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R:\Q\2018\TAMES_2018\2018_pa_funkcijam\"/>
    </mc:Choice>
  </mc:AlternateContent>
  <bookViews>
    <workbookView xWindow="0" yWindow="0" windowWidth="28800" windowHeight="12135" tabRatio="930" firstSheet="44" activeTab="61"/>
  </bookViews>
  <sheets>
    <sheet name="09.1.1." sheetId="10" r:id="rId1"/>
    <sheet name="09.1.2." sheetId="89" r:id="rId2"/>
    <sheet name="09.1.3." sheetId="90" r:id="rId3"/>
    <sheet name="09.1.4." sheetId="91" r:id="rId4"/>
    <sheet name="09.1.5." sheetId="92" r:id="rId5"/>
    <sheet name="09.1.6." sheetId="93" r:id="rId6"/>
    <sheet name="09.1.7." sheetId="94" r:id="rId7"/>
    <sheet name="09.1.8." sheetId="95" r:id="rId8"/>
    <sheet name="09.1.9." sheetId="96" r:id="rId9"/>
    <sheet name="09.1.10." sheetId="97" r:id="rId10"/>
    <sheet name="09.1.11." sheetId="54" r:id="rId11"/>
    <sheet name="09.1.12." sheetId="55" r:id="rId12"/>
    <sheet name="09.1.13." sheetId="56" r:id="rId13"/>
    <sheet name="09.2.1." sheetId="72" r:id="rId14"/>
    <sheet name="09.2.2." sheetId="12" r:id="rId15"/>
    <sheet name="09.3.1." sheetId="75" r:id="rId16"/>
    <sheet name="09.3.2." sheetId="13" r:id="rId17"/>
    <sheet name="09.4.1." sheetId="39" r:id="rId18"/>
    <sheet name="09.4.2." sheetId="57" r:id="rId19"/>
    <sheet name="09.4.3." sheetId="58" r:id="rId20"/>
    <sheet name="09.4.4." sheetId="59" r:id="rId21"/>
    <sheet name="09.4.5." sheetId="60" r:id="rId22"/>
    <sheet name="09.5.1." sheetId="73" r:id="rId23"/>
    <sheet name="09.5.2." sheetId="14" r:id="rId24"/>
    <sheet name="09.5.3." sheetId="74" r:id="rId25"/>
    <sheet name="09.5.4." sheetId="61" r:id="rId26"/>
    <sheet name="09.5.5." sheetId="62" r:id="rId27"/>
    <sheet name="09.6.1." sheetId="76" r:id="rId28"/>
    <sheet name="09.6.2." sheetId="15" r:id="rId29"/>
    <sheet name="09.7.1." sheetId="77" r:id="rId30"/>
    <sheet name="09.7.2." sheetId="16" r:id="rId31"/>
    <sheet name="09.8.1." sheetId="78" r:id="rId32"/>
    <sheet name="09.8.2." sheetId="17" r:id="rId33"/>
    <sheet name="09.9.1." sheetId="79" r:id="rId34"/>
    <sheet name="09.9.2." sheetId="18" r:id="rId35"/>
    <sheet name="09.9.3." sheetId="63" r:id="rId36"/>
    <sheet name="09.10.1." sheetId="40" r:id="rId37"/>
    <sheet name="09.10.2." sheetId="19" r:id="rId38"/>
    <sheet name="09.11.1." sheetId="80" r:id="rId39"/>
    <sheet name="09.11.2." sheetId="20" r:id="rId40"/>
    <sheet name="09.11.3." sheetId="64" r:id="rId41"/>
    <sheet name="09.12.1." sheetId="41" r:id="rId42"/>
    <sheet name="09.13.1." sheetId="44" r:id="rId43"/>
    <sheet name="09.13.2." sheetId="21" r:id="rId44"/>
    <sheet name="09.14.1." sheetId="45" r:id="rId45"/>
    <sheet name="09.14.2." sheetId="22" r:id="rId46"/>
    <sheet name="09.15.1." sheetId="46" r:id="rId47"/>
    <sheet name="09.15.2." sheetId="23" r:id="rId48"/>
    <sheet name="09.16.1." sheetId="47" r:id="rId49"/>
    <sheet name="09.16.2." sheetId="24" r:id="rId50"/>
    <sheet name="09.17.1." sheetId="48" r:id="rId51"/>
    <sheet name="09.17.2." sheetId="25" r:id="rId52"/>
    <sheet name="09.18.1." sheetId="49" r:id="rId53"/>
    <sheet name="09.18.2." sheetId="26" r:id="rId54"/>
    <sheet name="09.19.1." sheetId="50" r:id="rId55"/>
    <sheet name="09.19.2." sheetId="27" r:id="rId56"/>
    <sheet name="09.20.1." sheetId="51" r:id="rId57"/>
    <sheet name="09.20.2." sheetId="28" r:id="rId58"/>
    <sheet name="09.21.1." sheetId="52" r:id="rId59"/>
    <sheet name="09.21.2." sheetId="29" r:id="rId60"/>
    <sheet name="09.22.1." sheetId="53" r:id="rId61"/>
    <sheet name="09.22.2." sheetId="30" r:id="rId62"/>
    <sheet name="09.23.1." sheetId="81" r:id="rId63"/>
    <sheet name="09.23.2." sheetId="31" r:id="rId64"/>
    <sheet name="09.23.3." sheetId="65" r:id="rId65"/>
    <sheet name="09.23.4." sheetId="66" r:id="rId66"/>
    <sheet name="09.23.5." sheetId="67" r:id="rId67"/>
    <sheet name="09.24.1." sheetId="82" r:id="rId68"/>
    <sheet name="09.24.2." sheetId="32" r:id="rId69"/>
    <sheet name="09.24.3." sheetId="68" r:id="rId70"/>
    <sheet name="09.25.1." sheetId="83" r:id="rId71"/>
    <sheet name="09.25.2." sheetId="33" r:id="rId72"/>
    <sheet name="09.26.1." sheetId="84" r:id="rId73"/>
    <sheet name="09.26.2." sheetId="34" r:id="rId74"/>
    <sheet name="09.27.1." sheetId="85" r:id="rId75"/>
    <sheet name="09.27.2." sheetId="35" r:id="rId76"/>
    <sheet name="09.27.3." sheetId="69" r:id="rId77"/>
    <sheet name="09.28.1." sheetId="86" r:id="rId78"/>
    <sheet name="09.29.1." sheetId="42" r:id="rId79"/>
    <sheet name="09.29.2." sheetId="43" r:id="rId80"/>
    <sheet name="09.31.1." sheetId="87" r:id="rId81"/>
    <sheet name="09.31.2." sheetId="36" r:id="rId82"/>
    <sheet name="09.31.3." sheetId="70" r:id="rId83"/>
    <sheet name="09.32.1." sheetId="88" r:id="rId84"/>
    <sheet name="09.32.2." sheetId="37" r:id="rId85"/>
    <sheet name="09.33.1." sheetId="38" r:id="rId86"/>
  </sheets>
  <definedNames>
    <definedName name="_xlnm._FilterDatabase" localSheetId="0" hidden="1">'09.1.1.'!$A$18:$M$298</definedName>
    <definedName name="_xlnm._FilterDatabase" localSheetId="9" hidden="1">'09.1.10.'!$A$18:$M$298</definedName>
    <definedName name="_xlnm._FilterDatabase" localSheetId="10" hidden="1">'09.1.11.'!$A$18:$L$298</definedName>
    <definedName name="_xlnm._FilterDatabase" localSheetId="11" hidden="1">'09.1.12.'!$A$18:$L$298</definedName>
    <definedName name="_xlnm._FilterDatabase" localSheetId="12" hidden="1">'09.1.13.'!$A$18:$L$298</definedName>
    <definedName name="_xlnm._FilterDatabase" localSheetId="1" hidden="1">'09.1.2.'!$A$18:$M$298</definedName>
    <definedName name="_xlnm._FilterDatabase" localSheetId="2" hidden="1">'09.1.3.'!$A$18:$M$298</definedName>
    <definedName name="_xlnm._FilterDatabase" localSheetId="3" hidden="1">'09.1.4.'!$A$18:$M$298</definedName>
    <definedName name="_xlnm._FilterDatabase" localSheetId="4" hidden="1">'09.1.5.'!$A$18:$M$298</definedName>
    <definedName name="_xlnm._FilterDatabase" localSheetId="5" hidden="1">'09.1.6.'!$A$18:$M$298</definedName>
    <definedName name="_xlnm._FilterDatabase" localSheetId="6" hidden="1">'09.1.7.'!$A$18:$M$298</definedName>
    <definedName name="_xlnm._FilterDatabase" localSheetId="7" hidden="1">'09.1.8.'!$A$18:$M$298</definedName>
    <definedName name="_xlnm._FilterDatabase" localSheetId="8" hidden="1">'09.1.9.'!$A$18:$M$298</definedName>
    <definedName name="_xlnm._FilterDatabase" localSheetId="36" hidden="1">'09.10.1.'!$A$18:$L$298</definedName>
    <definedName name="_xlnm._FilterDatabase" localSheetId="37" hidden="1">'09.10.2.'!$A$18:$L$298</definedName>
    <definedName name="_xlnm._FilterDatabase" localSheetId="38" hidden="1">'09.11.1.'!$A$18:$L$298</definedName>
    <definedName name="_xlnm._FilterDatabase" localSheetId="39" hidden="1">'09.11.2.'!$A$18:$L$298</definedName>
    <definedName name="_xlnm._FilterDatabase" localSheetId="40" hidden="1">'09.11.3.'!$A$18:$L$298</definedName>
    <definedName name="_xlnm._FilterDatabase" localSheetId="41" hidden="1">'09.12.1.'!$A$18:$L$298</definedName>
    <definedName name="_xlnm._FilterDatabase" localSheetId="42" hidden="1">'09.13.1.'!$A$18:$L$298</definedName>
    <definedName name="_xlnm._FilterDatabase" localSheetId="43" hidden="1">'09.13.2.'!$A$18:$L$298</definedName>
    <definedName name="_xlnm._FilterDatabase" localSheetId="44" hidden="1">'09.14.1.'!$A$18:$L$298</definedName>
    <definedName name="_xlnm._FilterDatabase" localSheetId="45" hidden="1">'09.14.2.'!$A$18:$L$298</definedName>
    <definedName name="_xlnm._FilterDatabase" localSheetId="46" hidden="1">'09.15.1.'!$A$18:$L$298</definedName>
    <definedName name="_xlnm._FilterDatabase" localSheetId="47" hidden="1">'09.15.2.'!$A$18:$L$298</definedName>
    <definedName name="_xlnm._FilterDatabase" localSheetId="48" hidden="1">'09.16.1.'!$A$18:$L$298</definedName>
    <definedName name="_xlnm._FilterDatabase" localSheetId="49" hidden="1">'09.16.2.'!$A$18:$L$298</definedName>
    <definedName name="_xlnm._FilterDatabase" localSheetId="50" hidden="1">'09.17.1.'!$A$18:$L$298</definedName>
    <definedName name="_xlnm._FilterDatabase" localSheetId="51" hidden="1">'09.17.2.'!$A$18:$L$298</definedName>
    <definedName name="_xlnm._FilterDatabase" localSheetId="52" hidden="1">'09.18.1.'!$A$18:$L$298</definedName>
    <definedName name="_xlnm._FilterDatabase" localSheetId="53" hidden="1">'09.18.2.'!$A$18:$L$298</definedName>
    <definedName name="_xlnm._FilterDatabase" localSheetId="54" hidden="1">'09.19.1.'!$A$18:$L$298</definedName>
    <definedName name="_xlnm._FilterDatabase" localSheetId="55" hidden="1">'09.19.2.'!$A$18:$L$298</definedName>
    <definedName name="_xlnm._FilterDatabase" localSheetId="13" hidden="1">'09.2.1.'!$A$18:$L$298</definedName>
    <definedName name="_xlnm._FilterDatabase" localSheetId="14" hidden="1">'09.2.2.'!$A$18:$L$298</definedName>
    <definedName name="_xlnm._FilterDatabase" localSheetId="56" hidden="1">'09.20.1.'!$A$18:$L$298</definedName>
    <definedName name="_xlnm._FilterDatabase" localSheetId="57" hidden="1">'09.20.2.'!$A$18:$L$298</definedName>
    <definedName name="_xlnm._FilterDatabase" localSheetId="58" hidden="1">'09.21.1.'!$A$18:$L$298</definedName>
    <definedName name="_xlnm._FilterDatabase" localSheetId="59" hidden="1">'09.21.2.'!$A$18:$L$298</definedName>
    <definedName name="_xlnm._FilterDatabase" localSheetId="60" hidden="1">'09.22.1.'!$A$18:$L$298</definedName>
    <definedName name="_xlnm._FilterDatabase" localSheetId="61" hidden="1">'09.22.2.'!$A$18:$L$298</definedName>
    <definedName name="_xlnm._FilterDatabase" localSheetId="62" hidden="1">'09.23.1.'!$A$18:$L$298</definedName>
    <definedName name="_xlnm._FilterDatabase" localSheetId="63" hidden="1">'09.23.2.'!$A$18:$L$298</definedName>
    <definedName name="_xlnm._FilterDatabase" localSheetId="64" hidden="1">'09.23.3.'!$A$18:$L$298</definedName>
    <definedName name="_xlnm._FilterDatabase" localSheetId="65" hidden="1">'09.23.4.'!$A$18:$L$298</definedName>
    <definedName name="_xlnm._FilterDatabase" localSheetId="66" hidden="1">'09.23.5.'!$A$18:$L$298</definedName>
    <definedName name="_xlnm._FilterDatabase" localSheetId="67" hidden="1">'09.24.1.'!$A$18:$L$298</definedName>
    <definedName name="_xlnm._FilterDatabase" localSheetId="68" hidden="1">'09.24.2.'!$A$18:$L$298</definedName>
    <definedName name="_xlnm._FilterDatabase" localSheetId="69" hidden="1">'09.24.3.'!$A$18:$L$298</definedName>
    <definedName name="_xlnm._FilterDatabase" localSheetId="70" hidden="1">'09.25.1.'!$A$18:$L$298</definedName>
    <definedName name="_xlnm._FilterDatabase" localSheetId="71" hidden="1">'09.25.2.'!$A$18:$L$298</definedName>
    <definedName name="_xlnm._FilterDatabase" localSheetId="72" hidden="1">'09.26.1.'!$A$18:$L$298</definedName>
    <definedName name="_xlnm._FilterDatabase" localSheetId="73" hidden="1">'09.26.2.'!$A$18:$L$298</definedName>
    <definedName name="_xlnm._FilterDatabase" localSheetId="74" hidden="1">'09.27.1.'!$A$18:$L$298</definedName>
    <definedName name="_xlnm._FilterDatabase" localSheetId="75" hidden="1">'09.27.2.'!$A$18:$L$298</definedName>
    <definedName name="_xlnm._FilterDatabase" localSheetId="76" hidden="1">'09.27.3.'!$A$18:$L$298</definedName>
    <definedName name="_xlnm._FilterDatabase" localSheetId="77" hidden="1">'09.28.1.'!$A$18:$L$298</definedName>
    <definedName name="_xlnm._FilterDatabase" localSheetId="78" hidden="1">'09.29.1.'!$A$18:$L$298</definedName>
    <definedName name="_xlnm._FilterDatabase" localSheetId="79" hidden="1">'09.29.2.'!$A$18:$M$298</definedName>
    <definedName name="_xlnm._FilterDatabase" localSheetId="15" hidden="1">'09.3.1.'!$A$18:$L$298</definedName>
    <definedName name="_xlnm._FilterDatabase" localSheetId="16" hidden="1">'09.3.2.'!$A$18:$L$298</definedName>
    <definedName name="_xlnm._FilterDatabase" localSheetId="80" hidden="1">'09.31.1.'!$A$18:$L$298</definedName>
    <definedName name="_xlnm._FilterDatabase" localSheetId="81" hidden="1">'09.31.2.'!$A$18:$L$298</definedName>
    <definedName name="_xlnm._FilterDatabase" localSheetId="82" hidden="1">'09.31.3.'!$A$18:$L$298</definedName>
    <definedName name="_xlnm._FilterDatabase" localSheetId="83" hidden="1">'09.32.1.'!$A$18:$L$298</definedName>
    <definedName name="_xlnm._FilterDatabase" localSheetId="84" hidden="1">'09.32.2.'!$A$18:$L$298</definedName>
    <definedName name="_xlnm._FilterDatabase" localSheetId="85" hidden="1">'09.33.1.'!$A$18:$L$298</definedName>
    <definedName name="_xlnm._FilterDatabase" localSheetId="17" hidden="1">'09.4.1.'!$A$18:$L$298</definedName>
    <definedName name="_xlnm._FilterDatabase" localSheetId="18" hidden="1">'09.4.2.'!$A$18:$L$298</definedName>
    <definedName name="_xlnm._FilterDatabase" localSheetId="19" hidden="1">'09.4.3.'!$A$18:$L$298</definedName>
    <definedName name="_xlnm._FilterDatabase" localSheetId="20" hidden="1">'09.4.4.'!$A$18:$L$298</definedName>
    <definedName name="_xlnm._FilterDatabase" localSheetId="21" hidden="1">'09.4.5.'!$A$18:$L$298</definedName>
    <definedName name="_xlnm._FilterDatabase" localSheetId="22" hidden="1">'09.5.1.'!$A$18:$L$298</definedName>
    <definedName name="_xlnm._FilterDatabase" localSheetId="23" hidden="1">'09.5.2.'!$A$18:$L$298</definedName>
    <definedName name="_xlnm._FilterDatabase" localSheetId="24" hidden="1">'09.5.3.'!$A$18:$L$298</definedName>
    <definedName name="_xlnm._FilterDatabase" localSheetId="25" hidden="1">'09.5.4.'!$A$18:$L$298</definedName>
    <definedName name="_xlnm._FilterDatabase" localSheetId="26" hidden="1">'09.5.5.'!$A$18:$L$298</definedName>
    <definedName name="_xlnm._FilterDatabase" localSheetId="27" hidden="1">'09.6.1.'!$A$18:$L$298</definedName>
    <definedName name="_xlnm._FilterDatabase" localSheetId="28" hidden="1">'09.6.2.'!$A$18:$L$298</definedName>
    <definedName name="_xlnm._FilterDatabase" localSheetId="29" hidden="1">'09.7.1.'!$A$18:$L$298</definedName>
    <definedName name="_xlnm._FilterDatabase" localSheetId="30" hidden="1">'09.7.2.'!$A$18:$L$298</definedName>
    <definedName name="_xlnm._FilterDatabase" localSheetId="31" hidden="1">'09.8.1.'!$A$18:$L$298</definedName>
    <definedName name="_xlnm._FilterDatabase" localSheetId="32" hidden="1">'09.8.2.'!$A$18:$L$298</definedName>
    <definedName name="_xlnm._FilterDatabase" localSheetId="33" hidden="1">'09.9.1.'!$A$18:$L$298</definedName>
    <definedName name="_xlnm._FilterDatabase" localSheetId="34" hidden="1">'09.9.2.'!$A$18:$L$298</definedName>
    <definedName name="_xlnm._FilterDatabase" localSheetId="35" hidden="1">'09.9.3.'!$A$18:$L$298</definedName>
    <definedName name="_xlnm.Print_Titles" localSheetId="0">'09.1.1.'!$18:$18</definedName>
    <definedName name="_xlnm.Print_Titles" localSheetId="9">'09.1.10.'!$18:$18</definedName>
    <definedName name="_xlnm.Print_Titles" localSheetId="10">'09.1.11.'!$18:$18</definedName>
    <definedName name="_xlnm.Print_Titles" localSheetId="11">'09.1.12.'!$18:$18</definedName>
    <definedName name="_xlnm.Print_Titles" localSheetId="12">'09.1.13.'!$18:$18</definedName>
    <definedName name="_xlnm.Print_Titles" localSheetId="1">'09.1.2.'!$18:$18</definedName>
    <definedName name="_xlnm.Print_Titles" localSheetId="2">'09.1.3.'!$18:$18</definedName>
    <definedName name="_xlnm.Print_Titles" localSheetId="3">'09.1.4.'!$18:$18</definedName>
    <definedName name="_xlnm.Print_Titles" localSheetId="4">'09.1.5.'!$18:$18</definedName>
    <definedName name="_xlnm.Print_Titles" localSheetId="5">'09.1.6.'!$18:$18</definedName>
    <definedName name="_xlnm.Print_Titles" localSheetId="6">'09.1.7.'!$18:$18</definedName>
    <definedName name="_xlnm.Print_Titles" localSheetId="7">'09.1.8.'!$18:$18</definedName>
    <definedName name="_xlnm.Print_Titles" localSheetId="8">'09.1.9.'!$18:$18</definedName>
    <definedName name="_xlnm.Print_Titles" localSheetId="36">'09.10.1.'!$18:$18</definedName>
    <definedName name="_xlnm.Print_Titles" localSheetId="37">'09.10.2.'!$18:$18</definedName>
    <definedName name="_xlnm.Print_Titles" localSheetId="38">'09.11.1.'!$18:$18</definedName>
    <definedName name="_xlnm.Print_Titles" localSheetId="39">'09.11.2.'!$18:$18</definedName>
    <definedName name="_xlnm.Print_Titles" localSheetId="40">'09.11.3.'!$18:$18</definedName>
    <definedName name="_xlnm.Print_Titles" localSheetId="41">'09.12.1.'!$18:$18</definedName>
    <definedName name="_xlnm.Print_Titles" localSheetId="42">'09.13.1.'!$18:$18</definedName>
    <definedName name="_xlnm.Print_Titles" localSheetId="43">'09.13.2.'!$18:$18</definedName>
    <definedName name="_xlnm.Print_Titles" localSheetId="44">'09.14.1.'!$18:$18</definedName>
    <definedName name="_xlnm.Print_Titles" localSheetId="45">'09.14.2.'!$18:$18</definedName>
    <definedName name="_xlnm.Print_Titles" localSheetId="46">'09.15.1.'!$18:$18</definedName>
    <definedName name="_xlnm.Print_Titles" localSheetId="47">'09.15.2.'!$18:$18</definedName>
    <definedName name="_xlnm.Print_Titles" localSheetId="48">'09.16.1.'!$18:$18</definedName>
    <definedName name="_xlnm.Print_Titles" localSheetId="49">'09.16.2.'!$18:$18</definedName>
    <definedName name="_xlnm.Print_Titles" localSheetId="50">'09.17.1.'!$18:$18</definedName>
    <definedName name="_xlnm.Print_Titles" localSheetId="51">'09.17.2.'!$18:$18</definedName>
    <definedName name="_xlnm.Print_Titles" localSheetId="52">'09.18.1.'!$18:$18</definedName>
    <definedName name="_xlnm.Print_Titles" localSheetId="53">'09.18.2.'!$18:$18</definedName>
    <definedName name="_xlnm.Print_Titles" localSheetId="54">'09.19.1.'!$18:$18</definedName>
    <definedName name="_xlnm.Print_Titles" localSheetId="55">'09.19.2.'!$18:$18</definedName>
    <definedName name="_xlnm.Print_Titles" localSheetId="13">'09.2.1.'!$18:$18</definedName>
    <definedName name="_xlnm.Print_Titles" localSheetId="14">'09.2.2.'!$18:$18</definedName>
    <definedName name="_xlnm.Print_Titles" localSheetId="56">'09.20.1.'!$18:$18</definedName>
    <definedName name="_xlnm.Print_Titles" localSheetId="57">'09.20.2.'!$18:$18</definedName>
    <definedName name="_xlnm.Print_Titles" localSheetId="58">'09.21.1.'!$18:$18</definedName>
    <definedName name="_xlnm.Print_Titles" localSheetId="59">'09.21.2.'!$18:$18</definedName>
    <definedName name="_xlnm.Print_Titles" localSheetId="60">'09.22.1.'!$18:$18</definedName>
    <definedName name="_xlnm.Print_Titles" localSheetId="61">'09.22.2.'!$18:$18</definedName>
    <definedName name="_xlnm.Print_Titles" localSheetId="62">'09.23.1.'!$18:$18</definedName>
    <definedName name="_xlnm.Print_Titles" localSheetId="63">'09.23.2.'!$18:$18</definedName>
    <definedName name="_xlnm.Print_Titles" localSheetId="64">'09.23.3.'!$18:$18</definedName>
    <definedName name="_xlnm.Print_Titles" localSheetId="65">'09.23.4.'!$18:$18</definedName>
    <definedName name="_xlnm.Print_Titles" localSheetId="66">'09.23.5.'!$18:$18</definedName>
    <definedName name="_xlnm.Print_Titles" localSheetId="67">'09.24.1.'!$18:$18</definedName>
    <definedName name="_xlnm.Print_Titles" localSheetId="68">'09.24.2.'!$18:$18</definedName>
    <definedName name="_xlnm.Print_Titles" localSheetId="69">'09.24.3.'!$18:$18</definedName>
    <definedName name="_xlnm.Print_Titles" localSheetId="70">'09.25.1.'!$18:$18</definedName>
    <definedName name="_xlnm.Print_Titles" localSheetId="71">'09.25.2.'!$18:$18</definedName>
    <definedName name="_xlnm.Print_Titles" localSheetId="72">'09.26.1.'!$18:$18</definedName>
    <definedName name="_xlnm.Print_Titles" localSheetId="73">'09.26.2.'!$18:$18</definedName>
    <definedName name="_xlnm.Print_Titles" localSheetId="74">'09.27.1.'!$18:$18</definedName>
    <definedName name="_xlnm.Print_Titles" localSheetId="75">'09.27.2.'!$18:$18</definedName>
    <definedName name="_xlnm.Print_Titles" localSheetId="76">'09.27.3.'!$18:$18</definedName>
    <definedName name="_xlnm.Print_Titles" localSheetId="77">'09.28.1.'!$18:$18</definedName>
    <definedName name="_xlnm.Print_Titles" localSheetId="78">'09.29.1.'!$18:$18</definedName>
    <definedName name="_xlnm.Print_Titles" localSheetId="79">'09.29.2.'!$18:$18</definedName>
    <definedName name="_xlnm.Print_Titles" localSheetId="15">'09.3.1.'!$18:$18</definedName>
    <definedName name="_xlnm.Print_Titles" localSheetId="16">'09.3.2.'!$18:$18</definedName>
    <definedName name="_xlnm.Print_Titles" localSheetId="80">'09.31.1.'!$18:$18</definedName>
    <definedName name="_xlnm.Print_Titles" localSheetId="81">'09.31.2.'!$18:$18</definedName>
    <definedName name="_xlnm.Print_Titles" localSheetId="82">'09.31.3.'!$18:$18</definedName>
    <definedName name="_xlnm.Print_Titles" localSheetId="83">'09.32.1.'!$18:$18</definedName>
    <definedName name="_xlnm.Print_Titles" localSheetId="84">'09.32.2.'!$18:$18</definedName>
    <definedName name="_xlnm.Print_Titles" localSheetId="85">'09.33.1.'!$18:$18</definedName>
    <definedName name="_xlnm.Print_Titles" localSheetId="17">'09.4.1.'!$18:$18</definedName>
    <definedName name="_xlnm.Print_Titles" localSheetId="18">'09.4.2.'!$18:$18</definedName>
    <definedName name="_xlnm.Print_Titles" localSheetId="19">'09.4.3.'!$18:$18</definedName>
    <definedName name="_xlnm.Print_Titles" localSheetId="20">'09.4.4.'!$18:$18</definedName>
    <definedName name="_xlnm.Print_Titles" localSheetId="21">'09.4.5.'!$18:$18</definedName>
    <definedName name="_xlnm.Print_Titles" localSheetId="22">'09.5.1.'!$18:$18</definedName>
    <definedName name="_xlnm.Print_Titles" localSheetId="23">'09.5.2.'!$18:$18</definedName>
    <definedName name="_xlnm.Print_Titles" localSheetId="24">'09.5.3.'!$18:$18</definedName>
    <definedName name="_xlnm.Print_Titles" localSheetId="25">'09.5.4.'!$18:$18</definedName>
    <definedName name="_xlnm.Print_Titles" localSheetId="26">'09.5.5.'!$18:$18</definedName>
    <definedName name="_xlnm.Print_Titles" localSheetId="27">'09.6.1.'!$18:$18</definedName>
    <definedName name="_xlnm.Print_Titles" localSheetId="28">'09.6.2.'!$18:$18</definedName>
    <definedName name="_xlnm.Print_Titles" localSheetId="29">'09.7.1.'!$18:$18</definedName>
    <definedName name="_xlnm.Print_Titles" localSheetId="30">'09.7.2.'!$18:$18</definedName>
    <definedName name="_xlnm.Print_Titles" localSheetId="31">'09.8.1.'!$18:$18</definedName>
    <definedName name="_xlnm.Print_Titles" localSheetId="32">'09.8.2.'!$18:$18</definedName>
    <definedName name="_xlnm.Print_Titles" localSheetId="33">'09.9.1.'!$18:$18</definedName>
    <definedName name="_xlnm.Print_Titles" localSheetId="34">'09.9.2.'!$18:$18</definedName>
    <definedName name="_xlnm.Print_Titles" localSheetId="35">'09.9.3.'!$18:$18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298" i="97" l="1"/>
  <c r="C298" i="97"/>
  <c r="H297" i="97"/>
  <c r="C297" i="97"/>
  <c r="H296" i="97"/>
  <c r="C296" i="97"/>
  <c r="H295" i="97"/>
  <c r="C295" i="97"/>
  <c r="H294" i="97"/>
  <c r="C294" i="97"/>
  <c r="H293" i="97"/>
  <c r="C293" i="97"/>
  <c r="H292" i="97"/>
  <c r="C292" i="97"/>
  <c r="H291" i="97"/>
  <c r="H290" i="97" s="1"/>
  <c r="C291" i="97"/>
  <c r="L290" i="97"/>
  <c r="K290" i="97"/>
  <c r="J290" i="97"/>
  <c r="I290" i="97"/>
  <c r="G290" i="97"/>
  <c r="F290" i="97"/>
  <c r="E290" i="97"/>
  <c r="D290" i="97"/>
  <c r="G289" i="97"/>
  <c r="G288" i="97" s="1"/>
  <c r="H285" i="97"/>
  <c r="C285" i="97"/>
  <c r="H284" i="97"/>
  <c r="C284" i="97"/>
  <c r="L283" i="97"/>
  <c r="K283" i="97"/>
  <c r="J283" i="97"/>
  <c r="G283" i="97"/>
  <c r="F283" i="97"/>
  <c r="E283" i="97"/>
  <c r="D283" i="97"/>
  <c r="I281" i="97"/>
  <c r="H282" i="97"/>
  <c r="C282" i="97"/>
  <c r="L281" i="97"/>
  <c r="K281" i="97"/>
  <c r="J281" i="97"/>
  <c r="J269" i="97" s="1"/>
  <c r="G281" i="97"/>
  <c r="F281" i="97"/>
  <c r="E281" i="97"/>
  <c r="D281" i="97"/>
  <c r="C281" i="97"/>
  <c r="H280" i="97"/>
  <c r="C280" i="97"/>
  <c r="H279" i="97"/>
  <c r="C279" i="97"/>
  <c r="H278" i="97"/>
  <c r="C278" i="97"/>
  <c r="H277" i="97"/>
  <c r="C277" i="97"/>
  <c r="L276" i="97"/>
  <c r="K276" i="97"/>
  <c r="J276" i="97"/>
  <c r="G276" i="97"/>
  <c r="F276" i="97"/>
  <c r="E276" i="97"/>
  <c r="E270" i="97" s="1"/>
  <c r="E269" i="97" s="1"/>
  <c r="D276" i="97"/>
  <c r="H275" i="97"/>
  <c r="C275" i="97"/>
  <c r="H274" i="97"/>
  <c r="C274" i="97"/>
  <c r="C273" i="97"/>
  <c r="L272" i="97"/>
  <c r="K272" i="97"/>
  <c r="K270" i="97" s="1"/>
  <c r="K269" i="97" s="1"/>
  <c r="J272" i="97"/>
  <c r="G272" i="97"/>
  <c r="G270" i="97" s="1"/>
  <c r="F272" i="97"/>
  <c r="E272" i="97"/>
  <c r="D272" i="97"/>
  <c r="C272" i="97"/>
  <c r="H271" i="97"/>
  <c r="C271" i="97"/>
  <c r="L270" i="97"/>
  <c r="L269" i="97" s="1"/>
  <c r="J270" i="97"/>
  <c r="F270" i="97"/>
  <c r="D270" i="97"/>
  <c r="G269" i="97"/>
  <c r="F269" i="97"/>
  <c r="H268" i="97"/>
  <c r="C268" i="97"/>
  <c r="H267" i="97"/>
  <c r="C267" i="97"/>
  <c r="H266" i="97"/>
  <c r="C266" i="97"/>
  <c r="H265" i="97"/>
  <c r="C265" i="97"/>
  <c r="L264" i="97"/>
  <c r="K264" i="97"/>
  <c r="J264" i="97"/>
  <c r="G264" i="97"/>
  <c r="F264" i="97"/>
  <c r="E264" i="97"/>
  <c r="E259" i="97" s="1"/>
  <c r="D264" i="97"/>
  <c r="H263" i="97"/>
  <c r="C263" i="97"/>
  <c r="H262" i="97"/>
  <c r="C262" i="97"/>
  <c r="C261" i="97"/>
  <c r="L260" i="97"/>
  <c r="L259" i="97" s="1"/>
  <c r="K260" i="97"/>
  <c r="K259" i="97" s="1"/>
  <c r="J260" i="97"/>
  <c r="G260" i="97"/>
  <c r="G259" i="97" s="1"/>
  <c r="F260" i="97"/>
  <c r="E260" i="97"/>
  <c r="D260" i="97"/>
  <c r="D259" i="97" s="1"/>
  <c r="C260" i="97"/>
  <c r="J259" i="97"/>
  <c r="F259" i="97"/>
  <c r="H258" i="97"/>
  <c r="C258" i="97"/>
  <c r="H257" i="97"/>
  <c r="C257" i="97"/>
  <c r="H256" i="97"/>
  <c r="C256" i="97"/>
  <c r="C255" i="97"/>
  <c r="H254" i="97"/>
  <c r="C254" i="97"/>
  <c r="H253" i="97"/>
  <c r="C253" i="97"/>
  <c r="L252" i="97"/>
  <c r="K252" i="97"/>
  <c r="J252" i="97"/>
  <c r="J251" i="97" s="1"/>
  <c r="G252" i="97"/>
  <c r="F252" i="97"/>
  <c r="F251" i="97" s="1"/>
  <c r="E252" i="97"/>
  <c r="D252" i="97"/>
  <c r="L251" i="97"/>
  <c r="K251" i="97"/>
  <c r="G251" i="97"/>
  <c r="D251" i="97"/>
  <c r="H250" i="97"/>
  <c r="C250" i="97"/>
  <c r="H249" i="97"/>
  <c r="C249" i="97"/>
  <c r="H248" i="97"/>
  <c r="C248" i="97"/>
  <c r="H247" i="97"/>
  <c r="C247" i="97"/>
  <c r="L246" i="97"/>
  <c r="K246" i="97"/>
  <c r="J246" i="97"/>
  <c r="I246" i="97"/>
  <c r="H246" i="97" s="1"/>
  <c r="G246" i="97"/>
  <c r="F246" i="97"/>
  <c r="E246" i="97"/>
  <c r="C246" i="97" s="1"/>
  <c r="D246" i="97"/>
  <c r="H245" i="97"/>
  <c r="C245" i="97"/>
  <c r="H244" i="97"/>
  <c r="C244" i="97"/>
  <c r="H243" i="97"/>
  <c r="C243" i="97"/>
  <c r="H242" i="97"/>
  <c r="C242" i="97"/>
  <c r="C241" i="97"/>
  <c r="H240" i="97"/>
  <c r="C240" i="97"/>
  <c r="H239" i="97"/>
  <c r="C239" i="97"/>
  <c r="L238" i="97"/>
  <c r="K238" i="97"/>
  <c r="J238" i="97"/>
  <c r="G238" i="97"/>
  <c r="F238" i="97"/>
  <c r="E238" i="97"/>
  <c r="D238" i="97"/>
  <c r="H237" i="97"/>
  <c r="C237" i="97"/>
  <c r="H236" i="97"/>
  <c r="C236" i="97"/>
  <c r="L235" i="97"/>
  <c r="L231" i="97" s="1"/>
  <c r="K235" i="97"/>
  <c r="J235" i="97"/>
  <c r="I235" i="97"/>
  <c r="H235" i="97"/>
  <c r="G235" i="97"/>
  <c r="F235" i="97"/>
  <c r="E235" i="97"/>
  <c r="D235" i="97"/>
  <c r="H234" i="97"/>
  <c r="C234" i="97"/>
  <c r="L233" i="97"/>
  <c r="K233" i="97"/>
  <c r="J233" i="97"/>
  <c r="I233" i="97"/>
  <c r="H233" i="97" s="1"/>
  <c r="G233" i="97"/>
  <c r="F233" i="97"/>
  <c r="E233" i="97"/>
  <c r="D233" i="97"/>
  <c r="C232" i="97"/>
  <c r="K231" i="97"/>
  <c r="K230" i="97" s="1"/>
  <c r="J231" i="97"/>
  <c r="J230" i="97" s="1"/>
  <c r="G231" i="97"/>
  <c r="G230" i="97" s="1"/>
  <c r="F231" i="97"/>
  <c r="F230" i="97" s="1"/>
  <c r="L230" i="97"/>
  <c r="H229" i="97"/>
  <c r="C229" i="97"/>
  <c r="H228" i="97"/>
  <c r="C228" i="97"/>
  <c r="L227" i="97"/>
  <c r="K227" i="97"/>
  <c r="J227" i="97"/>
  <c r="I227" i="97"/>
  <c r="H227" i="97"/>
  <c r="G227" i="97"/>
  <c r="F227" i="97"/>
  <c r="E227" i="97"/>
  <c r="D227" i="97"/>
  <c r="C227" i="97" s="1"/>
  <c r="H226" i="97"/>
  <c r="D226" i="97"/>
  <c r="C226" i="97" s="1"/>
  <c r="H225" i="97"/>
  <c r="C225" i="97"/>
  <c r="H224" i="97"/>
  <c r="C224" i="97"/>
  <c r="H223" i="97"/>
  <c r="C223" i="97"/>
  <c r="H222" i="97"/>
  <c r="C222" i="97"/>
  <c r="H221" i="97"/>
  <c r="C221" i="97"/>
  <c r="H220" i="97"/>
  <c r="C220" i="97"/>
  <c r="C219" i="97"/>
  <c r="H218" i="97"/>
  <c r="C218" i="97"/>
  <c r="H217" i="97"/>
  <c r="C217" i="97"/>
  <c r="L216" i="97"/>
  <c r="K216" i="97"/>
  <c r="J216" i="97"/>
  <c r="G216" i="97"/>
  <c r="F216" i="97"/>
  <c r="E216" i="97"/>
  <c r="C216" i="97" s="1"/>
  <c r="D216" i="97"/>
  <c r="H215" i="97"/>
  <c r="C215" i="97"/>
  <c r="H214" i="97"/>
  <c r="C214" i="97"/>
  <c r="H213" i="97"/>
  <c r="C213" i="97"/>
  <c r="H212" i="97"/>
  <c r="C212" i="97"/>
  <c r="H211" i="97"/>
  <c r="C211" i="97"/>
  <c r="H210" i="97"/>
  <c r="C210" i="97"/>
  <c r="H209" i="97"/>
  <c r="C209" i="97"/>
  <c r="C208" i="97"/>
  <c r="H207" i="97"/>
  <c r="C207" i="97"/>
  <c r="H206" i="97"/>
  <c r="C206" i="97"/>
  <c r="L205" i="97"/>
  <c r="K205" i="97"/>
  <c r="J205" i="97"/>
  <c r="J204" i="97" s="1"/>
  <c r="G205" i="97"/>
  <c r="F205" i="97"/>
  <c r="F204" i="97" s="1"/>
  <c r="E205" i="97"/>
  <c r="D205" i="97"/>
  <c r="L204" i="97"/>
  <c r="K204" i="97"/>
  <c r="G204" i="97"/>
  <c r="G195" i="97" s="1"/>
  <c r="G194" i="97" s="1"/>
  <c r="D204" i="97"/>
  <c r="H203" i="97"/>
  <c r="C203" i="97"/>
  <c r="H202" i="97"/>
  <c r="C202" i="97"/>
  <c r="H201" i="97"/>
  <c r="C201" i="97"/>
  <c r="H200" i="97"/>
  <c r="C200" i="97"/>
  <c r="H199" i="97"/>
  <c r="C199" i="97"/>
  <c r="L198" i="97"/>
  <c r="L196" i="97" s="1"/>
  <c r="L195" i="97" s="1"/>
  <c r="L194" i="97" s="1"/>
  <c r="K198" i="97"/>
  <c r="J198" i="97"/>
  <c r="I198" i="97"/>
  <c r="I196" i="97" s="1"/>
  <c r="H198" i="97"/>
  <c r="G198" i="97"/>
  <c r="F198" i="97"/>
  <c r="E198" i="97"/>
  <c r="E196" i="97" s="1"/>
  <c r="D198" i="97"/>
  <c r="H197" i="97"/>
  <c r="C197" i="97"/>
  <c r="K196" i="97"/>
  <c r="J196" i="97"/>
  <c r="G196" i="97"/>
  <c r="F196" i="97"/>
  <c r="F195" i="97" s="1"/>
  <c r="K195" i="97"/>
  <c r="C193" i="97"/>
  <c r="L192" i="97"/>
  <c r="K192" i="97"/>
  <c r="K191" i="97" s="1"/>
  <c r="K187" i="97" s="1"/>
  <c r="J192" i="97"/>
  <c r="J191" i="97" s="1"/>
  <c r="G192" i="97"/>
  <c r="G191" i="97" s="1"/>
  <c r="G187" i="97" s="1"/>
  <c r="F192" i="97"/>
  <c r="F191" i="97" s="1"/>
  <c r="F187" i="97" s="1"/>
  <c r="E192" i="97"/>
  <c r="D192" i="97"/>
  <c r="L191" i="97"/>
  <c r="E191" i="97"/>
  <c r="D191" i="97"/>
  <c r="C191" i="97" s="1"/>
  <c r="H190" i="97"/>
  <c r="C190" i="97"/>
  <c r="H189" i="97"/>
  <c r="C189" i="97"/>
  <c r="L188" i="97"/>
  <c r="K188" i="97"/>
  <c r="J188" i="97"/>
  <c r="I188" i="97"/>
  <c r="H188" i="97"/>
  <c r="G188" i="97"/>
  <c r="F188" i="97"/>
  <c r="E188" i="97"/>
  <c r="D188" i="97"/>
  <c r="J187" i="97"/>
  <c r="H186" i="97"/>
  <c r="C186" i="97"/>
  <c r="H185" i="97"/>
  <c r="C185" i="97"/>
  <c r="L184" i="97"/>
  <c r="K184" i="97"/>
  <c r="J184" i="97"/>
  <c r="G184" i="97"/>
  <c r="G173" i="97" s="1"/>
  <c r="F184" i="97"/>
  <c r="E184" i="97"/>
  <c r="D184" i="97"/>
  <c r="C184" i="97"/>
  <c r="H183" i="97"/>
  <c r="C183" i="97"/>
  <c r="H182" i="97"/>
  <c r="C182" i="97"/>
  <c r="H181" i="97"/>
  <c r="C181" i="97"/>
  <c r="H180" i="97"/>
  <c r="C180" i="97"/>
  <c r="L179" i="97"/>
  <c r="K179" i="97"/>
  <c r="J179" i="97"/>
  <c r="I179" i="97"/>
  <c r="H179" i="97"/>
  <c r="G179" i="97"/>
  <c r="F179" i="97"/>
  <c r="E179" i="97"/>
  <c r="D179" i="97"/>
  <c r="C179" i="97" s="1"/>
  <c r="H178" i="97"/>
  <c r="C178" i="97"/>
  <c r="H177" i="97"/>
  <c r="C177" i="97"/>
  <c r="H176" i="97"/>
  <c r="C176" i="97"/>
  <c r="L175" i="97"/>
  <c r="K175" i="97"/>
  <c r="J175" i="97"/>
  <c r="I175" i="97"/>
  <c r="G175" i="97"/>
  <c r="F175" i="97"/>
  <c r="E175" i="97"/>
  <c r="C175" i="97" s="1"/>
  <c r="D175" i="97"/>
  <c r="K174" i="97"/>
  <c r="J174" i="97"/>
  <c r="J173" i="97" s="1"/>
  <c r="G174" i="97"/>
  <c r="F174" i="97"/>
  <c r="F173" i="97" s="1"/>
  <c r="E174" i="97"/>
  <c r="E173" i="97" s="1"/>
  <c r="K173" i="97"/>
  <c r="H172" i="97"/>
  <c r="C172" i="97"/>
  <c r="H171" i="97"/>
  <c r="C171" i="97"/>
  <c r="H170" i="97"/>
  <c r="C170" i="97"/>
  <c r="H169" i="97"/>
  <c r="C169" i="97"/>
  <c r="H168" i="97"/>
  <c r="C168" i="97"/>
  <c r="C167" i="97"/>
  <c r="L166" i="97"/>
  <c r="L165" i="97" s="1"/>
  <c r="K166" i="97"/>
  <c r="J166" i="97"/>
  <c r="G166" i="97"/>
  <c r="F166" i="97"/>
  <c r="E166" i="97"/>
  <c r="D166" i="97"/>
  <c r="D165" i="97" s="1"/>
  <c r="C166" i="97"/>
  <c r="K165" i="97"/>
  <c r="J165" i="97"/>
  <c r="G165" i="97"/>
  <c r="F165" i="97"/>
  <c r="C165" i="97" s="1"/>
  <c r="E165" i="97"/>
  <c r="H164" i="97"/>
  <c r="C164" i="97"/>
  <c r="H163" i="97"/>
  <c r="C163" i="97"/>
  <c r="H162" i="97"/>
  <c r="C162" i="97"/>
  <c r="C161" i="97"/>
  <c r="L160" i="97"/>
  <c r="K160" i="97"/>
  <c r="J160" i="97"/>
  <c r="G160" i="97"/>
  <c r="F160" i="97"/>
  <c r="C160" i="97" s="1"/>
  <c r="E160" i="97"/>
  <c r="D160" i="97"/>
  <c r="H159" i="97"/>
  <c r="C159" i="97"/>
  <c r="H158" i="97"/>
  <c r="C158" i="97"/>
  <c r="H157" i="97"/>
  <c r="C157" i="97"/>
  <c r="H156" i="97"/>
  <c r="C156" i="97"/>
  <c r="C155" i="97"/>
  <c r="H154" i="97"/>
  <c r="C154" i="97"/>
  <c r="H153" i="97"/>
  <c r="C153" i="97"/>
  <c r="H152" i="97"/>
  <c r="C152" i="97"/>
  <c r="L151" i="97"/>
  <c r="K151" i="97"/>
  <c r="J151" i="97"/>
  <c r="G151" i="97"/>
  <c r="F151" i="97"/>
  <c r="E151" i="97"/>
  <c r="D151" i="97"/>
  <c r="C151" i="97" s="1"/>
  <c r="H150" i="97"/>
  <c r="C150" i="97"/>
  <c r="H149" i="97"/>
  <c r="C149" i="97"/>
  <c r="C148" i="97"/>
  <c r="H147" i="97"/>
  <c r="C147" i="97"/>
  <c r="H146" i="97"/>
  <c r="C146" i="97"/>
  <c r="H145" i="97"/>
  <c r="C145" i="97"/>
  <c r="L144" i="97"/>
  <c r="K144" i="97"/>
  <c r="J144" i="97"/>
  <c r="G144" i="97"/>
  <c r="F144" i="97"/>
  <c r="E144" i="97"/>
  <c r="D144" i="97"/>
  <c r="C144" i="97" s="1"/>
  <c r="H143" i="97"/>
  <c r="C143" i="97"/>
  <c r="H142" i="97"/>
  <c r="C142" i="97"/>
  <c r="L141" i="97"/>
  <c r="K141" i="97"/>
  <c r="J141" i="97"/>
  <c r="I141" i="97"/>
  <c r="H141" i="97"/>
  <c r="G141" i="97"/>
  <c r="F141" i="97"/>
  <c r="E141" i="97"/>
  <c r="D141" i="97"/>
  <c r="C141" i="97" s="1"/>
  <c r="H140" i="97"/>
  <c r="C140" i="97"/>
  <c r="H139" i="97"/>
  <c r="C139" i="97"/>
  <c r="H138" i="97"/>
  <c r="C138" i="97"/>
  <c r="I136" i="97"/>
  <c r="H136" i="97" s="1"/>
  <c r="H137" i="97"/>
  <c r="C137" i="97"/>
  <c r="L136" i="97"/>
  <c r="K136" i="97"/>
  <c r="J136" i="97"/>
  <c r="G136" i="97"/>
  <c r="F136" i="97"/>
  <c r="E136" i="97"/>
  <c r="D136" i="97"/>
  <c r="C135" i="97"/>
  <c r="H134" i="97"/>
  <c r="C134" i="97"/>
  <c r="H133" i="97"/>
  <c r="C133" i="97"/>
  <c r="H132" i="97"/>
  <c r="C132" i="97"/>
  <c r="L131" i="97"/>
  <c r="K131" i="97"/>
  <c r="J131" i="97"/>
  <c r="G131" i="97"/>
  <c r="F131" i="97"/>
  <c r="E131" i="97"/>
  <c r="E130" i="97" s="1"/>
  <c r="D131" i="97"/>
  <c r="K130" i="97"/>
  <c r="J130" i="97"/>
  <c r="G130" i="97"/>
  <c r="C129" i="97"/>
  <c r="L128" i="97"/>
  <c r="K128" i="97"/>
  <c r="J128" i="97"/>
  <c r="G128" i="97"/>
  <c r="F128" i="97"/>
  <c r="E128" i="97"/>
  <c r="D128" i="97"/>
  <c r="C128" i="97"/>
  <c r="H127" i="97"/>
  <c r="C127" i="97"/>
  <c r="C126" i="97"/>
  <c r="H125" i="97"/>
  <c r="C125" i="97"/>
  <c r="H124" i="97"/>
  <c r="C124" i="97"/>
  <c r="H123" i="97"/>
  <c r="C123" i="97"/>
  <c r="L122" i="97"/>
  <c r="K122" i="97"/>
  <c r="J122" i="97"/>
  <c r="G122" i="97"/>
  <c r="F122" i="97"/>
  <c r="E122" i="97"/>
  <c r="D122" i="97"/>
  <c r="C122" i="97" s="1"/>
  <c r="H121" i="97"/>
  <c r="C121" i="97"/>
  <c r="H120" i="97"/>
  <c r="C120" i="97"/>
  <c r="H119" i="97"/>
  <c r="C119" i="97"/>
  <c r="H118" i="97"/>
  <c r="C118" i="97"/>
  <c r="H117" i="97"/>
  <c r="C117" i="97"/>
  <c r="L116" i="97"/>
  <c r="K116" i="97"/>
  <c r="J116" i="97"/>
  <c r="G116" i="97"/>
  <c r="F116" i="97"/>
  <c r="E116" i="97"/>
  <c r="C116" i="97" s="1"/>
  <c r="D116" i="97"/>
  <c r="H115" i="97"/>
  <c r="C115" i="97"/>
  <c r="H114" i="97"/>
  <c r="C114" i="97"/>
  <c r="H113" i="97"/>
  <c r="C113" i="97"/>
  <c r="L112" i="97"/>
  <c r="L83" i="97" s="1"/>
  <c r="K112" i="97"/>
  <c r="J112" i="97"/>
  <c r="I112" i="97"/>
  <c r="H112" i="97"/>
  <c r="G112" i="97"/>
  <c r="F112" i="97"/>
  <c r="E112" i="97"/>
  <c r="D112" i="97"/>
  <c r="H111" i="97"/>
  <c r="C111" i="97"/>
  <c r="H110" i="97"/>
  <c r="C110" i="97"/>
  <c r="H109" i="97"/>
  <c r="C109" i="97"/>
  <c r="H108" i="97"/>
  <c r="C108" i="97"/>
  <c r="H107" i="97"/>
  <c r="C107" i="97"/>
  <c r="H106" i="97"/>
  <c r="C106" i="97"/>
  <c r="C105" i="97"/>
  <c r="H104" i="97"/>
  <c r="D104" i="97"/>
  <c r="C104" i="97"/>
  <c r="L103" i="97"/>
  <c r="K103" i="97"/>
  <c r="J103" i="97"/>
  <c r="G103" i="97"/>
  <c r="F103" i="97"/>
  <c r="E103" i="97"/>
  <c r="D103" i="97"/>
  <c r="C103" i="97"/>
  <c r="H102" i="97"/>
  <c r="C102" i="97"/>
  <c r="H101" i="97"/>
  <c r="C101" i="97"/>
  <c r="H100" i="97"/>
  <c r="C100" i="97"/>
  <c r="H99" i="97"/>
  <c r="C99" i="97"/>
  <c r="H98" i="97"/>
  <c r="C98" i="97"/>
  <c r="H97" i="97"/>
  <c r="C97" i="97"/>
  <c r="H96" i="97"/>
  <c r="C96" i="97"/>
  <c r="L95" i="97"/>
  <c r="K95" i="97"/>
  <c r="J95" i="97"/>
  <c r="G95" i="97"/>
  <c r="F95" i="97"/>
  <c r="C95" i="97" s="1"/>
  <c r="E95" i="97"/>
  <c r="D95" i="97"/>
  <c r="H94" i="97"/>
  <c r="C94" i="97"/>
  <c r="H93" i="97"/>
  <c r="C93" i="97"/>
  <c r="H92" i="97"/>
  <c r="C92" i="97"/>
  <c r="H91" i="97"/>
  <c r="C91" i="97"/>
  <c r="C90" i="97"/>
  <c r="L89" i="97"/>
  <c r="K89" i="97"/>
  <c r="J89" i="97"/>
  <c r="G89" i="97"/>
  <c r="G83" i="97" s="1"/>
  <c r="F89" i="97"/>
  <c r="E89" i="97"/>
  <c r="D89" i="97"/>
  <c r="C89" i="97"/>
  <c r="H88" i="97"/>
  <c r="C88" i="97"/>
  <c r="H87" i="97"/>
  <c r="C87" i="97"/>
  <c r="H86" i="97"/>
  <c r="C86" i="97"/>
  <c r="H85" i="97"/>
  <c r="C85" i="97"/>
  <c r="L84" i="97"/>
  <c r="K84" i="97"/>
  <c r="J84" i="97"/>
  <c r="J83" i="97" s="1"/>
  <c r="G84" i="97"/>
  <c r="F84" i="97"/>
  <c r="F83" i="97" s="1"/>
  <c r="E84" i="97"/>
  <c r="D84" i="97"/>
  <c r="K83" i="97"/>
  <c r="H82" i="97"/>
  <c r="C82" i="97"/>
  <c r="C81" i="97"/>
  <c r="L80" i="97"/>
  <c r="K80" i="97"/>
  <c r="J80" i="97"/>
  <c r="G80" i="97"/>
  <c r="F80" i="97"/>
  <c r="E80" i="97"/>
  <c r="D80" i="97"/>
  <c r="C80" i="97"/>
  <c r="H79" i="97"/>
  <c r="C79" i="97"/>
  <c r="C78" i="97"/>
  <c r="L77" i="97"/>
  <c r="K77" i="97"/>
  <c r="K76" i="97" s="1"/>
  <c r="J77" i="97"/>
  <c r="J76" i="97" s="1"/>
  <c r="J75" i="97" s="1"/>
  <c r="G77" i="97"/>
  <c r="G76" i="97" s="1"/>
  <c r="F77" i="97"/>
  <c r="E77" i="97"/>
  <c r="D77" i="97"/>
  <c r="C77" i="97"/>
  <c r="L76" i="97"/>
  <c r="F76" i="97"/>
  <c r="E76" i="97"/>
  <c r="D76" i="97"/>
  <c r="K75" i="97"/>
  <c r="G75" i="97"/>
  <c r="H74" i="97"/>
  <c r="C74" i="97"/>
  <c r="H73" i="97"/>
  <c r="C73" i="97"/>
  <c r="H72" i="97"/>
  <c r="C72" i="97"/>
  <c r="H71" i="97"/>
  <c r="C71" i="97"/>
  <c r="H70" i="97"/>
  <c r="C70" i="97"/>
  <c r="L69" i="97"/>
  <c r="L67" i="97" s="1"/>
  <c r="K69" i="97"/>
  <c r="K67" i="97" s="1"/>
  <c r="J69" i="97"/>
  <c r="G69" i="97"/>
  <c r="G67" i="97" s="1"/>
  <c r="F69" i="97"/>
  <c r="E69" i="97"/>
  <c r="D69" i="97"/>
  <c r="H68" i="97"/>
  <c r="C68" i="97"/>
  <c r="J67" i="97"/>
  <c r="F67" i="97"/>
  <c r="E67" i="97"/>
  <c r="H66" i="97"/>
  <c r="C66" i="97"/>
  <c r="H65" i="97"/>
  <c r="C65" i="97"/>
  <c r="H64" i="97"/>
  <c r="C64" i="97"/>
  <c r="H63" i="97"/>
  <c r="C63" i="97"/>
  <c r="H62" i="97"/>
  <c r="C62" i="97"/>
  <c r="H61" i="97"/>
  <c r="C61" i="97"/>
  <c r="H60" i="97"/>
  <c r="C60" i="97"/>
  <c r="C59" i="97"/>
  <c r="L58" i="97"/>
  <c r="K58" i="97"/>
  <c r="J58" i="97"/>
  <c r="G58" i="97"/>
  <c r="F58" i="97"/>
  <c r="E58" i="97"/>
  <c r="D58" i="97"/>
  <c r="C58" i="97"/>
  <c r="H57" i="97"/>
  <c r="C57" i="97"/>
  <c r="C56" i="97"/>
  <c r="L55" i="97"/>
  <c r="K55" i="97"/>
  <c r="K54" i="97" s="1"/>
  <c r="K53" i="97" s="1"/>
  <c r="K52" i="97" s="1"/>
  <c r="J55" i="97"/>
  <c r="J54" i="97" s="1"/>
  <c r="J53" i="97" s="1"/>
  <c r="J52" i="97" s="1"/>
  <c r="G55" i="97"/>
  <c r="G54" i="97" s="1"/>
  <c r="G53" i="97" s="1"/>
  <c r="F55" i="97"/>
  <c r="F54" i="97" s="1"/>
  <c r="F53" i="97" s="1"/>
  <c r="E55" i="97"/>
  <c r="D55" i="97"/>
  <c r="C55" i="97"/>
  <c r="L54" i="97"/>
  <c r="L53" i="97" s="1"/>
  <c r="E54" i="97"/>
  <c r="E53" i="97" s="1"/>
  <c r="D54" i="97"/>
  <c r="H47" i="97"/>
  <c r="C47" i="97"/>
  <c r="H46" i="97"/>
  <c r="C46" i="97"/>
  <c r="L45" i="97"/>
  <c r="H45" i="97"/>
  <c r="G45" i="97"/>
  <c r="H44" i="97"/>
  <c r="C44" i="97"/>
  <c r="K43" i="97"/>
  <c r="J43" i="97"/>
  <c r="I43" i="97"/>
  <c r="H43" i="97"/>
  <c r="F43" i="97"/>
  <c r="E43" i="97"/>
  <c r="D43" i="97"/>
  <c r="C43" i="97"/>
  <c r="H42" i="97"/>
  <c r="C42" i="97"/>
  <c r="I41" i="97"/>
  <c r="H41" i="97"/>
  <c r="D41" i="97"/>
  <c r="C41" i="97" s="1"/>
  <c r="H40" i="97"/>
  <c r="C40" i="97"/>
  <c r="H39" i="97"/>
  <c r="C39" i="97"/>
  <c r="H38" i="97"/>
  <c r="C38" i="97"/>
  <c r="H37" i="97"/>
  <c r="C37" i="97"/>
  <c r="K36" i="97"/>
  <c r="H36" i="97"/>
  <c r="F36" i="97"/>
  <c r="C36" i="97" s="1"/>
  <c r="H35" i="97"/>
  <c r="C35" i="97"/>
  <c r="H34" i="97"/>
  <c r="C34" i="97"/>
  <c r="K33" i="97"/>
  <c r="H33" i="97"/>
  <c r="F33" i="97"/>
  <c r="C33" i="97"/>
  <c r="H32" i="97"/>
  <c r="C32" i="97"/>
  <c r="K31" i="97"/>
  <c r="H31" i="97"/>
  <c r="F31" i="97"/>
  <c r="C31" i="97"/>
  <c r="H30" i="97"/>
  <c r="C30" i="97"/>
  <c r="H29" i="97"/>
  <c r="C29" i="97"/>
  <c r="H28" i="97"/>
  <c r="C28" i="97"/>
  <c r="K27" i="97"/>
  <c r="H27" i="97"/>
  <c r="F27" i="97"/>
  <c r="C27" i="97"/>
  <c r="K26" i="97"/>
  <c r="H26" i="97"/>
  <c r="F26" i="97"/>
  <c r="C26" i="97" s="1"/>
  <c r="H25" i="97"/>
  <c r="C25" i="97"/>
  <c r="D24" i="97"/>
  <c r="C24" i="97"/>
  <c r="H23" i="97"/>
  <c r="C23" i="97"/>
  <c r="H22" i="97"/>
  <c r="C22" i="97"/>
  <c r="L21" i="97"/>
  <c r="L289" i="97" s="1"/>
  <c r="L288" i="97" s="1"/>
  <c r="K21" i="97"/>
  <c r="K289" i="97" s="1"/>
  <c r="K288" i="97" s="1"/>
  <c r="J21" i="97"/>
  <c r="J289" i="97" s="1"/>
  <c r="J288" i="97" s="1"/>
  <c r="I21" i="97"/>
  <c r="G21" i="97"/>
  <c r="F21" i="97"/>
  <c r="E21" i="97"/>
  <c r="D21" i="97"/>
  <c r="D289" i="97" s="1"/>
  <c r="D288" i="97" s="1"/>
  <c r="L20" i="97"/>
  <c r="K20" i="97"/>
  <c r="J20" i="97"/>
  <c r="G20" i="97"/>
  <c r="F20" i="97"/>
  <c r="D20" i="97"/>
  <c r="H298" i="96"/>
  <c r="C298" i="96"/>
  <c r="H297" i="96"/>
  <c r="C297" i="96"/>
  <c r="H296" i="96"/>
  <c r="C296" i="96"/>
  <c r="H295" i="96"/>
  <c r="C295" i="96"/>
  <c r="H294" i="96"/>
  <c r="C294" i="96"/>
  <c r="H293" i="96"/>
  <c r="C293" i="96"/>
  <c r="H292" i="96"/>
  <c r="C292" i="96"/>
  <c r="H291" i="96"/>
  <c r="C291" i="96"/>
  <c r="C290" i="96" s="1"/>
  <c r="L290" i="96"/>
  <c r="K290" i="96"/>
  <c r="J290" i="96"/>
  <c r="I290" i="96"/>
  <c r="H290" i="96"/>
  <c r="G290" i="96"/>
  <c r="F290" i="96"/>
  <c r="E290" i="96"/>
  <c r="D290" i="96"/>
  <c r="H285" i="96"/>
  <c r="C285" i="96"/>
  <c r="H284" i="96"/>
  <c r="C284" i="96"/>
  <c r="L283" i="96"/>
  <c r="K283" i="96"/>
  <c r="J283" i="96"/>
  <c r="I283" i="96"/>
  <c r="G283" i="96"/>
  <c r="F283" i="96"/>
  <c r="E283" i="96"/>
  <c r="D283" i="96"/>
  <c r="I281" i="96"/>
  <c r="H281" i="96" s="1"/>
  <c r="H282" i="96"/>
  <c r="C282" i="96"/>
  <c r="L281" i="96"/>
  <c r="K281" i="96"/>
  <c r="J281" i="96"/>
  <c r="G281" i="96"/>
  <c r="F281" i="96"/>
  <c r="C281" i="96" s="1"/>
  <c r="E281" i="96"/>
  <c r="D281" i="96"/>
  <c r="H280" i="96"/>
  <c r="C280" i="96"/>
  <c r="H279" i="96"/>
  <c r="C279" i="96"/>
  <c r="H278" i="96"/>
  <c r="C278" i="96"/>
  <c r="H277" i="96"/>
  <c r="C277" i="96"/>
  <c r="L276" i="96"/>
  <c r="K276" i="96"/>
  <c r="J276" i="96"/>
  <c r="I276" i="96"/>
  <c r="H276" i="96"/>
  <c r="G276" i="96"/>
  <c r="F276" i="96"/>
  <c r="E276" i="96"/>
  <c r="D276" i="96"/>
  <c r="C276" i="96" s="1"/>
  <c r="H275" i="96"/>
  <c r="C275" i="96"/>
  <c r="H274" i="96"/>
  <c r="C274" i="96"/>
  <c r="C273" i="96"/>
  <c r="L272" i="96"/>
  <c r="K272" i="96"/>
  <c r="K270" i="96" s="1"/>
  <c r="K269" i="96" s="1"/>
  <c r="J272" i="96"/>
  <c r="J270" i="96" s="1"/>
  <c r="J269" i="96" s="1"/>
  <c r="G272" i="96"/>
  <c r="G270" i="96" s="1"/>
  <c r="G269" i="96" s="1"/>
  <c r="F272" i="96"/>
  <c r="F270" i="96" s="1"/>
  <c r="E272" i="96"/>
  <c r="D272" i="96"/>
  <c r="C272" i="96"/>
  <c r="H271" i="96"/>
  <c r="C271" i="96"/>
  <c r="L270" i="96"/>
  <c r="L269" i="96" s="1"/>
  <c r="E270" i="96"/>
  <c r="F269" i="96"/>
  <c r="E269" i="96"/>
  <c r="H268" i="96"/>
  <c r="C268" i="96"/>
  <c r="H267" i="96"/>
  <c r="C267" i="96"/>
  <c r="H266" i="96"/>
  <c r="C266" i="96"/>
  <c r="H265" i="96"/>
  <c r="C265" i="96"/>
  <c r="L264" i="96"/>
  <c r="L259" i="96" s="1"/>
  <c r="K264" i="96"/>
  <c r="J264" i="96"/>
  <c r="G264" i="96"/>
  <c r="F264" i="96"/>
  <c r="E264" i="96"/>
  <c r="D264" i="96"/>
  <c r="H263" i="96"/>
  <c r="C263" i="96"/>
  <c r="H262" i="96"/>
  <c r="C262" i="96"/>
  <c r="C261" i="96"/>
  <c r="L260" i="96"/>
  <c r="K260" i="96"/>
  <c r="K259" i="96" s="1"/>
  <c r="J260" i="96"/>
  <c r="J259" i="96" s="1"/>
  <c r="G260" i="96"/>
  <c r="G259" i="96" s="1"/>
  <c r="F260" i="96"/>
  <c r="F259" i="96" s="1"/>
  <c r="E260" i="96"/>
  <c r="D260" i="96"/>
  <c r="C260" i="96"/>
  <c r="E259" i="96"/>
  <c r="H258" i="96"/>
  <c r="C258" i="96"/>
  <c r="H257" i="96"/>
  <c r="C257" i="96"/>
  <c r="H256" i="96"/>
  <c r="C256" i="96"/>
  <c r="C255" i="96"/>
  <c r="H254" i="96"/>
  <c r="C254" i="96"/>
  <c r="H253" i="96"/>
  <c r="C253" i="96"/>
  <c r="L252" i="96"/>
  <c r="L251" i="96" s="1"/>
  <c r="K252" i="96"/>
  <c r="J252" i="96"/>
  <c r="G252" i="96"/>
  <c r="F252" i="96"/>
  <c r="E252" i="96"/>
  <c r="E251" i="96" s="1"/>
  <c r="D252" i="96"/>
  <c r="K251" i="96"/>
  <c r="J251" i="96"/>
  <c r="G251" i="96"/>
  <c r="F251" i="96"/>
  <c r="H250" i="96"/>
  <c r="C250" i="96"/>
  <c r="H249" i="96"/>
  <c r="C249" i="96"/>
  <c r="H248" i="96"/>
  <c r="C248" i="96"/>
  <c r="H247" i="96"/>
  <c r="C247" i="96"/>
  <c r="L246" i="96"/>
  <c r="K246" i="96"/>
  <c r="J246" i="96"/>
  <c r="I246" i="96"/>
  <c r="H246" i="96" s="1"/>
  <c r="G246" i="96"/>
  <c r="F246" i="96"/>
  <c r="E246" i="96"/>
  <c r="D246" i="96"/>
  <c r="C246" i="96" s="1"/>
  <c r="H245" i="96"/>
  <c r="C245" i="96"/>
  <c r="H244" i="96"/>
  <c r="C244" i="96"/>
  <c r="H243" i="96"/>
  <c r="C243" i="96"/>
  <c r="H242" i="96"/>
  <c r="C242" i="96"/>
  <c r="H241" i="96"/>
  <c r="C241" i="96"/>
  <c r="H240" i="96"/>
  <c r="C240" i="96"/>
  <c r="H239" i="96"/>
  <c r="C239" i="96"/>
  <c r="L238" i="96"/>
  <c r="K238" i="96"/>
  <c r="J238" i="96"/>
  <c r="G238" i="96"/>
  <c r="F238" i="96"/>
  <c r="E238" i="96"/>
  <c r="D238" i="96"/>
  <c r="C238" i="96" s="1"/>
  <c r="H237" i="96"/>
  <c r="C237" i="96"/>
  <c r="H236" i="96"/>
  <c r="C236" i="96"/>
  <c r="L235" i="96"/>
  <c r="L231" i="96" s="1"/>
  <c r="L230" i="96" s="1"/>
  <c r="K235" i="96"/>
  <c r="J235" i="96"/>
  <c r="G235" i="96"/>
  <c r="F235" i="96"/>
  <c r="E235" i="96"/>
  <c r="D235" i="96"/>
  <c r="H234" i="96"/>
  <c r="C234" i="96"/>
  <c r="L233" i="96"/>
  <c r="K233" i="96"/>
  <c r="K231" i="96" s="1"/>
  <c r="K230" i="96" s="1"/>
  <c r="J233" i="96"/>
  <c r="I233" i="96"/>
  <c r="G233" i="96"/>
  <c r="G231" i="96" s="1"/>
  <c r="F233" i="96"/>
  <c r="E233" i="96"/>
  <c r="D233" i="96"/>
  <c r="H232" i="96"/>
  <c r="C232" i="96"/>
  <c r="J231" i="96"/>
  <c r="F231" i="96"/>
  <c r="F230" i="96" s="1"/>
  <c r="H229" i="96"/>
  <c r="C229" i="96"/>
  <c r="I227" i="96"/>
  <c r="H227" i="96" s="1"/>
  <c r="H228" i="96"/>
  <c r="C228" i="96"/>
  <c r="L227" i="96"/>
  <c r="L204" i="96" s="1"/>
  <c r="K227" i="96"/>
  <c r="J227" i="96"/>
  <c r="G227" i="96"/>
  <c r="F227" i="96"/>
  <c r="E227" i="96"/>
  <c r="D227" i="96"/>
  <c r="C227" i="96" s="1"/>
  <c r="H226" i="96"/>
  <c r="D226" i="96"/>
  <c r="C226" i="96" s="1"/>
  <c r="H225" i="96"/>
  <c r="D225" i="96"/>
  <c r="C225" i="96" s="1"/>
  <c r="H224" i="96"/>
  <c r="C224" i="96"/>
  <c r="H223" i="96"/>
  <c r="C223" i="96"/>
  <c r="H222" i="96"/>
  <c r="C222" i="96"/>
  <c r="H221" i="96"/>
  <c r="C221" i="96"/>
  <c r="H220" i="96"/>
  <c r="C220" i="96"/>
  <c r="H219" i="96"/>
  <c r="C219" i="96"/>
  <c r="C218" i="96"/>
  <c r="H217" i="96"/>
  <c r="C217" i="96"/>
  <c r="L216" i="96"/>
  <c r="K216" i="96"/>
  <c r="J216" i="96"/>
  <c r="G216" i="96"/>
  <c r="F216" i="96"/>
  <c r="E216" i="96"/>
  <c r="D216" i="96"/>
  <c r="H215" i="96"/>
  <c r="C215" i="96"/>
  <c r="H214" i="96"/>
  <c r="C214" i="96"/>
  <c r="H213" i="96"/>
  <c r="C213" i="96"/>
  <c r="H212" i="96"/>
  <c r="C212" i="96"/>
  <c r="H211" i="96"/>
  <c r="C211" i="96"/>
  <c r="H210" i="96"/>
  <c r="C210" i="96"/>
  <c r="H209" i="96"/>
  <c r="C209" i="96"/>
  <c r="H208" i="96"/>
  <c r="C208" i="96"/>
  <c r="C207" i="96"/>
  <c r="H206" i="96"/>
  <c r="C206" i="96"/>
  <c r="L205" i="96"/>
  <c r="K205" i="96"/>
  <c r="J205" i="96"/>
  <c r="J204" i="96" s="1"/>
  <c r="G205" i="96"/>
  <c r="F205" i="96"/>
  <c r="F204" i="96" s="1"/>
  <c r="E205" i="96"/>
  <c r="D205" i="96"/>
  <c r="K204" i="96"/>
  <c r="G204" i="96"/>
  <c r="E204" i="96"/>
  <c r="D204" i="96"/>
  <c r="C204" i="96" s="1"/>
  <c r="H203" i="96"/>
  <c r="C203" i="96"/>
  <c r="H202" i="96"/>
  <c r="C202" i="96"/>
  <c r="H201" i="96"/>
  <c r="C201" i="96"/>
  <c r="H200" i="96"/>
  <c r="C200" i="96"/>
  <c r="H199" i="96"/>
  <c r="C199" i="96"/>
  <c r="L198" i="96"/>
  <c r="K198" i="96"/>
  <c r="J198" i="96"/>
  <c r="J196" i="96" s="1"/>
  <c r="J195" i="96" s="1"/>
  <c r="I198" i="96"/>
  <c r="G198" i="96"/>
  <c r="F198" i="96"/>
  <c r="E198" i="96"/>
  <c r="D198" i="96"/>
  <c r="H197" i="96"/>
  <c r="C197" i="96"/>
  <c r="L196" i="96"/>
  <c r="K196" i="96"/>
  <c r="K195" i="96" s="1"/>
  <c r="G196" i="96"/>
  <c r="G195" i="96" s="1"/>
  <c r="F196" i="96"/>
  <c r="F195" i="96" s="1"/>
  <c r="D196" i="96"/>
  <c r="L195" i="96"/>
  <c r="D195" i="96"/>
  <c r="K194" i="96"/>
  <c r="C193" i="96"/>
  <c r="L192" i="96"/>
  <c r="L191" i="96" s="1"/>
  <c r="L187" i="96" s="1"/>
  <c r="K192" i="96"/>
  <c r="K191" i="96" s="1"/>
  <c r="J192" i="96"/>
  <c r="G192" i="96"/>
  <c r="G191" i="96" s="1"/>
  <c r="G187" i="96" s="1"/>
  <c r="F192" i="96"/>
  <c r="E192" i="96"/>
  <c r="D192" i="96"/>
  <c r="D191" i="96" s="1"/>
  <c r="C192" i="96"/>
  <c r="J191" i="96"/>
  <c r="F191" i="96"/>
  <c r="E191" i="96"/>
  <c r="C190" i="96"/>
  <c r="H189" i="96"/>
  <c r="C189" i="96"/>
  <c r="L188" i="96"/>
  <c r="K188" i="96"/>
  <c r="J188" i="96"/>
  <c r="J187" i="96" s="1"/>
  <c r="G188" i="96"/>
  <c r="F188" i="96"/>
  <c r="F187" i="96" s="1"/>
  <c r="E188" i="96"/>
  <c r="D188" i="96"/>
  <c r="K187" i="96"/>
  <c r="D187" i="96"/>
  <c r="H186" i="96"/>
  <c r="C186" i="96"/>
  <c r="C185" i="96"/>
  <c r="L184" i="96"/>
  <c r="K184" i="96"/>
  <c r="J184" i="96"/>
  <c r="G184" i="96"/>
  <c r="F184" i="96"/>
  <c r="E184" i="96"/>
  <c r="D184" i="96"/>
  <c r="C184" i="96" s="1"/>
  <c r="H183" i="96"/>
  <c r="C183" i="96"/>
  <c r="H182" i="96"/>
  <c r="C182" i="96"/>
  <c r="H181" i="96"/>
  <c r="C181" i="96"/>
  <c r="H180" i="96"/>
  <c r="C180" i="96"/>
  <c r="L179" i="96"/>
  <c r="K179" i="96"/>
  <c r="J179" i="96"/>
  <c r="I179" i="96"/>
  <c r="H179" i="96" s="1"/>
  <c r="G179" i="96"/>
  <c r="F179" i="96"/>
  <c r="E179" i="96"/>
  <c r="C179" i="96" s="1"/>
  <c r="D179" i="96"/>
  <c r="H178" i="96"/>
  <c r="C178" i="96"/>
  <c r="H177" i="96"/>
  <c r="C177" i="96"/>
  <c r="H176" i="96"/>
  <c r="C176" i="96"/>
  <c r="L175" i="96"/>
  <c r="L174" i="96" s="1"/>
  <c r="K175" i="96"/>
  <c r="J175" i="96"/>
  <c r="I175" i="96"/>
  <c r="H175" i="96" s="1"/>
  <c r="G175" i="96"/>
  <c r="F175" i="96"/>
  <c r="E175" i="96"/>
  <c r="D175" i="96"/>
  <c r="K174" i="96"/>
  <c r="K173" i="96" s="1"/>
  <c r="J174" i="96"/>
  <c r="J173" i="96" s="1"/>
  <c r="G174" i="96"/>
  <c r="G173" i="96" s="1"/>
  <c r="F174" i="96"/>
  <c r="F173" i="96" s="1"/>
  <c r="L173" i="96"/>
  <c r="H172" i="96"/>
  <c r="C172" i="96"/>
  <c r="H171" i="96"/>
  <c r="C171" i="96"/>
  <c r="C170" i="96"/>
  <c r="H169" i="96"/>
  <c r="C169" i="96"/>
  <c r="H168" i="96"/>
  <c r="C168" i="96"/>
  <c r="H167" i="96"/>
  <c r="C167" i="96"/>
  <c r="L166" i="96"/>
  <c r="L165" i="96" s="1"/>
  <c r="K166" i="96"/>
  <c r="J166" i="96"/>
  <c r="G166" i="96"/>
  <c r="F166" i="96"/>
  <c r="E166" i="96"/>
  <c r="E165" i="96" s="1"/>
  <c r="D166" i="96"/>
  <c r="K165" i="96"/>
  <c r="J165" i="96"/>
  <c r="G165" i="96"/>
  <c r="F165" i="96"/>
  <c r="H164" i="96"/>
  <c r="C164" i="96"/>
  <c r="H163" i="96"/>
  <c r="C163" i="96"/>
  <c r="H162" i="96"/>
  <c r="C162" i="96"/>
  <c r="H161" i="96"/>
  <c r="C161" i="96"/>
  <c r="L160" i="96"/>
  <c r="L130" i="96" s="1"/>
  <c r="K160" i="96"/>
  <c r="J160" i="96"/>
  <c r="I160" i="96"/>
  <c r="G160" i="96"/>
  <c r="F160" i="96"/>
  <c r="E160" i="96"/>
  <c r="D160" i="96"/>
  <c r="H159" i="96"/>
  <c r="C159" i="96"/>
  <c r="H158" i="96"/>
  <c r="C158" i="96"/>
  <c r="H157" i="96"/>
  <c r="C157" i="96"/>
  <c r="H156" i="96"/>
  <c r="C156" i="96"/>
  <c r="H155" i="96"/>
  <c r="C155" i="96"/>
  <c r="H154" i="96"/>
  <c r="C154" i="96"/>
  <c r="H153" i="96"/>
  <c r="C153" i="96"/>
  <c r="H152" i="96"/>
  <c r="C152" i="96"/>
  <c r="L151" i="96"/>
  <c r="K151" i="96"/>
  <c r="J151" i="96"/>
  <c r="G151" i="96"/>
  <c r="F151" i="96"/>
  <c r="E151" i="96"/>
  <c r="D151" i="96"/>
  <c r="C151" i="96"/>
  <c r="H150" i="96"/>
  <c r="C150" i="96"/>
  <c r="H149" i="96"/>
  <c r="C149" i="96"/>
  <c r="H148" i="96"/>
  <c r="C148" i="96"/>
  <c r="H147" i="96"/>
  <c r="C147" i="96"/>
  <c r="H146" i="96"/>
  <c r="C146" i="96"/>
  <c r="H145" i="96"/>
  <c r="C145" i="96"/>
  <c r="L144" i="96"/>
  <c r="K144" i="96"/>
  <c r="J144" i="96"/>
  <c r="G144" i="96"/>
  <c r="F144" i="96"/>
  <c r="E144" i="96"/>
  <c r="D144" i="96"/>
  <c r="C144" i="96"/>
  <c r="H143" i="96"/>
  <c r="C143" i="96"/>
  <c r="C142" i="96"/>
  <c r="L141" i="96"/>
  <c r="K141" i="96"/>
  <c r="J141" i="96"/>
  <c r="G141" i="96"/>
  <c r="F141" i="96"/>
  <c r="C141" i="96" s="1"/>
  <c r="E141" i="96"/>
  <c r="D141" i="96"/>
  <c r="H140" i="96"/>
  <c r="C140" i="96"/>
  <c r="H139" i="96"/>
  <c r="C139" i="96"/>
  <c r="H138" i="96"/>
  <c r="C138" i="96"/>
  <c r="H137" i="96"/>
  <c r="C137" i="96"/>
  <c r="L136" i="96"/>
  <c r="K136" i="96"/>
  <c r="J136" i="96"/>
  <c r="I136" i="96"/>
  <c r="H136" i="96" s="1"/>
  <c r="G136" i="96"/>
  <c r="F136" i="96"/>
  <c r="E136" i="96"/>
  <c r="D136" i="96"/>
  <c r="H135" i="96"/>
  <c r="C135" i="96"/>
  <c r="H134" i="96"/>
  <c r="C134" i="96"/>
  <c r="H133" i="96"/>
  <c r="C133" i="96"/>
  <c r="I131" i="96"/>
  <c r="C132" i="96"/>
  <c r="L131" i="96"/>
  <c r="K131" i="96"/>
  <c r="K130" i="96" s="1"/>
  <c r="J131" i="96"/>
  <c r="G131" i="96"/>
  <c r="G130" i="96" s="1"/>
  <c r="F131" i="96"/>
  <c r="E131" i="96"/>
  <c r="D131" i="96"/>
  <c r="C131" i="96"/>
  <c r="E130" i="96"/>
  <c r="H129" i="96"/>
  <c r="H128" i="96" s="1"/>
  <c r="C129" i="96"/>
  <c r="C128" i="96" s="1"/>
  <c r="L128" i="96"/>
  <c r="K128" i="96"/>
  <c r="J128" i="96"/>
  <c r="I128" i="96"/>
  <c r="G128" i="96"/>
  <c r="F128" i="96"/>
  <c r="E128" i="96"/>
  <c r="D128" i="96"/>
  <c r="H127" i="96"/>
  <c r="C127" i="96"/>
  <c r="H126" i="96"/>
  <c r="C126" i="96"/>
  <c r="H125" i="96"/>
  <c r="C125" i="96"/>
  <c r="H124" i="96"/>
  <c r="C124" i="96"/>
  <c r="H123" i="96"/>
  <c r="C123" i="96"/>
  <c r="L122" i="96"/>
  <c r="K122" i="96"/>
  <c r="J122" i="96"/>
  <c r="G122" i="96"/>
  <c r="G83" i="96" s="1"/>
  <c r="F122" i="96"/>
  <c r="C122" i="96" s="1"/>
  <c r="E122" i="96"/>
  <c r="D122" i="96"/>
  <c r="H121" i="96"/>
  <c r="C121" i="96"/>
  <c r="H120" i="96"/>
  <c r="C120" i="96"/>
  <c r="H119" i="96"/>
  <c r="C119" i="96"/>
  <c r="H118" i="96"/>
  <c r="C118" i="96"/>
  <c r="C117" i="96"/>
  <c r="L116" i="96"/>
  <c r="K116" i="96"/>
  <c r="J116" i="96"/>
  <c r="G116" i="96"/>
  <c r="F116" i="96"/>
  <c r="E116" i="96"/>
  <c r="D116" i="96"/>
  <c r="C116" i="96" s="1"/>
  <c r="H115" i="96"/>
  <c r="C115" i="96"/>
  <c r="H114" i="96"/>
  <c r="C114" i="96"/>
  <c r="I112" i="96"/>
  <c r="C113" i="96"/>
  <c r="L112" i="96"/>
  <c r="K112" i="96"/>
  <c r="J112" i="96"/>
  <c r="G112" i="96"/>
  <c r="F112" i="96"/>
  <c r="E112" i="96"/>
  <c r="D112" i="96"/>
  <c r="C112" i="96"/>
  <c r="H111" i="96"/>
  <c r="C111" i="96"/>
  <c r="H110" i="96"/>
  <c r="C110" i="96"/>
  <c r="H109" i="96"/>
  <c r="C109" i="96"/>
  <c r="H108" i="96"/>
  <c r="C108" i="96"/>
  <c r="H107" i="96"/>
  <c r="C107" i="96"/>
  <c r="C106" i="96"/>
  <c r="H105" i="96"/>
  <c r="C105" i="96"/>
  <c r="H104" i="96"/>
  <c r="D104" i="96"/>
  <c r="L103" i="96"/>
  <c r="K103" i="96"/>
  <c r="J103" i="96"/>
  <c r="J83" i="96" s="1"/>
  <c r="G103" i="96"/>
  <c r="F103" i="96"/>
  <c r="E103" i="96"/>
  <c r="H102" i="96"/>
  <c r="D102" i="96"/>
  <c r="C102" i="96"/>
  <c r="H101" i="96"/>
  <c r="C101" i="96"/>
  <c r="H100" i="96"/>
  <c r="C100" i="96"/>
  <c r="H99" i="96"/>
  <c r="C99" i="96"/>
  <c r="H98" i="96"/>
  <c r="C98" i="96"/>
  <c r="H97" i="96"/>
  <c r="C97" i="96"/>
  <c r="H96" i="96"/>
  <c r="C96" i="96"/>
  <c r="L95" i="96"/>
  <c r="K95" i="96"/>
  <c r="J95" i="96"/>
  <c r="I95" i="96"/>
  <c r="H95" i="96" s="1"/>
  <c r="G95" i="96"/>
  <c r="F95" i="96"/>
  <c r="E95" i="96"/>
  <c r="C95" i="96" s="1"/>
  <c r="D95" i="96"/>
  <c r="H94" i="96"/>
  <c r="C94" i="96"/>
  <c r="H93" i="96"/>
  <c r="C93" i="96"/>
  <c r="H92" i="96"/>
  <c r="C92" i="96"/>
  <c r="H91" i="96"/>
  <c r="C91" i="96"/>
  <c r="C90" i="96"/>
  <c r="L89" i="96"/>
  <c r="K89" i="96"/>
  <c r="J89" i="96"/>
  <c r="G89" i="96"/>
  <c r="F89" i="96"/>
  <c r="E89" i="96"/>
  <c r="D89" i="96"/>
  <c r="C88" i="96"/>
  <c r="H87" i="96"/>
  <c r="C87" i="96"/>
  <c r="H86" i="96"/>
  <c r="C86" i="96"/>
  <c r="H85" i="96"/>
  <c r="C85" i="96"/>
  <c r="L84" i="96"/>
  <c r="K84" i="96"/>
  <c r="J84" i="96"/>
  <c r="G84" i="96"/>
  <c r="F84" i="96"/>
  <c r="E84" i="96"/>
  <c r="D84" i="96"/>
  <c r="K83" i="96"/>
  <c r="H82" i="96"/>
  <c r="C82" i="96"/>
  <c r="H81" i="96"/>
  <c r="C81" i="96"/>
  <c r="L80" i="96"/>
  <c r="K80" i="96"/>
  <c r="J80" i="96"/>
  <c r="G80" i="96"/>
  <c r="F80" i="96"/>
  <c r="E80" i="96"/>
  <c r="D80" i="96"/>
  <c r="C80" i="96"/>
  <c r="H79" i="96"/>
  <c r="C79" i="96"/>
  <c r="I77" i="96"/>
  <c r="H78" i="96"/>
  <c r="C78" i="96"/>
  <c r="L77" i="96"/>
  <c r="K77" i="96"/>
  <c r="K76" i="96" s="1"/>
  <c r="J77" i="96"/>
  <c r="J76" i="96" s="1"/>
  <c r="G77" i="96"/>
  <c r="F77" i="96"/>
  <c r="E77" i="96"/>
  <c r="D77" i="96"/>
  <c r="C77" i="96"/>
  <c r="L76" i="96"/>
  <c r="E76" i="96"/>
  <c r="D76" i="96"/>
  <c r="H74" i="96"/>
  <c r="C74" i="96"/>
  <c r="H73" i="96"/>
  <c r="C73" i="96"/>
  <c r="H72" i="96"/>
  <c r="C72" i="96"/>
  <c r="H71" i="96"/>
  <c r="C71" i="96"/>
  <c r="C70" i="96"/>
  <c r="L69" i="96"/>
  <c r="K69" i="96"/>
  <c r="K67" i="96" s="1"/>
  <c r="J69" i="96"/>
  <c r="G69" i="96"/>
  <c r="G67" i="96" s="1"/>
  <c r="F69" i="96"/>
  <c r="E69" i="96"/>
  <c r="D69" i="96"/>
  <c r="C69" i="96" s="1"/>
  <c r="H68" i="96"/>
  <c r="C68" i="96"/>
  <c r="L67" i="96"/>
  <c r="J67" i="96"/>
  <c r="F67" i="96"/>
  <c r="E67" i="96"/>
  <c r="D67" i="96"/>
  <c r="C67" i="96" s="1"/>
  <c r="H66" i="96"/>
  <c r="C66" i="96"/>
  <c r="H65" i="96"/>
  <c r="C65" i="96"/>
  <c r="H64" i="96"/>
  <c r="C64" i="96"/>
  <c r="H63" i="96"/>
  <c r="C63" i="96"/>
  <c r="H62" i="96"/>
  <c r="C62" i="96"/>
  <c r="H61" i="96"/>
  <c r="C61" i="96"/>
  <c r="H60" i="96"/>
  <c r="C60" i="96"/>
  <c r="H59" i="96"/>
  <c r="C59" i="96"/>
  <c r="L58" i="96"/>
  <c r="K58" i="96"/>
  <c r="J58" i="96"/>
  <c r="J54" i="96" s="1"/>
  <c r="J53" i="96" s="1"/>
  <c r="G58" i="96"/>
  <c r="F58" i="96"/>
  <c r="E58" i="96"/>
  <c r="D58" i="96"/>
  <c r="H57" i="96"/>
  <c r="C57" i="96"/>
  <c r="C56" i="96"/>
  <c r="L55" i="96"/>
  <c r="L54" i="96" s="1"/>
  <c r="L53" i="96" s="1"/>
  <c r="K55" i="96"/>
  <c r="K54" i="96" s="1"/>
  <c r="J55" i="96"/>
  <c r="G55" i="96"/>
  <c r="G54" i="96" s="1"/>
  <c r="G53" i="96" s="1"/>
  <c r="F55" i="96"/>
  <c r="E55" i="96"/>
  <c r="D55" i="96"/>
  <c r="E54" i="96"/>
  <c r="E53" i="96" s="1"/>
  <c r="K53" i="96"/>
  <c r="H47" i="96"/>
  <c r="C47" i="96"/>
  <c r="H46" i="96"/>
  <c r="C46" i="96"/>
  <c r="L45" i="96"/>
  <c r="H45" i="96" s="1"/>
  <c r="G45" i="96"/>
  <c r="C45" i="96" s="1"/>
  <c r="H44" i="96"/>
  <c r="C44" i="96"/>
  <c r="K43" i="96"/>
  <c r="J43" i="96"/>
  <c r="I43" i="96"/>
  <c r="H43" i="96" s="1"/>
  <c r="F43" i="96"/>
  <c r="E43" i="96"/>
  <c r="D43" i="96"/>
  <c r="C43" i="96" s="1"/>
  <c r="H42" i="96"/>
  <c r="C42" i="96"/>
  <c r="I41" i="96"/>
  <c r="H41" i="96" s="1"/>
  <c r="D41" i="96"/>
  <c r="C41" i="96" s="1"/>
  <c r="H40" i="96"/>
  <c r="C40" i="96"/>
  <c r="H39" i="96"/>
  <c r="C39" i="96"/>
  <c r="H38" i="96"/>
  <c r="C38" i="96"/>
  <c r="H37" i="96"/>
  <c r="C37" i="96"/>
  <c r="K36" i="96"/>
  <c r="H36" i="96"/>
  <c r="F36" i="96"/>
  <c r="C36" i="96" s="1"/>
  <c r="H35" i="96"/>
  <c r="C35" i="96"/>
  <c r="H34" i="96"/>
  <c r="C34" i="96"/>
  <c r="K33" i="96"/>
  <c r="H33" i="96"/>
  <c r="F33" i="96"/>
  <c r="C33" i="96" s="1"/>
  <c r="H32" i="96"/>
  <c r="C32" i="96"/>
  <c r="K31" i="96"/>
  <c r="H31" i="96" s="1"/>
  <c r="F31" i="96"/>
  <c r="H30" i="96"/>
  <c r="C30" i="96"/>
  <c r="H29" i="96"/>
  <c r="C29" i="96"/>
  <c r="H28" i="96"/>
  <c r="C28" i="96"/>
  <c r="K27" i="96"/>
  <c r="H27" i="96" s="1"/>
  <c r="F27" i="96"/>
  <c r="C27" i="96"/>
  <c r="K26" i="96"/>
  <c r="H25" i="96"/>
  <c r="C25" i="96"/>
  <c r="D24" i="96"/>
  <c r="C24" i="96" s="1"/>
  <c r="H23" i="96"/>
  <c r="C23" i="96"/>
  <c r="H22" i="96"/>
  <c r="C22" i="96"/>
  <c r="L21" i="96"/>
  <c r="L289" i="96" s="1"/>
  <c r="L288" i="96" s="1"/>
  <c r="K21" i="96"/>
  <c r="K20" i="96" s="1"/>
  <c r="J21" i="96"/>
  <c r="I21" i="96"/>
  <c r="G21" i="96"/>
  <c r="F21" i="96"/>
  <c r="E21" i="96"/>
  <c r="D21" i="96"/>
  <c r="D289" i="96" s="1"/>
  <c r="D288" i="96" s="1"/>
  <c r="C21" i="96"/>
  <c r="L20" i="96"/>
  <c r="E20" i="96"/>
  <c r="D20" i="96"/>
  <c r="H298" i="95"/>
  <c r="C298" i="95"/>
  <c r="H297" i="95"/>
  <c r="C297" i="95"/>
  <c r="H296" i="95"/>
  <c r="C296" i="95"/>
  <c r="H295" i="95"/>
  <c r="C295" i="95"/>
  <c r="H294" i="95"/>
  <c r="C294" i="95"/>
  <c r="H293" i="95"/>
  <c r="C293" i="95"/>
  <c r="H292" i="95"/>
  <c r="C292" i="95"/>
  <c r="H291" i="95"/>
  <c r="H290" i="95" s="1"/>
  <c r="C291" i="95"/>
  <c r="L290" i="95"/>
  <c r="K290" i="95"/>
  <c r="J290" i="95"/>
  <c r="I290" i="95"/>
  <c r="G290" i="95"/>
  <c r="F290" i="95"/>
  <c r="E290" i="95"/>
  <c r="D290" i="95"/>
  <c r="C290" i="95"/>
  <c r="J288" i="95"/>
  <c r="H285" i="95"/>
  <c r="C285" i="95"/>
  <c r="C284" i="95"/>
  <c r="L283" i="95"/>
  <c r="K283" i="95"/>
  <c r="J283" i="95"/>
  <c r="G283" i="95"/>
  <c r="F283" i="95"/>
  <c r="C283" i="95" s="1"/>
  <c r="E283" i="95"/>
  <c r="D283" i="95"/>
  <c r="C282" i="95"/>
  <c r="L281" i="95"/>
  <c r="K281" i="95"/>
  <c r="K269" i="95" s="1"/>
  <c r="J281" i="95"/>
  <c r="G281" i="95"/>
  <c r="F281" i="95"/>
  <c r="E281" i="95"/>
  <c r="D281" i="95"/>
  <c r="C281" i="95" s="1"/>
  <c r="H280" i="95"/>
  <c r="C280" i="95"/>
  <c r="H279" i="95"/>
  <c r="C279" i="95"/>
  <c r="H278" i="95"/>
  <c r="C278" i="95"/>
  <c r="H277" i="95"/>
  <c r="C277" i="95"/>
  <c r="L276" i="95"/>
  <c r="K276" i="95"/>
  <c r="J276" i="95"/>
  <c r="I276" i="95"/>
  <c r="H276" i="95" s="1"/>
  <c r="G276" i="95"/>
  <c r="F276" i="95"/>
  <c r="E276" i="95"/>
  <c r="D276" i="95"/>
  <c r="C276" i="95" s="1"/>
  <c r="H275" i="95"/>
  <c r="C275" i="95"/>
  <c r="H274" i="95"/>
  <c r="C274" i="95"/>
  <c r="H273" i="95"/>
  <c r="C273" i="95"/>
  <c r="L272" i="95"/>
  <c r="L270" i="95" s="1"/>
  <c r="K272" i="95"/>
  <c r="K270" i="95" s="1"/>
  <c r="J272" i="95"/>
  <c r="I272" i="95"/>
  <c r="G272" i="95"/>
  <c r="G270" i="95" s="1"/>
  <c r="F272" i="95"/>
  <c r="E272" i="95"/>
  <c r="E270" i="95" s="1"/>
  <c r="E269" i="95" s="1"/>
  <c r="D272" i="95"/>
  <c r="H271" i="95"/>
  <c r="C271" i="95"/>
  <c r="J270" i="95"/>
  <c r="J269" i="95" s="1"/>
  <c r="F270" i="95"/>
  <c r="F269" i="95" s="1"/>
  <c r="L269" i="95"/>
  <c r="G269" i="95"/>
  <c r="H268" i="95"/>
  <c r="C268" i="95"/>
  <c r="H267" i="95"/>
  <c r="C267" i="95"/>
  <c r="H266" i="95"/>
  <c r="C266" i="95"/>
  <c r="H265" i="95"/>
  <c r="C265" i="95"/>
  <c r="L264" i="95"/>
  <c r="K264" i="95"/>
  <c r="J264" i="95"/>
  <c r="I264" i="95"/>
  <c r="H264" i="95" s="1"/>
  <c r="G264" i="95"/>
  <c r="F264" i="95"/>
  <c r="E264" i="95"/>
  <c r="D264" i="95"/>
  <c r="C264" i="95" s="1"/>
  <c r="H263" i="95"/>
  <c r="C263" i="95"/>
  <c r="H262" i="95"/>
  <c r="C262" i="95"/>
  <c r="H261" i="95"/>
  <c r="C261" i="95"/>
  <c r="L260" i="95"/>
  <c r="L259" i="95" s="1"/>
  <c r="K260" i="95"/>
  <c r="J260" i="95"/>
  <c r="I260" i="95"/>
  <c r="H260" i="95"/>
  <c r="G260" i="95"/>
  <c r="F260" i="95"/>
  <c r="E260" i="95"/>
  <c r="E259" i="95" s="1"/>
  <c r="D260" i="95"/>
  <c r="K259" i="95"/>
  <c r="J259" i="95"/>
  <c r="G259" i="95"/>
  <c r="F259" i="95"/>
  <c r="H258" i="95"/>
  <c r="C258" i="95"/>
  <c r="H257" i="95"/>
  <c r="C257" i="95"/>
  <c r="H256" i="95"/>
  <c r="C256" i="95"/>
  <c r="H255" i="95"/>
  <c r="C255" i="95"/>
  <c r="H254" i="95"/>
  <c r="C254" i="95"/>
  <c r="H253" i="95"/>
  <c r="C253" i="95"/>
  <c r="L252" i="95"/>
  <c r="K252" i="95"/>
  <c r="K251" i="95" s="1"/>
  <c r="J252" i="95"/>
  <c r="J251" i="95" s="1"/>
  <c r="G252" i="95"/>
  <c r="G251" i="95" s="1"/>
  <c r="F252" i="95"/>
  <c r="F251" i="95" s="1"/>
  <c r="E252" i="95"/>
  <c r="D252" i="95"/>
  <c r="C252" i="95"/>
  <c r="L251" i="95"/>
  <c r="E251" i="95"/>
  <c r="D251" i="95"/>
  <c r="H250" i="95"/>
  <c r="C250" i="95"/>
  <c r="H249" i="95"/>
  <c r="C249" i="95"/>
  <c r="H248" i="95"/>
  <c r="C248" i="95"/>
  <c r="H247" i="95"/>
  <c r="C247" i="95"/>
  <c r="L246" i="95"/>
  <c r="K246" i="95"/>
  <c r="J246" i="95"/>
  <c r="G246" i="95"/>
  <c r="F246" i="95"/>
  <c r="E246" i="95"/>
  <c r="D246" i="95"/>
  <c r="C246" i="95"/>
  <c r="H245" i="95"/>
  <c r="C245" i="95"/>
  <c r="H244" i="95"/>
  <c r="C244" i="95"/>
  <c r="H243" i="95"/>
  <c r="C243" i="95"/>
  <c r="H242" i="95"/>
  <c r="C242" i="95"/>
  <c r="H241" i="95"/>
  <c r="C241" i="95"/>
  <c r="C240" i="95"/>
  <c r="H239" i="95"/>
  <c r="C239" i="95"/>
  <c r="L238" i="95"/>
  <c r="K238" i="95"/>
  <c r="J238" i="95"/>
  <c r="G238" i="95"/>
  <c r="F238" i="95"/>
  <c r="E238" i="95"/>
  <c r="D238" i="95"/>
  <c r="H237" i="95"/>
  <c r="C237" i="95"/>
  <c r="H236" i="95"/>
  <c r="C236" i="95"/>
  <c r="L235" i="95"/>
  <c r="K235" i="95"/>
  <c r="J235" i="95"/>
  <c r="I235" i="95"/>
  <c r="H235" i="95" s="1"/>
  <c r="G235" i="95"/>
  <c r="F235" i="95"/>
  <c r="E235" i="95"/>
  <c r="D235" i="95"/>
  <c r="C235" i="95" s="1"/>
  <c r="C234" i="95"/>
  <c r="L233" i="95"/>
  <c r="K233" i="95"/>
  <c r="K231" i="95" s="1"/>
  <c r="K230" i="95" s="1"/>
  <c r="J233" i="95"/>
  <c r="G233" i="95"/>
  <c r="F233" i="95"/>
  <c r="E233" i="95"/>
  <c r="D233" i="95"/>
  <c r="C232" i="95"/>
  <c r="L231" i="95"/>
  <c r="G231" i="95"/>
  <c r="G230" i="95" s="1"/>
  <c r="D231" i="95"/>
  <c r="H229" i="95"/>
  <c r="C229" i="95"/>
  <c r="H228" i="95"/>
  <c r="C228" i="95"/>
  <c r="L227" i="95"/>
  <c r="K227" i="95"/>
  <c r="J227" i="95"/>
  <c r="I227" i="95"/>
  <c r="G227" i="95"/>
  <c r="F227" i="95"/>
  <c r="E227" i="95"/>
  <c r="E204" i="95" s="1"/>
  <c r="D227" i="95"/>
  <c r="H226" i="95"/>
  <c r="D226" i="95"/>
  <c r="C226" i="95" s="1"/>
  <c r="H225" i="95"/>
  <c r="C225" i="95"/>
  <c r="H224" i="95"/>
  <c r="C224" i="95"/>
  <c r="H223" i="95"/>
  <c r="C223" i="95"/>
  <c r="H222" i="95"/>
  <c r="C222" i="95"/>
  <c r="H221" i="95"/>
  <c r="C221" i="95"/>
  <c r="H220" i="95"/>
  <c r="C220" i="95"/>
  <c r="H219" i="95"/>
  <c r="C219" i="95"/>
  <c r="H218" i="95"/>
  <c r="C218" i="95"/>
  <c r="C217" i="95"/>
  <c r="L216" i="95"/>
  <c r="K216" i="95"/>
  <c r="J216" i="95"/>
  <c r="G216" i="95"/>
  <c r="F216" i="95"/>
  <c r="C216" i="95" s="1"/>
  <c r="E216" i="95"/>
  <c r="D216" i="95"/>
  <c r="H215" i="95"/>
  <c r="C215" i="95"/>
  <c r="H214" i="95"/>
  <c r="C214" i="95"/>
  <c r="H213" i="95"/>
  <c r="C213" i="95"/>
  <c r="H212" i="95"/>
  <c r="C212" i="95"/>
  <c r="H211" i="95"/>
  <c r="C211" i="95"/>
  <c r="H210" i="95"/>
  <c r="C210" i="95"/>
  <c r="H209" i="95"/>
  <c r="C209" i="95"/>
  <c r="H208" i="95"/>
  <c r="C208" i="95"/>
  <c r="H207" i="95"/>
  <c r="C207" i="95"/>
  <c r="H206" i="95"/>
  <c r="C206" i="95"/>
  <c r="L205" i="95"/>
  <c r="K205" i="95"/>
  <c r="J205" i="95"/>
  <c r="G205" i="95"/>
  <c r="G204" i="95" s="1"/>
  <c r="F205" i="95"/>
  <c r="F204" i="95" s="1"/>
  <c r="E205" i="95"/>
  <c r="D205" i="95"/>
  <c r="C205" i="95"/>
  <c r="L204" i="95"/>
  <c r="L195" i="95" s="1"/>
  <c r="D204" i="95"/>
  <c r="H203" i="95"/>
  <c r="C203" i="95"/>
  <c r="H202" i="95"/>
  <c r="C202" i="95"/>
  <c r="H201" i="95"/>
  <c r="C201" i="95"/>
  <c r="C200" i="95"/>
  <c r="H199" i="95"/>
  <c r="C199" i="95"/>
  <c r="L198" i="95"/>
  <c r="L196" i="95" s="1"/>
  <c r="K198" i="95"/>
  <c r="J198" i="95"/>
  <c r="J196" i="95" s="1"/>
  <c r="G198" i="95"/>
  <c r="F198" i="95"/>
  <c r="E198" i="95"/>
  <c r="E196" i="95" s="1"/>
  <c r="D198" i="95"/>
  <c r="H197" i="95"/>
  <c r="C197" i="95"/>
  <c r="K196" i="95"/>
  <c r="G196" i="95"/>
  <c r="G195" i="95" s="1"/>
  <c r="F196" i="95"/>
  <c r="F195" i="95" s="1"/>
  <c r="C193" i="95"/>
  <c r="L192" i="95"/>
  <c r="L191" i="95" s="1"/>
  <c r="L187" i="95" s="1"/>
  <c r="K192" i="95"/>
  <c r="K191" i="95" s="1"/>
  <c r="K187" i="95" s="1"/>
  <c r="J192" i="95"/>
  <c r="G192" i="95"/>
  <c r="G191" i="95" s="1"/>
  <c r="F192" i="95"/>
  <c r="E192" i="95"/>
  <c r="D192" i="95"/>
  <c r="D191" i="95" s="1"/>
  <c r="C192" i="95"/>
  <c r="J191" i="95"/>
  <c r="F191" i="95"/>
  <c r="E191" i="95"/>
  <c r="H190" i="95"/>
  <c r="C190" i="95"/>
  <c r="H189" i="95"/>
  <c r="C189" i="95"/>
  <c r="L188" i="95"/>
  <c r="K188" i="95"/>
  <c r="J188" i="95"/>
  <c r="J187" i="95" s="1"/>
  <c r="G188" i="95"/>
  <c r="F188" i="95"/>
  <c r="F187" i="95" s="1"/>
  <c r="E188" i="95"/>
  <c r="E187" i="95" s="1"/>
  <c r="D188" i="95"/>
  <c r="G187" i="95"/>
  <c r="D187" i="95"/>
  <c r="H186" i="95"/>
  <c r="C186" i="95"/>
  <c r="C185" i="95"/>
  <c r="L184" i="95"/>
  <c r="K184" i="95"/>
  <c r="J184" i="95"/>
  <c r="G184" i="95"/>
  <c r="F184" i="95"/>
  <c r="E184" i="95"/>
  <c r="D184" i="95"/>
  <c r="C184" i="95"/>
  <c r="H183" i="95"/>
  <c r="C183" i="95"/>
  <c r="H182" i="95"/>
  <c r="C182" i="95"/>
  <c r="C181" i="95"/>
  <c r="H180" i="95"/>
  <c r="C180" i="95"/>
  <c r="L179" i="95"/>
  <c r="K179" i="95"/>
  <c r="J179" i="95"/>
  <c r="J174" i="95" s="1"/>
  <c r="J173" i="95" s="1"/>
  <c r="G179" i="95"/>
  <c r="F179" i="95"/>
  <c r="F174" i="95" s="1"/>
  <c r="F173" i="95" s="1"/>
  <c r="E179" i="95"/>
  <c r="D179" i="95"/>
  <c r="I175" i="95"/>
  <c r="H178" i="95"/>
  <c r="C178" i="95"/>
  <c r="H177" i="95"/>
  <c r="C177" i="95"/>
  <c r="H176" i="95"/>
  <c r="C176" i="95"/>
  <c r="L175" i="95"/>
  <c r="L174" i="95" s="1"/>
  <c r="K175" i="95"/>
  <c r="J175" i="95"/>
  <c r="G175" i="95"/>
  <c r="F175" i="95"/>
  <c r="E175" i="95"/>
  <c r="D175" i="95"/>
  <c r="K174" i="95"/>
  <c r="G174" i="95"/>
  <c r="L173" i="95"/>
  <c r="H172" i="95"/>
  <c r="C172" i="95"/>
  <c r="H171" i="95"/>
  <c r="C171" i="95"/>
  <c r="H170" i="95"/>
  <c r="C170" i="95"/>
  <c r="H169" i="95"/>
  <c r="C169" i="95"/>
  <c r="H168" i="95"/>
  <c r="C168" i="95"/>
  <c r="H167" i="95"/>
  <c r="C167" i="95"/>
  <c r="L166" i="95"/>
  <c r="L165" i="95" s="1"/>
  <c r="K166" i="95"/>
  <c r="J166" i="95"/>
  <c r="G166" i="95"/>
  <c r="F166" i="95"/>
  <c r="E166" i="95"/>
  <c r="E165" i="95" s="1"/>
  <c r="D166" i="95"/>
  <c r="K165" i="95"/>
  <c r="J165" i="95"/>
  <c r="G165" i="95"/>
  <c r="F165" i="95"/>
  <c r="H164" i="95"/>
  <c r="C164" i="95"/>
  <c r="H163" i="95"/>
  <c r="C163" i="95"/>
  <c r="H162" i="95"/>
  <c r="C162" i="95"/>
  <c r="H161" i="95"/>
  <c r="C161" i="95"/>
  <c r="L160" i="95"/>
  <c r="K160" i="95"/>
  <c r="J160" i="95"/>
  <c r="I160" i="95"/>
  <c r="H160" i="95"/>
  <c r="G160" i="95"/>
  <c r="F160" i="95"/>
  <c r="E160" i="95"/>
  <c r="E130" i="95" s="1"/>
  <c r="D160" i="95"/>
  <c r="C160" i="95" s="1"/>
  <c r="H159" i="95"/>
  <c r="C159" i="95"/>
  <c r="H158" i="95"/>
  <c r="C158" i="95"/>
  <c r="H157" i="95"/>
  <c r="C157" i="95"/>
  <c r="H156" i="95"/>
  <c r="C156" i="95"/>
  <c r="H155" i="95"/>
  <c r="C155" i="95"/>
  <c r="H154" i="95"/>
  <c r="C154" i="95"/>
  <c r="H153" i="95"/>
  <c r="C153" i="95"/>
  <c r="H152" i="95"/>
  <c r="C152" i="95"/>
  <c r="L151" i="95"/>
  <c r="K151" i="95"/>
  <c r="J151" i="95"/>
  <c r="G151" i="95"/>
  <c r="F151" i="95"/>
  <c r="E151" i="95"/>
  <c r="D151" i="95"/>
  <c r="C151" i="95"/>
  <c r="H150" i="95"/>
  <c r="C150" i="95"/>
  <c r="H149" i="95"/>
  <c r="C149" i="95"/>
  <c r="H148" i="95"/>
  <c r="C148" i="95"/>
  <c r="H147" i="95"/>
  <c r="C147" i="95"/>
  <c r="H146" i="95"/>
  <c r="C146" i="95"/>
  <c r="H145" i="95"/>
  <c r="C145" i="95"/>
  <c r="L144" i="95"/>
  <c r="K144" i="95"/>
  <c r="J144" i="95"/>
  <c r="G144" i="95"/>
  <c r="F144" i="95"/>
  <c r="C144" i="95" s="1"/>
  <c r="E144" i="95"/>
  <c r="D144" i="95"/>
  <c r="H143" i="95"/>
  <c r="C143" i="95"/>
  <c r="H142" i="95"/>
  <c r="C142" i="95"/>
  <c r="L141" i="95"/>
  <c r="K141" i="95"/>
  <c r="J141" i="95"/>
  <c r="G141" i="95"/>
  <c r="F141" i="95"/>
  <c r="E141" i="95"/>
  <c r="D141" i="95"/>
  <c r="C141" i="95"/>
  <c r="H140" i="95"/>
  <c r="C140" i="95"/>
  <c r="I136" i="95"/>
  <c r="H139" i="95"/>
  <c r="C139" i="95"/>
  <c r="H138" i="95"/>
  <c r="C138" i="95"/>
  <c r="H137" i="95"/>
  <c r="C137" i="95"/>
  <c r="L136" i="95"/>
  <c r="K136" i="95"/>
  <c r="J136" i="95"/>
  <c r="H136" i="95"/>
  <c r="G136" i="95"/>
  <c r="F136" i="95"/>
  <c r="E136" i="95"/>
  <c r="D136" i="95"/>
  <c r="C136" i="95" s="1"/>
  <c r="H135" i="95"/>
  <c r="C135" i="95"/>
  <c r="H134" i="95"/>
  <c r="C134" i="95"/>
  <c r="H133" i="95"/>
  <c r="C133" i="95"/>
  <c r="H132" i="95"/>
  <c r="C132" i="95"/>
  <c r="L131" i="95"/>
  <c r="K131" i="95"/>
  <c r="J131" i="95"/>
  <c r="I131" i="95"/>
  <c r="H131" i="95" s="1"/>
  <c r="G131" i="95"/>
  <c r="F131" i="95"/>
  <c r="E131" i="95"/>
  <c r="D131" i="95"/>
  <c r="C131" i="95"/>
  <c r="K130" i="95"/>
  <c r="H129" i="95"/>
  <c r="C129" i="95"/>
  <c r="C128" i="95" s="1"/>
  <c r="L128" i="95"/>
  <c r="K128" i="95"/>
  <c r="J128" i="95"/>
  <c r="I128" i="95"/>
  <c r="H128" i="95"/>
  <c r="G128" i="95"/>
  <c r="F128" i="95"/>
  <c r="E128" i="95"/>
  <c r="D128" i="95"/>
  <c r="H127" i="95"/>
  <c r="C127" i="95"/>
  <c r="H126" i="95"/>
  <c r="C126" i="95"/>
  <c r="H125" i="95"/>
  <c r="C125" i="95"/>
  <c r="H124" i="95"/>
  <c r="C124" i="95"/>
  <c r="C123" i="95"/>
  <c r="L122" i="95"/>
  <c r="K122" i="95"/>
  <c r="J122" i="95"/>
  <c r="G122" i="95"/>
  <c r="F122" i="95"/>
  <c r="E122" i="95"/>
  <c r="D122" i="95"/>
  <c r="C122" i="95"/>
  <c r="H121" i="95"/>
  <c r="C121" i="95"/>
  <c r="H120" i="95"/>
  <c r="C120" i="95"/>
  <c r="H119" i="95"/>
  <c r="C119" i="95"/>
  <c r="H118" i="95"/>
  <c r="C118" i="95"/>
  <c r="I116" i="95"/>
  <c r="H117" i="95"/>
  <c r="C117" i="95"/>
  <c r="L116" i="95"/>
  <c r="K116" i="95"/>
  <c r="J116" i="95"/>
  <c r="J83" i="95" s="1"/>
  <c r="G116" i="95"/>
  <c r="F116" i="95"/>
  <c r="C116" i="95" s="1"/>
  <c r="E116" i="95"/>
  <c r="D116" i="95"/>
  <c r="H115" i="95"/>
  <c r="C115" i="95"/>
  <c r="H114" i="95"/>
  <c r="C114" i="95"/>
  <c r="C113" i="95"/>
  <c r="L112" i="95"/>
  <c r="K112" i="95"/>
  <c r="J112" i="95"/>
  <c r="G112" i="95"/>
  <c r="G83" i="95" s="1"/>
  <c r="F112" i="95"/>
  <c r="C112" i="95" s="1"/>
  <c r="E112" i="95"/>
  <c r="D112" i="95"/>
  <c r="H111" i="95"/>
  <c r="C111" i="95"/>
  <c r="H110" i="95"/>
  <c r="C110" i="95"/>
  <c r="H109" i="95"/>
  <c r="C109" i="95"/>
  <c r="H108" i="95"/>
  <c r="C108" i="95"/>
  <c r="H107" i="95"/>
  <c r="C107" i="95"/>
  <c r="H106" i="95"/>
  <c r="C106" i="95"/>
  <c r="H105" i="95"/>
  <c r="C105" i="95"/>
  <c r="D104" i="95"/>
  <c r="C104" i="95"/>
  <c r="L103" i="95"/>
  <c r="K103" i="95"/>
  <c r="J103" i="95"/>
  <c r="G103" i="95"/>
  <c r="F103" i="95"/>
  <c r="E103" i="95"/>
  <c r="D103" i="95"/>
  <c r="C103" i="95" s="1"/>
  <c r="H102" i="95"/>
  <c r="C102" i="95"/>
  <c r="H101" i="95"/>
  <c r="C101" i="95"/>
  <c r="H100" i="95"/>
  <c r="C100" i="95"/>
  <c r="H99" i="95"/>
  <c r="C99" i="95"/>
  <c r="H98" i="95"/>
  <c r="C98" i="95"/>
  <c r="H97" i="95"/>
  <c r="C97" i="95"/>
  <c r="H96" i="95"/>
  <c r="C96" i="95"/>
  <c r="L95" i="95"/>
  <c r="K95" i="95"/>
  <c r="J95" i="95"/>
  <c r="G95" i="95"/>
  <c r="F95" i="95"/>
  <c r="E95" i="95"/>
  <c r="C95" i="95" s="1"/>
  <c r="D95" i="95"/>
  <c r="H94" i="95"/>
  <c r="C94" i="95"/>
  <c r="H93" i="95"/>
  <c r="C93" i="95"/>
  <c r="H92" i="95"/>
  <c r="C92" i="95"/>
  <c r="H91" i="95"/>
  <c r="C91" i="95"/>
  <c r="C90" i="95"/>
  <c r="L89" i="95"/>
  <c r="K89" i="95"/>
  <c r="K83" i="95" s="1"/>
  <c r="K75" i="95" s="1"/>
  <c r="J89" i="95"/>
  <c r="G89" i="95"/>
  <c r="F89" i="95"/>
  <c r="C89" i="95" s="1"/>
  <c r="E89" i="95"/>
  <c r="D89" i="95"/>
  <c r="H88" i="95"/>
  <c r="C88" i="95"/>
  <c r="H87" i="95"/>
  <c r="C87" i="95"/>
  <c r="H86" i="95"/>
  <c r="C86" i="95"/>
  <c r="H85" i="95"/>
  <c r="C85" i="95"/>
  <c r="L84" i="95"/>
  <c r="K84" i="95"/>
  <c r="J84" i="95"/>
  <c r="G84" i="95"/>
  <c r="F84" i="95"/>
  <c r="E84" i="95"/>
  <c r="D84" i="95"/>
  <c r="H82" i="95"/>
  <c r="C82" i="95"/>
  <c r="H81" i="95"/>
  <c r="C81" i="95"/>
  <c r="L80" i="95"/>
  <c r="K80" i="95"/>
  <c r="J80" i="95"/>
  <c r="G80" i="95"/>
  <c r="F80" i="95"/>
  <c r="E80" i="95"/>
  <c r="D80" i="95"/>
  <c r="C80" i="95"/>
  <c r="H79" i="95"/>
  <c r="C79" i="95"/>
  <c r="I77" i="95"/>
  <c r="H78" i="95"/>
  <c r="C78" i="95"/>
  <c r="L77" i="95"/>
  <c r="K77" i="95"/>
  <c r="K76" i="95" s="1"/>
  <c r="J77" i="95"/>
  <c r="J76" i="95" s="1"/>
  <c r="G77" i="95"/>
  <c r="F77" i="95"/>
  <c r="E77" i="95"/>
  <c r="D77" i="95"/>
  <c r="C77" i="95"/>
  <c r="L76" i="95"/>
  <c r="E76" i="95"/>
  <c r="D76" i="95"/>
  <c r="H74" i="95"/>
  <c r="C74" i="95"/>
  <c r="H73" i="95"/>
  <c r="C73" i="95"/>
  <c r="H72" i="95"/>
  <c r="C72" i="95"/>
  <c r="H71" i="95"/>
  <c r="C71" i="95"/>
  <c r="C70" i="95"/>
  <c r="L69" i="95"/>
  <c r="K69" i="95"/>
  <c r="K67" i="95" s="1"/>
  <c r="J69" i="95"/>
  <c r="G69" i="95"/>
  <c r="G67" i="95" s="1"/>
  <c r="F69" i="95"/>
  <c r="E69" i="95"/>
  <c r="D69" i="95"/>
  <c r="H68" i="95"/>
  <c r="C68" i="95"/>
  <c r="L67" i="95"/>
  <c r="J67" i="95"/>
  <c r="F67" i="95"/>
  <c r="E67" i="95"/>
  <c r="H66" i="95"/>
  <c r="C66" i="95"/>
  <c r="H65" i="95"/>
  <c r="C65" i="95"/>
  <c r="H64" i="95"/>
  <c r="C64" i="95"/>
  <c r="H63" i="95"/>
  <c r="C63" i="95"/>
  <c r="H62" i="95"/>
  <c r="C62" i="95"/>
  <c r="H61" i="95"/>
  <c r="C61" i="95"/>
  <c r="H60" i="95"/>
  <c r="C60" i="95"/>
  <c r="H59" i="95"/>
  <c r="C59" i="95"/>
  <c r="L58" i="95"/>
  <c r="K58" i="95"/>
  <c r="J58" i="95"/>
  <c r="G58" i="95"/>
  <c r="F58" i="95"/>
  <c r="E58" i="95"/>
  <c r="D58" i="95"/>
  <c r="C58" i="95"/>
  <c r="H57" i="95"/>
  <c r="C57" i="95"/>
  <c r="C56" i="95"/>
  <c r="L55" i="95"/>
  <c r="K55" i="95"/>
  <c r="K54" i="95" s="1"/>
  <c r="J55" i="95"/>
  <c r="G55" i="95"/>
  <c r="F55" i="95"/>
  <c r="F54" i="95" s="1"/>
  <c r="E55" i="95"/>
  <c r="D55" i="95"/>
  <c r="L54" i="95"/>
  <c r="L53" i="95" s="1"/>
  <c r="E54" i="95"/>
  <c r="E53" i="95" s="1"/>
  <c r="D54" i="95"/>
  <c r="K53" i="95"/>
  <c r="F53" i="95"/>
  <c r="H47" i="95"/>
  <c r="C47" i="95"/>
  <c r="H46" i="95"/>
  <c r="C46" i="95"/>
  <c r="L45" i="95"/>
  <c r="H45" i="95"/>
  <c r="G45" i="95"/>
  <c r="H44" i="95"/>
  <c r="C44" i="95"/>
  <c r="K43" i="95"/>
  <c r="J43" i="95"/>
  <c r="I43" i="95"/>
  <c r="H43" i="95"/>
  <c r="F43" i="95"/>
  <c r="E43" i="95"/>
  <c r="D43" i="95"/>
  <c r="C43" i="95"/>
  <c r="H42" i="95"/>
  <c r="C42" i="95"/>
  <c r="I41" i="95"/>
  <c r="H41" i="95"/>
  <c r="D41" i="95"/>
  <c r="C41" i="95" s="1"/>
  <c r="H40" i="95"/>
  <c r="C40" i="95"/>
  <c r="H39" i="95"/>
  <c r="C39" i="95"/>
  <c r="H38" i="95"/>
  <c r="C38" i="95"/>
  <c r="H37" i="95"/>
  <c r="C37" i="95"/>
  <c r="K36" i="95"/>
  <c r="H36" i="95"/>
  <c r="F36" i="95"/>
  <c r="H35" i="95"/>
  <c r="C35" i="95"/>
  <c r="H34" i="95"/>
  <c r="C34" i="95"/>
  <c r="K33" i="95"/>
  <c r="H33" i="95"/>
  <c r="F33" i="95"/>
  <c r="C33" i="95" s="1"/>
  <c r="H32" i="95"/>
  <c r="C32" i="95"/>
  <c r="K31" i="95"/>
  <c r="F31" i="95"/>
  <c r="C31" i="95"/>
  <c r="H30" i="95"/>
  <c r="C30" i="95"/>
  <c r="H29" i="95"/>
  <c r="C29" i="95"/>
  <c r="H28" i="95"/>
  <c r="C28" i="95"/>
  <c r="K27" i="95"/>
  <c r="H27" i="95"/>
  <c r="F27" i="95"/>
  <c r="C27" i="95" s="1"/>
  <c r="H25" i="95"/>
  <c r="C25" i="95"/>
  <c r="D24" i="95"/>
  <c r="C24" i="95"/>
  <c r="H23" i="95"/>
  <c r="C23" i="95"/>
  <c r="H22" i="95"/>
  <c r="C22" i="95"/>
  <c r="L21" i="95"/>
  <c r="K21" i="95"/>
  <c r="J21" i="95"/>
  <c r="J289" i="95" s="1"/>
  <c r="I21" i="95"/>
  <c r="G21" i="95"/>
  <c r="G289" i="95" s="1"/>
  <c r="G288" i="95" s="1"/>
  <c r="F21" i="95"/>
  <c r="E21" i="95"/>
  <c r="D21" i="95"/>
  <c r="J20" i="95"/>
  <c r="G20" i="95"/>
  <c r="H298" i="94"/>
  <c r="C298" i="94"/>
  <c r="H297" i="94"/>
  <c r="C297" i="94"/>
  <c r="H296" i="94"/>
  <c r="C296" i="94"/>
  <c r="H295" i="94"/>
  <c r="C295" i="94"/>
  <c r="H294" i="94"/>
  <c r="C294" i="94"/>
  <c r="H293" i="94"/>
  <c r="C293" i="94"/>
  <c r="H292" i="94"/>
  <c r="C292" i="94"/>
  <c r="H291" i="94"/>
  <c r="C291" i="94"/>
  <c r="C290" i="94" s="1"/>
  <c r="L290" i="94"/>
  <c r="K290" i="94"/>
  <c r="J290" i="94"/>
  <c r="I290" i="94"/>
  <c r="H290" i="94"/>
  <c r="G290" i="94"/>
  <c r="F290" i="94"/>
  <c r="E290" i="94"/>
  <c r="D290" i="94"/>
  <c r="H285" i="94"/>
  <c r="C285" i="94"/>
  <c r="H284" i="94"/>
  <c r="C284" i="94"/>
  <c r="L283" i="94"/>
  <c r="K283" i="94"/>
  <c r="J283" i="94"/>
  <c r="I283" i="94"/>
  <c r="H283" i="94" s="1"/>
  <c r="G283" i="94"/>
  <c r="F283" i="94"/>
  <c r="E283" i="94"/>
  <c r="D283" i="94"/>
  <c r="H282" i="94"/>
  <c r="C282" i="94"/>
  <c r="L281" i="94"/>
  <c r="K281" i="94"/>
  <c r="J281" i="94"/>
  <c r="I281" i="94"/>
  <c r="G281" i="94"/>
  <c r="F281" i="94"/>
  <c r="E281" i="94"/>
  <c r="D281" i="94"/>
  <c r="H280" i="94"/>
  <c r="C280" i="94"/>
  <c r="H279" i="94"/>
  <c r="C279" i="94"/>
  <c r="H278" i="94"/>
  <c r="C278" i="94"/>
  <c r="C277" i="94"/>
  <c r="L276" i="94"/>
  <c r="K276" i="94"/>
  <c r="J276" i="94"/>
  <c r="G276" i="94"/>
  <c r="F276" i="94"/>
  <c r="E276" i="94"/>
  <c r="D276" i="94"/>
  <c r="C276" i="94" s="1"/>
  <c r="H275" i="94"/>
  <c r="C275" i="94"/>
  <c r="H274" i="94"/>
  <c r="C274" i="94"/>
  <c r="H273" i="94"/>
  <c r="C273" i="94"/>
  <c r="L272" i="94"/>
  <c r="K272" i="94"/>
  <c r="J272" i="94"/>
  <c r="J270" i="94" s="1"/>
  <c r="J269" i="94" s="1"/>
  <c r="G272" i="94"/>
  <c r="G270" i="94" s="1"/>
  <c r="G269" i="94" s="1"/>
  <c r="F272" i="94"/>
  <c r="F270" i="94" s="1"/>
  <c r="E272" i="94"/>
  <c r="D272" i="94"/>
  <c r="C272" i="94"/>
  <c r="C271" i="94"/>
  <c r="L270" i="94"/>
  <c r="L269" i="94" s="1"/>
  <c r="K270" i="94"/>
  <c r="K269" i="94" s="1"/>
  <c r="E270" i="94"/>
  <c r="D270" i="94"/>
  <c r="F269" i="94"/>
  <c r="H268" i="94"/>
  <c r="C268" i="94"/>
  <c r="H267" i="94"/>
  <c r="C267" i="94"/>
  <c r="H266" i="94"/>
  <c r="C266" i="94"/>
  <c r="C265" i="94"/>
  <c r="L264" i="94"/>
  <c r="L259" i="94" s="1"/>
  <c r="K264" i="94"/>
  <c r="J264" i="94"/>
  <c r="G264" i="94"/>
  <c r="F264" i="94"/>
  <c r="E264" i="94"/>
  <c r="D264" i="94"/>
  <c r="C264" i="94"/>
  <c r="H263" i="94"/>
  <c r="C263" i="94"/>
  <c r="H262" i="94"/>
  <c r="C262" i="94"/>
  <c r="H261" i="94"/>
  <c r="C261" i="94"/>
  <c r="L260" i="94"/>
  <c r="K260" i="94"/>
  <c r="K259" i="94" s="1"/>
  <c r="J260" i="94"/>
  <c r="J259" i="94" s="1"/>
  <c r="G260" i="94"/>
  <c r="F260" i="94"/>
  <c r="E260" i="94"/>
  <c r="D260" i="94"/>
  <c r="E259" i="94"/>
  <c r="D259" i="94"/>
  <c r="H258" i="94"/>
  <c r="C258" i="94"/>
  <c r="H257" i="94"/>
  <c r="C257" i="94"/>
  <c r="H256" i="94"/>
  <c r="C256" i="94"/>
  <c r="C255" i="94"/>
  <c r="H254" i="94"/>
  <c r="C254" i="94"/>
  <c r="H253" i="94"/>
  <c r="C253" i="94"/>
  <c r="L252" i="94"/>
  <c r="L251" i="94" s="1"/>
  <c r="K252" i="94"/>
  <c r="J252" i="94"/>
  <c r="G252" i="94"/>
  <c r="F252" i="94"/>
  <c r="E252" i="94"/>
  <c r="E251" i="94" s="1"/>
  <c r="D252" i="94"/>
  <c r="K251" i="94"/>
  <c r="J251" i="94"/>
  <c r="G251" i="94"/>
  <c r="F251" i="94"/>
  <c r="H250" i="94"/>
  <c r="C250" i="94"/>
  <c r="C249" i="94"/>
  <c r="H248" i="94"/>
  <c r="C248" i="94"/>
  <c r="H247" i="94"/>
  <c r="C247" i="94"/>
  <c r="L246" i="94"/>
  <c r="K246" i="94"/>
  <c r="J246" i="94"/>
  <c r="G246" i="94"/>
  <c r="F246" i="94"/>
  <c r="E246" i="94"/>
  <c r="E231" i="94" s="1"/>
  <c r="E230" i="94" s="1"/>
  <c r="D246" i="94"/>
  <c r="C246" i="94" s="1"/>
  <c r="H245" i="94"/>
  <c r="C245" i="94"/>
  <c r="H244" i="94"/>
  <c r="C244" i="94"/>
  <c r="H243" i="94"/>
  <c r="C243" i="94"/>
  <c r="H242" i="94"/>
  <c r="C242" i="94"/>
  <c r="H241" i="94"/>
  <c r="C241" i="94"/>
  <c r="H240" i="94"/>
  <c r="C240" i="94"/>
  <c r="C239" i="94"/>
  <c r="L238" i="94"/>
  <c r="K238" i="94"/>
  <c r="J238" i="94"/>
  <c r="G238" i="94"/>
  <c r="F238" i="94"/>
  <c r="E238" i="94"/>
  <c r="D238" i="94"/>
  <c r="C238" i="94" s="1"/>
  <c r="H237" i="94"/>
  <c r="C237" i="94"/>
  <c r="C236" i="94"/>
  <c r="L235" i="94"/>
  <c r="K235" i="94"/>
  <c r="J235" i="94"/>
  <c r="G235" i="94"/>
  <c r="F235" i="94"/>
  <c r="E235" i="94"/>
  <c r="D235" i="94"/>
  <c r="C235" i="94"/>
  <c r="H234" i="94"/>
  <c r="C234" i="94"/>
  <c r="L233" i="94"/>
  <c r="K233" i="94"/>
  <c r="J233" i="94"/>
  <c r="I233" i="94"/>
  <c r="H233" i="94" s="1"/>
  <c r="G233" i="94"/>
  <c r="G231" i="94" s="1"/>
  <c r="F233" i="94"/>
  <c r="E233" i="94"/>
  <c r="D233" i="94"/>
  <c r="H232" i="94"/>
  <c r="C232" i="94"/>
  <c r="J231" i="94"/>
  <c r="J230" i="94" s="1"/>
  <c r="F231" i="94"/>
  <c r="H229" i="94"/>
  <c r="C229" i="94"/>
  <c r="C228" i="94"/>
  <c r="L227" i="94"/>
  <c r="K227" i="94"/>
  <c r="J227" i="94"/>
  <c r="G227" i="94"/>
  <c r="F227" i="94"/>
  <c r="E227" i="94"/>
  <c r="D227" i="94"/>
  <c r="C227" i="94"/>
  <c r="H226" i="94"/>
  <c r="C226" i="94"/>
  <c r="H225" i="94"/>
  <c r="C225" i="94"/>
  <c r="H224" i="94"/>
  <c r="C224" i="94"/>
  <c r="H223" i="94"/>
  <c r="C223" i="94"/>
  <c r="H222" i="94"/>
  <c r="C222" i="94"/>
  <c r="H221" i="94"/>
  <c r="C221" i="94"/>
  <c r="H220" i="94"/>
  <c r="C220" i="94"/>
  <c r="H219" i="94"/>
  <c r="C219" i="94"/>
  <c r="H218" i="94"/>
  <c r="C218" i="94"/>
  <c r="C217" i="94"/>
  <c r="L216" i="94"/>
  <c r="K216" i="94"/>
  <c r="J216" i="94"/>
  <c r="G216" i="94"/>
  <c r="F216" i="94"/>
  <c r="E216" i="94"/>
  <c r="D216" i="94"/>
  <c r="C216" i="94" s="1"/>
  <c r="H215" i="94"/>
  <c r="C215" i="94"/>
  <c r="H214" i="94"/>
  <c r="C214" i="94"/>
  <c r="H213" i="94"/>
  <c r="C213" i="94"/>
  <c r="H212" i="94"/>
  <c r="C212" i="94"/>
  <c r="H211" i="94"/>
  <c r="C211" i="94"/>
  <c r="H210" i="94"/>
  <c r="C210" i="94"/>
  <c r="H209" i="94"/>
  <c r="C209" i="94"/>
  <c r="H208" i="94"/>
  <c r="C208" i="94"/>
  <c r="H207" i="94"/>
  <c r="C207" i="94"/>
  <c r="C206" i="94"/>
  <c r="L205" i="94"/>
  <c r="K205" i="94"/>
  <c r="K204" i="94" s="1"/>
  <c r="J205" i="94"/>
  <c r="G205" i="94"/>
  <c r="F205" i="94"/>
  <c r="E205" i="94"/>
  <c r="D205" i="94"/>
  <c r="C205" i="94" s="1"/>
  <c r="J204" i="94"/>
  <c r="F204" i="94"/>
  <c r="E204" i="94"/>
  <c r="H203" i="94"/>
  <c r="C203" i="94"/>
  <c r="H202" i="94"/>
  <c r="C202" i="94"/>
  <c r="H201" i="94"/>
  <c r="C201" i="94"/>
  <c r="H200" i="94"/>
  <c r="C200" i="94"/>
  <c r="H199" i="94"/>
  <c r="C199" i="94"/>
  <c r="L198" i="94"/>
  <c r="K198" i="94"/>
  <c r="J198" i="94"/>
  <c r="J196" i="94" s="1"/>
  <c r="G198" i="94"/>
  <c r="G196" i="94" s="1"/>
  <c r="F198" i="94"/>
  <c r="E198" i="94"/>
  <c r="E196" i="94" s="1"/>
  <c r="D198" i="94"/>
  <c r="C197" i="94"/>
  <c r="L196" i="94"/>
  <c r="K196" i="94"/>
  <c r="K195" i="94" s="1"/>
  <c r="D196" i="94"/>
  <c r="J195" i="94"/>
  <c r="J194" i="94" s="1"/>
  <c r="E195" i="94"/>
  <c r="H193" i="94"/>
  <c r="C193" i="94"/>
  <c r="L192" i="94"/>
  <c r="L191" i="94" s="1"/>
  <c r="L187" i="94" s="1"/>
  <c r="K192" i="94"/>
  <c r="J192" i="94"/>
  <c r="I192" i="94"/>
  <c r="I191" i="94" s="1"/>
  <c r="H192" i="94"/>
  <c r="G192" i="94"/>
  <c r="F192" i="94"/>
  <c r="E192" i="94"/>
  <c r="E191" i="94" s="1"/>
  <c r="E187" i="94" s="1"/>
  <c r="D192" i="94"/>
  <c r="K191" i="94"/>
  <c r="J191" i="94"/>
  <c r="G191" i="94"/>
  <c r="F191" i="94"/>
  <c r="H190" i="94"/>
  <c r="C190" i="94"/>
  <c r="C189" i="94"/>
  <c r="L188" i="94"/>
  <c r="K188" i="94"/>
  <c r="K187" i="94" s="1"/>
  <c r="J188" i="94"/>
  <c r="J187" i="94" s="1"/>
  <c r="G188" i="94"/>
  <c r="F188" i="94"/>
  <c r="E188" i="94"/>
  <c r="D188" i="94"/>
  <c r="H186" i="94"/>
  <c r="C186" i="94"/>
  <c r="H185" i="94"/>
  <c r="C185" i="94"/>
  <c r="L184" i="94"/>
  <c r="K184" i="94"/>
  <c r="J184" i="94"/>
  <c r="I184" i="94"/>
  <c r="H184" i="94" s="1"/>
  <c r="G184" i="94"/>
  <c r="F184" i="94"/>
  <c r="E184" i="94"/>
  <c r="E173" i="94" s="1"/>
  <c r="D184" i="94"/>
  <c r="H183" i="94"/>
  <c r="C183" i="94"/>
  <c r="H182" i="94"/>
  <c r="C182" i="94"/>
  <c r="H181" i="94"/>
  <c r="C181" i="94"/>
  <c r="H180" i="94"/>
  <c r="C180" i="94"/>
  <c r="L179" i="94"/>
  <c r="K179" i="94"/>
  <c r="J179" i="94"/>
  <c r="G179" i="94"/>
  <c r="F179" i="94"/>
  <c r="C179" i="94" s="1"/>
  <c r="E179" i="94"/>
  <c r="D179" i="94"/>
  <c r="C178" i="94"/>
  <c r="H177" i="94"/>
  <c r="C177" i="94"/>
  <c r="H176" i="94"/>
  <c r="C176" i="94"/>
  <c r="L175" i="94"/>
  <c r="K175" i="94"/>
  <c r="J175" i="94"/>
  <c r="J174" i="94" s="1"/>
  <c r="G175" i="94"/>
  <c r="F175" i="94"/>
  <c r="E175" i="94"/>
  <c r="E174" i="94" s="1"/>
  <c r="D175" i="94"/>
  <c r="C175" i="94" s="1"/>
  <c r="L174" i="94"/>
  <c r="L173" i="94" s="1"/>
  <c r="K174" i="94"/>
  <c r="K173" i="94" s="1"/>
  <c r="G174" i="94"/>
  <c r="G173" i="94" s="1"/>
  <c r="D174" i="94"/>
  <c r="J173" i="94"/>
  <c r="H172" i="94"/>
  <c r="C172" i="94"/>
  <c r="H171" i="94"/>
  <c r="C171" i="94"/>
  <c r="H170" i="94"/>
  <c r="C170" i="94"/>
  <c r="H169" i="94"/>
  <c r="C169" i="94"/>
  <c r="C168" i="94"/>
  <c r="H167" i="94"/>
  <c r="C167" i="94"/>
  <c r="L166" i="94"/>
  <c r="K166" i="94"/>
  <c r="J166" i="94"/>
  <c r="J165" i="94" s="1"/>
  <c r="G166" i="94"/>
  <c r="F166" i="94"/>
  <c r="F165" i="94" s="1"/>
  <c r="E166" i="94"/>
  <c r="E165" i="94" s="1"/>
  <c r="C165" i="94" s="1"/>
  <c r="D166" i="94"/>
  <c r="L165" i="94"/>
  <c r="K165" i="94"/>
  <c r="G165" i="94"/>
  <c r="D165" i="94"/>
  <c r="H164" i="94"/>
  <c r="C164" i="94"/>
  <c r="H163" i="94"/>
  <c r="C163" i="94"/>
  <c r="C162" i="94"/>
  <c r="H161" i="94"/>
  <c r="C161" i="94"/>
  <c r="L160" i="94"/>
  <c r="K160" i="94"/>
  <c r="J160" i="94"/>
  <c r="J130" i="94" s="1"/>
  <c r="G160" i="94"/>
  <c r="F160" i="94"/>
  <c r="F130" i="94" s="1"/>
  <c r="E160" i="94"/>
  <c r="E130" i="94" s="1"/>
  <c r="D160" i="94"/>
  <c r="H159" i="94"/>
  <c r="C159" i="94"/>
  <c r="H158" i="94"/>
  <c r="C158" i="94"/>
  <c r="H157" i="94"/>
  <c r="C157" i="94"/>
  <c r="H156" i="94"/>
  <c r="C156" i="94"/>
  <c r="H155" i="94"/>
  <c r="C155" i="94"/>
  <c r="H154" i="94"/>
  <c r="C154" i="94"/>
  <c r="H153" i="94"/>
  <c r="C153" i="94"/>
  <c r="C152" i="94"/>
  <c r="L151" i="94"/>
  <c r="K151" i="94"/>
  <c r="J151" i="94"/>
  <c r="G151" i="94"/>
  <c r="F151" i="94"/>
  <c r="E151" i="94"/>
  <c r="D151" i="94"/>
  <c r="C151" i="94"/>
  <c r="H150" i="94"/>
  <c r="C150" i="94"/>
  <c r="H149" i="94"/>
  <c r="C149" i="94"/>
  <c r="H148" i="94"/>
  <c r="C148" i="94"/>
  <c r="H147" i="94"/>
  <c r="C147" i="94"/>
  <c r="H146" i="94"/>
  <c r="C146" i="94"/>
  <c r="C145" i="94"/>
  <c r="L144" i="94"/>
  <c r="K144" i="94"/>
  <c r="J144" i="94"/>
  <c r="G144" i="94"/>
  <c r="F144" i="94"/>
  <c r="E144" i="94"/>
  <c r="D144" i="94"/>
  <c r="C144" i="94" s="1"/>
  <c r="H143" i="94"/>
  <c r="C143" i="94"/>
  <c r="C142" i="94"/>
  <c r="L141" i="94"/>
  <c r="K141" i="94"/>
  <c r="J141" i="94"/>
  <c r="G141" i="94"/>
  <c r="F141" i="94"/>
  <c r="E141" i="94"/>
  <c r="D141" i="94"/>
  <c r="C141" i="94"/>
  <c r="H140" i="94"/>
  <c r="C140" i="94"/>
  <c r="H139" i="94"/>
  <c r="C139" i="94"/>
  <c r="H138" i="94"/>
  <c r="C138" i="94"/>
  <c r="H137" i="94"/>
  <c r="C137" i="94"/>
  <c r="L136" i="94"/>
  <c r="K136" i="94"/>
  <c r="J136" i="94"/>
  <c r="I136" i="94"/>
  <c r="H136" i="94" s="1"/>
  <c r="G136" i="94"/>
  <c r="F136" i="94"/>
  <c r="E136" i="94"/>
  <c r="D136" i="94"/>
  <c r="C136" i="94" s="1"/>
  <c r="H135" i="94"/>
  <c r="C135" i="94"/>
  <c r="H134" i="94"/>
  <c r="C134" i="94"/>
  <c r="H133" i="94"/>
  <c r="C133" i="94"/>
  <c r="C132" i="94"/>
  <c r="L131" i="94"/>
  <c r="L130" i="94" s="1"/>
  <c r="K131" i="94"/>
  <c r="K130" i="94" s="1"/>
  <c r="J131" i="94"/>
  <c r="G131" i="94"/>
  <c r="G130" i="94" s="1"/>
  <c r="F131" i="94"/>
  <c r="E131" i="94"/>
  <c r="D131" i="94"/>
  <c r="C131" i="94"/>
  <c r="C129" i="94"/>
  <c r="L128" i="94"/>
  <c r="K128" i="94"/>
  <c r="J128" i="94"/>
  <c r="G128" i="94"/>
  <c r="F128" i="94"/>
  <c r="F83" i="94" s="1"/>
  <c r="E128" i="94"/>
  <c r="D128" i="94"/>
  <c r="C128" i="94"/>
  <c r="H127" i="94"/>
  <c r="C127" i="94"/>
  <c r="H126" i="94"/>
  <c r="C126" i="94"/>
  <c r="H125" i="94"/>
  <c r="C125" i="94"/>
  <c r="H124" i="94"/>
  <c r="C124" i="94"/>
  <c r="C123" i="94"/>
  <c r="L122" i="94"/>
  <c r="K122" i="94"/>
  <c r="J122" i="94"/>
  <c r="G122" i="94"/>
  <c r="F122" i="94"/>
  <c r="E122" i="94"/>
  <c r="D122" i="94"/>
  <c r="C122" i="94"/>
  <c r="H121" i="94"/>
  <c r="C121" i="94"/>
  <c r="H120" i="94"/>
  <c r="C120" i="94"/>
  <c r="C119" i="94"/>
  <c r="H118" i="94"/>
  <c r="C118" i="94"/>
  <c r="H117" i="94"/>
  <c r="C117" i="94"/>
  <c r="L116" i="94"/>
  <c r="K116" i="94"/>
  <c r="J116" i="94"/>
  <c r="G116" i="94"/>
  <c r="F116" i="94"/>
  <c r="E116" i="94"/>
  <c r="D116" i="94"/>
  <c r="C116" i="94" s="1"/>
  <c r="H115" i="94"/>
  <c r="C115" i="94"/>
  <c r="H114" i="94"/>
  <c r="C114" i="94"/>
  <c r="C113" i="94"/>
  <c r="L112" i="94"/>
  <c r="K112" i="94"/>
  <c r="J112" i="94"/>
  <c r="G112" i="94"/>
  <c r="F112" i="94"/>
  <c r="E112" i="94"/>
  <c r="D112" i="94"/>
  <c r="C112" i="94"/>
  <c r="H111" i="94"/>
  <c r="C111" i="94"/>
  <c r="H110" i="94"/>
  <c r="C110" i="94"/>
  <c r="H109" i="94"/>
  <c r="C109" i="94"/>
  <c r="H108" i="94"/>
  <c r="C108" i="94"/>
  <c r="H107" i="94"/>
  <c r="C107" i="94"/>
  <c r="H106" i="94"/>
  <c r="C106" i="94"/>
  <c r="H105" i="94"/>
  <c r="C105" i="94"/>
  <c r="H104" i="94"/>
  <c r="C104" i="94"/>
  <c r="L103" i="94"/>
  <c r="K103" i="94"/>
  <c r="J103" i="94"/>
  <c r="I103" i="94"/>
  <c r="H103" i="94" s="1"/>
  <c r="G103" i="94"/>
  <c r="F103" i="94"/>
  <c r="E103" i="94"/>
  <c r="D103" i="94"/>
  <c r="C103" i="94" s="1"/>
  <c r="H102" i="94"/>
  <c r="C102" i="94"/>
  <c r="H101" i="94"/>
  <c r="C101" i="94"/>
  <c r="H100" i="94"/>
  <c r="C100" i="94"/>
  <c r="H99" i="94"/>
  <c r="C99" i="94"/>
  <c r="I95" i="94"/>
  <c r="H95" i="94" s="1"/>
  <c r="H98" i="94"/>
  <c r="C98" i="94"/>
  <c r="H97" i="94"/>
  <c r="C97" i="94"/>
  <c r="H96" i="94"/>
  <c r="C96" i="94"/>
  <c r="L95" i="94"/>
  <c r="K95" i="94"/>
  <c r="J95" i="94"/>
  <c r="G95" i="94"/>
  <c r="F95" i="94"/>
  <c r="E95" i="94"/>
  <c r="D95" i="94"/>
  <c r="C95" i="94" s="1"/>
  <c r="H94" i="94"/>
  <c r="C94" i="94"/>
  <c r="H93" i="94"/>
  <c r="C93" i="94"/>
  <c r="H92" i="94"/>
  <c r="C92" i="94"/>
  <c r="H91" i="94"/>
  <c r="C91" i="94"/>
  <c r="H90" i="94"/>
  <c r="C90" i="94"/>
  <c r="L89" i="94"/>
  <c r="K89" i="94"/>
  <c r="J89" i="94"/>
  <c r="I89" i="94"/>
  <c r="H89" i="94" s="1"/>
  <c r="G89" i="94"/>
  <c r="F89" i="94"/>
  <c r="E89" i="94"/>
  <c r="D89" i="94"/>
  <c r="C89" i="94" s="1"/>
  <c r="H88" i="94"/>
  <c r="C88" i="94"/>
  <c r="H87" i="94"/>
  <c r="C87" i="94"/>
  <c r="H86" i="94"/>
  <c r="C86" i="94"/>
  <c r="C85" i="94"/>
  <c r="L84" i="94"/>
  <c r="K84" i="94"/>
  <c r="J84" i="94"/>
  <c r="G84" i="94"/>
  <c r="F84" i="94"/>
  <c r="E84" i="94"/>
  <c r="D84" i="94"/>
  <c r="C84" i="94"/>
  <c r="J83" i="94"/>
  <c r="E83" i="94"/>
  <c r="C82" i="94"/>
  <c r="H81" i="94"/>
  <c r="C81" i="94"/>
  <c r="L80" i="94"/>
  <c r="K80" i="94"/>
  <c r="J80" i="94"/>
  <c r="G80" i="94"/>
  <c r="F80" i="94"/>
  <c r="E80" i="94"/>
  <c r="D80" i="94"/>
  <c r="H79" i="94"/>
  <c r="C79" i="94"/>
  <c r="H78" i="94"/>
  <c r="C78" i="94"/>
  <c r="L77" i="94"/>
  <c r="K77" i="94"/>
  <c r="J77" i="94"/>
  <c r="I77" i="94"/>
  <c r="G77" i="94"/>
  <c r="F77" i="94"/>
  <c r="E77" i="94"/>
  <c r="D77" i="94"/>
  <c r="C77" i="94" s="1"/>
  <c r="L76" i="94"/>
  <c r="K76" i="94"/>
  <c r="G76" i="94"/>
  <c r="D76" i="94"/>
  <c r="H74" i="94"/>
  <c r="C74" i="94"/>
  <c r="H73" i="94"/>
  <c r="C73" i="94"/>
  <c r="H72" i="94"/>
  <c r="C72" i="94"/>
  <c r="H71" i="94"/>
  <c r="C71" i="94"/>
  <c r="C70" i="94"/>
  <c r="L69" i="94"/>
  <c r="K69" i="94"/>
  <c r="K67" i="94" s="1"/>
  <c r="J69" i="94"/>
  <c r="J67" i="94" s="1"/>
  <c r="G69" i="94"/>
  <c r="F69" i="94"/>
  <c r="E69" i="94"/>
  <c r="E67" i="94" s="1"/>
  <c r="D69" i="94"/>
  <c r="C68" i="94"/>
  <c r="L67" i="94"/>
  <c r="G67" i="94"/>
  <c r="D67" i="94"/>
  <c r="H66" i="94"/>
  <c r="C66" i="94"/>
  <c r="H65" i="94"/>
  <c r="C65" i="94"/>
  <c r="H64" i="94"/>
  <c r="C64" i="94"/>
  <c r="H63" i="94"/>
  <c r="C63" i="94"/>
  <c r="H62" i="94"/>
  <c r="C62" i="94"/>
  <c r="H61" i="94"/>
  <c r="C61" i="94"/>
  <c r="H60" i="94"/>
  <c r="C60" i="94"/>
  <c r="H59" i="94"/>
  <c r="C59" i="94"/>
  <c r="L58" i="94"/>
  <c r="K58" i="94"/>
  <c r="J58" i="94"/>
  <c r="G58" i="94"/>
  <c r="F58" i="94"/>
  <c r="E58" i="94"/>
  <c r="D58" i="94"/>
  <c r="H57" i="94"/>
  <c r="C57" i="94"/>
  <c r="H56" i="94"/>
  <c r="C56" i="94"/>
  <c r="L55" i="94"/>
  <c r="K55" i="94"/>
  <c r="J55" i="94"/>
  <c r="J54" i="94" s="1"/>
  <c r="J53" i="94" s="1"/>
  <c r="I55" i="94"/>
  <c r="G55" i="94"/>
  <c r="F55" i="94"/>
  <c r="E55" i="94"/>
  <c r="E54" i="94" s="1"/>
  <c r="E53" i="94" s="1"/>
  <c r="D55" i="94"/>
  <c r="C55" i="94" s="1"/>
  <c r="L54" i="94"/>
  <c r="L53" i="94" s="1"/>
  <c r="K54" i="94"/>
  <c r="G54" i="94"/>
  <c r="G53" i="94" s="1"/>
  <c r="D54" i="94"/>
  <c r="D53" i="94" s="1"/>
  <c r="H47" i="94"/>
  <c r="C47" i="94"/>
  <c r="H46" i="94"/>
  <c r="C46" i="94"/>
  <c r="L45" i="94"/>
  <c r="G45" i="94"/>
  <c r="C45" i="94" s="1"/>
  <c r="H44" i="94"/>
  <c r="C44" i="94"/>
  <c r="K43" i="94"/>
  <c r="J43" i="94"/>
  <c r="I43" i="94"/>
  <c r="F43" i="94"/>
  <c r="E43" i="94"/>
  <c r="E20" i="94" s="1"/>
  <c r="D43" i="94"/>
  <c r="H42" i="94"/>
  <c r="C42" i="94"/>
  <c r="I41" i="94"/>
  <c r="H41" i="94" s="1"/>
  <c r="D41" i="94"/>
  <c r="C41" i="94" s="1"/>
  <c r="H40" i="94"/>
  <c r="C40" i="94"/>
  <c r="H39" i="94"/>
  <c r="C39" i="94"/>
  <c r="H38" i="94"/>
  <c r="C38" i="94"/>
  <c r="H37" i="94"/>
  <c r="C37" i="94"/>
  <c r="K36" i="94"/>
  <c r="H36" i="94" s="1"/>
  <c r="F36" i="94"/>
  <c r="C36" i="94" s="1"/>
  <c r="H35" i="94"/>
  <c r="C35" i="94"/>
  <c r="H34" i="94"/>
  <c r="C34" i="94"/>
  <c r="K33" i="94"/>
  <c r="H33" i="94" s="1"/>
  <c r="F33" i="94"/>
  <c r="C33" i="94" s="1"/>
  <c r="H32" i="94"/>
  <c r="C32" i="94"/>
  <c r="K31" i="94"/>
  <c r="K26" i="94" s="1"/>
  <c r="F31" i="94"/>
  <c r="C31" i="94" s="1"/>
  <c r="H30" i="94"/>
  <c r="C30" i="94"/>
  <c r="H29" i="94"/>
  <c r="C29" i="94"/>
  <c r="H28" i="94"/>
  <c r="C28" i="94"/>
  <c r="K27" i="94"/>
  <c r="H27" i="94" s="1"/>
  <c r="F27" i="94"/>
  <c r="C27" i="94" s="1"/>
  <c r="F26" i="94"/>
  <c r="H25" i="94"/>
  <c r="C25" i="94"/>
  <c r="C24" i="94"/>
  <c r="H23" i="94"/>
  <c r="C23" i="94"/>
  <c r="H22" i="94"/>
  <c r="C22" i="94"/>
  <c r="L21" i="94"/>
  <c r="L289" i="94" s="1"/>
  <c r="L288" i="94" s="1"/>
  <c r="K21" i="94"/>
  <c r="J21" i="94"/>
  <c r="I21" i="94"/>
  <c r="I289" i="94" s="1"/>
  <c r="I288" i="94" s="1"/>
  <c r="G21" i="94"/>
  <c r="F21" i="94"/>
  <c r="E21" i="94"/>
  <c r="E289" i="94" s="1"/>
  <c r="E288" i="94" s="1"/>
  <c r="D21" i="94"/>
  <c r="D289" i="94" s="1"/>
  <c r="D288" i="94" s="1"/>
  <c r="L20" i="94"/>
  <c r="D20" i="94"/>
  <c r="H298" i="93"/>
  <c r="C298" i="93"/>
  <c r="H297" i="93"/>
  <c r="C297" i="93"/>
  <c r="H296" i="93"/>
  <c r="C296" i="93"/>
  <c r="H295" i="93"/>
  <c r="C295" i="93"/>
  <c r="H294" i="93"/>
  <c r="C294" i="93"/>
  <c r="H293" i="93"/>
  <c r="C293" i="93"/>
  <c r="H292" i="93"/>
  <c r="C292" i="93"/>
  <c r="H291" i="93"/>
  <c r="H290" i="93" s="1"/>
  <c r="C291" i="93"/>
  <c r="L290" i="93"/>
  <c r="K290" i="93"/>
  <c r="J290" i="93"/>
  <c r="I290" i="93"/>
  <c r="G290" i="93"/>
  <c r="F290" i="93"/>
  <c r="E290" i="93"/>
  <c r="D290" i="93"/>
  <c r="C290" i="93"/>
  <c r="E289" i="93"/>
  <c r="E288" i="93" s="1"/>
  <c r="H285" i="93"/>
  <c r="C285" i="93"/>
  <c r="I283" i="93"/>
  <c r="H284" i="93"/>
  <c r="C284" i="93"/>
  <c r="L283" i="93"/>
  <c r="K283" i="93"/>
  <c r="J283" i="93"/>
  <c r="G283" i="93"/>
  <c r="F283" i="93"/>
  <c r="E283" i="93"/>
  <c r="D283" i="93"/>
  <c r="C283" i="93"/>
  <c r="C282" i="93"/>
  <c r="L281" i="93"/>
  <c r="K281" i="93"/>
  <c r="K269" i="93" s="1"/>
  <c r="J281" i="93"/>
  <c r="G281" i="93"/>
  <c r="G269" i="93" s="1"/>
  <c r="F281" i="93"/>
  <c r="E281" i="93"/>
  <c r="D281" i="93"/>
  <c r="C281" i="93"/>
  <c r="H280" i="93"/>
  <c r="C280" i="93"/>
  <c r="H279" i="93"/>
  <c r="C279" i="93"/>
  <c r="H278" i="93"/>
  <c r="C278" i="93"/>
  <c r="H277" i="93"/>
  <c r="C277" i="93"/>
  <c r="L276" i="93"/>
  <c r="K276" i="93"/>
  <c r="J276" i="93"/>
  <c r="G276" i="93"/>
  <c r="F276" i="93"/>
  <c r="E276" i="93"/>
  <c r="D276" i="93"/>
  <c r="H275" i="93"/>
  <c r="C275" i="93"/>
  <c r="H274" i="93"/>
  <c r="C274" i="93"/>
  <c r="H273" i="93"/>
  <c r="C273" i="93"/>
  <c r="L272" i="93"/>
  <c r="L270" i="93" s="1"/>
  <c r="K272" i="93"/>
  <c r="J272" i="93"/>
  <c r="I272" i="93"/>
  <c r="H272" i="93"/>
  <c r="G272" i="93"/>
  <c r="F272" i="93"/>
  <c r="E272" i="93"/>
  <c r="D272" i="93"/>
  <c r="H271" i="93"/>
  <c r="C271" i="93"/>
  <c r="K270" i="93"/>
  <c r="J270" i="93"/>
  <c r="J269" i="93" s="1"/>
  <c r="G270" i="93"/>
  <c r="F270" i="93"/>
  <c r="F269" i="93" s="1"/>
  <c r="E270" i="93"/>
  <c r="E269" i="93" s="1"/>
  <c r="H268" i="93"/>
  <c r="C268" i="93"/>
  <c r="H267" i="93"/>
  <c r="C267" i="93"/>
  <c r="C266" i="93"/>
  <c r="H265" i="93"/>
  <c r="C265" i="93"/>
  <c r="L264" i="93"/>
  <c r="K264" i="93"/>
  <c r="J264" i="93"/>
  <c r="J259" i="93" s="1"/>
  <c r="G264" i="93"/>
  <c r="F264" i="93"/>
  <c r="E264" i="93"/>
  <c r="C264" i="93" s="1"/>
  <c r="D264" i="93"/>
  <c r="H263" i="93"/>
  <c r="C263" i="93"/>
  <c r="H262" i="93"/>
  <c r="C262" i="93"/>
  <c r="H261" i="93"/>
  <c r="C261" i="93"/>
  <c r="L260" i="93"/>
  <c r="L259" i="93" s="1"/>
  <c r="K260" i="93"/>
  <c r="J260" i="93"/>
  <c r="I260" i="93"/>
  <c r="H260" i="93" s="1"/>
  <c r="G260" i="93"/>
  <c r="F260" i="93"/>
  <c r="E260" i="93"/>
  <c r="D260" i="93"/>
  <c r="K259" i="93"/>
  <c r="G259" i="93"/>
  <c r="F259" i="93"/>
  <c r="H258" i="93"/>
  <c r="C258" i="93"/>
  <c r="H257" i="93"/>
  <c r="C257" i="93"/>
  <c r="H256" i="93"/>
  <c r="C256" i="93"/>
  <c r="H255" i="93"/>
  <c r="C255" i="93"/>
  <c r="H254" i="93"/>
  <c r="C254" i="93"/>
  <c r="H253" i="93"/>
  <c r="C253" i="93"/>
  <c r="L252" i="93"/>
  <c r="K252" i="93"/>
  <c r="K251" i="93" s="1"/>
  <c r="J252" i="93"/>
  <c r="J251" i="93" s="1"/>
  <c r="G252" i="93"/>
  <c r="G251" i="93" s="1"/>
  <c r="F252" i="93"/>
  <c r="F251" i="93" s="1"/>
  <c r="E252" i="93"/>
  <c r="D252" i="93"/>
  <c r="C252" i="93"/>
  <c r="L251" i="93"/>
  <c r="E251" i="93"/>
  <c r="D251" i="93"/>
  <c r="C251" i="93" s="1"/>
  <c r="H250" i="93"/>
  <c r="C250" i="93"/>
  <c r="H249" i="93"/>
  <c r="C249" i="93"/>
  <c r="H248" i="93"/>
  <c r="C248" i="93"/>
  <c r="H247" i="93"/>
  <c r="C247" i="93"/>
  <c r="L246" i="93"/>
  <c r="K246" i="93"/>
  <c r="J246" i="93"/>
  <c r="G246" i="93"/>
  <c r="F246" i="93"/>
  <c r="C246" i="93" s="1"/>
  <c r="E246" i="93"/>
  <c r="D246" i="93"/>
  <c r="H245" i="93"/>
  <c r="C245" i="93"/>
  <c r="H244" i="93"/>
  <c r="C244" i="93"/>
  <c r="H243" i="93"/>
  <c r="C243" i="93"/>
  <c r="H242" i="93"/>
  <c r="C242" i="93"/>
  <c r="H241" i="93"/>
  <c r="C241" i="93"/>
  <c r="H240" i="93"/>
  <c r="C240" i="93"/>
  <c r="H239" i="93"/>
  <c r="C239" i="93"/>
  <c r="L238" i="93"/>
  <c r="K238" i="93"/>
  <c r="J238" i="93"/>
  <c r="G238" i="93"/>
  <c r="F238" i="93"/>
  <c r="E238" i="93"/>
  <c r="D238" i="93"/>
  <c r="C237" i="93"/>
  <c r="H236" i="93"/>
  <c r="C236" i="93"/>
  <c r="L235" i="93"/>
  <c r="K235" i="93"/>
  <c r="J235" i="93"/>
  <c r="G235" i="93"/>
  <c r="F235" i="93"/>
  <c r="E235" i="93"/>
  <c r="D235" i="93"/>
  <c r="I233" i="93"/>
  <c r="C234" i="93"/>
  <c r="L233" i="93"/>
  <c r="K233" i="93"/>
  <c r="J233" i="93"/>
  <c r="G233" i="93"/>
  <c r="G231" i="93" s="1"/>
  <c r="G230" i="93" s="1"/>
  <c r="F233" i="93"/>
  <c r="E233" i="93"/>
  <c r="D233" i="93"/>
  <c r="C232" i="93"/>
  <c r="L231" i="93"/>
  <c r="K231" i="93"/>
  <c r="K230" i="93" s="1"/>
  <c r="D231" i="93"/>
  <c r="H229" i="93"/>
  <c r="C229" i="93"/>
  <c r="H228" i="93"/>
  <c r="C228" i="93"/>
  <c r="L227" i="93"/>
  <c r="K227" i="93"/>
  <c r="J227" i="93"/>
  <c r="I227" i="93"/>
  <c r="G227" i="93"/>
  <c r="F227" i="93"/>
  <c r="E227" i="93"/>
  <c r="C227" i="93" s="1"/>
  <c r="D227" i="93"/>
  <c r="H226" i="93"/>
  <c r="C226" i="93"/>
  <c r="H225" i="93"/>
  <c r="C225" i="93"/>
  <c r="H224" i="93"/>
  <c r="C224" i="93"/>
  <c r="H223" i="93"/>
  <c r="C223" i="93"/>
  <c r="H222" i="93"/>
  <c r="C222" i="93"/>
  <c r="H221" i="93"/>
  <c r="C221" i="93"/>
  <c r="H220" i="93"/>
  <c r="C220" i="93"/>
  <c r="H219" i="93"/>
  <c r="C219" i="93"/>
  <c r="C218" i="93"/>
  <c r="H217" i="93"/>
  <c r="C217" i="93"/>
  <c r="L216" i="93"/>
  <c r="K216" i="93"/>
  <c r="J216" i="93"/>
  <c r="G216" i="93"/>
  <c r="F216" i="93"/>
  <c r="E216" i="93"/>
  <c r="D216" i="93"/>
  <c r="H215" i="93"/>
  <c r="C215" i="93"/>
  <c r="H214" i="93"/>
  <c r="C214" i="93"/>
  <c r="H213" i="93"/>
  <c r="C213" i="93"/>
  <c r="H212" i="93"/>
  <c r="C212" i="93"/>
  <c r="H211" i="93"/>
  <c r="C211" i="93"/>
  <c r="H210" i="93"/>
  <c r="C210" i="93"/>
  <c r="H209" i="93"/>
  <c r="C209" i="93"/>
  <c r="H208" i="93"/>
  <c r="C208" i="93"/>
  <c r="H207" i="93"/>
  <c r="C207" i="93"/>
  <c r="C206" i="93"/>
  <c r="L205" i="93"/>
  <c r="K205" i="93"/>
  <c r="K204" i="93" s="1"/>
  <c r="J205" i="93"/>
  <c r="G205" i="93"/>
  <c r="G204" i="93" s="1"/>
  <c r="G195" i="93" s="1"/>
  <c r="F205" i="93"/>
  <c r="E205" i="93"/>
  <c r="D205" i="93"/>
  <c r="L204" i="93"/>
  <c r="D204" i="93"/>
  <c r="H203" i="93"/>
  <c r="C203" i="93"/>
  <c r="H202" i="93"/>
  <c r="C202" i="93"/>
  <c r="H201" i="93"/>
  <c r="C201" i="93"/>
  <c r="H200" i="93"/>
  <c r="C200" i="93"/>
  <c r="C199" i="93"/>
  <c r="L198" i="93"/>
  <c r="K198" i="93"/>
  <c r="K196" i="93" s="1"/>
  <c r="J198" i="93"/>
  <c r="J196" i="93" s="1"/>
  <c r="G198" i="93"/>
  <c r="G196" i="93" s="1"/>
  <c r="F198" i="93"/>
  <c r="F196" i="93" s="1"/>
  <c r="E198" i="93"/>
  <c r="D198" i="93"/>
  <c r="H197" i="93"/>
  <c r="C197" i="93"/>
  <c r="L196" i="93"/>
  <c r="E196" i="93"/>
  <c r="K195" i="93"/>
  <c r="H193" i="93"/>
  <c r="C193" i="93"/>
  <c r="L192" i="93"/>
  <c r="K192" i="93"/>
  <c r="J192" i="93"/>
  <c r="J191" i="93" s="1"/>
  <c r="J187" i="93" s="1"/>
  <c r="I192" i="93"/>
  <c r="G192" i="93"/>
  <c r="F192" i="93"/>
  <c r="F191" i="93" s="1"/>
  <c r="E192" i="93"/>
  <c r="E191" i="93" s="1"/>
  <c r="C191" i="93" s="1"/>
  <c r="D192" i="93"/>
  <c r="L191" i="93"/>
  <c r="K191" i="93"/>
  <c r="G191" i="93"/>
  <c r="D191" i="93"/>
  <c r="H190" i="93"/>
  <c r="C190" i="93"/>
  <c r="C189" i="93"/>
  <c r="L188" i="93"/>
  <c r="L187" i="93" s="1"/>
  <c r="K188" i="93"/>
  <c r="J188" i="93"/>
  <c r="G188" i="93"/>
  <c r="G187" i="93" s="1"/>
  <c r="F188" i="93"/>
  <c r="E188" i="93"/>
  <c r="D188" i="93"/>
  <c r="D187" i="93" s="1"/>
  <c r="C188" i="93"/>
  <c r="F187" i="93"/>
  <c r="E187" i="93"/>
  <c r="H186" i="93"/>
  <c r="C186" i="93"/>
  <c r="H185" i="93"/>
  <c r="C185" i="93"/>
  <c r="L184" i="93"/>
  <c r="K184" i="93"/>
  <c r="J184" i="93"/>
  <c r="G184" i="93"/>
  <c r="F184" i="93"/>
  <c r="F173" i="93" s="1"/>
  <c r="E184" i="93"/>
  <c r="D184" i="93"/>
  <c r="H183" i="93"/>
  <c r="C183" i="93"/>
  <c r="H182" i="93"/>
  <c r="C182" i="93"/>
  <c r="H181" i="93"/>
  <c r="C181" i="93"/>
  <c r="C180" i="93"/>
  <c r="L179" i="93"/>
  <c r="K179" i="93"/>
  <c r="J179" i="93"/>
  <c r="G179" i="93"/>
  <c r="F179" i="93"/>
  <c r="E179" i="93"/>
  <c r="D179" i="93"/>
  <c r="H178" i="93"/>
  <c r="C178" i="93"/>
  <c r="H177" i="93"/>
  <c r="C177" i="93"/>
  <c r="H176" i="93"/>
  <c r="C176" i="93"/>
  <c r="L175" i="93"/>
  <c r="K175" i="93"/>
  <c r="K174" i="93" s="1"/>
  <c r="J175" i="93"/>
  <c r="J174" i="93" s="1"/>
  <c r="G175" i="93"/>
  <c r="G174" i="93" s="1"/>
  <c r="F175" i="93"/>
  <c r="F174" i="93" s="1"/>
  <c r="E175" i="93"/>
  <c r="D175" i="93"/>
  <c r="C175" i="93"/>
  <c r="L174" i="93"/>
  <c r="L173" i="93" s="1"/>
  <c r="E174" i="93"/>
  <c r="E173" i="93" s="1"/>
  <c r="K173" i="93"/>
  <c r="J173" i="93"/>
  <c r="G173" i="93"/>
  <c r="H172" i="93"/>
  <c r="C172" i="93"/>
  <c r="H171" i="93"/>
  <c r="C171" i="93"/>
  <c r="H170" i="93"/>
  <c r="C170" i="93"/>
  <c r="H169" i="93"/>
  <c r="C169" i="93"/>
  <c r="H168" i="93"/>
  <c r="C168" i="93"/>
  <c r="I166" i="93"/>
  <c r="H167" i="93"/>
  <c r="C167" i="93"/>
  <c r="L166" i="93"/>
  <c r="K166" i="93"/>
  <c r="K165" i="93" s="1"/>
  <c r="J166" i="93"/>
  <c r="J165" i="93" s="1"/>
  <c r="G166" i="93"/>
  <c r="G165" i="93" s="1"/>
  <c r="F166" i="93"/>
  <c r="F165" i="93" s="1"/>
  <c r="E166" i="93"/>
  <c r="D166" i="93"/>
  <c r="C166" i="93"/>
  <c r="L165" i="93"/>
  <c r="I165" i="93"/>
  <c r="H165" i="93"/>
  <c r="E165" i="93"/>
  <c r="D165" i="93"/>
  <c r="H164" i="93"/>
  <c r="C164" i="93"/>
  <c r="H163" i="93"/>
  <c r="C163" i="93"/>
  <c r="H162" i="93"/>
  <c r="C162" i="93"/>
  <c r="H161" i="93"/>
  <c r="C161" i="93"/>
  <c r="L160" i="93"/>
  <c r="K160" i="93"/>
  <c r="J160" i="93"/>
  <c r="G160" i="93"/>
  <c r="G130" i="93" s="1"/>
  <c r="G75" i="93" s="1"/>
  <c r="F160" i="93"/>
  <c r="E160" i="93"/>
  <c r="D160" i="93"/>
  <c r="C160" i="93"/>
  <c r="H159" i="93"/>
  <c r="C159" i="93"/>
  <c r="H158" i="93"/>
  <c r="C158" i="93"/>
  <c r="H157" i="93"/>
  <c r="C157" i="93"/>
  <c r="H156" i="93"/>
  <c r="C156" i="93"/>
  <c r="H155" i="93"/>
  <c r="C155" i="93"/>
  <c r="H154" i="93"/>
  <c r="C154" i="93"/>
  <c r="H153" i="93"/>
  <c r="C153" i="93"/>
  <c r="H152" i="93"/>
  <c r="C152" i="93"/>
  <c r="L151" i="93"/>
  <c r="K151" i="93"/>
  <c r="J151" i="93"/>
  <c r="I151" i="93"/>
  <c r="H151" i="93" s="1"/>
  <c r="G151" i="93"/>
  <c r="F151" i="93"/>
  <c r="E151" i="93"/>
  <c r="D151" i="93"/>
  <c r="H150" i="93"/>
  <c r="C150" i="93"/>
  <c r="H149" i="93"/>
  <c r="C149" i="93"/>
  <c r="H148" i="93"/>
  <c r="C148" i="93"/>
  <c r="H147" i="93"/>
  <c r="C147" i="93"/>
  <c r="H146" i="93"/>
  <c r="C146" i="93"/>
  <c r="H145" i="93"/>
  <c r="C145" i="93"/>
  <c r="L144" i="93"/>
  <c r="K144" i="93"/>
  <c r="J144" i="93"/>
  <c r="I144" i="93"/>
  <c r="H144" i="93" s="1"/>
  <c r="G144" i="93"/>
  <c r="F144" i="93"/>
  <c r="E144" i="93"/>
  <c r="D144" i="93"/>
  <c r="H143" i="93"/>
  <c r="C143" i="93"/>
  <c r="H142" i="93"/>
  <c r="C142" i="93"/>
  <c r="L141" i="93"/>
  <c r="K141" i="93"/>
  <c r="J141" i="93"/>
  <c r="I141" i="93"/>
  <c r="H141" i="93"/>
  <c r="G141" i="93"/>
  <c r="F141" i="93"/>
  <c r="E141" i="93"/>
  <c r="D141" i="93"/>
  <c r="C141" i="93" s="1"/>
  <c r="H140" i="93"/>
  <c r="C140" i="93"/>
  <c r="H139" i="93"/>
  <c r="C139" i="93"/>
  <c r="H138" i="93"/>
  <c r="C138" i="93"/>
  <c r="I136" i="93"/>
  <c r="H137" i="93"/>
  <c r="C137" i="93"/>
  <c r="L136" i="93"/>
  <c r="K136" i="93"/>
  <c r="K130" i="93" s="1"/>
  <c r="J136" i="93"/>
  <c r="J130" i="93" s="1"/>
  <c r="G136" i="93"/>
  <c r="F136" i="93"/>
  <c r="E136" i="93"/>
  <c r="D136" i="93"/>
  <c r="C136" i="93"/>
  <c r="H135" i="93"/>
  <c r="C135" i="93"/>
  <c r="C134" i="93"/>
  <c r="H133" i="93"/>
  <c r="C133" i="93"/>
  <c r="H132" i="93"/>
  <c r="C132" i="93"/>
  <c r="L131" i="93"/>
  <c r="L130" i="93" s="1"/>
  <c r="K131" i="93"/>
  <c r="J131" i="93"/>
  <c r="G131" i="93"/>
  <c r="F131" i="93"/>
  <c r="E131" i="93"/>
  <c r="D131" i="93"/>
  <c r="F130" i="93"/>
  <c r="C129" i="93"/>
  <c r="L128" i="93"/>
  <c r="K128" i="93"/>
  <c r="J128" i="93"/>
  <c r="G128" i="93"/>
  <c r="F128" i="93"/>
  <c r="E128" i="93"/>
  <c r="D128" i="93"/>
  <c r="C128" i="93"/>
  <c r="H127" i="93"/>
  <c r="C127" i="93"/>
  <c r="H126" i="93"/>
  <c r="C126" i="93"/>
  <c r="H125" i="93"/>
  <c r="C125" i="93"/>
  <c r="H124" i="93"/>
  <c r="C124" i="93"/>
  <c r="H123" i="93"/>
  <c r="C123" i="93"/>
  <c r="L122" i="93"/>
  <c r="K122" i="93"/>
  <c r="J122" i="93"/>
  <c r="I122" i="93"/>
  <c r="H122" i="93" s="1"/>
  <c r="G122" i="93"/>
  <c r="F122" i="93"/>
  <c r="E122" i="93"/>
  <c r="D122" i="93"/>
  <c r="H121" i="93"/>
  <c r="C121" i="93"/>
  <c r="H120" i="93"/>
  <c r="C120" i="93"/>
  <c r="H119" i="93"/>
  <c r="C119" i="93"/>
  <c r="H118" i="93"/>
  <c r="C118" i="93"/>
  <c r="H117" i="93"/>
  <c r="C117" i="93"/>
  <c r="L116" i="93"/>
  <c r="K116" i="93"/>
  <c r="J116" i="93"/>
  <c r="G116" i="93"/>
  <c r="F116" i="93"/>
  <c r="E116" i="93"/>
  <c r="D116" i="93"/>
  <c r="I112" i="93"/>
  <c r="H112" i="93" s="1"/>
  <c r="H115" i="93"/>
  <c r="C115" i="93"/>
  <c r="H114" i="93"/>
  <c r="C114" i="93"/>
  <c r="H113" i="93"/>
  <c r="C113" i="93"/>
  <c r="L112" i="93"/>
  <c r="K112" i="93"/>
  <c r="J112" i="93"/>
  <c r="G112" i="93"/>
  <c r="F112" i="93"/>
  <c r="E112" i="93"/>
  <c r="D112" i="93"/>
  <c r="C112" i="93" s="1"/>
  <c r="H111" i="93"/>
  <c r="C111" i="93"/>
  <c r="H110" i="93"/>
  <c r="C110" i="93"/>
  <c r="H109" i="93"/>
  <c r="C109" i="93"/>
  <c r="H108" i="93"/>
  <c r="C108" i="93"/>
  <c r="H107" i="93"/>
  <c r="C107" i="93"/>
  <c r="H106" i="93"/>
  <c r="C106" i="93"/>
  <c r="H105" i="93"/>
  <c r="C105" i="93"/>
  <c r="H104" i="93"/>
  <c r="C104" i="93"/>
  <c r="L103" i="93"/>
  <c r="K103" i="93"/>
  <c r="J103" i="93"/>
  <c r="G103" i="93"/>
  <c r="F103" i="93"/>
  <c r="C103" i="93" s="1"/>
  <c r="E103" i="93"/>
  <c r="D103" i="93"/>
  <c r="H102" i="93"/>
  <c r="C102" i="93"/>
  <c r="H101" i="93"/>
  <c r="C101" i="93"/>
  <c r="H100" i="93"/>
  <c r="C100" i="93"/>
  <c r="H99" i="93"/>
  <c r="C99" i="93"/>
  <c r="H98" i="93"/>
  <c r="C98" i="93"/>
  <c r="C97" i="93"/>
  <c r="H96" i="93"/>
  <c r="C96" i="93"/>
  <c r="L95" i="93"/>
  <c r="K95" i="93"/>
  <c r="J95" i="93"/>
  <c r="J83" i="93" s="1"/>
  <c r="J75" i="93" s="1"/>
  <c r="G95" i="93"/>
  <c r="F95" i="93"/>
  <c r="E95" i="93"/>
  <c r="D95" i="93"/>
  <c r="H94" i="93"/>
  <c r="C94" i="93"/>
  <c r="H93" i="93"/>
  <c r="C93" i="93"/>
  <c r="H92" i="93"/>
  <c r="C92" i="93"/>
  <c r="H91" i="93"/>
  <c r="C91" i="93"/>
  <c r="C90" i="93"/>
  <c r="L89" i="93"/>
  <c r="K89" i="93"/>
  <c r="K83" i="93" s="1"/>
  <c r="J89" i="93"/>
  <c r="G89" i="93"/>
  <c r="F89" i="93"/>
  <c r="F83" i="93" s="1"/>
  <c r="E89" i="93"/>
  <c r="D89" i="93"/>
  <c r="H88" i="93"/>
  <c r="C88" i="93"/>
  <c r="H87" i="93"/>
  <c r="C87" i="93"/>
  <c r="H86" i="93"/>
  <c r="C86" i="93"/>
  <c r="H85" i="93"/>
  <c r="C85" i="93"/>
  <c r="L84" i="93"/>
  <c r="K84" i="93"/>
  <c r="J84" i="93"/>
  <c r="I84" i="93"/>
  <c r="G84" i="93"/>
  <c r="F84" i="93"/>
  <c r="E84" i="93"/>
  <c r="E83" i="93" s="1"/>
  <c r="D84" i="93"/>
  <c r="G83" i="93"/>
  <c r="H82" i="93"/>
  <c r="C82" i="93"/>
  <c r="H81" i="93"/>
  <c r="C81" i="93"/>
  <c r="L80" i="93"/>
  <c r="K80" i="93"/>
  <c r="J80" i="93"/>
  <c r="G80" i="93"/>
  <c r="F80" i="93"/>
  <c r="C80" i="93" s="1"/>
  <c r="E80" i="93"/>
  <c r="D80" i="93"/>
  <c r="H79" i="93"/>
  <c r="C79" i="93"/>
  <c r="H78" i="93"/>
  <c r="C78" i="93"/>
  <c r="L77" i="93"/>
  <c r="K77" i="93"/>
  <c r="J77" i="93"/>
  <c r="J76" i="93" s="1"/>
  <c r="G77" i="93"/>
  <c r="G76" i="93" s="1"/>
  <c r="F77" i="93"/>
  <c r="E77" i="93"/>
  <c r="D77" i="93"/>
  <c r="C77" i="93"/>
  <c r="L76" i="93"/>
  <c r="E76" i="93"/>
  <c r="D76" i="93"/>
  <c r="H74" i="93"/>
  <c r="C74" i="93"/>
  <c r="H73" i="93"/>
  <c r="C73" i="93"/>
  <c r="H72" i="93"/>
  <c r="C72" i="93"/>
  <c r="H71" i="93"/>
  <c r="C71" i="93"/>
  <c r="C70" i="93"/>
  <c r="L69" i="93"/>
  <c r="L67" i="93" s="1"/>
  <c r="K69" i="93"/>
  <c r="K67" i="93" s="1"/>
  <c r="J69" i="93"/>
  <c r="J67" i="93" s="1"/>
  <c r="G69" i="93"/>
  <c r="G67" i="93" s="1"/>
  <c r="F69" i="93"/>
  <c r="F67" i="93" s="1"/>
  <c r="E69" i="93"/>
  <c r="D69" i="93"/>
  <c r="C69" i="93"/>
  <c r="H68" i="93"/>
  <c r="C68" i="93"/>
  <c r="E67" i="93"/>
  <c r="D67" i="93"/>
  <c r="H66" i="93"/>
  <c r="C66" i="93"/>
  <c r="H65" i="93"/>
  <c r="C65" i="93"/>
  <c r="H64" i="93"/>
  <c r="C64" i="93"/>
  <c r="H63" i="93"/>
  <c r="C63" i="93"/>
  <c r="H62" i="93"/>
  <c r="C62" i="93"/>
  <c r="H61" i="93"/>
  <c r="C61" i="93"/>
  <c r="H60" i="93"/>
  <c r="C60" i="93"/>
  <c r="C59" i="93"/>
  <c r="L58" i="93"/>
  <c r="K58" i="93"/>
  <c r="J58" i="93"/>
  <c r="G58" i="93"/>
  <c r="F58" i="93"/>
  <c r="C58" i="93" s="1"/>
  <c r="E58" i="93"/>
  <c r="D58" i="93"/>
  <c r="H57" i="93"/>
  <c r="C57" i="93"/>
  <c r="H56" i="93"/>
  <c r="C56" i="93"/>
  <c r="L55" i="93"/>
  <c r="K55" i="93"/>
  <c r="J55" i="93"/>
  <c r="G55" i="93"/>
  <c r="G54" i="93" s="1"/>
  <c r="F55" i="93"/>
  <c r="E55" i="93"/>
  <c r="D55" i="93"/>
  <c r="L54" i="93"/>
  <c r="L53" i="93" s="1"/>
  <c r="E54" i="93"/>
  <c r="E53" i="93" s="1"/>
  <c r="D54" i="93"/>
  <c r="G53" i="93"/>
  <c r="H47" i="93"/>
  <c r="C47" i="93"/>
  <c r="H46" i="93"/>
  <c r="C46" i="93"/>
  <c r="L45" i="93"/>
  <c r="H45" i="93"/>
  <c r="G45" i="93"/>
  <c r="H44" i="93"/>
  <c r="C44" i="93"/>
  <c r="K43" i="93"/>
  <c r="J43" i="93"/>
  <c r="I43" i="93"/>
  <c r="H43" i="93"/>
  <c r="F43" i="93"/>
  <c r="E43" i="93"/>
  <c r="D43" i="93"/>
  <c r="C43" i="93"/>
  <c r="H42" i="93"/>
  <c r="C42" i="93"/>
  <c r="I41" i="93"/>
  <c r="H41" i="93"/>
  <c r="D41" i="93"/>
  <c r="C41" i="93" s="1"/>
  <c r="H40" i="93"/>
  <c r="C40" i="93"/>
  <c r="H39" i="93"/>
  <c r="C39" i="93"/>
  <c r="H38" i="93"/>
  <c r="C38" i="93"/>
  <c r="H37" i="93"/>
  <c r="C37" i="93"/>
  <c r="K36" i="93"/>
  <c r="H36" i="93"/>
  <c r="F36" i="93"/>
  <c r="C36" i="93" s="1"/>
  <c r="H35" i="93"/>
  <c r="C35" i="93"/>
  <c r="H34" i="93"/>
  <c r="C34" i="93"/>
  <c r="K33" i="93"/>
  <c r="H33" i="93"/>
  <c r="F33" i="93"/>
  <c r="H32" i="93"/>
  <c r="C32" i="93"/>
  <c r="K31" i="93"/>
  <c r="F31" i="93"/>
  <c r="C31" i="93"/>
  <c r="H30" i="93"/>
  <c r="C30" i="93"/>
  <c r="H29" i="93"/>
  <c r="C29" i="93"/>
  <c r="H28" i="93"/>
  <c r="C28" i="93"/>
  <c r="K27" i="93"/>
  <c r="H27" i="93"/>
  <c r="F27" i="93"/>
  <c r="C27" i="93" s="1"/>
  <c r="H25" i="93"/>
  <c r="C25" i="93"/>
  <c r="C24" i="93"/>
  <c r="H23" i="93"/>
  <c r="C23" i="93"/>
  <c r="H22" i="93"/>
  <c r="C22" i="93"/>
  <c r="L21" i="93"/>
  <c r="K21" i="93"/>
  <c r="J21" i="93"/>
  <c r="I21" i="93"/>
  <c r="I289" i="93" s="1"/>
  <c r="I288" i="93" s="1"/>
  <c r="H21" i="93"/>
  <c r="G21" i="93"/>
  <c r="F21" i="93"/>
  <c r="F289" i="93" s="1"/>
  <c r="F288" i="93" s="1"/>
  <c r="E21" i="93"/>
  <c r="D21" i="93"/>
  <c r="C21" i="93" s="1"/>
  <c r="C289" i="93" s="1"/>
  <c r="J20" i="93"/>
  <c r="E20" i="93"/>
  <c r="H298" i="92"/>
  <c r="C298" i="92"/>
  <c r="H297" i="92"/>
  <c r="C297" i="92"/>
  <c r="H296" i="92"/>
  <c r="C296" i="92"/>
  <c r="H295" i="92"/>
  <c r="C295" i="92"/>
  <c r="H294" i="92"/>
  <c r="C294" i="92"/>
  <c r="H293" i="92"/>
  <c r="C293" i="92"/>
  <c r="H292" i="92"/>
  <c r="C292" i="92"/>
  <c r="H291" i="92"/>
  <c r="C291" i="92"/>
  <c r="L290" i="92"/>
  <c r="K290" i="92"/>
  <c r="J290" i="92"/>
  <c r="I290" i="92"/>
  <c r="H290" i="92"/>
  <c r="G290" i="92"/>
  <c r="F290" i="92"/>
  <c r="E290" i="92"/>
  <c r="D290" i="92"/>
  <c r="C290" i="92"/>
  <c r="E289" i="92"/>
  <c r="E288" i="92" s="1"/>
  <c r="H285" i="92"/>
  <c r="C285" i="92"/>
  <c r="C284" i="92"/>
  <c r="L283" i="92"/>
  <c r="K283" i="92"/>
  <c r="J283" i="92"/>
  <c r="G283" i="92"/>
  <c r="F283" i="92"/>
  <c r="E283" i="92"/>
  <c r="D283" i="92"/>
  <c r="H282" i="92"/>
  <c r="C282" i="92"/>
  <c r="L281" i="92"/>
  <c r="L269" i="92" s="1"/>
  <c r="K281" i="92"/>
  <c r="J281" i="92"/>
  <c r="I281" i="92"/>
  <c r="H281" i="92"/>
  <c r="G281" i="92"/>
  <c r="F281" i="92"/>
  <c r="E281" i="92"/>
  <c r="D281" i="92"/>
  <c r="C281" i="92" s="1"/>
  <c r="H280" i="92"/>
  <c r="C280" i="92"/>
  <c r="H279" i="92"/>
  <c r="C279" i="92"/>
  <c r="H278" i="92"/>
  <c r="C278" i="92"/>
  <c r="C277" i="92"/>
  <c r="L276" i="92"/>
  <c r="K276" i="92"/>
  <c r="K270" i="92" s="1"/>
  <c r="K269" i="92" s="1"/>
  <c r="J276" i="92"/>
  <c r="G276" i="92"/>
  <c r="F276" i="92"/>
  <c r="C276" i="92" s="1"/>
  <c r="E276" i="92"/>
  <c r="D276" i="92"/>
  <c r="H275" i="92"/>
  <c r="C275" i="92"/>
  <c r="H274" i="92"/>
  <c r="C274" i="92"/>
  <c r="H273" i="92"/>
  <c r="C273" i="92"/>
  <c r="L272" i="92"/>
  <c r="L270" i="92" s="1"/>
  <c r="K272" i="92"/>
  <c r="J272" i="92"/>
  <c r="G272" i="92"/>
  <c r="F272" i="92"/>
  <c r="F270" i="92" s="1"/>
  <c r="F269" i="92" s="1"/>
  <c r="E272" i="92"/>
  <c r="E270" i="92" s="1"/>
  <c r="E269" i="92" s="1"/>
  <c r="D272" i="92"/>
  <c r="H271" i="92"/>
  <c r="C271" i="92"/>
  <c r="J270" i="92"/>
  <c r="J269" i="92" s="1"/>
  <c r="G270" i="92"/>
  <c r="G269" i="92" s="1"/>
  <c r="H268" i="92"/>
  <c r="C268" i="92"/>
  <c r="H267" i="92"/>
  <c r="C267" i="92"/>
  <c r="H266" i="92"/>
  <c r="C266" i="92"/>
  <c r="I264" i="92"/>
  <c r="H265" i="92"/>
  <c r="C265" i="92"/>
  <c r="L264" i="92"/>
  <c r="K264" i="92"/>
  <c r="J264" i="92"/>
  <c r="G264" i="92"/>
  <c r="F264" i="92"/>
  <c r="E264" i="92"/>
  <c r="D264" i="92"/>
  <c r="C264" i="92"/>
  <c r="H263" i="92"/>
  <c r="C263" i="92"/>
  <c r="C262" i="92"/>
  <c r="H261" i="92"/>
  <c r="C261" i="92"/>
  <c r="L260" i="92"/>
  <c r="K260" i="92"/>
  <c r="J260" i="92"/>
  <c r="J259" i="92" s="1"/>
  <c r="G260" i="92"/>
  <c r="F260" i="92"/>
  <c r="F259" i="92" s="1"/>
  <c r="E260" i="92"/>
  <c r="E259" i="92" s="1"/>
  <c r="C259" i="92" s="1"/>
  <c r="D260" i="92"/>
  <c r="L259" i="92"/>
  <c r="K259" i="92"/>
  <c r="G259" i="92"/>
  <c r="D259" i="92"/>
  <c r="H258" i="92"/>
  <c r="C258" i="92"/>
  <c r="H257" i="92"/>
  <c r="C257" i="92"/>
  <c r="H256" i="92"/>
  <c r="C256" i="92"/>
  <c r="H255" i="92"/>
  <c r="C255" i="92"/>
  <c r="H254" i="92"/>
  <c r="C254" i="92"/>
  <c r="C253" i="92"/>
  <c r="L252" i="92"/>
  <c r="L251" i="92" s="1"/>
  <c r="K252" i="92"/>
  <c r="K251" i="92" s="1"/>
  <c r="J252" i="92"/>
  <c r="G252" i="92"/>
  <c r="G251" i="92" s="1"/>
  <c r="F252" i="92"/>
  <c r="E252" i="92"/>
  <c r="D252" i="92"/>
  <c r="D251" i="92" s="1"/>
  <c r="J251" i="92"/>
  <c r="F251" i="92"/>
  <c r="E251" i="92"/>
  <c r="H250" i="92"/>
  <c r="C250" i="92"/>
  <c r="H249" i="92"/>
  <c r="C249" i="92"/>
  <c r="H248" i="92"/>
  <c r="C248" i="92"/>
  <c r="C247" i="92"/>
  <c r="L246" i="92"/>
  <c r="K246" i="92"/>
  <c r="J246" i="92"/>
  <c r="G246" i="92"/>
  <c r="F246" i="92"/>
  <c r="E246" i="92"/>
  <c r="D246" i="92"/>
  <c r="H245" i="92"/>
  <c r="C245" i="92"/>
  <c r="H244" i="92"/>
  <c r="C244" i="92"/>
  <c r="H243" i="92"/>
  <c r="C243" i="92"/>
  <c r="H242" i="92"/>
  <c r="C242" i="92"/>
  <c r="H241" i="92"/>
  <c r="C241" i="92"/>
  <c r="H240" i="92"/>
  <c r="C240" i="92"/>
  <c r="C239" i="92"/>
  <c r="L238" i="92"/>
  <c r="K238" i="92"/>
  <c r="J238" i="92"/>
  <c r="G238" i="92"/>
  <c r="F238" i="92"/>
  <c r="C238" i="92" s="1"/>
  <c r="E238" i="92"/>
  <c r="D238" i="92"/>
  <c r="H237" i="92"/>
  <c r="C237" i="92"/>
  <c r="H236" i="92"/>
  <c r="C236" i="92"/>
  <c r="L235" i="92"/>
  <c r="K235" i="92"/>
  <c r="J235" i="92"/>
  <c r="G235" i="92"/>
  <c r="F235" i="92"/>
  <c r="C235" i="92" s="1"/>
  <c r="E235" i="92"/>
  <c r="D235" i="92"/>
  <c r="C234" i="92"/>
  <c r="L233" i="92"/>
  <c r="K233" i="92"/>
  <c r="J233" i="92"/>
  <c r="J231" i="92" s="1"/>
  <c r="G233" i="92"/>
  <c r="F233" i="92"/>
  <c r="E233" i="92"/>
  <c r="D233" i="92"/>
  <c r="C233" i="92" s="1"/>
  <c r="H232" i="92"/>
  <c r="C232" i="92"/>
  <c r="L231" i="92"/>
  <c r="L230" i="92" s="1"/>
  <c r="E231" i="92"/>
  <c r="E230" i="92" s="1"/>
  <c r="H229" i="92"/>
  <c r="C229" i="92"/>
  <c r="I227" i="92"/>
  <c r="C228" i="92"/>
  <c r="L227" i="92"/>
  <c r="K227" i="92"/>
  <c r="J227" i="92"/>
  <c r="G227" i="92"/>
  <c r="F227" i="92"/>
  <c r="C227" i="92" s="1"/>
  <c r="E227" i="92"/>
  <c r="D227" i="92"/>
  <c r="H226" i="92"/>
  <c r="C226" i="92"/>
  <c r="H225" i="92"/>
  <c r="C225" i="92"/>
  <c r="H224" i="92"/>
  <c r="C224" i="92"/>
  <c r="H223" i="92"/>
  <c r="C223" i="92"/>
  <c r="H222" i="92"/>
  <c r="C222" i="92"/>
  <c r="H221" i="92"/>
  <c r="C221" i="92"/>
  <c r="H220" i="92"/>
  <c r="C220" i="92"/>
  <c r="H219" i="92"/>
  <c r="C219" i="92"/>
  <c r="H218" i="92"/>
  <c r="C218" i="92"/>
  <c r="H217" i="92"/>
  <c r="C217" i="92"/>
  <c r="L216" i="92"/>
  <c r="K216" i="92"/>
  <c r="J216" i="92"/>
  <c r="G216" i="92"/>
  <c r="F216" i="92"/>
  <c r="E216" i="92"/>
  <c r="D216" i="92"/>
  <c r="C216" i="92"/>
  <c r="H215" i="92"/>
  <c r="C215" i="92"/>
  <c r="H214" i="92"/>
  <c r="C214" i="92"/>
  <c r="H213" i="92"/>
  <c r="C213" i="92"/>
  <c r="H212" i="92"/>
  <c r="C212" i="92"/>
  <c r="H211" i="92"/>
  <c r="C211" i="92"/>
  <c r="H210" i="92"/>
  <c r="C210" i="92"/>
  <c r="H209" i="92"/>
  <c r="C209" i="92"/>
  <c r="H208" i="92"/>
  <c r="C208" i="92"/>
  <c r="H207" i="92"/>
  <c r="C207" i="92"/>
  <c r="I205" i="92"/>
  <c r="H206" i="92"/>
  <c r="C206" i="92"/>
  <c r="L205" i="92"/>
  <c r="K205" i="92"/>
  <c r="K204" i="92" s="1"/>
  <c r="J205" i="92"/>
  <c r="J204" i="92" s="1"/>
  <c r="G205" i="92"/>
  <c r="F205" i="92"/>
  <c r="E205" i="92"/>
  <c r="D205" i="92"/>
  <c r="C205" i="92"/>
  <c r="L204" i="92"/>
  <c r="E204" i="92"/>
  <c r="D204" i="92"/>
  <c r="H203" i="92"/>
  <c r="C203" i="92"/>
  <c r="H202" i="92"/>
  <c r="C202" i="92"/>
  <c r="H201" i="92"/>
  <c r="C201" i="92"/>
  <c r="H200" i="92"/>
  <c r="C200" i="92"/>
  <c r="H199" i="92"/>
  <c r="C199" i="92"/>
  <c r="L198" i="92"/>
  <c r="L196" i="92" s="1"/>
  <c r="L195" i="92" s="1"/>
  <c r="L194" i="92" s="1"/>
  <c r="K198" i="92"/>
  <c r="J198" i="92"/>
  <c r="I198" i="92"/>
  <c r="H198" i="92" s="1"/>
  <c r="G198" i="92"/>
  <c r="F198" i="92"/>
  <c r="F196" i="92" s="1"/>
  <c r="E198" i="92"/>
  <c r="E196" i="92" s="1"/>
  <c r="D198" i="92"/>
  <c r="C198" i="92" s="1"/>
  <c r="C197" i="92"/>
  <c r="K196" i="92"/>
  <c r="K195" i="92" s="1"/>
  <c r="J196" i="92"/>
  <c r="G196" i="92"/>
  <c r="E195" i="92"/>
  <c r="C193" i="92"/>
  <c r="L192" i="92"/>
  <c r="L191" i="92" s="1"/>
  <c r="L187" i="92" s="1"/>
  <c r="K192" i="92"/>
  <c r="K191" i="92" s="1"/>
  <c r="J192" i="92"/>
  <c r="G192" i="92"/>
  <c r="G191" i="92" s="1"/>
  <c r="G187" i="92" s="1"/>
  <c r="F192" i="92"/>
  <c r="E192" i="92"/>
  <c r="D192" i="92"/>
  <c r="D191" i="92" s="1"/>
  <c r="C192" i="92"/>
  <c r="J191" i="92"/>
  <c r="F191" i="92"/>
  <c r="E191" i="92"/>
  <c r="H190" i="92"/>
  <c r="C190" i="92"/>
  <c r="H189" i="92"/>
  <c r="C189" i="92"/>
  <c r="L188" i="92"/>
  <c r="K188" i="92"/>
  <c r="J188" i="92"/>
  <c r="J187" i="92" s="1"/>
  <c r="G188" i="92"/>
  <c r="F188" i="92"/>
  <c r="F187" i="92" s="1"/>
  <c r="E188" i="92"/>
  <c r="D188" i="92"/>
  <c r="K187" i="92"/>
  <c r="D187" i="92"/>
  <c r="H186" i="92"/>
  <c r="C186" i="92"/>
  <c r="I184" i="92"/>
  <c r="H185" i="92"/>
  <c r="C185" i="92"/>
  <c r="L184" i="92"/>
  <c r="K184" i="92"/>
  <c r="J184" i="92"/>
  <c r="G184" i="92"/>
  <c r="F184" i="92"/>
  <c r="E184" i="92"/>
  <c r="D184" i="92"/>
  <c r="C184" i="92" s="1"/>
  <c r="H183" i="92"/>
  <c r="C183" i="92"/>
  <c r="H182" i="92"/>
  <c r="C182" i="92"/>
  <c r="C181" i="92"/>
  <c r="H180" i="92"/>
  <c r="C180" i="92"/>
  <c r="L179" i="92"/>
  <c r="K179" i="92"/>
  <c r="J179" i="92"/>
  <c r="J174" i="92" s="1"/>
  <c r="J173" i="92" s="1"/>
  <c r="G179" i="92"/>
  <c r="F179" i="92"/>
  <c r="F174" i="92" s="1"/>
  <c r="F173" i="92" s="1"/>
  <c r="E179" i="92"/>
  <c r="E174" i="92" s="1"/>
  <c r="D179" i="92"/>
  <c r="H178" i="92"/>
  <c r="C178" i="92"/>
  <c r="H177" i="92"/>
  <c r="C177" i="92"/>
  <c r="H176" i="92"/>
  <c r="C176" i="92"/>
  <c r="L175" i="92"/>
  <c r="L174" i="92" s="1"/>
  <c r="K175" i="92"/>
  <c r="K174" i="92" s="1"/>
  <c r="K173" i="92" s="1"/>
  <c r="J175" i="92"/>
  <c r="G175" i="92"/>
  <c r="G174" i="92" s="1"/>
  <c r="G173" i="92" s="1"/>
  <c r="F175" i="92"/>
  <c r="E175" i="92"/>
  <c r="D175" i="92"/>
  <c r="D174" i="92" s="1"/>
  <c r="D173" i="92" s="1"/>
  <c r="C175" i="92"/>
  <c r="L173" i="92"/>
  <c r="H172" i="92"/>
  <c r="C172" i="92"/>
  <c r="H171" i="92"/>
  <c r="C171" i="92"/>
  <c r="H170" i="92"/>
  <c r="C170" i="92"/>
  <c r="H169" i="92"/>
  <c r="C169" i="92"/>
  <c r="H168" i="92"/>
  <c r="C168" i="92"/>
  <c r="H167" i="92"/>
  <c r="C167" i="92"/>
  <c r="L166" i="92"/>
  <c r="K166" i="92"/>
  <c r="J166" i="92"/>
  <c r="J165" i="92" s="1"/>
  <c r="I166" i="92"/>
  <c r="G166" i="92"/>
  <c r="F166" i="92"/>
  <c r="F165" i="92" s="1"/>
  <c r="E166" i="92"/>
  <c r="E165" i="92" s="1"/>
  <c r="D166" i="92"/>
  <c r="C166" i="92" s="1"/>
  <c r="L165" i="92"/>
  <c r="K165" i="92"/>
  <c r="G165" i="92"/>
  <c r="D165" i="92"/>
  <c r="H164" i="92"/>
  <c r="C164" i="92"/>
  <c r="H163" i="92"/>
  <c r="C163" i="92"/>
  <c r="H162" i="92"/>
  <c r="C162" i="92"/>
  <c r="H161" i="92"/>
  <c r="C161" i="92"/>
  <c r="L160" i="92"/>
  <c r="K160" i="92"/>
  <c r="J160" i="92"/>
  <c r="I160" i="92"/>
  <c r="H160" i="92" s="1"/>
  <c r="G160" i="92"/>
  <c r="F160" i="92"/>
  <c r="E160" i="92"/>
  <c r="D160" i="92"/>
  <c r="H159" i="92"/>
  <c r="C159" i="92"/>
  <c r="H158" i="92"/>
  <c r="C158" i="92"/>
  <c r="H157" i="92"/>
  <c r="C157" i="92"/>
  <c r="H156" i="92"/>
  <c r="C156" i="92"/>
  <c r="H155" i="92"/>
  <c r="C155" i="92"/>
  <c r="H154" i="92"/>
  <c r="C154" i="92"/>
  <c r="H153" i="92"/>
  <c r="C153" i="92"/>
  <c r="C152" i="92"/>
  <c r="L151" i="92"/>
  <c r="K151" i="92"/>
  <c r="J151" i="92"/>
  <c r="G151" i="92"/>
  <c r="F151" i="92"/>
  <c r="E151" i="92"/>
  <c r="D151" i="92"/>
  <c r="C151" i="92"/>
  <c r="H150" i="92"/>
  <c r="C150" i="92"/>
  <c r="H149" i="92"/>
  <c r="C149" i="92"/>
  <c r="H148" i="92"/>
  <c r="C148" i="92"/>
  <c r="H147" i="92"/>
  <c r="C147" i="92"/>
  <c r="H146" i="92"/>
  <c r="C146" i="92"/>
  <c r="C145" i="92"/>
  <c r="L144" i="92"/>
  <c r="K144" i="92"/>
  <c r="J144" i="92"/>
  <c r="G144" i="92"/>
  <c r="F144" i="92"/>
  <c r="E144" i="92"/>
  <c r="D144" i="92"/>
  <c r="C144" i="92"/>
  <c r="H143" i="92"/>
  <c r="C143" i="92"/>
  <c r="C142" i="92"/>
  <c r="L141" i="92"/>
  <c r="K141" i="92"/>
  <c r="J141" i="92"/>
  <c r="G141" i="92"/>
  <c r="F141" i="92"/>
  <c r="E141" i="92"/>
  <c r="D141" i="92"/>
  <c r="C141" i="92"/>
  <c r="H140" i="92"/>
  <c r="C140" i="92"/>
  <c r="H139" i="92"/>
  <c r="C139" i="92"/>
  <c r="H138" i="92"/>
  <c r="C138" i="92"/>
  <c r="H137" i="92"/>
  <c r="C137" i="92"/>
  <c r="L136" i="92"/>
  <c r="K136" i="92"/>
  <c r="J136" i="92"/>
  <c r="G136" i="92"/>
  <c r="F136" i="92"/>
  <c r="E136" i="92"/>
  <c r="E130" i="92" s="1"/>
  <c r="D136" i="92"/>
  <c r="H135" i="92"/>
  <c r="C135" i="92"/>
  <c r="H134" i="92"/>
  <c r="C134" i="92"/>
  <c r="H133" i="92"/>
  <c r="C133" i="92"/>
  <c r="C132" i="92"/>
  <c r="L131" i="92"/>
  <c r="L130" i="92" s="1"/>
  <c r="K131" i="92"/>
  <c r="K130" i="92" s="1"/>
  <c r="J131" i="92"/>
  <c r="G131" i="92"/>
  <c r="F131" i="92"/>
  <c r="E131" i="92"/>
  <c r="D131" i="92"/>
  <c r="D130" i="92" s="1"/>
  <c r="C131" i="92"/>
  <c r="J130" i="92"/>
  <c r="F130" i="92"/>
  <c r="I128" i="92"/>
  <c r="H129" i="92"/>
  <c r="H128" i="92" s="1"/>
  <c r="C129" i="92"/>
  <c r="L128" i="92"/>
  <c r="K128" i="92"/>
  <c r="J128" i="92"/>
  <c r="J83" i="92" s="1"/>
  <c r="G128" i="92"/>
  <c r="F128" i="92"/>
  <c r="F83" i="92" s="1"/>
  <c r="E128" i="92"/>
  <c r="D128" i="92"/>
  <c r="C128" i="92"/>
  <c r="H127" i="92"/>
  <c r="C127" i="92"/>
  <c r="H126" i="92"/>
  <c r="C126" i="92"/>
  <c r="H125" i="92"/>
  <c r="C125" i="92"/>
  <c r="H124" i="92"/>
  <c r="C124" i="92"/>
  <c r="C123" i="92"/>
  <c r="L122" i="92"/>
  <c r="K122" i="92"/>
  <c r="J122" i="92"/>
  <c r="G122" i="92"/>
  <c r="F122" i="92"/>
  <c r="E122" i="92"/>
  <c r="D122" i="92"/>
  <c r="C122" i="92"/>
  <c r="H121" i="92"/>
  <c r="C121" i="92"/>
  <c r="C120" i="92"/>
  <c r="H119" i="92"/>
  <c r="C119" i="92"/>
  <c r="H118" i="92"/>
  <c r="C118" i="92"/>
  <c r="H117" i="92"/>
  <c r="C117" i="92"/>
  <c r="L116" i="92"/>
  <c r="K116" i="92"/>
  <c r="J116" i="92"/>
  <c r="G116" i="92"/>
  <c r="F116" i="92"/>
  <c r="E116" i="92"/>
  <c r="D116" i="92"/>
  <c r="C116" i="92" s="1"/>
  <c r="H115" i="92"/>
  <c r="C115" i="92"/>
  <c r="H114" i="92"/>
  <c r="C114" i="92"/>
  <c r="C113" i="92"/>
  <c r="L112" i="92"/>
  <c r="K112" i="92"/>
  <c r="J112" i="92"/>
  <c r="G112" i="92"/>
  <c r="F112" i="92"/>
  <c r="E112" i="92"/>
  <c r="D112" i="92"/>
  <c r="C112" i="92"/>
  <c r="H111" i="92"/>
  <c r="C111" i="92"/>
  <c r="H110" i="92"/>
  <c r="C110" i="92"/>
  <c r="H109" i="92"/>
  <c r="C109" i="92"/>
  <c r="H108" i="92"/>
  <c r="C108" i="92"/>
  <c r="H107" i="92"/>
  <c r="C107" i="92"/>
  <c r="H106" i="92"/>
  <c r="C106" i="92"/>
  <c r="H105" i="92"/>
  <c r="C105" i="92"/>
  <c r="H104" i="92"/>
  <c r="C104" i="92"/>
  <c r="L103" i="92"/>
  <c r="K103" i="92"/>
  <c r="J103" i="92"/>
  <c r="G103" i="92"/>
  <c r="F103" i="92"/>
  <c r="E103" i="92"/>
  <c r="D103" i="92"/>
  <c r="H102" i="92"/>
  <c r="C102" i="92"/>
  <c r="H101" i="92"/>
  <c r="C101" i="92"/>
  <c r="H100" i="92"/>
  <c r="C100" i="92"/>
  <c r="C99" i="92"/>
  <c r="H98" i="92"/>
  <c r="C98" i="92"/>
  <c r="H97" i="92"/>
  <c r="C97" i="92"/>
  <c r="H96" i="92"/>
  <c r="C96" i="92"/>
  <c r="L95" i="92"/>
  <c r="K95" i="92"/>
  <c r="J95" i="92"/>
  <c r="G95" i="92"/>
  <c r="F95" i="92"/>
  <c r="E95" i="92"/>
  <c r="D95" i="92"/>
  <c r="C95" i="92" s="1"/>
  <c r="H94" i="92"/>
  <c r="C94" i="92"/>
  <c r="H93" i="92"/>
  <c r="C93" i="92"/>
  <c r="H92" i="92"/>
  <c r="C92" i="92"/>
  <c r="H91" i="92"/>
  <c r="C91" i="92"/>
  <c r="H90" i="92"/>
  <c r="C90" i="92"/>
  <c r="L89" i="92"/>
  <c r="K89" i="92"/>
  <c r="J89" i="92"/>
  <c r="I89" i="92"/>
  <c r="H89" i="92" s="1"/>
  <c r="G89" i="92"/>
  <c r="F89" i="92"/>
  <c r="E89" i="92"/>
  <c r="D89" i="92"/>
  <c r="C89" i="92" s="1"/>
  <c r="H88" i="92"/>
  <c r="C88" i="92"/>
  <c r="H87" i="92"/>
  <c r="C87" i="92"/>
  <c r="H86" i="92"/>
  <c r="C86" i="92"/>
  <c r="C85" i="92"/>
  <c r="L84" i="92"/>
  <c r="K84" i="92"/>
  <c r="J84" i="92"/>
  <c r="G84" i="92"/>
  <c r="G83" i="92" s="1"/>
  <c r="F84" i="92"/>
  <c r="E84" i="92"/>
  <c r="D84" i="92"/>
  <c r="C84" i="92"/>
  <c r="E83" i="92"/>
  <c r="H82" i="92"/>
  <c r="C82" i="92"/>
  <c r="H81" i="92"/>
  <c r="C81" i="92"/>
  <c r="L80" i="92"/>
  <c r="K80" i="92"/>
  <c r="J80" i="92"/>
  <c r="I80" i="92"/>
  <c r="H80" i="92" s="1"/>
  <c r="G80" i="92"/>
  <c r="F80" i="92"/>
  <c r="E80" i="92"/>
  <c r="D80" i="92"/>
  <c r="C80" i="92" s="1"/>
  <c r="H79" i="92"/>
  <c r="C79" i="92"/>
  <c r="H78" i="92"/>
  <c r="C78" i="92"/>
  <c r="L77" i="92"/>
  <c r="K77" i="92"/>
  <c r="J77" i="92"/>
  <c r="J76" i="92" s="1"/>
  <c r="I77" i="92"/>
  <c r="G77" i="92"/>
  <c r="F77" i="92"/>
  <c r="F76" i="92" s="1"/>
  <c r="E77" i="92"/>
  <c r="D77" i="92"/>
  <c r="C77" i="92" s="1"/>
  <c r="L76" i="92"/>
  <c r="K76" i="92"/>
  <c r="G76" i="92"/>
  <c r="D76" i="92"/>
  <c r="H74" i="92"/>
  <c r="C74" i="92"/>
  <c r="H73" i="92"/>
  <c r="C73" i="92"/>
  <c r="H72" i="92"/>
  <c r="C72" i="92"/>
  <c r="H71" i="92"/>
  <c r="C71" i="92"/>
  <c r="I69" i="92"/>
  <c r="H69" i="92" s="1"/>
  <c r="H70" i="92"/>
  <c r="C70" i="92"/>
  <c r="L69" i="92"/>
  <c r="K69" i="92"/>
  <c r="J69" i="92"/>
  <c r="J67" i="92" s="1"/>
  <c r="G69" i="92"/>
  <c r="F69" i="92"/>
  <c r="E69" i="92"/>
  <c r="E67" i="92" s="1"/>
  <c r="D69" i="92"/>
  <c r="C68" i="92"/>
  <c r="L67" i="92"/>
  <c r="K67" i="92"/>
  <c r="G67" i="92"/>
  <c r="D67" i="92"/>
  <c r="H66" i="92"/>
  <c r="C66" i="92"/>
  <c r="H65" i="92"/>
  <c r="C65" i="92"/>
  <c r="H64" i="92"/>
  <c r="C64" i="92"/>
  <c r="H63" i="92"/>
  <c r="C63" i="92"/>
  <c r="H62" i="92"/>
  <c r="C62" i="92"/>
  <c r="H61" i="92"/>
  <c r="C61" i="92"/>
  <c r="H60" i="92"/>
  <c r="C60" i="92"/>
  <c r="H59" i="92"/>
  <c r="C59" i="92"/>
  <c r="L58" i="92"/>
  <c r="K58" i="92"/>
  <c r="J58" i="92"/>
  <c r="I58" i="92"/>
  <c r="H58" i="92" s="1"/>
  <c r="G58" i="92"/>
  <c r="F58" i="92"/>
  <c r="E58" i="92"/>
  <c r="D58" i="92"/>
  <c r="C58" i="92" s="1"/>
  <c r="H57" i="92"/>
  <c r="C57" i="92"/>
  <c r="H56" i="92"/>
  <c r="C56" i="92"/>
  <c r="L55" i="92"/>
  <c r="K55" i="92"/>
  <c r="J55" i="92"/>
  <c r="I55" i="92"/>
  <c r="G55" i="92"/>
  <c r="F55" i="92"/>
  <c r="F54" i="92" s="1"/>
  <c r="E55" i="92"/>
  <c r="D55" i="92"/>
  <c r="L54" i="92"/>
  <c r="L53" i="92" s="1"/>
  <c r="K54" i="92"/>
  <c r="K53" i="92" s="1"/>
  <c r="G54" i="92"/>
  <c r="D54" i="92"/>
  <c r="D53" i="92" s="1"/>
  <c r="H47" i="92"/>
  <c r="C47" i="92"/>
  <c r="H46" i="92"/>
  <c r="C46" i="92"/>
  <c r="L45" i="92"/>
  <c r="H45" i="92" s="1"/>
  <c r="G45" i="92"/>
  <c r="H44" i="92"/>
  <c r="C44" i="92"/>
  <c r="K43" i="92"/>
  <c r="J43" i="92"/>
  <c r="I43" i="92"/>
  <c r="H43" i="92" s="1"/>
  <c r="F43" i="92"/>
  <c r="E43" i="92"/>
  <c r="D43" i="92"/>
  <c r="H42" i="92"/>
  <c r="C42" i="92"/>
  <c r="I41" i="92"/>
  <c r="H41" i="92" s="1"/>
  <c r="D41" i="92"/>
  <c r="D20" i="92" s="1"/>
  <c r="C41" i="92"/>
  <c r="H40" i="92"/>
  <c r="C40" i="92"/>
  <c r="H39" i="92"/>
  <c r="C39" i="92"/>
  <c r="H38" i="92"/>
  <c r="C38" i="92"/>
  <c r="H37" i="92"/>
  <c r="C37" i="92"/>
  <c r="K36" i="92"/>
  <c r="H36" i="92" s="1"/>
  <c r="F36" i="92"/>
  <c r="C36" i="92" s="1"/>
  <c r="H35" i="92"/>
  <c r="C35" i="92"/>
  <c r="H34" i="92"/>
  <c r="C34" i="92"/>
  <c r="K33" i="92"/>
  <c r="H33" i="92" s="1"/>
  <c r="F33" i="92"/>
  <c r="C33" i="92"/>
  <c r="H32" i="92"/>
  <c r="C32" i="92"/>
  <c r="K31" i="92"/>
  <c r="K26" i="92" s="1"/>
  <c r="H31" i="92"/>
  <c r="F31" i="92"/>
  <c r="C31" i="92" s="1"/>
  <c r="H30" i="92"/>
  <c r="C30" i="92"/>
  <c r="H29" i="92"/>
  <c r="C29" i="92"/>
  <c r="H28" i="92"/>
  <c r="C28" i="92"/>
  <c r="K27" i="92"/>
  <c r="H27" i="92" s="1"/>
  <c r="F27" i="92"/>
  <c r="F26" i="92" s="1"/>
  <c r="C27" i="92"/>
  <c r="C26" i="92"/>
  <c r="H25" i="92"/>
  <c r="C25" i="92"/>
  <c r="C24" i="92"/>
  <c r="H23" i="92"/>
  <c r="C23" i="92"/>
  <c r="H22" i="92"/>
  <c r="C22" i="92"/>
  <c r="L21" i="92"/>
  <c r="L289" i="92" s="1"/>
  <c r="L288" i="92" s="1"/>
  <c r="K21" i="92"/>
  <c r="J21" i="92"/>
  <c r="I21" i="92"/>
  <c r="G21" i="92"/>
  <c r="F21" i="92"/>
  <c r="E21" i="92"/>
  <c r="D21" i="92"/>
  <c r="C21" i="92"/>
  <c r="L20" i="92"/>
  <c r="E20" i="92"/>
  <c r="H298" i="91"/>
  <c r="C298" i="91"/>
  <c r="H297" i="91"/>
  <c r="C297" i="91"/>
  <c r="H296" i="91"/>
  <c r="C296" i="91"/>
  <c r="H295" i="91"/>
  <c r="C295" i="91"/>
  <c r="H294" i="91"/>
  <c r="C294" i="91"/>
  <c r="H293" i="91"/>
  <c r="C293" i="91"/>
  <c r="H292" i="91"/>
  <c r="C292" i="91"/>
  <c r="H291" i="91"/>
  <c r="H290" i="91" s="1"/>
  <c r="C291" i="91"/>
  <c r="L290" i="91"/>
  <c r="K290" i="91"/>
  <c r="J290" i="91"/>
  <c r="I290" i="91"/>
  <c r="G290" i="91"/>
  <c r="F290" i="91"/>
  <c r="E290" i="91"/>
  <c r="D290" i="91"/>
  <c r="C290" i="91"/>
  <c r="K288" i="91"/>
  <c r="H285" i="91"/>
  <c r="C285" i="91"/>
  <c r="H284" i="91"/>
  <c r="C284" i="91"/>
  <c r="L283" i="91"/>
  <c r="K283" i="91"/>
  <c r="J283" i="91"/>
  <c r="G283" i="91"/>
  <c r="F283" i="91"/>
  <c r="E283" i="91"/>
  <c r="D283" i="91"/>
  <c r="C282" i="91"/>
  <c r="L281" i="91"/>
  <c r="L269" i="91" s="1"/>
  <c r="K281" i="91"/>
  <c r="J281" i="91"/>
  <c r="G281" i="91"/>
  <c r="F281" i="91"/>
  <c r="E281" i="91"/>
  <c r="D281" i="91"/>
  <c r="C281" i="91"/>
  <c r="H280" i="91"/>
  <c r="C280" i="91"/>
  <c r="H279" i="91"/>
  <c r="C279" i="91"/>
  <c r="H278" i="91"/>
  <c r="C278" i="91"/>
  <c r="H277" i="91"/>
  <c r="C277" i="91"/>
  <c r="L276" i="91"/>
  <c r="K276" i="91"/>
  <c r="J276" i="91"/>
  <c r="J270" i="91" s="1"/>
  <c r="J269" i="91" s="1"/>
  <c r="I276" i="91"/>
  <c r="H276" i="91" s="1"/>
  <c r="G276" i="91"/>
  <c r="F276" i="91"/>
  <c r="F270" i="91" s="1"/>
  <c r="F269" i="91" s="1"/>
  <c r="E276" i="91"/>
  <c r="D276" i="91"/>
  <c r="C276" i="91" s="1"/>
  <c r="H275" i="91"/>
  <c r="C275" i="91"/>
  <c r="H274" i="91"/>
  <c r="C274" i="91"/>
  <c r="H273" i="91"/>
  <c r="C273" i="91"/>
  <c r="L272" i="91"/>
  <c r="L270" i="91" s="1"/>
  <c r="K272" i="91"/>
  <c r="K270" i="91" s="1"/>
  <c r="J272" i="91"/>
  <c r="I272" i="91"/>
  <c r="H272" i="91" s="1"/>
  <c r="G272" i="91"/>
  <c r="G270" i="91" s="1"/>
  <c r="G269" i="91" s="1"/>
  <c r="F272" i="91"/>
  <c r="E272" i="91"/>
  <c r="D272" i="91"/>
  <c r="H271" i="91"/>
  <c r="C271" i="91"/>
  <c r="I270" i="91"/>
  <c r="E270" i="91"/>
  <c r="E269" i="91" s="1"/>
  <c r="K269" i="91"/>
  <c r="K286" i="91" s="1"/>
  <c r="H268" i="91"/>
  <c r="C268" i="91"/>
  <c r="H267" i="91"/>
  <c r="C267" i="91"/>
  <c r="H266" i="91"/>
  <c r="C266" i="91"/>
  <c r="H265" i="91"/>
  <c r="C265" i="91"/>
  <c r="L264" i="91"/>
  <c r="K264" i="91"/>
  <c r="J264" i="91"/>
  <c r="I264" i="91"/>
  <c r="H264" i="91" s="1"/>
  <c r="G264" i="91"/>
  <c r="F264" i="91"/>
  <c r="F259" i="91" s="1"/>
  <c r="E264" i="91"/>
  <c r="D264" i="91"/>
  <c r="H263" i="91"/>
  <c r="C263" i="91"/>
  <c r="H262" i="91"/>
  <c r="C262" i="91"/>
  <c r="H261" i="91"/>
  <c r="C261" i="91"/>
  <c r="L260" i="91"/>
  <c r="L259" i="91" s="1"/>
  <c r="K260" i="91"/>
  <c r="J260" i="91"/>
  <c r="I260" i="91"/>
  <c r="G260" i="91"/>
  <c r="F260" i="91"/>
  <c r="E260" i="91"/>
  <c r="E259" i="91" s="1"/>
  <c r="D260" i="91"/>
  <c r="K259" i="91"/>
  <c r="J259" i="91"/>
  <c r="G259" i="91"/>
  <c r="H258" i="91"/>
  <c r="C258" i="91"/>
  <c r="H257" i="91"/>
  <c r="C257" i="91"/>
  <c r="H256" i="91"/>
  <c r="C256" i="91"/>
  <c r="H255" i="91"/>
  <c r="C255" i="91"/>
  <c r="H254" i="91"/>
  <c r="C254" i="91"/>
  <c r="I252" i="91"/>
  <c r="H253" i="91"/>
  <c r="C253" i="91"/>
  <c r="L252" i="91"/>
  <c r="K252" i="91"/>
  <c r="K251" i="91" s="1"/>
  <c r="J252" i="91"/>
  <c r="J251" i="91" s="1"/>
  <c r="H251" i="91" s="1"/>
  <c r="G252" i="91"/>
  <c r="G251" i="91" s="1"/>
  <c r="F252" i="91"/>
  <c r="E252" i="91"/>
  <c r="D252" i="91"/>
  <c r="L251" i="91"/>
  <c r="I251" i="91"/>
  <c r="E251" i="91"/>
  <c r="D251" i="91"/>
  <c r="H250" i="91"/>
  <c r="C250" i="91"/>
  <c r="H249" i="91"/>
  <c r="C249" i="91"/>
  <c r="H248" i="91"/>
  <c r="C248" i="91"/>
  <c r="C247" i="91"/>
  <c r="L246" i="91"/>
  <c r="K246" i="91"/>
  <c r="J246" i="91"/>
  <c r="G246" i="91"/>
  <c r="F246" i="91"/>
  <c r="E246" i="91"/>
  <c r="D246" i="91"/>
  <c r="C246" i="91"/>
  <c r="H245" i="91"/>
  <c r="C245" i="91"/>
  <c r="H244" i="91"/>
  <c r="C244" i="91"/>
  <c r="H243" i="91"/>
  <c r="C243" i="91"/>
  <c r="H242" i="91"/>
  <c r="C242" i="91"/>
  <c r="H241" i="91"/>
  <c r="C241" i="91"/>
  <c r="H240" i="91"/>
  <c r="C240" i="91"/>
  <c r="H239" i="91"/>
  <c r="C239" i="91"/>
  <c r="L238" i="91"/>
  <c r="K238" i="91"/>
  <c r="J238" i="91"/>
  <c r="I238" i="91"/>
  <c r="H238" i="91" s="1"/>
  <c r="G238" i="91"/>
  <c r="F238" i="91"/>
  <c r="E238" i="91"/>
  <c r="D238" i="91"/>
  <c r="C238" i="91" s="1"/>
  <c r="H237" i="91"/>
  <c r="C237" i="91"/>
  <c r="H236" i="91"/>
  <c r="C236" i="91"/>
  <c r="L235" i="91"/>
  <c r="K235" i="91"/>
  <c r="J235" i="91"/>
  <c r="I235" i="91"/>
  <c r="H235" i="91" s="1"/>
  <c r="G235" i="91"/>
  <c r="F235" i="91"/>
  <c r="E235" i="91"/>
  <c r="D235" i="91"/>
  <c r="I233" i="91"/>
  <c r="H234" i="91"/>
  <c r="C234" i="91"/>
  <c r="L233" i="91"/>
  <c r="K233" i="91"/>
  <c r="J233" i="91"/>
  <c r="J231" i="91" s="1"/>
  <c r="G233" i="91"/>
  <c r="G231" i="91" s="1"/>
  <c r="G230" i="91" s="1"/>
  <c r="F233" i="91"/>
  <c r="E233" i="91"/>
  <c r="D233" i="91"/>
  <c r="C233" i="91"/>
  <c r="C232" i="91"/>
  <c r="L231" i="91"/>
  <c r="K231" i="91"/>
  <c r="K230" i="91" s="1"/>
  <c r="D231" i="91"/>
  <c r="J230" i="91"/>
  <c r="H229" i="91"/>
  <c r="C229" i="91"/>
  <c r="H228" i="91"/>
  <c r="C228" i="91"/>
  <c r="L227" i="91"/>
  <c r="K227" i="91"/>
  <c r="J227" i="91"/>
  <c r="I227" i="91"/>
  <c r="G227" i="91"/>
  <c r="F227" i="91"/>
  <c r="E227" i="91"/>
  <c r="D227" i="91"/>
  <c r="H226" i="91"/>
  <c r="C226" i="91"/>
  <c r="H225" i="91"/>
  <c r="C225" i="91"/>
  <c r="H224" i="91"/>
  <c r="C224" i="91"/>
  <c r="H223" i="91"/>
  <c r="C223" i="91"/>
  <c r="H222" i="91"/>
  <c r="C222" i="91"/>
  <c r="H221" i="91"/>
  <c r="C221" i="91"/>
  <c r="H220" i="91"/>
  <c r="C220" i="91"/>
  <c r="H219" i="91"/>
  <c r="C219" i="91"/>
  <c r="H218" i="91"/>
  <c r="C218" i="91"/>
  <c r="H217" i="91"/>
  <c r="C217" i="91"/>
  <c r="L216" i="91"/>
  <c r="K216" i="91"/>
  <c r="J216" i="91"/>
  <c r="G216" i="91"/>
  <c r="F216" i="91"/>
  <c r="E216" i="91"/>
  <c r="D216" i="91"/>
  <c r="C216" i="91" s="1"/>
  <c r="H215" i="91"/>
  <c r="C215" i="91"/>
  <c r="H214" i="91"/>
  <c r="C214" i="91"/>
  <c r="H213" i="91"/>
  <c r="C213" i="91"/>
  <c r="H212" i="91"/>
  <c r="C212" i="91"/>
  <c r="H211" i="91"/>
  <c r="C211" i="91"/>
  <c r="H210" i="91"/>
  <c r="C210" i="91"/>
  <c r="H209" i="91"/>
  <c r="C209" i="91"/>
  <c r="H208" i="91"/>
  <c r="C208" i="91"/>
  <c r="C207" i="91"/>
  <c r="H206" i="91"/>
  <c r="C206" i="91"/>
  <c r="L205" i="91"/>
  <c r="K205" i="91"/>
  <c r="J205" i="91"/>
  <c r="J204" i="91" s="1"/>
  <c r="G205" i="91"/>
  <c r="F205" i="91"/>
  <c r="F204" i="91" s="1"/>
  <c r="E205" i="91"/>
  <c r="D205" i="91"/>
  <c r="L204" i="91"/>
  <c r="K204" i="91"/>
  <c r="K195" i="91" s="1"/>
  <c r="G204" i="91"/>
  <c r="D204" i="91"/>
  <c r="H203" i="91"/>
  <c r="C203" i="91"/>
  <c r="H202" i="91"/>
  <c r="C202" i="91"/>
  <c r="H201" i="91"/>
  <c r="C201" i="91"/>
  <c r="H200" i="91"/>
  <c r="C200" i="91"/>
  <c r="H199" i="91"/>
  <c r="C199" i="91"/>
  <c r="L198" i="91"/>
  <c r="L196" i="91" s="1"/>
  <c r="K198" i="91"/>
  <c r="K196" i="91" s="1"/>
  <c r="J198" i="91"/>
  <c r="I198" i="91"/>
  <c r="I196" i="91" s="1"/>
  <c r="G198" i="91"/>
  <c r="G196" i="91" s="1"/>
  <c r="F198" i="91"/>
  <c r="E198" i="91"/>
  <c r="E196" i="91" s="1"/>
  <c r="D198" i="91"/>
  <c r="H197" i="91"/>
  <c r="C197" i="91"/>
  <c r="J196" i="91"/>
  <c r="F196" i="91"/>
  <c r="F195" i="91" s="1"/>
  <c r="L195" i="91"/>
  <c r="G195" i="91"/>
  <c r="I192" i="91"/>
  <c r="H193" i="91"/>
  <c r="C193" i="91"/>
  <c r="L192" i="91"/>
  <c r="K192" i="91"/>
  <c r="K191" i="91" s="1"/>
  <c r="K187" i="91" s="1"/>
  <c r="J192" i="91"/>
  <c r="J191" i="91" s="1"/>
  <c r="J187" i="91" s="1"/>
  <c r="G192" i="91"/>
  <c r="G191" i="91" s="1"/>
  <c r="F192" i="91"/>
  <c r="F191" i="91" s="1"/>
  <c r="E192" i="91"/>
  <c r="D192" i="91"/>
  <c r="C192" i="91"/>
  <c r="L191" i="91"/>
  <c r="I191" i="91"/>
  <c r="H191" i="91"/>
  <c r="E191" i="91"/>
  <c r="D191" i="91"/>
  <c r="H190" i="91"/>
  <c r="C190" i="91"/>
  <c r="H189" i="91"/>
  <c r="C189" i="91"/>
  <c r="L188" i="91"/>
  <c r="L187" i="91" s="1"/>
  <c r="K188" i="91"/>
  <c r="J188" i="91"/>
  <c r="I188" i="91"/>
  <c r="I187" i="91" s="1"/>
  <c r="H188" i="91"/>
  <c r="G188" i="91"/>
  <c r="F188" i="91"/>
  <c r="E188" i="91"/>
  <c r="E187" i="91" s="1"/>
  <c r="D188" i="91"/>
  <c r="G187" i="91"/>
  <c r="F187" i="91"/>
  <c r="H186" i="91"/>
  <c r="C186" i="91"/>
  <c r="I184" i="91"/>
  <c r="H185" i="91"/>
  <c r="C185" i="91"/>
  <c r="L184" i="91"/>
  <c r="K184" i="91"/>
  <c r="J184" i="91"/>
  <c r="G184" i="91"/>
  <c r="F184" i="91"/>
  <c r="C184" i="91" s="1"/>
  <c r="E184" i="91"/>
  <c r="D184" i="91"/>
  <c r="H183" i="91"/>
  <c r="C183" i="91"/>
  <c r="H182" i="91"/>
  <c r="C182" i="91"/>
  <c r="H181" i="91"/>
  <c r="C181" i="91"/>
  <c r="H180" i="91"/>
  <c r="C180" i="91"/>
  <c r="L179" i="91"/>
  <c r="K179" i="91"/>
  <c r="J179" i="91"/>
  <c r="G179" i="91"/>
  <c r="F179" i="91"/>
  <c r="E179" i="91"/>
  <c r="D179" i="91"/>
  <c r="C179" i="91" s="1"/>
  <c r="H178" i="91"/>
  <c r="C178" i="91"/>
  <c r="H177" i="91"/>
  <c r="C177" i="91"/>
  <c r="C176" i="91"/>
  <c r="L175" i="91"/>
  <c r="L174" i="91" s="1"/>
  <c r="L173" i="91" s="1"/>
  <c r="K175" i="91"/>
  <c r="K174" i="91" s="1"/>
  <c r="J175" i="91"/>
  <c r="G175" i="91"/>
  <c r="G174" i="91" s="1"/>
  <c r="G173" i="91" s="1"/>
  <c r="F175" i="91"/>
  <c r="E175" i="91"/>
  <c r="D175" i="91"/>
  <c r="C175" i="91"/>
  <c r="J174" i="91"/>
  <c r="F174" i="91"/>
  <c r="E174" i="91"/>
  <c r="E173" i="91" s="1"/>
  <c r="K173" i="91"/>
  <c r="H172" i="91"/>
  <c r="C172" i="91"/>
  <c r="H171" i="91"/>
  <c r="C171" i="91"/>
  <c r="H170" i="91"/>
  <c r="C170" i="91"/>
  <c r="H169" i="91"/>
  <c r="C169" i="91"/>
  <c r="H168" i="91"/>
  <c r="C168" i="91"/>
  <c r="C167" i="91"/>
  <c r="L166" i="91"/>
  <c r="L165" i="91" s="1"/>
  <c r="K166" i="91"/>
  <c r="K165" i="91" s="1"/>
  <c r="J166" i="91"/>
  <c r="G166" i="91"/>
  <c r="G165" i="91" s="1"/>
  <c r="F166" i="91"/>
  <c r="E166" i="91"/>
  <c r="D166" i="91"/>
  <c r="J165" i="91"/>
  <c r="F165" i="91"/>
  <c r="E165" i="91"/>
  <c r="H164" i="91"/>
  <c r="C164" i="91"/>
  <c r="H163" i="91"/>
  <c r="C163" i="91"/>
  <c r="H162" i="91"/>
  <c r="C162" i="91"/>
  <c r="C161" i="91"/>
  <c r="L160" i="91"/>
  <c r="L130" i="91" s="1"/>
  <c r="K160" i="91"/>
  <c r="J160" i="91"/>
  <c r="G160" i="91"/>
  <c r="F160" i="91"/>
  <c r="E160" i="91"/>
  <c r="D160" i="91"/>
  <c r="C160" i="91"/>
  <c r="H159" i="91"/>
  <c r="C159" i="91"/>
  <c r="H158" i="91"/>
  <c r="C158" i="91"/>
  <c r="H157" i="91"/>
  <c r="C157" i="91"/>
  <c r="H156" i="91"/>
  <c r="C156" i="91"/>
  <c r="H155" i="91"/>
  <c r="C155" i="91"/>
  <c r="H154" i="91"/>
  <c r="C154" i="91"/>
  <c r="H153" i="91"/>
  <c r="C153" i="91"/>
  <c r="H152" i="91"/>
  <c r="C152" i="91"/>
  <c r="L151" i="91"/>
  <c r="K151" i="91"/>
  <c r="J151" i="91"/>
  <c r="I151" i="91"/>
  <c r="H151" i="91" s="1"/>
  <c r="G151" i="91"/>
  <c r="F151" i="91"/>
  <c r="E151" i="91"/>
  <c r="D151" i="91"/>
  <c r="C151" i="91" s="1"/>
  <c r="H150" i="91"/>
  <c r="C150" i="91"/>
  <c r="H149" i="91"/>
  <c r="C149" i="91"/>
  <c r="H148" i="91"/>
  <c r="C148" i="91"/>
  <c r="H147" i="91"/>
  <c r="C147" i="91"/>
  <c r="H146" i="91"/>
  <c r="C146" i="91"/>
  <c r="H145" i="91"/>
  <c r="C145" i="91"/>
  <c r="L144" i="91"/>
  <c r="K144" i="91"/>
  <c r="J144" i="91"/>
  <c r="I144" i="91"/>
  <c r="H144" i="91" s="1"/>
  <c r="G144" i="91"/>
  <c r="F144" i="91"/>
  <c r="E144" i="91"/>
  <c r="D144" i="91"/>
  <c r="C144" i="91" s="1"/>
  <c r="H143" i="91"/>
  <c r="C143" i="91"/>
  <c r="H142" i="91"/>
  <c r="C142" i="91"/>
  <c r="L141" i="91"/>
  <c r="K141" i="91"/>
  <c r="J141" i="91"/>
  <c r="I141" i="91"/>
  <c r="H141" i="91" s="1"/>
  <c r="G141" i="91"/>
  <c r="F141" i="91"/>
  <c r="E141" i="91"/>
  <c r="D141" i="91"/>
  <c r="H140" i="91"/>
  <c r="C140" i="91"/>
  <c r="H139" i="91"/>
  <c r="C139" i="91"/>
  <c r="H138" i="91"/>
  <c r="C138" i="91"/>
  <c r="C137" i="91"/>
  <c r="L136" i="91"/>
  <c r="K136" i="91"/>
  <c r="K130" i="91" s="1"/>
  <c r="J136" i="91"/>
  <c r="G136" i="91"/>
  <c r="F136" i="91"/>
  <c r="E136" i="91"/>
  <c r="D136" i="91"/>
  <c r="C136" i="91" s="1"/>
  <c r="H135" i="91"/>
  <c r="C135" i="91"/>
  <c r="H134" i="91"/>
  <c r="C134" i="91"/>
  <c r="H133" i="91"/>
  <c r="C133" i="91"/>
  <c r="H132" i="91"/>
  <c r="C132" i="91"/>
  <c r="L131" i="91"/>
  <c r="K131" i="91"/>
  <c r="J131" i="91"/>
  <c r="J130" i="91" s="1"/>
  <c r="G131" i="91"/>
  <c r="F131" i="91"/>
  <c r="E131" i="91"/>
  <c r="E130" i="91" s="1"/>
  <c r="D131" i="91"/>
  <c r="G130" i="91"/>
  <c r="H129" i="91"/>
  <c r="C129" i="91"/>
  <c r="C128" i="91" s="1"/>
  <c r="L128" i="91"/>
  <c r="K128" i="91"/>
  <c r="J128" i="91"/>
  <c r="I128" i="91"/>
  <c r="H128" i="91"/>
  <c r="G128" i="91"/>
  <c r="F128" i="91"/>
  <c r="E128" i="91"/>
  <c r="D128" i="91"/>
  <c r="H127" i="91"/>
  <c r="C127" i="91"/>
  <c r="H126" i="91"/>
  <c r="C126" i="91"/>
  <c r="H125" i="91"/>
  <c r="C125" i="91"/>
  <c r="C124" i="91"/>
  <c r="H123" i="91"/>
  <c r="C123" i="91"/>
  <c r="L122" i="91"/>
  <c r="K122" i="91"/>
  <c r="J122" i="91"/>
  <c r="G122" i="91"/>
  <c r="F122" i="91"/>
  <c r="E122" i="91"/>
  <c r="D122" i="91"/>
  <c r="H121" i="91"/>
  <c r="C121" i="91"/>
  <c r="H120" i="91"/>
  <c r="C120" i="91"/>
  <c r="H119" i="91"/>
  <c r="C119" i="91"/>
  <c r="H118" i="91"/>
  <c r="C118" i="91"/>
  <c r="C117" i="91"/>
  <c r="L116" i="91"/>
  <c r="K116" i="91"/>
  <c r="J116" i="91"/>
  <c r="G116" i="91"/>
  <c r="F116" i="91"/>
  <c r="C116" i="91" s="1"/>
  <c r="E116" i="91"/>
  <c r="D116" i="91"/>
  <c r="H115" i="91"/>
  <c r="C115" i="91"/>
  <c r="H114" i="91"/>
  <c r="C114" i="91"/>
  <c r="H113" i="91"/>
  <c r="C113" i="91"/>
  <c r="L112" i="91"/>
  <c r="K112" i="91"/>
  <c r="J112" i="91"/>
  <c r="G112" i="91"/>
  <c r="F112" i="91"/>
  <c r="E112" i="91"/>
  <c r="D112" i="91"/>
  <c r="C112" i="91" s="1"/>
  <c r="H111" i="91"/>
  <c r="C111" i="91"/>
  <c r="H110" i="91"/>
  <c r="C110" i="91"/>
  <c r="H109" i="91"/>
  <c r="C109" i="91"/>
  <c r="H108" i="91"/>
  <c r="C108" i="91"/>
  <c r="H107" i="91"/>
  <c r="C107" i="91"/>
  <c r="H106" i="91"/>
  <c r="C106" i="91"/>
  <c r="H105" i="91"/>
  <c r="C105" i="91"/>
  <c r="C104" i="91"/>
  <c r="L103" i="91"/>
  <c r="L83" i="91" s="1"/>
  <c r="K103" i="91"/>
  <c r="J103" i="91"/>
  <c r="G103" i="91"/>
  <c r="F103" i="91"/>
  <c r="E103" i="91"/>
  <c r="D103" i="91"/>
  <c r="C103" i="91"/>
  <c r="H102" i="91"/>
  <c r="C102" i="91"/>
  <c r="H101" i="91"/>
  <c r="C101" i="91"/>
  <c r="H100" i="91"/>
  <c r="C100" i="91"/>
  <c r="H99" i="91"/>
  <c r="C99" i="91"/>
  <c r="H98" i="91"/>
  <c r="C98" i="91"/>
  <c r="H97" i="91"/>
  <c r="C97" i="91"/>
  <c r="H96" i="91"/>
  <c r="C96" i="91"/>
  <c r="L95" i="91"/>
  <c r="K95" i="91"/>
  <c r="J95" i="91"/>
  <c r="G95" i="91"/>
  <c r="G83" i="91" s="1"/>
  <c r="F95" i="91"/>
  <c r="E95" i="91"/>
  <c r="D95" i="91"/>
  <c r="C95" i="91"/>
  <c r="H94" i="91"/>
  <c r="C94" i="91"/>
  <c r="H93" i="91"/>
  <c r="C93" i="91"/>
  <c r="H92" i="91"/>
  <c r="C92" i="91"/>
  <c r="H91" i="91"/>
  <c r="C91" i="91"/>
  <c r="C90" i="91"/>
  <c r="L89" i="91"/>
  <c r="K89" i="91"/>
  <c r="K83" i="91" s="1"/>
  <c r="J89" i="91"/>
  <c r="G89" i="91"/>
  <c r="F89" i="91"/>
  <c r="E89" i="91"/>
  <c r="D89" i="91"/>
  <c r="C89" i="91" s="1"/>
  <c r="H88" i="91"/>
  <c r="C88" i="91"/>
  <c r="H87" i="91"/>
  <c r="C87" i="91"/>
  <c r="H86" i="91"/>
  <c r="C86" i="91"/>
  <c r="H85" i="91"/>
  <c r="C85" i="91"/>
  <c r="L84" i="91"/>
  <c r="K84" i="91"/>
  <c r="J84" i="91"/>
  <c r="G84" i="91"/>
  <c r="F84" i="91"/>
  <c r="E84" i="91"/>
  <c r="D84" i="91"/>
  <c r="C84" i="91" s="1"/>
  <c r="H82" i="91"/>
  <c r="C82" i="91"/>
  <c r="C81" i="91"/>
  <c r="L80" i="91"/>
  <c r="K80" i="91"/>
  <c r="J80" i="91"/>
  <c r="G80" i="91"/>
  <c r="F80" i="91"/>
  <c r="E80" i="91"/>
  <c r="D80" i="91"/>
  <c r="C80" i="91"/>
  <c r="H79" i="91"/>
  <c r="C79" i="91"/>
  <c r="C78" i="91"/>
  <c r="L77" i="91"/>
  <c r="L76" i="91" s="1"/>
  <c r="K77" i="91"/>
  <c r="K76" i="91" s="1"/>
  <c r="K75" i="91" s="1"/>
  <c r="J77" i="91"/>
  <c r="G77" i="91"/>
  <c r="G76" i="91" s="1"/>
  <c r="G75" i="91" s="1"/>
  <c r="F77" i="91"/>
  <c r="E77" i="91"/>
  <c r="D77" i="91"/>
  <c r="D76" i="91" s="1"/>
  <c r="C77" i="91"/>
  <c r="J76" i="91"/>
  <c r="F76" i="91"/>
  <c r="E76" i="91"/>
  <c r="H74" i="91"/>
  <c r="C74" i="91"/>
  <c r="H73" i="91"/>
  <c r="C73" i="91"/>
  <c r="I69" i="91"/>
  <c r="H69" i="91" s="1"/>
  <c r="H72" i="91"/>
  <c r="C72" i="91"/>
  <c r="H71" i="91"/>
  <c r="C71" i="91"/>
  <c r="H70" i="91"/>
  <c r="C70" i="91"/>
  <c r="L69" i="91"/>
  <c r="L67" i="91" s="1"/>
  <c r="K69" i="91"/>
  <c r="K67" i="91" s="1"/>
  <c r="J69" i="91"/>
  <c r="G69" i="91"/>
  <c r="G67" i="91" s="1"/>
  <c r="F69" i="91"/>
  <c r="E69" i="91"/>
  <c r="D69" i="91"/>
  <c r="H68" i="91"/>
  <c r="C68" i="91"/>
  <c r="J67" i="91"/>
  <c r="I67" i="91"/>
  <c r="F67" i="91"/>
  <c r="E67" i="91"/>
  <c r="H66" i="91"/>
  <c r="C66" i="91"/>
  <c r="H65" i="91"/>
  <c r="C65" i="91"/>
  <c r="H64" i="91"/>
  <c r="C64" i="91"/>
  <c r="H63" i="91"/>
  <c r="C63" i="91"/>
  <c r="H62" i="91"/>
  <c r="C62" i="91"/>
  <c r="H61" i="91"/>
  <c r="C61" i="91"/>
  <c r="H60" i="91"/>
  <c r="C60" i="91"/>
  <c r="H59" i="91"/>
  <c r="C59" i="91"/>
  <c r="L58" i="91"/>
  <c r="L54" i="91" s="1"/>
  <c r="L53" i="91" s="1"/>
  <c r="K58" i="91"/>
  <c r="J58" i="91"/>
  <c r="G58" i="91"/>
  <c r="F58" i="91"/>
  <c r="E58" i="91"/>
  <c r="D58" i="91"/>
  <c r="D54" i="91" s="1"/>
  <c r="C58" i="91"/>
  <c r="H57" i="91"/>
  <c r="C57" i="91"/>
  <c r="I55" i="91"/>
  <c r="H56" i="91"/>
  <c r="C56" i="91"/>
  <c r="L55" i="91"/>
  <c r="K55" i="91"/>
  <c r="K54" i="91" s="1"/>
  <c r="J55" i="91"/>
  <c r="J54" i="91" s="1"/>
  <c r="J53" i="91" s="1"/>
  <c r="G55" i="91"/>
  <c r="F55" i="91"/>
  <c r="C55" i="91" s="1"/>
  <c r="E55" i="91"/>
  <c r="D55" i="91"/>
  <c r="E54" i="91"/>
  <c r="E53" i="91" s="1"/>
  <c r="K53" i="91"/>
  <c r="H47" i="91"/>
  <c r="C47" i="91"/>
  <c r="H46" i="91"/>
  <c r="C46" i="91"/>
  <c r="L45" i="91"/>
  <c r="H45" i="91"/>
  <c r="G45" i="91"/>
  <c r="H44" i="91"/>
  <c r="C44" i="91"/>
  <c r="K43" i="91"/>
  <c r="J43" i="91"/>
  <c r="I43" i="91"/>
  <c r="H43" i="91" s="1"/>
  <c r="F43" i="91"/>
  <c r="E43" i="91"/>
  <c r="D43" i="91"/>
  <c r="C43" i="91" s="1"/>
  <c r="H42" i="91"/>
  <c r="C42" i="91"/>
  <c r="I41" i="91"/>
  <c r="H41" i="91" s="1"/>
  <c r="D41" i="91"/>
  <c r="C41" i="91" s="1"/>
  <c r="H40" i="91"/>
  <c r="C40" i="91"/>
  <c r="H39" i="91"/>
  <c r="C39" i="91"/>
  <c r="H38" i="91"/>
  <c r="C38" i="91"/>
  <c r="H37" i="91"/>
  <c r="C37" i="91"/>
  <c r="K36" i="91"/>
  <c r="H36" i="91"/>
  <c r="F36" i="91"/>
  <c r="C36" i="91" s="1"/>
  <c r="H35" i="91"/>
  <c r="C35" i="91"/>
  <c r="H34" i="91"/>
  <c r="C34" i="91"/>
  <c r="K33" i="91"/>
  <c r="H33" i="91"/>
  <c r="F33" i="91"/>
  <c r="C33" i="91" s="1"/>
  <c r="H32" i="91"/>
  <c r="C32" i="91"/>
  <c r="K31" i="91"/>
  <c r="H31" i="91" s="1"/>
  <c r="F31" i="91"/>
  <c r="C31" i="91" s="1"/>
  <c r="H30" i="91"/>
  <c r="C30" i="91"/>
  <c r="H29" i="91"/>
  <c r="C29" i="91"/>
  <c r="H28" i="91"/>
  <c r="C28" i="91"/>
  <c r="K27" i="91"/>
  <c r="H27" i="91" s="1"/>
  <c r="F27" i="91"/>
  <c r="C27" i="91" s="1"/>
  <c r="H25" i="91"/>
  <c r="C25" i="91"/>
  <c r="C24" i="91"/>
  <c r="H23" i="91"/>
  <c r="C23" i="91"/>
  <c r="H22" i="91"/>
  <c r="C22" i="91"/>
  <c r="L21" i="91"/>
  <c r="K21" i="91"/>
  <c r="K289" i="91" s="1"/>
  <c r="J21" i="91"/>
  <c r="I21" i="91"/>
  <c r="G21" i="91"/>
  <c r="G289" i="91" s="1"/>
  <c r="G288" i="91" s="1"/>
  <c r="F21" i="91"/>
  <c r="E21" i="91"/>
  <c r="E289" i="91" s="1"/>
  <c r="E288" i="91" s="1"/>
  <c r="D21" i="91"/>
  <c r="C21" i="91"/>
  <c r="J20" i="91"/>
  <c r="G20" i="91"/>
  <c r="E20" i="91"/>
  <c r="H298" i="90"/>
  <c r="C298" i="90"/>
  <c r="H297" i="90"/>
  <c r="C297" i="90"/>
  <c r="H296" i="90"/>
  <c r="C296" i="90"/>
  <c r="H295" i="90"/>
  <c r="C295" i="90"/>
  <c r="H294" i="90"/>
  <c r="C294" i="90"/>
  <c r="H293" i="90"/>
  <c r="C293" i="90"/>
  <c r="H292" i="90"/>
  <c r="C292" i="90"/>
  <c r="H291" i="90"/>
  <c r="C291" i="90"/>
  <c r="L290" i="90"/>
  <c r="K290" i="90"/>
  <c r="J290" i="90"/>
  <c r="I290" i="90"/>
  <c r="H290" i="90"/>
  <c r="G290" i="90"/>
  <c r="F290" i="90"/>
  <c r="E290" i="90"/>
  <c r="D290" i="90"/>
  <c r="C290" i="90"/>
  <c r="G289" i="90"/>
  <c r="G288" i="90"/>
  <c r="H285" i="90"/>
  <c r="C285" i="90"/>
  <c r="H284" i="90"/>
  <c r="C284" i="90"/>
  <c r="L283" i="90"/>
  <c r="K283" i="90"/>
  <c r="J283" i="90"/>
  <c r="I283" i="90"/>
  <c r="H283" i="90"/>
  <c r="G283" i="90"/>
  <c r="F283" i="90"/>
  <c r="E283" i="90"/>
  <c r="D283" i="90"/>
  <c r="H282" i="90"/>
  <c r="C282" i="90"/>
  <c r="L281" i="90"/>
  <c r="K281" i="90"/>
  <c r="J281" i="90"/>
  <c r="I281" i="90"/>
  <c r="H281" i="90" s="1"/>
  <c r="G281" i="90"/>
  <c r="F281" i="90"/>
  <c r="E281" i="90"/>
  <c r="D281" i="90"/>
  <c r="H280" i="90"/>
  <c r="C280" i="90"/>
  <c r="H279" i="90"/>
  <c r="C279" i="90"/>
  <c r="H278" i="90"/>
  <c r="C278" i="90"/>
  <c r="H277" i="90"/>
  <c r="C277" i="90"/>
  <c r="L276" i="90"/>
  <c r="K276" i="90"/>
  <c r="J276" i="90"/>
  <c r="G276" i="90"/>
  <c r="F276" i="90"/>
  <c r="E276" i="90"/>
  <c r="D276" i="90"/>
  <c r="C276" i="90" s="1"/>
  <c r="H275" i="90"/>
  <c r="C275" i="90"/>
  <c r="H274" i="90"/>
  <c r="C274" i="90"/>
  <c r="I272" i="90"/>
  <c r="H272" i="90" s="1"/>
  <c r="H273" i="90"/>
  <c r="C273" i="90"/>
  <c r="L272" i="90"/>
  <c r="K272" i="90"/>
  <c r="J272" i="90"/>
  <c r="G272" i="90"/>
  <c r="F272" i="90"/>
  <c r="E272" i="90"/>
  <c r="E270" i="90" s="1"/>
  <c r="E269" i="90" s="1"/>
  <c r="D272" i="90"/>
  <c r="H271" i="90"/>
  <c r="C271" i="90"/>
  <c r="L270" i="90"/>
  <c r="K270" i="90"/>
  <c r="K269" i="90" s="1"/>
  <c r="J270" i="90"/>
  <c r="J269" i="90" s="1"/>
  <c r="G270" i="90"/>
  <c r="G269" i="90" s="1"/>
  <c r="F270" i="90"/>
  <c r="F269" i="90" s="1"/>
  <c r="D270" i="90"/>
  <c r="C270" i="90" s="1"/>
  <c r="L269" i="90"/>
  <c r="D269" i="90"/>
  <c r="H268" i="90"/>
  <c r="C268" i="90"/>
  <c r="H267" i="90"/>
  <c r="C267" i="90"/>
  <c r="H266" i="90"/>
  <c r="C266" i="90"/>
  <c r="H265" i="90"/>
  <c r="C265" i="90"/>
  <c r="L264" i="90"/>
  <c r="L259" i="90" s="1"/>
  <c r="K264" i="90"/>
  <c r="J264" i="90"/>
  <c r="G264" i="90"/>
  <c r="G259" i="90" s="1"/>
  <c r="F264" i="90"/>
  <c r="E264" i="90"/>
  <c r="D264" i="90"/>
  <c r="C264" i="90"/>
  <c r="H263" i="90"/>
  <c r="C263" i="90"/>
  <c r="H262" i="90"/>
  <c r="C262" i="90"/>
  <c r="H261" i="90"/>
  <c r="C261" i="90"/>
  <c r="L260" i="90"/>
  <c r="K260" i="90"/>
  <c r="J260" i="90"/>
  <c r="J259" i="90" s="1"/>
  <c r="I260" i="90"/>
  <c r="H260" i="90" s="1"/>
  <c r="G260" i="90"/>
  <c r="F260" i="90"/>
  <c r="F259" i="90" s="1"/>
  <c r="E260" i="90"/>
  <c r="C260" i="90" s="1"/>
  <c r="D260" i="90"/>
  <c r="K259" i="90"/>
  <c r="E259" i="90"/>
  <c r="D259" i="90"/>
  <c r="C259" i="90" s="1"/>
  <c r="H258" i="90"/>
  <c r="C258" i="90"/>
  <c r="H257" i="90"/>
  <c r="C257" i="90"/>
  <c r="H256" i="90"/>
  <c r="C256" i="90"/>
  <c r="H255" i="90"/>
  <c r="C255" i="90"/>
  <c r="H254" i="90"/>
  <c r="C254" i="90"/>
  <c r="H253" i="90"/>
  <c r="C253" i="90"/>
  <c r="L252" i="90"/>
  <c r="L251" i="90" s="1"/>
  <c r="K252" i="90"/>
  <c r="J252" i="90"/>
  <c r="G252" i="90"/>
  <c r="F252" i="90"/>
  <c r="E252" i="90"/>
  <c r="D252" i="90"/>
  <c r="D251" i="90" s="1"/>
  <c r="C252" i="90"/>
  <c r="K251" i="90"/>
  <c r="J251" i="90"/>
  <c r="G251" i="90"/>
  <c r="F251" i="90"/>
  <c r="C251" i="90" s="1"/>
  <c r="E251" i="90"/>
  <c r="H250" i="90"/>
  <c r="C250" i="90"/>
  <c r="H249" i="90"/>
  <c r="C249" i="90"/>
  <c r="H248" i="90"/>
  <c r="C248" i="90"/>
  <c r="H247" i="90"/>
  <c r="C247" i="90"/>
  <c r="L246" i="90"/>
  <c r="K246" i="90"/>
  <c r="J246" i="90"/>
  <c r="G246" i="90"/>
  <c r="F246" i="90"/>
  <c r="E246" i="90"/>
  <c r="D246" i="90"/>
  <c r="C246" i="90"/>
  <c r="H245" i="90"/>
  <c r="C245" i="90"/>
  <c r="H244" i="90"/>
  <c r="C244" i="90"/>
  <c r="H243" i="90"/>
  <c r="C243" i="90"/>
  <c r="H242" i="90"/>
  <c r="C242" i="90"/>
  <c r="H241" i="90"/>
  <c r="C241" i="90"/>
  <c r="H240" i="90"/>
  <c r="C240" i="90"/>
  <c r="I238" i="90"/>
  <c r="H238" i="90" s="1"/>
  <c r="C239" i="90"/>
  <c r="L238" i="90"/>
  <c r="L231" i="90" s="1"/>
  <c r="L230" i="90" s="1"/>
  <c r="K238" i="90"/>
  <c r="K231" i="90" s="1"/>
  <c r="K230" i="90" s="1"/>
  <c r="J238" i="90"/>
  <c r="G238" i="90"/>
  <c r="F238" i="90"/>
  <c r="C238" i="90" s="1"/>
  <c r="E238" i="90"/>
  <c r="D238" i="90"/>
  <c r="H237" i="90"/>
  <c r="C237" i="90"/>
  <c r="H236" i="90"/>
  <c r="C236" i="90"/>
  <c r="L235" i="90"/>
  <c r="K235" i="90"/>
  <c r="J235" i="90"/>
  <c r="G235" i="90"/>
  <c r="F235" i="90"/>
  <c r="E235" i="90"/>
  <c r="D235" i="90"/>
  <c r="C235" i="90" s="1"/>
  <c r="H234" i="90"/>
  <c r="C234" i="90"/>
  <c r="L233" i="90"/>
  <c r="K233" i="90"/>
  <c r="J233" i="90"/>
  <c r="I233" i="90"/>
  <c r="H233" i="90" s="1"/>
  <c r="G233" i="90"/>
  <c r="F233" i="90"/>
  <c r="E233" i="90"/>
  <c r="E231" i="90" s="1"/>
  <c r="E230" i="90" s="1"/>
  <c r="D233" i="90"/>
  <c r="H232" i="90"/>
  <c r="C232" i="90"/>
  <c r="J231" i="90"/>
  <c r="J230" i="90" s="1"/>
  <c r="G231" i="90"/>
  <c r="G230" i="90" s="1"/>
  <c r="F231" i="90"/>
  <c r="F230" i="90" s="1"/>
  <c r="H229" i="90"/>
  <c r="C229" i="90"/>
  <c r="H228" i="90"/>
  <c r="C228" i="90"/>
  <c r="L227" i="90"/>
  <c r="H227" i="90" s="1"/>
  <c r="K227" i="90"/>
  <c r="J227" i="90"/>
  <c r="I227" i="90"/>
  <c r="G227" i="90"/>
  <c r="F227" i="90"/>
  <c r="E227" i="90"/>
  <c r="D227" i="90"/>
  <c r="C227" i="90" s="1"/>
  <c r="H226" i="90"/>
  <c r="C226" i="90"/>
  <c r="H225" i="90"/>
  <c r="D225" i="90"/>
  <c r="C225" i="90"/>
  <c r="H224" i="90"/>
  <c r="C224" i="90"/>
  <c r="H223" i="90"/>
  <c r="C223" i="90"/>
  <c r="H222" i="90"/>
  <c r="C222" i="90"/>
  <c r="H221" i="90"/>
  <c r="C221" i="90"/>
  <c r="H220" i="90"/>
  <c r="C220" i="90"/>
  <c r="H219" i="90"/>
  <c r="C219" i="90"/>
  <c r="H218" i="90"/>
  <c r="C218" i="90"/>
  <c r="H217" i="90"/>
  <c r="C217" i="90"/>
  <c r="L216" i="90"/>
  <c r="K216" i="90"/>
  <c r="J216" i="90"/>
  <c r="G216" i="90"/>
  <c r="F216" i="90"/>
  <c r="E216" i="90"/>
  <c r="C216" i="90" s="1"/>
  <c r="D216" i="90"/>
  <c r="H215" i="90"/>
  <c r="C215" i="90"/>
  <c r="H214" i="90"/>
  <c r="C214" i="90"/>
  <c r="H213" i="90"/>
  <c r="C213" i="90"/>
  <c r="H212" i="90"/>
  <c r="C212" i="90"/>
  <c r="H211" i="90"/>
  <c r="C211" i="90"/>
  <c r="H210" i="90"/>
  <c r="C210" i="90"/>
  <c r="H209" i="90"/>
  <c r="C209" i="90"/>
  <c r="H208" i="90"/>
  <c r="C208" i="90"/>
  <c r="H207" i="90"/>
  <c r="C207" i="90"/>
  <c r="H206" i="90"/>
  <c r="C206" i="90"/>
  <c r="L205" i="90"/>
  <c r="K205" i="90"/>
  <c r="J205" i="90"/>
  <c r="J204" i="90" s="1"/>
  <c r="I205" i="90"/>
  <c r="H205" i="90" s="1"/>
  <c r="G205" i="90"/>
  <c r="F205" i="90"/>
  <c r="F204" i="90" s="1"/>
  <c r="E205" i="90"/>
  <c r="C205" i="90" s="1"/>
  <c r="D205" i="90"/>
  <c r="K204" i="90"/>
  <c r="G204" i="90"/>
  <c r="H203" i="90"/>
  <c r="C203" i="90"/>
  <c r="H202" i="90"/>
  <c r="C202" i="90"/>
  <c r="H201" i="90"/>
  <c r="C201" i="90"/>
  <c r="H200" i="90"/>
  <c r="C200" i="90"/>
  <c r="H199" i="90"/>
  <c r="C199" i="90"/>
  <c r="L198" i="90"/>
  <c r="L196" i="90" s="1"/>
  <c r="K198" i="90"/>
  <c r="J198" i="90"/>
  <c r="I198" i="90"/>
  <c r="G198" i="90"/>
  <c r="F198" i="90"/>
  <c r="E198" i="90"/>
  <c r="D198" i="90"/>
  <c r="C198" i="90" s="1"/>
  <c r="H197" i="90"/>
  <c r="C197" i="90"/>
  <c r="K196" i="90"/>
  <c r="J196" i="90"/>
  <c r="J195" i="90" s="1"/>
  <c r="J194" i="90" s="1"/>
  <c r="I196" i="90"/>
  <c r="G196" i="90"/>
  <c r="F196" i="90"/>
  <c r="F195" i="90" s="1"/>
  <c r="F194" i="90" s="1"/>
  <c r="E196" i="90"/>
  <c r="K195" i="90"/>
  <c r="G195" i="90"/>
  <c r="I192" i="90"/>
  <c r="H193" i="90"/>
  <c r="C193" i="90"/>
  <c r="L192" i="90"/>
  <c r="K192" i="90"/>
  <c r="K191" i="90" s="1"/>
  <c r="K187" i="90" s="1"/>
  <c r="J192" i="90"/>
  <c r="J191" i="90" s="1"/>
  <c r="J187" i="90" s="1"/>
  <c r="G192" i="90"/>
  <c r="G191" i="90" s="1"/>
  <c r="G187" i="90" s="1"/>
  <c r="F192" i="90"/>
  <c r="F191" i="90" s="1"/>
  <c r="F187" i="90" s="1"/>
  <c r="E192" i="90"/>
  <c r="D192" i="90"/>
  <c r="L191" i="90"/>
  <c r="E191" i="90"/>
  <c r="D191" i="90"/>
  <c r="C191" i="90" s="1"/>
  <c r="H190" i="90"/>
  <c r="C190" i="90"/>
  <c r="H189" i="90"/>
  <c r="C189" i="90"/>
  <c r="L188" i="90"/>
  <c r="L187" i="90" s="1"/>
  <c r="K188" i="90"/>
  <c r="J188" i="90"/>
  <c r="I188" i="90"/>
  <c r="H188" i="90"/>
  <c r="G188" i="90"/>
  <c r="F188" i="90"/>
  <c r="E188" i="90"/>
  <c r="E187" i="90" s="1"/>
  <c r="D188" i="90"/>
  <c r="C188" i="90" s="1"/>
  <c r="H186" i="90"/>
  <c r="C186" i="90"/>
  <c r="I184" i="90"/>
  <c r="H184" i="90" s="1"/>
  <c r="H185" i="90"/>
  <c r="C185" i="90"/>
  <c r="L184" i="90"/>
  <c r="K184" i="90"/>
  <c r="J184" i="90"/>
  <c r="G184" i="90"/>
  <c r="F184" i="90"/>
  <c r="C184" i="90" s="1"/>
  <c r="E184" i="90"/>
  <c r="D184" i="90"/>
  <c r="H183" i="90"/>
  <c r="C183" i="90"/>
  <c r="H182" i="90"/>
  <c r="C182" i="90"/>
  <c r="H181" i="90"/>
  <c r="C181" i="90"/>
  <c r="H180" i="90"/>
  <c r="C180" i="90"/>
  <c r="L179" i="90"/>
  <c r="K179" i="90"/>
  <c r="J179" i="90"/>
  <c r="G179" i="90"/>
  <c r="F179" i="90"/>
  <c r="E179" i="90"/>
  <c r="D179" i="90"/>
  <c r="C179" i="90" s="1"/>
  <c r="H178" i="90"/>
  <c r="C178" i="90"/>
  <c r="H177" i="90"/>
  <c r="C177" i="90"/>
  <c r="H176" i="90"/>
  <c r="C176" i="90"/>
  <c r="L175" i="90"/>
  <c r="L174" i="90" s="1"/>
  <c r="L173" i="90" s="1"/>
  <c r="K175" i="90"/>
  <c r="K174" i="90" s="1"/>
  <c r="K173" i="90" s="1"/>
  <c r="J175" i="90"/>
  <c r="G175" i="90"/>
  <c r="G174" i="90" s="1"/>
  <c r="G173" i="90" s="1"/>
  <c r="F175" i="90"/>
  <c r="E175" i="90"/>
  <c r="D175" i="90"/>
  <c r="D174" i="90" s="1"/>
  <c r="C175" i="90"/>
  <c r="J174" i="90"/>
  <c r="J173" i="90" s="1"/>
  <c r="F174" i="90"/>
  <c r="F173" i="90" s="1"/>
  <c r="E174" i="90"/>
  <c r="E173" i="90" s="1"/>
  <c r="H172" i="90"/>
  <c r="C172" i="90"/>
  <c r="H171" i="90"/>
  <c r="C171" i="90"/>
  <c r="H170" i="90"/>
  <c r="C170" i="90"/>
  <c r="H169" i="90"/>
  <c r="C169" i="90"/>
  <c r="H168" i="90"/>
  <c r="C168" i="90"/>
  <c r="H167" i="90"/>
  <c r="C167" i="90"/>
  <c r="L166" i="90"/>
  <c r="L165" i="90" s="1"/>
  <c r="K166" i="90"/>
  <c r="K165" i="90" s="1"/>
  <c r="J166" i="90"/>
  <c r="G166" i="90"/>
  <c r="G165" i="90" s="1"/>
  <c r="F166" i="90"/>
  <c r="E166" i="90"/>
  <c r="D166" i="90"/>
  <c r="D165" i="90" s="1"/>
  <c r="C166" i="90"/>
  <c r="J165" i="90"/>
  <c r="F165" i="90"/>
  <c r="E165" i="90"/>
  <c r="H164" i="90"/>
  <c r="C164" i="90"/>
  <c r="H163" i="90"/>
  <c r="C163" i="90"/>
  <c r="H162" i="90"/>
  <c r="C162" i="90"/>
  <c r="H161" i="90"/>
  <c r="C161" i="90"/>
  <c r="L160" i="90"/>
  <c r="K160" i="90"/>
  <c r="J160" i="90"/>
  <c r="G160" i="90"/>
  <c r="F160" i="90"/>
  <c r="E160" i="90"/>
  <c r="D160" i="90"/>
  <c r="C160" i="90"/>
  <c r="H159" i="90"/>
  <c r="C159" i="90"/>
  <c r="H158" i="90"/>
  <c r="C158" i="90"/>
  <c r="H157" i="90"/>
  <c r="C157" i="90"/>
  <c r="H156" i="90"/>
  <c r="C156" i="90"/>
  <c r="H155" i="90"/>
  <c r="C155" i="90"/>
  <c r="H154" i="90"/>
  <c r="C154" i="90"/>
  <c r="H153" i="90"/>
  <c r="C153" i="90"/>
  <c r="H152" i="90"/>
  <c r="C152" i="90"/>
  <c r="L151" i="90"/>
  <c r="K151" i="90"/>
  <c r="J151" i="90"/>
  <c r="I151" i="90"/>
  <c r="H151" i="90" s="1"/>
  <c r="G151" i="90"/>
  <c r="F151" i="90"/>
  <c r="E151" i="90"/>
  <c r="C151" i="90" s="1"/>
  <c r="D151" i="90"/>
  <c r="H150" i="90"/>
  <c r="C150" i="90"/>
  <c r="H149" i="90"/>
  <c r="C149" i="90"/>
  <c r="H148" i="90"/>
  <c r="C148" i="90"/>
  <c r="H147" i="90"/>
  <c r="C147" i="90"/>
  <c r="H146" i="90"/>
  <c r="C146" i="90"/>
  <c r="H145" i="90"/>
  <c r="C145" i="90"/>
  <c r="L144" i="90"/>
  <c r="K144" i="90"/>
  <c r="J144" i="90"/>
  <c r="I144" i="90"/>
  <c r="H144" i="90" s="1"/>
  <c r="G144" i="90"/>
  <c r="F144" i="90"/>
  <c r="E144" i="90"/>
  <c r="C144" i="90" s="1"/>
  <c r="D144" i="90"/>
  <c r="H143" i="90"/>
  <c r="C143" i="90"/>
  <c r="H142" i="90"/>
  <c r="C142" i="90"/>
  <c r="L141" i="90"/>
  <c r="K141" i="90"/>
  <c r="J141" i="90"/>
  <c r="I141" i="90"/>
  <c r="H141" i="90" s="1"/>
  <c r="G141" i="90"/>
  <c r="F141" i="90"/>
  <c r="E141" i="90"/>
  <c r="C141" i="90" s="1"/>
  <c r="D141" i="90"/>
  <c r="H140" i="90"/>
  <c r="C140" i="90"/>
  <c r="H139" i="90"/>
  <c r="C139" i="90"/>
  <c r="H138" i="90"/>
  <c r="C138" i="90"/>
  <c r="H137" i="90"/>
  <c r="C137" i="90"/>
  <c r="L136" i="90"/>
  <c r="K136" i="90"/>
  <c r="J136" i="90"/>
  <c r="G136" i="90"/>
  <c r="F136" i="90"/>
  <c r="E136" i="90"/>
  <c r="D136" i="90"/>
  <c r="C136" i="90"/>
  <c r="H135" i="90"/>
  <c r="C135" i="90"/>
  <c r="H134" i="90"/>
  <c r="C134" i="90"/>
  <c r="H133" i="90"/>
  <c r="C133" i="90"/>
  <c r="H132" i="90"/>
  <c r="C132" i="90"/>
  <c r="L131" i="90"/>
  <c r="K131" i="90"/>
  <c r="J131" i="90"/>
  <c r="J130" i="90" s="1"/>
  <c r="I131" i="90"/>
  <c r="H131" i="90" s="1"/>
  <c r="G131" i="90"/>
  <c r="F131" i="90"/>
  <c r="F130" i="90" s="1"/>
  <c r="E131" i="90"/>
  <c r="C131" i="90" s="1"/>
  <c r="D131" i="90"/>
  <c r="L130" i="90"/>
  <c r="K130" i="90"/>
  <c r="G130" i="90"/>
  <c r="D130" i="90"/>
  <c r="H129" i="90"/>
  <c r="C129" i="90"/>
  <c r="C128" i="90" s="1"/>
  <c r="L128" i="90"/>
  <c r="L83" i="90" s="1"/>
  <c r="K128" i="90"/>
  <c r="J128" i="90"/>
  <c r="I128" i="90"/>
  <c r="H128" i="90"/>
  <c r="G128" i="90"/>
  <c r="F128" i="90"/>
  <c r="E128" i="90"/>
  <c r="D128" i="90"/>
  <c r="D83" i="90" s="1"/>
  <c r="H127" i="90"/>
  <c r="C127" i="90"/>
  <c r="H126" i="90"/>
  <c r="C126" i="90"/>
  <c r="H125" i="90"/>
  <c r="C125" i="90"/>
  <c r="H124" i="90"/>
  <c r="C124" i="90"/>
  <c r="H123" i="90"/>
  <c r="C123" i="90"/>
  <c r="L122" i="90"/>
  <c r="K122" i="90"/>
  <c r="J122" i="90"/>
  <c r="G122" i="90"/>
  <c r="F122" i="90"/>
  <c r="E122" i="90"/>
  <c r="C122" i="90" s="1"/>
  <c r="D122" i="90"/>
  <c r="H121" i="90"/>
  <c r="C121" i="90"/>
  <c r="H120" i="90"/>
  <c r="C120" i="90"/>
  <c r="H119" i="90"/>
  <c r="C119" i="90"/>
  <c r="H118" i="90"/>
  <c r="C118" i="90"/>
  <c r="I116" i="90"/>
  <c r="H116" i="90" s="1"/>
  <c r="H117" i="90"/>
  <c r="C117" i="90"/>
  <c r="L116" i="90"/>
  <c r="K116" i="90"/>
  <c r="J116" i="90"/>
  <c r="G116" i="90"/>
  <c r="F116" i="90"/>
  <c r="C116" i="90" s="1"/>
  <c r="E116" i="90"/>
  <c r="D116" i="90"/>
  <c r="H115" i="90"/>
  <c r="C115" i="90"/>
  <c r="H114" i="90"/>
  <c r="C114" i="90"/>
  <c r="H113" i="90"/>
  <c r="C113" i="90"/>
  <c r="L112" i="90"/>
  <c r="K112" i="90"/>
  <c r="J112" i="90"/>
  <c r="I112" i="90"/>
  <c r="H112" i="90" s="1"/>
  <c r="G112" i="90"/>
  <c r="F112" i="90"/>
  <c r="E112" i="90"/>
  <c r="C112" i="90" s="1"/>
  <c r="D112" i="90"/>
  <c r="H111" i="90"/>
  <c r="C111" i="90"/>
  <c r="H110" i="90"/>
  <c r="C110" i="90"/>
  <c r="H109" i="90"/>
  <c r="C109" i="90"/>
  <c r="H108" i="90"/>
  <c r="C108" i="90"/>
  <c r="H107" i="90"/>
  <c r="C107" i="90"/>
  <c r="H106" i="90"/>
  <c r="C106" i="90"/>
  <c r="H105" i="90"/>
  <c r="C105" i="90"/>
  <c r="H104" i="90"/>
  <c r="C104" i="90"/>
  <c r="L103" i="90"/>
  <c r="K103" i="90"/>
  <c r="J103" i="90"/>
  <c r="G103" i="90"/>
  <c r="F103" i="90"/>
  <c r="E103" i="90"/>
  <c r="D103" i="90"/>
  <c r="C103" i="90"/>
  <c r="H102" i="90"/>
  <c r="C102" i="90"/>
  <c r="H101" i="90"/>
  <c r="C101" i="90"/>
  <c r="H100" i="90"/>
  <c r="C100" i="90"/>
  <c r="H99" i="90"/>
  <c r="C99" i="90"/>
  <c r="H98" i="90"/>
  <c r="C98" i="90"/>
  <c r="H97" i="90"/>
  <c r="C97" i="90"/>
  <c r="I95" i="90"/>
  <c r="H95" i="90" s="1"/>
  <c r="H96" i="90"/>
  <c r="C96" i="90"/>
  <c r="L95" i="90"/>
  <c r="K95" i="90"/>
  <c r="J95" i="90"/>
  <c r="G95" i="90"/>
  <c r="F95" i="90"/>
  <c r="C95" i="90" s="1"/>
  <c r="E95" i="90"/>
  <c r="D95" i="90"/>
  <c r="H94" i="90"/>
  <c r="C94" i="90"/>
  <c r="H93" i="90"/>
  <c r="C93" i="90"/>
  <c r="H92" i="90"/>
  <c r="C92" i="90"/>
  <c r="H91" i="90"/>
  <c r="C91" i="90"/>
  <c r="H90" i="90"/>
  <c r="C90" i="90"/>
  <c r="L89" i="90"/>
  <c r="K89" i="90"/>
  <c r="J89" i="90"/>
  <c r="G89" i="90"/>
  <c r="C89" i="90" s="1"/>
  <c r="F89" i="90"/>
  <c r="E89" i="90"/>
  <c r="D89" i="90"/>
  <c r="H88" i="90"/>
  <c r="C88" i="90"/>
  <c r="H87" i="90"/>
  <c r="C87" i="90"/>
  <c r="H86" i="90"/>
  <c r="C86" i="90"/>
  <c r="H85" i="90"/>
  <c r="C85" i="90"/>
  <c r="L84" i="90"/>
  <c r="K84" i="90"/>
  <c r="J84" i="90"/>
  <c r="J83" i="90" s="1"/>
  <c r="G84" i="90"/>
  <c r="F84" i="90"/>
  <c r="F83" i="90" s="1"/>
  <c r="E84" i="90"/>
  <c r="C84" i="90" s="1"/>
  <c r="D84" i="90"/>
  <c r="K83" i="90"/>
  <c r="G83" i="90"/>
  <c r="H82" i="90"/>
  <c r="C82" i="90"/>
  <c r="H81" i="90"/>
  <c r="C81" i="90"/>
  <c r="L80" i="90"/>
  <c r="K80" i="90"/>
  <c r="J80" i="90"/>
  <c r="G80" i="90"/>
  <c r="F80" i="90"/>
  <c r="E80" i="90"/>
  <c r="D80" i="90"/>
  <c r="C80" i="90"/>
  <c r="H79" i="90"/>
  <c r="C79" i="90"/>
  <c r="H78" i="90"/>
  <c r="C78" i="90"/>
  <c r="L77" i="90"/>
  <c r="L76" i="90" s="1"/>
  <c r="K77" i="90"/>
  <c r="K76" i="90" s="1"/>
  <c r="K75" i="90" s="1"/>
  <c r="J77" i="90"/>
  <c r="G77" i="90"/>
  <c r="G76" i="90" s="1"/>
  <c r="G75" i="90" s="1"/>
  <c r="F77" i="90"/>
  <c r="E77" i="90"/>
  <c r="D77" i="90"/>
  <c r="D76" i="90" s="1"/>
  <c r="C77" i="90"/>
  <c r="J76" i="90"/>
  <c r="F76" i="90"/>
  <c r="F75" i="90" s="1"/>
  <c r="E76" i="90"/>
  <c r="H74" i="90"/>
  <c r="C74" i="90"/>
  <c r="H73" i="90"/>
  <c r="C73" i="90"/>
  <c r="H72" i="90"/>
  <c r="C72" i="90"/>
  <c r="H71" i="90"/>
  <c r="C71" i="90"/>
  <c r="H70" i="90"/>
  <c r="C70" i="90"/>
  <c r="L69" i="90"/>
  <c r="L67" i="90" s="1"/>
  <c r="K69" i="90"/>
  <c r="J69" i="90"/>
  <c r="G69" i="90"/>
  <c r="F69" i="90"/>
  <c r="E69" i="90"/>
  <c r="D69" i="90"/>
  <c r="C69" i="90" s="1"/>
  <c r="H68" i="90"/>
  <c r="C68" i="90"/>
  <c r="K67" i="90"/>
  <c r="J67" i="90"/>
  <c r="G67" i="90"/>
  <c r="F67" i="90"/>
  <c r="E67" i="90"/>
  <c r="H66" i="90"/>
  <c r="C66" i="90"/>
  <c r="H65" i="90"/>
  <c r="C65" i="90"/>
  <c r="H64" i="90"/>
  <c r="C64" i="90"/>
  <c r="H63" i="90"/>
  <c r="C63" i="90"/>
  <c r="H62" i="90"/>
  <c r="C62" i="90"/>
  <c r="H61" i="90"/>
  <c r="C61" i="90"/>
  <c r="H60" i="90"/>
  <c r="C60" i="90"/>
  <c r="H59" i="90"/>
  <c r="C59" i="90"/>
  <c r="L58" i="90"/>
  <c r="K58" i="90"/>
  <c r="J58" i="90"/>
  <c r="G58" i="90"/>
  <c r="F58" i="90"/>
  <c r="E58" i="90"/>
  <c r="D58" i="90"/>
  <c r="C58" i="90"/>
  <c r="H57" i="90"/>
  <c r="C57" i="90"/>
  <c r="H56" i="90"/>
  <c r="C56" i="90"/>
  <c r="L55" i="90"/>
  <c r="L54" i="90" s="1"/>
  <c r="L53" i="90" s="1"/>
  <c r="K55" i="90"/>
  <c r="K54" i="90" s="1"/>
  <c r="K53" i="90" s="1"/>
  <c r="J55" i="90"/>
  <c r="G55" i="90"/>
  <c r="G54" i="90" s="1"/>
  <c r="G53" i="90" s="1"/>
  <c r="F55" i="90"/>
  <c r="E55" i="90"/>
  <c r="D55" i="90"/>
  <c r="D54" i="90" s="1"/>
  <c r="C55" i="90"/>
  <c r="J54" i="90"/>
  <c r="J53" i="90" s="1"/>
  <c r="F54" i="90"/>
  <c r="F53" i="90" s="1"/>
  <c r="E54" i="90"/>
  <c r="E53" i="90" s="1"/>
  <c r="H47" i="90"/>
  <c r="C47" i="90"/>
  <c r="H46" i="90"/>
  <c r="C46" i="90"/>
  <c r="L45" i="90"/>
  <c r="H45" i="90"/>
  <c r="G45" i="90"/>
  <c r="C45" i="90"/>
  <c r="H44" i="90"/>
  <c r="C44" i="90"/>
  <c r="K43" i="90"/>
  <c r="J43" i="90"/>
  <c r="I43" i="90"/>
  <c r="H43" i="90"/>
  <c r="F43" i="90"/>
  <c r="E43" i="90"/>
  <c r="D43" i="90"/>
  <c r="C43" i="90"/>
  <c r="H42" i="90"/>
  <c r="C42" i="90"/>
  <c r="I41" i="90"/>
  <c r="H41" i="90"/>
  <c r="D41" i="90"/>
  <c r="C41" i="90"/>
  <c r="H40" i="90"/>
  <c r="C40" i="90"/>
  <c r="H39" i="90"/>
  <c r="C39" i="90"/>
  <c r="H38" i="90"/>
  <c r="C38" i="90"/>
  <c r="H37" i="90"/>
  <c r="C37" i="90"/>
  <c r="K36" i="90"/>
  <c r="H36" i="90"/>
  <c r="F36" i="90"/>
  <c r="C36" i="90"/>
  <c r="H35" i="90"/>
  <c r="C35" i="90"/>
  <c r="H34" i="90"/>
  <c r="C34" i="90"/>
  <c r="K33" i="90"/>
  <c r="H33" i="90"/>
  <c r="F33" i="90"/>
  <c r="C33" i="90"/>
  <c r="H32" i="90"/>
  <c r="C32" i="90"/>
  <c r="K31" i="90"/>
  <c r="H31" i="90"/>
  <c r="F31" i="90"/>
  <c r="F26" i="90" s="1"/>
  <c r="C31" i="90"/>
  <c r="H30" i="90"/>
  <c r="C30" i="90"/>
  <c r="H29" i="90"/>
  <c r="C29" i="90"/>
  <c r="H28" i="90"/>
  <c r="C28" i="90"/>
  <c r="K27" i="90"/>
  <c r="H27" i="90"/>
  <c r="F27" i="90"/>
  <c r="C27" i="90"/>
  <c r="K26" i="90"/>
  <c r="H26" i="90"/>
  <c r="H25" i="90"/>
  <c r="C25" i="90"/>
  <c r="D24" i="90"/>
  <c r="C24" i="90"/>
  <c r="H23" i="90"/>
  <c r="C23" i="90"/>
  <c r="H22" i="90"/>
  <c r="C22" i="90"/>
  <c r="L21" i="90"/>
  <c r="K21" i="90"/>
  <c r="K289" i="90" s="1"/>
  <c r="K288" i="90" s="1"/>
  <c r="J21" i="90"/>
  <c r="J20" i="90" s="1"/>
  <c r="I21" i="90"/>
  <c r="H21" i="90" s="1"/>
  <c r="H289" i="90" s="1"/>
  <c r="H288" i="90" s="1"/>
  <c r="G21" i="90"/>
  <c r="F21" i="90"/>
  <c r="F289" i="90" s="1"/>
  <c r="F288" i="90" s="1"/>
  <c r="E21" i="90"/>
  <c r="E289" i="90" s="1"/>
  <c r="E288" i="90" s="1"/>
  <c r="D21" i="90"/>
  <c r="L20" i="90"/>
  <c r="K20" i="90"/>
  <c r="G20" i="90"/>
  <c r="D20" i="90"/>
  <c r="H298" i="89"/>
  <c r="C298" i="89"/>
  <c r="H297" i="89"/>
  <c r="C297" i="89"/>
  <c r="H296" i="89"/>
  <c r="C296" i="89"/>
  <c r="H295" i="89"/>
  <c r="C295" i="89"/>
  <c r="H294" i="89"/>
  <c r="C294" i="89"/>
  <c r="H293" i="89"/>
  <c r="C293" i="89"/>
  <c r="H292" i="89"/>
  <c r="C292" i="89"/>
  <c r="H291" i="89"/>
  <c r="H290" i="89" s="1"/>
  <c r="C291" i="89"/>
  <c r="C290" i="89" s="1"/>
  <c r="L290" i="89"/>
  <c r="K290" i="89"/>
  <c r="J290" i="89"/>
  <c r="I290" i="89"/>
  <c r="G290" i="89"/>
  <c r="F290" i="89"/>
  <c r="E290" i="89"/>
  <c r="D290" i="89"/>
  <c r="H285" i="89"/>
  <c r="C285" i="89"/>
  <c r="H284" i="89"/>
  <c r="C284" i="89"/>
  <c r="L283" i="89"/>
  <c r="K283" i="89"/>
  <c r="J283" i="89"/>
  <c r="I283" i="89"/>
  <c r="H283" i="89" s="1"/>
  <c r="G283" i="89"/>
  <c r="F283" i="89"/>
  <c r="E283" i="89"/>
  <c r="C283" i="89" s="1"/>
  <c r="D283" i="89"/>
  <c r="I281" i="89"/>
  <c r="H281" i="89" s="1"/>
  <c r="H282" i="89"/>
  <c r="C282" i="89"/>
  <c r="L281" i="89"/>
  <c r="K281" i="89"/>
  <c r="J281" i="89"/>
  <c r="G281" i="89"/>
  <c r="F281" i="89"/>
  <c r="C281" i="89" s="1"/>
  <c r="E281" i="89"/>
  <c r="D281" i="89"/>
  <c r="H280" i="89"/>
  <c r="C280" i="89"/>
  <c r="H279" i="89"/>
  <c r="C279" i="89"/>
  <c r="H278" i="89"/>
  <c r="C278" i="89"/>
  <c r="H277" i="89"/>
  <c r="C277" i="89"/>
  <c r="L276" i="89"/>
  <c r="K276" i="89"/>
  <c r="J276" i="89"/>
  <c r="I276" i="89"/>
  <c r="H276" i="89"/>
  <c r="G276" i="89"/>
  <c r="F276" i="89"/>
  <c r="E276" i="89"/>
  <c r="D276" i="89"/>
  <c r="C276" i="89" s="1"/>
  <c r="H275" i="89"/>
  <c r="C275" i="89"/>
  <c r="H274" i="89"/>
  <c r="C274" i="89"/>
  <c r="H273" i="89"/>
  <c r="C273" i="89"/>
  <c r="L272" i="89"/>
  <c r="K272" i="89"/>
  <c r="K270" i="89" s="1"/>
  <c r="K269" i="89" s="1"/>
  <c r="J272" i="89"/>
  <c r="G272" i="89"/>
  <c r="G270" i="89" s="1"/>
  <c r="G269" i="89" s="1"/>
  <c r="F272" i="89"/>
  <c r="E272" i="89"/>
  <c r="D272" i="89"/>
  <c r="C272" i="89"/>
  <c r="H271" i="89"/>
  <c r="C271" i="89"/>
  <c r="L270" i="89"/>
  <c r="L269" i="89" s="1"/>
  <c r="J270" i="89"/>
  <c r="F270" i="89"/>
  <c r="E270" i="89"/>
  <c r="E269" i="89" s="1"/>
  <c r="D270" i="89"/>
  <c r="J269" i="89"/>
  <c r="F269" i="89"/>
  <c r="H268" i="89"/>
  <c r="C268" i="89"/>
  <c r="H267" i="89"/>
  <c r="C267" i="89"/>
  <c r="H266" i="89"/>
  <c r="C266" i="89"/>
  <c r="H265" i="89"/>
  <c r="C265" i="89"/>
  <c r="L264" i="89"/>
  <c r="K264" i="89"/>
  <c r="J264" i="89"/>
  <c r="G264" i="89"/>
  <c r="F264" i="89"/>
  <c r="E264" i="89"/>
  <c r="D264" i="89"/>
  <c r="C264" i="89" s="1"/>
  <c r="H263" i="89"/>
  <c r="C263" i="89"/>
  <c r="H262" i="89"/>
  <c r="C262" i="89"/>
  <c r="H261" i="89"/>
  <c r="C261" i="89"/>
  <c r="L260" i="89"/>
  <c r="L259" i="89" s="1"/>
  <c r="K260" i="89"/>
  <c r="K259" i="89" s="1"/>
  <c r="J260" i="89"/>
  <c r="G260" i="89"/>
  <c r="G259" i="89" s="1"/>
  <c r="F260" i="89"/>
  <c r="E260" i="89"/>
  <c r="D260" i="89"/>
  <c r="D259" i="89" s="1"/>
  <c r="C260" i="89"/>
  <c r="J259" i="89"/>
  <c r="F259" i="89"/>
  <c r="E259" i="89"/>
  <c r="H258" i="89"/>
  <c r="C258" i="89"/>
  <c r="H257" i="89"/>
  <c r="C257" i="89"/>
  <c r="H256" i="89"/>
  <c r="C256" i="89"/>
  <c r="H255" i="89"/>
  <c r="C255" i="89"/>
  <c r="H254" i="89"/>
  <c r="C254" i="89"/>
  <c r="H253" i="89"/>
  <c r="C253" i="89"/>
  <c r="L252" i="89"/>
  <c r="K252" i="89"/>
  <c r="J252" i="89"/>
  <c r="J251" i="89" s="1"/>
  <c r="G252" i="89"/>
  <c r="F252" i="89"/>
  <c r="F251" i="89" s="1"/>
  <c r="E252" i="89"/>
  <c r="C252" i="89" s="1"/>
  <c r="D252" i="89"/>
  <c r="L251" i="89"/>
  <c r="K251" i="89"/>
  <c r="G251" i="89"/>
  <c r="D251" i="89"/>
  <c r="H250" i="89"/>
  <c r="C250" i="89"/>
  <c r="H249" i="89"/>
  <c r="C249" i="89"/>
  <c r="H248" i="89"/>
  <c r="C248" i="89"/>
  <c r="H247" i="89"/>
  <c r="C247" i="89"/>
  <c r="L246" i="89"/>
  <c r="K246" i="89"/>
  <c r="J246" i="89"/>
  <c r="G246" i="89"/>
  <c r="F246" i="89"/>
  <c r="E246" i="89"/>
  <c r="C246" i="89" s="1"/>
  <c r="D246" i="89"/>
  <c r="H245" i="89"/>
  <c r="C245" i="89"/>
  <c r="H244" i="89"/>
  <c r="C244" i="89"/>
  <c r="H243" i="89"/>
  <c r="C243" i="89"/>
  <c r="H242" i="89"/>
  <c r="C242" i="89"/>
  <c r="H241" i="89"/>
  <c r="C241" i="89"/>
  <c r="H240" i="89"/>
  <c r="C240" i="89"/>
  <c r="H239" i="89"/>
  <c r="C239" i="89"/>
  <c r="L238" i="89"/>
  <c r="K238" i="89"/>
  <c r="J238" i="89"/>
  <c r="G238" i="89"/>
  <c r="F238" i="89"/>
  <c r="E238" i="89"/>
  <c r="D238" i="89"/>
  <c r="C238" i="89" s="1"/>
  <c r="H237" i="89"/>
  <c r="C237" i="89"/>
  <c r="H236" i="89"/>
  <c r="C236" i="89"/>
  <c r="L235" i="89"/>
  <c r="L231" i="89" s="1"/>
  <c r="L230" i="89" s="1"/>
  <c r="K235" i="89"/>
  <c r="J235" i="89"/>
  <c r="I235" i="89"/>
  <c r="H235" i="89"/>
  <c r="G235" i="89"/>
  <c r="F235" i="89"/>
  <c r="E235" i="89"/>
  <c r="D235" i="89"/>
  <c r="C235" i="89" s="1"/>
  <c r="H234" i="89"/>
  <c r="C234" i="89"/>
  <c r="L233" i="89"/>
  <c r="K233" i="89"/>
  <c r="J233" i="89"/>
  <c r="I233" i="89"/>
  <c r="H233" i="89" s="1"/>
  <c r="G233" i="89"/>
  <c r="F233" i="89"/>
  <c r="E233" i="89"/>
  <c r="E231" i="89" s="1"/>
  <c r="D233" i="89"/>
  <c r="H232" i="89"/>
  <c r="C232" i="89"/>
  <c r="K231" i="89"/>
  <c r="K230" i="89" s="1"/>
  <c r="J231" i="89"/>
  <c r="J230" i="89" s="1"/>
  <c r="G231" i="89"/>
  <c r="G230" i="89" s="1"/>
  <c r="F231" i="89"/>
  <c r="F230" i="89" s="1"/>
  <c r="H229" i="89"/>
  <c r="C229" i="89"/>
  <c r="H228" i="89"/>
  <c r="C228" i="89"/>
  <c r="L227" i="89"/>
  <c r="K227" i="89"/>
  <c r="J227" i="89"/>
  <c r="I227" i="89"/>
  <c r="H227" i="89"/>
  <c r="G227" i="89"/>
  <c r="F227" i="89"/>
  <c r="E227" i="89"/>
  <c r="D227" i="89"/>
  <c r="C227" i="89" s="1"/>
  <c r="H226" i="89"/>
  <c r="C226" i="89"/>
  <c r="H225" i="89"/>
  <c r="C225" i="89"/>
  <c r="H224" i="89"/>
  <c r="C224" i="89"/>
  <c r="H223" i="89"/>
  <c r="C223" i="89"/>
  <c r="H222" i="89"/>
  <c r="C222" i="89"/>
  <c r="H221" i="89"/>
  <c r="C221" i="89"/>
  <c r="H220" i="89"/>
  <c r="C220" i="89"/>
  <c r="H219" i="89"/>
  <c r="C219" i="89"/>
  <c r="H218" i="89"/>
  <c r="C218" i="89"/>
  <c r="H217" i="89"/>
  <c r="C217" i="89"/>
  <c r="L216" i="89"/>
  <c r="K216" i="89"/>
  <c r="J216" i="89"/>
  <c r="G216" i="89"/>
  <c r="F216" i="89"/>
  <c r="E216" i="89"/>
  <c r="D216" i="89"/>
  <c r="C216" i="89" s="1"/>
  <c r="H215" i="89"/>
  <c r="C215" i="89"/>
  <c r="H214" i="89"/>
  <c r="C214" i="89"/>
  <c r="H213" i="89"/>
  <c r="C213" i="89"/>
  <c r="H212" i="89"/>
  <c r="C212" i="89"/>
  <c r="H211" i="89"/>
  <c r="C211" i="89"/>
  <c r="H210" i="89"/>
  <c r="C210" i="89"/>
  <c r="H209" i="89"/>
  <c r="C209" i="89"/>
  <c r="H208" i="89"/>
  <c r="C208" i="89"/>
  <c r="H207" i="89"/>
  <c r="C207" i="89"/>
  <c r="H206" i="89"/>
  <c r="C206" i="89"/>
  <c r="L205" i="89"/>
  <c r="L204" i="89" s="1"/>
  <c r="K205" i="89"/>
  <c r="J205" i="89"/>
  <c r="G205" i="89"/>
  <c r="F205" i="89"/>
  <c r="E205" i="89"/>
  <c r="E204" i="89" s="1"/>
  <c r="D205" i="89"/>
  <c r="C205" i="89" s="1"/>
  <c r="K204" i="89"/>
  <c r="J204" i="89"/>
  <c r="G204" i="89"/>
  <c r="F204" i="89"/>
  <c r="H203" i="89"/>
  <c r="C203" i="89"/>
  <c r="H202" i="89"/>
  <c r="C202" i="89"/>
  <c r="H201" i="89"/>
  <c r="C201" i="89"/>
  <c r="H200" i="89"/>
  <c r="C200" i="89"/>
  <c r="H199" i="89"/>
  <c r="C199" i="89"/>
  <c r="L198" i="89"/>
  <c r="K198" i="89"/>
  <c r="K196" i="89" s="1"/>
  <c r="K195" i="89" s="1"/>
  <c r="K194" i="89" s="1"/>
  <c r="J198" i="89"/>
  <c r="G198" i="89"/>
  <c r="G196" i="89" s="1"/>
  <c r="G195" i="89" s="1"/>
  <c r="G194" i="89" s="1"/>
  <c r="F198" i="89"/>
  <c r="E198" i="89"/>
  <c r="D198" i="89"/>
  <c r="C198" i="89"/>
  <c r="H197" i="89"/>
  <c r="C197" i="89"/>
  <c r="L196" i="89"/>
  <c r="L195" i="89" s="1"/>
  <c r="L194" i="89" s="1"/>
  <c r="J196" i="89"/>
  <c r="F196" i="89"/>
  <c r="E196" i="89"/>
  <c r="E195" i="89" s="1"/>
  <c r="D196" i="89"/>
  <c r="J195" i="89"/>
  <c r="F195" i="89"/>
  <c r="F194" i="89" s="1"/>
  <c r="H193" i="89"/>
  <c r="C193" i="89"/>
  <c r="L192" i="89"/>
  <c r="K192" i="89"/>
  <c r="J192" i="89"/>
  <c r="J191" i="89" s="1"/>
  <c r="J187" i="89" s="1"/>
  <c r="I192" i="89"/>
  <c r="H192" i="89" s="1"/>
  <c r="G192" i="89"/>
  <c r="F192" i="89"/>
  <c r="F191" i="89" s="1"/>
  <c r="F187" i="89" s="1"/>
  <c r="E192" i="89"/>
  <c r="C192" i="89" s="1"/>
  <c r="D192" i="89"/>
  <c r="L191" i="89"/>
  <c r="K191" i="89"/>
  <c r="G191" i="89"/>
  <c r="D191" i="89"/>
  <c r="H190" i="89"/>
  <c r="C190" i="89"/>
  <c r="H189" i="89"/>
  <c r="C189" i="89"/>
  <c r="L188" i="89"/>
  <c r="L187" i="89" s="1"/>
  <c r="K188" i="89"/>
  <c r="K187" i="89" s="1"/>
  <c r="J188" i="89"/>
  <c r="G188" i="89"/>
  <c r="G187" i="89" s="1"/>
  <c r="F188" i="89"/>
  <c r="E188" i="89"/>
  <c r="D188" i="89"/>
  <c r="D187" i="89" s="1"/>
  <c r="C188" i="89"/>
  <c r="H186" i="89"/>
  <c r="C186" i="89"/>
  <c r="H185" i="89"/>
  <c r="C185" i="89"/>
  <c r="L184" i="89"/>
  <c r="K184" i="89"/>
  <c r="J184" i="89"/>
  <c r="I184" i="89"/>
  <c r="H184" i="89" s="1"/>
  <c r="G184" i="89"/>
  <c r="F184" i="89"/>
  <c r="E184" i="89"/>
  <c r="E173" i="89" s="1"/>
  <c r="D184" i="89"/>
  <c r="H183" i="89"/>
  <c r="C183" i="89"/>
  <c r="H182" i="89"/>
  <c r="C182" i="89"/>
  <c r="H181" i="89"/>
  <c r="C181" i="89"/>
  <c r="H180" i="89"/>
  <c r="C180" i="89"/>
  <c r="L179" i="89"/>
  <c r="K179" i="89"/>
  <c r="K174" i="89" s="1"/>
  <c r="K173" i="89" s="1"/>
  <c r="J179" i="89"/>
  <c r="G179" i="89"/>
  <c r="G174" i="89" s="1"/>
  <c r="G173" i="89" s="1"/>
  <c r="F179" i="89"/>
  <c r="E179" i="89"/>
  <c r="D179" i="89"/>
  <c r="C179" i="89"/>
  <c r="H178" i="89"/>
  <c r="C178" i="89"/>
  <c r="H177" i="89"/>
  <c r="C177" i="89"/>
  <c r="I175" i="89"/>
  <c r="H176" i="89"/>
  <c r="C176" i="89"/>
  <c r="L175" i="89"/>
  <c r="K175" i="89"/>
  <c r="J175" i="89"/>
  <c r="J174" i="89" s="1"/>
  <c r="J173" i="89" s="1"/>
  <c r="G175" i="89"/>
  <c r="F175" i="89"/>
  <c r="F174" i="89" s="1"/>
  <c r="F173" i="89" s="1"/>
  <c r="E175" i="89"/>
  <c r="D175" i="89"/>
  <c r="L174" i="89"/>
  <c r="L173" i="89" s="1"/>
  <c r="E174" i="89"/>
  <c r="D174" i="89"/>
  <c r="H172" i="89"/>
  <c r="C172" i="89"/>
  <c r="H171" i="89"/>
  <c r="C171" i="89"/>
  <c r="H170" i="89"/>
  <c r="C170" i="89"/>
  <c r="H169" i="89"/>
  <c r="C169" i="89"/>
  <c r="H168" i="89"/>
  <c r="C168" i="89"/>
  <c r="I166" i="89"/>
  <c r="H167" i="89"/>
  <c r="C167" i="89"/>
  <c r="L166" i="89"/>
  <c r="K166" i="89"/>
  <c r="J166" i="89"/>
  <c r="J165" i="89" s="1"/>
  <c r="G166" i="89"/>
  <c r="F166" i="89"/>
  <c r="F165" i="89" s="1"/>
  <c r="E166" i="89"/>
  <c r="D166" i="89"/>
  <c r="L165" i="89"/>
  <c r="K165" i="89"/>
  <c r="G165" i="89"/>
  <c r="E165" i="89"/>
  <c r="D165" i="89"/>
  <c r="C165" i="89" s="1"/>
  <c r="H164" i="89"/>
  <c r="C164" i="89"/>
  <c r="H163" i="89"/>
  <c r="C163" i="89"/>
  <c r="H162" i="89"/>
  <c r="C162" i="89"/>
  <c r="I160" i="89"/>
  <c r="H160" i="89" s="1"/>
  <c r="H161" i="89"/>
  <c r="C161" i="89"/>
  <c r="L160" i="89"/>
  <c r="K160" i="89"/>
  <c r="J160" i="89"/>
  <c r="G160" i="89"/>
  <c r="F160" i="89"/>
  <c r="C160" i="89" s="1"/>
  <c r="E160" i="89"/>
  <c r="D160" i="89"/>
  <c r="H159" i="89"/>
  <c r="C159" i="89"/>
  <c r="H158" i="89"/>
  <c r="C158" i="89"/>
  <c r="H157" i="89"/>
  <c r="C157" i="89"/>
  <c r="H156" i="89"/>
  <c r="C156" i="89"/>
  <c r="H155" i="89"/>
  <c r="C155" i="89"/>
  <c r="H154" i="89"/>
  <c r="C154" i="89"/>
  <c r="H153" i="89"/>
  <c r="C153" i="89"/>
  <c r="H152" i="89"/>
  <c r="C152" i="89"/>
  <c r="L151" i="89"/>
  <c r="K151" i="89"/>
  <c r="J151" i="89"/>
  <c r="G151" i="89"/>
  <c r="F151" i="89"/>
  <c r="E151" i="89"/>
  <c r="D151" i="89"/>
  <c r="C151" i="89" s="1"/>
  <c r="H150" i="89"/>
  <c r="C150" i="89"/>
  <c r="H149" i="89"/>
  <c r="C149" i="89"/>
  <c r="H148" i="89"/>
  <c r="C148" i="89"/>
  <c r="H147" i="89"/>
  <c r="C147" i="89"/>
  <c r="H146" i="89"/>
  <c r="C146" i="89"/>
  <c r="H145" i="89"/>
  <c r="C145" i="89"/>
  <c r="L144" i="89"/>
  <c r="K144" i="89"/>
  <c r="J144" i="89"/>
  <c r="G144" i="89"/>
  <c r="F144" i="89"/>
  <c r="E144" i="89"/>
  <c r="D144" i="89"/>
  <c r="C144" i="89" s="1"/>
  <c r="H143" i="89"/>
  <c r="C143" i="89"/>
  <c r="H142" i="89"/>
  <c r="C142" i="89"/>
  <c r="L141" i="89"/>
  <c r="K141" i="89"/>
  <c r="J141" i="89"/>
  <c r="G141" i="89"/>
  <c r="F141" i="89"/>
  <c r="E141" i="89"/>
  <c r="D141" i="89"/>
  <c r="C141" i="89" s="1"/>
  <c r="H140" i="89"/>
  <c r="C140" i="89"/>
  <c r="H139" i="89"/>
  <c r="C139" i="89"/>
  <c r="H138" i="89"/>
  <c r="C138" i="89"/>
  <c r="H137" i="89"/>
  <c r="C137" i="89"/>
  <c r="L136" i="89"/>
  <c r="K136" i="89"/>
  <c r="J136" i="89"/>
  <c r="G136" i="89"/>
  <c r="F136" i="89"/>
  <c r="E136" i="89"/>
  <c r="D136" i="89"/>
  <c r="C136" i="89" s="1"/>
  <c r="H135" i="89"/>
  <c r="C135" i="89"/>
  <c r="H134" i="89"/>
  <c r="C134" i="89"/>
  <c r="H133" i="89"/>
  <c r="C133" i="89"/>
  <c r="H132" i="89"/>
  <c r="C132" i="89"/>
  <c r="L131" i="89"/>
  <c r="L130" i="89" s="1"/>
  <c r="K131" i="89"/>
  <c r="J131" i="89"/>
  <c r="G131" i="89"/>
  <c r="F131" i="89"/>
  <c r="E131" i="89"/>
  <c r="D131" i="89"/>
  <c r="C131" i="89" s="1"/>
  <c r="K130" i="89"/>
  <c r="J130" i="89"/>
  <c r="G130" i="89"/>
  <c r="F130" i="89"/>
  <c r="E130" i="89"/>
  <c r="H129" i="89"/>
  <c r="H128" i="89" s="1"/>
  <c r="C129" i="89"/>
  <c r="L128" i="89"/>
  <c r="K128" i="89"/>
  <c r="K83" i="89" s="1"/>
  <c r="J128" i="89"/>
  <c r="G128" i="89"/>
  <c r="G83" i="89" s="1"/>
  <c r="F128" i="89"/>
  <c r="E128" i="89"/>
  <c r="D128" i="89"/>
  <c r="C128" i="89"/>
  <c r="H127" i="89"/>
  <c r="C127" i="89"/>
  <c r="H126" i="89"/>
  <c r="C126" i="89"/>
  <c r="H125" i="89"/>
  <c r="C125" i="89"/>
  <c r="H124" i="89"/>
  <c r="C124" i="89"/>
  <c r="H123" i="89"/>
  <c r="C123" i="89"/>
  <c r="L122" i="89"/>
  <c r="K122" i="89"/>
  <c r="J122" i="89"/>
  <c r="G122" i="89"/>
  <c r="F122" i="89"/>
  <c r="E122" i="89"/>
  <c r="D122" i="89"/>
  <c r="C122" i="89" s="1"/>
  <c r="H121" i="89"/>
  <c r="C121" i="89"/>
  <c r="H120" i="89"/>
  <c r="C120" i="89"/>
  <c r="H119" i="89"/>
  <c r="C119" i="89"/>
  <c r="H118" i="89"/>
  <c r="C118" i="89"/>
  <c r="H117" i="89"/>
  <c r="C117" i="89"/>
  <c r="L116" i="89"/>
  <c r="K116" i="89"/>
  <c r="J116" i="89"/>
  <c r="G116" i="89"/>
  <c r="F116" i="89"/>
  <c r="E116" i="89"/>
  <c r="D116" i="89"/>
  <c r="C116" i="89" s="1"/>
  <c r="H115" i="89"/>
  <c r="C115" i="89"/>
  <c r="H114" i="89"/>
  <c r="C114" i="89"/>
  <c r="H113" i="89"/>
  <c r="C113" i="89"/>
  <c r="L112" i="89"/>
  <c r="K112" i="89"/>
  <c r="J112" i="89"/>
  <c r="I112" i="89"/>
  <c r="H112" i="89"/>
  <c r="G112" i="89"/>
  <c r="F112" i="89"/>
  <c r="E112" i="89"/>
  <c r="D112" i="89"/>
  <c r="C112" i="89" s="1"/>
  <c r="H111" i="89"/>
  <c r="C111" i="89"/>
  <c r="H110" i="89"/>
  <c r="C110" i="89"/>
  <c r="H109" i="89"/>
  <c r="C109" i="89"/>
  <c r="H108" i="89"/>
  <c r="C108" i="89"/>
  <c r="H107" i="89"/>
  <c r="C107" i="89"/>
  <c r="H106" i="89"/>
  <c r="C106" i="89"/>
  <c r="H105" i="89"/>
  <c r="C105" i="89"/>
  <c r="H104" i="89"/>
  <c r="C104" i="89"/>
  <c r="L103" i="89"/>
  <c r="K103" i="89"/>
  <c r="J103" i="89"/>
  <c r="G103" i="89"/>
  <c r="F103" i="89"/>
  <c r="E103" i="89"/>
  <c r="D103" i="89"/>
  <c r="C103" i="89" s="1"/>
  <c r="H102" i="89"/>
  <c r="C102" i="89"/>
  <c r="H101" i="89"/>
  <c r="C101" i="89"/>
  <c r="H100" i="89"/>
  <c r="C100" i="89"/>
  <c r="H99" i="89"/>
  <c r="C99" i="89"/>
  <c r="H98" i="89"/>
  <c r="C98" i="89"/>
  <c r="H97" i="89"/>
  <c r="C97" i="89"/>
  <c r="H96" i="89"/>
  <c r="C96" i="89"/>
  <c r="L95" i="89"/>
  <c r="K95" i="89"/>
  <c r="J95" i="89"/>
  <c r="G95" i="89"/>
  <c r="F95" i="89"/>
  <c r="E95" i="89"/>
  <c r="C95" i="89" s="1"/>
  <c r="D95" i="89"/>
  <c r="H94" i="89"/>
  <c r="C94" i="89"/>
  <c r="H93" i="89"/>
  <c r="C93" i="89"/>
  <c r="H92" i="89"/>
  <c r="C92" i="89"/>
  <c r="H91" i="89"/>
  <c r="C91" i="89"/>
  <c r="I89" i="89"/>
  <c r="H89" i="89" s="1"/>
  <c r="H90" i="89"/>
  <c r="C90" i="89"/>
  <c r="L89" i="89"/>
  <c r="K89" i="89"/>
  <c r="J89" i="89"/>
  <c r="G89" i="89"/>
  <c r="F89" i="89"/>
  <c r="C89" i="89" s="1"/>
  <c r="E89" i="89"/>
  <c r="D89" i="89"/>
  <c r="H88" i="89"/>
  <c r="C88" i="89"/>
  <c r="H87" i="89"/>
  <c r="C87" i="89"/>
  <c r="H86" i="89"/>
  <c r="C86" i="89"/>
  <c r="H85" i="89"/>
  <c r="C85" i="89"/>
  <c r="L84" i="89"/>
  <c r="L83" i="89" s="1"/>
  <c r="K84" i="89"/>
  <c r="J84" i="89"/>
  <c r="G84" i="89"/>
  <c r="F84" i="89"/>
  <c r="E84" i="89"/>
  <c r="E83" i="89" s="1"/>
  <c r="D84" i="89"/>
  <c r="C84" i="89" s="1"/>
  <c r="J83" i="89"/>
  <c r="F83" i="89"/>
  <c r="H82" i="89"/>
  <c r="C82" i="89"/>
  <c r="I80" i="89"/>
  <c r="H80" i="89" s="1"/>
  <c r="H81" i="89"/>
  <c r="C81" i="89"/>
  <c r="L80" i="89"/>
  <c r="K80" i="89"/>
  <c r="J80" i="89"/>
  <c r="G80" i="89"/>
  <c r="F80" i="89"/>
  <c r="C80" i="89" s="1"/>
  <c r="E80" i="89"/>
  <c r="D80" i="89"/>
  <c r="H79" i="89"/>
  <c r="C79" i="89"/>
  <c r="I77" i="89"/>
  <c r="H78" i="89"/>
  <c r="C78" i="89"/>
  <c r="L77" i="89"/>
  <c r="K77" i="89"/>
  <c r="K76" i="89" s="1"/>
  <c r="K75" i="89" s="1"/>
  <c r="J77" i="89"/>
  <c r="J76" i="89" s="1"/>
  <c r="G77" i="89"/>
  <c r="G76" i="89" s="1"/>
  <c r="F77" i="89"/>
  <c r="F76" i="89" s="1"/>
  <c r="F75" i="89" s="1"/>
  <c r="E77" i="89"/>
  <c r="D77" i="89"/>
  <c r="L76" i="89"/>
  <c r="E76" i="89"/>
  <c r="E75" i="89" s="1"/>
  <c r="D76" i="89"/>
  <c r="C76" i="89" s="1"/>
  <c r="H74" i="89"/>
  <c r="C74" i="89"/>
  <c r="H73" i="89"/>
  <c r="C73" i="89"/>
  <c r="H72" i="89"/>
  <c r="C72" i="89"/>
  <c r="H71" i="89"/>
  <c r="C71" i="89"/>
  <c r="H70" i="89"/>
  <c r="C70" i="89"/>
  <c r="L69" i="89"/>
  <c r="K69" i="89"/>
  <c r="K67" i="89" s="1"/>
  <c r="J69" i="89"/>
  <c r="G69" i="89"/>
  <c r="G67" i="89" s="1"/>
  <c r="G53" i="89" s="1"/>
  <c r="F69" i="89"/>
  <c r="E69" i="89"/>
  <c r="D69" i="89"/>
  <c r="C69" i="89"/>
  <c r="H68" i="89"/>
  <c r="C68" i="89"/>
  <c r="L67" i="89"/>
  <c r="J67" i="89"/>
  <c r="F67" i="89"/>
  <c r="E67" i="89"/>
  <c r="D67" i="89"/>
  <c r="C67" i="89" s="1"/>
  <c r="H66" i="89"/>
  <c r="C66" i="89"/>
  <c r="H65" i="89"/>
  <c r="C65" i="89"/>
  <c r="H64" i="89"/>
  <c r="C64" i="89"/>
  <c r="H63" i="89"/>
  <c r="C63" i="89"/>
  <c r="H62" i="89"/>
  <c r="C62" i="89"/>
  <c r="H61" i="89"/>
  <c r="C61" i="89"/>
  <c r="H60" i="89"/>
  <c r="C60" i="89"/>
  <c r="I58" i="89"/>
  <c r="H58" i="89" s="1"/>
  <c r="H59" i="89"/>
  <c r="C59" i="89"/>
  <c r="L58" i="89"/>
  <c r="K58" i="89"/>
  <c r="J58" i="89"/>
  <c r="G58" i="89"/>
  <c r="F58" i="89"/>
  <c r="C58" i="89" s="1"/>
  <c r="E58" i="89"/>
  <c r="D58" i="89"/>
  <c r="H57" i="89"/>
  <c r="C57" i="89"/>
  <c r="I55" i="89"/>
  <c r="H56" i="89"/>
  <c r="C56" i="89"/>
  <c r="L55" i="89"/>
  <c r="K55" i="89"/>
  <c r="K54" i="89" s="1"/>
  <c r="J55" i="89"/>
  <c r="J54" i="89" s="1"/>
  <c r="J53" i="89" s="1"/>
  <c r="G55" i="89"/>
  <c r="F55" i="89"/>
  <c r="F54" i="89" s="1"/>
  <c r="F53" i="89" s="1"/>
  <c r="E55" i="89"/>
  <c r="D55" i="89"/>
  <c r="L54" i="89"/>
  <c r="L53" i="89" s="1"/>
  <c r="G54" i="89"/>
  <c r="E54" i="89"/>
  <c r="D54" i="89"/>
  <c r="C54" i="89" s="1"/>
  <c r="E53" i="89"/>
  <c r="H47" i="89"/>
  <c r="C47" i="89"/>
  <c r="H46" i="89"/>
  <c r="C46" i="89"/>
  <c r="L45" i="89"/>
  <c r="H45" i="89"/>
  <c r="G45" i="89"/>
  <c r="C45" i="89" s="1"/>
  <c r="H44" i="89"/>
  <c r="C44" i="89"/>
  <c r="K43" i="89"/>
  <c r="H43" i="89" s="1"/>
  <c r="J43" i="89"/>
  <c r="I43" i="89"/>
  <c r="F43" i="89"/>
  <c r="C43" i="89" s="1"/>
  <c r="E43" i="89"/>
  <c r="D43" i="89"/>
  <c r="H42" i="89"/>
  <c r="C42" i="89"/>
  <c r="I41" i="89"/>
  <c r="H41" i="89"/>
  <c r="D41" i="89"/>
  <c r="C41" i="89" s="1"/>
  <c r="H40" i="89"/>
  <c r="C40" i="89"/>
  <c r="H39" i="89"/>
  <c r="C39" i="89"/>
  <c r="H38" i="89"/>
  <c r="C38" i="89"/>
  <c r="H37" i="89"/>
  <c r="C37" i="89"/>
  <c r="K36" i="89"/>
  <c r="H36" i="89"/>
  <c r="F36" i="89"/>
  <c r="C36" i="89" s="1"/>
  <c r="H35" i="89"/>
  <c r="C35" i="89"/>
  <c r="H34" i="89"/>
  <c r="C34" i="89"/>
  <c r="K33" i="89"/>
  <c r="H33" i="89"/>
  <c r="F33" i="89"/>
  <c r="C33" i="89" s="1"/>
  <c r="H32" i="89"/>
  <c r="C32" i="89"/>
  <c r="K31" i="89"/>
  <c r="H31" i="89" s="1"/>
  <c r="F31" i="89"/>
  <c r="C31" i="89"/>
  <c r="H30" i="89"/>
  <c r="C30" i="89"/>
  <c r="H29" i="89"/>
  <c r="C29" i="89"/>
  <c r="H28" i="89"/>
  <c r="C28" i="89"/>
  <c r="K27" i="89"/>
  <c r="H27" i="89"/>
  <c r="F27" i="89"/>
  <c r="C27" i="89" s="1"/>
  <c r="F26" i="89"/>
  <c r="H25" i="89"/>
  <c r="C25" i="89"/>
  <c r="C24" i="89"/>
  <c r="H23" i="89"/>
  <c r="C23" i="89"/>
  <c r="H22" i="89"/>
  <c r="C22" i="89"/>
  <c r="L21" i="89"/>
  <c r="L289" i="89" s="1"/>
  <c r="L288" i="89" s="1"/>
  <c r="K21" i="89"/>
  <c r="J21" i="89"/>
  <c r="J289" i="89" s="1"/>
  <c r="J288" i="89" s="1"/>
  <c r="I21" i="89"/>
  <c r="I289" i="89" s="1"/>
  <c r="I288" i="89" s="1"/>
  <c r="G21" i="89"/>
  <c r="G20" i="89" s="1"/>
  <c r="F21" i="89"/>
  <c r="F289" i="89" s="1"/>
  <c r="F288" i="89" s="1"/>
  <c r="E21" i="89"/>
  <c r="E289" i="89" s="1"/>
  <c r="E288" i="89" s="1"/>
  <c r="D21" i="89"/>
  <c r="D289" i="89" s="1"/>
  <c r="D288" i="89" s="1"/>
  <c r="C21" i="89"/>
  <c r="C289" i="89" s="1"/>
  <c r="L20" i="89"/>
  <c r="J20" i="89"/>
  <c r="E20" i="89"/>
  <c r="F286" i="89" l="1"/>
  <c r="C288" i="89"/>
  <c r="E195" i="90"/>
  <c r="E194" i="90" s="1"/>
  <c r="G286" i="90"/>
  <c r="C259" i="89"/>
  <c r="L286" i="89"/>
  <c r="H288" i="89"/>
  <c r="C26" i="90"/>
  <c r="G52" i="90"/>
  <c r="G51" i="90" s="1"/>
  <c r="G50" i="90" s="1"/>
  <c r="C76" i="90"/>
  <c r="D75" i="90"/>
  <c r="C174" i="90"/>
  <c r="D173" i="90"/>
  <c r="C173" i="90" s="1"/>
  <c r="H192" i="90"/>
  <c r="I191" i="90"/>
  <c r="H191" i="90" s="1"/>
  <c r="K286" i="90"/>
  <c r="H77" i="89"/>
  <c r="I76" i="89"/>
  <c r="C270" i="89"/>
  <c r="L195" i="90"/>
  <c r="L194" i="90" s="1"/>
  <c r="K20" i="89"/>
  <c r="G75" i="89"/>
  <c r="G286" i="89" s="1"/>
  <c r="H166" i="89"/>
  <c r="I165" i="89"/>
  <c r="H165" i="89" s="1"/>
  <c r="C54" i="90"/>
  <c r="C165" i="90"/>
  <c r="G194" i="90"/>
  <c r="L75" i="91"/>
  <c r="L52" i="91" s="1"/>
  <c r="L51" i="91" s="1"/>
  <c r="C196" i="89"/>
  <c r="J52" i="90"/>
  <c r="J51" i="90" s="1"/>
  <c r="K53" i="89"/>
  <c r="K52" i="89" s="1"/>
  <c r="K51" i="89" s="1"/>
  <c r="K50" i="89" s="1"/>
  <c r="H55" i="89"/>
  <c r="I54" i="89"/>
  <c r="L75" i="89"/>
  <c r="L52" i="89" s="1"/>
  <c r="L51" i="89" s="1"/>
  <c r="F52" i="89"/>
  <c r="F51" i="89" s="1"/>
  <c r="F50" i="89" s="1"/>
  <c r="G52" i="89"/>
  <c r="G51" i="89" s="1"/>
  <c r="G50" i="89" s="1"/>
  <c r="J75" i="89"/>
  <c r="J52" i="89" s="1"/>
  <c r="J51" i="89" s="1"/>
  <c r="C174" i="89"/>
  <c r="H175" i="89"/>
  <c r="J194" i="89"/>
  <c r="E230" i="89"/>
  <c r="E194" i="89" s="1"/>
  <c r="J286" i="89"/>
  <c r="F52" i="90"/>
  <c r="F51" i="90" s="1"/>
  <c r="F50" i="90" s="1"/>
  <c r="K52" i="90"/>
  <c r="J75" i="90"/>
  <c r="L75" i="90"/>
  <c r="L52" i="90" s="1"/>
  <c r="L51" i="90" s="1"/>
  <c r="I187" i="90"/>
  <c r="H187" i="90" s="1"/>
  <c r="K194" i="90"/>
  <c r="H196" i="90"/>
  <c r="I116" i="89"/>
  <c r="H116" i="89" s="1"/>
  <c r="G289" i="89"/>
  <c r="G288" i="89" s="1"/>
  <c r="K289" i="89"/>
  <c r="K288" i="89" s="1"/>
  <c r="I84" i="90"/>
  <c r="H124" i="91"/>
  <c r="I122" i="91"/>
  <c r="H122" i="91" s="1"/>
  <c r="C188" i="91"/>
  <c r="D187" i="91"/>
  <c r="C187" i="91" s="1"/>
  <c r="I196" i="92"/>
  <c r="H197" i="92"/>
  <c r="H237" i="93"/>
  <c r="I235" i="93"/>
  <c r="H235" i="93" s="1"/>
  <c r="H273" i="96"/>
  <c r="I272" i="96"/>
  <c r="H272" i="96" s="1"/>
  <c r="C290" i="97"/>
  <c r="F20" i="89"/>
  <c r="H21" i="89"/>
  <c r="H289" i="89" s="1"/>
  <c r="C55" i="89"/>
  <c r="C77" i="89"/>
  <c r="I84" i="89"/>
  <c r="I122" i="89"/>
  <c r="H122" i="89" s="1"/>
  <c r="I131" i="89"/>
  <c r="I141" i="89"/>
  <c r="H141" i="89" s="1"/>
  <c r="I144" i="89"/>
  <c r="H144" i="89" s="1"/>
  <c r="I151" i="89"/>
  <c r="H151" i="89" s="1"/>
  <c r="C166" i="89"/>
  <c r="C175" i="89"/>
  <c r="I205" i="89"/>
  <c r="I216" i="89"/>
  <c r="H216" i="89" s="1"/>
  <c r="I238" i="89"/>
  <c r="H238" i="89" s="1"/>
  <c r="I264" i="89"/>
  <c r="H264" i="89" s="1"/>
  <c r="I69" i="90"/>
  <c r="I179" i="90"/>
  <c r="H179" i="90" s="1"/>
  <c r="C192" i="90"/>
  <c r="D204" i="90"/>
  <c r="L204" i="90"/>
  <c r="I289" i="90"/>
  <c r="I288" i="90" s="1"/>
  <c r="K26" i="91"/>
  <c r="C45" i="91"/>
  <c r="H55" i="91"/>
  <c r="H67" i="91"/>
  <c r="H90" i="91"/>
  <c r="I89" i="91"/>
  <c r="H89" i="91" s="1"/>
  <c r="I112" i="91"/>
  <c r="H112" i="91" s="1"/>
  <c r="H167" i="91"/>
  <c r="I166" i="91"/>
  <c r="H184" i="91"/>
  <c r="H187" i="91"/>
  <c r="H192" i="91"/>
  <c r="L230" i="91"/>
  <c r="L194" i="91" s="1"/>
  <c r="H270" i="91"/>
  <c r="J289" i="92"/>
  <c r="J288" i="92" s="1"/>
  <c r="J20" i="92"/>
  <c r="C45" i="92"/>
  <c r="H113" i="92"/>
  <c r="I112" i="92"/>
  <c r="H112" i="92" s="1"/>
  <c r="H152" i="92"/>
  <c r="I151" i="92"/>
  <c r="H151" i="92" s="1"/>
  <c r="C179" i="93"/>
  <c r="D174" i="93"/>
  <c r="I216" i="90"/>
  <c r="H216" i="90" s="1"/>
  <c r="C269" i="90"/>
  <c r="K52" i="91"/>
  <c r="H176" i="91"/>
  <c r="I175" i="91"/>
  <c r="H196" i="91"/>
  <c r="H207" i="91"/>
  <c r="I205" i="91"/>
  <c r="H282" i="91"/>
  <c r="I281" i="91"/>
  <c r="H281" i="91" s="1"/>
  <c r="D75" i="92"/>
  <c r="H77" i="92"/>
  <c r="I76" i="92"/>
  <c r="K26" i="89"/>
  <c r="D53" i="89"/>
  <c r="I69" i="89"/>
  <c r="D75" i="89"/>
  <c r="C75" i="89" s="1"/>
  <c r="D83" i="89"/>
  <c r="C83" i="89" s="1"/>
  <c r="I128" i="89"/>
  <c r="D130" i="89"/>
  <c r="C130" i="89" s="1"/>
  <c r="D173" i="89"/>
  <c r="C173" i="89" s="1"/>
  <c r="I179" i="89"/>
  <c r="H179" i="89" s="1"/>
  <c r="C184" i="89"/>
  <c r="I188" i="89"/>
  <c r="E191" i="89"/>
  <c r="I191" i="89"/>
  <c r="H191" i="89" s="1"/>
  <c r="I198" i="89"/>
  <c r="D204" i="89"/>
  <c r="C204" i="89" s="1"/>
  <c r="D231" i="89"/>
  <c r="C233" i="89"/>
  <c r="E251" i="89"/>
  <c r="C251" i="89" s="1"/>
  <c r="I260" i="89"/>
  <c r="D269" i="89"/>
  <c r="C269" i="89" s="1"/>
  <c r="I272" i="89"/>
  <c r="E20" i="90"/>
  <c r="C21" i="90"/>
  <c r="C289" i="90" s="1"/>
  <c r="C288" i="90" s="1"/>
  <c r="I55" i="90"/>
  <c r="I58" i="90"/>
  <c r="H58" i="90" s="1"/>
  <c r="I77" i="90"/>
  <c r="I80" i="90"/>
  <c r="H80" i="90" s="1"/>
  <c r="E83" i="90"/>
  <c r="E75" i="90" s="1"/>
  <c r="E52" i="90" s="1"/>
  <c r="E51" i="90" s="1"/>
  <c r="I89" i="90"/>
  <c r="H89" i="90" s="1"/>
  <c r="I103" i="90"/>
  <c r="H103" i="90" s="1"/>
  <c r="E130" i="90"/>
  <c r="C130" i="90" s="1"/>
  <c r="I136" i="90"/>
  <c r="H136" i="90" s="1"/>
  <c r="I160" i="90"/>
  <c r="H160" i="90" s="1"/>
  <c r="I166" i="90"/>
  <c r="I175" i="90"/>
  <c r="D187" i="90"/>
  <c r="C187" i="90" s="1"/>
  <c r="E204" i="90"/>
  <c r="D231" i="90"/>
  <c r="C233" i="90"/>
  <c r="I235" i="90"/>
  <c r="H235" i="90" s="1"/>
  <c r="C272" i="90"/>
  <c r="I276" i="90"/>
  <c r="H276" i="90" s="1"/>
  <c r="F286" i="90"/>
  <c r="J286" i="90"/>
  <c r="J289" i="90"/>
  <c r="J288" i="90" s="1"/>
  <c r="D289" i="91"/>
  <c r="D288" i="91" s="1"/>
  <c r="D20" i="91"/>
  <c r="H21" i="91"/>
  <c r="L289" i="91"/>
  <c r="L288" i="91" s="1"/>
  <c r="L20" i="91"/>
  <c r="C69" i="91"/>
  <c r="D67" i="91"/>
  <c r="C67" i="91" s="1"/>
  <c r="C76" i="91"/>
  <c r="D83" i="91"/>
  <c r="I84" i="91"/>
  <c r="I95" i="91"/>
  <c r="H95" i="91" s="1"/>
  <c r="I116" i="91"/>
  <c r="H116" i="91" s="1"/>
  <c r="H117" i="91"/>
  <c r="H137" i="91"/>
  <c r="I136" i="91"/>
  <c r="H136" i="91" s="1"/>
  <c r="G194" i="91"/>
  <c r="E204" i="91"/>
  <c r="E195" i="91" s="1"/>
  <c r="C55" i="92"/>
  <c r="H55" i="92"/>
  <c r="I54" i="92"/>
  <c r="H68" i="92"/>
  <c r="I67" i="92"/>
  <c r="H67" i="92" s="1"/>
  <c r="F75" i="92"/>
  <c r="C33" i="93"/>
  <c r="F26" i="93"/>
  <c r="I89" i="93"/>
  <c r="H89" i="93" s="1"/>
  <c r="H90" i="93"/>
  <c r="C198" i="93"/>
  <c r="D196" i="93"/>
  <c r="I95" i="89"/>
  <c r="H95" i="89" s="1"/>
  <c r="I246" i="89"/>
  <c r="H246" i="89" s="1"/>
  <c r="I252" i="89"/>
  <c r="I122" i="90"/>
  <c r="H122" i="90" s="1"/>
  <c r="H198" i="90"/>
  <c r="D165" i="91"/>
  <c r="C165" i="91" s="1"/>
  <c r="C166" i="91"/>
  <c r="I216" i="91"/>
  <c r="H216" i="91" s="1"/>
  <c r="I246" i="91"/>
  <c r="H246" i="91" s="1"/>
  <c r="H247" i="91"/>
  <c r="I276" i="92"/>
  <c r="H276" i="92" s="1"/>
  <c r="H277" i="92"/>
  <c r="J52" i="94"/>
  <c r="J51" i="94" s="1"/>
  <c r="C160" i="96"/>
  <c r="D130" i="96"/>
  <c r="H160" i="96"/>
  <c r="D20" i="89"/>
  <c r="C20" i="89" s="1"/>
  <c r="C26" i="89"/>
  <c r="I103" i="89"/>
  <c r="H103" i="89" s="1"/>
  <c r="I136" i="89"/>
  <c r="H136" i="89" s="1"/>
  <c r="F20" i="90"/>
  <c r="D289" i="90"/>
  <c r="D288" i="90" s="1"/>
  <c r="L289" i="90"/>
  <c r="L288" i="90" s="1"/>
  <c r="D67" i="90"/>
  <c r="C67" i="90" s="1"/>
  <c r="D196" i="90"/>
  <c r="H239" i="90"/>
  <c r="I246" i="90"/>
  <c r="H246" i="90" s="1"/>
  <c r="I252" i="90"/>
  <c r="I264" i="90"/>
  <c r="C281" i="90"/>
  <c r="C283" i="90"/>
  <c r="F26" i="91"/>
  <c r="F54" i="91"/>
  <c r="F53" i="91" s="1"/>
  <c r="G54" i="91"/>
  <c r="G53" i="91" s="1"/>
  <c r="G52" i="91" s="1"/>
  <c r="G51" i="91" s="1"/>
  <c r="G50" i="91" s="1"/>
  <c r="F75" i="91"/>
  <c r="H81" i="91"/>
  <c r="I80" i="91"/>
  <c r="H80" i="91" s="1"/>
  <c r="E83" i="91"/>
  <c r="E75" i="91" s="1"/>
  <c r="E52" i="91" s="1"/>
  <c r="J83" i="91"/>
  <c r="J75" i="91" s="1"/>
  <c r="J52" i="91" s="1"/>
  <c r="J51" i="91" s="1"/>
  <c r="D130" i="91"/>
  <c r="C130" i="91" s="1"/>
  <c r="C131" i="91"/>
  <c r="I131" i="91"/>
  <c r="C141" i="91"/>
  <c r="H161" i="91"/>
  <c r="I160" i="91"/>
  <c r="H160" i="91" s="1"/>
  <c r="F173" i="91"/>
  <c r="D174" i="91"/>
  <c r="I179" i="91"/>
  <c r="H179" i="91" s="1"/>
  <c r="J195" i="91"/>
  <c r="J194" i="91" s="1"/>
  <c r="C198" i="91"/>
  <c r="D196" i="91"/>
  <c r="H198" i="91"/>
  <c r="K194" i="91"/>
  <c r="H232" i="91"/>
  <c r="I231" i="91"/>
  <c r="F231" i="91"/>
  <c r="C235" i="91"/>
  <c r="F251" i="91"/>
  <c r="C251" i="91" s="1"/>
  <c r="C252" i="91"/>
  <c r="I259" i="91"/>
  <c r="H259" i="91" s="1"/>
  <c r="H260" i="91"/>
  <c r="C264" i="91"/>
  <c r="C283" i="91"/>
  <c r="G289" i="92"/>
  <c r="G288" i="92" s="1"/>
  <c r="G20" i="92"/>
  <c r="G53" i="92"/>
  <c r="K83" i="92"/>
  <c r="K75" i="92" s="1"/>
  <c r="K52" i="92" s="1"/>
  <c r="K51" i="92" s="1"/>
  <c r="C165" i="92"/>
  <c r="I58" i="93"/>
  <c r="H58" i="93" s="1"/>
  <c r="H59" i="93"/>
  <c r="F20" i="94"/>
  <c r="C21" i="94"/>
  <c r="F289" i="94"/>
  <c r="F288" i="94" s="1"/>
  <c r="K20" i="94"/>
  <c r="K289" i="94"/>
  <c r="K288" i="94" s="1"/>
  <c r="H178" i="94"/>
  <c r="I175" i="94"/>
  <c r="D269" i="94"/>
  <c r="C270" i="94"/>
  <c r="F289" i="91"/>
  <c r="F288" i="91" s="1"/>
  <c r="J289" i="91"/>
  <c r="J288" i="91" s="1"/>
  <c r="I58" i="91"/>
  <c r="H58" i="91" s="1"/>
  <c r="H78" i="91"/>
  <c r="I77" i="91"/>
  <c r="F83" i="91"/>
  <c r="H104" i="91"/>
  <c r="I103" i="91"/>
  <c r="H103" i="91" s="1"/>
  <c r="C122" i="91"/>
  <c r="F130" i="91"/>
  <c r="J173" i="91"/>
  <c r="J286" i="91" s="1"/>
  <c r="C191" i="91"/>
  <c r="C205" i="91"/>
  <c r="C227" i="91"/>
  <c r="H227" i="91"/>
  <c r="E231" i="91"/>
  <c r="H233" i="91"/>
  <c r="C260" i="91"/>
  <c r="D259" i="91"/>
  <c r="C259" i="91" s="1"/>
  <c r="C272" i="91"/>
  <c r="D270" i="91"/>
  <c r="I283" i="91"/>
  <c r="I289" i="91" s="1"/>
  <c r="I288" i="91" s="1"/>
  <c r="F20" i="92"/>
  <c r="C20" i="92" s="1"/>
  <c r="F289" i="92"/>
  <c r="F288" i="92" s="1"/>
  <c r="K289" i="92"/>
  <c r="K288" i="92" s="1"/>
  <c r="K20" i="92"/>
  <c r="H26" i="92"/>
  <c r="E54" i="92"/>
  <c r="J54" i="92"/>
  <c r="J53" i="92" s="1"/>
  <c r="J52" i="92" s="1"/>
  <c r="E76" i="92"/>
  <c r="J75" i="92"/>
  <c r="L83" i="92"/>
  <c r="G130" i="92"/>
  <c r="G75" i="92" s="1"/>
  <c r="C173" i="92"/>
  <c r="E173" i="92"/>
  <c r="C174" i="92"/>
  <c r="H184" i="92"/>
  <c r="J195" i="92"/>
  <c r="C246" i="92"/>
  <c r="D231" i="92"/>
  <c r="C131" i="93"/>
  <c r="D130" i="93"/>
  <c r="L195" i="93"/>
  <c r="L194" i="93" s="1"/>
  <c r="F204" i="93"/>
  <c r="F195" i="93" s="1"/>
  <c r="C205" i="93"/>
  <c r="F67" i="94"/>
  <c r="C67" i="94" s="1"/>
  <c r="C69" i="94"/>
  <c r="H162" i="94"/>
  <c r="I160" i="94"/>
  <c r="H160" i="94" s="1"/>
  <c r="H99" i="92"/>
  <c r="I95" i="92"/>
  <c r="H95" i="92" s="1"/>
  <c r="H132" i="92"/>
  <c r="I131" i="92"/>
  <c r="H142" i="92"/>
  <c r="I141" i="92"/>
  <c r="H141" i="92" s="1"/>
  <c r="H145" i="92"/>
  <c r="I144" i="92"/>
  <c r="H144" i="92" s="1"/>
  <c r="H166" i="92"/>
  <c r="I165" i="92"/>
  <c r="H165" i="92" s="1"/>
  <c r="K194" i="92"/>
  <c r="J230" i="92"/>
  <c r="J286" i="92" s="1"/>
  <c r="H234" i="92"/>
  <c r="I233" i="92"/>
  <c r="I238" i="92"/>
  <c r="H238" i="92" s="1"/>
  <c r="H239" i="92"/>
  <c r="D53" i="93"/>
  <c r="H97" i="93"/>
  <c r="I95" i="93"/>
  <c r="H95" i="93" s="1"/>
  <c r="G194" i="93"/>
  <c r="F231" i="93"/>
  <c r="F230" i="93" s="1"/>
  <c r="F286" i="93" s="1"/>
  <c r="C233" i="93"/>
  <c r="C235" i="93"/>
  <c r="E231" i="93"/>
  <c r="C26" i="94"/>
  <c r="H249" i="94"/>
  <c r="I246" i="94"/>
  <c r="H246" i="94" s="1"/>
  <c r="I270" i="95"/>
  <c r="H272" i="95"/>
  <c r="F54" i="96"/>
  <c r="F53" i="96" s="1"/>
  <c r="C55" i="96"/>
  <c r="H252" i="91"/>
  <c r="C43" i="92"/>
  <c r="F67" i="92"/>
  <c r="C67" i="92" s="1"/>
  <c r="C69" i="92"/>
  <c r="L75" i="92"/>
  <c r="L286" i="92" s="1"/>
  <c r="D83" i="92"/>
  <c r="C83" i="92" s="1"/>
  <c r="H85" i="92"/>
  <c r="I84" i="92"/>
  <c r="C103" i="92"/>
  <c r="I103" i="92"/>
  <c r="H103" i="92" s="1"/>
  <c r="H120" i="92"/>
  <c r="I116" i="92"/>
  <c r="H116" i="92" s="1"/>
  <c r="H123" i="92"/>
  <c r="I122" i="92"/>
  <c r="H122" i="92" s="1"/>
  <c r="C136" i="92"/>
  <c r="I136" i="92"/>
  <c r="H136" i="92" s="1"/>
  <c r="C160" i="92"/>
  <c r="H181" i="92"/>
  <c r="I179" i="92"/>
  <c r="H179" i="92" s="1"/>
  <c r="H253" i="92"/>
  <c r="I252" i="92"/>
  <c r="H262" i="92"/>
  <c r="I260" i="92"/>
  <c r="C283" i="92"/>
  <c r="C289" i="92" s="1"/>
  <c r="C288" i="92" s="1"/>
  <c r="F54" i="93"/>
  <c r="F53" i="93" s="1"/>
  <c r="C55" i="93"/>
  <c r="H84" i="93"/>
  <c r="H134" i="93"/>
  <c r="I131" i="93"/>
  <c r="H232" i="93"/>
  <c r="H266" i="93"/>
  <c r="I264" i="93"/>
  <c r="H264" i="93" s="1"/>
  <c r="H55" i="94"/>
  <c r="I54" i="94"/>
  <c r="H82" i="94"/>
  <c r="I80" i="94"/>
  <c r="H80" i="94" s="1"/>
  <c r="G230" i="94"/>
  <c r="J75" i="95"/>
  <c r="C191" i="92"/>
  <c r="E194" i="92"/>
  <c r="H205" i="92"/>
  <c r="F231" i="92"/>
  <c r="F230" i="92" s="1"/>
  <c r="K231" i="92"/>
  <c r="K230" i="92" s="1"/>
  <c r="H247" i="92"/>
  <c r="I246" i="92"/>
  <c r="H246" i="92" s="1"/>
  <c r="H264" i="92"/>
  <c r="H284" i="92"/>
  <c r="I283" i="92"/>
  <c r="I289" i="92" s="1"/>
  <c r="I288" i="92" s="1"/>
  <c r="H31" i="93"/>
  <c r="K26" i="93"/>
  <c r="G287" i="93"/>
  <c r="C45" i="93"/>
  <c r="G52" i="93"/>
  <c r="G51" i="93" s="1"/>
  <c r="G50" i="93" s="1"/>
  <c r="E130" i="93"/>
  <c r="E75" i="93" s="1"/>
  <c r="E52" i="93" s="1"/>
  <c r="H136" i="93"/>
  <c r="H166" i="93"/>
  <c r="H180" i="93"/>
  <c r="I179" i="93"/>
  <c r="H179" i="93" s="1"/>
  <c r="C187" i="93"/>
  <c r="E195" i="93"/>
  <c r="H199" i="93"/>
  <c r="I198" i="93"/>
  <c r="H218" i="93"/>
  <c r="I216" i="93"/>
  <c r="H216" i="93" s="1"/>
  <c r="H283" i="93"/>
  <c r="C288" i="93"/>
  <c r="H68" i="94"/>
  <c r="I67" i="94"/>
  <c r="H67" i="94" s="1"/>
  <c r="K83" i="94"/>
  <c r="H119" i="94"/>
  <c r="I116" i="94"/>
  <c r="H116" i="94" s="1"/>
  <c r="H142" i="94"/>
  <c r="I141" i="94"/>
  <c r="H141" i="94" s="1"/>
  <c r="H168" i="94"/>
  <c r="I166" i="94"/>
  <c r="F196" i="94"/>
  <c r="C198" i="94"/>
  <c r="H255" i="94"/>
  <c r="I252" i="94"/>
  <c r="C281" i="94"/>
  <c r="E269" i="94"/>
  <c r="H21" i="95"/>
  <c r="I55" i="95"/>
  <c r="H56" i="95"/>
  <c r="C69" i="95"/>
  <c r="D67" i="95"/>
  <c r="C67" i="95" s="1"/>
  <c r="G194" i="95"/>
  <c r="H200" i="95"/>
  <c r="I198" i="95"/>
  <c r="H198" i="95" s="1"/>
  <c r="C204" i="95"/>
  <c r="H88" i="96"/>
  <c r="I84" i="96"/>
  <c r="H106" i="96"/>
  <c r="I103" i="96"/>
  <c r="H103" i="96" s="1"/>
  <c r="D289" i="92"/>
  <c r="D288" i="92" s="1"/>
  <c r="H21" i="92"/>
  <c r="I175" i="92"/>
  <c r="C179" i="92"/>
  <c r="C188" i="92"/>
  <c r="I188" i="92"/>
  <c r="H193" i="92"/>
  <c r="I192" i="92"/>
  <c r="F204" i="92"/>
  <c r="F195" i="92" s="1"/>
  <c r="F194" i="92" s="1"/>
  <c r="I216" i="92"/>
  <c r="H228" i="92"/>
  <c r="G231" i="92"/>
  <c r="G230" i="92" s="1"/>
  <c r="C252" i="92"/>
  <c r="C272" i="92"/>
  <c r="I272" i="92"/>
  <c r="H272" i="92" s="1"/>
  <c r="G289" i="93"/>
  <c r="G288" i="93" s="1"/>
  <c r="G20" i="93"/>
  <c r="K289" i="93"/>
  <c r="K288" i="93" s="1"/>
  <c r="K20" i="93"/>
  <c r="J54" i="93"/>
  <c r="J53" i="93" s="1"/>
  <c r="J52" i="93" s="1"/>
  <c r="C67" i="93"/>
  <c r="K76" i="93"/>
  <c r="K75" i="93" s="1"/>
  <c r="I77" i="93"/>
  <c r="C89" i="93"/>
  <c r="C116" i="93"/>
  <c r="I116" i="93"/>
  <c r="H116" i="93" s="1"/>
  <c r="H129" i="93"/>
  <c r="H128" i="93" s="1"/>
  <c r="I128" i="93"/>
  <c r="I160" i="93"/>
  <c r="H160" i="93" s="1"/>
  <c r="C165" i="93"/>
  <c r="I175" i="93"/>
  <c r="C184" i="93"/>
  <c r="I184" i="93"/>
  <c r="H184" i="93" s="1"/>
  <c r="H189" i="93"/>
  <c r="I188" i="93"/>
  <c r="H206" i="93"/>
  <c r="I205" i="93"/>
  <c r="H31" i="94"/>
  <c r="I69" i="94"/>
  <c r="H69" i="94" s="1"/>
  <c r="H70" i="94"/>
  <c r="I128" i="94"/>
  <c r="H129" i="94"/>
  <c r="H128" i="94" s="1"/>
  <c r="D173" i="94"/>
  <c r="C174" i="94"/>
  <c r="C192" i="94"/>
  <c r="D191" i="94"/>
  <c r="H197" i="94"/>
  <c r="I196" i="94"/>
  <c r="G195" i="94"/>
  <c r="H206" i="94"/>
  <c r="I205" i="94"/>
  <c r="F259" i="94"/>
  <c r="C259" i="94" s="1"/>
  <c r="C260" i="94"/>
  <c r="E289" i="95"/>
  <c r="E288" i="95" s="1"/>
  <c r="E20" i="95"/>
  <c r="C36" i="95"/>
  <c r="F26" i="95"/>
  <c r="I95" i="95"/>
  <c r="H95" i="95" s="1"/>
  <c r="E187" i="92"/>
  <c r="C187" i="92" s="1"/>
  <c r="G195" i="92"/>
  <c r="G194" i="92" s="1"/>
  <c r="G204" i="92"/>
  <c r="C204" i="92" s="1"/>
  <c r="H227" i="92"/>
  <c r="I235" i="92"/>
  <c r="H235" i="92" s="1"/>
  <c r="C251" i="92"/>
  <c r="C260" i="92"/>
  <c r="D289" i="93"/>
  <c r="D288" i="93" s="1"/>
  <c r="D20" i="93"/>
  <c r="L289" i="93"/>
  <c r="L288" i="93" s="1"/>
  <c r="L20" i="93"/>
  <c r="K54" i="93"/>
  <c r="K53" i="93" s="1"/>
  <c r="K52" i="93" s="1"/>
  <c r="K51" i="93" s="1"/>
  <c r="K50" i="93" s="1"/>
  <c r="I55" i="93"/>
  <c r="H70" i="93"/>
  <c r="I69" i="93"/>
  <c r="C76" i="93"/>
  <c r="D75" i="93"/>
  <c r="L75" i="93"/>
  <c r="L52" i="93" s="1"/>
  <c r="L51" i="93" s="1"/>
  <c r="F76" i="93"/>
  <c r="F75" i="93" s="1"/>
  <c r="I80" i="93"/>
  <c r="H80" i="93" s="1"/>
  <c r="C84" i="93"/>
  <c r="D83" i="93"/>
  <c r="C83" i="93" s="1"/>
  <c r="L83" i="93"/>
  <c r="C95" i="93"/>
  <c r="I103" i="93"/>
  <c r="H103" i="93" s="1"/>
  <c r="C122" i="93"/>
  <c r="C144" i="93"/>
  <c r="C151" i="93"/>
  <c r="K187" i="93"/>
  <c r="K286" i="93" s="1"/>
  <c r="C192" i="93"/>
  <c r="H192" i="93"/>
  <c r="I191" i="93"/>
  <c r="H191" i="93" s="1"/>
  <c r="K194" i="93"/>
  <c r="E204" i="93"/>
  <c r="C204" i="93" s="1"/>
  <c r="C216" i="93"/>
  <c r="C272" i="93"/>
  <c r="D270" i="93"/>
  <c r="L269" i="93"/>
  <c r="G286" i="93"/>
  <c r="J20" i="94"/>
  <c r="J289" i="94"/>
  <c r="J288" i="94" s="1"/>
  <c r="H26" i="94"/>
  <c r="H152" i="94"/>
  <c r="I151" i="94"/>
  <c r="H151" i="94" s="1"/>
  <c r="I188" i="94"/>
  <c r="H189" i="94"/>
  <c r="H239" i="94"/>
  <c r="I238" i="94"/>
  <c r="H238" i="94" s="1"/>
  <c r="C252" i="94"/>
  <c r="D251" i="94"/>
  <c r="C251" i="94" s="1"/>
  <c r="I89" i="95"/>
  <c r="H89" i="95" s="1"/>
  <c r="H90" i="95"/>
  <c r="I216" i="95"/>
  <c r="H216" i="95" s="1"/>
  <c r="H217" i="95"/>
  <c r="H232" i="95"/>
  <c r="C260" i="95"/>
  <c r="D259" i="95"/>
  <c r="C259" i="95" s="1"/>
  <c r="G289" i="96"/>
  <c r="G288" i="96" s="1"/>
  <c r="G20" i="96"/>
  <c r="G75" i="94"/>
  <c r="G52" i="94" s="1"/>
  <c r="H77" i="94"/>
  <c r="I76" i="94"/>
  <c r="G83" i="94"/>
  <c r="L83" i="94"/>
  <c r="L75" i="94" s="1"/>
  <c r="L52" i="94" s="1"/>
  <c r="H145" i="94"/>
  <c r="I144" i="94"/>
  <c r="H144" i="94" s="1"/>
  <c r="F187" i="94"/>
  <c r="H191" i="94"/>
  <c r="E194" i="94"/>
  <c r="H217" i="94"/>
  <c r="I216" i="94"/>
  <c r="H216" i="94" s="1"/>
  <c r="K231" i="94"/>
  <c r="K230" i="94" s="1"/>
  <c r="K286" i="94" s="1"/>
  <c r="G259" i="94"/>
  <c r="H277" i="94"/>
  <c r="I276" i="94"/>
  <c r="H276" i="94" s="1"/>
  <c r="G286" i="94"/>
  <c r="D53" i="95"/>
  <c r="I58" i="95"/>
  <c r="H58" i="95" s="1"/>
  <c r="H70" i="95"/>
  <c r="I69" i="95"/>
  <c r="H77" i="95"/>
  <c r="H104" i="95"/>
  <c r="I103" i="95"/>
  <c r="H103" i="95" s="1"/>
  <c r="H116" i="95"/>
  <c r="H123" i="95"/>
  <c r="I122" i="95"/>
  <c r="H122" i="95" s="1"/>
  <c r="H193" i="95"/>
  <c r="I192" i="95"/>
  <c r="I233" i="95"/>
  <c r="H233" i="95" s="1"/>
  <c r="H234" i="95"/>
  <c r="I259" i="95"/>
  <c r="H259" i="95" s="1"/>
  <c r="C58" i="96"/>
  <c r="D54" i="96"/>
  <c r="D103" i="96"/>
  <c r="C103" i="96" s="1"/>
  <c r="C104" i="96"/>
  <c r="H190" i="96"/>
  <c r="I188" i="96"/>
  <c r="E231" i="96"/>
  <c r="E230" i="96" s="1"/>
  <c r="C233" i="96"/>
  <c r="D196" i="92"/>
  <c r="D270" i="92"/>
  <c r="D230" i="93"/>
  <c r="L230" i="93"/>
  <c r="L286" i="93" s="1"/>
  <c r="J231" i="93"/>
  <c r="J230" i="93" s="1"/>
  <c r="H234" i="93"/>
  <c r="I238" i="93"/>
  <c r="H238" i="93" s="1"/>
  <c r="C260" i="93"/>
  <c r="D259" i="93"/>
  <c r="C276" i="93"/>
  <c r="I276" i="93"/>
  <c r="H276" i="93" s="1"/>
  <c r="H282" i="93"/>
  <c r="I281" i="93"/>
  <c r="H281" i="93" s="1"/>
  <c r="G20" i="94"/>
  <c r="C20" i="94" s="1"/>
  <c r="H43" i="94"/>
  <c r="K53" i="94"/>
  <c r="K52" i="94" s="1"/>
  <c r="F54" i="94"/>
  <c r="F53" i="94" s="1"/>
  <c r="C53" i="94" s="1"/>
  <c r="C58" i="94"/>
  <c r="I58" i="94"/>
  <c r="H58" i="94" s="1"/>
  <c r="E76" i="94"/>
  <c r="E75" i="94" s="1"/>
  <c r="E286" i="94" s="1"/>
  <c r="J76" i="94"/>
  <c r="J75" i="94" s="1"/>
  <c r="J286" i="94" s="1"/>
  <c r="D83" i="94"/>
  <c r="C83" i="94" s="1"/>
  <c r="H113" i="94"/>
  <c r="I112" i="94"/>
  <c r="H112" i="94" s="1"/>
  <c r="D130" i="94"/>
  <c r="C130" i="94" s="1"/>
  <c r="C188" i="94"/>
  <c r="G187" i="94"/>
  <c r="D195" i="94"/>
  <c r="L195" i="94"/>
  <c r="G204" i="94"/>
  <c r="L204" i="94"/>
  <c r="H228" i="94"/>
  <c r="I227" i="94"/>
  <c r="H227" i="94" s="1"/>
  <c r="C233" i="94"/>
  <c r="D231" i="94"/>
  <c r="L231" i="94"/>
  <c r="L230" i="94" s="1"/>
  <c r="L286" i="94" s="1"/>
  <c r="H265" i="94"/>
  <c r="I264" i="94"/>
  <c r="H264" i="94" s="1"/>
  <c r="I272" i="94"/>
  <c r="H272" i="94" s="1"/>
  <c r="C283" i="94"/>
  <c r="G289" i="94"/>
  <c r="G288" i="94" s="1"/>
  <c r="H31" i="95"/>
  <c r="K26" i="95"/>
  <c r="C45" i="95"/>
  <c r="C55" i="95"/>
  <c r="G54" i="95"/>
  <c r="G53" i="95" s="1"/>
  <c r="F76" i="95"/>
  <c r="F75" i="95" s="1"/>
  <c r="F52" i="95" s="1"/>
  <c r="I80" i="95"/>
  <c r="F83" i="95"/>
  <c r="C84" i="95"/>
  <c r="D83" i="95"/>
  <c r="C83" i="95" s="1"/>
  <c r="L83" i="95"/>
  <c r="L75" i="95" s="1"/>
  <c r="L52" i="95" s="1"/>
  <c r="L51" i="95" s="1"/>
  <c r="H113" i="95"/>
  <c r="I112" i="95"/>
  <c r="H112" i="95" s="1"/>
  <c r="D130" i="95"/>
  <c r="C130" i="95" s="1"/>
  <c r="G130" i="95"/>
  <c r="L130" i="95"/>
  <c r="C166" i="95"/>
  <c r="D165" i="95"/>
  <c r="C165" i="95" s="1"/>
  <c r="H175" i="95"/>
  <c r="H181" i="95"/>
  <c r="I179" i="95"/>
  <c r="H179" i="95" s="1"/>
  <c r="C188" i="95"/>
  <c r="I188" i="95"/>
  <c r="E195" i="95"/>
  <c r="L194" i="95"/>
  <c r="E231" i="95"/>
  <c r="H282" i="95"/>
  <c r="I281" i="95"/>
  <c r="H281" i="95" s="1"/>
  <c r="F286" i="95"/>
  <c r="C31" i="96"/>
  <c r="F26" i="96"/>
  <c r="E196" i="96"/>
  <c r="C198" i="96"/>
  <c r="C235" i="96"/>
  <c r="D231" i="96"/>
  <c r="H261" i="96"/>
  <c r="I260" i="96"/>
  <c r="K289" i="96"/>
  <c r="K288" i="96" s="1"/>
  <c r="J289" i="93"/>
  <c r="J288" i="93" s="1"/>
  <c r="J204" i="93"/>
  <c r="J195" i="93" s="1"/>
  <c r="J194" i="93" s="1"/>
  <c r="H227" i="93"/>
  <c r="H233" i="93"/>
  <c r="C238" i="93"/>
  <c r="I246" i="93"/>
  <c r="H246" i="93" s="1"/>
  <c r="I252" i="93"/>
  <c r="E259" i="93"/>
  <c r="I259" i="93"/>
  <c r="H259" i="93" s="1"/>
  <c r="C43" i="94"/>
  <c r="K75" i="94"/>
  <c r="F76" i="94"/>
  <c r="F75" i="94" s="1"/>
  <c r="C80" i="94"/>
  <c r="H85" i="94"/>
  <c r="I84" i="94"/>
  <c r="H123" i="94"/>
  <c r="I122" i="94"/>
  <c r="H122" i="94" s="1"/>
  <c r="H132" i="94"/>
  <c r="I131" i="94"/>
  <c r="C160" i="94"/>
  <c r="C166" i="94"/>
  <c r="F174" i="94"/>
  <c r="F173" i="94" s="1"/>
  <c r="I179" i="94"/>
  <c r="H179" i="94" s="1"/>
  <c r="C184" i="94"/>
  <c r="I198" i="94"/>
  <c r="H198" i="94" s="1"/>
  <c r="D204" i="94"/>
  <c r="C204" i="94" s="1"/>
  <c r="H236" i="94"/>
  <c r="I235" i="94"/>
  <c r="I260" i="94"/>
  <c r="H271" i="94"/>
  <c r="I270" i="94"/>
  <c r="H281" i="94"/>
  <c r="C21" i="95"/>
  <c r="C289" i="95" s="1"/>
  <c r="C288" i="95" s="1"/>
  <c r="D289" i="95"/>
  <c r="D288" i="95" s="1"/>
  <c r="D20" i="95"/>
  <c r="L289" i="95"/>
  <c r="L288" i="95" s="1"/>
  <c r="L20" i="95"/>
  <c r="J54" i="95"/>
  <c r="J53" i="95" s="1"/>
  <c r="G76" i="95"/>
  <c r="G75" i="95" s="1"/>
  <c r="E83" i="95"/>
  <c r="E75" i="95" s="1"/>
  <c r="E52" i="95" s="1"/>
  <c r="I84" i="95"/>
  <c r="I166" i="95"/>
  <c r="K173" i="95"/>
  <c r="K286" i="95" s="1"/>
  <c r="C187" i="95"/>
  <c r="C227" i="95"/>
  <c r="H227" i="95"/>
  <c r="F231" i="95"/>
  <c r="F230" i="95" s="1"/>
  <c r="F194" i="95" s="1"/>
  <c r="C233" i="95"/>
  <c r="H240" i="95"/>
  <c r="I238" i="95"/>
  <c r="H238" i="95" s="1"/>
  <c r="C272" i="95"/>
  <c r="D270" i="95"/>
  <c r="I283" i="95"/>
  <c r="H284" i="95"/>
  <c r="F289" i="96"/>
  <c r="F288" i="96" s="1"/>
  <c r="F20" i="96"/>
  <c r="C20" i="96" s="1"/>
  <c r="H70" i="96"/>
  <c r="I69" i="96"/>
  <c r="K75" i="96"/>
  <c r="C89" i="96"/>
  <c r="F83" i="96"/>
  <c r="H185" i="96"/>
  <c r="I184" i="96"/>
  <c r="H184" i="96" s="1"/>
  <c r="F194" i="96"/>
  <c r="H283" i="96"/>
  <c r="H21" i="94"/>
  <c r="H289" i="94" s="1"/>
  <c r="H288" i="94" s="1"/>
  <c r="H45" i="94"/>
  <c r="F289" i="95"/>
  <c r="F288" i="95" s="1"/>
  <c r="J130" i="95"/>
  <c r="I141" i="95"/>
  <c r="I151" i="95"/>
  <c r="H151" i="95" s="1"/>
  <c r="C175" i="95"/>
  <c r="D174" i="95"/>
  <c r="I196" i="95"/>
  <c r="J204" i="95"/>
  <c r="J195" i="95" s="1"/>
  <c r="J194" i="95" s="1"/>
  <c r="I252" i="95"/>
  <c r="H21" i="96"/>
  <c r="I55" i="96"/>
  <c r="H56" i="96"/>
  <c r="I58" i="96"/>
  <c r="H58" i="96" s="1"/>
  <c r="H77" i="96"/>
  <c r="I89" i="96"/>
  <c r="H89" i="96" s="1"/>
  <c r="H90" i="96"/>
  <c r="H113" i="96"/>
  <c r="H117" i="96"/>
  <c r="I116" i="96"/>
  <c r="H116" i="96" s="1"/>
  <c r="J130" i="96"/>
  <c r="J75" i="96" s="1"/>
  <c r="J52" i="96" s="1"/>
  <c r="J51" i="96" s="1"/>
  <c r="H132" i="96"/>
  <c r="I141" i="96"/>
  <c r="H142" i="96"/>
  <c r="I151" i="96"/>
  <c r="H151" i="96" s="1"/>
  <c r="H170" i="96"/>
  <c r="I166" i="96"/>
  <c r="C188" i="96"/>
  <c r="E187" i="96"/>
  <c r="C187" i="96" s="1"/>
  <c r="G194" i="96"/>
  <c r="C264" i="96"/>
  <c r="D259" i="96"/>
  <c r="C259" i="96" s="1"/>
  <c r="H148" i="97"/>
  <c r="I144" i="97"/>
  <c r="H144" i="97" s="1"/>
  <c r="H241" i="97"/>
  <c r="I238" i="97"/>
  <c r="H238" i="97" s="1"/>
  <c r="K289" i="95"/>
  <c r="K288" i="95" s="1"/>
  <c r="F130" i="95"/>
  <c r="I144" i="95"/>
  <c r="H144" i="95" s="1"/>
  <c r="G173" i="95"/>
  <c r="G286" i="95" s="1"/>
  <c r="E174" i="95"/>
  <c r="E173" i="95" s="1"/>
  <c r="C179" i="95"/>
  <c r="H185" i="95"/>
  <c r="I184" i="95"/>
  <c r="H184" i="95" s="1"/>
  <c r="C191" i="95"/>
  <c r="K195" i="95"/>
  <c r="K194" i="95" s="1"/>
  <c r="C198" i="95"/>
  <c r="K204" i="95"/>
  <c r="I205" i="95"/>
  <c r="D230" i="95"/>
  <c r="L230" i="95"/>
  <c r="L286" i="95" s="1"/>
  <c r="J231" i="95"/>
  <c r="J230" i="95" s="1"/>
  <c r="C238" i="95"/>
  <c r="I246" i="95"/>
  <c r="H246" i="95" s="1"/>
  <c r="C251" i="95"/>
  <c r="J289" i="96"/>
  <c r="J288" i="96" s="1"/>
  <c r="J20" i="96"/>
  <c r="H26" i="96"/>
  <c r="K52" i="96"/>
  <c r="K51" i="96" s="1"/>
  <c r="K50" i="96" s="1"/>
  <c r="H112" i="96"/>
  <c r="H131" i="96"/>
  <c r="I144" i="96"/>
  <c r="H144" i="96" s="1"/>
  <c r="L194" i="96"/>
  <c r="H198" i="96"/>
  <c r="H255" i="96"/>
  <c r="I252" i="96"/>
  <c r="H105" i="97"/>
  <c r="I103" i="97"/>
  <c r="H103" i="97" s="1"/>
  <c r="C112" i="97"/>
  <c r="D83" i="97"/>
  <c r="C136" i="97"/>
  <c r="F130" i="97"/>
  <c r="F75" i="97" s="1"/>
  <c r="D196" i="95"/>
  <c r="D75" i="96"/>
  <c r="L75" i="96"/>
  <c r="L52" i="96" s="1"/>
  <c r="L51" i="96" s="1"/>
  <c r="F76" i="96"/>
  <c r="C76" i="96" s="1"/>
  <c r="I80" i="96"/>
  <c r="C84" i="96"/>
  <c r="D83" i="96"/>
  <c r="L83" i="96"/>
  <c r="F130" i="96"/>
  <c r="C136" i="96"/>
  <c r="C166" i="96"/>
  <c r="D165" i="96"/>
  <c r="C165" i="96" s="1"/>
  <c r="C175" i="96"/>
  <c r="D174" i="96"/>
  <c r="C191" i="96"/>
  <c r="H207" i="96"/>
  <c r="I205" i="96"/>
  <c r="H218" i="96"/>
  <c r="I216" i="96"/>
  <c r="H216" i="96" s="1"/>
  <c r="G230" i="96"/>
  <c r="D270" i="96"/>
  <c r="K286" i="96"/>
  <c r="G52" i="97"/>
  <c r="G51" i="97" s="1"/>
  <c r="G50" i="97" s="1"/>
  <c r="H175" i="97"/>
  <c r="I174" i="97"/>
  <c r="E289" i="96"/>
  <c r="E288" i="96" s="1"/>
  <c r="I289" i="96"/>
  <c r="I288" i="96" s="1"/>
  <c r="E75" i="96"/>
  <c r="G76" i="96"/>
  <c r="G75" i="96" s="1"/>
  <c r="G52" i="96" s="1"/>
  <c r="G51" i="96" s="1"/>
  <c r="E83" i="96"/>
  <c r="I122" i="96"/>
  <c r="H122" i="96" s="1"/>
  <c r="E174" i="96"/>
  <c r="E173" i="96" s="1"/>
  <c r="I174" i="96"/>
  <c r="H193" i="96"/>
  <c r="I192" i="96"/>
  <c r="I196" i="96"/>
  <c r="C205" i="96"/>
  <c r="C216" i="96"/>
  <c r="J230" i="96"/>
  <c r="J194" i="96" s="1"/>
  <c r="H233" i="96"/>
  <c r="C252" i="96"/>
  <c r="G286" i="96"/>
  <c r="L286" i="96"/>
  <c r="H56" i="97"/>
  <c r="I55" i="97"/>
  <c r="H59" i="97"/>
  <c r="I58" i="97"/>
  <c r="H58" i="97" s="1"/>
  <c r="H78" i="97"/>
  <c r="I77" i="97"/>
  <c r="H81" i="97"/>
  <c r="I80" i="97"/>
  <c r="H80" i="97" s="1"/>
  <c r="C198" i="97"/>
  <c r="D196" i="97"/>
  <c r="K286" i="97"/>
  <c r="I235" i="96"/>
  <c r="H235" i="96" s="1"/>
  <c r="I238" i="96"/>
  <c r="H238" i="96" s="1"/>
  <c r="D251" i="96"/>
  <c r="C251" i="96" s="1"/>
  <c r="I264" i="96"/>
  <c r="H264" i="96" s="1"/>
  <c r="I270" i="96"/>
  <c r="I289" i="97"/>
  <c r="I288" i="97" s="1"/>
  <c r="H21" i="97"/>
  <c r="H90" i="97"/>
  <c r="I89" i="97"/>
  <c r="H89" i="97" s="1"/>
  <c r="H126" i="97"/>
  <c r="I122" i="97"/>
  <c r="H122" i="97" s="1"/>
  <c r="H135" i="97"/>
  <c r="I131" i="97"/>
  <c r="H155" i="97"/>
  <c r="I151" i="97"/>
  <c r="H151" i="97" s="1"/>
  <c r="H161" i="97"/>
  <c r="I160" i="97"/>
  <c r="H160" i="97" s="1"/>
  <c r="H167" i="97"/>
  <c r="I166" i="97"/>
  <c r="I192" i="97"/>
  <c r="H193" i="97"/>
  <c r="F194" i="97"/>
  <c r="H196" i="97"/>
  <c r="H208" i="97"/>
  <c r="I205" i="97"/>
  <c r="H255" i="97"/>
  <c r="I252" i="97"/>
  <c r="C283" i="96"/>
  <c r="E289" i="97"/>
  <c r="E288" i="97" s="1"/>
  <c r="E20" i="97"/>
  <c r="C20" i="97" s="1"/>
  <c r="G287" i="97"/>
  <c r="C76" i="97"/>
  <c r="I84" i="97"/>
  <c r="I95" i="97"/>
  <c r="H95" i="97" s="1"/>
  <c r="I116" i="97"/>
  <c r="H116" i="97" s="1"/>
  <c r="H129" i="97"/>
  <c r="H128" i="97" s="1"/>
  <c r="I128" i="97"/>
  <c r="L130" i="97"/>
  <c r="L75" i="97" s="1"/>
  <c r="L52" i="97" s="1"/>
  <c r="L51" i="97" s="1"/>
  <c r="I231" i="97"/>
  <c r="H232" i="97"/>
  <c r="C235" i="97"/>
  <c r="D231" i="97"/>
  <c r="I264" i="97"/>
  <c r="H264" i="97" s="1"/>
  <c r="C270" i="97"/>
  <c r="D269" i="97"/>
  <c r="C269" i="97" s="1"/>
  <c r="I276" i="97"/>
  <c r="H276" i="97" s="1"/>
  <c r="C54" i="97"/>
  <c r="C69" i="97"/>
  <c r="D67" i="97"/>
  <c r="C67" i="97" s="1"/>
  <c r="C84" i="97"/>
  <c r="E83" i="97"/>
  <c r="E75" i="97" s="1"/>
  <c r="E52" i="97" s="1"/>
  <c r="C131" i="97"/>
  <c r="D130" i="97"/>
  <c r="H219" i="97"/>
  <c r="I216" i="97"/>
  <c r="H216" i="97" s="1"/>
  <c r="H261" i="97"/>
  <c r="I260" i="97"/>
  <c r="H273" i="97"/>
  <c r="I272" i="97"/>
  <c r="F289" i="97"/>
  <c r="F288" i="97" s="1"/>
  <c r="D53" i="97"/>
  <c r="I69" i="97"/>
  <c r="K194" i="97"/>
  <c r="K51" i="97" s="1"/>
  <c r="H281" i="97"/>
  <c r="G286" i="97"/>
  <c r="C21" i="97"/>
  <c r="C289" i="97" s="1"/>
  <c r="C288" i="97" s="1"/>
  <c r="C45" i="97"/>
  <c r="I184" i="97"/>
  <c r="H184" i="97" s="1"/>
  <c r="C188" i="97"/>
  <c r="D187" i="97"/>
  <c r="C187" i="97" s="1"/>
  <c r="L187" i="97"/>
  <c r="L286" i="97" s="1"/>
  <c r="C192" i="97"/>
  <c r="C205" i="97"/>
  <c r="E204" i="97"/>
  <c r="E195" i="97" s="1"/>
  <c r="E231" i="97"/>
  <c r="C233" i="97"/>
  <c r="C252" i="97"/>
  <c r="E251" i="97"/>
  <c r="C251" i="97" s="1"/>
  <c r="I283" i="97"/>
  <c r="D174" i="97"/>
  <c r="L174" i="97"/>
  <c r="L173" i="97" s="1"/>
  <c r="E187" i="97"/>
  <c r="J195" i="97"/>
  <c r="J194" i="97" s="1"/>
  <c r="J51" i="97" s="1"/>
  <c r="C238" i="97"/>
  <c r="C259" i="97"/>
  <c r="C264" i="97"/>
  <c r="C276" i="97"/>
  <c r="C283" i="97"/>
  <c r="H298" i="88"/>
  <c r="C298" i="88"/>
  <c r="H297" i="88"/>
  <c r="C297" i="88"/>
  <c r="H296" i="88"/>
  <c r="C296" i="88"/>
  <c r="H295" i="88"/>
  <c r="C295" i="88"/>
  <c r="H294" i="88"/>
  <c r="C294" i="88"/>
  <c r="H293" i="88"/>
  <c r="C293" i="88"/>
  <c r="H292" i="88"/>
  <c r="C292" i="88"/>
  <c r="H291" i="88"/>
  <c r="C291" i="88"/>
  <c r="L290" i="88"/>
  <c r="K290" i="88"/>
  <c r="J290" i="88"/>
  <c r="I290" i="88"/>
  <c r="H290" i="88"/>
  <c r="G290" i="88"/>
  <c r="F290" i="88"/>
  <c r="E290" i="88"/>
  <c r="D290" i="88"/>
  <c r="C290" i="88"/>
  <c r="F289" i="88"/>
  <c r="F288" i="88" s="1"/>
  <c r="H285" i="88"/>
  <c r="C285" i="88"/>
  <c r="H284" i="88"/>
  <c r="C284" i="88"/>
  <c r="L283" i="88"/>
  <c r="K283" i="88"/>
  <c r="J283" i="88"/>
  <c r="I283" i="88"/>
  <c r="H283" i="88" s="1"/>
  <c r="G283" i="88"/>
  <c r="F283" i="88"/>
  <c r="E283" i="88"/>
  <c r="D283" i="88"/>
  <c r="C283" i="88" s="1"/>
  <c r="H282" i="88"/>
  <c r="C282" i="88"/>
  <c r="L281" i="88"/>
  <c r="K281" i="88"/>
  <c r="J281" i="88"/>
  <c r="I281" i="88"/>
  <c r="G281" i="88"/>
  <c r="F281" i="88"/>
  <c r="E281" i="88"/>
  <c r="D281" i="88"/>
  <c r="H280" i="88"/>
  <c r="C280" i="88"/>
  <c r="H279" i="88"/>
  <c r="C279" i="88"/>
  <c r="H278" i="88"/>
  <c r="C278" i="88"/>
  <c r="H277" i="88"/>
  <c r="C277" i="88"/>
  <c r="L276" i="88"/>
  <c r="K276" i="88"/>
  <c r="J276" i="88"/>
  <c r="I276" i="88"/>
  <c r="H276" i="88"/>
  <c r="G276" i="88"/>
  <c r="F276" i="88"/>
  <c r="E276" i="88"/>
  <c r="D276" i="88"/>
  <c r="C276" i="88" s="1"/>
  <c r="H275" i="88"/>
  <c r="C275" i="88"/>
  <c r="H274" i="88"/>
  <c r="C274" i="88"/>
  <c r="H273" i="88"/>
  <c r="C273" i="88"/>
  <c r="L272" i="88"/>
  <c r="K272" i="88"/>
  <c r="J272" i="88"/>
  <c r="I272" i="88"/>
  <c r="H272" i="88"/>
  <c r="G272" i="88"/>
  <c r="F272" i="88"/>
  <c r="E272" i="88"/>
  <c r="D272" i="88"/>
  <c r="C272" i="88" s="1"/>
  <c r="H271" i="88"/>
  <c r="C271" i="88"/>
  <c r="L270" i="88"/>
  <c r="L269" i="88" s="1"/>
  <c r="K270" i="88"/>
  <c r="K269" i="88" s="1"/>
  <c r="J270" i="88"/>
  <c r="I270" i="88"/>
  <c r="H270" i="88"/>
  <c r="G270" i="88"/>
  <c r="G269" i="88" s="1"/>
  <c r="F270" i="88"/>
  <c r="E270" i="88"/>
  <c r="D270" i="88"/>
  <c r="J269" i="88"/>
  <c r="I269" i="88"/>
  <c r="F269" i="88"/>
  <c r="E269" i="88"/>
  <c r="H268" i="88"/>
  <c r="C268" i="88"/>
  <c r="H267" i="88"/>
  <c r="C267" i="88"/>
  <c r="H266" i="88"/>
  <c r="C266" i="88"/>
  <c r="H265" i="88"/>
  <c r="C265" i="88"/>
  <c r="L264" i="88"/>
  <c r="K264" i="88"/>
  <c r="J264" i="88"/>
  <c r="I264" i="88"/>
  <c r="H264" i="88"/>
  <c r="G264" i="88"/>
  <c r="F264" i="88"/>
  <c r="E264" i="88"/>
  <c r="D264" i="88"/>
  <c r="C264" i="88" s="1"/>
  <c r="H263" i="88"/>
  <c r="C263" i="88"/>
  <c r="H262" i="88"/>
  <c r="C262" i="88"/>
  <c r="H261" i="88"/>
  <c r="C261" i="88"/>
  <c r="L260" i="88"/>
  <c r="L259" i="88" s="1"/>
  <c r="K260" i="88"/>
  <c r="K259" i="88" s="1"/>
  <c r="J260" i="88"/>
  <c r="I260" i="88"/>
  <c r="H260" i="88"/>
  <c r="G260" i="88"/>
  <c r="G259" i="88" s="1"/>
  <c r="F260" i="88"/>
  <c r="E260" i="88"/>
  <c r="D260" i="88"/>
  <c r="J259" i="88"/>
  <c r="I259" i="88"/>
  <c r="F259" i="88"/>
  <c r="E259" i="88"/>
  <c r="H258" i="88"/>
  <c r="C258" i="88"/>
  <c r="H257" i="88"/>
  <c r="C257" i="88"/>
  <c r="H256" i="88"/>
  <c r="C256" i="88"/>
  <c r="H255" i="88"/>
  <c r="C255" i="88"/>
  <c r="H254" i="88"/>
  <c r="C254" i="88"/>
  <c r="H253" i="88"/>
  <c r="C253" i="88"/>
  <c r="L252" i="88"/>
  <c r="L251" i="88" s="1"/>
  <c r="K252" i="88"/>
  <c r="K251" i="88" s="1"/>
  <c r="J252" i="88"/>
  <c r="I252" i="88"/>
  <c r="H252" i="88"/>
  <c r="G252" i="88"/>
  <c r="G251" i="88" s="1"/>
  <c r="F252" i="88"/>
  <c r="E252" i="88"/>
  <c r="D252" i="88"/>
  <c r="J251" i="88"/>
  <c r="I251" i="88"/>
  <c r="H251" i="88" s="1"/>
  <c r="F251" i="88"/>
  <c r="E251" i="88"/>
  <c r="H250" i="88"/>
  <c r="C250" i="88"/>
  <c r="H249" i="88"/>
  <c r="C249" i="88"/>
  <c r="H248" i="88"/>
  <c r="C248" i="88"/>
  <c r="H247" i="88"/>
  <c r="C247" i="88"/>
  <c r="L246" i="88"/>
  <c r="K246" i="88"/>
  <c r="J246" i="88"/>
  <c r="I246" i="88"/>
  <c r="H246" i="88"/>
  <c r="G246" i="88"/>
  <c r="F246" i="88"/>
  <c r="E246" i="88"/>
  <c r="D246" i="88"/>
  <c r="C246" i="88" s="1"/>
  <c r="H245" i="88"/>
  <c r="C245" i="88"/>
  <c r="H244" i="88"/>
  <c r="C244" i="88"/>
  <c r="H243" i="88"/>
  <c r="C243" i="88"/>
  <c r="H242" i="88"/>
  <c r="C242" i="88"/>
  <c r="H241" i="88"/>
  <c r="C241" i="88"/>
  <c r="H240" i="88"/>
  <c r="C240" i="88"/>
  <c r="H239" i="88"/>
  <c r="C239" i="88"/>
  <c r="L238" i="88"/>
  <c r="L231" i="88" s="1"/>
  <c r="K238" i="88"/>
  <c r="K231" i="88" s="1"/>
  <c r="K230" i="88" s="1"/>
  <c r="J238" i="88"/>
  <c r="I238" i="88"/>
  <c r="H238" i="88"/>
  <c r="G238" i="88"/>
  <c r="G231" i="88" s="1"/>
  <c r="G230" i="88" s="1"/>
  <c r="F238" i="88"/>
  <c r="E238" i="88"/>
  <c r="D238" i="88"/>
  <c r="H237" i="88"/>
  <c r="C237" i="88"/>
  <c r="H236" i="88"/>
  <c r="C236" i="88"/>
  <c r="L235" i="88"/>
  <c r="K235" i="88"/>
  <c r="J235" i="88"/>
  <c r="I235" i="88"/>
  <c r="H235" i="88" s="1"/>
  <c r="G235" i="88"/>
  <c r="F235" i="88"/>
  <c r="F231" i="88" s="1"/>
  <c r="F230" i="88" s="1"/>
  <c r="E235" i="88"/>
  <c r="D235" i="88"/>
  <c r="H234" i="88"/>
  <c r="C234" i="88"/>
  <c r="L233" i="88"/>
  <c r="K233" i="88"/>
  <c r="J233" i="88"/>
  <c r="I233" i="88"/>
  <c r="H233" i="88" s="1"/>
  <c r="G233" i="88"/>
  <c r="F233" i="88"/>
  <c r="E233" i="88"/>
  <c r="D233" i="88"/>
  <c r="H232" i="88"/>
  <c r="C232" i="88"/>
  <c r="J231" i="88"/>
  <c r="J230" i="88" s="1"/>
  <c r="I231" i="88"/>
  <c r="H231" i="88" s="1"/>
  <c r="E231" i="88"/>
  <c r="E230" i="88" s="1"/>
  <c r="L230" i="88"/>
  <c r="H229" i="88"/>
  <c r="C229" i="88"/>
  <c r="H228" i="88"/>
  <c r="C228" i="88"/>
  <c r="L227" i="88"/>
  <c r="K227" i="88"/>
  <c r="J227" i="88"/>
  <c r="I227" i="88"/>
  <c r="G227" i="88"/>
  <c r="F227" i="88"/>
  <c r="E227" i="88"/>
  <c r="C227" i="88" s="1"/>
  <c r="D227" i="88"/>
  <c r="H226" i="88"/>
  <c r="C226" i="88"/>
  <c r="H225" i="88"/>
  <c r="C225" i="88"/>
  <c r="H224" i="88"/>
  <c r="C224" i="88"/>
  <c r="H223" i="88"/>
  <c r="C223" i="88"/>
  <c r="H222" i="88"/>
  <c r="C222" i="88"/>
  <c r="H221" i="88"/>
  <c r="C221" i="88"/>
  <c r="H220" i="88"/>
  <c r="C220" i="88"/>
  <c r="H219" i="88"/>
  <c r="C219" i="88"/>
  <c r="H218" i="88"/>
  <c r="C218" i="88"/>
  <c r="H217" i="88"/>
  <c r="C217" i="88"/>
  <c r="L216" i="88"/>
  <c r="L204" i="88" s="1"/>
  <c r="K216" i="88"/>
  <c r="J216" i="88"/>
  <c r="I216" i="88"/>
  <c r="H216" i="88"/>
  <c r="G216" i="88"/>
  <c r="F216" i="88"/>
  <c r="E216" i="88"/>
  <c r="D216" i="88"/>
  <c r="C216" i="88" s="1"/>
  <c r="H215" i="88"/>
  <c r="C215" i="88"/>
  <c r="H214" i="88"/>
  <c r="C214" i="88"/>
  <c r="H213" i="88"/>
  <c r="C213" i="88"/>
  <c r="H212" i="88"/>
  <c r="C212" i="88"/>
  <c r="H211" i="88"/>
  <c r="C211" i="88"/>
  <c r="H210" i="88"/>
  <c r="C210" i="88"/>
  <c r="H209" i="88"/>
  <c r="C209" i="88"/>
  <c r="H208" i="88"/>
  <c r="C208" i="88"/>
  <c r="H207" i="88"/>
  <c r="C207" i="88"/>
  <c r="H206" i="88"/>
  <c r="C206" i="88"/>
  <c r="L205" i="88"/>
  <c r="K205" i="88"/>
  <c r="J205" i="88"/>
  <c r="I205" i="88"/>
  <c r="H205" i="88" s="1"/>
  <c r="G205" i="88"/>
  <c r="F205" i="88"/>
  <c r="F204" i="88" s="1"/>
  <c r="F195" i="88" s="1"/>
  <c r="E205" i="88"/>
  <c r="E204" i="88" s="1"/>
  <c r="D205" i="88"/>
  <c r="K204" i="88"/>
  <c r="G204" i="88"/>
  <c r="H203" i="88"/>
  <c r="C203" i="88"/>
  <c r="H202" i="88"/>
  <c r="C202" i="88"/>
  <c r="H201" i="88"/>
  <c r="C201" i="88"/>
  <c r="H200" i="88"/>
  <c r="C200" i="88"/>
  <c r="H199" i="88"/>
  <c r="C199" i="88"/>
  <c r="L198" i="88"/>
  <c r="K198" i="88"/>
  <c r="J198" i="88"/>
  <c r="I198" i="88"/>
  <c r="G198" i="88"/>
  <c r="F198" i="88"/>
  <c r="E198" i="88"/>
  <c r="D198" i="88"/>
  <c r="C198" i="88"/>
  <c r="H197" i="88"/>
  <c r="C197" i="88"/>
  <c r="L196" i="88"/>
  <c r="J196" i="88"/>
  <c r="I196" i="88"/>
  <c r="G196" i="88"/>
  <c r="G195" i="88" s="1"/>
  <c r="G194" i="88" s="1"/>
  <c r="F196" i="88"/>
  <c r="E196" i="88"/>
  <c r="D196" i="88"/>
  <c r="C196" i="88"/>
  <c r="E195" i="88"/>
  <c r="E194" i="88" s="1"/>
  <c r="H193" i="88"/>
  <c r="C193" i="88"/>
  <c r="L192" i="88"/>
  <c r="L191" i="88" s="1"/>
  <c r="K192" i="88"/>
  <c r="K191" i="88" s="1"/>
  <c r="J192" i="88"/>
  <c r="I192" i="88"/>
  <c r="H192" i="88"/>
  <c r="G192" i="88"/>
  <c r="G191" i="88" s="1"/>
  <c r="F192" i="88"/>
  <c r="E192" i="88"/>
  <c r="D192" i="88"/>
  <c r="D191" i="88" s="1"/>
  <c r="J191" i="88"/>
  <c r="I191" i="88"/>
  <c r="F191" i="88"/>
  <c r="F187" i="88" s="1"/>
  <c r="E191" i="88"/>
  <c r="H190" i="88"/>
  <c r="C190" i="88"/>
  <c r="H189" i="88"/>
  <c r="C189" i="88"/>
  <c r="L188" i="88"/>
  <c r="K188" i="88"/>
  <c r="J188" i="88"/>
  <c r="I188" i="88"/>
  <c r="G188" i="88"/>
  <c r="G187" i="88" s="1"/>
  <c r="F188" i="88"/>
  <c r="E188" i="88"/>
  <c r="D188" i="88"/>
  <c r="C188" i="88"/>
  <c r="J187" i="88"/>
  <c r="E187" i="88"/>
  <c r="H186" i="88"/>
  <c r="C186" i="88"/>
  <c r="H185" i="88"/>
  <c r="C185" i="88"/>
  <c r="L184" i="88"/>
  <c r="K184" i="88"/>
  <c r="J184" i="88"/>
  <c r="I184" i="88"/>
  <c r="H184" i="88"/>
  <c r="G184" i="88"/>
  <c r="F184" i="88"/>
  <c r="E184" i="88"/>
  <c r="D184" i="88"/>
  <c r="C184" i="88" s="1"/>
  <c r="H183" i="88"/>
  <c r="C183" i="88"/>
  <c r="H182" i="88"/>
  <c r="C182" i="88"/>
  <c r="H181" i="88"/>
  <c r="C181" i="88"/>
  <c r="H180" i="88"/>
  <c r="C180" i="88"/>
  <c r="L179" i="88"/>
  <c r="K179" i="88"/>
  <c r="J179" i="88"/>
  <c r="I179" i="88"/>
  <c r="G179" i="88"/>
  <c r="F179" i="88"/>
  <c r="E179" i="88"/>
  <c r="D179" i="88"/>
  <c r="H178" i="88"/>
  <c r="C178" i="88"/>
  <c r="H177" i="88"/>
  <c r="C177" i="88"/>
  <c r="H176" i="88"/>
  <c r="C176" i="88"/>
  <c r="L175" i="88"/>
  <c r="K175" i="88"/>
  <c r="J175" i="88"/>
  <c r="I175" i="88"/>
  <c r="G175" i="88"/>
  <c r="F175" i="88"/>
  <c r="E175" i="88"/>
  <c r="D175" i="88"/>
  <c r="C175" i="88" s="1"/>
  <c r="L174" i="88"/>
  <c r="L173" i="88" s="1"/>
  <c r="K174" i="88"/>
  <c r="K173" i="88" s="1"/>
  <c r="G174" i="88"/>
  <c r="G173" i="88" s="1"/>
  <c r="D174" i="88"/>
  <c r="D173" i="88" s="1"/>
  <c r="H172" i="88"/>
  <c r="C172" i="88"/>
  <c r="H171" i="88"/>
  <c r="C171" i="88"/>
  <c r="H170" i="88"/>
  <c r="C170" i="88"/>
  <c r="H169" i="88"/>
  <c r="C169" i="88"/>
  <c r="H168" i="88"/>
  <c r="C168" i="88"/>
  <c r="H167" i="88"/>
  <c r="C167" i="88"/>
  <c r="L166" i="88"/>
  <c r="L165" i="88" s="1"/>
  <c r="K166" i="88"/>
  <c r="J166" i="88"/>
  <c r="I166" i="88"/>
  <c r="G166" i="88"/>
  <c r="G165" i="88" s="1"/>
  <c r="F166" i="88"/>
  <c r="E166" i="88"/>
  <c r="D166" i="88"/>
  <c r="D165" i="88" s="1"/>
  <c r="C166" i="88"/>
  <c r="J165" i="88"/>
  <c r="I165" i="88"/>
  <c r="F165" i="88"/>
  <c r="E165" i="88"/>
  <c r="H164" i="88"/>
  <c r="C164" i="88"/>
  <c r="H163" i="88"/>
  <c r="C163" i="88"/>
  <c r="H162" i="88"/>
  <c r="C162" i="88"/>
  <c r="H161" i="88"/>
  <c r="C161" i="88"/>
  <c r="L160" i="88"/>
  <c r="K160" i="88"/>
  <c r="J160" i="88"/>
  <c r="I160" i="88"/>
  <c r="H160" i="88"/>
  <c r="G160" i="88"/>
  <c r="F160" i="88"/>
  <c r="E160" i="88"/>
  <c r="D160" i="88"/>
  <c r="C160" i="88" s="1"/>
  <c r="H159" i="88"/>
  <c r="C159" i="88"/>
  <c r="H158" i="88"/>
  <c r="C158" i="88"/>
  <c r="H157" i="88"/>
  <c r="C157" i="88"/>
  <c r="H156" i="88"/>
  <c r="C156" i="88"/>
  <c r="H155" i="88"/>
  <c r="C155" i="88"/>
  <c r="H154" i="88"/>
  <c r="C154" i="88"/>
  <c r="H153" i="88"/>
  <c r="C153" i="88"/>
  <c r="H152" i="88"/>
  <c r="C152" i="88"/>
  <c r="L151" i="88"/>
  <c r="K151" i="88"/>
  <c r="J151" i="88"/>
  <c r="I151" i="88"/>
  <c r="G151" i="88"/>
  <c r="F151" i="88"/>
  <c r="E151" i="88"/>
  <c r="D151" i="88"/>
  <c r="H150" i="88"/>
  <c r="C150" i="88"/>
  <c r="H149" i="88"/>
  <c r="C149" i="88"/>
  <c r="H148" i="88"/>
  <c r="C148" i="88"/>
  <c r="H147" i="88"/>
  <c r="C147" i="88"/>
  <c r="H146" i="88"/>
  <c r="C146" i="88"/>
  <c r="H145" i="88"/>
  <c r="C145" i="88"/>
  <c r="L144" i="88"/>
  <c r="K144" i="88"/>
  <c r="J144" i="88"/>
  <c r="I144" i="88"/>
  <c r="G144" i="88"/>
  <c r="G130" i="88" s="1"/>
  <c r="F144" i="88"/>
  <c r="E144" i="88"/>
  <c r="D144" i="88"/>
  <c r="C144" i="88"/>
  <c r="H143" i="88"/>
  <c r="C143" i="88"/>
  <c r="H142" i="88"/>
  <c r="C142" i="88"/>
  <c r="L141" i="88"/>
  <c r="K141" i="88"/>
  <c r="J141" i="88"/>
  <c r="I141" i="88"/>
  <c r="H141" i="88" s="1"/>
  <c r="G141" i="88"/>
  <c r="F141" i="88"/>
  <c r="E141" i="88"/>
  <c r="D141" i="88"/>
  <c r="H140" i="88"/>
  <c r="C140" i="88"/>
  <c r="H139" i="88"/>
  <c r="C139" i="88"/>
  <c r="H138" i="88"/>
  <c r="C138" i="88"/>
  <c r="H137" i="88"/>
  <c r="C137" i="88"/>
  <c r="L136" i="88"/>
  <c r="L130" i="88" s="1"/>
  <c r="K136" i="88"/>
  <c r="J136" i="88"/>
  <c r="I136" i="88"/>
  <c r="H136" i="88"/>
  <c r="G136" i="88"/>
  <c r="F136" i="88"/>
  <c r="E136" i="88"/>
  <c r="D136" i="88"/>
  <c r="C136" i="88" s="1"/>
  <c r="H135" i="88"/>
  <c r="C135" i="88"/>
  <c r="H134" i="88"/>
  <c r="C134" i="88"/>
  <c r="H133" i="88"/>
  <c r="C133" i="88"/>
  <c r="H132" i="88"/>
  <c r="C132" i="88"/>
  <c r="L131" i="88"/>
  <c r="K131" i="88"/>
  <c r="J131" i="88"/>
  <c r="J130" i="88" s="1"/>
  <c r="I131" i="88"/>
  <c r="G131" i="88"/>
  <c r="F131" i="88"/>
  <c r="E131" i="88"/>
  <c r="D131" i="88"/>
  <c r="H129" i="88"/>
  <c r="C129" i="88"/>
  <c r="L128" i="88"/>
  <c r="K128" i="88"/>
  <c r="J128" i="88"/>
  <c r="I128" i="88"/>
  <c r="H128" i="88"/>
  <c r="G128" i="88"/>
  <c r="F128" i="88"/>
  <c r="E128" i="88"/>
  <c r="D128" i="88"/>
  <c r="C128" i="88"/>
  <c r="H127" i="88"/>
  <c r="C127" i="88"/>
  <c r="H126" i="88"/>
  <c r="C126" i="88"/>
  <c r="H125" i="88"/>
  <c r="C125" i="88"/>
  <c r="H124" i="88"/>
  <c r="C124" i="88"/>
  <c r="H123" i="88"/>
  <c r="C123" i="88"/>
  <c r="L122" i="88"/>
  <c r="K122" i="88"/>
  <c r="H122" i="88" s="1"/>
  <c r="J122" i="88"/>
  <c r="I122" i="88"/>
  <c r="G122" i="88"/>
  <c r="F122" i="88"/>
  <c r="E122" i="88"/>
  <c r="D122" i="88"/>
  <c r="C122" i="88"/>
  <c r="H121" i="88"/>
  <c r="C121" i="88"/>
  <c r="H120" i="88"/>
  <c r="C120" i="88"/>
  <c r="H119" i="88"/>
  <c r="C119" i="88"/>
  <c r="H118" i="88"/>
  <c r="C118" i="88"/>
  <c r="H117" i="88"/>
  <c r="C117" i="88"/>
  <c r="L116" i="88"/>
  <c r="K116" i="88"/>
  <c r="H116" i="88" s="1"/>
  <c r="J116" i="88"/>
  <c r="I116" i="88"/>
  <c r="G116" i="88"/>
  <c r="F116" i="88"/>
  <c r="E116" i="88"/>
  <c r="D116" i="88"/>
  <c r="C116" i="88"/>
  <c r="H115" i="88"/>
  <c r="C115" i="88"/>
  <c r="H114" i="88"/>
  <c r="C114" i="88"/>
  <c r="H113" i="88"/>
  <c r="C113" i="88"/>
  <c r="L112" i="88"/>
  <c r="K112" i="88"/>
  <c r="H112" i="88" s="1"/>
  <c r="J112" i="88"/>
  <c r="I112" i="88"/>
  <c r="G112" i="88"/>
  <c r="F112" i="88"/>
  <c r="E112" i="88"/>
  <c r="D112" i="88"/>
  <c r="C112" i="88"/>
  <c r="H111" i="88"/>
  <c r="C111" i="88"/>
  <c r="H110" i="88"/>
  <c r="C110" i="88"/>
  <c r="H109" i="88"/>
  <c r="C109" i="88"/>
  <c r="H108" i="88"/>
  <c r="C108" i="88"/>
  <c r="H107" i="88"/>
  <c r="C107" i="88"/>
  <c r="H106" i="88"/>
  <c r="C106" i="88"/>
  <c r="H105" i="88"/>
  <c r="C105" i="88"/>
  <c r="H104" i="88"/>
  <c r="C104" i="88"/>
  <c r="L103" i="88"/>
  <c r="K103" i="88"/>
  <c r="J103" i="88"/>
  <c r="I103" i="88"/>
  <c r="H103" i="88" s="1"/>
  <c r="G103" i="88"/>
  <c r="F103" i="88"/>
  <c r="E103" i="88"/>
  <c r="D103" i="88"/>
  <c r="C103" i="88" s="1"/>
  <c r="H102" i="88"/>
  <c r="C102" i="88"/>
  <c r="H101" i="88"/>
  <c r="C101" i="88"/>
  <c r="H100" i="88"/>
  <c r="C100" i="88"/>
  <c r="H99" i="88"/>
  <c r="C99" i="88"/>
  <c r="H98" i="88"/>
  <c r="C98" i="88"/>
  <c r="H97" i="88"/>
  <c r="C97" i="88"/>
  <c r="H96" i="88"/>
  <c r="C96" i="88"/>
  <c r="L95" i="88"/>
  <c r="K95" i="88"/>
  <c r="J95" i="88"/>
  <c r="I95" i="88"/>
  <c r="H95" i="88" s="1"/>
  <c r="G95" i="88"/>
  <c r="F95" i="88"/>
  <c r="F83" i="88" s="1"/>
  <c r="E95" i="88"/>
  <c r="D95" i="88"/>
  <c r="H94" i="88"/>
  <c r="C94" i="88"/>
  <c r="H93" i="88"/>
  <c r="C93" i="88"/>
  <c r="H92" i="88"/>
  <c r="C92" i="88"/>
  <c r="H91" i="88"/>
  <c r="C91" i="88"/>
  <c r="H90" i="88"/>
  <c r="C90" i="88"/>
  <c r="L89" i="88"/>
  <c r="K89" i="88"/>
  <c r="J89" i="88"/>
  <c r="I89" i="88"/>
  <c r="H89" i="88" s="1"/>
  <c r="G89" i="88"/>
  <c r="F89" i="88"/>
  <c r="E89" i="88"/>
  <c r="D89" i="88"/>
  <c r="C89" i="88" s="1"/>
  <c r="H88" i="88"/>
  <c r="C88" i="88"/>
  <c r="H87" i="88"/>
  <c r="C87" i="88"/>
  <c r="H86" i="88"/>
  <c r="C86" i="88"/>
  <c r="H85" i="88"/>
  <c r="C85" i="88"/>
  <c r="L84" i="88"/>
  <c r="L83" i="88" s="1"/>
  <c r="K84" i="88"/>
  <c r="J84" i="88"/>
  <c r="I84" i="88"/>
  <c r="H84" i="88"/>
  <c r="G84" i="88"/>
  <c r="F84" i="88"/>
  <c r="E84" i="88"/>
  <c r="D84" i="88"/>
  <c r="D83" i="88" s="1"/>
  <c r="C84" i="88"/>
  <c r="J83" i="88"/>
  <c r="I83" i="88"/>
  <c r="E83" i="88"/>
  <c r="H82" i="88"/>
  <c r="C82" i="88"/>
  <c r="H81" i="88"/>
  <c r="C81" i="88"/>
  <c r="L80" i="88"/>
  <c r="K80" i="88"/>
  <c r="J80" i="88"/>
  <c r="I80" i="88"/>
  <c r="G80" i="88"/>
  <c r="F80" i="88"/>
  <c r="E80" i="88"/>
  <c r="D80" i="88"/>
  <c r="C80" i="88"/>
  <c r="H79" i="88"/>
  <c r="C79" i="88"/>
  <c r="H78" i="88"/>
  <c r="C78" i="88"/>
  <c r="L77" i="88"/>
  <c r="K77" i="88"/>
  <c r="J77" i="88"/>
  <c r="J76" i="88" s="1"/>
  <c r="I77" i="88"/>
  <c r="G77" i="88"/>
  <c r="F77" i="88"/>
  <c r="F76" i="88" s="1"/>
  <c r="E77" i="88"/>
  <c r="E76" i="88" s="1"/>
  <c r="D77" i="88"/>
  <c r="C77" i="88" s="1"/>
  <c r="L76" i="88"/>
  <c r="G76" i="88"/>
  <c r="D76" i="88"/>
  <c r="C76" i="88" s="1"/>
  <c r="J75" i="88"/>
  <c r="H74" i="88"/>
  <c r="C74" i="88"/>
  <c r="H73" i="88"/>
  <c r="C73" i="88"/>
  <c r="H72" i="88"/>
  <c r="C72" i="88"/>
  <c r="H71" i="88"/>
  <c r="C71" i="88"/>
  <c r="H70" i="88"/>
  <c r="C70" i="88"/>
  <c r="L69" i="88"/>
  <c r="K69" i="88"/>
  <c r="J69" i="88"/>
  <c r="I69" i="88"/>
  <c r="G69" i="88"/>
  <c r="F69" i="88"/>
  <c r="E69" i="88"/>
  <c r="D69" i="88"/>
  <c r="C69" i="88" s="1"/>
  <c r="H68" i="88"/>
  <c r="C68" i="88"/>
  <c r="L67" i="88"/>
  <c r="K67" i="88"/>
  <c r="J67" i="88"/>
  <c r="G67" i="88"/>
  <c r="F67" i="88"/>
  <c r="F53" i="88" s="1"/>
  <c r="E67" i="88"/>
  <c r="D67" i="88"/>
  <c r="H66" i="88"/>
  <c r="C66" i="88"/>
  <c r="H65" i="88"/>
  <c r="C65" i="88"/>
  <c r="H64" i="88"/>
  <c r="C64" i="88"/>
  <c r="H63" i="88"/>
  <c r="C63" i="88"/>
  <c r="H62" i="88"/>
  <c r="C62" i="88"/>
  <c r="H61" i="88"/>
  <c r="C61" i="88"/>
  <c r="H60" i="88"/>
  <c r="C60" i="88"/>
  <c r="H59" i="88"/>
  <c r="C59" i="88"/>
  <c r="L58" i="88"/>
  <c r="K58" i="88"/>
  <c r="H58" i="88" s="1"/>
  <c r="J58" i="88"/>
  <c r="I58" i="88"/>
  <c r="G58" i="88"/>
  <c r="F58" i="88"/>
  <c r="E58" i="88"/>
  <c r="D58" i="88"/>
  <c r="C58" i="88"/>
  <c r="J57" i="88"/>
  <c r="H57" i="88" s="1"/>
  <c r="C57" i="88"/>
  <c r="H56" i="88"/>
  <c r="C56" i="88"/>
  <c r="L55" i="88"/>
  <c r="K55" i="88"/>
  <c r="J55" i="88"/>
  <c r="J54" i="88" s="1"/>
  <c r="I55" i="88"/>
  <c r="H55" i="88" s="1"/>
  <c r="G55" i="88"/>
  <c r="F55" i="88"/>
  <c r="F54" i="88" s="1"/>
  <c r="E55" i="88"/>
  <c r="D55" i="88"/>
  <c r="C55" i="88"/>
  <c r="L54" i="88"/>
  <c r="L53" i="88" s="1"/>
  <c r="I54" i="88"/>
  <c r="E54" i="88"/>
  <c r="E53" i="88" s="1"/>
  <c r="D54" i="88"/>
  <c r="J53" i="88"/>
  <c r="H47" i="88"/>
  <c r="C47" i="88"/>
  <c r="H46" i="88"/>
  <c r="C46" i="88"/>
  <c r="L45" i="88"/>
  <c r="H45" i="88"/>
  <c r="G45" i="88"/>
  <c r="C45" i="88" s="1"/>
  <c r="H44" i="88"/>
  <c r="C44" i="88"/>
  <c r="K43" i="88"/>
  <c r="J43" i="88"/>
  <c r="I43" i="88"/>
  <c r="H43" i="88"/>
  <c r="F43" i="88"/>
  <c r="E43" i="88"/>
  <c r="D43" i="88"/>
  <c r="C43" i="88"/>
  <c r="H42" i="88"/>
  <c r="C42" i="88"/>
  <c r="I41" i="88"/>
  <c r="H41" i="88"/>
  <c r="D41" i="88"/>
  <c r="C41" i="88"/>
  <c r="H40" i="88"/>
  <c r="C40" i="88"/>
  <c r="H39" i="88"/>
  <c r="C39" i="88"/>
  <c r="H38" i="88"/>
  <c r="C38" i="88"/>
  <c r="H37" i="88"/>
  <c r="C37" i="88"/>
  <c r="K36" i="88"/>
  <c r="H36" i="88"/>
  <c r="F36" i="88"/>
  <c r="C36" i="88" s="1"/>
  <c r="H35" i="88"/>
  <c r="C35" i="88"/>
  <c r="H34" i="88"/>
  <c r="C34" i="88"/>
  <c r="K33" i="88"/>
  <c r="H33" i="88"/>
  <c r="F33" i="88"/>
  <c r="C33" i="88"/>
  <c r="H32" i="88"/>
  <c r="C32" i="88"/>
  <c r="K31" i="88"/>
  <c r="H31" i="88"/>
  <c r="F31" i="88"/>
  <c r="C31" i="88"/>
  <c r="H30" i="88"/>
  <c r="C30" i="88"/>
  <c r="H29" i="88"/>
  <c r="C29" i="88"/>
  <c r="H28" i="88"/>
  <c r="C28" i="88"/>
  <c r="K27" i="88"/>
  <c r="H27" i="88"/>
  <c r="F27" i="88"/>
  <c r="C27" i="88"/>
  <c r="K26" i="88"/>
  <c r="H26" i="88"/>
  <c r="F26" i="88"/>
  <c r="C26" i="88"/>
  <c r="H25" i="88"/>
  <c r="C25" i="88"/>
  <c r="H24" i="88"/>
  <c r="C24" i="88"/>
  <c r="H23" i="88"/>
  <c r="C23" i="88"/>
  <c r="H22" i="88"/>
  <c r="C22" i="88"/>
  <c r="L21" i="88"/>
  <c r="L289" i="88" s="1"/>
  <c r="L288" i="88" s="1"/>
  <c r="K21" i="88"/>
  <c r="J21" i="88"/>
  <c r="J289" i="88" s="1"/>
  <c r="J288" i="88" s="1"/>
  <c r="I21" i="88"/>
  <c r="I289" i="88" s="1"/>
  <c r="I288" i="88" s="1"/>
  <c r="G21" i="88"/>
  <c r="F21" i="88"/>
  <c r="E21" i="88"/>
  <c r="E289" i="88" s="1"/>
  <c r="E288" i="88" s="1"/>
  <c r="D21" i="88"/>
  <c r="D289" i="88" s="1"/>
  <c r="D288" i="88" s="1"/>
  <c r="C21" i="88"/>
  <c r="C289" i="88" s="1"/>
  <c r="C288" i="88" s="1"/>
  <c r="L20" i="88"/>
  <c r="J20" i="88"/>
  <c r="I20" i="88"/>
  <c r="F20" i="88"/>
  <c r="E20" i="88"/>
  <c r="D20" i="88"/>
  <c r="H298" i="87"/>
  <c r="C298" i="87"/>
  <c r="H297" i="87"/>
  <c r="C297" i="87"/>
  <c r="H296" i="87"/>
  <c r="C296" i="87"/>
  <c r="H295" i="87"/>
  <c r="C295" i="87"/>
  <c r="H294" i="87"/>
  <c r="C294" i="87"/>
  <c r="H293" i="87"/>
  <c r="C293" i="87"/>
  <c r="H292" i="87"/>
  <c r="C292" i="87"/>
  <c r="H291" i="87"/>
  <c r="C291" i="87"/>
  <c r="L290" i="87"/>
  <c r="K290" i="87"/>
  <c r="J290" i="87"/>
  <c r="I290" i="87"/>
  <c r="H290" i="87"/>
  <c r="G290" i="87"/>
  <c r="F290" i="87"/>
  <c r="E290" i="87"/>
  <c r="D290" i="87"/>
  <c r="C290" i="87"/>
  <c r="I289" i="87"/>
  <c r="I288" i="87" s="1"/>
  <c r="H285" i="87"/>
  <c r="C285" i="87"/>
  <c r="H284" i="87"/>
  <c r="C284" i="87"/>
  <c r="L283" i="87"/>
  <c r="K283" i="87"/>
  <c r="J283" i="87"/>
  <c r="I283" i="87"/>
  <c r="G283" i="87"/>
  <c r="F283" i="87"/>
  <c r="E283" i="87"/>
  <c r="D283" i="87"/>
  <c r="H282" i="87"/>
  <c r="C282" i="87"/>
  <c r="L281" i="87"/>
  <c r="K281" i="87"/>
  <c r="J281" i="87"/>
  <c r="I281" i="87"/>
  <c r="H281" i="87" s="1"/>
  <c r="G281" i="87"/>
  <c r="F281" i="87"/>
  <c r="E281" i="87"/>
  <c r="E269" i="87" s="1"/>
  <c r="D281" i="87"/>
  <c r="H280" i="87"/>
  <c r="C280" i="87"/>
  <c r="H279" i="87"/>
  <c r="C279" i="87"/>
  <c r="H278" i="87"/>
  <c r="C278" i="87"/>
  <c r="H277" i="87"/>
  <c r="C277" i="87"/>
  <c r="L276" i="87"/>
  <c r="K276" i="87"/>
  <c r="H276" i="87" s="1"/>
  <c r="J276" i="87"/>
  <c r="I276" i="87"/>
  <c r="G276" i="87"/>
  <c r="G270" i="87" s="1"/>
  <c r="F276" i="87"/>
  <c r="E276" i="87"/>
  <c r="D276" i="87"/>
  <c r="C276" i="87"/>
  <c r="H275" i="87"/>
  <c r="C275" i="87"/>
  <c r="H274" i="87"/>
  <c r="C274" i="87"/>
  <c r="H273" i="87"/>
  <c r="C273" i="87"/>
  <c r="L272" i="87"/>
  <c r="K272" i="87"/>
  <c r="J272" i="87"/>
  <c r="I272" i="87"/>
  <c r="G272" i="87"/>
  <c r="F272" i="87"/>
  <c r="E272" i="87"/>
  <c r="D272" i="87"/>
  <c r="C272" i="87"/>
  <c r="H271" i="87"/>
  <c r="C271" i="87"/>
  <c r="L270" i="87"/>
  <c r="J270" i="87"/>
  <c r="I270" i="87"/>
  <c r="F270" i="87"/>
  <c r="E270" i="87"/>
  <c r="D270" i="87"/>
  <c r="L269" i="87"/>
  <c r="J269" i="87"/>
  <c r="I269" i="87"/>
  <c r="F269" i="87"/>
  <c r="D269" i="87"/>
  <c r="H268" i="87"/>
  <c r="C268" i="87"/>
  <c r="H267" i="87"/>
  <c r="C267" i="87"/>
  <c r="H266" i="87"/>
  <c r="C266" i="87"/>
  <c r="H265" i="87"/>
  <c r="C265" i="87"/>
  <c r="L264" i="87"/>
  <c r="K264" i="87"/>
  <c r="J264" i="87"/>
  <c r="I264" i="87"/>
  <c r="H264" i="87" s="1"/>
  <c r="G264" i="87"/>
  <c r="F264" i="87"/>
  <c r="E264" i="87"/>
  <c r="D264" i="87"/>
  <c r="C264" i="87"/>
  <c r="H263" i="87"/>
  <c r="C263" i="87"/>
  <c r="H262" i="87"/>
  <c r="C262" i="87"/>
  <c r="H261" i="87"/>
  <c r="C261" i="87"/>
  <c r="L260" i="87"/>
  <c r="K260" i="87"/>
  <c r="J260" i="87"/>
  <c r="I260" i="87"/>
  <c r="G260" i="87"/>
  <c r="G259" i="87" s="1"/>
  <c r="F260" i="87"/>
  <c r="E260" i="87"/>
  <c r="D260" i="87"/>
  <c r="C260" i="87"/>
  <c r="L259" i="87"/>
  <c r="J259" i="87"/>
  <c r="I259" i="87"/>
  <c r="F259" i="87"/>
  <c r="E259" i="87"/>
  <c r="D259" i="87"/>
  <c r="H258" i="87"/>
  <c r="C258" i="87"/>
  <c r="H257" i="87"/>
  <c r="C257" i="87"/>
  <c r="H256" i="87"/>
  <c r="C256" i="87"/>
  <c r="H255" i="87"/>
  <c r="C255" i="87"/>
  <c r="H254" i="87"/>
  <c r="C254" i="87"/>
  <c r="H253" i="87"/>
  <c r="C253" i="87"/>
  <c r="L252" i="87"/>
  <c r="K252" i="87"/>
  <c r="J252" i="87"/>
  <c r="I252" i="87"/>
  <c r="G252" i="87"/>
  <c r="G251" i="87" s="1"/>
  <c r="F252" i="87"/>
  <c r="E252" i="87"/>
  <c r="D252" i="87"/>
  <c r="C252" i="87"/>
  <c r="L251" i="87"/>
  <c r="J251" i="87"/>
  <c r="I251" i="87"/>
  <c r="F251" i="87"/>
  <c r="E251" i="87"/>
  <c r="C251" i="87" s="1"/>
  <c r="D251" i="87"/>
  <c r="H250" i="87"/>
  <c r="C250" i="87"/>
  <c r="H249" i="87"/>
  <c r="C249" i="87"/>
  <c r="H248" i="87"/>
  <c r="C248" i="87"/>
  <c r="H247" i="87"/>
  <c r="C247" i="87"/>
  <c r="L246" i="87"/>
  <c r="K246" i="87"/>
  <c r="H246" i="87" s="1"/>
  <c r="J246" i="87"/>
  <c r="I246" i="87"/>
  <c r="G246" i="87"/>
  <c r="F246" i="87"/>
  <c r="E246" i="87"/>
  <c r="D246" i="87"/>
  <c r="C246" i="87"/>
  <c r="H245" i="87"/>
  <c r="C245" i="87"/>
  <c r="H244" i="87"/>
  <c r="C244" i="87"/>
  <c r="H243" i="87"/>
  <c r="C243" i="87"/>
  <c r="H242" i="87"/>
  <c r="C242" i="87"/>
  <c r="H241" i="87"/>
  <c r="C241" i="87"/>
  <c r="H240" i="87"/>
  <c r="C240" i="87"/>
  <c r="H239" i="87"/>
  <c r="C239" i="87"/>
  <c r="L238" i="87"/>
  <c r="K238" i="87"/>
  <c r="K231" i="87" s="1"/>
  <c r="J238" i="87"/>
  <c r="I238" i="87"/>
  <c r="H238" i="87" s="1"/>
  <c r="G238" i="87"/>
  <c r="F238" i="87"/>
  <c r="E238" i="87"/>
  <c r="D238" i="87"/>
  <c r="C238" i="87"/>
  <c r="H237" i="87"/>
  <c r="C237" i="87"/>
  <c r="H236" i="87"/>
  <c r="C236" i="87"/>
  <c r="L235" i="87"/>
  <c r="K235" i="87"/>
  <c r="J235" i="87"/>
  <c r="I235" i="87"/>
  <c r="H235" i="87" s="1"/>
  <c r="G235" i="87"/>
  <c r="F235" i="87"/>
  <c r="E235" i="87"/>
  <c r="D235" i="87"/>
  <c r="H234" i="87"/>
  <c r="C234" i="87"/>
  <c r="L233" i="87"/>
  <c r="K233" i="87"/>
  <c r="J233" i="87"/>
  <c r="I233" i="87"/>
  <c r="H233" i="87" s="1"/>
  <c r="G233" i="87"/>
  <c r="F233" i="87"/>
  <c r="E233" i="87"/>
  <c r="C233" i="87" s="1"/>
  <c r="D233" i="87"/>
  <c r="H232" i="87"/>
  <c r="C232" i="87"/>
  <c r="L231" i="87"/>
  <c r="J231" i="87"/>
  <c r="I231" i="87"/>
  <c r="F231" i="87"/>
  <c r="D231" i="87"/>
  <c r="L230" i="87"/>
  <c r="J230" i="87"/>
  <c r="F230" i="87"/>
  <c r="D230" i="87"/>
  <c r="H229" i="87"/>
  <c r="C229" i="87"/>
  <c r="H228" i="87"/>
  <c r="C228" i="87"/>
  <c r="L227" i="87"/>
  <c r="K227" i="87"/>
  <c r="J227" i="87"/>
  <c r="I227" i="87"/>
  <c r="G227" i="87"/>
  <c r="F227" i="87"/>
  <c r="E227" i="87"/>
  <c r="D227" i="87"/>
  <c r="H226" i="87"/>
  <c r="C226" i="87"/>
  <c r="H225" i="87"/>
  <c r="C225" i="87"/>
  <c r="H224" i="87"/>
  <c r="C224" i="87"/>
  <c r="I223" i="87"/>
  <c r="H223" i="87"/>
  <c r="C223" i="87"/>
  <c r="H222" i="87"/>
  <c r="C222" i="87"/>
  <c r="H221" i="87"/>
  <c r="C221" i="87"/>
  <c r="H220" i="87"/>
  <c r="C220" i="87"/>
  <c r="H219" i="87"/>
  <c r="C219" i="87"/>
  <c r="H218" i="87"/>
  <c r="C218" i="87"/>
  <c r="H217" i="87"/>
  <c r="C217" i="87"/>
  <c r="L216" i="87"/>
  <c r="L204" i="87" s="1"/>
  <c r="L195" i="87" s="1"/>
  <c r="L194" i="87" s="1"/>
  <c r="K216" i="87"/>
  <c r="J216" i="87"/>
  <c r="I216" i="87"/>
  <c r="H216" i="87"/>
  <c r="G216" i="87"/>
  <c r="F216" i="87"/>
  <c r="E216" i="87"/>
  <c r="D216" i="87"/>
  <c r="H215" i="87"/>
  <c r="C215" i="87"/>
  <c r="H214" i="87"/>
  <c r="C214" i="87"/>
  <c r="H213" i="87"/>
  <c r="C213" i="87"/>
  <c r="H212" i="87"/>
  <c r="C212" i="87"/>
  <c r="H211" i="87"/>
  <c r="C211" i="87"/>
  <c r="H210" i="87"/>
  <c r="C210" i="87"/>
  <c r="H209" i="87"/>
  <c r="C209" i="87"/>
  <c r="H208" i="87"/>
  <c r="C208" i="87"/>
  <c r="H207" i="87"/>
  <c r="C207" i="87"/>
  <c r="H206" i="87"/>
  <c r="C206" i="87"/>
  <c r="L205" i="87"/>
  <c r="K205" i="87"/>
  <c r="K204" i="87" s="1"/>
  <c r="K195" i="87" s="1"/>
  <c r="J205" i="87"/>
  <c r="I205" i="87"/>
  <c r="G205" i="87"/>
  <c r="G204" i="87" s="1"/>
  <c r="F205" i="87"/>
  <c r="E205" i="87"/>
  <c r="D205" i="87"/>
  <c r="H203" i="87"/>
  <c r="C203" i="87"/>
  <c r="H202" i="87"/>
  <c r="C202" i="87"/>
  <c r="H201" i="87"/>
  <c r="C201" i="87"/>
  <c r="H200" i="87"/>
  <c r="C200" i="87"/>
  <c r="I199" i="87"/>
  <c r="H199" i="87"/>
  <c r="C199" i="87"/>
  <c r="L198" i="87"/>
  <c r="K198" i="87"/>
  <c r="J198" i="87"/>
  <c r="I198" i="87"/>
  <c r="H198" i="87" s="1"/>
  <c r="G198" i="87"/>
  <c r="F198" i="87"/>
  <c r="E198" i="87"/>
  <c r="C198" i="87" s="1"/>
  <c r="D198" i="87"/>
  <c r="H197" i="87"/>
  <c r="C197" i="87"/>
  <c r="L196" i="87"/>
  <c r="K196" i="87"/>
  <c r="J196" i="87"/>
  <c r="I196" i="87"/>
  <c r="G196" i="87"/>
  <c r="F196" i="87"/>
  <c r="D196" i="87"/>
  <c r="G195" i="87"/>
  <c r="H193" i="87"/>
  <c r="C193" i="87"/>
  <c r="L192" i="87"/>
  <c r="K192" i="87"/>
  <c r="J192" i="87"/>
  <c r="I192" i="87"/>
  <c r="G192" i="87"/>
  <c r="F192" i="87"/>
  <c r="E192" i="87"/>
  <c r="D192" i="87"/>
  <c r="L191" i="87"/>
  <c r="L187" i="87" s="1"/>
  <c r="K191" i="87"/>
  <c r="J191" i="87"/>
  <c r="G191" i="87"/>
  <c r="G187" i="87" s="1"/>
  <c r="F191" i="87"/>
  <c r="E191" i="87"/>
  <c r="E187" i="87" s="1"/>
  <c r="D191" i="87"/>
  <c r="C191" i="87"/>
  <c r="H190" i="87"/>
  <c r="C190" i="87"/>
  <c r="H189" i="87"/>
  <c r="C189" i="87"/>
  <c r="L188" i="87"/>
  <c r="K188" i="87"/>
  <c r="J188" i="87"/>
  <c r="J187" i="87" s="1"/>
  <c r="I188" i="87"/>
  <c r="G188" i="87"/>
  <c r="F188" i="87"/>
  <c r="F187" i="87" s="1"/>
  <c r="E188" i="87"/>
  <c r="D188" i="87"/>
  <c r="C188" i="87"/>
  <c r="K187" i="87"/>
  <c r="D187" i="87"/>
  <c r="H186" i="87"/>
  <c r="C186" i="87"/>
  <c r="H185" i="87"/>
  <c r="C185" i="87"/>
  <c r="L184" i="87"/>
  <c r="K184" i="87"/>
  <c r="J184" i="87"/>
  <c r="I184" i="87"/>
  <c r="G184" i="87"/>
  <c r="F184" i="87"/>
  <c r="E184" i="87"/>
  <c r="D184" i="87"/>
  <c r="C184" i="87"/>
  <c r="H183" i="87"/>
  <c r="C183" i="87"/>
  <c r="H182" i="87"/>
  <c r="C182" i="87"/>
  <c r="H181" i="87"/>
  <c r="C181" i="87"/>
  <c r="H180" i="87"/>
  <c r="C180" i="87"/>
  <c r="L179" i="87"/>
  <c r="K179" i="87"/>
  <c r="K174" i="87" s="1"/>
  <c r="J179" i="87"/>
  <c r="I179" i="87"/>
  <c r="G179" i="87"/>
  <c r="F179" i="87"/>
  <c r="E179" i="87"/>
  <c r="D179" i="87"/>
  <c r="C179" i="87"/>
  <c r="H178" i="87"/>
  <c r="C178" i="87"/>
  <c r="H177" i="87"/>
  <c r="C177" i="87"/>
  <c r="H176" i="87"/>
  <c r="C176" i="87"/>
  <c r="L175" i="87"/>
  <c r="L174" i="87" s="1"/>
  <c r="L173" i="87" s="1"/>
  <c r="K175" i="87"/>
  <c r="J175" i="87"/>
  <c r="I175" i="87"/>
  <c r="G175" i="87"/>
  <c r="G174" i="87" s="1"/>
  <c r="G173" i="87" s="1"/>
  <c r="F175" i="87"/>
  <c r="E175" i="87"/>
  <c r="D175" i="87"/>
  <c r="D174" i="87" s="1"/>
  <c r="D173" i="87" s="1"/>
  <c r="C175" i="87"/>
  <c r="J174" i="87"/>
  <c r="J173" i="87" s="1"/>
  <c r="F174" i="87"/>
  <c r="F173" i="87" s="1"/>
  <c r="E174" i="87"/>
  <c r="K173" i="87"/>
  <c r="H172" i="87"/>
  <c r="C172" i="87"/>
  <c r="H171" i="87"/>
  <c r="C171" i="87"/>
  <c r="H170" i="87"/>
  <c r="C170" i="87"/>
  <c r="H169" i="87"/>
  <c r="C169" i="87"/>
  <c r="H168" i="87"/>
  <c r="C168" i="87"/>
  <c r="H167" i="87"/>
  <c r="C167" i="87"/>
  <c r="L166" i="87"/>
  <c r="K166" i="87"/>
  <c r="K165" i="87" s="1"/>
  <c r="J166" i="87"/>
  <c r="J165" i="87" s="1"/>
  <c r="I166" i="87"/>
  <c r="H166" i="87" s="1"/>
  <c r="G166" i="87"/>
  <c r="F166" i="87"/>
  <c r="F165" i="87" s="1"/>
  <c r="E166" i="87"/>
  <c r="D166" i="87"/>
  <c r="C166" i="87"/>
  <c r="L165" i="87"/>
  <c r="I165" i="87"/>
  <c r="H165" i="87" s="1"/>
  <c r="G165" i="87"/>
  <c r="E165" i="87"/>
  <c r="D165" i="87"/>
  <c r="C165" i="87"/>
  <c r="H164" i="87"/>
  <c r="C164" i="87"/>
  <c r="H163" i="87"/>
  <c r="C163" i="87"/>
  <c r="H162" i="87"/>
  <c r="C162" i="87"/>
  <c r="H161" i="87"/>
  <c r="C161" i="87"/>
  <c r="L160" i="87"/>
  <c r="K160" i="87"/>
  <c r="J160" i="87"/>
  <c r="I160" i="87"/>
  <c r="H160" i="87" s="1"/>
  <c r="G160" i="87"/>
  <c r="F160" i="87"/>
  <c r="E160" i="87"/>
  <c r="D160" i="87"/>
  <c r="C160" i="87"/>
  <c r="H159" i="87"/>
  <c r="C159" i="87"/>
  <c r="H158" i="87"/>
  <c r="C158" i="87"/>
  <c r="H157" i="87"/>
  <c r="C157" i="87"/>
  <c r="H156" i="87"/>
  <c r="C156" i="87"/>
  <c r="H155" i="87"/>
  <c r="C155" i="87"/>
  <c r="H154" i="87"/>
  <c r="C154" i="87"/>
  <c r="H153" i="87"/>
  <c r="C153" i="87"/>
  <c r="H152" i="87"/>
  <c r="C152" i="87"/>
  <c r="L151" i="87"/>
  <c r="K151" i="87"/>
  <c r="J151" i="87"/>
  <c r="I151" i="87"/>
  <c r="H151" i="87" s="1"/>
  <c r="G151" i="87"/>
  <c r="F151" i="87"/>
  <c r="E151" i="87"/>
  <c r="D151" i="87"/>
  <c r="H150" i="87"/>
  <c r="C150" i="87"/>
  <c r="H149" i="87"/>
  <c r="C149" i="87"/>
  <c r="H148" i="87"/>
  <c r="C148" i="87"/>
  <c r="H147" i="87"/>
  <c r="C147" i="87"/>
  <c r="H146" i="87"/>
  <c r="C146" i="87"/>
  <c r="H145" i="87"/>
  <c r="C145" i="87"/>
  <c r="L144" i="87"/>
  <c r="K144" i="87"/>
  <c r="J144" i="87"/>
  <c r="I144" i="87"/>
  <c r="G144" i="87"/>
  <c r="F144" i="87"/>
  <c r="E144" i="87"/>
  <c r="C144" i="87" s="1"/>
  <c r="D144" i="87"/>
  <c r="H143" i="87"/>
  <c r="C143" i="87"/>
  <c r="H142" i="87"/>
  <c r="C142" i="87"/>
  <c r="L141" i="87"/>
  <c r="K141" i="87"/>
  <c r="J141" i="87"/>
  <c r="I141" i="87"/>
  <c r="G141" i="87"/>
  <c r="G130" i="87" s="1"/>
  <c r="F141" i="87"/>
  <c r="E141" i="87"/>
  <c r="D141" i="87"/>
  <c r="C141" i="87"/>
  <c r="H140" i="87"/>
  <c r="C140" i="87"/>
  <c r="H139" i="87"/>
  <c r="C139" i="87"/>
  <c r="H138" i="87"/>
  <c r="C138" i="87"/>
  <c r="H137" i="87"/>
  <c r="C137" i="87"/>
  <c r="L136" i="87"/>
  <c r="K136" i="87"/>
  <c r="K130" i="87" s="1"/>
  <c r="J136" i="87"/>
  <c r="I136" i="87"/>
  <c r="G136" i="87"/>
  <c r="F136" i="87"/>
  <c r="E136" i="87"/>
  <c r="D136" i="87"/>
  <c r="C136" i="87"/>
  <c r="H135" i="87"/>
  <c r="C135" i="87"/>
  <c r="H134" i="87"/>
  <c r="C134" i="87"/>
  <c r="H133" i="87"/>
  <c r="C133" i="87"/>
  <c r="H132" i="87"/>
  <c r="C132" i="87"/>
  <c r="L131" i="87"/>
  <c r="L130" i="87" s="1"/>
  <c r="K131" i="87"/>
  <c r="J131" i="87"/>
  <c r="I131" i="87"/>
  <c r="H131" i="87" s="1"/>
  <c r="G131" i="87"/>
  <c r="F131" i="87"/>
  <c r="E131" i="87"/>
  <c r="C131" i="87" s="1"/>
  <c r="D131" i="87"/>
  <c r="D130" i="87" s="1"/>
  <c r="J130" i="87"/>
  <c r="F130" i="87"/>
  <c r="H129" i="87"/>
  <c r="H128" i="87" s="1"/>
  <c r="C129" i="87"/>
  <c r="L128" i="87"/>
  <c r="K128" i="87"/>
  <c r="J128" i="87"/>
  <c r="I128" i="87"/>
  <c r="G128" i="87"/>
  <c r="F128" i="87"/>
  <c r="E128" i="87"/>
  <c r="D128" i="87"/>
  <c r="C128" i="87"/>
  <c r="H127" i="87"/>
  <c r="C127" i="87"/>
  <c r="H126" i="87"/>
  <c r="C126" i="87"/>
  <c r="H125" i="87"/>
  <c r="C125" i="87"/>
  <c r="H124" i="87"/>
  <c r="C124" i="87"/>
  <c r="H123" i="87"/>
  <c r="C123" i="87"/>
  <c r="L122" i="87"/>
  <c r="K122" i="87"/>
  <c r="J122" i="87"/>
  <c r="I122" i="87"/>
  <c r="G122" i="87"/>
  <c r="F122" i="87"/>
  <c r="E122" i="87"/>
  <c r="C122" i="87" s="1"/>
  <c r="D122" i="87"/>
  <c r="H121" i="87"/>
  <c r="C121" i="87"/>
  <c r="H120" i="87"/>
  <c r="C120" i="87"/>
  <c r="H119" i="87"/>
  <c r="C119" i="87"/>
  <c r="H118" i="87"/>
  <c r="C118" i="87"/>
  <c r="H117" i="87"/>
  <c r="C117" i="87"/>
  <c r="L116" i="87"/>
  <c r="K116" i="87"/>
  <c r="J116" i="87"/>
  <c r="I116" i="87"/>
  <c r="H116" i="87" s="1"/>
  <c r="G116" i="87"/>
  <c r="F116" i="87"/>
  <c r="E116" i="87"/>
  <c r="C116" i="87" s="1"/>
  <c r="D116" i="87"/>
  <c r="H115" i="87"/>
  <c r="C115" i="87"/>
  <c r="H114" i="87"/>
  <c r="C114" i="87"/>
  <c r="H113" i="87"/>
  <c r="C113" i="87"/>
  <c r="L112" i="87"/>
  <c r="K112" i="87"/>
  <c r="J112" i="87"/>
  <c r="I112" i="87"/>
  <c r="H112" i="87" s="1"/>
  <c r="G112" i="87"/>
  <c r="F112" i="87"/>
  <c r="E112" i="87"/>
  <c r="D112" i="87"/>
  <c r="C112" i="87"/>
  <c r="H111" i="87"/>
  <c r="C111" i="87"/>
  <c r="H110" i="87"/>
  <c r="C110" i="87"/>
  <c r="H109" i="87"/>
  <c r="C109" i="87"/>
  <c r="H108" i="87"/>
  <c r="C108" i="87"/>
  <c r="I107" i="87"/>
  <c r="H107" i="87"/>
  <c r="C107" i="87"/>
  <c r="H106" i="87"/>
  <c r="C106" i="87"/>
  <c r="H105" i="87"/>
  <c r="C105" i="87"/>
  <c r="H104" i="87"/>
  <c r="C104" i="87"/>
  <c r="L103" i="87"/>
  <c r="K103" i="87"/>
  <c r="J103" i="87"/>
  <c r="H103" i="87" s="1"/>
  <c r="I103" i="87"/>
  <c r="G103" i="87"/>
  <c r="F103" i="87"/>
  <c r="E103" i="87"/>
  <c r="D103" i="87"/>
  <c r="H102" i="87"/>
  <c r="C102" i="87"/>
  <c r="H101" i="87"/>
  <c r="C101" i="87"/>
  <c r="H100" i="87"/>
  <c r="C100" i="87"/>
  <c r="H99" i="87"/>
  <c r="C99" i="87"/>
  <c r="H98" i="87"/>
  <c r="C98" i="87"/>
  <c r="H97" i="87"/>
  <c r="C97" i="87"/>
  <c r="H96" i="87"/>
  <c r="C96" i="87"/>
  <c r="L95" i="87"/>
  <c r="K95" i="87"/>
  <c r="J95" i="87"/>
  <c r="I95" i="87"/>
  <c r="G95" i="87"/>
  <c r="F95" i="87"/>
  <c r="F83" i="87" s="1"/>
  <c r="E95" i="87"/>
  <c r="D95" i="87"/>
  <c r="H94" i="87"/>
  <c r="C94" i="87"/>
  <c r="H93" i="87"/>
  <c r="C93" i="87"/>
  <c r="H92" i="87"/>
  <c r="C92" i="87"/>
  <c r="I91" i="87"/>
  <c r="H91" i="87" s="1"/>
  <c r="C91" i="87"/>
  <c r="H90" i="87"/>
  <c r="C90" i="87"/>
  <c r="L89" i="87"/>
  <c r="K89" i="87"/>
  <c r="K83" i="87" s="1"/>
  <c r="J89" i="87"/>
  <c r="I89" i="87"/>
  <c r="H89" i="87" s="1"/>
  <c r="G89" i="87"/>
  <c r="F89" i="87"/>
  <c r="E89" i="87"/>
  <c r="D89" i="87"/>
  <c r="C89" i="87"/>
  <c r="H88" i="87"/>
  <c r="C88" i="87"/>
  <c r="H87" i="87"/>
  <c r="C87" i="87"/>
  <c r="H86" i="87"/>
  <c r="C86" i="87"/>
  <c r="H85" i="87"/>
  <c r="C85" i="87"/>
  <c r="L84" i="87"/>
  <c r="L83" i="87" s="1"/>
  <c r="K84" i="87"/>
  <c r="J84" i="87"/>
  <c r="I84" i="87"/>
  <c r="H84" i="87" s="1"/>
  <c r="G84" i="87"/>
  <c r="G83" i="87" s="1"/>
  <c r="F84" i="87"/>
  <c r="E84" i="87"/>
  <c r="D84" i="87"/>
  <c r="H82" i="87"/>
  <c r="C82" i="87"/>
  <c r="H81" i="87"/>
  <c r="C81" i="87"/>
  <c r="L80" i="87"/>
  <c r="K80" i="87"/>
  <c r="J80" i="87"/>
  <c r="I80" i="87"/>
  <c r="G80" i="87"/>
  <c r="G76" i="87" s="1"/>
  <c r="F80" i="87"/>
  <c r="E80" i="87"/>
  <c r="D80" i="87"/>
  <c r="C80" i="87"/>
  <c r="H79" i="87"/>
  <c r="C79" i="87"/>
  <c r="H78" i="87"/>
  <c r="C78" i="87"/>
  <c r="L77" i="87"/>
  <c r="K77" i="87"/>
  <c r="K76" i="87" s="1"/>
  <c r="J77" i="87"/>
  <c r="J76" i="87" s="1"/>
  <c r="I77" i="87"/>
  <c r="G77" i="87"/>
  <c r="F77" i="87"/>
  <c r="F76" i="87" s="1"/>
  <c r="E77" i="87"/>
  <c r="D77" i="87"/>
  <c r="C77" i="87"/>
  <c r="L76" i="87"/>
  <c r="L75" i="87" s="1"/>
  <c r="E76" i="87"/>
  <c r="D76" i="87"/>
  <c r="I74" i="87"/>
  <c r="H74" i="87"/>
  <c r="C74" i="87"/>
  <c r="H73" i="87"/>
  <c r="C73" i="87"/>
  <c r="H72" i="87"/>
  <c r="C72" i="87"/>
  <c r="H71" i="87"/>
  <c r="C71" i="87"/>
  <c r="J70" i="87"/>
  <c r="C70" i="87"/>
  <c r="L69" i="87"/>
  <c r="K69" i="87"/>
  <c r="K67" i="87" s="1"/>
  <c r="I69" i="87"/>
  <c r="G69" i="87"/>
  <c r="G67" i="87" s="1"/>
  <c r="F69" i="87"/>
  <c r="E69" i="87"/>
  <c r="E67" i="87" s="1"/>
  <c r="D69" i="87"/>
  <c r="C69" i="87"/>
  <c r="J68" i="87"/>
  <c r="H68" i="87"/>
  <c r="C68" i="87"/>
  <c r="L67" i="87"/>
  <c r="F67" i="87"/>
  <c r="D67" i="87"/>
  <c r="C67" i="87" s="1"/>
  <c r="H66" i="87"/>
  <c r="C66" i="87"/>
  <c r="J65" i="87"/>
  <c r="C65" i="87"/>
  <c r="H64" i="87"/>
  <c r="C64" i="87"/>
  <c r="H63" i="87"/>
  <c r="C63" i="87"/>
  <c r="H62" i="87"/>
  <c r="C62" i="87"/>
  <c r="H61" i="87"/>
  <c r="C61" i="87"/>
  <c r="H60" i="87"/>
  <c r="C60" i="87"/>
  <c r="H59" i="87"/>
  <c r="C59" i="87"/>
  <c r="L58" i="87"/>
  <c r="K58" i="87"/>
  <c r="I58" i="87"/>
  <c r="G58" i="87"/>
  <c r="F58" i="87"/>
  <c r="E58" i="87"/>
  <c r="E54" i="87" s="1"/>
  <c r="E53" i="87" s="1"/>
  <c r="D58" i="87"/>
  <c r="C58" i="87"/>
  <c r="J57" i="87"/>
  <c r="H57" i="87"/>
  <c r="C57" i="87"/>
  <c r="H56" i="87"/>
  <c r="C56" i="87"/>
  <c r="L55" i="87"/>
  <c r="L54" i="87" s="1"/>
  <c r="L53" i="87" s="1"/>
  <c r="L52" i="87" s="1"/>
  <c r="L51" i="87" s="1"/>
  <c r="L50" i="87" s="1"/>
  <c r="K55" i="87"/>
  <c r="J55" i="87"/>
  <c r="I55" i="87"/>
  <c r="G55" i="87"/>
  <c r="F55" i="87"/>
  <c r="F54" i="87" s="1"/>
  <c r="F53" i="87" s="1"/>
  <c r="E55" i="87"/>
  <c r="D55" i="87"/>
  <c r="D54" i="87" s="1"/>
  <c r="D53" i="87"/>
  <c r="H47" i="87"/>
  <c r="C47" i="87"/>
  <c r="H46" i="87"/>
  <c r="C46" i="87"/>
  <c r="L45" i="87"/>
  <c r="G45" i="87"/>
  <c r="H44" i="87"/>
  <c r="C44" i="87"/>
  <c r="K43" i="87"/>
  <c r="J43" i="87"/>
  <c r="I43" i="87"/>
  <c r="H43" i="87"/>
  <c r="F43" i="87"/>
  <c r="E43" i="87"/>
  <c r="D43" i="87"/>
  <c r="C43" i="87"/>
  <c r="H42" i="87"/>
  <c r="C42" i="87"/>
  <c r="I41" i="87"/>
  <c r="H41" i="87"/>
  <c r="D41" i="87"/>
  <c r="C41" i="87" s="1"/>
  <c r="H40" i="87"/>
  <c r="C40" i="87"/>
  <c r="H39" i="87"/>
  <c r="C39" i="87"/>
  <c r="H38" i="87"/>
  <c r="C38" i="87"/>
  <c r="H37" i="87"/>
  <c r="C37" i="87"/>
  <c r="K36" i="87"/>
  <c r="H36" i="87" s="1"/>
  <c r="F36" i="87"/>
  <c r="H35" i="87"/>
  <c r="C35" i="87"/>
  <c r="H34" i="87"/>
  <c r="C34" i="87"/>
  <c r="K33" i="87"/>
  <c r="H33" i="87"/>
  <c r="F33" i="87"/>
  <c r="C33" i="87" s="1"/>
  <c r="H32" i="87"/>
  <c r="C32" i="87"/>
  <c r="K31" i="87"/>
  <c r="H31" i="87" s="1"/>
  <c r="F31" i="87"/>
  <c r="C31" i="87"/>
  <c r="H30" i="87"/>
  <c r="C30" i="87"/>
  <c r="H29" i="87"/>
  <c r="C29" i="87"/>
  <c r="H28" i="87"/>
  <c r="C28" i="87"/>
  <c r="K27" i="87"/>
  <c r="H27" i="87"/>
  <c r="F27" i="87"/>
  <c r="C27" i="87" s="1"/>
  <c r="K26" i="87"/>
  <c r="H26" i="87" s="1"/>
  <c r="H25" i="87"/>
  <c r="C25" i="87"/>
  <c r="H24" i="87"/>
  <c r="C24" i="87"/>
  <c r="H23" i="87"/>
  <c r="C23" i="87"/>
  <c r="H22" i="87"/>
  <c r="C22" i="87"/>
  <c r="L21" i="87"/>
  <c r="L289" i="87" s="1"/>
  <c r="L288" i="87" s="1"/>
  <c r="K21" i="87"/>
  <c r="J21" i="87"/>
  <c r="J289" i="87" s="1"/>
  <c r="J288" i="87" s="1"/>
  <c r="I21" i="87"/>
  <c r="G21" i="87"/>
  <c r="F21" i="87"/>
  <c r="F289" i="87" s="1"/>
  <c r="F288" i="87" s="1"/>
  <c r="E21" i="87"/>
  <c r="E289" i="87" s="1"/>
  <c r="E288" i="87" s="1"/>
  <c r="D21" i="87"/>
  <c r="D289" i="87" s="1"/>
  <c r="D288" i="87" s="1"/>
  <c r="C21" i="87"/>
  <c r="J20" i="87"/>
  <c r="I20" i="87"/>
  <c r="E20" i="87"/>
  <c r="D20" i="87"/>
  <c r="H298" i="86"/>
  <c r="C298" i="86"/>
  <c r="H297" i="86"/>
  <c r="C297" i="86"/>
  <c r="H296" i="86"/>
  <c r="C296" i="86"/>
  <c r="H295" i="86"/>
  <c r="C295" i="86"/>
  <c r="H294" i="86"/>
  <c r="C294" i="86"/>
  <c r="H293" i="86"/>
  <c r="C293" i="86"/>
  <c r="H292" i="86"/>
  <c r="C292" i="86"/>
  <c r="H291" i="86"/>
  <c r="H290" i="86" s="1"/>
  <c r="C291" i="86"/>
  <c r="L290" i="86"/>
  <c r="K290" i="86"/>
  <c r="J290" i="86"/>
  <c r="I290" i="86"/>
  <c r="G290" i="86"/>
  <c r="F290" i="86"/>
  <c r="E290" i="86"/>
  <c r="D290" i="86"/>
  <c r="C290" i="86"/>
  <c r="H285" i="86"/>
  <c r="C285" i="86"/>
  <c r="H284" i="86"/>
  <c r="C284" i="86"/>
  <c r="L283" i="86"/>
  <c r="K283" i="86"/>
  <c r="J283" i="86"/>
  <c r="I283" i="86"/>
  <c r="G283" i="86"/>
  <c r="F283" i="86"/>
  <c r="E283" i="86"/>
  <c r="D283" i="86"/>
  <c r="C283" i="86" s="1"/>
  <c r="H282" i="86"/>
  <c r="C282" i="86"/>
  <c r="L281" i="86"/>
  <c r="K281" i="86"/>
  <c r="J281" i="86"/>
  <c r="I281" i="86"/>
  <c r="G281" i="86"/>
  <c r="F281" i="86"/>
  <c r="E281" i="86"/>
  <c r="D281" i="86"/>
  <c r="H280" i="86"/>
  <c r="C280" i="86"/>
  <c r="H279" i="86"/>
  <c r="C279" i="86"/>
  <c r="H278" i="86"/>
  <c r="C278" i="86"/>
  <c r="H277" i="86"/>
  <c r="C277" i="86"/>
  <c r="L276" i="86"/>
  <c r="K276" i="86"/>
  <c r="J276" i="86"/>
  <c r="I276" i="86"/>
  <c r="H276" i="86"/>
  <c r="G276" i="86"/>
  <c r="F276" i="86"/>
  <c r="E276" i="86"/>
  <c r="D276" i="86"/>
  <c r="C276" i="86" s="1"/>
  <c r="H275" i="86"/>
  <c r="C275" i="86"/>
  <c r="H274" i="86"/>
  <c r="C274" i="86"/>
  <c r="H273" i="86"/>
  <c r="C273" i="86"/>
  <c r="L272" i="86"/>
  <c r="K272" i="86"/>
  <c r="J272" i="86"/>
  <c r="I272" i="86"/>
  <c r="H272" i="86"/>
  <c r="G272" i="86"/>
  <c r="F272" i="86"/>
  <c r="E272" i="86"/>
  <c r="D272" i="86"/>
  <c r="C272" i="86" s="1"/>
  <c r="H271" i="86"/>
  <c r="C271" i="86"/>
  <c r="L270" i="86"/>
  <c r="L269" i="86" s="1"/>
  <c r="K270" i="86"/>
  <c r="J270" i="86"/>
  <c r="I270" i="86"/>
  <c r="H270" i="86"/>
  <c r="G270" i="86"/>
  <c r="F270" i="86"/>
  <c r="E270" i="86"/>
  <c r="D270" i="86"/>
  <c r="K269" i="86"/>
  <c r="I269" i="86"/>
  <c r="G269" i="86"/>
  <c r="F269" i="86"/>
  <c r="E269" i="86"/>
  <c r="H268" i="86"/>
  <c r="C268" i="86"/>
  <c r="H267" i="86"/>
  <c r="C267" i="86"/>
  <c r="H266" i="86"/>
  <c r="C266" i="86"/>
  <c r="H265" i="86"/>
  <c r="C265" i="86"/>
  <c r="L264" i="86"/>
  <c r="K264" i="86"/>
  <c r="J264" i="86"/>
  <c r="I264" i="86"/>
  <c r="H264" i="86"/>
  <c r="G264" i="86"/>
  <c r="F264" i="86"/>
  <c r="E264" i="86"/>
  <c r="D264" i="86"/>
  <c r="C264" i="86" s="1"/>
  <c r="H263" i="86"/>
  <c r="C263" i="86"/>
  <c r="H262" i="86"/>
  <c r="C262" i="86"/>
  <c r="H261" i="86"/>
  <c r="C261" i="86"/>
  <c r="L260" i="86"/>
  <c r="L259" i="86" s="1"/>
  <c r="K260" i="86"/>
  <c r="J260" i="86"/>
  <c r="I260" i="86"/>
  <c r="H260" i="86"/>
  <c r="G260" i="86"/>
  <c r="F260" i="86"/>
  <c r="E260" i="86"/>
  <c r="D260" i="86"/>
  <c r="K259" i="86"/>
  <c r="J259" i="86"/>
  <c r="H259" i="86" s="1"/>
  <c r="I259" i="86"/>
  <c r="G259" i="86"/>
  <c r="F259" i="86"/>
  <c r="E259" i="86"/>
  <c r="H258" i="86"/>
  <c r="C258" i="86"/>
  <c r="H257" i="86"/>
  <c r="C257" i="86"/>
  <c r="H256" i="86"/>
  <c r="C256" i="86"/>
  <c r="H255" i="86"/>
  <c r="C255" i="86"/>
  <c r="H254" i="86"/>
  <c r="C254" i="86"/>
  <c r="H253" i="86"/>
  <c r="C253" i="86"/>
  <c r="L252" i="86"/>
  <c r="L251" i="86" s="1"/>
  <c r="K252" i="86"/>
  <c r="J252" i="86"/>
  <c r="I252" i="86"/>
  <c r="H252" i="86"/>
  <c r="G252" i="86"/>
  <c r="F252" i="86"/>
  <c r="E252" i="86"/>
  <c r="D252" i="86"/>
  <c r="K251" i="86"/>
  <c r="J251" i="86"/>
  <c r="H251" i="86" s="1"/>
  <c r="I251" i="86"/>
  <c r="G251" i="86"/>
  <c r="F251" i="86"/>
  <c r="E251" i="86"/>
  <c r="H250" i="86"/>
  <c r="C250" i="86"/>
  <c r="H249" i="86"/>
  <c r="C249" i="86"/>
  <c r="H248" i="86"/>
  <c r="C248" i="86"/>
  <c r="H247" i="86"/>
  <c r="C247" i="86"/>
  <c r="L246" i="86"/>
  <c r="K246" i="86"/>
  <c r="J246" i="86"/>
  <c r="I246" i="86"/>
  <c r="H246" i="86"/>
  <c r="G246" i="86"/>
  <c r="F246" i="86"/>
  <c r="E246" i="86"/>
  <c r="D246" i="86"/>
  <c r="C246" i="86" s="1"/>
  <c r="H245" i="86"/>
  <c r="C245" i="86"/>
  <c r="H244" i="86"/>
  <c r="C244" i="86"/>
  <c r="H243" i="86"/>
  <c r="C243" i="86"/>
  <c r="H242" i="86"/>
  <c r="C242" i="86"/>
  <c r="H241" i="86"/>
  <c r="C241" i="86"/>
  <c r="H240" i="86"/>
  <c r="C240" i="86"/>
  <c r="H239" i="86"/>
  <c r="C239" i="86"/>
  <c r="L238" i="86"/>
  <c r="K238" i="86"/>
  <c r="J238" i="86"/>
  <c r="I238" i="86"/>
  <c r="H238" i="86"/>
  <c r="G238" i="86"/>
  <c r="F238" i="86"/>
  <c r="E238" i="86"/>
  <c r="D238" i="86"/>
  <c r="H237" i="86"/>
  <c r="C237" i="86"/>
  <c r="H236" i="86"/>
  <c r="C236" i="86"/>
  <c r="L235" i="86"/>
  <c r="K235" i="86"/>
  <c r="J235" i="86"/>
  <c r="H235" i="86" s="1"/>
  <c r="I235" i="86"/>
  <c r="G235" i="86"/>
  <c r="F235" i="86"/>
  <c r="E235" i="86"/>
  <c r="D235" i="86"/>
  <c r="C235" i="86" s="1"/>
  <c r="H234" i="86"/>
  <c r="C234" i="86"/>
  <c r="L233" i="86"/>
  <c r="K233" i="86"/>
  <c r="J233" i="86"/>
  <c r="I233" i="86"/>
  <c r="G233" i="86"/>
  <c r="F233" i="86"/>
  <c r="E233" i="86"/>
  <c r="D233" i="86"/>
  <c r="H232" i="86"/>
  <c r="C232" i="86"/>
  <c r="K231" i="86"/>
  <c r="I231" i="86"/>
  <c r="G231" i="86"/>
  <c r="F231" i="86"/>
  <c r="F230" i="86" s="1"/>
  <c r="E231" i="86"/>
  <c r="K230" i="86"/>
  <c r="I230" i="86"/>
  <c r="G230" i="86"/>
  <c r="E230" i="86"/>
  <c r="H229" i="86"/>
  <c r="C229" i="86"/>
  <c r="H228" i="86"/>
  <c r="C228" i="86"/>
  <c r="L227" i="86"/>
  <c r="K227" i="86"/>
  <c r="J227" i="86"/>
  <c r="I227" i="86"/>
  <c r="H227" i="86" s="1"/>
  <c r="G227" i="86"/>
  <c r="F227" i="86"/>
  <c r="E227" i="86"/>
  <c r="D227" i="86"/>
  <c r="C227" i="86" s="1"/>
  <c r="H226" i="86"/>
  <c r="C226" i="86"/>
  <c r="H225" i="86"/>
  <c r="C225" i="86"/>
  <c r="H224" i="86"/>
  <c r="C224" i="86"/>
  <c r="H223" i="86"/>
  <c r="C223" i="86"/>
  <c r="H222" i="86"/>
  <c r="C222" i="86"/>
  <c r="H221" i="86"/>
  <c r="C221" i="86"/>
  <c r="H220" i="86"/>
  <c r="C220" i="86"/>
  <c r="H219" i="86"/>
  <c r="C219" i="86"/>
  <c r="H218" i="86"/>
  <c r="C218" i="86"/>
  <c r="H217" i="86"/>
  <c r="C217" i="86"/>
  <c r="L216" i="86"/>
  <c r="K216" i="86"/>
  <c r="J216" i="86"/>
  <c r="I216" i="86"/>
  <c r="H216" i="86"/>
  <c r="G216" i="86"/>
  <c r="F216" i="86"/>
  <c r="E216" i="86"/>
  <c r="D216" i="86"/>
  <c r="C216" i="86" s="1"/>
  <c r="H215" i="86"/>
  <c r="C215" i="86"/>
  <c r="H214" i="86"/>
  <c r="C214" i="86"/>
  <c r="H213" i="86"/>
  <c r="C213" i="86"/>
  <c r="H212" i="86"/>
  <c r="C212" i="86"/>
  <c r="H211" i="86"/>
  <c r="C211" i="86"/>
  <c r="H210" i="86"/>
  <c r="C210" i="86"/>
  <c r="H209" i="86"/>
  <c r="C209" i="86"/>
  <c r="H208" i="86"/>
  <c r="C208" i="86"/>
  <c r="H207" i="86"/>
  <c r="C207" i="86"/>
  <c r="H206" i="86"/>
  <c r="C206" i="86"/>
  <c r="L205" i="86"/>
  <c r="K205" i="86"/>
  <c r="J205" i="86"/>
  <c r="I205" i="86"/>
  <c r="G205" i="86"/>
  <c r="F205" i="86"/>
  <c r="E205" i="86"/>
  <c r="D205" i="86"/>
  <c r="L204" i="86"/>
  <c r="K204" i="86"/>
  <c r="I204" i="86"/>
  <c r="G204" i="86"/>
  <c r="E204" i="86"/>
  <c r="D204" i="86"/>
  <c r="H203" i="86"/>
  <c r="C203" i="86"/>
  <c r="H202" i="86"/>
  <c r="C202" i="86"/>
  <c r="H201" i="86"/>
  <c r="C201" i="86"/>
  <c r="H200" i="86"/>
  <c r="C200" i="86"/>
  <c r="H199" i="86"/>
  <c r="C199" i="86"/>
  <c r="L198" i="86"/>
  <c r="K198" i="86"/>
  <c r="J198" i="86"/>
  <c r="I198" i="86"/>
  <c r="H198" i="86"/>
  <c r="G198" i="86"/>
  <c r="F198" i="86"/>
  <c r="E198" i="86"/>
  <c r="D198" i="86"/>
  <c r="C198" i="86" s="1"/>
  <c r="H197" i="86"/>
  <c r="C197" i="86"/>
  <c r="L196" i="86"/>
  <c r="L195" i="86" s="1"/>
  <c r="K196" i="86"/>
  <c r="J196" i="86"/>
  <c r="I196" i="86"/>
  <c r="H196" i="86"/>
  <c r="G196" i="86"/>
  <c r="F196" i="86"/>
  <c r="E196" i="86"/>
  <c r="D196" i="86"/>
  <c r="K195" i="86"/>
  <c r="I195" i="86"/>
  <c r="G195" i="86"/>
  <c r="E195" i="86"/>
  <c r="K194" i="86"/>
  <c r="I194" i="86"/>
  <c r="G194" i="86"/>
  <c r="E194" i="86"/>
  <c r="H193" i="86"/>
  <c r="C193" i="86"/>
  <c r="L192" i="86"/>
  <c r="L191" i="86" s="1"/>
  <c r="K192" i="86"/>
  <c r="J192" i="86"/>
  <c r="I192" i="86"/>
  <c r="H192" i="86"/>
  <c r="G192" i="86"/>
  <c r="G191" i="86" s="1"/>
  <c r="G187" i="86" s="1"/>
  <c r="F192" i="86"/>
  <c r="E192" i="86"/>
  <c r="D192" i="86"/>
  <c r="K191" i="86"/>
  <c r="J191" i="86"/>
  <c r="J187" i="86" s="1"/>
  <c r="I191" i="86"/>
  <c r="F191" i="86"/>
  <c r="E191" i="86"/>
  <c r="H190" i="86"/>
  <c r="C190" i="86"/>
  <c r="H189" i="86"/>
  <c r="C189" i="86"/>
  <c r="L188" i="86"/>
  <c r="L187" i="86" s="1"/>
  <c r="K188" i="86"/>
  <c r="J188" i="86"/>
  <c r="I188" i="86"/>
  <c r="H188" i="86"/>
  <c r="G188" i="86"/>
  <c r="F188" i="86"/>
  <c r="E188" i="86"/>
  <c r="D188" i="86"/>
  <c r="K187" i="86"/>
  <c r="I187" i="86"/>
  <c r="F187" i="86"/>
  <c r="E187" i="86"/>
  <c r="H186" i="86"/>
  <c r="C186" i="86"/>
  <c r="H185" i="86"/>
  <c r="C185" i="86"/>
  <c r="L184" i="86"/>
  <c r="K184" i="86"/>
  <c r="J184" i="86"/>
  <c r="I184" i="86"/>
  <c r="H184" i="86"/>
  <c r="G184" i="86"/>
  <c r="F184" i="86"/>
  <c r="E184" i="86"/>
  <c r="D184" i="86"/>
  <c r="C184" i="86" s="1"/>
  <c r="H183" i="86"/>
  <c r="C183" i="86"/>
  <c r="H182" i="86"/>
  <c r="C182" i="86"/>
  <c r="H181" i="86"/>
  <c r="C181" i="86"/>
  <c r="H180" i="86"/>
  <c r="C180" i="86"/>
  <c r="L179" i="86"/>
  <c r="K179" i="86"/>
  <c r="J179" i="86"/>
  <c r="I179" i="86"/>
  <c r="H179" i="86" s="1"/>
  <c r="G179" i="86"/>
  <c r="F179" i="86"/>
  <c r="C179" i="86" s="1"/>
  <c r="E179" i="86"/>
  <c r="D179" i="86"/>
  <c r="H178" i="86"/>
  <c r="C178" i="86"/>
  <c r="H177" i="86"/>
  <c r="C177" i="86"/>
  <c r="H176" i="86"/>
  <c r="C176" i="86"/>
  <c r="L175" i="86"/>
  <c r="K175" i="86"/>
  <c r="J175" i="86"/>
  <c r="J174" i="86" s="1"/>
  <c r="J173" i="86" s="1"/>
  <c r="I175" i="86"/>
  <c r="H175" i="86" s="1"/>
  <c r="G175" i="86"/>
  <c r="F175" i="86"/>
  <c r="E175" i="86"/>
  <c r="D175" i="86"/>
  <c r="C175" i="86" s="1"/>
  <c r="L174" i="86"/>
  <c r="K174" i="86"/>
  <c r="I174" i="86"/>
  <c r="H174" i="86"/>
  <c r="G174" i="86"/>
  <c r="E174" i="86"/>
  <c r="D174" i="86"/>
  <c r="K173" i="86"/>
  <c r="I173" i="86"/>
  <c r="G173" i="86"/>
  <c r="E173" i="86"/>
  <c r="H172" i="86"/>
  <c r="C172" i="86"/>
  <c r="H171" i="86"/>
  <c r="C171" i="86"/>
  <c r="H170" i="86"/>
  <c r="C170" i="86"/>
  <c r="H169" i="86"/>
  <c r="C169" i="86"/>
  <c r="H168" i="86"/>
  <c r="C168" i="86"/>
  <c r="H167" i="86"/>
  <c r="C167" i="86"/>
  <c r="L166" i="86"/>
  <c r="L165" i="86" s="1"/>
  <c r="K166" i="86"/>
  <c r="J166" i="86"/>
  <c r="I166" i="86"/>
  <c r="H166" i="86"/>
  <c r="G166" i="86"/>
  <c r="F166" i="86"/>
  <c r="E166" i="86"/>
  <c r="D166" i="86"/>
  <c r="K165" i="86"/>
  <c r="J165" i="86"/>
  <c r="I165" i="86"/>
  <c r="G165" i="86"/>
  <c r="F165" i="86"/>
  <c r="E165" i="86"/>
  <c r="H164" i="86"/>
  <c r="C164" i="86"/>
  <c r="H163" i="86"/>
  <c r="C163" i="86"/>
  <c r="H162" i="86"/>
  <c r="C162" i="86"/>
  <c r="H161" i="86"/>
  <c r="C161" i="86"/>
  <c r="L160" i="86"/>
  <c r="K160" i="86"/>
  <c r="J160" i="86"/>
  <c r="I160" i="86"/>
  <c r="H160" i="86"/>
  <c r="G160" i="86"/>
  <c r="F160" i="86"/>
  <c r="E160" i="86"/>
  <c r="D160" i="86"/>
  <c r="C160" i="86" s="1"/>
  <c r="H159" i="86"/>
  <c r="C159" i="86"/>
  <c r="H158" i="86"/>
  <c r="C158" i="86"/>
  <c r="H157" i="86"/>
  <c r="C157" i="86"/>
  <c r="H156" i="86"/>
  <c r="C156" i="86"/>
  <c r="H155" i="86"/>
  <c r="C155" i="86"/>
  <c r="H154" i="86"/>
  <c r="C154" i="86"/>
  <c r="H153" i="86"/>
  <c r="C153" i="86"/>
  <c r="H152" i="86"/>
  <c r="C152" i="86"/>
  <c r="L151" i="86"/>
  <c r="K151" i="86"/>
  <c r="J151" i="86"/>
  <c r="I151" i="86"/>
  <c r="G151" i="86"/>
  <c r="F151" i="86"/>
  <c r="C151" i="86" s="1"/>
  <c r="E151" i="86"/>
  <c r="D151" i="86"/>
  <c r="H150" i="86"/>
  <c r="C150" i="86"/>
  <c r="H149" i="86"/>
  <c r="C149" i="86"/>
  <c r="H148" i="86"/>
  <c r="C148" i="86"/>
  <c r="H147" i="86"/>
  <c r="C147" i="86"/>
  <c r="H146" i="86"/>
  <c r="C146" i="86"/>
  <c r="H145" i="86"/>
  <c r="C145" i="86"/>
  <c r="L144" i="86"/>
  <c r="K144" i="86"/>
  <c r="J144" i="86"/>
  <c r="I144" i="86"/>
  <c r="H144" i="86"/>
  <c r="G144" i="86"/>
  <c r="F144" i="86"/>
  <c r="E144" i="86"/>
  <c r="D144" i="86"/>
  <c r="C144" i="86" s="1"/>
  <c r="H143" i="86"/>
  <c r="C143" i="86"/>
  <c r="H142" i="86"/>
  <c r="C142" i="86"/>
  <c r="L141" i="86"/>
  <c r="K141" i="86"/>
  <c r="J141" i="86"/>
  <c r="H141" i="86" s="1"/>
  <c r="I141" i="86"/>
  <c r="G141" i="86"/>
  <c r="F141" i="86"/>
  <c r="E141" i="86"/>
  <c r="D141" i="86"/>
  <c r="H140" i="86"/>
  <c r="C140" i="86"/>
  <c r="H139" i="86"/>
  <c r="C139" i="86"/>
  <c r="H138" i="86"/>
  <c r="C138" i="86"/>
  <c r="H137" i="86"/>
  <c r="C137" i="86"/>
  <c r="L136" i="86"/>
  <c r="K136" i="86"/>
  <c r="J136" i="86"/>
  <c r="I136" i="86"/>
  <c r="H136" i="86"/>
  <c r="G136" i="86"/>
  <c r="F136" i="86"/>
  <c r="E136" i="86"/>
  <c r="D136" i="86"/>
  <c r="C136" i="86" s="1"/>
  <c r="H135" i="86"/>
  <c r="C135" i="86"/>
  <c r="H134" i="86"/>
  <c r="C134" i="86"/>
  <c r="H133" i="86"/>
  <c r="C133" i="86"/>
  <c r="H132" i="86"/>
  <c r="C132" i="86"/>
  <c r="L131" i="86"/>
  <c r="K131" i="86"/>
  <c r="J131" i="86"/>
  <c r="I131" i="86"/>
  <c r="G131" i="86"/>
  <c r="F131" i="86"/>
  <c r="E131" i="86"/>
  <c r="D131" i="86"/>
  <c r="C131" i="86" s="1"/>
  <c r="L130" i="86"/>
  <c r="K130" i="86"/>
  <c r="I130" i="86"/>
  <c r="G130" i="86"/>
  <c r="E130" i="86"/>
  <c r="D130" i="86"/>
  <c r="H129" i="86"/>
  <c r="C129" i="86"/>
  <c r="L128" i="86"/>
  <c r="K128" i="86"/>
  <c r="J128" i="86"/>
  <c r="I128" i="86"/>
  <c r="H128" i="86"/>
  <c r="G128" i="86"/>
  <c r="F128" i="86"/>
  <c r="E128" i="86"/>
  <c r="D128" i="86"/>
  <c r="C128" i="86"/>
  <c r="H127" i="86"/>
  <c r="C127" i="86"/>
  <c r="H126" i="86"/>
  <c r="C126" i="86"/>
  <c r="H125" i="86"/>
  <c r="C125" i="86"/>
  <c r="H124" i="86"/>
  <c r="C124" i="86"/>
  <c r="H123" i="86"/>
  <c r="C123" i="86"/>
  <c r="L122" i="86"/>
  <c r="K122" i="86"/>
  <c r="J122" i="86"/>
  <c r="I122" i="86"/>
  <c r="H122" i="86"/>
  <c r="G122" i="86"/>
  <c r="F122" i="86"/>
  <c r="E122" i="86"/>
  <c r="D122" i="86"/>
  <c r="C122" i="86" s="1"/>
  <c r="H121" i="86"/>
  <c r="C121" i="86"/>
  <c r="H120" i="86"/>
  <c r="C120" i="86"/>
  <c r="H119" i="86"/>
  <c r="C119" i="86"/>
  <c r="H118" i="86"/>
  <c r="C118" i="86"/>
  <c r="H117" i="86"/>
  <c r="C117" i="86"/>
  <c r="L116" i="86"/>
  <c r="K116" i="86"/>
  <c r="J116" i="86"/>
  <c r="I116" i="86"/>
  <c r="H116" i="86"/>
  <c r="G116" i="86"/>
  <c r="F116" i="86"/>
  <c r="E116" i="86"/>
  <c r="D116" i="86"/>
  <c r="C116" i="86" s="1"/>
  <c r="H115" i="86"/>
  <c r="C115" i="86"/>
  <c r="H114" i="86"/>
  <c r="C114" i="86"/>
  <c r="H113" i="86"/>
  <c r="C113" i="86"/>
  <c r="L112" i="86"/>
  <c r="K112" i="86"/>
  <c r="J112" i="86"/>
  <c r="I112" i="86"/>
  <c r="H112" i="86"/>
  <c r="G112" i="86"/>
  <c r="F112" i="86"/>
  <c r="E112" i="86"/>
  <c r="D112" i="86"/>
  <c r="C112" i="86" s="1"/>
  <c r="H111" i="86"/>
  <c r="C111" i="86"/>
  <c r="H110" i="86"/>
  <c r="C110" i="86"/>
  <c r="H109" i="86"/>
  <c r="C109" i="86"/>
  <c r="H108" i="86"/>
  <c r="C108" i="86"/>
  <c r="H107" i="86"/>
  <c r="C107" i="86"/>
  <c r="H106" i="86"/>
  <c r="C106" i="86"/>
  <c r="H105" i="86"/>
  <c r="C105" i="86"/>
  <c r="H104" i="86"/>
  <c r="C104" i="86"/>
  <c r="L103" i="86"/>
  <c r="K103" i="86"/>
  <c r="J103" i="86"/>
  <c r="I103" i="86"/>
  <c r="G103" i="86"/>
  <c r="F103" i="86"/>
  <c r="C103" i="86" s="1"/>
  <c r="E103" i="86"/>
  <c r="D103" i="86"/>
  <c r="H102" i="86"/>
  <c r="C102" i="86"/>
  <c r="H101" i="86"/>
  <c r="C101" i="86"/>
  <c r="H100" i="86"/>
  <c r="C100" i="86"/>
  <c r="H99" i="86"/>
  <c r="C99" i="86"/>
  <c r="H98" i="86"/>
  <c r="C98" i="86"/>
  <c r="H97" i="86"/>
  <c r="C97" i="86"/>
  <c r="H96" i="86"/>
  <c r="C96" i="86"/>
  <c r="L95" i="86"/>
  <c r="K95" i="86"/>
  <c r="J95" i="86"/>
  <c r="I95" i="86"/>
  <c r="G95" i="86"/>
  <c r="F95" i="86"/>
  <c r="F83" i="86" s="1"/>
  <c r="E95" i="86"/>
  <c r="D95" i="86"/>
  <c r="H94" i="86"/>
  <c r="C94" i="86"/>
  <c r="H93" i="86"/>
  <c r="C93" i="86"/>
  <c r="H92" i="86"/>
  <c r="C92" i="86"/>
  <c r="H91" i="86"/>
  <c r="C91" i="86"/>
  <c r="H90" i="86"/>
  <c r="C90" i="86"/>
  <c r="L89" i="86"/>
  <c r="K89" i="86"/>
  <c r="J89" i="86"/>
  <c r="I89" i="86"/>
  <c r="G89" i="86"/>
  <c r="F89" i="86"/>
  <c r="C89" i="86" s="1"/>
  <c r="E89" i="86"/>
  <c r="D89" i="86"/>
  <c r="H88" i="86"/>
  <c r="C88" i="86"/>
  <c r="H87" i="86"/>
  <c r="C87" i="86"/>
  <c r="H86" i="86"/>
  <c r="C86" i="86"/>
  <c r="H85" i="86"/>
  <c r="C85" i="86"/>
  <c r="L84" i="86"/>
  <c r="L83" i="86" s="1"/>
  <c r="K84" i="86"/>
  <c r="J84" i="86"/>
  <c r="I84" i="86"/>
  <c r="H84" i="86"/>
  <c r="G84" i="86"/>
  <c r="F84" i="86"/>
  <c r="E84" i="86"/>
  <c r="D84" i="86"/>
  <c r="K83" i="86"/>
  <c r="I83" i="86"/>
  <c r="G83" i="86"/>
  <c r="E83" i="86"/>
  <c r="H82" i="86"/>
  <c r="C82" i="86"/>
  <c r="H81" i="86"/>
  <c r="C81" i="86"/>
  <c r="L80" i="86"/>
  <c r="K80" i="86"/>
  <c r="J80" i="86"/>
  <c r="I80" i="86"/>
  <c r="H80" i="86"/>
  <c r="G80" i="86"/>
  <c r="F80" i="86"/>
  <c r="E80" i="86"/>
  <c r="D80" i="86"/>
  <c r="C80" i="86" s="1"/>
  <c r="H79" i="86"/>
  <c r="C79" i="86"/>
  <c r="H78" i="86"/>
  <c r="C78" i="86"/>
  <c r="L77" i="86"/>
  <c r="K77" i="86"/>
  <c r="J77" i="86"/>
  <c r="J76" i="86" s="1"/>
  <c r="I77" i="86"/>
  <c r="G77" i="86"/>
  <c r="F77" i="86"/>
  <c r="F76" i="86" s="1"/>
  <c r="E77" i="86"/>
  <c r="E76" i="86" s="1"/>
  <c r="E75" i="86" s="1"/>
  <c r="D77" i="86"/>
  <c r="C77" i="86" s="1"/>
  <c r="L76" i="86"/>
  <c r="K76" i="86"/>
  <c r="G76" i="86"/>
  <c r="D76" i="86"/>
  <c r="K75" i="86"/>
  <c r="G75" i="86"/>
  <c r="H74" i="86"/>
  <c r="C74" i="86"/>
  <c r="H73" i="86"/>
  <c r="C73" i="86"/>
  <c r="H72" i="86"/>
  <c r="C72" i="86"/>
  <c r="H71" i="86"/>
  <c r="C71" i="86"/>
  <c r="J70" i="86"/>
  <c r="C70" i="86"/>
  <c r="L69" i="86"/>
  <c r="K69" i="86"/>
  <c r="K67" i="86" s="1"/>
  <c r="I69" i="86"/>
  <c r="G69" i="86"/>
  <c r="G67" i="86" s="1"/>
  <c r="F69" i="86"/>
  <c r="E69" i="86"/>
  <c r="E67" i="86" s="1"/>
  <c r="D69" i="86"/>
  <c r="C69" i="86"/>
  <c r="J68" i="86"/>
  <c r="H68" i="86"/>
  <c r="C68" i="86"/>
  <c r="L67" i="86"/>
  <c r="F67" i="86"/>
  <c r="D67" i="86"/>
  <c r="H66" i="86"/>
  <c r="C66" i="86"/>
  <c r="H65" i="86"/>
  <c r="C65" i="86"/>
  <c r="H64" i="86"/>
  <c r="C64" i="86"/>
  <c r="H63" i="86"/>
  <c r="C63" i="86"/>
  <c r="H62" i="86"/>
  <c r="C62" i="86"/>
  <c r="J61" i="86"/>
  <c r="C61" i="86"/>
  <c r="H60" i="86"/>
  <c r="C60" i="86"/>
  <c r="H59" i="86"/>
  <c r="C59" i="86"/>
  <c r="L58" i="86"/>
  <c r="K58" i="86"/>
  <c r="K54" i="86" s="1"/>
  <c r="I58" i="86"/>
  <c r="G58" i="86"/>
  <c r="G54" i="86" s="1"/>
  <c r="F58" i="86"/>
  <c r="E58" i="86"/>
  <c r="E54" i="86" s="1"/>
  <c r="D58" i="86"/>
  <c r="C58" i="86"/>
  <c r="J57" i="86"/>
  <c r="H57" i="86"/>
  <c r="C57" i="86"/>
  <c r="H56" i="86"/>
  <c r="C56" i="86"/>
  <c r="L55" i="86"/>
  <c r="K55" i="86"/>
  <c r="J55" i="86"/>
  <c r="I55" i="86"/>
  <c r="G55" i="86"/>
  <c r="F55" i="86"/>
  <c r="F54" i="86" s="1"/>
  <c r="F53" i="86" s="1"/>
  <c r="E55" i="86"/>
  <c r="D55" i="86"/>
  <c r="L54" i="86"/>
  <c r="D54" i="86"/>
  <c r="L53" i="86"/>
  <c r="D53" i="86"/>
  <c r="H47" i="86"/>
  <c r="C47" i="86"/>
  <c r="H46" i="86"/>
  <c r="C46" i="86"/>
  <c r="L45" i="86"/>
  <c r="H45" i="86"/>
  <c r="G45" i="86"/>
  <c r="H44" i="86"/>
  <c r="C44" i="86"/>
  <c r="K43" i="86"/>
  <c r="J43" i="86"/>
  <c r="I43" i="86"/>
  <c r="F43" i="86"/>
  <c r="F20" i="86" s="1"/>
  <c r="E43" i="86"/>
  <c r="D43" i="86"/>
  <c r="H42" i="86"/>
  <c r="C42" i="86"/>
  <c r="I41" i="86"/>
  <c r="H41" i="86"/>
  <c r="D41" i="86"/>
  <c r="K40" i="86"/>
  <c r="H40" i="86"/>
  <c r="C40" i="86"/>
  <c r="H39" i="86"/>
  <c r="C39" i="86"/>
  <c r="H38" i="86"/>
  <c r="C38" i="86"/>
  <c r="H37" i="86"/>
  <c r="C37" i="86"/>
  <c r="K36" i="86"/>
  <c r="H36" i="86"/>
  <c r="F36" i="86"/>
  <c r="C36" i="86"/>
  <c r="H35" i="86"/>
  <c r="C35" i="86"/>
  <c r="H34" i="86"/>
  <c r="C34" i="86"/>
  <c r="K33" i="86"/>
  <c r="H33" i="86"/>
  <c r="F33" i="86"/>
  <c r="C33" i="86"/>
  <c r="H32" i="86"/>
  <c r="C32" i="86"/>
  <c r="K31" i="86"/>
  <c r="H31" i="86"/>
  <c r="F31" i="86"/>
  <c r="C31" i="86"/>
  <c r="H30" i="86"/>
  <c r="C30" i="86"/>
  <c r="H29" i="86"/>
  <c r="C29" i="86"/>
  <c r="H28" i="86"/>
  <c r="C28" i="86"/>
  <c r="K27" i="86"/>
  <c r="H27" i="86"/>
  <c r="F27" i="86"/>
  <c r="C27" i="86"/>
  <c r="K26" i="86"/>
  <c r="H26" i="86"/>
  <c r="F26" i="86"/>
  <c r="C26" i="86" s="1"/>
  <c r="H25" i="86"/>
  <c r="C25" i="86"/>
  <c r="H24" i="86"/>
  <c r="C24" i="86"/>
  <c r="H23" i="86"/>
  <c r="C23" i="86"/>
  <c r="H22" i="86"/>
  <c r="C22" i="86"/>
  <c r="L21" i="86"/>
  <c r="L289" i="86" s="1"/>
  <c r="L288" i="86" s="1"/>
  <c r="K21" i="86"/>
  <c r="J21" i="86"/>
  <c r="J289" i="86" s="1"/>
  <c r="J288" i="86" s="1"/>
  <c r="I21" i="86"/>
  <c r="I289" i="86" s="1"/>
  <c r="I288" i="86" s="1"/>
  <c r="G21" i="86"/>
  <c r="F21" i="86"/>
  <c r="F289" i="86" s="1"/>
  <c r="F288" i="86" s="1"/>
  <c r="E21" i="86"/>
  <c r="E289" i="86" s="1"/>
  <c r="E288" i="86" s="1"/>
  <c r="D21" i="86"/>
  <c r="D289" i="86" s="1"/>
  <c r="D288" i="86" s="1"/>
  <c r="C21" i="86"/>
  <c r="C289" i="86" s="1"/>
  <c r="C288" i="86" s="1"/>
  <c r="L20" i="86"/>
  <c r="J20" i="86"/>
  <c r="I20" i="86"/>
  <c r="E20" i="86"/>
  <c r="H298" i="85"/>
  <c r="C298" i="85"/>
  <c r="C288" i="85" s="1"/>
  <c r="H297" i="85"/>
  <c r="C297" i="85"/>
  <c r="H296" i="85"/>
  <c r="C296" i="85"/>
  <c r="H295" i="85"/>
  <c r="C295" i="85"/>
  <c r="H294" i="85"/>
  <c r="C294" i="85"/>
  <c r="H293" i="85"/>
  <c r="C293" i="85"/>
  <c r="H292" i="85"/>
  <c r="C292" i="85"/>
  <c r="H291" i="85"/>
  <c r="C291" i="85"/>
  <c r="L290" i="85"/>
  <c r="K290" i="85"/>
  <c r="J290" i="85"/>
  <c r="I290" i="85"/>
  <c r="H290" i="85"/>
  <c r="G290" i="85"/>
  <c r="F290" i="85"/>
  <c r="E290" i="85"/>
  <c r="D290" i="85"/>
  <c r="C290" i="85"/>
  <c r="E289" i="85"/>
  <c r="E288" i="85" s="1"/>
  <c r="H285" i="85"/>
  <c r="C285" i="85"/>
  <c r="H284" i="85"/>
  <c r="C284" i="85"/>
  <c r="L283" i="85"/>
  <c r="K283" i="85"/>
  <c r="J283" i="85"/>
  <c r="I283" i="85"/>
  <c r="G283" i="85"/>
  <c r="F283" i="85"/>
  <c r="E283" i="85"/>
  <c r="D283" i="85"/>
  <c r="C283" i="85" s="1"/>
  <c r="H282" i="85"/>
  <c r="C282" i="85"/>
  <c r="L281" i="85"/>
  <c r="K281" i="85"/>
  <c r="J281" i="85"/>
  <c r="I281" i="85"/>
  <c r="H281" i="85" s="1"/>
  <c r="G281" i="85"/>
  <c r="F281" i="85"/>
  <c r="E281" i="85"/>
  <c r="D281" i="85"/>
  <c r="C281" i="85" s="1"/>
  <c r="H280" i="85"/>
  <c r="C280" i="85"/>
  <c r="H279" i="85"/>
  <c r="C279" i="85"/>
  <c r="H278" i="85"/>
  <c r="C278" i="85"/>
  <c r="H277" i="85"/>
  <c r="C277" i="85"/>
  <c r="L276" i="85"/>
  <c r="K276" i="85"/>
  <c r="J276" i="85"/>
  <c r="I276" i="85"/>
  <c r="G276" i="85"/>
  <c r="F276" i="85"/>
  <c r="E276" i="85"/>
  <c r="D276" i="85"/>
  <c r="C276" i="85"/>
  <c r="H275" i="85"/>
  <c r="C275" i="85"/>
  <c r="H274" i="85"/>
  <c r="C274" i="85"/>
  <c r="H273" i="85"/>
  <c r="C273" i="85"/>
  <c r="L272" i="85"/>
  <c r="K272" i="85"/>
  <c r="J272" i="85"/>
  <c r="H272" i="85" s="1"/>
  <c r="I272" i="85"/>
  <c r="G272" i="85"/>
  <c r="G270" i="85" s="1"/>
  <c r="F272" i="85"/>
  <c r="E272" i="85"/>
  <c r="D272" i="85"/>
  <c r="C272" i="85"/>
  <c r="H271" i="85"/>
  <c r="C271" i="85"/>
  <c r="L270" i="85"/>
  <c r="K270" i="85"/>
  <c r="K269" i="85" s="1"/>
  <c r="J270" i="85"/>
  <c r="J269" i="85" s="1"/>
  <c r="I270" i="85"/>
  <c r="F270" i="85"/>
  <c r="F269" i="85" s="1"/>
  <c r="E270" i="85"/>
  <c r="D270" i="85"/>
  <c r="L269" i="85"/>
  <c r="E269" i="85"/>
  <c r="D269" i="85"/>
  <c r="H268" i="85"/>
  <c r="C268" i="85"/>
  <c r="H267" i="85"/>
  <c r="C267" i="85"/>
  <c r="H266" i="85"/>
  <c r="C266" i="85"/>
  <c r="H265" i="85"/>
  <c r="C265" i="85"/>
  <c r="L264" i="85"/>
  <c r="K264" i="85"/>
  <c r="J264" i="85"/>
  <c r="I264" i="85"/>
  <c r="H264" i="85" s="1"/>
  <c r="G264" i="85"/>
  <c r="F264" i="85"/>
  <c r="E264" i="85"/>
  <c r="D264" i="85"/>
  <c r="C264" i="85"/>
  <c r="H263" i="85"/>
  <c r="C263" i="85"/>
  <c r="H262" i="85"/>
  <c r="C262" i="85"/>
  <c r="H261" i="85"/>
  <c r="C261" i="85"/>
  <c r="L260" i="85"/>
  <c r="K260" i="85"/>
  <c r="K259" i="85" s="1"/>
  <c r="J260" i="85"/>
  <c r="I260" i="85"/>
  <c r="G260" i="85"/>
  <c r="F260" i="85"/>
  <c r="F259" i="85" s="1"/>
  <c r="E260" i="85"/>
  <c r="D260" i="85"/>
  <c r="C260" i="85"/>
  <c r="L259" i="85"/>
  <c r="I259" i="85"/>
  <c r="E259" i="85"/>
  <c r="D259" i="85"/>
  <c r="H258" i="85"/>
  <c r="C258" i="85"/>
  <c r="H257" i="85"/>
  <c r="C257" i="85"/>
  <c r="H256" i="85"/>
  <c r="C256" i="85"/>
  <c r="H255" i="85"/>
  <c r="C255" i="85"/>
  <c r="H254" i="85"/>
  <c r="C254" i="85"/>
  <c r="H253" i="85"/>
  <c r="C253" i="85"/>
  <c r="L252" i="85"/>
  <c r="K252" i="85"/>
  <c r="K251" i="85" s="1"/>
  <c r="J252" i="85"/>
  <c r="H252" i="85" s="1"/>
  <c r="I252" i="85"/>
  <c r="G252" i="85"/>
  <c r="G251" i="85" s="1"/>
  <c r="F252" i="85"/>
  <c r="F251" i="85" s="1"/>
  <c r="E252" i="85"/>
  <c r="D252" i="85"/>
  <c r="C252" i="85"/>
  <c r="L251" i="85"/>
  <c r="I251" i="85"/>
  <c r="E251" i="85"/>
  <c r="D251" i="85"/>
  <c r="C251" i="85" s="1"/>
  <c r="H250" i="85"/>
  <c r="C250" i="85"/>
  <c r="H249" i="85"/>
  <c r="C249" i="85"/>
  <c r="H248" i="85"/>
  <c r="C248" i="85"/>
  <c r="H247" i="85"/>
  <c r="C247" i="85"/>
  <c r="L246" i="85"/>
  <c r="K246" i="85"/>
  <c r="J246" i="85"/>
  <c r="I246" i="85"/>
  <c r="G246" i="85"/>
  <c r="F246" i="85"/>
  <c r="E246" i="85"/>
  <c r="D246" i="85"/>
  <c r="C246" i="85"/>
  <c r="H245" i="85"/>
  <c r="C245" i="85"/>
  <c r="H244" i="85"/>
  <c r="C244" i="85"/>
  <c r="H243" i="85"/>
  <c r="C243" i="85"/>
  <c r="H242" i="85"/>
  <c r="C242" i="85"/>
  <c r="H241" i="85"/>
  <c r="C241" i="85"/>
  <c r="H240" i="85"/>
  <c r="C240" i="85"/>
  <c r="H239" i="85"/>
  <c r="C239" i="85"/>
  <c r="L238" i="85"/>
  <c r="K238" i="85"/>
  <c r="J238" i="85"/>
  <c r="H238" i="85" s="1"/>
  <c r="I238" i="85"/>
  <c r="G238" i="85"/>
  <c r="G231" i="85" s="1"/>
  <c r="F238" i="85"/>
  <c r="F231" i="85" s="1"/>
  <c r="E238" i="85"/>
  <c r="D238" i="85"/>
  <c r="C238" i="85"/>
  <c r="H237" i="85"/>
  <c r="C237" i="85"/>
  <c r="H236" i="85"/>
  <c r="C236" i="85"/>
  <c r="L235" i="85"/>
  <c r="K235" i="85"/>
  <c r="J235" i="85"/>
  <c r="I235" i="85"/>
  <c r="H235" i="85" s="1"/>
  <c r="G235" i="85"/>
  <c r="F235" i="85"/>
  <c r="E235" i="85"/>
  <c r="D235" i="85"/>
  <c r="C235" i="85" s="1"/>
  <c r="H234" i="85"/>
  <c r="C234" i="85"/>
  <c r="L233" i="85"/>
  <c r="K233" i="85"/>
  <c r="J233" i="85"/>
  <c r="I233" i="85"/>
  <c r="H233" i="85" s="1"/>
  <c r="G233" i="85"/>
  <c r="F233" i="85"/>
  <c r="E233" i="85"/>
  <c r="E231" i="85" s="1"/>
  <c r="E230" i="85" s="1"/>
  <c r="D233" i="85"/>
  <c r="C233" i="85" s="1"/>
  <c r="H232" i="85"/>
  <c r="C232" i="85"/>
  <c r="L231" i="85"/>
  <c r="L230" i="85" s="1"/>
  <c r="D231" i="85"/>
  <c r="H229" i="85"/>
  <c r="C229" i="85"/>
  <c r="H228" i="85"/>
  <c r="C228" i="85"/>
  <c r="L227" i="85"/>
  <c r="K227" i="85"/>
  <c r="J227" i="85"/>
  <c r="I227" i="85"/>
  <c r="H227" i="85" s="1"/>
  <c r="G227" i="85"/>
  <c r="F227" i="85"/>
  <c r="E227" i="85"/>
  <c r="D227" i="85"/>
  <c r="H226" i="85"/>
  <c r="C226" i="85"/>
  <c r="H225" i="85"/>
  <c r="C225" i="85"/>
  <c r="H224" i="85"/>
  <c r="C224" i="85"/>
  <c r="I223" i="85"/>
  <c r="H223" i="85" s="1"/>
  <c r="C223" i="85"/>
  <c r="H222" i="85"/>
  <c r="C222" i="85"/>
  <c r="H221" i="85"/>
  <c r="C221" i="85"/>
  <c r="H220" i="85"/>
  <c r="C220" i="85"/>
  <c r="H219" i="85"/>
  <c r="C219" i="85"/>
  <c r="H218" i="85"/>
  <c r="C218" i="85"/>
  <c r="H217" i="85"/>
  <c r="C217" i="85"/>
  <c r="L216" i="85"/>
  <c r="K216" i="85"/>
  <c r="J216" i="85"/>
  <c r="G216" i="85"/>
  <c r="F216" i="85"/>
  <c r="E216" i="85"/>
  <c r="D216" i="85"/>
  <c r="C216" i="85" s="1"/>
  <c r="H215" i="85"/>
  <c r="C215" i="85"/>
  <c r="H214" i="85"/>
  <c r="C214" i="85"/>
  <c r="H213" i="85"/>
  <c r="C213" i="85"/>
  <c r="H212" i="85"/>
  <c r="C212" i="85"/>
  <c r="H211" i="85"/>
  <c r="C211" i="85"/>
  <c r="H210" i="85"/>
  <c r="C210" i="85"/>
  <c r="H209" i="85"/>
  <c r="C209" i="85"/>
  <c r="H208" i="85"/>
  <c r="C208" i="85"/>
  <c r="H207" i="85"/>
  <c r="C207" i="85"/>
  <c r="H206" i="85"/>
  <c r="C206" i="85"/>
  <c r="L205" i="85"/>
  <c r="K205" i="85"/>
  <c r="J205" i="85"/>
  <c r="J204" i="85" s="1"/>
  <c r="J195" i="85" s="1"/>
  <c r="I205" i="85"/>
  <c r="G205" i="85"/>
  <c r="F205" i="85"/>
  <c r="F204" i="85" s="1"/>
  <c r="E205" i="85"/>
  <c r="E204" i="85" s="1"/>
  <c r="E195" i="85" s="1"/>
  <c r="D205" i="85"/>
  <c r="L204" i="85"/>
  <c r="K204" i="85"/>
  <c r="G204" i="85"/>
  <c r="D204" i="85"/>
  <c r="C204" i="85" s="1"/>
  <c r="H203" i="85"/>
  <c r="C203" i="85"/>
  <c r="H202" i="85"/>
  <c r="C202" i="85"/>
  <c r="H201" i="85"/>
  <c r="C201" i="85"/>
  <c r="H200" i="85"/>
  <c r="C200" i="85"/>
  <c r="H199" i="85"/>
  <c r="C199" i="85"/>
  <c r="L198" i="85"/>
  <c r="K198" i="85"/>
  <c r="J198" i="85"/>
  <c r="I198" i="85"/>
  <c r="H198" i="85"/>
  <c r="G198" i="85"/>
  <c r="F198" i="85"/>
  <c r="E198" i="85"/>
  <c r="D198" i="85"/>
  <c r="C198" i="85" s="1"/>
  <c r="H197" i="85"/>
  <c r="C197" i="85"/>
  <c r="L196" i="85"/>
  <c r="K196" i="85"/>
  <c r="K195" i="85" s="1"/>
  <c r="J196" i="85"/>
  <c r="I196" i="85"/>
  <c r="H196" i="85"/>
  <c r="G196" i="85"/>
  <c r="G195" i="85" s="1"/>
  <c r="F196" i="85"/>
  <c r="E196" i="85"/>
  <c r="D196" i="85"/>
  <c r="F195" i="85"/>
  <c r="H193" i="85"/>
  <c r="C193" i="85"/>
  <c r="L192" i="85"/>
  <c r="L191" i="85" s="1"/>
  <c r="K192" i="85"/>
  <c r="K191" i="85" s="1"/>
  <c r="J192" i="85"/>
  <c r="I192" i="85"/>
  <c r="H192" i="85"/>
  <c r="G192" i="85"/>
  <c r="G191" i="85" s="1"/>
  <c r="F192" i="85"/>
  <c r="E192" i="85"/>
  <c r="D192" i="85"/>
  <c r="J191" i="85"/>
  <c r="I191" i="85"/>
  <c r="H191" i="85" s="1"/>
  <c r="F191" i="85"/>
  <c r="E191" i="85"/>
  <c r="H190" i="85"/>
  <c r="C190" i="85"/>
  <c r="H189" i="85"/>
  <c r="C189" i="85"/>
  <c r="L188" i="85"/>
  <c r="K188" i="85"/>
  <c r="K187" i="85" s="1"/>
  <c r="J188" i="85"/>
  <c r="I188" i="85"/>
  <c r="H188" i="85"/>
  <c r="G188" i="85"/>
  <c r="G187" i="85" s="1"/>
  <c r="F188" i="85"/>
  <c r="E188" i="85"/>
  <c r="D188" i="85"/>
  <c r="J187" i="85"/>
  <c r="I187" i="85"/>
  <c r="F187" i="85"/>
  <c r="E187" i="85"/>
  <c r="H186" i="85"/>
  <c r="C186" i="85"/>
  <c r="H185" i="85"/>
  <c r="C185" i="85"/>
  <c r="L184" i="85"/>
  <c r="K184" i="85"/>
  <c r="J184" i="85"/>
  <c r="I184" i="85"/>
  <c r="H184" i="85"/>
  <c r="G184" i="85"/>
  <c r="F184" i="85"/>
  <c r="E184" i="85"/>
  <c r="D184" i="85"/>
  <c r="C184" i="85" s="1"/>
  <c r="H183" i="85"/>
  <c r="C183" i="85"/>
  <c r="H182" i="85"/>
  <c r="C182" i="85"/>
  <c r="H181" i="85"/>
  <c r="C181" i="85"/>
  <c r="H180" i="85"/>
  <c r="C180" i="85"/>
  <c r="L179" i="85"/>
  <c r="K179" i="85"/>
  <c r="J179" i="85"/>
  <c r="I179" i="85"/>
  <c r="H179" i="85" s="1"/>
  <c r="G179" i="85"/>
  <c r="F179" i="85"/>
  <c r="E179" i="85"/>
  <c r="D179" i="85"/>
  <c r="H178" i="85"/>
  <c r="C178" i="85"/>
  <c r="H177" i="85"/>
  <c r="C177" i="85"/>
  <c r="H176" i="85"/>
  <c r="C176" i="85"/>
  <c r="L175" i="85"/>
  <c r="K175" i="85"/>
  <c r="J175" i="85"/>
  <c r="I175" i="85"/>
  <c r="H175" i="85" s="1"/>
  <c r="G175" i="85"/>
  <c r="F175" i="85"/>
  <c r="F174" i="85" s="1"/>
  <c r="F173" i="85" s="1"/>
  <c r="E175" i="85"/>
  <c r="D175" i="85"/>
  <c r="L174" i="85"/>
  <c r="K174" i="85"/>
  <c r="K173" i="85" s="1"/>
  <c r="G174" i="85"/>
  <c r="G173" i="85" s="1"/>
  <c r="D174" i="85"/>
  <c r="H172" i="85"/>
  <c r="C172" i="85"/>
  <c r="H171" i="85"/>
  <c r="C171" i="85"/>
  <c r="H170" i="85"/>
  <c r="C170" i="85"/>
  <c r="H169" i="85"/>
  <c r="C169" i="85"/>
  <c r="H168" i="85"/>
  <c r="C168" i="85"/>
  <c r="H167" i="85"/>
  <c r="C167" i="85"/>
  <c r="L166" i="85"/>
  <c r="L165" i="85" s="1"/>
  <c r="K166" i="85"/>
  <c r="K165" i="85" s="1"/>
  <c r="J166" i="85"/>
  <c r="I166" i="85"/>
  <c r="H166" i="85"/>
  <c r="G166" i="85"/>
  <c r="G165" i="85" s="1"/>
  <c r="F166" i="85"/>
  <c r="E166" i="85"/>
  <c r="D166" i="85"/>
  <c r="J165" i="85"/>
  <c r="I165" i="85"/>
  <c r="H165" i="85" s="1"/>
  <c r="F165" i="85"/>
  <c r="E165" i="85"/>
  <c r="H164" i="85"/>
  <c r="C164" i="85"/>
  <c r="H163" i="85"/>
  <c r="C163" i="85"/>
  <c r="H162" i="85"/>
  <c r="C162" i="85"/>
  <c r="H161" i="85"/>
  <c r="C161" i="85"/>
  <c r="L160" i="85"/>
  <c r="K160" i="85"/>
  <c r="J160" i="85"/>
  <c r="I160" i="85"/>
  <c r="H160" i="85"/>
  <c r="G160" i="85"/>
  <c r="F160" i="85"/>
  <c r="E160" i="85"/>
  <c r="D160" i="85"/>
  <c r="C160" i="85" s="1"/>
  <c r="H159" i="85"/>
  <c r="C159" i="85"/>
  <c r="H158" i="85"/>
  <c r="C158" i="85"/>
  <c r="H157" i="85"/>
  <c r="C157" i="85"/>
  <c r="H156" i="85"/>
  <c r="C156" i="85"/>
  <c r="H155" i="85"/>
  <c r="C155" i="85"/>
  <c r="H154" i="85"/>
  <c r="C154" i="85"/>
  <c r="H153" i="85"/>
  <c r="C153" i="85"/>
  <c r="H152" i="85"/>
  <c r="C152" i="85"/>
  <c r="L151" i="85"/>
  <c r="K151" i="85"/>
  <c r="J151" i="85"/>
  <c r="I151" i="85"/>
  <c r="H151" i="85" s="1"/>
  <c r="G151" i="85"/>
  <c r="F151" i="85"/>
  <c r="E151" i="85"/>
  <c r="C151" i="85" s="1"/>
  <c r="D151" i="85"/>
  <c r="H150" i="85"/>
  <c r="C150" i="85"/>
  <c r="H149" i="85"/>
  <c r="C149" i="85"/>
  <c r="H148" i="85"/>
  <c r="C148" i="85"/>
  <c r="H147" i="85"/>
  <c r="C147" i="85"/>
  <c r="H146" i="85"/>
  <c r="C146" i="85"/>
  <c r="H145" i="85"/>
  <c r="C145" i="85"/>
  <c r="L144" i="85"/>
  <c r="K144" i="85"/>
  <c r="J144" i="85"/>
  <c r="I144" i="85"/>
  <c r="H144" i="85"/>
  <c r="G144" i="85"/>
  <c r="F144" i="85"/>
  <c r="E144" i="85"/>
  <c r="D144" i="85"/>
  <c r="C144" i="85" s="1"/>
  <c r="H143" i="85"/>
  <c r="C143" i="85"/>
  <c r="H142" i="85"/>
  <c r="C142" i="85"/>
  <c r="L141" i="85"/>
  <c r="K141" i="85"/>
  <c r="J141" i="85"/>
  <c r="I141" i="85"/>
  <c r="G141" i="85"/>
  <c r="F141" i="85"/>
  <c r="E141" i="85"/>
  <c r="D141" i="85"/>
  <c r="H140" i="85"/>
  <c r="C140" i="85"/>
  <c r="H139" i="85"/>
  <c r="C139" i="85"/>
  <c r="H138" i="85"/>
  <c r="C138" i="85"/>
  <c r="H137" i="85"/>
  <c r="C137" i="85"/>
  <c r="L136" i="85"/>
  <c r="K136" i="85"/>
  <c r="K130" i="85" s="1"/>
  <c r="J136" i="85"/>
  <c r="I136" i="85"/>
  <c r="G136" i="85"/>
  <c r="F136" i="85"/>
  <c r="E136" i="85"/>
  <c r="D136" i="85"/>
  <c r="C136" i="85"/>
  <c r="H135" i="85"/>
  <c r="C135" i="85"/>
  <c r="H134" i="85"/>
  <c r="C134" i="85"/>
  <c r="H133" i="85"/>
  <c r="C133" i="85"/>
  <c r="H132" i="85"/>
  <c r="C132" i="85"/>
  <c r="L131" i="85"/>
  <c r="K131" i="85"/>
  <c r="J131" i="85"/>
  <c r="I131" i="85"/>
  <c r="G131" i="85"/>
  <c r="F131" i="85"/>
  <c r="E131" i="85"/>
  <c r="D131" i="85"/>
  <c r="L130" i="85"/>
  <c r="G130" i="85"/>
  <c r="D130" i="85"/>
  <c r="H129" i="85"/>
  <c r="C129" i="85"/>
  <c r="L128" i="85"/>
  <c r="K128" i="85"/>
  <c r="J128" i="85"/>
  <c r="I128" i="85"/>
  <c r="H128" i="85"/>
  <c r="G128" i="85"/>
  <c r="F128" i="85"/>
  <c r="E128" i="85"/>
  <c r="D128" i="85"/>
  <c r="C128" i="85"/>
  <c r="H127" i="85"/>
  <c r="C127" i="85"/>
  <c r="H126" i="85"/>
  <c r="C126" i="85"/>
  <c r="H125" i="85"/>
  <c r="C125" i="85"/>
  <c r="H124" i="85"/>
  <c r="C124" i="85"/>
  <c r="H123" i="85"/>
  <c r="C123" i="85"/>
  <c r="L122" i="85"/>
  <c r="K122" i="85"/>
  <c r="J122" i="85"/>
  <c r="I122" i="85"/>
  <c r="H122" i="85"/>
  <c r="G122" i="85"/>
  <c r="F122" i="85"/>
  <c r="E122" i="85"/>
  <c r="D122" i="85"/>
  <c r="C122" i="85" s="1"/>
  <c r="H121" i="85"/>
  <c r="C121" i="85"/>
  <c r="H120" i="85"/>
  <c r="C120" i="85"/>
  <c r="H119" i="85"/>
  <c r="C119" i="85"/>
  <c r="H118" i="85"/>
  <c r="C118" i="85"/>
  <c r="H117" i="85"/>
  <c r="C117" i="85"/>
  <c r="L116" i="85"/>
  <c r="K116" i="85"/>
  <c r="J116" i="85"/>
  <c r="I116" i="85"/>
  <c r="H116" i="85"/>
  <c r="G116" i="85"/>
  <c r="F116" i="85"/>
  <c r="E116" i="85"/>
  <c r="D116" i="85"/>
  <c r="C116" i="85" s="1"/>
  <c r="H115" i="85"/>
  <c r="C115" i="85"/>
  <c r="H114" i="85"/>
  <c r="C114" i="85"/>
  <c r="H113" i="85"/>
  <c r="C113" i="85"/>
  <c r="L112" i="85"/>
  <c r="K112" i="85"/>
  <c r="J112" i="85"/>
  <c r="I112" i="85"/>
  <c r="H112" i="85"/>
  <c r="G112" i="85"/>
  <c r="F112" i="85"/>
  <c r="E112" i="85"/>
  <c r="D112" i="85"/>
  <c r="C112" i="85" s="1"/>
  <c r="H111" i="85"/>
  <c r="C111" i="85"/>
  <c r="H110" i="85"/>
  <c r="C110" i="85"/>
  <c r="H109" i="85"/>
  <c r="C109" i="85"/>
  <c r="H108" i="85"/>
  <c r="C108" i="85"/>
  <c r="I107" i="85"/>
  <c r="H107" i="85"/>
  <c r="C107" i="85"/>
  <c r="H106" i="85"/>
  <c r="C106" i="85"/>
  <c r="H105" i="85"/>
  <c r="C105" i="85"/>
  <c r="H104" i="85"/>
  <c r="C104" i="85"/>
  <c r="L103" i="85"/>
  <c r="K103" i="85"/>
  <c r="K83" i="85" s="1"/>
  <c r="J103" i="85"/>
  <c r="I103" i="85"/>
  <c r="G103" i="85"/>
  <c r="F103" i="85"/>
  <c r="F83" i="85" s="1"/>
  <c r="E103" i="85"/>
  <c r="D103" i="85"/>
  <c r="H102" i="85"/>
  <c r="C102" i="85"/>
  <c r="H101" i="85"/>
  <c r="C101" i="85"/>
  <c r="H100" i="85"/>
  <c r="C100" i="85"/>
  <c r="H99" i="85"/>
  <c r="C99" i="85"/>
  <c r="H98" i="85"/>
  <c r="C98" i="85"/>
  <c r="H97" i="85"/>
  <c r="C97" i="85"/>
  <c r="H96" i="85"/>
  <c r="C96" i="85"/>
  <c r="L95" i="85"/>
  <c r="K95" i="85"/>
  <c r="J95" i="85"/>
  <c r="I95" i="85"/>
  <c r="G95" i="85"/>
  <c r="F95" i="85"/>
  <c r="C95" i="85" s="1"/>
  <c r="E95" i="85"/>
  <c r="D95" i="85"/>
  <c r="H94" i="85"/>
  <c r="C94" i="85"/>
  <c r="H93" i="85"/>
  <c r="C93" i="85"/>
  <c r="H92" i="85"/>
  <c r="C92" i="85"/>
  <c r="H91" i="85"/>
  <c r="C91" i="85"/>
  <c r="H90" i="85"/>
  <c r="C90" i="85"/>
  <c r="L89" i="85"/>
  <c r="K89" i="85"/>
  <c r="J89" i="85"/>
  <c r="H89" i="85" s="1"/>
  <c r="I89" i="85"/>
  <c r="G89" i="85"/>
  <c r="F89" i="85"/>
  <c r="C89" i="85" s="1"/>
  <c r="E89" i="85"/>
  <c r="D89" i="85"/>
  <c r="H88" i="85"/>
  <c r="C88" i="85"/>
  <c r="H87" i="85"/>
  <c r="C87" i="85"/>
  <c r="H86" i="85"/>
  <c r="C86" i="85"/>
  <c r="H85" i="85"/>
  <c r="C85" i="85"/>
  <c r="L84" i="85"/>
  <c r="K84" i="85"/>
  <c r="J84" i="85"/>
  <c r="I84" i="85"/>
  <c r="I83" i="85" s="1"/>
  <c r="H84" i="85"/>
  <c r="G84" i="85"/>
  <c r="F84" i="85"/>
  <c r="E84" i="85"/>
  <c r="E83" i="85" s="1"/>
  <c r="D84" i="85"/>
  <c r="J83" i="85"/>
  <c r="G83" i="85"/>
  <c r="H82" i="85"/>
  <c r="C82" i="85"/>
  <c r="H81" i="85"/>
  <c r="C81" i="85"/>
  <c r="L80" i="85"/>
  <c r="L76" i="85" s="1"/>
  <c r="K80" i="85"/>
  <c r="J80" i="85"/>
  <c r="I80" i="85"/>
  <c r="H80" i="85"/>
  <c r="G80" i="85"/>
  <c r="F80" i="85"/>
  <c r="E80" i="85"/>
  <c r="D80" i="85"/>
  <c r="C80" i="85" s="1"/>
  <c r="H79" i="85"/>
  <c r="C79" i="85"/>
  <c r="H78" i="85"/>
  <c r="C78" i="85"/>
  <c r="L77" i="85"/>
  <c r="K77" i="85"/>
  <c r="K76" i="85" s="1"/>
  <c r="J77" i="85"/>
  <c r="J76" i="85" s="1"/>
  <c r="I77" i="85"/>
  <c r="H77" i="85" s="1"/>
  <c r="G77" i="85"/>
  <c r="G76" i="85" s="1"/>
  <c r="F77" i="85"/>
  <c r="F76" i="85" s="1"/>
  <c r="E77" i="85"/>
  <c r="D77" i="85"/>
  <c r="I76" i="85"/>
  <c r="E76" i="85"/>
  <c r="G75" i="85"/>
  <c r="H74" i="85"/>
  <c r="C74" i="85"/>
  <c r="H73" i="85"/>
  <c r="C73" i="85"/>
  <c r="H72" i="85"/>
  <c r="C72" i="85"/>
  <c r="H71" i="85"/>
  <c r="C71" i="85"/>
  <c r="J70" i="85"/>
  <c r="C70" i="85"/>
  <c r="L69" i="85"/>
  <c r="L67" i="85" s="1"/>
  <c r="K69" i="85"/>
  <c r="K67" i="85" s="1"/>
  <c r="I69" i="85"/>
  <c r="G69" i="85"/>
  <c r="G67" i="85" s="1"/>
  <c r="F69" i="85"/>
  <c r="E69" i="85"/>
  <c r="D69" i="85"/>
  <c r="C69" i="85"/>
  <c r="J68" i="85"/>
  <c r="H68" i="85" s="1"/>
  <c r="C68" i="85"/>
  <c r="I67" i="85"/>
  <c r="F67" i="85"/>
  <c r="E67" i="85"/>
  <c r="D67" i="85"/>
  <c r="C67" i="85" s="1"/>
  <c r="H66" i="85"/>
  <c r="C66" i="85"/>
  <c r="J65" i="85"/>
  <c r="C65" i="85"/>
  <c r="H64" i="85"/>
  <c r="C64" i="85"/>
  <c r="H63" i="85"/>
  <c r="C63" i="85"/>
  <c r="H62" i="85"/>
  <c r="C62" i="85"/>
  <c r="H61" i="85"/>
  <c r="C61" i="85"/>
  <c r="H60" i="85"/>
  <c r="C60" i="85"/>
  <c r="H59" i="85"/>
  <c r="C59" i="85"/>
  <c r="L58" i="85"/>
  <c r="K58" i="85"/>
  <c r="I58" i="85"/>
  <c r="G58" i="85"/>
  <c r="F58" i="85"/>
  <c r="E58" i="85"/>
  <c r="D58" i="85"/>
  <c r="C58" i="85" s="1"/>
  <c r="J57" i="85"/>
  <c r="H57" i="85"/>
  <c r="C57" i="85"/>
  <c r="H56" i="85"/>
  <c r="C56" i="85"/>
  <c r="L55" i="85"/>
  <c r="K55" i="85"/>
  <c r="K54" i="85" s="1"/>
  <c r="J55" i="85"/>
  <c r="I55" i="85"/>
  <c r="G55" i="85"/>
  <c r="F55" i="85"/>
  <c r="F54" i="85" s="1"/>
  <c r="E55" i="85"/>
  <c r="D55" i="85"/>
  <c r="L54" i="85"/>
  <c r="I54" i="85"/>
  <c r="I53" i="85" s="1"/>
  <c r="E54" i="85"/>
  <c r="E53" i="85" s="1"/>
  <c r="D54" i="85"/>
  <c r="K53" i="85"/>
  <c r="F53" i="85"/>
  <c r="H47" i="85"/>
  <c r="C47" i="85"/>
  <c r="H46" i="85"/>
  <c r="C46" i="85"/>
  <c r="L45" i="85"/>
  <c r="H45" i="85"/>
  <c r="G45" i="85"/>
  <c r="H44" i="85"/>
  <c r="C44" i="85"/>
  <c r="K43" i="85"/>
  <c r="J43" i="85"/>
  <c r="I43" i="85"/>
  <c r="H43" i="85"/>
  <c r="F43" i="85"/>
  <c r="E43" i="85"/>
  <c r="D43" i="85"/>
  <c r="C43" i="85"/>
  <c r="H42" i="85"/>
  <c r="C42" i="85"/>
  <c r="I41" i="85"/>
  <c r="H41" i="85"/>
  <c r="D41" i="85"/>
  <c r="C41" i="85" s="1"/>
  <c r="H40" i="85"/>
  <c r="C40" i="85"/>
  <c r="H39" i="85"/>
  <c r="C39" i="85"/>
  <c r="H38" i="85"/>
  <c r="C38" i="85"/>
  <c r="H37" i="85"/>
  <c r="C37" i="85"/>
  <c r="K36" i="85"/>
  <c r="H36" i="85"/>
  <c r="F36" i="85"/>
  <c r="C36" i="85" s="1"/>
  <c r="H35" i="85"/>
  <c r="C35" i="85"/>
  <c r="H34" i="85"/>
  <c r="C34" i="85"/>
  <c r="K33" i="85"/>
  <c r="H33" i="85"/>
  <c r="F33" i="85"/>
  <c r="C33" i="85" s="1"/>
  <c r="H32" i="85"/>
  <c r="C32" i="85"/>
  <c r="K31" i="85"/>
  <c r="F31" i="85"/>
  <c r="C31" i="85"/>
  <c r="H30" i="85"/>
  <c r="C30" i="85"/>
  <c r="H29" i="85"/>
  <c r="C29" i="85"/>
  <c r="H28" i="85"/>
  <c r="C28" i="85"/>
  <c r="K27" i="85"/>
  <c r="H27" i="85"/>
  <c r="F27" i="85"/>
  <c r="C27" i="85" s="1"/>
  <c r="F26" i="85"/>
  <c r="H25" i="85"/>
  <c r="C25" i="85"/>
  <c r="H24" i="85"/>
  <c r="C24" i="85"/>
  <c r="H23" i="85"/>
  <c r="C23" i="85"/>
  <c r="H22" i="85"/>
  <c r="C22" i="85"/>
  <c r="L21" i="85"/>
  <c r="L289" i="85" s="1"/>
  <c r="L288" i="85" s="1"/>
  <c r="K21" i="85"/>
  <c r="J21" i="85"/>
  <c r="I21" i="85"/>
  <c r="G21" i="85"/>
  <c r="F21" i="85"/>
  <c r="E21" i="85"/>
  <c r="D21" i="85"/>
  <c r="D289" i="85" s="1"/>
  <c r="D288" i="85" s="1"/>
  <c r="C21" i="85"/>
  <c r="C289" i="85" s="1"/>
  <c r="L20" i="85"/>
  <c r="I20" i="85"/>
  <c r="E20" i="85"/>
  <c r="D20" i="85"/>
  <c r="H298" i="84"/>
  <c r="C298" i="84"/>
  <c r="H297" i="84"/>
  <c r="C297" i="84"/>
  <c r="H296" i="84"/>
  <c r="C296" i="84"/>
  <c r="H295" i="84"/>
  <c r="C295" i="84"/>
  <c r="H294" i="84"/>
  <c r="C294" i="84"/>
  <c r="H293" i="84"/>
  <c r="C293" i="84"/>
  <c r="H292" i="84"/>
  <c r="C292" i="84"/>
  <c r="C290" i="84" s="1"/>
  <c r="H291" i="84"/>
  <c r="H290" i="84" s="1"/>
  <c r="C291" i="84"/>
  <c r="L290" i="84"/>
  <c r="K290" i="84"/>
  <c r="J290" i="84"/>
  <c r="I290" i="84"/>
  <c r="G290" i="84"/>
  <c r="F290" i="84"/>
  <c r="E290" i="84"/>
  <c r="D290" i="84"/>
  <c r="H285" i="84"/>
  <c r="C285" i="84"/>
  <c r="H284" i="84"/>
  <c r="C284" i="84"/>
  <c r="L283" i="84"/>
  <c r="K283" i="84"/>
  <c r="J283" i="84"/>
  <c r="I283" i="84"/>
  <c r="H283" i="84"/>
  <c r="G283" i="84"/>
  <c r="F283" i="84"/>
  <c r="E283" i="84"/>
  <c r="D283" i="84"/>
  <c r="H282" i="84"/>
  <c r="C282" i="84"/>
  <c r="L281" i="84"/>
  <c r="K281" i="84"/>
  <c r="J281" i="84"/>
  <c r="I281" i="84"/>
  <c r="H281" i="84"/>
  <c r="G281" i="84"/>
  <c r="F281" i="84"/>
  <c r="E281" i="84"/>
  <c r="D281" i="84"/>
  <c r="C281" i="84" s="1"/>
  <c r="H280" i="84"/>
  <c r="C280" i="84"/>
  <c r="H279" i="84"/>
  <c r="C279" i="84"/>
  <c r="H278" i="84"/>
  <c r="C278" i="84"/>
  <c r="H277" i="84"/>
  <c r="C277" i="84"/>
  <c r="L276" i="84"/>
  <c r="K276" i="84"/>
  <c r="J276" i="84"/>
  <c r="I276" i="84"/>
  <c r="G276" i="84"/>
  <c r="G270" i="84" s="1"/>
  <c r="G269" i="84" s="1"/>
  <c r="G286" i="84" s="1"/>
  <c r="F276" i="84"/>
  <c r="C276" i="84" s="1"/>
  <c r="E276" i="84"/>
  <c r="D276" i="84"/>
  <c r="H275" i="84"/>
  <c r="C275" i="84"/>
  <c r="H274" i="84"/>
  <c r="C274" i="84"/>
  <c r="H273" i="84"/>
  <c r="C273" i="84"/>
  <c r="L272" i="84"/>
  <c r="K272" i="84"/>
  <c r="K270" i="84" s="1"/>
  <c r="K269" i="84" s="1"/>
  <c r="K286" i="84" s="1"/>
  <c r="J272" i="84"/>
  <c r="J270" i="84" s="1"/>
  <c r="I272" i="84"/>
  <c r="G272" i="84"/>
  <c r="F272" i="84"/>
  <c r="C272" i="84" s="1"/>
  <c r="E272" i="84"/>
  <c r="D272" i="84"/>
  <c r="H271" i="84"/>
  <c r="C271" i="84"/>
  <c r="L270" i="84"/>
  <c r="I270" i="84"/>
  <c r="E270" i="84"/>
  <c r="D270" i="84"/>
  <c r="L269" i="84"/>
  <c r="I269" i="84"/>
  <c r="E269" i="84"/>
  <c r="D269" i="84"/>
  <c r="H268" i="84"/>
  <c r="C268" i="84"/>
  <c r="H267" i="84"/>
  <c r="C267" i="84"/>
  <c r="H266" i="84"/>
  <c r="C266" i="84"/>
  <c r="H265" i="84"/>
  <c r="C265" i="84"/>
  <c r="L264" i="84"/>
  <c r="K264" i="84"/>
  <c r="J264" i="84"/>
  <c r="I264" i="84"/>
  <c r="G264" i="84"/>
  <c r="F264" i="84"/>
  <c r="C264" i="84" s="1"/>
  <c r="E264" i="84"/>
  <c r="D264" i="84"/>
  <c r="H263" i="84"/>
  <c r="C263" i="84"/>
  <c r="H262" i="84"/>
  <c r="C262" i="84"/>
  <c r="H261" i="84"/>
  <c r="C261" i="84"/>
  <c r="L260" i="84"/>
  <c r="K260" i="84"/>
  <c r="K259" i="84" s="1"/>
  <c r="J260" i="84"/>
  <c r="J259" i="84" s="1"/>
  <c r="I260" i="84"/>
  <c r="G260" i="84"/>
  <c r="G259" i="84" s="1"/>
  <c r="F260" i="84"/>
  <c r="F259" i="84" s="1"/>
  <c r="E260" i="84"/>
  <c r="D260" i="84"/>
  <c r="L259" i="84"/>
  <c r="I259" i="84"/>
  <c r="H259" i="84" s="1"/>
  <c r="E259" i="84"/>
  <c r="D259" i="84"/>
  <c r="C259" i="84" s="1"/>
  <c r="H258" i="84"/>
  <c r="C258" i="84"/>
  <c r="H257" i="84"/>
  <c r="C257" i="84"/>
  <c r="H256" i="84"/>
  <c r="C256" i="84"/>
  <c r="H255" i="84"/>
  <c r="C255" i="84"/>
  <c r="H254" i="84"/>
  <c r="C254" i="84"/>
  <c r="H253" i="84"/>
  <c r="C253" i="84"/>
  <c r="L252" i="84"/>
  <c r="K252" i="84"/>
  <c r="K251" i="84" s="1"/>
  <c r="J252" i="84"/>
  <c r="I252" i="84"/>
  <c r="G252" i="84"/>
  <c r="G251" i="84" s="1"/>
  <c r="F252" i="84"/>
  <c r="F251" i="84" s="1"/>
  <c r="E252" i="84"/>
  <c r="D252" i="84"/>
  <c r="C252" i="84"/>
  <c r="L251" i="84"/>
  <c r="I251" i="84"/>
  <c r="E251" i="84"/>
  <c r="D251" i="84"/>
  <c r="H250" i="84"/>
  <c r="C250" i="84"/>
  <c r="H249" i="84"/>
  <c r="C249" i="84"/>
  <c r="H248" i="84"/>
  <c r="C248" i="84"/>
  <c r="H247" i="84"/>
  <c r="C247" i="84"/>
  <c r="L246" i="84"/>
  <c r="K246" i="84"/>
  <c r="J246" i="84"/>
  <c r="I246" i="84"/>
  <c r="G246" i="84"/>
  <c r="F246" i="84"/>
  <c r="C246" i="84" s="1"/>
  <c r="E246" i="84"/>
  <c r="D246" i="84"/>
  <c r="H245" i="84"/>
  <c r="C245" i="84"/>
  <c r="H244" i="84"/>
  <c r="C244" i="84"/>
  <c r="H243" i="84"/>
  <c r="C243" i="84"/>
  <c r="H242" i="84"/>
  <c r="C242" i="84"/>
  <c r="H241" i="84"/>
  <c r="C241" i="84"/>
  <c r="H240" i="84"/>
  <c r="C240" i="84"/>
  <c r="H239" i="84"/>
  <c r="C239" i="84"/>
  <c r="L238" i="84"/>
  <c r="K238" i="84"/>
  <c r="K231" i="84" s="1"/>
  <c r="J238" i="84"/>
  <c r="J231" i="84" s="1"/>
  <c r="I238" i="84"/>
  <c r="G238" i="84"/>
  <c r="G231" i="84" s="1"/>
  <c r="F238" i="84"/>
  <c r="F231" i="84" s="1"/>
  <c r="E238" i="84"/>
  <c r="D238" i="84"/>
  <c r="H237" i="84"/>
  <c r="C237" i="84"/>
  <c r="H236" i="84"/>
  <c r="C236" i="84"/>
  <c r="L235" i="84"/>
  <c r="K235" i="84"/>
  <c r="J235" i="84"/>
  <c r="I235" i="84"/>
  <c r="H235" i="84"/>
  <c r="G235" i="84"/>
  <c r="F235" i="84"/>
  <c r="E235" i="84"/>
  <c r="E231" i="84" s="1"/>
  <c r="E230" i="84" s="1"/>
  <c r="E194" i="84" s="1"/>
  <c r="E51" i="84" s="1"/>
  <c r="D235" i="84"/>
  <c r="C235" i="84" s="1"/>
  <c r="H234" i="84"/>
  <c r="C234" i="84"/>
  <c r="L233" i="84"/>
  <c r="L231" i="84" s="1"/>
  <c r="L230" i="84" s="1"/>
  <c r="L194" i="84" s="1"/>
  <c r="K233" i="84"/>
  <c r="J233" i="84"/>
  <c r="I233" i="84"/>
  <c r="H233" i="84"/>
  <c r="G233" i="84"/>
  <c r="F233" i="84"/>
  <c r="E233" i="84"/>
  <c r="D233" i="84"/>
  <c r="C233" i="84" s="1"/>
  <c r="H232" i="84"/>
  <c r="C232" i="84"/>
  <c r="I231" i="84"/>
  <c r="I230" i="84" s="1"/>
  <c r="K230" i="84"/>
  <c r="G230" i="84"/>
  <c r="F230" i="84"/>
  <c r="H229" i="84"/>
  <c r="C229" i="84"/>
  <c r="H228" i="84"/>
  <c r="C228" i="84"/>
  <c r="L227" i="84"/>
  <c r="K227" i="84"/>
  <c r="J227" i="84"/>
  <c r="I227" i="84"/>
  <c r="H227" i="84" s="1"/>
  <c r="G227" i="84"/>
  <c r="F227" i="84"/>
  <c r="E227" i="84"/>
  <c r="D227" i="84"/>
  <c r="H226" i="84"/>
  <c r="C226" i="84"/>
  <c r="H225" i="84"/>
  <c r="C225" i="84"/>
  <c r="H224" i="84"/>
  <c r="C224" i="84"/>
  <c r="I223" i="84"/>
  <c r="C223" i="84"/>
  <c r="H222" i="84"/>
  <c r="C222" i="84"/>
  <c r="H221" i="84"/>
  <c r="C221" i="84"/>
  <c r="H220" i="84"/>
  <c r="C220" i="84"/>
  <c r="H219" i="84"/>
  <c r="C219" i="84"/>
  <c r="H218" i="84"/>
  <c r="C218" i="84"/>
  <c r="H217" i="84"/>
  <c r="C217" i="84"/>
  <c r="L216" i="84"/>
  <c r="K216" i="84"/>
  <c r="J216" i="84"/>
  <c r="G216" i="84"/>
  <c r="F216" i="84"/>
  <c r="E216" i="84"/>
  <c r="D216" i="84"/>
  <c r="C216" i="84" s="1"/>
  <c r="H215" i="84"/>
  <c r="C215" i="84"/>
  <c r="H214" i="84"/>
  <c r="C214" i="84"/>
  <c r="H213" i="84"/>
  <c r="C213" i="84"/>
  <c r="H212" i="84"/>
  <c r="C212" i="84"/>
  <c r="H211" i="84"/>
  <c r="C211" i="84"/>
  <c r="H210" i="84"/>
  <c r="C210" i="84"/>
  <c r="H209" i="84"/>
  <c r="C209" i="84"/>
  <c r="H208" i="84"/>
  <c r="C208" i="84"/>
  <c r="H207" i="84"/>
  <c r="C207" i="84"/>
  <c r="H206" i="84"/>
  <c r="C206" i="84"/>
  <c r="L205" i="84"/>
  <c r="K205" i="84"/>
  <c r="J205" i="84"/>
  <c r="J204" i="84" s="1"/>
  <c r="I205" i="84"/>
  <c r="G205" i="84"/>
  <c r="F205" i="84"/>
  <c r="F204" i="84" s="1"/>
  <c r="E205" i="84"/>
  <c r="E204" i="84" s="1"/>
  <c r="D205" i="84"/>
  <c r="L204" i="84"/>
  <c r="K204" i="84"/>
  <c r="G204" i="84"/>
  <c r="D204" i="84"/>
  <c r="C204" i="84"/>
  <c r="H203" i="84"/>
  <c r="C203" i="84"/>
  <c r="H202" i="84"/>
  <c r="C202" i="84"/>
  <c r="H201" i="84"/>
  <c r="C201" i="84"/>
  <c r="H200" i="84"/>
  <c r="C200" i="84"/>
  <c r="H199" i="84"/>
  <c r="C199" i="84"/>
  <c r="L198" i="84"/>
  <c r="K198" i="84"/>
  <c r="H198" i="84" s="1"/>
  <c r="J198" i="84"/>
  <c r="I198" i="84"/>
  <c r="G198" i="84"/>
  <c r="F198" i="84"/>
  <c r="E198" i="84"/>
  <c r="D198" i="84"/>
  <c r="C198" i="84"/>
  <c r="H197" i="84"/>
  <c r="C197" i="84"/>
  <c r="L196" i="84"/>
  <c r="L195" i="84" s="1"/>
  <c r="K196" i="84"/>
  <c r="K195" i="84" s="1"/>
  <c r="K194" i="84" s="1"/>
  <c r="K51" i="84" s="1"/>
  <c r="K50" i="84" s="1"/>
  <c r="J196" i="84"/>
  <c r="I196" i="84"/>
  <c r="G196" i="84"/>
  <c r="G195" i="84" s="1"/>
  <c r="G194" i="84" s="1"/>
  <c r="G51" i="84" s="1"/>
  <c r="G50" i="84" s="1"/>
  <c r="F196" i="84"/>
  <c r="E196" i="84"/>
  <c r="D196" i="84"/>
  <c r="C196" i="84"/>
  <c r="J195" i="84"/>
  <c r="F195" i="84"/>
  <c r="E195" i="84"/>
  <c r="D195" i="84"/>
  <c r="H193" i="84"/>
  <c r="C193" i="84"/>
  <c r="L192" i="84"/>
  <c r="L191" i="84" s="1"/>
  <c r="L187" i="84" s="1"/>
  <c r="L52" i="84" s="1"/>
  <c r="K192" i="84"/>
  <c r="J192" i="84"/>
  <c r="I192" i="84"/>
  <c r="H192" i="84"/>
  <c r="G192" i="84"/>
  <c r="F192" i="84"/>
  <c r="E192" i="84"/>
  <c r="D192" i="84"/>
  <c r="C192" i="84" s="1"/>
  <c r="K191" i="84"/>
  <c r="J191" i="84"/>
  <c r="I191" i="84"/>
  <c r="G191" i="84"/>
  <c r="F191" i="84"/>
  <c r="E191" i="84"/>
  <c r="H190" i="84"/>
  <c r="C190" i="84"/>
  <c r="H189" i="84"/>
  <c r="C189" i="84"/>
  <c r="L188" i="84"/>
  <c r="K188" i="84"/>
  <c r="J188" i="84"/>
  <c r="I188" i="84"/>
  <c r="H188" i="84"/>
  <c r="G188" i="84"/>
  <c r="F188" i="84"/>
  <c r="E188" i="84"/>
  <c r="D188" i="84"/>
  <c r="C188" i="84" s="1"/>
  <c r="K187" i="84"/>
  <c r="J187" i="84"/>
  <c r="I187" i="84"/>
  <c r="G187" i="84"/>
  <c r="F187" i="84"/>
  <c r="E187" i="84"/>
  <c r="H186" i="84"/>
  <c r="C186" i="84"/>
  <c r="H185" i="84"/>
  <c r="C185" i="84"/>
  <c r="L184" i="84"/>
  <c r="K184" i="84"/>
  <c r="J184" i="84"/>
  <c r="I184" i="84"/>
  <c r="H184" i="84"/>
  <c r="G184" i="84"/>
  <c r="F184" i="84"/>
  <c r="E184" i="84"/>
  <c r="D184" i="84"/>
  <c r="C184" i="84" s="1"/>
  <c r="H183" i="84"/>
  <c r="C183" i="84"/>
  <c r="H182" i="84"/>
  <c r="C182" i="84"/>
  <c r="H181" i="84"/>
  <c r="C181" i="84"/>
  <c r="H180" i="84"/>
  <c r="C180" i="84"/>
  <c r="L179" i="84"/>
  <c r="K179" i="84"/>
  <c r="J179" i="84"/>
  <c r="I179" i="84"/>
  <c r="H179" i="84" s="1"/>
  <c r="G179" i="84"/>
  <c r="F179" i="84"/>
  <c r="E179" i="84"/>
  <c r="D179" i="84"/>
  <c r="C179" i="84"/>
  <c r="H178" i="84"/>
  <c r="C178" i="84"/>
  <c r="H177" i="84"/>
  <c r="C177" i="84"/>
  <c r="H176" i="84"/>
  <c r="C176" i="84"/>
  <c r="L175" i="84"/>
  <c r="K175" i="84"/>
  <c r="J175" i="84"/>
  <c r="I175" i="84"/>
  <c r="H175" i="84" s="1"/>
  <c r="G175" i="84"/>
  <c r="F175" i="84"/>
  <c r="E175" i="84"/>
  <c r="D175" i="84"/>
  <c r="C175" i="84" s="1"/>
  <c r="L174" i="84"/>
  <c r="K174" i="84"/>
  <c r="J174" i="84"/>
  <c r="I174" i="84"/>
  <c r="H174" i="84" s="1"/>
  <c r="G174" i="84"/>
  <c r="F174" i="84"/>
  <c r="E174" i="84"/>
  <c r="C174" i="84" s="1"/>
  <c r="D174" i="84"/>
  <c r="L173" i="84"/>
  <c r="K173" i="84"/>
  <c r="J173" i="84"/>
  <c r="I173" i="84"/>
  <c r="H173" i="84" s="1"/>
  <c r="G173" i="84"/>
  <c r="F173" i="84"/>
  <c r="E173" i="84"/>
  <c r="D173" i="84"/>
  <c r="C173" i="84" s="1"/>
  <c r="H172" i="84"/>
  <c r="C172" i="84"/>
  <c r="H171" i="84"/>
  <c r="C171" i="84"/>
  <c r="H170" i="84"/>
  <c r="C170" i="84"/>
  <c r="H169" i="84"/>
  <c r="C169" i="84"/>
  <c r="H168" i="84"/>
  <c r="C168" i="84"/>
  <c r="H167" i="84"/>
  <c r="C167" i="84"/>
  <c r="L166" i="84"/>
  <c r="K166" i="84"/>
  <c r="J166" i="84"/>
  <c r="I166" i="84"/>
  <c r="H166" i="84" s="1"/>
  <c r="G166" i="84"/>
  <c r="F166" i="84"/>
  <c r="E166" i="84"/>
  <c r="D166" i="84"/>
  <c r="C166" i="84"/>
  <c r="L165" i="84"/>
  <c r="K165" i="84"/>
  <c r="J165" i="84"/>
  <c r="I165" i="84"/>
  <c r="H165" i="84" s="1"/>
  <c r="G165" i="84"/>
  <c r="F165" i="84"/>
  <c r="E165" i="84"/>
  <c r="C165" i="84" s="1"/>
  <c r="D165" i="84"/>
  <c r="H164" i="84"/>
  <c r="C164" i="84"/>
  <c r="H163" i="84"/>
  <c r="C163" i="84"/>
  <c r="H162" i="84"/>
  <c r="C162" i="84"/>
  <c r="H161" i="84"/>
  <c r="C161" i="84"/>
  <c r="L160" i="84"/>
  <c r="K160" i="84"/>
  <c r="J160" i="84"/>
  <c r="I160" i="84"/>
  <c r="H160" i="84"/>
  <c r="G160" i="84"/>
  <c r="F160" i="84"/>
  <c r="E160" i="84"/>
  <c r="D160" i="84"/>
  <c r="C160" i="84" s="1"/>
  <c r="H159" i="84"/>
  <c r="C159" i="84"/>
  <c r="H158" i="84"/>
  <c r="C158" i="84"/>
  <c r="H157" i="84"/>
  <c r="C157" i="84"/>
  <c r="H156" i="84"/>
  <c r="C156" i="84"/>
  <c r="H155" i="84"/>
  <c r="C155" i="84"/>
  <c r="H154" i="84"/>
  <c r="C154" i="84"/>
  <c r="H153" i="84"/>
  <c r="C153" i="84"/>
  <c r="H152" i="84"/>
  <c r="C152" i="84"/>
  <c r="L151" i="84"/>
  <c r="K151" i="84"/>
  <c r="J151" i="84"/>
  <c r="I151" i="84"/>
  <c r="H151" i="84" s="1"/>
  <c r="G151" i="84"/>
  <c r="F151" i="84"/>
  <c r="E151" i="84"/>
  <c r="D151" i="84"/>
  <c r="C151" i="84"/>
  <c r="H150" i="84"/>
  <c r="C150" i="84"/>
  <c r="H149" i="84"/>
  <c r="C149" i="84"/>
  <c r="H148" i="84"/>
  <c r="C148" i="84"/>
  <c r="H147" i="84"/>
  <c r="C147" i="84"/>
  <c r="H146" i="84"/>
  <c r="C146" i="84"/>
  <c r="H145" i="84"/>
  <c r="C145" i="84"/>
  <c r="L144" i="84"/>
  <c r="K144" i="84"/>
  <c r="J144" i="84"/>
  <c r="I144" i="84"/>
  <c r="H144" i="84" s="1"/>
  <c r="G144" i="84"/>
  <c r="F144" i="84"/>
  <c r="E144" i="84"/>
  <c r="D144" i="84"/>
  <c r="C144" i="84" s="1"/>
  <c r="H143" i="84"/>
  <c r="C143" i="84"/>
  <c r="H142" i="84"/>
  <c r="C142" i="84"/>
  <c r="L141" i="84"/>
  <c r="K141" i="84"/>
  <c r="J141" i="84"/>
  <c r="I141" i="84"/>
  <c r="H141" i="84" s="1"/>
  <c r="G141" i="84"/>
  <c r="F141" i="84"/>
  <c r="E141" i="84"/>
  <c r="D141" i="84"/>
  <c r="C141" i="84"/>
  <c r="H140" i="84"/>
  <c r="C140" i="84"/>
  <c r="H139" i="84"/>
  <c r="C139" i="84"/>
  <c r="I138" i="84"/>
  <c r="H138" i="84" s="1"/>
  <c r="C138" i="84"/>
  <c r="H137" i="84"/>
  <c r="C137" i="84"/>
  <c r="L136" i="84"/>
  <c r="K136" i="84"/>
  <c r="J136" i="84"/>
  <c r="I136" i="84"/>
  <c r="H136" i="84" s="1"/>
  <c r="G136" i="84"/>
  <c r="F136" i="84"/>
  <c r="E136" i="84"/>
  <c r="D136" i="84"/>
  <c r="C136" i="84" s="1"/>
  <c r="H135" i="84"/>
  <c r="C135" i="84"/>
  <c r="H134" i="84"/>
  <c r="C134" i="84"/>
  <c r="H133" i="84"/>
  <c r="C133" i="84"/>
  <c r="H132" i="84"/>
  <c r="C132" i="84"/>
  <c r="L131" i="84"/>
  <c r="K131" i="84"/>
  <c r="J131" i="84"/>
  <c r="H131" i="84" s="1"/>
  <c r="I131" i="84"/>
  <c r="G131" i="84"/>
  <c r="F131" i="84"/>
  <c r="E131" i="84"/>
  <c r="D131" i="84"/>
  <c r="C131" i="84" s="1"/>
  <c r="L130" i="84"/>
  <c r="K130" i="84"/>
  <c r="J130" i="84"/>
  <c r="I130" i="84"/>
  <c r="H130" i="84" s="1"/>
  <c r="G130" i="84"/>
  <c r="F130" i="84"/>
  <c r="E130" i="84"/>
  <c r="D130" i="84"/>
  <c r="C130" i="84" s="1"/>
  <c r="H129" i="84"/>
  <c r="H128" i="84" s="1"/>
  <c r="C129" i="84"/>
  <c r="L128" i="84"/>
  <c r="K128" i="84"/>
  <c r="J128" i="84"/>
  <c r="I128" i="84"/>
  <c r="G128" i="84"/>
  <c r="F128" i="84"/>
  <c r="E128" i="84"/>
  <c r="D128" i="84"/>
  <c r="C128" i="84"/>
  <c r="H127" i="84"/>
  <c r="C127" i="84"/>
  <c r="H126" i="84"/>
  <c r="C126" i="84"/>
  <c r="H125" i="84"/>
  <c r="C125" i="84"/>
  <c r="H124" i="84"/>
  <c r="C124" i="84"/>
  <c r="H123" i="84"/>
  <c r="C123" i="84"/>
  <c r="L122" i="84"/>
  <c r="K122" i="84"/>
  <c r="J122" i="84"/>
  <c r="I122" i="84"/>
  <c r="H122" i="84"/>
  <c r="G122" i="84"/>
  <c r="F122" i="84"/>
  <c r="E122" i="84"/>
  <c r="D122" i="84"/>
  <c r="C122" i="84" s="1"/>
  <c r="H121" i="84"/>
  <c r="C121" i="84"/>
  <c r="H120" i="84"/>
  <c r="C120" i="84"/>
  <c r="H119" i="84"/>
  <c r="C119" i="84"/>
  <c r="H118" i="84"/>
  <c r="C118" i="84"/>
  <c r="H117" i="84"/>
  <c r="C117" i="84"/>
  <c r="L116" i="84"/>
  <c r="K116" i="84"/>
  <c r="J116" i="84"/>
  <c r="I116" i="84"/>
  <c r="H116" i="84" s="1"/>
  <c r="G116" i="84"/>
  <c r="F116" i="84"/>
  <c r="E116" i="84"/>
  <c r="D116" i="84"/>
  <c r="C116" i="84" s="1"/>
  <c r="H115" i="84"/>
  <c r="C115" i="84"/>
  <c r="H114" i="84"/>
  <c r="C114" i="84"/>
  <c r="H113" i="84"/>
  <c r="C113" i="84"/>
  <c r="L112" i="84"/>
  <c r="K112" i="84"/>
  <c r="J112" i="84"/>
  <c r="I112" i="84"/>
  <c r="H112" i="84"/>
  <c r="G112" i="84"/>
  <c r="F112" i="84"/>
  <c r="E112" i="84"/>
  <c r="D112" i="84"/>
  <c r="C112" i="84" s="1"/>
  <c r="H111" i="84"/>
  <c r="C111" i="84"/>
  <c r="H110" i="84"/>
  <c r="C110" i="84"/>
  <c r="H109" i="84"/>
  <c r="C109" i="84"/>
  <c r="H108" i="84"/>
  <c r="C108" i="84"/>
  <c r="H107" i="84"/>
  <c r="C107" i="84"/>
  <c r="H106" i="84"/>
  <c r="C106" i="84"/>
  <c r="H105" i="84"/>
  <c r="C105" i="84"/>
  <c r="H104" i="84"/>
  <c r="C104" i="84"/>
  <c r="L103" i="84"/>
  <c r="K103" i="84"/>
  <c r="J103" i="84"/>
  <c r="I103" i="84"/>
  <c r="H103" i="84" s="1"/>
  <c r="G103" i="84"/>
  <c r="F103" i="84"/>
  <c r="E103" i="84"/>
  <c r="D103" i="84"/>
  <c r="C103" i="84" s="1"/>
  <c r="H102" i="84"/>
  <c r="C102" i="84"/>
  <c r="H101" i="84"/>
  <c r="C101" i="84"/>
  <c r="H100" i="84"/>
  <c r="C100" i="84"/>
  <c r="H99" i="84"/>
  <c r="C99" i="84"/>
  <c r="H98" i="84"/>
  <c r="C98" i="84"/>
  <c r="H97" i="84"/>
  <c r="C97" i="84"/>
  <c r="H96" i="84"/>
  <c r="C96" i="84"/>
  <c r="L95" i="84"/>
  <c r="K95" i="84"/>
  <c r="J95" i="84"/>
  <c r="I95" i="84"/>
  <c r="H95" i="84"/>
  <c r="G95" i="84"/>
  <c r="F95" i="84"/>
  <c r="E95" i="84"/>
  <c r="D95" i="84"/>
  <c r="C95" i="84" s="1"/>
  <c r="H94" i="84"/>
  <c r="C94" i="84"/>
  <c r="H93" i="84"/>
  <c r="C93" i="84"/>
  <c r="H92" i="84"/>
  <c r="C92" i="84"/>
  <c r="H91" i="84"/>
  <c r="C91" i="84"/>
  <c r="H90" i="84"/>
  <c r="C90" i="84"/>
  <c r="L89" i="84"/>
  <c r="K89" i="84"/>
  <c r="J89" i="84"/>
  <c r="I89" i="84"/>
  <c r="H89" i="84" s="1"/>
  <c r="G89" i="84"/>
  <c r="F89" i="84"/>
  <c r="E89" i="84"/>
  <c r="D89" i="84"/>
  <c r="C89" i="84"/>
  <c r="H88" i="84"/>
  <c r="C88" i="84"/>
  <c r="H87" i="84"/>
  <c r="C87" i="84"/>
  <c r="H86" i="84"/>
  <c r="C86" i="84"/>
  <c r="H85" i="84"/>
  <c r="C85" i="84"/>
  <c r="L84" i="84"/>
  <c r="K84" i="84"/>
  <c r="J84" i="84"/>
  <c r="I84" i="84"/>
  <c r="H84" i="84" s="1"/>
  <c r="G84" i="84"/>
  <c r="F84" i="84"/>
  <c r="E84" i="84"/>
  <c r="C84" i="84" s="1"/>
  <c r="D84" i="84"/>
  <c r="L83" i="84"/>
  <c r="K83" i="84"/>
  <c r="J83" i="84"/>
  <c r="I83" i="84"/>
  <c r="H83" i="84"/>
  <c r="G83" i="84"/>
  <c r="F83" i="84"/>
  <c r="E83" i="84"/>
  <c r="D83" i="84"/>
  <c r="C83" i="84" s="1"/>
  <c r="H82" i="84"/>
  <c r="C82" i="84"/>
  <c r="H81" i="84"/>
  <c r="C81" i="84"/>
  <c r="L80" i="84"/>
  <c r="K80" i="84"/>
  <c r="J80" i="84"/>
  <c r="I80" i="84"/>
  <c r="H80" i="84" s="1"/>
  <c r="G80" i="84"/>
  <c r="F80" i="84"/>
  <c r="E80" i="84"/>
  <c r="C80" i="84" s="1"/>
  <c r="D80" i="84"/>
  <c r="H79" i="84"/>
  <c r="C79" i="84"/>
  <c r="H78" i="84"/>
  <c r="C78" i="84"/>
  <c r="L77" i="84"/>
  <c r="K77" i="84"/>
  <c r="J77" i="84"/>
  <c r="I77" i="84"/>
  <c r="H77" i="84"/>
  <c r="G77" i="84"/>
  <c r="F77" i="84"/>
  <c r="E77" i="84"/>
  <c r="D77" i="84"/>
  <c r="C77" i="84" s="1"/>
  <c r="L76" i="84"/>
  <c r="K76" i="84"/>
  <c r="J76" i="84"/>
  <c r="I76" i="84"/>
  <c r="H76" i="84" s="1"/>
  <c r="G76" i="84"/>
  <c r="F76" i="84"/>
  <c r="E76" i="84"/>
  <c r="D76" i="84"/>
  <c r="C76" i="84"/>
  <c r="L75" i="84"/>
  <c r="K75" i="84"/>
  <c r="J75" i="84"/>
  <c r="I75" i="84"/>
  <c r="H75" i="84" s="1"/>
  <c r="G75" i="84"/>
  <c r="F75" i="84"/>
  <c r="E75" i="84"/>
  <c r="D75" i="84"/>
  <c r="C75" i="84" s="1"/>
  <c r="I74" i="84"/>
  <c r="H74" i="84"/>
  <c r="C74" i="84"/>
  <c r="H73" i="84"/>
  <c r="C73" i="84"/>
  <c r="H72" i="84"/>
  <c r="C72" i="84"/>
  <c r="H71" i="84"/>
  <c r="C71" i="84"/>
  <c r="J70" i="84"/>
  <c r="H70" i="84" s="1"/>
  <c r="C70" i="84"/>
  <c r="L69" i="84"/>
  <c r="K69" i="84"/>
  <c r="J69" i="84"/>
  <c r="I69" i="84"/>
  <c r="H69" i="84" s="1"/>
  <c r="G69" i="84"/>
  <c r="F69" i="84"/>
  <c r="E69" i="84"/>
  <c r="D69" i="84"/>
  <c r="C69" i="84"/>
  <c r="J68" i="84"/>
  <c r="H68" i="84" s="1"/>
  <c r="C68" i="84"/>
  <c r="L67" i="84"/>
  <c r="K67" i="84"/>
  <c r="J67" i="84"/>
  <c r="I67" i="84"/>
  <c r="H67" i="84" s="1"/>
  <c r="G67" i="84"/>
  <c r="F67" i="84"/>
  <c r="C67" i="84" s="1"/>
  <c r="E67" i="84"/>
  <c r="D67" i="84"/>
  <c r="H66" i="84"/>
  <c r="C66" i="84"/>
  <c r="H65" i="84"/>
  <c r="C65" i="84"/>
  <c r="H64" i="84"/>
  <c r="C64" i="84"/>
  <c r="H63" i="84"/>
  <c r="C63" i="84"/>
  <c r="H62" i="84"/>
  <c r="C62" i="84"/>
  <c r="H61" i="84"/>
  <c r="C61" i="84"/>
  <c r="H60" i="84"/>
  <c r="C60" i="84"/>
  <c r="H59" i="84"/>
  <c r="C59" i="84"/>
  <c r="L58" i="84"/>
  <c r="K58" i="84"/>
  <c r="J58" i="84"/>
  <c r="I58" i="84"/>
  <c r="H58" i="84" s="1"/>
  <c r="G58" i="84"/>
  <c r="F58" i="84"/>
  <c r="E58" i="84"/>
  <c r="D58" i="84"/>
  <c r="C58" i="84" s="1"/>
  <c r="J57" i="84"/>
  <c r="J55" i="84" s="1"/>
  <c r="J54" i="84" s="1"/>
  <c r="J53" i="84" s="1"/>
  <c r="J52" i="84" s="1"/>
  <c r="C57" i="84"/>
  <c r="H56" i="84"/>
  <c r="C56" i="84"/>
  <c r="L55" i="84"/>
  <c r="K55" i="84"/>
  <c r="I55" i="84"/>
  <c r="G55" i="84"/>
  <c r="F55" i="84"/>
  <c r="E55" i="84"/>
  <c r="C55" i="84" s="1"/>
  <c r="D55" i="84"/>
  <c r="L54" i="84"/>
  <c r="K54" i="84"/>
  <c r="I54" i="84"/>
  <c r="H54" i="84" s="1"/>
  <c r="G54" i="84"/>
  <c r="F54" i="84"/>
  <c r="E54" i="84"/>
  <c r="D54" i="84"/>
  <c r="C54" i="84"/>
  <c r="L53" i="84"/>
  <c r="K53" i="84"/>
  <c r="I53" i="84"/>
  <c r="H53" i="84" s="1"/>
  <c r="G53" i="84"/>
  <c r="F53" i="84"/>
  <c r="E53" i="84"/>
  <c r="C53" i="84" s="1"/>
  <c r="D53" i="84"/>
  <c r="K52" i="84"/>
  <c r="I52" i="84"/>
  <c r="H52" i="84" s="1"/>
  <c r="G52" i="84"/>
  <c r="F52" i="84"/>
  <c r="E52" i="84"/>
  <c r="H47" i="84"/>
  <c r="C47" i="84"/>
  <c r="H46" i="84"/>
  <c r="C46" i="84"/>
  <c r="L45" i="84"/>
  <c r="G45" i="84"/>
  <c r="C45" i="84"/>
  <c r="H44" i="84"/>
  <c r="C44" i="84"/>
  <c r="K43" i="84"/>
  <c r="J43" i="84"/>
  <c r="I43" i="84"/>
  <c r="H43" i="84"/>
  <c r="F43" i="84"/>
  <c r="E43" i="84"/>
  <c r="D43" i="84"/>
  <c r="C43" i="84"/>
  <c r="H42" i="84"/>
  <c r="C42" i="84"/>
  <c r="I41" i="84"/>
  <c r="H41" i="84"/>
  <c r="D41" i="84"/>
  <c r="C41" i="84"/>
  <c r="H40" i="84"/>
  <c r="C40" i="84"/>
  <c r="H39" i="84"/>
  <c r="C39" i="84"/>
  <c r="H38" i="84"/>
  <c r="C38" i="84"/>
  <c r="H37" i="84"/>
  <c r="C37" i="84"/>
  <c r="K36" i="84"/>
  <c r="H36" i="84"/>
  <c r="F36" i="84"/>
  <c r="C36" i="84"/>
  <c r="H35" i="84"/>
  <c r="C35" i="84"/>
  <c r="H34" i="84"/>
  <c r="C34" i="84"/>
  <c r="K33" i="84"/>
  <c r="H33" i="84"/>
  <c r="F33" i="84"/>
  <c r="C33" i="84"/>
  <c r="H32" i="84"/>
  <c r="C32" i="84"/>
  <c r="K31" i="84"/>
  <c r="H31" i="84"/>
  <c r="F31" i="84"/>
  <c r="C31" i="84"/>
  <c r="H30" i="84"/>
  <c r="C30" i="84"/>
  <c r="H29" i="84"/>
  <c r="C29" i="84"/>
  <c r="H28" i="84"/>
  <c r="C28" i="84"/>
  <c r="K27" i="84"/>
  <c r="H27" i="84"/>
  <c r="F27" i="84"/>
  <c r="C27" i="84" s="1"/>
  <c r="K26" i="84"/>
  <c r="H26" i="84" s="1"/>
  <c r="F26" i="84"/>
  <c r="C26" i="84" s="1"/>
  <c r="H25" i="84"/>
  <c r="C25" i="84"/>
  <c r="H24" i="84"/>
  <c r="C24" i="84"/>
  <c r="H23" i="84"/>
  <c r="C23" i="84"/>
  <c r="H22" i="84"/>
  <c r="C22" i="84"/>
  <c r="L21" i="84"/>
  <c r="L289" i="84" s="1"/>
  <c r="L288" i="84" s="1"/>
  <c r="K21" i="84"/>
  <c r="K289" i="84" s="1"/>
  <c r="K288" i="84" s="1"/>
  <c r="J21" i="84"/>
  <c r="J289" i="84" s="1"/>
  <c r="J288" i="84" s="1"/>
  <c r="I21" i="84"/>
  <c r="I289" i="84" s="1"/>
  <c r="I288" i="84" s="1"/>
  <c r="G21" i="84"/>
  <c r="G289" i="84" s="1"/>
  <c r="G288" i="84" s="1"/>
  <c r="F21" i="84"/>
  <c r="F289" i="84" s="1"/>
  <c r="F288" i="84" s="1"/>
  <c r="E21" i="84"/>
  <c r="E289" i="84" s="1"/>
  <c r="E288" i="84" s="1"/>
  <c r="D21" i="84"/>
  <c r="D289" i="84" s="1"/>
  <c r="D288" i="84" s="1"/>
  <c r="L20" i="84"/>
  <c r="K20" i="84"/>
  <c r="I20" i="84"/>
  <c r="G20" i="84"/>
  <c r="E20" i="84"/>
  <c r="D20" i="84"/>
  <c r="H298" i="83"/>
  <c r="C298" i="83"/>
  <c r="H297" i="83"/>
  <c r="C297" i="83"/>
  <c r="H296" i="83"/>
  <c r="C296" i="83"/>
  <c r="H295" i="83"/>
  <c r="C295" i="83"/>
  <c r="H294" i="83"/>
  <c r="C294" i="83"/>
  <c r="H293" i="83"/>
  <c r="C293" i="83"/>
  <c r="H292" i="83"/>
  <c r="C292" i="83"/>
  <c r="H291" i="83"/>
  <c r="C291" i="83"/>
  <c r="L290" i="83"/>
  <c r="K290" i="83"/>
  <c r="J290" i="83"/>
  <c r="I290" i="83"/>
  <c r="H290" i="83"/>
  <c r="G290" i="83"/>
  <c r="F290" i="83"/>
  <c r="E290" i="83"/>
  <c r="D290" i="83"/>
  <c r="C290" i="83"/>
  <c r="H285" i="83"/>
  <c r="C285" i="83"/>
  <c r="H284" i="83"/>
  <c r="C284" i="83"/>
  <c r="L283" i="83"/>
  <c r="L286" i="83" s="1"/>
  <c r="K283" i="83"/>
  <c r="J283" i="83"/>
  <c r="I283" i="83"/>
  <c r="H283" i="83"/>
  <c r="G283" i="83"/>
  <c r="G286" i="83" s="1"/>
  <c r="F283" i="83"/>
  <c r="F286" i="83" s="1"/>
  <c r="E283" i="83"/>
  <c r="D283" i="83"/>
  <c r="C283" i="83" s="1"/>
  <c r="H282" i="83"/>
  <c r="C282" i="83"/>
  <c r="L281" i="83"/>
  <c r="K281" i="83"/>
  <c r="J281" i="83"/>
  <c r="I281" i="83"/>
  <c r="H281" i="83"/>
  <c r="G281" i="83"/>
  <c r="F281" i="83"/>
  <c r="E281" i="83"/>
  <c r="D281" i="83"/>
  <c r="C281" i="83"/>
  <c r="H280" i="83"/>
  <c r="C280" i="83"/>
  <c r="H279" i="83"/>
  <c r="C279" i="83"/>
  <c r="H278" i="83"/>
  <c r="C278" i="83"/>
  <c r="H277" i="83"/>
  <c r="C277" i="83"/>
  <c r="L276" i="83"/>
  <c r="K276" i="83"/>
  <c r="H276" i="83" s="1"/>
  <c r="J276" i="83"/>
  <c r="I276" i="83"/>
  <c r="G276" i="83"/>
  <c r="F276" i="83"/>
  <c r="E276" i="83"/>
  <c r="D276" i="83"/>
  <c r="C276" i="83"/>
  <c r="H275" i="83"/>
  <c r="C275" i="83"/>
  <c r="H274" i="83"/>
  <c r="C274" i="83"/>
  <c r="H273" i="83"/>
  <c r="C273" i="83"/>
  <c r="L272" i="83"/>
  <c r="K272" i="83"/>
  <c r="J272" i="83"/>
  <c r="I272" i="83"/>
  <c r="H272" i="83"/>
  <c r="G272" i="83"/>
  <c r="F272" i="83"/>
  <c r="E272" i="83"/>
  <c r="D272" i="83"/>
  <c r="C272" i="83" s="1"/>
  <c r="H271" i="83"/>
  <c r="C271" i="83"/>
  <c r="L270" i="83"/>
  <c r="K270" i="83"/>
  <c r="J270" i="83"/>
  <c r="I270" i="83"/>
  <c r="H270" i="83"/>
  <c r="G270" i="83"/>
  <c r="F270" i="83"/>
  <c r="E270" i="83"/>
  <c r="D270" i="83"/>
  <c r="C270" i="83" s="1"/>
  <c r="L269" i="83"/>
  <c r="K269" i="83"/>
  <c r="J269" i="83"/>
  <c r="I269" i="83"/>
  <c r="H269" i="83" s="1"/>
  <c r="G269" i="83"/>
  <c r="F269" i="83"/>
  <c r="E269" i="83"/>
  <c r="D269" i="83"/>
  <c r="C269" i="83" s="1"/>
  <c r="H268" i="83"/>
  <c r="C268" i="83"/>
  <c r="H267" i="83"/>
  <c r="C267" i="83"/>
  <c r="H266" i="83"/>
  <c r="C266" i="83"/>
  <c r="H265" i="83"/>
  <c r="C265" i="83"/>
  <c r="L264" i="83"/>
  <c r="K264" i="83"/>
  <c r="J264" i="83"/>
  <c r="I264" i="83"/>
  <c r="H264" i="83"/>
  <c r="G264" i="83"/>
  <c r="F264" i="83"/>
  <c r="E264" i="83"/>
  <c r="D264" i="83"/>
  <c r="C264" i="83" s="1"/>
  <c r="H263" i="83"/>
  <c r="C263" i="83"/>
  <c r="H262" i="83"/>
  <c r="C262" i="83"/>
  <c r="H261" i="83"/>
  <c r="C261" i="83"/>
  <c r="L260" i="83"/>
  <c r="K260" i="83"/>
  <c r="H260" i="83" s="1"/>
  <c r="J260" i="83"/>
  <c r="I260" i="83"/>
  <c r="G260" i="83"/>
  <c r="F260" i="83"/>
  <c r="E260" i="83"/>
  <c r="D260" i="83"/>
  <c r="C260" i="83"/>
  <c r="L259" i="83"/>
  <c r="K259" i="83"/>
  <c r="J259" i="83"/>
  <c r="I259" i="83"/>
  <c r="H259" i="83" s="1"/>
  <c r="G259" i="83"/>
  <c r="F259" i="83"/>
  <c r="E259" i="83"/>
  <c r="D259" i="83"/>
  <c r="C259" i="83"/>
  <c r="H258" i="83"/>
  <c r="C258" i="83"/>
  <c r="H257" i="83"/>
  <c r="C257" i="83"/>
  <c r="H256" i="83"/>
  <c r="C256" i="83"/>
  <c r="H255" i="83"/>
  <c r="C255" i="83"/>
  <c r="H254" i="83"/>
  <c r="C254" i="83"/>
  <c r="H253" i="83"/>
  <c r="C253" i="83"/>
  <c r="L252" i="83"/>
  <c r="K252" i="83"/>
  <c r="J252" i="83"/>
  <c r="I252" i="83"/>
  <c r="H252" i="83" s="1"/>
  <c r="G252" i="83"/>
  <c r="F252" i="83"/>
  <c r="E252" i="83"/>
  <c r="D252" i="83"/>
  <c r="C252" i="83" s="1"/>
  <c r="L251" i="83"/>
  <c r="K251" i="83"/>
  <c r="J251" i="83"/>
  <c r="I251" i="83"/>
  <c r="H251" i="83"/>
  <c r="G251" i="83"/>
  <c r="F251" i="83"/>
  <c r="E251" i="83"/>
  <c r="D251" i="83"/>
  <c r="C251" i="83" s="1"/>
  <c r="H250" i="83"/>
  <c r="C250" i="83"/>
  <c r="H249" i="83"/>
  <c r="C249" i="83"/>
  <c r="H248" i="83"/>
  <c r="C248" i="83"/>
  <c r="H247" i="83"/>
  <c r="C247" i="83"/>
  <c r="L246" i="83"/>
  <c r="K246" i="83"/>
  <c r="J246" i="83"/>
  <c r="I246" i="83"/>
  <c r="H246" i="83"/>
  <c r="G246" i="83"/>
  <c r="F246" i="83"/>
  <c r="E246" i="83"/>
  <c r="D246" i="83"/>
  <c r="C246" i="83" s="1"/>
  <c r="H245" i="83"/>
  <c r="C245" i="83"/>
  <c r="H244" i="83"/>
  <c r="C244" i="83"/>
  <c r="H243" i="83"/>
  <c r="C243" i="83"/>
  <c r="H242" i="83"/>
  <c r="C242" i="83"/>
  <c r="H241" i="83"/>
  <c r="C241" i="83"/>
  <c r="H240" i="83"/>
  <c r="C240" i="83"/>
  <c r="H239" i="83"/>
  <c r="C239" i="83"/>
  <c r="L238" i="83"/>
  <c r="K238" i="83"/>
  <c r="J238" i="83"/>
  <c r="I238" i="83"/>
  <c r="H238" i="83"/>
  <c r="G238" i="83"/>
  <c r="F238" i="83"/>
  <c r="E238" i="83"/>
  <c r="D238" i="83"/>
  <c r="C238" i="83" s="1"/>
  <c r="H237" i="83"/>
  <c r="C237" i="83"/>
  <c r="H236" i="83"/>
  <c r="C236" i="83"/>
  <c r="L235" i="83"/>
  <c r="K235" i="83"/>
  <c r="J235" i="83"/>
  <c r="I235" i="83"/>
  <c r="H235" i="83" s="1"/>
  <c r="G235" i="83"/>
  <c r="F235" i="83"/>
  <c r="E235" i="83"/>
  <c r="C235" i="83" s="1"/>
  <c r="D235" i="83"/>
  <c r="H234" i="83"/>
  <c r="C234" i="83"/>
  <c r="L233" i="83"/>
  <c r="K233" i="83"/>
  <c r="J233" i="83"/>
  <c r="I233" i="83"/>
  <c r="H233" i="83" s="1"/>
  <c r="G233" i="83"/>
  <c r="F233" i="83"/>
  <c r="E233" i="83"/>
  <c r="D233" i="83"/>
  <c r="C233" i="83"/>
  <c r="H232" i="83"/>
  <c r="C232" i="83"/>
  <c r="L231" i="83"/>
  <c r="K231" i="83"/>
  <c r="J231" i="83"/>
  <c r="I231" i="83"/>
  <c r="H231" i="83"/>
  <c r="G231" i="83"/>
  <c r="F231" i="83"/>
  <c r="E231" i="83"/>
  <c r="D231" i="83"/>
  <c r="C231" i="83"/>
  <c r="L230" i="83"/>
  <c r="K230" i="83"/>
  <c r="J230" i="83"/>
  <c r="I230" i="83"/>
  <c r="H230" i="83" s="1"/>
  <c r="G230" i="83"/>
  <c r="F230" i="83"/>
  <c r="E230" i="83"/>
  <c r="D230" i="83"/>
  <c r="C230" i="83" s="1"/>
  <c r="H229" i="83"/>
  <c r="C229" i="83"/>
  <c r="H228" i="83"/>
  <c r="C228" i="83"/>
  <c r="L227" i="83"/>
  <c r="K227" i="83"/>
  <c r="J227" i="83"/>
  <c r="I227" i="83"/>
  <c r="H227" i="83" s="1"/>
  <c r="G227" i="83"/>
  <c r="F227" i="83"/>
  <c r="E227" i="83"/>
  <c r="D227" i="83"/>
  <c r="C227" i="83" s="1"/>
  <c r="H226" i="83"/>
  <c r="C226" i="83"/>
  <c r="H225" i="83"/>
  <c r="C225" i="83"/>
  <c r="H224" i="83"/>
  <c r="C224" i="83"/>
  <c r="I223" i="83"/>
  <c r="H223" i="83" s="1"/>
  <c r="C223" i="83"/>
  <c r="H222" i="83"/>
  <c r="C222" i="83"/>
  <c r="H221" i="83"/>
  <c r="C221" i="83"/>
  <c r="H220" i="83"/>
  <c r="C220" i="83"/>
  <c r="H219" i="83"/>
  <c r="C219" i="83"/>
  <c r="H218" i="83"/>
  <c r="C218" i="83"/>
  <c r="H217" i="83"/>
  <c r="C217" i="83"/>
  <c r="L216" i="83"/>
  <c r="K216" i="83"/>
  <c r="J216" i="83"/>
  <c r="I216" i="83"/>
  <c r="H216" i="83"/>
  <c r="G216" i="83"/>
  <c r="F216" i="83"/>
  <c r="E216" i="83"/>
  <c r="D216" i="83"/>
  <c r="C216" i="83" s="1"/>
  <c r="H215" i="83"/>
  <c r="C215" i="83"/>
  <c r="H214" i="83"/>
  <c r="C214" i="83"/>
  <c r="H213" i="83"/>
  <c r="C213" i="83"/>
  <c r="H212" i="83"/>
  <c r="C212" i="83"/>
  <c r="H211" i="83"/>
  <c r="C211" i="83"/>
  <c r="H210" i="83"/>
  <c r="C210" i="83"/>
  <c r="H209" i="83"/>
  <c r="C209" i="83"/>
  <c r="H208" i="83"/>
  <c r="C208" i="83"/>
  <c r="H207" i="83"/>
  <c r="C207" i="83"/>
  <c r="H206" i="83"/>
  <c r="C206" i="83"/>
  <c r="L205" i="83"/>
  <c r="K205" i="83"/>
  <c r="J205" i="83"/>
  <c r="I205" i="83"/>
  <c r="H205" i="83"/>
  <c r="G205" i="83"/>
  <c r="F205" i="83"/>
  <c r="E205" i="83"/>
  <c r="D205" i="83"/>
  <c r="C205" i="83" s="1"/>
  <c r="L204" i="83"/>
  <c r="K204" i="83"/>
  <c r="J204" i="83"/>
  <c r="H204" i="83" s="1"/>
  <c r="I204" i="83"/>
  <c r="G204" i="83"/>
  <c r="F204" i="83"/>
  <c r="E204" i="83"/>
  <c r="D204" i="83"/>
  <c r="C204" i="83" s="1"/>
  <c r="H203" i="83"/>
  <c r="C203" i="83"/>
  <c r="H202" i="83"/>
  <c r="C202" i="83"/>
  <c r="H201" i="83"/>
  <c r="C201" i="83"/>
  <c r="H200" i="83"/>
  <c r="C200" i="83"/>
  <c r="H199" i="83"/>
  <c r="C199" i="83"/>
  <c r="L198" i="83"/>
  <c r="K198" i="83"/>
  <c r="J198" i="83"/>
  <c r="I198" i="83"/>
  <c r="H198" i="83"/>
  <c r="G198" i="83"/>
  <c r="F198" i="83"/>
  <c r="E198" i="83"/>
  <c r="D198" i="83"/>
  <c r="C198" i="83" s="1"/>
  <c r="H197" i="83"/>
  <c r="C197" i="83"/>
  <c r="L196" i="83"/>
  <c r="K196" i="83"/>
  <c r="J196" i="83"/>
  <c r="I196" i="83"/>
  <c r="H196" i="83"/>
  <c r="G196" i="83"/>
  <c r="F196" i="83"/>
  <c r="E196" i="83"/>
  <c r="D196" i="83"/>
  <c r="C196" i="83"/>
  <c r="L195" i="83"/>
  <c r="K195" i="83"/>
  <c r="J195" i="83"/>
  <c r="I195" i="83"/>
  <c r="H195" i="83" s="1"/>
  <c r="G195" i="83"/>
  <c r="F195" i="83"/>
  <c r="E195" i="83"/>
  <c r="D195" i="83"/>
  <c r="C195" i="83"/>
  <c r="L194" i="83"/>
  <c r="K194" i="83"/>
  <c r="J194" i="83"/>
  <c r="I194" i="83"/>
  <c r="H194" i="83" s="1"/>
  <c r="G194" i="83"/>
  <c r="F194" i="83"/>
  <c r="E194" i="83"/>
  <c r="C194" i="83" s="1"/>
  <c r="D194" i="83"/>
  <c r="H193" i="83"/>
  <c r="C193" i="83"/>
  <c r="L192" i="83"/>
  <c r="K192" i="83"/>
  <c r="J192" i="83"/>
  <c r="I192" i="83"/>
  <c r="H192" i="83"/>
  <c r="G192" i="83"/>
  <c r="F192" i="83"/>
  <c r="E192" i="83"/>
  <c r="D192" i="83"/>
  <c r="C192" i="83" s="1"/>
  <c r="L191" i="83"/>
  <c r="K191" i="83"/>
  <c r="J191" i="83"/>
  <c r="I191" i="83"/>
  <c r="H191" i="83"/>
  <c r="G191" i="83"/>
  <c r="F191" i="83"/>
  <c r="E191" i="83"/>
  <c r="D191" i="83"/>
  <c r="C191" i="83" s="1"/>
  <c r="H190" i="83"/>
  <c r="C190" i="83"/>
  <c r="H189" i="83"/>
  <c r="C189" i="83"/>
  <c r="L188" i="83"/>
  <c r="K188" i="83"/>
  <c r="J188" i="83"/>
  <c r="I188" i="83"/>
  <c r="H188" i="83"/>
  <c r="G188" i="83"/>
  <c r="F188" i="83"/>
  <c r="E188" i="83"/>
  <c r="D188" i="83"/>
  <c r="C188" i="83" s="1"/>
  <c r="L187" i="83"/>
  <c r="K187" i="83"/>
  <c r="J187" i="83"/>
  <c r="I187" i="83"/>
  <c r="H187" i="83"/>
  <c r="G187" i="83"/>
  <c r="F187" i="83"/>
  <c r="E187" i="83"/>
  <c r="D187" i="83"/>
  <c r="C187" i="83"/>
  <c r="H186" i="83"/>
  <c r="C186" i="83"/>
  <c r="H185" i="83"/>
  <c r="C185" i="83"/>
  <c r="L184" i="83"/>
  <c r="K184" i="83"/>
  <c r="J184" i="83"/>
  <c r="I184" i="83"/>
  <c r="H184" i="83" s="1"/>
  <c r="G184" i="83"/>
  <c r="F184" i="83"/>
  <c r="E184" i="83"/>
  <c r="D184" i="83"/>
  <c r="C184" i="83" s="1"/>
  <c r="H183" i="83"/>
  <c r="C183" i="83"/>
  <c r="H182" i="83"/>
  <c r="C182" i="83"/>
  <c r="H181" i="83"/>
  <c r="C181" i="83"/>
  <c r="H180" i="83"/>
  <c r="C180" i="83"/>
  <c r="L179" i="83"/>
  <c r="K179" i="83"/>
  <c r="J179" i="83"/>
  <c r="I179" i="83"/>
  <c r="H179" i="83"/>
  <c r="G179" i="83"/>
  <c r="F179" i="83"/>
  <c r="E179" i="83"/>
  <c r="D179" i="83"/>
  <c r="C179" i="83"/>
  <c r="H178" i="83"/>
  <c r="C178" i="83"/>
  <c r="H177" i="83"/>
  <c r="C177" i="83"/>
  <c r="H176" i="83"/>
  <c r="C176" i="83"/>
  <c r="L175" i="83"/>
  <c r="K175" i="83"/>
  <c r="J175" i="83"/>
  <c r="I175" i="83"/>
  <c r="H175" i="83" s="1"/>
  <c r="G175" i="83"/>
  <c r="F175" i="83"/>
  <c r="E175" i="83"/>
  <c r="C175" i="83" s="1"/>
  <c r="D175" i="83"/>
  <c r="L174" i="83"/>
  <c r="K174" i="83"/>
  <c r="J174" i="83"/>
  <c r="I174" i="83"/>
  <c r="H174" i="83"/>
  <c r="G174" i="83"/>
  <c r="F174" i="83"/>
  <c r="E174" i="83"/>
  <c r="D174" i="83"/>
  <c r="C174" i="83"/>
  <c r="L173" i="83"/>
  <c r="K173" i="83"/>
  <c r="J173" i="83"/>
  <c r="I173" i="83"/>
  <c r="H173" i="83" s="1"/>
  <c r="G173" i="83"/>
  <c r="F173" i="83"/>
  <c r="E173" i="83"/>
  <c r="D173" i="83"/>
  <c r="C173" i="83" s="1"/>
  <c r="H172" i="83"/>
  <c r="C172" i="83"/>
  <c r="H171" i="83"/>
  <c r="C171" i="83"/>
  <c r="H170" i="83"/>
  <c r="C170" i="83"/>
  <c r="H169" i="83"/>
  <c r="C169" i="83"/>
  <c r="H168" i="83"/>
  <c r="C168" i="83"/>
  <c r="H167" i="83"/>
  <c r="C167" i="83"/>
  <c r="L166" i="83"/>
  <c r="K166" i="83"/>
  <c r="J166" i="83"/>
  <c r="I166" i="83"/>
  <c r="H166" i="83"/>
  <c r="G166" i="83"/>
  <c r="F166" i="83"/>
  <c r="E166" i="83"/>
  <c r="D166" i="83"/>
  <c r="C166" i="83"/>
  <c r="L165" i="83"/>
  <c r="K165" i="83"/>
  <c r="J165" i="83"/>
  <c r="I165" i="83"/>
  <c r="H165" i="83" s="1"/>
  <c r="G165" i="83"/>
  <c r="F165" i="83"/>
  <c r="E165" i="83"/>
  <c r="D165" i="83"/>
  <c r="C165" i="83" s="1"/>
  <c r="H164" i="83"/>
  <c r="C164" i="83"/>
  <c r="H163" i="83"/>
  <c r="C163" i="83"/>
  <c r="H162" i="83"/>
  <c r="C162" i="83"/>
  <c r="H161" i="83"/>
  <c r="C161" i="83"/>
  <c r="L160" i="83"/>
  <c r="K160" i="83"/>
  <c r="J160" i="83"/>
  <c r="I160" i="83"/>
  <c r="H160" i="83"/>
  <c r="G160" i="83"/>
  <c r="F160" i="83"/>
  <c r="E160" i="83"/>
  <c r="D160" i="83"/>
  <c r="C160" i="83" s="1"/>
  <c r="H159" i="83"/>
  <c r="C159" i="83"/>
  <c r="H158" i="83"/>
  <c r="C158" i="83"/>
  <c r="H157" i="83"/>
  <c r="C157" i="83"/>
  <c r="H156" i="83"/>
  <c r="C156" i="83"/>
  <c r="H155" i="83"/>
  <c r="C155" i="83"/>
  <c r="H154" i="83"/>
  <c r="C154" i="83"/>
  <c r="H153" i="83"/>
  <c r="C153" i="83"/>
  <c r="H152" i="83"/>
  <c r="C152" i="83"/>
  <c r="L151" i="83"/>
  <c r="K151" i="83"/>
  <c r="J151" i="83"/>
  <c r="I151" i="83"/>
  <c r="H151" i="83"/>
  <c r="G151" i="83"/>
  <c r="F151" i="83"/>
  <c r="E151" i="83"/>
  <c r="D151" i="83"/>
  <c r="C151" i="83" s="1"/>
  <c r="H150" i="83"/>
  <c r="C150" i="83"/>
  <c r="H149" i="83"/>
  <c r="C149" i="83"/>
  <c r="H148" i="83"/>
  <c r="C148" i="83"/>
  <c r="H147" i="83"/>
  <c r="C147" i="83"/>
  <c r="H146" i="83"/>
  <c r="C146" i="83"/>
  <c r="H145" i="83"/>
  <c r="C145" i="83"/>
  <c r="L144" i="83"/>
  <c r="K144" i="83"/>
  <c r="J144" i="83"/>
  <c r="I144" i="83"/>
  <c r="H144" i="83" s="1"/>
  <c r="G144" i="83"/>
  <c r="F144" i="83"/>
  <c r="E144" i="83"/>
  <c r="D144" i="83"/>
  <c r="C144" i="83" s="1"/>
  <c r="H143" i="83"/>
  <c r="C143" i="83"/>
  <c r="H142" i="83"/>
  <c r="C142" i="83"/>
  <c r="L141" i="83"/>
  <c r="K141" i="83"/>
  <c r="J141" i="83"/>
  <c r="I141" i="83"/>
  <c r="H141" i="83" s="1"/>
  <c r="G141" i="83"/>
  <c r="F141" i="83"/>
  <c r="E141" i="83"/>
  <c r="C141" i="83" s="1"/>
  <c r="D141" i="83"/>
  <c r="H140" i="83"/>
  <c r="C140" i="83"/>
  <c r="H139" i="83"/>
  <c r="C139" i="83"/>
  <c r="H138" i="83"/>
  <c r="C138" i="83"/>
  <c r="H137" i="83"/>
  <c r="C137" i="83"/>
  <c r="L136" i="83"/>
  <c r="K136" i="83"/>
  <c r="H136" i="83" s="1"/>
  <c r="J136" i="83"/>
  <c r="I136" i="83"/>
  <c r="G136" i="83"/>
  <c r="F136" i="83"/>
  <c r="E136" i="83"/>
  <c r="D136" i="83"/>
  <c r="C136" i="83"/>
  <c r="H135" i="83"/>
  <c r="C135" i="83"/>
  <c r="H134" i="83"/>
  <c r="C134" i="83"/>
  <c r="H133" i="83"/>
  <c r="C133" i="83"/>
  <c r="H132" i="83"/>
  <c r="C132" i="83"/>
  <c r="L131" i="83"/>
  <c r="K131" i="83"/>
  <c r="J131" i="83"/>
  <c r="I131" i="83"/>
  <c r="H131" i="83" s="1"/>
  <c r="G131" i="83"/>
  <c r="F131" i="83"/>
  <c r="E131" i="83"/>
  <c r="D131" i="83"/>
  <c r="C131" i="83" s="1"/>
  <c r="L130" i="83"/>
  <c r="K130" i="83"/>
  <c r="J130" i="83"/>
  <c r="I130" i="83"/>
  <c r="H130" i="83" s="1"/>
  <c r="G130" i="83"/>
  <c r="F130" i="83"/>
  <c r="E130" i="83"/>
  <c r="D130" i="83"/>
  <c r="C130" i="83"/>
  <c r="H129" i="83"/>
  <c r="H128" i="83" s="1"/>
  <c r="C129" i="83"/>
  <c r="L128" i="83"/>
  <c r="K128" i="83"/>
  <c r="J128" i="83"/>
  <c r="I128" i="83"/>
  <c r="G128" i="83"/>
  <c r="F128" i="83"/>
  <c r="E128" i="83"/>
  <c r="D128" i="83"/>
  <c r="C128" i="83"/>
  <c r="H127" i="83"/>
  <c r="C127" i="83"/>
  <c r="H126" i="83"/>
  <c r="C126" i="83"/>
  <c r="H125" i="83"/>
  <c r="C125" i="83"/>
  <c r="H124" i="83"/>
  <c r="C124" i="83"/>
  <c r="H123" i="83"/>
  <c r="C123" i="83"/>
  <c r="L122" i="83"/>
  <c r="K122" i="83"/>
  <c r="J122" i="83"/>
  <c r="I122" i="83"/>
  <c r="H122" i="83" s="1"/>
  <c r="G122" i="83"/>
  <c r="F122" i="83"/>
  <c r="E122" i="83"/>
  <c r="D122" i="83"/>
  <c r="C122" i="83" s="1"/>
  <c r="H121" i="83"/>
  <c r="C121" i="83"/>
  <c r="H120" i="83"/>
  <c r="C120" i="83"/>
  <c r="H119" i="83"/>
  <c r="C119" i="83"/>
  <c r="H118" i="83"/>
  <c r="C118" i="83"/>
  <c r="H117" i="83"/>
  <c r="C117" i="83"/>
  <c r="L116" i="83"/>
  <c r="K116" i="83"/>
  <c r="J116" i="83"/>
  <c r="I116" i="83"/>
  <c r="H116" i="83" s="1"/>
  <c r="G116" i="83"/>
  <c r="F116" i="83"/>
  <c r="E116" i="83"/>
  <c r="D116" i="83"/>
  <c r="C116" i="83" s="1"/>
  <c r="H115" i="83"/>
  <c r="C115" i="83"/>
  <c r="H114" i="83"/>
  <c r="C114" i="83"/>
  <c r="H113" i="83"/>
  <c r="C113" i="83"/>
  <c r="L112" i="83"/>
  <c r="K112" i="83"/>
  <c r="J112" i="83"/>
  <c r="I112" i="83"/>
  <c r="H112" i="83"/>
  <c r="G112" i="83"/>
  <c r="F112" i="83"/>
  <c r="E112" i="83"/>
  <c r="D112" i="83"/>
  <c r="C112" i="83" s="1"/>
  <c r="H111" i="83"/>
  <c r="C111" i="83"/>
  <c r="H110" i="83"/>
  <c r="C110" i="83"/>
  <c r="H109" i="83"/>
  <c r="C109" i="83"/>
  <c r="H108" i="83"/>
  <c r="C108" i="83"/>
  <c r="H107" i="83"/>
  <c r="C107" i="83"/>
  <c r="H106" i="83"/>
  <c r="C106" i="83"/>
  <c r="H105" i="83"/>
  <c r="C105" i="83"/>
  <c r="H104" i="83"/>
  <c r="C104" i="83"/>
  <c r="L103" i="83"/>
  <c r="K103" i="83"/>
  <c r="J103" i="83"/>
  <c r="I103" i="83"/>
  <c r="H103" i="83" s="1"/>
  <c r="G103" i="83"/>
  <c r="F103" i="83"/>
  <c r="E103" i="83"/>
  <c r="D103" i="83"/>
  <c r="C103" i="83" s="1"/>
  <c r="H102" i="83"/>
  <c r="C102" i="83"/>
  <c r="H101" i="83"/>
  <c r="C101" i="83"/>
  <c r="H100" i="83"/>
  <c r="C100" i="83"/>
  <c r="H99" i="83"/>
  <c r="C99" i="83"/>
  <c r="H98" i="83"/>
  <c r="C98" i="83"/>
  <c r="H97" i="83"/>
  <c r="C97" i="83"/>
  <c r="H96" i="83"/>
  <c r="C96" i="83"/>
  <c r="L95" i="83"/>
  <c r="K95" i="83"/>
  <c r="J95" i="83"/>
  <c r="I95" i="83"/>
  <c r="H95" i="83" s="1"/>
  <c r="G95" i="83"/>
  <c r="F95" i="83"/>
  <c r="E95" i="83"/>
  <c r="D95" i="83"/>
  <c r="C95" i="83" s="1"/>
  <c r="H94" i="83"/>
  <c r="C94" i="83"/>
  <c r="H93" i="83"/>
  <c r="C93" i="83"/>
  <c r="H92" i="83"/>
  <c r="C92" i="83"/>
  <c r="H91" i="83"/>
  <c r="C91" i="83"/>
  <c r="H90" i="83"/>
  <c r="C90" i="83"/>
  <c r="L89" i="83"/>
  <c r="K89" i="83"/>
  <c r="J89" i="83"/>
  <c r="I89" i="83"/>
  <c r="H89" i="83" s="1"/>
  <c r="G89" i="83"/>
  <c r="F89" i="83"/>
  <c r="E89" i="83"/>
  <c r="D89" i="83"/>
  <c r="C89" i="83" s="1"/>
  <c r="H88" i="83"/>
  <c r="C88" i="83"/>
  <c r="H87" i="83"/>
  <c r="C87" i="83"/>
  <c r="H86" i="83"/>
  <c r="C86" i="83"/>
  <c r="H85" i="83"/>
  <c r="C85" i="83"/>
  <c r="L84" i="83"/>
  <c r="K84" i="83"/>
  <c r="J84" i="83"/>
  <c r="I84" i="83"/>
  <c r="H84" i="83" s="1"/>
  <c r="G84" i="83"/>
  <c r="F84" i="83"/>
  <c r="E84" i="83"/>
  <c r="D84" i="83"/>
  <c r="C84" i="83" s="1"/>
  <c r="L83" i="83"/>
  <c r="K83" i="83"/>
  <c r="H83" i="83" s="1"/>
  <c r="J83" i="83"/>
  <c r="I83" i="83"/>
  <c r="G83" i="83"/>
  <c r="F83" i="83"/>
  <c r="E83" i="83"/>
  <c r="D83" i="83"/>
  <c r="C83" i="83"/>
  <c r="H82" i="83"/>
  <c r="C82" i="83"/>
  <c r="H81" i="83"/>
  <c r="C81" i="83"/>
  <c r="L80" i="83"/>
  <c r="K80" i="83"/>
  <c r="J80" i="83"/>
  <c r="I80" i="83"/>
  <c r="H80" i="83" s="1"/>
  <c r="G80" i="83"/>
  <c r="F80" i="83"/>
  <c r="E80" i="83"/>
  <c r="C80" i="83" s="1"/>
  <c r="D80" i="83"/>
  <c r="H79" i="83"/>
  <c r="C79" i="83"/>
  <c r="H78" i="83"/>
  <c r="C78" i="83"/>
  <c r="L77" i="83"/>
  <c r="K77" i="83"/>
  <c r="J77" i="83"/>
  <c r="I77" i="83"/>
  <c r="H77" i="83"/>
  <c r="G77" i="83"/>
  <c r="F77" i="83"/>
  <c r="E77" i="83"/>
  <c r="D77" i="83"/>
  <c r="C77" i="83" s="1"/>
  <c r="L76" i="83"/>
  <c r="K76" i="83"/>
  <c r="J76" i="83"/>
  <c r="H76" i="83" s="1"/>
  <c r="I76" i="83"/>
  <c r="G76" i="83"/>
  <c r="F76" i="83"/>
  <c r="E76" i="83"/>
  <c r="D76" i="83"/>
  <c r="C76" i="83" s="1"/>
  <c r="L75" i="83"/>
  <c r="K75" i="83"/>
  <c r="J75" i="83"/>
  <c r="I75" i="83"/>
  <c r="H75" i="83"/>
  <c r="G75" i="83"/>
  <c r="F75" i="83"/>
  <c r="E75" i="83"/>
  <c r="D75" i="83"/>
  <c r="C75" i="83" s="1"/>
  <c r="I74" i="83"/>
  <c r="H74" i="83"/>
  <c r="C74" i="83"/>
  <c r="H73" i="83"/>
  <c r="C73" i="83"/>
  <c r="H72" i="83"/>
  <c r="C72" i="83"/>
  <c r="H71" i="83"/>
  <c r="C71" i="83"/>
  <c r="J70" i="83"/>
  <c r="H70" i="83"/>
  <c r="D70" i="83"/>
  <c r="C70" i="83" s="1"/>
  <c r="L69" i="83"/>
  <c r="K69" i="83"/>
  <c r="J69" i="83"/>
  <c r="I69" i="83"/>
  <c r="H69" i="83" s="1"/>
  <c r="G69" i="83"/>
  <c r="F69" i="83"/>
  <c r="E69" i="83"/>
  <c r="D69" i="83"/>
  <c r="C69" i="83" s="1"/>
  <c r="J68" i="83"/>
  <c r="H68" i="83" s="1"/>
  <c r="C68" i="83"/>
  <c r="L67" i="83"/>
  <c r="K67" i="83"/>
  <c r="J67" i="83"/>
  <c r="I67" i="83"/>
  <c r="H67" i="83" s="1"/>
  <c r="G67" i="83"/>
  <c r="F67" i="83"/>
  <c r="E67" i="83"/>
  <c r="D67" i="83"/>
  <c r="C67" i="83"/>
  <c r="H66" i="83"/>
  <c r="C66" i="83"/>
  <c r="J65" i="83"/>
  <c r="H65" i="83"/>
  <c r="C65" i="83"/>
  <c r="H64" i="83"/>
  <c r="D64" i="83"/>
  <c r="C64" i="83"/>
  <c r="H63" i="83"/>
  <c r="C63" i="83"/>
  <c r="H62" i="83"/>
  <c r="C62" i="83"/>
  <c r="H61" i="83"/>
  <c r="C61" i="83"/>
  <c r="H60" i="83"/>
  <c r="C60" i="83"/>
  <c r="H59" i="83"/>
  <c r="C59" i="83"/>
  <c r="L58" i="83"/>
  <c r="K58" i="83"/>
  <c r="J58" i="83"/>
  <c r="I58" i="83"/>
  <c r="H58" i="83" s="1"/>
  <c r="G58" i="83"/>
  <c r="F58" i="83"/>
  <c r="C58" i="83" s="1"/>
  <c r="E58" i="83"/>
  <c r="D58" i="83"/>
  <c r="J57" i="83"/>
  <c r="H57" i="83" s="1"/>
  <c r="C57" i="83"/>
  <c r="H56" i="83"/>
  <c r="C56" i="83"/>
  <c r="L55" i="83"/>
  <c r="K55" i="83"/>
  <c r="I55" i="83"/>
  <c r="G55" i="83"/>
  <c r="F55" i="83"/>
  <c r="E55" i="83"/>
  <c r="E54" i="83" s="1"/>
  <c r="D55" i="83"/>
  <c r="C55" i="83" s="1"/>
  <c r="L54" i="83"/>
  <c r="K54" i="83"/>
  <c r="K53" i="83" s="1"/>
  <c r="K52" i="83" s="1"/>
  <c r="K51" i="83" s="1"/>
  <c r="K50" i="83" s="1"/>
  <c r="G54" i="83"/>
  <c r="F54" i="83"/>
  <c r="D54" i="83"/>
  <c r="L53" i="83"/>
  <c r="G53" i="83"/>
  <c r="F53" i="83"/>
  <c r="D53" i="83"/>
  <c r="L52" i="83"/>
  <c r="G52" i="83"/>
  <c r="F52" i="83"/>
  <c r="D52" i="83"/>
  <c r="L51" i="83"/>
  <c r="G51" i="83"/>
  <c r="F51" i="83"/>
  <c r="D51" i="83"/>
  <c r="D287" i="83" s="1"/>
  <c r="L50" i="83"/>
  <c r="G50" i="83"/>
  <c r="F50" i="83"/>
  <c r="D50" i="83"/>
  <c r="H47" i="83"/>
  <c r="C47" i="83"/>
  <c r="H46" i="83"/>
  <c r="C46" i="83"/>
  <c r="L45" i="83"/>
  <c r="L287" i="83" s="1"/>
  <c r="H45" i="83"/>
  <c r="G45" i="83"/>
  <c r="G287" i="83" s="1"/>
  <c r="C45" i="83"/>
  <c r="H44" i="83"/>
  <c r="C44" i="83"/>
  <c r="K43" i="83"/>
  <c r="J43" i="83"/>
  <c r="I43" i="83"/>
  <c r="H43" i="83"/>
  <c r="F43" i="83"/>
  <c r="E43" i="83"/>
  <c r="D43" i="83"/>
  <c r="C43" i="83"/>
  <c r="H42" i="83"/>
  <c r="C42" i="83"/>
  <c r="I41" i="83"/>
  <c r="H41" i="83"/>
  <c r="D41" i="83"/>
  <c r="C41" i="83"/>
  <c r="H40" i="83"/>
  <c r="F40" i="83"/>
  <c r="C40" i="83" s="1"/>
  <c r="H39" i="83"/>
  <c r="C39" i="83"/>
  <c r="H38" i="83"/>
  <c r="C38" i="83"/>
  <c r="H37" i="83"/>
  <c r="C37" i="83"/>
  <c r="K36" i="83"/>
  <c r="H36" i="83"/>
  <c r="F36" i="83"/>
  <c r="C36" i="83"/>
  <c r="H35" i="83"/>
  <c r="C35" i="83"/>
  <c r="H34" i="83"/>
  <c r="C34" i="83"/>
  <c r="K33" i="83"/>
  <c r="H33" i="83"/>
  <c r="F33" i="83"/>
  <c r="C33" i="83"/>
  <c r="H32" i="83"/>
  <c r="C32" i="83"/>
  <c r="K31" i="83"/>
  <c r="H31" i="83"/>
  <c r="F31" i="83"/>
  <c r="C31" i="83"/>
  <c r="H30" i="83"/>
  <c r="C30" i="83"/>
  <c r="H29" i="83"/>
  <c r="C29" i="83"/>
  <c r="H28" i="83"/>
  <c r="C28" i="83"/>
  <c r="K27" i="83"/>
  <c r="H27" i="83"/>
  <c r="F27" i="83"/>
  <c r="C27" i="83"/>
  <c r="K26" i="83"/>
  <c r="K287" i="83" s="1"/>
  <c r="F26" i="83"/>
  <c r="C26" i="83" s="1"/>
  <c r="H25" i="83"/>
  <c r="C25" i="83"/>
  <c r="H24" i="83"/>
  <c r="C24" i="83"/>
  <c r="H23" i="83"/>
  <c r="C23" i="83"/>
  <c r="H22" i="83"/>
  <c r="C22" i="83"/>
  <c r="L21" i="83"/>
  <c r="L289" i="83" s="1"/>
  <c r="L288" i="83" s="1"/>
  <c r="K21" i="83"/>
  <c r="K289" i="83" s="1"/>
  <c r="K288" i="83" s="1"/>
  <c r="J21" i="83"/>
  <c r="J289" i="83" s="1"/>
  <c r="J288" i="83" s="1"/>
  <c r="I21" i="83"/>
  <c r="I289" i="83" s="1"/>
  <c r="I288" i="83" s="1"/>
  <c r="G21" i="83"/>
  <c r="G289" i="83" s="1"/>
  <c r="G288" i="83" s="1"/>
  <c r="F21" i="83"/>
  <c r="F289" i="83" s="1"/>
  <c r="F288" i="83" s="1"/>
  <c r="E21" i="83"/>
  <c r="E289" i="83" s="1"/>
  <c r="E288" i="83" s="1"/>
  <c r="D21" i="83"/>
  <c r="D289" i="83" s="1"/>
  <c r="D288" i="83" s="1"/>
  <c r="L20" i="83"/>
  <c r="K20" i="83"/>
  <c r="J20" i="83"/>
  <c r="I20" i="83"/>
  <c r="H20" i="83"/>
  <c r="G20" i="83"/>
  <c r="F20" i="83"/>
  <c r="E20" i="83"/>
  <c r="D20" i="83"/>
  <c r="C20" i="83"/>
  <c r="H298" i="82"/>
  <c r="C298" i="82"/>
  <c r="H297" i="82"/>
  <c r="C297" i="82"/>
  <c r="H296" i="82"/>
  <c r="C296" i="82"/>
  <c r="H295" i="82"/>
  <c r="C295" i="82"/>
  <c r="H294" i="82"/>
  <c r="C294" i="82"/>
  <c r="H293" i="82"/>
  <c r="C293" i="82"/>
  <c r="H292" i="82"/>
  <c r="C292" i="82"/>
  <c r="H291" i="82"/>
  <c r="C291" i="82"/>
  <c r="L290" i="82"/>
  <c r="K290" i="82"/>
  <c r="J290" i="82"/>
  <c r="I290" i="82"/>
  <c r="H290" i="82"/>
  <c r="G290" i="82"/>
  <c r="F290" i="82"/>
  <c r="E290" i="82"/>
  <c r="D290" i="82"/>
  <c r="C290" i="82"/>
  <c r="H285" i="82"/>
  <c r="C285" i="82"/>
  <c r="H284" i="82"/>
  <c r="C284" i="82"/>
  <c r="L283" i="82"/>
  <c r="K283" i="82"/>
  <c r="J283" i="82"/>
  <c r="I283" i="82"/>
  <c r="G283" i="82"/>
  <c r="F283" i="82"/>
  <c r="E283" i="82"/>
  <c r="D283" i="82"/>
  <c r="H282" i="82"/>
  <c r="C282" i="82"/>
  <c r="L281" i="82"/>
  <c r="K281" i="82"/>
  <c r="J281" i="82"/>
  <c r="I281" i="82"/>
  <c r="H281" i="82" s="1"/>
  <c r="G281" i="82"/>
  <c r="F281" i="82"/>
  <c r="E281" i="82"/>
  <c r="D281" i="82"/>
  <c r="C281" i="82"/>
  <c r="H280" i="82"/>
  <c r="C280" i="82"/>
  <c r="H279" i="82"/>
  <c r="C279" i="82"/>
  <c r="H278" i="82"/>
  <c r="C278" i="82"/>
  <c r="H277" i="82"/>
  <c r="C277" i="82"/>
  <c r="L276" i="82"/>
  <c r="K276" i="82"/>
  <c r="J276" i="82"/>
  <c r="I276" i="82"/>
  <c r="H276" i="82"/>
  <c r="G276" i="82"/>
  <c r="F276" i="82"/>
  <c r="E276" i="82"/>
  <c r="D276" i="82"/>
  <c r="C276" i="82" s="1"/>
  <c r="H275" i="82"/>
  <c r="C275" i="82"/>
  <c r="H274" i="82"/>
  <c r="C274" i="82"/>
  <c r="H273" i="82"/>
  <c r="C273" i="82"/>
  <c r="L272" i="82"/>
  <c r="K272" i="82"/>
  <c r="J272" i="82"/>
  <c r="H272" i="82" s="1"/>
  <c r="I272" i="82"/>
  <c r="G272" i="82"/>
  <c r="F272" i="82"/>
  <c r="C272" i="82" s="1"/>
  <c r="E272" i="82"/>
  <c r="D272" i="82"/>
  <c r="H271" i="82"/>
  <c r="C271" i="82"/>
  <c r="L270" i="82"/>
  <c r="K270" i="82"/>
  <c r="K269" i="82" s="1"/>
  <c r="H269" i="82" s="1"/>
  <c r="J270" i="82"/>
  <c r="H270" i="82" s="1"/>
  <c r="I270" i="82"/>
  <c r="G270" i="82"/>
  <c r="G269" i="82" s="1"/>
  <c r="F270" i="82"/>
  <c r="E270" i="82"/>
  <c r="D270" i="82"/>
  <c r="C270" i="82"/>
  <c r="L269" i="82"/>
  <c r="J269" i="82"/>
  <c r="I269" i="82"/>
  <c r="F269" i="82"/>
  <c r="E269" i="82"/>
  <c r="D269" i="82"/>
  <c r="C269" i="82" s="1"/>
  <c r="H268" i="82"/>
  <c r="C268" i="82"/>
  <c r="H267" i="82"/>
  <c r="C267" i="82"/>
  <c r="H266" i="82"/>
  <c r="C266" i="82"/>
  <c r="H265" i="82"/>
  <c r="C265" i="82"/>
  <c r="L264" i="82"/>
  <c r="K264" i="82"/>
  <c r="J264" i="82"/>
  <c r="I264" i="82"/>
  <c r="H264" i="82"/>
  <c r="G264" i="82"/>
  <c r="F264" i="82"/>
  <c r="E264" i="82"/>
  <c r="D264" i="82"/>
  <c r="C264" i="82" s="1"/>
  <c r="H263" i="82"/>
  <c r="C263" i="82"/>
  <c r="H262" i="82"/>
  <c r="C262" i="82"/>
  <c r="H261" i="82"/>
  <c r="C261" i="82"/>
  <c r="L260" i="82"/>
  <c r="K260" i="82"/>
  <c r="J260" i="82"/>
  <c r="I260" i="82"/>
  <c r="H260" i="82"/>
  <c r="G260" i="82"/>
  <c r="F260" i="82"/>
  <c r="E260" i="82"/>
  <c r="D260" i="82"/>
  <c r="C260" i="82" s="1"/>
  <c r="L259" i="82"/>
  <c r="K259" i="82"/>
  <c r="J259" i="82"/>
  <c r="I259" i="82"/>
  <c r="H259" i="82"/>
  <c r="G259" i="82"/>
  <c r="F259" i="82"/>
  <c r="E259" i="82"/>
  <c r="D259" i="82"/>
  <c r="C259" i="82" s="1"/>
  <c r="H258" i="82"/>
  <c r="C258" i="82"/>
  <c r="H257" i="82"/>
  <c r="C257" i="82"/>
  <c r="H256" i="82"/>
  <c r="C256" i="82"/>
  <c r="H255" i="82"/>
  <c r="C255" i="82"/>
  <c r="H254" i="82"/>
  <c r="C254" i="82"/>
  <c r="H253" i="82"/>
  <c r="C253" i="82"/>
  <c r="L252" i="82"/>
  <c r="K252" i="82"/>
  <c r="J252" i="82"/>
  <c r="I252" i="82"/>
  <c r="H252" i="82"/>
  <c r="G252" i="82"/>
  <c r="F252" i="82"/>
  <c r="E252" i="82"/>
  <c r="D252" i="82"/>
  <c r="C252" i="82" s="1"/>
  <c r="L251" i="82"/>
  <c r="K251" i="82"/>
  <c r="J251" i="82"/>
  <c r="I251" i="82"/>
  <c r="H251" i="82" s="1"/>
  <c r="G251" i="82"/>
  <c r="F251" i="82"/>
  <c r="E251" i="82"/>
  <c r="D251" i="82"/>
  <c r="C251" i="82" s="1"/>
  <c r="H250" i="82"/>
  <c r="C250" i="82"/>
  <c r="H249" i="82"/>
  <c r="C249" i="82"/>
  <c r="H248" i="82"/>
  <c r="C248" i="82"/>
  <c r="H247" i="82"/>
  <c r="C247" i="82"/>
  <c r="L246" i="82"/>
  <c r="K246" i="82"/>
  <c r="J246" i="82"/>
  <c r="I246" i="82"/>
  <c r="H246" i="82"/>
  <c r="G246" i="82"/>
  <c r="F246" i="82"/>
  <c r="E246" i="82"/>
  <c r="D246" i="82"/>
  <c r="C246" i="82" s="1"/>
  <c r="H245" i="82"/>
  <c r="C245" i="82"/>
  <c r="H244" i="82"/>
  <c r="C244" i="82"/>
  <c r="H243" i="82"/>
  <c r="C243" i="82"/>
  <c r="H242" i="82"/>
  <c r="C242" i="82"/>
  <c r="H241" i="82"/>
  <c r="C241" i="82"/>
  <c r="H240" i="82"/>
  <c r="C240" i="82"/>
  <c r="H239" i="82"/>
  <c r="C239" i="82"/>
  <c r="L238" i="82"/>
  <c r="K238" i="82"/>
  <c r="J238" i="82"/>
  <c r="I238" i="82"/>
  <c r="H238" i="82"/>
  <c r="G238" i="82"/>
  <c r="F238" i="82"/>
  <c r="E238" i="82"/>
  <c r="D238" i="82"/>
  <c r="C238" i="82"/>
  <c r="H237" i="82"/>
  <c r="C237" i="82"/>
  <c r="H236" i="82"/>
  <c r="C236" i="82"/>
  <c r="L235" i="82"/>
  <c r="K235" i="82"/>
  <c r="J235" i="82"/>
  <c r="I235" i="82"/>
  <c r="H235" i="82" s="1"/>
  <c r="G235" i="82"/>
  <c r="F235" i="82"/>
  <c r="E235" i="82"/>
  <c r="D235" i="82"/>
  <c r="C235" i="82" s="1"/>
  <c r="H234" i="82"/>
  <c r="C234" i="82"/>
  <c r="L233" i="82"/>
  <c r="K233" i="82"/>
  <c r="J233" i="82"/>
  <c r="I233" i="82"/>
  <c r="H233" i="82"/>
  <c r="G233" i="82"/>
  <c r="F233" i="82"/>
  <c r="E233" i="82"/>
  <c r="D233" i="82"/>
  <c r="C233" i="82" s="1"/>
  <c r="H232" i="82"/>
  <c r="C232" i="82"/>
  <c r="L231" i="82"/>
  <c r="K231" i="82"/>
  <c r="J231" i="82"/>
  <c r="I231" i="82"/>
  <c r="H231" i="82"/>
  <c r="G231" i="82"/>
  <c r="F231" i="82"/>
  <c r="E231" i="82"/>
  <c r="D231" i="82"/>
  <c r="C231" i="82" s="1"/>
  <c r="L230" i="82"/>
  <c r="K230" i="82"/>
  <c r="J230" i="82"/>
  <c r="H230" i="82" s="1"/>
  <c r="I230" i="82"/>
  <c r="G230" i="82"/>
  <c r="F230" i="82"/>
  <c r="E230" i="82"/>
  <c r="D230" i="82"/>
  <c r="C230" i="82" s="1"/>
  <c r="H229" i="82"/>
  <c r="C229" i="82"/>
  <c r="H228" i="82"/>
  <c r="C228" i="82"/>
  <c r="L227" i="82"/>
  <c r="K227" i="82"/>
  <c r="J227" i="82"/>
  <c r="I227" i="82"/>
  <c r="H227" i="82"/>
  <c r="G227" i="82"/>
  <c r="F227" i="82"/>
  <c r="E227" i="82"/>
  <c r="D227" i="82"/>
  <c r="C227" i="82" s="1"/>
  <c r="H226" i="82"/>
  <c r="C226" i="82"/>
  <c r="H225" i="82"/>
  <c r="C225" i="82"/>
  <c r="H224" i="82"/>
  <c r="C224" i="82"/>
  <c r="I223" i="82"/>
  <c r="H223" i="82"/>
  <c r="C223" i="82"/>
  <c r="H222" i="82"/>
  <c r="C222" i="82"/>
  <c r="H221" i="82"/>
  <c r="C221" i="82"/>
  <c r="H220" i="82"/>
  <c r="C220" i="82"/>
  <c r="H219" i="82"/>
  <c r="C219" i="82"/>
  <c r="H218" i="82"/>
  <c r="C218" i="82"/>
  <c r="H217" i="82"/>
  <c r="C217" i="82"/>
  <c r="L216" i="82"/>
  <c r="K216" i="82"/>
  <c r="J216" i="82"/>
  <c r="I216" i="82"/>
  <c r="H216" i="82" s="1"/>
  <c r="G216" i="82"/>
  <c r="F216" i="82"/>
  <c r="E216" i="82"/>
  <c r="D216" i="82"/>
  <c r="C216" i="82" s="1"/>
  <c r="H215" i="82"/>
  <c r="C215" i="82"/>
  <c r="H214" i="82"/>
  <c r="C214" i="82"/>
  <c r="H213" i="82"/>
  <c r="C213" i="82"/>
  <c r="H212" i="82"/>
  <c r="C212" i="82"/>
  <c r="H211" i="82"/>
  <c r="C211" i="82"/>
  <c r="H210" i="82"/>
  <c r="C210" i="82"/>
  <c r="H209" i="82"/>
  <c r="C209" i="82"/>
  <c r="H208" i="82"/>
  <c r="C208" i="82"/>
  <c r="H207" i="82"/>
  <c r="C207" i="82"/>
  <c r="H206" i="82"/>
  <c r="C206" i="82"/>
  <c r="L205" i="82"/>
  <c r="K205" i="82"/>
  <c r="J205" i="82"/>
  <c r="I205" i="82"/>
  <c r="H205" i="82" s="1"/>
  <c r="G205" i="82"/>
  <c r="F205" i="82"/>
  <c r="E205" i="82"/>
  <c r="D205" i="82"/>
  <c r="C205" i="82" s="1"/>
  <c r="L204" i="82"/>
  <c r="K204" i="82"/>
  <c r="J204" i="82"/>
  <c r="G204" i="82"/>
  <c r="F204" i="82"/>
  <c r="E204" i="82"/>
  <c r="D204" i="82"/>
  <c r="C204" i="82"/>
  <c r="H203" i="82"/>
  <c r="C203" i="82"/>
  <c r="H202" i="82"/>
  <c r="C202" i="82"/>
  <c r="H201" i="82"/>
  <c r="C201" i="82"/>
  <c r="H200" i="82"/>
  <c r="C200" i="82"/>
  <c r="H199" i="82"/>
  <c r="C199" i="82"/>
  <c r="L198" i="82"/>
  <c r="K198" i="82"/>
  <c r="J198" i="82"/>
  <c r="I198" i="82"/>
  <c r="H198" i="82"/>
  <c r="G198" i="82"/>
  <c r="F198" i="82"/>
  <c r="E198" i="82"/>
  <c r="D198" i="82"/>
  <c r="C198" i="82" s="1"/>
  <c r="H197" i="82"/>
  <c r="C197" i="82"/>
  <c r="L196" i="82"/>
  <c r="K196" i="82"/>
  <c r="J196" i="82"/>
  <c r="I196" i="82"/>
  <c r="H196" i="82"/>
  <c r="G196" i="82"/>
  <c r="F196" i="82"/>
  <c r="E196" i="82"/>
  <c r="D196" i="82"/>
  <c r="C196" i="82" s="1"/>
  <c r="L195" i="82"/>
  <c r="K195" i="82"/>
  <c r="J195" i="82"/>
  <c r="G195" i="82"/>
  <c r="G194" i="82" s="1"/>
  <c r="F195" i="82"/>
  <c r="E195" i="82"/>
  <c r="D195" i="82"/>
  <c r="C195" i="82" s="1"/>
  <c r="L194" i="82"/>
  <c r="K194" i="82"/>
  <c r="J194" i="82"/>
  <c r="F194" i="82"/>
  <c r="E194" i="82"/>
  <c r="H193" i="82"/>
  <c r="C193" i="82"/>
  <c r="L192" i="82"/>
  <c r="K192" i="82"/>
  <c r="J192" i="82"/>
  <c r="H192" i="82" s="1"/>
  <c r="I192" i="82"/>
  <c r="I191" i="82" s="1"/>
  <c r="G192" i="82"/>
  <c r="F192" i="82"/>
  <c r="F191" i="82" s="1"/>
  <c r="E192" i="82"/>
  <c r="E191" i="82" s="1"/>
  <c r="D192" i="82"/>
  <c r="C192" i="82" s="1"/>
  <c r="L191" i="82"/>
  <c r="K191" i="82"/>
  <c r="G191" i="82"/>
  <c r="D191" i="82"/>
  <c r="H190" i="82"/>
  <c r="C190" i="82"/>
  <c r="H189" i="82"/>
  <c r="C189" i="82"/>
  <c r="L188" i="82"/>
  <c r="K188" i="82"/>
  <c r="J188" i="82"/>
  <c r="H188" i="82" s="1"/>
  <c r="I188" i="82"/>
  <c r="I187" i="82" s="1"/>
  <c r="G188" i="82"/>
  <c r="F188" i="82"/>
  <c r="F187" i="82" s="1"/>
  <c r="F52" i="82" s="1"/>
  <c r="F51" i="82" s="1"/>
  <c r="F50" i="82" s="1"/>
  <c r="E188" i="82"/>
  <c r="E187" i="82" s="1"/>
  <c r="E52" i="82" s="1"/>
  <c r="D188" i="82"/>
  <c r="C188" i="82" s="1"/>
  <c r="L187" i="82"/>
  <c r="K187" i="82"/>
  <c r="G187" i="82"/>
  <c r="D187" i="82"/>
  <c r="H186" i="82"/>
  <c r="C186" i="82"/>
  <c r="H185" i="82"/>
  <c r="C185" i="82"/>
  <c r="L184" i="82"/>
  <c r="K184" i="82"/>
  <c r="J184" i="82"/>
  <c r="H184" i="82" s="1"/>
  <c r="I184" i="82"/>
  <c r="G184" i="82"/>
  <c r="F184" i="82"/>
  <c r="E184" i="82"/>
  <c r="D184" i="82"/>
  <c r="C184" i="82" s="1"/>
  <c r="H183" i="82"/>
  <c r="C183" i="82"/>
  <c r="H182" i="82"/>
  <c r="C182" i="82"/>
  <c r="H181" i="82"/>
  <c r="C181" i="82"/>
  <c r="H180" i="82"/>
  <c r="C180" i="82"/>
  <c r="L179" i="82"/>
  <c r="K179" i="82"/>
  <c r="J179" i="82"/>
  <c r="I179" i="82"/>
  <c r="H179" i="82"/>
  <c r="G179" i="82"/>
  <c r="F179" i="82"/>
  <c r="E179" i="82"/>
  <c r="D179" i="82"/>
  <c r="C179" i="82" s="1"/>
  <c r="H178" i="82"/>
  <c r="C178" i="82"/>
  <c r="H177" i="82"/>
  <c r="C177" i="82"/>
  <c r="H176" i="82"/>
  <c r="C176" i="82"/>
  <c r="L175" i="82"/>
  <c r="K175" i="82"/>
  <c r="J175" i="82"/>
  <c r="I175" i="82"/>
  <c r="H175" i="82"/>
  <c r="G175" i="82"/>
  <c r="F175" i="82"/>
  <c r="E175" i="82"/>
  <c r="D175" i="82"/>
  <c r="C175" i="82" s="1"/>
  <c r="L174" i="82"/>
  <c r="K174" i="82"/>
  <c r="K173" i="82" s="1"/>
  <c r="K52" i="82" s="1"/>
  <c r="K51" i="82" s="1"/>
  <c r="K50" i="82" s="1"/>
  <c r="J174" i="82"/>
  <c r="H174" i="82" s="1"/>
  <c r="I174" i="82"/>
  <c r="G174" i="82"/>
  <c r="G173" i="82" s="1"/>
  <c r="G52" i="82" s="1"/>
  <c r="G51" i="82" s="1"/>
  <c r="G50" i="82" s="1"/>
  <c r="F174" i="82"/>
  <c r="E174" i="82"/>
  <c r="D174" i="82"/>
  <c r="C174" i="82"/>
  <c r="L173" i="82"/>
  <c r="J173" i="82"/>
  <c r="I173" i="82"/>
  <c r="F173" i="82"/>
  <c r="E173" i="82"/>
  <c r="D173" i="82"/>
  <c r="C173" i="82" s="1"/>
  <c r="H172" i="82"/>
  <c r="C172" i="82"/>
  <c r="H171" i="82"/>
  <c r="C171" i="82"/>
  <c r="H170" i="82"/>
  <c r="C170" i="82"/>
  <c r="H169" i="82"/>
  <c r="C169" i="82"/>
  <c r="H168" i="82"/>
  <c r="C168" i="82"/>
  <c r="H167" i="82"/>
  <c r="C167" i="82"/>
  <c r="L166" i="82"/>
  <c r="K166" i="82"/>
  <c r="J166" i="82"/>
  <c r="H166" i="82" s="1"/>
  <c r="I166" i="82"/>
  <c r="G166" i="82"/>
  <c r="F166" i="82"/>
  <c r="E166" i="82"/>
  <c r="D166" i="82"/>
  <c r="C166" i="82"/>
  <c r="L165" i="82"/>
  <c r="K165" i="82"/>
  <c r="J165" i="82"/>
  <c r="I165" i="82"/>
  <c r="H165" i="82" s="1"/>
  <c r="G165" i="82"/>
  <c r="F165" i="82"/>
  <c r="E165" i="82"/>
  <c r="D165" i="82"/>
  <c r="C165" i="82" s="1"/>
  <c r="H164" i="82"/>
  <c r="C164" i="82"/>
  <c r="H163" i="82"/>
  <c r="C163" i="82"/>
  <c r="H162" i="82"/>
  <c r="C162" i="82"/>
  <c r="H161" i="82"/>
  <c r="C161" i="82"/>
  <c r="L160" i="82"/>
  <c r="K160" i="82"/>
  <c r="J160" i="82"/>
  <c r="I160" i="82"/>
  <c r="H160" i="82"/>
  <c r="G160" i="82"/>
  <c r="F160" i="82"/>
  <c r="E160" i="82"/>
  <c r="D160" i="82"/>
  <c r="C160" i="82"/>
  <c r="H159" i="82"/>
  <c r="C159" i="82"/>
  <c r="H158" i="82"/>
  <c r="C158" i="82"/>
  <c r="H157" i="82"/>
  <c r="C157" i="82"/>
  <c r="H156" i="82"/>
  <c r="C156" i="82"/>
  <c r="H155" i="82"/>
  <c r="C155" i="82"/>
  <c r="H154" i="82"/>
  <c r="C154" i="82"/>
  <c r="H153" i="82"/>
  <c r="C153" i="82"/>
  <c r="H152" i="82"/>
  <c r="C152" i="82"/>
  <c r="L151" i="82"/>
  <c r="K151" i="82"/>
  <c r="J151" i="82"/>
  <c r="I151" i="82"/>
  <c r="H151" i="82" s="1"/>
  <c r="G151" i="82"/>
  <c r="F151" i="82"/>
  <c r="E151" i="82"/>
  <c r="D151" i="82"/>
  <c r="C151" i="82" s="1"/>
  <c r="H150" i="82"/>
  <c r="C150" i="82"/>
  <c r="H149" i="82"/>
  <c r="C149" i="82"/>
  <c r="H148" i="82"/>
  <c r="C148" i="82"/>
  <c r="H147" i="82"/>
  <c r="C147" i="82"/>
  <c r="H146" i="82"/>
  <c r="C146" i="82"/>
  <c r="H145" i="82"/>
  <c r="C145" i="82"/>
  <c r="L144" i="82"/>
  <c r="K144" i="82"/>
  <c r="J144" i="82"/>
  <c r="I144" i="82"/>
  <c r="H144" i="82"/>
  <c r="G144" i="82"/>
  <c r="F144" i="82"/>
  <c r="E144" i="82"/>
  <c r="D144" i="82"/>
  <c r="C144" i="82" s="1"/>
  <c r="H143" i="82"/>
  <c r="C143" i="82"/>
  <c r="H142" i="82"/>
  <c r="C142" i="82"/>
  <c r="L141" i="82"/>
  <c r="K141" i="82"/>
  <c r="J141" i="82"/>
  <c r="H141" i="82" s="1"/>
  <c r="I141" i="82"/>
  <c r="G141" i="82"/>
  <c r="F141" i="82"/>
  <c r="E141" i="82"/>
  <c r="D141" i="82"/>
  <c r="C141" i="82" s="1"/>
  <c r="H140" i="82"/>
  <c r="C140" i="82"/>
  <c r="H139" i="82"/>
  <c r="C139" i="82"/>
  <c r="H138" i="82"/>
  <c r="C138" i="82"/>
  <c r="H137" i="82"/>
  <c r="C137" i="82"/>
  <c r="L136" i="82"/>
  <c r="K136" i="82"/>
  <c r="J136" i="82"/>
  <c r="I136" i="82"/>
  <c r="H136" i="82"/>
  <c r="G136" i="82"/>
  <c r="F136" i="82"/>
  <c r="E136" i="82"/>
  <c r="D136" i="82"/>
  <c r="C136" i="82" s="1"/>
  <c r="H135" i="82"/>
  <c r="C135" i="82"/>
  <c r="H134" i="82"/>
  <c r="C134" i="82"/>
  <c r="H133" i="82"/>
  <c r="C133" i="82"/>
  <c r="I132" i="82"/>
  <c r="H132" i="82" s="1"/>
  <c r="C132" i="82"/>
  <c r="L131" i="82"/>
  <c r="K131" i="82"/>
  <c r="J131" i="82"/>
  <c r="I131" i="82"/>
  <c r="H131" i="82" s="1"/>
  <c r="G131" i="82"/>
  <c r="F131" i="82"/>
  <c r="E131" i="82"/>
  <c r="D131" i="82"/>
  <c r="C131" i="82"/>
  <c r="L130" i="82"/>
  <c r="K130" i="82"/>
  <c r="J130" i="82"/>
  <c r="I130" i="82"/>
  <c r="H130" i="82" s="1"/>
  <c r="G130" i="82"/>
  <c r="F130" i="82"/>
  <c r="E130" i="82"/>
  <c r="D130" i="82"/>
  <c r="C130" i="82"/>
  <c r="H129" i="82"/>
  <c r="C129" i="82"/>
  <c r="L128" i="82"/>
  <c r="K128" i="82"/>
  <c r="J128" i="82"/>
  <c r="I128" i="82"/>
  <c r="H128" i="82"/>
  <c r="G128" i="82"/>
  <c r="F128" i="82"/>
  <c r="E128" i="82"/>
  <c r="D128" i="82"/>
  <c r="C128" i="82"/>
  <c r="H127" i="82"/>
  <c r="C127" i="82"/>
  <c r="H126" i="82"/>
  <c r="C126" i="82"/>
  <c r="H125" i="82"/>
  <c r="C125" i="82"/>
  <c r="H124" i="82"/>
  <c r="C124" i="82"/>
  <c r="H123" i="82"/>
  <c r="C123" i="82"/>
  <c r="L122" i="82"/>
  <c r="K122" i="82"/>
  <c r="J122" i="82"/>
  <c r="I122" i="82"/>
  <c r="H122" i="82"/>
  <c r="G122" i="82"/>
  <c r="F122" i="82"/>
  <c r="E122" i="82"/>
  <c r="D122" i="82"/>
  <c r="C122" i="82"/>
  <c r="H121" i="82"/>
  <c r="C121" i="82"/>
  <c r="H120" i="82"/>
  <c r="C120" i="82"/>
  <c r="H119" i="82"/>
  <c r="C119" i="82"/>
  <c r="H118" i="82"/>
  <c r="C118" i="82"/>
  <c r="H117" i="82"/>
  <c r="C117" i="82"/>
  <c r="L116" i="82"/>
  <c r="K116" i="82"/>
  <c r="J116" i="82"/>
  <c r="I116" i="82"/>
  <c r="H116" i="82"/>
  <c r="G116" i="82"/>
  <c r="F116" i="82"/>
  <c r="E116" i="82"/>
  <c r="D116" i="82"/>
  <c r="C116" i="82" s="1"/>
  <c r="H115" i="82"/>
  <c r="C115" i="82"/>
  <c r="H114" i="82"/>
  <c r="C114" i="82"/>
  <c r="H113" i="82"/>
  <c r="C113" i="82"/>
  <c r="L112" i="82"/>
  <c r="K112" i="82"/>
  <c r="J112" i="82"/>
  <c r="I112" i="82"/>
  <c r="H112" i="82" s="1"/>
  <c r="G112" i="82"/>
  <c r="F112" i="82"/>
  <c r="E112" i="82"/>
  <c r="D112" i="82"/>
  <c r="C112" i="82" s="1"/>
  <c r="H111" i="82"/>
  <c r="C111" i="82"/>
  <c r="H110" i="82"/>
  <c r="C110" i="82"/>
  <c r="H109" i="82"/>
  <c r="C109" i="82"/>
  <c r="H108" i="82"/>
  <c r="C108" i="82"/>
  <c r="H107" i="82"/>
  <c r="C107" i="82"/>
  <c r="H106" i="82"/>
  <c r="C106" i="82"/>
  <c r="H105" i="82"/>
  <c r="C105" i="82"/>
  <c r="H104" i="82"/>
  <c r="C104" i="82"/>
  <c r="L103" i="82"/>
  <c r="K103" i="82"/>
  <c r="J103" i="82"/>
  <c r="I103" i="82"/>
  <c r="H103" i="82" s="1"/>
  <c r="G103" i="82"/>
  <c r="F103" i="82"/>
  <c r="E103" i="82"/>
  <c r="D103" i="82"/>
  <c r="C103" i="82"/>
  <c r="H102" i="82"/>
  <c r="C102" i="82"/>
  <c r="H101" i="82"/>
  <c r="C101" i="82"/>
  <c r="H100" i="82"/>
  <c r="C100" i="82"/>
  <c r="H99" i="82"/>
  <c r="C99" i="82"/>
  <c r="H98" i="82"/>
  <c r="C98" i="82"/>
  <c r="H97" i="82"/>
  <c r="C97" i="82"/>
  <c r="H96" i="82"/>
  <c r="C96" i="82"/>
  <c r="L95" i="82"/>
  <c r="K95" i="82"/>
  <c r="J95" i="82"/>
  <c r="H95" i="82" s="1"/>
  <c r="I95" i="82"/>
  <c r="G95" i="82"/>
  <c r="F95" i="82"/>
  <c r="E95" i="82"/>
  <c r="D95" i="82"/>
  <c r="C95" i="82" s="1"/>
  <c r="H94" i="82"/>
  <c r="C94" i="82"/>
  <c r="H93" i="82"/>
  <c r="C93" i="82"/>
  <c r="I92" i="82"/>
  <c r="H92" i="82" s="1"/>
  <c r="C92" i="82"/>
  <c r="I91" i="82"/>
  <c r="H91" i="82" s="1"/>
  <c r="C91" i="82"/>
  <c r="I90" i="82"/>
  <c r="H90" i="82" s="1"/>
  <c r="C90" i="82"/>
  <c r="L89" i="82"/>
  <c r="K89" i="82"/>
  <c r="J89" i="82"/>
  <c r="I89" i="82"/>
  <c r="H89" i="82" s="1"/>
  <c r="G89" i="82"/>
  <c r="F89" i="82"/>
  <c r="E89" i="82"/>
  <c r="D89" i="82"/>
  <c r="C89" i="82"/>
  <c r="H88" i="82"/>
  <c r="C88" i="82"/>
  <c r="H87" i="82"/>
  <c r="C87" i="82"/>
  <c r="H86" i="82"/>
  <c r="C86" i="82"/>
  <c r="H85" i="82"/>
  <c r="C85" i="82"/>
  <c r="L84" i="82"/>
  <c r="K84" i="82"/>
  <c r="J84" i="82"/>
  <c r="I84" i="82"/>
  <c r="H84" i="82" s="1"/>
  <c r="G84" i="82"/>
  <c r="F84" i="82"/>
  <c r="E84" i="82"/>
  <c r="C84" i="82" s="1"/>
  <c r="D84" i="82"/>
  <c r="L83" i="82"/>
  <c r="K83" i="82"/>
  <c r="J83" i="82"/>
  <c r="I83" i="82"/>
  <c r="H83" i="82" s="1"/>
  <c r="G83" i="82"/>
  <c r="F83" i="82"/>
  <c r="E83" i="82"/>
  <c r="D83" i="82"/>
  <c r="C83" i="82"/>
  <c r="H82" i="82"/>
  <c r="C82" i="82"/>
  <c r="H81" i="82"/>
  <c r="C81" i="82"/>
  <c r="L80" i="82"/>
  <c r="K80" i="82"/>
  <c r="J80" i="82"/>
  <c r="I80" i="82"/>
  <c r="H80" i="82"/>
  <c r="G80" i="82"/>
  <c r="F80" i="82"/>
  <c r="E80" i="82"/>
  <c r="D80" i="82"/>
  <c r="C80" i="82" s="1"/>
  <c r="H79" i="82"/>
  <c r="C79" i="82"/>
  <c r="H78" i="82"/>
  <c r="C78" i="82"/>
  <c r="L77" i="82"/>
  <c r="K77" i="82"/>
  <c r="J77" i="82"/>
  <c r="H77" i="82" s="1"/>
  <c r="I77" i="82"/>
  <c r="G77" i="82"/>
  <c r="F77" i="82"/>
  <c r="E77" i="82"/>
  <c r="D77" i="82"/>
  <c r="C77" i="82"/>
  <c r="L76" i="82"/>
  <c r="K76" i="82"/>
  <c r="J76" i="82"/>
  <c r="I76" i="82"/>
  <c r="H76" i="82" s="1"/>
  <c r="G76" i="82"/>
  <c r="F76" i="82"/>
  <c r="E76" i="82"/>
  <c r="D76" i="82"/>
  <c r="C76" i="82" s="1"/>
  <c r="L75" i="82"/>
  <c r="K75" i="82"/>
  <c r="J75" i="82"/>
  <c r="H75" i="82" s="1"/>
  <c r="I75" i="82"/>
  <c r="G75" i="82"/>
  <c r="F75" i="82"/>
  <c r="E75" i="82"/>
  <c r="D75" i="82"/>
  <c r="C75" i="82"/>
  <c r="H74" i="82"/>
  <c r="C74" i="82"/>
  <c r="H73" i="82"/>
  <c r="C73" i="82"/>
  <c r="H72" i="82"/>
  <c r="C72" i="82"/>
  <c r="H71" i="82"/>
  <c r="C71" i="82"/>
  <c r="J70" i="82"/>
  <c r="H70" i="82" s="1"/>
  <c r="C70" i="82"/>
  <c r="L69" i="82"/>
  <c r="K69" i="82"/>
  <c r="J69" i="82"/>
  <c r="I69" i="82"/>
  <c r="H69" i="82"/>
  <c r="G69" i="82"/>
  <c r="F69" i="82"/>
  <c r="E69" i="82"/>
  <c r="D69" i="82"/>
  <c r="C69" i="82" s="1"/>
  <c r="J68" i="82"/>
  <c r="H68" i="82"/>
  <c r="C68" i="82"/>
  <c r="L67" i="82"/>
  <c r="K67" i="82"/>
  <c r="J67" i="82"/>
  <c r="I67" i="82"/>
  <c r="H67" i="82"/>
  <c r="G67" i="82"/>
  <c r="F67" i="82"/>
  <c r="E67" i="82"/>
  <c r="D67" i="82"/>
  <c r="C67" i="82" s="1"/>
  <c r="H66" i="82"/>
  <c r="C66" i="82"/>
  <c r="J65" i="82"/>
  <c r="H65" i="82" s="1"/>
  <c r="C65" i="82"/>
  <c r="H64" i="82"/>
  <c r="C64" i="82"/>
  <c r="H63" i="82"/>
  <c r="C63" i="82"/>
  <c r="H62" i="82"/>
  <c r="C62" i="82"/>
  <c r="H61" i="82"/>
  <c r="C61" i="82"/>
  <c r="H60" i="82"/>
  <c r="C60" i="82"/>
  <c r="H59" i="82"/>
  <c r="C59" i="82"/>
  <c r="L58" i="82"/>
  <c r="K58" i="82"/>
  <c r="J58" i="82"/>
  <c r="I58" i="82"/>
  <c r="H58" i="82" s="1"/>
  <c r="G58" i="82"/>
  <c r="F58" i="82"/>
  <c r="E58" i="82"/>
  <c r="C58" i="82" s="1"/>
  <c r="D58" i="82"/>
  <c r="J57" i="82"/>
  <c r="H57" i="82"/>
  <c r="C57" i="82"/>
  <c r="H56" i="82"/>
  <c r="C56" i="82"/>
  <c r="L55" i="82"/>
  <c r="K55" i="82"/>
  <c r="J55" i="82"/>
  <c r="H55" i="82" s="1"/>
  <c r="I55" i="82"/>
  <c r="G55" i="82"/>
  <c r="F55" i="82"/>
  <c r="E55" i="82"/>
  <c r="D55" i="82"/>
  <c r="C55" i="82"/>
  <c r="L54" i="82"/>
  <c r="K54" i="82"/>
  <c r="J54" i="82"/>
  <c r="I54" i="82"/>
  <c r="H54" i="82" s="1"/>
  <c r="G54" i="82"/>
  <c r="F54" i="82"/>
  <c r="E54" i="82"/>
  <c r="D54" i="82"/>
  <c r="C54" i="82" s="1"/>
  <c r="L53" i="82"/>
  <c r="K53" i="82"/>
  <c r="J53" i="82"/>
  <c r="I53" i="82"/>
  <c r="H53" i="82" s="1"/>
  <c r="G53" i="82"/>
  <c r="F53" i="82"/>
  <c r="E53" i="82"/>
  <c r="D53" i="82"/>
  <c r="C53" i="82"/>
  <c r="L52" i="82"/>
  <c r="D52" i="82"/>
  <c r="L51" i="82"/>
  <c r="L50" i="82"/>
  <c r="H47" i="82"/>
  <c r="C47" i="82"/>
  <c r="H46" i="82"/>
  <c r="C46" i="82"/>
  <c r="L45" i="82"/>
  <c r="L287" i="82" s="1"/>
  <c r="G45" i="82"/>
  <c r="H44" i="82"/>
  <c r="C44" i="82"/>
  <c r="K43" i="82"/>
  <c r="J43" i="82"/>
  <c r="I43" i="82"/>
  <c r="H43" i="82" s="1"/>
  <c r="F43" i="82"/>
  <c r="E43" i="82"/>
  <c r="D43" i="82"/>
  <c r="C43" i="82" s="1"/>
  <c r="H42" i="82"/>
  <c r="C42" i="82"/>
  <c r="I41" i="82"/>
  <c r="H41" i="82" s="1"/>
  <c r="D41" i="82"/>
  <c r="C41" i="82"/>
  <c r="H40" i="82"/>
  <c r="C40" i="82"/>
  <c r="H39" i="82"/>
  <c r="C39" i="82"/>
  <c r="H38" i="82"/>
  <c r="C38" i="82"/>
  <c r="H37" i="82"/>
  <c r="C37" i="82"/>
  <c r="K36" i="82"/>
  <c r="H36" i="82"/>
  <c r="F36" i="82"/>
  <c r="C36" i="82" s="1"/>
  <c r="H35" i="82"/>
  <c r="C35" i="82"/>
  <c r="H34" i="82"/>
  <c r="C34" i="82"/>
  <c r="K33" i="82"/>
  <c r="H33" i="82" s="1"/>
  <c r="F33" i="82"/>
  <c r="C33" i="82"/>
  <c r="H32" i="82"/>
  <c r="C32" i="82"/>
  <c r="K31" i="82"/>
  <c r="H31" i="82"/>
  <c r="F31" i="82"/>
  <c r="C31" i="82" s="1"/>
  <c r="H30" i="82"/>
  <c r="C30" i="82"/>
  <c r="H29" i="82"/>
  <c r="C29" i="82"/>
  <c r="H28" i="82"/>
  <c r="C28" i="82"/>
  <c r="K27" i="82"/>
  <c r="H27" i="82" s="1"/>
  <c r="F27" i="82"/>
  <c r="C27" i="82" s="1"/>
  <c r="K26" i="82"/>
  <c r="H26" i="82" s="1"/>
  <c r="F26" i="82"/>
  <c r="H25" i="82"/>
  <c r="C25" i="82"/>
  <c r="H24" i="82"/>
  <c r="C24" i="82"/>
  <c r="H23" i="82"/>
  <c r="C23" i="82"/>
  <c r="H22" i="82"/>
  <c r="C22" i="82"/>
  <c r="L21" i="82"/>
  <c r="L289" i="82" s="1"/>
  <c r="L288" i="82" s="1"/>
  <c r="K21" i="82"/>
  <c r="K289" i="82" s="1"/>
  <c r="K288" i="82" s="1"/>
  <c r="J21" i="82"/>
  <c r="J289" i="82" s="1"/>
  <c r="J288" i="82" s="1"/>
  <c r="I21" i="82"/>
  <c r="I289" i="82" s="1"/>
  <c r="I288" i="82" s="1"/>
  <c r="H21" i="82"/>
  <c r="G21" i="82"/>
  <c r="G289" i="82" s="1"/>
  <c r="G288" i="82" s="1"/>
  <c r="F21" i="82"/>
  <c r="F289" i="82" s="1"/>
  <c r="F288" i="82" s="1"/>
  <c r="E21" i="82"/>
  <c r="E289" i="82" s="1"/>
  <c r="E288" i="82" s="1"/>
  <c r="D21" i="82"/>
  <c r="D289" i="82" s="1"/>
  <c r="D288" i="82" s="1"/>
  <c r="L20" i="82"/>
  <c r="K20" i="82"/>
  <c r="J20" i="82"/>
  <c r="I20" i="82"/>
  <c r="H20" i="82"/>
  <c r="G20" i="82"/>
  <c r="F20" i="82"/>
  <c r="E20" i="82"/>
  <c r="D20" i="82"/>
  <c r="C20" i="82" s="1"/>
  <c r="H298" i="81"/>
  <c r="C298" i="81"/>
  <c r="H297" i="81"/>
  <c r="C297" i="81"/>
  <c r="H296" i="81"/>
  <c r="C296" i="81"/>
  <c r="H295" i="81"/>
  <c r="C295" i="81"/>
  <c r="H294" i="81"/>
  <c r="C294" i="81"/>
  <c r="H293" i="81"/>
  <c r="C293" i="81"/>
  <c r="H292" i="81"/>
  <c r="C292" i="81"/>
  <c r="H291" i="81"/>
  <c r="C291" i="81"/>
  <c r="L290" i="81"/>
  <c r="K290" i="81"/>
  <c r="J290" i="81"/>
  <c r="I290" i="81"/>
  <c r="H290" i="81"/>
  <c r="G290" i="81"/>
  <c r="F290" i="81"/>
  <c r="E290" i="81"/>
  <c r="D290" i="81"/>
  <c r="C290" i="81"/>
  <c r="H285" i="81"/>
  <c r="C285" i="81"/>
  <c r="H284" i="81"/>
  <c r="C284" i="81"/>
  <c r="L283" i="81"/>
  <c r="K283" i="81"/>
  <c r="J283" i="81"/>
  <c r="I283" i="81"/>
  <c r="G283" i="81"/>
  <c r="F283" i="81"/>
  <c r="E283" i="81"/>
  <c r="D283" i="81"/>
  <c r="C283" i="81" s="1"/>
  <c r="H282" i="81"/>
  <c r="C282" i="81"/>
  <c r="L281" i="81"/>
  <c r="K281" i="81"/>
  <c r="J281" i="81"/>
  <c r="I281" i="81"/>
  <c r="H281" i="81"/>
  <c r="G281" i="81"/>
  <c r="F281" i="81"/>
  <c r="E281" i="81"/>
  <c r="D281" i="81"/>
  <c r="C281" i="81"/>
  <c r="H280" i="81"/>
  <c r="C280" i="81"/>
  <c r="H279" i="81"/>
  <c r="C279" i="81"/>
  <c r="H278" i="81"/>
  <c r="C278" i="81"/>
  <c r="H277" i="81"/>
  <c r="C277" i="81"/>
  <c r="L276" i="81"/>
  <c r="K276" i="81"/>
  <c r="J276" i="81"/>
  <c r="I276" i="81"/>
  <c r="H276" i="81"/>
  <c r="G276" i="81"/>
  <c r="F276" i="81"/>
  <c r="E276" i="81"/>
  <c r="D276" i="81"/>
  <c r="C276" i="81" s="1"/>
  <c r="H275" i="81"/>
  <c r="C275" i="81"/>
  <c r="H274" i="81"/>
  <c r="C274" i="81"/>
  <c r="H273" i="81"/>
  <c r="C273" i="81"/>
  <c r="L272" i="81"/>
  <c r="K272" i="81"/>
  <c r="J272" i="81"/>
  <c r="I272" i="81"/>
  <c r="H272" i="81"/>
  <c r="G272" i="81"/>
  <c r="F272" i="81"/>
  <c r="E272" i="81"/>
  <c r="D272" i="81"/>
  <c r="C272" i="81"/>
  <c r="H271" i="81"/>
  <c r="C271" i="81"/>
  <c r="L270" i="81"/>
  <c r="K270" i="81"/>
  <c r="H270" i="81" s="1"/>
  <c r="J270" i="81"/>
  <c r="I270" i="81"/>
  <c r="G270" i="81"/>
  <c r="F270" i="81"/>
  <c r="E270" i="81"/>
  <c r="D270" i="81"/>
  <c r="C270" i="81"/>
  <c r="L269" i="81"/>
  <c r="K269" i="81"/>
  <c r="J269" i="81"/>
  <c r="I269" i="81"/>
  <c r="H269" i="81" s="1"/>
  <c r="G269" i="81"/>
  <c r="F269" i="81"/>
  <c r="E269" i="81"/>
  <c r="D269" i="81"/>
  <c r="C269" i="81" s="1"/>
  <c r="H268" i="81"/>
  <c r="C268" i="81"/>
  <c r="H267" i="81"/>
  <c r="C267" i="81"/>
  <c r="H266" i="81"/>
  <c r="C266" i="81"/>
  <c r="H265" i="81"/>
  <c r="C265" i="81"/>
  <c r="L264" i="81"/>
  <c r="K264" i="81"/>
  <c r="J264" i="81"/>
  <c r="I264" i="81"/>
  <c r="H264" i="81"/>
  <c r="G264" i="81"/>
  <c r="F264" i="81"/>
  <c r="E264" i="81"/>
  <c r="D264" i="81"/>
  <c r="C264" i="81" s="1"/>
  <c r="H263" i="81"/>
  <c r="C263" i="81"/>
  <c r="H262" i="81"/>
  <c r="C262" i="81"/>
  <c r="H261" i="81"/>
  <c r="C261" i="81"/>
  <c r="L260" i="81"/>
  <c r="K260" i="81"/>
  <c r="J260" i="81"/>
  <c r="I260" i="81"/>
  <c r="H260" i="81" s="1"/>
  <c r="G260" i="81"/>
  <c r="F260" i="81"/>
  <c r="E260" i="81"/>
  <c r="D260" i="81"/>
  <c r="C260" i="81" s="1"/>
  <c r="L259" i="81"/>
  <c r="K259" i="81"/>
  <c r="J259" i="81"/>
  <c r="I259" i="81"/>
  <c r="H259" i="81"/>
  <c r="G259" i="81"/>
  <c r="F259" i="81"/>
  <c r="E259" i="81"/>
  <c r="D259" i="81"/>
  <c r="C259" i="81"/>
  <c r="H258" i="81"/>
  <c r="C258" i="81"/>
  <c r="H257" i="81"/>
  <c r="C257" i="81"/>
  <c r="H256" i="81"/>
  <c r="C256" i="81"/>
  <c r="H255" i="81"/>
  <c r="C255" i="81"/>
  <c r="H254" i="81"/>
  <c r="C254" i="81"/>
  <c r="H253" i="81"/>
  <c r="C253" i="81"/>
  <c r="L252" i="81"/>
  <c r="K252" i="81"/>
  <c r="J252" i="81"/>
  <c r="I252" i="81"/>
  <c r="H252" i="81"/>
  <c r="G252" i="81"/>
  <c r="F252" i="81"/>
  <c r="E252" i="81"/>
  <c r="D252" i="81"/>
  <c r="C252" i="81" s="1"/>
  <c r="L251" i="81"/>
  <c r="K251" i="81"/>
  <c r="J251" i="81"/>
  <c r="I251" i="81"/>
  <c r="H251" i="81" s="1"/>
  <c r="G251" i="81"/>
  <c r="F251" i="81"/>
  <c r="E251" i="81"/>
  <c r="D251" i="81"/>
  <c r="C251" i="81" s="1"/>
  <c r="H250" i="81"/>
  <c r="C250" i="81"/>
  <c r="H249" i="81"/>
  <c r="C249" i="81"/>
  <c r="H248" i="81"/>
  <c r="C248" i="81"/>
  <c r="H247" i="81"/>
  <c r="C247" i="81"/>
  <c r="L246" i="81"/>
  <c r="K246" i="81"/>
  <c r="J246" i="81"/>
  <c r="I246" i="81"/>
  <c r="H246" i="81"/>
  <c r="G246" i="81"/>
  <c r="F246" i="81"/>
  <c r="E246" i="81"/>
  <c r="D246" i="81"/>
  <c r="C246" i="81"/>
  <c r="H245" i="81"/>
  <c r="C245" i="81"/>
  <c r="H244" i="81"/>
  <c r="C244" i="81"/>
  <c r="H243" i="81"/>
  <c r="C243" i="81"/>
  <c r="H242" i="81"/>
  <c r="C242" i="81"/>
  <c r="H241" i="81"/>
  <c r="C241" i="81"/>
  <c r="H240" i="81"/>
  <c r="C240" i="81"/>
  <c r="H239" i="81"/>
  <c r="C239" i="81"/>
  <c r="L238" i="81"/>
  <c r="K238" i="81"/>
  <c r="J238" i="81"/>
  <c r="I238" i="81"/>
  <c r="H238" i="81"/>
  <c r="G238" i="81"/>
  <c r="F238" i="81"/>
  <c r="E238" i="81"/>
  <c r="D238" i="81"/>
  <c r="C238" i="81" s="1"/>
  <c r="H237" i="81"/>
  <c r="C237" i="81"/>
  <c r="H236" i="81"/>
  <c r="C236" i="81"/>
  <c r="L235" i="81"/>
  <c r="K235" i="81"/>
  <c r="J235" i="81"/>
  <c r="I235" i="81"/>
  <c r="H235" i="81" s="1"/>
  <c r="G235" i="81"/>
  <c r="F235" i="81"/>
  <c r="E235" i="81"/>
  <c r="D235" i="81"/>
  <c r="C235" i="81"/>
  <c r="H234" i="81"/>
  <c r="C234" i="81"/>
  <c r="L233" i="81"/>
  <c r="K233" i="81"/>
  <c r="J233" i="81"/>
  <c r="I233" i="81"/>
  <c r="H233" i="81"/>
  <c r="G233" i="81"/>
  <c r="F233" i="81"/>
  <c r="E233" i="81"/>
  <c r="D233" i="81"/>
  <c r="C233" i="81" s="1"/>
  <c r="H232" i="81"/>
  <c r="C232" i="81"/>
  <c r="L231" i="81"/>
  <c r="K231" i="81"/>
  <c r="J231" i="81"/>
  <c r="I231" i="81"/>
  <c r="H231" i="81"/>
  <c r="G231" i="81"/>
  <c r="F231" i="81"/>
  <c r="E231" i="81"/>
  <c r="D231" i="81"/>
  <c r="C231" i="81" s="1"/>
  <c r="L230" i="81"/>
  <c r="K230" i="81"/>
  <c r="J230" i="81"/>
  <c r="H230" i="81" s="1"/>
  <c r="I230" i="81"/>
  <c r="G230" i="81"/>
  <c r="F230" i="81"/>
  <c r="E230" i="81"/>
  <c r="D230" i="81"/>
  <c r="C230" i="81" s="1"/>
  <c r="H229" i="81"/>
  <c r="C229" i="81"/>
  <c r="H228" i="81"/>
  <c r="C228" i="81"/>
  <c r="L227" i="81"/>
  <c r="K227" i="81"/>
  <c r="J227" i="81"/>
  <c r="I227" i="81"/>
  <c r="H227" i="81"/>
  <c r="G227" i="81"/>
  <c r="F227" i="81"/>
  <c r="E227" i="81"/>
  <c r="D227" i="81"/>
  <c r="C227" i="81" s="1"/>
  <c r="H226" i="81"/>
  <c r="C226" i="81"/>
  <c r="H225" i="81"/>
  <c r="C225" i="81"/>
  <c r="H224" i="81"/>
  <c r="C224" i="81"/>
  <c r="I223" i="81"/>
  <c r="H223" i="81" s="1"/>
  <c r="C223" i="81"/>
  <c r="H222" i="81"/>
  <c r="C222" i="81"/>
  <c r="H221" i="81"/>
  <c r="C221" i="81"/>
  <c r="H220" i="81"/>
  <c r="C220" i="81"/>
  <c r="H219" i="81"/>
  <c r="C219" i="81"/>
  <c r="H218" i="81"/>
  <c r="C218" i="81"/>
  <c r="H217" i="81"/>
  <c r="C217" i="81"/>
  <c r="L216" i="81"/>
  <c r="K216" i="81"/>
  <c r="J216" i="81"/>
  <c r="I216" i="81"/>
  <c r="H216" i="81" s="1"/>
  <c r="G216" i="81"/>
  <c r="F216" i="81"/>
  <c r="E216" i="81"/>
  <c r="C216" i="81" s="1"/>
  <c r="D216" i="81"/>
  <c r="H215" i="81"/>
  <c r="C215" i="81"/>
  <c r="H214" i="81"/>
  <c r="C214" i="81"/>
  <c r="H213" i="81"/>
  <c r="C213" i="81"/>
  <c r="H212" i="81"/>
  <c r="C212" i="81"/>
  <c r="H211" i="81"/>
  <c r="C211" i="81"/>
  <c r="H210" i="81"/>
  <c r="C210" i="81"/>
  <c r="H209" i="81"/>
  <c r="C209" i="81"/>
  <c r="H208" i="81"/>
  <c r="C208" i="81"/>
  <c r="H207" i="81"/>
  <c r="C207" i="81"/>
  <c r="H206" i="81"/>
  <c r="C206" i="81"/>
  <c r="L205" i="81"/>
  <c r="K205" i="81"/>
  <c r="J205" i="81"/>
  <c r="I205" i="81"/>
  <c r="H205" i="81" s="1"/>
  <c r="G205" i="81"/>
  <c r="F205" i="81"/>
  <c r="E205" i="81"/>
  <c r="D205" i="81"/>
  <c r="C205" i="81"/>
  <c r="L204" i="81"/>
  <c r="K204" i="81"/>
  <c r="J204" i="81"/>
  <c r="I204" i="81"/>
  <c r="H204" i="81" s="1"/>
  <c r="G204" i="81"/>
  <c r="F204" i="81"/>
  <c r="E204" i="81"/>
  <c r="C204" i="81" s="1"/>
  <c r="D204" i="81"/>
  <c r="H203" i="81"/>
  <c r="C203" i="81"/>
  <c r="H202" i="81"/>
  <c r="C202" i="81"/>
  <c r="H201" i="81"/>
  <c r="C201" i="81"/>
  <c r="H200" i="81"/>
  <c r="C200" i="81"/>
  <c r="H199" i="81"/>
  <c r="C199" i="81"/>
  <c r="L198" i="81"/>
  <c r="K198" i="81"/>
  <c r="J198" i="81"/>
  <c r="I198" i="81"/>
  <c r="H198" i="81" s="1"/>
  <c r="G198" i="81"/>
  <c r="F198" i="81"/>
  <c r="E198" i="81"/>
  <c r="D198" i="81"/>
  <c r="C198" i="81" s="1"/>
  <c r="H197" i="81"/>
  <c r="C197" i="81"/>
  <c r="L196" i="81"/>
  <c r="K196" i="81"/>
  <c r="J196" i="81"/>
  <c r="I196" i="81"/>
  <c r="H196" i="81" s="1"/>
  <c r="G196" i="81"/>
  <c r="F196" i="81"/>
  <c r="E196" i="81"/>
  <c r="E195" i="81" s="1"/>
  <c r="E194" i="81" s="1"/>
  <c r="D196" i="81"/>
  <c r="D195" i="81" s="1"/>
  <c r="L195" i="81"/>
  <c r="K195" i="81"/>
  <c r="J195" i="81"/>
  <c r="I195" i="81"/>
  <c r="H195" i="81" s="1"/>
  <c r="G195" i="81"/>
  <c r="F195" i="81"/>
  <c r="L194" i="81"/>
  <c r="K194" i="81"/>
  <c r="J194" i="81"/>
  <c r="I194" i="81"/>
  <c r="H194" i="81" s="1"/>
  <c r="G194" i="81"/>
  <c r="F194" i="81"/>
  <c r="H193" i="81"/>
  <c r="C193" i="81"/>
  <c r="L192" i="81"/>
  <c r="K192" i="81"/>
  <c r="J192" i="81"/>
  <c r="I192" i="81"/>
  <c r="H192" i="81" s="1"/>
  <c r="G192" i="81"/>
  <c r="F192" i="81"/>
  <c r="E192" i="81"/>
  <c r="D192" i="81"/>
  <c r="C192" i="81" s="1"/>
  <c r="L191" i="81"/>
  <c r="K191" i="81"/>
  <c r="J191" i="81"/>
  <c r="I191" i="81"/>
  <c r="H191" i="81" s="1"/>
  <c r="G191" i="81"/>
  <c r="F191" i="81"/>
  <c r="E191" i="81"/>
  <c r="D191" i="81"/>
  <c r="C191" i="81"/>
  <c r="H190" i="81"/>
  <c r="C190" i="81"/>
  <c r="H189" i="81"/>
  <c r="C189" i="81"/>
  <c r="L188" i="81"/>
  <c r="K188" i="81"/>
  <c r="J188" i="81"/>
  <c r="I188" i="81"/>
  <c r="H188" i="81" s="1"/>
  <c r="G188" i="81"/>
  <c r="F188" i="81"/>
  <c r="E188" i="81"/>
  <c r="D188" i="81"/>
  <c r="C188" i="81" s="1"/>
  <c r="L187" i="81"/>
  <c r="K187" i="81"/>
  <c r="J187" i="81"/>
  <c r="I187" i="81"/>
  <c r="H187" i="81" s="1"/>
  <c r="G187" i="81"/>
  <c r="F187" i="81"/>
  <c r="E187" i="81"/>
  <c r="D187" i="81"/>
  <c r="C187" i="81"/>
  <c r="H186" i="81"/>
  <c r="C186" i="81"/>
  <c r="H185" i="81"/>
  <c r="C185" i="81"/>
  <c r="L184" i="81"/>
  <c r="K184" i="81"/>
  <c r="J184" i="81"/>
  <c r="I184" i="81"/>
  <c r="H184" i="81" s="1"/>
  <c r="G184" i="81"/>
  <c r="F184" i="81"/>
  <c r="E184" i="81"/>
  <c r="C184" i="81" s="1"/>
  <c r="D184" i="81"/>
  <c r="H183" i="81"/>
  <c r="C183" i="81"/>
  <c r="H182" i="81"/>
  <c r="C182" i="81"/>
  <c r="H181" i="81"/>
  <c r="C181" i="81"/>
  <c r="H180" i="81"/>
  <c r="C180" i="81"/>
  <c r="L179" i="81"/>
  <c r="K179" i="81"/>
  <c r="J179" i="81"/>
  <c r="I179" i="81"/>
  <c r="H179" i="81" s="1"/>
  <c r="G179" i="81"/>
  <c r="F179" i="81"/>
  <c r="E179" i="81"/>
  <c r="D179" i="81"/>
  <c r="C179" i="81"/>
  <c r="H178" i="81"/>
  <c r="C178" i="81"/>
  <c r="H177" i="81"/>
  <c r="C177" i="81"/>
  <c r="H176" i="81"/>
  <c r="C176" i="81"/>
  <c r="L175" i="81"/>
  <c r="K175" i="81"/>
  <c r="J175" i="81"/>
  <c r="J174" i="81" s="1"/>
  <c r="J173" i="81" s="1"/>
  <c r="I175" i="81"/>
  <c r="H175" i="81" s="1"/>
  <c r="G175" i="81"/>
  <c r="F175" i="81"/>
  <c r="F174" i="81" s="1"/>
  <c r="E175" i="81"/>
  <c r="D175" i="81"/>
  <c r="C175" i="81"/>
  <c r="L174" i="81"/>
  <c r="L173" i="81" s="1"/>
  <c r="L52" i="81" s="1"/>
  <c r="L51" i="81" s="1"/>
  <c r="L50" i="81" s="1"/>
  <c r="K174" i="81"/>
  <c r="I174" i="81"/>
  <c r="G174" i="81"/>
  <c r="E174" i="81"/>
  <c r="D174" i="81"/>
  <c r="D173" i="81" s="1"/>
  <c r="K173" i="81"/>
  <c r="I173" i="81"/>
  <c r="G173" i="81"/>
  <c r="E173" i="81"/>
  <c r="H172" i="81"/>
  <c r="C172" i="81"/>
  <c r="H171" i="81"/>
  <c r="C171" i="81"/>
  <c r="H170" i="81"/>
  <c r="C170" i="81"/>
  <c r="H169" i="81"/>
  <c r="C169" i="81"/>
  <c r="H168" i="81"/>
  <c r="C168" i="81"/>
  <c r="H167" i="81"/>
  <c r="C167" i="81"/>
  <c r="L166" i="81"/>
  <c r="K166" i="81"/>
  <c r="J166" i="81"/>
  <c r="I166" i="81"/>
  <c r="H166" i="81" s="1"/>
  <c r="G166" i="81"/>
  <c r="F166" i="81"/>
  <c r="E166" i="81"/>
  <c r="D166" i="81"/>
  <c r="C166" i="81"/>
  <c r="L165" i="81"/>
  <c r="K165" i="81"/>
  <c r="J165" i="81"/>
  <c r="I165" i="81"/>
  <c r="H165" i="81" s="1"/>
  <c r="G165" i="81"/>
  <c r="F165" i="81"/>
  <c r="E165" i="81"/>
  <c r="D165" i="81"/>
  <c r="C165" i="81"/>
  <c r="H164" i="81"/>
  <c r="C164" i="81"/>
  <c r="H163" i="81"/>
  <c r="C163" i="81"/>
  <c r="H162" i="81"/>
  <c r="C162" i="81"/>
  <c r="H161" i="81"/>
  <c r="C161" i="81"/>
  <c r="L160" i="81"/>
  <c r="K160" i="81"/>
  <c r="J160" i="81"/>
  <c r="I160" i="81"/>
  <c r="H160" i="81" s="1"/>
  <c r="G160" i="81"/>
  <c r="F160" i="81"/>
  <c r="E160" i="81"/>
  <c r="D160" i="81"/>
  <c r="C160" i="81"/>
  <c r="H159" i="81"/>
  <c r="C159" i="81"/>
  <c r="H158" i="81"/>
  <c r="C158" i="81"/>
  <c r="H157" i="81"/>
  <c r="C157" i="81"/>
  <c r="H156" i="81"/>
  <c r="C156" i="81"/>
  <c r="H155" i="81"/>
  <c r="C155" i="81"/>
  <c r="H154" i="81"/>
  <c r="C154" i="81"/>
  <c r="H153" i="81"/>
  <c r="C153" i="81"/>
  <c r="H152" i="81"/>
  <c r="C152" i="81"/>
  <c r="L151" i="81"/>
  <c r="K151" i="81"/>
  <c r="J151" i="81"/>
  <c r="I151" i="81"/>
  <c r="H151" i="81" s="1"/>
  <c r="G151" i="81"/>
  <c r="F151" i="81"/>
  <c r="E151" i="81"/>
  <c r="C151" i="81" s="1"/>
  <c r="D151" i="81"/>
  <c r="H150" i="81"/>
  <c r="C150" i="81"/>
  <c r="H149" i="81"/>
  <c r="C149" i="81"/>
  <c r="H148" i="81"/>
  <c r="C148" i="81"/>
  <c r="I147" i="81"/>
  <c r="H147" i="81"/>
  <c r="C147" i="81"/>
  <c r="H146" i="81"/>
  <c r="C146" i="81"/>
  <c r="H145" i="81"/>
  <c r="C145" i="81"/>
  <c r="L144" i="81"/>
  <c r="K144" i="81"/>
  <c r="J144" i="81"/>
  <c r="I144" i="81"/>
  <c r="H144" i="81"/>
  <c r="G144" i="81"/>
  <c r="F144" i="81"/>
  <c r="E144" i="81"/>
  <c r="D144" i="81"/>
  <c r="C144" i="81" s="1"/>
  <c r="H143" i="81"/>
  <c r="C143" i="81"/>
  <c r="H142" i="81"/>
  <c r="C142" i="81"/>
  <c r="L141" i="81"/>
  <c r="K141" i="81"/>
  <c r="J141" i="81"/>
  <c r="H141" i="81" s="1"/>
  <c r="I141" i="81"/>
  <c r="G141" i="81"/>
  <c r="F141" i="81"/>
  <c r="E141" i="81"/>
  <c r="D141" i="81"/>
  <c r="C141" i="81" s="1"/>
  <c r="H140" i="81"/>
  <c r="C140" i="81"/>
  <c r="H139" i="81"/>
  <c r="C139" i="81"/>
  <c r="H138" i="81"/>
  <c r="C138" i="81"/>
  <c r="H137" i="81"/>
  <c r="C137" i="81"/>
  <c r="L136" i="81"/>
  <c r="K136" i="81"/>
  <c r="J136" i="81"/>
  <c r="I136" i="81"/>
  <c r="H136" i="81" s="1"/>
  <c r="G136" i="81"/>
  <c r="F136" i="81"/>
  <c r="E136" i="81"/>
  <c r="D136" i="81"/>
  <c r="C136" i="81" s="1"/>
  <c r="H135" i="81"/>
  <c r="C135" i="81"/>
  <c r="H134" i="81"/>
  <c r="C134" i="81"/>
  <c r="H133" i="81"/>
  <c r="C133" i="81"/>
  <c r="H132" i="81"/>
  <c r="C132" i="81"/>
  <c r="L131" i="81"/>
  <c r="K131" i="81"/>
  <c r="J131" i="81"/>
  <c r="I131" i="81"/>
  <c r="H131" i="81"/>
  <c r="G131" i="81"/>
  <c r="F131" i="81"/>
  <c r="E131" i="81"/>
  <c r="D131" i="81"/>
  <c r="C131" i="81" s="1"/>
  <c r="L130" i="81"/>
  <c r="K130" i="81"/>
  <c r="J130" i="81"/>
  <c r="I130" i="81"/>
  <c r="H130" i="81" s="1"/>
  <c r="G130" i="81"/>
  <c r="F130" i="81"/>
  <c r="E130" i="81"/>
  <c r="D130" i="81"/>
  <c r="C130" i="81"/>
  <c r="H129" i="81"/>
  <c r="C129" i="81"/>
  <c r="L128" i="81"/>
  <c r="K128" i="81"/>
  <c r="J128" i="81"/>
  <c r="I128" i="81"/>
  <c r="H128" i="81"/>
  <c r="G128" i="81"/>
  <c r="F128" i="81"/>
  <c r="E128" i="81"/>
  <c r="D128" i="81"/>
  <c r="C128" i="81"/>
  <c r="H127" i="81"/>
  <c r="C127" i="81"/>
  <c r="H126" i="81"/>
  <c r="C126" i="81"/>
  <c r="H125" i="81"/>
  <c r="C125" i="81"/>
  <c r="H124" i="81"/>
  <c r="C124" i="81"/>
  <c r="H123" i="81"/>
  <c r="C123" i="81"/>
  <c r="L122" i="81"/>
  <c r="K122" i="81"/>
  <c r="J122" i="81"/>
  <c r="I122" i="81"/>
  <c r="H122" i="81" s="1"/>
  <c r="G122" i="81"/>
  <c r="F122" i="81"/>
  <c r="E122" i="81"/>
  <c r="D122" i="81"/>
  <c r="C122" i="81" s="1"/>
  <c r="H121" i="81"/>
  <c r="C121" i="81"/>
  <c r="H120" i="81"/>
  <c r="C120" i="81"/>
  <c r="H119" i="81"/>
  <c r="C119" i="81"/>
  <c r="H118" i="81"/>
  <c r="C118" i="81"/>
  <c r="H117" i="81"/>
  <c r="C117" i="81"/>
  <c r="L116" i="81"/>
  <c r="K116" i="81"/>
  <c r="J116" i="81"/>
  <c r="I116" i="81"/>
  <c r="H116" i="81" s="1"/>
  <c r="G116" i="81"/>
  <c r="F116" i="81"/>
  <c r="E116" i="81"/>
  <c r="D116" i="81"/>
  <c r="C116" i="81" s="1"/>
  <c r="H115" i="81"/>
  <c r="C115" i="81"/>
  <c r="H114" i="81"/>
  <c r="C114" i="81"/>
  <c r="H113" i="81"/>
  <c r="C113" i="81"/>
  <c r="L112" i="81"/>
  <c r="K112" i="81"/>
  <c r="J112" i="81"/>
  <c r="I112" i="81"/>
  <c r="H112" i="81" s="1"/>
  <c r="G112" i="81"/>
  <c r="F112" i="81"/>
  <c r="E112" i="81"/>
  <c r="D112" i="81"/>
  <c r="C112" i="81" s="1"/>
  <c r="H111" i="81"/>
  <c r="C111" i="81"/>
  <c r="H110" i="81"/>
  <c r="C110" i="81"/>
  <c r="H109" i="81"/>
  <c r="C109" i="81"/>
  <c r="H108" i="81"/>
  <c r="C108" i="81"/>
  <c r="H107" i="81"/>
  <c r="C107" i="81"/>
  <c r="H106" i="81"/>
  <c r="C106" i="81"/>
  <c r="H105" i="81"/>
  <c r="C105" i="81"/>
  <c r="H104" i="81"/>
  <c r="C104" i="81"/>
  <c r="L103" i="81"/>
  <c r="K103" i="81"/>
  <c r="J103" i="81"/>
  <c r="H103" i="81" s="1"/>
  <c r="I103" i="81"/>
  <c r="G103" i="81"/>
  <c r="F103" i="81"/>
  <c r="E103" i="81"/>
  <c r="D103" i="81"/>
  <c r="C103" i="81"/>
  <c r="H102" i="81"/>
  <c r="C102" i="81"/>
  <c r="H101" i="81"/>
  <c r="C101" i="81"/>
  <c r="H100" i="81"/>
  <c r="C100" i="81"/>
  <c r="H99" i="81"/>
  <c r="C99" i="81"/>
  <c r="H98" i="81"/>
  <c r="C98" i="81"/>
  <c r="H97" i="81"/>
  <c r="C97" i="81"/>
  <c r="H96" i="81"/>
  <c r="C96" i="81"/>
  <c r="L95" i="81"/>
  <c r="K95" i="81"/>
  <c r="J95" i="81"/>
  <c r="I95" i="81"/>
  <c r="H95" i="81"/>
  <c r="G95" i="81"/>
  <c r="F95" i="81"/>
  <c r="E95" i="81"/>
  <c r="D95" i="81"/>
  <c r="C95" i="81" s="1"/>
  <c r="H94" i="81"/>
  <c r="C94" i="81"/>
  <c r="H93" i="81"/>
  <c r="C93" i="81"/>
  <c r="H92" i="81"/>
  <c r="C92" i="81"/>
  <c r="H91" i="81"/>
  <c r="C91" i="81"/>
  <c r="H90" i="81"/>
  <c r="C90" i="81"/>
  <c r="L89" i="81"/>
  <c r="K89" i="81"/>
  <c r="J89" i="81"/>
  <c r="I89" i="81"/>
  <c r="H89" i="81"/>
  <c r="G89" i="81"/>
  <c r="F89" i="81"/>
  <c r="E89" i="81"/>
  <c r="D89" i="81"/>
  <c r="C89" i="81" s="1"/>
  <c r="H88" i="81"/>
  <c r="C88" i="81"/>
  <c r="H87" i="81"/>
  <c r="C87" i="81"/>
  <c r="H86" i="81"/>
  <c r="C86" i="81"/>
  <c r="H85" i="81"/>
  <c r="C85" i="81"/>
  <c r="L84" i="81"/>
  <c r="K84" i="81"/>
  <c r="J84" i="81"/>
  <c r="I84" i="81"/>
  <c r="H84" i="81" s="1"/>
  <c r="G84" i="81"/>
  <c r="F84" i="81"/>
  <c r="E84" i="81"/>
  <c r="D84" i="81"/>
  <c r="C84" i="81" s="1"/>
  <c r="L83" i="81"/>
  <c r="K83" i="81"/>
  <c r="J83" i="81"/>
  <c r="I83" i="81"/>
  <c r="H83" i="81"/>
  <c r="G83" i="81"/>
  <c r="F83" i="81"/>
  <c r="E83" i="81"/>
  <c r="D83" i="81"/>
  <c r="C83" i="81" s="1"/>
  <c r="H82" i="81"/>
  <c r="C82" i="81"/>
  <c r="H81" i="81"/>
  <c r="C81" i="81"/>
  <c r="L80" i="81"/>
  <c r="K80" i="81"/>
  <c r="J80" i="81"/>
  <c r="I80" i="81"/>
  <c r="H80" i="81" s="1"/>
  <c r="G80" i="81"/>
  <c r="F80" i="81"/>
  <c r="E80" i="81"/>
  <c r="D80" i="81"/>
  <c r="C80" i="81" s="1"/>
  <c r="H79" i="81"/>
  <c r="C79" i="81"/>
  <c r="H78" i="81"/>
  <c r="C78" i="81"/>
  <c r="L77" i="81"/>
  <c r="K77" i="81"/>
  <c r="J77" i="81"/>
  <c r="H77" i="81" s="1"/>
  <c r="I77" i="81"/>
  <c r="G77" i="81"/>
  <c r="F77" i="81"/>
  <c r="E77" i="81"/>
  <c r="C77" i="81" s="1"/>
  <c r="D77" i="81"/>
  <c r="L76" i="81"/>
  <c r="K76" i="81"/>
  <c r="J76" i="81"/>
  <c r="I76" i="81"/>
  <c r="H76" i="81"/>
  <c r="G76" i="81"/>
  <c r="F76" i="81"/>
  <c r="E76" i="81"/>
  <c r="D76" i="81"/>
  <c r="C76" i="81" s="1"/>
  <c r="L75" i="81"/>
  <c r="K75" i="81"/>
  <c r="J75" i="81"/>
  <c r="I75" i="81"/>
  <c r="H75" i="81" s="1"/>
  <c r="G75" i="81"/>
  <c r="F75" i="81"/>
  <c r="C75" i="81" s="1"/>
  <c r="E75" i="81"/>
  <c r="D75" i="81"/>
  <c r="I74" i="81"/>
  <c r="H74" i="81" s="1"/>
  <c r="C74" i="81"/>
  <c r="H73" i="81"/>
  <c r="C73" i="81"/>
  <c r="H72" i="81"/>
  <c r="C72" i="81"/>
  <c r="H71" i="81"/>
  <c r="C71" i="81"/>
  <c r="J70" i="81"/>
  <c r="H70" i="81" s="1"/>
  <c r="C70" i="81"/>
  <c r="L69" i="81"/>
  <c r="K69" i="81"/>
  <c r="K67" i="81" s="1"/>
  <c r="I69" i="81"/>
  <c r="G69" i="81"/>
  <c r="F69" i="81"/>
  <c r="E69" i="81"/>
  <c r="D69" i="81"/>
  <c r="C69" i="81" s="1"/>
  <c r="J68" i="81"/>
  <c r="H68" i="81"/>
  <c r="C68" i="81"/>
  <c r="L67" i="81"/>
  <c r="I67" i="81"/>
  <c r="G67" i="81"/>
  <c r="F67" i="81"/>
  <c r="E67" i="81"/>
  <c r="D67" i="81"/>
  <c r="C67" i="81" s="1"/>
  <c r="H66" i="81"/>
  <c r="C66" i="81"/>
  <c r="J65" i="81"/>
  <c r="H65" i="81" s="1"/>
  <c r="C65" i="81"/>
  <c r="H64" i="81"/>
  <c r="C64" i="81"/>
  <c r="H63" i="81"/>
  <c r="C63" i="81"/>
  <c r="H62" i="81"/>
  <c r="C62" i="81"/>
  <c r="H61" i="81"/>
  <c r="C61" i="81"/>
  <c r="H60" i="81"/>
  <c r="C60" i="81"/>
  <c r="H59" i="81"/>
  <c r="C59" i="81"/>
  <c r="L58" i="81"/>
  <c r="K58" i="81"/>
  <c r="J58" i="81"/>
  <c r="I58" i="81"/>
  <c r="H58" i="81"/>
  <c r="G58" i="81"/>
  <c r="F58" i="81"/>
  <c r="E58" i="81"/>
  <c r="D58" i="81"/>
  <c r="C58" i="81" s="1"/>
  <c r="J57" i="81"/>
  <c r="H57" i="81"/>
  <c r="C57" i="81"/>
  <c r="H56" i="81"/>
  <c r="C56" i="81"/>
  <c r="L55" i="81"/>
  <c r="K55" i="81"/>
  <c r="K54" i="81" s="1"/>
  <c r="K53" i="81" s="1"/>
  <c r="K52" i="81" s="1"/>
  <c r="K51" i="81" s="1"/>
  <c r="K50" i="81" s="1"/>
  <c r="J55" i="81"/>
  <c r="H55" i="81" s="1"/>
  <c r="I55" i="81"/>
  <c r="G55" i="81"/>
  <c r="G54" i="81" s="1"/>
  <c r="G53" i="81" s="1"/>
  <c r="G52" i="81" s="1"/>
  <c r="G51" i="81" s="1"/>
  <c r="G50" i="81" s="1"/>
  <c r="F55" i="81"/>
  <c r="E55" i="81"/>
  <c r="D55" i="81"/>
  <c r="C55" i="81"/>
  <c r="L54" i="81"/>
  <c r="J54" i="81"/>
  <c r="I54" i="81"/>
  <c r="F54" i="81"/>
  <c r="E54" i="81"/>
  <c r="E53" i="81" s="1"/>
  <c r="D54" i="81"/>
  <c r="C54" i="81" s="1"/>
  <c r="L53" i="81"/>
  <c r="F53" i="81"/>
  <c r="D53" i="81"/>
  <c r="H47" i="81"/>
  <c r="C47" i="81"/>
  <c r="H46" i="81"/>
  <c r="C46" i="81"/>
  <c r="L45" i="81"/>
  <c r="L287" i="81" s="1"/>
  <c r="H45" i="81"/>
  <c r="G45" i="81"/>
  <c r="G287" i="81" s="1"/>
  <c r="H44" i="81"/>
  <c r="C44" i="81"/>
  <c r="K43" i="81"/>
  <c r="J43" i="81"/>
  <c r="I43" i="81"/>
  <c r="H43" i="81"/>
  <c r="F43" i="81"/>
  <c r="E43" i="81"/>
  <c r="D43" i="81"/>
  <c r="C43" i="81"/>
  <c r="H42" i="81"/>
  <c r="C42" i="81"/>
  <c r="I41" i="81"/>
  <c r="H41" i="81"/>
  <c r="D41" i="81"/>
  <c r="C41" i="81" s="1"/>
  <c r="H40" i="81"/>
  <c r="C40" i="81"/>
  <c r="H39" i="81"/>
  <c r="C39" i="81"/>
  <c r="H38" i="81"/>
  <c r="C38" i="81"/>
  <c r="H37" i="81"/>
  <c r="C37" i="81"/>
  <c r="K36" i="81"/>
  <c r="H36" i="81"/>
  <c r="F36" i="81"/>
  <c r="C36" i="81" s="1"/>
  <c r="H35" i="81"/>
  <c r="C35" i="81"/>
  <c r="H34" i="81"/>
  <c r="C34" i="81"/>
  <c r="K33" i="81"/>
  <c r="H33" i="81"/>
  <c r="F33" i="81"/>
  <c r="C33" i="81" s="1"/>
  <c r="H32" i="81"/>
  <c r="C32" i="81"/>
  <c r="K31" i="81"/>
  <c r="H31" i="81" s="1"/>
  <c r="F31" i="81"/>
  <c r="C31" i="81"/>
  <c r="H30" i="81"/>
  <c r="C30" i="81"/>
  <c r="H29" i="81"/>
  <c r="C29" i="81"/>
  <c r="H28" i="81"/>
  <c r="C28" i="81"/>
  <c r="K27" i="81"/>
  <c r="H27" i="81"/>
  <c r="F27" i="81"/>
  <c r="C27" i="81" s="1"/>
  <c r="K26" i="81"/>
  <c r="H26" i="81"/>
  <c r="F26" i="81"/>
  <c r="H25" i="81"/>
  <c r="C25" i="81"/>
  <c r="H24" i="81"/>
  <c r="C24" i="81"/>
  <c r="H23" i="81"/>
  <c r="C23" i="81"/>
  <c r="H22" i="81"/>
  <c r="C22" i="81"/>
  <c r="L21" i="81"/>
  <c r="L289" i="81" s="1"/>
  <c r="L288" i="81" s="1"/>
  <c r="K21" i="81"/>
  <c r="K289" i="81" s="1"/>
  <c r="K288" i="81" s="1"/>
  <c r="J21" i="81"/>
  <c r="J289" i="81" s="1"/>
  <c r="J288" i="81" s="1"/>
  <c r="I21" i="81"/>
  <c r="I289" i="81" s="1"/>
  <c r="I288" i="81" s="1"/>
  <c r="G21" i="81"/>
  <c r="G289" i="81" s="1"/>
  <c r="G288" i="81" s="1"/>
  <c r="F21" i="81"/>
  <c r="F289" i="81" s="1"/>
  <c r="F288" i="81" s="1"/>
  <c r="E21" i="81"/>
  <c r="E289" i="81" s="1"/>
  <c r="E288" i="81" s="1"/>
  <c r="D21" i="81"/>
  <c r="D289" i="81" s="1"/>
  <c r="D288" i="81" s="1"/>
  <c r="L20" i="81"/>
  <c r="I20" i="81"/>
  <c r="F20" i="81"/>
  <c r="E20" i="81"/>
  <c r="D20" i="81"/>
  <c r="H298" i="80"/>
  <c r="C298" i="80"/>
  <c r="H297" i="80"/>
  <c r="C297" i="80"/>
  <c r="H296" i="80"/>
  <c r="C296" i="80"/>
  <c r="H295" i="80"/>
  <c r="C295" i="80"/>
  <c r="H294" i="80"/>
  <c r="C294" i="80"/>
  <c r="H293" i="80"/>
  <c r="C293" i="80"/>
  <c r="H292" i="80"/>
  <c r="C292" i="80"/>
  <c r="H291" i="80"/>
  <c r="C291" i="80"/>
  <c r="L290" i="80"/>
  <c r="K290" i="80"/>
  <c r="J290" i="80"/>
  <c r="I290" i="80"/>
  <c r="H290" i="80"/>
  <c r="G290" i="80"/>
  <c r="F290" i="80"/>
  <c r="E290" i="80"/>
  <c r="D290" i="80"/>
  <c r="C290" i="80"/>
  <c r="H285" i="80"/>
  <c r="C285" i="80"/>
  <c r="H284" i="80"/>
  <c r="C284" i="80"/>
  <c r="L283" i="80"/>
  <c r="K283" i="80"/>
  <c r="K286" i="80" s="1"/>
  <c r="J283" i="80"/>
  <c r="I283" i="80"/>
  <c r="I286" i="80" s="1"/>
  <c r="H283" i="80"/>
  <c r="G283" i="80"/>
  <c r="G286" i="80" s="1"/>
  <c r="F283" i="80"/>
  <c r="E283" i="80"/>
  <c r="E286" i="80" s="1"/>
  <c r="D283" i="80"/>
  <c r="C283" i="80" s="1"/>
  <c r="H282" i="80"/>
  <c r="C282" i="80"/>
  <c r="L281" i="80"/>
  <c r="K281" i="80"/>
  <c r="J281" i="80"/>
  <c r="I281" i="80"/>
  <c r="H281" i="80" s="1"/>
  <c r="G281" i="80"/>
  <c r="F281" i="80"/>
  <c r="E281" i="80"/>
  <c r="D281" i="80"/>
  <c r="C281" i="80" s="1"/>
  <c r="H280" i="80"/>
  <c r="C280" i="80"/>
  <c r="H279" i="80"/>
  <c r="C279" i="80"/>
  <c r="H278" i="80"/>
  <c r="C278" i="80"/>
  <c r="H277" i="80"/>
  <c r="C277" i="80"/>
  <c r="L276" i="80"/>
  <c r="K276" i="80"/>
  <c r="J276" i="80"/>
  <c r="I276" i="80"/>
  <c r="H276" i="80" s="1"/>
  <c r="G276" i="80"/>
  <c r="F276" i="80"/>
  <c r="E276" i="80"/>
  <c r="D276" i="80"/>
  <c r="C276" i="80"/>
  <c r="H275" i="80"/>
  <c r="C275" i="80"/>
  <c r="H274" i="80"/>
  <c r="C274" i="80"/>
  <c r="H273" i="80"/>
  <c r="C273" i="80"/>
  <c r="L272" i="80"/>
  <c r="K272" i="80"/>
  <c r="J272" i="80"/>
  <c r="I272" i="80"/>
  <c r="H272" i="80"/>
  <c r="G272" i="80"/>
  <c r="F272" i="80"/>
  <c r="E272" i="80"/>
  <c r="D272" i="80"/>
  <c r="C272" i="80" s="1"/>
  <c r="H271" i="80"/>
  <c r="C271" i="80"/>
  <c r="L270" i="80"/>
  <c r="K270" i="80"/>
  <c r="J270" i="80"/>
  <c r="I270" i="80"/>
  <c r="H270" i="80"/>
  <c r="G270" i="80"/>
  <c r="F270" i="80"/>
  <c r="E270" i="80"/>
  <c r="D270" i="80"/>
  <c r="C270" i="80" s="1"/>
  <c r="L269" i="80"/>
  <c r="K269" i="80"/>
  <c r="J269" i="80"/>
  <c r="I269" i="80"/>
  <c r="H269" i="80" s="1"/>
  <c r="G269" i="80"/>
  <c r="F269" i="80"/>
  <c r="E269" i="80"/>
  <c r="D269" i="80"/>
  <c r="C269" i="80"/>
  <c r="H268" i="80"/>
  <c r="C268" i="80"/>
  <c r="H267" i="80"/>
  <c r="C267" i="80"/>
  <c r="H266" i="80"/>
  <c r="C266" i="80"/>
  <c r="H265" i="80"/>
  <c r="C265" i="80"/>
  <c r="L264" i="80"/>
  <c r="K264" i="80"/>
  <c r="J264" i="80"/>
  <c r="I264" i="80"/>
  <c r="H264" i="80"/>
  <c r="G264" i="80"/>
  <c r="F264" i="80"/>
  <c r="E264" i="80"/>
  <c r="D264" i="80"/>
  <c r="C264" i="80" s="1"/>
  <c r="H263" i="80"/>
  <c r="C263" i="80"/>
  <c r="H262" i="80"/>
  <c r="C262" i="80"/>
  <c r="H261" i="80"/>
  <c r="C261" i="80"/>
  <c r="L260" i="80"/>
  <c r="K260" i="80"/>
  <c r="J260" i="80"/>
  <c r="I260" i="80"/>
  <c r="H260" i="80"/>
  <c r="G260" i="80"/>
  <c r="F260" i="80"/>
  <c r="E260" i="80"/>
  <c r="D260" i="80"/>
  <c r="C260" i="80" s="1"/>
  <c r="L259" i="80"/>
  <c r="K259" i="80"/>
  <c r="J259" i="80"/>
  <c r="I259" i="80"/>
  <c r="H259" i="80" s="1"/>
  <c r="G259" i="80"/>
  <c r="F259" i="80"/>
  <c r="E259" i="80"/>
  <c r="D259" i="80"/>
  <c r="C259" i="80" s="1"/>
  <c r="H258" i="80"/>
  <c r="C258" i="80"/>
  <c r="H257" i="80"/>
  <c r="C257" i="80"/>
  <c r="H256" i="80"/>
  <c r="C256" i="80"/>
  <c r="H255" i="80"/>
  <c r="C255" i="80"/>
  <c r="H254" i="80"/>
  <c r="C254" i="80"/>
  <c r="H253" i="80"/>
  <c r="C253" i="80"/>
  <c r="L252" i="80"/>
  <c r="K252" i="80"/>
  <c r="J252" i="80"/>
  <c r="I252" i="80"/>
  <c r="H252" i="80"/>
  <c r="G252" i="80"/>
  <c r="F252" i="80"/>
  <c r="E252" i="80"/>
  <c r="D252" i="80"/>
  <c r="C252" i="80" s="1"/>
  <c r="L251" i="80"/>
  <c r="K251" i="80"/>
  <c r="J251" i="80"/>
  <c r="I251" i="80"/>
  <c r="H251" i="80" s="1"/>
  <c r="G251" i="80"/>
  <c r="F251" i="80"/>
  <c r="E251" i="80"/>
  <c r="D251" i="80"/>
  <c r="C251" i="80" s="1"/>
  <c r="H250" i="80"/>
  <c r="C250" i="80"/>
  <c r="H249" i="80"/>
  <c r="C249" i="80"/>
  <c r="H248" i="80"/>
  <c r="C248" i="80"/>
  <c r="H247" i="80"/>
  <c r="C247" i="80"/>
  <c r="L246" i="80"/>
  <c r="K246" i="80"/>
  <c r="J246" i="80"/>
  <c r="I246" i="80"/>
  <c r="H246" i="80"/>
  <c r="G246" i="80"/>
  <c r="F246" i="80"/>
  <c r="E246" i="80"/>
  <c r="D246" i="80"/>
  <c r="C246" i="80"/>
  <c r="H245" i="80"/>
  <c r="C245" i="80"/>
  <c r="H244" i="80"/>
  <c r="C244" i="80"/>
  <c r="H243" i="80"/>
  <c r="C243" i="80"/>
  <c r="H242" i="80"/>
  <c r="C242" i="80"/>
  <c r="H241" i="80"/>
  <c r="C241" i="80"/>
  <c r="H240" i="80"/>
  <c r="C240" i="80"/>
  <c r="H239" i="80"/>
  <c r="C239" i="80"/>
  <c r="L238" i="80"/>
  <c r="K238" i="80"/>
  <c r="H238" i="80" s="1"/>
  <c r="J238" i="80"/>
  <c r="I238" i="80"/>
  <c r="G238" i="80"/>
  <c r="F238" i="80"/>
  <c r="E238" i="80"/>
  <c r="D238" i="80"/>
  <c r="C238" i="80"/>
  <c r="H237" i="80"/>
  <c r="C237" i="80"/>
  <c r="H236" i="80"/>
  <c r="C236" i="80"/>
  <c r="L235" i="80"/>
  <c r="K235" i="80"/>
  <c r="J235" i="80"/>
  <c r="I235" i="80"/>
  <c r="H235" i="80" s="1"/>
  <c r="G235" i="80"/>
  <c r="F235" i="80"/>
  <c r="E235" i="80"/>
  <c r="D235" i="80"/>
  <c r="C235" i="80" s="1"/>
  <c r="H234" i="80"/>
  <c r="C234" i="80"/>
  <c r="L233" i="80"/>
  <c r="K233" i="80"/>
  <c r="J233" i="80"/>
  <c r="I233" i="80"/>
  <c r="H233" i="80" s="1"/>
  <c r="G233" i="80"/>
  <c r="F233" i="80"/>
  <c r="E233" i="80"/>
  <c r="D233" i="80"/>
  <c r="C233" i="80" s="1"/>
  <c r="H232" i="80"/>
  <c r="C232" i="80"/>
  <c r="L231" i="80"/>
  <c r="K231" i="80"/>
  <c r="J231" i="80"/>
  <c r="I231" i="80"/>
  <c r="H231" i="80" s="1"/>
  <c r="G231" i="80"/>
  <c r="F231" i="80"/>
  <c r="E231" i="80"/>
  <c r="C231" i="80" s="1"/>
  <c r="D231" i="80"/>
  <c r="L230" i="80"/>
  <c r="K230" i="80"/>
  <c r="J230" i="80"/>
  <c r="I230" i="80"/>
  <c r="H230" i="80"/>
  <c r="G230" i="80"/>
  <c r="F230" i="80"/>
  <c r="E230" i="80"/>
  <c r="D230" i="80"/>
  <c r="C230" i="80" s="1"/>
  <c r="H229" i="80"/>
  <c r="C229" i="80"/>
  <c r="H228" i="80"/>
  <c r="C228" i="80"/>
  <c r="L227" i="80"/>
  <c r="K227" i="80"/>
  <c r="J227" i="80"/>
  <c r="I227" i="80"/>
  <c r="H227" i="80" s="1"/>
  <c r="G227" i="80"/>
  <c r="F227" i="80"/>
  <c r="E227" i="80"/>
  <c r="C227" i="80" s="1"/>
  <c r="D227" i="80"/>
  <c r="H226" i="80"/>
  <c r="C226" i="80"/>
  <c r="H225" i="80"/>
  <c r="C225" i="80"/>
  <c r="H224" i="80"/>
  <c r="C224" i="80"/>
  <c r="I223" i="80"/>
  <c r="H223" i="80"/>
  <c r="C223" i="80"/>
  <c r="H222" i="80"/>
  <c r="C222" i="80"/>
  <c r="H221" i="80"/>
  <c r="C221" i="80"/>
  <c r="H220" i="80"/>
  <c r="C220" i="80"/>
  <c r="H219" i="80"/>
  <c r="C219" i="80"/>
  <c r="H218" i="80"/>
  <c r="C218" i="80"/>
  <c r="H217" i="80"/>
  <c r="C217" i="80"/>
  <c r="L216" i="80"/>
  <c r="K216" i="80"/>
  <c r="J216" i="80"/>
  <c r="I216" i="80"/>
  <c r="H216" i="80" s="1"/>
  <c r="G216" i="80"/>
  <c r="F216" i="80"/>
  <c r="E216" i="80"/>
  <c r="D216" i="80"/>
  <c r="C216" i="80" s="1"/>
  <c r="H215" i="80"/>
  <c r="C215" i="80"/>
  <c r="H214" i="80"/>
  <c r="C214" i="80"/>
  <c r="H213" i="80"/>
  <c r="C213" i="80"/>
  <c r="H212" i="80"/>
  <c r="C212" i="80"/>
  <c r="H211" i="80"/>
  <c r="C211" i="80"/>
  <c r="H210" i="80"/>
  <c r="C210" i="80"/>
  <c r="H209" i="80"/>
  <c r="C209" i="80"/>
  <c r="H208" i="80"/>
  <c r="C208" i="80"/>
  <c r="H207" i="80"/>
  <c r="C207" i="80"/>
  <c r="H206" i="80"/>
  <c r="C206" i="80"/>
  <c r="L205" i="80"/>
  <c r="K205" i="80"/>
  <c r="J205" i="80"/>
  <c r="I205" i="80"/>
  <c r="H205" i="80"/>
  <c r="G205" i="80"/>
  <c r="F205" i="80"/>
  <c r="E205" i="80"/>
  <c r="D205" i="80"/>
  <c r="C205" i="80"/>
  <c r="L204" i="80"/>
  <c r="K204" i="80"/>
  <c r="J204" i="80"/>
  <c r="I204" i="80"/>
  <c r="H204" i="80" s="1"/>
  <c r="G204" i="80"/>
  <c r="F204" i="80"/>
  <c r="E204" i="80"/>
  <c r="D204" i="80"/>
  <c r="C204" i="80" s="1"/>
  <c r="H203" i="80"/>
  <c r="C203" i="80"/>
  <c r="H202" i="80"/>
  <c r="C202" i="80"/>
  <c r="H201" i="80"/>
  <c r="C201" i="80"/>
  <c r="H200" i="80"/>
  <c r="C200" i="80"/>
  <c r="H199" i="80"/>
  <c r="C199" i="80"/>
  <c r="L198" i="80"/>
  <c r="K198" i="80"/>
  <c r="J198" i="80"/>
  <c r="I198" i="80"/>
  <c r="H198" i="80" s="1"/>
  <c r="G198" i="80"/>
  <c r="F198" i="80"/>
  <c r="E198" i="80"/>
  <c r="C198" i="80" s="1"/>
  <c r="D198" i="80"/>
  <c r="H197" i="80"/>
  <c r="C197" i="80"/>
  <c r="L196" i="80"/>
  <c r="K196" i="80"/>
  <c r="J196" i="80"/>
  <c r="I196" i="80"/>
  <c r="H196" i="80" s="1"/>
  <c r="G196" i="80"/>
  <c r="F196" i="80"/>
  <c r="F195" i="80" s="1"/>
  <c r="F194" i="80" s="1"/>
  <c r="E196" i="80"/>
  <c r="C196" i="80" s="1"/>
  <c r="D196" i="80"/>
  <c r="L195" i="80"/>
  <c r="K195" i="80"/>
  <c r="J195" i="80"/>
  <c r="I195" i="80"/>
  <c r="H195" i="80"/>
  <c r="G195" i="80"/>
  <c r="E195" i="80"/>
  <c r="D195" i="80"/>
  <c r="C195" i="80" s="1"/>
  <c r="L194" i="80"/>
  <c r="K194" i="80"/>
  <c r="J194" i="80"/>
  <c r="I194" i="80"/>
  <c r="H194" i="80" s="1"/>
  <c r="G194" i="80"/>
  <c r="E194" i="80"/>
  <c r="D194" i="80"/>
  <c r="C194" i="80" s="1"/>
  <c r="H193" i="80"/>
  <c r="C193" i="80"/>
  <c r="L192" i="80"/>
  <c r="K192" i="80"/>
  <c r="J192" i="80"/>
  <c r="I192" i="80"/>
  <c r="H192" i="80" s="1"/>
  <c r="G192" i="80"/>
  <c r="F192" i="80"/>
  <c r="E192" i="80"/>
  <c r="D192" i="80"/>
  <c r="C192" i="80" s="1"/>
  <c r="L191" i="80"/>
  <c r="K191" i="80"/>
  <c r="J191" i="80"/>
  <c r="I191" i="80"/>
  <c r="H191" i="80"/>
  <c r="G191" i="80"/>
  <c r="F191" i="80"/>
  <c r="E191" i="80"/>
  <c r="D191" i="80"/>
  <c r="C191" i="80" s="1"/>
  <c r="H190" i="80"/>
  <c r="C190" i="80"/>
  <c r="H189" i="80"/>
  <c r="C189" i="80"/>
  <c r="L188" i="80"/>
  <c r="K188" i="80"/>
  <c r="J188" i="80"/>
  <c r="I188" i="80"/>
  <c r="H188" i="80"/>
  <c r="G188" i="80"/>
  <c r="F188" i="80"/>
  <c r="E188" i="80"/>
  <c r="D188" i="80"/>
  <c r="C188" i="80" s="1"/>
  <c r="L187" i="80"/>
  <c r="K187" i="80"/>
  <c r="J187" i="80"/>
  <c r="H187" i="80" s="1"/>
  <c r="I187" i="80"/>
  <c r="G187" i="80"/>
  <c r="F187" i="80"/>
  <c r="E187" i="80"/>
  <c r="D187" i="80"/>
  <c r="C187" i="80" s="1"/>
  <c r="H186" i="80"/>
  <c r="C186" i="80"/>
  <c r="H185" i="80"/>
  <c r="C185" i="80"/>
  <c r="L184" i="80"/>
  <c r="K184" i="80"/>
  <c r="J184" i="80"/>
  <c r="I184" i="80"/>
  <c r="H184" i="80"/>
  <c r="G184" i="80"/>
  <c r="F184" i="80"/>
  <c r="E184" i="80"/>
  <c r="D184" i="80"/>
  <c r="C184" i="80" s="1"/>
  <c r="H183" i="80"/>
  <c r="C183" i="80"/>
  <c r="H182" i="80"/>
  <c r="C182" i="80"/>
  <c r="H181" i="80"/>
  <c r="C181" i="80"/>
  <c r="H180" i="80"/>
  <c r="C180" i="80"/>
  <c r="L179" i="80"/>
  <c r="K179" i="80"/>
  <c r="J179" i="80"/>
  <c r="I179" i="80"/>
  <c r="H179" i="80"/>
  <c r="G179" i="80"/>
  <c r="F179" i="80"/>
  <c r="E179" i="80"/>
  <c r="D179" i="80"/>
  <c r="C179" i="80" s="1"/>
  <c r="H178" i="80"/>
  <c r="C178" i="80"/>
  <c r="H177" i="80"/>
  <c r="C177" i="80"/>
  <c r="H176" i="80"/>
  <c r="C176" i="80"/>
  <c r="L175" i="80"/>
  <c r="K175" i="80"/>
  <c r="J175" i="80"/>
  <c r="H175" i="80" s="1"/>
  <c r="I175" i="80"/>
  <c r="G175" i="80"/>
  <c r="F175" i="80"/>
  <c r="E175" i="80"/>
  <c r="D175" i="80"/>
  <c r="C175" i="80" s="1"/>
  <c r="L174" i="80"/>
  <c r="K174" i="80"/>
  <c r="J174" i="80"/>
  <c r="I174" i="80"/>
  <c r="H174" i="80"/>
  <c r="G174" i="80"/>
  <c r="F174" i="80"/>
  <c r="E174" i="80"/>
  <c r="D174" i="80"/>
  <c r="C174" i="80" s="1"/>
  <c r="L173" i="80"/>
  <c r="K173" i="80"/>
  <c r="J173" i="80"/>
  <c r="I173" i="80"/>
  <c r="H173" i="80"/>
  <c r="G173" i="80"/>
  <c r="F173" i="80"/>
  <c r="E173" i="80"/>
  <c r="D173" i="80"/>
  <c r="C173" i="80" s="1"/>
  <c r="H172" i="80"/>
  <c r="C172" i="80"/>
  <c r="H171" i="80"/>
  <c r="C171" i="80"/>
  <c r="H170" i="80"/>
  <c r="C170" i="80"/>
  <c r="H169" i="80"/>
  <c r="C169" i="80"/>
  <c r="H168" i="80"/>
  <c r="C168" i="80"/>
  <c r="H167" i="80"/>
  <c r="C167" i="80"/>
  <c r="L166" i="80"/>
  <c r="K166" i="80"/>
  <c r="J166" i="80"/>
  <c r="I166" i="80"/>
  <c r="H166" i="80"/>
  <c r="G166" i="80"/>
  <c r="F166" i="80"/>
  <c r="E166" i="80"/>
  <c r="D166" i="80"/>
  <c r="C166" i="80" s="1"/>
  <c r="L165" i="80"/>
  <c r="K165" i="80"/>
  <c r="J165" i="80"/>
  <c r="I165" i="80"/>
  <c r="H165" i="80"/>
  <c r="G165" i="80"/>
  <c r="F165" i="80"/>
  <c r="E165" i="80"/>
  <c r="D165" i="80"/>
  <c r="C165" i="80" s="1"/>
  <c r="H164" i="80"/>
  <c r="C164" i="80"/>
  <c r="H163" i="80"/>
  <c r="C163" i="80"/>
  <c r="H162" i="80"/>
  <c r="C162" i="80"/>
  <c r="H161" i="80"/>
  <c r="C161" i="80"/>
  <c r="L160" i="80"/>
  <c r="K160" i="80"/>
  <c r="J160" i="80"/>
  <c r="I160" i="80"/>
  <c r="H160" i="80"/>
  <c r="G160" i="80"/>
  <c r="F160" i="80"/>
  <c r="E160" i="80"/>
  <c r="D160" i="80"/>
  <c r="C160" i="80" s="1"/>
  <c r="H159" i="80"/>
  <c r="C159" i="80"/>
  <c r="H158" i="80"/>
  <c r="C158" i="80"/>
  <c r="H157" i="80"/>
  <c r="C157" i="80"/>
  <c r="H156" i="80"/>
  <c r="C156" i="80"/>
  <c r="H155" i="80"/>
  <c r="C155" i="80"/>
  <c r="H154" i="80"/>
  <c r="C154" i="80"/>
  <c r="H153" i="80"/>
  <c r="C153" i="80"/>
  <c r="H152" i="80"/>
  <c r="C152" i="80"/>
  <c r="L151" i="80"/>
  <c r="K151" i="80"/>
  <c r="J151" i="80"/>
  <c r="I151" i="80"/>
  <c r="H151" i="80"/>
  <c r="G151" i="80"/>
  <c r="F151" i="80"/>
  <c r="E151" i="80"/>
  <c r="D151" i="80"/>
  <c r="C151" i="80" s="1"/>
  <c r="H150" i="80"/>
  <c r="C150" i="80"/>
  <c r="H149" i="80"/>
  <c r="C149" i="80"/>
  <c r="H148" i="80"/>
  <c r="C148" i="80"/>
  <c r="H147" i="80"/>
  <c r="C147" i="80"/>
  <c r="H146" i="80"/>
  <c r="C146" i="80"/>
  <c r="H145" i="80"/>
  <c r="C145" i="80"/>
  <c r="L144" i="80"/>
  <c r="K144" i="80"/>
  <c r="J144" i="80"/>
  <c r="I144" i="80"/>
  <c r="H144" i="80"/>
  <c r="G144" i="80"/>
  <c r="F144" i="80"/>
  <c r="E144" i="80"/>
  <c r="D144" i="80"/>
  <c r="C144" i="80" s="1"/>
  <c r="H143" i="80"/>
  <c r="C143" i="80"/>
  <c r="H142" i="80"/>
  <c r="C142" i="80"/>
  <c r="L141" i="80"/>
  <c r="K141" i="80"/>
  <c r="J141" i="80"/>
  <c r="I141" i="80"/>
  <c r="H141" i="80"/>
  <c r="G141" i="80"/>
  <c r="F141" i="80"/>
  <c r="E141" i="80"/>
  <c r="D141" i="80"/>
  <c r="C141" i="80" s="1"/>
  <c r="H140" i="80"/>
  <c r="C140" i="80"/>
  <c r="H139" i="80"/>
  <c r="C139" i="80"/>
  <c r="H138" i="80"/>
  <c r="C138" i="80"/>
  <c r="H137" i="80"/>
  <c r="C137" i="80"/>
  <c r="L136" i="80"/>
  <c r="K136" i="80"/>
  <c r="J136" i="80"/>
  <c r="H136" i="80" s="1"/>
  <c r="I136" i="80"/>
  <c r="G136" i="80"/>
  <c r="F136" i="80"/>
  <c r="E136" i="80"/>
  <c r="D136" i="80"/>
  <c r="C136" i="80" s="1"/>
  <c r="H135" i="80"/>
  <c r="C135" i="80"/>
  <c r="H134" i="80"/>
  <c r="C134" i="80"/>
  <c r="H133" i="80"/>
  <c r="C133" i="80"/>
  <c r="H132" i="80"/>
  <c r="C132" i="80"/>
  <c r="L131" i="80"/>
  <c r="K131" i="80"/>
  <c r="J131" i="80"/>
  <c r="I131" i="80"/>
  <c r="H131" i="80"/>
  <c r="G131" i="80"/>
  <c r="F131" i="80"/>
  <c r="E131" i="80"/>
  <c r="D131" i="80"/>
  <c r="C131" i="80" s="1"/>
  <c r="L130" i="80"/>
  <c r="K130" i="80"/>
  <c r="J130" i="80"/>
  <c r="H130" i="80" s="1"/>
  <c r="I130" i="80"/>
  <c r="G130" i="80"/>
  <c r="F130" i="80"/>
  <c r="E130" i="80"/>
  <c r="D130" i="80"/>
  <c r="C130" i="80" s="1"/>
  <c r="H129" i="80"/>
  <c r="C129" i="80"/>
  <c r="L128" i="80"/>
  <c r="K128" i="80"/>
  <c r="J128" i="80"/>
  <c r="I128" i="80"/>
  <c r="H128" i="80"/>
  <c r="G128" i="80"/>
  <c r="F128" i="80"/>
  <c r="E128" i="80"/>
  <c r="D128" i="80"/>
  <c r="C128" i="80"/>
  <c r="H127" i="80"/>
  <c r="C127" i="80"/>
  <c r="H126" i="80"/>
  <c r="C126" i="80"/>
  <c r="H125" i="80"/>
  <c r="C125" i="80"/>
  <c r="H124" i="80"/>
  <c r="C124" i="80"/>
  <c r="H123" i="80"/>
  <c r="C123" i="80"/>
  <c r="L122" i="80"/>
  <c r="K122" i="80"/>
  <c r="J122" i="80"/>
  <c r="I122" i="80"/>
  <c r="H122" i="80" s="1"/>
  <c r="G122" i="80"/>
  <c r="F122" i="80"/>
  <c r="E122" i="80"/>
  <c r="D122" i="80"/>
  <c r="C122" i="80" s="1"/>
  <c r="H121" i="80"/>
  <c r="C121" i="80"/>
  <c r="H120" i="80"/>
  <c r="C120" i="80"/>
  <c r="H119" i="80"/>
  <c r="C119" i="80"/>
  <c r="H118" i="80"/>
  <c r="C118" i="80"/>
  <c r="H117" i="80"/>
  <c r="C117" i="80"/>
  <c r="L116" i="80"/>
  <c r="K116" i="80"/>
  <c r="J116" i="80"/>
  <c r="I116" i="80"/>
  <c r="H116" i="80"/>
  <c r="G116" i="80"/>
  <c r="F116" i="80"/>
  <c r="E116" i="80"/>
  <c r="D116" i="80"/>
  <c r="C116" i="80"/>
  <c r="H115" i="80"/>
  <c r="C115" i="80"/>
  <c r="H114" i="80"/>
  <c r="C114" i="80"/>
  <c r="H113" i="80"/>
  <c r="C113" i="80"/>
  <c r="L112" i="80"/>
  <c r="K112" i="80"/>
  <c r="J112" i="80"/>
  <c r="I112" i="80"/>
  <c r="H112" i="80"/>
  <c r="G112" i="80"/>
  <c r="F112" i="80"/>
  <c r="E112" i="80"/>
  <c r="D112" i="80"/>
  <c r="C112" i="80" s="1"/>
  <c r="H111" i="80"/>
  <c r="C111" i="80"/>
  <c r="H110" i="80"/>
  <c r="C110" i="80"/>
  <c r="H109" i="80"/>
  <c r="C109" i="80"/>
  <c r="H108" i="80"/>
  <c r="C108" i="80"/>
  <c r="H107" i="80"/>
  <c r="C107" i="80"/>
  <c r="H106" i="80"/>
  <c r="C106" i="80"/>
  <c r="H105" i="80"/>
  <c r="C105" i="80"/>
  <c r="H104" i="80"/>
  <c r="C104" i="80"/>
  <c r="L103" i="80"/>
  <c r="K103" i="80"/>
  <c r="J103" i="80"/>
  <c r="H103" i="80" s="1"/>
  <c r="I103" i="80"/>
  <c r="G103" i="80"/>
  <c r="F103" i="80"/>
  <c r="E103" i="80"/>
  <c r="D103" i="80"/>
  <c r="C103" i="80"/>
  <c r="H102" i="80"/>
  <c r="C102" i="80"/>
  <c r="H101" i="80"/>
  <c r="C101" i="80"/>
  <c r="H100" i="80"/>
  <c r="C100" i="80"/>
  <c r="H99" i="80"/>
  <c r="C99" i="80"/>
  <c r="H98" i="80"/>
  <c r="C98" i="80"/>
  <c r="H97" i="80"/>
  <c r="C97" i="80"/>
  <c r="H96" i="80"/>
  <c r="C96" i="80"/>
  <c r="L95" i="80"/>
  <c r="K95" i="80"/>
  <c r="J95" i="80"/>
  <c r="I95" i="80"/>
  <c r="H95" i="80" s="1"/>
  <c r="G95" i="80"/>
  <c r="F95" i="80"/>
  <c r="E95" i="80"/>
  <c r="C95" i="80" s="1"/>
  <c r="D95" i="80"/>
  <c r="H94" i="80"/>
  <c r="C94" i="80"/>
  <c r="H93" i="80"/>
  <c r="C93" i="80"/>
  <c r="H92" i="80"/>
  <c r="C92" i="80"/>
  <c r="H91" i="80"/>
  <c r="C91" i="80"/>
  <c r="H90" i="80"/>
  <c r="C90" i="80"/>
  <c r="L89" i="80"/>
  <c r="K89" i="80"/>
  <c r="J89" i="80"/>
  <c r="I89" i="80"/>
  <c r="H89" i="80" s="1"/>
  <c r="G89" i="80"/>
  <c r="F89" i="80"/>
  <c r="E89" i="80"/>
  <c r="C89" i="80" s="1"/>
  <c r="D89" i="80"/>
  <c r="H88" i="80"/>
  <c r="C88" i="80"/>
  <c r="H87" i="80"/>
  <c r="C87" i="80"/>
  <c r="H86" i="80"/>
  <c r="C86" i="80"/>
  <c r="H85" i="80"/>
  <c r="C85" i="80"/>
  <c r="L84" i="80"/>
  <c r="L83" i="80" s="1"/>
  <c r="K84" i="80"/>
  <c r="J84" i="80"/>
  <c r="I84" i="80"/>
  <c r="H84" i="80"/>
  <c r="G84" i="80"/>
  <c r="F84" i="80"/>
  <c r="E84" i="80"/>
  <c r="D84" i="80"/>
  <c r="D83" i="80" s="1"/>
  <c r="C83" i="80" s="1"/>
  <c r="C84" i="80"/>
  <c r="K83" i="80"/>
  <c r="J83" i="80"/>
  <c r="I83" i="80"/>
  <c r="H83" i="80" s="1"/>
  <c r="G83" i="80"/>
  <c r="F83" i="80"/>
  <c r="E83" i="80"/>
  <c r="H82" i="80"/>
  <c r="C82" i="80"/>
  <c r="H81" i="80"/>
  <c r="C81" i="80"/>
  <c r="L80" i="80"/>
  <c r="K80" i="80"/>
  <c r="J80" i="80"/>
  <c r="I80" i="80"/>
  <c r="H80" i="80"/>
  <c r="G80" i="80"/>
  <c r="F80" i="80"/>
  <c r="E80" i="80"/>
  <c r="D80" i="80"/>
  <c r="C80" i="80" s="1"/>
  <c r="H79" i="80"/>
  <c r="C79" i="80"/>
  <c r="H78" i="80"/>
  <c r="C78" i="80"/>
  <c r="L77" i="80"/>
  <c r="K77" i="80"/>
  <c r="J77" i="80"/>
  <c r="J76" i="80" s="1"/>
  <c r="I77" i="80"/>
  <c r="H77" i="80" s="1"/>
  <c r="G77" i="80"/>
  <c r="F77" i="80"/>
  <c r="F76" i="80" s="1"/>
  <c r="F75" i="80" s="1"/>
  <c r="E77" i="80"/>
  <c r="C77" i="80" s="1"/>
  <c r="D77" i="80"/>
  <c r="L76" i="80"/>
  <c r="K76" i="80"/>
  <c r="I76" i="80"/>
  <c r="G76" i="80"/>
  <c r="E76" i="80"/>
  <c r="D76" i="80"/>
  <c r="C76" i="80" s="1"/>
  <c r="K75" i="80"/>
  <c r="I75" i="80"/>
  <c r="G75" i="80"/>
  <c r="E75" i="80"/>
  <c r="H74" i="80"/>
  <c r="C74" i="80"/>
  <c r="H73" i="80"/>
  <c r="C73" i="80"/>
  <c r="H72" i="80"/>
  <c r="C72" i="80"/>
  <c r="H71" i="80"/>
  <c r="C71" i="80"/>
  <c r="J70" i="80"/>
  <c r="H70" i="80" s="1"/>
  <c r="C70" i="80"/>
  <c r="L69" i="80"/>
  <c r="K69" i="80"/>
  <c r="J69" i="80"/>
  <c r="H69" i="80" s="1"/>
  <c r="I69" i="80"/>
  <c r="G69" i="80"/>
  <c r="F69" i="80"/>
  <c r="F67" i="80" s="1"/>
  <c r="E69" i="80"/>
  <c r="D69" i="80"/>
  <c r="C69" i="80"/>
  <c r="J68" i="80"/>
  <c r="H68" i="80" s="1"/>
  <c r="C68" i="80"/>
  <c r="L67" i="80"/>
  <c r="K67" i="80"/>
  <c r="I67" i="80"/>
  <c r="G67" i="80"/>
  <c r="E67" i="80"/>
  <c r="D67" i="80"/>
  <c r="C67" i="80" s="1"/>
  <c r="H66" i="80"/>
  <c r="C66" i="80"/>
  <c r="J65" i="80"/>
  <c r="H65" i="80" s="1"/>
  <c r="C65" i="80"/>
  <c r="H64" i="80"/>
  <c r="C64" i="80"/>
  <c r="H63" i="80"/>
  <c r="C63" i="80"/>
  <c r="H62" i="80"/>
  <c r="C62" i="80"/>
  <c r="H61" i="80"/>
  <c r="C61" i="80"/>
  <c r="H60" i="80"/>
  <c r="C60" i="80"/>
  <c r="H59" i="80"/>
  <c r="C59" i="80"/>
  <c r="L58" i="80"/>
  <c r="K58" i="80"/>
  <c r="J58" i="80"/>
  <c r="H58" i="80" s="1"/>
  <c r="I58" i="80"/>
  <c r="G58" i="80"/>
  <c r="F58" i="80"/>
  <c r="E58" i="80"/>
  <c r="D58" i="80"/>
  <c r="C58" i="80"/>
  <c r="J57" i="80"/>
  <c r="H57" i="80" s="1"/>
  <c r="C57" i="80"/>
  <c r="H56" i="80"/>
  <c r="C56" i="80"/>
  <c r="L55" i="80"/>
  <c r="K55" i="80"/>
  <c r="J55" i="80"/>
  <c r="J54" i="80" s="1"/>
  <c r="I55" i="80"/>
  <c r="H55" i="80" s="1"/>
  <c r="G55" i="80"/>
  <c r="F55" i="80"/>
  <c r="F54" i="80" s="1"/>
  <c r="F53" i="80" s="1"/>
  <c r="F52" i="80" s="1"/>
  <c r="F51" i="80" s="1"/>
  <c r="F50" i="80" s="1"/>
  <c r="E55" i="80"/>
  <c r="C55" i="80" s="1"/>
  <c r="D55" i="80"/>
  <c r="L54" i="80"/>
  <c r="L53" i="80" s="1"/>
  <c r="K54" i="80"/>
  <c r="I54" i="80"/>
  <c r="G54" i="80"/>
  <c r="E54" i="80"/>
  <c r="D54" i="80"/>
  <c r="C54" i="80" s="1"/>
  <c r="K53" i="80"/>
  <c r="I53" i="80"/>
  <c r="G53" i="80"/>
  <c r="E53" i="80"/>
  <c r="K52" i="80"/>
  <c r="I52" i="80"/>
  <c r="G52" i="80"/>
  <c r="E52" i="80"/>
  <c r="K51" i="80"/>
  <c r="I51" i="80"/>
  <c r="G51" i="80"/>
  <c r="E51" i="80"/>
  <c r="E287" i="80" s="1"/>
  <c r="K50" i="80"/>
  <c r="I50" i="80"/>
  <c r="G50" i="80"/>
  <c r="E50" i="80"/>
  <c r="H47" i="80"/>
  <c r="C47" i="80"/>
  <c r="H46" i="80"/>
  <c r="C46" i="80"/>
  <c r="L45" i="80"/>
  <c r="H45" i="80"/>
  <c r="G45" i="80"/>
  <c r="C45" i="80" s="1"/>
  <c r="H44" i="80"/>
  <c r="C44" i="80"/>
  <c r="K43" i="80"/>
  <c r="J43" i="80"/>
  <c r="H43" i="80" s="1"/>
  <c r="I43" i="80"/>
  <c r="F43" i="80"/>
  <c r="E43" i="80"/>
  <c r="C43" i="80" s="1"/>
  <c r="D43" i="80"/>
  <c r="H42" i="80"/>
  <c r="C42" i="80"/>
  <c r="I41" i="80"/>
  <c r="H41" i="80"/>
  <c r="D41" i="80"/>
  <c r="C41" i="80" s="1"/>
  <c r="K40" i="80"/>
  <c r="H40" i="80"/>
  <c r="C40" i="80"/>
  <c r="H39" i="80"/>
  <c r="C39" i="80"/>
  <c r="H38" i="80"/>
  <c r="C38" i="80"/>
  <c r="H37" i="80"/>
  <c r="C37" i="80"/>
  <c r="K36" i="80"/>
  <c r="H36" i="80" s="1"/>
  <c r="F36" i="80"/>
  <c r="C36" i="80" s="1"/>
  <c r="H35" i="80"/>
  <c r="C35" i="80"/>
  <c r="H34" i="80"/>
  <c r="C34" i="80"/>
  <c r="K33" i="80"/>
  <c r="H33" i="80" s="1"/>
  <c r="F33" i="80"/>
  <c r="C33" i="80" s="1"/>
  <c r="H32" i="80"/>
  <c r="C32" i="80"/>
  <c r="K31" i="80"/>
  <c r="H31" i="80" s="1"/>
  <c r="F31" i="80"/>
  <c r="C31" i="80"/>
  <c r="H30" i="80"/>
  <c r="C30" i="80"/>
  <c r="H29" i="80"/>
  <c r="C29" i="80"/>
  <c r="H28" i="80"/>
  <c r="C28" i="80"/>
  <c r="K27" i="80"/>
  <c r="H27" i="80"/>
  <c r="F27" i="80"/>
  <c r="C27" i="80" s="1"/>
  <c r="K26" i="80"/>
  <c r="K287" i="80" s="1"/>
  <c r="F26" i="80"/>
  <c r="C26" i="80" s="1"/>
  <c r="H25" i="80"/>
  <c r="C25" i="80"/>
  <c r="H24" i="80"/>
  <c r="C24" i="80"/>
  <c r="H23" i="80"/>
  <c r="C23" i="80"/>
  <c r="H22" i="80"/>
  <c r="C22" i="80"/>
  <c r="L21" i="80"/>
  <c r="L289" i="80" s="1"/>
  <c r="L288" i="80" s="1"/>
  <c r="K21" i="80"/>
  <c r="K289" i="80" s="1"/>
  <c r="K288" i="80" s="1"/>
  <c r="J21" i="80"/>
  <c r="J289" i="80" s="1"/>
  <c r="J288" i="80" s="1"/>
  <c r="I21" i="80"/>
  <c r="I289" i="80" s="1"/>
  <c r="I288" i="80" s="1"/>
  <c r="G21" i="80"/>
  <c r="G289" i="80" s="1"/>
  <c r="G288" i="80" s="1"/>
  <c r="F21" i="80"/>
  <c r="F289" i="80" s="1"/>
  <c r="F288" i="80" s="1"/>
  <c r="E21" i="80"/>
  <c r="E289" i="80" s="1"/>
  <c r="E288" i="80" s="1"/>
  <c r="D21" i="80"/>
  <c r="D289" i="80" s="1"/>
  <c r="D288" i="80" s="1"/>
  <c r="C21" i="80"/>
  <c r="L20" i="80"/>
  <c r="J20" i="80"/>
  <c r="I20" i="80"/>
  <c r="F20" i="80"/>
  <c r="E20" i="80"/>
  <c r="D20" i="80"/>
  <c r="H298" i="79"/>
  <c r="C298" i="79"/>
  <c r="H297" i="79"/>
  <c r="C297" i="79"/>
  <c r="H296" i="79"/>
  <c r="C296" i="79"/>
  <c r="H295" i="79"/>
  <c r="C295" i="79"/>
  <c r="H294" i="79"/>
  <c r="C294" i="79"/>
  <c r="H293" i="79"/>
  <c r="C293" i="79"/>
  <c r="H292" i="79"/>
  <c r="C292" i="79"/>
  <c r="H291" i="79"/>
  <c r="C291" i="79"/>
  <c r="L290" i="79"/>
  <c r="K290" i="79"/>
  <c r="J290" i="79"/>
  <c r="I290" i="79"/>
  <c r="H290" i="79"/>
  <c r="G290" i="79"/>
  <c r="F290" i="79"/>
  <c r="E290" i="79"/>
  <c r="D290" i="79"/>
  <c r="C290" i="79"/>
  <c r="H285" i="79"/>
  <c r="C285" i="79"/>
  <c r="H284" i="79"/>
  <c r="C284" i="79"/>
  <c r="L283" i="79"/>
  <c r="K283" i="79"/>
  <c r="J283" i="79"/>
  <c r="I283" i="79"/>
  <c r="H283" i="79" s="1"/>
  <c r="G283" i="79"/>
  <c r="F283" i="79"/>
  <c r="E283" i="79"/>
  <c r="D283" i="79"/>
  <c r="C283" i="79" s="1"/>
  <c r="H282" i="79"/>
  <c r="C282" i="79"/>
  <c r="L281" i="79"/>
  <c r="K281" i="79"/>
  <c r="J281" i="79"/>
  <c r="I281" i="79"/>
  <c r="H281" i="79" s="1"/>
  <c r="G281" i="79"/>
  <c r="F281" i="79"/>
  <c r="E281" i="79"/>
  <c r="D281" i="79"/>
  <c r="C281" i="79" s="1"/>
  <c r="H280" i="79"/>
  <c r="C280" i="79"/>
  <c r="H279" i="79"/>
  <c r="C279" i="79"/>
  <c r="H278" i="79"/>
  <c r="C278" i="79"/>
  <c r="H277" i="79"/>
  <c r="C277" i="79"/>
  <c r="L276" i="79"/>
  <c r="K276" i="79"/>
  <c r="H276" i="79" s="1"/>
  <c r="J276" i="79"/>
  <c r="I276" i="79"/>
  <c r="G276" i="79"/>
  <c r="F276" i="79"/>
  <c r="E276" i="79"/>
  <c r="D276" i="79"/>
  <c r="C276" i="79"/>
  <c r="H275" i="79"/>
  <c r="C275" i="79"/>
  <c r="H274" i="79"/>
  <c r="C274" i="79"/>
  <c r="H273" i="79"/>
  <c r="C273" i="79"/>
  <c r="L272" i="79"/>
  <c r="K272" i="79"/>
  <c r="H272" i="79" s="1"/>
  <c r="J272" i="79"/>
  <c r="I272" i="79"/>
  <c r="G272" i="79"/>
  <c r="F272" i="79"/>
  <c r="E272" i="79"/>
  <c r="D272" i="79"/>
  <c r="C272" i="79"/>
  <c r="H271" i="79"/>
  <c r="C271" i="79"/>
  <c r="L270" i="79"/>
  <c r="K270" i="79"/>
  <c r="K269" i="79" s="1"/>
  <c r="J270" i="79"/>
  <c r="I270" i="79"/>
  <c r="G270" i="79"/>
  <c r="G269" i="79" s="1"/>
  <c r="G286" i="79" s="1"/>
  <c r="F270" i="79"/>
  <c r="E270" i="79"/>
  <c r="D270" i="79"/>
  <c r="C270" i="79"/>
  <c r="L269" i="79"/>
  <c r="J269" i="79"/>
  <c r="I269" i="79"/>
  <c r="F269" i="79"/>
  <c r="E269" i="79"/>
  <c r="D269" i="79"/>
  <c r="C269" i="79" s="1"/>
  <c r="H268" i="79"/>
  <c r="C268" i="79"/>
  <c r="H267" i="79"/>
  <c r="C267" i="79"/>
  <c r="H266" i="79"/>
  <c r="C266" i="79"/>
  <c r="H265" i="79"/>
  <c r="C265" i="79"/>
  <c r="L264" i="79"/>
  <c r="K264" i="79"/>
  <c r="H264" i="79" s="1"/>
  <c r="J264" i="79"/>
  <c r="I264" i="79"/>
  <c r="G264" i="79"/>
  <c r="F264" i="79"/>
  <c r="E264" i="79"/>
  <c r="D264" i="79"/>
  <c r="C264" i="79"/>
  <c r="H263" i="79"/>
  <c r="C263" i="79"/>
  <c r="H262" i="79"/>
  <c r="C262" i="79"/>
  <c r="H261" i="79"/>
  <c r="C261" i="79"/>
  <c r="L260" i="79"/>
  <c r="K260" i="79"/>
  <c r="K259" i="79" s="1"/>
  <c r="K230" i="79" s="1"/>
  <c r="J260" i="79"/>
  <c r="I260" i="79"/>
  <c r="G260" i="79"/>
  <c r="F260" i="79"/>
  <c r="E260" i="79"/>
  <c r="D260" i="79"/>
  <c r="C260" i="79"/>
  <c r="L259" i="79"/>
  <c r="J259" i="79"/>
  <c r="I259" i="79"/>
  <c r="H259" i="79" s="1"/>
  <c r="G259" i="79"/>
  <c r="F259" i="79"/>
  <c r="E259" i="79"/>
  <c r="D259" i="79"/>
  <c r="C259" i="79" s="1"/>
  <c r="H258" i="79"/>
  <c r="C258" i="79"/>
  <c r="H257" i="79"/>
  <c r="C257" i="79"/>
  <c r="H256" i="79"/>
  <c r="C256" i="79"/>
  <c r="H255" i="79"/>
  <c r="C255" i="79"/>
  <c r="H254" i="79"/>
  <c r="C254" i="79"/>
  <c r="H253" i="79"/>
  <c r="C253" i="79"/>
  <c r="L252" i="79"/>
  <c r="K252" i="79"/>
  <c r="J252" i="79"/>
  <c r="I252" i="79"/>
  <c r="H252" i="79"/>
  <c r="G252" i="79"/>
  <c r="F252" i="79"/>
  <c r="E252" i="79"/>
  <c r="D252" i="79"/>
  <c r="C252" i="79"/>
  <c r="L251" i="79"/>
  <c r="K251" i="79"/>
  <c r="J251" i="79"/>
  <c r="I251" i="79"/>
  <c r="H251" i="79" s="1"/>
  <c r="G251" i="79"/>
  <c r="F251" i="79"/>
  <c r="E251" i="79"/>
  <c r="D251" i="79"/>
  <c r="C251" i="79" s="1"/>
  <c r="H250" i="79"/>
  <c r="C250" i="79"/>
  <c r="H249" i="79"/>
  <c r="C249" i="79"/>
  <c r="H248" i="79"/>
  <c r="C248" i="79"/>
  <c r="H247" i="79"/>
  <c r="C247" i="79"/>
  <c r="L246" i="79"/>
  <c r="K246" i="79"/>
  <c r="J246" i="79"/>
  <c r="I246" i="79"/>
  <c r="H246" i="79" s="1"/>
  <c r="G246" i="79"/>
  <c r="F246" i="79"/>
  <c r="E246" i="79"/>
  <c r="D246" i="79"/>
  <c r="C246" i="79"/>
  <c r="H245" i="79"/>
  <c r="C245" i="79"/>
  <c r="H244" i="79"/>
  <c r="C244" i="79"/>
  <c r="H243" i="79"/>
  <c r="C243" i="79"/>
  <c r="H242" i="79"/>
  <c r="C242" i="79"/>
  <c r="H241" i="79"/>
  <c r="C241" i="79"/>
  <c r="H240" i="79"/>
  <c r="C240" i="79"/>
  <c r="H239" i="79"/>
  <c r="C239" i="79"/>
  <c r="L238" i="79"/>
  <c r="K238" i="79"/>
  <c r="J238" i="79"/>
  <c r="I238" i="79"/>
  <c r="H238" i="79" s="1"/>
  <c r="G238" i="79"/>
  <c r="F238" i="79"/>
  <c r="E238" i="79"/>
  <c r="D238" i="79"/>
  <c r="C238" i="79"/>
  <c r="H237" i="79"/>
  <c r="C237" i="79"/>
  <c r="H236" i="79"/>
  <c r="C236" i="79"/>
  <c r="L235" i="79"/>
  <c r="K235" i="79"/>
  <c r="J235" i="79"/>
  <c r="I235" i="79"/>
  <c r="H235" i="79" s="1"/>
  <c r="G235" i="79"/>
  <c r="F235" i="79"/>
  <c r="E235" i="79"/>
  <c r="D235" i="79"/>
  <c r="C235" i="79" s="1"/>
  <c r="H234" i="79"/>
  <c r="C234" i="79"/>
  <c r="L233" i="79"/>
  <c r="K233" i="79"/>
  <c r="J233" i="79"/>
  <c r="I233" i="79"/>
  <c r="H233" i="79" s="1"/>
  <c r="G233" i="79"/>
  <c r="F233" i="79"/>
  <c r="E233" i="79"/>
  <c r="D233" i="79"/>
  <c r="C233" i="79" s="1"/>
  <c r="H232" i="79"/>
  <c r="C232" i="79"/>
  <c r="L231" i="79"/>
  <c r="K231" i="79"/>
  <c r="J231" i="79"/>
  <c r="I231" i="79"/>
  <c r="H231" i="79" s="1"/>
  <c r="G231" i="79"/>
  <c r="F231" i="79"/>
  <c r="E231" i="79"/>
  <c r="E230" i="79" s="1"/>
  <c r="C230" i="79" s="1"/>
  <c r="D231" i="79"/>
  <c r="C231" i="79" s="1"/>
  <c r="L230" i="79"/>
  <c r="J230" i="79"/>
  <c r="I230" i="79"/>
  <c r="H230" i="79" s="1"/>
  <c r="G230" i="79"/>
  <c r="F230" i="79"/>
  <c r="D230" i="79"/>
  <c r="H229" i="79"/>
  <c r="C229" i="79"/>
  <c r="H228" i="79"/>
  <c r="C228" i="79"/>
  <c r="L227" i="79"/>
  <c r="K227" i="79"/>
  <c r="J227" i="79"/>
  <c r="I227" i="79"/>
  <c r="H227" i="79" s="1"/>
  <c r="G227" i="79"/>
  <c r="F227" i="79"/>
  <c r="E227" i="79"/>
  <c r="D227" i="79"/>
  <c r="C227" i="79" s="1"/>
  <c r="H226" i="79"/>
  <c r="C226" i="79"/>
  <c r="H225" i="79"/>
  <c r="C225" i="79"/>
  <c r="H224" i="79"/>
  <c r="C224" i="79"/>
  <c r="I223" i="79"/>
  <c r="H223" i="79" s="1"/>
  <c r="C223" i="79"/>
  <c r="H222" i="79"/>
  <c r="C222" i="79"/>
  <c r="H221" i="79"/>
  <c r="C221" i="79"/>
  <c r="H220" i="79"/>
  <c r="C220" i="79"/>
  <c r="I219" i="79"/>
  <c r="H219" i="79"/>
  <c r="C219" i="79"/>
  <c r="H218" i="79"/>
  <c r="C218" i="79"/>
  <c r="H217" i="79"/>
  <c r="C217" i="79"/>
  <c r="L216" i="79"/>
  <c r="K216" i="79"/>
  <c r="J216" i="79"/>
  <c r="I216" i="79"/>
  <c r="H216" i="79" s="1"/>
  <c r="G216" i="79"/>
  <c r="F216" i="79"/>
  <c r="E216" i="79"/>
  <c r="D216" i="79"/>
  <c r="C216" i="79" s="1"/>
  <c r="H215" i="79"/>
  <c r="C215" i="79"/>
  <c r="H214" i="79"/>
  <c r="C214" i="79"/>
  <c r="H213" i="79"/>
  <c r="C213" i="79"/>
  <c r="H212" i="79"/>
  <c r="C212" i="79"/>
  <c r="H211" i="79"/>
  <c r="C211" i="79"/>
  <c r="H210" i="79"/>
  <c r="C210" i="79"/>
  <c r="H209" i="79"/>
  <c r="C209" i="79"/>
  <c r="H208" i="79"/>
  <c r="C208" i="79"/>
  <c r="H207" i="79"/>
  <c r="C207" i="79"/>
  <c r="H206" i="79"/>
  <c r="C206" i="79"/>
  <c r="L205" i="79"/>
  <c r="K205" i="79"/>
  <c r="K204" i="79" s="1"/>
  <c r="J205" i="79"/>
  <c r="H205" i="79" s="1"/>
  <c r="I205" i="79"/>
  <c r="G205" i="79"/>
  <c r="F205" i="79"/>
  <c r="C205" i="79" s="1"/>
  <c r="E205" i="79"/>
  <c r="D205" i="79"/>
  <c r="L204" i="79"/>
  <c r="J204" i="79"/>
  <c r="I204" i="79"/>
  <c r="G204" i="79"/>
  <c r="F204" i="79"/>
  <c r="E204" i="79"/>
  <c r="D204" i="79"/>
  <c r="C204" i="79" s="1"/>
  <c r="H203" i="79"/>
  <c r="C203" i="79"/>
  <c r="H202" i="79"/>
  <c r="C202" i="79"/>
  <c r="H201" i="79"/>
  <c r="C201" i="79"/>
  <c r="H200" i="79"/>
  <c r="C200" i="79"/>
  <c r="H199" i="79"/>
  <c r="C199" i="79"/>
  <c r="L198" i="79"/>
  <c r="K198" i="79"/>
  <c r="J198" i="79"/>
  <c r="I198" i="79"/>
  <c r="H198" i="79"/>
  <c r="G198" i="79"/>
  <c r="F198" i="79"/>
  <c r="E198" i="79"/>
  <c r="D198" i="79"/>
  <c r="C198" i="79" s="1"/>
  <c r="H197" i="79"/>
  <c r="C197" i="79"/>
  <c r="L196" i="79"/>
  <c r="K196" i="79"/>
  <c r="J196" i="79"/>
  <c r="I196" i="79"/>
  <c r="I195" i="79" s="1"/>
  <c r="H196" i="79"/>
  <c r="G196" i="79"/>
  <c r="F196" i="79"/>
  <c r="E196" i="79"/>
  <c r="E195" i="79" s="1"/>
  <c r="D196" i="79"/>
  <c r="C196" i="79" s="1"/>
  <c r="L195" i="79"/>
  <c r="J195" i="79"/>
  <c r="G195" i="79"/>
  <c r="G194" i="79" s="1"/>
  <c r="F195" i="79"/>
  <c r="D195" i="79"/>
  <c r="L194" i="79"/>
  <c r="J194" i="79"/>
  <c r="F194" i="79"/>
  <c r="D194" i="79"/>
  <c r="H193" i="79"/>
  <c r="C193" i="79"/>
  <c r="L192" i="79"/>
  <c r="K192" i="79"/>
  <c r="J192" i="79"/>
  <c r="I192" i="79"/>
  <c r="I191" i="79" s="1"/>
  <c r="H191" i="79" s="1"/>
  <c r="H192" i="79"/>
  <c r="G192" i="79"/>
  <c r="F192" i="79"/>
  <c r="E192" i="79"/>
  <c r="E191" i="79" s="1"/>
  <c r="D192" i="79"/>
  <c r="C192" i="79" s="1"/>
  <c r="L191" i="79"/>
  <c r="K191" i="79"/>
  <c r="J191" i="79"/>
  <c r="G191" i="79"/>
  <c r="F191" i="79"/>
  <c r="D191" i="79"/>
  <c r="C191" i="79" s="1"/>
  <c r="H190" i="79"/>
  <c r="C190" i="79"/>
  <c r="H189" i="79"/>
  <c r="C189" i="79"/>
  <c r="L188" i="79"/>
  <c r="K188" i="79"/>
  <c r="J188" i="79"/>
  <c r="I188" i="79"/>
  <c r="I187" i="79" s="1"/>
  <c r="H187" i="79" s="1"/>
  <c r="H188" i="79"/>
  <c r="G188" i="79"/>
  <c r="F188" i="79"/>
  <c r="E188" i="79"/>
  <c r="E187" i="79" s="1"/>
  <c r="D188" i="79"/>
  <c r="C188" i="79" s="1"/>
  <c r="L187" i="79"/>
  <c r="K187" i="79"/>
  <c r="J187" i="79"/>
  <c r="G187" i="79"/>
  <c r="F187" i="79"/>
  <c r="H186" i="79"/>
  <c r="C186" i="79"/>
  <c r="H185" i="79"/>
  <c r="C185" i="79"/>
  <c r="L184" i="79"/>
  <c r="K184" i="79"/>
  <c r="J184" i="79"/>
  <c r="I184" i="79"/>
  <c r="H184" i="79"/>
  <c r="G184" i="79"/>
  <c r="F184" i="79"/>
  <c r="E184" i="79"/>
  <c r="D184" i="79"/>
  <c r="C184" i="79" s="1"/>
  <c r="H183" i="79"/>
  <c r="C183" i="79"/>
  <c r="H182" i="79"/>
  <c r="C182" i="79"/>
  <c r="H181" i="79"/>
  <c r="C181" i="79"/>
  <c r="H180" i="79"/>
  <c r="C180" i="79"/>
  <c r="L179" i="79"/>
  <c r="K179" i="79"/>
  <c r="J179" i="79"/>
  <c r="H179" i="79" s="1"/>
  <c r="I179" i="79"/>
  <c r="G179" i="79"/>
  <c r="F179" i="79"/>
  <c r="E179" i="79"/>
  <c r="D179" i="79"/>
  <c r="C179" i="79" s="1"/>
  <c r="H178" i="79"/>
  <c r="C178" i="79"/>
  <c r="H177" i="79"/>
  <c r="C177" i="79"/>
  <c r="H176" i="79"/>
  <c r="C176" i="79"/>
  <c r="L175" i="79"/>
  <c r="K175" i="79"/>
  <c r="J175" i="79"/>
  <c r="H175" i="79" s="1"/>
  <c r="I175" i="79"/>
  <c r="G175" i="79"/>
  <c r="F175" i="79"/>
  <c r="E175" i="79"/>
  <c r="D175" i="79"/>
  <c r="C175" i="79" s="1"/>
  <c r="L174" i="79"/>
  <c r="K174" i="79"/>
  <c r="J174" i="79"/>
  <c r="I174" i="79"/>
  <c r="H174" i="79"/>
  <c r="G174" i="79"/>
  <c r="F174" i="79"/>
  <c r="E174" i="79"/>
  <c r="D174" i="79"/>
  <c r="C174" i="79" s="1"/>
  <c r="L173" i="79"/>
  <c r="K173" i="79"/>
  <c r="J173" i="79"/>
  <c r="H173" i="79" s="1"/>
  <c r="I173" i="79"/>
  <c r="G173" i="79"/>
  <c r="F173" i="79"/>
  <c r="E173" i="79"/>
  <c r="D173" i="79"/>
  <c r="C173" i="79" s="1"/>
  <c r="H172" i="79"/>
  <c r="C172" i="79"/>
  <c r="H171" i="79"/>
  <c r="C171" i="79"/>
  <c r="H170" i="79"/>
  <c r="C170" i="79"/>
  <c r="H169" i="79"/>
  <c r="C169" i="79"/>
  <c r="H168" i="79"/>
  <c r="C168" i="79"/>
  <c r="H167" i="79"/>
  <c r="C167" i="79"/>
  <c r="L166" i="79"/>
  <c r="K166" i="79"/>
  <c r="J166" i="79"/>
  <c r="I166" i="79"/>
  <c r="I165" i="79" s="1"/>
  <c r="H166" i="79"/>
  <c r="G166" i="79"/>
  <c r="F166" i="79"/>
  <c r="E166" i="79"/>
  <c r="E165" i="79" s="1"/>
  <c r="E75" i="79" s="1"/>
  <c r="D166" i="79"/>
  <c r="C166" i="79" s="1"/>
  <c r="L165" i="79"/>
  <c r="K165" i="79"/>
  <c r="J165" i="79"/>
  <c r="G165" i="79"/>
  <c r="F165" i="79"/>
  <c r="D165" i="79"/>
  <c r="C165" i="79" s="1"/>
  <c r="H164" i="79"/>
  <c r="C164" i="79"/>
  <c r="H163" i="79"/>
  <c r="C163" i="79"/>
  <c r="H162" i="79"/>
  <c r="C162" i="79"/>
  <c r="H161" i="79"/>
  <c r="C161" i="79"/>
  <c r="L160" i="79"/>
  <c r="K160" i="79"/>
  <c r="J160" i="79"/>
  <c r="I160" i="79"/>
  <c r="H160" i="79"/>
  <c r="G160" i="79"/>
  <c r="F160" i="79"/>
  <c r="E160" i="79"/>
  <c r="D160" i="79"/>
  <c r="C160" i="79" s="1"/>
  <c r="H159" i="79"/>
  <c r="C159" i="79"/>
  <c r="H158" i="79"/>
  <c r="C158" i="79"/>
  <c r="H157" i="79"/>
  <c r="C157" i="79"/>
  <c r="H156" i="79"/>
  <c r="C156" i="79"/>
  <c r="H155" i="79"/>
  <c r="C155" i="79"/>
  <c r="H154" i="79"/>
  <c r="C154" i="79"/>
  <c r="H153" i="79"/>
  <c r="C153" i="79"/>
  <c r="H152" i="79"/>
  <c r="C152" i="79"/>
  <c r="L151" i="79"/>
  <c r="K151" i="79"/>
  <c r="J151" i="79"/>
  <c r="I151" i="79"/>
  <c r="H151" i="79"/>
  <c r="G151" i="79"/>
  <c r="F151" i="79"/>
  <c r="E151" i="79"/>
  <c r="D151" i="79"/>
  <c r="C151" i="79" s="1"/>
  <c r="H150" i="79"/>
  <c r="C150" i="79"/>
  <c r="H149" i="79"/>
  <c r="C149" i="79"/>
  <c r="H148" i="79"/>
  <c r="C148" i="79"/>
  <c r="H147" i="79"/>
  <c r="C147" i="79"/>
  <c r="H146" i="79"/>
  <c r="C146" i="79"/>
  <c r="H145" i="79"/>
  <c r="C145" i="79"/>
  <c r="L144" i="79"/>
  <c r="K144" i="79"/>
  <c r="J144" i="79"/>
  <c r="I144" i="79"/>
  <c r="H144" i="79"/>
  <c r="G144" i="79"/>
  <c r="F144" i="79"/>
  <c r="E144" i="79"/>
  <c r="D144" i="79"/>
  <c r="C144" i="79" s="1"/>
  <c r="H143" i="79"/>
  <c r="C143" i="79"/>
  <c r="H142" i="79"/>
  <c r="C142" i="79"/>
  <c r="L141" i="79"/>
  <c r="K141" i="79"/>
  <c r="J141" i="79"/>
  <c r="H141" i="79" s="1"/>
  <c r="I141" i="79"/>
  <c r="G141" i="79"/>
  <c r="F141" i="79"/>
  <c r="E141" i="79"/>
  <c r="D141" i="79"/>
  <c r="C141" i="79" s="1"/>
  <c r="H140" i="79"/>
  <c r="C140" i="79"/>
  <c r="H139" i="79"/>
  <c r="C139" i="79"/>
  <c r="H138" i="79"/>
  <c r="C138" i="79"/>
  <c r="H137" i="79"/>
  <c r="C137" i="79"/>
  <c r="L136" i="79"/>
  <c r="K136" i="79"/>
  <c r="J136" i="79"/>
  <c r="I136" i="79"/>
  <c r="H136" i="79"/>
  <c r="G136" i="79"/>
  <c r="F136" i="79"/>
  <c r="E136" i="79"/>
  <c r="D136" i="79"/>
  <c r="C136" i="79" s="1"/>
  <c r="H135" i="79"/>
  <c r="C135" i="79"/>
  <c r="H134" i="79"/>
  <c r="C134" i="79"/>
  <c r="H133" i="79"/>
  <c r="C133" i="79"/>
  <c r="H132" i="79"/>
  <c r="C132" i="79"/>
  <c r="L131" i="79"/>
  <c r="K131" i="79"/>
  <c r="J131" i="79"/>
  <c r="H131" i="79" s="1"/>
  <c r="I131" i="79"/>
  <c r="G131" i="79"/>
  <c r="F131" i="79"/>
  <c r="E131" i="79"/>
  <c r="D131" i="79"/>
  <c r="C131" i="79" s="1"/>
  <c r="L130" i="79"/>
  <c r="K130" i="79"/>
  <c r="J130" i="79"/>
  <c r="I130" i="79"/>
  <c r="H130" i="79"/>
  <c r="G130" i="79"/>
  <c r="F130" i="79"/>
  <c r="E130" i="79"/>
  <c r="D130" i="79"/>
  <c r="C130" i="79" s="1"/>
  <c r="H129" i="79"/>
  <c r="C129" i="79"/>
  <c r="L128" i="79"/>
  <c r="K128" i="79"/>
  <c r="J128" i="79"/>
  <c r="I128" i="79"/>
  <c r="H128" i="79"/>
  <c r="G128" i="79"/>
  <c r="F128" i="79"/>
  <c r="E128" i="79"/>
  <c r="D128" i="79"/>
  <c r="C128" i="79"/>
  <c r="H127" i="79"/>
  <c r="C127" i="79"/>
  <c r="H126" i="79"/>
  <c r="C126" i="79"/>
  <c r="H125" i="79"/>
  <c r="C125" i="79"/>
  <c r="H124" i="79"/>
  <c r="C124" i="79"/>
  <c r="H123" i="79"/>
  <c r="C123" i="79"/>
  <c r="L122" i="79"/>
  <c r="K122" i="79"/>
  <c r="J122" i="79"/>
  <c r="I122" i="79"/>
  <c r="H122" i="79"/>
  <c r="G122" i="79"/>
  <c r="F122" i="79"/>
  <c r="E122" i="79"/>
  <c r="D122" i="79"/>
  <c r="C122" i="79" s="1"/>
  <c r="H121" i="79"/>
  <c r="C121" i="79"/>
  <c r="H120" i="79"/>
  <c r="C120" i="79"/>
  <c r="H119" i="79"/>
  <c r="C119" i="79"/>
  <c r="H118" i="79"/>
  <c r="C118" i="79"/>
  <c r="H117" i="79"/>
  <c r="C117" i="79"/>
  <c r="L116" i="79"/>
  <c r="K116" i="79"/>
  <c r="J116" i="79"/>
  <c r="I116" i="79"/>
  <c r="H116" i="79"/>
  <c r="G116" i="79"/>
  <c r="F116" i="79"/>
  <c r="E116" i="79"/>
  <c r="D116" i="79"/>
  <c r="C116" i="79" s="1"/>
  <c r="H115" i="79"/>
  <c r="C115" i="79"/>
  <c r="H114" i="79"/>
  <c r="C114" i="79"/>
  <c r="H113" i="79"/>
  <c r="C113" i="79"/>
  <c r="L112" i="79"/>
  <c r="K112" i="79"/>
  <c r="J112" i="79"/>
  <c r="I112" i="79"/>
  <c r="H112" i="79"/>
  <c r="G112" i="79"/>
  <c r="F112" i="79"/>
  <c r="E112" i="79"/>
  <c r="D112" i="79"/>
  <c r="C112" i="79" s="1"/>
  <c r="H111" i="79"/>
  <c r="C111" i="79"/>
  <c r="H110" i="79"/>
  <c r="C110" i="79"/>
  <c r="H109" i="79"/>
  <c r="C109" i="79"/>
  <c r="H108" i="79"/>
  <c r="C108" i="79"/>
  <c r="H107" i="79"/>
  <c r="C107" i="79"/>
  <c r="H106" i="79"/>
  <c r="C106" i="79"/>
  <c r="H105" i="79"/>
  <c r="C105" i="79"/>
  <c r="H104" i="79"/>
  <c r="C104" i="79"/>
  <c r="L103" i="79"/>
  <c r="K103" i="79"/>
  <c r="J103" i="79"/>
  <c r="H103" i="79" s="1"/>
  <c r="I103" i="79"/>
  <c r="G103" i="79"/>
  <c r="F103" i="79"/>
  <c r="E103" i="79"/>
  <c r="D103" i="79"/>
  <c r="C103" i="79" s="1"/>
  <c r="H102" i="79"/>
  <c r="C102" i="79"/>
  <c r="H101" i="79"/>
  <c r="C101" i="79"/>
  <c r="H100" i="79"/>
  <c r="C100" i="79"/>
  <c r="H99" i="79"/>
  <c r="C99" i="79"/>
  <c r="H98" i="79"/>
  <c r="C98" i="79"/>
  <c r="H97" i="79"/>
  <c r="C97" i="79"/>
  <c r="H96" i="79"/>
  <c r="C96" i="79"/>
  <c r="L95" i="79"/>
  <c r="K95" i="79"/>
  <c r="J95" i="79"/>
  <c r="H95" i="79" s="1"/>
  <c r="I95" i="79"/>
  <c r="G95" i="79"/>
  <c r="F95" i="79"/>
  <c r="E95" i="79"/>
  <c r="D95" i="79"/>
  <c r="C95" i="79" s="1"/>
  <c r="H94" i="79"/>
  <c r="C94" i="79"/>
  <c r="H93" i="79"/>
  <c r="C93" i="79"/>
  <c r="H92" i="79"/>
  <c r="C92" i="79"/>
  <c r="H91" i="79"/>
  <c r="C91" i="79"/>
  <c r="H90" i="79"/>
  <c r="C90" i="79"/>
  <c r="L89" i="79"/>
  <c r="K89" i="79"/>
  <c r="J89" i="79"/>
  <c r="I89" i="79"/>
  <c r="H89" i="79"/>
  <c r="G89" i="79"/>
  <c r="F89" i="79"/>
  <c r="E89" i="79"/>
  <c r="D89" i="79"/>
  <c r="C89" i="79" s="1"/>
  <c r="H88" i="79"/>
  <c r="C88" i="79"/>
  <c r="H87" i="79"/>
  <c r="C87" i="79"/>
  <c r="H86" i="79"/>
  <c r="C86" i="79"/>
  <c r="H85" i="79"/>
  <c r="C85" i="79"/>
  <c r="L84" i="79"/>
  <c r="K84" i="79"/>
  <c r="J84" i="79"/>
  <c r="I84" i="79"/>
  <c r="H84" i="79"/>
  <c r="G84" i="79"/>
  <c r="F84" i="79"/>
  <c r="E84" i="79"/>
  <c r="D84" i="79"/>
  <c r="C84" i="79" s="1"/>
  <c r="L83" i="79"/>
  <c r="K83" i="79"/>
  <c r="J83" i="79"/>
  <c r="I83" i="79"/>
  <c r="H83" i="79"/>
  <c r="G83" i="79"/>
  <c r="F83" i="79"/>
  <c r="E83" i="79"/>
  <c r="D83" i="79"/>
  <c r="C83" i="79" s="1"/>
  <c r="H82" i="79"/>
  <c r="C82" i="79"/>
  <c r="H81" i="79"/>
  <c r="C81" i="79"/>
  <c r="L80" i="79"/>
  <c r="K80" i="79"/>
  <c r="J80" i="79"/>
  <c r="H80" i="79" s="1"/>
  <c r="I80" i="79"/>
  <c r="G80" i="79"/>
  <c r="F80" i="79"/>
  <c r="E80" i="79"/>
  <c r="D80" i="79"/>
  <c r="C80" i="79" s="1"/>
  <c r="H79" i="79"/>
  <c r="C79" i="79"/>
  <c r="H78" i="79"/>
  <c r="C78" i="79"/>
  <c r="L77" i="79"/>
  <c r="K77" i="79"/>
  <c r="J77" i="79"/>
  <c r="I77" i="79"/>
  <c r="H77" i="79"/>
  <c r="G77" i="79"/>
  <c r="F77" i="79"/>
  <c r="E77" i="79"/>
  <c r="D77" i="79"/>
  <c r="C77" i="79" s="1"/>
  <c r="L76" i="79"/>
  <c r="K76" i="79"/>
  <c r="J76" i="79"/>
  <c r="H76" i="79" s="1"/>
  <c r="I76" i="79"/>
  <c r="G76" i="79"/>
  <c r="F76" i="79"/>
  <c r="E76" i="79"/>
  <c r="D76" i="79"/>
  <c r="C76" i="79" s="1"/>
  <c r="L75" i="79"/>
  <c r="K75" i="79"/>
  <c r="J75" i="79"/>
  <c r="G75" i="79"/>
  <c r="F75" i="79"/>
  <c r="D75" i="79"/>
  <c r="C75" i="79" s="1"/>
  <c r="I74" i="79"/>
  <c r="H74" i="79" s="1"/>
  <c r="C74" i="79"/>
  <c r="H73" i="79"/>
  <c r="C73" i="79"/>
  <c r="H72" i="79"/>
  <c r="C72" i="79"/>
  <c r="H71" i="79"/>
  <c r="C71" i="79"/>
  <c r="J70" i="79"/>
  <c r="H70" i="79"/>
  <c r="C70" i="79"/>
  <c r="L69" i="79"/>
  <c r="K69" i="79"/>
  <c r="J69" i="79"/>
  <c r="H69" i="79" s="1"/>
  <c r="I69" i="79"/>
  <c r="G69" i="79"/>
  <c r="F69" i="79"/>
  <c r="F67" i="79" s="1"/>
  <c r="E69" i="79"/>
  <c r="D69" i="79"/>
  <c r="C69" i="79" s="1"/>
  <c r="J68" i="79"/>
  <c r="H68" i="79" s="1"/>
  <c r="C68" i="79"/>
  <c r="L67" i="79"/>
  <c r="K67" i="79"/>
  <c r="I67" i="79"/>
  <c r="G67" i="79"/>
  <c r="E67" i="79"/>
  <c r="D67" i="79"/>
  <c r="H66" i="79"/>
  <c r="C66" i="79"/>
  <c r="J65" i="79"/>
  <c r="H65" i="79"/>
  <c r="C65" i="79"/>
  <c r="H64" i="79"/>
  <c r="C64" i="79"/>
  <c r="H63" i="79"/>
  <c r="C63" i="79"/>
  <c r="H62" i="79"/>
  <c r="C62" i="79"/>
  <c r="H61" i="79"/>
  <c r="C61" i="79"/>
  <c r="H60" i="79"/>
  <c r="C60" i="79"/>
  <c r="H59" i="79"/>
  <c r="C59" i="79"/>
  <c r="L58" i="79"/>
  <c r="K58" i="79"/>
  <c r="J58" i="79"/>
  <c r="H58" i="79" s="1"/>
  <c r="I58" i="79"/>
  <c r="G58" i="79"/>
  <c r="F58" i="79"/>
  <c r="E58" i="79"/>
  <c r="D58" i="79"/>
  <c r="C58" i="79" s="1"/>
  <c r="J57" i="79"/>
  <c r="J55" i="79" s="1"/>
  <c r="J54" i="79" s="1"/>
  <c r="C57" i="79"/>
  <c r="H56" i="79"/>
  <c r="C56" i="79"/>
  <c r="L55" i="79"/>
  <c r="K55" i="79"/>
  <c r="I55" i="79"/>
  <c r="H55" i="79" s="1"/>
  <c r="G55" i="79"/>
  <c r="F55" i="79"/>
  <c r="E55" i="79"/>
  <c r="C55" i="79" s="1"/>
  <c r="D55" i="79"/>
  <c r="L54" i="79"/>
  <c r="L53" i="79" s="1"/>
  <c r="L52" i="79" s="1"/>
  <c r="L51" i="79" s="1"/>
  <c r="L50" i="79" s="1"/>
  <c r="K54" i="79"/>
  <c r="I54" i="79"/>
  <c r="H54" i="79" s="1"/>
  <c r="G54" i="79"/>
  <c r="F54" i="79"/>
  <c r="E54" i="79"/>
  <c r="D54" i="79"/>
  <c r="D53" i="79" s="1"/>
  <c r="C54" i="79"/>
  <c r="K53" i="79"/>
  <c r="I53" i="79"/>
  <c r="G53" i="79"/>
  <c r="E53" i="79"/>
  <c r="K52" i="79"/>
  <c r="G52" i="79"/>
  <c r="G51" i="79"/>
  <c r="G50" i="79" s="1"/>
  <c r="H47" i="79"/>
  <c r="C47" i="79"/>
  <c r="H46" i="79"/>
  <c r="C46" i="79"/>
  <c r="L45" i="79"/>
  <c r="L287" i="79" s="1"/>
  <c r="H45" i="79"/>
  <c r="G45" i="79"/>
  <c r="C45" i="79"/>
  <c r="H44" i="79"/>
  <c r="C44" i="79"/>
  <c r="K43" i="79"/>
  <c r="J43" i="79"/>
  <c r="I43" i="79"/>
  <c r="H43" i="79"/>
  <c r="F43" i="79"/>
  <c r="E43" i="79"/>
  <c r="D43" i="79"/>
  <c r="C43" i="79"/>
  <c r="H42" i="79"/>
  <c r="C42" i="79"/>
  <c r="I41" i="79"/>
  <c r="H41" i="79"/>
  <c r="D41" i="79"/>
  <c r="C41" i="79"/>
  <c r="H40" i="79"/>
  <c r="C40" i="79"/>
  <c r="H39" i="79"/>
  <c r="C39" i="79"/>
  <c r="H38" i="79"/>
  <c r="C38" i="79"/>
  <c r="H37" i="79"/>
  <c r="C37" i="79"/>
  <c r="K36" i="79"/>
  <c r="H36" i="79"/>
  <c r="F36" i="79"/>
  <c r="C36" i="79"/>
  <c r="H35" i="79"/>
  <c r="C35" i="79"/>
  <c r="H34" i="79"/>
  <c r="C34" i="79"/>
  <c r="K33" i="79"/>
  <c r="H33" i="79"/>
  <c r="F33" i="79"/>
  <c r="C33" i="79"/>
  <c r="H32" i="79"/>
  <c r="C32" i="79"/>
  <c r="K31" i="79"/>
  <c r="H31" i="79"/>
  <c r="F31" i="79"/>
  <c r="C31" i="79"/>
  <c r="H30" i="79"/>
  <c r="C30" i="79"/>
  <c r="H29" i="79"/>
  <c r="C29" i="79"/>
  <c r="H28" i="79"/>
  <c r="C28" i="79"/>
  <c r="K27" i="79"/>
  <c r="H27" i="79"/>
  <c r="F27" i="79"/>
  <c r="C27" i="79"/>
  <c r="K26" i="79"/>
  <c r="H26" i="79"/>
  <c r="F26" i="79"/>
  <c r="C26" i="79"/>
  <c r="H25" i="79"/>
  <c r="C25" i="79"/>
  <c r="H24" i="79"/>
  <c r="C24" i="79"/>
  <c r="H23" i="79"/>
  <c r="C23" i="79"/>
  <c r="H22" i="79"/>
  <c r="C22" i="79"/>
  <c r="L21" i="79"/>
  <c r="L289" i="79" s="1"/>
  <c r="L288" i="79" s="1"/>
  <c r="K21" i="79"/>
  <c r="K289" i="79" s="1"/>
  <c r="K288" i="79" s="1"/>
  <c r="J21" i="79"/>
  <c r="J289" i="79" s="1"/>
  <c r="J288" i="79" s="1"/>
  <c r="I21" i="79"/>
  <c r="G21" i="79"/>
  <c r="G289" i="79" s="1"/>
  <c r="G288" i="79" s="1"/>
  <c r="F21" i="79"/>
  <c r="F289" i="79" s="1"/>
  <c r="F288" i="79" s="1"/>
  <c r="E21" i="79"/>
  <c r="E289" i="79" s="1"/>
  <c r="E288" i="79" s="1"/>
  <c r="D21" i="79"/>
  <c r="D289" i="79" s="1"/>
  <c r="D288" i="79" s="1"/>
  <c r="C21" i="79"/>
  <c r="C289" i="79" s="1"/>
  <c r="C288" i="79" s="1"/>
  <c r="L20" i="79"/>
  <c r="I20" i="79"/>
  <c r="E20" i="79"/>
  <c r="D20" i="79"/>
  <c r="H298" i="78"/>
  <c r="C298" i="78"/>
  <c r="H297" i="78"/>
  <c r="C297" i="78"/>
  <c r="H296" i="78"/>
  <c r="C296" i="78"/>
  <c r="H295" i="78"/>
  <c r="C295" i="78"/>
  <c r="H294" i="78"/>
  <c r="C294" i="78"/>
  <c r="H293" i="78"/>
  <c r="C293" i="78"/>
  <c r="H292" i="78"/>
  <c r="C292" i="78"/>
  <c r="H291" i="78"/>
  <c r="H290" i="78" s="1"/>
  <c r="C291" i="78"/>
  <c r="C290" i="78" s="1"/>
  <c r="L290" i="78"/>
  <c r="K290" i="78"/>
  <c r="J290" i="78"/>
  <c r="I290" i="78"/>
  <c r="G290" i="78"/>
  <c r="F290" i="78"/>
  <c r="E290" i="78"/>
  <c r="D290" i="78"/>
  <c r="H285" i="78"/>
  <c r="C285" i="78"/>
  <c r="H284" i="78"/>
  <c r="C284" i="78"/>
  <c r="L283" i="78"/>
  <c r="L289" i="78" s="1"/>
  <c r="L288" i="78" s="1"/>
  <c r="K283" i="78"/>
  <c r="J283" i="78"/>
  <c r="I283" i="78"/>
  <c r="H283" i="78"/>
  <c r="G283" i="78"/>
  <c r="F283" i="78"/>
  <c r="E283" i="78"/>
  <c r="D283" i="78"/>
  <c r="D289" i="78" s="1"/>
  <c r="D288" i="78" s="1"/>
  <c r="H282" i="78"/>
  <c r="C282" i="78"/>
  <c r="L281" i="78"/>
  <c r="K281" i="78"/>
  <c r="J281" i="78"/>
  <c r="I281" i="78"/>
  <c r="H281" i="78"/>
  <c r="G281" i="78"/>
  <c r="F281" i="78"/>
  <c r="E281" i="78"/>
  <c r="D281" i="78"/>
  <c r="C281" i="78" s="1"/>
  <c r="H280" i="78"/>
  <c r="C280" i="78"/>
  <c r="H279" i="78"/>
  <c r="C279" i="78"/>
  <c r="H278" i="78"/>
  <c r="C278" i="78"/>
  <c r="H277" i="78"/>
  <c r="C277" i="78"/>
  <c r="L276" i="78"/>
  <c r="K276" i="78"/>
  <c r="J276" i="78"/>
  <c r="I276" i="78"/>
  <c r="H276" i="78" s="1"/>
  <c r="G276" i="78"/>
  <c r="F276" i="78"/>
  <c r="E276" i="78"/>
  <c r="D276" i="78"/>
  <c r="C276" i="78" s="1"/>
  <c r="H275" i="78"/>
  <c r="C275" i="78"/>
  <c r="H274" i="78"/>
  <c r="C274" i="78"/>
  <c r="H273" i="78"/>
  <c r="C273" i="78"/>
  <c r="L272" i="78"/>
  <c r="K272" i="78"/>
  <c r="J272" i="78"/>
  <c r="I272" i="78"/>
  <c r="H272" i="78" s="1"/>
  <c r="G272" i="78"/>
  <c r="F272" i="78"/>
  <c r="E272" i="78"/>
  <c r="D272" i="78"/>
  <c r="C272" i="78" s="1"/>
  <c r="H271" i="78"/>
  <c r="C271" i="78"/>
  <c r="L270" i="78"/>
  <c r="K270" i="78"/>
  <c r="J270" i="78"/>
  <c r="J269" i="78" s="1"/>
  <c r="I270" i="78"/>
  <c r="I269" i="78" s="1"/>
  <c r="G270" i="78"/>
  <c r="F270" i="78"/>
  <c r="F269" i="78" s="1"/>
  <c r="E270" i="78"/>
  <c r="E269" i="78" s="1"/>
  <c r="D270" i="78"/>
  <c r="C270" i="78" s="1"/>
  <c r="L269" i="78"/>
  <c r="K269" i="78"/>
  <c r="G269" i="78"/>
  <c r="D269" i="78"/>
  <c r="C269" i="78" s="1"/>
  <c r="H268" i="78"/>
  <c r="C268" i="78"/>
  <c r="H267" i="78"/>
  <c r="C267" i="78"/>
  <c r="H266" i="78"/>
  <c r="C266" i="78"/>
  <c r="H265" i="78"/>
  <c r="C265" i="78"/>
  <c r="L264" i="78"/>
  <c r="K264" i="78"/>
  <c r="J264" i="78"/>
  <c r="I264" i="78"/>
  <c r="H264" i="78" s="1"/>
  <c r="G264" i="78"/>
  <c r="F264" i="78"/>
  <c r="E264" i="78"/>
  <c r="D264" i="78"/>
  <c r="C264" i="78" s="1"/>
  <c r="H263" i="78"/>
  <c r="C263" i="78"/>
  <c r="H262" i="78"/>
  <c r="C262" i="78"/>
  <c r="H261" i="78"/>
  <c r="C261" i="78"/>
  <c r="L260" i="78"/>
  <c r="K260" i="78"/>
  <c r="J260" i="78"/>
  <c r="J259" i="78" s="1"/>
  <c r="I260" i="78"/>
  <c r="I259" i="78" s="1"/>
  <c r="G260" i="78"/>
  <c r="F260" i="78"/>
  <c r="F259" i="78" s="1"/>
  <c r="E260" i="78"/>
  <c r="E259" i="78" s="1"/>
  <c r="D260" i="78"/>
  <c r="C260" i="78" s="1"/>
  <c r="L259" i="78"/>
  <c r="K259" i="78"/>
  <c r="G259" i="78"/>
  <c r="D259" i="78"/>
  <c r="H258" i="78"/>
  <c r="C258" i="78"/>
  <c r="H257" i="78"/>
  <c r="C257" i="78"/>
  <c r="H256" i="78"/>
  <c r="C256" i="78"/>
  <c r="H255" i="78"/>
  <c r="C255" i="78"/>
  <c r="H254" i="78"/>
  <c r="C254" i="78"/>
  <c r="H253" i="78"/>
  <c r="C253" i="78"/>
  <c r="L252" i="78"/>
  <c r="K252" i="78"/>
  <c r="J252" i="78"/>
  <c r="J251" i="78" s="1"/>
  <c r="J230" i="78" s="1"/>
  <c r="I252" i="78"/>
  <c r="I251" i="78" s="1"/>
  <c r="G252" i="78"/>
  <c r="F252" i="78"/>
  <c r="F251" i="78" s="1"/>
  <c r="E252" i="78"/>
  <c r="E251" i="78" s="1"/>
  <c r="D252" i="78"/>
  <c r="C252" i="78" s="1"/>
  <c r="L251" i="78"/>
  <c r="K251" i="78"/>
  <c r="G251" i="78"/>
  <c r="D251" i="78"/>
  <c r="H250" i="78"/>
  <c r="C250" i="78"/>
  <c r="H249" i="78"/>
  <c r="C249" i="78"/>
  <c r="H248" i="78"/>
  <c r="C248" i="78"/>
  <c r="H247" i="78"/>
  <c r="C247" i="78"/>
  <c r="L246" i="78"/>
  <c r="K246" i="78"/>
  <c r="J246" i="78"/>
  <c r="I246" i="78"/>
  <c r="H246" i="78" s="1"/>
  <c r="G246" i="78"/>
  <c r="F246" i="78"/>
  <c r="E246" i="78"/>
  <c r="D246" i="78"/>
  <c r="C246" i="78" s="1"/>
  <c r="H245" i="78"/>
  <c r="C245" i="78"/>
  <c r="H244" i="78"/>
  <c r="C244" i="78"/>
  <c r="H243" i="78"/>
  <c r="C243" i="78"/>
  <c r="H242" i="78"/>
  <c r="C242" i="78"/>
  <c r="H241" i="78"/>
  <c r="C241" i="78"/>
  <c r="H240" i="78"/>
  <c r="C240" i="78"/>
  <c r="H239" i="78"/>
  <c r="C239" i="78"/>
  <c r="L238" i="78"/>
  <c r="K238" i="78"/>
  <c r="J238" i="78"/>
  <c r="J231" i="78" s="1"/>
  <c r="I238" i="78"/>
  <c r="I231" i="78" s="1"/>
  <c r="I230" i="78" s="1"/>
  <c r="G238" i="78"/>
  <c r="F238" i="78"/>
  <c r="F231" i="78" s="1"/>
  <c r="E238" i="78"/>
  <c r="E231" i="78" s="1"/>
  <c r="D238" i="78"/>
  <c r="C238" i="78" s="1"/>
  <c r="H237" i="78"/>
  <c r="C237" i="78"/>
  <c r="H236" i="78"/>
  <c r="C236" i="78"/>
  <c r="L235" i="78"/>
  <c r="K235" i="78"/>
  <c r="J235" i="78"/>
  <c r="I235" i="78"/>
  <c r="H235" i="78"/>
  <c r="G235" i="78"/>
  <c r="F235" i="78"/>
  <c r="E235" i="78"/>
  <c r="D235" i="78"/>
  <c r="C235" i="78" s="1"/>
  <c r="H234" i="78"/>
  <c r="C234" i="78"/>
  <c r="L233" i="78"/>
  <c r="K233" i="78"/>
  <c r="J233" i="78"/>
  <c r="I233" i="78"/>
  <c r="H233" i="78"/>
  <c r="G233" i="78"/>
  <c r="F233" i="78"/>
  <c r="E233" i="78"/>
  <c r="D233" i="78"/>
  <c r="C233" i="78" s="1"/>
  <c r="H232" i="78"/>
  <c r="C232" i="78"/>
  <c r="L231" i="78"/>
  <c r="L230" i="78" s="1"/>
  <c r="K231" i="78"/>
  <c r="K230" i="78" s="1"/>
  <c r="H231" i="78"/>
  <c r="G231" i="78"/>
  <c r="G230" i="78" s="1"/>
  <c r="F230" i="78"/>
  <c r="H229" i="78"/>
  <c r="C229" i="78"/>
  <c r="H228" i="78"/>
  <c r="C228" i="78"/>
  <c r="L227" i="78"/>
  <c r="K227" i="78"/>
  <c r="J227" i="78"/>
  <c r="I227" i="78"/>
  <c r="H227" i="78"/>
  <c r="G227" i="78"/>
  <c r="F227" i="78"/>
  <c r="E227" i="78"/>
  <c r="D227" i="78"/>
  <c r="C227" i="78" s="1"/>
  <c r="H226" i="78"/>
  <c r="C226" i="78"/>
  <c r="H225" i="78"/>
  <c r="C225" i="78"/>
  <c r="H224" i="78"/>
  <c r="C224" i="78"/>
  <c r="H223" i="78"/>
  <c r="C223" i="78"/>
  <c r="H222" i="78"/>
  <c r="C222" i="78"/>
  <c r="H221" i="78"/>
  <c r="C221" i="78"/>
  <c r="H220" i="78"/>
  <c r="C220" i="78"/>
  <c r="H219" i="78"/>
  <c r="C219" i="78"/>
  <c r="H218" i="78"/>
  <c r="C218" i="78"/>
  <c r="H217" i="78"/>
  <c r="C217" i="78"/>
  <c r="L216" i="78"/>
  <c r="K216" i="78"/>
  <c r="J216" i="78"/>
  <c r="J204" i="78" s="1"/>
  <c r="I216" i="78"/>
  <c r="G216" i="78"/>
  <c r="F216" i="78"/>
  <c r="F204" i="78" s="1"/>
  <c r="E216" i="78"/>
  <c r="D216" i="78"/>
  <c r="H215" i="78"/>
  <c r="C215" i="78"/>
  <c r="H214" i="78"/>
  <c r="C214" i="78"/>
  <c r="H213" i="78"/>
  <c r="C213" i="78"/>
  <c r="H212" i="78"/>
  <c r="C212" i="78"/>
  <c r="H211" i="78"/>
  <c r="C211" i="78"/>
  <c r="H210" i="78"/>
  <c r="C210" i="78"/>
  <c r="H209" i="78"/>
  <c r="C209" i="78"/>
  <c r="H208" i="78"/>
  <c r="C208" i="78"/>
  <c r="H207" i="78"/>
  <c r="C207" i="78"/>
  <c r="H206" i="78"/>
  <c r="C206" i="78"/>
  <c r="L205" i="78"/>
  <c r="L204" i="78" s="1"/>
  <c r="K205" i="78"/>
  <c r="K204" i="78" s="1"/>
  <c r="K195" i="78" s="1"/>
  <c r="K194" i="78" s="1"/>
  <c r="K51" i="78" s="1"/>
  <c r="K50" i="78" s="1"/>
  <c r="J205" i="78"/>
  <c r="I205" i="78"/>
  <c r="H205" i="78"/>
  <c r="G205" i="78"/>
  <c r="G204" i="78" s="1"/>
  <c r="G195" i="78" s="1"/>
  <c r="G194" i="78" s="1"/>
  <c r="G51" i="78" s="1"/>
  <c r="G50" i="78" s="1"/>
  <c r="F205" i="78"/>
  <c r="E205" i="78"/>
  <c r="D205" i="78"/>
  <c r="I204" i="78"/>
  <c r="E204" i="78"/>
  <c r="H203" i="78"/>
  <c r="C203" i="78"/>
  <c r="H202" i="78"/>
  <c r="C202" i="78"/>
  <c r="H201" i="78"/>
  <c r="C201" i="78"/>
  <c r="H200" i="78"/>
  <c r="C200" i="78"/>
  <c r="H199" i="78"/>
  <c r="C199" i="78"/>
  <c r="L198" i="78"/>
  <c r="K198" i="78"/>
  <c r="J198" i="78"/>
  <c r="J196" i="78" s="1"/>
  <c r="J195" i="78" s="1"/>
  <c r="I198" i="78"/>
  <c r="H198" i="78" s="1"/>
  <c r="G198" i="78"/>
  <c r="F198" i="78"/>
  <c r="E198" i="78"/>
  <c r="D198" i="78"/>
  <c r="C198" i="78" s="1"/>
  <c r="H197" i="78"/>
  <c r="C197" i="78"/>
  <c r="L196" i="78"/>
  <c r="K196" i="78"/>
  <c r="I196" i="78"/>
  <c r="I195" i="78" s="1"/>
  <c r="G196" i="78"/>
  <c r="F196" i="78"/>
  <c r="E196" i="78"/>
  <c r="E195" i="78" s="1"/>
  <c r="D196" i="78"/>
  <c r="L195" i="78"/>
  <c r="L194" i="78" s="1"/>
  <c r="H193" i="78"/>
  <c r="C193" i="78"/>
  <c r="L192" i="78"/>
  <c r="K192" i="78"/>
  <c r="J192" i="78"/>
  <c r="J191" i="78" s="1"/>
  <c r="I192" i="78"/>
  <c r="I191" i="78" s="1"/>
  <c r="I187" i="78" s="1"/>
  <c r="G192" i="78"/>
  <c r="F192" i="78"/>
  <c r="F191" i="78" s="1"/>
  <c r="E192" i="78"/>
  <c r="E191" i="78" s="1"/>
  <c r="E187" i="78" s="1"/>
  <c r="D192" i="78"/>
  <c r="L191" i="78"/>
  <c r="K191" i="78"/>
  <c r="H191" i="78"/>
  <c r="G191" i="78"/>
  <c r="D191" i="78"/>
  <c r="H190" i="78"/>
  <c r="C190" i="78"/>
  <c r="H189" i="78"/>
  <c r="C189" i="78"/>
  <c r="L188" i="78"/>
  <c r="K188" i="78"/>
  <c r="J188" i="78"/>
  <c r="I188" i="78"/>
  <c r="H188" i="78" s="1"/>
  <c r="G188" i="78"/>
  <c r="F188" i="78"/>
  <c r="F187" i="78" s="1"/>
  <c r="E188" i="78"/>
  <c r="D188" i="78"/>
  <c r="L187" i="78"/>
  <c r="K187" i="78"/>
  <c r="G187" i="78"/>
  <c r="D187" i="78"/>
  <c r="H186" i="78"/>
  <c r="C186" i="78"/>
  <c r="H185" i="78"/>
  <c r="C185" i="78"/>
  <c r="L184" i="78"/>
  <c r="K184" i="78"/>
  <c r="J184" i="78"/>
  <c r="I184" i="78"/>
  <c r="H184" i="78" s="1"/>
  <c r="G184" i="78"/>
  <c r="F184" i="78"/>
  <c r="E184" i="78"/>
  <c r="C184" i="78" s="1"/>
  <c r="D184" i="78"/>
  <c r="H183" i="78"/>
  <c r="C183" i="78"/>
  <c r="H182" i="78"/>
  <c r="C182" i="78"/>
  <c r="H181" i="78"/>
  <c r="C181" i="78"/>
  <c r="H180" i="78"/>
  <c r="C180" i="78"/>
  <c r="L179" i="78"/>
  <c r="K179" i="78"/>
  <c r="J179" i="78"/>
  <c r="I179" i="78"/>
  <c r="H179" i="78"/>
  <c r="G179" i="78"/>
  <c r="F179" i="78"/>
  <c r="E179" i="78"/>
  <c r="D179" i="78"/>
  <c r="C179" i="78" s="1"/>
  <c r="H178" i="78"/>
  <c r="C178" i="78"/>
  <c r="H177" i="78"/>
  <c r="C177" i="78"/>
  <c r="H176" i="78"/>
  <c r="C176" i="78"/>
  <c r="L175" i="78"/>
  <c r="K175" i="78"/>
  <c r="J175" i="78"/>
  <c r="I175" i="78"/>
  <c r="H175" i="78"/>
  <c r="G175" i="78"/>
  <c r="F175" i="78"/>
  <c r="E175" i="78"/>
  <c r="D175" i="78"/>
  <c r="K174" i="78"/>
  <c r="J174" i="78"/>
  <c r="I174" i="78"/>
  <c r="G174" i="78"/>
  <c r="F174" i="78"/>
  <c r="F173" i="78" s="1"/>
  <c r="E174" i="78"/>
  <c r="K173" i="78"/>
  <c r="I173" i="78"/>
  <c r="G173" i="78"/>
  <c r="E173" i="78"/>
  <c r="H172" i="78"/>
  <c r="C172" i="78"/>
  <c r="H171" i="78"/>
  <c r="C171" i="78"/>
  <c r="H170" i="78"/>
  <c r="C170" i="78"/>
  <c r="H169" i="78"/>
  <c r="C169" i="78"/>
  <c r="H168" i="78"/>
  <c r="C168" i="78"/>
  <c r="H167" i="78"/>
  <c r="C167" i="78"/>
  <c r="L166" i="78"/>
  <c r="K166" i="78"/>
  <c r="J166" i="78"/>
  <c r="I166" i="78"/>
  <c r="G166" i="78"/>
  <c r="F166" i="78"/>
  <c r="F165" i="78" s="1"/>
  <c r="E166" i="78"/>
  <c r="D166" i="78"/>
  <c r="C166" i="78" s="1"/>
  <c r="L165" i="78"/>
  <c r="K165" i="78"/>
  <c r="I165" i="78"/>
  <c r="G165" i="78"/>
  <c r="E165" i="78"/>
  <c r="D165" i="78"/>
  <c r="C165" i="78" s="1"/>
  <c r="H164" i="78"/>
  <c r="C164" i="78"/>
  <c r="H163" i="78"/>
  <c r="C163" i="78"/>
  <c r="H162" i="78"/>
  <c r="C162" i="78"/>
  <c r="H161" i="78"/>
  <c r="C161" i="78"/>
  <c r="L160" i="78"/>
  <c r="K160" i="78"/>
  <c r="J160" i="78"/>
  <c r="H160" i="78" s="1"/>
  <c r="I160" i="78"/>
  <c r="G160" i="78"/>
  <c r="F160" i="78"/>
  <c r="E160" i="78"/>
  <c r="D160" i="78"/>
  <c r="C160" i="78" s="1"/>
  <c r="H159" i="78"/>
  <c r="C159" i="78"/>
  <c r="H158" i="78"/>
  <c r="C158" i="78"/>
  <c r="H157" i="78"/>
  <c r="C157" i="78"/>
  <c r="H156" i="78"/>
  <c r="C156" i="78"/>
  <c r="H155" i="78"/>
  <c r="C155" i="78"/>
  <c r="H154" i="78"/>
  <c r="C154" i="78"/>
  <c r="H153" i="78"/>
  <c r="C153" i="78"/>
  <c r="H152" i="78"/>
  <c r="C152" i="78"/>
  <c r="L151" i="78"/>
  <c r="K151" i="78"/>
  <c r="J151" i="78"/>
  <c r="I151" i="78"/>
  <c r="H151" i="78"/>
  <c r="G151" i="78"/>
  <c r="F151" i="78"/>
  <c r="E151" i="78"/>
  <c r="D151" i="78"/>
  <c r="C151" i="78" s="1"/>
  <c r="H150" i="78"/>
  <c r="C150" i="78"/>
  <c r="H149" i="78"/>
  <c r="C149" i="78"/>
  <c r="H148" i="78"/>
  <c r="C148" i="78"/>
  <c r="H147" i="78"/>
  <c r="C147" i="78"/>
  <c r="H146" i="78"/>
  <c r="C146" i="78"/>
  <c r="H145" i="78"/>
  <c r="C145" i="78"/>
  <c r="L144" i="78"/>
  <c r="K144" i="78"/>
  <c r="J144" i="78"/>
  <c r="H144" i="78" s="1"/>
  <c r="I144" i="78"/>
  <c r="G144" i="78"/>
  <c r="F144" i="78"/>
  <c r="E144" i="78"/>
  <c r="D144" i="78"/>
  <c r="C144" i="78" s="1"/>
  <c r="H143" i="78"/>
  <c r="C143" i="78"/>
  <c r="H142" i="78"/>
  <c r="C142" i="78"/>
  <c r="L141" i="78"/>
  <c r="K141" i="78"/>
  <c r="J141" i="78"/>
  <c r="I141" i="78"/>
  <c r="H141" i="78"/>
  <c r="G141" i="78"/>
  <c r="F141" i="78"/>
  <c r="E141" i="78"/>
  <c r="D141" i="78"/>
  <c r="C141" i="78" s="1"/>
  <c r="H140" i="78"/>
  <c r="C140" i="78"/>
  <c r="H139" i="78"/>
  <c r="C139" i="78"/>
  <c r="H138" i="78"/>
  <c r="C138" i="78"/>
  <c r="H137" i="78"/>
  <c r="C137" i="78"/>
  <c r="L136" i="78"/>
  <c r="K136" i="78"/>
  <c r="J136" i="78"/>
  <c r="H136" i="78" s="1"/>
  <c r="I136" i="78"/>
  <c r="G136" i="78"/>
  <c r="F136" i="78"/>
  <c r="C136" i="78" s="1"/>
  <c r="E136" i="78"/>
  <c r="D136" i="78"/>
  <c r="H135" i="78"/>
  <c r="C135" i="78"/>
  <c r="H134" i="78"/>
  <c r="C134" i="78"/>
  <c r="H133" i="78"/>
  <c r="C133" i="78"/>
  <c r="H132" i="78"/>
  <c r="C132" i="78"/>
  <c r="L131" i="78"/>
  <c r="K131" i="78"/>
  <c r="J131" i="78"/>
  <c r="I131" i="78"/>
  <c r="H131" i="78"/>
  <c r="G131" i="78"/>
  <c r="F131" i="78"/>
  <c r="E131" i="78"/>
  <c r="D131" i="78"/>
  <c r="K130" i="78"/>
  <c r="J130" i="78"/>
  <c r="I130" i="78"/>
  <c r="G130" i="78"/>
  <c r="F130" i="78"/>
  <c r="E130" i="78"/>
  <c r="H129" i="78"/>
  <c r="H128" i="78" s="1"/>
  <c r="C129" i="78"/>
  <c r="L128" i="78"/>
  <c r="K128" i="78"/>
  <c r="J128" i="78"/>
  <c r="I128" i="78"/>
  <c r="G128" i="78"/>
  <c r="F128" i="78"/>
  <c r="E128" i="78"/>
  <c r="D128" i="78"/>
  <c r="C128" i="78"/>
  <c r="H127" i="78"/>
  <c r="C127" i="78"/>
  <c r="H126" i="78"/>
  <c r="C126" i="78"/>
  <c r="H125" i="78"/>
  <c r="C125" i="78"/>
  <c r="H124" i="78"/>
  <c r="C124" i="78"/>
  <c r="H123" i="78"/>
  <c r="C123" i="78"/>
  <c r="L122" i="78"/>
  <c r="K122" i="78"/>
  <c r="J122" i="78"/>
  <c r="I122" i="78"/>
  <c r="G122" i="78"/>
  <c r="F122" i="78"/>
  <c r="E122" i="78"/>
  <c r="C122" i="78" s="1"/>
  <c r="D122" i="78"/>
  <c r="H121" i="78"/>
  <c r="C121" i="78"/>
  <c r="H120" i="78"/>
  <c r="C120" i="78"/>
  <c r="H119" i="78"/>
  <c r="C119" i="78"/>
  <c r="H118" i="78"/>
  <c r="C118" i="78"/>
  <c r="H117" i="78"/>
  <c r="C117" i="78"/>
  <c r="L116" i="78"/>
  <c r="K116" i="78"/>
  <c r="J116" i="78"/>
  <c r="I116" i="78"/>
  <c r="H116" i="78" s="1"/>
  <c r="G116" i="78"/>
  <c r="F116" i="78"/>
  <c r="E116" i="78"/>
  <c r="C116" i="78" s="1"/>
  <c r="D116" i="78"/>
  <c r="H115" i="78"/>
  <c r="C115" i="78"/>
  <c r="H114" i="78"/>
  <c r="C114" i="78"/>
  <c r="H113" i="78"/>
  <c r="C113" i="78"/>
  <c r="L112" i="78"/>
  <c r="K112" i="78"/>
  <c r="J112" i="78"/>
  <c r="H112" i="78" s="1"/>
  <c r="I112" i="78"/>
  <c r="G112" i="78"/>
  <c r="F112" i="78"/>
  <c r="E112" i="78"/>
  <c r="D112" i="78"/>
  <c r="H111" i="78"/>
  <c r="C111" i="78"/>
  <c r="H110" i="78"/>
  <c r="C110" i="78"/>
  <c r="H109" i="78"/>
  <c r="C109" i="78"/>
  <c r="H108" i="78"/>
  <c r="C108" i="78"/>
  <c r="H107" i="78"/>
  <c r="C107" i="78"/>
  <c r="H106" i="78"/>
  <c r="C106" i="78"/>
  <c r="H105" i="78"/>
  <c r="C105" i="78"/>
  <c r="H104" i="78"/>
  <c r="C104" i="78"/>
  <c r="L103" i="78"/>
  <c r="K103" i="78"/>
  <c r="J103" i="78"/>
  <c r="I103" i="78"/>
  <c r="H103" i="78"/>
  <c r="G103" i="78"/>
  <c r="F103" i="78"/>
  <c r="E103" i="78"/>
  <c r="D103" i="78"/>
  <c r="C103" i="78" s="1"/>
  <c r="H102" i="78"/>
  <c r="C102" i="78"/>
  <c r="H101" i="78"/>
  <c r="C101" i="78"/>
  <c r="H100" i="78"/>
  <c r="C100" i="78"/>
  <c r="H99" i="78"/>
  <c r="C99" i="78"/>
  <c r="H98" i="78"/>
  <c r="C98" i="78"/>
  <c r="H97" i="78"/>
  <c r="C97" i="78"/>
  <c r="H96" i="78"/>
  <c r="C96" i="78"/>
  <c r="L95" i="78"/>
  <c r="K95" i="78"/>
  <c r="J95" i="78"/>
  <c r="I95" i="78"/>
  <c r="H95" i="78"/>
  <c r="G95" i="78"/>
  <c r="F95" i="78"/>
  <c r="E95" i="78"/>
  <c r="D95" i="78"/>
  <c r="C95" i="78" s="1"/>
  <c r="H94" i="78"/>
  <c r="C94" i="78"/>
  <c r="H93" i="78"/>
  <c r="C93" i="78"/>
  <c r="H92" i="78"/>
  <c r="C92" i="78"/>
  <c r="H91" i="78"/>
  <c r="C91" i="78"/>
  <c r="H90" i="78"/>
  <c r="C90" i="78"/>
  <c r="L89" i="78"/>
  <c r="L83" i="78" s="1"/>
  <c r="K89" i="78"/>
  <c r="J89" i="78"/>
  <c r="I89" i="78"/>
  <c r="H89" i="78"/>
  <c r="G89" i="78"/>
  <c r="F89" i="78"/>
  <c r="E89" i="78"/>
  <c r="D89" i="78"/>
  <c r="C89" i="78" s="1"/>
  <c r="H88" i="78"/>
  <c r="C88" i="78"/>
  <c r="H87" i="78"/>
  <c r="C87" i="78"/>
  <c r="H86" i="78"/>
  <c r="C86" i="78"/>
  <c r="H85" i="78"/>
  <c r="C85" i="78"/>
  <c r="L84" i="78"/>
  <c r="K84" i="78"/>
  <c r="J84" i="78"/>
  <c r="I84" i="78"/>
  <c r="G84" i="78"/>
  <c r="F84" i="78"/>
  <c r="E84" i="78"/>
  <c r="D84" i="78"/>
  <c r="C84" i="78" s="1"/>
  <c r="K83" i="78"/>
  <c r="I83" i="78"/>
  <c r="G83" i="78"/>
  <c r="E83" i="78"/>
  <c r="H82" i="78"/>
  <c r="C82" i="78"/>
  <c r="H81" i="78"/>
  <c r="C81" i="78"/>
  <c r="L80" i="78"/>
  <c r="K80" i="78"/>
  <c r="J80" i="78"/>
  <c r="I80" i="78"/>
  <c r="H80" i="78" s="1"/>
  <c r="G80" i="78"/>
  <c r="F80" i="78"/>
  <c r="C80" i="78" s="1"/>
  <c r="E80" i="78"/>
  <c r="D80" i="78"/>
  <c r="H79" i="78"/>
  <c r="C79" i="78"/>
  <c r="H78" i="78"/>
  <c r="C78" i="78"/>
  <c r="L77" i="78"/>
  <c r="L76" i="78" s="1"/>
  <c r="K77" i="78"/>
  <c r="J77" i="78"/>
  <c r="I77" i="78"/>
  <c r="H77" i="78"/>
  <c r="G77" i="78"/>
  <c r="F77" i="78"/>
  <c r="E77" i="78"/>
  <c r="D77" i="78"/>
  <c r="K76" i="78"/>
  <c r="J76" i="78"/>
  <c r="I76" i="78"/>
  <c r="G76" i="78"/>
  <c r="F76" i="78"/>
  <c r="E76" i="78"/>
  <c r="K75" i="78"/>
  <c r="I75" i="78"/>
  <c r="G75" i="78"/>
  <c r="E75" i="78"/>
  <c r="H74" i="78"/>
  <c r="C74" i="78"/>
  <c r="H73" i="78"/>
  <c r="C73" i="78"/>
  <c r="H72" i="78"/>
  <c r="C72" i="78"/>
  <c r="H71" i="78"/>
  <c r="C71" i="78"/>
  <c r="J70" i="78"/>
  <c r="H70" i="78"/>
  <c r="C70" i="78"/>
  <c r="L69" i="78"/>
  <c r="K69" i="78"/>
  <c r="J69" i="78"/>
  <c r="I69" i="78"/>
  <c r="G69" i="78"/>
  <c r="F69" i="78"/>
  <c r="E69" i="78"/>
  <c r="E67" i="78" s="1"/>
  <c r="D69" i="78"/>
  <c r="C69" i="78" s="1"/>
  <c r="J68" i="78"/>
  <c r="H68" i="78"/>
  <c r="C68" i="78"/>
  <c r="L67" i="78"/>
  <c r="K67" i="78"/>
  <c r="J67" i="78"/>
  <c r="G67" i="78"/>
  <c r="F67" i="78"/>
  <c r="D67" i="78"/>
  <c r="H66" i="78"/>
  <c r="C66" i="78"/>
  <c r="J65" i="78"/>
  <c r="H65" i="78"/>
  <c r="C65" i="78"/>
  <c r="H64" i="78"/>
  <c r="C64" i="78"/>
  <c r="H63" i="78"/>
  <c r="C63" i="78"/>
  <c r="H62" i="78"/>
  <c r="C62" i="78"/>
  <c r="H61" i="78"/>
  <c r="C61" i="78"/>
  <c r="H60" i="78"/>
  <c r="C60" i="78"/>
  <c r="H59" i="78"/>
  <c r="C59" i="78"/>
  <c r="L58" i="78"/>
  <c r="K58" i="78"/>
  <c r="J58" i="78"/>
  <c r="I58" i="78"/>
  <c r="G58" i="78"/>
  <c r="F58" i="78"/>
  <c r="E58" i="78"/>
  <c r="E54" i="78" s="1"/>
  <c r="D58" i="78"/>
  <c r="C58" i="78" s="1"/>
  <c r="J57" i="78"/>
  <c r="H57" i="78"/>
  <c r="C57" i="78"/>
  <c r="H56" i="78"/>
  <c r="C56" i="78"/>
  <c r="L55" i="78"/>
  <c r="L54" i="78" s="1"/>
  <c r="L53" i="78" s="1"/>
  <c r="K55" i="78"/>
  <c r="J55" i="78"/>
  <c r="I55" i="78"/>
  <c r="H55" i="78"/>
  <c r="G55" i="78"/>
  <c r="F55" i="78"/>
  <c r="E55" i="78"/>
  <c r="D55" i="78"/>
  <c r="K54" i="78"/>
  <c r="J54" i="78"/>
  <c r="J53" i="78" s="1"/>
  <c r="G54" i="78"/>
  <c r="F54" i="78"/>
  <c r="F53" i="78" s="1"/>
  <c r="K53" i="78"/>
  <c r="G53" i="78"/>
  <c r="K52" i="78"/>
  <c r="G52" i="78"/>
  <c r="H47" i="78"/>
  <c r="C47" i="78"/>
  <c r="H46" i="78"/>
  <c r="C46" i="78"/>
  <c r="L45" i="78"/>
  <c r="G45" i="78"/>
  <c r="C45" i="78" s="1"/>
  <c r="H44" i="78"/>
  <c r="C44" i="78"/>
  <c r="K43" i="78"/>
  <c r="J43" i="78"/>
  <c r="I43" i="78"/>
  <c r="H43" i="78" s="1"/>
  <c r="F43" i="78"/>
  <c r="E43" i="78"/>
  <c r="D43" i="78"/>
  <c r="H42" i="78"/>
  <c r="C42" i="78"/>
  <c r="I41" i="78"/>
  <c r="H41" i="78" s="1"/>
  <c r="D41" i="78"/>
  <c r="C41" i="78" s="1"/>
  <c r="K40" i="78"/>
  <c r="C40" i="78"/>
  <c r="H39" i="78"/>
  <c r="C39" i="78"/>
  <c r="H38" i="78"/>
  <c r="C38" i="78"/>
  <c r="H37" i="78"/>
  <c r="C37" i="78"/>
  <c r="F36" i="78"/>
  <c r="C36" i="78"/>
  <c r="H35" i="78"/>
  <c r="C35" i="78"/>
  <c r="H34" i="78"/>
  <c r="C34" i="78"/>
  <c r="K33" i="78"/>
  <c r="H33" i="78" s="1"/>
  <c r="F33" i="78"/>
  <c r="C33" i="78"/>
  <c r="H32" i="78"/>
  <c r="C32" i="78"/>
  <c r="K31" i="78"/>
  <c r="H31" i="78"/>
  <c r="F31" i="78"/>
  <c r="C31" i="78" s="1"/>
  <c r="H30" i="78"/>
  <c r="C30" i="78"/>
  <c r="H29" i="78"/>
  <c r="C29" i="78"/>
  <c r="H28" i="78"/>
  <c r="C28" i="78"/>
  <c r="K27" i="78"/>
  <c r="H27" i="78" s="1"/>
  <c r="F27" i="78"/>
  <c r="C27" i="78"/>
  <c r="F26" i="78"/>
  <c r="C26" i="78"/>
  <c r="H25" i="78"/>
  <c r="C25" i="78"/>
  <c r="H24" i="78"/>
  <c r="C24" i="78"/>
  <c r="H23" i="78"/>
  <c r="C23" i="78"/>
  <c r="H22" i="78"/>
  <c r="C22" i="78"/>
  <c r="L21" i="78"/>
  <c r="K21" i="78"/>
  <c r="K289" i="78" s="1"/>
  <c r="K288" i="78" s="1"/>
  <c r="J21" i="78"/>
  <c r="J289" i="78" s="1"/>
  <c r="J288" i="78" s="1"/>
  <c r="I21" i="78"/>
  <c r="G21" i="78"/>
  <c r="G289" i="78" s="1"/>
  <c r="G288" i="78" s="1"/>
  <c r="F21" i="78"/>
  <c r="F289" i="78" s="1"/>
  <c r="F288" i="78" s="1"/>
  <c r="E21" i="78"/>
  <c r="D21" i="78"/>
  <c r="J20" i="78"/>
  <c r="G20" i="78"/>
  <c r="F20" i="78"/>
  <c r="H298" i="77"/>
  <c r="C298" i="77"/>
  <c r="H297" i="77"/>
  <c r="C297" i="77"/>
  <c r="H296" i="77"/>
  <c r="C296" i="77"/>
  <c r="H295" i="77"/>
  <c r="C295" i="77"/>
  <c r="H294" i="77"/>
  <c r="C294" i="77"/>
  <c r="H293" i="77"/>
  <c r="C293" i="77"/>
  <c r="H292" i="77"/>
  <c r="C292" i="77"/>
  <c r="H291" i="77"/>
  <c r="C291" i="77"/>
  <c r="C290" i="77" s="1"/>
  <c r="L290" i="77"/>
  <c r="K290" i="77"/>
  <c r="J290" i="77"/>
  <c r="I290" i="77"/>
  <c r="H290" i="77"/>
  <c r="G290" i="77"/>
  <c r="F290" i="77"/>
  <c r="E290" i="77"/>
  <c r="D290" i="77"/>
  <c r="K289" i="77"/>
  <c r="K288" i="77" s="1"/>
  <c r="H285" i="77"/>
  <c r="C285" i="77"/>
  <c r="H284" i="77"/>
  <c r="C284" i="77"/>
  <c r="L283" i="77"/>
  <c r="K283" i="77"/>
  <c r="J283" i="77"/>
  <c r="I283" i="77"/>
  <c r="G283" i="77"/>
  <c r="G289" i="77" s="1"/>
  <c r="G288" i="77" s="1"/>
  <c r="F283" i="77"/>
  <c r="E283" i="77"/>
  <c r="D283" i="77"/>
  <c r="C283" i="77"/>
  <c r="H282" i="77"/>
  <c r="C282" i="77"/>
  <c r="L281" i="77"/>
  <c r="K281" i="77"/>
  <c r="J281" i="77"/>
  <c r="I281" i="77"/>
  <c r="H281" i="77" s="1"/>
  <c r="G281" i="77"/>
  <c r="F281" i="77"/>
  <c r="E281" i="77"/>
  <c r="D281" i="77"/>
  <c r="C281" i="77"/>
  <c r="H280" i="77"/>
  <c r="C280" i="77"/>
  <c r="H279" i="77"/>
  <c r="C279" i="77"/>
  <c r="H278" i="77"/>
  <c r="C278" i="77"/>
  <c r="H277" i="77"/>
  <c r="C277" i="77"/>
  <c r="L276" i="77"/>
  <c r="K276" i="77"/>
  <c r="J276" i="77"/>
  <c r="I276" i="77"/>
  <c r="H276" i="77" s="1"/>
  <c r="G276" i="77"/>
  <c r="F276" i="77"/>
  <c r="E276" i="77"/>
  <c r="D276" i="77"/>
  <c r="H275" i="77"/>
  <c r="C275" i="77"/>
  <c r="H274" i="77"/>
  <c r="C274" i="77"/>
  <c r="H273" i="77"/>
  <c r="C273" i="77"/>
  <c r="L272" i="77"/>
  <c r="K272" i="77"/>
  <c r="J272" i="77"/>
  <c r="I272" i="77"/>
  <c r="H272" i="77" s="1"/>
  <c r="G272" i="77"/>
  <c r="F272" i="77"/>
  <c r="E272" i="77"/>
  <c r="D272" i="77"/>
  <c r="C272" i="77" s="1"/>
  <c r="H271" i="77"/>
  <c r="C271" i="77"/>
  <c r="L270" i="77"/>
  <c r="L269" i="77" s="1"/>
  <c r="K270" i="77"/>
  <c r="J270" i="77"/>
  <c r="G270" i="77"/>
  <c r="F270" i="77"/>
  <c r="E270" i="77"/>
  <c r="E269" i="77" s="1"/>
  <c r="C269" i="77" s="1"/>
  <c r="D270" i="77"/>
  <c r="D269" i="77" s="1"/>
  <c r="K269" i="77"/>
  <c r="J269" i="77"/>
  <c r="G269" i="77"/>
  <c r="F269" i="77"/>
  <c r="H268" i="77"/>
  <c r="C268" i="77"/>
  <c r="H267" i="77"/>
  <c r="C267" i="77"/>
  <c r="H266" i="77"/>
  <c r="C266" i="77"/>
  <c r="H265" i="77"/>
  <c r="C265" i="77"/>
  <c r="L264" i="77"/>
  <c r="K264" i="77"/>
  <c r="J264" i="77"/>
  <c r="I264" i="77"/>
  <c r="H264" i="77" s="1"/>
  <c r="G264" i="77"/>
  <c r="F264" i="77"/>
  <c r="E264" i="77"/>
  <c r="C264" i="77" s="1"/>
  <c r="D264" i="77"/>
  <c r="H263" i="77"/>
  <c r="C263" i="77"/>
  <c r="H262" i="77"/>
  <c r="C262" i="77"/>
  <c r="H261" i="77"/>
  <c r="C261" i="77"/>
  <c r="L260" i="77"/>
  <c r="L259" i="77" s="1"/>
  <c r="K260" i="77"/>
  <c r="J260" i="77"/>
  <c r="I260" i="77"/>
  <c r="G260" i="77"/>
  <c r="F260" i="77"/>
  <c r="E260" i="77"/>
  <c r="D260" i="77"/>
  <c r="D259" i="77" s="1"/>
  <c r="K259" i="77"/>
  <c r="J259" i="77"/>
  <c r="G259" i="77"/>
  <c r="F259" i="77"/>
  <c r="H258" i="77"/>
  <c r="C258" i="77"/>
  <c r="H257" i="77"/>
  <c r="C257" i="77"/>
  <c r="H256" i="77"/>
  <c r="C256" i="77"/>
  <c r="H255" i="77"/>
  <c r="C255" i="77"/>
  <c r="H254" i="77"/>
  <c r="C254" i="77"/>
  <c r="H253" i="77"/>
  <c r="C253" i="77"/>
  <c r="L252" i="77"/>
  <c r="L251" i="77" s="1"/>
  <c r="L230" i="77" s="1"/>
  <c r="K252" i="77"/>
  <c r="J252" i="77"/>
  <c r="I252" i="77"/>
  <c r="G252" i="77"/>
  <c r="F252" i="77"/>
  <c r="E252" i="77"/>
  <c r="E251" i="77" s="1"/>
  <c r="C251" i="77" s="1"/>
  <c r="D252" i="77"/>
  <c r="D251" i="77" s="1"/>
  <c r="K251" i="77"/>
  <c r="J251" i="77"/>
  <c r="G251" i="77"/>
  <c r="F251" i="77"/>
  <c r="H250" i="77"/>
  <c r="C250" i="77"/>
  <c r="H249" i="77"/>
  <c r="C249" i="77"/>
  <c r="H248" i="77"/>
  <c r="C248" i="77"/>
  <c r="H247" i="77"/>
  <c r="C247" i="77"/>
  <c r="L246" i="77"/>
  <c r="K246" i="77"/>
  <c r="J246" i="77"/>
  <c r="I246" i="77"/>
  <c r="H246" i="77" s="1"/>
  <c r="G246" i="77"/>
  <c r="F246" i="77"/>
  <c r="E246" i="77"/>
  <c r="D246" i="77"/>
  <c r="C246" i="77" s="1"/>
  <c r="H245" i="77"/>
  <c r="C245" i="77"/>
  <c r="H244" i="77"/>
  <c r="C244" i="77"/>
  <c r="H243" i="77"/>
  <c r="C243" i="77"/>
  <c r="H242" i="77"/>
  <c r="C242" i="77"/>
  <c r="H241" i="77"/>
  <c r="C241" i="77"/>
  <c r="H240" i="77"/>
  <c r="C240" i="77"/>
  <c r="H239" i="77"/>
  <c r="C239" i="77"/>
  <c r="L238" i="77"/>
  <c r="K238" i="77"/>
  <c r="J238" i="77"/>
  <c r="I238" i="77"/>
  <c r="G238" i="77"/>
  <c r="F238" i="77"/>
  <c r="E238" i="77"/>
  <c r="D238" i="77"/>
  <c r="H237" i="77"/>
  <c r="C237" i="77"/>
  <c r="H236" i="77"/>
  <c r="C236" i="77"/>
  <c r="L235" i="77"/>
  <c r="K235" i="77"/>
  <c r="J235" i="77"/>
  <c r="I235" i="77"/>
  <c r="H235" i="77" s="1"/>
  <c r="G235" i="77"/>
  <c r="F235" i="77"/>
  <c r="E235" i="77"/>
  <c r="D235" i="77"/>
  <c r="C235" i="77"/>
  <c r="H234" i="77"/>
  <c r="C234" i="77"/>
  <c r="L233" i="77"/>
  <c r="K233" i="77"/>
  <c r="J233" i="77"/>
  <c r="I233" i="77"/>
  <c r="H233" i="77" s="1"/>
  <c r="G233" i="77"/>
  <c r="G231" i="77" s="1"/>
  <c r="G230" i="77" s="1"/>
  <c r="F233" i="77"/>
  <c r="E233" i="77"/>
  <c r="D233" i="77"/>
  <c r="C233" i="77"/>
  <c r="H232" i="77"/>
  <c r="C232" i="77"/>
  <c r="L231" i="77"/>
  <c r="K231" i="77"/>
  <c r="K230" i="77" s="1"/>
  <c r="J231" i="77"/>
  <c r="F231" i="77"/>
  <c r="F230" i="77" s="1"/>
  <c r="D231" i="77"/>
  <c r="J230" i="77"/>
  <c r="H229" i="77"/>
  <c r="C229" i="77"/>
  <c r="H228" i="77"/>
  <c r="C228" i="77"/>
  <c r="L227" i="77"/>
  <c r="K227" i="77"/>
  <c r="K204" i="77" s="1"/>
  <c r="K195" i="77" s="1"/>
  <c r="J227" i="77"/>
  <c r="I227" i="77"/>
  <c r="H227" i="77" s="1"/>
  <c r="G227" i="77"/>
  <c r="G204" i="77" s="1"/>
  <c r="G195" i="77" s="1"/>
  <c r="F227" i="77"/>
  <c r="E227" i="77"/>
  <c r="D227" i="77"/>
  <c r="C227" i="77"/>
  <c r="H226" i="77"/>
  <c r="C226" i="77"/>
  <c r="H225" i="77"/>
  <c r="C225" i="77"/>
  <c r="H224" i="77"/>
  <c r="C224" i="77"/>
  <c r="I223" i="77"/>
  <c r="H223" i="77"/>
  <c r="C223" i="77"/>
  <c r="H222" i="77"/>
  <c r="C222" i="77"/>
  <c r="H221" i="77"/>
  <c r="C221" i="77"/>
  <c r="H220" i="77"/>
  <c r="C220" i="77"/>
  <c r="H219" i="77"/>
  <c r="C219" i="77"/>
  <c r="H218" i="77"/>
  <c r="C218" i="77"/>
  <c r="H217" i="77"/>
  <c r="C217" i="77"/>
  <c r="L216" i="77"/>
  <c r="K216" i="77"/>
  <c r="J216" i="77"/>
  <c r="I216" i="77"/>
  <c r="H216" i="77" s="1"/>
  <c r="G216" i="77"/>
  <c r="F216" i="77"/>
  <c r="F204" i="77" s="1"/>
  <c r="E216" i="77"/>
  <c r="D216" i="77"/>
  <c r="H215" i="77"/>
  <c r="C215" i="77"/>
  <c r="H214" i="77"/>
  <c r="C214" i="77"/>
  <c r="H213" i="77"/>
  <c r="C213" i="77"/>
  <c r="H212" i="77"/>
  <c r="C212" i="77"/>
  <c r="H211" i="77"/>
  <c r="C211" i="77"/>
  <c r="H210" i="77"/>
  <c r="C210" i="77"/>
  <c r="H209" i="77"/>
  <c r="C209" i="77"/>
  <c r="H208" i="77"/>
  <c r="C208" i="77"/>
  <c r="H207" i="77"/>
  <c r="C207" i="77"/>
  <c r="H206" i="77"/>
  <c r="C206" i="77"/>
  <c r="L205" i="77"/>
  <c r="L204" i="77" s="1"/>
  <c r="K205" i="77"/>
  <c r="J205" i="77"/>
  <c r="I205" i="77"/>
  <c r="H205" i="77"/>
  <c r="G205" i="77"/>
  <c r="F205" i="77"/>
  <c r="E205" i="77"/>
  <c r="D205" i="77"/>
  <c r="J204" i="77"/>
  <c r="I204" i="77"/>
  <c r="E204" i="77"/>
  <c r="H203" i="77"/>
  <c r="C203" i="77"/>
  <c r="H202" i="77"/>
  <c r="C202" i="77"/>
  <c r="H201" i="77"/>
  <c r="C201" i="77"/>
  <c r="H200" i="77"/>
  <c r="C200" i="77"/>
  <c r="H199" i="77"/>
  <c r="C199" i="77"/>
  <c r="L198" i="77"/>
  <c r="K198" i="77"/>
  <c r="J198" i="77"/>
  <c r="J196" i="77" s="1"/>
  <c r="J195" i="77" s="1"/>
  <c r="J194" i="77" s="1"/>
  <c r="I198" i="77"/>
  <c r="G198" i="77"/>
  <c r="F198" i="77"/>
  <c r="F196" i="77" s="1"/>
  <c r="E198" i="77"/>
  <c r="D198" i="77"/>
  <c r="H197" i="77"/>
  <c r="C197" i="77"/>
  <c r="L196" i="77"/>
  <c r="K196" i="77"/>
  <c r="I196" i="77"/>
  <c r="I195" i="77" s="1"/>
  <c r="H195" i="77" s="1"/>
  <c r="G196" i="77"/>
  <c r="E196" i="77"/>
  <c r="E195" i="77" s="1"/>
  <c r="D196" i="77"/>
  <c r="L195" i="77"/>
  <c r="L194" i="77" s="1"/>
  <c r="H193" i="77"/>
  <c r="C193" i="77"/>
  <c r="L192" i="77"/>
  <c r="K192" i="77"/>
  <c r="J192" i="77"/>
  <c r="J191" i="77" s="1"/>
  <c r="I192" i="77"/>
  <c r="H192" i="77" s="1"/>
  <c r="G192" i="77"/>
  <c r="F192" i="77"/>
  <c r="F191" i="77" s="1"/>
  <c r="E192" i="77"/>
  <c r="D192" i="77"/>
  <c r="L191" i="77"/>
  <c r="H191" i="77" s="1"/>
  <c r="K191" i="77"/>
  <c r="I191" i="77"/>
  <c r="G191" i="77"/>
  <c r="E191" i="77"/>
  <c r="D191" i="77"/>
  <c r="H190" i="77"/>
  <c r="C190" i="77"/>
  <c r="H189" i="77"/>
  <c r="C189" i="77"/>
  <c r="L188" i="77"/>
  <c r="K188" i="77"/>
  <c r="J188" i="77"/>
  <c r="I188" i="77"/>
  <c r="G188" i="77"/>
  <c r="F188" i="77"/>
  <c r="E188" i="77"/>
  <c r="D188" i="77"/>
  <c r="K187" i="77"/>
  <c r="I187" i="77"/>
  <c r="G187" i="77"/>
  <c r="E187" i="77"/>
  <c r="D187" i="77"/>
  <c r="H186" i="77"/>
  <c r="C186" i="77"/>
  <c r="H185" i="77"/>
  <c r="C185" i="77"/>
  <c r="L184" i="77"/>
  <c r="K184" i="77"/>
  <c r="J184" i="77"/>
  <c r="H184" i="77" s="1"/>
  <c r="I184" i="77"/>
  <c r="G184" i="77"/>
  <c r="F184" i="77"/>
  <c r="E184" i="77"/>
  <c r="D184" i="77"/>
  <c r="C184" i="77" s="1"/>
  <c r="H183" i="77"/>
  <c r="C183" i="77"/>
  <c r="H182" i="77"/>
  <c r="C182" i="77"/>
  <c r="H181" i="77"/>
  <c r="C181" i="77"/>
  <c r="H180" i="77"/>
  <c r="C180" i="77"/>
  <c r="L179" i="77"/>
  <c r="K179" i="77"/>
  <c r="J179" i="77"/>
  <c r="I179" i="77"/>
  <c r="H179" i="77"/>
  <c r="G179" i="77"/>
  <c r="F179" i="77"/>
  <c r="E179" i="77"/>
  <c r="D179" i="77"/>
  <c r="C179" i="77" s="1"/>
  <c r="H178" i="77"/>
  <c r="C178" i="77"/>
  <c r="H177" i="77"/>
  <c r="C177" i="77"/>
  <c r="H176" i="77"/>
  <c r="C176" i="77"/>
  <c r="L175" i="77"/>
  <c r="L174" i="77" s="1"/>
  <c r="L173" i="77" s="1"/>
  <c r="K175" i="77"/>
  <c r="J175" i="77"/>
  <c r="I175" i="77"/>
  <c r="H175" i="77"/>
  <c r="G175" i="77"/>
  <c r="F175" i="77"/>
  <c r="E175" i="77"/>
  <c r="D175" i="77"/>
  <c r="K174" i="77"/>
  <c r="J174" i="77"/>
  <c r="I174" i="77"/>
  <c r="G174" i="77"/>
  <c r="F174" i="77"/>
  <c r="E174" i="77"/>
  <c r="K173" i="77"/>
  <c r="I173" i="77"/>
  <c r="G173" i="77"/>
  <c r="E173" i="77"/>
  <c r="H172" i="77"/>
  <c r="C172" i="77"/>
  <c r="H171" i="77"/>
  <c r="C171" i="77"/>
  <c r="H170" i="77"/>
  <c r="C170" i="77"/>
  <c r="H169" i="77"/>
  <c r="C169" i="77"/>
  <c r="H168" i="77"/>
  <c r="C168" i="77"/>
  <c r="H167" i="77"/>
  <c r="C167" i="77"/>
  <c r="L166" i="77"/>
  <c r="K166" i="77"/>
  <c r="J166" i="77"/>
  <c r="J165" i="77" s="1"/>
  <c r="H165" i="77" s="1"/>
  <c r="I166" i="77"/>
  <c r="G166" i="77"/>
  <c r="F166" i="77"/>
  <c r="F165" i="77" s="1"/>
  <c r="E166" i="77"/>
  <c r="C166" i="77" s="1"/>
  <c r="D166" i="77"/>
  <c r="L165" i="77"/>
  <c r="K165" i="77"/>
  <c r="I165" i="77"/>
  <c r="G165" i="77"/>
  <c r="E165" i="77"/>
  <c r="D165" i="77"/>
  <c r="C165" i="77" s="1"/>
  <c r="H164" i="77"/>
  <c r="C164" i="77"/>
  <c r="H163" i="77"/>
  <c r="C163" i="77"/>
  <c r="H162" i="77"/>
  <c r="C162" i="77"/>
  <c r="H161" i="77"/>
  <c r="C161" i="77"/>
  <c r="L160" i="77"/>
  <c r="K160" i="77"/>
  <c r="J160" i="77"/>
  <c r="I160" i="77"/>
  <c r="H160" i="77" s="1"/>
  <c r="G160" i="77"/>
  <c r="F160" i="77"/>
  <c r="E160" i="77"/>
  <c r="D160" i="77"/>
  <c r="C160" i="77" s="1"/>
  <c r="H159" i="77"/>
  <c r="C159" i="77"/>
  <c r="H158" i="77"/>
  <c r="C158" i="77"/>
  <c r="H157" i="77"/>
  <c r="C157" i="77"/>
  <c r="H156" i="77"/>
  <c r="C156" i="77"/>
  <c r="H155" i="77"/>
  <c r="C155" i="77"/>
  <c r="H154" i="77"/>
  <c r="C154" i="77"/>
  <c r="H153" i="77"/>
  <c r="C153" i="77"/>
  <c r="H152" i="77"/>
  <c r="C152" i="77"/>
  <c r="L151" i="77"/>
  <c r="K151" i="77"/>
  <c r="J151" i="77"/>
  <c r="I151" i="77"/>
  <c r="H151" i="77"/>
  <c r="G151" i="77"/>
  <c r="F151" i="77"/>
  <c r="E151" i="77"/>
  <c r="D151" i="77"/>
  <c r="C151" i="77" s="1"/>
  <c r="H150" i="77"/>
  <c r="C150" i="77"/>
  <c r="H149" i="77"/>
  <c r="C149" i="77"/>
  <c r="H148" i="77"/>
  <c r="C148" i="77"/>
  <c r="H147" i="77"/>
  <c r="C147" i="77"/>
  <c r="H146" i="77"/>
  <c r="C146" i="77"/>
  <c r="H145" i="77"/>
  <c r="C145" i="77"/>
  <c r="L144" i="77"/>
  <c r="K144" i="77"/>
  <c r="J144" i="77"/>
  <c r="J130" i="77" s="1"/>
  <c r="I144" i="77"/>
  <c r="G144" i="77"/>
  <c r="F144" i="77"/>
  <c r="E144" i="77"/>
  <c r="D144" i="77"/>
  <c r="H143" i="77"/>
  <c r="C143" i="77"/>
  <c r="H142" i="77"/>
  <c r="C142" i="77"/>
  <c r="L141" i="77"/>
  <c r="K141" i="77"/>
  <c r="J141" i="77"/>
  <c r="I141" i="77"/>
  <c r="H141" i="77"/>
  <c r="G141" i="77"/>
  <c r="F141" i="77"/>
  <c r="E141" i="77"/>
  <c r="D141" i="77"/>
  <c r="C141" i="77" s="1"/>
  <c r="H140" i="77"/>
  <c r="C140" i="77"/>
  <c r="H139" i="77"/>
  <c r="C139" i="77"/>
  <c r="H138" i="77"/>
  <c r="C138" i="77"/>
  <c r="H137" i="77"/>
  <c r="C137" i="77"/>
  <c r="L136" i="77"/>
  <c r="K136" i="77"/>
  <c r="J136" i="77"/>
  <c r="H136" i="77" s="1"/>
  <c r="I136" i="77"/>
  <c r="G136" i="77"/>
  <c r="F136" i="77"/>
  <c r="E136" i="77"/>
  <c r="D136" i="77"/>
  <c r="H135" i="77"/>
  <c r="C135" i="77"/>
  <c r="H134" i="77"/>
  <c r="C134" i="77"/>
  <c r="H133" i="77"/>
  <c r="C133" i="77"/>
  <c r="H132" i="77"/>
  <c r="C132" i="77"/>
  <c r="L131" i="77"/>
  <c r="L130" i="77" s="1"/>
  <c r="K131" i="77"/>
  <c r="J131" i="77"/>
  <c r="I131" i="77"/>
  <c r="H131" i="77"/>
  <c r="G131" i="77"/>
  <c r="F131" i="77"/>
  <c r="E131" i="77"/>
  <c r="D131" i="77"/>
  <c r="K130" i="77"/>
  <c r="I130" i="77"/>
  <c r="G130" i="77"/>
  <c r="F130" i="77"/>
  <c r="E130" i="77"/>
  <c r="H129" i="77"/>
  <c r="H128" i="77" s="1"/>
  <c r="C129" i="77"/>
  <c r="L128" i="77"/>
  <c r="K128" i="77"/>
  <c r="J128" i="77"/>
  <c r="J83" i="77" s="1"/>
  <c r="I128" i="77"/>
  <c r="G128" i="77"/>
  <c r="F128" i="77"/>
  <c r="F83" i="77" s="1"/>
  <c r="E128" i="77"/>
  <c r="D128" i="77"/>
  <c r="C128" i="77"/>
  <c r="I127" i="77"/>
  <c r="C127" i="77"/>
  <c r="H126" i="77"/>
  <c r="C126" i="77"/>
  <c r="H125" i="77"/>
  <c r="C125" i="77"/>
  <c r="H124" i="77"/>
  <c r="C124" i="77"/>
  <c r="H123" i="77"/>
  <c r="C123" i="77"/>
  <c r="L122" i="77"/>
  <c r="K122" i="77"/>
  <c r="J122" i="77"/>
  <c r="G122" i="77"/>
  <c r="F122" i="77"/>
  <c r="E122" i="77"/>
  <c r="D122" i="77"/>
  <c r="C122" i="77"/>
  <c r="H121" i="77"/>
  <c r="C121" i="77"/>
  <c r="H120" i="77"/>
  <c r="C120" i="77"/>
  <c r="H119" i="77"/>
  <c r="C119" i="77"/>
  <c r="H118" i="77"/>
  <c r="C118" i="77"/>
  <c r="H117" i="77"/>
  <c r="C117" i="77"/>
  <c r="L116" i="77"/>
  <c r="K116" i="77"/>
  <c r="J116" i="77"/>
  <c r="H116" i="77" s="1"/>
  <c r="I116" i="77"/>
  <c r="G116" i="77"/>
  <c r="F116" i="77"/>
  <c r="E116" i="77"/>
  <c r="D116" i="77"/>
  <c r="C116" i="77"/>
  <c r="H115" i="77"/>
  <c r="C115" i="77"/>
  <c r="H114" i="77"/>
  <c r="C114" i="77"/>
  <c r="H113" i="77"/>
  <c r="C113" i="77"/>
  <c r="L112" i="77"/>
  <c r="K112" i="77"/>
  <c r="J112" i="77"/>
  <c r="H112" i="77" s="1"/>
  <c r="I112" i="77"/>
  <c r="G112" i="77"/>
  <c r="F112" i="77"/>
  <c r="E112" i="77"/>
  <c r="D112" i="77"/>
  <c r="C112" i="77"/>
  <c r="H111" i="77"/>
  <c r="C111" i="77"/>
  <c r="H110" i="77"/>
  <c r="C110" i="77"/>
  <c r="H109" i="77"/>
  <c r="C109" i="77"/>
  <c r="H108" i="77"/>
  <c r="C108" i="77"/>
  <c r="H107" i="77"/>
  <c r="C107" i="77"/>
  <c r="H106" i="77"/>
  <c r="C106" i="77"/>
  <c r="H105" i="77"/>
  <c r="C105" i="77"/>
  <c r="H104" i="77"/>
  <c r="C104" i="77"/>
  <c r="L103" i="77"/>
  <c r="K103" i="77"/>
  <c r="J103" i="77"/>
  <c r="I103" i="77"/>
  <c r="H103" i="77" s="1"/>
  <c r="G103" i="77"/>
  <c r="F103" i="77"/>
  <c r="E103" i="77"/>
  <c r="D103" i="77"/>
  <c r="C103" i="77" s="1"/>
  <c r="H102" i="77"/>
  <c r="C102" i="77"/>
  <c r="H101" i="77"/>
  <c r="C101" i="77"/>
  <c r="H100" i="77"/>
  <c r="C100" i="77"/>
  <c r="H99" i="77"/>
  <c r="C99" i="77"/>
  <c r="H98" i="77"/>
  <c r="C98" i="77"/>
  <c r="H97" i="77"/>
  <c r="C97" i="77"/>
  <c r="H96" i="77"/>
  <c r="C96" i="77"/>
  <c r="L95" i="77"/>
  <c r="K95" i="77"/>
  <c r="J95" i="77"/>
  <c r="I95" i="77"/>
  <c r="H95" i="77" s="1"/>
  <c r="G95" i="77"/>
  <c r="F95" i="77"/>
  <c r="E95" i="77"/>
  <c r="D95" i="77"/>
  <c r="C95" i="77" s="1"/>
  <c r="H94" i="77"/>
  <c r="C94" i="77"/>
  <c r="H93" i="77"/>
  <c r="C93" i="77"/>
  <c r="H92" i="77"/>
  <c r="C92" i="77"/>
  <c r="H91" i="77"/>
  <c r="C91" i="77"/>
  <c r="H90" i="77"/>
  <c r="C90" i="77"/>
  <c r="L89" i="77"/>
  <c r="K89" i="77"/>
  <c r="J89" i="77"/>
  <c r="I89" i="77"/>
  <c r="H89" i="77" s="1"/>
  <c r="G89" i="77"/>
  <c r="F89" i="77"/>
  <c r="E89" i="77"/>
  <c r="D89" i="77"/>
  <c r="C89" i="77" s="1"/>
  <c r="H88" i="77"/>
  <c r="C88" i="77"/>
  <c r="H87" i="77"/>
  <c r="C87" i="77"/>
  <c r="H86" i="77"/>
  <c r="C86" i="77"/>
  <c r="H85" i="77"/>
  <c r="C85" i="77"/>
  <c r="L84" i="77"/>
  <c r="K84" i="77"/>
  <c r="J84" i="77"/>
  <c r="I84" i="77"/>
  <c r="G84" i="77"/>
  <c r="F84" i="77"/>
  <c r="E84" i="77"/>
  <c r="D84" i="77"/>
  <c r="C84" i="77"/>
  <c r="L83" i="77"/>
  <c r="E83" i="77"/>
  <c r="E75" i="77" s="1"/>
  <c r="D83" i="77"/>
  <c r="H82" i="77"/>
  <c r="C82" i="77"/>
  <c r="H81" i="77"/>
  <c r="C81" i="77"/>
  <c r="L80" i="77"/>
  <c r="K80" i="77"/>
  <c r="H80" i="77" s="1"/>
  <c r="J80" i="77"/>
  <c r="I80" i="77"/>
  <c r="G80" i="77"/>
  <c r="G76" i="77" s="1"/>
  <c r="F80" i="77"/>
  <c r="E80" i="77"/>
  <c r="D80" i="77"/>
  <c r="C80" i="77"/>
  <c r="H79" i="77"/>
  <c r="C79" i="77"/>
  <c r="H78" i="77"/>
  <c r="C78" i="77"/>
  <c r="L77" i="77"/>
  <c r="K77" i="77"/>
  <c r="J77" i="77"/>
  <c r="J76" i="77" s="1"/>
  <c r="I77" i="77"/>
  <c r="G77" i="77"/>
  <c r="F77" i="77"/>
  <c r="F76" i="77" s="1"/>
  <c r="F75" i="77" s="1"/>
  <c r="E77" i="77"/>
  <c r="E76" i="77" s="1"/>
  <c r="D77" i="77"/>
  <c r="C77" i="77" s="1"/>
  <c r="L76" i="77"/>
  <c r="L75" i="77" s="1"/>
  <c r="K76" i="77"/>
  <c r="D76" i="77"/>
  <c r="H74" i="77"/>
  <c r="C74" i="77"/>
  <c r="H73" i="77"/>
  <c r="C73" i="77"/>
  <c r="H72" i="77"/>
  <c r="C72" i="77"/>
  <c r="H71" i="77"/>
  <c r="C71" i="77"/>
  <c r="J70" i="77"/>
  <c r="H70" i="77"/>
  <c r="C70" i="77"/>
  <c r="L69" i="77"/>
  <c r="K69" i="77"/>
  <c r="J69" i="77"/>
  <c r="I69" i="77"/>
  <c r="H69" i="77" s="1"/>
  <c r="G69" i="77"/>
  <c r="F69" i="77"/>
  <c r="E69" i="77"/>
  <c r="E67" i="77" s="1"/>
  <c r="D69" i="77"/>
  <c r="J68" i="77"/>
  <c r="C68" i="77"/>
  <c r="L67" i="77"/>
  <c r="K67" i="77"/>
  <c r="G67" i="77"/>
  <c r="D67" i="77"/>
  <c r="H66" i="77"/>
  <c r="C66" i="77"/>
  <c r="J65" i="77"/>
  <c r="H65" i="77"/>
  <c r="C65" i="77"/>
  <c r="H64" i="77"/>
  <c r="C64" i="77"/>
  <c r="H63" i="77"/>
  <c r="C63" i="77"/>
  <c r="H62" i="77"/>
  <c r="C62" i="77"/>
  <c r="H61" i="77"/>
  <c r="C61" i="77"/>
  <c r="H60" i="77"/>
  <c r="C60" i="77"/>
  <c r="H59" i="77"/>
  <c r="C59" i="77"/>
  <c r="L58" i="77"/>
  <c r="K58" i="77"/>
  <c r="J58" i="77"/>
  <c r="I58" i="77"/>
  <c r="H58" i="77" s="1"/>
  <c r="G58" i="77"/>
  <c r="F58" i="77"/>
  <c r="E58" i="77"/>
  <c r="D58" i="77"/>
  <c r="J57" i="77"/>
  <c r="C57" i="77"/>
  <c r="H56" i="77"/>
  <c r="C56" i="77"/>
  <c r="L55" i="77"/>
  <c r="K55" i="77"/>
  <c r="I55" i="77"/>
  <c r="G55" i="77"/>
  <c r="F55" i="77"/>
  <c r="E55" i="77"/>
  <c r="E54" i="77" s="1"/>
  <c r="D55" i="77"/>
  <c r="C55" i="77" s="1"/>
  <c r="L54" i="77"/>
  <c r="K54" i="77"/>
  <c r="G54" i="77"/>
  <c r="G53" i="77" s="1"/>
  <c r="D54" i="77"/>
  <c r="L53" i="77"/>
  <c r="E53" i="77"/>
  <c r="D53" i="77"/>
  <c r="H47" i="77"/>
  <c r="C47" i="77"/>
  <c r="H46" i="77"/>
  <c r="C46" i="77"/>
  <c r="L45" i="77"/>
  <c r="G45" i="77"/>
  <c r="C45" i="77"/>
  <c r="H44" i="77"/>
  <c r="C44" i="77"/>
  <c r="K43" i="77"/>
  <c r="J43" i="77"/>
  <c r="J20" i="77" s="1"/>
  <c r="I43" i="77"/>
  <c r="H43" i="77" s="1"/>
  <c r="F43" i="77"/>
  <c r="E43" i="77"/>
  <c r="D43" i="77"/>
  <c r="C43" i="77" s="1"/>
  <c r="H42" i="77"/>
  <c r="C42" i="77"/>
  <c r="I41" i="77"/>
  <c r="H41" i="77" s="1"/>
  <c r="D41" i="77"/>
  <c r="C41" i="77"/>
  <c r="H40" i="77"/>
  <c r="C40" i="77"/>
  <c r="H39" i="77"/>
  <c r="C39" i="77"/>
  <c r="H38" i="77"/>
  <c r="C38" i="77"/>
  <c r="H37" i="77"/>
  <c r="C37" i="77"/>
  <c r="K36" i="77"/>
  <c r="H36" i="77" s="1"/>
  <c r="F36" i="77"/>
  <c r="C36" i="77"/>
  <c r="H35" i="77"/>
  <c r="C35" i="77"/>
  <c r="H34" i="77"/>
  <c r="C34" i="77"/>
  <c r="K33" i="77"/>
  <c r="H33" i="77" s="1"/>
  <c r="F33" i="77"/>
  <c r="C33" i="77"/>
  <c r="H32" i="77"/>
  <c r="C32" i="77"/>
  <c r="K31" i="77"/>
  <c r="H31" i="77"/>
  <c r="F31" i="77"/>
  <c r="C31" i="77" s="1"/>
  <c r="H30" i="77"/>
  <c r="C30" i="77"/>
  <c r="H29" i="77"/>
  <c r="C29" i="77"/>
  <c r="H28" i="77"/>
  <c r="C28" i="77"/>
  <c r="K27" i="77"/>
  <c r="H27" i="77" s="1"/>
  <c r="F27" i="77"/>
  <c r="C27" i="77"/>
  <c r="K26" i="77"/>
  <c r="H26" i="77" s="1"/>
  <c r="F26" i="77"/>
  <c r="C26" i="77"/>
  <c r="H25" i="77"/>
  <c r="C25" i="77"/>
  <c r="H24" i="77"/>
  <c r="C24" i="77"/>
  <c r="H23" i="77"/>
  <c r="C23" i="77"/>
  <c r="H22" i="77"/>
  <c r="C22" i="77"/>
  <c r="L21" i="77"/>
  <c r="L289" i="77" s="1"/>
  <c r="L288" i="77" s="1"/>
  <c r="K21" i="77"/>
  <c r="J21" i="77"/>
  <c r="J289" i="77" s="1"/>
  <c r="J288" i="77" s="1"/>
  <c r="I21" i="77"/>
  <c r="G21" i="77"/>
  <c r="F21" i="77"/>
  <c r="F289" i="77" s="1"/>
  <c r="F288" i="77" s="1"/>
  <c r="E21" i="77"/>
  <c r="D21" i="77"/>
  <c r="D289" i="77" s="1"/>
  <c r="D288" i="77" s="1"/>
  <c r="L20" i="77"/>
  <c r="K20" i="77"/>
  <c r="G20" i="77"/>
  <c r="F20" i="77"/>
  <c r="D20" i="77"/>
  <c r="H298" i="76"/>
  <c r="C298" i="76"/>
  <c r="H297" i="76"/>
  <c r="C297" i="76"/>
  <c r="H296" i="76"/>
  <c r="C296" i="76"/>
  <c r="H295" i="76"/>
  <c r="C295" i="76"/>
  <c r="H294" i="76"/>
  <c r="C294" i="76"/>
  <c r="H293" i="76"/>
  <c r="C293" i="76"/>
  <c r="H292" i="76"/>
  <c r="C292" i="76"/>
  <c r="H291" i="76"/>
  <c r="C291" i="76"/>
  <c r="C290" i="76" s="1"/>
  <c r="L290" i="76"/>
  <c r="K290" i="76"/>
  <c r="J290" i="76"/>
  <c r="I290" i="76"/>
  <c r="H290" i="76"/>
  <c r="G290" i="76"/>
  <c r="F290" i="76"/>
  <c r="E290" i="76"/>
  <c r="D290" i="76"/>
  <c r="H285" i="76"/>
  <c r="C285" i="76"/>
  <c r="H284" i="76"/>
  <c r="C284" i="76"/>
  <c r="L283" i="76"/>
  <c r="K283" i="76"/>
  <c r="J283" i="76"/>
  <c r="I283" i="76"/>
  <c r="H283" i="76" s="1"/>
  <c r="G283" i="76"/>
  <c r="F283" i="76"/>
  <c r="E283" i="76"/>
  <c r="D283" i="76"/>
  <c r="C283" i="76"/>
  <c r="H282" i="76"/>
  <c r="C282" i="76"/>
  <c r="L281" i="76"/>
  <c r="K281" i="76"/>
  <c r="J281" i="76"/>
  <c r="I281" i="76"/>
  <c r="H281" i="76" s="1"/>
  <c r="G281" i="76"/>
  <c r="F281" i="76"/>
  <c r="E281" i="76"/>
  <c r="D281" i="76"/>
  <c r="C281" i="76"/>
  <c r="H280" i="76"/>
  <c r="C280" i="76"/>
  <c r="H279" i="76"/>
  <c r="C279" i="76"/>
  <c r="H278" i="76"/>
  <c r="C278" i="76"/>
  <c r="H277" i="76"/>
  <c r="C277" i="76"/>
  <c r="L276" i="76"/>
  <c r="K276" i="76"/>
  <c r="J276" i="76"/>
  <c r="I276" i="76"/>
  <c r="H276" i="76" s="1"/>
  <c r="G276" i="76"/>
  <c r="F276" i="76"/>
  <c r="E276" i="76"/>
  <c r="C276" i="76" s="1"/>
  <c r="D276" i="76"/>
  <c r="H275" i="76"/>
  <c r="C275" i="76"/>
  <c r="H274" i="76"/>
  <c r="C274" i="76"/>
  <c r="H273" i="76"/>
  <c r="C273" i="76"/>
  <c r="L272" i="76"/>
  <c r="K272" i="76"/>
  <c r="J272" i="76"/>
  <c r="I272" i="76"/>
  <c r="H272" i="76" s="1"/>
  <c r="G272" i="76"/>
  <c r="F272" i="76"/>
  <c r="E272" i="76"/>
  <c r="C272" i="76" s="1"/>
  <c r="D272" i="76"/>
  <c r="H271" i="76"/>
  <c r="C271" i="76"/>
  <c r="L270" i="76"/>
  <c r="K270" i="76"/>
  <c r="J270" i="76"/>
  <c r="I270" i="76"/>
  <c r="G270" i="76"/>
  <c r="F270" i="76"/>
  <c r="E270" i="76"/>
  <c r="D270" i="76"/>
  <c r="L269" i="76"/>
  <c r="K269" i="76"/>
  <c r="J269" i="76"/>
  <c r="G269" i="76"/>
  <c r="F269" i="76"/>
  <c r="D269" i="76"/>
  <c r="H268" i="76"/>
  <c r="C268" i="76"/>
  <c r="H267" i="76"/>
  <c r="C267" i="76"/>
  <c r="H266" i="76"/>
  <c r="C266" i="76"/>
  <c r="H265" i="76"/>
  <c r="C265" i="76"/>
  <c r="L264" i="76"/>
  <c r="K264" i="76"/>
  <c r="J264" i="76"/>
  <c r="I264" i="76"/>
  <c r="H264" i="76" s="1"/>
  <c r="G264" i="76"/>
  <c r="F264" i="76"/>
  <c r="E264" i="76"/>
  <c r="C264" i="76" s="1"/>
  <c r="D264" i="76"/>
  <c r="H263" i="76"/>
  <c r="C263" i="76"/>
  <c r="H262" i="76"/>
  <c r="C262" i="76"/>
  <c r="H261" i="76"/>
  <c r="C261" i="76"/>
  <c r="L260" i="76"/>
  <c r="K260" i="76"/>
  <c r="J260" i="76"/>
  <c r="I260" i="76"/>
  <c r="G260" i="76"/>
  <c r="F260" i="76"/>
  <c r="E260" i="76"/>
  <c r="D260" i="76"/>
  <c r="L259" i="76"/>
  <c r="K259" i="76"/>
  <c r="J259" i="76"/>
  <c r="G259" i="76"/>
  <c r="F259" i="76"/>
  <c r="D259" i="76"/>
  <c r="H258" i="76"/>
  <c r="C258" i="76"/>
  <c r="H257" i="76"/>
  <c r="C257" i="76"/>
  <c r="H256" i="76"/>
  <c r="C256" i="76"/>
  <c r="H255" i="76"/>
  <c r="C255" i="76"/>
  <c r="H254" i="76"/>
  <c r="C254" i="76"/>
  <c r="H253" i="76"/>
  <c r="C253" i="76"/>
  <c r="L252" i="76"/>
  <c r="K252" i="76"/>
  <c r="J252" i="76"/>
  <c r="I252" i="76"/>
  <c r="G252" i="76"/>
  <c r="F252" i="76"/>
  <c r="E252" i="76"/>
  <c r="D252" i="76"/>
  <c r="L251" i="76"/>
  <c r="K251" i="76"/>
  <c r="J251" i="76"/>
  <c r="G251" i="76"/>
  <c r="F251" i="76"/>
  <c r="D251" i="76"/>
  <c r="H250" i="76"/>
  <c r="C250" i="76"/>
  <c r="H249" i="76"/>
  <c r="C249" i="76"/>
  <c r="H248" i="76"/>
  <c r="C248" i="76"/>
  <c r="H247" i="76"/>
  <c r="C247" i="76"/>
  <c r="L246" i="76"/>
  <c r="K246" i="76"/>
  <c r="J246" i="76"/>
  <c r="I246" i="76"/>
  <c r="H246" i="76" s="1"/>
  <c r="G246" i="76"/>
  <c r="F246" i="76"/>
  <c r="E246" i="76"/>
  <c r="C246" i="76" s="1"/>
  <c r="D246" i="76"/>
  <c r="H245" i="76"/>
  <c r="C245" i="76"/>
  <c r="H244" i="76"/>
  <c r="C244" i="76"/>
  <c r="H243" i="76"/>
  <c r="C243" i="76"/>
  <c r="H242" i="76"/>
  <c r="C242" i="76"/>
  <c r="H241" i="76"/>
  <c r="C241" i="76"/>
  <c r="H240" i="76"/>
  <c r="C240" i="76"/>
  <c r="H239" i="76"/>
  <c r="C239" i="76"/>
  <c r="L238" i="76"/>
  <c r="K238" i="76"/>
  <c r="J238" i="76"/>
  <c r="I238" i="76"/>
  <c r="G238" i="76"/>
  <c r="F238" i="76"/>
  <c r="E238" i="76"/>
  <c r="D238" i="76"/>
  <c r="H237" i="76"/>
  <c r="C237" i="76"/>
  <c r="H236" i="76"/>
  <c r="C236" i="76"/>
  <c r="L235" i="76"/>
  <c r="K235" i="76"/>
  <c r="H235" i="76" s="1"/>
  <c r="J235" i="76"/>
  <c r="I235" i="76"/>
  <c r="G235" i="76"/>
  <c r="F235" i="76"/>
  <c r="E235" i="76"/>
  <c r="D235" i="76"/>
  <c r="C235" i="76"/>
  <c r="H234" i="76"/>
  <c r="C234" i="76"/>
  <c r="L233" i="76"/>
  <c r="K233" i="76"/>
  <c r="K231" i="76" s="1"/>
  <c r="K230" i="76" s="1"/>
  <c r="J233" i="76"/>
  <c r="I233" i="76"/>
  <c r="H233" i="76" s="1"/>
  <c r="G233" i="76"/>
  <c r="F233" i="76"/>
  <c r="E233" i="76"/>
  <c r="D233" i="76"/>
  <c r="C233" i="76"/>
  <c r="H232" i="76"/>
  <c r="C232" i="76"/>
  <c r="L231" i="76"/>
  <c r="J231" i="76"/>
  <c r="G231" i="76"/>
  <c r="F231" i="76"/>
  <c r="D231" i="76"/>
  <c r="L230" i="76"/>
  <c r="J230" i="76"/>
  <c r="F230" i="76"/>
  <c r="D230" i="76"/>
  <c r="H229" i="76"/>
  <c r="C229" i="76"/>
  <c r="H228" i="76"/>
  <c r="C228" i="76"/>
  <c r="L227" i="76"/>
  <c r="K227" i="76"/>
  <c r="K204" i="76" s="1"/>
  <c r="K195" i="76" s="1"/>
  <c r="J227" i="76"/>
  <c r="H227" i="76" s="1"/>
  <c r="I227" i="76"/>
  <c r="G227" i="76"/>
  <c r="G204" i="76" s="1"/>
  <c r="G195" i="76" s="1"/>
  <c r="F227" i="76"/>
  <c r="E227" i="76"/>
  <c r="D227" i="76"/>
  <c r="C227" i="76"/>
  <c r="H226" i="76"/>
  <c r="C226" i="76"/>
  <c r="H225" i="76"/>
  <c r="C225" i="76"/>
  <c r="H224" i="76"/>
  <c r="C224" i="76"/>
  <c r="I223" i="76"/>
  <c r="H223" i="76"/>
  <c r="C223" i="76"/>
  <c r="H222" i="76"/>
  <c r="C222" i="76"/>
  <c r="H221" i="76"/>
  <c r="C221" i="76"/>
  <c r="H220" i="76"/>
  <c r="C220" i="76"/>
  <c r="H219" i="76"/>
  <c r="C219" i="76"/>
  <c r="H218" i="76"/>
  <c r="C218" i="76"/>
  <c r="H217" i="76"/>
  <c r="C217" i="76"/>
  <c r="L216" i="76"/>
  <c r="K216" i="76"/>
  <c r="J216" i="76"/>
  <c r="H216" i="76" s="1"/>
  <c r="I216" i="76"/>
  <c r="G216" i="76"/>
  <c r="F216" i="76"/>
  <c r="F204" i="76" s="1"/>
  <c r="E216" i="76"/>
  <c r="D216" i="76"/>
  <c r="H215" i="76"/>
  <c r="C215" i="76"/>
  <c r="H214" i="76"/>
  <c r="C214" i="76"/>
  <c r="H213" i="76"/>
  <c r="C213" i="76"/>
  <c r="H212" i="76"/>
  <c r="C212" i="76"/>
  <c r="H211" i="76"/>
  <c r="C211" i="76"/>
  <c r="H210" i="76"/>
  <c r="C210" i="76"/>
  <c r="H209" i="76"/>
  <c r="C209" i="76"/>
  <c r="H208" i="76"/>
  <c r="C208" i="76"/>
  <c r="H207" i="76"/>
  <c r="C207" i="76"/>
  <c r="H206" i="76"/>
  <c r="C206" i="76"/>
  <c r="L205" i="76"/>
  <c r="L204" i="76" s="1"/>
  <c r="K205" i="76"/>
  <c r="J205" i="76"/>
  <c r="I205" i="76"/>
  <c r="H205" i="76"/>
  <c r="G205" i="76"/>
  <c r="F205" i="76"/>
  <c r="E205" i="76"/>
  <c r="D205" i="76"/>
  <c r="J204" i="76"/>
  <c r="I204" i="76"/>
  <c r="E204" i="76"/>
  <c r="H203" i="76"/>
  <c r="C203" i="76"/>
  <c r="H202" i="76"/>
  <c r="C202" i="76"/>
  <c r="H201" i="76"/>
  <c r="C201" i="76"/>
  <c r="H200" i="76"/>
  <c r="C200" i="76"/>
  <c r="H199" i="76"/>
  <c r="C199" i="76"/>
  <c r="L198" i="76"/>
  <c r="K198" i="76"/>
  <c r="J198" i="76"/>
  <c r="J196" i="76" s="1"/>
  <c r="J195" i="76" s="1"/>
  <c r="I198" i="76"/>
  <c r="G198" i="76"/>
  <c r="F198" i="76"/>
  <c r="F196" i="76" s="1"/>
  <c r="F195" i="76" s="1"/>
  <c r="F194" i="76" s="1"/>
  <c r="E198" i="76"/>
  <c r="D198" i="76"/>
  <c r="H197" i="76"/>
  <c r="C197" i="76"/>
  <c r="L196" i="76"/>
  <c r="K196" i="76"/>
  <c r="I196" i="76"/>
  <c r="G196" i="76"/>
  <c r="E196" i="76"/>
  <c r="D196" i="76"/>
  <c r="L195" i="76"/>
  <c r="L194" i="76" s="1"/>
  <c r="I195" i="76"/>
  <c r="E195" i="76"/>
  <c r="H193" i="76"/>
  <c r="C193" i="76"/>
  <c r="L192" i="76"/>
  <c r="L191" i="76" s="1"/>
  <c r="K192" i="76"/>
  <c r="K191" i="76" s="1"/>
  <c r="J192" i="76"/>
  <c r="I192" i="76"/>
  <c r="G192" i="76"/>
  <c r="G191" i="76" s="1"/>
  <c r="F192" i="76"/>
  <c r="E192" i="76"/>
  <c r="D192" i="76"/>
  <c r="D191" i="76" s="1"/>
  <c r="C192" i="76"/>
  <c r="J191" i="76"/>
  <c r="I191" i="76"/>
  <c r="F191" i="76"/>
  <c r="E191" i="76"/>
  <c r="H190" i="76"/>
  <c r="C190" i="76"/>
  <c r="H189" i="76"/>
  <c r="C189" i="76"/>
  <c r="L188" i="76"/>
  <c r="K188" i="76"/>
  <c r="J188" i="76"/>
  <c r="I188" i="76"/>
  <c r="G188" i="76"/>
  <c r="F188" i="76"/>
  <c r="E188" i="76"/>
  <c r="D188" i="76"/>
  <c r="D187" i="76" s="1"/>
  <c r="C188" i="76"/>
  <c r="J187" i="76"/>
  <c r="I187" i="76"/>
  <c r="F187" i="76"/>
  <c r="E187" i="76"/>
  <c r="H186" i="76"/>
  <c r="C186" i="76"/>
  <c r="H185" i="76"/>
  <c r="C185" i="76"/>
  <c r="L184" i="76"/>
  <c r="K184" i="76"/>
  <c r="H184" i="76" s="1"/>
  <c r="J184" i="76"/>
  <c r="I184" i="76"/>
  <c r="G184" i="76"/>
  <c r="F184" i="76"/>
  <c r="E184" i="76"/>
  <c r="D184" i="76"/>
  <c r="C184" i="76"/>
  <c r="H183" i="76"/>
  <c r="C183" i="76"/>
  <c r="H182" i="76"/>
  <c r="C182" i="76"/>
  <c r="H181" i="76"/>
  <c r="C181" i="76"/>
  <c r="H180" i="76"/>
  <c r="C180" i="76"/>
  <c r="L179" i="76"/>
  <c r="K179" i="76"/>
  <c r="J179" i="76"/>
  <c r="I179" i="76"/>
  <c r="H179" i="76" s="1"/>
  <c r="G179" i="76"/>
  <c r="F179" i="76"/>
  <c r="E179" i="76"/>
  <c r="C179" i="76" s="1"/>
  <c r="D179" i="76"/>
  <c r="H178" i="76"/>
  <c r="C178" i="76"/>
  <c r="H177" i="76"/>
  <c r="C177" i="76"/>
  <c r="H176" i="76"/>
  <c r="C176" i="76"/>
  <c r="L175" i="76"/>
  <c r="K175" i="76"/>
  <c r="J175" i="76"/>
  <c r="J174" i="76" s="1"/>
  <c r="J173" i="76" s="1"/>
  <c r="I175" i="76"/>
  <c r="I174" i="76" s="1"/>
  <c r="G175" i="76"/>
  <c r="F175" i="76"/>
  <c r="F174" i="76" s="1"/>
  <c r="F173" i="76" s="1"/>
  <c r="E175" i="76"/>
  <c r="C175" i="76" s="1"/>
  <c r="D175" i="76"/>
  <c r="L174" i="76"/>
  <c r="L173" i="76" s="1"/>
  <c r="K174" i="76"/>
  <c r="K173" i="76" s="1"/>
  <c r="G174" i="76"/>
  <c r="G173" i="76" s="1"/>
  <c r="D174" i="76"/>
  <c r="D173" i="76" s="1"/>
  <c r="H172" i="76"/>
  <c r="C172" i="76"/>
  <c r="H171" i="76"/>
  <c r="C171" i="76"/>
  <c r="H170" i="76"/>
  <c r="C170" i="76"/>
  <c r="H169" i="76"/>
  <c r="C169" i="76"/>
  <c r="H168" i="76"/>
  <c r="C168" i="76"/>
  <c r="H167" i="76"/>
  <c r="C167" i="76"/>
  <c r="L166" i="76"/>
  <c r="L165" i="76" s="1"/>
  <c r="K166" i="76"/>
  <c r="K165" i="76" s="1"/>
  <c r="J166" i="76"/>
  <c r="I166" i="76"/>
  <c r="G166" i="76"/>
  <c r="G165" i="76" s="1"/>
  <c r="F166" i="76"/>
  <c r="E166" i="76"/>
  <c r="D166" i="76"/>
  <c r="D165" i="76" s="1"/>
  <c r="C165" i="76" s="1"/>
  <c r="C166" i="76"/>
  <c r="J165" i="76"/>
  <c r="I165" i="76"/>
  <c r="H165" i="76" s="1"/>
  <c r="F165" i="76"/>
  <c r="E165" i="76"/>
  <c r="H164" i="76"/>
  <c r="C164" i="76"/>
  <c r="H163" i="76"/>
  <c r="C163" i="76"/>
  <c r="H162" i="76"/>
  <c r="C162" i="76"/>
  <c r="H161" i="76"/>
  <c r="C161" i="76"/>
  <c r="L160" i="76"/>
  <c r="K160" i="76"/>
  <c r="H160" i="76" s="1"/>
  <c r="J160" i="76"/>
  <c r="I160" i="76"/>
  <c r="G160" i="76"/>
  <c r="F160" i="76"/>
  <c r="E160" i="76"/>
  <c r="D160" i="76"/>
  <c r="C160" i="76"/>
  <c r="H159" i="76"/>
  <c r="C159" i="76"/>
  <c r="H158" i="76"/>
  <c r="C158" i="76"/>
  <c r="H157" i="76"/>
  <c r="C157" i="76"/>
  <c r="H156" i="76"/>
  <c r="C156" i="76"/>
  <c r="H155" i="76"/>
  <c r="C155" i="76"/>
  <c r="H154" i="76"/>
  <c r="C154" i="76"/>
  <c r="H153" i="76"/>
  <c r="C153" i="76"/>
  <c r="H152" i="76"/>
  <c r="C152" i="76"/>
  <c r="L151" i="76"/>
  <c r="K151" i="76"/>
  <c r="J151" i="76"/>
  <c r="I151" i="76"/>
  <c r="H151" i="76" s="1"/>
  <c r="G151" i="76"/>
  <c r="F151" i="76"/>
  <c r="E151" i="76"/>
  <c r="D151" i="76"/>
  <c r="C151" i="76" s="1"/>
  <c r="H150" i="76"/>
  <c r="C150" i="76"/>
  <c r="H149" i="76"/>
  <c r="C149" i="76"/>
  <c r="H148" i="76"/>
  <c r="C148" i="76"/>
  <c r="H147" i="76"/>
  <c r="C147" i="76"/>
  <c r="H146" i="76"/>
  <c r="C146" i="76"/>
  <c r="H145" i="76"/>
  <c r="C145" i="76"/>
  <c r="L144" i="76"/>
  <c r="K144" i="76"/>
  <c r="H144" i="76" s="1"/>
  <c r="J144" i="76"/>
  <c r="I144" i="76"/>
  <c r="G144" i="76"/>
  <c r="F144" i="76"/>
  <c r="E144" i="76"/>
  <c r="D144" i="76"/>
  <c r="C144" i="76"/>
  <c r="H143" i="76"/>
  <c r="C143" i="76"/>
  <c r="H142" i="76"/>
  <c r="C142" i="76"/>
  <c r="L141" i="76"/>
  <c r="K141" i="76"/>
  <c r="J141" i="76"/>
  <c r="I141" i="76"/>
  <c r="H141" i="76" s="1"/>
  <c r="G141" i="76"/>
  <c r="F141" i="76"/>
  <c r="E141" i="76"/>
  <c r="C141" i="76" s="1"/>
  <c r="D141" i="76"/>
  <c r="H140" i="76"/>
  <c r="C140" i="76"/>
  <c r="H139" i="76"/>
  <c r="C139" i="76"/>
  <c r="H138" i="76"/>
  <c r="C138" i="76"/>
  <c r="H137" i="76"/>
  <c r="C137" i="76"/>
  <c r="L136" i="76"/>
  <c r="K136" i="76"/>
  <c r="H136" i="76" s="1"/>
  <c r="J136" i="76"/>
  <c r="I136" i="76"/>
  <c r="G136" i="76"/>
  <c r="F136" i="76"/>
  <c r="E136" i="76"/>
  <c r="D136" i="76"/>
  <c r="C136" i="76"/>
  <c r="H135" i="76"/>
  <c r="C135" i="76"/>
  <c r="H134" i="76"/>
  <c r="C134" i="76"/>
  <c r="H133" i="76"/>
  <c r="C133" i="76"/>
  <c r="H132" i="76"/>
  <c r="C132" i="76"/>
  <c r="L131" i="76"/>
  <c r="K131" i="76"/>
  <c r="J131" i="76"/>
  <c r="J130" i="76" s="1"/>
  <c r="I131" i="76"/>
  <c r="I130" i="76" s="1"/>
  <c r="H130" i="76" s="1"/>
  <c r="G131" i="76"/>
  <c r="F131" i="76"/>
  <c r="F130" i="76" s="1"/>
  <c r="E131" i="76"/>
  <c r="C131" i="76" s="1"/>
  <c r="D131" i="76"/>
  <c r="L130" i="76"/>
  <c r="K130" i="76"/>
  <c r="G130" i="76"/>
  <c r="D130" i="76"/>
  <c r="H129" i="76"/>
  <c r="C129" i="76"/>
  <c r="L128" i="76"/>
  <c r="K128" i="76"/>
  <c r="J128" i="76"/>
  <c r="I128" i="76"/>
  <c r="H128" i="76"/>
  <c r="G128" i="76"/>
  <c r="F128" i="76"/>
  <c r="E128" i="76"/>
  <c r="D128" i="76"/>
  <c r="C128" i="76"/>
  <c r="H127" i="76"/>
  <c r="C127" i="76"/>
  <c r="H126" i="76"/>
  <c r="C126" i="76"/>
  <c r="H125" i="76"/>
  <c r="C125" i="76"/>
  <c r="H124" i="76"/>
  <c r="C124" i="76"/>
  <c r="H123" i="76"/>
  <c r="C123" i="76"/>
  <c r="L122" i="76"/>
  <c r="K122" i="76"/>
  <c r="H122" i="76" s="1"/>
  <c r="J122" i="76"/>
  <c r="I122" i="76"/>
  <c r="G122" i="76"/>
  <c r="F122" i="76"/>
  <c r="E122" i="76"/>
  <c r="D122" i="76"/>
  <c r="C122" i="76"/>
  <c r="H121" i="76"/>
  <c r="C121" i="76"/>
  <c r="H120" i="76"/>
  <c r="C120" i="76"/>
  <c r="H119" i="76"/>
  <c r="C119" i="76"/>
  <c r="H118" i="76"/>
  <c r="C118" i="76"/>
  <c r="H117" i="76"/>
  <c r="C117" i="76"/>
  <c r="L116" i="76"/>
  <c r="K116" i="76"/>
  <c r="H116" i="76" s="1"/>
  <c r="J116" i="76"/>
  <c r="I116" i="76"/>
  <c r="G116" i="76"/>
  <c r="F116" i="76"/>
  <c r="E116" i="76"/>
  <c r="D116" i="76"/>
  <c r="C116" i="76"/>
  <c r="H115" i="76"/>
  <c r="C115" i="76"/>
  <c r="H114" i="76"/>
  <c r="C114" i="76"/>
  <c r="H113" i="76"/>
  <c r="C113" i="76"/>
  <c r="L112" i="76"/>
  <c r="K112" i="76"/>
  <c r="H112" i="76" s="1"/>
  <c r="J112" i="76"/>
  <c r="I112" i="76"/>
  <c r="G112" i="76"/>
  <c r="F112" i="76"/>
  <c r="E112" i="76"/>
  <c r="D112" i="76"/>
  <c r="C112" i="76"/>
  <c r="H111" i="76"/>
  <c r="C111" i="76"/>
  <c r="H110" i="76"/>
  <c r="C110" i="76"/>
  <c r="H109" i="76"/>
  <c r="C109" i="76"/>
  <c r="H108" i="76"/>
  <c r="C108" i="76"/>
  <c r="H107" i="76"/>
  <c r="C107" i="76"/>
  <c r="H106" i="76"/>
  <c r="C106" i="76"/>
  <c r="H105" i="76"/>
  <c r="C105" i="76"/>
  <c r="H104" i="76"/>
  <c r="C104" i="76"/>
  <c r="L103" i="76"/>
  <c r="K103" i="76"/>
  <c r="J103" i="76"/>
  <c r="I103" i="76"/>
  <c r="H103" i="76" s="1"/>
  <c r="G103" i="76"/>
  <c r="F103" i="76"/>
  <c r="E103" i="76"/>
  <c r="C103" i="76" s="1"/>
  <c r="D103" i="76"/>
  <c r="H102" i="76"/>
  <c r="C102" i="76"/>
  <c r="H101" i="76"/>
  <c r="C101" i="76"/>
  <c r="H100" i="76"/>
  <c r="C100" i="76"/>
  <c r="H99" i="76"/>
  <c r="C99" i="76"/>
  <c r="H98" i="76"/>
  <c r="C98" i="76"/>
  <c r="H97" i="76"/>
  <c r="C97" i="76"/>
  <c r="H96" i="76"/>
  <c r="C96" i="76"/>
  <c r="L95" i="76"/>
  <c r="K95" i="76"/>
  <c r="J95" i="76"/>
  <c r="I95" i="76"/>
  <c r="H95" i="76" s="1"/>
  <c r="G95" i="76"/>
  <c r="F95" i="76"/>
  <c r="E95" i="76"/>
  <c r="C95" i="76" s="1"/>
  <c r="D95" i="76"/>
  <c r="H94" i="76"/>
  <c r="C94" i="76"/>
  <c r="H93" i="76"/>
  <c r="C93" i="76"/>
  <c r="H92" i="76"/>
  <c r="C92" i="76"/>
  <c r="H91" i="76"/>
  <c r="C91" i="76"/>
  <c r="H90" i="76"/>
  <c r="C90" i="76"/>
  <c r="L89" i="76"/>
  <c r="K89" i="76"/>
  <c r="J89" i="76"/>
  <c r="I89" i="76"/>
  <c r="H89" i="76" s="1"/>
  <c r="G89" i="76"/>
  <c r="F89" i="76"/>
  <c r="E89" i="76"/>
  <c r="C89" i="76" s="1"/>
  <c r="D89" i="76"/>
  <c r="H88" i="76"/>
  <c r="C88" i="76"/>
  <c r="H87" i="76"/>
  <c r="C87" i="76"/>
  <c r="H86" i="76"/>
  <c r="C86" i="76"/>
  <c r="H85" i="76"/>
  <c r="C85" i="76"/>
  <c r="L84" i="76"/>
  <c r="L83" i="76" s="1"/>
  <c r="K84" i="76"/>
  <c r="K83" i="76" s="1"/>
  <c r="J84" i="76"/>
  <c r="I84" i="76"/>
  <c r="G84" i="76"/>
  <c r="G83" i="76" s="1"/>
  <c r="F84" i="76"/>
  <c r="E84" i="76"/>
  <c r="D84" i="76"/>
  <c r="D83" i="76" s="1"/>
  <c r="C83" i="76" s="1"/>
  <c r="C84" i="76"/>
  <c r="J83" i="76"/>
  <c r="I83" i="76"/>
  <c r="H83" i="76" s="1"/>
  <c r="F83" i="76"/>
  <c r="E83" i="76"/>
  <c r="H82" i="76"/>
  <c r="C82" i="76"/>
  <c r="H81" i="76"/>
  <c r="C81" i="76"/>
  <c r="L80" i="76"/>
  <c r="K80" i="76"/>
  <c r="H80" i="76" s="1"/>
  <c r="J80" i="76"/>
  <c r="I80" i="76"/>
  <c r="G80" i="76"/>
  <c r="F80" i="76"/>
  <c r="E80" i="76"/>
  <c r="D80" i="76"/>
  <c r="C80" i="76"/>
  <c r="H79" i="76"/>
  <c r="C79" i="76"/>
  <c r="H78" i="76"/>
  <c r="C78" i="76"/>
  <c r="L77" i="76"/>
  <c r="K77" i="76"/>
  <c r="J77" i="76"/>
  <c r="J76" i="76" s="1"/>
  <c r="I77" i="76"/>
  <c r="I76" i="76" s="1"/>
  <c r="G77" i="76"/>
  <c r="F77" i="76"/>
  <c r="F76" i="76" s="1"/>
  <c r="F75" i="76" s="1"/>
  <c r="E77" i="76"/>
  <c r="E76" i="76" s="1"/>
  <c r="D77" i="76"/>
  <c r="C77" i="76" s="1"/>
  <c r="L76" i="76"/>
  <c r="L75" i="76" s="1"/>
  <c r="K76" i="76"/>
  <c r="G76" i="76"/>
  <c r="G75" i="76" s="1"/>
  <c r="D76" i="76"/>
  <c r="D75" i="76" s="1"/>
  <c r="I74" i="76"/>
  <c r="I69" i="76" s="1"/>
  <c r="H74" i="76"/>
  <c r="C74" i="76"/>
  <c r="H73" i="76"/>
  <c r="C73" i="76"/>
  <c r="H72" i="76"/>
  <c r="C72" i="76"/>
  <c r="H71" i="76"/>
  <c r="C71" i="76"/>
  <c r="J70" i="76"/>
  <c r="H70" i="76" s="1"/>
  <c r="C70" i="76"/>
  <c r="L69" i="76"/>
  <c r="K69" i="76"/>
  <c r="K67" i="76" s="1"/>
  <c r="G69" i="76"/>
  <c r="G67" i="76" s="1"/>
  <c r="F69" i="76"/>
  <c r="E69" i="76"/>
  <c r="D69" i="76"/>
  <c r="C69" i="76"/>
  <c r="J68" i="76"/>
  <c r="H68" i="76"/>
  <c r="C68" i="76"/>
  <c r="L67" i="76"/>
  <c r="F67" i="76"/>
  <c r="E67" i="76"/>
  <c r="D67" i="76"/>
  <c r="C67" i="76" s="1"/>
  <c r="H66" i="76"/>
  <c r="C66" i="76"/>
  <c r="J65" i="76"/>
  <c r="H65" i="76" s="1"/>
  <c r="C65" i="76"/>
  <c r="H64" i="76"/>
  <c r="C64" i="76"/>
  <c r="H63" i="76"/>
  <c r="C63" i="76"/>
  <c r="H62" i="76"/>
  <c r="C62" i="76"/>
  <c r="H61" i="76"/>
  <c r="C61" i="76"/>
  <c r="H60" i="76"/>
  <c r="C60" i="76"/>
  <c r="H59" i="76"/>
  <c r="C59" i="76"/>
  <c r="L58" i="76"/>
  <c r="K58" i="76"/>
  <c r="I58" i="76"/>
  <c r="G58" i="76"/>
  <c r="F58" i="76"/>
  <c r="E58" i="76"/>
  <c r="D58" i="76"/>
  <c r="C58" i="76"/>
  <c r="J57" i="76"/>
  <c r="H57" i="76" s="1"/>
  <c r="C57" i="76"/>
  <c r="H56" i="76"/>
  <c r="C56" i="76"/>
  <c r="L55" i="76"/>
  <c r="K55" i="76"/>
  <c r="K54" i="76" s="1"/>
  <c r="J55" i="76"/>
  <c r="I55" i="76"/>
  <c r="H55" i="76" s="1"/>
  <c r="G55" i="76"/>
  <c r="G54" i="76" s="1"/>
  <c r="G53" i="76" s="1"/>
  <c r="F55" i="76"/>
  <c r="F54" i="76" s="1"/>
  <c r="F53" i="76" s="1"/>
  <c r="F52" i="76" s="1"/>
  <c r="E55" i="76"/>
  <c r="D55" i="76"/>
  <c r="L54" i="76"/>
  <c r="L53" i="76" s="1"/>
  <c r="I54" i="76"/>
  <c r="E54" i="76"/>
  <c r="E53" i="76" s="1"/>
  <c r="D54" i="76"/>
  <c r="D53" i="76" s="1"/>
  <c r="H47" i="76"/>
  <c r="C47" i="76"/>
  <c r="H46" i="76"/>
  <c r="C46" i="76"/>
  <c r="L45" i="76"/>
  <c r="H45" i="76"/>
  <c r="G45" i="76"/>
  <c r="H44" i="76"/>
  <c r="C44" i="76"/>
  <c r="K43" i="76"/>
  <c r="H43" i="76" s="1"/>
  <c r="J43" i="76"/>
  <c r="I43" i="76"/>
  <c r="F43" i="76"/>
  <c r="C43" i="76" s="1"/>
  <c r="E43" i="76"/>
  <c r="D43" i="76"/>
  <c r="H42" i="76"/>
  <c r="C42" i="76"/>
  <c r="I41" i="76"/>
  <c r="H41" i="76"/>
  <c r="D41" i="76"/>
  <c r="C41" i="76" s="1"/>
  <c r="H40" i="76"/>
  <c r="C40" i="76"/>
  <c r="H39" i="76"/>
  <c r="C39" i="76"/>
  <c r="H38" i="76"/>
  <c r="C38" i="76"/>
  <c r="H37" i="76"/>
  <c r="C37" i="76"/>
  <c r="K36" i="76"/>
  <c r="H36" i="76"/>
  <c r="F36" i="76"/>
  <c r="C36" i="76" s="1"/>
  <c r="H35" i="76"/>
  <c r="C35" i="76"/>
  <c r="H34" i="76"/>
  <c r="C34" i="76"/>
  <c r="K33" i="76"/>
  <c r="H33" i="76"/>
  <c r="F33" i="76"/>
  <c r="C33" i="76" s="1"/>
  <c r="H32" i="76"/>
  <c r="C32" i="76"/>
  <c r="K31" i="76"/>
  <c r="K26" i="76" s="1"/>
  <c r="F31" i="76"/>
  <c r="C31" i="76"/>
  <c r="H30" i="76"/>
  <c r="C30" i="76"/>
  <c r="H29" i="76"/>
  <c r="C29" i="76"/>
  <c r="H28" i="76"/>
  <c r="C28" i="76"/>
  <c r="K27" i="76"/>
  <c r="H27" i="76"/>
  <c r="F27" i="76"/>
  <c r="C27" i="76" s="1"/>
  <c r="F26" i="76"/>
  <c r="C26" i="76" s="1"/>
  <c r="H25" i="76"/>
  <c r="C25" i="76"/>
  <c r="H24" i="76"/>
  <c r="C24" i="76"/>
  <c r="H23" i="76"/>
  <c r="C23" i="76"/>
  <c r="H22" i="76"/>
  <c r="C22" i="76"/>
  <c r="L21" i="76"/>
  <c r="L289" i="76" s="1"/>
  <c r="L288" i="76" s="1"/>
  <c r="K21" i="76"/>
  <c r="K289" i="76" s="1"/>
  <c r="K288" i="76" s="1"/>
  <c r="J21" i="76"/>
  <c r="J289" i="76" s="1"/>
  <c r="J288" i="76" s="1"/>
  <c r="I21" i="76"/>
  <c r="I289" i="76" s="1"/>
  <c r="I288" i="76" s="1"/>
  <c r="G21" i="76"/>
  <c r="G289" i="76" s="1"/>
  <c r="G288" i="76" s="1"/>
  <c r="F21" i="76"/>
  <c r="F289" i="76" s="1"/>
  <c r="F288" i="76" s="1"/>
  <c r="E21" i="76"/>
  <c r="E289" i="76" s="1"/>
  <c r="E288" i="76" s="1"/>
  <c r="D21" i="76"/>
  <c r="D289" i="76" s="1"/>
  <c r="D288" i="76" s="1"/>
  <c r="L20" i="76"/>
  <c r="I20" i="76"/>
  <c r="E20" i="76"/>
  <c r="D20" i="76"/>
  <c r="H298" i="75"/>
  <c r="C298" i="75"/>
  <c r="H297" i="75"/>
  <c r="C297" i="75"/>
  <c r="H296" i="75"/>
  <c r="C296" i="75"/>
  <c r="H295" i="75"/>
  <c r="C295" i="75"/>
  <c r="H294" i="75"/>
  <c r="C294" i="75"/>
  <c r="H293" i="75"/>
  <c r="C293" i="75"/>
  <c r="H292" i="75"/>
  <c r="C292" i="75"/>
  <c r="H291" i="75"/>
  <c r="H290" i="75" s="1"/>
  <c r="C291" i="75"/>
  <c r="L290" i="75"/>
  <c r="K290" i="75"/>
  <c r="J290" i="75"/>
  <c r="I290" i="75"/>
  <c r="G290" i="75"/>
  <c r="F290" i="75"/>
  <c r="E290" i="75"/>
  <c r="D290" i="75"/>
  <c r="C290" i="75"/>
  <c r="H285" i="75"/>
  <c r="C285" i="75"/>
  <c r="H284" i="75"/>
  <c r="C284" i="75"/>
  <c r="L283" i="75"/>
  <c r="K283" i="75"/>
  <c r="J283" i="75"/>
  <c r="I283" i="75"/>
  <c r="H283" i="75"/>
  <c r="G283" i="75"/>
  <c r="F283" i="75"/>
  <c r="E283" i="75"/>
  <c r="D283" i="75"/>
  <c r="H282" i="75"/>
  <c r="C282" i="75"/>
  <c r="L281" i="75"/>
  <c r="K281" i="75"/>
  <c r="J281" i="75"/>
  <c r="I281" i="75"/>
  <c r="H281" i="75"/>
  <c r="G281" i="75"/>
  <c r="F281" i="75"/>
  <c r="E281" i="75"/>
  <c r="D281" i="75"/>
  <c r="C281" i="75" s="1"/>
  <c r="H280" i="75"/>
  <c r="C280" i="75"/>
  <c r="H279" i="75"/>
  <c r="C279" i="75"/>
  <c r="H278" i="75"/>
  <c r="C278" i="75"/>
  <c r="H277" i="75"/>
  <c r="C277" i="75"/>
  <c r="L276" i="75"/>
  <c r="K276" i="75"/>
  <c r="J276" i="75"/>
  <c r="I276" i="75"/>
  <c r="H276" i="75" s="1"/>
  <c r="G276" i="75"/>
  <c r="F276" i="75"/>
  <c r="E276" i="75"/>
  <c r="D276" i="75"/>
  <c r="C276" i="75" s="1"/>
  <c r="H275" i="75"/>
  <c r="C275" i="75"/>
  <c r="H274" i="75"/>
  <c r="C274" i="75"/>
  <c r="H273" i="75"/>
  <c r="C273" i="75"/>
  <c r="L272" i="75"/>
  <c r="K272" i="75"/>
  <c r="J272" i="75"/>
  <c r="H272" i="75" s="1"/>
  <c r="I272" i="75"/>
  <c r="G272" i="75"/>
  <c r="F272" i="75"/>
  <c r="E272" i="75"/>
  <c r="D272" i="75"/>
  <c r="C272" i="75" s="1"/>
  <c r="H271" i="75"/>
  <c r="C271" i="75"/>
  <c r="L270" i="75"/>
  <c r="K270" i="75"/>
  <c r="J270" i="75"/>
  <c r="H270" i="75" s="1"/>
  <c r="I270" i="75"/>
  <c r="G270" i="75"/>
  <c r="F270" i="75"/>
  <c r="F269" i="75" s="1"/>
  <c r="E270" i="75"/>
  <c r="D270" i="75"/>
  <c r="C270" i="75" s="1"/>
  <c r="L269" i="75"/>
  <c r="K269" i="75"/>
  <c r="I269" i="75"/>
  <c r="G269" i="75"/>
  <c r="E269" i="75"/>
  <c r="D269" i="75"/>
  <c r="C269" i="75" s="1"/>
  <c r="H268" i="75"/>
  <c r="C268" i="75"/>
  <c r="H267" i="75"/>
  <c r="C267" i="75"/>
  <c r="H266" i="75"/>
  <c r="C266" i="75"/>
  <c r="H265" i="75"/>
  <c r="C265" i="75"/>
  <c r="L264" i="75"/>
  <c r="K264" i="75"/>
  <c r="J264" i="75"/>
  <c r="I264" i="75"/>
  <c r="H264" i="75"/>
  <c r="G264" i="75"/>
  <c r="F264" i="75"/>
  <c r="E264" i="75"/>
  <c r="D264" i="75"/>
  <c r="C264" i="75" s="1"/>
  <c r="H263" i="75"/>
  <c r="C263" i="75"/>
  <c r="H262" i="75"/>
  <c r="C262" i="75"/>
  <c r="H261" i="75"/>
  <c r="C261" i="75"/>
  <c r="L260" i="75"/>
  <c r="L259" i="75" s="1"/>
  <c r="K260" i="75"/>
  <c r="J260" i="75"/>
  <c r="I260" i="75"/>
  <c r="H260" i="75"/>
  <c r="G260" i="75"/>
  <c r="F260" i="75"/>
  <c r="E260" i="75"/>
  <c r="D260" i="75"/>
  <c r="C260" i="75" s="1"/>
  <c r="K259" i="75"/>
  <c r="J259" i="75"/>
  <c r="I259" i="75"/>
  <c r="G259" i="75"/>
  <c r="F259" i="75"/>
  <c r="E259" i="75"/>
  <c r="H258" i="75"/>
  <c r="C258" i="75"/>
  <c r="H257" i="75"/>
  <c r="C257" i="75"/>
  <c r="H256" i="75"/>
  <c r="C256" i="75"/>
  <c r="H255" i="75"/>
  <c r="C255" i="75"/>
  <c r="H254" i="75"/>
  <c r="C254" i="75"/>
  <c r="H253" i="75"/>
  <c r="C253" i="75"/>
  <c r="L252" i="75"/>
  <c r="L251" i="75" s="1"/>
  <c r="K252" i="75"/>
  <c r="J252" i="75"/>
  <c r="I252" i="75"/>
  <c r="H252" i="75"/>
  <c r="G252" i="75"/>
  <c r="F252" i="75"/>
  <c r="E252" i="75"/>
  <c r="D252" i="75"/>
  <c r="C252" i="75" s="1"/>
  <c r="K251" i="75"/>
  <c r="J251" i="75"/>
  <c r="I251" i="75"/>
  <c r="G251" i="75"/>
  <c r="F251" i="75"/>
  <c r="E251" i="75"/>
  <c r="H250" i="75"/>
  <c r="C250" i="75"/>
  <c r="H249" i="75"/>
  <c r="C249" i="75"/>
  <c r="H248" i="75"/>
  <c r="C248" i="75"/>
  <c r="H247" i="75"/>
  <c r="C247" i="75"/>
  <c r="L246" i="75"/>
  <c r="K246" i="75"/>
  <c r="J246" i="75"/>
  <c r="I246" i="75"/>
  <c r="H246" i="75"/>
  <c r="G246" i="75"/>
  <c r="F246" i="75"/>
  <c r="E246" i="75"/>
  <c r="D246" i="75"/>
  <c r="C246" i="75" s="1"/>
  <c r="H245" i="75"/>
  <c r="C245" i="75"/>
  <c r="H244" i="75"/>
  <c r="C244" i="75"/>
  <c r="H243" i="75"/>
  <c r="C243" i="75"/>
  <c r="H242" i="75"/>
  <c r="C242" i="75"/>
  <c r="H241" i="75"/>
  <c r="C241" i="75"/>
  <c r="H240" i="75"/>
  <c r="C240" i="75"/>
  <c r="H239" i="75"/>
  <c r="C239" i="75"/>
  <c r="L238" i="75"/>
  <c r="L231" i="75" s="1"/>
  <c r="K238" i="75"/>
  <c r="J238" i="75"/>
  <c r="I238" i="75"/>
  <c r="H238" i="75"/>
  <c r="G238" i="75"/>
  <c r="F238" i="75"/>
  <c r="E238" i="75"/>
  <c r="D238" i="75"/>
  <c r="C238" i="75" s="1"/>
  <c r="H237" i="75"/>
  <c r="C237" i="75"/>
  <c r="H236" i="75"/>
  <c r="C236" i="75"/>
  <c r="L235" i="75"/>
  <c r="K235" i="75"/>
  <c r="J235" i="75"/>
  <c r="H235" i="75" s="1"/>
  <c r="I235" i="75"/>
  <c r="G235" i="75"/>
  <c r="F235" i="75"/>
  <c r="E235" i="75"/>
  <c r="D235" i="75"/>
  <c r="C235" i="75" s="1"/>
  <c r="H234" i="75"/>
  <c r="C234" i="75"/>
  <c r="L233" i="75"/>
  <c r="K233" i="75"/>
  <c r="J233" i="75"/>
  <c r="H233" i="75" s="1"/>
  <c r="I233" i="75"/>
  <c r="G233" i="75"/>
  <c r="F233" i="75"/>
  <c r="E233" i="75"/>
  <c r="D233" i="75"/>
  <c r="C233" i="75" s="1"/>
  <c r="H232" i="75"/>
  <c r="C232" i="75"/>
  <c r="K231" i="75"/>
  <c r="J231" i="75"/>
  <c r="H231" i="75" s="1"/>
  <c r="I231" i="75"/>
  <c r="G231" i="75"/>
  <c r="F231" i="75"/>
  <c r="F230" i="75" s="1"/>
  <c r="E231" i="75"/>
  <c r="E230" i="75" s="1"/>
  <c r="E194" i="75" s="1"/>
  <c r="K230" i="75"/>
  <c r="I230" i="75"/>
  <c r="G230" i="75"/>
  <c r="H229" i="75"/>
  <c r="C229" i="75"/>
  <c r="H228" i="75"/>
  <c r="C228" i="75"/>
  <c r="L227" i="75"/>
  <c r="K227" i="75"/>
  <c r="J227" i="75"/>
  <c r="H227" i="75" s="1"/>
  <c r="I227" i="75"/>
  <c r="G227" i="75"/>
  <c r="F227" i="75"/>
  <c r="E227" i="75"/>
  <c r="D227" i="75"/>
  <c r="C227" i="75" s="1"/>
  <c r="H226" i="75"/>
  <c r="C226" i="75"/>
  <c r="H225" i="75"/>
  <c r="C225" i="75"/>
  <c r="H224" i="75"/>
  <c r="C224" i="75"/>
  <c r="H223" i="75"/>
  <c r="C223" i="75"/>
  <c r="H222" i="75"/>
  <c r="C222" i="75"/>
  <c r="H221" i="75"/>
  <c r="C221" i="75"/>
  <c r="H220" i="75"/>
  <c r="C220" i="75"/>
  <c r="H219" i="75"/>
  <c r="C219" i="75"/>
  <c r="H218" i="75"/>
  <c r="C218" i="75"/>
  <c r="H217" i="75"/>
  <c r="C217" i="75"/>
  <c r="L216" i="75"/>
  <c r="K216" i="75"/>
  <c r="J216" i="75"/>
  <c r="I216" i="75"/>
  <c r="H216" i="75"/>
  <c r="G216" i="75"/>
  <c r="F216" i="75"/>
  <c r="E216" i="75"/>
  <c r="D216" i="75"/>
  <c r="C216" i="75" s="1"/>
  <c r="H215" i="75"/>
  <c r="C215" i="75"/>
  <c r="H214" i="75"/>
  <c r="C214" i="75"/>
  <c r="H213" i="75"/>
  <c r="C213" i="75"/>
  <c r="H212" i="75"/>
  <c r="C212" i="75"/>
  <c r="H211" i="75"/>
  <c r="C211" i="75"/>
  <c r="H210" i="75"/>
  <c r="C210" i="75"/>
  <c r="H209" i="75"/>
  <c r="C209" i="75"/>
  <c r="H208" i="75"/>
  <c r="C208" i="75"/>
  <c r="H207" i="75"/>
  <c r="C207" i="75"/>
  <c r="H206" i="75"/>
  <c r="C206" i="75"/>
  <c r="L205" i="75"/>
  <c r="K205" i="75"/>
  <c r="J205" i="75"/>
  <c r="H205" i="75" s="1"/>
  <c r="I205" i="75"/>
  <c r="G205" i="75"/>
  <c r="F205" i="75"/>
  <c r="F204" i="75" s="1"/>
  <c r="F195" i="75" s="1"/>
  <c r="E205" i="75"/>
  <c r="D205" i="75"/>
  <c r="C205" i="75" s="1"/>
  <c r="L204" i="75"/>
  <c r="K204" i="75"/>
  <c r="I204" i="75"/>
  <c r="G204" i="75"/>
  <c r="E204" i="75"/>
  <c r="D204" i="75"/>
  <c r="C204" i="75" s="1"/>
  <c r="H203" i="75"/>
  <c r="C203" i="75"/>
  <c r="H202" i="75"/>
  <c r="C202" i="75"/>
  <c r="H201" i="75"/>
  <c r="C201" i="75"/>
  <c r="H200" i="75"/>
  <c r="C200" i="75"/>
  <c r="H199" i="75"/>
  <c r="C199" i="75"/>
  <c r="L198" i="75"/>
  <c r="K198" i="75"/>
  <c r="J198" i="75"/>
  <c r="I198" i="75"/>
  <c r="H198" i="75"/>
  <c r="G198" i="75"/>
  <c r="F198" i="75"/>
  <c r="E198" i="75"/>
  <c r="D198" i="75"/>
  <c r="C198" i="75" s="1"/>
  <c r="H197" i="75"/>
  <c r="C197" i="75"/>
  <c r="L196" i="75"/>
  <c r="L195" i="75" s="1"/>
  <c r="K196" i="75"/>
  <c r="J196" i="75"/>
  <c r="I196" i="75"/>
  <c r="H196" i="75"/>
  <c r="G196" i="75"/>
  <c r="F196" i="75"/>
  <c r="E196" i="75"/>
  <c r="D196" i="75"/>
  <c r="C196" i="75" s="1"/>
  <c r="K195" i="75"/>
  <c r="I195" i="75"/>
  <c r="G195" i="75"/>
  <c r="E195" i="75"/>
  <c r="K194" i="75"/>
  <c r="I194" i="75"/>
  <c r="G194" i="75"/>
  <c r="H193" i="75"/>
  <c r="C193" i="75"/>
  <c r="L192" i="75"/>
  <c r="L191" i="75" s="1"/>
  <c r="K192" i="75"/>
  <c r="J192" i="75"/>
  <c r="I192" i="75"/>
  <c r="H192" i="75"/>
  <c r="G192" i="75"/>
  <c r="F192" i="75"/>
  <c r="E192" i="75"/>
  <c r="D192" i="75"/>
  <c r="C192" i="75" s="1"/>
  <c r="K191" i="75"/>
  <c r="J191" i="75"/>
  <c r="H191" i="75" s="1"/>
  <c r="I191" i="75"/>
  <c r="G191" i="75"/>
  <c r="F191" i="75"/>
  <c r="E191" i="75"/>
  <c r="H190" i="75"/>
  <c r="C190" i="75"/>
  <c r="H189" i="75"/>
  <c r="C189" i="75"/>
  <c r="L188" i="75"/>
  <c r="L187" i="75" s="1"/>
  <c r="K188" i="75"/>
  <c r="J188" i="75"/>
  <c r="I188" i="75"/>
  <c r="H188" i="75"/>
  <c r="G188" i="75"/>
  <c r="F188" i="75"/>
  <c r="E188" i="75"/>
  <c r="D188" i="75"/>
  <c r="C188" i="75" s="1"/>
  <c r="K187" i="75"/>
  <c r="J187" i="75"/>
  <c r="I187" i="75"/>
  <c r="G187" i="75"/>
  <c r="F187" i="75"/>
  <c r="E187" i="75"/>
  <c r="H186" i="75"/>
  <c r="C186" i="75"/>
  <c r="H185" i="75"/>
  <c r="C185" i="75"/>
  <c r="L184" i="75"/>
  <c r="K184" i="75"/>
  <c r="J184" i="75"/>
  <c r="I184" i="75"/>
  <c r="H184" i="75"/>
  <c r="G184" i="75"/>
  <c r="F184" i="75"/>
  <c r="E184" i="75"/>
  <c r="D184" i="75"/>
  <c r="C184" i="75" s="1"/>
  <c r="H183" i="75"/>
  <c r="C183" i="75"/>
  <c r="H182" i="75"/>
  <c r="C182" i="75"/>
  <c r="H181" i="75"/>
  <c r="C181" i="75"/>
  <c r="H180" i="75"/>
  <c r="C180" i="75"/>
  <c r="L179" i="75"/>
  <c r="K179" i="75"/>
  <c r="J179" i="75"/>
  <c r="H179" i="75" s="1"/>
  <c r="I179" i="75"/>
  <c r="G179" i="75"/>
  <c r="F179" i="75"/>
  <c r="E179" i="75"/>
  <c r="D179" i="75"/>
  <c r="C179" i="75" s="1"/>
  <c r="H178" i="75"/>
  <c r="C178" i="75"/>
  <c r="H177" i="75"/>
  <c r="C177" i="75"/>
  <c r="H176" i="75"/>
  <c r="C176" i="75"/>
  <c r="L175" i="75"/>
  <c r="K175" i="75"/>
  <c r="J175" i="75"/>
  <c r="H175" i="75" s="1"/>
  <c r="I175" i="75"/>
  <c r="G175" i="75"/>
  <c r="F175" i="75"/>
  <c r="F174" i="75" s="1"/>
  <c r="F173" i="75" s="1"/>
  <c r="E175" i="75"/>
  <c r="D175" i="75"/>
  <c r="C175" i="75" s="1"/>
  <c r="L174" i="75"/>
  <c r="L173" i="75" s="1"/>
  <c r="K174" i="75"/>
  <c r="I174" i="75"/>
  <c r="G174" i="75"/>
  <c r="E174" i="75"/>
  <c r="D174" i="75"/>
  <c r="C174" i="75" s="1"/>
  <c r="K173" i="75"/>
  <c r="I173" i="75"/>
  <c r="G173" i="75"/>
  <c r="E173" i="75"/>
  <c r="H172" i="75"/>
  <c r="C172" i="75"/>
  <c r="H171" i="75"/>
  <c r="C171" i="75"/>
  <c r="H170" i="75"/>
  <c r="C170" i="75"/>
  <c r="H169" i="75"/>
  <c r="C169" i="75"/>
  <c r="H168" i="75"/>
  <c r="C168" i="75"/>
  <c r="H167" i="75"/>
  <c r="C167" i="75"/>
  <c r="L166" i="75"/>
  <c r="L165" i="75" s="1"/>
  <c r="K166" i="75"/>
  <c r="J166" i="75"/>
  <c r="I166" i="75"/>
  <c r="H166" i="75"/>
  <c r="G166" i="75"/>
  <c r="F166" i="75"/>
  <c r="E166" i="75"/>
  <c r="D166" i="75"/>
  <c r="C166" i="75" s="1"/>
  <c r="K165" i="75"/>
  <c r="J165" i="75"/>
  <c r="J75" i="75" s="1"/>
  <c r="I165" i="75"/>
  <c r="H165" i="75" s="1"/>
  <c r="G165" i="75"/>
  <c r="F165" i="75"/>
  <c r="F75" i="75" s="1"/>
  <c r="E165" i="75"/>
  <c r="H164" i="75"/>
  <c r="C164" i="75"/>
  <c r="H163" i="75"/>
  <c r="C163" i="75"/>
  <c r="H162" i="75"/>
  <c r="C162" i="75"/>
  <c r="H161" i="75"/>
  <c r="C161" i="75"/>
  <c r="L160" i="75"/>
  <c r="L130" i="75" s="1"/>
  <c r="L75" i="75" s="1"/>
  <c r="K160" i="75"/>
  <c r="J160" i="75"/>
  <c r="I160" i="75"/>
  <c r="H160" i="75"/>
  <c r="G160" i="75"/>
  <c r="F160" i="75"/>
  <c r="E160" i="75"/>
  <c r="D160" i="75"/>
  <c r="C160" i="75" s="1"/>
  <c r="I159" i="75"/>
  <c r="H159" i="75" s="1"/>
  <c r="C159" i="75"/>
  <c r="H158" i="75"/>
  <c r="C158" i="75"/>
  <c r="H157" i="75"/>
  <c r="C157" i="75"/>
  <c r="H156" i="75"/>
  <c r="C156" i="75"/>
  <c r="H155" i="75"/>
  <c r="C155" i="75"/>
  <c r="H154" i="75"/>
  <c r="C154" i="75"/>
  <c r="H153" i="75"/>
  <c r="C153" i="75"/>
  <c r="H152" i="75"/>
  <c r="C152" i="75"/>
  <c r="L151" i="75"/>
  <c r="K151" i="75"/>
  <c r="H151" i="75" s="1"/>
  <c r="J151" i="75"/>
  <c r="I151" i="75"/>
  <c r="G151" i="75"/>
  <c r="F151" i="75"/>
  <c r="E151" i="75"/>
  <c r="D151" i="75"/>
  <c r="C151" i="75"/>
  <c r="H150" i="75"/>
  <c r="C150" i="75"/>
  <c r="H149" i="75"/>
  <c r="C149" i="75"/>
  <c r="H148" i="75"/>
  <c r="C148" i="75"/>
  <c r="H147" i="75"/>
  <c r="C147" i="75"/>
  <c r="H146" i="75"/>
  <c r="C146" i="75"/>
  <c r="H145" i="75"/>
  <c r="C145" i="75"/>
  <c r="L144" i="75"/>
  <c r="K144" i="75"/>
  <c r="J144" i="75"/>
  <c r="I144" i="75"/>
  <c r="H144" i="75" s="1"/>
  <c r="G144" i="75"/>
  <c r="F144" i="75"/>
  <c r="E144" i="75"/>
  <c r="D144" i="75"/>
  <c r="C144" i="75" s="1"/>
  <c r="H143" i="75"/>
  <c r="C143" i="75"/>
  <c r="H142" i="75"/>
  <c r="C142" i="75"/>
  <c r="L141" i="75"/>
  <c r="K141" i="75"/>
  <c r="H141" i="75" s="1"/>
  <c r="J141" i="75"/>
  <c r="I141" i="75"/>
  <c r="G141" i="75"/>
  <c r="F141" i="75"/>
  <c r="E141" i="75"/>
  <c r="D141" i="75"/>
  <c r="C141" i="75"/>
  <c r="H140" i="75"/>
  <c r="C140" i="75"/>
  <c r="H139" i="75"/>
  <c r="C139" i="75"/>
  <c r="H138" i="75"/>
  <c r="C138" i="75"/>
  <c r="H137" i="75"/>
  <c r="C137" i="75"/>
  <c r="L136" i="75"/>
  <c r="K136" i="75"/>
  <c r="J136" i="75"/>
  <c r="I136" i="75"/>
  <c r="H136" i="75" s="1"/>
  <c r="G136" i="75"/>
  <c r="F136" i="75"/>
  <c r="E136" i="75"/>
  <c r="C136" i="75" s="1"/>
  <c r="D136" i="75"/>
  <c r="H135" i="75"/>
  <c r="C135" i="75"/>
  <c r="H134" i="75"/>
  <c r="C134" i="75"/>
  <c r="H133" i="75"/>
  <c r="C133" i="75"/>
  <c r="H132" i="75"/>
  <c r="C132" i="75"/>
  <c r="L131" i="75"/>
  <c r="K131" i="75"/>
  <c r="K130" i="75" s="1"/>
  <c r="J131" i="75"/>
  <c r="I131" i="75"/>
  <c r="G131" i="75"/>
  <c r="G130" i="75" s="1"/>
  <c r="F131" i="75"/>
  <c r="E131" i="75"/>
  <c r="D131" i="75"/>
  <c r="C131" i="75"/>
  <c r="J130" i="75"/>
  <c r="I130" i="75"/>
  <c r="F130" i="75"/>
  <c r="E130" i="75"/>
  <c r="H129" i="75"/>
  <c r="H128" i="75" s="1"/>
  <c r="C129" i="75"/>
  <c r="C128" i="75" s="1"/>
  <c r="L128" i="75"/>
  <c r="K128" i="75"/>
  <c r="J128" i="75"/>
  <c r="I128" i="75"/>
  <c r="G128" i="75"/>
  <c r="F128" i="75"/>
  <c r="E128" i="75"/>
  <c r="D128" i="75"/>
  <c r="H127" i="75"/>
  <c r="C127" i="75"/>
  <c r="H126" i="75"/>
  <c r="C126" i="75"/>
  <c r="H125" i="75"/>
  <c r="C125" i="75"/>
  <c r="H124" i="75"/>
  <c r="C124" i="75"/>
  <c r="H123" i="75"/>
  <c r="C123" i="75"/>
  <c r="L122" i="75"/>
  <c r="K122" i="75"/>
  <c r="J122" i="75"/>
  <c r="I122" i="75"/>
  <c r="H122" i="75" s="1"/>
  <c r="G122" i="75"/>
  <c r="F122" i="75"/>
  <c r="E122" i="75"/>
  <c r="D122" i="75"/>
  <c r="C122" i="75" s="1"/>
  <c r="H121" i="75"/>
  <c r="C121" i="75"/>
  <c r="H120" i="75"/>
  <c r="C120" i="75"/>
  <c r="H119" i="75"/>
  <c r="C119" i="75"/>
  <c r="H118" i="75"/>
  <c r="C118" i="75"/>
  <c r="H117" i="75"/>
  <c r="C117" i="75"/>
  <c r="L116" i="75"/>
  <c r="K116" i="75"/>
  <c r="J116" i="75"/>
  <c r="I116" i="75"/>
  <c r="H116" i="75" s="1"/>
  <c r="G116" i="75"/>
  <c r="F116" i="75"/>
  <c r="E116" i="75"/>
  <c r="D116" i="75"/>
  <c r="C116" i="75" s="1"/>
  <c r="H115" i="75"/>
  <c r="C115" i="75"/>
  <c r="H114" i="75"/>
  <c r="C114" i="75"/>
  <c r="H113" i="75"/>
  <c r="C113" i="75"/>
  <c r="L112" i="75"/>
  <c r="K112" i="75"/>
  <c r="J112" i="75"/>
  <c r="I112" i="75"/>
  <c r="H112" i="75" s="1"/>
  <c r="G112" i="75"/>
  <c r="F112" i="75"/>
  <c r="E112" i="75"/>
  <c r="D112" i="75"/>
  <c r="C112" i="75" s="1"/>
  <c r="H111" i="75"/>
  <c r="C111" i="75"/>
  <c r="H110" i="75"/>
  <c r="C110" i="75"/>
  <c r="H109" i="75"/>
  <c r="C109" i="75"/>
  <c r="H108" i="75"/>
  <c r="C108" i="75"/>
  <c r="H107" i="75"/>
  <c r="C107" i="75"/>
  <c r="H106" i="75"/>
  <c r="C106" i="75"/>
  <c r="H105" i="75"/>
  <c r="C105" i="75"/>
  <c r="H104" i="75"/>
  <c r="C104" i="75"/>
  <c r="L103" i="75"/>
  <c r="K103" i="75"/>
  <c r="H103" i="75" s="1"/>
  <c r="J103" i="75"/>
  <c r="I103" i="75"/>
  <c r="G103" i="75"/>
  <c r="F103" i="75"/>
  <c r="E103" i="75"/>
  <c r="D103" i="75"/>
  <c r="C103" i="75"/>
  <c r="H102" i="75"/>
  <c r="C102" i="75"/>
  <c r="H101" i="75"/>
  <c r="C101" i="75"/>
  <c r="H100" i="75"/>
  <c r="C100" i="75"/>
  <c r="H99" i="75"/>
  <c r="C99" i="75"/>
  <c r="H98" i="75"/>
  <c r="C98" i="75"/>
  <c r="H97" i="75"/>
  <c r="C97" i="75"/>
  <c r="H96" i="75"/>
  <c r="C96" i="75"/>
  <c r="L95" i="75"/>
  <c r="K95" i="75"/>
  <c r="J95" i="75"/>
  <c r="I95" i="75"/>
  <c r="H95" i="75" s="1"/>
  <c r="G95" i="75"/>
  <c r="F95" i="75"/>
  <c r="E95" i="75"/>
  <c r="D95" i="75"/>
  <c r="C95" i="75"/>
  <c r="H94" i="75"/>
  <c r="C94" i="75"/>
  <c r="H93" i="75"/>
  <c r="C93" i="75"/>
  <c r="H92" i="75"/>
  <c r="C92" i="75"/>
  <c r="H91" i="75"/>
  <c r="C91" i="75"/>
  <c r="H90" i="75"/>
  <c r="C90" i="75"/>
  <c r="L89" i="75"/>
  <c r="K89" i="75"/>
  <c r="J89" i="75"/>
  <c r="I89" i="75"/>
  <c r="H89" i="75" s="1"/>
  <c r="G89" i="75"/>
  <c r="F89" i="75"/>
  <c r="E89" i="75"/>
  <c r="D89" i="75"/>
  <c r="C89" i="75"/>
  <c r="H88" i="75"/>
  <c r="C88" i="75"/>
  <c r="H87" i="75"/>
  <c r="C87" i="75"/>
  <c r="H86" i="75"/>
  <c r="C86" i="75"/>
  <c r="H85" i="75"/>
  <c r="C85" i="75"/>
  <c r="L84" i="75"/>
  <c r="K84" i="75"/>
  <c r="J84" i="75"/>
  <c r="I84" i="75"/>
  <c r="H84" i="75" s="1"/>
  <c r="G84" i="75"/>
  <c r="F84" i="75"/>
  <c r="E84" i="75"/>
  <c r="E83" i="75" s="1"/>
  <c r="C83" i="75" s="1"/>
  <c r="D84" i="75"/>
  <c r="C84" i="75" s="1"/>
  <c r="L83" i="75"/>
  <c r="K83" i="75"/>
  <c r="J83" i="75"/>
  <c r="G83" i="75"/>
  <c r="F83" i="75"/>
  <c r="D83" i="75"/>
  <c r="H82" i="75"/>
  <c r="C82" i="75"/>
  <c r="H81" i="75"/>
  <c r="C81" i="75"/>
  <c r="L80" i="75"/>
  <c r="K80" i="75"/>
  <c r="J80" i="75"/>
  <c r="I80" i="75"/>
  <c r="H80" i="75" s="1"/>
  <c r="G80" i="75"/>
  <c r="F80" i="75"/>
  <c r="E80" i="75"/>
  <c r="D80" i="75"/>
  <c r="C80" i="75" s="1"/>
  <c r="H79" i="75"/>
  <c r="C79" i="75"/>
  <c r="H78" i="75"/>
  <c r="C78" i="75"/>
  <c r="L77" i="75"/>
  <c r="K77" i="75"/>
  <c r="K76" i="75" s="1"/>
  <c r="J77" i="75"/>
  <c r="H77" i="75" s="1"/>
  <c r="I77" i="75"/>
  <c r="G77" i="75"/>
  <c r="G76" i="75" s="1"/>
  <c r="G75" i="75" s="1"/>
  <c r="F77" i="75"/>
  <c r="E77" i="75"/>
  <c r="D77" i="75"/>
  <c r="C77" i="75"/>
  <c r="L76" i="75"/>
  <c r="J76" i="75"/>
  <c r="I76" i="75"/>
  <c r="H76" i="75" s="1"/>
  <c r="F76" i="75"/>
  <c r="E76" i="75"/>
  <c r="D76" i="75"/>
  <c r="I74" i="75"/>
  <c r="H74" i="75" s="1"/>
  <c r="C74" i="75"/>
  <c r="H73" i="75"/>
  <c r="C73" i="75"/>
  <c r="H72" i="75"/>
  <c r="C72" i="75"/>
  <c r="H71" i="75"/>
  <c r="C71" i="75"/>
  <c r="H70" i="75"/>
  <c r="C70" i="75"/>
  <c r="L69" i="75"/>
  <c r="L67" i="75" s="1"/>
  <c r="K69" i="75"/>
  <c r="K67" i="75" s="1"/>
  <c r="J69" i="75"/>
  <c r="I69" i="75"/>
  <c r="H69" i="75"/>
  <c r="G69" i="75"/>
  <c r="G67" i="75" s="1"/>
  <c r="F69" i="75"/>
  <c r="E69" i="75"/>
  <c r="D69" i="75"/>
  <c r="C69" i="75" s="1"/>
  <c r="J68" i="75"/>
  <c r="H68" i="75"/>
  <c r="C68" i="75"/>
  <c r="J67" i="75"/>
  <c r="I67" i="75"/>
  <c r="H67" i="75" s="1"/>
  <c r="F67" i="75"/>
  <c r="E67" i="75"/>
  <c r="H66" i="75"/>
  <c r="C66" i="75"/>
  <c r="J65" i="75"/>
  <c r="H65" i="75" s="1"/>
  <c r="C65" i="75"/>
  <c r="H64" i="75"/>
  <c r="C64" i="75"/>
  <c r="H63" i="75"/>
  <c r="C63" i="75"/>
  <c r="H62" i="75"/>
  <c r="C62" i="75"/>
  <c r="H61" i="75"/>
  <c r="C61" i="75"/>
  <c r="H60" i="75"/>
  <c r="C60" i="75"/>
  <c r="H59" i="75"/>
  <c r="C59" i="75"/>
  <c r="L58" i="75"/>
  <c r="L54" i="75" s="1"/>
  <c r="L53" i="75" s="1"/>
  <c r="K58" i="75"/>
  <c r="I58" i="75"/>
  <c r="G58" i="75"/>
  <c r="F58" i="75"/>
  <c r="E58" i="75"/>
  <c r="D58" i="75"/>
  <c r="C58" i="75" s="1"/>
  <c r="J57" i="75"/>
  <c r="H57" i="75"/>
  <c r="C57" i="75"/>
  <c r="H56" i="75"/>
  <c r="C56" i="75"/>
  <c r="L55" i="75"/>
  <c r="K55" i="75"/>
  <c r="K54" i="75" s="1"/>
  <c r="K53" i="75" s="1"/>
  <c r="J55" i="75"/>
  <c r="I55" i="75"/>
  <c r="G55" i="75"/>
  <c r="G54" i="75" s="1"/>
  <c r="F55" i="75"/>
  <c r="E55" i="75"/>
  <c r="D55" i="75"/>
  <c r="C55" i="75"/>
  <c r="I54" i="75"/>
  <c r="F54" i="75"/>
  <c r="E54" i="75"/>
  <c r="E53" i="75" s="1"/>
  <c r="F53" i="75"/>
  <c r="H47" i="75"/>
  <c r="C47" i="75"/>
  <c r="H46" i="75"/>
  <c r="C46" i="75"/>
  <c r="L45" i="75"/>
  <c r="H45" i="75"/>
  <c r="G45" i="75"/>
  <c r="C45" i="75" s="1"/>
  <c r="H44" i="75"/>
  <c r="C44" i="75"/>
  <c r="K43" i="75"/>
  <c r="J43" i="75"/>
  <c r="I43" i="75"/>
  <c r="H43" i="75"/>
  <c r="F43" i="75"/>
  <c r="E43" i="75"/>
  <c r="D43" i="75"/>
  <c r="C43" i="75"/>
  <c r="H42" i="75"/>
  <c r="C42" i="75"/>
  <c r="I41" i="75"/>
  <c r="H41" i="75"/>
  <c r="D41" i="75"/>
  <c r="C41" i="75" s="1"/>
  <c r="H40" i="75"/>
  <c r="C40" i="75"/>
  <c r="H39" i="75"/>
  <c r="C39" i="75"/>
  <c r="H38" i="75"/>
  <c r="C38" i="75"/>
  <c r="H37" i="75"/>
  <c r="C37" i="75"/>
  <c r="K36" i="75"/>
  <c r="H36" i="75"/>
  <c r="F36" i="75"/>
  <c r="C36" i="75" s="1"/>
  <c r="H35" i="75"/>
  <c r="C35" i="75"/>
  <c r="H34" i="75"/>
  <c r="C34" i="75"/>
  <c r="K33" i="75"/>
  <c r="H33" i="75"/>
  <c r="F33" i="75"/>
  <c r="C33" i="75" s="1"/>
  <c r="H32" i="75"/>
  <c r="C32" i="75"/>
  <c r="K31" i="75"/>
  <c r="H31" i="75" s="1"/>
  <c r="F31" i="75"/>
  <c r="C31" i="75"/>
  <c r="H30" i="75"/>
  <c r="C30" i="75"/>
  <c r="H29" i="75"/>
  <c r="C29" i="75"/>
  <c r="H28" i="75"/>
  <c r="C28" i="75"/>
  <c r="K27" i="75"/>
  <c r="H27" i="75"/>
  <c r="F27" i="75"/>
  <c r="C27" i="75" s="1"/>
  <c r="K26" i="75"/>
  <c r="H26" i="75"/>
  <c r="F26" i="75"/>
  <c r="H25" i="75"/>
  <c r="C25" i="75"/>
  <c r="H24" i="75"/>
  <c r="C24" i="75"/>
  <c r="H23" i="75"/>
  <c r="C23" i="75"/>
  <c r="H22" i="75"/>
  <c r="C22" i="75"/>
  <c r="L21" i="75"/>
  <c r="L289" i="75" s="1"/>
  <c r="L288" i="75" s="1"/>
  <c r="K21" i="75"/>
  <c r="K20" i="75" s="1"/>
  <c r="J21" i="75"/>
  <c r="J289" i="75" s="1"/>
  <c r="J288" i="75" s="1"/>
  <c r="I21" i="75"/>
  <c r="I289" i="75" s="1"/>
  <c r="I288" i="75" s="1"/>
  <c r="G21" i="75"/>
  <c r="G20" i="75" s="1"/>
  <c r="F21" i="75"/>
  <c r="F289" i="75" s="1"/>
  <c r="F288" i="75" s="1"/>
  <c r="E21" i="75"/>
  <c r="E289" i="75" s="1"/>
  <c r="E288" i="75" s="1"/>
  <c r="D21" i="75"/>
  <c r="D289" i="75" s="1"/>
  <c r="D288" i="75" s="1"/>
  <c r="C21" i="75"/>
  <c r="L20" i="75"/>
  <c r="J20" i="75"/>
  <c r="I20" i="75"/>
  <c r="F20" i="75"/>
  <c r="E20" i="75"/>
  <c r="D20" i="75"/>
  <c r="H298" i="74"/>
  <c r="C298" i="74"/>
  <c r="H297" i="74"/>
  <c r="C297" i="74"/>
  <c r="H296" i="74"/>
  <c r="C296" i="74"/>
  <c r="H295" i="74"/>
  <c r="C295" i="74"/>
  <c r="H294" i="74"/>
  <c r="C294" i="74"/>
  <c r="H293" i="74"/>
  <c r="C293" i="74"/>
  <c r="H292" i="74"/>
  <c r="C292" i="74"/>
  <c r="H291" i="74"/>
  <c r="C291" i="74"/>
  <c r="L290" i="74"/>
  <c r="K290" i="74"/>
  <c r="J290" i="74"/>
  <c r="I290" i="74"/>
  <c r="H290" i="74"/>
  <c r="G290" i="74"/>
  <c r="F290" i="74"/>
  <c r="E290" i="74"/>
  <c r="D290" i="74"/>
  <c r="C290" i="74"/>
  <c r="H285" i="74"/>
  <c r="C285" i="74"/>
  <c r="H284" i="74"/>
  <c r="C284" i="74"/>
  <c r="L283" i="74"/>
  <c r="L286" i="74" s="1"/>
  <c r="K283" i="74"/>
  <c r="J283" i="74"/>
  <c r="J286" i="74" s="1"/>
  <c r="I283" i="74"/>
  <c r="H283" i="74" s="1"/>
  <c r="G283" i="74"/>
  <c r="F283" i="74"/>
  <c r="F286" i="74" s="1"/>
  <c r="E283" i="74"/>
  <c r="D283" i="74"/>
  <c r="C283" i="74" s="1"/>
  <c r="H282" i="74"/>
  <c r="C282" i="74"/>
  <c r="L281" i="74"/>
  <c r="K281" i="74"/>
  <c r="J281" i="74"/>
  <c r="I281" i="74"/>
  <c r="H281" i="74" s="1"/>
  <c r="G281" i="74"/>
  <c r="F281" i="74"/>
  <c r="E281" i="74"/>
  <c r="D281" i="74"/>
  <c r="C281" i="74" s="1"/>
  <c r="H280" i="74"/>
  <c r="C280" i="74"/>
  <c r="H279" i="74"/>
  <c r="C279" i="74"/>
  <c r="H278" i="74"/>
  <c r="C278" i="74"/>
  <c r="H277" i="74"/>
  <c r="C277" i="74"/>
  <c r="L276" i="74"/>
  <c r="K276" i="74"/>
  <c r="H276" i="74" s="1"/>
  <c r="J276" i="74"/>
  <c r="I276" i="74"/>
  <c r="G276" i="74"/>
  <c r="F276" i="74"/>
  <c r="E276" i="74"/>
  <c r="D276" i="74"/>
  <c r="C276" i="74"/>
  <c r="H275" i="74"/>
  <c r="C275" i="74"/>
  <c r="H274" i="74"/>
  <c r="C274" i="74"/>
  <c r="H273" i="74"/>
  <c r="C273" i="74"/>
  <c r="L272" i="74"/>
  <c r="K272" i="74"/>
  <c r="H272" i="74" s="1"/>
  <c r="J272" i="74"/>
  <c r="I272" i="74"/>
  <c r="G272" i="74"/>
  <c r="F272" i="74"/>
  <c r="E272" i="74"/>
  <c r="D272" i="74"/>
  <c r="C272" i="74"/>
  <c r="H271" i="74"/>
  <c r="C271" i="74"/>
  <c r="L270" i="74"/>
  <c r="K270" i="74"/>
  <c r="K269" i="74" s="1"/>
  <c r="J270" i="74"/>
  <c r="I270" i="74"/>
  <c r="G270" i="74"/>
  <c r="G269" i="74" s="1"/>
  <c r="F270" i="74"/>
  <c r="E270" i="74"/>
  <c r="D270" i="74"/>
  <c r="C270" i="74"/>
  <c r="L269" i="74"/>
  <c r="J269" i="74"/>
  <c r="I269" i="74"/>
  <c r="H269" i="74" s="1"/>
  <c r="F269" i="74"/>
  <c r="E269" i="74"/>
  <c r="D269" i="74"/>
  <c r="H268" i="74"/>
  <c r="C268" i="74"/>
  <c r="H267" i="74"/>
  <c r="C267" i="74"/>
  <c r="H266" i="74"/>
  <c r="C266" i="74"/>
  <c r="H265" i="74"/>
  <c r="C265" i="74"/>
  <c r="L264" i="74"/>
  <c r="K264" i="74"/>
  <c r="H264" i="74" s="1"/>
  <c r="J264" i="74"/>
  <c r="I264" i="74"/>
  <c r="G264" i="74"/>
  <c r="F264" i="74"/>
  <c r="E264" i="74"/>
  <c r="D264" i="74"/>
  <c r="C264" i="74"/>
  <c r="H263" i="74"/>
  <c r="C263" i="74"/>
  <c r="H262" i="74"/>
  <c r="C262" i="74"/>
  <c r="H261" i="74"/>
  <c r="C261" i="74"/>
  <c r="L260" i="74"/>
  <c r="K260" i="74"/>
  <c r="K259" i="74" s="1"/>
  <c r="J260" i="74"/>
  <c r="I260" i="74"/>
  <c r="G260" i="74"/>
  <c r="G259" i="74" s="1"/>
  <c r="F260" i="74"/>
  <c r="E260" i="74"/>
  <c r="D260" i="74"/>
  <c r="C260" i="74"/>
  <c r="L259" i="74"/>
  <c r="J259" i="74"/>
  <c r="I259" i="74"/>
  <c r="F259" i="74"/>
  <c r="E259" i="74"/>
  <c r="D259" i="74"/>
  <c r="C259" i="74" s="1"/>
  <c r="H258" i="74"/>
  <c r="C258" i="74"/>
  <c r="H257" i="74"/>
  <c r="C257" i="74"/>
  <c r="H256" i="74"/>
  <c r="C256" i="74"/>
  <c r="H255" i="74"/>
  <c r="C255" i="74"/>
  <c r="H254" i="74"/>
  <c r="C254" i="74"/>
  <c r="H253" i="74"/>
  <c r="C253" i="74"/>
  <c r="L252" i="74"/>
  <c r="K252" i="74"/>
  <c r="K251" i="74" s="1"/>
  <c r="J252" i="74"/>
  <c r="I252" i="74"/>
  <c r="H252" i="74" s="1"/>
  <c r="G252" i="74"/>
  <c r="G251" i="74" s="1"/>
  <c r="F252" i="74"/>
  <c r="E252" i="74"/>
  <c r="D252" i="74"/>
  <c r="C252" i="74"/>
  <c r="L251" i="74"/>
  <c r="J251" i="74"/>
  <c r="I251" i="74"/>
  <c r="H251" i="74" s="1"/>
  <c r="F251" i="74"/>
  <c r="E251" i="74"/>
  <c r="D251" i="74"/>
  <c r="C251" i="74" s="1"/>
  <c r="H250" i="74"/>
  <c r="C250" i="74"/>
  <c r="H249" i="74"/>
  <c r="C249" i="74"/>
  <c r="H248" i="74"/>
  <c r="C248" i="74"/>
  <c r="H247" i="74"/>
  <c r="C247" i="74"/>
  <c r="L246" i="74"/>
  <c r="K246" i="74"/>
  <c r="H246" i="74" s="1"/>
  <c r="J246" i="74"/>
  <c r="I246" i="74"/>
  <c r="G246" i="74"/>
  <c r="F246" i="74"/>
  <c r="E246" i="74"/>
  <c r="D246" i="74"/>
  <c r="C246" i="74"/>
  <c r="H245" i="74"/>
  <c r="C245" i="74"/>
  <c r="H244" i="74"/>
  <c r="C244" i="74"/>
  <c r="H243" i="74"/>
  <c r="C243" i="74"/>
  <c r="H242" i="74"/>
  <c r="C242" i="74"/>
  <c r="H241" i="74"/>
  <c r="C241" i="74"/>
  <c r="H240" i="74"/>
  <c r="C240" i="74"/>
  <c r="H239" i="74"/>
  <c r="C239" i="74"/>
  <c r="L238" i="74"/>
  <c r="K238" i="74"/>
  <c r="K231" i="74" s="1"/>
  <c r="K230" i="74" s="1"/>
  <c r="J238" i="74"/>
  <c r="I238" i="74"/>
  <c r="G238" i="74"/>
  <c r="G231" i="74" s="1"/>
  <c r="G230" i="74" s="1"/>
  <c r="F238" i="74"/>
  <c r="E238" i="74"/>
  <c r="D238" i="74"/>
  <c r="C238" i="74"/>
  <c r="H237" i="74"/>
  <c r="C237" i="74"/>
  <c r="H236" i="74"/>
  <c r="C236" i="74"/>
  <c r="L235" i="74"/>
  <c r="K235" i="74"/>
  <c r="J235" i="74"/>
  <c r="I235" i="74"/>
  <c r="H235" i="74" s="1"/>
  <c r="G235" i="74"/>
  <c r="F235" i="74"/>
  <c r="E235" i="74"/>
  <c r="D235" i="74"/>
  <c r="C235" i="74" s="1"/>
  <c r="H234" i="74"/>
  <c r="C234" i="74"/>
  <c r="L233" i="74"/>
  <c r="K233" i="74"/>
  <c r="J233" i="74"/>
  <c r="I233" i="74"/>
  <c r="H233" i="74" s="1"/>
  <c r="G233" i="74"/>
  <c r="F233" i="74"/>
  <c r="E233" i="74"/>
  <c r="D233" i="74"/>
  <c r="C233" i="74" s="1"/>
  <c r="H232" i="74"/>
  <c r="C232" i="74"/>
  <c r="L231" i="74"/>
  <c r="J231" i="74"/>
  <c r="I231" i="74"/>
  <c r="F231" i="74"/>
  <c r="E231" i="74"/>
  <c r="E230" i="74" s="1"/>
  <c r="C230" i="74" s="1"/>
  <c r="D231" i="74"/>
  <c r="L230" i="74"/>
  <c r="J230" i="74"/>
  <c r="F230" i="74"/>
  <c r="D230" i="74"/>
  <c r="H229" i="74"/>
  <c r="C229" i="74"/>
  <c r="H228" i="74"/>
  <c r="C228" i="74"/>
  <c r="L227" i="74"/>
  <c r="K227" i="74"/>
  <c r="J227" i="74"/>
  <c r="I227" i="74"/>
  <c r="H227" i="74" s="1"/>
  <c r="G227" i="74"/>
  <c r="F227" i="74"/>
  <c r="E227" i="74"/>
  <c r="D227" i="74"/>
  <c r="C227" i="74" s="1"/>
  <c r="H226" i="74"/>
  <c r="C226" i="74"/>
  <c r="H225" i="74"/>
  <c r="C225" i="74"/>
  <c r="H224" i="74"/>
  <c r="C224" i="74"/>
  <c r="H223" i="74"/>
  <c r="C223" i="74"/>
  <c r="H222" i="74"/>
  <c r="C222" i="74"/>
  <c r="H221" i="74"/>
  <c r="C221" i="74"/>
  <c r="H220" i="74"/>
  <c r="C220" i="74"/>
  <c r="H219" i="74"/>
  <c r="C219" i="74"/>
  <c r="H218" i="74"/>
  <c r="C218" i="74"/>
  <c r="H217" i="74"/>
  <c r="C217" i="74"/>
  <c r="L216" i="74"/>
  <c r="K216" i="74"/>
  <c r="H216" i="74" s="1"/>
  <c r="J216" i="74"/>
  <c r="I216" i="74"/>
  <c r="G216" i="74"/>
  <c r="F216" i="74"/>
  <c r="E216" i="74"/>
  <c r="D216" i="74"/>
  <c r="C216" i="74"/>
  <c r="H215" i="74"/>
  <c r="C215" i="74"/>
  <c r="H214" i="74"/>
  <c r="C214" i="74"/>
  <c r="H213" i="74"/>
  <c r="C213" i="74"/>
  <c r="H212" i="74"/>
  <c r="C212" i="74"/>
  <c r="H211" i="74"/>
  <c r="C211" i="74"/>
  <c r="H210" i="74"/>
  <c r="C210" i="74"/>
  <c r="H209" i="74"/>
  <c r="C209" i="74"/>
  <c r="H208" i="74"/>
  <c r="C208" i="74"/>
  <c r="H207" i="74"/>
  <c r="C207" i="74"/>
  <c r="H206" i="74"/>
  <c r="C206" i="74"/>
  <c r="L205" i="74"/>
  <c r="K205" i="74"/>
  <c r="J205" i="74"/>
  <c r="I205" i="74"/>
  <c r="H205" i="74" s="1"/>
  <c r="G205" i="74"/>
  <c r="F205" i="74"/>
  <c r="E205" i="74"/>
  <c r="E204" i="74" s="1"/>
  <c r="D205" i="74"/>
  <c r="C205" i="74" s="1"/>
  <c r="L204" i="74"/>
  <c r="K204" i="74"/>
  <c r="J204" i="74"/>
  <c r="G204" i="74"/>
  <c r="F204" i="74"/>
  <c r="D204" i="74"/>
  <c r="H203" i="74"/>
  <c r="C203" i="74"/>
  <c r="H202" i="74"/>
  <c r="C202" i="74"/>
  <c r="H201" i="74"/>
  <c r="C201" i="74"/>
  <c r="H200" i="74"/>
  <c r="C200" i="74"/>
  <c r="H199" i="74"/>
  <c r="C199" i="74"/>
  <c r="L198" i="74"/>
  <c r="K198" i="74"/>
  <c r="H198" i="74" s="1"/>
  <c r="J198" i="74"/>
  <c r="I198" i="74"/>
  <c r="G198" i="74"/>
  <c r="F198" i="74"/>
  <c r="E198" i="74"/>
  <c r="D198" i="74"/>
  <c r="C198" i="74"/>
  <c r="H197" i="74"/>
  <c r="C197" i="74"/>
  <c r="L196" i="74"/>
  <c r="K196" i="74"/>
  <c r="K195" i="74" s="1"/>
  <c r="K194" i="74" s="1"/>
  <c r="J196" i="74"/>
  <c r="I196" i="74"/>
  <c r="G196" i="74"/>
  <c r="G195" i="74" s="1"/>
  <c r="F196" i="74"/>
  <c r="E196" i="74"/>
  <c r="D196" i="74"/>
  <c r="C196" i="74"/>
  <c r="L195" i="74"/>
  <c r="J195" i="74"/>
  <c r="F195" i="74"/>
  <c r="D195" i="74"/>
  <c r="L194" i="74"/>
  <c r="J194" i="74"/>
  <c r="F194" i="74"/>
  <c r="D194" i="74"/>
  <c r="H193" i="74"/>
  <c r="C193" i="74"/>
  <c r="L192" i="74"/>
  <c r="K192" i="74"/>
  <c r="K191" i="74" s="1"/>
  <c r="J192" i="74"/>
  <c r="I192" i="74"/>
  <c r="G192" i="74"/>
  <c r="G191" i="74" s="1"/>
  <c r="F192" i="74"/>
  <c r="E192" i="74"/>
  <c r="D192" i="74"/>
  <c r="C192" i="74"/>
  <c r="L191" i="74"/>
  <c r="J191" i="74"/>
  <c r="I191" i="74"/>
  <c r="H191" i="74" s="1"/>
  <c r="F191" i="74"/>
  <c r="E191" i="74"/>
  <c r="D191" i="74"/>
  <c r="C191" i="74" s="1"/>
  <c r="H190" i="74"/>
  <c r="C190" i="74"/>
  <c r="H189" i="74"/>
  <c r="C189" i="74"/>
  <c r="L188" i="74"/>
  <c r="K188" i="74"/>
  <c r="J188" i="74"/>
  <c r="I188" i="74"/>
  <c r="G188" i="74"/>
  <c r="G187" i="74" s="1"/>
  <c r="F188" i="74"/>
  <c r="E188" i="74"/>
  <c r="D188" i="74"/>
  <c r="D187" i="74" s="1"/>
  <c r="C188" i="74"/>
  <c r="L187" i="74"/>
  <c r="J187" i="74"/>
  <c r="I187" i="74"/>
  <c r="F187" i="74"/>
  <c r="E187" i="74"/>
  <c r="H186" i="74"/>
  <c r="C186" i="74"/>
  <c r="H185" i="74"/>
  <c r="C185" i="74"/>
  <c r="L184" i="74"/>
  <c r="K184" i="74"/>
  <c r="H184" i="74" s="1"/>
  <c r="J184" i="74"/>
  <c r="I184" i="74"/>
  <c r="G184" i="74"/>
  <c r="F184" i="74"/>
  <c r="E184" i="74"/>
  <c r="D184" i="74"/>
  <c r="C184" i="74"/>
  <c r="H183" i="74"/>
  <c r="C183" i="74"/>
  <c r="H182" i="74"/>
  <c r="C182" i="74"/>
  <c r="H181" i="74"/>
  <c r="C181" i="74"/>
  <c r="H180" i="74"/>
  <c r="C180" i="74"/>
  <c r="L179" i="74"/>
  <c r="K179" i="74"/>
  <c r="J179" i="74"/>
  <c r="I179" i="74"/>
  <c r="H179" i="74" s="1"/>
  <c r="G179" i="74"/>
  <c r="F179" i="74"/>
  <c r="E179" i="74"/>
  <c r="D179" i="74"/>
  <c r="C179" i="74" s="1"/>
  <c r="H178" i="74"/>
  <c r="C178" i="74"/>
  <c r="H177" i="74"/>
  <c r="C177" i="74"/>
  <c r="H176" i="74"/>
  <c r="C176" i="74"/>
  <c r="L175" i="74"/>
  <c r="K175" i="74"/>
  <c r="J175" i="74"/>
  <c r="I175" i="74"/>
  <c r="H175" i="74" s="1"/>
  <c r="G175" i="74"/>
  <c r="F175" i="74"/>
  <c r="E175" i="74"/>
  <c r="E174" i="74" s="1"/>
  <c r="D175" i="74"/>
  <c r="C175" i="74" s="1"/>
  <c r="L174" i="74"/>
  <c r="K174" i="74"/>
  <c r="K173" i="74" s="1"/>
  <c r="J174" i="74"/>
  <c r="G174" i="74"/>
  <c r="G173" i="74" s="1"/>
  <c r="F174" i="74"/>
  <c r="D174" i="74"/>
  <c r="L173" i="74"/>
  <c r="J173" i="74"/>
  <c r="F173" i="74"/>
  <c r="D173" i="74"/>
  <c r="H172" i="74"/>
  <c r="C172" i="74"/>
  <c r="H171" i="74"/>
  <c r="C171" i="74"/>
  <c r="H170" i="74"/>
  <c r="C170" i="74"/>
  <c r="H169" i="74"/>
  <c r="C169" i="74"/>
  <c r="H168" i="74"/>
  <c r="C168" i="74"/>
  <c r="H167" i="74"/>
  <c r="C167" i="74"/>
  <c r="L166" i="74"/>
  <c r="K166" i="74"/>
  <c r="K165" i="74" s="1"/>
  <c r="J166" i="74"/>
  <c r="I166" i="74"/>
  <c r="G166" i="74"/>
  <c r="G165" i="74" s="1"/>
  <c r="F166" i="74"/>
  <c r="E166" i="74"/>
  <c r="D166" i="74"/>
  <c r="C166" i="74"/>
  <c r="L165" i="74"/>
  <c r="J165" i="74"/>
  <c r="I165" i="74"/>
  <c r="F165" i="74"/>
  <c r="E165" i="74"/>
  <c r="D165" i="74"/>
  <c r="H164" i="74"/>
  <c r="C164" i="74"/>
  <c r="H163" i="74"/>
  <c r="C163" i="74"/>
  <c r="H162" i="74"/>
  <c r="C162" i="74"/>
  <c r="H161" i="74"/>
  <c r="C161" i="74"/>
  <c r="L160" i="74"/>
  <c r="K160" i="74"/>
  <c r="H160" i="74" s="1"/>
  <c r="J160" i="74"/>
  <c r="I160" i="74"/>
  <c r="G160" i="74"/>
  <c r="F160" i="74"/>
  <c r="E160" i="74"/>
  <c r="D160" i="74"/>
  <c r="C160" i="74"/>
  <c r="H159" i="74"/>
  <c r="C159" i="74"/>
  <c r="H158" i="74"/>
  <c r="C158" i="74"/>
  <c r="H157" i="74"/>
  <c r="C157" i="74"/>
  <c r="H156" i="74"/>
  <c r="C156" i="74"/>
  <c r="H155" i="74"/>
  <c r="C155" i="74"/>
  <c r="H154" i="74"/>
  <c r="C154" i="74"/>
  <c r="H153" i="74"/>
  <c r="C153" i="74"/>
  <c r="H152" i="74"/>
  <c r="C152" i="74"/>
  <c r="L151" i="74"/>
  <c r="K151" i="74"/>
  <c r="J151" i="74"/>
  <c r="I151" i="74"/>
  <c r="H151" i="74" s="1"/>
  <c r="G151" i="74"/>
  <c r="F151" i="74"/>
  <c r="E151" i="74"/>
  <c r="D151" i="74"/>
  <c r="C151" i="74" s="1"/>
  <c r="H150" i="74"/>
  <c r="C150" i="74"/>
  <c r="H149" i="74"/>
  <c r="C149" i="74"/>
  <c r="H148" i="74"/>
  <c r="C148" i="74"/>
  <c r="H147" i="74"/>
  <c r="C147" i="74"/>
  <c r="H146" i="74"/>
  <c r="C146" i="74"/>
  <c r="H145" i="74"/>
  <c r="C145" i="74"/>
  <c r="L144" i="74"/>
  <c r="K144" i="74"/>
  <c r="H144" i="74" s="1"/>
  <c r="J144" i="74"/>
  <c r="I144" i="74"/>
  <c r="G144" i="74"/>
  <c r="F144" i="74"/>
  <c r="E144" i="74"/>
  <c r="D144" i="74"/>
  <c r="C144" i="74"/>
  <c r="H143" i="74"/>
  <c r="C143" i="74"/>
  <c r="H142" i="74"/>
  <c r="C142" i="74"/>
  <c r="L141" i="74"/>
  <c r="K141" i="74"/>
  <c r="J141" i="74"/>
  <c r="I141" i="74"/>
  <c r="H141" i="74" s="1"/>
  <c r="G141" i="74"/>
  <c r="F141" i="74"/>
  <c r="E141" i="74"/>
  <c r="C141" i="74" s="1"/>
  <c r="D141" i="74"/>
  <c r="H140" i="74"/>
  <c r="C140" i="74"/>
  <c r="H139" i="74"/>
  <c r="C139" i="74"/>
  <c r="H138" i="74"/>
  <c r="C138" i="74"/>
  <c r="H137" i="74"/>
  <c r="C137" i="74"/>
  <c r="L136" i="74"/>
  <c r="K136" i="74"/>
  <c r="J136" i="74"/>
  <c r="I136" i="74"/>
  <c r="H136" i="74" s="1"/>
  <c r="G136" i="74"/>
  <c r="F136" i="74"/>
  <c r="E136" i="74"/>
  <c r="D136" i="74"/>
  <c r="C136" i="74"/>
  <c r="H135" i="74"/>
  <c r="C135" i="74"/>
  <c r="H134" i="74"/>
  <c r="C134" i="74"/>
  <c r="H133" i="74"/>
  <c r="C133" i="74"/>
  <c r="H132" i="74"/>
  <c r="C132" i="74"/>
  <c r="L131" i="74"/>
  <c r="K131" i="74"/>
  <c r="J131" i="74"/>
  <c r="I131" i="74"/>
  <c r="H131" i="74" s="1"/>
  <c r="G131" i="74"/>
  <c r="F131" i="74"/>
  <c r="E131" i="74"/>
  <c r="C131" i="74" s="1"/>
  <c r="D131" i="74"/>
  <c r="L130" i="74"/>
  <c r="K130" i="74"/>
  <c r="J130" i="74"/>
  <c r="G130" i="74"/>
  <c r="F130" i="74"/>
  <c r="D130" i="74"/>
  <c r="H129" i="74"/>
  <c r="C129" i="74"/>
  <c r="L128" i="74"/>
  <c r="K128" i="74"/>
  <c r="J128" i="74"/>
  <c r="I128" i="74"/>
  <c r="H128" i="74"/>
  <c r="G128" i="74"/>
  <c r="F128" i="74"/>
  <c r="E128" i="74"/>
  <c r="D128" i="74"/>
  <c r="C128" i="74"/>
  <c r="H127" i="74"/>
  <c r="C127" i="74"/>
  <c r="H126" i="74"/>
  <c r="C126" i="74"/>
  <c r="H125" i="74"/>
  <c r="C125" i="74"/>
  <c r="H124" i="74"/>
  <c r="C124" i="74"/>
  <c r="H123" i="74"/>
  <c r="C123" i="74"/>
  <c r="L122" i="74"/>
  <c r="K122" i="74"/>
  <c r="H122" i="74" s="1"/>
  <c r="J122" i="74"/>
  <c r="I122" i="74"/>
  <c r="G122" i="74"/>
  <c r="F122" i="74"/>
  <c r="E122" i="74"/>
  <c r="D122" i="74"/>
  <c r="C122" i="74"/>
  <c r="H121" i="74"/>
  <c r="C121" i="74"/>
  <c r="H120" i="74"/>
  <c r="C120" i="74"/>
  <c r="H119" i="74"/>
  <c r="C119" i="74"/>
  <c r="H118" i="74"/>
  <c r="C118" i="74"/>
  <c r="H117" i="74"/>
  <c r="C117" i="74"/>
  <c r="L116" i="74"/>
  <c r="K116" i="74"/>
  <c r="H116" i="74" s="1"/>
  <c r="J116" i="74"/>
  <c r="I116" i="74"/>
  <c r="G116" i="74"/>
  <c r="F116" i="74"/>
  <c r="E116" i="74"/>
  <c r="D116" i="74"/>
  <c r="C116" i="74"/>
  <c r="H115" i="74"/>
  <c r="C115" i="74"/>
  <c r="H114" i="74"/>
  <c r="C114" i="74"/>
  <c r="H113" i="74"/>
  <c r="C113" i="74"/>
  <c r="L112" i="74"/>
  <c r="K112" i="74"/>
  <c r="J112" i="74"/>
  <c r="I112" i="74"/>
  <c r="H112" i="74" s="1"/>
  <c r="G112" i="74"/>
  <c r="F112" i="74"/>
  <c r="E112" i="74"/>
  <c r="D112" i="74"/>
  <c r="C112" i="74"/>
  <c r="H111" i="74"/>
  <c r="C111" i="74"/>
  <c r="H110" i="74"/>
  <c r="C110" i="74"/>
  <c r="H109" i="74"/>
  <c r="C109" i="74"/>
  <c r="H108" i="74"/>
  <c r="C108" i="74"/>
  <c r="H107" i="74"/>
  <c r="C107" i="74"/>
  <c r="H106" i="74"/>
  <c r="C106" i="74"/>
  <c r="H105" i="74"/>
  <c r="C105" i="74"/>
  <c r="H104" i="74"/>
  <c r="C104" i="74"/>
  <c r="L103" i="74"/>
  <c r="K103" i="74"/>
  <c r="J103" i="74"/>
  <c r="I103" i="74"/>
  <c r="H103" i="74" s="1"/>
  <c r="G103" i="74"/>
  <c r="F103" i="74"/>
  <c r="E103" i="74"/>
  <c r="C103" i="74" s="1"/>
  <c r="D103" i="74"/>
  <c r="H102" i="74"/>
  <c r="C102" i="74"/>
  <c r="H101" i="74"/>
  <c r="C101" i="74"/>
  <c r="H100" i="74"/>
  <c r="C100" i="74"/>
  <c r="H99" i="74"/>
  <c r="C99" i="74"/>
  <c r="H98" i="74"/>
  <c r="C98" i="74"/>
  <c r="H97" i="74"/>
  <c r="C97" i="74"/>
  <c r="H96" i="74"/>
  <c r="C96" i="74"/>
  <c r="L95" i="74"/>
  <c r="K95" i="74"/>
  <c r="J95" i="74"/>
  <c r="I95" i="74"/>
  <c r="H95" i="74" s="1"/>
  <c r="G95" i="74"/>
  <c r="F95" i="74"/>
  <c r="E95" i="74"/>
  <c r="C95" i="74" s="1"/>
  <c r="D95" i="74"/>
  <c r="H94" i="74"/>
  <c r="C94" i="74"/>
  <c r="H93" i="74"/>
  <c r="C93" i="74"/>
  <c r="H92" i="74"/>
  <c r="C92" i="74"/>
  <c r="H91" i="74"/>
  <c r="C91" i="74"/>
  <c r="H90" i="74"/>
  <c r="C90" i="74"/>
  <c r="L89" i="74"/>
  <c r="K89" i="74"/>
  <c r="J89" i="74"/>
  <c r="I89" i="74"/>
  <c r="H89" i="74" s="1"/>
  <c r="G89" i="74"/>
  <c r="F89" i="74"/>
  <c r="E89" i="74"/>
  <c r="C89" i="74" s="1"/>
  <c r="D89" i="74"/>
  <c r="H88" i="74"/>
  <c r="C88" i="74"/>
  <c r="H87" i="74"/>
  <c r="C87" i="74"/>
  <c r="H86" i="74"/>
  <c r="C86" i="74"/>
  <c r="H85" i="74"/>
  <c r="C85" i="74"/>
  <c r="L84" i="74"/>
  <c r="K84" i="74"/>
  <c r="K83" i="74" s="1"/>
  <c r="J84" i="74"/>
  <c r="I84" i="74"/>
  <c r="H84" i="74" s="1"/>
  <c r="G84" i="74"/>
  <c r="G83" i="74" s="1"/>
  <c r="F84" i="74"/>
  <c r="E84" i="74"/>
  <c r="D84" i="74"/>
  <c r="C84" i="74"/>
  <c r="L83" i="74"/>
  <c r="J83" i="74"/>
  <c r="I83" i="74"/>
  <c r="H83" i="74" s="1"/>
  <c r="F83" i="74"/>
  <c r="E83" i="74"/>
  <c r="D83" i="74"/>
  <c r="H82" i="74"/>
  <c r="C82" i="74"/>
  <c r="H81" i="74"/>
  <c r="C81" i="74"/>
  <c r="L80" i="74"/>
  <c r="K80" i="74"/>
  <c r="H80" i="74" s="1"/>
  <c r="J80" i="74"/>
  <c r="I80" i="74"/>
  <c r="G80" i="74"/>
  <c r="F80" i="74"/>
  <c r="E80" i="74"/>
  <c r="D80" i="74"/>
  <c r="C80" i="74"/>
  <c r="H79" i="74"/>
  <c r="C79" i="74"/>
  <c r="H78" i="74"/>
  <c r="C78" i="74"/>
  <c r="L77" i="74"/>
  <c r="K77" i="74"/>
  <c r="J77" i="74"/>
  <c r="I77" i="74"/>
  <c r="H77" i="74" s="1"/>
  <c r="G77" i="74"/>
  <c r="F77" i="74"/>
  <c r="E77" i="74"/>
  <c r="E76" i="74" s="1"/>
  <c r="D77" i="74"/>
  <c r="C77" i="74" s="1"/>
  <c r="L76" i="74"/>
  <c r="K76" i="74"/>
  <c r="J76" i="74"/>
  <c r="G76" i="74"/>
  <c r="F76" i="74"/>
  <c r="D76" i="74"/>
  <c r="L75" i="74"/>
  <c r="J75" i="74"/>
  <c r="F75" i="74"/>
  <c r="D75" i="74"/>
  <c r="H74" i="74"/>
  <c r="C74" i="74"/>
  <c r="H73" i="74"/>
  <c r="C73" i="74"/>
  <c r="H72" i="74"/>
  <c r="C72" i="74"/>
  <c r="H71" i="74"/>
  <c r="C71" i="74"/>
  <c r="H70" i="74"/>
  <c r="C70" i="74"/>
  <c r="L69" i="74"/>
  <c r="K69" i="74"/>
  <c r="J69" i="74"/>
  <c r="I69" i="74"/>
  <c r="H69" i="74" s="1"/>
  <c r="G69" i="74"/>
  <c r="F69" i="74"/>
  <c r="E69" i="74"/>
  <c r="D69" i="74"/>
  <c r="C69" i="74" s="1"/>
  <c r="H68" i="74"/>
  <c r="C68" i="74"/>
  <c r="L67" i="74"/>
  <c r="K67" i="74"/>
  <c r="J67" i="74"/>
  <c r="I67" i="74"/>
  <c r="H67" i="74" s="1"/>
  <c r="G67" i="74"/>
  <c r="F67" i="74"/>
  <c r="E67" i="74"/>
  <c r="D67" i="74"/>
  <c r="C67" i="74" s="1"/>
  <c r="H66" i="74"/>
  <c r="C66" i="74"/>
  <c r="H65" i="74"/>
  <c r="C65" i="74"/>
  <c r="H64" i="74"/>
  <c r="C64" i="74"/>
  <c r="H63" i="74"/>
  <c r="C63" i="74"/>
  <c r="H62" i="74"/>
  <c r="C62" i="74"/>
  <c r="H61" i="74"/>
  <c r="C61" i="74"/>
  <c r="H60" i="74"/>
  <c r="C60" i="74"/>
  <c r="H59" i="74"/>
  <c r="C59" i="74"/>
  <c r="L58" i="74"/>
  <c r="K58" i="74"/>
  <c r="H58" i="74" s="1"/>
  <c r="J58" i="74"/>
  <c r="I58" i="74"/>
  <c r="G58" i="74"/>
  <c r="F58" i="74"/>
  <c r="E58" i="74"/>
  <c r="D58" i="74"/>
  <c r="C58" i="74"/>
  <c r="H57" i="74"/>
  <c r="C57" i="74"/>
  <c r="H56" i="74"/>
  <c r="C56" i="74"/>
  <c r="L55" i="74"/>
  <c r="K55" i="74"/>
  <c r="J55" i="74"/>
  <c r="I55" i="74"/>
  <c r="H55" i="74" s="1"/>
  <c r="G55" i="74"/>
  <c r="F55" i="74"/>
  <c r="E55" i="74"/>
  <c r="E54" i="74" s="1"/>
  <c r="D55" i="74"/>
  <c r="C55" i="74" s="1"/>
  <c r="L54" i="74"/>
  <c r="K54" i="74"/>
  <c r="K53" i="74" s="1"/>
  <c r="J54" i="74"/>
  <c r="G54" i="74"/>
  <c r="G53" i="74" s="1"/>
  <c r="F54" i="74"/>
  <c r="D54" i="74"/>
  <c r="L53" i="74"/>
  <c r="J53" i="74"/>
  <c r="F53" i="74"/>
  <c r="D53" i="74"/>
  <c r="L52" i="74"/>
  <c r="J52" i="74"/>
  <c r="F52" i="74"/>
  <c r="L51" i="74"/>
  <c r="J51" i="74"/>
  <c r="J287" i="74" s="1"/>
  <c r="F51" i="74"/>
  <c r="L50" i="74"/>
  <c r="J50" i="74"/>
  <c r="F50" i="74"/>
  <c r="H47" i="74"/>
  <c r="C47" i="74"/>
  <c r="H46" i="74"/>
  <c r="C46" i="74"/>
  <c r="L45" i="74"/>
  <c r="L287" i="74" s="1"/>
  <c r="G45" i="74"/>
  <c r="C45" i="74"/>
  <c r="H44" i="74"/>
  <c r="C44" i="74"/>
  <c r="K43" i="74"/>
  <c r="J43" i="74"/>
  <c r="J20" i="74" s="1"/>
  <c r="I43" i="74"/>
  <c r="H43" i="74" s="1"/>
  <c r="F43" i="74"/>
  <c r="E43" i="74"/>
  <c r="D43" i="74"/>
  <c r="C43" i="74" s="1"/>
  <c r="H42" i="74"/>
  <c r="C42" i="74"/>
  <c r="I41" i="74"/>
  <c r="H41" i="74" s="1"/>
  <c r="D41" i="74"/>
  <c r="C41" i="74"/>
  <c r="H40" i="74"/>
  <c r="C40" i="74"/>
  <c r="H39" i="74"/>
  <c r="C39" i="74"/>
  <c r="H38" i="74"/>
  <c r="C38" i="74"/>
  <c r="H37" i="74"/>
  <c r="C37" i="74"/>
  <c r="K36" i="74"/>
  <c r="H36" i="74" s="1"/>
  <c r="F36" i="74"/>
  <c r="C36" i="74"/>
  <c r="H35" i="74"/>
  <c r="C35" i="74"/>
  <c r="H34" i="74"/>
  <c r="C34" i="74"/>
  <c r="K33" i="74"/>
  <c r="H33" i="74" s="1"/>
  <c r="F33" i="74"/>
  <c r="C33" i="74"/>
  <c r="H32" i="74"/>
  <c r="C32" i="74"/>
  <c r="K31" i="74"/>
  <c r="H31" i="74"/>
  <c r="F31" i="74"/>
  <c r="C31" i="74" s="1"/>
  <c r="H30" i="74"/>
  <c r="C30" i="74"/>
  <c r="H29" i="74"/>
  <c r="C29" i="74"/>
  <c r="H28" i="74"/>
  <c r="C28" i="74"/>
  <c r="K27" i="74"/>
  <c r="H27" i="74" s="1"/>
  <c r="F27" i="74"/>
  <c r="C27" i="74"/>
  <c r="K26" i="74"/>
  <c r="F26" i="74"/>
  <c r="F287" i="74" s="1"/>
  <c r="C26" i="74"/>
  <c r="H25" i="74"/>
  <c r="C25" i="74"/>
  <c r="H24" i="74"/>
  <c r="C24" i="74"/>
  <c r="H23" i="74"/>
  <c r="C23" i="74"/>
  <c r="H22" i="74"/>
  <c r="C22" i="74"/>
  <c r="L21" i="74"/>
  <c r="L289" i="74" s="1"/>
  <c r="L288" i="74" s="1"/>
  <c r="K21" i="74"/>
  <c r="K289" i="74" s="1"/>
  <c r="K288" i="74" s="1"/>
  <c r="J21" i="74"/>
  <c r="J289" i="74" s="1"/>
  <c r="J288" i="74" s="1"/>
  <c r="I21" i="74"/>
  <c r="I289" i="74" s="1"/>
  <c r="I288" i="74" s="1"/>
  <c r="G21" i="74"/>
  <c r="G289" i="74" s="1"/>
  <c r="G288" i="74" s="1"/>
  <c r="F21" i="74"/>
  <c r="F289" i="74" s="1"/>
  <c r="F288" i="74" s="1"/>
  <c r="E21" i="74"/>
  <c r="E289" i="74" s="1"/>
  <c r="E288" i="74" s="1"/>
  <c r="D21" i="74"/>
  <c r="D289" i="74" s="1"/>
  <c r="D288" i="74" s="1"/>
  <c r="K20" i="74"/>
  <c r="G20" i="74"/>
  <c r="F20" i="74"/>
  <c r="H298" i="73"/>
  <c r="C298" i="73"/>
  <c r="H297" i="73"/>
  <c r="C297" i="73"/>
  <c r="H296" i="73"/>
  <c r="C296" i="73"/>
  <c r="H295" i="73"/>
  <c r="C295" i="73"/>
  <c r="H294" i="73"/>
  <c r="C294" i="73"/>
  <c r="H293" i="73"/>
  <c r="C293" i="73"/>
  <c r="H292" i="73"/>
  <c r="C292" i="73"/>
  <c r="H291" i="73"/>
  <c r="C291" i="73"/>
  <c r="C290" i="73" s="1"/>
  <c r="L290" i="73"/>
  <c r="K290" i="73"/>
  <c r="J290" i="73"/>
  <c r="I290" i="73"/>
  <c r="H290" i="73"/>
  <c r="G290" i="73"/>
  <c r="F290" i="73"/>
  <c r="E290" i="73"/>
  <c r="D290" i="73"/>
  <c r="H285" i="73"/>
  <c r="C285" i="73"/>
  <c r="H284" i="73"/>
  <c r="C284" i="73"/>
  <c r="L283" i="73"/>
  <c r="K283" i="73"/>
  <c r="J283" i="73"/>
  <c r="I283" i="73"/>
  <c r="H283" i="73"/>
  <c r="G283" i="73"/>
  <c r="F283" i="73"/>
  <c r="E283" i="73"/>
  <c r="D283" i="73"/>
  <c r="C283" i="73" s="1"/>
  <c r="H282" i="73"/>
  <c r="C282" i="73"/>
  <c r="L281" i="73"/>
  <c r="K281" i="73"/>
  <c r="J281" i="73"/>
  <c r="I281" i="73"/>
  <c r="H281" i="73"/>
  <c r="G281" i="73"/>
  <c r="F281" i="73"/>
  <c r="E281" i="73"/>
  <c r="D281" i="73"/>
  <c r="C281" i="73" s="1"/>
  <c r="H280" i="73"/>
  <c r="C280" i="73"/>
  <c r="H279" i="73"/>
  <c r="C279" i="73"/>
  <c r="H278" i="73"/>
  <c r="C278" i="73"/>
  <c r="H277" i="73"/>
  <c r="C277" i="73"/>
  <c r="L276" i="73"/>
  <c r="K276" i="73"/>
  <c r="J276" i="73"/>
  <c r="I276" i="73"/>
  <c r="H276" i="73"/>
  <c r="G276" i="73"/>
  <c r="F276" i="73"/>
  <c r="E276" i="73"/>
  <c r="D276" i="73"/>
  <c r="C276" i="73" s="1"/>
  <c r="H275" i="73"/>
  <c r="C275" i="73"/>
  <c r="H274" i="73"/>
  <c r="C274" i="73"/>
  <c r="H273" i="73"/>
  <c r="C273" i="73"/>
  <c r="L272" i="73"/>
  <c r="K272" i="73"/>
  <c r="J272" i="73"/>
  <c r="I272" i="73"/>
  <c r="H272" i="73"/>
  <c r="G272" i="73"/>
  <c r="F272" i="73"/>
  <c r="E272" i="73"/>
  <c r="D272" i="73"/>
  <c r="C272" i="73" s="1"/>
  <c r="H271" i="73"/>
  <c r="C271" i="73"/>
  <c r="L270" i="73"/>
  <c r="K270" i="73"/>
  <c r="J270" i="73"/>
  <c r="I270" i="73"/>
  <c r="H270" i="73" s="1"/>
  <c r="G270" i="73"/>
  <c r="F270" i="73"/>
  <c r="E270" i="73"/>
  <c r="D270" i="73"/>
  <c r="C270" i="73"/>
  <c r="L269" i="73"/>
  <c r="K269" i="73"/>
  <c r="J269" i="73"/>
  <c r="I269" i="73"/>
  <c r="H269" i="73"/>
  <c r="G269" i="73"/>
  <c r="F269" i="73"/>
  <c r="E269" i="73"/>
  <c r="D269" i="73"/>
  <c r="C269" i="73" s="1"/>
  <c r="H268" i="73"/>
  <c r="C268" i="73"/>
  <c r="H267" i="73"/>
  <c r="C267" i="73"/>
  <c r="H266" i="73"/>
  <c r="C266" i="73"/>
  <c r="H265" i="73"/>
  <c r="C265" i="73"/>
  <c r="L264" i="73"/>
  <c r="K264" i="73"/>
  <c r="H264" i="73" s="1"/>
  <c r="J264" i="73"/>
  <c r="I264" i="73"/>
  <c r="G264" i="73"/>
  <c r="F264" i="73"/>
  <c r="E264" i="73"/>
  <c r="D264" i="73"/>
  <c r="C264" i="73"/>
  <c r="H263" i="73"/>
  <c r="C263" i="73"/>
  <c r="H262" i="73"/>
  <c r="C262" i="73"/>
  <c r="H261" i="73"/>
  <c r="C261" i="73"/>
  <c r="L260" i="73"/>
  <c r="K260" i="73"/>
  <c r="J260" i="73"/>
  <c r="H260" i="73" s="1"/>
  <c r="I260" i="73"/>
  <c r="G260" i="73"/>
  <c r="F260" i="73"/>
  <c r="E260" i="73"/>
  <c r="D260" i="73"/>
  <c r="C260" i="73" s="1"/>
  <c r="L259" i="73"/>
  <c r="K259" i="73"/>
  <c r="J259" i="73"/>
  <c r="I259" i="73"/>
  <c r="H259" i="73"/>
  <c r="G259" i="73"/>
  <c r="F259" i="73"/>
  <c r="E259" i="73"/>
  <c r="D259" i="73"/>
  <c r="C259" i="73" s="1"/>
  <c r="H258" i="73"/>
  <c r="C258" i="73"/>
  <c r="H257" i="73"/>
  <c r="C257" i="73"/>
  <c r="H256" i="73"/>
  <c r="C256" i="73"/>
  <c r="H255" i="73"/>
  <c r="C255" i="73"/>
  <c r="H254" i="73"/>
  <c r="C254" i="73"/>
  <c r="H253" i="73"/>
  <c r="C253" i="73"/>
  <c r="L252" i="73"/>
  <c r="K252" i="73"/>
  <c r="J252" i="73"/>
  <c r="I252" i="73"/>
  <c r="H252" i="73"/>
  <c r="G252" i="73"/>
  <c r="F252" i="73"/>
  <c r="E252" i="73"/>
  <c r="D252" i="73"/>
  <c r="C252" i="73" s="1"/>
  <c r="L251" i="73"/>
  <c r="K251" i="73"/>
  <c r="J251" i="73"/>
  <c r="I251" i="73"/>
  <c r="H251" i="73"/>
  <c r="G251" i="73"/>
  <c r="F251" i="73"/>
  <c r="E251" i="73"/>
  <c r="D251" i="73"/>
  <c r="C251" i="73"/>
  <c r="H250" i="73"/>
  <c r="C250" i="73"/>
  <c r="H249" i="73"/>
  <c r="C249" i="73"/>
  <c r="H248" i="73"/>
  <c r="C248" i="73"/>
  <c r="H247" i="73"/>
  <c r="C247" i="73"/>
  <c r="L246" i="73"/>
  <c r="K246" i="73"/>
  <c r="J246" i="73"/>
  <c r="I246" i="73"/>
  <c r="H246" i="73"/>
  <c r="G246" i="73"/>
  <c r="F246" i="73"/>
  <c r="E246" i="73"/>
  <c r="D246" i="73"/>
  <c r="C246" i="73"/>
  <c r="H245" i="73"/>
  <c r="C245" i="73"/>
  <c r="H244" i="73"/>
  <c r="C244" i="73"/>
  <c r="H243" i="73"/>
  <c r="C243" i="73"/>
  <c r="H242" i="73"/>
  <c r="C242" i="73"/>
  <c r="H241" i="73"/>
  <c r="C241" i="73"/>
  <c r="H240" i="73"/>
  <c r="C240" i="73"/>
  <c r="H239" i="73"/>
  <c r="C239" i="73"/>
  <c r="L238" i="73"/>
  <c r="K238" i="73"/>
  <c r="J238" i="73"/>
  <c r="I238" i="73"/>
  <c r="H238" i="73"/>
  <c r="G238" i="73"/>
  <c r="F238" i="73"/>
  <c r="E238" i="73"/>
  <c r="D238" i="73"/>
  <c r="C238" i="73" s="1"/>
  <c r="H237" i="73"/>
  <c r="C237" i="73"/>
  <c r="H236" i="73"/>
  <c r="C236" i="73"/>
  <c r="L235" i="73"/>
  <c r="K235" i="73"/>
  <c r="J235" i="73"/>
  <c r="I235" i="73"/>
  <c r="H235" i="73"/>
  <c r="G235" i="73"/>
  <c r="F235" i="73"/>
  <c r="E235" i="73"/>
  <c r="D235" i="73"/>
  <c r="C235" i="73"/>
  <c r="H234" i="73"/>
  <c r="C234" i="73"/>
  <c r="L233" i="73"/>
  <c r="K233" i="73"/>
  <c r="J233" i="73"/>
  <c r="I233" i="73"/>
  <c r="H233" i="73"/>
  <c r="G233" i="73"/>
  <c r="F233" i="73"/>
  <c r="E233" i="73"/>
  <c r="D233" i="73"/>
  <c r="C233" i="73" s="1"/>
  <c r="H232" i="73"/>
  <c r="C232" i="73"/>
  <c r="L231" i="73"/>
  <c r="K231" i="73"/>
  <c r="J231" i="73"/>
  <c r="I231" i="73"/>
  <c r="H231" i="73"/>
  <c r="G231" i="73"/>
  <c r="F231" i="73"/>
  <c r="E231" i="73"/>
  <c r="D231" i="73"/>
  <c r="C231" i="73" s="1"/>
  <c r="L230" i="73"/>
  <c r="K230" i="73"/>
  <c r="J230" i="73"/>
  <c r="I230" i="73"/>
  <c r="H230" i="73"/>
  <c r="G230" i="73"/>
  <c r="F230" i="73"/>
  <c r="E230" i="73"/>
  <c r="D230" i="73"/>
  <c r="C230" i="73" s="1"/>
  <c r="H229" i="73"/>
  <c r="C229" i="73"/>
  <c r="H228" i="73"/>
  <c r="C228" i="73"/>
  <c r="L227" i="73"/>
  <c r="K227" i="73"/>
  <c r="J227" i="73"/>
  <c r="I227" i="73"/>
  <c r="H227" i="73" s="1"/>
  <c r="G227" i="73"/>
  <c r="F227" i="73"/>
  <c r="E227" i="73"/>
  <c r="D227" i="73"/>
  <c r="C227" i="73" s="1"/>
  <c r="H226" i="73"/>
  <c r="C226" i="73"/>
  <c r="H225" i="73"/>
  <c r="C225" i="73"/>
  <c r="H224" i="73"/>
  <c r="C224" i="73"/>
  <c r="I223" i="73"/>
  <c r="H223" i="73" s="1"/>
  <c r="C223" i="73"/>
  <c r="H222" i="73"/>
  <c r="C222" i="73"/>
  <c r="H221" i="73"/>
  <c r="C221" i="73"/>
  <c r="H220" i="73"/>
  <c r="C220" i="73"/>
  <c r="H219" i="73"/>
  <c r="C219" i="73"/>
  <c r="H218" i="73"/>
  <c r="C218" i="73"/>
  <c r="H217" i="73"/>
  <c r="C217" i="73"/>
  <c r="L216" i="73"/>
  <c r="K216" i="73"/>
  <c r="J216" i="73"/>
  <c r="I216" i="73"/>
  <c r="H216" i="73"/>
  <c r="G216" i="73"/>
  <c r="F216" i="73"/>
  <c r="E216" i="73"/>
  <c r="D216" i="73"/>
  <c r="C216" i="73" s="1"/>
  <c r="H215" i="73"/>
  <c r="C215" i="73"/>
  <c r="H214" i="73"/>
  <c r="C214" i="73"/>
  <c r="H213" i="73"/>
  <c r="C213" i="73"/>
  <c r="H212" i="73"/>
  <c r="C212" i="73"/>
  <c r="H211" i="73"/>
  <c r="C211" i="73"/>
  <c r="H210" i="73"/>
  <c r="C210" i="73"/>
  <c r="H209" i="73"/>
  <c r="C209" i="73"/>
  <c r="H208" i="73"/>
  <c r="C208" i="73"/>
  <c r="H207" i="73"/>
  <c r="C207" i="73"/>
  <c r="H206" i="73"/>
  <c r="C206" i="73"/>
  <c r="L205" i="73"/>
  <c r="K205" i="73"/>
  <c r="J205" i="73"/>
  <c r="I205" i="73"/>
  <c r="H205" i="73" s="1"/>
  <c r="G205" i="73"/>
  <c r="F205" i="73"/>
  <c r="E205" i="73"/>
  <c r="C205" i="73" s="1"/>
  <c r="D205" i="73"/>
  <c r="L204" i="73"/>
  <c r="K204" i="73"/>
  <c r="J204" i="73"/>
  <c r="I204" i="73"/>
  <c r="H204" i="73"/>
  <c r="G204" i="73"/>
  <c r="F204" i="73"/>
  <c r="E204" i="73"/>
  <c r="D204" i="73"/>
  <c r="C204" i="73" s="1"/>
  <c r="H203" i="73"/>
  <c r="C203" i="73"/>
  <c r="H202" i="73"/>
  <c r="C202" i="73"/>
  <c r="H201" i="73"/>
  <c r="C201" i="73"/>
  <c r="H200" i="73"/>
  <c r="C200" i="73"/>
  <c r="H199" i="73"/>
  <c r="C199" i="73"/>
  <c r="L198" i="73"/>
  <c r="K198" i="73"/>
  <c r="J198" i="73"/>
  <c r="I198" i="73"/>
  <c r="H198" i="73"/>
  <c r="G198" i="73"/>
  <c r="F198" i="73"/>
  <c r="E198" i="73"/>
  <c r="D198" i="73"/>
  <c r="C198" i="73" s="1"/>
  <c r="H197" i="73"/>
  <c r="C197" i="73"/>
  <c r="L196" i="73"/>
  <c r="K196" i="73"/>
  <c r="J196" i="73"/>
  <c r="I196" i="73"/>
  <c r="H196" i="73"/>
  <c r="G196" i="73"/>
  <c r="G195" i="73" s="1"/>
  <c r="G194" i="73" s="1"/>
  <c r="F196" i="73"/>
  <c r="E196" i="73"/>
  <c r="D196" i="73"/>
  <c r="C196" i="73" s="1"/>
  <c r="L195" i="73"/>
  <c r="K195" i="73"/>
  <c r="J195" i="73"/>
  <c r="I195" i="73"/>
  <c r="H195" i="73" s="1"/>
  <c r="F195" i="73"/>
  <c r="E195" i="73"/>
  <c r="E194" i="73" s="1"/>
  <c r="D195" i="73"/>
  <c r="C195" i="73" s="1"/>
  <c r="L194" i="73"/>
  <c r="K194" i="73"/>
  <c r="J194" i="73"/>
  <c r="F194" i="73"/>
  <c r="D194" i="73"/>
  <c r="H193" i="73"/>
  <c r="C193" i="73"/>
  <c r="L192" i="73"/>
  <c r="L191" i="73" s="1"/>
  <c r="K192" i="73"/>
  <c r="K191" i="73" s="1"/>
  <c r="J192" i="73"/>
  <c r="I192" i="73"/>
  <c r="H192" i="73"/>
  <c r="G192" i="73"/>
  <c r="G191" i="73" s="1"/>
  <c r="F192" i="73"/>
  <c r="E192" i="73"/>
  <c r="D192" i="73"/>
  <c r="D191" i="73" s="1"/>
  <c r="C191" i="73" s="1"/>
  <c r="J191" i="73"/>
  <c r="I191" i="73"/>
  <c r="F191" i="73"/>
  <c r="E191" i="73"/>
  <c r="H190" i="73"/>
  <c r="C190" i="73"/>
  <c r="H189" i="73"/>
  <c r="C189" i="73"/>
  <c r="L188" i="73"/>
  <c r="K188" i="73"/>
  <c r="K187" i="73" s="1"/>
  <c r="J188" i="73"/>
  <c r="I188" i="73"/>
  <c r="H188" i="73"/>
  <c r="G188" i="73"/>
  <c r="G187" i="73" s="1"/>
  <c r="F188" i="73"/>
  <c r="E188" i="73"/>
  <c r="D188" i="73"/>
  <c r="J187" i="73"/>
  <c r="I187" i="73"/>
  <c r="F187" i="73"/>
  <c r="E187" i="73"/>
  <c r="H186" i="73"/>
  <c r="C186" i="73"/>
  <c r="H185" i="73"/>
  <c r="C185" i="73"/>
  <c r="L184" i="73"/>
  <c r="K184" i="73"/>
  <c r="J184" i="73"/>
  <c r="I184" i="73"/>
  <c r="H184" i="73"/>
  <c r="G184" i="73"/>
  <c r="F184" i="73"/>
  <c r="E184" i="73"/>
  <c r="D184" i="73"/>
  <c r="C184" i="73" s="1"/>
  <c r="H183" i="73"/>
  <c r="C183" i="73"/>
  <c r="H182" i="73"/>
  <c r="C182" i="73"/>
  <c r="H181" i="73"/>
  <c r="C181" i="73"/>
  <c r="H180" i="73"/>
  <c r="C180" i="73"/>
  <c r="L179" i="73"/>
  <c r="K179" i="73"/>
  <c r="J179" i="73"/>
  <c r="I179" i="73"/>
  <c r="H179" i="73" s="1"/>
  <c r="G179" i="73"/>
  <c r="F179" i="73"/>
  <c r="E179" i="73"/>
  <c r="D179" i="73"/>
  <c r="C179" i="73" s="1"/>
  <c r="H178" i="73"/>
  <c r="C178" i="73"/>
  <c r="H177" i="73"/>
  <c r="C177" i="73"/>
  <c r="H176" i="73"/>
  <c r="C176" i="73"/>
  <c r="L175" i="73"/>
  <c r="K175" i="73"/>
  <c r="J175" i="73"/>
  <c r="J174" i="73" s="1"/>
  <c r="J173" i="73" s="1"/>
  <c r="I175" i="73"/>
  <c r="H175" i="73" s="1"/>
  <c r="G175" i="73"/>
  <c r="F175" i="73"/>
  <c r="F174" i="73" s="1"/>
  <c r="F173" i="73" s="1"/>
  <c r="E175" i="73"/>
  <c r="E174" i="73" s="1"/>
  <c r="E173" i="73" s="1"/>
  <c r="E52" i="73" s="1"/>
  <c r="E51" i="73" s="1"/>
  <c r="D175" i="73"/>
  <c r="C175" i="73" s="1"/>
  <c r="L174" i="73"/>
  <c r="K174" i="73"/>
  <c r="K173" i="73" s="1"/>
  <c r="G174" i="73"/>
  <c r="G173" i="73" s="1"/>
  <c r="D174" i="73"/>
  <c r="C174" i="73" s="1"/>
  <c r="L173" i="73"/>
  <c r="D173" i="73"/>
  <c r="H172" i="73"/>
  <c r="C172" i="73"/>
  <c r="H171" i="73"/>
  <c r="C171" i="73"/>
  <c r="H170" i="73"/>
  <c r="C170" i="73"/>
  <c r="H169" i="73"/>
  <c r="C169" i="73"/>
  <c r="H168" i="73"/>
  <c r="C168" i="73"/>
  <c r="H167" i="73"/>
  <c r="C167" i="73"/>
  <c r="L166" i="73"/>
  <c r="K166" i="73"/>
  <c r="K165" i="73" s="1"/>
  <c r="K75" i="73" s="1"/>
  <c r="K52" i="73" s="1"/>
  <c r="K51" i="73" s="1"/>
  <c r="K50" i="73" s="1"/>
  <c r="J166" i="73"/>
  <c r="I166" i="73"/>
  <c r="H166" i="73"/>
  <c r="G166" i="73"/>
  <c r="G165" i="73" s="1"/>
  <c r="G75" i="73" s="1"/>
  <c r="G52" i="73" s="1"/>
  <c r="G51" i="73" s="1"/>
  <c r="G50" i="73" s="1"/>
  <c r="F166" i="73"/>
  <c r="E166" i="73"/>
  <c r="D166" i="73"/>
  <c r="C166" i="73" s="1"/>
  <c r="L165" i="73"/>
  <c r="J165" i="73"/>
  <c r="I165" i="73"/>
  <c r="F165" i="73"/>
  <c r="E165" i="73"/>
  <c r="D165" i="73"/>
  <c r="H164" i="73"/>
  <c r="C164" i="73"/>
  <c r="H163" i="73"/>
  <c r="C163" i="73"/>
  <c r="H162" i="73"/>
  <c r="C162" i="73"/>
  <c r="H161" i="73"/>
  <c r="C161" i="73"/>
  <c r="L160" i="73"/>
  <c r="K160" i="73"/>
  <c r="J160" i="73"/>
  <c r="I160" i="73"/>
  <c r="H160" i="73"/>
  <c r="G160" i="73"/>
  <c r="F160" i="73"/>
  <c r="E160" i="73"/>
  <c r="D160" i="73"/>
  <c r="C160" i="73" s="1"/>
  <c r="H159" i="73"/>
  <c r="C159" i="73"/>
  <c r="H158" i="73"/>
  <c r="C158" i="73"/>
  <c r="H157" i="73"/>
  <c r="C157" i="73"/>
  <c r="H156" i="73"/>
  <c r="C156" i="73"/>
  <c r="H155" i="73"/>
  <c r="C155" i="73"/>
  <c r="H154" i="73"/>
  <c r="C154" i="73"/>
  <c r="H153" i="73"/>
  <c r="C153" i="73"/>
  <c r="H152" i="73"/>
  <c r="C152" i="73"/>
  <c r="L151" i="73"/>
  <c r="K151" i="73"/>
  <c r="J151" i="73"/>
  <c r="I151" i="73"/>
  <c r="H151" i="73" s="1"/>
  <c r="G151" i="73"/>
  <c r="F151" i="73"/>
  <c r="E151" i="73"/>
  <c r="D151" i="73"/>
  <c r="C151" i="73" s="1"/>
  <c r="H150" i="73"/>
  <c r="C150" i="73"/>
  <c r="H149" i="73"/>
  <c r="C149" i="73"/>
  <c r="H148" i="73"/>
  <c r="C148" i="73"/>
  <c r="H147" i="73"/>
  <c r="C147" i="73"/>
  <c r="H146" i="73"/>
  <c r="C146" i="73"/>
  <c r="H145" i="73"/>
  <c r="C145" i="73"/>
  <c r="L144" i="73"/>
  <c r="K144" i="73"/>
  <c r="J144" i="73"/>
  <c r="I144" i="73"/>
  <c r="H144" i="73"/>
  <c r="G144" i="73"/>
  <c r="F144" i="73"/>
  <c r="E144" i="73"/>
  <c r="D144" i="73"/>
  <c r="C144" i="73" s="1"/>
  <c r="H143" i="73"/>
  <c r="C143" i="73"/>
  <c r="H142" i="73"/>
  <c r="C142" i="73"/>
  <c r="L141" i="73"/>
  <c r="K141" i="73"/>
  <c r="J141" i="73"/>
  <c r="I141" i="73"/>
  <c r="H141" i="73" s="1"/>
  <c r="G141" i="73"/>
  <c r="F141" i="73"/>
  <c r="E141" i="73"/>
  <c r="D141" i="73"/>
  <c r="C141" i="73" s="1"/>
  <c r="H140" i="73"/>
  <c r="C140" i="73"/>
  <c r="H139" i="73"/>
  <c r="C139" i="73"/>
  <c r="H138" i="73"/>
  <c r="C138" i="73"/>
  <c r="H137" i="73"/>
  <c r="C137" i="73"/>
  <c r="L136" i="73"/>
  <c r="K136" i="73"/>
  <c r="J136" i="73"/>
  <c r="I136" i="73"/>
  <c r="H136" i="73"/>
  <c r="G136" i="73"/>
  <c r="F136" i="73"/>
  <c r="E136" i="73"/>
  <c r="D136" i="73"/>
  <c r="C136" i="73" s="1"/>
  <c r="H135" i="73"/>
  <c r="C135" i="73"/>
  <c r="H134" i="73"/>
  <c r="C134" i="73"/>
  <c r="H133" i="73"/>
  <c r="C133" i="73"/>
  <c r="H132" i="73"/>
  <c r="C132" i="73"/>
  <c r="L131" i="73"/>
  <c r="K131" i="73"/>
  <c r="J131" i="73"/>
  <c r="I131" i="73"/>
  <c r="H131" i="73"/>
  <c r="G131" i="73"/>
  <c r="F131" i="73"/>
  <c r="E131" i="73"/>
  <c r="D131" i="73"/>
  <c r="C131" i="73" s="1"/>
  <c r="L130" i="73"/>
  <c r="K130" i="73"/>
  <c r="J130" i="73"/>
  <c r="I130" i="73"/>
  <c r="H130" i="73"/>
  <c r="G130" i="73"/>
  <c r="F130" i="73"/>
  <c r="E130" i="73"/>
  <c r="D130" i="73"/>
  <c r="C130" i="73" s="1"/>
  <c r="H129" i="73"/>
  <c r="C129" i="73"/>
  <c r="L128" i="73"/>
  <c r="K128" i="73"/>
  <c r="J128" i="73"/>
  <c r="I128" i="73"/>
  <c r="H128" i="73"/>
  <c r="G128" i="73"/>
  <c r="F128" i="73"/>
  <c r="E128" i="73"/>
  <c r="D128" i="73"/>
  <c r="C128" i="73"/>
  <c r="H127" i="73"/>
  <c r="C127" i="73"/>
  <c r="H126" i="73"/>
  <c r="C126" i="73"/>
  <c r="H125" i="73"/>
  <c r="C125" i="73"/>
  <c r="H124" i="73"/>
  <c r="C124" i="73"/>
  <c r="H123" i="73"/>
  <c r="C123" i="73"/>
  <c r="L122" i="73"/>
  <c r="K122" i="73"/>
  <c r="J122" i="73"/>
  <c r="I122" i="73"/>
  <c r="H122" i="73"/>
  <c r="G122" i="73"/>
  <c r="F122" i="73"/>
  <c r="E122" i="73"/>
  <c r="D122" i="73"/>
  <c r="C122" i="73" s="1"/>
  <c r="H121" i="73"/>
  <c r="C121" i="73"/>
  <c r="H120" i="73"/>
  <c r="C120" i="73"/>
  <c r="H119" i="73"/>
  <c r="C119" i="73"/>
  <c r="H118" i="73"/>
  <c r="C118" i="73"/>
  <c r="H117" i="73"/>
  <c r="C117" i="73"/>
  <c r="L116" i="73"/>
  <c r="K116" i="73"/>
  <c r="J116" i="73"/>
  <c r="I116" i="73"/>
  <c r="H116" i="73"/>
  <c r="G116" i="73"/>
  <c r="F116" i="73"/>
  <c r="E116" i="73"/>
  <c r="D116" i="73"/>
  <c r="C116" i="73" s="1"/>
  <c r="H115" i="73"/>
  <c r="C115" i="73"/>
  <c r="H114" i="73"/>
  <c r="C114" i="73"/>
  <c r="H113" i="73"/>
  <c r="C113" i="73"/>
  <c r="L112" i="73"/>
  <c r="K112" i="73"/>
  <c r="J112" i="73"/>
  <c r="I112" i="73"/>
  <c r="H112" i="73"/>
  <c r="G112" i="73"/>
  <c r="F112" i="73"/>
  <c r="E112" i="73"/>
  <c r="D112" i="73"/>
  <c r="C112" i="73" s="1"/>
  <c r="H111" i="73"/>
  <c r="C111" i="73"/>
  <c r="H110" i="73"/>
  <c r="C110" i="73"/>
  <c r="H109" i="73"/>
  <c r="C109" i="73"/>
  <c r="H108" i="73"/>
  <c r="C108" i="73"/>
  <c r="H107" i="73"/>
  <c r="C107" i="73"/>
  <c r="H106" i="73"/>
  <c r="C106" i="73"/>
  <c r="H105" i="73"/>
  <c r="C105" i="73"/>
  <c r="H104" i="73"/>
  <c r="C104" i="73"/>
  <c r="L103" i="73"/>
  <c r="K103" i="73"/>
  <c r="J103" i="73"/>
  <c r="I103" i="73"/>
  <c r="H103" i="73" s="1"/>
  <c r="G103" i="73"/>
  <c r="F103" i="73"/>
  <c r="E103" i="73"/>
  <c r="D103" i="73"/>
  <c r="C103" i="73" s="1"/>
  <c r="H102" i="73"/>
  <c r="C102" i="73"/>
  <c r="H101" i="73"/>
  <c r="C101" i="73"/>
  <c r="H100" i="73"/>
  <c r="C100" i="73"/>
  <c r="H99" i="73"/>
  <c r="C99" i="73"/>
  <c r="H98" i="73"/>
  <c r="C98" i="73"/>
  <c r="H97" i="73"/>
  <c r="C97" i="73"/>
  <c r="H96" i="73"/>
  <c r="C96" i="73"/>
  <c r="L95" i="73"/>
  <c r="K95" i="73"/>
  <c r="J95" i="73"/>
  <c r="I95" i="73"/>
  <c r="H95" i="73" s="1"/>
  <c r="G95" i="73"/>
  <c r="F95" i="73"/>
  <c r="E95" i="73"/>
  <c r="D95" i="73"/>
  <c r="C95" i="73" s="1"/>
  <c r="H94" i="73"/>
  <c r="C94" i="73"/>
  <c r="H93" i="73"/>
  <c r="C93" i="73"/>
  <c r="H92" i="73"/>
  <c r="C92" i="73"/>
  <c r="H91" i="73"/>
  <c r="C91" i="73"/>
  <c r="K90" i="73"/>
  <c r="H90" i="73"/>
  <c r="C90" i="73"/>
  <c r="L89" i="73"/>
  <c r="K89" i="73"/>
  <c r="J89" i="73"/>
  <c r="I89" i="73"/>
  <c r="H89" i="73" s="1"/>
  <c r="G89" i="73"/>
  <c r="F89" i="73"/>
  <c r="E89" i="73"/>
  <c r="C89" i="73" s="1"/>
  <c r="D89" i="73"/>
  <c r="H88" i="73"/>
  <c r="C88" i="73"/>
  <c r="H87" i="73"/>
  <c r="C87" i="73"/>
  <c r="H86" i="73"/>
  <c r="C86" i="73"/>
  <c r="H85" i="73"/>
  <c r="C85" i="73"/>
  <c r="L84" i="73"/>
  <c r="L83" i="73" s="1"/>
  <c r="K84" i="73"/>
  <c r="J84" i="73"/>
  <c r="I84" i="73"/>
  <c r="H84" i="73"/>
  <c r="G84" i="73"/>
  <c r="F84" i="73"/>
  <c r="E84" i="73"/>
  <c r="D84" i="73"/>
  <c r="C84" i="73" s="1"/>
  <c r="K83" i="73"/>
  <c r="J83" i="73"/>
  <c r="I83" i="73"/>
  <c r="H83" i="73" s="1"/>
  <c r="G83" i="73"/>
  <c r="F83" i="73"/>
  <c r="E83" i="73"/>
  <c r="H82" i="73"/>
  <c r="C82" i="73"/>
  <c r="H81" i="73"/>
  <c r="C81" i="73"/>
  <c r="L80" i="73"/>
  <c r="K80" i="73"/>
  <c r="J80" i="73"/>
  <c r="I80" i="73"/>
  <c r="H80" i="73"/>
  <c r="G80" i="73"/>
  <c r="F80" i="73"/>
  <c r="E80" i="73"/>
  <c r="D80" i="73"/>
  <c r="C80" i="73" s="1"/>
  <c r="H79" i="73"/>
  <c r="C79" i="73"/>
  <c r="H78" i="73"/>
  <c r="C78" i="73"/>
  <c r="L77" i="73"/>
  <c r="K77" i="73"/>
  <c r="J77" i="73"/>
  <c r="J76" i="73" s="1"/>
  <c r="I77" i="73"/>
  <c r="H77" i="73" s="1"/>
  <c r="G77" i="73"/>
  <c r="F77" i="73"/>
  <c r="F76" i="73" s="1"/>
  <c r="F75" i="73" s="1"/>
  <c r="E77" i="73"/>
  <c r="D77" i="73"/>
  <c r="C77" i="73"/>
  <c r="L76" i="73"/>
  <c r="L75" i="73" s="1"/>
  <c r="K76" i="73"/>
  <c r="I76" i="73"/>
  <c r="G76" i="73"/>
  <c r="E76" i="73"/>
  <c r="D76" i="73"/>
  <c r="C76" i="73" s="1"/>
  <c r="I75" i="73"/>
  <c r="E75" i="73"/>
  <c r="I74" i="73"/>
  <c r="I69" i="73" s="1"/>
  <c r="H74" i="73"/>
  <c r="C74" i="73"/>
  <c r="H73" i="73"/>
  <c r="C73" i="73"/>
  <c r="H72" i="73"/>
  <c r="C72" i="73"/>
  <c r="H71" i="73"/>
  <c r="C71" i="73"/>
  <c r="H70" i="73"/>
  <c r="C70" i="73"/>
  <c r="L69" i="73"/>
  <c r="K69" i="73"/>
  <c r="J69" i="73"/>
  <c r="G69" i="73"/>
  <c r="F69" i="73"/>
  <c r="F67" i="73" s="1"/>
  <c r="E69" i="73"/>
  <c r="D69" i="73"/>
  <c r="C69" i="73" s="1"/>
  <c r="J68" i="73"/>
  <c r="H68" i="73" s="1"/>
  <c r="C68" i="73"/>
  <c r="L67" i="73"/>
  <c r="K67" i="73"/>
  <c r="G67" i="73"/>
  <c r="E67" i="73"/>
  <c r="C67" i="73" s="1"/>
  <c r="D67" i="73"/>
  <c r="H66" i="73"/>
  <c r="C66" i="73"/>
  <c r="J65" i="73"/>
  <c r="H65" i="73"/>
  <c r="C65" i="73"/>
  <c r="H64" i="73"/>
  <c r="C64" i="73"/>
  <c r="H63" i="73"/>
  <c r="C63" i="73"/>
  <c r="H62" i="73"/>
  <c r="C62" i="73"/>
  <c r="H61" i="73"/>
  <c r="C61" i="73"/>
  <c r="H60" i="73"/>
  <c r="C60" i="73"/>
  <c r="H59" i="73"/>
  <c r="C59" i="73"/>
  <c r="L58" i="73"/>
  <c r="K58" i="73"/>
  <c r="J58" i="73"/>
  <c r="I58" i="73"/>
  <c r="H58" i="73"/>
  <c r="G58" i="73"/>
  <c r="F58" i="73"/>
  <c r="E58" i="73"/>
  <c r="D58" i="73"/>
  <c r="C58" i="73" s="1"/>
  <c r="J57" i="73"/>
  <c r="H57" i="73" s="1"/>
  <c r="C57" i="73"/>
  <c r="H56" i="73"/>
  <c r="C56" i="73"/>
  <c r="L55" i="73"/>
  <c r="K55" i="73"/>
  <c r="I55" i="73"/>
  <c r="G55" i="73"/>
  <c r="F55" i="73"/>
  <c r="F54" i="73" s="1"/>
  <c r="F53" i="73" s="1"/>
  <c r="E55" i="73"/>
  <c r="D55" i="73"/>
  <c r="C55" i="73"/>
  <c r="L54" i="73"/>
  <c r="L53" i="73" s="1"/>
  <c r="K54" i="73"/>
  <c r="I54" i="73"/>
  <c r="G54" i="73"/>
  <c r="E54" i="73"/>
  <c r="C54" i="73" s="1"/>
  <c r="D54" i="73"/>
  <c r="D53" i="73" s="1"/>
  <c r="K53" i="73"/>
  <c r="G53" i="73"/>
  <c r="E53" i="73"/>
  <c r="H47" i="73"/>
  <c r="C47" i="73"/>
  <c r="H46" i="73"/>
  <c r="C46" i="73"/>
  <c r="L45" i="73"/>
  <c r="H45" i="73"/>
  <c r="G45" i="73"/>
  <c r="G287" i="73" s="1"/>
  <c r="C45" i="73"/>
  <c r="H44" i="73"/>
  <c r="C44" i="73"/>
  <c r="K43" i="73"/>
  <c r="J43" i="73"/>
  <c r="I43" i="73"/>
  <c r="H43" i="73"/>
  <c r="F43" i="73"/>
  <c r="E43" i="73"/>
  <c r="D43" i="73"/>
  <c r="C43" i="73"/>
  <c r="H42" i="73"/>
  <c r="C42" i="73"/>
  <c r="I41" i="73"/>
  <c r="H41" i="73"/>
  <c r="D41" i="73"/>
  <c r="C41" i="73"/>
  <c r="H40" i="73"/>
  <c r="C40" i="73"/>
  <c r="H39" i="73"/>
  <c r="C39" i="73"/>
  <c r="H38" i="73"/>
  <c r="C38" i="73"/>
  <c r="H37" i="73"/>
  <c r="C37" i="73"/>
  <c r="K36" i="73"/>
  <c r="H36" i="73"/>
  <c r="F36" i="73"/>
  <c r="C36" i="73"/>
  <c r="H35" i="73"/>
  <c r="C35" i="73"/>
  <c r="H34" i="73"/>
  <c r="C34" i="73"/>
  <c r="K33" i="73"/>
  <c r="H33" i="73"/>
  <c r="F33" i="73"/>
  <c r="C33" i="73"/>
  <c r="H32" i="73"/>
  <c r="C32" i="73"/>
  <c r="K31" i="73"/>
  <c r="K26" i="73" s="1"/>
  <c r="H31" i="73"/>
  <c r="F31" i="73"/>
  <c r="C31" i="73"/>
  <c r="H30" i="73"/>
  <c r="C30" i="73"/>
  <c r="H29" i="73"/>
  <c r="C29" i="73"/>
  <c r="H28" i="73"/>
  <c r="C28" i="73"/>
  <c r="K27" i="73"/>
  <c r="H27" i="73"/>
  <c r="F27" i="73"/>
  <c r="C27" i="73"/>
  <c r="F26" i="73"/>
  <c r="C26" i="73"/>
  <c r="H25" i="73"/>
  <c r="C25" i="73"/>
  <c r="H24" i="73"/>
  <c r="C24" i="73"/>
  <c r="H23" i="73"/>
  <c r="C23" i="73"/>
  <c r="H22" i="73"/>
  <c r="C22" i="73"/>
  <c r="L21" i="73"/>
  <c r="L289" i="73" s="1"/>
  <c r="L288" i="73" s="1"/>
  <c r="K21" i="73"/>
  <c r="K289" i="73" s="1"/>
  <c r="K288" i="73" s="1"/>
  <c r="J21" i="73"/>
  <c r="J289" i="73" s="1"/>
  <c r="J288" i="73" s="1"/>
  <c r="I21" i="73"/>
  <c r="H21" i="73" s="1"/>
  <c r="H289" i="73" s="1"/>
  <c r="H288" i="73" s="1"/>
  <c r="G21" i="73"/>
  <c r="G289" i="73" s="1"/>
  <c r="G288" i="73" s="1"/>
  <c r="F21" i="73"/>
  <c r="F289" i="73" s="1"/>
  <c r="F288" i="73" s="1"/>
  <c r="E21" i="73"/>
  <c r="E289" i="73" s="1"/>
  <c r="E288" i="73" s="1"/>
  <c r="D21" i="73"/>
  <c r="D289" i="73" s="1"/>
  <c r="D288" i="73" s="1"/>
  <c r="C21" i="73"/>
  <c r="C289" i="73" s="1"/>
  <c r="C288" i="73" s="1"/>
  <c r="L20" i="73"/>
  <c r="I20" i="73"/>
  <c r="G20" i="73"/>
  <c r="E20" i="73"/>
  <c r="D20" i="73"/>
  <c r="H298" i="72"/>
  <c r="C298" i="72"/>
  <c r="H297" i="72"/>
  <c r="C297" i="72"/>
  <c r="H296" i="72"/>
  <c r="C296" i="72"/>
  <c r="H295" i="72"/>
  <c r="C295" i="72"/>
  <c r="H294" i="72"/>
  <c r="C294" i="72"/>
  <c r="H293" i="72"/>
  <c r="C293" i="72"/>
  <c r="H292" i="72"/>
  <c r="C292" i="72"/>
  <c r="H291" i="72"/>
  <c r="H290" i="72" s="1"/>
  <c r="C291" i="72"/>
  <c r="L290" i="72"/>
  <c r="K290" i="72"/>
  <c r="J290" i="72"/>
  <c r="I290" i="72"/>
  <c r="G290" i="72"/>
  <c r="F290" i="72"/>
  <c r="E290" i="72"/>
  <c r="D290" i="72"/>
  <c r="C290" i="72"/>
  <c r="H285" i="72"/>
  <c r="C285" i="72"/>
  <c r="H284" i="72"/>
  <c r="C284" i="72"/>
  <c r="L283" i="72"/>
  <c r="K283" i="72"/>
  <c r="J283" i="72"/>
  <c r="I283" i="72"/>
  <c r="G283" i="72"/>
  <c r="F283" i="72"/>
  <c r="E283" i="72"/>
  <c r="D283" i="72"/>
  <c r="C283" i="72" s="1"/>
  <c r="H282" i="72"/>
  <c r="C282" i="72"/>
  <c r="L281" i="72"/>
  <c r="K281" i="72"/>
  <c r="J281" i="72"/>
  <c r="I281" i="72"/>
  <c r="H281" i="72" s="1"/>
  <c r="G281" i="72"/>
  <c r="F281" i="72"/>
  <c r="E281" i="72"/>
  <c r="D281" i="72"/>
  <c r="C281" i="72" s="1"/>
  <c r="H280" i="72"/>
  <c r="C280" i="72"/>
  <c r="H279" i="72"/>
  <c r="C279" i="72"/>
  <c r="H278" i="72"/>
  <c r="C278" i="72"/>
  <c r="H277" i="72"/>
  <c r="C277" i="72"/>
  <c r="L276" i="72"/>
  <c r="K276" i="72"/>
  <c r="J276" i="72"/>
  <c r="I276" i="72"/>
  <c r="H276" i="72"/>
  <c r="G276" i="72"/>
  <c r="F276" i="72"/>
  <c r="E276" i="72"/>
  <c r="D276" i="72"/>
  <c r="C276" i="72"/>
  <c r="H275" i="72"/>
  <c r="C275" i="72"/>
  <c r="H274" i="72"/>
  <c r="C274" i="72"/>
  <c r="H273" i="72"/>
  <c r="C273" i="72"/>
  <c r="L272" i="72"/>
  <c r="K272" i="72"/>
  <c r="J272" i="72"/>
  <c r="I272" i="72"/>
  <c r="H272" i="72"/>
  <c r="G272" i="72"/>
  <c r="F272" i="72"/>
  <c r="E272" i="72"/>
  <c r="D272" i="72"/>
  <c r="C272" i="72" s="1"/>
  <c r="H271" i="72"/>
  <c r="C271" i="72"/>
  <c r="L270" i="72"/>
  <c r="K270" i="72"/>
  <c r="J270" i="72"/>
  <c r="I270" i="72"/>
  <c r="H270" i="72"/>
  <c r="G270" i="72"/>
  <c r="F270" i="72"/>
  <c r="E270" i="72"/>
  <c r="D270" i="72"/>
  <c r="C270" i="72" s="1"/>
  <c r="L269" i="72"/>
  <c r="K269" i="72"/>
  <c r="J269" i="72"/>
  <c r="I269" i="72"/>
  <c r="H269" i="72" s="1"/>
  <c r="G269" i="72"/>
  <c r="F269" i="72"/>
  <c r="C269" i="72" s="1"/>
  <c r="E269" i="72"/>
  <c r="D269" i="72"/>
  <c r="H268" i="72"/>
  <c r="C268" i="72"/>
  <c r="H267" i="72"/>
  <c r="C267" i="72"/>
  <c r="H266" i="72"/>
  <c r="C266" i="72"/>
  <c r="H265" i="72"/>
  <c r="C265" i="72"/>
  <c r="L264" i="72"/>
  <c r="K264" i="72"/>
  <c r="J264" i="72"/>
  <c r="I264" i="72"/>
  <c r="H264" i="72"/>
  <c r="G264" i="72"/>
  <c r="F264" i="72"/>
  <c r="E264" i="72"/>
  <c r="D264" i="72"/>
  <c r="C264" i="72" s="1"/>
  <c r="H263" i="72"/>
  <c r="C263" i="72"/>
  <c r="H262" i="72"/>
  <c r="C262" i="72"/>
  <c r="H261" i="72"/>
  <c r="C261" i="72"/>
  <c r="L260" i="72"/>
  <c r="L259" i="72" s="1"/>
  <c r="L230" i="72" s="1"/>
  <c r="K260" i="72"/>
  <c r="J260" i="72"/>
  <c r="I260" i="72"/>
  <c r="H260" i="72"/>
  <c r="G260" i="72"/>
  <c r="F260" i="72"/>
  <c r="E260" i="72"/>
  <c r="D260" i="72"/>
  <c r="C260" i="72" s="1"/>
  <c r="K259" i="72"/>
  <c r="J259" i="72"/>
  <c r="I259" i="72"/>
  <c r="G259" i="72"/>
  <c r="F259" i="72"/>
  <c r="E259" i="72"/>
  <c r="C259" i="72" s="1"/>
  <c r="D259" i="72"/>
  <c r="H258" i="72"/>
  <c r="C258" i="72"/>
  <c r="H257" i="72"/>
  <c r="C257" i="72"/>
  <c r="H256" i="72"/>
  <c r="C256" i="72"/>
  <c r="H255" i="72"/>
  <c r="C255" i="72"/>
  <c r="H254" i="72"/>
  <c r="C254" i="72"/>
  <c r="H253" i="72"/>
  <c r="C253" i="72"/>
  <c r="L252" i="72"/>
  <c r="K252" i="72"/>
  <c r="J252" i="72"/>
  <c r="I252" i="72"/>
  <c r="H252" i="72"/>
  <c r="G252" i="72"/>
  <c r="F252" i="72"/>
  <c r="E252" i="72"/>
  <c r="D252" i="72"/>
  <c r="C252" i="72" s="1"/>
  <c r="L251" i="72"/>
  <c r="K251" i="72"/>
  <c r="J251" i="72"/>
  <c r="I251" i="72"/>
  <c r="H251" i="72" s="1"/>
  <c r="G251" i="72"/>
  <c r="F251" i="72"/>
  <c r="E251" i="72"/>
  <c r="C251" i="72" s="1"/>
  <c r="D251" i="72"/>
  <c r="H250" i="72"/>
  <c r="C250" i="72"/>
  <c r="H249" i="72"/>
  <c r="C249" i="72"/>
  <c r="H248" i="72"/>
  <c r="C248" i="72"/>
  <c r="H247" i="72"/>
  <c r="C247" i="72"/>
  <c r="L246" i="72"/>
  <c r="K246" i="72"/>
  <c r="J246" i="72"/>
  <c r="I246" i="72"/>
  <c r="H246" i="72"/>
  <c r="G246" i="72"/>
  <c r="F246" i="72"/>
  <c r="E246" i="72"/>
  <c r="D246" i="72"/>
  <c r="C246" i="72" s="1"/>
  <c r="H245" i="72"/>
  <c r="C245" i="72"/>
  <c r="H244" i="72"/>
  <c r="C244" i="72"/>
  <c r="H243" i="72"/>
  <c r="C243" i="72"/>
  <c r="H242" i="72"/>
  <c r="C242" i="72"/>
  <c r="H241" i="72"/>
  <c r="C241" i="72"/>
  <c r="H240" i="72"/>
  <c r="C240" i="72"/>
  <c r="H239" i="72"/>
  <c r="C239" i="72"/>
  <c r="L238" i="72"/>
  <c r="K238" i="72"/>
  <c r="J238" i="72"/>
  <c r="I238" i="72"/>
  <c r="H238" i="72"/>
  <c r="G238" i="72"/>
  <c r="F238" i="72"/>
  <c r="E238" i="72"/>
  <c r="D238" i="72"/>
  <c r="C238" i="72" s="1"/>
  <c r="H237" i="72"/>
  <c r="C237" i="72"/>
  <c r="H236" i="72"/>
  <c r="C236" i="72"/>
  <c r="L235" i="72"/>
  <c r="K235" i="72"/>
  <c r="J235" i="72"/>
  <c r="I235" i="72"/>
  <c r="H235" i="72" s="1"/>
  <c r="G235" i="72"/>
  <c r="F235" i="72"/>
  <c r="E235" i="72"/>
  <c r="D235" i="72"/>
  <c r="C235" i="72"/>
  <c r="H234" i="72"/>
  <c r="C234" i="72"/>
  <c r="L233" i="72"/>
  <c r="K233" i="72"/>
  <c r="J233" i="72"/>
  <c r="I233" i="72"/>
  <c r="H233" i="72" s="1"/>
  <c r="G233" i="72"/>
  <c r="F233" i="72"/>
  <c r="E233" i="72"/>
  <c r="D233" i="72"/>
  <c r="C233" i="72"/>
  <c r="H232" i="72"/>
  <c r="C232" i="72"/>
  <c r="L231" i="72"/>
  <c r="K231" i="72"/>
  <c r="K230" i="72" s="1"/>
  <c r="J231" i="72"/>
  <c r="I231" i="72"/>
  <c r="H231" i="72" s="1"/>
  <c r="G231" i="72"/>
  <c r="G230" i="72" s="1"/>
  <c r="F231" i="72"/>
  <c r="E231" i="72"/>
  <c r="D231" i="72"/>
  <c r="C231" i="72"/>
  <c r="J230" i="72"/>
  <c r="I230" i="72"/>
  <c r="F230" i="72"/>
  <c r="E230" i="72"/>
  <c r="D230" i="72"/>
  <c r="C230" i="72" s="1"/>
  <c r="H229" i="72"/>
  <c r="C229" i="72"/>
  <c r="H228" i="72"/>
  <c r="C228" i="72"/>
  <c r="L227" i="72"/>
  <c r="K227" i="72"/>
  <c r="K204" i="72" s="1"/>
  <c r="K195" i="72" s="1"/>
  <c r="J227" i="72"/>
  <c r="H227" i="72" s="1"/>
  <c r="I227" i="72"/>
  <c r="G227" i="72"/>
  <c r="G204" i="72" s="1"/>
  <c r="G195" i="72" s="1"/>
  <c r="F227" i="72"/>
  <c r="E227" i="72"/>
  <c r="D227" i="72"/>
  <c r="C227" i="72"/>
  <c r="H226" i="72"/>
  <c r="C226" i="72"/>
  <c r="H225" i="72"/>
  <c r="C225" i="72"/>
  <c r="H224" i="72"/>
  <c r="C224" i="72"/>
  <c r="I223" i="72"/>
  <c r="H223" i="72"/>
  <c r="C223" i="72"/>
  <c r="H222" i="72"/>
  <c r="C222" i="72"/>
  <c r="H221" i="72"/>
  <c r="C221" i="72"/>
  <c r="H220" i="72"/>
  <c r="C220" i="72"/>
  <c r="H219" i="72"/>
  <c r="C219" i="72"/>
  <c r="H218" i="72"/>
  <c r="C218" i="72"/>
  <c r="H217" i="72"/>
  <c r="C217" i="72"/>
  <c r="L216" i="72"/>
  <c r="K216" i="72"/>
  <c r="J216" i="72"/>
  <c r="I216" i="72"/>
  <c r="H216" i="72" s="1"/>
  <c r="G216" i="72"/>
  <c r="F216" i="72"/>
  <c r="E216" i="72"/>
  <c r="D216" i="72"/>
  <c r="C216" i="72" s="1"/>
  <c r="H215" i="72"/>
  <c r="C215" i="72"/>
  <c r="H214" i="72"/>
  <c r="C214" i="72"/>
  <c r="H213" i="72"/>
  <c r="C213" i="72"/>
  <c r="H212" i="72"/>
  <c r="C212" i="72"/>
  <c r="H211" i="72"/>
  <c r="C211" i="72"/>
  <c r="H210" i="72"/>
  <c r="C210" i="72"/>
  <c r="H209" i="72"/>
  <c r="C209" i="72"/>
  <c r="H208" i="72"/>
  <c r="C208" i="72"/>
  <c r="H207" i="72"/>
  <c r="C207" i="72"/>
  <c r="H206" i="72"/>
  <c r="C206" i="72"/>
  <c r="L205" i="72"/>
  <c r="L204" i="72" s="1"/>
  <c r="L195" i="72" s="1"/>
  <c r="K205" i="72"/>
  <c r="J205" i="72"/>
  <c r="I205" i="72"/>
  <c r="H205" i="72"/>
  <c r="G205" i="72"/>
  <c r="F205" i="72"/>
  <c r="E205" i="72"/>
  <c r="D205" i="72"/>
  <c r="C205" i="72" s="1"/>
  <c r="J204" i="72"/>
  <c r="H204" i="72" s="1"/>
  <c r="I204" i="72"/>
  <c r="F204" i="72"/>
  <c r="E204" i="72"/>
  <c r="H203" i="72"/>
  <c r="C203" i="72"/>
  <c r="H202" i="72"/>
  <c r="C202" i="72"/>
  <c r="H201" i="72"/>
  <c r="C201" i="72"/>
  <c r="H200" i="72"/>
  <c r="C200" i="72"/>
  <c r="H199" i="72"/>
  <c r="C199" i="72"/>
  <c r="L198" i="72"/>
  <c r="K198" i="72"/>
  <c r="J198" i="72"/>
  <c r="I198" i="72"/>
  <c r="H198" i="72" s="1"/>
  <c r="G198" i="72"/>
  <c r="F198" i="72"/>
  <c r="E198" i="72"/>
  <c r="D198" i="72"/>
  <c r="C198" i="72" s="1"/>
  <c r="H197" i="72"/>
  <c r="C197" i="72"/>
  <c r="L196" i="72"/>
  <c r="K196" i="72"/>
  <c r="J196" i="72"/>
  <c r="J195" i="72" s="1"/>
  <c r="I196" i="72"/>
  <c r="H196" i="72" s="1"/>
  <c r="G196" i="72"/>
  <c r="F196" i="72"/>
  <c r="F195" i="72" s="1"/>
  <c r="F194" i="72" s="1"/>
  <c r="E196" i="72"/>
  <c r="D196" i="72"/>
  <c r="C196" i="72" s="1"/>
  <c r="I195" i="72"/>
  <c r="E195" i="72"/>
  <c r="I194" i="72"/>
  <c r="E194" i="72"/>
  <c r="H193" i="72"/>
  <c r="C193" i="72"/>
  <c r="L192" i="72"/>
  <c r="K192" i="72"/>
  <c r="J192" i="72"/>
  <c r="J191" i="72" s="1"/>
  <c r="I192" i="72"/>
  <c r="H192" i="72" s="1"/>
  <c r="G192" i="72"/>
  <c r="F192" i="72"/>
  <c r="F191" i="72" s="1"/>
  <c r="E192" i="72"/>
  <c r="E191" i="72" s="1"/>
  <c r="E187" i="72" s="1"/>
  <c r="D192" i="72"/>
  <c r="C192" i="72" s="1"/>
  <c r="L191" i="72"/>
  <c r="K191" i="72"/>
  <c r="G191" i="72"/>
  <c r="D191" i="72"/>
  <c r="H190" i="72"/>
  <c r="C190" i="72"/>
  <c r="H189" i="72"/>
  <c r="C189" i="72"/>
  <c r="L188" i="72"/>
  <c r="K188" i="72"/>
  <c r="J188" i="72"/>
  <c r="H188" i="72" s="1"/>
  <c r="I188" i="72"/>
  <c r="G188" i="72"/>
  <c r="F188" i="72"/>
  <c r="F187" i="72" s="1"/>
  <c r="E188" i="72"/>
  <c r="D188" i="72"/>
  <c r="C188" i="72" s="1"/>
  <c r="L187" i="72"/>
  <c r="K187" i="72"/>
  <c r="G187" i="72"/>
  <c r="D187" i="72"/>
  <c r="H186" i="72"/>
  <c r="C186" i="72"/>
  <c r="H185" i="72"/>
  <c r="C185" i="72"/>
  <c r="L184" i="72"/>
  <c r="K184" i="72"/>
  <c r="J184" i="72"/>
  <c r="H184" i="72" s="1"/>
  <c r="I184" i="72"/>
  <c r="G184" i="72"/>
  <c r="F184" i="72"/>
  <c r="E184" i="72"/>
  <c r="D184" i="72"/>
  <c r="C184" i="72" s="1"/>
  <c r="H183" i="72"/>
  <c r="C183" i="72"/>
  <c r="H182" i="72"/>
  <c r="C182" i="72"/>
  <c r="H181" i="72"/>
  <c r="C181" i="72"/>
  <c r="H180" i="72"/>
  <c r="C180" i="72"/>
  <c r="L179" i="72"/>
  <c r="K179" i="72"/>
  <c r="J179" i="72"/>
  <c r="I179" i="72"/>
  <c r="H179" i="72"/>
  <c r="G179" i="72"/>
  <c r="F179" i="72"/>
  <c r="E179" i="72"/>
  <c r="D179" i="72"/>
  <c r="C179" i="72" s="1"/>
  <c r="H178" i="72"/>
  <c r="C178" i="72"/>
  <c r="H177" i="72"/>
  <c r="C177" i="72"/>
  <c r="H176" i="72"/>
  <c r="C176" i="72"/>
  <c r="L175" i="72"/>
  <c r="K175" i="72"/>
  <c r="J175" i="72"/>
  <c r="I175" i="72"/>
  <c r="H175" i="72"/>
  <c r="G175" i="72"/>
  <c r="F175" i="72"/>
  <c r="E175" i="72"/>
  <c r="D175" i="72"/>
  <c r="C175" i="72" s="1"/>
  <c r="L174" i="72"/>
  <c r="K174" i="72"/>
  <c r="J174" i="72"/>
  <c r="I174" i="72"/>
  <c r="H174" i="72" s="1"/>
  <c r="G174" i="72"/>
  <c r="F174" i="72"/>
  <c r="E174" i="72"/>
  <c r="D174" i="72"/>
  <c r="C174" i="72" s="1"/>
  <c r="L173" i="72"/>
  <c r="K173" i="72"/>
  <c r="J173" i="72"/>
  <c r="I173" i="72"/>
  <c r="H173" i="72"/>
  <c r="G173" i="72"/>
  <c r="F173" i="72"/>
  <c r="E173" i="72"/>
  <c r="D173" i="72"/>
  <c r="C173" i="72" s="1"/>
  <c r="H172" i="72"/>
  <c r="C172" i="72"/>
  <c r="H171" i="72"/>
  <c r="C171" i="72"/>
  <c r="H170" i="72"/>
  <c r="C170" i="72"/>
  <c r="H169" i="72"/>
  <c r="C169" i="72"/>
  <c r="H168" i="72"/>
  <c r="C168" i="72"/>
  <c r="H167" i="72"/>
  <c r="C167" i="72"/>
  <c r="L166" i="72"/>
  <c r="K166" i="72"/>
  <c r="J166" i="72"/>
  <c r="I166" i="72"/>
  <c r="H166" i="72" s="1"/>
  <c r="G166" i="72"/>
  <c r="F166" i="72"/>
  <c r="E166" i="72"/>
  <c r="D166" i="72"/>
  <c r="C166" i="72" s="1"/>
  <c r="L165" i="72"/>
  <c r="K165" i="72"/>
  <c r="J165" i="72"/>
  <c r="I165" i="72"/>
  <c r="H165" i="72"/>
  <c r="G165" i="72"/>
  <c r="F165" i="72"/>
  <c r="E165" i="72"/>
  <c r="D165" i="72"/>
  <c r="C165" i="72"/>
  <c r="H164" i="72"/>
  <c r="C164" i="72"/>
  <c r="H163" i="72"/>
  <c r="C163" i="72"/>
  <c r="H162" i="72"/>
  <c r="C162" i="72"/>
  <c r="H161" i="72"/>
  <c r="C161" i="72"/>
  <c r="L160" i="72"/>
  <c r="K160" i="72"/>
  <c r="J160" i="72"/>
  <c r="I160" i="72"/>
  <c r="H160" i="72" s="1"/>
  <c r="G160" i="72"/>
  <c r="F160" i="72"/>
  <c r="E160" i="72"/>
  <c r="D160" i="72"/>
  <c r="C160" i="72" s="1"/>
  <c r="H159" i="72"/>
  <c r="C159" i="72"/>
  <c r="H158" i="72"/>
  <c r="C158" i="72"/>
  <c r="H157" i="72"/>
  <c r="C157" i="72"/>
  <c r="H156" i="72"/>
  <c r="C156" i="72"/>
  <c r="H155" i="72"/>
  <c r="C155" i="72"/>
  <c r="H154" i="72"/>
  <c r="C154" i="72"/>
  <c r="H153" i="72"/>
  <c r="C153" i="72"/>
  <c r="H152" i="72"/>
  <c r="C152" i="72"/>
  <c r="L151" i="72"/>
  <c r="K151" i="72"/>
  <c r="J151" i="72"/>
  <c r="I151" i="72"/>
  <c r="H151" i="72"/>
  <c r="G151" i="72"/>
  <c r="F151" i="72"/>
  <c r="E151" i="72"/>
  <c r="D151" i="72"/>
  <c r="C151" i="72"/>
  <c r="H150" i="72"/>
  <c r="C150" i="72"/>
  <c r="H149" i="72"/>
  <c r="C149" i="72"/>
  <c r="H148" i="72"/>
  <c r="C148" i="72"/>
  <c r="H147" i="72"/>
  <c r="C147" i="72"/>
  <c r="H146" i="72"/>
  <c r="C146" i="72"/>
  <c r="H145" i="72"/>
  <c r="C145" i="72"/>
  <c r="L144" i="72"/>
  <c r="K144" i="72"/>
  <c r="J144" i="72"/>
  <c r="I144" i="72"/>
  <c r="H144" i="72" s="1"/>
  <c r="G144" i="72"/>
  <c r="F144" i="72"/>
  <c r="E144" i="72"/>
  <c r="D144" i="72"/>
  <c r="C144" i="72" s="1"/>
  <c r="H143" i="72"/>
  <c r="C143" i="72"/>
  <c r="H142" i="72"/>
  <c r="C142" i="72"/>
  <c r="L141" i="72"/>
  <c r="K141" i="72"/>
  <c r="J141" i="72"/>
  <c r="I141" i="72"/>
  <c r="H141" i="72"/>
  <c r="G141" i="72"/>
  <c r="F141" i="72"/>
  <c r="E141" i="72"/>
  <c r="D141" i="72"/>
  <c r="C141" i="72" s="1"/>
  <c r="H140" i="72"/>
  <c r="C140" i="72"/>
  <c r="H139" i="72"/>
  <c r="C139" i="72"/>
  <c r="H138" i="72"/>
  <c r="C138" i="72"/>
  <c r="H137" i="72"/>
  <c r="C137" i="72"/>
  <c r="L136" i="72"/>
  <c r="K136" i="72"/>
  <c r="J136" i="72"/>
  <c r="I136" i="72"/>
  <c r="H136" i="72" s="1"/>
  <c r="G136" i="72"/>
  <c r="F136" i="72"/>
  <c r="E136" i="72"/>
  <c r="D136" i="72"/>
  <c r="C136" i="72" s="1"/>
  <c r="H135" i="72"/>
  <c r="C135" i="72"/>
  <c r="H134" i="72"/>
  <c r="C134" i="72"/>
  <c r="H133" i="72"/>
  <c r="C133" i="72"/>
  <c r="H132" i="72"/>
  <c r="C132" i="72"/>
  <c r="L131" i="72"/>
  <c r="L130" i="72" s="1"/>
  <c r="K131" i="72"/>
  <c r="K130" i="72" s="1"/>
  <c r="J131" i="72"/>
  <c r="I131" i="72"/>
  <c r="H131" i="72"/>
  <c r="G131" i="72"/>
  <c r="G130" i="72" s="1"/>
  <c r="F131" i="72"/>
  <c r="E131" i="72"/>
  <c r="D131" i="72"/>
  <c r="D130" i="72" s="1"/>
  <c r="J130" i="72"/>
  <c r="I130" i="72"/>
  <c r="H130" i="72"/>
  <c r="F130" i="72"/>
  <c r="E130" i="72"/>
  <c r="H129" i="72"/>
  <c r="C129" i="72"/>
  <c r="L128" i="72"/>
  <c r="K128" i="72"/>
  <c r="J128" i="72"/>
  <c r="I128" i="72"/>
  <c r="H128" i="72"/>
  <c r="G128" i="72"/>
  <c r="F128" i="72"/>
  <c r="E128" i="72"/>
  <c r="D128" i="72"/>
  <c r="C128" i="72"/>
  <c r="H127" i="72"/>
  <c r="C127" i="72"/>
  <c r="H126" i="72"/>
  <c r="C126" i="72"/>
  <c r="I125" i="72"/>
  <c r="H125" i="72"/>
  <c r="C125" i="72"/>
  <c r="H124" i="72"/>
  <c r="C124" i="72"/>
  <c r="H123" i="72"/>
  <c r="C123" i="72"/>
  <c r="L122" i="72"/>
  <c r="K122" i="72"/>
  <c r="J122" i="72"/>
  <c r="I122" i="72"/>
  <c r="H122" i="72"/>
  <c r="G122" i="72"/>
  <c r="F122" i="72"/>
  <c r="E122" i="72"/>
  <c r="D122" i="72"/>
  <c r="C122" i="72" s="1"/>
  <c r="H121" i="72"/>
  <c r="C121" i="72"/>
  <c r="H120" i="72"/>
  <c r="C120" i="72"/>
  <c r="H119" i="72"/>
  <c r="C119" i="72"/>
  <c r="H118" i="72"/>
  <c r="C118" i="72"/>
  <c r="I117" i="72"/>
  <c r="H117" i="72"/>
  <c r="C117" i="72"/>
  <c r="L116" i="72"/>
  <c r="K116" i="72"/>
  <c r="J116" i="72"/>
  <c r="I116" i="72"/>
  <c r="H116" i="72" s="1"/>
  <c r="G116" i="72"/>
  <c r="F116" i="72"/>
  <c r="E116" i="72"/>
  <c r="C116" i="72" s="1"/>
  <c r="D116" i="72"/>
  <c r="H115" i="72"/>
  <c r="C115" i="72"/>
  <c r="H114" i="72"/>
  <c r="C114" i="72"/>
  <c r="I113" i="72"/>
  <c r="I112" i="72" s="1"/>
  <c r="H113" i="72"/>
  <c r="C113" i="72"/>
  <c r="L112" i="72"/>
  <c r="K112" i="72"/>
  <c r="J112" i="72"/>
  <c r="G112" i="72"/>
  <c r="F112" i="72"/>
  <c r="C112" i="72" s="1"/>
  <c r="E112" i="72"/>
  <c r="D112" i="72"/>
  <c r="H111" i="72"/>
  <c r="C111" i="72"/>
  <c r="H110" i="72"/>
  <c r="C110" i="72"/>
  <c r="H109" i="72"/>
  <c r="C109" i="72"/>
  <c r="H108" i="72"/>
  <c r="C108" i="72"/>
  <c r="H107" i="72"/>
  <c r="C107" i="72"/>
  <c r="H106" i="72"/>
  <c r="C106" i="72"/>
  <c r="H105" i="72"/>
  <c r="C105" i="72"/>
  <c r="H104" i="72"/>
  <c r="C104" i="72"/>
  <c r="L103" i="72"/>
  <c r="K103" i="72"/>
  <c r="J103" i="72"/>
  <c r="I103" i="72"/>
  <c r="H103" i="72"/>
  <c r="G103" i="72"/>
  <c r="F103" i="72"/>
  <c r="E103" i="72"/>
  <c r="D103" i="72"/>
  <c r="C103" i="72" s="1"/>
  <c r="H102" i="72"/>
  <c r="C102" i="72"/>
  <c r="H101" i="72"/>
  <c r="C101" i="72"/>
  <c r="H100" i="72"/>
  <c r="C100" i="72"/>
  <c r="H99" i="72"/>
  <c r="C99" i="72"/>
  <c r="H98" i="72"/>
  <c r="C98" i="72"/>
  <c r="H97" i="72"/>
  <c r="C97" i="72"/>
  <c r="H96" i="72"/>
  <c r="C96" i="72"/>
  <c r="L95" i="72"/>
  <c r="K95" i="72"/>
  <c r="J95" i="72"/>
  <c r="I95" i="72"/>
  <c r="H95" i="72"/>
  <c r="G95" i="72"/>
  <c r="F95" i="72"/>
  <c r="E95" i="72"/>
  <c r="D95" i="72"/>
  <c r="C95" i="72" s="1"/>
  <c r="H94" i="72"/>
  <c r="C94" i="72"/>
  <c r="H93" i="72"/>
  <c r="C93" i="72"/>
  <c r="H92" i="72"/>
  <c r="C92" i="72"/>
  <c r="H91" i="72"/>
  <c r="C91" i="72"/>
  <c r="H90" i="72"/>
  <c r="C90" i="72"/>
  <c r="L89" i="72"/>
  <c r="K89" i="72"/>
  <c r="J89" i="72"/>
  <c r="I89" i="72"/>
  <c r="H89" i="72"/>
  <c r="G89" i="72"/>
  <c r="F89" i="72"/>
  <c r="E89" i="72"/>
  <c r="D89" i="72"/>
  <c r="C89" i="72" s="1"/>
  <c r="H88" i="72"/>
  <c r="C88" i="72"/>
  <c r="H87" i="72"/>
  <c r="C87" i="72"/>
  <c r="H86" i="72"/>
  <c r="C86" i="72"/>
  <c r="H85" i="72"/>
  <c r="C85" i="72"/>
  <c r="L84" i="72"/>
  <c r="K84" i="72"/>
  <c r="K83" i="72" s="1"/>
  <c r="J84" i="72"/>
  <c r="H84" i="72" s="1"/>
  <c r="I84" i="72"/>
  <c r="G84" i="72"/>
  <c r="G83" i="72" s="1"/>
  <c r="F84" i="72"/>
  <c r="F83" i="72" s="1"/>
  <c r="E84" i="72"/>
  <c r="D84" i="72"/>
  <c r="L83" i="72"/>
  <c r="E83" i="72"/>
  <c r="D83" i="72"/>
  <c r="H82" i="72"/>
  <c r="C82" i="72"/>
  <c r="H81" i="72"/>
  <c r="C81" i="72"/>
  <c r="L80" i="72"/>
  <c r="K80" i="72"/>
  <c r="J80" i="72"/>
  <c r="H80" i="72" s="1"/>
  <c r="I80" i="72"/>
  <c r="G80" i="72"/>
  <c r="F80" i="72"/>
  <c r="C80" i="72" s="1"/>
  <c r="E80" i="72"/>
  <c r="D80" i="72"/>
  <c r="H79" i="72"/>
  <c r="C79" i="72"/>
  <c r="H78" i="72"/>
  <c r="C78" i="72"/>
  <c r="L77" i="72"/>
  <c r="L76" i="72" s="1"/>
  <c r="K77" i="72"/>
  <c r="J77" i="72"/>
  <c r="I77" i="72"/>
  <c r="I76" i="72" s="1"/>
  <c r="H77" i="72"/>
  <c r="G77" i="72"/>
  <c r="F77" i="72"/>
  <c r="E77" i="72"/>
  <c r="E76" i="72" s="1"/>
  <c r="D77" i="72"/>
  <c r="D76" i="72" s="1"/>
  <c r="K76" i="72"/>
  <c r="K75" i="72" s="1"/>
  <c r="J76" i="72"/>
  <c r="G76" i="72"/>
  <c r="F76" i="72"/>
  <c r="F75" i="72" s="1"/>
  <c r="I74" i="72"/>
  <c r="I69" i="72" s="1"/>
  <c r="H74" i="72"/>
  <c r="C74" i="72"/>
  <c r="H73" i="72"/>
  <c r="C73" i="72"/>
  <c r="H72" i="72"/>
  <c r="C72" i="72"/>
  <c r="H71" i="72"/>
  <c r="C71" i="72"/>
  <c r="J70" i="72"/>
  <c r="H70" i="72"/>
  <c r="C70" i="72"/>
  <c r="L69" i="72"/>
  <c r="K69" i="72"/>
  <c r="J69" i="72"/>
  <c r="G69" i="72"/>
  <c r="F69" i="72"/>
  <c r="C69" i="72" s="1"/>
  <c r="E69" i="72"/>
  <c r="D69" i="72"/>
  <c r="J68" i="72"/>
  <c r="H68" i="72" s="1"/>
  <c r="C68" i="72"/>
  <c r="L67" i="72"/>
  <c r="K67" i="72"/>
  <c r="G67" i="72"/>
  <c r="E67" i="72"/>
  <c r="D67" i="72"/>
  <c r="H66" i="72"/>
  <c r="C66" i="72"/>
  <c r="J65" i="72"/>
  <c r="H65" i="72"/>
  <c r="C65" i="72"/>
  <c r="H64" i="72"/>
  <c r="C64" i="72"/>
  <c r="H63" i="72"/>
  <c r="C63" i="72"/>
  <c r="H62" i="72"/>
  <c r="C62" i="72"/>
  <c r="H61" i="72"/>
  <c r="C61" i="72"/>
  <c r="H60" i="72"/>
  <c r="C60" i="72"/>
  <c r="H59" i="72"/>
  <c r="C59" i="72"/>
  <c r="L58" i="72"/>
  <c r="K58" i="72"/>
  <c r="J58" i="72"/>
  <c r="H58" i="72" s="1"/>
  <c r="I58" i="72"/>
  <c r="G58" i="72"/>
  <c r="F58" i="72"/>
  <c r="C58" i="72" s="1"/>
  <c r="E58" i="72"/>
  <c r="D58" i="72"/>
  <c r="J57" i="72"/>
  <c r="J55" i="72" s="1"/>
  <c r="C57" i="72"/>
  <c r="H56" i="72"/>
  <c r="C56" i="72"/>
  <c r="L55" i="72"/>
  <c r="K55" i="72"/>
  <c r="I55" i="72"/>
  <c r="I54" i="72" s="1"/>
  <c r="G55" i="72"/>
  <c r="F55" i="72"/>
  <c r="F54" i="72" s="1"/>
  <c r="E55" i="72"/>
  <c r="C55" i="72" s="1"/>
  <c r="D55" i="72"/>
  <c r="L54" i="72"/>
  <c r="L53" i="72" s="1"/>
  <c r="K54" i="72"/>
  <c r="K53" i="72" s="1"/>
  <c r="G54" i="72"/>
  <c r="G53" i="72" s="1"/>
  <c r="D54" i="72"/>
  <c r="D53" i="72" s="1"/>
  <c r="H47" i="72"/>
  <c r="C47" i="72"/>
  <c r="H46" i="72"/>
  <c r="C46" i="72"/>
  <c r="L45" i="72"/>
  <c r="H45" i="72"/>
  <c r="G45" i="72"/>
  <c r="C45" i="72"/>
  <c r="H44" i="72"/>
  <c r="C44" i="72"/>
  <c r="K43" i="72"/>
  <c r="J43" i="72"/>
  <c r="H43" i="72" s="1"/>
  <c r="I43" i="72"/>
  <c r="F43" i="72"/>
  <c r="E43" i="72"/>
  <c r="C43" i="72" s="1"/>
  <c r="D43" i="72"/>
  <c r="H42" i="72"/>
  <c r="C42" i="72"/>
  <c r="I41" i="72"/>
  <c r="H41" i="72"/>
  <c r="D41" i="72"/>
  <c r="C41" i="72"/>
  <c r="H40" i="72"/>
  <c r="C40" i="72"/>
  <c r="H39" i="72"/>
  <c r="C39" i="72"/>
  <c r="H38" i="72"/>
  <c r="C38" i="72"/>
  <c r="H37" i="72"/>
  <c r="C37" i="72"/>
  <c r="K36" i="72"/>
  <c r="H36" i="72"/>
  <c r="F36" i="72"/>
  <c r="C36" i="72"/>
  <c r="H35" i="72"/>
  <c r="C35" i="72"/>
  <c r="H34" i="72"/>
  <c r="C34" i="72"/>
  <c r="K33" i="72"/>
  <c r="H33" i="72"/>
  <c r="F33" i="72"/>
  <c r="C33" i="72"/>
  <c r="H32" i="72"/>
  <c r="C32" i="72"/>
  <c r="K31" i="72"/>
  <c r="K26" i="72" s="1"/>
  <c r="H31" i="72"/>
  <c r="F31" i="72"/>
  <c r="C31" i="72"/>
  <c r="H30" i="72"/>
  <c r="C30" i="72"/>
  <c r="H29" i="72"/>
  <c r="C29" i="72"/>
  <c r="H28" i="72"/>
  <c r="C28" i="72"/>
  <c r="K27" i="72"/>
  <c r="H27" i="72"/>
  <c r="F27" i="72"/>
  <c r="C27" i="72"/>
  <c r="F26" i="72"/>
  <c r="C26" i="72"/>
  <c r="H25" i="72"/>
  <c r="C25" i="72"/>
  <c r="H24" i="72"/>
  <c r="C24" i="72"/>
  <c r="H23" i="72"/>
  <c r="C23" i="72"/>
  <c r="H22" i="72"/>
  <c r="C22" i="72"/>
  <c r="L21" i="72"/>
  <c r="L289" i="72" s="1"/>
  <c r="L288" i="72" s="1"/>
  <c r="K21" i="72"/>
  <c r="K289" i="72" s="1"/>
  <c r="K288" i="72" s="1"/>
  <c r="J21" i="72"/>
  <c r="J289" i="72" s="1"/>
  <c r="J288" i="72" s="1"/>
  <c r="I21" i="72"/>
  <c r="I289" i="72" s="1"/>
  <c r="I288" i="72" s="1"/>
  <c r="G21" i="72"/>
  <c r="G289" i="72" s="1"/>
  <c r="G288" i="72" s="1"/>
  <c r="F21" i="72"/>
  <c r="F289" i="72" s="1"/>
  <c r="F288" i="72" s="1"/>
  <c r="E21" i="72"/>
  <c r="E289" i="72" s="1"/>
  <c r="E288" i="72" s="1"/>
  <c r="D21" i="72"/>
  <c r="D289" i="72" s="1"/>
  <c r="D288" i="72" s="1"/>
  <c r="L20" i="72"/>
  <c r="G20" i="72"/>
  <c r="D20" i="72"/>
  <c r="J287" i="97" l="1"/>
  <c r="J50" i="97"/>
  <c r="K50" i="97"/>
  <c r="K287" i="97"/>
  <c r="G50" i="96"/>
  <c r="G287" i="96"/>
  <c r="J287" i="96"/>
  <c r="J50" i="96"/>
  <c r="L50" i="91"/>
  <c r="L287" i="91"/>
  <c r="L50" i="97"/>
  <c r="L287" i="97"/>
  <c r="F286" i="97"/>
  <c r="F52" i="97"/>
  <c r="F51" i="97" s="1"/>
  <c r="J286" i="95"/>
  <c r="J286" i="93"/>
  <c r="L51" i="94"/>
  <c r="K50" i="92"/>
  <c r="K287" i="92"/>
  <c r="J287" i="91"/>
  <c r="J50" i="91"/>
  <c r="L50" i="96"/>
  <c r="L287" i="96"/>
  <c r="L287" i="95"/>
  <c r="L50" i="95"/>
  <c r="E287" i="90"/>
  <c r="E50" i="90"/>
  <c r="L50" i="90"/>
  <c r="L287" i="90"/>
  <c r="L50" i="89"/>
  <c r="L287" i="89"/>
  <c r="F51" i="95"/>
  <c r="F50" i="95" s="1"/>
  <c r="L287" i="93"/>
  <c r="L50" i="93"/>
  <c r="G286" i="92"/>
  <c r="E51" i="93"/>
  <c r="J287" i="89"/>
  <c r="J50" i="89"/>
  <c r="H260" i="97"/>
  <c r="I259" i="97"/>
  <c r="H259" i="97" s="1"/>
  <c r="H252" i="97"/>
  <c r="I251" i="97"/>
  <c r="H251" i="97" s="1"/>
  <c r="H77" i="97"/>
  <c r="I76" i="97"/>
  <c r="H283" i="95"/>
  <c r="C231" i="96"/>
  <c r="D230" i="96"/>
  <c r="H216" i="92"/>
  <c r="I204" i="92"/>
  <c r="H204" i="92" s="1"/>
  <c r="H54" i="94"/>
  <c r="I53" i="94"/>
  <c r="I130" i="93"/>
  <c r="H130" i="93" s="1"/>
  <c r="H131" i="93"/>
  <c r="C53" i="93"/>
  <c r="J51" i="92"/>
  <c r="H131" i="91"/>
  <c r="I130" i="91"/>
  <c r="H130" i="91" s="1"/>
  <c r="C26" i="91"/>
  <c r="F20" i="91"/>
  <c r="C20" i="91" s="1"/>
  <c r="J286" i="96"/>
  <c r="E187" i="89"/>
  <c r="C191" i="89"/>
  <c r="L52" i="92"/>
  <c r="L51" i="92" s="1"/>
  <c r="C204" i="91"/>
  <c r="D53" i="90"/>
  <c r="H76" i="89"/>
  <c r="J286" i="97"/>
  <c r="C204" i="97"/>
  <c r="H231" i="97"/>
  <c r="H192" i="97"/>
  <c r="I191" i="97"/>
  <c r="I269" i="96"/>
  <c r="H270" i="96"/>
  <c r="C270" i="96"/>
  <c r="D269" i="96"/>
  <c r="H205" i="96"/>
  <c r="I204" i="96"/>
  <c r="H204" i="96" s="1"/>
  <c r="H80" i="96"/>
  <c r="I76" i="96"/>
  <c r="H252" i="96"/>
  <c r="I251" i="96"/>
  <c r="H251" i="96" s="1"/>
  <c r="K287" i="96"/>
  <c r="H55" i="96"/>
  <c r="I54" i="96"/>
  <c r="H196" i="95"/>
  <c r="I195" i="95"/>
  <c r="H141" i="95"/>
  <c r="I130" i="95"/>
  <c r="H130" i="95" s="1"/>
  <c r="I165" i="95"/>
  <c r="H165" i="95" s="1"/>
  <c r="H166" i="95"/>
  <c r="H270" i="94"/>
  <c r="I269" i="94"/>
  <c r="I130" i="94"/>
  <c r="H130" i="94" s="1"/>
  <c r="H131" i="94"/>
  <c r="I83" i="94"/>
  <c r="H83" i="94" s="1"/>
  <c r="H84" i="94"/>
  <c r="C26" i="96"/>
  <c r="C231" i="94"/>
  <c r="D230" i="94"/>
  <c r="C230" i="94" s="1"/>
  <c r="C54" i="94"/>
  <c r="C270" i="92"/>
  <c r="D269" i="92"/>
  <c r="H192" i="95"/>
  <c r="I191" i="95"/>
  <c r="H191" i="95" s="1"/>
  <c r="I67" i="95"/>
  <c r="H67" i="95" s="1"/>
  <c r="H69" i="95"/>
  <c r="C54" i="95"/>
  <c r="C76" i="94"/>
  <c r="I270" i="93"/>
  <c r="H69" i="93"/>
  <c r="I67" i="93"/>
  <c r="H67" i="93" s="1"/>
  <c r="H205" i="94"/>
  <c r="I204" i="94"/>
  <c r="H204" i="94" s="1"/>
  <c r="C173" i="94"/>
  <c r="J51" i="93"/>
  <c r="H188" i="92"/>
  <c r="H55" i="95"/>
  <c r="I54" i="95"/>
  <c r="I251" i="94"/>
  <c r="H251" i="94" s="1"/>
  <c r="H252" i="94"/>
  <c r="H166" i="94"/>
  <c r="I165" i="94"/>
  <c r="H165" i="94" s="1"/>
  <c r="I196" i="93"/>
  <c r="H198" i="93"/>
  <c r="K287" i="93"/>
  <c r="H26" i="93"/>
  <c r="F230" i="94"/>
  <c r="F52" i="93"/>
  <c r="H260" i="92"/>
  <c r="I259" i="92"/>
  <c r="H259" i="92" s="1"/>
  <c r="H84" i="92"/>
  <c r="I83" i="92"/>
  <c r="H83" i="92" s="1"/>
  <c r="F52" i="96"/>
  <c r="F51" i="96" s="1"/>
  <c r="F50" i="96" s="1"/>
  <c r="C231" i="93"/>
  <c r="E230" i="93"/>
  <c r="E286" i="93" s="1"/>
  <c r="C54" i="93"/>
  <c r="H233" i="92"/>
  <c r="I231" i="92"/>
  <c r="C130" i="92"/>
  <c r="C130" i="93"/>
  <c r="E53" i="92"/>
  <c r="C54" i="92"/>
  <c r="H175" i="94"/>
  <c r="I174" i="94"/>
  <c r="G52" i="92"/>
  <c r="G51" i="92" s="1"/>
  <c r="L286" i="91"/>
  <c r="F52" i="91"/>
  <c r="F53" i="92"/>
  <c r="F52" i="92" s="1"/>
  <c r="F51" i="92" s="1"/>
  <c r="K52" i="95"/>
  <c r="K51" i="95" s="1"/>
  <c r="K50" i="95" s="1"/>
  <c r="D52" i="92"/>
  <c r="D230" i="90"/>
  <c r="C231" i="90"/>
  <c r="C20" i="90"/>
  <c r="H198" i="89"/>
  <c r="I196" i="89"/>
  <c r="H188" i="89"/>
  <c r="I187" i="89"/>
  <c r="H187" i="89" s="1"/>
  <c r="H69" i="89"/>
  <c r="I67" i="89"/>
  <c r="H67" i="89" s="1"/>
  <c r="E286" i="89"/>
  <c r="I269" i="91"/>
  <c r="H269" i="91" s="1"/>
  <c r="C54" i="91"/>
  <c r="G287" i="91"/>
  <c r="I270" i="90"/>
  <c r="I130" i="89"/>
  <c r="H130" i="89" s="1"/>
  <c r="H131" i="89"/>
  <c r="G287" i="89"/>
  <c r="G287" i="90"/>
  <c r="E286" i="90"/>
  <c r="C83" i="90"/>
  <c r="C75" i="90"/>
  <c r="I130" i="97"/>
  <c r="H130" i="97" s="1"/>
  <c r="H131" i="97"/>
  <c r="I191" i="96"/>
  <c r="H191" i="96" s="1"/>
  <c r="H192" i="96"/>
  <c r="C75" i="96"/>
  <c r="H235" i="94"/>
  <c r="I231" i="94"/>
  <c r="C196" i="96"/>
  <c r="E195" i="96"/>
  <c r="E286" i="96" s="1"/>
  <c r="K287" i="95"/>
  <c r="H26" i="95"/>
  <c r="K20" i="95"/>
  <c r="K51" i="94"/>
  <c r="C53" i="95"/>
  <c r="I231" i="95"/>
  <c r="I195" i="94"/>
  <c r="H196" i="94"/>
  <c r="H205" i="93"/>
  <c r="I204" i="93"/>
  <c r="H204" i="93" s="1"/>
  <c r="C231" i="92"/>
  <c r="D230" i="92"/>
  <c r="C230" i="92" s="1"/>
  <c r="J50" i="94"/>
  <c r="J287" i="94"/>
  <c r="C26" i="93"/>
  <c r="F20" i="93"/>
  <c r="C83" i="91"/>
  <c r="D75" i="91"/>
  <c r="C75" i="91" s="1"/>
  <c r="I76" i="90"/>
  <c r="H77" i="90"/>
  <c r="I259" i="89"/>
  <c r="H259" i="89" s="1"/>
  <c r="H260" i="89"/>
  <c r="H196" i="92"/>
  <c r="I53" i="89"/>
  <c r="H54" i="89"/>
  <c r="H283" i="97"/>
  <c r="H69" i="97"/>
  <c r="I67" i="97"/>
  <c r="H67" i="97" s="1"/>
  <c r="H272" i="97"/>
  <c r="I270" i="97"/>
  <c r="C130" i="97"/>
  <c r="C231" i="97"/>
  <c r="D230" i="97"/>
  <c r="H205" i="97"/>
  <c r="I204" i="97"/>
  <c r="H166" i="97"/>
  <c r="I165" i="97"/>
  <c r="H165" i="97" s="1"/>
  <c r="I231" i="96"/>
  <c r="H174" i="96"/>
  <c r="I173" i="96"/>
  <c r="H173" i="96" s="1"/>
  <c r="F75" i="96"/>
  <c r="F286" i="96" s="1"/>
  <c r="C196" i="95"/>
  <c r="D195" i="95"/>
  <c r="D75" i="97"/>
  <c r="C75" i="97" s="1"/>
  <c r="C83" i="97"/>
  <c r="I165" i="96"/>
  <c r="H165" i="96" s="1"/>
  <c r="H166" i="96"/>
  <c r="H141" i="96"/>
  <c r="I130" i="96"/>
  <c r="H130" i="96" s="1"/>
  <c r="H289" i="96"/>
  <c r="H288" i="96" s="1"/>
  <c r="D173" i="95"/>
  <c r="C173" i="95" s="1"/>
  <c r="C174" i="95"/>
  <c r="C270" i="95"/>
  <c r="D269" i="95"/>
  <c r="I83" i="95"/>
  <c r="H83" i="95" s="1"/>
  <c r="H84" i="95"/>
  <c r="J52" i="95"/>
  <c r="J51" i="95" s="1"/>
  <c r="H252" i="93"/>
  <c r="I251" i="93"/>
  <c r="H251" i="93" s="1"/>
  <c r="H260" i="96"/>
  <c r="I259" i="96"/>
  <c r="H259" i="96" s="1"/>
  <c r="H188" i="95"/>
  <c r="I187" i="95"/>
  <c r="H187" i="95" s="1"/>
  <c r="D75" i="95"/>
  <c r="C75" i="95" s="1"/>
  <c r="C259" i="93"/>
  <c r="C196" i="92"/>
  <c r="D195" i="92"/>
  <c r="H188" i="96"/>
  <c r="H76" i="94"/>
  <c r="H188" i="94"/>
  <c r="I187" i="94"/>
  <c r="H187" i="94" s="1"/>
  <c r="D75" i="94"/>
  <c r="F287" i="95"/>
  <c r="C26" i="95"/>
  <c r="F20" i="95"/>
  <c r="C20" i="95" s="1"/>
  <c r="C191" i="94"/>
  <c r="D187" i="94"/>
  <c r="C187" i="94" s="1"/>
  <c r="I187" i="93"/>
  <c r="H187" i="93" s="1"/>
  <c r="H188" i="93"/>
  <c r="H175" i="93"/>
  <c r="I174" i="93"/>
  <c r="H77" i="93"/>
  <c r="I76" i="93"/>
  <c r="H289" i="95"/>
  <c r="H288" i="95" s="1"/>
  <c r="E52" i="94"/>
  <c r="E51" i="94" s="1"/>
  <c r="I231" i="93"/>
  <c r="F194" i="93"/>
  <c r="J194" i="92"/>
  <c r="C76" i="92"/>
  <c r="E75" i="92"/>
  <c r="C75" i="92" s="1"/>
  <c r="C270" i="91"/>
  <c r="D269" i="91"/>
  <c r="I76" i="91"/>
  <c r="H77" i="91"/>
  <c r="C289" i="94"/>
  <c r="C288" i="94" s="1"/>
  <c r="F230" i="91"/>
  <c r="D53" i="91"/>
  <c r="C130" i="96"/>
  <c r="H252" i="89"/>
  <c r="I251" i="89"/>
  <c r="H251" i="89" s="1"/>
  <c r="H54" i="92"/>
  <c r="I53" i="92"/>
  <c r="I204" i="90"/>
  <c r="H175" i="90"/>
  <c r="I174" i="90"/>
  <c r="I130" i="90"/>
  <c r="H130" i="90" s="1"/>
  <c r="I54" i="90"/>
  <c r="H55" i="90"/>
  <c r="H272" i="89"/>
  <c r="I270" i="89"/>
  <c r="D195" i="89"/>
  <c r="D52" i="89"/>
  <c r="C53" i="89"/>
  <c r="H76" i="92"/>
  <c r="I75" i="92"/>
  <c r="H75" i="92" s="1"/>
  <c r="K51" i="91"/>
  <c r="K50" i="91" s="1"/>
  <c r="C174" i="93"/>
  <c r="D173" i="93"/>
  <c r="C173" i="93" s="1"/>
  <c r="I54" i="91"/>
  <c r="K287" i="91"/>
  <c r="K20" i="91"/>
  <c r="H26" i="91"/>
  <c r="H69" i="90"/>
  <c r="I67" i="90"/>
  <c r="H67" i="90" s="1"/>
  <c r="H84" i="90"/>
  <c r="I83" i="90"/>
  <c r="H83" i="90" s="1"/>
  <c r="F287" i="89"/>
  <c r="L286" i="90"/>
  <c r="K286" i="89"/>
  <c r="G286" i="91"/>
  <c r="F287" i="90"/>
  <c r="C174" i="97"/>
  <c r="D173" i="97"/>
  <c r="C173" i="97" s="1"/>
  <c r="C196" i="97"/>
  <c r="D195" i="97"/>
  <c r="H55" i="97"/>
  <c r="I54" i="97"/>
  <c r="C174" i="96"/>
  <c r="D173" i="96"/>
  <c r="C173" i="96" s="1"/>
  <c r="H205" i="95"/>
  <c r="I204" i="95"/>
  <c r="H204" i="95" s="1"/>
  <c r="G52" i="95"/>
  <c r="G51" i="95" s="1"/>
  <c r="K194" i="94"/>
  <c r="H175" i="92"/>
  <c r="I174" i="92"/>
  <c r="F195" i="94"/>
  <c r="F194" i="94" s="1"/>
  <c r="C196" i="94"/>
  <c r="H283" i="91"/>
  <c r="C269" i="94"/>
  <c r="H252" i="90"/>
  <c r="I251" i="90"/>
  <c r="H251" i="90" s="1"/>
  <c r="E230" i="97"/>
  <c r="E286" i="97" s="1"/>
  <c r="D52" i="97"/>
  <c r="C53" i="97"/>
  <c r="H84" i="97"/>
  <c r="I83" i="97"/>
  <c r="H83" i="97" s="1"/>
  <c r="H289" i="97"/>
  <c r="H288" i="97" s="1"/>
  <c r="H196" i="96"/>
  <c r="I195" i="96"/>
  <c r="E52" i="96"/>
  <c r="H174" i="97"/>
  <c r="I173" i="97"/>
  <c r="H173" i="97" s="1"/>
  <c r="C83" i="96"/>
  <c r="H252" i="95"/>
  <c r="I251" i="95"/>
  <c r="H251" i="95" s="1"/>
  <c r="H69" i="96"/>
  <c r="I67" i="96"/>
  <c r="H67" i="96" s="1"/>
  <c r="H260" i="94"/>
  <c r="I259" i="94"/>
  <c r="H259" i="94" s="1"/>
  <c r="C231" i="95"/>
  <c r="E230" i="95"/>
  <c r="E286" i="95" s="1"/>
  <c r="I174" i="95"/>
  <c r="H80" i="95"/>
  <c r="I76" i="95"/>
  <c r="C76" i="95"/>
  <c r="L194" i="94"/>
  <c r="F52" i="94"/>
  <c r="F51" i="94" s="1"/>
  <c r="C54" i="96"/>
  <c r="D53" i="96"/>
  <c r="C289" i="96"/>
  <c r="C288" i="96" s="1"/>
  <c r="C270" i="93"/>
  <c r="D269" i="93"/>
  <c r="C75" i="93"/>
  <c r="H55" i="93"/>
  <c r="I54" i="93"/>
  <c r="C20" i="93"/>
  <c r="G194" i="94"/>
  <c r="G51" i="94" s="1"/>
  <c r="I191" i="92"/>
  <c r="H191" i="92" s="1"/>
  <c r="H192" i="92"/>
  <c r="I83" i="96"/>
  <c r="H83" i="96" s="1"/>
  <c r="H84" i="96"/>
  <c r="I289" i="95"/>
  <c r="I288" i="95" s="1"/>
  <c r="E194" i="93"/>
  <c r="H283" i="92"/>
  <c r="H289" i="92" s="1"/>
  <c r="H288" i="92" s="1"/>
  <c r="I270" i="92"/>
  <c r="K286" i="92"/>
  <c r="I83" i="93"/>
  <c r="H83" i="93" s="1"/>
  <c r="H252" i="92"/>
  <c r="I251" i="92"/>
  <c r="H251" i="92" s="1"/>
  <c r="H270" i="95"/>
  <c r="I269" i="95"/>
  <c r="H269" i="95" s="1"/>
  <c r="H131" i="92"/>
  <c r="I130" i="92"/>
  <c r="H130" i="92" s="1"/>
  <c r="H289" i="93"/>
  <c r="H288" i="93" s="1"/>
  <c r="E230" i="91"/>
  <c r="E286" i="91" s="1"/>
  <c r="C231" i="91"/>
  <c r="I230" i="91"/>
  <c r="H230" i="91" s="1"/>
  <c r="H231" i="91"/>
  <c r="C196" i="91"/>
  <c r="D195" i="91"/>
  <c r="C174" i="91"/>
  <c r="D173" i="91"/>
  <c r="C173" i="91" s="1"/>
  <c r="I259" i="90"/>
  <c r="H259" i="90" s="1"/>
  <c r="H264" i="90"/>
  <c r="C196" i="90"/>
  <c r="D195" i="90"/>
  <c r="C196" i="93"/>
  <c r="D195" i="93"/>
  <c r="D230" i="91"/>
  <c r="C230" i="91" s="1"/>
  <c r="H84" i="91"/>
  <c r="I83" i="91"/>
  <c r="H83" i="91" s="1"/>
  <c r="H289" i="91"/>
  <c r="H288" i="91" s="1"/>
  <c r="I165" i="90"/>
  <c r="H165" i="90" s="1"/>
  <c r="H166" i="90"/>
  <c r="D230" i="89"/>
  <c r="C231" i="89"/>
  <c r="K287" i="89"/>
  <c r="H26" i="89"/>
  <c r="H205" i="91"/>
  <c r="I204" i="91"/>
  <c r="H175" i="91"/>
  <c r="I174" i="91"/>
  <c r="I165" i="91"/>
  <c r="H165" i="91" s="1"/>
  <c r="H166" i="91"/>
  <c r="C289" i="91"/>
  <c r="C288" i="91" s="1"/>
  <c r="C204" i="90"/>
  <c r="I204" i="89"/>
  <c r="H204" i="89" s="1"/>
  <c r="H205" i="89"/>
  <c r="I83" i="89"/>
  <c r="H83" i="89" s="1"/>
  <c r="H84" i="89"/>
  <c r="K51" i="90"/>
  <c r="I174" i="89"/>
  <c r="J287" i="90"/>
  <c r="J50" i="90"/>
  <c r="I231" i="90"/>
  <c r="I231" i="89"/>
  <c r="J54" i="72"/>
  <c r="H26" i="72"/>
  <c r="K20" i="72"/>
  <c r="G75" i="72"/>
  <c r="G286" i="72" s="1"/>
  <c r="E75" i="72"/>
  <c r="H76" i="72"/>
  <c r="I75" i="72"/>
  <c r="C83" i="72"/>
  <c r="C130" i="72"/>
  <c r="K52" i="72"/>
  <c r="C76" i="72"/>
  <c r="D75" i="72"/>
  <c r="H112" i="72"/>
  <c r="I83" i="72"/>
  <c r="H54" i="72"/>
  <c r="J75" i="72"/>
  <c r="L75" i="72"/>
  <c r="L52" i="72" s="1"/>
  <c r="G52" i="72"/>
  <c r="H69" i="72"/>
  <c r="I67" i="72"/>
  <c r="F20" i="72"/>
  <c r="J20" i="72"/>
  <c r="H21" i="72"/>
  <c r="H55" i="72"/>
  <c r="H57" i="72"/>
  <c r="F67" i="72"/>
  <c r="F53" i="72" s="1"/>
  <c r="J67" i="72"/>
  <c r="C77" i="72"/>
  <c r="C131" i="72"/>
  <c r="C187" i="72"/>
  <c r="C191" i="72"/>
  <c r="G194" i="72"/>
  <c r="H230" i="72"/>
  <c r="F52" i="73"/>
  <c r="F51" i="73" s="1"/>
  <c r="F50" i="73" s="1"/>
  <c r="C165" i="73"/>
  <c r="D187" i="73"/>
  <c r="L187" i="73"/>
  <c r="C194" i="73"/>
  <c r="L286" i="73"/>
  <c r="C54" i="74"/>
  <c r="E53" i="74"/>
  <c r="K75" i="74"/>
  <c r="C165" i="74"/>
  <c r="K187" i="74"/>
  <c r="K286" i="74" s="1"/>
  <c r="C204" i="74"/>
  <c r="E195" i="74"/>
  <c r="C231" i="74"/>
  <c r="H259" i="74"/>
  <c r="C20" i="75"/>
  <c r="G53" i="75"/>
  <c r="G52" i="75" s="1"/>
  <c r="G51" i="75" s="1"/>
  <c r="G50" i="75" s="1"/>
  <c r="L52" i="75"/>
  <c r="E75" i="75"/>
  <c r="K75" i="75"/>
  <c r="F52" i="75"/>
  <c r="F51" i="75" s="1"/>
  <c r="F50" i="75" s="1"/>
  <c r="F194" i="75"/>
  <c r="L230" i="75"/>
  <c r="L286" i="75" s="1"/>
  <c r="H251" i="75"/>
  <c r="H26" i="76"/>
  <c r="G52" i="76"/>
  <c r="K75" i="76"/>
  <c r="G187" i="76"/>
  <c r="L187" i="76"/>
  <c r="L52" i="76" s="1"/>
  <c r="L51" i="76" s="1"/>
  <c r="H195" i="76"/>
  <c r="J194" i="76"/>
  <c r="F195" i="77"/>
  <c r="C259" i="77"/>
  <c r="K286" i="72"/>
  <c r="K287" i="73"/>
  <c r="K20" i="73"/>
  <c r="H26" i="73"/>
  <c r="E286" i="73"/>
  <c r="C53" i="74"/>
  <c r="G286" i="74"/>
  <c r="E52" i="75"/>
  <c r="E51" i="75" s="1"/>
  <c r="H130" i="75"/>
  <c r="F286" i="75"/>
  <c r="K286" i="75"/>
  <c r="C53" i="76"/>
  <c r="D52" i="76"/>
  <c r="I67" i="76"/>
  <c r="H174" i="76"/>
  <c r="I173" i="76"/>
  <c r="H173" i="76" s="1"/>
  <c r="C84" i="72"/>
  <c r="L194" i="72"/>
  <c r="H259" i="72"/>
  <c r="L286" i="72"/>
  <c r="H76" i="73"/>
  <c r="J75" i="73"/>
  <c r="E287" i="73"/>
  <c r="E50" i="73"/>
  <c r="H187" i="73"/>
  <c r="F286" i="73"/>
  <c r="G75" i="74"/>
  <c r="C174" i="74"/>
  <c r="E173" i="74"/>
  <c r="H187" i="74"/>
  <c r="C187" i="74"/>
  <c r="D52" i="74"/>
  <c r="L194" i="75"/>
  <c r="J54" i="76"/>
  <c r="H76" i="76"/>
  <c r="I75" i="76"/>
  <c r="C191" i="76"/>
  <c r="J194" i="78"/>
  <c r="H195" i="78"/>
  <c r="E20" i="72"/>
  <c r="I20" i="72"/>
  <c r="C21" i="72"/>
  <c r="E54" i="72"/>
  <c r="J83" i="72"/>
  <c r="H194" i="72"/>
  <c r="H195" i="72"/>
  <c r="J194" i="72"/>
  <c r="K194" i="72"/>
  <c r="H20" i="73"/>
  <c r="C53" i="73"/>
  <c r="H69" i="73"/>
  <c r="I67" i="73"/>
  <c r="H165" i="73"/>
  <c r="C173" i="73"/>
  <c r="H191" i="73"/>
  <c r="G286" i="73"/>
  <c r="K286" i="73"/>
  <c r="G52" i="74"/>
  <c r="C76" i="74"/>
  <c r="C83" i="74"/>
  <c r="H165" i="74"/>
  <c r="C173" i="74"/>
  <c r="C195" i="74"/>
  <c r="G194" i="74"/>
  <c r="H231" i="74"/>
  <c r="C269" i="74"/>
  <c r="H20" i="75"/>
  <c r="K52" i="75"/>
  <c r="K51" i="75" s="1"/>
  <c r="K50" i="75" s="1"/>
  <c r="C76" i="75"/>
  <c r="H187" i="75"/>
  <c r="H259" i="75"/>
  <c r="E286" i="75"/>
  <c r="I53" i="76"/>
  <c r="F51" i="76"/>
  <c r="F50" i="76" s="1"/>
  <c r="K53" i="76"/>
  <c r="C76" i="76"/>
  <c r="J75" i="76"/>
  <c r="K187" i="76"/>
  <c r="H187" i="76" s="1"/>
  <c r="H191" i="76"/>
  <c r="I191" i="72"/>
  <c r="H283" i="72"/>
  <c r="J55" i="73"/>
  <c r="J54" i="73" s="1"/>
  <c r="C188" i="73"/>
  <c r="C192" i="73"/>
  <c r="D20" i="74"/>
  <c r="L20" i="74"/>
  <c r="H166" i="74"/>
  <c r="H188" i="74"/>
  <c r="H192" i="74"/>
  <c r="H196" i="74"/>
  <c r="H238" i="74"/>
  <c r="H260" i="74"/>
  <c r="H270" i="74"/>
  <c r="D286" i="74"/>
  <c r="H21" i="75"/>
  <c r="H289" i="75" s="1"/>
  <c r="H288" i="75" s="1"/>
  <c r="H55" i="75"/>
  <c r="H131" i="75"/>
  <c r="C283" i="75"/>
  <c r="C289" i="75" s="1"/>
  <c r="C288" i="75" s="1"/>
  <c r="G289" i="75"/>
  <c r="K289" i="75"/>
  <c r="G20" i="76"/>
  <c r="K20" i="76"/>
  <c r="H31" i="76"/>
  <c r="C45" i="76"/>
  <c r="C54" i="76"/>
  <c r="J58" i="76"/>
  <c r="H58" i="76" s="1"/>
  <c r="J69" i="76"/>
  <c r="H77" i="76"/>
  <c r="H131" i="76"/>
  <c r="H175" i="76"/>
  <c r="C198" i="76"/>
  <c r="H198" i="76"/>
  <c r="H204" i="76"/>
  <c r="H238" i="76"/>
  <c r="I231" i="76"/>
  <c r="H260" i="76"/>
  <c r="I259" i="76"/>
  <c r="L286" i="76"/>
  <c r="K53" i="77"/>
  <c r="J55" i="77"/>
  <c r="J54" i="77" s="1"/>
  <c r="H57" i="77"/>
  <c r="H68" i="77"/>
  <c r="J67" i="77"/>
  <c r="J75" i="77"/>
  <c r="G83" i="77"/>
  <c r="H127" i="77"/>
  <c r="I122" i="77"/>
  <c r="C144" i="77"/>
  <c r="H144" i="77"/>
  <c r="H166" i="77"/>
  <c r="F173" i="77"/>
  <c r="C188" i="77"/>
  <c r="C191" i="77"/>
  <c r="C198" i="77"/>
  <c r="H198" i="77"/>
  <c r="H204" i="77"/>
  <c r="G194" i="77"/>
  <c r="D230" i="77"/>
  <c r="H252" i="77"/>
  <c r="I251" i="77"/>
  <c r="H251" i="77" s="1"/>
  <c r="I270" i="77"/>
  <c r="C276" i="77"/>
  <c r="H283" i="77"/>
  <c r="C21" i="78"/>
  <c r="C289" i="78" s="1"/>
  <c r="I289" i="78"/>
  <c r="I288" i="78" s="1"/>
  <c r="H21" i="78"/>
  <c r="H289" i="78" s="1"/>
  <c r="I20" i="78"/>
  <c r="H40" i="78"/>
  <c r="K36" i="78"/>
  <c r="E53" i="78"/>
  <c r="E52" i="78" s="1"/>
  <c r="F75" i="78"/>
  <c r="C112" i="78"/>
  <c r="H122" i="78"/>
  <c r="J173" i="78"/>
  <c r="C188" i="78"/>
  <c r="J187" i="78"/>
  <c r="H187" i="78" s="1"/>
  <c r="C192" i="78"/>
  <c r="E194" i="78"/>
  <c r="C216" i="78"/>
  <c r="H216" i="78"/>
  <c r="C251" i="78"/>
  <c r="H251" i="78"/>
  <c r="C259" i="78"/>
  <c r="H259" i="78"/>
  <c r="F286" i="78"/>
  <c r="G286" i="78"/>
  <c r="K286" i="78"/>
  <c r="J187" i="72"/>
  <c r="D204" i="72"/>
  <c r="I289" i="73"/>
  <c r="E20" i="74"/>
  <c r="I20" i="74"/>
  <c r="C21" i="74"/>
  <c r="C289" i="74" s="1"/>
  <c r="C288" i="74" s="1"/>
  <c r="H26" i="74"/>
  <c r="H45" i="74"/>
  <c r="I54" i="74"/>
  <c r="I76" i="74"/>
  <c r="E130" i="74"/>
  <c r="I130" i="74"/>
  <c r="I174" i="74"/>
  <c r="I204" i="74"/>
  <c r="I230" i="74"/>
  <c r="C26" i="75"/>
  <c r="I53" i="75"/>
  <c r="J58" i="75"/>
  <c r="I75" i="75"/>
  <c r="H75" i="75" s="1"/>
  <c r="I83" i="75"/>
  <c r="H83" i="75" s="1"/>
  <c r="D165" i="75"/>
  <c r="D173" i="75"/>
  <c r="J174" i="75"/>
  <c r="D191" i="75"/>
  <c r="D187" i="75" s="1"/>
  <c r="C187" i="75" s="1"/>
  <c r="D195" i="75"/>
  <c r="J204" i="75"/>
  <c r="J230" i="75"/>
  <c r="D231" i="75"/>
  <c r="D251" i="75"/>
  <c r="D259" i="75"/>
  <c r="C238" i="76"/>
  <c r="E231" i="76"/>
  <c r="H252" i="76"/>
  <c r="I251" i="76"/>
  <c r="C260" i="76"/>
  <c r="E259" i="76"/>
  <c r="H270" i="76"/>
  <c r="I269" i="76"/>
  <c r="C175" i="77"/>
  <c r="D174" i="77"/>
  <c r="H188" i="77"/>
  <c r="J187" i="77"/>
  <c r="H238" i="77"/>
  <c r="I231" i="77"/>
  <c r="H260" i="77"/>
  <c r="I259" i="77"/>
  <c r="H259" i="77" s="1"/>
  <c r="E289" i="78"/>
  <c r="E288" i="78" s="1"/>
  <c r="E20" i="78"/>
  <c r="D20" i="78"/>
  <c r="C43" i="78"/>
  <c r="C55" i="78"/>
  <c r="D54" i="78"/>
  <c r="H69" i="78"/>
  <c r="I67" i="78"/>
  <c r="H67" i="78" s="1"/>
  <c r="C77" i="78"/>
  <c r="D76" i="78"/>
  <c r="F195" i="78"/>
  <c r="F194" i="78" s="1"/>
  <c r="H204" i="78"/>
  <c r="F20" i="73"/>
  <c r="C20" i="73" s="1"/>
  <c r="J20" i="73"/>
  <c r="J67" i="73"/>
  <c r="D75" i="73"/>
  <c r="C75" i="73" s="1"/>
  <c r="D83" i="73"/>
  <c r="I174" i="73"/>
  <c r="I194" i="73"/>
  <c r="D286" i="73"/>
  <c r="H21" i="74"/>
  <c r="H289" i="74" s="1"/>
  <c r="H288" i="74" s="1"/>
  <c r="D54" i="75"/>
  <c r="D67" i="75"/>
  <c r="D130" i="75"/>
  <c r="C21" i="76"/>
  <c r="C289" i="76" s="1"/>
  <c r="C288" i="76" s="1"/>
  <c r="C55" i="76"/>
  <c r="H84" i="76"/>
  <c r="H166" i="76"/>
  <c r="H188" i="76"/>
  <c r="H192" i="76"/>
  <c r="C196" i="76"/>
  <c r="H196" i="76"/>
  <c r="C205" i="76"/>
  <c r="D204" i="76"/>
  <c r="G230" i="76"/>
  <c r="G194" i="76" s="1"/>
  <c r="C252" i="76"/>
  <c r="E251" i="76"/>
  <c r="C270" i="76"/>
  <c r="E269" i="76"/>
  <c r="H21" i="77"/>
  <c r="H289" i="77" s="1"/>
  <c r="H288" i="77" s="1"/>
  <c r="I289" i="77"/>
  <c r="I288" i="77" s="1"/>
  <c r="I20" i="77"/>
  <c r="H20" i="77" s="1"/>
  <c r="E52" i="77"/>
  <c r="H55" i="77"/>
  <c r="I54" i="77"/>
  <c r="C76" i="77"/>
  <c r="I83" i="77"/>
  <c r="C131" i="77"/>
  <c r="D130" i="77"/>
  <c r="H174" i="77"/>
  <c r="F187" i="77"/>
  <c r="C196" i="77"/>
  <c r="C205" i="77"/>
  <c r="D204" i="77"/>
  <c r="C238" i="77"/>
  <c r="E231" i="77"/>
  <c r="C260" i="77"/>
  <c r="E259" i="77"/>
  <c r="H45" i="78"/>
  <c r="C67" i="78"/>
  <c r="H76" i="78"/>
  <c r="D83" i="78"/>
  <c r="H84" i="78"/>
  <c r="J83" i="78"/>
  <c r="H83" i="78" s="1"/>
  <c r="H166" i="78"/>
  <c r="J165" i="78"/>
  <c r="C175" i="78"/>
  <c r="D174" i="78"/>
  <c r="L174" i="78"/>
  <c r="H174" i="78" s="1"/>
  <c r="C187" i="78"/>
  <c r="H230" i="78"/>
  <c r="H269" i="78"/>
  <c r="C288" i="78"/>
  <c r="J269" i="75"/>
  <c r="F20" i="76"/>
  <c r="C20" i="76" s="1"/>
  <c r="J20" i="76"/>
  <c r="H20" i="76" s="1"/>
  <c r="H21" i="76"/>
  <c r="H289" i="76" s="1"/>
  <c r="H288" i="76" s="1"/>
  <c r="E130" i="76"/>
  <c r="C130" i="76" s="1"/>
  <c r="E174" i="76"/>
  <c r="C216" i="76"/>
  <c r="K194" i="76"/>
  <c r="F286" i="76"/>
  <c r="K286" i="76"/>
  <c r="E289" i="77"/>
  <c r="E20" i="77"/>
  <c r="C20" i="77" s="1"/>
  <c r="C58" i="77"/>
  <c r="F54" i="77"/>
  <c r="C69" i="77"/>
  <c r="F67" i="77"/>
  <c r="C67" i="77" s="1"/>
  <c r="H77" i="77"/>
  <c r="I76" i="77"/>
  <c r="H84" i="77"/>
  <c r="K83" i="77"/>
  <c r="H130" i="77"/>
  <c r="C136" i="77"/>
  <c r="J173" i="77"/>
  <c r="H173" i="77" s="1"/>
  <c r="L187" i="77"/>
  <c r="L52" i="77" s="1"/>
  <c r="L51" i="77" s="1"/>
  <c r="C192" i="77"/>
  <c r="C216" i="77"/>
  <c r="K194" i="77"/>
  <c r="C288" i="77"/>
  <c r="L20" i="78"/>
  <c r="H58" i="78"/>
  <c r="I54" i="78"/>
  <c r="J75" i="78"/>
  <c r="F83" i="78"/>
  <c r="C131" i="78"/>
  <c r="D130" i="78"/>
  <c r="C130" i="78" s="1"/>
  <c r="L130" i="78"/>
  <c r="C191" i="78"/>
  <c r="C196" i="78"/>
  <c r="I194" i="78"/>
  <c r="H194" i="78" s="1"/>
  <c r="C205" i="78"/>
  <c r="D204" i="78"/>
  <c r="D231" i="78"/>
  <c r="E230" i="78"/>
  <c r="E286" i="78"/>
  <c r="H288" i="78"/>
  <c r="C21" i="77"/>
  <c r="C289" i="77" s="1"/>
  <c r="H45" i="77"/>
  <c r="I67" i="77"/>
  <c r="H67" i="77" s="1"/>
  <c r="H196" i="77"/>
  <c r="C252" i="77"/>
  <c r="C270" i="77"/>
  <c r="H192" i="78"/>
  <c r="H196" i="78"/>
  <c r="H238" i="78"/>
  <c r="H252" i="78"/>
  <c r="H260" i="78"/>
  <c r="H270" i="78"/>
  <c r="F20" i="79"/>
  <c r="C20" i="79" s="1"/>
  <c r="K20" i="79"/>
  <c r="G287" i="79"/>
  <c r="F53" i="79"/>
  <c r="F52" i="79" s="1"/>
  <c r="F51" i="79" s="1"/>
  <c r="F50" i="79" s="1"/>
  <c r="C67" i="79"/>
  <c r="E52" i="79"/>
  <c r="I75" i="79"/>
  <c r="I286" i="79" s="1"/>
  <c r="H165" i="79"/>
  <c r="H269" i="79"/>
  <c r="C286" i="79"/>
  <c r="C289" i="80"/>
  <c r="C288" i="80" s="1"/>
  <c r="H54" i="81"/>
  <c r="H173" i="81"/>
  <c r="C195" i="81"/>
  <c r="D194" i="81"/>
  <c r="C194" i="81" s="1"/>
  <c r="I286" i="81"/>
  <c r="C52" i="82"/>
  <c r="E51" i="82"/>
  <c r="C283" i="78"/>
  <c r="G287" i="78"/>
  <c r="G20" i="79"/>
  <c r="C195" i="79"/>
  <c r="E194" i="79"/>
  <c r="C194" i="79" s="1"/>
  <c r="H195" i="79"/>
  <c r="I194" i="79"/>
  <c r="E286" i="79"/>
  <c r="H54" i="80"/>
  <c r="J53" i="80"/>
  <c r="J52" i="80" s="1"/>
  <c r="L75" i="80"/>
  <c r="L286" i="80"/>
  <c r="H174" i="81"/>
  <c r="E286" i="81"/>
  <c r="K286" i="79"/>
  <c r="F286" i="79"/>
  <c r="H75" i="80"/>
  <c r="C53" i="81"/>
  <c r="E52" i="81"/>
  <c r="E51" i="81" s="1"/>
  <c r="D52" i="81"/>
  <c r="K286" i="81"/>
  <c r="I289" i="79"/>
  <c r="I288" i="79" s="1"/>
  <c r="H21" i="79"/>
  <c r="H289" i="79" s="1"/>
  <c r="H288" i="79" s="1"/>
  <c r="C53" i="79"/>
  <c r="D52" i="79"/>
  <c r="H204" i="79"/>
  <c r="K195" i="79"/>
  <c r="L286" i="79"/>
  <c r="L52" i="80"/>
  <c r="L51" i="80" s="1"/>
  <c r="L50" i="80" s="1"/>
  <c r="H76" i="80"/>
  <c r="J75" i="80"/>
  <c r="F286" i="80"/>
  <c r="K287" i="81"/>
  <c r="F173" i="81"/>
  <c r="F52" i="81" s="1"/>
  <c r="F51" i="81" s="1"/>
  <c r="F50" i="81" s="1"/>
  <c r="C174" i="81"/>
  <c r="G286" i="81"/>
  <c r="L286" i="81"/>
  <c r="H173" i="82"/>
  <c r="C187" i="82"/>
  <c r="I52" i="82"/>
  <c r="C191" i="82"/>
  <c r="J20" i="79"/>
  <c r="H20" i="79" s="1"/>
  <c r="H57" i="79"/>
  <c r="J67" i="79"/>
  <c r="J53" i="79" s="1"/>
  <c r="H26" i="80"/>
  <c r="I287" i="80"/>
  <c r="C21" i="81"/>
  <c r="C289" i="81" s="1"/>
  <c r="C288" i="81" s="1"/>
  <c r="C196" i="81"/>
  <c r="H283" i="81"/>
  <c r="F287" i="82"/>
  <c r="G287" i="82"/>
  <c r="J187" i="82"/>
  <c r="J52" i="82" s="1"/>
  <c r="J51" i="82" s="1"/>
  <c r="J191" i="82"/>
  <c r="D194" i="82"/>
  <c r="G286" i="82"/>
  <c r="L286" i="82"/>
  <c r="E287" i="84"/>
  <c r="E50" i="84"/>
  <c r="H270" i="84"/>
  <c r="J269" i="84"/>
  <c r="F75" i="85"/>
  <c r="K75" i="85"/>
  <c r="D187" i="79"/>
  <c r="C187" i="79" s="1"/>
  <c r="H260" i="79"/>
  <c r="H270" i="79"/>
  <c r="D286" i="79"/>
  <c r="H21" i="80"/>
  <c r="H289" i="80" s="1"/>
  <c r="H288" i="80" s="1"/>
  <c r="F287" i="80"/>
  <c r="J20" i="81"/>
  <c r="H20" i="81" s="1"/>
  <c r="H21" i="81"/>
  <c r="C21" i="82"/>
  <c r="C289" i="82" s="1"/>
  <c r="C288" i="82" s="1"/>
  <c r="H45" i="82"/>
  <c r="D286" i="82"/>
  <c r="C54" i="83"/>
  <c r="E53" i="83"/>
  <c r="K286" i="83"/>
  <c r="L51" i="84"/>
  <c r="L50" i="84" s="1"/>
  <c r="G20" i="80"/>
  <c r="C20" i="80" s="1"/>
  <c r="K20" i="80"/>
  <c r="H20" i="80" s="1"/>
  <c r="D53" i="80"/>
  <c r="J67" i="80"/>
  <c r="H67" i="80" s="1"/>
  <c r="D75" i="80"/>
  <c r="C75" i="80" s="1"/>
  <c r="G287" i="80"/>
  <c r="G20" i="81"/>
  <c r="C20" i="81" s="1"/>
  <c r="K20" i="81"/>
  <c r="C26" i="81"/>
  <c r="C45" i="81"/>
  <c r="I53" i="81"/>
  <c r="J69" i="81"/>
  <c r="D286" i="81"/>
  <c r="K287" i="82"/>
  <c r="E286" i="82"/>
  <c r="J286" i="82"/>
  <c r="L75" i="85"/>
  <c r="H76" i="85"/>
  <c r="G230" i="85"/>
  <c r="C26" i="82"/>
  <c r="C45" i="82"/>
  <c r="F286" i="82"/>
  <c r="K286" i="82"/>
  <c r="E286" i="83"/>
  <c r="H55" i="84"/>
  <c r="H187" i="84"/>
  <c r="H191" i="84"/>
  <c r="G269" i="85"/>
  <c r="C270" i="85"/>
  <c r="H283" i="82"/>
  <c r="C21" i="84"/>
  <c r="H45" i="84"/>
  <c r="H223" i="84"/>
  <c r="I216" i="84"/>
  <c r="C238" i="84"/>
  <c r="H246" i="84"/>
  <c r="C251" i="84"/>
  <c r="H260" i="84"/>
  <c r="H264" i="84"/>
  <c r="H272" i="84"/>
  <c r="H276" i="84"/>
  <c r="C20" i="85"/>
  <c r="F289" i="85"/>
  <c r="F20" i="85"/>
  <c r="K289" i="85"/>
  <c r="K288" i="85" s="1"/>
  <c r="H70" i="85"/>
  <c r="J69" i="85"/>
  <c r="H69" i="85" s="1"/>
  <c r="C231" i="85"/>
  <c r="C43" i="86"/>
  <c r="C45" i="86"/>
  <c r="C76" i="86"/>
  <c r="H77" i="87"/>
  <c r="I76" i="87"/>
  <c r="G75" i="87"/>
  <c r="C76" i="87"/>
  <c r="C21" i="83"/>
  <c r="C289" i="83" s="1"/>
  <c r="C288" i="83" s="1"/>
  <c r="H26" i="83"/>
  <c r="J55" i="83"/>
  <c r="J54" i="83" s="1"/>
  <c r="J53" i="83" s="1"/>
  <c r="J52" i="83" s="1"/>
  <c r="J51" i="83" s="1"/>
  <c r="D286" i="83"/>
  <c r="F287" i="83"/>
  <c r="F20" i="84"/>
  <c r="C20" i="84" s="1"/>
  <c r="J20" i="84"/>
  <c r="H20" i="84" s="1"/>
  <c r="H21" i="84"/>
  <c r="H289" i="84" s="1"/>
  <c r="K287" i="84"/>
  <c r="H57" i="84"/>
  <c r="C195" i="84"/>
  <c r="H196" i="84"/>
  <c r="D231" i="84"/>
  <c r="H238" i="84"/>
  <c r="H288" i="84"/>
  <c r="G289" i="85"/>
  <c r="G288" i="85" s="1"/>
  <c r="G20" i="85"/>
  <c r="K52" i="85"/>
  <c r="H55" i="85"/>
  <c r="C103" i="85"/>
  <c r="H131" i="85"/>
  <c r="I130" i="85"/>
  <c r="H130" i="85" s="1"/>
  <c r="D173" i="85"/>
  <c r="L173" i="85"/>
  <c r="C179" i="85"/>
  <c r="C188" i="85"/>
  <c r="D187" i="85"/>
  <c r="C187" i="85" s="1"/>
  <c r="L187" i="85"/>
  <c r="G194" i="85"/>
  <c r="C205" i="85"/>
  <c r="H205" i="85"/>
  <c r="C227" i="85"/>
  <c r="H246" i="85"/>
  <c r="C259" i="85"/>
  <c r="G259" i="85"/>
  <c r="C269" i="85"/>
  <c r="H276" i="85"/>
  <c r="K289" i="86"/>
  <c r="K288" i="86" s="1"/>
  <c r="K20" i="86"/>
  <c r="H21" i="86"/>
  <c r="C84" i="86"/>
  <c r="D83" i="86"/>
  <c r="C83" i="86" s="1"/>
  <c r="H95" i="86"/>
  <c r="J83" i="86"/>
  <c r="C36" i="87"/>
  <c r="F26" i="87"/>
  <c r="I204" i="82"/>
  <c r="H21" i="83"/>
  <c r="H289" i="83" s="1"/>
  <c r="H288" i="83" s="1"/>
  <c r="I54" i="83"/>
  <c r="D191" i="84"/>
  <c r="C205" i="84"/>
  <c r="H205" i="84"/>
  <c r="C283" i="84"/>
  <c r="L286" i="84"/>
  <c r="C26" i="85"/>
  <c r="F52" i="85"/>
  <c r="D53" i="85"/>
  <c r="L53" i="85"/>
  <c r="D76" i="85"/>
  <c r="C84" i="85"/>
  <c r="D83" i="85"/>
  <c r="C83" i="85" s="1"/>
  <c r="L83" i="85"/>
  <c r="C131" i="85"/>
  <c r="E130" i="85"/>
  <c r="C130" i="85" s="1"/>
  <c r="J130" i="85"/>
  <c r="H136" i="85"/>
  <c r="C166" i="85"/>
  <c r="D165" i="85"/>
  <c r="C165" i="85" s="1"/>
  <c r="C192" i="85"/>
  <c r="D191" i="85"/>
  <c r="C191" i="85" s="1"/>
  <c r="C196" i="85"/>
  <c r="D195" i="85"/>
  <c r="L195" i="85"/>
  <c r="E194" i="85"/>
  <c r="I231" i="85"/>
  <c r="H270" i="85"/>
  <c r="H283" i="85"/>
  <c r="G289" i="86"/>
  <c r="G288" i="86" s="1"/>
  <c r="G20" i="86"/>
  <c r="H58" i="86"/>
  <c r="H61" i="86"/>
  <c r="J58" i="86"/>
  <c r="C188" i="86"/>
  <c r="D187" i="86"/>
  <c r="C187" i="86" s="1"/>
  <c r="H205" i="86"/>
  <c r="J204" i="86"/>
  <c r="C270" i="86"/>
  <c r="D269" i="86"/>
  <c r="H281" i="86"/>
  <c r="J269" i="86"/>
  <c r="G286" i="86"/>
  <c r="C151" i="87"/>
  <c r="E130" i="87"/>
  <c r="C130" i="87" s="1"/>
  <c r="L286" i="87"/>
  <c r="C283" i="82"/>
  <c r="C286" i="82" s="1"/>
  <c r="G287" i="84"/>
  <c r="C227" i="84"/>
  <c r="H231" i="84"/>
  <c r="H252" i="84"/>
  <c r="J251" i="84"/>
  <c r="C260" i="84"/>
  <c r="F270" i="84"/>
  <c r="E286" i="84"/>
  <c r="J289" i="85"/>
  <c r="H21" i="85"/>
  <c r="H289" i="85" s="1"/>
  <c r="H288" i="85" s="1"/>
  <c r="J20" i="85"/>
  <c r="H31" i="85"/>
  <c r="K26" i="85"/>
  <c r="C45" i="85"/>
  <c r="C55" i="85"/>
  <c r="G54" i="85"/>
  <c r="H65" i="85"/>
  <c r="J58" i="85"/>
  <c r="H58" i="85" s="1"/>
  <c r="E75" i="85"/>
  <c r="C77" i="85"/>
  <c r="H83" i="85"/>
  <c r="H95" i="85"/>
  <c r="H103" i="85"/>
  <c r="F130" i="85"/>
  <c r="C141" i="85"/>
  <c r="H141" i="85"/>
  <c r="C175" i="85"/>
  <c r="J174" i="85"/>
  <c r="J173" i="85" s="1"/>
  <c r="H187" i="85"/>
  <c r="F230" i="85"/>
  <c r="K231" i="85"/>
  <c r="H259" i="85"/>
  <c r="H260" i="85"/>
  <c r="I269" i="85"/>
  <c r="H269" i="85" s="1"/>
  <c r="I289" i="85"/>
  <c r="I288" i="85" s="1"/>
  <c r="H20" i="86"/>
  <c r="C41" i="86"/>
  <c r="D20" i="86"/>
  <c r="C20" i="86" s="1"/>
  <c r="H43" i="86"/>
  <c r="L75" i="86"/>
  <c r="L52" i="86" s="1"/>
  <c r="C204" i="86"/>
  <c r="H233" i="86"/>
  <c r="J231" i="86"/>
  <c r="H55" i="87"/>
  <c r="J54" i="87"/>
  <c r="J53" i="87" s="1"/>
  <c r="C187" i="87"/>
  <c r="H196" i="87"/>
  <c r="E174" i="85"/>
  <c r="E173" i="85" s="1"/>
  <c r="E286" i="85" s="1"/>
  <c r="I174" i="85"/>
  <c r="I204" i="85"/>
  <c r="I216" i="85"/>
  <c r="H216" i="85" s="1"/>
  <c r="D230" i="85"/>
  <c r="C230" i="85" s="1"/>
  <c r="J231" i="85"/>
  <c r="J251" i="85"/>
  <c r="H251" i="85" s="1"/>
  <c r="J259" i="85"/>
  <c r="K287" i="86"/>
  <c r="E53" i="86"/>
  <c r="E52" i="86" s="1"/>
  <c r="E51" i="86" s="1"/>
  <c r="K53" i="86"/>
  <c r="K52" i="86" s="1"/>
  <c r="K51" i="86" s="1"/>
  <c r="K50" i="86" s="1"/>
  <c r="H77" i="86"/>
  <c r="H83" i="86"/>
  <c r="H89" i="86"/>
  <c r="H103" i="86"/>
  <c r="D173" i="86"/>
  <c r="H187" i="86"/>
  <c r="F204" i="86"/>
  <c r="C238" i="86"/>
  <c r="D231" i="86"/>
  <c r="L231" i="86"/>
  <c r="H269" i="86"/>
  <c r="I83" i="87"/>
  <c r="C174" i="87"/>
  <c r="H179" i="87"/>
  <c r="I174" i="87"/>
  <c r="C53" i="86"/>
  <c r="C55" i="86"/>
  <c r="H131" i="86"/>
  <c r="J130" i="86"/>
  <c r="H130" i="86" s="1"/>
  <c r="C141" i="86"/>
  <c r="C166" i="86"/>
  <c r="D165" i="86"/>
  <c r="C165" i="86" s="1"/>
  <c r="F174" i="86"/>
  <c r="C192" i="86"/>
  <c r="D191" i="86"/>
  <c r="C191" i="86" s="1"/>
  <c r="C196" i="86"/>
  <c r="D195" i="86"/>
  <c r="C260" i="86"/>
  <c r="D259" i="86"/>
  <c r="C259" i="86" s="1"/>
  <c r="H283" i="86"/>
  <c r="L287" i="87"/>
  <c r="H45" i="87"/>
  <c r="L20" i="87"/>
  <c r="H20" i="87" s="1"/>
  <c r="K75" i="87"/>
  <c r="J83" i="87"/>
  <c r="J75" i="87" s="1"/>
  <c r="H95" i="87"/>
  <c r="H136" i="87"/>
  <c r="I130" i="87"/>
  <c r="H130" i="87" s="1"/>
  <c r="H188" i="87"/>
  <c r="I187" i="87"/>
  <c r="H187" i="87" s="1"/>
  <c r="I191" i="87"/>
  <c r="H191" i="87" s="1"/>
  <c r="H192" i="87"/>
  <c r="H231" i="87"/>
  <c r="I230" i="87"/>
  <c r="C235" i="87"/>
  <c r="E231" i="87"/>
  <c r="K251" i="87"/>
  <c r="H252" i="87"/>
  <c r="G269" i="87"/>
  <c r="C269" i="87" s="1"/>
  <c r="C270" i="87"/>
  <c r="C54" i="86"/>
  <c r="H55" i="86"/>
  <c r="J54" i="86"/>
  <c r="J53" i="86" s="1"/>
  <c r="G53" i="86"/>
  <c r="G52" i="86" s="1"/>
  <c r="G51" i="86" s="1"/>
  <c r="G50" i="86" s="1"/>
  <c r="C67" i="86"/>
  <c r="H69" i="86"/>
  <c r="H70" i="86"/>
  <c r="J69" i="86"/>
  <c r="J67" i="86" s="1"/>
  <c r="C95" i="86"/>
  <c r="F130" i="86"/>
  <c r="F75" i="86" s="1"/>
  <c r="H151" i="86"/>
  <c r="H165" i="86"/>
  <c r="L173" i="86"/>
  <c r="H173" i="86" s="1"/>
  <c r="H191" i="86"/>
  <c r="C205" i="86"/>
  <c r="C233" i="86"/>
  <c r="C252" i="86"/>
  <c r="D251" i="86"/>
  <c r="C251" i="86" s="1"/>
  <c r="C281" i="86"/>
  <c r="K286" i="86"/>
  <c r="C84" i="87"/>
  <c r="E83" i="87"/>
  <c r="F204" i="87"/>
  <c r="C205" i="87"/>
  <c r="H227" i="87"/>
  <c r="I204" i="87"/>
  <c r="H204" i="87" s="1"/>
  <c r="H144" i="88"/>
  <c r="K130" i="88"/>
  <c r="I54" i="86"/>
  <c r="I67" i="86"/>
  <c r="H67" i="86" s="1"/>
  <c r="I76" i="86"/>
  <c r="G54" i="87"/>
  <c r="G53" i="87" s="1"/>
  <c r="G52" i="87" s="1"/>
  <c r="K54" i="87"/>
  <c r="H58" i="87"/>
  <c r="I54" i="87"/>
  <c r="H65" i="87"/>
  <c r="J58" i="87"/>
  <c r="H69" i="87"/>
  <c r="I67" i="87"/>
  <c r="H67" i="87" s="1"/>
  <c r="H70" i="87"/>
  <c r="J69" i="87"/>
  <c r="J67" i="87" s="1"/>
  <c r="D75" i="87"/>
  <c r="D52" i="87" s="1"/>
  <c r="H80" i="87"/>
  <c r="C103" i="87"/>
  <c r="H141" i="87"/>
  <c r="E173" i="87"/>
  <c r="C173" i="87" s="1"/>
  <c r="H175" i="87"/>
  <c r="H184" i="87"/>
  <c r="C196" i="87"/>
  <c r="K289" i="88"/>
  <c r="K288" i="88" s="1"/>
  <c r="K20" i="88"/>
  <c r="H20" i="88" s="1"/>
  <c r="H69" i="88"/>
  <c r="I67" i="88"/>
  <c r="H67" i="88" s="1"/>
  <c r="H198" i="88"/>
  <c r="K196" i="88"/>
  <c r="G289" i="87"/>
  <c r="G288" i="87" s="1"/>
  <c r="G20" i="87"/>
  <c r="K289" i="87"/>
  <c r="K288" i="87" s="1"/>
  <c r="K20" i="87"/>
  <c r="C45" i="87"/>
  <c r="C55" i="87"/>
  <c r="F75" i="87"/>
  <c r="F52" i="87" s="1"/>
  <c r="F51" i="87" s="1"/>
  <c r="F50" i="87" s="1"/>
  <c r="C95" i="87"/>
  <c r="H122" i="87"/>
  <c r="H144" i="87"/>
  <c r="F195" i="87"/>
  <c r="F194" i="87" s="1"/>
  <c r="C216" i="87"/>
  <c r="D204" i="87"/>
  <c r="H251" i="87"/>
  <c r="H272" i="87"/>
  <c r="K270" i="87"/>
  <c r="F130" i="88"/>
  <c r="K165" i="88"/>
  <c r="H166" i="88"/>
  <c r="H21" i="87"/>
  <c r="D83" i="87"/>
  <c r="C83" i="87" s="1"/>
  <c r="K76" i="88"/>
  <c r="H80" i="88"/>
  <c r="E196" i="87"/>
  <c r="J195" i="87"/>
  <c r="J194" i="87" s="1"/>
  <c r="H205" i="87"/>
  <c r="J204" i="87"/>
  <c r="C281" i="87"/>
  <c r="G289" i="88"/>
  <c r="G288" i="88" s="1"/>
  <c r="G20" i="88"/>
  <c r="J52" i="88"/>
  <c r="J51" i="88" s="1"/>
  <c r="H77" i="88"/>
  <c r="I76" i="88"/>
  <c r="F194" i="88"/>
  <c r="C192" i="87"/>
  <c r="C227" i="87"/>
  <c r="E204" i="87"/>
  <c r="G231" i="87"/>
  <c r="C259" i="87"/>
  <c r="K259" i="87"/>
  <c r="H260" i="87"/>
  <c r="C283" i="87"/>
  <c r="C289" i="87" s="1"/>
  <c r="C288" i="87" s="1"/>
  <c r="H283" i="87"/>
  <c r="C20" i="88"/>
  <c r="F75" i="88"/>
  <c r="F52" i="88" s="1"/>
  <c r="F51" i="88" s="1"/>
  <c r="H175" i="88"/>
  <c r="I174" i="88"/>
  <c r="K187" i="88"/>
  <c r="H188" i="88"/>
  <c r="H191" i="88"/>
  <c r="I187" i="88"/>
  <c r="H187" i="88" s="1"/>
  <c r="H288" i="88"/>
  <c r="H21" i="88"/>
  <c r="H289" i="88" s="1"/>
  <c r="D130" i="88"/>
  <c r="C141" i="88"/>
  <c r="C165" i="88"/>
  <c r="E174" i="88"/>
  <c r="E173" i="88" s="1"/>
  <c r="C173" i="88" s="1"/>
  <c r="J174" i="88"/>
  <c r="J173" i="88" s="1"/>
  <c r="D187" i="88"/>
  <c r="C187" i="88" s="1"/>
  <c r="L187" i="88"/>
  <c r="L286" i="88" s="1"/>
  <c r="L195" i="88"/>
  <c r="L194" i="88" s="1"/>
  <c r="D204" i="88"/>
  <c r="C204" i="88" s="1"/>
  <c r="C233" i="88"/>
  <c r="H259" i="88"/>
  <c r="H269" i="88"/>
  <c r="E286" i="88"/>
  <c r="D53" i="88"/>
  <c r="K54" i="88"/>
  <c r="C67" i="88"/>
  <c r="G83" i="88"/>
  <c r="G75" i="88" s="1"/>
  <c r="G286" i="88" s="1"/>
  <c r="K83" i="88"/>
  <c r="H83" i="88" s="1"/>
  <c r="H131" i="88"/>
  <c r="I130" i="88"/>
  <c r="H130" i="88" s="1"/>
  <c r="C151" i="88"/>
  <c r="H151" i="88"/>
  <c r="H165" i="88"/>
  <c r="F174" i="88"/>
  <c r="F173" i="88" s="1"/>
  <c r="C179" i="88"/>
  <c r="H179" i="88"/>
  <c r="C192" i="88"/>
  <c r="C205" i="88"/>
  <c r="C238" i="88"/>
  <c r="D231" i="88"/>
  <c r="C252" i="88"/>
  <c r="D251" i="88"/>
  <c r="C251" i="88" s="1"/>
  <c r="H281" i="88"/>
  <c r="G54" i="88"/>
  <c r="G53" i="88" s="1"/>
  <c r="D75" i="88"/>
  <c r="L75" i="88"/>
  <c r="L52" i="88" s="1"/>
  <c r="L51" i="88" s="1"/>
  <c r="L50" i="88" s="1"/>
  <c r="C95" i="88"/>
  <c r="C131" i="88"/>
  <c r="E130" i="88"/>
  <c r="E75" i="88" s="1"/>
  <c r="E52" i="88" s="1"/>
  <c r="E51" i="88" s="1"/>
  <c r="C191" i="88"/>
  <c r="J204" i="88"/>
  <c r="J195" i="88" s="1"/>
  <c r="J194" i="88" s="1"/>
  <c r="H227" i="88"/>
  <c r="C235" i="88"/>
  <c r="C260" i="88"/>
  <c r="D259" i="88"/>
  <c r="C259" i="88" s="1"/>
  <c r="C270" i="88"/>
  <c r="D269" i="88"/>
  <c r="C281" i="88"/>
  <c r="I204" i="88"/>
  <c r="I230" i="88"/>
  <c r="H230" i="88" s="1"/>
  <c r="G50" i="94" l="1"/>
  <c r="G287" i="94"/>
  <c r="D52" i="96"/>
  <c r="C53" i="96"/>
  <c r="D194" i="89"/>
  <c r="C194" i="89" s="1"/>
  <c r="C195" i="89"/>
  <c r="C269" i="95"/>
  <c r="D286" i="95"/>
  <c r="K50" i="94"/>
  <c r="K287" i="94"/>
  <c r="F50" i="92"/>
  <c r="F287" i="92"/>
  <c r="E52" i="92"/>
  <c r="E51" i="92" s="1"/>
  <c r="C53" i="92"/>
  <c r="H195" i="95"/>
  <c r="E52" i="89"/>
  <c r="E51" i="89" s="1"/>
  <c r="C187" i="89"/>
  <c r="J50" i="92"/>
  <c r="J287" i="92"/>
  <c r="E287" i="93"/>
  <c r="E50" i="93"/>
  <c r="L50" i="94"/>
  <c r="L287" i="94"/>
  <c r="H174" i="91"/>
  <c r="I173" i="91"/>
  <c r="H173" i="91" s="1"/>
  <c r="D194" i="90"/>
  <c r="C194" i="90" s="1"/>
  <c r="C195" i="90"/>
  <c r="C269" i="93"/>
  <c r="D286" i="93"/>
  <c r="I75" i="95"/>
  <c r="H75" i="95" s="1"/>
  <c r="H76" i="95"/>
  <c r="C230" i="95"/>
  <c r="D286" i="94"/>
  <c r="G50" i="95"/>
  <c r="G287" i="95"/>
  <c r="I269" i="89"/>
  <c r="H270" i="89"/>
  <c r="H53" i="92"/>
  <c r="I230" i="93"/>
  <c r="H230" i="93" s="1"/>
  <c r="H231" i="93"/>
  <c r="I75" i="93"/>
  <c r="H75" i="93" s="1"/>
  <c r="H76" i="93"/>
  <c r="I187" i="96"/>
  <c r="H187" i="96" s="1"/>
  <c r="J287" i="95"/>
  <c r="J50" i="95"/>
  <c r="I269" i="97"/>
  <c r="H270" i="97"/>
  <c r="I195" i="92"/>
  <c r="H231" i="95"/>
  <c r="I230" i="95"/>
  <c r="H230" i="95" s="1"/>
  <c r="I195" i="89"/>
  <c r="H196" i="89"/>
  <c r="C230" i="90"/>
  <c r="C286" i="90" s="1"/>
  <c r="D286" i="90"/>
  <c r="H174" i="94"/>
  <c r="I173" i="94"/>
  <c r="H173" i="94" s="1"/>
  <c r="F51" i="93"/>
  <c r="C269" i="92"/>
  <c r="D286" i="92"/>
  <c r="H269" i="94"/>
  <c r="I230" i="97"/>
  <c r="H230" i="97" s="1"/>
  <c r="L50" i="92"/>
  <c r="L287" i="92"/>
  <c r="D52" i="93"/>
  <c r="H53" i="94"/>
  <c r="K50" i="90"/>
  <c r="K287" i="90"/>
  <c r="C52" i="97"/>
  <c r="D51" i="97"/>
  <c r="I53" i="91"/>
  <c r="H54" i="91"/>
  <c r="H204" i="90"/>
  <c r="I195" i="90"/>
  <c r="G50" i="92"/>
  <c r="G287" i="92"/>
  <c r="J287" i="93"/>
  <c r="J50" i="93"/>
  <c r="F287" i="96"/>
  <c r="I53" i="93"/>
  <c r="H54" i="93"/>
  <c r="F50" i="94"/>
  <c r="F287" i="94"/>
  <c r="H195" i="96"/>
  <c r="D194" i="94"/>
  <c r="C194" i="94" s="1"/>
  <c r="H54" i="97"/>
  <c r="I53" i="97"/>
  <c r="H174" i="90"/>
  <c r="I173" i="90"/>
  <c r="H173" i="90" s="1"/>
  <c r="D52" i="91"/>
  <c r="C53" i="91"/>
  <c r="H76" i="91"/>
  <c r="I75" i="91"/>
  <c r="H75" i="91" s="1"/>
  <c r="E286" i="92"/>
  <c r="C230" i="97"/>
  <c r="D286" i="97"/>
  <c r="H76" i="90"/>
  <c r="I75" i="90"/>
  <c r="H75" i="90" s="1"/>
  <c r="H231" i="94"/>
  <c r="I230" i="94"/>
  <c r="H230" i="94" s="1"/>
  <c r="C52" i="92"/>
  <c r="F286" i="94"/>
  <c r="I195" i="93"/>
  <c r="H196" i="93"/>
  <c r="I187" i="92"/>
  <c r="H187" i="92" s="1"/>
  <c r="H270" i="93"/>
  <c r="I269" i="93"/>
  <c r="E194" i="95"/>
  <c r="E51" i="95" s="1"/>
  <c r="I53" i="96"/>
  <c r="H54" i="96"/>
  <c r="H269" i="96"/>
  <c r="I75" i="89"/>
  <c r="H75" i="89" s="1"/>
  <c r="C230" i="93"/>
  <c r="E194" i="91"/>
  <c r="E51" i="91" s="1"/>
  <c r="H231" i="90"/>
  <c r="I230" i="90"/>
  <c r="H230" i="90" s="1"/>
  <c r="C230" i="89"/>
  <c r="C286" i="89" s="1"/>
  <c r="D286" i="89"/>
  <c r="D194" i="97"/>
  <c r="C195" i="97"/>
  <c r="H54" i="90"/>
  <c r="I53" i="90"/>
  <c r="C75" i="94"/>
  <c r="D52" i="94"/>
  <c r="H231" i="96"/>
  <c r="I230" i="96"/>
  <c r="H230" i="96" s="1"/>
  <c r="H53" i="89"/>
  <c r="I52" i="89"/>
  <c r="H195" i="94"/>
  <c r="E194" i="96"/>
  <c r="E51" i="96" s="1"/>
  <c r="C195" i="96"/>
  <c r="H270" i="90"/>
  <c r="I269" i="90"/>
  <c r="H231" i="89"/>
  <c r="I230" i="89"/>
  <c r="H230" i="89" s="1"/>
  <c r="I173" i="89"/>
  <c r="H173" i="89" s="1"/>
  <c r="H174" i="89"/>
  <c r="H204" i="91"/>
  <c r="I195" i="91"/>
  <c r="C195" i="93"/>
  <c r="D194" i="93"/>
  <c r="C194" i="93" s="1"/>
  <c r="D194" i="91"/>
  <c r="C195" i="91"/>
  <c r="H270" i="92"/>
  <c r="I269" i="92"/>
  <c r="H174" i="95"/>
  <c r="I173" i="95"/>
  <c r="H173" i="95" s="1"/>
  <c r="H174" i="92"/>
  <c r="I173" i="92"/>
  <c r="H173" i="92" s="1"/>
  <c r="C195" i="94"/>
  <c r="C286" i="94" s="1"/>
  <c r="C52" i="89"/>
  <c r="D51" i="89"/>
  <c r="F194" i="91"/>
  <c r="F51" i="91" s="1"/>
  <c r="F286" i="91"/>
  <c r="C269" i="91"/>
  <c r="D286" i="91"/>
  <c r="E287" i="94"/>
  <c r="E50" i="94"/>
  <c r="I173" i="93"/>
  <c r="H173" i="93" s="1"/>
  <c r="H174" i="93"/>
  <c r="I75" i="94"/>
  <c r="H75" i="94" s="1"/>
  <c r="C195" i="92"/>
  <c r="D194" i="92"/>
  <c r="C194" i="92" s="1"/>
  <c r="C195" i="95"/>
  <c r="D194" i="95"/>
  <c r="C194" i="95" s="1"/>
  <c r="H204" i="97"/>
  <c r="I195" i="97"/>
  <c r="D52" i="95"/>
  <c r="I230" i="92"/>
  <c r="H230" i="92" s="1"/>
  <c r="H231" i="92"/>
  <c r="I53" i="95"/>
  <c r="H54" i="95"/>
  <c r="I75" i="96"/>
  <c r="H75" i="96" s="1"/>
  <c r="H76" i="96"/>
  <c r="C269" i="96"/>
  <c r="D286" i="96"/>
  <c r="H191" i="97"/>
  <c r="I187" i="97"/>
  <c r="H187" i="97" s="1"/>
  <c r="D52" i="90"/>
  <c r="C53" i="90"/>
  <c r="C230" i="96"/>
  <c r="D194" i="96"/>
  <c r="C194" i="96" s="1"/>
  <c r="H76" i="97"/>
  <c r="I75" i="97"/>
  <c r="H75" i="97" s="1"/>
  <c r="F286" i="92"/>
  <c r="F50" i="97"/>
  <c r="F287" i="97"/>
  <c r="E194" i="97"/>
  <c r="E51" i="97" s="1"/>
  <c r="F50" i="88"/>
  <c r="F287" i="88"/>
  <c r="L50" i="76"/>
  <c r="L287" i="76"/>
  <c r="F52" i="72"/>
  <c r="F286" i="72"/>
  <c r="L51" i="72"/>
  <c r="L50" i="77"/>
  <c r="L287" i="77"/>
  <c r="J52" i="79"/>
  <c r="J51" i="79" s="1"/>
  <c r="H53" i="79"/>
  <c r="J286" i="79"/>
  <c r="J286" i="77"/>
  <c r="C231" i="88"/>
  <c r="D230" i="88"/>
  <c r="C230" i="88" s="1"/>
  <c r="J50" i="88"/>
  <c r="J287" i="88"/>
  <c r="K75" i="88"/>
  <c r="F173" i="86"/>
  <c r="F52" i="86" s="1"/>
  <c r="C174" i="86"/>
  <c r="C269" i="86"/>
  <c r="H75" i="78"/>
  <c r="J52" i="78"/>
  <c r="J51" i="78" s="1"/>
  <c r="C130" i="77"/>
  <c r="D75" i="77"/>
  <c r="H194" i="73"/>
  <c r="K75" i="77"/>
  <c r="D230" i="75"/>
  <c r="C231" i="75"/>
  <c r="I52" i="75"/>
  <c r="J67" i="76"/>
  <c r="L75" i="78"/>
  <c r="D51" i="74"/>
  <c r="F52" i="78"/>
  <c r="F51" i="78" s="1"/>
  <c r="G51" i="76"/>
  <c r="G51" i="72"/>
  <c r="C75" i="72"/>
  <c r="K51" i="72"/>
  <c r="C269" i="88"/>
  <c r="C83" i="88"/>
  <c r="C53" i="88"/>
  <c r="D52" i="88"/>
  <c r="C130" i="88"/>
  <c r="G230" i="87"/>
  <c r="G194" i="87" s="1"/>
  <c r="G51" i="87" s="1"/>
  <c r="H259" i="87"/>
  <c r="E195" i="87"/>
  <c r="K230" i="87"/>
  <c r="K53" i="87"/>
  <c r="K52" i="87" s="1"/>
  <c r="I53" i="86"/>
  <c r="H54" i="86"/>
  <c r="E75" i="87"/>
  <c r="E52" i="87" s="1"/>
  <c r="C231" i="87"/>
  <c r="E230" i="87"/>
  <c r="E286" i="86"/>
  <c r="H83" i="87"/>
  <c r="F195" i="86"/>
  <c r="J67" i="85"/>
  <c r="H67" i="85" s="1"/>
  <c r="H231" i="86"/>
  <c r="J230" i="86"/>
  <c r="J230" i="84"/>
  <c r="J286" i="84" s="1"/>
  <c r="L52" i="85"/>
  <c r="H204" i="82"/>
  <c r="I195" i="82"/>
  <c r="C231" i="84"/>
  <c r="D230" i="84"/>
  <c r="F286" i="85"/>
  <c r="L287" i="84"/>
  <c r="J67" i="81"/>
  <c r="H69" i="81"/>
  <c r="H289" i="81"/>
  <c r="H288" i="81" s="1"/>
  <c r="H269" i="84"/>
  <c r="H52" i="82"/>
  <c r="K194" i="79"/>
  <c r="K51" i="79" s="1"/>
  <c r="F286" i="81"/>
  <c r="E287" i="81"/>
  <c r="E50" i="81"/>
  <c r="F287" i="79"/>
  <c r="I53" i="78"/>
  <c r="H54" i="78"/>
  <c r="L286" i="77"/>
  <c r="H269" i="75"/>
  <c r="C174" i="78"/>
  <c r="D173" i="78"/>
  <c r="C173" i="78" s="1"/>
  <c r="H54" i="77"/>
  <c r="I53" i="77"/>
  <c r="C204" i="76"/>
  <c r="D195" i="76"/>
  <c r="C54" i="75"/>
  <c r="D53" i="75"/>
  <c r="H174" i="73"/>
  <c r="I173" i="73"/>
  <c r="H231" i="77"/>
  <c r="I230" i="77"/>
  <c r="C187" i="77"/>
  <c r="F287" i="76"/>
  <c r="H230" i="75"/>
  <c r="I173" i="74"/>
  <c r="H173" i="74" s="1"/>
  <c r="H174" i="74"/>
  <c r="I53" i="74"/>
  <c r="H54" i="74"/>
  <c r="H20" i="74"/>
  <c r="H130" i="78"/>
  <c r="E51" i="78"/>
  <c r="C83" i="77"/>
  <c r="H259" i="76"/>
  <c r="G287" i="75"/>
  <c r="I286" i="75"/>
  <c r="F287" i="75"/>
  <c r="G51" i="74"/>
  <c r="F287" i="73"/>
  <c r="C20" i="72"/>
  <c r="C187" i="76"/>
  <c r="H67" i="76"/>
  <c r="K52" i="74"/>
  <c r="K51" i="74" s="1"/>
  <c r="H75" i="73"/>
  <c r="F194" i="77"/>
  <c r="E194" i="74"/>
  <c r="L52" i="73"/>
  <c r="L51" i="73" s="1"/>
  <c r="D52" i="72"/>
  <c r="H83" i="72"/>
  <c r="G52" i="88"/>
  <c r="G51" i="88" s="1"/>
  <c r="K53" i="88"/>
  <c r="K52" i="88" s="1"/>
  <c r="H54" i="88"/>
  <c r="J286" i="87"/>
  <c r="H231" i="85"/>
  <c r="I230" i="85"/>
  <c r="F287" i="87"/>
  <c r="C26" i="87"/>
  <c r="F20" i="87"/>
  <c r="C20" i="87" s="1"/>
  <c r="J54" i="85"/>
  <c r="H216" i="84"/>
  <c r="H52" i="80"/>
  <c r="J51" i="80"/>
  <c r="C269" i="76"/>
  <c r="H269" i="76"/>
  <c r="C165" i="75"/>
  <c r="I75" i="74"/>
  <c r="H75" i="74" s="1"/>
  <c r="H76" i="74"/>
  <c r="G288" i="75"/>
  <c r="H191" i="72"/>
  <c r="I187" i="72"/>
  <c r="I52" i="76"/>
  <c r="I53" i="73"/>
  <c r="H67" i="73"/>
  <c r="H20" i="72"/>
  <c r="C54" i="88"/>
  <c r="D195" i="88"/>
  <c r="D286" i="88" s="1"/>
  <c r="I53" i="88"/>
  <c r="H174" i="88"/>
  <c r="I173" i="88"/>
  <c r="H173" i="88" s="1"/>
  <c r="H76" i="88"/>
  <c r="I75" i="88"/>
  <c r="H75" i="88" s="1"/>
  <c r="K269" i="87"/>
  <c r="H270" i="87"/>
  <c r="C204" i="87"/>
  <c r="D195" i="87"/>
  <c r="K195" i="88"/>
  <c r="H196" i="88"/>
  <c r="C130" i="86"/>
  <c r="H174" i="87"/>
  <c r="I173" i="87"/>
  <c r="H173" i="87" s="1"/>
  <c r="L230" i="86"/>
  <c r="E287" i="86"/>
  <c r="E50" i="86"/>
  <c r="I195" i="85"/>
  <c r="H204" i="85"/>
  <c r="I195" i="87"/>
  <c r="J52" i="87"/>
  <c r="J51" i="87" s="1"/>
  <c r="G53" i="85"/>
  <c r="G52" i="85" s="1"/>
  <c r="G51" i="85" s="1"/>
  <c r="F269" i="84"/>
  <c r="C270" i="84"/>
  <c r="H204" i="86"/>
  <c r="J195" i="86"/>
  <c r="L194" i="85"/>
  <c r="J75" i="85"/>
  <c r="C53" i="85"/>
  <c r="D187" i="84"/>
  <c r="C191" i="84"/>
  <c r="L286" i="85"/>
  <c r="C173" i="85"/>
  <c r="F288" i="85"/>
  <c r="G286" i="85"/>
  <c r="I52" i="81"/>
  <c r="C53" i="80"/>
  <c r="C286" i="80" s="1"/>
  <c r="D52" i="80"/>
  <c r="J286" i="83"/>
  <c r="C194" i="82"/>
  <c r="D51" i="82"/>
  <c r="H187" i="82"/>
  <c r="C173" i="81"/>
  <c r="C286" i="81" s="1"/>
  <c r="L287" i="80"/>
  <c r="H194" i="79"/>
  <c r="H67" i="79"/>
  <c r="E287" i="82"/>
  <c r="E50" i="82"/>
  <c r="I52" i="79"/>
  <c r="H75" i="79"/>
  <c r="H286" i="79" s="1"/>
  <c r="C231" i="78"/>
  <c r="D230" i="78"/>
  <c r="H76" i="77"/>
  <c r="I75" i="77"/>
  <c r="H75" i="77" s="1"/>
  <c r="F53" i="77"/>
  <c r="C54" i="77"/>
  <c r="E288" i="77"/>
  <c r="C204" i="77"/>
  <c r="D195" i="77"/>
  <c r="D286" i="77" s="1"/>
  <c r="H83" i="77"/>
  <c r="C251" i="76"/>
  <c r="C83" i="73"/>
  <c r="C20" i="78"/>
  <c r="C174" i="77"/>
  <c r="D173" i="77"/>
  <c r="C173" i="77" s="1"/>
  <c r="C259" i="76"/>
  <c r="C231" i="76"/>
  <c r="E230" i="76"/>
  <c r="C259" i="75"/>
  <c r="H204" i="75"/>
  <c r="J195" i="75"/>
  <c r="H174" i="75"/>
  <c r="J173" i="75"/>
  <c r="H130" i="74"/>
  <c r="K26" i="78"/>
  <c r="H36" i="78"/>
  <c r="H122" i="77"/>
  <c r="J53" i="77"/>
  <c r="J52" i="77" s="1"/>
  <c r="J51" i="77" s="1"/>
  <c r="J53" i="73"/>
  <c r="J52" i="73" s="1"/>
  <c r="J51" i="73" s="1"/>
  <c r="K52" i="76"/>
  <c r="K51" i="76" s="1"/>
  <c r="D52" i="73"/>
  <c r="C54" i="72"/>
  <c r="E53" i="72"/>
  <c r="H54" i="76"/>
  <c r="J53" i="76"/>
  <c r="H53" i="76" s="1"/>
  <c r="H55" i="73"/>
  <c r="H69" i="76"/>
  <c r="E50" i="75"/>
  <c r="E287" i="75"/>
  <c r="G75" i="77"/>
  <c r="C187" i="73"/>
  <c r="C286" i="73" s="1"/>
  <c r="J286" i="72"/>
  <c r="H67" i="72"/>
  <c r="I53" i="72"/>
  <c r="C75" i="87"/>
  <c r="C195" i="86"/>
  <c r="C76" i="85"/>
  <c r="D75" i="85"/>
  <c r="H76" i="87"/>
  <c r="I75" i="87"/>
  <c r="H75" i="87" s="1"/>
  <c r="D286" i="80"/>
  <c r="J287" i="82"/>
  <c r="J50" i="82"/>
  <c r="C52" i="79"/>
  <c r="D51" i="79"/>
  <c r="L173" i="78"/>
  <c r="E230" i="77"/>
  <c r="C231" i="77"/>
  <c r="C67" i="75"/>
  <c r="H251" i="76"/>
  <c r="C191" i="75"/>
  <c r="I195" i="74"/>
  <c r="H204" i="74"/>
  <c r="D195" i="72"/>
  <c r="C204" i="72"/>
  <c r="H270" i="77"/>
  <c r="I269" i="77"/>
  <c r="E75" i="76"/>
  <c r="E287" i="88"/>
  <c r="E50" i="88"/>
  <c r="F286" i="88"/>
  <c r="H204" i="88"/>
  <c r="I195" i="88"/>
  <c r="C75" i="88"/>
  <c r="C174" i="88"/>
  <c r="J286" i="88"/>
  <c r="L287" i="88"/>
  <c r="F286" i="87"/>
  <c r="H289" i="87"/>
  <c r="H288" i="87" s="1"/>
  <c r="I53" i="87"/>
  <c r="H54" i="87"/>
  <c r="I75" i="86"/>
  <c r="H76" i="86"/>
  <c r="C54" i="87"/>
  <c r="H230" i="87"/>
  <c r="C231" i="86"/>
  <c r="D230" i="86"/>
  <c r="C230" i="86" s="1"/>
  <c r="J230" i="85"/>
  <c r="I173" i="85"/>
  <c r="H173" i="85" s="1"/>
  <c r="H174" i="85"/>
  <c r="K230" i="85"/>
  <c r="E52" i="85"/>
  <c r="E51" i="85" s="1"/>
  <c r="H26" i="85"/>
  <c r="J288" i="85"/>
  <c r="C195" i="85"/>
  <c r="D194" i="85"/>
  <c r="C54" i="85"/>
  <c r="I204" i="84"/>
  <c r="H54" i="83"/>
  <c r="I53" i="83"/>
  <c r="C53" i="87"/>
  <c r="J75" i="86"/>
  <c r="J52" i="86" s="1"/>
  <c r="H289" i="86"/>
  <c r="H288" i="86" s="1"/>
  <c r="C174" i="85"/>
  <c r="I75" i="85"/>
  <c r="J50" i="83"/>
  <c r="J287" i="83"/>
  <c r="D75" i="86"/>
  <c r="G287" i="86"/>
  <c r="F194" i="85"/>
  <c r="F51" i="85" s="1"/>
  <c r="K20" i="85"/>
  <c r="H20" i="85" s="1"/>
  <c r="C289" i="84"/>
  <c r="C288" i="84" s="1"/>
  <c r="H289" i="82"/>
  <c r="H288" i="82" s="1"/>
  <c r="C53" i="83"/>
  <c r="C286" i="83" s="1"/>
  <c r="E52" i="83"/>
  <c r="H251" i="84"/>
  <c r="H55" i="83"/>
  <c r="H191" i="82"/>
  <c r="J286" i="80"/>
  <c r="C52" i="81"/>
  <c r="D51" i="81"/>
  <c r="F287" i="81"/>
  <c r="H53" i="80"/>
  <c r="H286" i="80" s="1"/>
  <c r="E51" i="79"/>
  <c r="J286" i="78"/>
  <c r="C204" i="78"/>
  <c r="D195" i="78"/>
  <c r="C174" i="76"/>
  <c r="E173" i="76"/>
  <c r="C173" i="76" s="1"/>
  <c r="H165" i="78"/>
  <c r="C83" i="78"/>
  <c r="C130" i="75"/>
  <c r="D75" i="75"/>
  <c r="C75" i="75" s="1"/>
  <c r="C76" i="78"/>
  <c r="D75" i="78"/>
  <c r="C75" i="78" s="1"/>
  <c r="C54" i="78"/>
  <c r="D53" i="78"/>
  <c r="H187" i="77"/>
  <c r="C251" i="75"/>
  <c r="C195" i="75"/>
  <c r="C173" i="75"/>
  <c r="H58" i="75"/>
  <c r="J54" i="75"/>
  <c r="H230" i="74"/>
  <c r="C130" i="74"/>
  <c r="I288" i="73"/>
  <c r="H173" i="78"/>
  <c r="C230" i="77"/>
  <c r="K52" i="77"/>
  <c r="K51" i="77" s="1"/>
  <c r="G286" i="76"/>
  <c r="H231" i="76"/>
  <c r="I230" i="76"/>
  <c r="I286" i="76" s="1"/>
  <c r="K288" i="75"/>
  <c r="C20" i="74"/>
  <c r="E75" i="74"/>
  <c r="C289" i="72"/>
  <c r="H75" i="76"/>
  <c r="H54" i="73"/>
  <c r="G286" i="75"/>
  <c r="K287" i="75"/>
  <c r="L51" i="75"/>
  <c r="E52" i="74"/>
  <c r="E51" i="74" s="1"/>
  <c r="C67" i="72"/>
  <c r="H289" i="72"/>
  <c r="H75" i="72"/>
  <c r="J53" i="72"/>
  <c r="F50" i="91" l="1"/>
  <c r="F287" i="91"/>
  <c r="E287" i="96"/>
  <c r="E50" i="96"/>
  <c r="H52" i="89"/>
  <c r="I194" i="90"/>
  <c r="H194" i="90" s="1"/>
  <c r="H195" i="90"/>
  <c r="C52" i="93"/>
  <c r="D51" i="93"/>
  <c r="F50" i="93"/>
  <c r="F287" i="93"/>
  <c r="C194" i="91"/>
  <c r="C194" i="97"/>
  <c r="I52" i="96"/>
  <c r="H53" i="96"/>
  <c r="H286" i="94"/>
  <c r="I194" i="92"/>
  <c r="H194" i="92" s="1"/>
  <c r="H195" i="92"/>
  <c r="I194" i="95"/>
  <c r="H194" i="95" s="1"/>
  <c r="C286" i="95"/>
  <c r="C52" i="96"/>
  <c r="D51" i="96"/>
  <c r="E287" i="97"/>
  <c r="E50" i="97"/>
  <c r="C52" i="95"/>
  <c r="D51" i="95"/>
  <c r="D50" i="89"/>
  <c r="D287" i="89"/>
  <c r="C51" i="89"/>
  <c r="H269" i="92"/>
  <c r="H286" i="92" s="1"/>
  <c r="I286" i="92"/>
  <c r="H269" i="90"/>
  <c r="I286" i="90"/>
  <c r="I194" i="94"/>
  <c r="H194" i="94" s="1"/>
  <c r="I52" i="90"/>
  <c r="H53" i="90"/>
  <c r="E287" i="91"/>
  <c r="E50" i="91"/>
  <c r="I286" i="96"/>
  <c r="E50" i="95"/>
  <c r="E287" i="95"/>
  <c r="C286" i="97"/>
  <c r="H53" i="97"/>
  <c r="I52" i="97"/>
  <c r="I194" i="96"/>
  <c r="H194" i="96" s="1"/>
  <c r="H53" i="93"/>
  <c r="I52" i="93"/>
  <c r="I52" i="94"/>
  <c r="H195" i="89"/>
  <c r="I194" i="89"/>
  <c r="H194" i="89" s="1"/>
  <c r="H269" i="89"/>
  <c r="H286" i="89" s="1"/>
  <c r="I286" i="89"/>
  <c r="H195" i="91"/>
  <c r="H286" i="91" s="1"/>
  <c r="I194" i="91"/>
  <c r="H194" i="91" s="1"/>
  <c r="I286" i="91"/>
  <c r="D51" i="94"/>
  <c r="C52" i="94"/>
  <c r="D50" i="97"/>
  <c r="C50" i="97" s="1"/>
  <c r="D287" i="97"/>
  <c r="C287" i="97" s="1"/>
  <c r="C51" i="97"/>
  <c r="I286" i="94"/>
  <c r="C52" i="90"/>
  <c r="D51" i="90"/>
  <c r="C286" i="96"/>
  <c r="H53" i="95"/>
  <c r="H286" i="95" s="1"/>
  <c r="I52" i="95"/>
  <c r="I194" i="97"/>
  <c r="H194" i="97" s="1"/>
  <c r="H195" i="97"/>
  <c r="C286" i="91"/>
  <c r="I286" i="95"/>
  <c r="H286" i="96"/>
  <c r="H269" i="93"/>
  <c r="I286" i="93"/>
  <c r="H195" i="93"/>
  <c r="I194" i="93"/>
  <c r="H194" i="93" s="1"/>
  <c r="D51" i="92"/>
  <c r="C52" i="91"/>
  <c r="D51" i="91"/>
  <c r="I52" i="91"/>
  <c r="H53" i="91"/>
  <c r="C286" i="92"/>
  <c r="H269" i="97"/>
  <c r="I286" i="97"/>
  <c r="I52" i="92"/>
  <c r="C286" i="93"/>
  <c r="E287" i="89"/>
  <c r="E50" i="89"/>
  <c r="E287" i="92"/>
  <c r="E50" i="92"/>
  <c r="C286" i="85"/>
  <c r="F50" i="85"/>
  <c r="F287" i="85"/>
  <c r="J51" i="86"/>
  <c r="G50" i="87"/>
  <c r="G287" i="87"/>
  <c r="E287" i="74"/>
  <c r="E50" i="74"/>
  <c r="J53" i="75"/>
  <c r="H54" i="75"/>
  <c r="D50" i="81"/>
  <c r="C50" i="81" s="1"/>
  <c r="D287" i="81"/>
  <c r="C287" i="81" s="1"/>
  <c r="C51" i="81"/>
  <c r="C75" i="85"/>
  <c r="D286" i="85"/>
  <c r="G52" i="77"/>
  <c r="G286" i="77"/>
  <c r="J287" i="73"/>
  <c r="J50" i="73"/>
  <c r="K287" i="78"/>
  <c r="H26" i="78"/>
  <c r="K20" i="78"/>
  <c r="C230" i="78"/>
  <c r="D286" i="78"/>
  <c r="D287" i="82"/>
  <c r="C287" i="82" s="1"/>
  <c r="C51" i="82"/>
  <c r="D50" i="82"/>
  <c r="C50" i="82" s="1"/>
  <c r="H187" i="72"/>
  <c r="I286" i="72"/>
  <c r="H53" i="77"/>
  <c r="I52" i="77"/>
  <c r="J53" i="81"/>
  <c r="H67" i="81"/>
  <c r="H195" i="82"/>
  <c r="H286" i="82" s="1"/>
  <c r="I194" i="82"/>
  <c r="I286" i="82"/>
  <c r="I52" i="86"/>
  <c r="H53" i="86"/>
  <c r="G50" i="76"/>
  <c r="G287" i="76"/>
  <c r="D287" i="74"/>
  <c r="C51" i="74"/>
  <c r="D50" i="74"/>
  <c r="C50" i="74" s="1"/>
  <c r="C230" i="75"/>
  <c r="D286" i="75"/>
  <c r="J287" i="79"/>
  <c r="J50" i="79"/>
  <c r="J286" i="73"/>
  <c r="F51" i="72"/>
  <c r="E286" i="74"/>
  <c r="C75" i="74"/>
  <c r="C286" i="74" s="1"/>
  <c r="D194" i="75"/>
  <c r="C194" i="75" s="1"/>
  <c r="E287" i="79"/>
  <c r="E50" i="79"/>
  <c r="H204" i="84"/>
  <c r="I195" i="84"/>
  <c r="C173" i="86"/>
  <c r="H75" i="86"/>
  <c r="I286" i="86"/>
  <c r="C195" i="72"/>
  <c r="D194" i="72"/>
  <c r="D286" i="72"/>
  <c r="E194" i="77"/>
  <c r="E51" i="77" s="1"/>
  <c r="E286" i="77"/>
  <c r="C52" i="73"/>
  <c r="D51" i="73"/>
  <c r="H173" i="75"/>
  <c r="E194" i="76"/>
  <c r="C230" i="76"/>
  <c r="F52" i="77"/>
  <c r="F51" i="77" s="1"/>
  <c r="C53" i="77"/>
  <c r="I51" i="81"/>
  <c r="G50" i="85"/>
  <c r="G287" i="85"/>
  <c r="D194" i="87"/>
  <c r="C195" i="87"/>
  <c r="D286" i="87"/>
  <c r="K286" i="87"/>
  <c r="H269" i="87"/>
  <c r="H52" i="76"/>
  <c r="E286" i="76"/>
  <c r="H230" i="85"/>
  <c r="L50" i="73"/>
  <c r="L287" i="73"/>
  <c r="K50" i="74"/>
  <c r="K287" i="74"/>
  <c r="G50" i="74"/>
  <c r="G287" i="74"/>
  <c r="H230" i="77"/>
  <c r="I194" i="77"/>
  <c r="H194" i="77" s="1"/>
  <c r="C195" i="76"/>
  <c r="D194" i="76"/>
  <c r="D286" i="76"/>
  <c r="K50" i="79"/>
  <c r="K287" i="79"/>
  <c r="C230" i="87"/>
  <c r="C286" i="87" s="1"/>
  <c r="E286" i="87"/>
  <c r="E194" i="87"/>
  <c r="E51" i="87" s="1"/>
  <c r="F50" i="78"/>
  <c r="F287" i="78"/>
  <c r="C52" i="74"/>
  <c r="I51" i="75"/>
  <c r="K286" i="77"/>
  <c r="D52" i="77"/>
  <c r="C75" i="77"/>
  <c r="I286" i="85"/>
  <c r="L50" i="72"/>
  <c r="L287" i="72"/>
  <c r="H286" i="78"/>
  <c r="C53" i="78"/>
  <c r="D52" i="78"/>
  <c r="J286" i="85"/>
  <c r="J194" i="85"/>
  <c r="E52" i="76"/>
  <c r="C75" i="76"/>
  <c r="H195" i="74"/>
  <c r="I194" i="74"/>
  <c r="H195" i="75"/>
  <c r="J194" i="75"/>
  <c r="H53" i="73"/>
  <c r="I52" i="73"/>
  <c r="L50" i="75"/>
  <c r="L287" i="75"/>
  <c r="K50" i="77"/>
  <c r="K287" i="77"/>
  <c r="C195" i="78"/>
  <c r="D194" i="78"/>
  <c r="C194" i="78" s="1"/>
  <c r="C75" i="86"/>
  <c r="C286" i="86" s="1"/>
  <c r="D52" i="86"/>
  <c r="H75" i="85"/>
  <c r="I52" i="85"/>
  <c r="E50" i="85"/>
  <c r="E287" i="85"/>
  <c r="D194" i="86"/>
  <c r="C194" i="86" s="1"/>
  <c r="E52" i="72"/>
  <c r="E286" i="72"/>
  <c r="C53" i="72"/>
  <c r="J287" i="77"/>
  <c r="J50" i="77"/>
  <c r="D52" i="84"/>
  <c r="C187" i="84"/>
  <c r="H195" i="86"/>
  <c r="J194" i="86"/>
  <c r="H195" i="85"/>
  <c r="I194" i="85"/>
  <c r="L286" i="86"/>
  <c r="L194" i="86"/>
  <c r="G286" i="87"/>
  <c r="H53" i="88"/>
  <c r="I52" i="88"/>
  <c r="C286" i="76"/>
  <c r="G50" i="88"/>
  <c r="G287" i="88"/>
  <c r="E287" i="78"/>
  <c r="E50" i="78"/>
  <c r="F286" i="77"/>
  <c r="I52" i="78"/>
  <c r="H53" i="78"/>
  <c r="I286" i="78"/>
  <c r="C230" i="84"/>
  <c r="D194" i="84"/>
  <c r="D286" i="84"/>
  <c r="L51" i="85"/>
  <c r="J194" i="84"/>
  <c r="J51" i="84" s="1"/>
  <c r="H230" i="84"/>
  <c r="H230" i="86"/>
  <c r="J286" i="86"/>
  <c r="F194" i="86"/>
  <c r="F51" i="86" s="1"/>
  <c r="F286" i="86"/>
  <c r="C52" i="88"/>
  <c r="L52" i="78"/>
  <c r="I286" i="74"/>
  <c r="K286" i="85"/>
  <c r="K194" i="85"/>
  <c r="H269" i="77"/>
  <c r="H286" i="77" s="1"/>
  <c r="I286" i="77"/>
  <c r="D287" i="79"/>
  <c r="C287" i="79" s="1"/>
  <c r="D50" i="79"/>
  <c r="C51" i="79"/>
  <c r="D52" i="85"/>
  <c r="H195" i="87"/>
  <c r="I194" i="87"/>
  <c r="I286" i="87"/>
  <c r="K194" i="88"/>
  <c r="K51" i="88" s="1"/>
  <c r="K286" i="88"/>
  <c r="C194" i="74"/>
  <c r="H53" i="74"/>
  <c r="I52" i="74"/>
  <c r="H173" i="73"/>
  <c r="I286" i="73"/>
  <c r="C288" i="72"/>
  <c r="J52" i="72"/>
  <c r="H288" i="72"/>
  <c r="H230" i="76"/>
  <c r="I194" i="76"/>
  <c r="H194" i="76" s="1"/>
  <c r="C52" i="83"/>
  <c r="E51" i="83"/>
  <c r="H53" i="83"/>
  <c r="H286" i="83" s="1"/>
  <c r="I52" i="83"/>
  <c r="I286" i="83"/>
  <c r="C194" i="85"/>
  <c r="H53" i="87"/>
  <c r="I52" i="87"/>
  <c r="H195" i="88"/>
  <c r="H286" i="88" s="1"/>
  <c r="I194" i="88"/>
  <c r="H194" i="88" s="1"/>
  <c r="L286" i="78"/>
  <c r="I52" i="72"/>
  <c r="H53" i="72"/>
  <c r="J52" i="76"/>
  <c r="J51" i="76" s="1"/>
  <c r="J286" i="76"/>
  <c r="K50" i="76"/>
  <c r="K287" i="76"/>
  <c r="C195" i="77"/>
  <c r="C286" i="77" s="1"/>
  <c r="D194" i="77"/>
  <c r="C194" i="77" s="1"/>
  <c r="H52" i="79"/>
  <c r="I51" i="79"/>
  <c r="C52" i="80"/>
  <c r="D51" i="80"/>
  <c r="F286" i="84"/>
  <c r="C269" i="84"/>
  <c r="F194" i="84"/>
  <c r="J287" i="87"/>
  <c r="J50" i="87"/>
  <c r="C195" i="88"/>
  <c r="C286" i="88" s="1"/>
  <c r="D194" i="88"/>
  <c r="C194" i="88" s="1"/>
  <c r="H286" i="76"/>
  <c r="J50" i="80"/>
  <c r="H50" i="80" s="1"/>
  <c r="J287" i="80"/>
  <c r="H287" i="80" s="1"/>
  <c r="H51" i="80"/>
  <c r="J53" i="85"/>
  <c r="H54" i="85"/>
  <c r="C52" i="72"/>
  <c r="D51" i="72"/>
  <c r="C53" i="75"/>
  <c r="D52" i="75"/>
  <c r="J286" i="75"/>
  <c r="K194" i="87"/>
  <c r="K51" i="87" s="1"/>
  <c r="I286" i="88"/>
  <c r="K50" i="72"/>
  <c r="K287" i="72"/>
  <c r="G50" i="72"/>
  <c r="G287" i="72"/>
  <c r="J287" i="78"/>
  <c r="J50" i="78"/>
  <c r="D286" i="86"/>
  <c r="C52" i="87"/>
  <c r="I51" i="91" l="1"/>
  <c r="H52" i="91"/>
  <c r="D287" i="91"/>
  <c r="C287" i="91" s="1"/>
  <c r="C51" i="91"/>
  <c r="D50" i="91"/>
  <c r="C50" i="91" s="1"/>
  <c r="D287" i="93"/>
  <c r="C287" i="93" s="1"/>
  <c r="C51" i="93"/>
  <c r="D50" i="93"/>
  <c r="C50" i="93" s="1"/>
  <c r="H286" i="97"/>
  <c r="I51" i="95"/>
  <c r="H52" i="95"/>
  <c r="C51" i="95"/>
  <c r="D50" i="95"/>
  <c r="C50" i="95" s="1"/>
  <c r="D287" i="95"/>
  <c r="C287" i="95" s="1"/>
  <c r="D287" i="96"/>
  <c r="C287" i="96" s="1"/>
  <c r="C51" i="96"/>
  <c r="D50" i="96"/>
  <c r="C50" i="96" s="1"/>
  <c r="I51" i="96"/>
  <c r="H52" i="96"/>
  <c r="H52" i="92"/>
  <c r="I51" i="92"/>
  <c r="D287" i="92"/>
  <c r="C287" i="92" s="1"/>
  <c r="C51" i="92"/>
  <c r="D50" i="92"/>
  <c r="C50" i="92" s="1"/>
  <c r="H286" i="93"/>
  <c r="D287" i="94"/>
  <c r="C287" i="94" s="1"/>
  <c r="C51" i="94"/>
  <c r="D50" i="94"/>
  <c r="C50" i="94" s="1"/>
  <c r="H52" i="94"/>
  <c r="I51" i="94"/>
  <c r="H52" i="97"/>
  <c r="I51" i="97"/>
  <c r="H286" i="90"/>
  <c r="C287" i="89"/>
  <c r="I51" i="89"/>
  <c r="D287" i="90"/>
  <c r="C287" i="90" s="1"/>
  <c r="D50" i="90"/>
  <c r="C50" i="90" s="1"/>
  <c r="C51" i="90"/>
  <c r="I51" i="93"/>
  <c r="H52" i="93"/>
  <c r="H52" i="90"/>
  <c r="I51" i="90"/>
  <c r="C50" i="89"/>
  <c r="H286" i="84"/>
  <c r="F50" i="86"/>
  <c r="F287" i="86"/>
  <c r="K50" i="88"/>
  <c r="K287" i="88"/>
  <c r="E287" i="87"/>
  <c r="E50" i="87"/>
  <c r="K50" i="87"/>
  <c r="K287" i="87"/>
  <c r="C52" i="75"/>
  <c r="D51" i="75"/>
  <c r="H52" i="83"/>
  <c r="I51" i="83"/>
  <c r="E51" i="72"/>
  <c r="I50" i="75"/>
  <c r="I287" i="75"/>
  <c r="H286" i="85"/>
  <c r="F50" i="77"/>
  <c r="F287" i="77"/>
  <c r="J52" i="81"/>
  <c r="J286" i="81"/>
  <c r="H53" i="81"/>
  <c r="H286" i="81" s="1"/>
  <c r="J50" i="86"/>
  <c r="J287" i="86"/>
  <c r="I287" i="79"/>
  <c r="H287" i="79" s="1"/>
  <c r="H51" i="79"/>
  <c r="I50" i="79"/>
  <c r="H50" i="79" s="1"/>
  <c r="H52" i="72"/>
  <c r="I51" i="72"/>
  <c r="H286" i="73"/>
  <c r="H194" i="87"/>
  <c r="H286" i="86"/>
  <c r="H194" i="85"/>
  <c r="I51" i="85"/>
  <c r="C52" i="78"/>
  <c r="D51" i="78"/>
  <c r="D51" i="77"/>
  <c r="C52" i="77"/>
  <c r="C194" i="76"/>
  <c r="D51" i="76"/>
  <c r="H286" i="87"/>
  <c r="I287" i="81"/>
  <c r="I50" i="81"/>
  <c r="C194" i="72"/>
  <c r="H194" i="82"/>
  <c r="I51" i="82"/>
  <c r="H20" i="78"/>
  <c r="C286" i="84"/>
  <c r="I51" i="87"/>
  <c r="H52" i="87"/>
  <c r="I51" i="73"/>
  <c r="H52" i="73"/>
  <c r="J52" i="85"/>
  <c r="J51" i="85" s="1"/>
  <c r="H53" i="85"/>
  <c r="J287" i="76"/>
  <c r="J50" i="76"/>
  <c r="C51" i="83"/>
  <c r="E50" i="83"/>
  <c r="C50" i="83" s="1"/>
  <c r="E287" i="83"/>
  <c r="C287" i="83" s="1"/>
  <c r="J51" i="72"/>
  <c r="I51" i="74"/>
  <c r="H52" i="74"/>
  <c r="C50" i="79"/>
  <c r="K51" i="85"/>
  <c r="C194" i="84"/>
  <c r="I51" i="78"/>
  <c r="H52" i="78"/>
  <c r="C52" i="84"/>
  <c r="D51" i="84"/>
  <c r="E51" i="76"/>
  <c r="C52" i="76"/>
  <c r="C194" i="87"/>
  <c r="D51" i="87"/>
  <c r="E287" i="77"/>
  <c r="E50" i="77"/>
  <c r="C286" i="72"/>
  <c r="H195" i="84"/>
  <c r="I194" i="84"/>
  <c r="I286" i="84"/>
  <c r="C287" i="74"/>
  <c r="H52" i="77"/>
  <c r="I51" i="77"/>
  <c r="H286" i="72"/>
  <c r="J52" i="75"/>
  <c r="H53" i="75"/>
  <c r="H286" i="75" s="1"/>
  <c r="L50" i="85"/>
  <c r="L287" i="85"/>
  <c r="I51" i="88"/>
  <c r="H52" i="88"/>
  <c r="D287" i="72"/>
  <c r="C51" i="72"/>
  <c r="D50" i="72"/>
  <c r="F51" i="84"/>
  <c r="D287" i="80"/>
  <c r="C287" i="80" s="1"/>
  <c r="C51" i="80"/>
  <c r="D50" i="80"/>
  <c r="C50" i="80" s="1"/>
  <c r="C52" i="85"/>
  <c r="D51" i="85"/>
  <c r="L51" i="78"/>
  <c r="D51" i="88"/>
  <c r="J287" i="84"/>
  <c r="J50" i="84"/>
  <c r="L51" i="86"/>
  <c r="H194" i="86"/>
  <c r="C52" i="86"/>
  <c r="D51" i="86"/>
  <c r="H286" i="74"/>
  <c r="H194" i="75"/>
  <c r="H194" i="74"/>
  <c r="I51" i="76"/>
  <c r="C51" i="73"/>
  <c r="D287" i="73"/>
  <c r="C287" i="73" s="1"/>
  <c r="D50" i="73"/>
  <c r="C50" i="73" s="1"/>
  <c r="F50" i="72"/>
  <c r="F287" i="72"/>
  <c r="C286" i="75"/>
  <c r="H52" i="86"/>
  <c r="I51" i="86"/>
  <c r="C286" i="78"/>
  <c r="G51" i="77"/>
  <c r="I287" i="97" l="1"/>
  <c r="H287" i="97" s="1"/>
  <c r="I24" i="97"/>
  <c r="H51" i="97"/>
  <c r="I50" i="97"/>
  <c r="H50" i="97" s="1"/>
  <c r="H51" i="93"/>
  <c r="I50" i="93"/>
  <c r="H50" i="93" s="1"/>
  <c r="I24" i="93"/>
  <c r="I287" i="93"/>
  <c r="H287" i="93" s="1"/>
  <c r="I287" i="89"/>
  <c r="H287" i="89" s="1"/>
  <c r="H51" i="89"/>
  <c r="I50" i="89"/>
  <c r="H50" i="89" s="1"/>
  <c r="I24" i="89"/>
  <c r="I24" i="90"/>
  <c r="I287" i="90" s="1"/>
  <c r="H287" i="90" s="1"/>
  <c r="I50" i="90"/>
  <c r="H50" i="90" s="1"/>
  <c r="H51" i="90"/>
  <c r="I287" i="94"/>
  <c r="H287" i="94" s="1"/>
  <c r="H51" i="94"/>
  <c r="I50" i="94"/>
  <c r="H50" i="94" s="1"/>
  <c r="I24" i="94"/>
  <c r="I287" i="96"/>
  <c r="H287" i="96" s="1"/>
  <c r="H51" i="96"/>
  <c r="I24" i="96"/>
  <c r="I50" i="96"/>
  <c r="H50" i="96" s="1"/>
  <c r="I287" i="95"/>
  <c r="H287" i="95" s="1"/>
  <c r="H51" i="95"/>
  <c r="I24" i="95"/>
  <c r="I50" i="95"/>
  <c r="H50" i="95" s="1"/>
  <c r="H51" i="92"/>
  <c r="I50" i="92"/>
  <c r="H50" i="92" s="1"/>
  <c r="I24" i="92"/>
  <c r="I287" i="92" s="1"/>
  <c r="H287" i="92" s="1"/>
  <c r="H51" i="91"/>
  <c r="I50" i="91"/>
  <c r="H50" i="91" s="1"/>
  <c r="I24" i="91"/>
  <c r="I287" i="91"/>
  <c r="H287" i="91" s="1"/>
  <c r="I287" i="76"/>
  <c r="H287" i="76" s="1"/>
  <c r="H51" i="76"/>
  <c r="I50" i="76"/>
  <c r="H50" i="76" s="1"/>
  <c r="L50" i="78"/>
  <c r="L287" i="78"/>
  <c r="F50" i="84"/>
  <c r="F287" i="84"/>
  <c r="I287" i="88"/>
  <c r="H287" i="88" s="1"/>
  <c r="H51" i="88"/>
  <c r="I50" i="88"/>
  <c r="H50" i="88" s="1"/>
  <c r="H51" i="77"/>
  <c r="I287" i="77"/>
  <c r="H287" i="77" s="1"/>
  <c r="I50" i="77"/>
  <c r="H50" i="77" s="1"/>
  <c r="I51" i="84"/>
  <c r="H194" i="84"/>
  <c r="D50" i="84"/>
  <c r="C50" i="84" s="1"/>
  <c r="D287" i="84"/>
  <c r="C287" i="84" s="1"/>
  <c r="C51" i="84"/>
  <c r="C51" i="75"/>
  <c r="D50" i="75"/>
  <c r="C50" i="75" s="1"/>
  <c r="D287" i="75"/>
  <c r="C287" i="75" s="1"/>
  <c r="I287" i="86"/>
  <c r="H287" i="86" s="1"/>
  <c r="H51" i="86"/>
  <c r="I50" i="86"/>
  <c r="H50" i="86" s="1"/>
  <c r="D287" i="85"/>
  <c r="C287" i="85" s="1"/>
  <c r="C51" i="85"/>
  <c r="D50" i="85"/>
  <c r="C50" i="85" s="1"/>
  <c r="J51" i="75"/>
  <c r="H52" i="75"/>
  <c r="K50" i="85"/>
  <c r="K287" i="85"/>
  <c r="I287" i="74"/>
  <c r="H287" i="74" s="1"/>
  <c r="H51" i="74"/>
  <c r="I50" i="74"/>
  <c r="H50" i="74" s="1"/>
  <c r="H51" i="73"/>
  <c r="I287" i="73"/>
  <c r="H287" i="73" s="1"/>
  <c r="I50" i="73"/>
  <c r="H50" i="73" s="1"/>
  <c r="H52" i="85"/>
  <c r="E287" i="72"/>
  <c r="E50" i="72"/>
  <c r="L50" i="86"/>
  <c r="L287" i="86"/>
  <c r="D287" i="88"/>
  <c r="C287" i="88" s="1"/>
  <c r="C51" i="88"/>
  <c r="D50" i="88"/>
  <c r="C50" i="88" s="1"/>
  <c r="C50" i="72"/>
  <c r="D287" i="87"/>
  <c r="C287" i="87" s="1"/>
  <c r="D50" i="87"/>
  <c r="C50" i="87" s="1"/>
  <c r="C51" i="87"/>
  <c r="E287" i="76"/>
  <c r="E50" i="76"/>
  <c r="J287" i="85"/>
  <c r="J50" i="85"/>
  <c r="I287" i="82"/>
  <c r="H287" i="82" s="1"/>
  <c r="H51" i="82"/>
  <c r="I50" i="82"/>
  <c r="H50" i="82" s="1"/>
  <c r="D287" i="76"/>
  <c r="C287" i="76" s="1"/>
  <c r="C51" i="76"/>
  <c r="D50" i="76"/>
  <c r="D287" i="77"/>
  <c r="C287" i="77" s="1"/>
  <c r="D50" i="77"/>
  <c r="C51" i="77"/>
  <c r="H51" i="85"/>
  <c r="I287" i="85"/>
  <c r="H287" i="85" s="1"/>
  <c r="I50" i="85"/>
  <c r="J51" i="81"/>
  <c r="H52" i="81"/>
  <c r="H51" i="83"/>
  <c r="I50" i="83"/>
  <c r="H50" i="83" s="1"/>
  <c r="I287" i="83"/>
  <c r="H287" i="83" s="1"/>
  <c r="G287" i="77"/>
  <c r="G50" i="77"/>
  <c r="D287" i="86"/>
  <c r="C287" i="86" s="1"/>
  <c r="C51" i="86"/>
  <c r="D50" i="86"/>
  <c r="C50" i="86" s="1"/>
  <c r="I287" i="78"/>
  <c r="H287" i="78" s="1"/>
  <c r="I50" i="78"/>
  <c r="H50" i="78" s="1"/>
  <c r="H51" i="78"/>
  <c r="J287" i="72"/>
  <c r="J50" i="72"/>
  <c r="I287" i="87"/>
  <c r="H287" i="87" s="1"/>
  <c r="I50" i="87"/>
  <c r="H50" i="87" s="1"/>
  <c r="H51" i="87"/>
  <c r="D287" i="78"/>
  <c r="C287" i="78" s="1"/>
  <c r="C51" i="78"/>
  <c r="D50" i="78"/>
  <c r="C50" i="78" s="1"/>
  <c r="I287" i="72"/>
  <c r="I50" i="72"/>
  <c r="H51" i="72"/>
  <c r="H24" i="94" l="1"/>
  <c r="I20" i="94"/>
  <c r="H20" i="94" s="1"/>
  <c r="H24" i="91"/>
  <c r="I20" i="91"/>
  <c r="H20" i="91" s="1"/>
  <c r="H24" i="95"/>
  <c r="I20" i="95"/>
  <c r="H20" i="95" s="1"/>
  <c r="H24" i="96"/>
  <c r="I20" i="96"/>
  <c r="H20" i="96" s="1"/>
  <c r="H24" i="93"/>
  <c r="I20" i="93"/>
  <c r="H20" i="93" s="1"/>
  <c r="H24" i="92"/>
  <c r="I20" i="92"/>
  <c r="H20" i="92" s="1"/>
  <c r="H24" i="89"/>
  <c r="I20" i="89"/>
  <c r="H20" i="89" s="1"/>
  <c r="H24" i="97"/>
  <c r="I20" i="97"/>
  <c r="H20" i="97" s="1"/>
  <c r="H24" i="90"/>
  <c r="I20" i="90"/>
  <c r="H20" i="90" s="1"/>
  <c r="J287" i="75"/>
  <c r="H287" i="75" s="1"/>
  <c r="J50" i="75"/>
  <c r="H50" i="75" s="1"/>
  <c r="H51" i="75"/>
  <c r="C50" i="76"/>
  <c r="H50" i="72"/>
  <c r="J287" i="81"/>
  <c r="H287" i="81" s="1"/>
  <c r="J50" i="81"/>
  <c r="H50" i="81" s="1"/>
  <c r="H51" i="81"/>
  <c r="H287" i="72"/>
  <c r="H50" i="85"/>
  <c r="C50" i="77"/>
  <c r="I287" i="84"/>
  <c r="H287" i="84" s="1"/>
  <c r="H51" i="84"/>
  <c r="I50" i="84"/>
  <c r="H50" i="84" s="1"/>
  <c r="C287" i="72"/>
  <c r="H298" i="70" l="1"/>
  <c r="C298" i="70"/>
  <c r="H297" i="70"/>
  <c r="C297" i="70"/>
  <c r="H296" i="70"/>
  <c r="C296" i="70"/>
  <c r="H295" i="70"/>
  <c r="C295" i="70"/>
  <c r="H294" i="70"/>
  <c r="C294" i="70"/>
  <c r="H293" i="70"/>
  <c r="C293" i="70"/>
  <c r="H292" i="70"/>
  <c r="C292" i="70"/>
  <c r="H291" i="70"/>
  <c r="C291" i="70"/>
  <c r="C290" i="70" s="1"/>
  <c r="L290" i="70"/>
  <c r="K290" i="70"/>
  <c r="J290" i="70"/>
  <c r="I290" i="70"/>
  <c r="H290" i="70"/>
  <c r="G290" i="70"/>
  <c r="F290" i="70"/>
  <c r="E290" i="70"/>
  <c r="D290" i="70"/>
  <c r="H285" i="70"/>
  <c r="C285" i="70"/>
  <c r="H284" i="70"/>
  <c r="C284" i="70"/>
  <c r="L283" i="70"/>
  <c r="L286" i="70" s="1"/>
  <c r="K283" i="70"/>
  <c r="J283" i="70"/>
  <c r="J286" i="70" s="1"/>
  <c r="I283" i="70"/>
  <c r="G283" i="70"/>
  <c r="F283" i="70"/>
  <c r="F286" i="70" s="1"/>
  <c r="E283" i="70"/>
  <c r="D283" i="70"/>
  <c r="D286" i="70" s="1"/>
  <c r="C283" i="70"/>
  <c r="H282" i="70"/>
  <c r="C282" i="70"/>
  <c r="L281" i="70"/>
  <c r="K281" i="70"/>
  <c r="J281" i="70"/>
  <c r="I281" i="70"/>
  <c r="G281" i="70"/>
  <c r="F281" i="70"/>
  <c r="E281" i="70"/>
  <c r="D281" i="70"/>
  <c r="C281" i="70"/>
  <c r="H280" i="70"/>
  <c r="C280" i="70"/>
  <c r="H279" i="70"/>
  <c r="C279" i="70"/>
  <c r="H278" i="70"/>
  <c r="C278" i="70"/>
  <c r="H277" i="70"/>
  <c r="C277" i="70"/>
  <c r="L276" i="70"/>
  <c r="K276" i="70"/>
  <c r="J276" i="70"/>
  <c r="I276" i="70"/>
  <c r="H276" i="70" s="1"/>
  <c r="G276" i="70"/>
  <c r="F276" i="70"/>
  <c r="E276" i="70"/>
  <c r="D276" i="70"/>
  <c r="H275" i="70"/>
  <c r="C275" i="70"/>
  <c r="H274" i="70"/>
  <c r="C274" i="70"/>
  <c r="H273" i="70"/>
  <c r="C273" i="70"/>
  <c r="L272" i="70"/>
  <c r="K272" i="70"/>
  <c r="J272" i="70"/>
  <c r="I272" i="70"/>
  <c r="H272" i="70" s="1"/>
  <c r="G272" i="70"/>
  <c r="F272" i="70"/>
  <c r="E272" i="70"/>
  <c r="E270" i="70" s="1"/>
  <c r="E269" i="70" s="1"/>
  <c r="D272" i="70"/>
  <c r="H271" i="70"/>
  <c r="C271" i="70"/>
  <c r="L270" i="70"/>
  <c r="K270" i="70"/>
  <c r="J270" i="70"/>
  <c r="G270" i="70"/>
  <c r="F270" i="70"/>
  <c r="D270" i="70"/>
  <c r="L269" i="70"/>
  <c r="J269" i="70"/>
  <c r="G269" i="70"/>
  <c r="F269" i="70"/>
  <c r="D269" i="70"/>
  <c r="H268" i="70"/>
  <c r="C268" i="70"/>
  <c r="H267" i="70"/>
  <c r="C267" i="70"/>
  <c r="H266" i="70"/>
  <c r="C266" i="70"/>
  <c r="H265" i="70"/>
  <c r="C265" i="70"/>
  <c r="L264" i="70"/>
  <c r="K264" i="70"/>
  <c r="J264" i="70"/>
  <c r="I264" i="70"/>
  <c r="H264" i="70" s="1"/>
  <c r="G264" i="70"/>
  <c r="F264" i="70"/>
  <c r="E264" i="70"/>
  <c r="C264" i="70" s="1"/>
  <c r="D264" i="70"/>
  <c r="H263" i="70"/>
  <c r="C263" i="70"/>
  <c r="H262" i="70"/>
  <c r="C262" i="70"/>
  <c r="H261" i="70"/>
  <c r="C261" i="70"/>
  <c r="L260" i="70"/>
  <c r="K260" i="70"/>
  <c r="J260" i="70"/>
  <c r="I260" i="70"/>
  <c r="G260" i="70"/>
  <c r="F260" i="70"/>
  <c r="E260" i="70"/>
  <c r="D260" i="70"/>
  <c r="L259" i="70"/>
  <c r="K259" i="70"/>
  <c r="J259" i="70"/>
  <c r="G259" i="70"/>
  <c r="F259" i="70"/>
  <c r="D259" i="70"/>
  <c r="H258" i="70"/>
  <c r="C258" i="70"/>
  <c r="H257" i="70"/>
  <c r="C257" i="70"/>
  <c r="H256" i="70"/>
  <c r="C256" i="70"/>
  <c r="H255" i="70"/>
  <c r="C255" i="70"/>
  <c r="H254" i="70"/>
  <c r="C254" i="70"/>
  <c r="H253" i="70"/>
  <c r="C253" i="70"/>
  <c r="L252" i="70"/>
  <c r="K252" i="70"/>
  <c r="J252" i="70"/>
  <c r="I252" i="70"/>
  <c r="G252" i="70"/>
  <c r="F252" i="70"/>
  <c r="E252" i="70"/>
  <c r="E251" i="70" s="1"/>
  <c r="D252" i="70"/>
  <c r="L251" i="70"/>
  <c r="K251" i="70"/>
  <c r="J251" i="70"/>
  <c r="G251" i="70"/>
  <c r="F251" i="70"/>
  <c r="D251" i="70"/>
  <c r="C251" i="70"/>
  <c r="H250" i="70"/>
  <c r="C250" i="70"/>
  <c r="H249" i="70"/>
  <c r="C249" i="70"/>
  <c r="H248" i="70"/>
  <c r="C248" i="70"/>
  <c r="H247" i="70"/>
  <c r="C247" i="70"/>
  <c r="L246" i="70"/>
  <c r="K246" i="70"/>
  <c r="J246" i="70"/>
  <c r="I246" i="70"/>
  <c r="H246" i="70" s="1"/>
  <c r="G246" i="70"/>
  <c r="F246" i="70"/>
  <c r="E246" i="70"/>
  <c r="D246" i="70"/>
  <c r="C246" i="70" s="1"/>
  <c r="H245" i="70"/>
  <c r="C245" i="70"/>
  <c r="H244" i="70"/>
  <c r="C244" i="70"/>
  <c r="H243" i="70"/>
  <c r="C243" i="70"/>
  <c r="H242" i="70"/>
  <c r="C242" i="70"/>
  <c r="H241" i="70"/>
  <c r="C241" i="70"/>
  <c r="H240" i="70"/>
  <c r="C240" i="70"/>
  <c r="H239" i="70"/>
  <c r="C239" i="70"/>
  <c r="L238" i="70"/>
  <c r="K238" i="70"/>
  <c r="J238" i="70"/>
  <c r="I238" i="70"/>
  <c r="G238" i="70"/>
  <c r="F238" i="70"/>
  <c r="E238" i="70"/>
  <c r="D238" i="70"/>
  <c r="C238" i="70" s="1"/>
  <c r="H237" i="70"/>
  <c r="C237" i="70"/>
  <c r="H236" i="70"/>
  <c r="C236" i="70"/>
  <c r="L235" i="70"/>
  <c r="K235" i="70"/>
  <c r="J235" i="70"/>
  <c r="I235" i="70"/>
  <c r="H235" i="70" s="1"/>
  <c r="G235" i="70"/>
  <c r="F235" i="70"/>
  <c r="E235" i="70"/>
  <c r="D235" i="70"/>
  <c r="C235" i="70"/>
  <c r="H234" i="70"/>
  <c r="C234" i="70"/>
  <c r="L233" i="70"/>
  <c r="K233" i="70"/>
  <c r="H233" i="70" s="1"/>
  <c r="J233" i="70"/>
  <c r="I233" i="70"/>
  <c r="G233" i="70"/>
  <c r="G231" i="70" s="1"/>
  <c r="F233" i="70"/>
  <c r="E233" i="70"/>
  <c r="D233" i="70"/>
  <c r="C233" i="70"/>
  <c r="H232" i="70"/>
  <c r="C232" i="70"/>
  <c r="L231" i="70"/>
  <c r="K231" i="70"/>
  <c r="K230" i="70" s="1"/>
  <c r="J231" i="70"/>
  <c r="F231" i="70"/>
  <c r="D231" i="70"/>
  <c r="L230" i="70"/>
  <c r="J230" i="70"/>
  <c r="F230" i="70"/>
  <c r="D230" i="70"/>
  <c r="H229" i="70"/>
  <c r="C229" i="70"/>
  <c r="H228" i="70"/>
  <c r="C228" i="70"/>
  <c r="L227" i="70"/>
  <c r="K227" i="70"/>
  <c r="H227" i="70" s="1"/>
  <c r="J227" i="70"/>
  <c r="I227" i="70"/>
  <c r="G227" i="70"/>
  <c r="F227" i="70"/>
  <c r="E227" i="70"/>
  <c r="D227" i="70"/>
  <c r="C227" i="70"/>
  <c r="H226" i="70"/>
  <c r="C226" i="70"/>
  <c r="H225" i="70"/>
  <c r="C225" i="70"/>
  <c r="H224" i="70"/>
  <c r="C224" i="70"/>
  <c r="H223" i="70"/>
  <c r="C223" i="70"/>
  <c r="H222" i="70"/>
  <c r="C222" i="70"/>
  <c r="H221" i="70"/>
  <c r="C221" i="70"/>
  <c r="H220" i="70"/>
  <c r="C220" i="70"/>
  <c r="H219" i="70"/>
  <c r="C219" i="70"/>
  <c r="H218" i="70"/>
  <c r="C218" i="70"/>
  <c r="H217" i="70"/>
  <c r="C217" i="70"/>
  <c r="L216" i="70"/>
  <c r="K216" i="70"/>
  <c r="J216" i="70"/>
  <c r="I216" i="70"/>
  <c r="H216" i="70" s="1"/>
  <c r="G216" i="70"/>
  <c r="F216" i="70"/>
  <c r="E216" i="70"/>
  <c r="C216" i="70" s="1"/>
  <c r="D216" i="70"/>
  <c r="H215" i="70"/>
  <c r="C215" i="70"/>
  <c r="H214" i="70"/>
  <c r="C214" i="70"/>
  <c r="H213" i="70"/>
  <c r="C213" i="70"/>
  <c r="H212" i="70"/>
  <c r="C212" i="70"/>
  <c r="H211" i="70"/>
  <c r="C211" i="70"/>
  <c r="H210" i="70"/>
  <c r="C210" i="70"/>
  <c r="H209" i="70"/>
  <c r="C209" i="70"/>
  <c r="H208" i="70"/>
  <c r="C208" i="70"/>
  <c r="H207" i="70"/>
  <c r="C207" i="70"/>
  <c r="H206" i="70"/>
  <c r="C206" i="70"/>
  <c r="L205" i="70"/>
  <c r="K205" i="70"/>
  <c r="K204" i="70" s="1"/>
  <c r="K195" i="70" s="1"/>
  <c r="J205" i="70"/>
  <c r="I205" i="70"/>
  <c r="H205" i="70" s="1"/>
  <c r="G205" i="70"/>
  <c r="F205" i="70"/>
  <c r="E205" i="70"/>
  <c r="D205" i="70"/>
  <c r="C205" i="70"/>
  <c r="L204" i="70"/>
  <c r="J204" i="70"/>
  <c r="I204" i="70"/>
  <c r="H204" i="70" s="1"/>
  <c r="F204" i="70"/>
  <c r="E204" i="70"/>
  <c r="D204" i="70"/>
  <c r="H203" i="70"/>
  <c r="C203" i="70"/>
  <c r="H202" i="70"/>
  <c r="C202" i="70"/>
  <c r="H201" i="70"/>
  <c r="C201" i="70"/>
  <c r="H200" i="70"/>
  <c r="C200" i="70"/>
  <c r="H199" i="70"/>
  <c r="C199" i="70"/>
  <c r="L198" i="70"/>
  <c r="K198" i="70"/>
  <c r="J198" i="70"/>
  <c r="I198" i="70"/>
  <c r="H198" i="70" s="1"/>
  <c r="G198" i="70"/>
  <c r="F198" i="70"/>
  <c r="E198" i="70"/>
  <c r="E196" i="70" s="1"/>
  <c r="D198" i="70"/>
  <c r="H197" i="70"/>
  <c r="C197" i="70"/>
  <c r="L196" i="70"/>
  <c r="K196" i="70"/>
  <c r="J196" i="70"/>
  <c r="G196" i="70"/>
  <c r="F196" i="70"/>
  <c r="D196" i="70"/>
  <c r="L195" i="70"/>
  <c r="J195" i="70"/>
  <c r="F195" i="70"/>
  <c r="D195" i="70"/>
  <c r="L194" i="70"/>
  <c r="J194" i="70"/>
  <c r="F194" i="70"/>
  <c r="D194" i="70"/>
  <c r="H193" i="70"/>
  <c r="C193" i="70"/>
  <c r="L192" i="70"/>
  <c r="K192" i="70"/>
  <c r="J192" i="70"/>
  <c r="I192" i="70"/>
  <c r="G192" i="70"/>
  <c r="F192" i="70"/>
  <c r="E192" i="70"/>
  <c r="E191" i="70" s="1"/>
  <c r="D192" i="70"/>
  <c r="C192" i="70" s="1"/>
  <c r="L191" i="70"/>
  <c r="K191" i="70"/>
  <c r="K187" i="70" s="1"/>
  <c r="J191" i="70"/>
  <c r="G191" i="70"/>
  <c r="C191" i="70" s="1"/>
  <c r="F191" i="70"/>
  <c r="D191" i="70"/>
  <c r="H190" i="70"/>
  <c r="C190" i="70"/>
  <c r="H189" i="70"/>
  <c r="C189" i="70"/>
  <c r="L188" i="70"/>
  <c r="K188" i="70"/>
  <c r="J188" i="70"/>
  <c r="I188" i="70"/>
  <c r="G188" i="70"/>
  <c r="F188" i="70"/>
  <c r="E188" i="70"/>
  <c r="E187" i="70" s="1"/>
  <c r="D188" i="70"/>
  <c r="L187" i="70"/>
  <c r="J187" i="70"/>
  <c r="F187" i="70"/>
  <c r="D187" i="70"/>
  <c r="H186" i="70"/>
  <c r="C186" i="70"/>
  <c r="H185" i="70"/>
  <c r="C185" i="70"/>
  <c r="L184" i="70"/>
  <c r="K184" i="70"/>
  <c r="J184" i="70"/>
  <c r="I184" i="70"/>
  <c r="H184" i="70" s="1"/>
  <c r="G184" i="70"/>
  <c r="F184" i="70"/>
  <c r="E184" i="70"/>
  <c r="C184" i="70" s="1"/>
  <c r="D184" i="70"/>
  <c r="H183" i="70"/>
  <c r="C183" i="70"/>
  <c r="H182" i="70"/>
  <c r="C182" i="70"/>
  <c r="H181" i="70"/>
  <c r="C181" i="70"/>
  <c r="H180" i="70"/>
  <c r="C180" i="70"/>
  <c r="L179" i="70"/>
  <c r="K179" i="70"/>
  <c r="H179" i="70" s="1"/>
  <c r="J179" i="70"/>
  <c r="I179" i="70"/>
  <c r="G179" i="70"/>
  <c r="F179" i="70"/>
  <c r="E179" i="70"/>
  <c r="D179" i="70"/>
  <c r="C179" i="70"/>
  <c r="H178" i="70"/>
  <c r="C178" i="70"/>
  <c r="H177" i="70"/>
  <c r="C177" i="70"/>
  <c r="H176" i="70"/>
  <c r="C176" i="70"/>
  <c r="L175" i="70"/>
  <c r="K175" i="70"/>
  <c r="J175" i="70"/>
  <c r="I175" i="70"/>
  <c r="G175" i="70"/>
  <c r="G174" i="70" s="1"/>
  <c r="G173" i="70" s="1"/>
  <c r="F175" i="70"/>
  <c r="E175" i="70"/>
  <c r="D175" i="70"/>
  <c r="C175" i="70"/>
  <c r="L174" i="70"/>
  <c r="J174" i="70"/>
  <c r="I174" i="70"/>
  <c r="F174" i="70"/>
  <c r="E174" i="70"/>
  <c r="D174" i="70"/>
  <c r="L173" i="70"/>
  <c r="J173" i="70"/>
  <c r="F173" i="70"/>
  <c r="D173" i="70"/>
  <c r="H172" i="70"/>
  <c r="C172" i="70"/>
  <c r="H171" i="70"/>
  <c r="C171" i="70"/>
  <c r="H170" i="70"/>
  <c r="C170" i="70"/>
  <c r="H169" i="70"/>
  <c r="C169" i="70"/>
  <c r="H168" i="70"/>
  <c r="C168" i="70"/>
  <c r="H167" i="70"/>
  <c r="C167" i="70"/>
  <c r="L166" i="70"/>
  <c r="K166" i="70"/>
  <c r="J166" i="70"/>
  <c r="I166" i="70"/>
  <c r="G166" i="70"/>
  <c r="F166" i="70"/>
  <c r="E166" i="70"/>
  <c r="E165" i="70" s="1"/>
  <c r="D166" i="70"/>
  <c r="L165" i="70"/>
  <c r="K165" i="70"/>
  <c r="J165" i="70"/>
  <c r="G165" i="70"/>
  <c r="F165" i="70"/>
  <c r="D165" i="70"/>
  <c r="C165" i="70"/>
  <c r="H164" i="70"/>
  <c r="C164" i="70"/>
  <c r="H163" i="70"/>
  <c r="C163" i="70"/>
  <c r="H162" i="70"/>
  <c r="C162" i="70"/>
  <c r="H161" i="70"/>
  <c r="C161" i="70"/>
  <c r="L160" i="70"/>
  <c r="K160" i="70"/>
  <c r="J160" i="70"/>
  <c r="I160" i="70"/>
  <c r="G160" i="70"/>
  <c r="F160" i="70"/>
  <c r="E160" i="70"/>
  <c r="D160" i="70"/>
  <c r="C160" i="70" s="1"/>
  <c r="H159" i="70"/>
  <c r="C159" i="70"/>
  <c r="H158" i="70"/>
  <c r="C158" i="70"/>
  <c r="H157" i="70"/>
  <c r="C157" i="70"/>
  <c r="H156" i="70"/>
  <c r="C156" i="70"/>
  <c r="H155" i="70"/>
  <c r="C155" i="70"/>
  <c r="H154" i="70"/>
  <c r="C154" i="70"/>
  <c r="H153" i="70"/>
  <c r="C153" i="70"/>
  <c r="H152" i="70"/>
  <c r="C152" i="70"/>
  <c r="L151" i="70"/>
  <c r="K151" i="70"/>
  <c r="J151" i="70"/>
  <c r="I151" i="70"/>
  <c r="H151" i="70" s="1"/>
  <c r="G151" i="70"/>
  <c r="F151" i="70"/>
  <c r="E151" i="70"/>
  <c r="D151" i="70"/>
  <c r="C151" i="70"/>
  <c r="H150" i="70"/>
  <c r="C150" i="70"/>
  <c r="H149" i="70"/>
  <c r="C149" i="70"/>
  <c r="H148" i="70"/>
  <c r="C148" i="70"/>
  <c r="H147" i="70"/>
  <c r="C147" i="70"/>
  <c r="H146" i="70"/>
  <c r="C146" i="70"/>
  <c r="H145" i="70"/>
  <c r="C145" i="70"/>
  <c r="L144" i="70"/>
  <c r="K144" i="70"/>
  <c r="J144" i="70"/>
  <c r="I144" i="70"/>
  <c r="H144" i="70" s="1"/>
  <c r="G144" i="70"/>
  <c r="F144" i="70"/>
  <c r="E144" i="70"/>
  <c r="E130" i="70" s="1"/>
  <c r="D144" i="70"/>
  <c r="H143" i="70"/>
  <c r="C143" i="70"/>
  <c r="H142" i="70"/>
  <c r="C142" i="70"/>
  <c r="L141" i="70"/>
  <c r="K141" i="70"/>
  <c r="J141" i="70"/>
  <c r="H141" i="70" s="1"/>
  <c r="I141" i="70"/>
  <c r="G141" i="70"/>
  <c r="F141" i="70"/>
  <c r="E141" i="70"/>
  <c r="D141" i="70"/>
  <c r="C141" i="70"/>
  <c r="H140" i="70"/>
  <c r="C140" i="70"/>
  <c r="H139" i="70"/>
  <c r="C139" i="70"/>
  <c r="H138" i="70"/>
  <c r="C138" i="70"/>
  <c r="H137" i="70"/>
  <c r="C137" i="70"/>
  <c r="L136" i="70"/>
  <c r="K136" i="70"/>
  <c r="J136" i="70"/>
  <c r="I136" i="70"/>
  <c r="H136" i="70" s="1"/>
  <c r="G136" i="70"/>
  <c r="F136" i="70"/>
  <c r="E136" i="70"/>
  <c r="D136" i="70"/>
  <c r="C136" i="70" s="1"/>
  <c r="H135" i="70"/>
  <c r="C135" i="70"/>
  <c r="H134" i="70"/>
  <c r="C134" i="70"/>
  <c r="H133" i="70"/>
  <c r="C133" i="70"/>
  <c r="H132" i="70"/>
  <c r="C132" i="70"/>
  <c r="L131" i="70"/>
  <c r="K131" i="70"/>
  <c r="K130" i="70" s="1"/>
  <c r="J131" i="70"/>
  <c r="I131" i="70"/>
  <c r="G131" i="70"/>
  <c r="F131" i="70"/>
  <c r="E131" i="70"/>
  <c r="D131" i="70"/>
  <c r="C131" i="70"/>
  <c r="L130" i="70"/>
  <c r="J130" i="70"/>
  <c r="F130" i="70"/>
  <c r="D130" i="70"/>
  <c r="H129" i="70"/>
  <c r="C129" i="70"/>
  <c r="C128" i="70" s="1"/>
  <c r="L128" i="70"/>
  <c r="K128" i="70"/>
  <c r="J128" i="70"/>
  <c r="I128" i="70"/>
  <c r="H128" i="70"/>
  <c r="G128" i="70"/>
  <c r="F128" i="70"/>
  <c r="E128" i="70"/>
  <c r="D128" i="70"/>
  <c r="H127" i="70"/>
  <c r="C127" i="70"/>
  <c r="H126" i="70"/>
  <c r="C126" i="70"/>
  <c r="H125" i="70"/>
  <c r="C125" i="70"/>
  <c r="H124" i="70"/>
  <c r="C124" i="70"/>
  <c r="H123" i="70"/>
  <c r="C123" i="70"/>
  <c r="L122" i="70"/>
  <c r="K122" i="70"/>
  <c r="J122" i="70"/>
  <c r="I122" i="70"/>
  <c r="H122" i="70" s="1"/>
  <c r="G122" i="70"/>
  <c r="F122" i="70"/>
  <c r="E122" i="70"/>
  <c r="D122" i="70"/>
  <c r="C122" i="70" s="1"/>
  <c r="H121" i="70"/>
  <c r="C121" i="70"/>
  <c r="H120" i="70"/>
  <c r="C120" i="70"/>
  <c r="H119" i="70"/>
  <c r="C119" i="70"/>
  <c r="H118" i="70"/>
  <c r="C118" i="70"/>
  <c r="H117" i="70"/>
  <c r="C117" i="70"/>
  <c r="L116" i="70"/>
  <c r="K116" i="70"/>
  <c r="J116" i="70"/>
  <c r="I116" i="70"/>
  <c r="H116" i="70" s="1"/>
  <c r="G116" i="70"/>
  <c r="F116" i="70"/>
  <c r="E116" i="70"/>
  <c r="D116" i="70"/>
  <c r="C116" i="70" s="1"/>
  <c r="H115" i="70"/>
  <c r="C115" i="70"/>
  <c r="H114" i="70"/>
  <c r="C114" i="70"/>
  <c r="H113" i="70"/>
  <c r="C113" i="70"/>
  <c r="L112" i="70"/>
  <c r="K112" i="70"/>
  <c r="J112" i="70"/>
  <c r="I112" i="70"/>
  <c r="H112" i="70" s="1"/>
  <c r="G112" i="70"/>
  <c r="F112" i="70"/>
  <c r="E112" i="70"/>
  <c r="D112" i="70"/>
  <c r="C112" i="70" s="1"/>
  <c r="H111" i="70"/>
  <c r="C111" i="70"/>
  <c r="H110" i="70"/>
  <c r="C110" i="70"/>
  <c r="H109" i="70"/>
  <c r="C109" i="70"/>
  <c r="H108" i="70"/>
  <c r="C108" i="70"/>
  <c r="H107" i="70"/>
  <c r="C107" i="70"/>
  <c r="H106" i="70"/>
  <c r="C106" i="70"/>
  <c r="H105" i="70"/>
  <c r="C105" i="70"/>
  <c r="H104" i="70"/>
  <c r="C104" i="70"/>
  <c r="L103" i="70"/>
  <c r="K103" i="70"/>
  <c r="H103" i="70" s="1"/>
  <c r="J103" i="70"/>
  <c r="I103" i="70"/>
  <c r="G103" i="70"/>
  <c r="F103" i="70"/>
  <c r="E103" i="70"/>
  <c r="D103" i="70"/>
  <c r="C103" i="70"/>
  <c r="H102" i="70"/>
  <c r="C102" i="70"/>
  <c r="H101" i="70"/>
  <c r="C101" i="70"/>
  <c r="H100" i="70"/>
  <c r="C100" i="70"/>
  <c r="H99" i="70"/>
  <c r="C99" i="70"/>
  <c r="H98" i="70"/>
  <c r="C98" i="70"/>
  <c r="H97" i="70"/>
  <c r="C97" i="70"/>
  <c r="H96" i="70"/>
  <c r="C96" i="70"/>
  <c r="L95" i="70"/>
  <c r="K95" i="70"/>
  <c r="H95" i="70" s="1"/>
  <c r="J95" i="70"/>
  <c r="I95" i="70"/>
  <c r="G95" i="70"/>
  <c r="G83" i="70" s="1"/>
  <c r="F95" i="70"/>
  <c r="E95" i="70"/>
  <c r="D95" i="70"/>
  <c r="C95" i="70"/>
  <c r="H94" i="70"/>
  <c r="C94" i="70"/>
  <c r="H93" i="70"/>
  <c r="C93" i="70"/>
  <c r="H92" i="70"/>
  <c r="C92" i="70"/>
  <c r="H91" i="70"/>
  <c r="C91" i="70"/>
  <c r="H90" i="70"/>
  <c r="C90" i="70"/>
  <c r="L89" i="70"/>
  <c r="K89" i="70"/>
  <c r="H89" i="70" s="1"/>
  <c r="J89" i="70"/>
  <c r="I89" i="70"/>
  <c r="G89" i="70"/>
  <c r="F89" i="70"/>
  <c r="E89" i="70"/>
  <c r="D89" i="70"/>
  <c r="C89" i="70"/>
  <c r="H88" i="70"/>
  <c r="C88" i="70"/>
  <c r="H87" i="70"/>
  <c r="C87" i="70"/>
  <c r="H86" i="70"/>
  <c r="C86" i="70"/>
  <c r="H85" i="70"/>
  <c r="C85" i="70"/>
  <c r="L84" i="70"/>
  <c r="K84" i="70"/>
  <c r="J84" i="70"/>
  <c r="I84" i="70"/>
  <c r="G84" i="70"/>
  <c r="F84" i="70"/>
  <c r="E84" i="70"/>
  <c r="E83" i="70" s="1"/>
  <c r="D84" i="70"/>
  <c r="L83" i="70"/>
  <c r="J83" i="70"/>
  <c r="F83" i="70"/>
  <c r="D83" i="70"/>
  <c r="C83" i="70"/>
  <c r="H82" i="70"/>
  <c r="C82" i="70"/>
  <c r="H81" i="70"/>
  <c r="C81" i="70"/>
  <c r="L80" i="70"/>
  <c r="K80" i="70"/>
  <c r="J80" i="70"/>
  <c r="I80" i="70"/>
  <c r="H80" i="70" s="1"/>
  <c r="G80" i="70"/>
  <c r="F80" i="70"/>
  <c r="E80" i="70"/>
  <c r="D80" i="70"/>
  <c r="C80" i="70" s="1"/>
  <c r="H79" i="70"/>
  <c r="C79" i="70"/>
  <c r="H78" i="70"/>
  <c r="C78" i="70"/>
  <c r="L77" i="70"/>
  <c r="K77" i="70"/>
  <c r="J77" i="70"/>
  <c r="I77" i="70"/>
  <c r="G77" i="70"/>
  <c r="G76" i="70" s="1"/>
  <c r="F77" i="70"/>
  <c r="E77" i="70"/>
  <c r="D77" i="70"/>
  <c r="C77" i="70"/>
  <c r="L76" i="70"/>
  <c r="J76" i="70"/>
  <c r="I76" i="70"/>
  <c r="F76" i="70"/>
  <c r="E76" i="70"/>
  <c r="D76" i="70"/>
  <c r="L75" i="70"/>
  <c r="J75" i="70"/>
  <c r="F75" i="70"/>
  <c r="D75" i="70"/>
  <c r="H74" i="70"/>
  <c r="C74" i="70"/>
  <c r="H73" i="70"/>
  <c r="C73" i="70"/>
  <c r="H72" i="70"/>
  <c r="C72" i="70"/>
  <c r="H71" i="70"/>
  <c r="C71" i="70"/>
  <c r="H70" i="70"/>
  <c r="C70" i="70"/>
  <c r="L69" i="70"/>
  <c r="K69" i="70"/>
  <c r="H69" i="70" s="1"/>
  <c r="J69" i="70"/>
  <c r="I69" i="70"/>
  <c r="G69" i="70"/>
  <c r="F69" i="70"/>
  <c r="E69" i="70"/>
  <c r="D69" i="70"/>
  <c r="C69" i="70"/>
  <c r="H68" i="70"/>
  <c r="C68" i="70"/>
  <c r="L67" i="70"/>
  <c r="J67" i="70"/>
  <c r="I67" i="70"/>
  <c r="G67" i="70"/>
  <c r="F67" i="70"/>
  <c r="E67" i="70"/>
  <c r="D67" i="70"/>
  <c r="C67" i="70"/>
  <c r="H66" i="70"/>
  <c r="C66" i="70"/>
  <c r="H65" i="70"/>
  <c r="C65" i="70"/>
  <c r="H64" i="70"/>
  <c r="C64" i="70"/>
  <c r="H63" i="70"/>
  <c r="C63" i="70"/>
  <c r="H62" i="70"/>
  <c r="C62" i="70"/>
  <c r="H61" i="70"/>
  <c r="C61" i="70"/>
  <c r="H60" i="70"/>
  <c r="C60" i="70"/>
  <c r="H59" i="70"/>
  <c r="C59" i="70"/>
  <c r="L58" i="70"/>
  <c r="K58" i="70"/>
  <c r="J58" i="70"/>
  <c r="I58" i="70"/>
  <c r="H58" i="70" s="1"/>
  <c r="G58" i="70"/>
  <c r="F58" i="70"/>
  <c r="E58" i="70"/>
  <c r="D58" i="70"/>
  <c r="C58" i="70" s="1"/>
  <c r="H57" i="70"/>
  <c r="C57" i="70"/>
  <c r="H56" i="70"/>
  <c r="C56" i="70"/>
  <c r="L55" i="70"/>
  <c r="K55" i="70"/>
  <c r="J55" i="70"/>
  <c r="I55" i="70"/>
  <c r="G55" i="70"/>
  <c r="G54" i="70" s="1"/>
  <c r="F55" i="70"/>
  <c r="E55" i="70"/>
  <c r="D55" i="70"/>
  <c r="C55" i="70"/>
  <c r="L54" i="70"/>
  <c r="J54" i="70"/>
  <c r="I54" i="70"/>
  <c r="F54" i="70"/>
  <c r="E54" i="70"/>
  <c r="E53" i="70" s="1"/>
  <c r="D54" i="70"/>
  <c r="L53" i="70"/>
  <c r="J53" i="70"/>
  <c r="F53" i="70"/>
  <c r="D53" i="70"/>
  <c r="L52" i="70"/>
  <c r="J52" i="70"/>
  <c r="F52" i="70"/>
  <c r="D52" i="70"/>
  <c r="L51" i="70"/>
  <c r="J51" i="70"/>
  <c r="J287" i="70" s="1"/>
  <c r="F51" i="70"/>
  <c r="D51" i="70"/>
  <c r="L50" i="70"/>
  <c r="J50" i="70"/>
  <c r="F50" i="70"/>
  <c r="H47" i="70"/>
  <c r="C47" i="70"/>
  <c r="H46" i="70"/>
  <c r="C46" i="70"/>
  <c r="L45" i="70"/>
  <c r="G45" i="70"/>
  <c r="C45" i="70" s="1"/>
  <c r="H44" i="70"/>
  <c r="C44" i="70"/>
  <c r="K43" i="70"/>
  <c r="J43" i="70"/>
  <c r="I43" i="70"/>
  <c r="H43" i="70" s="1"/>
  <c r="F43" i="70"/>
  <c r="E43" i="70"/>
  <c r="D43" i="70"/>
  <c r="C43" i="70" s="1"/>
  <c r="H42" i="70"/>
  <c r="C42" i="70"/>
  <c r="I41" i="70"/>
  <c r="D41" i="70"/>
  <c r="C41" i="70" s="1"/>
  <c r="H40" i="70"/>
  <c r="C40" i="70"/>
  <c r="H39" i="70"/>
  <c r="C39" i="70"/>
  <c r="H38" i="70"/>
  <c r="C38" i="70"/>
  <c r="H37" i="70"/>
  <c r="C37" i="70"/>
  <c r="K36" i="70"/>
  <c r="H36" i="70" s="1"/>
  <c r="F36" i="70"/>
  <c r="C36" i="70" s="1"/>
  <c r="H35" i="70"/>
  <c r="C35" i="70"/>
  <c r="H34" i="70"/>
  <c r="C34" i="70"/>
  <c r="K33" i="70"/>
  <c r="H33" i="70" s="1"/>
  <c r="F33" i="70"/>
  <c r="C33" i="70" s="1"/>
  <c r="H32" i="70"/>
  <c r="C32" i="70"/>
  <c r="K31" i="70"/>
  <c r="H31" i="70" s="1"/>
  <c r="F31" i="70"/>
  <c r="H30" i="70"/>
  <c r="C30" i="70"/>
  <c r="H29" i="70"/>
  <c r="C29" i="70"/>
  <c r="H28" i="70"/>
  <c r="C28" i="70"/>
  <c r="K27" i="70"/>
  <c r="H27" i="70" s="1"/>
  <c r="F27" i="70"/>
  <c r="C27" i="70" s="1"/>
  <c r="H25" i="70"/>
  <c r="C25" i="70"/>
  <c r="H24" i="70"/>
  <c r="C24" i="70"/>
  <c r="H23" i="70"/>
  <c r="C23" i="70"/>
  <c r="H22" i="70"/>
  <c r="C22" i="70"/>
  <c r="L21" i="70"/>
  <c r="K21" i="70"/>
  <c r="K289" i="70" s="1"/>
  <c r="K288" i="70" s="1"/>
  <c r="J21" i="70"/>
  <c r="J289" i="70" s="1"/>
  <c r="J288" i="70" s="1"/>
  <c r="I21" i="70"/>
  <c r="I289" i="70" s="1"/>
  <c r="H21" i="70"/>
  <c r="G21" i="70"/>
  <c r="F21" i="70"/>
  <c r="F289" i="70" s="1"/>
  <c r="F288" i="70" s="1"/>
  <c r="E21" i="70"/>
  <c r="E289" i="70" s="1"/>
  <c r="D21" i="70"/>
  <c r="J20" i="70"/>
  <c r="E20" i="70"/>
  <c r="H298" i="69"/>
  <c r="C298" i="69"/>
  <c r="H297" i="69"/>
  <c r="C297" i="69"/>
  <c r="H296" i="69"/>
  <c r="C296" i="69"/>
  <c r="H295" i="69"/>
  <c r="C295" i="69"/>
  <c r="H294" i="69"/>
  <c r="C294" i="69"/>
  <c r="H293" i="69"/>
  <c r="C293" i="69"/>
  <c r="H292" i="69"/>
  <c r="C292" i="69"/>
  <c r="H291" i="69"/>
  <c r="C291" i="69"/>
  <c r="L290" i="69"/>
  <c r="K290" i="69"/>
  <c r="J290" i="69"/>
  <c r="I290" i="69"/>
  <c r="H290" i="69"/>
  <c r="G290" i="69"/>
  <c r="F290" i="69"/>
  <c r="E290" i="69"/>
  <c r="D290" i="69"/>
  <c r="C290" i="69"/>
  <c r="H285" i="69"/>
  <c r="C285" i="69"/>
  <c r="H284" i="69"/>
  <c r="C284" i="69"/>
  <c r="L283" i="69"/>
  <c r="K283" i="69"/>
  <c r="J283" i="69"/>
  <c r="I283" i="69"/>
  <c r="G283" i="69"/>
  <c r="F283" i="69"/>
  <c r="E283" i="69"/>
  <c r="D283" i="69"/>
  <c r="H282" i="69"/>
  <c r="C282" i="69"/>
  <c r="L281" i="69"/>
  <c r="K281" i="69"/>
  <c r="J281" i="69"/>
  <c r="I281" i="69"/>
  <c r="G281" i="69"/>
  <c r="F281" i="69"/>
  <c r="E281" i="69"/>
  <c r="D281" i="69"/>
  <c r="C281" i="69" s="1"/>
  <c r="H280" i="69"/>
  <c r="C280" i="69"/>
  <c r="H279" i="69"/>
  <c r="C279" i="69"/>
  <c r="H278" i="69"/>
  <c r="C278" i="69"/>
  <c r="H277" i="69"/>
  <c r="C277" i="69"/>
  <c r="L276" i="69"/>
  <c r="K276" i="69"/>
  <c r="J276" i="69"/>
  <c r="I276" i="69"/>
  <c r="H276" i="69"/>
  <c r="G276" i="69"/>
  <c r="F276" i="69"/>
  <c r="E276" i="69"/>
  <c r="D276" i="69"/>
  <c r="C276" i="69" s="1"/>
  <c r="H275" i="69"/>
  <c r="C275" i="69"/>
  <c r="H274" i="69"/>
  <c r="C274" i="69"/>
  <c r="H273" i="69"/>
  <c r="C273" i="69"/>
  <c r="L272" i="69"/>
  <c r="K272" i="69"/>
  <c r="J272" i="69"/>
  <c r="I272" i="69"/>
  <c r="H272" i="69"/>
  <c r="G272" i="69"/>
  <c r="F272" i="69"/>
  <c r="E272" i="69"/>
  <c r="D272" i="69"/>
  <c r="C272" i="69" s="1"/>
  <c r="H271" i="69"/>
  <c r="C271" i="69"/>
  <c r="L270" i="69"/>
  <c r="L269" i="69" s="1"/>
  <c r="K270" i="69"/>
  <c r="K269" i="69" s="1"/>
  <c r="J270" i="69"/>
  <c r="I270" i="69"/>
  <c r="H270" i="69"/>
  <c r="G270" i="69"/>
  <c r="G269" i="69" s="1"/>
  <c r="F270" i="69"/>
  <c r="E270" i="69"/>
  <c r="D270" i="69"/>
  <c r="I269" i="69"/>
  <c r="F269" i="69"/>
  <c r="E269" i="69"/>
  <c r="H268" i="69"/>
  <c r="C268" i="69"/>
  <c r="H267" i="69"/>
  <c r="C267" i="69"/>
  <c r="H266" i="69"/>
  <c r="C266" i="69"/>
  <c r="H265" i="69"/>
  <c r="C265" i="69"/>
  <c r="L264" i="69"/>
  <c r="K264" i="69"/>
  <c r="J264" i="69"/>
  <c r="I264" i="69"/>
  <c r="H264" i="69"/>
  <c r="G264" i="69"/>
  <c r="F264" i="69"/>
  <c r="E264" i="69"/>
  <c r="D264" i="69"/>
  <c r="C264" i="69" s="1"/>
  <c r="H263" i="69"/>
  <c r="C263" i="69"/>
  <c r="H262" i="69"/>
  <c r="C262" i="69"/>
  <c r="H261" i="69"/>
  <c r="C261" i="69"/>
  <c r="L260" i="69"/>
  <c r="L259" i="69" s="1"/>
  <c r="K260" i="69"/>
  <c r="K259" i="69" s="1"/>
  <c r="J260" i="69"/>
  <c r="I260" i="69"/>
  <c r="H260" i="69"/>
  <c r="G260" i="69"/>
  <c r="G259" i="69" s="1"/>
  <c r="F260" i="69"/>
  <c r="E260" i="69"/>
  <c r="D260" i="69"/>
  <c r="J259" i="69"/>
  <c r="I259" i="69"/>
  <c r="F259" i="69"/>
  <c r="E259" i="69"/>
  <c r="H258" i="69"/>
  <c r="C258" i="69"/>
  <c r="H257" i="69"/>
  <c r="C257" i="69"/>
  <c r="H256" i="69"/>
  <c r="C256" i="69"/>
  <c r="H255" i="69"/>
  <c r="C255" i="69"/>
  <c r="H254" i="69"/>
  <c r="C254" i="69"/>
  <c r="H253" i="69"/>
  <c r="C253" i="69"/>
  <c r="L252" i="69"/>
  <c r="L251" i="69" s="1"/>
  <c r="K252" i="69"/>
  <c r="K251" i="69" s="1"/>
  <c r="J252" i="69"/>
  <c r="I252" i="69"/>
  <c r="H252" i="69"/>
  <c r="G252" i="69"/>
  <c r="G251" i="69" s="1"/>
  <c r="F252" i="69"/>
  <c r="E252" i="69"/>
  <c r="D252" i="69"/>
  <c r="J251" i="69"/>
  <c r="I251" i="69"/>
  <c r="F251" i="69"/>
  <c r="E251" i="69"/>
  <c r="H250" i="69"/>
  <c r="C250" i="69"/>
  <c r="H249" i="69"/>
  <c r="C249" i="69"/>
  <c r="H248" i="69"/>
  <c r="C248" i="69"/>
  <c r="H247" i="69"/>
  <c r="C247" i="69"/>
  <c r="L246" i="69"/>
  <c r="K246" i="69"/>
  <c r="J246" i="69"/>
  <c r="I246" i="69"/>
  <c r="H246" i="69"/>
  <c r="G246" i="69"/>
  <c r="F246" i="69"/>
  <c r="E246" i="69"/>
  <c r="D246" i="69"/>
  <c r="C246" i="69" s="1"/>
  <c r="H245" i="69"/>
  <c r="C245" i="69"/>
  <c r="H244" i="69"/>
  <c r="C244" i="69"/>
  <c r="H243" i="69"/>
  <c r="C243" i="69"/>
  <c r="H242" i="69"/>
  <c r="C242" i="69"/>
  <c r="H241" i="69"/>
  <c r="C241" i="69"/>
  <c r="H240" i="69"/>
  <c r="C240" i="69"/>
  <c r="H239" i="69"/>
  <c r="C239" i="69"/>
  <c r="L238" i="69"/>
  <c r="L231" i="69" s="1"/>
  <c r="K238" i="69"/>
  <c r="J238" i="69"/>
  <c r="I238" i="69"/>
  <c r="H238" i="69"/>
  <c r="G238" i="69"/>
  <c r="F238" i="69"/>
  <c r="E238" i="69"/>
  <c r="D238" i="69"/>
  <c r="H237" i="69"/>
  <c r="C237" i="69"/>
  <c r="H236" i="69"/>
  <c r="C236" i="69"/>
  <c r="L235" i="69"/>
  <c r="K235" i="69"/>
  <c r="J235" i="69"/>
  <c r="H235" i="69" s="1"/>
  <c r="I235" i="69"/>
  <c r="G235" i="69"/>
  <c r="F235" i="69"/>
  <c r="E235" i="69"/>
  <c r="D235" i="69"/>
  <c r="C235" i="69" s="1"/>
  <c r="H234" i="69"/>
  <c r="C234" i="69"/>
  <c r="L233" i="69"/>
  <c r="K233" i="69"/>
  <c r="J233" i="69"/>
  <c r="H233" i="69" s="1"/>
  <c r="I233" i="69"/>
  <c r="G233" i="69"/>
  <c r="F233" i="69"/>
  <c r="F231" i="69" s="1"/>
  <c r="E233" i="69"/>
  <c r="D233" i="69"/>
  <c r="H232" i="69"/>
  <c r="C232" i="69"/>
  <c r="K231" i="69"/>
  <c r="I231" i="69"/>
  <c r="G231" i="69"/>
  <c r="E231" i="69"/>
  <c r="L230" i="69"/>
  <c r="I230" i="69"/>
  <c r="E230" i="69"/>
  <c r="H229" i="69"/>
  <c r="C229" i="69"/>
  <c r="H228" i="69"/>
  <c r="C228" i="69"/>
  <c r="L227" i="69"/>
  <c r="K227" i="69"/>
  <c r="J227" i="69"/>
  <c r="H227" i="69" s="1"/>
  <c r="I227" i="69"/>
  <c r="G227" i="69"/>
  <c r="F227" i="69"/>
  <c r="E227" i="69"/>
  <c r="D227" i="69"/>
  <c r="C227" i="69" s="1"/>
  <c r="H226" i="69"/>
  <c r="C226" i="69"/>
  <c r="H225" i="69"/>
  <c r="C225" i="69"/>
  <c r="H224" i="69"/>
  <c r="C224" i="69"/>
  <c r="H223" i="69"/>
  <c r="C223" i="69"/>
  <c r="H222" i="69"/>
  <c r="C222" i="69"/>
  <c r="H221" i="69"/>
  <c r="C221" i="69"/>
  <c r="H220" i="69"/>
  <c r="C220" i="69"/>
  <c r="H219" i="69"/>
  <c r="C219" i="69"/>
  <c r="H218" i="69"/>
  <c r="C218" i="69"/>
  <c r="H217" i="69"/>
  <c r="C217" i="69"/>
  <c r="L216" i="69"/>
  <c r="L204" i="69" s="1"/>
  <c r="K216" i="69"/>
  <c r="J216" i="69"/>
  <c r="I216" i="69"/>
  <c r="H216" i="69"/>
  <c r="G216" i="69"/>
  <c r="F216" i="69"/>
  <c r="E216" i="69"/>
  <c r="D216" i="69"/>
  <c r="C216" i="69" s="1"/>
  <c r="H215" i="69"/>
  <c r="C215" i="69"/>
  <c r="H214" i="69"/>
  <c r="C214" i="69"/>
  <c r="H213" i="69"/>
  <c r="C213" i="69"/>
  <c r="H212" i="69"/>
  <c r="C212" i="69"/>
  <c r="H211" i="69"/>
  <c r="C211" i="69"/>
  <c r="H210" i="69"/>
  <c r="C210" i="69"/>
  <c r="H209" i="69"/>
  <c r="C209" i="69"/>
  <c r="H208" i="69"/>
  <c r="C208" i="69"/>
  <c r="H207" i="69"/>
  <c r="C207" i="69"/>
  <c r="H206" i="69"/>
  <c r="C206" i="69"/>
  <c r="L205" i="69"/>
  <c r="K205" i="69"/>
  <c r="J205" i="69"/>
  <c r="I205" i="69"/>
  <c r="G205" i="69"/>
  <c r="F205" i="69"/>
  <c r="E205" i="69"/>
  <c r="D205" i="69"/>
  <c r="C205" i="69" s="1"/>
  <c r="K204" i="69"/>
  <c r="I204" i="69"/>
  <c r="G204" i="69"/>
  <c r="E204" i="69"/>
  <c r="D204" i="69"/>
  <c r="H203" i="69"/>
  <c r="C203" i="69"/>
  <c r="H202" i="69"/>
  <c r="C202" i="69"/>
  <c r="H201" i="69"/>
  <c r="C201" i="69"/>
  <c r="H200" i="69"/>
  <c r="C200" i="69"/>
  <c r="H199" i="69"/>
  <c r="C199" i="69"/>
  <c r="L198" i="69"/>
  <c r="K198" i="69"/>
  <c r="J198" i="69"/>
  <c r="I198" i="69"/>
  <c r="H198" i="69"/>
  <c r="G198" i="69"/>
  <c r="F198" i="69"/>
  <c r="E198" i="69"/>
  <c r="D198" i="69"/>
  <c r="C198" i="69" s="1"/>
  <c r="H197" i="69"/>
  <c r="C197" i="69"/>
  <c r="L196" i="69"/>
  <c r="K196" i="69"/>
  <c r="J196" i="69"/>
  <c r="I196" i="69"/>
  <c r="H196" i="69"/>
  <c r="G196" i="69"/>
  <c r="F196" i="69"/>
  <c r="E196" i="69"/>
  <c r="D196" i="69"/>
  <c r="K195" i="69"/>
  <c r="I195" i="69"/>
  <c r="G195" i="69"/>
  <c r="E195" i="69"/>
  <c r="I194" i="69"/>
  <c r="E194" i="69"/>
  <c r="H193" i="69"/>
  <c r="C193" i="69"/>
  <c r="L192" i="69"/>
  <c r="L191" i="69" s="1"/>
  <c r="K192" i="69"/>
  <c r="J192" i="69"/>
  <c r="I192" i="69"/>
  <c r="H192" i="69"/>
  <c r="G192" i="69"/>
  <c r="F192" i="69"/>
  <c r="E192" i="69"/>
  <c r="D192" i="69"/>
  <c r="K191" i="69"/>
  <c r="J191" i="69"/>
  <c r="I191" i="69"/>
  <c r="G191" i="69"/>
  <c r="F191" i="69"/>
  <c r="E191" i="69"/>
  <c r="H190" i="69"/>
  <c r="C190" i="69"/>
  <c r="H189" i="69"/>
  <c r="C189" i="69"/>
  <c r="L188" i="69"/>
  <c r="K188" i="69"/>
  <c r="J188" i="69"/>
  <c r="I188" i="69"/>
  <c r="H188" i="69"/>
  <c r="G188" i="69"/>
  <c r="F188" i="69"/>
  <c r="E188" i="69"/>
  <c r="D188" i="69"/>
  <c r="K187" i="69"/>
  <c r="J187" i="69"/>
  <c r="I187" i="69"/>
  <c r="G187" i="69"/>
  <c r="F187" i="69"/>
  <c r="E187" i="69"/>
  <c r="H186" i="69"/>
  <c r="C186" i="69"/>
  <c r="H185" i="69"/>
  <c r="C185" i="69"/>
  <c r="L184" i="69"/>
  <c r="K184" i="69"/>
  <c r="J184" i="69"/>
  <c r="I184" i="69"/>
  <c r="H184" i="69"/>
  <c r="G184" i="69"/>
  <c r="F184" i="69"/>
  <c r="E184" i="69"/>
  <c r="D184" i="69"/>
  <c r="C184" i="69" s="1"/>
  <c r="H183" i="69"/>
  <c r="C183" i="69"/>
  <c r="H182" i="69"/>
  <c r="C182" i="69"/>
  <c r="H181" i="69"/>
  <c r="C181" i="69"/>
  <c r="H180" i="69"/>
  <c r="C180" i="69"/>
  <c r="L179" i="69"/>
  <c r="K179" i="69"/>
  <c r="J179" i="69"/>
  <c r="H179" i="69" s="1"/>
  <c r="I179" i="69"/>
  <c r="G179" i="69"/>
  <c r="F179" i="69"/>
  <c r="E179" i="69"/>
  <c r="D179" i="69"/>
  <c r="H178" i="69"/>
  <c r="C178" i="69"/>
  <c r="H177" i="69"/>
  <c r="C177" i="69"/>
  <c r="H176" i="69"/>
  <c r="C176" i="69"/>
  <c r="L175" i="69"/>
  <c r="K175" i="69"/>
  <c r="J175" i="69"/>
  <c r="I175" i="69"/>
  <c r="G175" i="69"/>
  <c r="F175" i="69"/>
  <c r="E175" i="69"/>
  <c r="D175" i="69"/>
  <c r="C175" i="69" s="1"/>
  <c r="L174" i="69"/>
  <c r="L173" i="69" s="1"/>
  <c r="K174" i="69"/>
  <c r="I174" i="69"/>
  <c r="G174" i="69"/>
  <c r="E174" i="69"/>
  <c r="D174" i="69"/>
  <c r="K173" i="69"/>
  <c r="I173" i="69"/>
  <c r="G173" i="69"/>
  <c r="E173" i="69"/>
  <c r="H172" i="69"/>
  <c r="C172" i="69"/>
  <c r="H171" i="69"/>
  <c r="C171" i="69"/>
  <c r="H170" i="69"/>
  <c r="C170" i="69"/>
  <c r="H169" i="69"/>
  <c r="C169" i="69"/>
  <c r="H168" i="69"/>
  <c r="C168" i="69"/>
  <c r="H167" i="69"/>
  <c r="C167" i="69"/>
  <c r="L166" i="69"/>
  <c r="L165" i="69" s="1"/>
  <c r="K166" i="69"/>
  <c r="J166" i="69"/>
  <c r="I166" i="69"/>
  <c r="H166" i="69"/>
  <c r="G166" i="69"/>
  <c r="F166" i="69"/>
  <c r="E166" i="69"/>
  <c r="D166" i="69"/>
  <c r="K165" i="69"/>
  <c r="J165" i="69"/>
  <c r="I165" i="69"/>
  <c r="G165" i="69"/>
  <c r="F165" i="69"/>
  <c r="E165" i="69"/>
  <c r="H164" i="69"/>
  <c r="C164" i="69"/>
  <c r="H163" i="69"/>
  <c r="C163" i="69"/>
  <c r="H162" i="69"/>
  <c r="C162" i="69"/>
  <c r="H161" i="69"/>
  <c r="C161" i="69"/>
  <c r="L160" i="69"/>
  <c r="K160" i="69"/>
  <c r="J160" i="69"/>
  <c r="I160" i="69"/>
  <c r="H160" i="69"/>
  <c r="G160" i="69"/>
  <c r="F160" i="69"/>
  <c r="E160" i="69"/>
  <c r="D160" i="69"/>
  <c r="C160" i="69" s="1"/>
  <c r="H159" i="69"/>
  <c r="C159" i="69"/>
  <c r="H158" i="69"/>
  <c r="C158" i="69"/>
  <c r="H157" i="69"/>
  <c r="C157" i="69"/>
  <c r="H156" i="69"/>
  <c r="C156" i="69"/>
  <c r="H155" i="69"/>
  <c r="C155" i="69"/>
  <c r="H154" i="69"/>
  <c r="C154" i="69"/>
  <c r="H153" i="69"/>
  <c r="C153" i="69"/>
  <c r="H152" i="69"/>
  <c r="C152" i="69"/>
  <c r="L151" i="69"/>
  <c r="K151" i="69"/>
  <c r="J151" i="69"/>
  <c r="H151" i="69" s="1"/>
  <c r="I151" i="69"/>
  <c r="G151" i="69"/>
  <c r="F151" i="69"/>
  <c r="E151" i="69"/>
  <c r="D151" i="69"/>
  <c r="C151" i="69" s="1"/>
  <c r="H150" i="69"/>
  <c r="C150" i="69"/>
  <c r="H149" i="69"/>
  <c r="C149" i="69"/>
  <c r="H148" i="69"/>
  <c r="C148" i="69"/>
  <c r="H147" i="69"/>
  <c r="C147" i="69"/>
  <c r="H146" i="69"/>
  <c r="C146" i="69"/>
  <c r="H145" i="69"/>
  <c r="C145" i="69"/>
  <c r="L144" i="69"/>
  <c r="K144" i="69"/>
  <c r="J144" i="69"/>
  <c r="I144" i="69"/>
  <c r="H144" i="69"/>
  <c r="G144" i="69"/>
  <c r="F144" i="69"/>
  <c r="E144" i="69"/>
  <c r="D144" i="69"/>
  <c r="C144" i="69" s="1"/>
  <c r="H143" i="69"/>
  <c r="C143" i="69"/>
  <c r="H142" i="69"/>
  <c r="C142" i="69"/>
  <c r="L141" i="69"/>
  <c r="K141" i="69"/>
  <c r="J141" i="69"/>
  <c r="H141" i="69" s="1"/>
  <c r="I141" i="69"/>
  <c r="G141" i="69"/>
  <c r="F141" i="69"/>
  <c r="E141" i="69"/>
  <c r="D141" i="69"/>
  <c r="H140" i="69"/>
  <c r="C140" i="69"/>
  <c r="H139" i="69"/>
  <c r="C139" i="69"/>
  <c r="H138" i="69"/>
  <c r="C138" i="69"/>
  <c r="H137" i="69"/>
  <c r="C137" i="69"/>
  <c r="L136" i="69"/>
  <c r="K136" i="69"/>
  <c r="J136" i="69"/>
  <c r="I136" i="69"/>
  <c r="H136" i="69"/>
  <c r="G136" i="69"/>
  <c r="F136" i="69"/>
  <c r="E136" i="69"/>
  <c r="D136" i="69"/>
  <c r="C136" i="69" s="1"/>
  <c r="H135" i="69"/>
  <c r="C135" i="69"/>
  <c r="H134" i="69"/>
  <c r="C134" i="69"/>
  <c r="H133" i="69"/>
  <c r="C133" i="69"/>
  <c r="H132" i="69"/>
  <c r="C132" i="69"/>
  <c r="L131" i="69"/>
  <c r="K131" i="69"/>
  <c r="J131" i="69"/>
  <c r="I131" i="69"/>
  <c r="G131" i="69"/>
  <c r="F131" i="69"/>
  <c r="E131" i="69"/>
  <c r="D131" i="69"/>
  <c r="L130" i="69"/>
  <c r="K130" i="69"/>
  <c r="I130" i="69"/>
  <c r="G130" i="69"/>
  <c r="E130" i="69"/>
  <c r="H129" i="69"/>
  <c r="C129" i="69"/>
  <c r="L128" i="69"/>
  <c r="K128" i="69"/>
  <c r="J128" i="69"/>
  <c r="I128" i="69"/>
  <c r="H128" i="69"/>
  <c r="G128" i="69"/>
  <c r="F128" i="69"/>
  <c r="E128" i="69"/>
  <c r="D128" i="69"/>
  <c r="C128" i="69"/>
  <c r="H127" i="69"/>
  <c r="C127" i="69"/>
  <c r="H126" i="69"/>
  <c r="C126" i="69"/>
  <c r="H125" i="69"/>
  <c r="C125" i="69"/>
  <c r="H124" i="69"/>
  <c r="C124" i="69"/>
  <c r="H123" i="69"/>
  <c r="C123" i="69"/>
  <c r="L122" i="69"/>
  <c r="K122" i="69"/>
  <c r="J122" i="69"/>
  <c r="I122" i="69"/>
  <c r="H122" i="69"/>
  <c r="G122" i="69"/>
  <c r="F122" i="69"/>
  <c r="E122" i="69"/>
  <c r="D122" i="69"/>
  <c r="C122" i="69" s="1"/>
  <c r="H121" i="69"/>
  <c r="C121" i="69"/>
  <c r="H120" i="69"/>
  <c r="C120" i="69"/>
  <c r="H119" i="69"/>
  <c r="C119" i="69"/>
  <c r="H118" i="69"/>
  <c r="C118" i="69"/>
  <c r="H117" i="69"/>
  <c r="C117" i="69"/>
  <c r="L116" i="69"/>
  <c r="K116" i="69"/>
  <c r="J116" i="69"/>
  <c r="I116" i="69"/>
  <c r="H116" i="69"/>
  <c r="G116" i="69"/>
  <c r="F116" i="69"/>
  <c r="E116" i="69"/>
  <c r="D116" i="69"/>
  <c r="C116" i="69" s="1"/>
  <c r="H115" i="69"/>
  <c r="C115" i="69"/>
  <c r="H114" i="69"/>
  <c r="C114" i="69"/>
  <c r="H113" i="69"/>
  <c r="C113" i="69"/>
  <c r="L112" i="69"/>
  <c r="K112" i="69"/>
  <c r="J112" i="69"/>
  <c r="I112" i="69"/>
  <c r="H112" i="69"/>
  <c r="G112" i="69"/>
  <c r="F112" i="69"/>
  <c r="E112" i="69"/>
  <c r="D112" i="69"/>
  <c r="C112" i="69" s="1"/>
  <c r="H111" i="69"/>
  <c r="C111" i="69"/>
  <c r="H110" i="69"/>
  <c r="C110" i="69"/>
  <c r="H109" i="69"/>
  <c r="C109" i="69"/>
  <c r="H108" i="69"/>
  <c r="C108" i="69"/>
  <c r="H107" i="69"/>
  <c r="C107" i="69"/>
  <c r="H106" i="69"/>
  <c r="C106" i="69"/>
  <c r="H105" i="69"/>
  <c r="C105" i="69"/>
  <c r="H104" i="69"/>
  <c r="C104" i="69"/>
  <c r="L103" i="69"/>
  <c r="K103" i="69"/>
  <c r="J103" i="69"/>
  <c r="H103" i="69" s="1"/>
  <c r="I103" i="69"/>
  <c r="G103" i="69"/>
  <c r="F103" i="69"/>
  <c r="E103" i="69"/>
  <c r="D103" i="69"/>
  <c r="H102" i="69"/>
  <c r="C102" i="69"/>
  <c r="H101" i="69"/>
  <c r="C101" i="69"/>
  <c r="H100" i="69"/>
  <c r="C100" i="69"/>
  <c r="H99" i="69"/>
  <c r="C99" i="69"/>
  <c r="H98" i="69"/>
  <c r="C98" i="69"/>
  <c r="H97" i="69"/>
  <c r="C97" i="69"/>
  <c r="H96" i="69"/>
  <c r="C96" i="69"/>
  <c r="L95" i="69"/>
  <c r="K95" i="69"/>
  <c r="J95" i="69"/>
  <c r="I95" i="69"/>
  <c r="G95" i="69"/>
  <c r="F95" i="69"/>
  <c r="E95" i="69"/>
  <c r="D95" i="69"/>
  <c r="C95" i="69" s="1"/>
  <c r="H94" i="69"/>
  <c r="C94" i="69"/>
  <c r="H93" i="69"/>
  <c r="C93" i="69"/>
  <c r="H92" i="69"/>
  <c r="C92" i="69"/>
  <c r="H91" i="69"/>
  <c r="C91" i="69"/>
  <c r="H90" i="69"/>
  <c r="C90" i="69"/>
  <c r="L89" i="69"/>
  <c r="K89" i="69"/>
  <c r="J89" i="69"/>
  <c r="H89" i="69" s="1"/>
  <c r="I89" i="69"/>
  <c r="G89" i="69"/>
  <c r="F89" i="69"/>
  <c r="E89" i="69"/>
  <c r="D89" i="69"/>
  <c r="H88" i="69"/>
  <c r="C88" i="69"/>
  <c r="H87" i="69"/>
  <c r="C87" i="69"/>
  <c r="H86" i="69"/>
  <c r="C86" i="69"/>
  <c r="H85" i="69"/>
  <c r="C85" i="69"/>
  <c r="L84" i="69"/>
  <c r="L83" i="69" s="1"/>
  <c r="K84" i="69"/>
  <c r="J84" i="69"/>
  <c r="I84" i="69"/>
  <c r="H84" i="69"/>
  <c r="G84" i="69"/>
  <c r="F84" i="69"/>
  <c r="E84" i="69"/>
  <c r="D84" i="69"/>
  <c r="K83" i="69"/>
  <c r="I83" i="69"/>
  <c r="G83" i="69"/>
  <c r="F83" i="69"/>
  <c r="E83" i="69"/>
  <c r="H82" i="69"/>
  <c r="C82" i="69"/>
  <c r="H81" i="69"/>
  <c r="C81" i="69"/>
  <c r="L80" i="69"/>
  <c r="K80" i="69"/>
  <c r="J80" i="69"/>
  <c r="I80" i="69"/>
  <c r="H80" i="69"/>
  <c r="G80" i="69"/>
  <c r="F80" i="69"/>
  <c r="E80" i="69"/>
  <c r="D80" i="69"/>
  <c r="C80" i="69" s="1"/>
  <c r="H79" i="69"/>
  <c r="C79" i="69"/>
  <c r="H78" i="69"/>
  <c r="C78" i="69"/>
  <c r="L77" i="69"/>
  <c r="K77" i="69"/>
  <c r="J77" i="69"/>
  <c r="J76" i="69" s="1"/>
  <c r="I77" i="69"/>
  <c r="G77" i="69"/>
  <c r="F77" i="69"/>
  <c r="E77" i="69"/>
  <c r="D77" i="69"/>
  <c r="L76" i="69"/>
  <c r="K76" i="69"/>
  <c r="I76" i="69"/>
  <c r="G76" i="69"/>
  <c r="E76" i="69"/>
  <c r="D76" i="69"/>
  <c r="K75" i="69"/>
  <c r="I75" i="69"/>
  <c r="G75" i="69"/>
  <c r="E75" i="69"/>
  <c r="H74" i="69"/>
  <c r="C74" i="69"/>
  <c r="H73" i="69"/>
  <c r="C73" i="69"/>
  <c r="H72" i="69"/>
  <c r="C72" i="69"/>
  <c r="H71" i="69"/>
  <c r="C71" i="69"/>
  <c r="H70" i="69"/>
  <c r="C70" i="69"/>
  <c r="L69" i="69"/>
  <c r="K69" i="69"/>
  <c r="J69" i="69"/>
  <c r="J67" i="69" s="1"/>
  <c r="I69" i="69"/>
  <c r="G69" i="69"/>
  <c r="F69" i="69"/>
  <c r="E69" i="69"/>
  <c r="D69" i="69"/>
  <c r="H68" i="69"/>
  <c r="C68" i="69"/>
  <c r="L67" i="69"/>
  <c r="K67" i="69"/>
  <c r="I67" i="69"/>
  <c r="G67" i="69"/>
  <c r="E67" i="69"/>
  <c r="D67" i="69"/>
  <c r="H66" i="69"/>
  <c r="C66" i="69"/>
  <c r="H65" i="69"/>
  <c r="C65" i="69"/>
  <c r="H64" i="69"/>
  <c r="C64" i="69"/>
  <c r="H63" i="69"/>
  <c r="C63" i="69"/>
  <c r="H62" i="69"/>
  <c r="C62" i="69"/>
  <c r="H61" i="69"/>
  <c r="C61" i="69"/>
  <c r="H60" i="69"/>
  <c r="C60" i="69"/>
  <c r="H59" i="69"/>
  <c r="C59" i="69"/>
  <c r="L58" i="69"/>
  <c r="L54" i="69" s="1"/>
  <c r="L53" i="69" s="1"/>
  <c r="K58" i="69"/>
  <c r="J58" i="69"/>
  <c r="I58" i="69"/>
  <c r="H58" i="69"/>
  <c r="G58" i="69"/>
  <c r="F58" i="69"/>
  <c r="E58" i="69"/>
  <c r="D58" i="69"/>
  <c r="C58" i="69" s="1"/>
  <c r="H57" i="69"/>
  <c r="C57" i="69"/>
  <c r="H56" i="69"/>
  <c r="C56" i="69"/>
  <c r="L55" i="69"/>
  <c r="K55" i="69"/>
  <c r="J55" i="69"/>
  <c r="J54" i="69" s="1"/>
  <c r="I55" i="69"/>
  <c r="G55" i="69"/>
  <c r="F55" i="69"/>
  <c r="E55" i="69"/>
  <c r="D55" i="69"/>
  <c r="K54" i="69"/>
  <c r="I54" i="69"/>
  <c r="G54" i="69"/>
  <c r="E54" i="69"/>
  <c r="D54" i="69"/>
  <c r="K53" i="69"/>
  <c r="I53" i="69"/>
  <c r="G53" i="69"/>
  <c r="E53" i="69"/>
  <c r="K52" i="69"/>
  <c r="I52" i="69"/>
  <c r="G52" i="69"/>
  <c r="E52" i="69"/>
  <c r="E51" i="69" s="1"/>
  <c r="H47" i="69"/>
  <c r="C47" i="69"/>
  <c r="H46" i="69"/>
  <c r="C46" i="69"/>
  <c r="L45" i="69"/>
  <c r="G45" i="69"/>
  <c r="C45" i="69" s="1"/>
  <c r="H44" i="69"/>
  <c r="C44" i="69"/>
  <c r="K43" i="69"/>
  <c r="J43" i="69"/>
  <c r="I43" i="69"/>
  <c r="H43" i="69" s="1"/>
  <c r="F43" i="69"/>
  <c r="E43" i="69"/>
  <c r="D43" i="69"/>
  <c r="C43" i="69" s="1"/>
  <c r="H42" i="69"/>
  <c r="C42" i="69"/>
  <c r="I41" i="69"/>
  <c r="D41" i="69"/>
  <c r="C41" i="69" s="1"/>
  <c r="H40" i="69"/>
  <c r="C40" i="69"/>
  <c r="H39" i="69"/>
  <c r="C39" i="69"/>
  <c r="H38" i="69"/>
  <c r="C38" i="69"/>
  <c r="H37" i="69"/>
  <c r="C37" i="69"/>
  <c r="K36" i="69"/>
  <c r="H36" i="69" s="1"/>
  <c r="F36" i="69"/>
  <c r="C36" i="69" s="1"/>
  <c r="H35" i="69"/>
  <c r="C35" i="69"/>
  <c r="H34" i="69"/>
  <c r="C34" i="69"/>
  <c r="K33" i="69"/>
  <c r="H33" i="69" s="1"/>
  <c r="F33" i="69"/>
  <c r="C33" i="69" s="1"/>
  <c r="H32" i="69"/>
  <c r="C32" i="69"/>
  <c r="K31" i="69"/>
  <c r="H31" i="69" s="1"/>
  <c r="F31" i="69"/>
  <c r="H30" i="69"/>
  <c r="C30" i="69"/>
  <c r="H29" i="69"/>
  <c r="C29" i="69"/>
  <c r="H28" i="69"/>
  <c r="C28" i="69"/>
  <c r="K27" i="69"/>
  <c r="H27" i="69" s="1"/>
  <c r="F27" i="69"/>
  <c r="C27" i="69" s="1"/>
  <c r="K26" i="69"/>
  <c r="H25" i="69"/>
  <c r="C25" i="69"/>
  <c r="H24" i="69"/>
  <c r="C24" i="69"/>
  <c r="H23" i="69"/>
  <c r="C23" i="69"/>
  <c r="H22" i="69"/>
  <c r="C22" i="69"/>
  <c r="L21" i="69"/>
  <c r="K21" i="69"/>
  <c r="K289" i="69" s="1"/>
  <c r="K288" i="69" s="1"/>
  <c r="J21" i="69"/>
  <c r="J289" i="69" s="1"/>
  <c r="J288" i="69" s="1"/>
  <c r="I21" i="69"/>
  <c r="I289" i="69" s="1"/>
  <c r="I288" i="69" s="1"/>
  <c r="H21" i="69"/>
  <c r="G21" i="69"/>
  <c r="G289" i="69" s="1"/>
  <c r="G288" i="69" s="1"/>
  <c r="F21" i="69"/>
  <c r="F289" i="69" s="1"/>
  <c r="F288" i="69" s="1"/>
  <c r="E21" i="69"/>
  <c r="E289" i="69" s="1"/>
  <c r="E288" i="69" s="1"/>
  <c r="D21" i="69"/>
  <c r="J20" i="69"/>
  <c r="E20" i="69"/>
  <c r="H298" i="68"/>
  <c r="C298" i="68"/>
  <c r="H297" i="68"/>
  <c r="C297" i="68"/>
  <c r="H296" i="68"/>
  <c r="C296" i="68"/>
  <c r="H295" i="68"/>
  <c r="C295" i="68"/>
  <c r="H294" i="68"/>
  <c r="C294" i="68"/>
  <c r="H293" i="68"/>
  <c r="C293" i="68"/>
  <c r="H292" i="68"/>
  <c r="C292" i="68"/>
  <c r="H291" i="68"/>
  <c r="C291" i="68"/>
  <c r="L290" i="68"/>
  <c r="K290" i="68"/>
  <c r="J290" i="68"/>
  <c r="I290" i="68"/>
  <c r="H290" i="68"/>
  <c r="G290" i="68"/>
  <c r="F290" i="68"/>
  <c r="E290" i="68"/>
  <c r="D290" i="68"/>
  <c r="C290" i="68"/>
  <c r="F289" i="68"/>
  <c r="F288" i="68" s="1"/>
  <c r="H285" i="68"/>
  <c r="C285" i="68"/>
  <c r="H284" i="68"/>
  <c r="C284" i="68"/>
  <c r="L283" i="68"/>
  <c r="K283" i="68"/>
  <c r="J283" i="68"/>
  <c r="I283" i="68"/>
  <c r="H283" i="68" s="1"/>
  <c r="G283" i="68"/>
  <c r="F283" i="68"/>
  <c r="E283" i="68"/>
  <c r="D283" i="68"/>
  <c r="C283" i="68" s="1"/>
  <c r="H282" i="68"/>
  <c r="C282" i="68"/>
  <c r="L281" i="68"/>
  <c r="K281" i="68"/>
  <c r="J281" i="68"/>
  <c r="J269" i="68" s="1"/>
  <c r="I281" i="68"/>
  <c r="G281" i="68"/>
  <c r="F281" i="68"/>
  <c r="E281" i="68"/>
  <c r="D281" i="68"/>
  <c r="H280" i="68"/>
  <c r="C280" i="68"/>
  <c r="H279" i="68"/>
  <c r="C279" i="68"/>
  <c r="H278" i="68"/>
  <c r="C278" i="68"/>
  <c r="H277" i="68"/>
  <c r="C277" i="68"/>
  <c r="L276" i="68"/>
  <c r="K276" i="68"/>
  <c r="J276" i="68"/>
  <c r="I276" i="68"/>
  <c r="H276" i="68"/>
  <c r="G276" i="68"/>
  <c r="F276" i="68"/>
  <c r="E276" i="68"/>
  <c r="D276" i="68"/>
  <c r="C276" i="68" s="1"/>
  <c r="H275" i="68"/>
  <c r="C275" i="68"/>
  <c r="H274" i="68"/>
  <c r="C274" i="68"/>
  <c r="H273" i="68"/>
  <c r="C273" i="68"/>
  <c r="L272" i="68"/>
  <c r="K272" i="68"/>
  <c r="J272" i="68"/>
  <c r="I272" i="68"/>
  <c r="H272" i="68"/>
  <c r="G272" i="68"/>
  <c r="F272" i="68"/>
  <c r="E272" i="68"/>
  <c r="D272" i="68"/>
  <c r="C272" i="68" s="1"/>
  <c r="H271" i="68"/>
  <c r="C271" i="68"/>
  <c r="L270" i="68"/>
  <c r="L269" i="68" s="1"/>
  <c r="K270" i="68"/>
  <c r="K269" i="68" s="1"/>
  <c r="J270" i="68"/>
  <c r="I270" i="68"/>
  <c r="H270" i="68"/>
  <c r="G270" i="68"/>
  <c r="G269" i="68" s="1"/>
  <c r="F270" i="68"/>
  <c r="E270" i="68"/>
  <c r="D270" i="68"/>
  <c r="I269" i="68"/>
  <c r="F269" i="68"/>
  <c r="E269" i="68"/>
  <c r="H268" i="68"/>
  <c r="C268" i="68"/>
  <c r="H267" i="68"/>
  <c r="C267" i="68"/>
  <c r="H266" i="68"/>
  <c r="C266" i="68"/>
  <c r="H265" i="68"/>
  <c r="C265" i="68"/>
  <c r="L264" i="68"/>
  <c r="K264" i="68"/>
  <c r="J264" i="68"/>
  <c r="I264" i="68"/>
  <c r="H264" i="68"/>
  <c r="G264" i="68"/>
  <c r="F264" i="68"/>
  <c r="E264" i="68"/>
  <c r="D264" i="68"/>
  <c r="C264" i="68" s="1"/>
  <c r="H263" i="68"/>
  <c r="C263" i="68"/>
  <c r="H262" i="68"/>
  <c r="C262" i="68"/>
  <c r="H261" i="68"/>
  <c r="C261" i="68"/>
  <c r="L260" i="68"/>
  <c r="L259" i="68" s="1"/>
  <c r="K260" i="68"/>
  <c r="K259" i="68" s="1"/>
  <c r="J260" i="68"/>
  <c r="I260" i="68"/>
  <c r="H260" i="68"/>
  <c r="G260" i="68"/>
  <c r="G259" i="68" s="1"/>
  <c r="F260" i="68"/>
  <c r="E260" i="68"/>
  <c r="D260" i="68"/>
  <c r="D259" i="68" s="1"/>
  <c r="J259" i="68"/>
  <c r="I259" i="68"/>
  <c r="F259" i="68"/>
  <c r="E259" i="68"/>
  <c r="H258" i="68"/>
  <c r="C258" i="68"/>
  <c r="H257" i="68"/>
  <c r="C257" i="68"/>
  <c r="H256" i="68"/>
  <c r="C256" i="68"/>
  <c r="H255" i="68"/>
  <c r="C255" i="68"/>
  <c r="H254" i="68"/>
  <c r="C254" i="68"/>
  <c r="H253" i="68"/>
  <c r="C253" i="68"/>
  <c r="L252" i="68"/>
  <c r="L251" i="68" s="1"/>
  <c r="L230" i="68" s="1"/>
  <c r="K252" i="68"/>
  <c r="K251" i="68" s="1"/>
  <c r="J252" i="68"/>
  <c r="I252" i="68"/>
  <c r="H252" i="68"/>
  <c r="G252" i="68"/>
  <c r="G251" i="68" s="1"/>
  <c r="G230" i="68" s="1"/>
  <c r="G194" i="68" s="1"/>
  <c r="F252" i="68"/>
  <c r="E252" i="68"/>
  <c r="D252" i="68"/>
  <c r="J251" i="68"/>
  <c r="I251" i="68"/>
  <c r="F251" i="68"/>
  <c r="E251" i="68"/>
  <c r="H250" i="68"/>
  <c r="C250" i="68"/>
  <c r="H249" i="68"/>
  <c r="C249" i="68"/>
  <c r="H248" i="68"/>
  <c r="C248" i="68"/>
  <c r="H247" i="68"/>
  <c r="C247" i="68"/>
  <c r="L246" i="68"/>
  <c r="K246" i="68"/>
  <c r="J246" i="68"/>
  <c r="I246" i="68"/>
  <c r="H246" i="68"/>
  <c r="G246" i="68"/>
  <c r="F246" i="68"/>
  <c r="E246" i="68"/>
  <c r="D246" i="68"/>
  <c r="C246" i="68" s="1"/>
  <c r="H245" i="68"/>
  <c r="C245" i="68"/>
  <c r="H244" i="68"/>
  <c r="C244" i="68"/>
  <c r="H243" i="68"/>
  <c r="C243" i="68"/>
  <c r="H242" i="68"/>
  <c r="C242" i="68"/>
  <c r="H241" i="68"/>
  <c r="C241" i="68"/>
  <c r="H240" i="68"/>
  <c r="C240" i="68"/>
  <c r="H239" i="68"/>
  <c r="C239" i="68"/>
  <c r="L238" i="68"/>
  <c r="L231" i="68" s="1"/>
  <c r="K238" i="68"/>
  <c r="K231" i="68" s="1"/>
  <c r="J238" i="68"/>
  <c r="I238" i="68"/>
  <c r="H238" i="68"/>
  <c r="G238" i="68"/>
  <c r="G231" i="68" s="1"/>
  <c r="F238" i="68"/>
  <c r="E238" i="68"/>
  <c r="D238" i="68"/>
  <c r="D231" i="68" s="1"/>
  <c r="H237" i="68"/>
  <c r="C237" i="68"/>
  <c r="H236" i="68"/>
  <c r="C236" i="68"/>
  <c r="L235" i="68"/>
  <c r="K235" i="68"/>
  <c r="J235" i="68"/>
  <c r="I235" i="68"/>
  <c r="G235" i="68"/>
  <c r="F235" i="68"/>
  <c r="F231" i="68" s="1"/>
  <c r="F230" i="68" s="1"/>
  <c r="E235" i="68"/>
  <c r="D235" i="68"/>
  <c r="H234" i="68"/>
  <c r="C234" i="68"/>
  <c r="L233" i="68"/>
  <c r="K233" i="68"/>
  <c r="J233" i="68"/>
  <c r="I233" i="68"/>
  <c r="G233" i="68"/>
  <c r="F233" i="68"/>
  <c r="E233" i="68"/>
  <c r="E231" i="68" s="1"/>
  <c r="E230" i="68" s="1"/>
  <c r="D233" i="68"/>
  <c r="H232" i="68"/>
  <c r="C232" i="68"/>
  <c r="J231" i="68"/>
  <c r="I231" i="68"/>
  <c r="K230" i="68"/>
  <c r="H229" i="68"/>
  <c r="C229" i="68"/>
  <c r="H228" i="68"/>
  <c r="C228" i="68"/>
  <c r="L227" i="68"/>
  <c r="K227" i="68"/>
  <c r="J227" i="68"/>
  <c r="I227" i="68"/>
  <c r="G227" i="68"/>
  <c r="F227" i="68"/>
  <c r="E227" i="68"/>
  <c r="D227" i="68"/>
  <c r="H226" i="68"/>
  <c r="C226" i="68"/>
  <c r="H225" i="68"/>
  <c r="C225" i="68"/>
  <c r="H224" i="68"/>
  <c r="C224" i="68"/>
  <c r="H223" i="68"/>
  <c r="C223" i="68"/>
  <c r="H222" i="68"/>
  <c r="C222" i="68"/>
  <c r="H221" i="68"/>
  <c r="C221" i="68"/>
  <c r="H220" i="68"/>
  <c r="C220" i="68"/>
  <c r="H219" i="68"/>
  <c r="C219" i="68"/>
  <c r="H218" i="68"/>
  <c r="C218" i="68"/>
  <c r="H217" i="68"/>
  <c r="C217" i="68"/>
  <c r="L216" i="68"/>
  <c r="K216" i="68"/>
  <c r="J216" i="68"/>
  <c r="I216" i="68"/>
  <c r="H216" i="68"/>
  <c r="G216" i="68"/>
  <c r="F216" i="68"/>
  <c r="E216" i="68"/>
  <c r="D216" i="68"/>
  <c r="C216" i="68" s="1"/>
  <c r="H215" i="68"/>
  <c r="C215" i="68"/>
  <c r="H214" i="68"/>
  <c r="C214" i="68"/>
  <c r="H213" i="68"/>
  <c r="C213" i="68"/>
  <c r="H212" i="68"/>
  <c r="C212" i="68"/>
  <c r="H211" i="68"/>
  <c r="C211" i="68"/>
  <c r="H210" i="68"/>
  <c r="C210" i="68"/>
  <c r="H209" i="68"/>
  <c r="C209" i="68"/>
  <c r="H208" i="68"/>
  <c r="C208" i="68"/>
  <c r="H207" i="68"/>
  <c r="C207" i="68"/>
  <c r="H206" i="68"/>
  <c r="C206" i="68"/>
  <c r="L205" i="68"/>
  <c r="K205" i="68"/>
  <c r="J205" i="68"/>
  <c r="I205" i="68"/>
  <c r="G205" i="68"/>
  <c r="F205" i="68"/>
  <c r="F204" i="68" s="1"/>
  <c r="F195" i="68" s="1"/>
  <c r="F194" i="68" s="1"/>
  <c r="E205" i="68"/>
  <c r="D205" i="68"/>
  <c r="L204" i="68"/>
  <c r="K204" i="68"/>
  <c r="G204" i="68"/>
  <c r="D204" i="68"/>
  <c r="H203" i="68"/>
  <c r="C203" i="68"/>
  <c r="H202" i="68"/>
  <c r="C202" i="68"/>
  <c r="H201" i="68"/>
  <c r="C201" i="68"/>
  <c r="H200" i="68"/>
  <c r="C200" i="68"/>
  <c r="H199" i="68"/>
  <c r="C199" i="68"/>
  <c r="L198" i="68"/>
  <c r="K198" i="68"/>
  <c r="J198" i="68"/>
  <c r="I198" i="68"/>
  <c r="H198" i="68"/>
  <c r="G198" i="68"/>
  <c r="F198" i="68"/>
  <c r="E198" i="68"/>
  <c r="D198" i="68"/>
  <c r="C198" i="68" s="1"/>
  <c r="H197" i="68"/>
  <c r="C197" i="68"/>
  <c r="L196" i="68"/>
  <c r="L195" i="68" s="1"/>
  <c r="L194" i="68" s="1"/>
  <c r="K196" i="68"/>
  <c r="K195" i="68" s="1"/>
  <c r="K194" i="68" s="1"/>
  <c r="J196" i="68"/>
  <c r="I196" i="68"/>
  <c r="H196" i="68"/>
  <c r="G196" i="68"/>
  <c r="G195" i="68" s="1"/>
  <c r="F196" i="68"/>
  <c r="E196" i="68"/>
  <c r="D196" i="68"/>
  <c r="H193" i="68"/>
  <c r="C193" i="68"/>
  <c r="L192" i="68"/>
  <c r="K192" i="68"/>
  <c r="K191" i="68" s="1"/>
  <c r="J192" i="68"/>
  <c r="J191" i="68" s="1"/>
  <c r="I192" i="68"/>
  <c r="G192" i="68"/>
  <c r="G191" i="68" s="1"/>
  <c r="F192" i="68"/>
  <c r="F191" i="68" s="1"/>
  <c r="E192" i="68"/>
  <c r="D192" i="68"/>
  <c r="C192" i="68"/>
  <c r="L191" i="68"/>
  <c r="I191" i="68"/>
  <c r="E191" i="68"/>
  <c r="E187" i="68" s="1"/>
  <c r="D191" i="68"/>
  <c r="H190" i="68"/>
  <c r="C190" i="68"/>
  <c r="H189" i="68"/>
  <c r="C189" i="68"/>
  <c r="L188" i="68"/>
  <c r="K188" i="68"/>
  <c r="J188" i="68"/>
  <c r="J187" i="68" s="1"/>
  <c r="I188" i="68"/>
  <c r="G188" i="68"/>
  <c r="G187" i="68" s="1"/>
  <c r="F188" i="68"/>
  <c r="E188" i="68"/>
  <c r="D188" i="68"/>
  <c r="C188" i="68"/>
  <c r="L187" i="68"/>
  <c r="I187" i="68"/>
  <c r="D187" i="68"/>
  <c r="H186" i="68"/>
  <c r="C186" i="68"/>
  <c r="H185" i="68"/>
  <c r="C185" i="68"/>
  <c r="L184" i="68"/>
  <c r="K184" i="68"/>
  <c r="J184" i="68"/>
  <c r="I184" i="68"/>
  <c r="H184" i="68" s="1"/>
  <c r="G184" i="68"/>
  <c r="F184" i="68"/>
  <c r="E184" i="68"/>
  <c r="D184" i="68"/>
  <c r="C184" i="68"/>
  <c r="H183" i="68"/>
  <c r="C183" i="68"/>
  <c r="H182" i="68"/>
  <c r="C182" i="68"/>
  <c r="H181" i="68"/>
  <c r="C181" i="68"/>
  <c r="H180" i="68"/>
  <c r="C180" i="68"/>
  <c r="L179" i="68"/>
  <c r="K179" i="68"/>
  <c r="J179" i="68"/>
  <c r="I179" i="68"/>
  <c r="H179" i="68" s="1"/>
  <c r="G179" i="68"/>
  <c r="F179" i="68"/>
  <c r="E179" i="68"/>
  <c r="D179" i="68"/>
  <c r="H178" i="68"/>
  <c r="C178" i="68"/>
  <c r="H177" i="68"/>
  <c r="C177" i="68"/>
  <c r="H176" i="68"/>
  <c r="C176" i="68"/>
  <c r="L175" i="68"/>
  <c r="L174" i="68" s="1"/>
  <c r="L173" i="68" s="1"/>
  <c r="K175" i="68"/>
  <c r="J175" i="68"/>
  <c r="I175" i="68"/>
  <c r="G175" i="68"/>
  <c r="F175" i="68"/>
  <c r="E175" i="68"/>
  <c r="D175" i="68"/>
  <c r="K174" i="68"/>
  <c r="K173" i="68" s="1"/>
  <c r="J174" i="68"/>
  <c r="J173" i="68" s="1"/>
  <c r="G174" i="68"/>
  <c r="G173" i="68" s="1"/>
  <c r="F174" i="68"/>
  <c r="F173" i="68" s="1"/>
  <c r="H172" i="68"/>
  <c r="C172" i="68"/>
  <c r="H171" i="68"/>
  <c r="C171" i="68"/>
  <c r="H170" i="68"/>
  <c r="C170" i="68"/>
  <c r="H169" i="68"/>
  <c r="C169" i="68"/>
  <c r="H168" i="68"/>
  <c r="C168" i="68"/>
  <c r="H167" i="68"/>
  <c r="C167" i="68"/>
  <c r="L166" i="68"/>
  <c r="K166" i="68"/>
  <c r="K165" i="68" s="1"/>
  <c r="J166" i="68"/>
  <c r="J165" i="68" s="1"/>
  <c r="I166" i="68"/>
  <c r="G166" i="68"/>
  <c r="G165" i="68" s="1"/>
  <c r="F166" i="68"/>
  <c r="F165" i="68" s="1"/>
  <c r="E166" i="68"/>
  <c r="D166" i="68"/>
  <c r="C166" i="68"/>
  <c r="L165" i="68"/>
  <c r="I165" i="68"/>
  <c r="E165" i="68"/>
  <c r="D165" i="68"/>
  <c r="H164" i="68"/>
  <c r="C164" i="68"/>
  <c r="H163" i="68"/>
  <c r="C163" i="68"/>
  <c r="H162" i="68"/>
  <c r="C162" i="68"/>
  <c r="H161" i="68"/>
  <c r="C161" i="68"/>
  <c r="L160" i="68"/>
  <c r="K160" i="68"/>
  <c r="J160" i="68"/>
  <c r="I160" i="68"/>
  <c r="G160" i="68"/>
  <c r="F160" i="68"/>
  <c r="E160" i="68"/>
  <c r="D160" i="68"/>
  <c r="C160" i="68"/>
  <c r="H159" i="68"/>
  <c r="C159" i="68"/>
  <c r="H158" i="68"/>
  <c r="C158" i="68"/>
  <c r="H157" i="68"/>
  <c r="C157" i="68"/>
  <c r="H156" i="68"/>
  <c r="C156" i="68"/>
  <c r="H155" i="68"/>
  <c r="C155" i="68"/>
  <c r="H154" i="68"/>
  <c r="C154" i="68"/>
  <c r="H153" i="68"/>
  <c r="C153" i="68"/>
  <c r="H152" i="68"/>
  <c r="C152" i="68"/>
  <c r="L151" i="68"/>
  <c r="K151" i="68"/>
  <c r="J151" i="68"/>
  <c r="I151" i="68"/>
  <c r="H151" i="68" s="1"/>
  <c r="G151" i="68"/>
  <c r="F151" i="68"/>
  <c r="E151" i="68"/>
  <c r="D151" i="68"/>
  <c r="C151" i="68" s="1"/>
  <c r="H150" i="68"/>
  <c r="C150" i="68"/>
  <c r="H149" i="68"/>
  <c r="C149" i="68"/>
  <c r="H148" i="68"/>
  <c r="C148" i="68"/>
  <c r="H147" i="68"/>
  <c r="C147" i="68"/>
  <c r="H146" i="68"/>
  <c r="C146" i="68"/>
  <c r="H145" i="68"/>
  <c r="C145" i="68"/>
  <c r="L144" i="68"/>
  <c r="K144" i="68"/>
  <c r="K130" i="68" s="1"/>
  <c r="J144" i="68"/>
  <c r="I144" i="68"/>
  <c r="H144" i="68" s="1"/>
  <c r="G144" i="68"/>
  <c r="F144" i="68"/>
  <c r="E144" i="68"/>
  <c r="D144" i="68"/>
  <c r="C144" i="68"/>
  <c r="H143" i="68"/>
  <c r="C143" i="68"/>
  <c r="H142" i="68"/>
  <c r="C142" i="68"/>
  <c r="L141" i="68"/>
  <c r="K141" i="68"/>
  <c r="J141" i="68"/>
  <c r="I141" i="68"/>
  <c r="H141" i="68" s="1"/>
  <c r="G141" i="68"/>
  <c r="F141" i="68"/>
  <c r="E141" i="68"/>
  <c r="D141" i="68"/>
  <c r="H140" i="68"/>
  <c r="C140" i="68"/>
  <c r="H139" i="68"/>
  <c r="C139" i="68"/>
  <c r="H138" i="68"/>
  <c r="C138" i="68"/>
  <c r="H137" i="68"/>
  <c r="C137" i="68"/>
  <c r="L136" i="68"/>
  <c r="K136" i="68"/>
  <c r="J136" i="68"/>
  <c r="I136" i="68"/>
  <c r="H136" i="68" s="1"/>
  <c r="G136" i="68"/>
  <c r="G130" i="68" s="1"/>
  <c r="F136" i="68"/>
  <c r="E136" i="68"/>
  <c r="D136" i="68"/>
  <c r="C136" i="68"/>
  <c r="H135" i="68"/>
  <c r="C135" i="68"/>
  <c r="H134" i="68"/>
  <c r="C134" i="68"/>
  <c r="H133" i="68"/>
  <c r="C133" i="68"/>
  <c r="H132" i="68"/>
  <c r="C132" i="68"/>
  <c r="L131" i="68"/>
  <c r="L130" i="68" s="1"/>
  <c r="K131" i="68"/>
  <c r="J131" i="68"/>
  <c r="I131" i="68"/>
  <c r="G131" i="68"/>
  <c r="F131" i="68"/>
  <c r="E131" i="68"/>
  <c r="D131" i="68"/>
  <c r="C131" i="68" s="1"/>
  <c r="J130" i="68"/>
  <c r="F130" i="68"/>
  <c r="H129" i="68"/>
  <c r="H128" i="68" s="1"/>
  <c r="C129" i="68"/>
  <c r="L128" i="68"/>
  <c r="K128" i="68"/>
  <c r="J128" i="68"/>
  <c r="I128" i="68"/>
  <c r="G128" i="68"/>
  <c r="F128" i="68"/>
  <c r="E128" i="68"/>
  <c r="D128" i="68"/>
  <c r="C128" i="68"/>
  <c r="H127" i="68"/>
  <c r="C127" i="68"/>
  <c r="H126" i="68"/>
  <c r="C126" i="68"/>
  <c r="H125" i="68"/>
  <c r="C125" i="68"/>
  <c r="H124" i="68"/>
  <c r="C124" i="68"/>
  <c r="H123" i="68"/>
  <c r="C123" i="68"/>
  <c r="L122" i="68"/>
  <c r="K122" i="68"/>
  <c r="J122" i="68"/>
  <c r="I122" i="68"/>
  <c r="H122" i="68" s="1"/>
  <c r="G122" i="68"/>
  <c r="F122" i="68"/>
  <c r="E122" i="68"/>
  <c r="D122" i="68"/>
  <c r="C122" i="68"/>
  <c r="H121" i="68"/>
  <c r="C121" i="68"/>
  <c r="H120" i="68"/>
  <c r="C120" i="68"/>
  <c r="H119" i="68"/>
  <c r="C119" i="68"/>
  <c r="H118" i="68"/>
  <c r="C118" i="68"/>
  <c r="H117" i="68"/>
  <c r="C117" i="68"/>
  <c r="L116" i="68"/>
  <c r="K116" i="68"/>
  <c r="J116" i="68"/>
  <c r="I116" i="68"/>
  <c r="G116" i="68"/>
  <c r="F116" i="68"/>
  <c r="E116" i="68"/>
  <c r="D116" i="68"/>
  <c r="C116" i="68"/>
  <c r="H115" i="68"/>
  <c r="C115" i="68"/>
  <c r="H114" i="68"/>
  <c r="C114" i="68"/>
  <c r="H113" i="68"/>
  <c r="C113" i="68"/>
  <c r="L112" i="68"/>
  <c r="K112" i="68"/>
  <c r="J112" i="68"/>
  <c r="I112" i="68"/>
  <c r="G112" i="68"/>
  <c r="F112" i="68"/>
  <c r="E112" i="68"/>
  <c r="D112" i="68"/>
  <c r="C112" i="68"/>
  <c r="H111" i="68"/>
  <c r="C111" i="68"/>
  <c r="H110" i="68"/>
  <c r="C110" i="68"/>
  <c r="H109" i="68"/>
  <c r="C109" i="68"/>
  <c r="H108" i="68"/>
  <c r="C108" i="68"/>
  <c r="H107" i="68"/>
  <c r="C107" i="68"/>
  <c r="H106" i="68"/>
  <c r="C106" i="68"/>
  <c r="H105" i="68"/>
  <c r="C105" i="68"/>
  <c r="H104" i="68"/>
  <c r="C104" i="68"/>
  <c r="L103" i="68"/>
  <c r="K103" i="68"/>
  <c r="J103" i="68"/>
  <c r="I103" i="68"/>
  <c r="H103" i="68" s="1"/>
  <c r="G103" i="68"/>
  <c r="F103" i="68"/>
  <c r="E103" i="68"/>
  <c r="D103" i="68"/>
  <c r="H102" i="68"/>
  <c r="C102" i="68"/>
  <c r="H101" i="68"/>
  <c r="C101" i="68"/>
  <c r="H100" i="68"/>
  <c r="C100" i="68"/>
  <c r="H99" i="68"/>
  <c r="C99" i="68"/>
  <c r="H98" i="68"/>
  <c r="C98" i="68"/>
  <c r="H97" i="68"/>
  <c r="C97" i="68"/>
  <c r="H96" i="68"/>
  <c r="C96" i="68"/>
  <c r="L95" i="68"/>
  <c r="K95" i="68"/>
  <c r="J95" i="68"/>
  <c r="I95" i="68"/>
  <c r="H95" i="68" s="1"/>
  <c r="G95" i="68"/>
  <c r="F95" i="68"/>
  <c r="E95" i="68"/>
  <c r="D95" i="68"/>
  <c r="H94" i="68"/>
  <c r="C94" i="68"/>
  <c r="H93" i="68"/>
  <c r="C93" i="68"/>
  <c r="H92" i="68"/>
  <c r="C92" i="68"/>
  <c r="H91" i="68"/>
  <c r="C91" i="68"/>
  <c r="H90" i="68"/>
  <c r="C90" i="68"/>
  <c r="L89" i="68"/>
  <c r="K89" i="68"/>
  <c r="J89" i="68"/>
  <c r="I89" i="68"/>
  <c r="H89" i="68" s="1"/>
  <c r="G89" i="68"/>
  <c r="F89" i="68"/>
  <c r="E89" i="68"/>
  <c r="D89" i="68"/>
  <c r="H88" i="68"/>
  <c r="C88" i="68"/>
  <c r="H87" i="68"/>
  <c r="C87" i="68"/>
  <c r="H86" i="68"/>
  <c r="C86" i="68"/>
  <c r="H85" i="68"/>
  <c r="C85" i="68"/>
  <c r="L84" i="68"/>
  <c r="K84" i="68"/>
  <c r="J84" i="68"/>
  <c r="J83" i="68" s="1"/>
  <c r="I84" i="68"/>
  <c r="G84" i="68"/>
  <c r="G83" i="68" s="1"/>
  <c r="F84" i="68"/>
  <c r="F83" i="68" s="1"/>
  <c r="E84" i="68"/>
  <c r="D84" i="68"/>
  <c r="C84" i="68"/>
  <c r="L83" i="68"/>
  <c r="I83" i="68"/>
  <c r="D83" i="68"/>
  <c r="H82" i="68"/>
  <c r="C82" i="68"/>
  <c r="H81" i="68"/>
  <c r="C81" i="68"/>
  <c r="L80" i="68"/>
  <c r="K80" i="68"/>
  <c r="J80" i="68"/>
  <c r="I80" i="68"/>
  <c r="H80" i="68" s="1"/>
  <c r="G80" i="68"/>
  <c r="F80" i="68"/>
  <c r="E80" i="68"/>
  <c r="D80" i="68"/>
  <c r="C80" i="68"/>
  <c r="H79" i="68"/>
  <c r="C79" i="68"/>
  <c r="H78" i="68"/>
  <c r="C78" i="68"/>
  <c r="L77" i="68"/>
  <c r="L76" i="68" s="1"/>
  <c r="L75" i="68" s="1"/>
  <c r="K77" i="68"/>
  <c r="J77" i="68"/>
  <c r="I77" i="68"/>
  <c r="G77" i="68"/>
  <c r="F77" i="68"/>
  <c r="E77" i="68"/>
  <c r="E76" i="68" s="1"/>
  <c r="D77" i="68"/>
  <c r="K76" i="68"/>
  <c r="J76" i="68"/>
  <c r="G76" i="68"/>
  <c r="F76" i="68"/>
  <c r="H74" i="68"/>
  <c r="C74" i="68"/>
  <c r="H73" i="68"/>
  <c r="C73" i="68"/>
  <c r="H72" i="68"/>
  <c r="C72" i="68"/>
  <c r="H71" i="68"/>
  <c r="C71" i="68"/>
  <c r="H70" i="68"/>
  <c r="C70" i="68"/>
  <c r="L69" i="68"/>
  <c r="K69" i="68"/>
  <c r="J69" i="68"/>
  <c r="I69" i="68"/>
  <c r="H69" i="68" s="1"/>
  <c r="G69" i="68"/>
  <c r="F69" i="68"/>
  <c r="E69" i="68"/>
  <c r="E67" i="68" s="1"/>
  <c r="D69" i="68"/>
  <c r="C69" i="68" s="1"/>
  <c r="H68" i="68"/>
  <c r="C68" i="68"/>
  <c r="L67" i="68"/>
  <c r="K67" i="68"/>
  <c r="J67" i="68"/>
  <c r="I67" i="68"/>
  <c r="H67" i="68" s="1"/>
  <c r="G67" i="68"/>
  <c r="F67" i="68"/>
  <c r="D67" i="68"/>
  <c r="C67" i="68" s="1"/>
  <c r="H66" i="68"/>
  <c r="C66" i="68"/>
  <c r="H65" i="68"/>
  <c r="C65" i="68"/>
  <c r="H64" i="68"/>
  <c r="C64" i="68"/>
  <c r="H63" i="68"/>
  <c r="C63" i="68"/>
  <c r="H62" i="68"/>
  <c r="C62" i="68"/>
  <c r="H61" i="68"/>
  <c r="C61" i="68"/>
  <c r="H60" i="68"/>
  <c r="C60" i="68"/>
  <c r="H59" i="68"/>
  <c r="C59" i="68"/>
  <c r="L58" i="68"/>
  <c r="K58" i="68"/>
  <c r="J58" i="68"/>
  <c r="I58" i="68"/>
  <c r="H58" i="68" s="1"/>
  <c r="G58" i="68"/>
  <c r="F58" i="68"/>
  <c r="E58" i="68"/>
  <c r="D58" i="68"/>
  <c r="C58" i="68"/>
  <c r="H57" i="68"/>
  <c r="C57" i="68"/>
  <c r="H56" i="68"/>
  <c r="C56" i="68"/>
  <c r="L55" i="68"/>
  <c r="L54" i="68" s="1"/>
  <c r="L53" i="68" s="1"/>
  <c r="K55" i="68"/>
  <c r="J55" i="68"/>
  <c r="I55" i="68"/>
  <c r="G55" i="68"/>
  <c r="F55" i="68"/>
  <c r="E55" i="68"/>
  <c r="E54" i="68" s="1"/>
  <c r="E53" i="68" s="1"/>
  <c r="D55" i="68"/>
  <c r="K54" i="68"/>
  <c r="K53" i="68" s="1"/>
  <c r="J54" i="68"/>
  <c r="J53" i="68" s="1"/>
  <c r="G54" i="68"/>
  <c r="G53" i="68" s="1"/>
  <c r="F54" i="68"/>
  <c r="F53" i="68" s="1"/>
  <c r="H47" i="68"/>
  <c r="C47" i="68"/>
  <c r="H46" i="68"/>
  <c r="C46" i="68"/>
  <c r="L45" i="68"/>
  <c r="H45" i="68" s="1"/>
  <c r="G45" i="68"/>
  <c r="C45" i="68"/>
  <c r="H44" i="68"/>
  <c r="C44" i="68"/>
  <c r="K43" i="68"/>
  <c r="J43" i="68"/>
  <c r="J20" i="68" s="1"/>
  <c r="I43" i="68"/>
  <c r="H43" i="68" s="1"/>
  <c r="F43" i="68"/>
  <c r="E43" i="68"/>
  <c r="D43" i="68"/>
  <c r="H42" i="68"/>
  <c r="C42" i="68"/>
  <c r="I41" i="68"/>
  <c r="H41" i="68" s="1"/>
  <c r="D41" i="68"/>
  <c r="C41" i="68"/>
  <c r="H40" i="68"/>
  <c r="C40" i="68"/>
  <c r="H39" i="68"/>
  <c r="C39" i="68"/>
  <c r="H38" i="68"/>
  <c r="C38" i="68"/>
  <c r="H37" i="68"/>
  <c r="C37" i="68"/>
  <c r="K36" i="68"/>
  <c r="H36" i="68" s="1"/>
  <c r="F36" i="68"/>
  <c r="C36" i="68"/>
  <c r="H35" i="68"/>
  <c r="C35" i="68"/>
  <c r="H34" i="68"/>
  <c r="C34" i="68"/>
  <c r="K33" i="68"/>
  <c r="H33" i="68" s="1"/>
  <c r="F33" i="68"/>
  <c r="C33" i="68"/>
  <c r="H32" i="68"/>
  <c r="C32" i="68"/>
  <c r="K31" i="68"/>
  <c r="H31" i="68"/>
  <c r="F31" i="68"/>
  <c r="C31" i="68" s="1"/>
  <c r="H30" i="68"/>
  <c r="C30" i="68"/>
  <c r="H29" i="68"/>
  <c r="C29" i="68"/>
  <c r="H28" i="68"/>
  <c r="C28" i="68"/>
  <c r="K27" i="68"/>
  <c r="H27" i="68" s="1"/>
  <c r="F27" i="68"/>
  <c r="C27" i="68"/>
  <c r="K26" i="68"/>
  <c r="H26" i="68" s="1"/>
  <c r="H25" i="68"/>
  <c r="C25" i="68"/>
  <c r="H24" i="68"/>
  <c r="C24" i="68"/>
  <c r="H23" i="68"/>
  <c r="C23" i="68"/>
  <c r="H22" i="68"/>
  <c r="C22" i="68"/>
  <c r="L21" i="68"/>
  <c r="L289" i="68" s="1"/>
  <c r="L288" i="68" s="1"/>
  <c r="K21" i="68"/>
  <c r="K289" i="68" s="1"/>
  <c r="K288" i="68" s="1"/>
  <c r="J21" i="68"/>
  <c r="J289" i="68" s="1"/>
  <c r="J288" i="68" s="1"/>
  <c r="I21" i="68"/>
  <c r="G21" i="68"/>
  <c r="G289" i="68" s="1"/>
  <c r="G288" i="68" s="1"/>
  <c r="F21" i="68"/>
  <c r="E21" i="68"/>
  <c r="D21" i="68"/>
  <c r="D289" i="68" s="1"/>
  <c r="D288" i="68" s="1"/>
  <c r="K20" i="68"/>
  <c r="G20" i="68"/>
  <c r="H298" i="67"/>
  <c r="C298" i="67"/>
  <c r="H297" i="67"/>
  <c r="C297" i="67"/>
  <c r="H296" i="67"/>
  <c r="C296" i="67"/>
  <c r="H295" i="67"/>
  <c r="C295" i="67"/>
  <c r="H294" i="67"/>
  <c r="C294" i="67"/>
  <c r="H293" i="67"/>
  <c r="C293" i="67"/>
  <c r="H292" i="67"/>
  <c r="C292" i="67"/>
  <c r="H291" i="67"/>
  <c r="C291" i="67"/>
  <c r="C290" i="67" s="1"/>
  <c r="L290" i="67"/>
  <c r="K290" i="67"/>
  <c r="J290" i="67"/>
  <c r="I290" i="67"/>
  <c r="H290" i="67"/>
  <c r="G290" i="67"/>
  <c r="F290" i="67"/>
  <c r="E290" i="67"/>
  <c r="D290" i="67"/>
  <c r="G289" i="67"/>
  <c r="G288" i="67" s="1"/>
  <c r="H285" i="67"/>
  <c r="C285" i="67"/>
  <c r="H284" i="67"/>
  <c r="C284" i="67"/>
  <c r="L283" i="67"/>
  <c r="K283" i="67"/>
  <c r="J283" i="67"/>
  <c r="I283" i="67"/>
  <c r="H283" i="67" s="1"/>
  <c r="G283" i="67"/>
  <c r="F283" i="67"/>
  <c r="E283" i="67"/>
  <c r="D283" i="67"/>
  <c r="C283" i="67"/>
  <c r="H282" i="67"/>
  <c r="C282" i="67"/>
  <c r="L281" i="67"/>
  <c r="K281" i="67"/>
  <c r="J281" i="67"/>
  <c r="I281" i="67"/>
  <c r="G281" i="67"/>
  <c r="G269" i="67" s="1"/>
  <c r="F281" i="67"/>
  <c r="E281" i="67"/>
  <c r="D281" i="67"/>
  <c r="C281" i="67"/>
  <c r="H280" i="67"/>
  <c r="C280" i="67"/>
  <c r="H279" i="67"/>
  <c r="C279" i="67"/>
  <c r="H278" i="67"/>
  <c r="C278" i="67"/>
  <c r="H277" i="67"/>
  <c r="C277" i="67"/>
  <c r="L276" i="67"/>
  <c r="K276" i="67"/>
  <c r="J276" i="67"/>
  <c r="I276" i="67"/>
  <c r="H276" i="67" s="1"/>
  <c r="G276" i="67"/>
  <c r="F276" i="67"/>
  <c r="E276" i="67"/>
  <c r="D276" i="67"/>
  <c r="C276" i="67" s="1"/>
  <c r="H275" i="67"/>
  <c r="C275" i="67"/>
  <c r="H274" i="67"/>
  <c r="C274" i="67"/>
  <c r="H273" i="67"/>
  <c r="C273" i="67"/>
  <c r="L272" i="67"/>
  <c r="K272" i="67"/>
  <c r="J272" i="67"/>
  <c r="I272" i="67"/>
  <c r="H272" i="67" s="1"/>
  <c r="G272" i="67"/>
  <c r="F272" i="67"/>
  <c r="E272" i="67"/>
  <c r="E270" i="67" s="1"/>
  <c r="E269" i="67" s="1"/>
  <c r="D272" i="67"/>
  <c r="C272" i="67" s="1"/>
  <c r="H271" i="67"/>
  <c r="C271" i="67"/>
  <c r="L270" i="67"/>
  <c r="L269" i="67" s="1"/>
  <c r="K270" i="67"/>
  <c r="J270" i="67"/>
  <c r="I270" i="67"/>
  <c r="G270" i="67"/>
  <c r="F270" i="67"/>
  <c r="D270" i="67"/>
  <c r="K269" i="67"/>
  <c r="J269" i="67"/>
  <c r="F269" i="67"/>
  <c r="H268" i="67"/>
  <c r="C268" i="67"/>
  <c r="H267" i="67"/>
  <c r="C267" i="67"/>
  <c r="H266" i="67"/>
  <c r="C266" i="67"/>
  <c r="H265" i="67"/>
  <c r="C265" i="67"/>
  <c r="L264" i="67"/>
  <c r="K264" i="67"/>
  <c r="J264" i="67"/>
  <c r="I264" i="67"/>
  <c r="H264" i="67" s="1"/>
  <c r="G264" i="67"/>
  <c r="F264" i="67"/>
  <c r="E264" i="67"/>
  <c r="D264" i="67"/>
  <c r="H263" i="67"/>
  <c r="C263" i="67"/>
  <c r="H262" i="67"/>
  <c r="C262" i="67"/>
  <c r="H261" i="67"/>
  <c r="C261" i="67"/>
  <c r="L260" i="67"/>
  <c r="L259" i="67" s="1"/>
  <c r="K260" i="67"/>
  <c r="J260" i="67"/>
  <c r="I260" i="67"/>
  <c r="G260" i="67"/>
  <c r="F260" i="67"/>
  <c r="E260" i="67"/>
  <c r="D260" i="67"/>
  <c r="K259" i="67"/>
  <c r="J259" i="67"/>
  <c r="G259" i="67"/>
  <c r="F259" i="67"/>
  <c r="H258" i="67"/>
  <c r="C258" i="67"/>
  <c r="H257" i="67"/>
  <c r="C257" i="67"/>
  <c r="H256" i="67"/>
  <c r="C256" i="67"/>
  <c r="H255" i="67"/>
  <c r="C255" i="67"/>
  <c r="H254" i="67"/>
  <c r="C254" i="67"/>
  <c r="H253" i="67"/>
  <c r="C253" i="67"/>
  <c r="L252" i="67"/>
  <c r="L251" i="67" s="1"/>
  <c r="K252" i="67"/>
  <c r="J252" i="67"/>
  <c r="I252" i="67"/>
  <c r="G252" i="67"/>
  <c r="F252" i="67"/>
  <c r="E252" i="67"/>
  <c r="E251" i="67" s="1"/>
  <c r="D252" i="67"/>
  <c r="C252" i="67" s="1"/>
  <c r="K251" i="67"/>
  <c r="J251" i="67"/>
  <c r="G251" i="67"/>
  <c r="F251" i="67"/>
  <c r="H250" i="67"/>
  <c r="C250" i="67"/>
  <c r="H249" i="67"/>
  <c r="C249" i="67"/>
  <c r="H248" i="67"/>
  <c r="C248" i="67"/>
  <c r="H247" i="67"/>
  <c r="C247" i="67"/>
  <c r="L246" i="67"/>
  <c r="K246" i="67"/>
  <c r="J246" i="67"/>
  <c r="I246" i="67"/>
  <c r="H246" i="67" s="1"/>
  <c r="G246" i="67"/>
  <c r="F246" i="67"/>
  <c r="E246" i="67"/>
  <c r="D246" i="67"/>
  <c r="H245" i="67"/>
  <c r="C245" i="67"/>
  <c r="H244" i="67"/>
  <c r="C244" i="67"/>
  <c r="H243" i="67"/>
  <c r="C243" i="67"/>
  <c r="H242" i="67"/>
  <c r="C242" i="67"/>
  <c r="H241" i="67"/>
  <c r="C241" i="67"/>
  <c r="H240" i="67"/>
  <c r="C240" i="67"/>
  <c r="H239" i="67"/>
  <c r="C239" i="67"/>
  <c r="L238" i="67"/>
  <c r="L231" i="67" s="1"/>
  <c r="K238" i="67"/>
  <c r="J238" i="67"/>
  <c r="I238" i="67"/>
  <c r="G238" i="67"/>
  <c r="F238" i="67"/>
  <c r="E238" i="67"/>
  <c r="D238" i="67"/>
  <c r="H237" i="67"/>
  <c r="C237" i="67"/>
  <c r="H236" i="67"/>
  <c r="C236" i="67"/>
  <c r="L235" i="67"/>
  <c r="K235" i="67"/>
  <c r="J235" i="67"/>
  <c r="I235" i="67"/>
  <c r="G235" i="67"/>
  <c r="F235" i="67"/>
  <c r="E235" i="67"/>
  <c r="D235" i="67"/>
  <c r="C235" i="67"/>
  <c r="H234" i="67"/>
  <c r="C234" i="67"/>
  <c r="L233" i="67"/>
  <c r="K233" i="67"/>
  <c r="K231" i="67" s="1"/>
  <c r="J233" i="67"/>
  <c r="I233" i="67"/>
  <c r="G233" i="67"/>
  <c r="F233" i="67"/>
  <c r="E233" i="67"/>
  <c r="D233" i="67"/>
  <c r="C233" i="67"/>
  <c r="H232" i="67"/>
  <c r="C232" i="67"/>
  <c r="J231" i="67"/>
  <c r="J230" i="67" s="1"/>
  <c r="G231" i="67"/>
  <c r="G230" i="67" s="1"/>
  <c r="F231" i="67"/>
  <c r="F230" i="67" s="1"/>
  <c r="H229" i="67"/>
  <c r="C229" i="67"/>
  <c r="H228" i="67"/>
  <c r="C228" i="67"/>
  <c r="L227" i="67"/>
  <c r="K227" i="67"/>
  <c r="J227" i="67"/>
  <c r="I227" i="67"/>
  <c r="H227" i="67" s="1"/>
  <c r="G227" i="67"/>
  <c r="F227" i="67"/>
  <c r="E227" i="67"/>
  <c r="D227" i="67"/>
  <c r="C227" i="67"/>
  <c r="H226" i="67"/>
  <c r="C226" i="67"/>
  <c r="H225" i="67"/>
  <c r="C225" i="67"/>
  <c r="H224" i="67"/>
  <c r="C224" i="67"/>
  <c r="H223" i="67"/>
  <c r="C223" i="67"/>
  <c r="H222" i="67"/>
  <c r="C222" i="67"/>
  <c r="H221" i="67"/>
  <c r="C221" i="67"/>
  <c r="H220" i="67"/>
  <c r="C220" i="67"/>
  <c r="H219" i="67"/>
  <c r="C219" i="67"/>
  <c r="H218" i="67"/>
  <c r="C218" i="67"/>
  <c r="H217" i="67"/>
  <c r="C217" i="67"/>
  <c r="L216" i="67"/>
  <c r="K216" i="67"/>
  <c r="J216" i="67"/>
  <c r="I216" i="67"/>
  <c r="H216" i="67" s="1"/>
  <c r="G216" i="67"/>
  <c r="F216" i="67"/>
  <c r="E216" i="67"/>
  <c r="E204" i="67" s="1"/>
  <c r="D216" i="67"/>
  <c r="H215" i="67"/>
  <c r="C215" i="67"/>
  <c r="H214" i="67"/>
  <c r="C214" i="67"/>
  <c r="H213" i="67"/>
  <c r="C213" i="67"/>
  <c r="H212" i="67"/>
  <c r="C212" i="67"/>
  <c r="H211" i="67"/>
  <c r="C211" i="67"/>
  <c r="H210" i="67"/>
  <c r="C210" i="67"/>
  <c r="H209" i="67"/>
  <c r="C209" i="67"/>
  <c r="H208" i="67"/>
  <c r="C208" i="67"/>
  <c r="H207" i="67"/>
  <c r="C207" i="67"/>
  <c r="H206" i="67"/>
  <c r="C206" i="67"/>
  <c r="L205" i="67"/>
  <c r="K205" i="67"/>
  <c r="J205" i="67"/>
  <c r="J204" i="67" s="1"/>
  <c r="J195" i="67" s="1"/>
  <c r="J194" i="67" s="1"/>
  <c r="I205" i="67"/>
  <c r="H205" i="67" s="1"/>
  <c r="G205" i="67"/>
  <c r="G204" i="67" s="1"/>
  <c r="F205" i="67"/>
  <c r="F204" i="67" s="1"/>
  <c r="F195" i="67" s="1"/>
  <c r="E205" i="67"/>
  <c r="D205" i="67"/>
  <c r="C205" i="67"/>
  <c r="L204" i="67"/>
  <c r="I204" i="67"/>
  <c r="D204" i="67"/>
  <c r="H203" i="67"/>
  <c r="C203" i="67"/>
  <c r="H202" i="67"/>
  <c r="C202" i="67"/>
  <c r="H201" i="67"/>
  <c r="C201" i="67"/>
  <c r="H200" i="67"/>
  <c r="C200" i="67"/>
  <c r="H199" i="67"/>
  <c r="C199" i="67"/>
  <c r="L198" i="67"/>
  <c r="K198" i="67"/>
  <c r="J198" i="67"/>
  <c r="I198" i="67"/>
  <c r="G198" i="67"/>
  <c r="F198" i="67"/>
  <c r="E198" i="67"/>
  <c r="D198" i="67"/>
  <c r="C198" i="67" s="1"/>
  <c r="H197" i="67"/>
  <c r="C197" i="67"/>
  <c r="L196" i="67"/>
  <c r="L195" i="67" s="1"/>
  <c r="K196" i="67"/>
  <c r="J196" i="67"/>
  <c r="G196" i="67"/>
  <c r="F196" i="67"/>
  <c r="E196" i="67"/>
  <c r="D196" i="67"/>
  <c r="C196" i="67" s="1"/>
  <c r="G195" i="67"/>
  <c r="H193" i="67"/>
  <c r="C193" i="67"/>
  <c r="L192" i="67"/>
  <c r="L191" i="67" s="1"/>
  <c r="K192" i="67"/>
  <c r="J192" i="67"/>
  <c r="I192" i="67"/>
  <c r="G192" i="67"/>
  <c r="F192" i="67"/>
  <c r="E192" i="67"/>
  <c r="E191" i="67" s="1"/>
  <c r="D192" i="67"/>
  <c r="K191" i="67"/>
  <c r="K187" i="67" s="1"/>
  <c r="J191" i="67"/>
  <c r="G191" i="67"/>
  <c r="G187" i="67" s="1"/>
  <c r="F191" i="67"/>
  <c r="H190" i="67"/>
  <c r="C190" i="67"/>
  <c r="H189" i="67"/>
  <c r="C189" i="67"/>
  <c r="L188" i="67"/>
  <c r="K188" i="67"/>
  <c r="J188" i="67"/>
  <c r="I188" i="67"/>
  <c r="G188" i="67"/>
  <c r="F188" i="67"/>
  <c r="E188" i="67"/>
  <c r="D188" i="67"/>
  <c r="C188" i="67" s="1"/>
  <c r="J187" i="67"/>
  <c r="F187" i="67"/>
  <c r="H186" i="67"/>
  <c r="C186" i="67"/>
  <c r="H185" i="67"/>
  <c r="C185" i="67"/>
  <c r="L184" i="67"/>
  <c r="K184" i="67"/>
  <c r="J184" i="67"/>
  <c r="I184" i="67"/>
  <c r="H184" i="67" s="1"/>
  <c r="G184" i="67"/>
  <c r="F184" i="67"/>
  <c r="E184" i="67"/>
  <c r="D184" i="67"/>
  <c r="H183" i="67"/>
  <c r="C183" i="67"/>
  <c r="H182" i="67"/>
  <c r="C182" i="67"/>
  <c r="H181" i="67"/>
  <c r="C181" i="67"/>
  <c r="H180" i="67"/>
  <c r="C180" i="67"/>
  <c r="L179" i="67"/>
  <c r="K179" i="67"/>
  <c r="J179" i="67"/>
  <c r="I179" i="67"/>
  <c r="G179" i="67"/>
  <c r="F179" i="67"/>
  <c r="E179" i="67"/>
  <c r="D179" i="67"/>
  <c r="C179" i="67"/>
  <c r="H178" i="67"/>
  <c r="C178" i="67"/>
  <c r="H177" i="67"/>
  <c r="C177" i="67"/>
  <c r="H176" i="67"/>
  <c r="C176" i="67"/>
  <c r="L175" i="67"/>
  <c r="K175" i="67"/>
  <c r="K174" i="67" s="1"/>
  <c r="J175" i="67"/>
  <c r="J174" i="67" s="1"/>
  <c r="J173" i="67" s="1"/>
  <c r="I175" i="67"/>
  <c r="G175" i="67"/>
  <c r="F175" i="67"/>
  <c r="F174" i="67" s="1"/>
  <c r="F173" i="67" s="1"/>
  <c r="F52" i="67" s="1"/>
  <c r="E175" i="67"/>
  <c r="D175" i="67"/>
  <c r="C175" i="67"/>
  <c r="L174" i="67"/>
  <c r="L173" i="67" s="1"/>
  <c r="I174" i="67"/>
  <c r="E174" i="67"/>
  <c r="E173" i="67" s="1"/>
  <c r="D174" i="67"/>
  <c r="K173" i="67"/>
  <c r="H172" i="67"/>
  <c r="C172" i="67"/>
  <c r="H171" i="67"/>
  <c r="C171" i="67"/>
  <c r="H170" i="67"/>
  <c r="C170" i="67"/>
  <c r="H169" i="67"/>
  <c r="C169" i="67"/>
  <c r="H168" i="67"/>
  <c r="C168" i="67"/>
  <c r="H167" i="67"/>
  <c r="C167" i="67"/>
  <c r="L166" i="67"/>
  <c r="L165" i="67" s="1"/>
  <c r="L75" i="67" s="1"/>
  <c r="K166" i="67"/>
  <c r="J166" i="67"/>
  <c r="I166" i="67"/>
  <c r="G166" i="67"/>
  <c r="F166" i="67"/>
  <c r="E166" i="67"/>
  <c r="E165" i="67" s="1"/>
  <c r="D166" i="67"/>
  <c r="C166" i="67" s="1"/>
  <c r="K165" i="67"/>
  <c r="J165" i="67"/>
  <c r="G165" i="67"/>
  <c r="F165" i="67"/>
  <c r="H164" i="67"/>
  <c r="C164" i="67"/>
  <c r="H163" i="67"/>
  <c r="C163" i="67"/>
  <c r="H162" i="67"/>
  <c r="C162" i="67"/>
  <c r="H161" i="67"/>
  <c r="C161" i="67"/>
  <c r="L160" i="67"/>
  <c r="K160" i="67"/>
  <c r="J160" i="67"/>
  <c r="I160" i="67"/>
  <c r="H160" i="67" s="1"/>
  <c r="G160" i="67"/>
  <c r="F160" i="67"/>
  <c r="E160" i="67"/>
  <c r="D160" i="67"/>
  <c r="H159" i="67"/>
  <c r="C159" i="67"/>
  <c r="H158" i="67"/>
  <c r="C158" i="67"/>
  <c r="H157" i="67"/>
  <c r="C157" i="67"/>
  <c r="H156" i="67"/>
  <c r="C156" i="67"/>
  <c r="H155" i="67"/>
  <c r="C155" i="67"/>
  <c r="H154" i="67"/>
  <c r="C154" i="67"/>
  <c r="H153" i="67"/>
  <c r="C153" i="67"/>
  <c r="H152" i="67"/>
  <c r="C152" i="67"/>
  <c r="L151" i="67"/>
  <c r="K151" i="67"/>
  <c r="J151" i="67"/>
  <c r="I151" i="67"/>
  <c r="G151" i="67"/>
  <c r="F151" i="67"/>
  <c r="E151" i="67"/>
  <c r="D151" i="67"/>
  <c r="C151" i="67"/>
  <c r="H150" i="67"/>
  <c r="C150" i="67"/>
  <c r="H149" i="67"/>
  <c r="C149" i="67"/>
  <c r="H148" i="67"/>
  <c r="C148" i="67"/>
  <c r="H147" i="67"/>
  <c r="C147" i="67"/>
  <c r="H146" i="67"/>
  <c r="C146" i="67"/>
  <c r="H145" i="67"/>
  <c r="C145" i="67"/>
  <c r="L144" i="67"/>
  <c r="K144" i="67"/>
  <c r="J144" i="67"/>
  <c r="I144" i="67"/>
  <c r="H144" i="67" s="1"/>
  <c r="G144" i="67"/>
  <c r="F144" i="67"/>
  <c r="E144" i="67"/>
  <c r="D144" i="67"/>
  <c r="C144" i="67" s="1"/>
  <c r="H143" i="67"/>
  <c r="C143" i="67"/>
  <c r="H142" i="67"/>
  <c r="C142" i="67"/>
  <c r="L141" i="67"/>
  <c r="K141" i="67"/>
  <c r="J141" i="67"/>
  <c r="I141" i="67"/>
  <c r="H141" i="67" s="1"/>
  <c r="G141" i="67"/>
  <c r="F141" i="67"/>
  <c r="E141" i="67"/>
  <c r="D141" i="67"/>
  <c r="C141" i="67"/>
  <c r="H140" i="67"/>
  <c r="C140" i="67"/>
  <c r="H139" i="67"/>
  <c r="C139" i="67"/>
  <c r="H138" i="67"/>
  <c r="C138" i="67"/>
  <c r="H137" i="67"/>
  <c r="C137" i="67"/>
  <c r="L136" i="67"/>
  <c r="K136" i="67"/>
  <c r="J136" i="67"/>
  <c r="I136" i="67"/>
  <c r="H136" i="67" s="1"/>
  <c r="G136" i="67"/>
  <c r="F136" i="67"/>
  <c r="E136" i="67"/>
  <c r="E130" i="67" s="1"/>
  <c r="D136" i="67"/>
  <c r="H135" i="67"/>
  <c r="C135" i="67"/>
  <c r="H134" i="67"/>
  <c r="C134" i="67"/>
  <c r="H133" i="67"/>
  <c r="C133" i="67"/>
  <c r="H132" i="67"/>
  <c r="C132" i="67"/>
  <c r="L131" i="67"/>
  <c r="K131" i="67"/>
  <c r="J131" i="67"/>
  <c r="J130" i="67" s="1"/>
  <c r="J75" i="67" s="1"/>
  <c r="J52" i="67" s="1"/>
  <c r="I131" i="67"/>
  <c r="H131" i="67" s="1"/>
  <c r="G131" i="67"/>
  <c r="F131" i="67"/>
  <c r="F130" i="67" s="1"/>
  <c r="F75" i="67" s="1"/>
  <c r="E131" i="67"/>
  <c r="D131" i="67"/>
  <c r="C131" i="67"/>
  <c r="L130" i="67"/>
  <c r="I130" i="67"/>
  <c r="D130" i="67"/>
  <c r="H129" i="67"/>
  <c r="C129" i="67"/>
  <c r="C128" i="67" s="1"/>
  <c r="L128" i="67"/>
  <c r="K128" i="67"/>
  <c r="J128" i="67"/>
  <c r="I128" i="67"/>
  <c r="H128" i="67"/>
  <c r="G128" i="67"/>
  <c r="F128" i="67"/>
  <c r="E128" i="67"/>
  <c r="D128" i="67"/>
  <c r="H127" i="67"/>
  <c r="C127" i="67"/>
  <c r="H126" i="67"/>
  <c r="C126" i="67"/>
  <c r="H125" i="67"/>
  <c r="C125" i="67"/>
  <c r="H124" i="67"/>
  <c r="C124" i="67"/>
  <c r="H123" i="67"/>
  <c r="C123" i="67"/>
  <c r="L122" i="67"/>
  <c r="K122" i="67"/>
  <c r="J122" i="67"/>
  <c r="I122" i="67"/>
  <c r="H122" i="67" s="1"/>
  <c r="G122" i="67"/>
  <c r="F122" i="67"/>
  <c r="E122" i="67"/>
  <c r="D122" i="67"/>
  <c r="H121" i="67"/>
  <c r="C121" i="67"/>
  <c r="H120" i="67"/>
  <c r="C120" i="67"/>
  <c r="H119" i="67"/>
  <c r="C119" i="67"/>
  <c r="H118" i="67"/>
  <c r="C118" i="67"/>
  <c r="H117" i="67"/>
  <c r="C117" i="67"/>
  <c r="L116" i="67"/>
  <c r="K116" i="67"/>
  <c r="J116" i="67"/>
  <c r="I116" i="67"/>
  <c r="H116" i="67" s="1"/>
  <c r="G116" i="67"/>
  <c r="F116" i="67"/>
  <c r="E116" i="67"/>
  <c r="D116" i="67"/>
  <c r="H115" i="67"/>
  <c r="C115" i="67"/>
  <c r="H114" i="67"/>
  <c r="C114" i="67"/>
  <c r="H113" i="67"/>
  <c r="C113" i="67"/>
  <c r="L112" i="67"/>
  <c r="K112" i="67"/>
  <c r="J112" i="67"/>
  <c r="I112" i="67"/>
  <c r="H112" i="67" s="1"/>
  <c r="G112" i="67"/>
  <c r="F112" i="67"/>
  <c r="E112" i="67"/>
  <c r="C112" i="67" s="1"/>
  <c r="D112" i="67"/>
  <c r="H111" i="67"/>
  <c r="C111" i="67"/>
  <c r="H110" i="67"/>
  <c r="C110" i="67"/>
  <c r="H109" i="67"/>
  <c r="C109" i="67"/>
  <c r="H108" i="67"/>
  <c r="C108" i="67"/>
  <c r="H107" i="67"/>
  <c r="C107" i="67"/>
  <c r="H106" i="67"/>
  <c r="C106" i="67"/>
  <c r="H105" i="67"/>
  <c r="C105" i="67"/>
  <c r="H104" i="67"/>
  <c r="C104" i="67"/>
  <c r="L103" i="67"/>
  <c r="K103" i="67"/>
  <c r="J103" i="67"/>
  <c r="I103" i="67"/>
  <c r="G103" i="67"/>
  <c r="G83" i="67" s="1"/>
  <c r="F103" i="67"/>
  <c r="E103" i="67"/>
  <c r="D103" i="67"/>
  <c r="C103" i="67"/>
  <c r="H102" i="67"/>
  <c r="C102" i="67"/>
  <c r="H101" i="67"/>
  <c r="C101" i="67"/>
  <c r="H100" i="67"/>
  <c r="C100" i="67"/>
  <c r="H99" i="67"/>
  <c r="C99" i="67"/>
  <c r="H98" i="67"/>
  <c r="C98" i="67"/>
  <c r="H97" i="67"/>
  <c r="C97" i="67"/>
  <c r="H96" i="67"/>
  <c r="C96" i="67"/>
  <c r="L95" i="67"/>
  <c r="K95" i="67"/>
  <c r="J95" i="67"/>
  <c r="I95" i="67"/>
  <c r="G95" i="67"/>
  <c r="F95" i="67"/>
  <c r="E95" i="67"/>
  <c r="D95" i="67"/>
  <c r="C95" i="67"/>
  <c r="H94" i="67"/>
  <c r="C94" i="67"/>
  <c r="H93" i="67"/>
  <c r="C93" i="67"/>
  <c r="H92" i="67"/>
  <c r="C92" i="67"/>
  <c r="H91" i="67"/>
  <c r="C91" i="67"/>
  <c r="H90" i="67"/>
  <c r="C90" i="67"/>
  <c r="L89" i="67"/>
  <c r="K89" i="67"/>
  <c r="J89" i="67"/>
  <c r="I89" i="67"/>
  <c r="H89" i="67" s="1"/>
  <c r="G89" i="67"/>
  <c r="F89" i="67"/>
  <c r="E89" i="67"/>
  <c r="D89" i="67"/>
  <c r="C89" i="67"/>
  <c r="H88" i="67"/>
  <c r="C88" i="67"/>
  <c r="H87" i="67"/>
  <c r="C87" i="67"/>
  <c r="H86" i="67"/>
  <c r="C86" i="67"/>
  <c r="H85" i="67"/>
  <c r="C85" i="67"/>
  <c r="L84" i="67"/>
  <c r="K84" i="67"/>
  <c r="J84" i="67"/>
  <c r="I84" i="67"/>
  <c r="G84" i="67"/>
  <c r="F84" i="67"/>
  <c r="E84" i="67"/>
  <c r="D84" i="67"/>
  <c r="L83" i="67"/>
  <c r="K83" i="67"/>
  <c r="J83" i="67"/>
  <c r="F83" i="67"/>
  <c r="D83" i="67"/>
  <c r="H82" i="67"/>
  <c r="C82" i="67"/>
  <c r="H81" i="67"/>
  <c r="C81" i="67"/>
  <c r="L80" i="67"/>
  <c r="K80" i="67"/>
  <c r="J80" i="67"/>
  <c r="I80" i="67"/>
  <c r="H80" i="67" s="1"/>
  <c r="G80" i="67"/>
  <c r="F80" i="67"/>
  <c r="E80" i="67"/>
  <c r="E76" i="67" s="1"/>
  <c r="D80" i="67"/>
  <c r="H79" i="67"/>
  <c r="C79" i="67"/>
  <c r="H78" i="67"/>
  <c r="C78" i="67"/>
  <c r="L77" i="67"/>
  <c r="K77" i="67"/>
  <c r="J77" i="67"/>
  <c r="I77" i="67"/>
  <c r="G77" i="67"/>
  <c r="G76" i="67" s="1"/>
  <c r="F77" i="67"/>
  <c r="E77" i="67"/>
  <c r="D77" i="67"/>
  <c r="C77" i="67"/>
  <c r="L76" i="67"/>
  <c r="J76" i="67"/>
  <c r="I76" i="67"/>
  <c r="F76" i="67"/>
  <c r="D76" i="67"/>
  <c r="H74" i="67"/>
  <c r="C74" i="67"/>
  <c r="H73" i="67"/>
  <c r="C73" i="67"/>
  <c r="H72" i="67"/>
  <c r="C72" i="67"/>
  <c r="H71" i="67"/>
  <c r="C71" i="67"/>
  <c r="H70" i="67"/>
  <c r="C70" i="67"/>
  <c r="L69" i="67"/>
  <c r="K69" i="67"/>
  <c r="H69" i="67" s="1"/>
  <c r="J69" i="67"/>
  <c r="I69" i="67"/>
  <c r="G69" i="67"/>
  <c r="G67" i="67" s="1"/>
  <c r="C67" i="67" s="1"/>
  <c r="F69" i="67"/>
  <c r="E69" i="67"/>
  <c r="D69" i="67"/>
  <c r="C69" i="67"/>
  <c r="H68" i="67"/>
  <c r="C68" i="67"/>
  <c r="L67" i="67"/>
  <c r="K67" i="67"/>
  <c r="H67" i="67" s="1"/>
  <c r="J67" i="67"/>
  <c r="I67" i="67"/>
  <c r="F67" i="67"/>
  <c r="E67" i="67"/>
  <c r="D67" i="67"/>
  <c r="H66" i="67"/>
  <c r="C66" i="67"/>
  <c r="H65" i="67"/>
  <c r="C65" i="67"/>
  <c r="H64" i="67"/>
  <c r="C64" i="67"/>
  <c r="H63" i="67"/>
  <c r="C63" i="67"/>
  <c r="H62" i="67"/>
  <c r="C62" i="67"/>
  <c r="H61" i="67"/>
  <c r="C61" i="67"/>
  <c r="H60" i="67"/>
  <c r="C60" i="67"/>
  <c r="H59" i="67"/>
  <c r="C59" i="67"/>
  <c r="L58" i="67"/>
  <c r="K58" i="67"/>
  <c r="J58" i="67"/>
  <c r="I58" i="67"/>
  <c r="H58" i="67" s="1"/>
  <c r="G58" i="67"/>
  <c r="F58" i="67"/>
  <c r="E58" i="67"/>
  <c r="E54" i="67" s="1"/>
  <c r="E53" i="67" s="1"/>
  <c r="D58" i="67"/>
  <c r="H57" i="67"/>
  <c r="C57" i="67"/>
  <c r="H56" i="67"/>
  <c r="C56" i="67"/>
  <c r="L55" i="67"/>
  <c r="K55" i="67"/>
  <c r="J55" i="67"/>
  <c r="I55" i="67"/>
  <c r="G55" i="67"/>
  <c r="G54" i="67" s="1"/>
  <c r="F55" i="67"/>
  <c r="E55" i="67"/>
  <c r="D55" i="67"/>
  <c r="C55" i="67"/>
  <c r="L54" i="67"/>
  <c r="J54" i="67"/>
  <c r="I54" i="67"/>
  <c r="F54" i="67"/>
  <c r="D54" i="67"/>
  <c r="L53" i="67"/>
  <c r="J53" i="67"/>
  <c r="G53" i="67"/>
  <c r="F53" i="67"/>
  <c r="D53" i="67"/>
  <c r="H47" i="67"/>
  <c r="C47" i="67"/>
  <c r="H46" i="67"/>
  <c r="C46" i="67"/>
  <c r="L45" i="67"/>
  <c r="H45" i="67"/>
  <c r="G45" i="67"/>
  <c r="C45" i="67"/>
  <c r="H44" i="67"/>
  <c r="C44" i="67"/>
  <c r="K43" i="67"/>
  <c r="J43" i="67"/>
  <c r="I43" i="67"/>
  <c r="F43" i="67"/>
  <c r="E43" i="67"/>
  <c r="C43" i="67" s="1"/>
  <c r="D43" i="67"/>
  <c r="H42" i="67"/>
  <c r="C42" i="67"/>
  <c r="I41" i="67"/>
  <c r="H41" i="67"/>
  <c r="D41" i="67"/>
  <c r="C41" i="67"/>
  <c r="H40" i="67"/>
  <c r="C40" i="67"/>
  <c r="H39" i="67"/>
  <c r="C39" i="67"/>
  <c r="H38" i="67"/>
  <c r="C38" i="67"/>
  <c r="H37" i="67"/>
  <c r="C37" i="67"/>
  <c r="K36" i="67"/>
  <c r="H36" i="67"/>
  <c r="F36" i="67"/>
  <c r="C36" i="67"/>
  <c r="H35" i="67"/>
  <c r="C35" i="67"/>
  <c r="H34" i="67"/>
  <c r="C34" i="67"/>
  <c r="K33" i="67"/>
  <c r="H33" i="67"/>
  <c r="F33" i="67"/>
  <c r="C33" i="67"/>
  <c r="H32" i="67"/>
  <c r="C32" i="67"/>
  <c r="K31" i="67"/>
  <c r="H31" i="67"/>
  <c r="F31" i="67"/>
  <c r="F26" i="67" s="1"/>
  <c r="C26" i="67" s="1"/>
  <c r="C31" i="67"/>
  <c r="H30" i="67"/>
  <c r="C30" i="67"/>
  <c r="H29" i="67"/>
  <c r="C29" i="67"/>
  <c r="H28" i="67"/>
  <c r="C28" i="67"/>
  <c r="K27" i="67"/>
  <c r="H27" i="67"/>
  <c r="F27" i="67"/>
  <c r="C27" i="67"/>
  <c r="K26" i="67"/>
  <c r="H26" i="67"/>
  <c r="H25" i="67"/>
  <c r="C25" i="67"/>
  <c r="H24" i="67"/>
  <c r="C24" i="67"/>
  <c r="H23" i="67"/>
  <c r="C23" i="67"/>
  <c r="H22" i="67"/>
  <c r="C22" i="67"/>
  <c r="L21" i="67"/>
  <c r="L289" i="67" s="1"/>
  <c r="L288" i="67" s="1"/>
  <c r="K21" i="67"/>
  <c r="K289" i="67" s="1"/>
  <c r="K288" i="67" s="1"/>
  <c r="J21" i="67"/>
  <c r="J289" i="67" s="1"/>
  <c r="J288" i="67" s="1"/>
  <c r="I21" i="67"/>
  <c r="G21" i="67"/>
  <c r="F21" i="67"/>
  <c r="F289" i="67" s="1"/>
  <c r="F288" i="67" s="1"/>
  <c r="E21" i="67"/>
  <c r="D21" i="67"/>
  <c r="D289" i="67" s="1"/>
  <c r="D288" i="67" s="1"/>
  <c r="K20" i="67"/>
  <c r="G20" i="67"/>
  <c r="H298" i="66"/>
  <c r="C298" i="66"/>
  <c r="H297" i="66"/>
  <c r="C297" i="66"/>
  <c r="H296" i="66"/>
  <c r="C296" i="66"/>
  <c r="H295" i="66"/>
  <c r="C295" i="66"/>
  <c r="H294" i="66"/>
  <c r="C294" i="66"/>
  <c r="H293" i="66"/>
  <c r="C293" i="66"/>
  <c r="H292" i="66"/>
  <c r="C292" i="66"/>
  <c r="H291" i="66"/>
  <c r="C291" i="66"/>
  <c r="C290" i="66" s="1"/>
  <c r="L290" i="66"/>
  <c r="K290" i="66"/>
  <c r="J290" i="66"/>
  <c r="I290" i="66"/>
  <c r="H290" i="66"/>
  <c r="G290" i="66"/>
  <c r="F290" i="66"/>
  <c r="E290" i="66"/>
  <c r="D290" i="66"/>
  <c r="K289" i="66"/>
  <c r="K288" i="66" s="1"/>
  <c r="H285" i="66"/>
  <c r="C285" i="66"/>
  <c r="H284" i="66"/>
  <c r="C284" i="66"/>
  <c r="L283" i="66"/>
  <c r="K283" i="66"/>
  <c r="J283" i="66"/>
  <c r="I283" i="66"/>
  <c r="H283" i="66" s="1"/>
  <c r="G283" i="66"/>
  <c r="F283" i="66"/>
  <c r="E283" i="66"/>
  <c r="D283" i="66"/>
  <c r="C283" i="66"/>
  <c r="H282" i="66"/>
  <c r="C282" i="66"/>
  <c r="L281" i="66"/>
  <c r="K281" i="66"/>
  <c r="J281" i="66"/>
  <c r="I281" i="66"/>
  <c r="H281" i="66" s="1"/>
  <c r="G281" i="66"/>
  <c r="F281" i="66"/>
  <c r="E281" i="66"/>
  <c r="D281" i="66"/>
  <c r="C281" i="66"/>
  <c r="H280" i="66"/>
  <c r="C280" i="66"/>
  <c r="H279" i="66"/>
  <c r="C279" i="66"/>
  <c r="H278" i="66"/>
  <c r="C278" i="66"/>
  <c r="H277" i="66"/>
  <c r="C277" i="66"/>
  <c r="L276" i="66"/>
  <c r="K276" i="66"/>
  <c r="J276" i="66"/>
  <c r="I276" i="66"/>
  <c r="H276" i="66" s="1"/>
  <c r="G276" i="66"/>
  <c r="F276" i="66"/>
  <c r="E276" i="66"/>
  <c r="C276" i="66" s="1"/>
  <c r="D276" i="66"/>
  <c r="H275" i="66"/>
  <c r="C275" i="66"/>
  <c r="H274" i="66"/>
  <c r="C274" i="66"/>
  <c r="H273" i="66"/>
  <c r="C273" i="66"/>
  <c r="L272" i="66"/>
  <c r="K272" i="66"/>
  <c r="J272" i="66"/>
  <c r="I272" i="66"/>
  <c r="H272" i="66" s="1"/>
  <c r="G272" i="66"/>
  <c r="F272" i="66"/>
  <c r="E272" i="66"/>
  <c r="C272" i="66" s="1"/>
  <c r="D272" i="66"/>
  <c r="H271" i="66"/>
  <c r="C271" i="66"/>
  <c r="L270" i="66"/>
  <c r="L269" i="66" s="1"/>
  <c r="K270" i="66"/>
  <c r="J270" i="66"/>
  <c r="I270" i="66"/>
  <c r="G270" i="66"/>
  <c r="F270" i="66"/>
  <c r="E270" i="66"/>
  <c r="D270" i="66"/>
  <c r="D269" i="66" s="1"/>
  <c r="K269" i="66"/>
  <c r="J269" i="66"/>
  <c r="G269" i="66"/>
  <c r="F269" i="66"/>
  <c r="H268" i="66"/>
  <c r="C268" i="66"/>
  <c r="H267" i="66"/>
  <c r="C267" i="66"/>
  <c r="H266" i="66"/>
  <c r="C266" i="66"/>
  <c r="H265" i="66"/>
  <c r="C265" i="66"/>
  <c r="L264" i="66"/>
  <c r="K264" i="66"/>
  <c r="J264" i="66"/>
  <c r="I264" i="66"/>
  <c r="H264" i="66" s="1"/>
  <c r="G264" i="66"/>
  <c r="F264" i="66"/>
  <c r="E264" i="66"/>
  <c r="C264" i="66" s="1"/>
  <c r="D264" i="66"/>
  <c r="H263" i="66"/>
  <c r="C263" i="66"/>
  <c r="H262" i="66"/>
  <c r="C262" i="66"/>
  <c r="H261" i="66"/>
  <c r="C261" i="66"/>
  <c r="L260" i="66"/>
  <c r="L259" i="66" s="1"/>
  <c r="K260" i="66"/>
  <c r="J260" i="66"/>
  <c r="I260" i="66"/>
  <c r="G260" i="66"/>
  <c r="F260" i="66"/>
  <c r="E260" i="66"/>
  <c r="D260" i="66"/>
  <c r="D259" i="66" s="1"/>
  <c r="K259" i="66"/>
  <c r="J259" i="66"/>
  <c r="G259" i="66"/>
  <c r="F259" i="66"/>
  <c r="H258" i="66"/>
  <c r="C258" i="66"/>
  <c r="H257" i="66"/>
  <c r="C257" i="66"/>
  <c r="H256" i="66"/>
  <c r="C256" i="66"/>
  <c r="H255" i="66"/>
  <c r="C255" i="66"/>
  <c r="H254" i="66"/>
  <c r="C254" i="66"/>
  <c r="H253" i="66"/>
  <c r="C253" i="66"/>
  <c r="L252" i="66"/>
  <c r="L251" i="66" s="1"/>
  <c r="K252" i="66"/>
  <c r="J252" i="66"/>
  <c r="I252" i="66"/>
  <c r="G252" i="66"/>
  <c r="F252" i="66"/>
  <c r="E252" i="66"/>
  <c r="D252" i="66"/>
  <c r="D251" i="66" s="1"/>
  <c r="K251" i="66"/>
  <c r="J251" i="66"/>
  <c r="G251" i="66"/>
  <c r="F251" i="66"/>
  <c r="H250" i="66"/>
  <c r="C250" i="66"/>
  <c r="H249" i="66"/>
  <c r="C249" i="66"/>
  <c r="H248" i="66"/>
  <c r="C248" i="66"/>
  <c r="H247" i="66"/>
  <c r="C247" i="66"/>
  <c r="L246" i="66"/>
  <c r="K246" i="66"/>
  <c r="J246" i="66"/>
  <c r="I246" i="66"/>
  <c r="H246" i="66" s="1"/>
  <c r="G246" i="66"/>
  <c r="F246" i="66"/>
  <c r="E246" i="66"/>
  <c r="C246" i="66" s="1"/>
  <c r="D246" i="66"/>
  <c r="H245" i="66"/>
  <c r="C245" i="66"/>
  <c r="H244" i="66"/>
  <c r="C244" i="66"/>
  <c r="H243" i="66"/>
  <c r="C243" i="66"/>
  <c r="H242" i="66"/>
  <c r="C242" i="66"/>
  <c r="H241" i="66"/>
  <c r="C241" i="66"/>
  <c r="H240" i="66"/>
  <c r="C240" i="66"/>
  <c r="H239" i="66"/>
  <c r="C239" i="66"/>
  <c r="L238" i="66"/>
  <c r="L231" i="66" s="1"/>
  <c r="K238" i="66"/>
  <c r="J238" i="66"/>
  <c r="I238" i="66"/>
  <c r="G238" i="66"/>
  <c r="F238" i="66"/>
  <c r="E238" i="66"/>
  <c r="D238" i="66"/>
  <c r="D231" i="66" s="1"/>
  <c r="H237" i="66"/>
  <c r="C237" i="66"/>
  <c r="H236" i="66"/>
  <c r="C236" i="66"/>
  <c r="L235" i="66"/>
  <c r="K235" i="66"/>
  <c r="J235" i="66"/>
  <c r="I235" i="66"/>
  <c r="H235" i="66" s="1"/>
  <c r="G235" i="66"/>
  <c r="F235" i="66"/>
  <c r="E235" i="66"/>
  <c r="D235" i="66"/>
  <c r="C235" i="66"/>
  <c r="H234" i="66"/>
  <c r="C234" i="66"/>
  <c r="L233" i="66"/>
  <c r="K233" i="66"/>
  <c r="K231" i="66" s="1"/>
  <c r="K230" i="66" s="1"/>
  <c r="J233" i="66"/>
  <c r="I233" i="66"/>
  <c r="G233" i="66"/>
  <c r="G231" i="66" s="1"/>
  <c r="G230" i="66" s="1"/>
  <c r="F233" i="66"/>
  <c r="E233" i="66"/>
  <c r="D233" i="66"/>
  <c r="C233" i="66"/>
  <c r="H232" i="66"/>
  <c r="C232" i="66"/>
  <c r="J231" i="66"/>
  <c r="J230" i="66" s="1"/>
  <c r="F231" i="66"/>
  <c r="F230" i="66" s="1"/>
  <c r="H229" i="66"/>
  <c r="C229" i="66"/>
  <c r="H228" i="66"/>
  <c r="C228" i="66"/>
  <c r="L227" i="66"/>
  <c r="K227" i="66"/>
  <c r="J227" i="66"/>
  <c r="I227" i="66"/>
  <c r="H227" i="66" s="1"/>
  <c r="G227" i="66"/>
  <c r="F227" i="66"/>
  <c r="E227" i="66"/>
  <c r="D227" i="66"/>
  <c r="C227" i="66"/>
  <c r="H226" i="66"/>
  <c r="C226" i="66"/>
  <c r="H225" i="66"/>
  <c r="C225" i="66"/>
  <c r="H224" i="66"/>
  <c r="C224" i="66"/>
  <c r="H223" i="66"/>
  <c r="C223" i="66"/>
  <c r="H222" i="66"/>
  <c r="C222" i="66"/>
  <c r="H221" i="66"/>
  <c r="C221" i="66"/>
  <c r="H220" i="66"/>
  <c r="C220" i="66"/>
  <c r="H219" i="66"/>
  <c r="C219" i="66"/>
  <c r="H218" i="66"/>
  <c r="C218" i="66"/>
  <c r="H217" i="66"/>
  <c r="C217" i="66"/>
  <c r="L216" i="66"/>
  <c r="K216" i="66"/>
  <c r="J216" i="66"/>
  <c r="I216" i="66"/>
  <c r="H216" i="66" s="1"/>
  <c r="G216" i="66"/>
  <c r="F216" i="66"/>
  <c r="E216" i="66"/>
  <c r="C216" i="66" s="1"/>
  <c r="D216" i="66"/>
  <c r="H215" i="66"/>
  <c r="C215" i="66"/>
  <c r="H214" i="66"/>
  <c r="C214" i="66"/>
  <c r="H213" i="66"/>
  <c r="C213" i="66"/>
  <c r="H212" i="66"/>
  <c r="C212" i="66"/>
  <c r="H211" i="66"/>
  <c r="C211" i="66"/>
  <c r="H210" i="66"/>
  <c r="C210" i="66"/>
  <c r="H209" i="66"/>
  <c r="C209" i="66"/>
  <c r="H208" i="66"/>
  <c r="C208" i="66"/>
  <c r="H207" i="66"/>
  <c r="C207" i="66"/>
  <c r="H206" i="66"/>
  <c r="C206" i="66"/>
  <c r="L205" i="66"/>
  <c r="K205" i="66"/>
  <c r="K204" i="66" s="1"/>
  <c r="K195" i="66" s="1"/>
  <c r="K194" i="66" s="1"/>
  <c r="J205" i="66"/>
  <c r="J204" i="66" s="1"/>
  <c r="J195" i="66" s="1"/>
  <c r="I205" i="66"/>
  <c r="G205" i="66"/>
  <c r="F205" i="66"/>
  <c r="F204" i="66" s="1"/>
  <c r="F195" i="66" s="1"/>
  <c r="F194" i="66" s="1"/>
  <c r="E205" i="66"/>
  <c r="D205" i="66"/>
  <c r="C205" i="66"/>
  <c r="L204" i="66"/>
  <c r="E204" i="66"/>
  <c r="D204" i="66"/>
  <c r="H203" i="66"/>
  <c r="C203" i="66"/>
  <c r="H202" i="66"/>
  <c r="C202" i="66"/>
  <c r="H201" i="66"/>
  <c r="C201" i="66"/>
  <c r="H200" i="66"/>
  <c r="C200" i="66"/>
  <c r="H199" i="66"/>
  <c r="C199" i="66"/>
  <c r="L198" i="66"/>
  <c r="K198" i="66"/>
  <c r="J198" i="66"/>
  <c r="I198" i="66"/>
  <c r="H198" i="66" s="1"/>
  <c r="G198" i="66"/>
  <c r="F198" i="66"/>
  <c r="E198" i="66"/>
  <c r="D198" i="66"/>
  <c r="H197" i="66"/>
  <c r="C197" i="66"/>
  <c r="L196" i="66"/>
  <c r="L195" i="66" s="1"/>
  <c r="K196" i="66"/>
  <c r="J196" i="66"/>
  <c r="G196" i="66"/>
  <c r="F196" i="66"/>
  <c r="D196" i="66"/>
  <c r="D195" i="66" s="1"/>
  <c r="H193" i="66"/>
  <c r="C193" i="66"/>
  <c r="L192" i="66"/>
  <c r="L191" i="66" s="1"/>
  <c r="K192" i="66"/>
  <c r="J192" i="66"/>
  <c r="I192" i="66"/>
  <c r="G192" i="66"/>
  <c r="F192" i="66"/>
  <c r="E192" i="66"/>
  <c r="D192" i="66"/>
  <c r="D191" i="66" s="1"/>
  <c r="K191" i="66"/>
  <c r="J191" i="66"/>
  <c r="G191" i="66"/>
  <c r="F191" i="66"/>
  <c r="H190" i="66"/>
  <c r="C190" i="66"/>
  <c r="H189" i="66"/>
  <c r="C189" i="66"/>
  <c r="L188" i="66"/>
  <c r="L187" i="66" s="1"/>
  <c r="K188" i="66"/>
  <c r="J188" i="66"/>
  <c r="I188" i="66"/>
  <c r="G188" i="66"/>
  <c r="F188" i="66"/>
  <c r="E188" i="66"/>
  <c r="D188" i="66"/>
  <c r="K187" i="66"/>
  <c r="J187" i="66"/>
  <c r="G187" i="66"/>
  <c r="F187" i="66"/>
  <c r="H186" i="66"/>
  <c r="C186" i="66"/>
  <c r="H185" i="66"/>
  <c r="C185" i="66"/>
  <c r="L184" i="66"/>
  <c r="K184" i="66"/>
  <c r="J184" i="66"/>
  <c r="I184" i="66"/>
  <c r="H184" i="66" s="1"/>
  <c r="G184" i="66"/>
  <c r="F184" i="66"/>
  <c r="E184" i="66"/>
  <c r="C184" i="66" s="1"/>
  <c r="D184" i="66"/>
  <c r="H183" i="66"/>
  <c r="C183" i="66"/>
  <c r="H182" i="66"/>
  <c r="C182" i="66"/>
  <c r="H181" i="66"/>
  <c r="C181" i="66"/>
  <c r="H180" i="66"/>
  <c r="C180" i="66"/>
  <c r="L179" i="66"/>
  <c r="K179" i="66"/>
  <c r="J179" i="66"/>
  <c r="I179" i="66"/>
  <c r="H179" i="66" s="1"/>
  <c r="G179" i="66"/>
  <c r="F179" i="66"/>
  <c r="E179" i="66"/>
  <c r="D179" i="66"/>
  <c r="C179" i="66"/>
  <c r="H178" i="66"/>
  <c r="C178" i="66"/>
  <c r="H177" i="66"/>
  <c r="C177" i="66"/>
  <c r="H176" i="66"/>
  <c r="C176" i="66"/>
  <c r="L175" i="66"/>
  <c r="K175" i="66"/>
  <c r="J175" i="66"/>
  <c r="J174" i="66" s="1"/>
  <c r="J173" i="66" s="1"/>
  <c r="I175" i="66"/>
  <c r="G175" i="66"/>
  <c r="G174" i="66" s="1"/>
  <c r="G173" i="66" s="1"/>
  <c r="F175" i="66"/>
  <c r="F174" i="66" s="1"/>
  <c r="F173" i="66" s="1"/>
  <c r="E175" i="66"/>
  <c r="D175" i="66"/>
  <c r="C175" i="66"/>
  <c r="L174" i="66"/>
  <c r="L173" i="66" s="1"/>
  <c r="I174" i="66"/>
  <c r="E174" i="66"/>
  <c r="D174" i="66"/>
  <c r="D173" i="66" s="1"/>
  <c r="H172" i="66"/>
  <c r="C172" i="66"/>
  <c r="H171" i="66"/>
  <c r="C171" i="66"/>
  <c r="H170" i="66"/>
  <c r="C170" i="66"/>
  <c r="H169" i="66"/>
  <c r="C169" i="66"/>
  <c r="H168" i="66"/>
  <c r="C168" i="66"/>
  <c r="H167" i="66"/>
  <c r="C167" i="66"/>
  <c r="L166" i="66"/>
  <c r="L165" i="66" s="1"/>
  <c r="L75" i="66" s="1"/>
  <c r="K166" i="66"/>
  <c r="J166" i="66"/>
  <c r="I166" i="66"/>
  <c r="G166" i="66"/>
  <c r="F166" i="66"/>
  <c r="E166" i="66"/>
  <c r="D166" i="66"/>
  <c r="D165" i="66" s="1"/>
  <c r="D75" i="66" s="1"/>
  <c r="K165" i="66"/>
  <c r="J165" i="66"/>
  <c r="G165" i="66"/>
  <c r="F165" i="66"/>
  <c r="H164" i="66"/>
  <c r="C164" i="66"/>
  <c r="H163" i="66"/>
  <c r="C163" i="66"/>
  <c r="H162" i="66"/>
  <c r="C162" i="66"/>
  <c r="H161" i="66"/>
  <c r="C161" i="66"/>
  <c r="L160" i="66"/>
  <c r="K160" i="66"/>
  <c r="J160" i="66"/>
  <c r="I160" i="66"/>
  <c r="H160" i="66" s="1"/>
  <c r="G160" i="66"/>
  <c r="F160" i="66"/>
  <c r="E160" i="66"/>
  <c r="C160" i="66" s="1"/>
  <c r="D160" i="66"/>
  <c r="H159" i="66"/>
  <c r="C159" i="66"/>
  <c r="H158" i="66"/>
  <c r="C158" i="66"/>
  <c r="H157" i="66"/>
  <c r="C157" i="66"/>
  <c r="H156" i="66"/>
  <c r="C156" i="66"/>
  <c r="H155" i="66"/>
  <c r="C155" i="66"/>
  <c r="H154" i="66"/>
  <c r="C154" i="66"/>
  <c r="H153" i="66"/>
  <c r="C153" i="66"/>
  <c r="H152" i="66"/>
  <c r="C152" i="66"/>
  <c r="L151" i="66"/>
  <c r="K151" i="66"/>
  <c r="J151" i="66"/>
  <c r="I151" i="66"/>
  <c r="H151" i="66" s="1"/>
  <c r="G151" i="66"/>
  <c r="F151" i="66"/>
  <c r="E151" i="66"/>
  <c r="D151" i="66"/>
  <c r="C151" i="66"/>
  <c r="H150" i="66"/>
  <c r="C150" i="66"/>
  <c r="H149" i="66"/>
  <c r="C149" i="66"/>
  <c r="H148" i="66"/>
  <c r="C148" i="66"/>
  <c r="H147" i="66"/>
  <c r="C147" i="66"/>
  <c r="H146" i="66"/>
  <c r="C146" i="66"/>
  <c r="H145" i="66"/>
  <c r="C145" i="66"/>
  <c r="L144" i="66"/>
  <c r="K144" i="66"/>
  <c r="J144" i="66"/>
  <c r="I144" i="66"/>
  <c r="H144" i="66" s="1"/>
  <c r="G144" i="66"/>
  <c r="F144" i="66"/>
  <c r="E144" i="66"/>
  <c r="D144" i="66"/>
  <c r="H143" i="66"/>
  <c r="C143" i="66"/>
  <c r="H142" i="66"/>
  <c r="C142" i="66"/>
  <c r="L141" i="66"/>
  <c r="K141" i="66"/>
  <c r="J141" i="66"/>
  <c r="I141" i="66"/>
  <c r="H141" i="66" s="1"/>
  <c r="G141" i="66"/>
  <c r="F141" i="66"/>
  <c r="E141" i="66"/>
  <c r="D141" i="66"/>
  <c r="C141" i="66"/>
  <c r="H140" i="66"/>
  <c r="C140" i="66"/>
  <c r="H139" i="66"/>
  <c r="C139" i="66"/>
  <c r="H138" i="66"/>
  <c r="C138" i="66"/>
  <c r="H137" i="66"/>
  <c r="C137" i="66"/>
  <c r="L136" i="66"/>
  <c r="K136" i="66"/>
  <c r="J136" i="66"/>
  <c r="I136" i="66"/>
  <c r="H136" i="66" s="1"/>
  <c r="G136" i="66"/>
  <c r="F136" i="66"/>
  <c r="E136" i="66"/>
  <c r="C136" i="66" s="1"/>
  <c r="D136" i="66"/>
  <c r="H135" i="66"/>
  <c r="C135" i="66"/>
  <c r="H134" i="66"/>
  <c r="C134" i="66"/>
  <c r="H133" i="66"/>
  <c r="C133" i="66"/>
  <c r="H132" i="66"/>
  <c r="C132" i="66"/>
  <c r="L131" i="66"/>
  <c r="K131" i="66"/>
  <c r="K130" i="66" s="1"/>
  <c r="J131" i="66"/>
  <c r="J130" i="66" s="1"/>
  <c r="J75" i="66" s="1"/>
  <c r="I131" i="66"/>
  <c r="G131" i="66"/>
  <c r="F131" i="66"/>
  <c r="F130" i="66" s="1"/>
  <c r="F75" i="66" s="1"/>
  <c r="E131" i="66"/>
  <c r="D131" i="66"/>
  <c r="C131" i="66"/>
  <c r="L130" i="66"/>
  <c r="D130" i="66"/>
  <c r="H129" i="66"/>
  <c r="C129" i="66"/>
  <c r="C128" i="66" s="1"/>
  <c r="L128" i="66"/>
  <c r="K128" i="66"/>
  <c r="J128" i="66"/>
  <c r="I128" i="66"/>
  <c r="H128" i="66"/>
  <c r="G128" i="66"/>
  <c r="F128" i="66"/>
  <c r="E128" i="66"/>
  <c r="D128" i="66"/>
  <c r="H127" i="66"/>
  <c r="C127" i="66"/>
  <c r="H126" i="66"/>
  <c r="C126" i="66"/>
  <c r="H125" i="66"/>
  <c r="C125" i="66"/>
  <c r="H124" i="66"/>
  <c r="C124" i="66"/>
  <c r="H123" i="66"/>
  <c r="C123" i="66"/>
  <c r="L122" i="66"/>
  <c r="K122" i="66"/>
  <c r="J122" i="66"/>
  <c r="I122" i="66"/>
  <c r="H122" i="66" s="1"/>
  <c r="G122" i="66"/>
  <c r="F122" i="66"/>
  <c r="E122" i="66"/>
  <c r="D122" i="66"/>
  <c r="C122" i="66" s="1"/>
  <c r="H121" i="66"/>
  <c r="C121" i="66"/>
  <c r="H120" i="66"/>
  <c r="C120" i="66"/>
  <c r="H119" i="66"/>
  <c r="C119" i="66"/>
  <c r="H118" i="66"/>
  <c r="C118" i="66"/>
  <c r="H117" i="66"/>
  <c r="C117" i="66"/>
  <c r="L116" i="66"/>
  <c r="K116" i="66"/>
  <c r="J116" i="66"/>
  <c r="I116" i="66"/>
  <c r="H116" i="66" s="1"/>
  <c r="G116" i="66"/>
  <c r="F116" i="66"/>
  <c r="E116" i="66"/>
  <c r="D116" i="66"/>
  <c r="C116" i="66" s="1"/>
  <c r="H115" i="66"/>
  <c r="C115" i="66"/>
  <c r="H114" i="66"/>
  <c r="C114" i="66"/>
  <c r="H113" i="66"/>
  <c r="C113" i="66"/>
  <c r="L112" i="66"/>
  <c r="K112" i="66"/>
  <c r="J112" i="66"/>
  <c r="I112" i="66"/>
  <c r="H112" i="66" s="1"/>
  <c r="G112" i="66"/>
  <c r="F112" i="66"/>
  <c r="E112" i="66"/>
  <c r="C112" i="66" s="1"/>
  <c r="D112" i="66"/>
  <c r="H111" i="66"/>
  <c r="C111" i="66"/>
  <c r="H110" i="66"/>
  <c r="C110" i="66"/>
  <c r="H109" i="66"/>
  <c r="C109" i="66"/>
  <c r="H108" i="66"/>
  <c r="C108" i="66"/>
  <c r="H107" i="66"/>
  <c r="C107" i="66"/>
  <c r="H106" i="66"/>
  <c r="C106" i="66"/>
  <c r="H105" i="66"/>
  <c r="C105" i="66"/>
  <c r="H104" i="66"/>
  <c r="C104" i="66"/>
  <c r="L103" i="66"/>
  <c r="K103" i="66"/>
  <c r="J103" i="66"/>
  <c r="I103" i="66"/>
  <c r="H103" i="66" s="1"/>
  <c r="G103" i="66"/>
  <c r="F103" i="66"/>
  <c r="E103" i="66"/>
  <c r="D103" i="66"/>
  <c r="C103" i="66"/>
  <c r="H102" i="66"/>
  <c r="C102" i="66"/>
  <c r="H101" i="66"/>
  <c r="C101" i="66"/>
  <c r="H100" i="66"/>
  <c r="C100" i="66"/>
  <c r="H99" i="66"/>
  <c r="C99" i="66"/>
  <c r="H98" i="66"/>
  <c r="C98" i="66"/>
  <c r="H97" i="66"/>
  <c r="C97" i="66"/>
  <c r="H96" i="66"/>
  <c r="C96" i="66"/>
  <c r="L95" i="66"/>
  <c r="K95" i="66"/>
  <c r="J95" i="66"/>
  <c r="I95" i="66"/>
  <c r="G95" i="66"/>
  <c r="G83" i="66" s="1"/>
  <c r="F95" i="66"/>
  <c r="E95" i="66"/>
  <c r="D95" i="66"/>
  <c r="C95" i="66"/>
  <c r="H94" i="66"/>
  <c r="C94" i="66"/>
  <c r="H93" i="66"/>
  <c r="C93" i="66"/>
  <c r="H92" i="66"/>
  <c r="C92" i="66"/>
  <c r="H91" i="66"/>
  <c r="C91" i="66"/>
  <c r="H90" i="66"/>
  <c r="C90" i="66"/>
  <c r="L89" i="66"/>
  <c r="K89" i="66"/>
  <c r="K83" i="66" s="1"/>
  <c r="J89" i="66"/>
  <c r="I89" i="66"/>
  <c r="G89" i="66"/>
  <c r="F89" i="66"/>
  <c r="E89" i="66"/>
  <c r="D89" i="66"/>
  <c r="C89" i="66"/>
  <c r="H88" i="66"/>
  <c r="C88" i="66"/>
  <c r="H87" i="66"/>
  <c r="C87" i="66"/>
  <c r="H86" i="66"/>
  <c r="C86" i="66"/>
  <c r="H85" i="66"/>
  <c r="C85" i="66"/>
  <c r="L84" i="66"/>
  <c r="K84" i="66"/>
  <c r="J84" i="66"/>
  <c r="I84" i="66"/>
  <c r="G84" i="66"/>
  <c r="F84" i="66"/>
  <c r="E84" i="66"/>
  <c r="D84" i="66"/>
  <c r="L83" i="66"/>
  <c r="J83" i="66"/>
  <c r="F83" i="66"/>
  <c r="D83" i="66"/>
  <c r="H82" i="66"/>
  <c r="C82" i="66"/>
  <c r="H81" i="66"/>
  <c r="C81" i="66"/>
  <c r="L80" i="66"/>
  <c r="K80" i="66"/>
  <c r="J80" i="66"/>
  <c r="I80" i="66"/>
  <c r="H80" i="66" s="1"/>
  <c r="G80" i="66"/>
  <c r="F80" i="66"/>
  <c r="E80" i="66"/>
  <c r="D80" i="66"/>
  <c r="C80" i="66" s="1"/>
  <c r="H79" i="66"/>
  <c r="C79" i="66"/>
  <c r="H78" i="66"/>
  <c r="C78" i="66"/>
  <c r="L77" i="66"/>
  <c r="K77" i="66"/>
  <c r="K76" i="66" s="1"/>
  <c r="J77" i="66"/>
  <c r="I77" i="66"/>
  <c r="G77" i="66"/>
  <c r="G76" i="66" s="1"/>
  <c r="F77" i="66"/>
  <c r="E77" i="66"/>
  <c r="D77" i="66"/>
  <c r="C77" i="66"/>
  <c r="L76" i="66"/>
  <c r="J76" i="66"/>
  <c r="I76" i="66"/>
  <c r="F76" i="66"/>
  <c r="E76" i="66"/>
  <c r="D76" i="66"/>
  <c r="H74" i="66"/>
  <c r="C74" i="66"/>
  <c r="H73" i="66"/>
  <c r="C73" i="66"/>
  <c r="H72" i="66"/>
  <c r="C72" i="66"/>
  <c r="H71" i="66"/>
  <c r="C71" i="66"/>
  <c r="H70" i="66"/>
  <c r="C70" i="66"/>
  <c r="L69" i="66"/>
  <c r="K69" i="66"/>
  <c r="K67" i="66" s="1"/>
  <c r="J69" i="66"/>
  <c r="I69" i="66"/>
  <c r="G69" i="66"/>
  <c r="F69" i="66"/>
  <c r="E69" i="66"/>
  <c r="D69" i="66"/>
  <c r="C69" i="66"/>
  <c r="H68" i="66"/>
  <c r="C68" i="66"/>
  <c r="L67" i="66"/>
  <c r="J67" i="66"/>
  <c r="I67" i="66"/>
  <c r="G67" i="66"/>
  <c r="G53" i="66" s="1"/>
  <c r="F67" i="66"/>
  <c r="E67" i="66"/>
  <c r="D67" i="66"/>
  <c r="C67" i="66"/>
  <c r="H66" i="66"/>
  <c r="C66" i="66"/>
  <c r="H65" i="66"/>
  <c r="C65" i="66"/>
  <c r="H64" i="66"/>
  <c r="C64" i="66"/>
  <c r="H63" i="66"/>
  <c r="C63" i="66"/>
  <c r="H62" i="66"/>
  <c r="C62" i="66"/>
  <c r="H61" i="66"/>
  <c r="C61" i="66"/>
  <c r="H60" i="66"/>
  <c r="C60" i="66"/>
  <c r="H59" i="66"/>
  <c r="C59" i="66"/>
  <c r="L58" i="66"/>
  <c r="K58" i="66"/>
  <c r="J58" i="66"/>
  <c r="I58" i="66"/>
  <c r="H58" i="66" s="1"/>
  <c r="G58" i="66"/>
  <c r="F58" i="66"/>
  <c r="E58" i="66"/>
  <c r="D58" i="66"/>
  <c r="C58" i="66" s="1"/>
  <c r="H57" i="66"/>
  <c r="C57" i="66"/>
  <c r="H56" i="66"/>
  <c r="C56" i="66"/>
  <c r="L55" i="66"/>
  <c r="K55" i="66"/>
  <c r="K54" i="66" s="1"/>
  <c r="K53" i="66" s="1"/>
  <c r="J55" i="66"/>
  <c r="J54" i="66" s="1"/>
  <c r="J53" i="66" s="1"/>
  <c r="I55" i="66"/>
  <c r="G55" i="66"/>
  <c r="G54" i="66" s="1"/>
  <c r="F55" i="66"/>
  <c r="F54" i="66" s="1"/>
  <c r="F53" i="66" s="1"/>
  <c r="F52" i="66" s="1"/>
  <c r="F51" i="66" s="1"/>
  <c r="F50" i="66" s="1"/>
  <c r="E55" i="66"/>
  <c r="D55" i="66"/>
  <c r="C55" i="66"/>
  <c r="L54" i="66"/>
  <c r="L53" i="66" s="1"/>
  <c r="L52" i="66" s="1"/>
  <c r="E54" i="66"/>
  <c r="E53" i="66" s="1"/>
  <c r="D54" i="66"/>
  <c r="H47" i="66"/>
  <c r="C47" i="66"/>
  <c r="H46" i="66"/>
  <c r="C46" i="66"/>
  <c r="L45" i="66"/>
  <c r="H45" i="66"/>
  <c r="G45" i="66"/>
  <c r="C45" i="66" s="1"/>
  <c r="H44" i="66"/>
  <c r="C44" i="66"/>
  <c r="K43" i="66"/>
  <c r="J43" i="66"/>
  <c r="I43" i="66"/>
  <c r="H43" i="66"/>
  <c r="F43" i="66"/>
  <c r="E43" i="66"/>
  <c r="D43" i="66"/>
  <c r="C43" i="66"/>
  <c r="H42" i="66"/>
  <c r="C42" i="66"/>
  <c r="I41" i="66"/>
  <c r="H41" i="66"/>
  <c r="D41" i="66"/>
  <c r="C41" i="66" s="1"/>
  <c r="H40" i="66"/>
  <c r="C40" i="66"/>
  <c r="H39" i="66"/>
  <c r="C39" i="66"/>
  <c r="H38" i="66"/>
  <c r="C38" i="66"/>
  <c r="H37" i="66"/>
  <c r="C37" i="66"/>
  <c r="K36" i="66"/>
  <c r="H36" i="66"/>
  <c r="F36" i="66"/>
  <c r="C36" i="66" s="1"/>
  <c r="H35" i="66"/>
  <c r="C35" i="66"/>
  <c r="H34" i="66"/>
  <c r="C34" i="66"/>
  <c r="K33" i="66"/>
  <c r="H33" i="66"/>
  <c r="F33" i="66"/>
  <c r="C33" i="66" s="1"/>
  <c r="H32" i="66"/>
  <c r="C32" i="66"/>
  <c r="K31" i="66"/>
  <c r="H31" i="66" s="1"/>
  <c r="F31" i="66"/>
  <c r="C31" i="66"/>
  <c r="H30" i="66"/>
  <c r="C30" i="66"/>
  <c r="H29" i="66"/>
  <c r="C29" i="66"/>
  <c r="H28" i="66"/>
  <c r="C28" i="66"/>
  <c r="K27" i="66"/>
  <c r="H27" i="66"/>
  <c r="F27" i="66"/>
  <c r="C27" i="66" s="1"/>
  <c r="F26" i="66"/>
  <c r="H25" i="66"/>
  <c r="C25" i="66"/>
  <c r="H24" i="66"/>
  <c r="C24" i="66"/>
  <c r="H23" i="66"/>
  <c r="C23" i="66"/>
  <c r="H22" i="66"/>
  <c r="C22" i="66"/>
  <c r="L21" i="66"/>
  <c r="L289" i="66" s="1"/>
  <c r="L288" i="66" s="1"/>
  <c r="K21" i="66"/>
  <c r="J21" i="66"/>
  <c r="J289" i="66" s="1"/>
  <c r="J288" i="66" s="1"/>
  <c r="I21" i="66"/>
  <c r="I289" i="66" s="1"/>
  <c r="I288" i="66" s="1"/>
  <c r="G21" i="66"/>
  <c r="G20" i="66" s="1"/>
  <c r="F21" i="66"/>
  <c r="F289" i="66" s="1"/>
  <c r="F288" i="66" s="1"/>
  <c r="E21" i="66"/>
  <c r="E289" i="66" s="1"/>
  <c r="E288" i="66" s="1"/>
  <c r="D21" i="66"/>
  <c r="D289" i="66" s="1"/>
  <c r="D288" i="66" s="1"/>
  <c r="C21" i="66"/>
  <c r="C289" i="66" s="1"/>
  <c r="L20" i="66"/>
  <c r="I20" i="66"/>
  <c r="E20" i="66"/>
  <c r="D20" i="66"/>
  <c r="H298" i="65"/>
  <c r="C298" i="65"/>
  <c r="H297" i="65"/>
  <c r="C297" i="65"/>
  <c r="H296" i="65"/>
  <c r="C296" i="65"/>
  <c r="H295" i="65"/>
  <c r="C295" i="65"/>
  <c r="H294" i="65"/>
  <c r="C294" i="65"/>
  <c r="H293" i="65"/>
  <c r="C293" i="65"/>
  <c r="H292" i="65"/>
  <c r="C292" i="65"/>
  <c r="H291" i="65"/>
  <c r="C291" i="65"/>
  <c r="L290" i="65"/>
  <c r="K290" i="65"/>
  <c r="J290" i="65"/>
  <c r="I290" i="65"/>
  <c r="H290" i="65"/>
  <c r="G290" i="65"/>
  <c r="G288" i="65" s="1"/>
  <c r="F290" i="65"/>
  <c r="E290" i="65"/>
  <c r="D290" i="65"/>
  <c r="C290" i="65"/>
  <c r="K286" i="65"/>
  <c r="H285" i="65"/>
  <c r="C285" i="65"/>
  <c r="H284" i="65"/>
  <c r="C284" i="65"/>
  <c r="L283" i="65"/>
  <c r="K283" i="65"/>
  <c r="J283" i="65"/>
  <c r="I283" i="65"/>
  <c r="H283" i="65"/>
  <c r="G283" i="65"/>
  <c r="G286" i="65" s="1"/>
  <c r="F283" i="65"/>
  <c r="E283" i="65"/>
  <c r="D283" i="65"/>
  <c r="H282" i="65"/>
  <c r="C282" i="65"/>
  <c r="L281" i="65"/>
  <c r="L269" i="65" s="1"/>
  <c r="K281" i="65"/>
  <c r="J281" i="65"/>
  <c r="I281" i="65"/>
  <c r="H281" i="65"/>
  <c r="G281" i="65"/>
  <c r="F281" i="65"/>
  <c r="E281" i="65"/>
  <c r="D281" i="65"/>
  <c r="C281" i="65" s="1"/>
  <c r="H280" i="65"/>
  <c r="C280" i="65"/>
  <c r="H279" i="65"/>
  <c r="C279" i="65"/>
  <c r="H278" i="65"/>
  <c r="C278" i="65"/>
  <c r="H277" i="65"/>
  <c r="C277" i="65"/>
  <c r="L276" i="65"/>
  <c r="K276" i="65"/>
  <c r="J276" i="65"/>
  <c r="H276" i="65" s="1"/>
  <c r="I276" i="65"/>
  <c r="G276" i="65"/>
  <c r="F276" i="65"/>
  <c r="E276" i="65"/>
  <c r="D276" i="65"/>
  <c r="H275" i="65"/>
  <c r="C275" i="65"/>
  <c r="H274" i="65"/>
  <c r="C274" i="65"/>
  <c r="H273" i="65"/>
  <c r="C273" i="65"/>
  <c r="L272" i="65"/>
  <c r="K272" i="65"/>
  <c r="J272" i="65"/>
  <c r="H272" i="65" s="1"/>
  <c r="I272" i="65"/>
  <c r="G272" i="65"/>
  <c r="F272" i="65"/>
  <c r="E272" i="65"/>
  <c r="D272" i="65"/>
  <c r="C272" i="65" s="1"/>
  <c r="H271" i="65"/>
  <c r="C271" i="65"/>
  <c r="L270" i="65"/>
  <c r="K270" i="65"/>
  <c r="J270" i="65"/>
  <c r="I270" i="65"/>
  <c r="I269" i="65" s="1"/>
  <c r="I194" i="65" s="1"/>
  <c r="G270" i="65"/>
  <c r="F270" i="65"/>
  <c r="F269" i="65" s="1"/>
  <c r="E270" i="65"/>
  <c r="E269" i="65" s="1"/>
  <c r="E194" i="65" s="1"/>
  <c r="E51" i="65" s="1"/>
  <c r="D270" i="65"/>
  <c r="K269" i="65"/>
  <c r="G269" i="65"/>
  <c r="H268" i="65"/>
  <c r="C268" i="65"/>
  <c r="H267" i="65"/>
  <c r="C267" i="65"/>
  <c r="H266" i="65"/>
  <c r="C266" i="65"/>
  <c r="H265" i="65"/>
  <c r="C265" i="65"/>
  <c r="L264" i="65"/>
  <c r="K264" i="65"/>
  <c r="J264" i="65"/>
  <c r="H264" i="65" s="1"/>
  <c r="I264" i="65"/>
  <c r="G264" i="65"/>
  <c r="F264" i="65"/>
  <c r="E264" i="65"/>
  <c r="D264" i="65"/>
  <c r="H263" i="65"/>
  <c r="C263" i="65"/>
  <c r="H262" i="65"/>
  <c r="C262" i="65"/>
  <c r="H261" i="65"/>
  <c r="C261" i="65"/>
  <c r="L260" i="65"/>
  <c r="K260" i="65"/>
  <c r="J260" i="65"/>
  <c r="I260" i="65"/>
  <c r="G260" i="65"/>
  <c r="F260" i="65"/>
  <c r="E260" i="65"/>
  <c r="D260" i="65"/>
  <c r="C260" i="65" s="1"/>
  <c r="L259" i="65"/>
  <c r="K259" i="65"/>
  <c r="I259" i="65"/>
  <c r="G259" i="65"/>
  <c r="E259" i="65"/>
  <c r="D259" i="65"/>
  <c r="H258" i="65"/>
  <c r="C258" i="65"/>
  <c r="H257" i="65"/>
  <c r="C257" i="65"/>
  <c r="H256" i="65"/>
  <c r="C256" i="65"/>
  <c r="H255" i="65"/>
  <c r="C255" i="65"/>
  <c r="H254" i="65"/>
  <c r="C254" i="65"/>
  <c r="H253" i="65"/>
  <c r="C253" i="65"/>
  <c r="L252" i="65"/>
  <c r="K252" i="65"/>
  <c r="J252" i="65"/>
  <c r="I252" i="65"/>
  <c r="G252" i="65"/>
  <c r="F252" i="65"/>
  <c r="F251" i="65" s="1"/>
  <c r="E252" i="65"/>
  <c r="D252" i="65"/>
  <c r="C252" i="65" s="1"/>
  <c r="L251" i="65"/>
  <c r="K251" i="65"/>
  <c r="I251" i="65"/>
  <c r="G251" i="65"/>
  <c r="E251" i="65"/>
  <c r="D251" i="65"/>
  <c r="H250" i="65"/>
  <c r="C250" i="65"/>
  <c r="H249" i="65"/>
  <c r="C249" i="65"/>
  <c r="H248" i="65"/>
  <c r="C248" i="65"/>
  <c r="H247" i="65"/>
  <c r="C247" i="65"/>
  <c r="L246" i="65"/>
  <c r="K246" i="65"/>
  <c r="J246" i="65"/>
  <c r="H246" i="65" s="1"/>
  <c r="I246" i="65"/>
  <c r="G246" i="65"/>
  <c r="F246" i="65"/>
  <c r="E246" i="65"/>
  <c r="D246" i="65"/>
  <c r="H245" i="65"/>
  <c r="C245" i="65"/>
  <c r="H244" i="65"/>
  <c r="C244" i="65"/>
  <c r="H243" i="65"/>
  <c r="C243" i="65"/>
  <c r="H242" i="65"/>
  <c r="C242" i="65"/>
  <c r="H241" i="65"/>
  <c r="C241" i="65"/>
  <c r="H240" i="65"/>
  <c r="C240" i="65"/>
  <c r="H239" i="65"/>
  <c r="C239" i="65"/>
  <c r="L238" i="65"/>
  <c r="K238" i="65"/>
  <c r="J238" i="65"/>
  <c r="I238" i="65"/>
  <c r="G238" i="65"/>
  <c r="F238" i="65"/>
  <c r="E238" i="65"/>
  <c r="D238" i="65"/>
  <c r="C238" i="65" s="1"/>
  <c r="H237" i="65"/>
  <c r="C237" i="65"/>
  <c r="H236" i="65"/>
  <c r="C236" i="65"/>
  <c r="L235" i="65"/>
  <c r="K235" i="65"/>
  <c r="J235" i="65"/>
  <c r="I235" i="65"/>
  <c r="H235" i="65"/>
  <c r="G235" i="65"/>
  <c r="F235" i="65"/>
  <c r="E235" i="65"/>
  <c r="D235" i="65"/>
  <c r="C235" i="65" s="1"/>
  <c r="H234" i="65"/>
  <c r="C234" i="65"/>
  <c r="L233" i="65"/>
  <c r="K233" i="65"/>
  <c r="J233" i="65"/>
  <c r="I233" i="65"/>
  <c r="H233" i="65"/>
  <c r="G233" i="65"/>
  <c r="F233" i="65"/>
  <c r="E233" i="65"/>
  <c r="D233" i="65"/>
  <c r="C233" i="65" s="1"/>
  <c r="H232" i="65"/>
  <c r="C232" i="65"/>
  <c r="L231" i="65"/>
  <c r="L230" i="65" s="1"/>
  <c r="K231" i="65"/>
  <c r="I231" i="65"/>
  <c r="G231" i="65"/>
  <c r="E231" i="65"/>
  <c r="D231" i="65"/>
  <c r="K230" i="65"/>
  <c r="I230" i="65"/>
  <c r="G230" i="65"/>
  <c r="E230" i="65"/>
  <c r="H229" i="65"/>
  <c r="C229" i="65"/>
  <c r="H228" i="65"/>
  <c r="C228" i="65"/>
  <c r="L227" i="65"/>
  <c r="K227" i="65"/>
  <c r="J227" i="65"/>
  <c r="I227" i="65"/>
  <c r="H227" i="65"/>
  <c r="G227" i="65"/>
  <c r="F227" i="65"/>
  <c r="E227" i="65"/>
  <c r="D227" i="65"/>
  <c r="C227" i="65" s="1"/>
  <c r="H226" i="65"/>
  <c r="C226" i="65"/>
  <c r="H225" i="65"/>
  <c r="C225" i="65"/>
  <c r="H224" i="65"/>
  <c r="C224" i="65"/>
  <c r="H223" i="65"/>
  <c r="C223" i="65"/>
  <c r="H222" i="65"/>
  <c r="C222" i="65"/>
  <c r="H221" i="65"/>
  <c r="C221" i="65"/>
  <c r="H220" i="65"/>
  <c r="C220" i="65"/>
  <c r="H219" i="65"/>
  <c r="C219" i="65"/>
  <c r="H218" i="65"/>
  <c r="C218" i="65"/>
  <c r="H217" i="65"/>
  <c r="C217" i="65"/>
  <c r="L216" i="65"/>
  <c r="K216" i="65"/>
  <c r="J216" i="65"/>
  <c r="H216" i="65" s="1"/>
  <c r="I216" i="65"/>
  <c r="G216" i="65"/>
  <c r="F216" i="65"/>
  <c r="E216" i="65"/>
  <c r="D216" i="65"/>
  <c r="C216" i="65" s="1"/>
  <c r="H215" i="65"/>
  <c r="C215" i="65"/>
  <c r="H214" i="65"/>
  <c r="C214" i="65"/>
  <c r="H213" i="65"/>
  <c r="C213" i="65"/>
  <c r="H212" i="65"/>
  <c r="C212" i="65"/>
  <c r="H211" i="65"/>
  <c r="C211" i="65"/>
  <c r="H210" i="65"/>
  <c r="C210" i="65"/>
  <c r="H209" i="65"/>
  <c r="C209" i="65"/>
  <c r="H208" i="65"/>
  <c r="C208" i="65"/>
  <c r="H207" i="65"/>
  <c r="C207" i="65"/>
  <c r="H206" i="65"/>
  <c r="C206" i="65"/>
  <c r="L205" i="65"/>
  <c r="L204" i="65" s="1"/>
  <c r="L195" i="65" s="1"/>
  <c r="L194" i="65" s="1"/>
  <c r="K205" i="65"/>
  <c r="J205" i="65"/>
  <c r="I205" i="65"/>
  <c r="H205" i="65"/>
  <c r="G205" i="65"/>
  <c r="F205" i="65"/>
  <c r="E205" i="65"/>
  <c r="D205" i="65"/>
  <c r="K204" i="65"/>
  <c r="J204" i="65"/>
  <c r="I204" i="65"/>
  <c r="G204" i="65"/>
  <c r="F204" i="65"/>
  <c r="E204" i="65"/>
  <c r="H203" i="65"/>
  <c r="C203" i="65"/>
  <c r="H202" i="65"/>
  <c r="C202" i="65"/>
  <c r="H201" i="65"/>
  <c r="C201" i="65"/>
  <c r="H200" i="65"/>
  <c r="C200" i="65"/>
  <c r="H199" i="65"/>
  <c r="C199" i="65"/>
  <c r="L198" i="65"/>
  <c r="K198" i="65"/>
  <c r="J198" i="65"/>
  <c r="J196" i="65" s="1"/>
  <c r="I198" i="65"/>
  <c r="H198" i="65" s="1"/>
  <c r="G198" i="65"/>
  <c r="F198" i="65"/>
  <c r="F196" i="65" s="1"/>
  <c r="F195" i="65" s="1"/>
  <c r="E198" i="65"/>
  <c r="D198" i="65"/>
  <c r="H197" i="65"/>
  <c r="C197" i="65"/>
  <c r="L196" i="65"/>
  <c r="K196" i="65"/>
  <c r="I196" i="65"/>
  <c r="G196" i="65"/>
  <c r="E196" i="65"/>
  <c r="D196" i="65"/>
  <c r="K195" i="65"/>
  <c r="I195" i="65"/>
  <c r="G195" i="65"/>
  <c r="E195" i="65"/>
  <c r="K194" i="65"/>
  <c r="G194" i="65"/>
  <c r="H193" i="65"/>
  <c r="C193" i="65"/>
  <c r="L192" i="65"/>
  <c r="K192" i="65"/>
  <c r="J192" i="65"/>
  <c r="I192" i="65"/>
  <c r="G192" i="65"/>
  <c r="F192" i="65"/>
  <c r="F191" i="65" s="1"/>
  <c r="E192" i="65"/>
  <c r="D192" i="65"/>
  <c r="C192" i="65" s="1"/>
  <c r="L191" i="65"/>
  <c r="L187" i="65" s="1"/>
  <c r="K191" i="65"/>
  <c r="I191" i="65"/>
  <c r="G191" i="65"/>
  <c r="E191" i="65"/>
  <c r="D191" i="65"/>
  <c r="C191" i="65" s="1"/>
  <c r="H190" i="65"/>
  <c r="C190" i="65"/>
  <c r="H189" i="65"/>
  <c r="C189" i="65"/>
  <c r="L188" i="65"/>
  <c r="K188" i="65"/>
  <c r="J188" i="65"/>
  <c r="I188" i="65"/>
  <c r="G188" i="65"/>
  <c r="F188" i="65"/>
  <c r="F187" i="65" s="1"/>
  <c r="E188" i="65"/>
  <c r="D188" i="65"/>
  <c r="C188" i="65" s="1"/>
  <c r="K187" i="65"/>
  <c r="I187" i="65"/>
  <c r="G187" i="65"/>
  <c r="E187" i="65"/>
  <c r="H186" i="65"/>
  <c r="C186" i="65"/>
  <c r="H185" i="65"/>
  <c r="C185" i="65"/>
  <c r="L184" i="65"/>
  <c r="K184" i="65"/>
  <c r="J184" i="65"/>
  <c r="H184" i="65" s="1"/>
  <c r="I184" i="65"/>
  <c r="G184" i="65"/>
  <c r="F184" i="65"/>
  <c r="E184" i="65"/>
  <c r="D184" i="65"/>
  <c r="H183" i="65"/>
  <c r="C183" i="65"/>
  <c r="H182" i="65"/>
  <c r="C182" i="65"/>
  <c r="H181" i="65"/>
  <c r="C181" i="65"/>
  <c r="H180" i="65"/>
  <c r="C180" i="65"/>
  <c r="L179" i="65"/>
  <c r="K179" i="65"/>
  <c r="J179" i="65"/>
  <c r="I179" i="65"/>
  <c r="H179" i="65"/>
  <c r="G179" i="65"/>
  <c r="F179" i="65"/>
  <c r="E179" i="65"/>
  <c r="D179" i="65"/>
  <c r="C179" i="65" s="1"/>
  <c r="H178" i="65"/>
  <c r="C178" i="65"/>
  <c r="H177" i="65"/>
  <c r="C177" i="65"/>
  <c r="H176" i="65"/>
  <c r="C176" i="65"/>
  <c r="L175" i="65"/>
  <c r="K175" i="65"/>
  <c r="J175" i="65"/>
  <c r="I175" i="65"/>
  <c r="I174" i="65" s="1"/>
  <c r="H175" i="65"/>
  <c r="G175" i="65"/>
  <c r="F175" i="65"/>
  <c r="E175" i="65"/>
  <c r="D175" i="65"/>
  <c r="K174" i="65"/>
  <c r="J174" i="65"/>
  <c r="G174" i="65"/>
  <c r="F174" i="65"/>
  <c r="E174" i="65"/>
  <c r="K173" i="65"/>
  <c r="G173" i="65"/>
  <c r="E173" i="65"/>
  <c r="H172" i="65"/>
  <c r="C172" i="65"/>
  <c r="H171" i="65"/>
  <c r="C171" i="65"/>
  <c r="H170" i="65"/>
  <c r="C170" i="65"/>
  <c r="H169" i="65"/>
  <c r="C169" i="65"/>
  <c r="H168" i="65"/>
  <c r="C168" i="65"/>
  <c r="H167" i="65"/>
  <c r="C167" i="65"/>
  <c r="L166" i="65"/>
  <c r="K166" i="65"/>
  <c r="J166" i="65"/>
  <c r="I166" i="65"/>
  <c r="G166" i="65"/>
  <c r="F166" i="65"/>
  <c r="E166" i="65"/>
  <c r="D166" i="65"/>
  <c r="L165" i="65"/>
  <c r="K165" i="65"/>
  <c r="I165" i="65"/>
  <c r="G165" i="65"/>
  <c r="E165" i="65"/>
  <c r="D165" i="65"/>
  <c r="H164" i="65"/>
  <c r="C164" i="65"/>
  <c r="H163" i="65"/>
  <c r="C163" i="65"/>
  <c r="H162" i="65"/>
  <c r="C162" i="65"/>
  <c r="H161" i="65"/>
  <c r="C161" i="65"/>
  <c r="L160" i="65"/>
  <c r="K160" i="65"/>
  <c r="J160" i="65"/>
  <c r="H160" i="65" s="1"/>
  <c r="I160" i="65"/>
  <c r="G160" i="65"/>
  <c r="F160" i="65"/>
  <c r="E160" i="65"/>
  <c r="D160" i="65"/>
  <c r="C160" i="65" s="1"/>
  <c r="H159" i="65"/>
  <c r="C159" i="65"/>
  <c r="H158" i="65"/>
  <c r="C158" i="65"/>
  <c r="H157" i="65"/>
  <c r="C157" i="65"/>
  <c r="H156" i="65"/>
  <c r="C156" i="65"/>
  <c r="H155" i="65"/>
  <c r="C155" i="65"/>
  <c r="H154" i="65"/>
  <c r="C154" i="65"/>
  <c r="H153" i="65"/>
  <c r="C153" i="65"/>
  <c r="H152" i="65"/>
  <c r="C152" i="65"/>
  <c r="L151" i="65"/>
  <c r="K151" i="65"/>
  <c r="J151" i="65"/>
  <c r="I151" i="65"/>
  <c r="H151" i="65"/>
  <c r="G151" i="65"/>
  <c r="F151" i="65"/>
  <c r="E151" i="65"/>
  <c r="D151" i="65"/>
  <c r="C151" i="65" s="1"/>
  <c r="H150" i="65"/>
  <c r="C150" i="65"/>
  <c r="H149" i="65"/>
  <c r="C149" i="65"/>
  <c r="H148" i="65"/>
  <c r="C148" i="65"/>
  <c r="H147" i="65"/>
  <c r="C147" i="65"/>
  <c r="H146" i="65"/>
  <c r="C146" i="65"/>
  <c r="H145" i="65"/>
  <c r="C145" i="65"/>
  <c r="L144" i="65"/>
  <c r="K144" i="65"/>
  <c r="J144" i="65"/>
  <c r="H144" i="65" s="1"/>
  <c r="I144" i="65"/>
  <c r="G144" i="65"/>
  <c r="F144" i="65"/>
  <c r="F130" i="65" s="1"/>
  <c r="E144" i="65"/>
  <c r="D144" i="65"/>
  <c r="H143" i="65"/>
  <c r="C143" i="65"/>
  <c r="H142" i="65"/>
  <c r="C142" i="65"/>
  <c r="L141" i="65"/>
  <c r="K141" i="65"/>
  <c r="J141" i="65"/>
  <c r="I141" i="65"/>
  <c r="H141" i="65"/>
  <c r="G141" i="65"/>
  <c r="F141" i="65"/>
  <c r="E141" i="65"/>
  <c r="D141" i="65"/>
  <c r="C141" i="65" s="1"/>
  <c r="H140" i="65"/>
  <c r="C140" i="65"/>
  <c r="H139" i="65"/>
  <c r="C139" i="65"/>
  <c r="H138" i="65"/>
  <c r="C138" i="65"/>
  <c r="H137" i="65"/>
  <c r="C137" i="65"/>
  <c r="L136" i="65"/>
  <c r="K136" i="65"/>
  <c r="J136" i="65"/>
  <c r="H136" i="65" s="1"/>
  <c r="I136" i="65"/>
  <c r="G136" i="65"/>
  <c r="F136" i="65"/>
  <c r="E136" i="65"/>
  <c r="D136" i="65"/>
  <c r="H135" i="65"/>
  <c r="C135" i="65"/>
  <c r="H134" i="65"/>
  <c r="C134" i="65"/>
  <c r="H133" i="65"/>
  <c r="C133" i="65"/>
  <c r="H132" i="65"/>
  <c r="C132" i="65"/>
  <c r="L131" i="65"/>
  <c r="L130" i="65" s="1"/>
  <c r="K131" i="65"/>
  <c r="J131" i="65"/>
  <c r="I131" i="65"/>
  <c r="H131" i="65"/>
  <c r="G131" i="65"/>
  <c r="F131" i="65"/>
  <c r="E131" i="65"/>
  <c r="D131" i="65"/>
  <c r="K130" i="65"/>
  <c r="I130" i="65"/>
  <c r="G130" i="65"/>
  <c r="E130" i="65"/>
  <c r="H129" i="65"/>
  <c r="H128" i="65" s="1"/>
  <c r="C129" i="65"/>
  <c r="C128" i="65" s="1"/>
  <c r="L128" i="65"/>
  <c r="K128" i="65"/>
  <c r="J128" i="65"/>
  <c r="I128" i="65"/>
  <c r="G128" i="65"/>
  <c r="F128" i="65"/>
  <c r="E128" i="65"/>
  <c r="D128" i="65"/>
  <c r="H127" i="65"/>
  <c r="C127" i="65"/>
  <c r="H126" i="65"/>
  <c r="C126" i="65"/>
  <c r="H125" i="65"/>
  <c r="C125" i="65"/>
  <c r="H124" i="65"/>
  <c r="C124" i="65"/>
  <c r="H123" i="65"/>
  <c r="C123" i="65"/>
  <c r="L122" i="65"/>
  <c r="K122" i="65"/>
  <c r="J122" i="65"/>
  <c r="I122" i="65"/>
  <c r="H122" i="65" s="1"/>
  <c r="G122" i="65"/>
  <c r="F122" i="65"/>
  <c r="E122" i="65"/>
  <c r="D122" i="65"/>
  <c r="H121" i="65"/>
  <c r="C121" i="65"/>
  <c r="H120" i="65"/>
  <c r="C120" i="65"/>
  <c r="H119" i="65"/>
  <c r="C119" i="65"/>
  <c r="H118" i="65"/>
  <c r="C118" i="65"/>
  <c r="H117" i="65"/>
  <c r="C117" i="65"/>
  <c r="L116" i="65"/>
  <c r="K116" i="65"/>
  <c r="J116" i="65"/>
  <c r="H116" i="65" s="1"/>
  <c r="I116" i="65"/>
  <c r="G116" i="65"/>
  <c r="F116" i="65"/>
  <c r="E116" i="65"/>
  <c r="D116" i="65"/>
  <c r="C116" i="65" s="1"/>
  <c r="H115" i="65"/>
  <c r="C115" i="65"/>
  <c r="H114" i="65"/>
  <c r="C114" i="65"/>
  <c r="H113" i="65"/>
  <c r="C113" i="65"/>
  <c r="L112" i="65"/>
  <c r="K112" i="65"/>
  <c r="J112" i="65"/>
  <c r="H112" i="65" s="1"/>
  <c r="I112" i="65"/>
  <c r="G112" i="65"/>
  <c r="F112" i="65"/>
  <c r="E112" i="65"/>
  <c r="D112" i="65"/>
  <c r="H111" i="65"/>
  <c r="C111" i="65"/>
  <c r="H110" i="65"/>
  <c r="C110" i="65"/>
  <c r="H109" i="65"/>
  <c r="C109" i="65"/>
  <c r="H108" i="65"/>
  <c r="C108" i="65"/>
  <c r="H107" i="65"/>
  <c r="C107" i="65"/>
  <c r="H106" i="65"/>
  <c r="C106" i="65"/>
  <c r="H105" i="65"/>
  <c r="C105" i="65"/>
  <c r="H104" i="65"/>
  <c r="C104" i="65"/>
  <c r="L103" i="65"/>
  <c r="K103" i="65"/>
  <c r="J103" i="65"/>
  <c r="I103" i="65"/>
  <c r="H103" i="65"/>
  <c r="G103" i="65"/>
  <c r="F103" i="65"/>
  <c r="E103" i="65"/>
  <c r="D103" i="65"/>
  <c r="C103" i="65" s="1"/>
  <c r="H102" i="65"/>
  <c r="C102" i="65"/>
  <c r="H101" i="65"/>
  <c r="C101" i="65"/>
  <c r="H100" i="65"/>
  <c r="C100" i="65"/>
  <c r="H99" i="65"/>
  <c r="C99" i="65"/>
  <c r="H98" i="65"/>
  <c r="C98" i="65"/>
  <c r="H97" i="65"/>
  <c r="C97" i="65"/>
  <c r="H96" i="65"/>
  <c r="C96" i="65"/>
  <c r="L95" i="65"/>
  <c r="K95" i="65"/>
  <c r="J95" i="65"/>
  <c r="I95" i="65"/>
  <c r="H95" i="65"/>
  <c r="G95" i="65"/>
  <c r="F95" i="65"/>
  <c r="E95" i="65"/>
  <c r="D95" i="65"/>
  <c r="C95" i="65" s="1"/>
  <c r="H94" i="65"/>
  <c r="C94" i="65"/>
  <c r="H93" i="65"/>
  <c r="C93" i="65"/>
  <c r="H92" i="65"/>
  <c r="C92" i="65"/>
  <c r="H91" i="65"/>
  <c r="C91" i="65"/>
  <c r="H90" i="65"/>
  <c r="C90" i="65"/>
  <c r="L89" i="65"/>
  <c r="K89" i="65"/>
  <c r="J89" i="65"/>
  <c r="I89" i="65"/>
  <c r="H89" i="65"/>
  <c r="G89" i="65"/>
  <c r="F89" i="65"/>
  <c r="E89" i="65"/>
  <c r="D89" i="65"/>
  <c r="C89" i="65" s="1"/>
  <c r="H88" i="65"/>
  <c r="C88" i="65"/>
  <c r="H87" i="65"/>
  <c r="C87" i="65"/>
  <c r="H86" i="65"/>
  <c r="C86" i="65"/>
  <c r="H85" i="65"/>
  <c r="C85" i="65"/>
  <c r="L84" i="65"/>
  <c r="K84" i="65"/>
  <c r="J84" i="65"/>
  <c r="I84" i="65"/>
  <c r="G84" i="65"/>
  <c r="F84" i="65"/>
  <c r="E84" i="65"/>
  <c r="D84" i="65"/>
  <c r="C84" i="65" s="1"/>
  <c r="L83" i="65"/>
  <c r="K83" i="65"/>
  <c r="I83" i="65"/>
  <c r="G83" i="65"/>
  <c r="E83" i="65"/>
  <c r="D83" i="65"/>
  <c r="H82" i="65"/>
  <c r="C82" i="65"/>
  <c r="H81" i="65"/>
  <c r="C81" i="65"/>
  <c r="L80" i="65"/>
  <c r="K80" i="65"/>
  <c r="J80" i="65"/>
  <c r="H80" i="65" s="1"/>
  <c r="I80" i="65"/>
  <c r="G80" i="65"/>
  <c r="F80" i="65"/>
  <c r="C80" i="65" s="1"/>
  <c r="E80" i="65"/>
  <c r="D80" i="65"/>
  <c r="H79" i="65"/>
  <c r="C79" i="65"/>
  <c r="H78" i="65"/>
  <c r="C78" i="65"/>
  <c r="L77" i="65"/>
  <c r="L76" i="65" s="1"/>
  <c r="K77" i="65"/>
  <c r="J77" i="65"/>
  <c r="I77" i="65"/>
  <c r="H77" i="65"/>
  <c r="G77" i="65"/>
  <c r="F77" i="65"/>
  <c r="E77" i="65"/>
  <c r="D77" i="65"/>
  <c r="K76" i="65"/>
  <c r="J76" i="65"/>
  <c r="I76" i="65"/>
  <c r="G76" i="65"/>
  <c r="F76" i="65"/>
  <c r="E76" i="65"/>
  <c r="L75" i="65"/>
  <c r="K75" i="65"/>
  <c r="I75" i="65"/>
  <c r="G75" i="65"/>
  <c r="E75" i="65"/>
  <c r="H74" i="65"/>
  <c r="C74" i="65"/>
  <c r="H73" i="65"/>
  <c r="C73" i="65"/>
  <c r="H72" i="65"/>
  <c r="C72" i="65"/>
  <c r="H71" i="65"/>
  <c r="C71" i="65"/>
  <c r="H70" i="65"/>
  <c r="C70" i="65"/>
  <c r="L69" i="65"/>
  <c r="K69" i="65"/>
  <c r="J69" i="65"/>
  <c r="I69" i="65"/>
  <c r="H69" i="65"/>
  <c r="G69" i="65"/>
  <c r="F69" i="65"/>
  <c r="E69" i="65"/>
  <c r="D69" i="65"/>
  <c r="C69" i="65" s="1"/>
  <c r="H68" i="65"/>
  <c r="C68" i="65"/>
  <c r="L67" i="65"/>
  <c r="K67" i="65"/>
  <c r="J67" i="65"/>
  <c r="I67" i="65"/>
  <c r="H67" i="65"/>
  <c r="G67" i="65"/>
  <c r="F67" i="65"/>
  <c r="E67" i="65"/>
  <c r="D67" i="65"/>
  <c r="C67" i="65" s="1"/>
  <c r="H66" i="65"/>
  <c r="C66" i="65"/>
  <c r="H65" i="65"/>
  <c r="C65" i="65"/>
  <c r="H64" i="65"/>
  <c r="C64" i="65"/>
  <c r="H63" i="65"/>
  <c r="C63" i="65"/>
  <c r="H62" i="65"/>
  <c r="C62" i="65"/>
  <c r="H61" i="65"/>
  <c r="C61" i="65"/>
  <c r="H60" i="65"/>
  <c r="C60" i="65"/>
  <c r="H59" i="65"/>
  <c r="C59" i="65"/>
  <c r="L58" i="65"/>
  <c r="K58" i="65"/>
  <c r="J58" i="65"/>
  <c r="I58" i="65"/>
  <c r="H58" i="65" s="1"/>
  <c r="G58" i="65"/>
  <c r="F58" i="65"/>
  <c r="C58" i="65" s="1"/>
  <c r="E58" i="65"/>
  <c r="D58" i="65"/>
  <c r="H57" i="65"/>
  <c r="C57" i="65"/>
  <c r="H56" i="65"/>
  <c r="C56" i="65"/>
  <c r="L55" i="65"/>
  <c r="L54" i="65" s="1"/>
  <c r="K55" i="65"/>
  <c r="J55" i="65"/>
  <c r="I55" i="65"/>
  <c r="H55" i="65"/>
  <c r="G55" i="65"/>
  <c r="F55" i="65"/>
  <c r="E55" i="65"/>
  <c r="D55" i="65"/>
  <c r="K54" i="65"/>
  <c r="J54" i="65"/>
  <c r="J53" i="65" s="1"/>
  <c r="I54" i="65"/>
  <c r="H54" i="65" s="1"/>
  <c r="G54" i="65"/>
  <c r="F54" i="65"/>
  <c r="F53" i="65" s="1"/>
  <c r="E54" i="65"/>
  <c r="L53" i="65"/>
  <c r="H53" i="65" s="1"/>
  <c r="K53" i="65"/>
  <c r="I53" i="65"/>
  <c r="G53" i="65"/>
  <c r="E53" i="65"/>
  <c r="K52" i="65"/>
  <c r="G52" i="65"/>
  <c r="E52" i="65"/>
  <c r="K51" i="65"/>
  <c r="G51" i="65"/>
  <c r="K50" i="65"/>
  <c r="G50" i="65"/>
  <c r="H47" i="65"/>
  <c r="C47" i="65"/>
  <c r="H46" i="65"/>
  <c r="C46" i="65"/>
  <c r="L45" i="65"/>
  <c r="G45" i="65"/>
  <c r="G287" i="65" s="1"/>
  <c r="H44" i="65"/>
  <c r="C44" i="65"/>
  <c r="K43" i="65"/>
  <c r="J43" i="65"/>
  <c r="I43" i="65"/>
  <c r="H43" i="65" s="1"/>
  <c r="F43" i="65"/>
  <c r="E43" i="65"/>
  <c r="D43" i="65"/>
  <c r="C43" i="65" s="1"/>
  <c r="H42" i="65"/>
  <c r="C42" i="65"/>
  <c r="I41" i="65"/>
  <c r="D41" i="65"/>
  <c r="C41" i="65"/>
  <c r="H40" i="65"/>
  <c r="C40" i="65"/>
  <c r="H39" i="65"/>
  <c r="C39" i="65"/>
  <c r="H38" i="65"/>
  <c r="C38" i="65"/>
  <c r="H37" i="65"/>
  <c r="C37" i="65"/>
  <c r="K36" i="65"/>
  <c r="H36" i="65" s="1"/>
  <c r="F36" i="65"/>
  <c r="C36" i="65" s="1"/>
  <c r="H35" i="65"/>
  <c r="C35" i="65"/>
  <c r="H34" i="65"/>
  <c r="C34" i="65"/>
  <c r="K33" i="65"/>
  <c r="H33" i="65" s="1"/>
  <c r="F33" i="65"/>
  <c r="C33" i="65"/>
  <c r="H32" i="65"/>
  <c r="C32" i="65"/>
  <c r="K31" i="65"/>
  <c r="H31" i="65"/>
  <c r="F31" i="65"/>
  <c r="H30" i="65"/>
  <c r="C30" i="65"/>
  <c r="H29" i="65"/>
  <c r="C29" i="65"/>
  <c r="H28" i="65"/>
  <c r="C28" i="65"/>
  <c r="K27" i="65"/>
  <c r="H27" i="65" s="1"/>
  <c r="F27" i="65"/>
  <c r="C27" i="65" s="1"/>
  <c r="H25" i="65"/>
  <c r="C25" i="65"/>
  <c r="H24" i="65"/>
  <c r="C24" i="65"/>
  <c r="H23" i="65"/>
  <c r="C23" i="65"/>
  <c r="H22" i="65"/>
  <c r="C22" i="65"/>
  <c r="L21" i="65"/>
  <c r="K21" i="65"/>
  <c r="K289" i="65" s="1"/>
  <c r="K288" i="65" s="1"/>
  <c r="J21" i="65"/>
  <c r="J289" i="65" s="1"/>
  <c r="J288" i="65" s="1"/>
  <c r="I21" i="65"/>
  <c r="I289" i="65" s="1"/>
  <c r="I288" i="65" s="1"/>
  <c r="H21" i="65"/>
  <c r="H289" i="65" s="1"/>
  <c r="H288" i="65" s="1"/>
  <c r="G21" i="65"/>
  <c r="G289" i="65" s="1"/>
  <c r="F21" i="65"/>
  <c r="F289" i="65" s="1"/>
  <c r="F288" i="65" s="1"/>
  <c r="E21" i="65"/>
  <c r="E289" i="65" s="1"/>
  <c r="E288" i="65" s="1"/>
  <c r="D21" i="65"/>
  <c r="J20" i="65"/>
  <c r="G20" i="65"/>
  <c r="E20" i="65"/>
  <c r="H298" i="64"/>
  <c r="C298" i="64"/>
  <c r="H297" i="64"/>
  <c r="C297" i="64"/>
  <c r="H296" i="64"/>
  <c r="C296" i="64"/>
  <c r="H295" i="64"/>
  <c r="C295" i="64"/>
  <c r="H294" i="64"/>
  <c r="C294" i="64"/>
  <c r="H293" i="64"/>
  <c r="C293" i="64"/>
  <c r="H292" i="64"/>
  <c r="C292" i="64"/>
  <c r="H291" i="64"/>
  <c r="C291" i="64"/>
  <c r="L290" i="64"/>
  <c r="K290" i="64"/>
  <c r="J290" i="64"/>
  <c r="I290" i="64"/>
  <c r="H290" i="64"/>
  <c r="G290" i="64"/>
  <c r="F290" i="64"/>
  <c r="E290" i="64"/>
  <c r="D290" i="64"/>
  <c r="C290" i="64"/>
  <c r="L288" i="64"/>
  <c r="H285" i="64"/>
  <c r="C285" i="64"/>
  <c r="H284" i="64"/>
  <c r="C284" i="64"/>
  <c r="L283" i="64"/>
  <c r="K283" i="64"/>
  <c r="K286" i="64" s="1"/>
  <c r="J283" i="64"/>
  <c r="I283" i="64"/>
  <c r="I286" i="64" s="1"/>
  <c r="G283" i="64"/>
  <c r="G286" i="64" s="1"/>
  <c r="F283" i="64"/>
  <c r="E283" i="64"/>
  <c r="D283" i="64"/>
  <c r="H282" i="64"/>
  <c r="C282" i="64"/>
  <c r="L281" i="64"/>
  <c r="K281" i="64"/>
  <c r="J281" i="64"/>
  <c r="H281" i="64" s="1"/>
  <c r="I281" i="64"/>
  <c r="G281" i="64"/>
  <c r="F281" i="64"/>
  <c r="E281" i="64"/>
  <c r="D281" i="64"/>
  <c r="C281" i="64" s="1"/>
  <c r="H280" i="64"/>
  <c r="C280" i="64"/>
  <c r="H279" i="64"/>
  <c r="C279" i="64"/>
  <c r="H278" i="64"/>
  <c r="C278" i="64"/>
  <c r="H277" i="64"/>
  <c r="C277" i="64"/>
  <c r="L276" i="64"/>
  <c r="K276" i="64"/>
  <c r="J276" i="64"/>
  <c r="I276" i="64"/>
  <c r="H276" i="64"/>
  <c r="G276" i="64"/>
  <c r="F276" i="64"/>
  <c r="E276" i="64"/>
  <c r="D276" i="64"/>
  <c r="C276" i="64" s="1"/>
  <c r="H275" i="64"/>
  <c r="C275" i="64"/>
  <c r="H274" i="64"/>
  <c r="C274" i="64"/>
  <c r="H273" i="64"/>
  <c r="C273" i="64"/>
  <c r="L272" i="64"/>
  <c r="K272" i="64"/>
  <c r="J272" i="64"/>
  <c r="I272" i="64"/>
  <c r="H272" i="64"/>
  <c r="G272" i="64"/>
  <c r="F272" i="64"/>
  <c r="E272" i="64"/>
  <c r="D272" i="64"/>
  <c r="C272" i="64" s="1"/>
  <c r="H271" i="64"/>
  <c r="C271" i="64"/>
  <c r="L270" i="64"/>
  <c r="L269" i="64" s="1"/>
  <c r="K270" i="64"/>
  <c r="J270" i="64"/>
  <c r="I270" i="64"/>
  <c r="G270" i="64"/>
  <c r="F270" i="64"/>
  <c r="E270" i="64"/>
  <c r="D270" i="64"/>
  <c r="K269" i="64"/>
  <c r="I269" i="64"/>
  <c r="G269" i="64"/>
  <c r="F269" i="64"/>
  <c r="E269" i="64"/>
  <c r="H268" i="64"/>
  <c r="C268" i="64"/>
  <c r="H267" i="64"/>
  <c r="C267" i="64"/>
  <c r="H266" i="64"/>
  <c r="C266" i="64"/>
  <c r="H265" i="64"/>
  <c r="C265" i="64"/>
  <c r="L264" i="64"/>
  <c r="K264" i="64"/>
  <c r="J264" i="64"/>
  <c r="I264" i="64"/>
  <c r="H264" i="64"/>
  <c r="G264" i="64"/>
  <c r="F264" i="64"/>
  <c r="E264" i="64"/>
  <c r="D264" i="64"/>
  <c r="C264" i="64" s="1"/>
  <c r="H263" i="64"/>
  <c r="C263" i="64"/>
  <c r="H262" i="64"/>
  <c r="C262" i="64"/>
  <c r="H261" i="64"/>
  <c r="C261" i="64"/>
  <c r="L260" i="64"/>
  <c r="L259" i="64" s="1"/>
  <c r="K260" i="64"/>
  <c r="J260" i="64"/>
  <c r="I260" i="64"/>
  <c r="H260" i="64"/>
  <c r="G260" i="64"/>
  <c r="F260" i="64"/>
  <c r="E260" i="64"/>
  <c r="D260" i="64"/>
  <c r="K259" i="64"/>
  <c r="J259" i="64"/>
  <c r="H259" i="64" s="1"/>
  <c r="I259" i="64"/>
  <c r="G259" i="64"/>
  <c r="F259" i="64"/>
  <c r="E259" i="64"/>
  <c r="H258" i="64"/>
  <c r="C258" i="64"/>
  <c r="H257" i="64"/>
  <c r="C257" i="64"/>
  <c r="H256" i="64"/>
  <c r="C256" i="64"/>
  <c r="H255" i="64"/>
  <c r="C255" i="64"/>
  <c r="H254" i="64"/>
  <c r="C254" i="64"/>
  <c r="H253" i="64"/>
  <c r="C253" i="64"/>
  <c r="L252" i="64"/>
  <c r="L251" i="64" s="1"/>
  <c r="K252" i="64"/>
  <c r="J252" i="64"/>
  <c r="I252" i="64"/>
  <c r="H252" i="64"/>
  <c r="G252" i="64"/>
  <c r="F252" i="64"/>
  <c r="E252" i="64"/>
  <c r="D252" i="64"/>
  <c r="K251" i="64"/>
  <c r="J251" i="64"/>
  <c r="I251" i="64"/>
  <c r="G251" i="64"/>
  <c r="F251" i="64"/>
  <c r="E251" i="64"/>
  <c r="H250" i="64"/>
  <c r="C250" i="64"/>
  <c r="H249" i="64"/>
  <c r="C249" i="64"/>
  <c r="H248" i="64"/>
  <c r="C248" i="64"/>
  <c r="H247" i="64"/>
  <c r="C247" i="64"/>
  <c r="L246" i="64"/>
  <c r="K246" i="64"/>
  <c r="J246" i="64"/>
  <c r="I246" i="64"/>
  <c r="H246" i="64"/>
  <c r="G246" i="64"/>
  <c r="F246" i="64"/>
  <c r="E246" i="64"/>
  <c r="D246" i="64"/>
  <c r="C246" i="64" s="1"/>
  <c r="H245" i="64"/>
  <c r="C245" i="64"/>
  <c r="H244" i="64"/>
  <c r="C244" i="64"/>
  <c r="H243" i="64"/>
  <c r="C243" i="64"/>
  <c r="H242" i="64"/>
  <c r="C242" i="64"/>
  <c r="H241" i="64"/>
  <c r="C241" i="64"/>
  <c r="H240" i="64"/>
  <c r="C240" i="64"/>
  <c r="H239" i="64"/>
  <c r="C239" i="64"/>
  <c r="L238" i="64"/>
  <c r="K238" i="64"/>
  <c r="J238" i="64"/>
  <c r="I238" i="64"/>
  <c r="H238" i="64"/>
  <c r="G238" i="64"/>
  <c r="F238" i="64"/>
  <c r="E238" i="64"/>
  <c r="D238" i="64"/>
  <c r="H237" i="64"/>
  <c r="C237" i="64"/>
  <c r="H236" i="64"/>
  <c r="C236" i="64"/>
  <c r="L235" i="64"/>
  <c r="K235" i="64"/>
  <c r="J235" i="64"/>
  <c r="H235" i="64" s="1"/>
  <c r="I235" i="64"/>
  <c r="G235" i="64"/>
  <c r="F235" i="64"/>
  <c r="C235" i="64" s="1"/>
  <c r="E235" i="64"/>
  <c r="D235" i="64"/>
  <c r="H234" i="64"/>
  <c r="C234" i="64"/>
  <c r="L233" i="64"/>
  <c r="K233" i="64"/>
  <c r="J233" i="64"/>
  <c r="H233" i="64" s="1"/>
  <c r="I233" i="64"/>
  <c r="G233" i="64"/>
  <c r="F233" i="64"/>
  <c r="E233" i="64"/>
  <c r="D233" i="64"/>
  <c r="C233" i="64" s="1"/>
  <c r="H232" i="64"/>
  <c r="C232" i="64"/>
  <c r="K231" i="64"/>
  <c r="I231" i="64"/>
  <c r="G231" i="64"/>
  <c r="F231" i="64"/>
  <c r="F230" i="64" s="1"/>
  <c r="E231" i="64"/>
  <c r="K230" i="64"/>
  <c r="I230" i="64"/>
  <c r="G230" i="64"/>
  <c r="E230" i="64"/>
  <c r="H229" i="64"/>
  <c r="C229" i="64"/>
  <c r="H228" i="64"/>
  <c r="C228" i="64"/>
  <c r="L227" i="64"/>
  <c r="K227" i="64"/>
  <c r="J227" i="64"/>
  <c r="H227" i="64" s="1"/>
  <c r="I227" i="64"/>
  <c r="G227" i="64"/>
  <c r="F227" i="64"/>
  <c r="E227" i="64"/>
  <c r="D227" i="64"/>
  <c r="C227" i="64" s="1"/>
  <c r="H226" i="64"/>
  <c r="C226" i="64"/>
  <c r="H225" i="64"/>
  <c r="C225" i="64"/>
  <c r="H224" i="64"/>
  <c r="C224" i="64"/>
  <c r="H223" i="64"/>
  <c r="C223" i="64"/>
  <c r="H222" i="64"/>
  <c r="C222" i="64"/>
  <c r="H221" i="64"/>
  <c r="C221" i="64"/>
  <c r="H220" i="64"/>
  <c r="C220" i="64"/>
  <c r="H219" i="64"/>
  <c r="C219" i="64"/>
  <c r="H218" i="64"/>
  <c r="C218" i="64"/>
  <c r="H217" i="64"/>
  <c r="C217" i="64"/>
  <c r="L216" i="64"/>
  <c r="K216" i="64"/>
  <c r="J216" i="64"/>
  <c r="I216" i="64"/>
  <c r="H216" i="64"/>
  <c r="G216" i="64"/>
  <c r="F216" i="64"/>
  <c r="E216" i="64"/>
  <c r="D216" i="64"/>
  <c r="C216" i="64" s="1"/>
  <c r="H215" i="64"/>
  <c r="C215" i="64"/>
  <c r="H214" i="64"/>
  <c r="C214" i="64"/>
  <c r="H213" i="64"/>
  <c r="C213" i="64"/>
  <c r="H212" i="64"/>
  <c r="C212" i="64"/>
  <c r="H211" i="64"/>
  <c r="C211" i="64"/>
  <c r="H210" i="64"/>
  <c r="C210" i="64"/>
  <c r="H209" i="64"/>
  <c r="C209" i="64"/>
  <c r="H208" i="64"/>
  <c r="C208" i="64"/>
  <c r="H207" i="64"/>
  <c r="C207" i="64"/>
  <c r="H206" i="64"/>
  <c r="C206" i="64"/>
  <c r="L205" i="64"/>
  <c r="K205" i="64"/>
  <c r="J205" i="64"/>
  <c r="J204" i="64" s="1"/>
  <c r="H204" i="64" s="1"/>
  <c r="I205" i="64"/>
  <c r="G205" i="64"/>
  <c r="F205" i="64"/>
  <c r="E205" i="64"/>
  <c r="D205" i="64"/>
  <c r="C205" i="64" s="1"/>
  <c r="L204" i="64"/>
  <c r="K204" i="64"/>
  <c r="I204" i="64"/>
  <c r="G204" i="64"/>
  <c r="E204" i="64"/>
  <c r="D204" i="64"/>
  <c r="H203" i="64"/>
  <c r="C203" i="64"/>
  <c r="H202" i="64"/>
  <c r="C202" i="64"/>
  <c r="H201" i="64"/>
  <c r="C201" i="64"/>
  <c r="H200" i="64"/>
  <c r="C200" i="64"/>
  <c r="H199" i="64"/>
  <c r="C199" i="64"/>
  <c r="L198" i="64"/>
  <c r="K198" i="64"/>
  <c r="J198" i="64"/>
  <c r="I198" i="64"/>
  <c r="H198" i="64"/>
  <c r="G198" i="64"/>
  <c r="F198" i="64"/>
  <c r="E198" i="64"/>
  <c r="D198" i="64"/>
  <c r="C198" i="64" s="1"/>
  <c r="H197" i="64"/>
  <c r="C197" i="64"/>
  <c r="L196" i="64"/>
  <c r="L195" i="64" s="1"/>
  <c r="K196" i="64"/>
  <c r="J196" i="64"/>
  <c r="I196" i="64"/>
  <c r="H196" i="64"/>
  <c r="G196" i="64"/>
  <c r="F196" i="64"/>
  <c r="E196" i="64"/>
  <c r="D196" i="64"/>
  <c r="K195" i="64"/>
  <c r="I195" i="64"/>
  <c r="G195" i="64"/>
  <c r="E195" i="64"/>
  <c r="K194" i="64"/>
  <c r="I194" i="64"/>
  <c r="G194" i="64"/>
  <c r="E194" i="64"/>
  <c r="H193" i="64"/>
  <c r="C193" i="64"/>
  <c r="L192" i="64"/>
  <c r="L191" i="64" s="1"/>
  <c r="K192" i="64"/>
  <c r="J192" i="64"/>
  <c r="I192" i="64"/>
  <c r="H192" i="64"/>
  <c r="G192" i="64"/>
  <c r="F192" i="64"/>
  <c r="E192" i="64"/>
  <c r="D192" i="64"/>
  <c r="K191" i="64"/>
  <c r="J191" i="64"/>
  <c r="H191" i="64" s="1"/>
  <c r="I191" i="64"/>
  <c r="G191" i="64"/>
  <c r="F191" i="64"/>
  <c r="E191" i="64"/>
  <c r="H190" i="64"/>
  <c r="C190" i="64"/>
  <c r="H189" i="64"/>
  <c r="C189" i="64"/>
  <c r="L188" i="64"/>
  <c r="K188" i="64"/>
  <c r="J188" i="64"/>
  <c r="I188" i="64"/>
  <c r="H188" i="64"/>
  <c r="G188" i="64"/>
  <c r="F188" i="64"/>
  <c r="E188" i="64"/>
  <c r="D188" i="64"/>
  <c r="K187" i="64"/>
  <c r="I187" i="64"/>
  <c r="G187" i="64"/>
  <c r="F187" i="64"/>
  <c r="E187" i="64"/>
  <c r="H186" i="64"/>
  <c r="C186" i="64"/>
  <c r="H185" i="64"/>
  <c r="C185" i="64"/>
  <c r="L184" i="64"/>
  <c r="K184" i="64"/>
  <c r="J184" i="64"/>
  <c r="I184" i="64"/>
  <c r="H184" i="64"/>
  <c r="G184" i="64"/>
  <c r="F184" i="64"/>
  <c r="E184" i="64"/>
  <c r="D184" i="64"/>
  <c r="C184" i="64" s="1"/>
  <c r="H183" i="64"/>
  <c r="C183" i="64"/>
  <c r="H182" i="64"/>
  <c r="C182" i="64"/>
  <c r="H181" i="64"/>
  <c r="C181" i="64"/>
  <c r="H180" i="64"/>
  <c r="C180" i="64"/>
  <c r="L179" i="64"/>
  <c r="K179" i="64"/>
  <c r="J179" i="64"/>
  <c r="H179" i="64" s="1"/>
  <c r="I179" i="64"/>
  <c r="G179" i="64"/>
  <c r="F179" i="64"/>
  <c r="C179" i="64" s="1"/>
  <c r="E179" i="64"/>
  <c r="D179" i="64"/>
  <c r="H178" i="64"/>
  <c r="C178" i="64"/>
  <c r="H177" i="64"/>
  <c r="C177" i="64"/>
  <c r="H176" i="64"/>
  <c r="C176" i="64"/>
  <c r="L175" i="64"/>
  <c r="K175" i="64"/>
  <c r="J175" i="64"/>
  <c r="J174" i="64" s="1"/>
  <c r="J173" i="64" s="1"/>
  <c r="I175" i="64"/>
  <c r="H175" i="64" s="1"/>
  <c r="G175" i="64"/>
  <c r="F175" i="64"/>
  <c r="F174" i="64" s="1"/>
  <c r="F173" i="64" s="1"/>
  <c r="E175" i="64"/>
  <c r="D175" i="64"/>
  <c r="L174" i="64"/>
  <c r="K174" i="64"/>
  <c r="I174" i="64"/>
  <c r="H174" i="64"/>
  <c r="G174" i="64"/>
  <c r="E174" i="64"/>
  <c r="D174" i="64"/>
  <c r="K173" i="64"/>
  <c r="I173" i="64"/>
  <c r="G173" i="64"/>
  <c r="E173" i="64"/>
  <c r="H172" i="64"/>
  <c r="C172" i="64"/>
  <c r="H171" i="64"/>
  <c r="C171" i="64"/>
  <c r="H170" i="64"/>
  <c r="C170" i="64"/>
  <c r="H169" i="64"/>
  <c r="C169" i="64"/>
  <c r="H168" i="64"/>
  <c r="C168" i="64"/>
  <c r="H167" i="64"/>
  <c r="C167" i="64"/>
  <c r="L166" i="64"/>
  <c r="L165" i="64" s="1"/>
  <c r="K166" i="64"/>
  <c r="J166" i="64"/>
  <c r="I166" i="64"/>
  <c r="G166" i="64"/>
  <c r="F166" i="64"/>
  <c r="E166" i="64"/>
  <c r="D166" i="64"/>
  <c r="K165" i="64"/>
  <c r="J165" i="64"/>
  <c r="I165" i="64"/>
  <c r="G165" i="64"/>
  <c r="F165" i="64"/>
  <c r="E165" i="64"/>
  <c r="H164" i="64"/>
  <c r="C164" i="64"/>
  <c r="H163" i="64"/>
  <c r="C163" i="64"/>
  <c r="H162" i="64"/>
  <c r="C162" i="64"/>
  <c r="H161" i="64"/>
  <c r="C161" i="64"/>
  <c r="L160" i="64"/>
  <c r="K160" i="64"/>
  <c r="J160" i="64"/>
  <c r="I160" i="64"/>
  <c r="H160" i="64"/>
  <c r="G160" i="64"/>
  <c r="F160" i="64"/>
  <c r="E160" i="64"/>
  <c r="D160" i="64"/>
  <c r="C160" i="64" s="1"/>
  <c r="H159" i="64"/>
  <c r="C159" i="64"/>
  <c r="H158" i="64"/>
  <c r="C158" i="64"/>
  <c r="H157" i="64"/>
  <c r="C157" i="64"/>
  <c r="H156" i="64"/>
  <c r="C156" i="64"/>
  <c r="H155" i="64"/>
  <c r="C155" i="64"/>
  <c r="H154" i="64"/>
  <c r="C154" i="64"/>
  <c r="H153" i="64"/>
  <c r="C153" i="64"/>
  <c r="H152" i="64"/>
  <c r="C152" i="64"/>
  <c r="L151" i="64"/>
  <c r="K151" i="64"/>
  <c r="J151" i="64"/>
  <c r="H151" i="64" s="1"/>
  <c r="I151" i="64"/>
  <c r="G151" i="64"/>
  <c r="F151" i="64"/>
  <c r="E151" i="64"/>
  <c r="D151" i="64"/>
  <c r="H150" i="64"/>
  <c r="C150" i="64"/>
  <c r="H149" i="64"/>
  <c r="C149" i="64"/>
  <c r="H148" i="64"/>
  <c r="C148" i="64"/>
  <c r="H147" i="64"/>
  <c r="C147" i="64"/>
  <c r="H146" i="64"/>
  <c r="C146" i="64"/>
  <c r="H145" i="64"/>
  <c r="C145" i="64"/>
  <c r="L144" i="64"/>
  <c r="L130" i="64" s="1"/>
  <c r="K144" i="64"/>
  <c r="J144" i="64"/>
  <c r="I144" i="64"/>
  <c r="G144" i="64"/>
  <c r="F144" i="64"/>
  <c r="E144" i="64"/>
  <c r="D144" i="64"/>
  <c r="C144" i="64" s="1"/>
  <c r="H143" i="64"/>
  <c r="C143" i="64"/>
  <c r="H142" i="64"/>
  <c r="C142" i="64"/>
  <c r="L141" i="64"/>
  <c r="K141" i="64"/>
  <c r="J141" i="64"/>
  <c r="H141" i="64" s="1"/>
  <c r="I141" i="64"/>
  <c r="G141" i="64"/>
  <c r="F141" i="64"/>
  <c r="E141" i="64"/>
  <c r="D141" i="64"/>
  <c r="C141" i="64" s="1"/>
  <c r="H140" i="64"/>
  <c r="C140" i="64"/>
  <c r="H139" i="64"/>
  <c r="C139" i="64"/>
  <c r="H138" i="64"/>
  <c r="C138" i="64"/>
  <c r="H137" i="64"/>
  <c r="C137" i="64"/>
  <c r="L136" i="64"/>
  <c r="K136" i="64"/>
  <c r="J136" i="64"/>
  <c r="I136" i="64"/>
  <c r="H136" i="64"/>
  <c r="G136" i="64"/>
  <c r="F136" i="64"/>
  <c r="E136" i="64"/>
  <c r="D136" i="64"/>
  <c r="C136" i="64" s="1"/>
  <c r="H135" i="64"/>
  <c r="C135" i="64"/>
  <c r="H134" i="64"/>
  <c r="C134" i="64"/>
  <c r="H133" i="64"/>
  <c r="C133" i="64"/>
  <c r="H132" i="64"/>
  <c r="C132" i="64"/>
  <c r="L131" i="64"/>
  <c r="K131" i="64"/>
  <c r="J131" i="64"/>
  <c r="I131" i="64"/>
  <c r="G131" i="64"/>
  <c r="F131" i="64"/>
  <c r="E131" i="64"/>
  <c r="D131" i="64"/>
  <c r="K130" i="64"/>
  <c r="I130" i="64"/>
  <c r="G130" i="64"/>
  <c r="E130" i="64"/>
  <c r="D130" i="64"/>
  <c r="H129" i="64"/>
  <c r="C129" i="64"/>
  <c r="L128" i="64"/>
  <c r="K128" i="64"/>
  <c r="J128" i="64"/>
  <c r="I128" i="64"/>
  <c r="H128" i="64"/>
  <c r="G128" i="64"/>
  <c r="F128" i="64"/>
  <c r="E128" i="64"/>
  <c r="D128" i="64"/>
  <c r="C128" i="64"/>
  <c r="H127" i="64"/>
  <c r="C127" i="64"/>
  <c r="H126" i="64"/>
  <c r="C126" i="64"/>
  <c r="H125" i="64"/>
  <c r="C125" i="64"/>
  <c r="H124" i="64"/>
  <c r="C124" i="64"/>
  <c r="H123" i="64"/>
  <c r="C123" i="64"/>
  <c r="L122" i="64"/>
  <c r="K122" i="64"/>
  <c r="J122" i="64"/>
  <c r="I122" i="64"/>
  <c r="H122" i="64"/>
  <c r="G122" i="64"/>
  <c r="F122" i="64"/>
  <c r="E122" i="64"/>
  <c r="D122" i="64"/>
  <c r="C122" i="64" s="1"/>
  <c r="H121" i="64"/>
  <c r="C121" i="64"/>
  <c r="H120" i="64"/>
  <c r="C120" i="64"/>
  <c r="H119" i="64"/>
  <c r="C119" i="64"/>
  <c r="H118" i="64"/>
  <c r="C118" i="64"/>
  <c r="H117" i="64"/>
  <c r="C117" i="64"/>
  <c r="L116" i="64"/>
  <c r="K116" i="64"/>
  <c r="J116" i="64"/>
  <c r="I116" i="64"/>
  <c r="H116" i="64"/>
  <c r="G116" i="64"/>
  <c r="F116" i="64"/>
  <c r="E116" i="64"/>
  <c r="D116" i="64"/>
  <c r="C116" i="64" s="1"/>
  <c r="H115" i="64"/>
  <c r="C115" i="64"/>
  <c r="H114" i="64"/>
  <c r="C114" i="64"/>
  <c r="H113" i="64"/>
  <c r="C113" i="64"/>
  <c r="L112" i="64"/>
  <c r="K112" i="64"/>
  <c r="J112" i="64"/>
  <c r="I112" i="64"/>
  <c r="H112" i="64"/>
  <c r="G112" i="64"/>
  <c r="F112" i="64"/>
  <c r="E112" i="64"/>
  <c r="D112" i="64"/>
  <c r="C112" i="64" s="1"/>
  <c r="H111" i="64"/>
  <c r="C111" i="64"/>
  <c r="H110" i="64"/>
  <c r="C110" i="64"/>
  <c r="H109" i="64"/>
  <c r="C109" i="64"/>
  <c r="H108" i="64"/>
  <c r="C108" i="64"/>
  <c r="H107" i="64"/>
  <c r="C107" i="64"/>
  <c r="H106" i="64"/>
  <c r="C106" i="64"/>
  <c r="H105" i="64"/>
  <c r="C105" i="64"/>
  <c r="H104" i="64"/>
  <c r="C104" i="64"/>
  <c r="L103" i="64"/>
  <c r="K103" i="64"/>
  <c r="J103" i="64"/>
  <c r="H103" i="64" s="1"/>
  <c r="I103" i="64"/>
  <c r="G103" i="64"/>
  <c r="F103" i="64"/>
  <c r="E103" i="64"/>
  <c r="D103" i="64"/>
  <c r="C103" i="64" s="1"/>
  <c r="H102" i="64"/>
  <c r="C102" i="64"/>
  <c r="H101" i="64"/>
  <c r="C101" i="64"/>
  <c r="H100" i="64"/>
  <c r="C100" i="64"/>
  <c r="H99" i="64"/>
  <c r="C99" i="64"/>
  <c r="H98" i="64"/>
  <c r="C98" i="64"/>
  <c r="H97" i="64"/>
  <c r="C97" i="64"/>
  <c r="H96" i="64"/>
  <c r="C96" i="64"/>
  <c r="L95" i="64"/>
  <c r="K95" i="64"/>
  <c r="J95" i="64"/>
  <c r="H95" i="64" s="1"/>
  <c r="I95" i="64"/>
  <c r="G95" i="64"/>
  <c r="F95" i="64"/>
  <c r="F83" i="64" s="1"/>
  <c r="E95" i="64"/>
  <c r="D95" i="64"/>
  <c r="H94" i="64"/>
  <c r="C94" i="64"/>
  <c r="H93" i="64"/>
  <c r="C93" i="64"/>
  <c r="H92" i="64"/>
  <c r="C92" i="64"/>
  <c r="H91" i="64"/>
  <c r="C91" i="64"/>
  <c r="H90" i="64"/>
  <c r="C90" i="64"/>
  <c r="L89" i="64"/>
  <c r="K89" i="64"/>
  <c r="J89" i="64"/>
  <c r="H89" i="64" s="1"/>
  <c r="I89" i="64"/>
  <c r="G89" i="64"/>
  <c r="F89" i="64"/>
  <c r="C89" i="64" s="1"/>
  <c r="E89" i="64"/>
  <c r="D89" i="64"/>
  <c r="H88" i="64"/>
  <c r="C88" i="64"/>
  <c r="H87" i="64"/>
  <c r="C87" i="64"/>
  <c r="H86" i="64"/>
  <c r="C86" i="64"/>
  <c r="H85" i="64"/>
  <c r="C85" i="64"/>
  <c r="L84" i="64"/>
  <c r="L83" i="64" s="1"/>
  <c r="K84" i="64"/>
  <c r="J84" i="64"/>
  <c r="I84" i="64"/>
  <c r="H84" i="64"/>
  <c r="G84" i="64"/>
  <c r="F84" i="64"/>
  <c r="E84" i="64"/>
  <c r="D84" i="64"/>
  <c r="K83" i="64"/>
  <c r="J83" i="64"/>
  <c r="H83" i="64" s="1"/>
  <c r="I83" i="64"/>
  <c r="G83" i="64"/>
  <c r="E83" i="64"/>
  <c r="H82" i="64"/>
  <c r="C82" i="64"/>
  <c r="H81" i="64"/>
  <c r="C81" i="64"/>
  <c r="L80" i="64"/>
  <c r="K80" i="64"/>
  <c r="J80" i="64"/>
  <c r="I80" i="64"/>
  <c r="H80" i="64"/>
  <c r="G80" i="64"/>
  <c r="F80" i="64"/>
  <c r="E80" i="64"/>
  <c r="D80" i="64"/>
  <c r="C80" i="64" s="1"/>
  <c r="H79" i="64"/>
  <c r="C79" i="64"/>
  <c r="H78" i="64"/>
  <c r="C78" i="64"/>
  <c r="L77" i="64"/>
  <c r="K77" i="64"/>
  <c r="J77" i="64"/>
  <c r="J76" i="64" s="1"/>
  <c r="H76" i="64" s="1"/>
  <c r="I77" i="64"/>
  <c r="G77" i="64"/>
  <c r="F77" i="64"/>
  <c r="E77" i="64"/>
  <c r="D77" i="64"/>
  <c r="L76" i="64"/>
  <c r="K76" i="64"/>
  <c r="I76" i="64"/>
  <c r="G76" i="64"/>
  <c r="E76" i="64"/>
  <c r="D76" i="64"/>
  <c r="K75" i="64"/>
  <c r="I75" i="64"/>
  <c r="G75" i="64"/>
  <c r="E75" i="64"/>
  <c r="H74" i="64"/>
  <c r="C74" i="64"/>
  <c r="H73" i="64"/>
  <c r="C73" i="64"/>
  <c r="H72" i="64"/>
  <c r="C72" i="64"/>
  <c r="H71" i="64"/>
  <c r="C71" i="64"/>
  <c r="H70" i="64"/>
  <c r="C70" i="64"/>
  <c r="L69" i="64"/>
  <c r="K69" i="64"/>
  <c r="J69" i="64"/>
  <c r="I69" i="64"/>
  <c r="H69" i="64" s="1"/>
  <c r="G69" i="64"/>
  <c r="F69" i="64"/>
  <c r="C69" i="64" s="1"/>
  <c r="E69" i="64"/>
  <c r="D69" i="64"/>
  <c r="H68" i="64"/>
  <c r="C68" i="64"/>
  <c r="L67" i="64"/>
  <c r="K67" i="64"/>
  <c r="J67" i="64"/>
  <c r="H67" i="64" s="1"/>
  <c r="I67" i="64"/>
  <c r="G67" i="64"/>
  <c r="F67" i="64"/>
  <c r="E67" i="64"/>
  <c r="D67" i="64"/>
  <c r="H66" i="64"/>
  <c r="C66" i="64"/>
  <c r="H65" i="64"/>
  <c r="C65" i="64"/>
  <c r="H64" i="64"/>
  <c r="C64" i="64"/>
  <c r="H63" i="64"/>
  <c r="C63" i="64"/>
  <c r="H62" i="64"/>
  <c r="C62" i="64"/>
  <c r="H61" i="64"/>
  <c r="C61" i="64"/>
  <c r="H60" i="64"/>
  <c r="C60" i="64"/>
  <c r="H59" i="64"/>
  <c r="C59" i="64"/>
  <c r="L58" i="64"/>
  <c r="K58" i="64"/>
  <c r="J58" i="64"/>
  <c r="I58" i="64"/>
  <c r="H58" i="64"/>
  <c r="G58" i="64"/>
  <c r="F58" i="64"/>
  <c r="E58" i="64"/>
  <c r="D58" i="64"/>
  <c r="C58" i="64" s="1"/>
  <c r="H57" i="64"/>
  <c r="C57" i="64"/>
  <c r="H56" i="64"/>
  <c r="C56" i="64"/>
  <c r="L55" i="64"/>
  <c r="K55" i="64"/>
  <c r="J55" i="64"/>
  <c r="I55" i="64"/>
  <c r="G55" i="64"/>
  <c r="F55" i="64"/>
  <c r="F54" i="64" s="1"/>
  <c r="F53" i="64" s="1"/>
  <c r="E55" i="64"/>
  <c r="D55" i="64"/>
  <c r="L54" i="64"/>
  <c r="L53" i="64" s="1"/>
  <c r="K54" i="64"/>
  <c r="I54" i="64"/>
  <c r="G54" i="64"/>
  <c r="E54" i="64"/>
  <c r="E53" i="64" s="1"/>
  <c r="E52" i="64" s="1"/>
  <c r="E51" i="64" s="1"/>
  <c r="D54" i="64"/>
  <c r="K53" i="64"/>
  <c r="I53" i="64"/>
  <c r="G53" i="64"/>
  <c r="K52" i="64"/>
  <c r="I52" i="64"/>
  <c r="G52" i="64"/>
  <c r="K51" i="64"/>
  <c r="I51" i="64"/>
  <c r="I287" i="64" s="1"/>
  <c r="G51" i="64"/>
  <c r="K50" i="64"/>
  <c r="I50" i="64"/>
  <c r="G50" i="64"/>
  <c r="H47" i="64"/>
  <c r="C47" i="64"/>
  <c r="H46" i="64"/>
  <c r="C46" i="64"/>
  <c r="L45" i="64"/>
  <c r="H45" i="64"/>
  <c r="G45" i="64"/>
  <c r="H44" i="64"/>
  <c r="C44" i="64"/>
  <c r="K43" i="64"/>
  <c r="J43" i="64"/>
  <c r="I43" i="64"/>
  <c r="H43" i="64" s="1"/>
  <c r="F43" i="64"/>
  <c r="E43" i="64"/>
  <c r="D43" i="64"/>
  <c r="H42" i="64"/>
  <c r="C42" i="64"/>
  <c r="I41" i="64"/>
  <c r="H41" i="64" s="1"/>
  <c r="D41" i="64"/>
  <c r="C41" i="64" s="1"/>
  <c r="H40" i="64"/>
  <c r="C40" i="64"/>
  <c r="H39" i="64"/>
  <c r="C39" i="64"/>
  <c r="H38" i="64"/>
  <c r="C38" i="64"/>
  <c r="H37" i="64"/>
  <c r="C37" i="64"/>
  <c r="K36" i="64"/>
  <c r="H36" i="64" s="1"/>
  <c r="F36" i="64"/>
  <c r="C36" i="64" s="1"/>
  <c r="H35" i="64"/>
  <c r="C35" i="64"/>
  <c r="H34" i="64"/>
  <c r="C34" i="64"/>
  <c r="K33" i="64"/>
  <c r="H33" i="64" s="1"/>
  <c r="F33" i="64"/>
  <c r="C33" i="64" s="1"/>
  <c r="H32" i="64"/>
  <c r="C32" i="64"/>
  <c r="K31" i="64"/>
  <c r="F31" i="64"/>
  <c r="C31" i="64" s="1"/>
  <c r="H30" i="64"/>
  <c r="C30" i="64"/>
  <c r="H29" i="64"/>
  <c r="C29" i="64"/>
  <c r="H28" i="64"/>
  <c r="C28" i="64"/>
  <c r="K27" i="64"/>
  <c r="H27" i="64"/>
  <c r="F27" i="64"/>
  <c r="C27" i="64" s="1"/>
  <c r="H25" i="64"/>
  <c r="C25" i="64"/>
  <c r="H24" i="64"/>
  <c r="C24" i="64"/>
  <c r="H23" i="64"/>
  <c r="C23" i="64"/>
  <c r="H22" i="64"/>
  <c r="C22" i="64"/>
  <c r="L21" i="64"/>
  <c r="L289" i="64" s="1"/>
  <c r="K21" i="64"/>
  <c r="K289" i="64" s="1"/>
  <c r="K288" i="64" s="1"/>
  <c r="J21" i="64"/>
  <c r="J20" i="64" s="1"/>
  <c r="I21" i="64"/>
  <c r="I289" i="64" s="1"/>
  <c r="I288" i="64" s="1"/>
  <c r="G21" i="64"/>
  <c r="G289" i="64" s="1"/>
  <c r="G288" i="64" s="1"/>
  <c r="F21" i="64"/>
  <c r="E21" i="64"/>
  <c r="E289" i="64" s="1"/>
  <c r="E288" i="64" s="1"/>
  <c r="D21" i="64"/>
  <c r="D289" i="64" s="1"/>
  <c r="D288" i="64" s="1"/>
  <c r="L20" i="64"/>
  <c r="I20" i="64"/>
  <c r="E20" i="64"/>
  <c r="D20" i="64"/>
  <c r="H298" i="63"/>
  <c r="C298" i="63"/>
  <c r="H297" i="63"/>
  <c r="C297" i="63"/>
  <c r="H296" i="63"/>
  <c r="C296" i="63"/>
  <c r="H295" i="63"/>
  <c r="C295" i="63"/>
  <c r="H294" i="63"/>
  <c r="C294" i="63"/>
  <c r="H293" i="63"/>
  <c r="C293" i="63"/>
  <c r="H292" i="63"/>
  <c r="C292" i="63"/>
  <c r="H291" i="63"/>
  <c r="H290" i="63" s="1"/>
  <c r="C291" i="63"/>
  <c r="L290" i="63"/>
  <c r="K290" i="63"/>
  <c r="J290" i="63"/>
  <c r="I290" i="63"/>
  <c r="G290" i="63"/>
  <c r="F290" i="63"/>
  <c r="E290" i="63"/>
  <c r="D290" i="63"/>
  <c r="C290" i="63"/>
  <c r="L289" i="63"/>
  <c r="L288" i="63" s="1"/>
  <c r="H285" i="63"/>
  <c r="C285" i="63"/>
  <c r="H284" i="63"/>
  <c r="C284" i="63"/>
  <c r="L283" i="63"/>
  <c r="K283" i="63"/>
  <c r="J283" i="63"/>
  <c r="I283" i="63"/>
  <c r="H283" i="63"/>
  <c r="G283" i="63"/>
  <c r="F283" i="63"/>
  <c r="E283" i="63"/>
  <c r="D283" i="63"/>
  <c r="H282" i="63"/>
  <c r="C282" i="63"/>
  <c r="L281" i="63"/>
  <c r="K281" i="63"/>
  <c r="J281" i="63"/>
  <c r="I281" i="63"/>
  <c r="H281" i="63"/>
  <c r="G281" i="63"/>
  <c r="F281" i="63"/>
  <c r="E281" i="63"/>
  <c r="D281" i="63"/>
  <c r="C281" i="63" s="1"/>
  <c r="H280" i="63"/>
  <c r="C280" i="63"/>
  <c r="H279" i="63"/>
  <c r="C279" i="63"/>
  <c r="H278" i="63"/>
  <c r="C278" i="63"/>
  <c r="H277" i="63"/>
  <c r="C277" i="63"/>
  <c r="L276" i="63"/>
  <c r="K276" i="63"/>
  <c r="J276" i="63"/>
  <c r="H276" i="63" s="1"/>
  <c r="I276" i="63"/>
  <c r="G276" i="63"/>
  <c r="F276" i="63"/>
  <c r="E276" i="63"/>
  <c r="D276" i="63"/>
  <c r="C276" i="63" s="1"/>
  <c r="H275" i="63"/>
  <c r="C275" i="63"/>
  <c r="H274" i="63"/>
  <c r="C274" i="63"/>
  <c r="H273" i="63"/>
  <c r="C273" i="63"/>
  <c r="L272" i="63"/>
  <c r="K272" i="63"/>
  <c r="J272" i="63"/>
  <c r="H272" i="63" s="1"/>
  <c r="I272" i="63"/>
  <c r="G272" i="63"/>
  <c r="F272" i="63"/>
  <c r="C272" i="63" s="1"/>
  <c r="E272" i="63"/>
  <c r="D272" i="63"/>
  <c r="H271" i="63"/>
  <c r="C271" i="63"/>
  <c r="L270" i="63"/>
  <c r="K270" i="63"/>
  <c r="J270" i="63"/>
  <c r="I270" i="63"/>
  <c r="G270" i="63"/>
  <c r="E270" i="63"/>
  <c r="D270" i="63"/>
  <c r="L269" i="63"/>
  <c r="K269" i="63"/>
  <c r="I269" i="63"/>
  <c r="G269" i="63"/>
  <c r="E269" i="63"/>
  <c r="D269" i="63"/>
  <c r="H268" i="63"/>
  <c r="C268" i="63"/>
  <c r="H267" i="63"/>
  <c r="C267" i="63"/>
  <c r="H266" i="63"/>
  <c r="C266" i="63"/>
  <c r="H265" i="63"/>
  <c r="C265" i="63"/>
  <c r="L264" i="63"/>
  <c r="K264" i="63"/>
  <c r="J264" i="63"/>
  <c r="H264" i="63" s="1"/>
  <c r="I264" i="63"/>
  <c r="G264" i="63"/>
  <c r="F264" i="63"/>
  <c r="E264" i="63"/>
  <c r="D264" i="63"/>
  <c r="C264" i="63" s="1"/>
  <c r="H263" i="63"/>
  <c r="C263" i="63"/>
  <c r="H262" i="63"/>
  <c r="C262" i="63"/>
  <c r="H261" i="63"/>
  <c r="C261" i="63"/>
  <c r="L260" i="63"/>
  <c r="K260" i="63"/>
  <c r="J260" i="63"/>
  <c r="I260" i="63"/>
  <c r="G260" i="63"/>
  <c r="F260" i="63"/>
  <c r="F259" i="63" s="1"/>
  <c r="E260" i="63"/>
  <c r="D260" i="63"/>
  <c r="L259" i="63"/>
  <c r="K259" i="63"/>
  <c r="I259" i="63"/>
  <c r="G259" i="63"/>
  <c r="E259" i="63"/>
  <c r="D259" i="63"/>
  <c r="H258" i="63"/>
  <c r="C258" i="63"/>
  <c r="H257" i="63"/>
  <c r="C257" i="63"/>
  <c r="H256" i="63"/>
  <c r="C256" i="63"/>
  <c r="H255" i="63"/>
  <c r="C255" i="63"/>
  <c r="H254" i="63"/>
  <c r="C254" i="63"/>
  <c r="H253" i="63"/>
  <c r="C253" i="63"/>
  <c r="L252" i="63"/>
  <c r="K252" i="63"/>
  <c r="J252" i="63"/>
  <c r="I252" i="63"/>
  <c r="G252" i="63"/>
  <c r="F252" i="63"/>
  <c r="E252" i="63"/>
  <c r="D252" i="63"/>
  <c r="L251" i="63"/>
  <c r="K251" i="63"/>
  <c r="I251" i="63"/>
  <c r="G251" i="63"/>
  <c r="E251" i="63"/>
  <c r="D251" i="63"/>
  <c r="H250" i="63"/>
  <c r="C250" i="63"/>
  <c r="H249" i="63"/>
  <c r="C249" i="63"/>
  <c r="H248" i="63"/>
  <c r="C248" i="63"/>
  <c r="H247" i="63"/>
  <c r="C247" i="63"/>
  <c r="L246" i="63"/>
  <c r="K246" i="63"/>
  <c r="J246" i="63"/>
  <c r="H246" i="63" s="1"/>
  <c r="I246" i="63"/>
  <c r="G246" i="63"/>
  <c r="F246" i="63"/>
  <c r="E246" i="63"/>
  <c r="D246" i="63"/>
  <c r="C246" i="63" s="1"/>
  <c r="H245" i="63"/>
  <c r="C245" i="63"/>
  <c r="H244" i="63"/>
  <c r="C244" i="63"/>
  <c r="H243" i="63"/>
  <c r="C243" i="63"/>
  <c r="H242" i="63"/>
  <c r="C242" i="63"/>
  <c r="H241" i="63"/>
  <c r="C241" i="63"/>
  <c r="H240" i="63"/>
  <c r="C240" i="63"/>
  <c r="H239" i="63"/>
  <c r="C239" i="63"/>
  <c r="L238" i="63"/>
  <c r="K238" i="63"/>
  <c r="J238" i="63"/>
  <c r="I238" i="63"/>
  <c r="G238" i="63"/>
  <c r="F238" i="63"/>
  <c r="E238" i="63"/>
  <c r="D238" i="63"/>
  <c r="H237" i="63"/>
  <c r="C237" i="63"/>
  <c r="H236" i="63"/>
  <c r="C236" i="63"/>
  <c r="L235" i="63"/>
  <c r="K235" i="63"/>
  <c r="J235" i="63"/>
  <c r="I235" i="63"/>
  <c r="H235" i="63"/>
  <c r="G235" i="63"/>
  <c r="F235" i="63"/>
  <c r="E235" i="63"/>
  <c r="D235" i="63"/>
  <c r="C235" i="63" s="1"/>
  <c r="H234" i="63"/>
  <c r="C234" i="63"/>
  <c r="L233" i="63"/>
  <c r="L231" i="63" s="1"/>
  <c r="L230" i="63" s="1"/>
  <c r="K233" i="63"/>
  <c r="J233" i="63"/>
  <c r="I233" i="63"/>
  <c r="H233" i="63"/>
  <c r="G233" i="63"/>
  <c r="F233" i="63"/>
  <c r="E233" i="63"/>
  <c r="D233" i="63"/>
  <c r="C233" i="63" s="1"/>
  <c r="H232" i="63"/>
  <c r="C232" i="63"/>
  <c r="K231" i="63"/>
  <c r="I231" i="63"/>
  <c r="G231" i="63"/>
  <c r="E231" i="63"/>
  <c r="K230" i="63"/>
  <c r="I230" i="63"/>
  <c r="G230" i="63"/>
  <c r="E230" i="63"/>
  <c r="H229" i="63"/>
  <c r="C229" i="63"/>
  <c r="H228" i="63"/>
  <c r="C228" i="63"/>
  <c r="L227" i="63"/>
  <c r="K227" i="63"/>
  <c r="J227" i="63"/>
  <c r="I227" i="63"/>
  <c r="H227" i="63"/>
  <c r="G227" i="63"/>
  <c r="F227" i="63"/>
  <c r="E227" i="63"/>
  <c r="D227" i="63"/>
  <c r="C227" i="63" s="1"/>
  <c r="H226" i="63"/>
  <c r="C226" i="63"/>
  <c r="H225" i="63"/>
  <c r="C225" i="63"/>
  <c r="H224" i="63"/>
  <c r="C224" i="63"/>
  <c r="H223" i="63"/>
  <c r="C223" i="63"/>
  <c r="H222" i="63"/>
  <c r="C222" i="63"/>
  <c r="H221" i="63"/>
  <c r="C221" i="63"/>
  <c r="H220" i="63"/>
  <c r="C220" i="63"/>
  <c r="H219" i="63"/>
  <c r="C219" i="63"/>
  <c r="H218" i="63"/>
  <c r="C218" i="63"/>
  <c r="H217" i="63"/>
  <c r="C217" i="63"/>
  <c r="L216" i="63"/>
  <c r="K216" i="63"/>
  <c r="J216" i="63"/>
  <c r="H216" i="63" s="1"/>
  <c r="I216" i="63"/>
  <c r="G216" i="63"/>
  <c r="F216" i="63"/>
  <c r="E216" i="63"/>
  <c r="D216" i="63"/>
  <c r="H215" i="63"/>
  <c r="C215" i="63"/>
  <c r="H214" i="63"/>
  <c r="C214" i="63"/>
  <c r="H213" i="63"/>
  <c r="C213" i="63"/>
  <c r="H212" i="63"/>
  <c r="C212" i="63"/>
  <c r="H211" i="63"/>
  <c r="C211" i="63"/>
  <c r="H210" i="63"/>
  <c r="C210" i="63"/>
  <c r="H209" i="63"/>
  <c r="C209" i="63"/>
  <c r="H208" i="63"/>
  <c r="C208" i="63"/>
  <c r="H207" i="63"/>
  <c r="C207" i="63"/>
  <c r="H206" i="63"/>
  <c r="C206" i="63"/>
  <c r="L205" i="63"/>
  <c r="K205" i="63"/>
  <c r="J205" i="63"/>
  <c r="I205" i="63"/>
  <c r="H205" i="63"/>
  <c r="G205" i="63"/>
  <c r="F205" i="63"/>
  <c r="E205" i="63"/>
  <c r="D205" i="63"/>
  <c r="K204" i="63"/>
  <c r="J204" i="63"/>
  <c r="I204" i="63"/>
  <c r="G204" i="63"/>
  <c r="F204" i="63"/>
  <c r="E204" i="63"/>
  <c r="H203" i="63"/>
  <c r="C203" i="63"/>
  <c r="H202" i="63"/>
  <c r="C202" i="63"/>
  <c r="H201" i="63"/>
  <c r="C201" i="63"/>
  <c r="H200" i="63"/>
  <c r="C200" i="63"/>
  <c r="H199" i="63"/>
  <c r="C199" i="63"/>
  <c r="L198" i="63"/>
  <c r="K198" i="63"/>
  <c r="J198" i="63"/>
  <c r="I198" i="63"/>
  <c r="G198" i="63"/>
  <c r="F198" i="63"/>
  <c r="F196" i="63" s="1"/>
  <c r="F195" i="63" s="1"/>
  <c r="E198" i="63"/>
  <c r="C198" i="63" s="1"/>
  <c r="D198" i="63"/>
  <c r="H197" i="63"/>
  <c r="C197" i="63"/>
  <c r="L196" i="63"/>
  <c r="K196" i="63"/>
  <c r="J196" i="63"/>
  <c r="J195" i="63" s="1"/>
  <c r="I196" i="63"/>
  <c r="G196" i="63"/>
  <c r="E196" i="63"/>
  <c r="D196" i="63"/>
  <c r="K195" i="63"/>
  <c r="I195" i="63"/>
  <c r="G195" i="63"/>
  <c r="E195" i="63"/>
  <c r="K194" i="63"/>
  <c r="I194" i="63"/>
  <c r="G194" i="63"/>
  <c r="E194" i="63"/>
  <c r="H193" i="63"/>
  <c r="C193" i="63"/>
  <c r="L192" i="63"/>
  <c r="K192" i="63"/>
  <c r="J192" i="63"/>
  <c r="J191" i="63" s="1"/>
  <c r="I192" i="63"/>
  <c r="H192" i="63" s="1"/>
  <c r="G192" i="63"/>
  <c r="F192" i="63"/>
  <c r="E192" i="63"/>
  <c r="D192" i="63"/>
  <c r="L191" i="63"/>
  <c r="K191" i="63"/>
  <c r="I191" i="63"/>
  <c r="H191" i="63"/>
  <c r="G191" i="63"/>
  <c r="E191" i="63"/>
  <c r="D191" i="63"/>
  <c r="H190" i="63"/>
  <c r="C190" i="63"/>
  <c r="H189" i="63"/>
  <c r="C189" i="63"/>
  <c r="L188" i="63"/>
  <c r="K188" i="63"/>
  <c r="J188" i="63"/>
  <c r="I188" i="63"/>
  <c r="G188" i="63"/>
  <c r="F188" i="63"/>
  <c r="E188" i="63"/>
  <c r="D188" i="63"/>
  <c r="L187" i="63"/>
  <c r="K187" i="63"/>
  <c r="I187" i="63"/>
  <c r="G187" i="63"/>
  <c r="E187" i="63"/>
  <c r="D187" i="63"/>
  <c r="H186" i="63"/>
  <c r="C186" i="63"/>
  <c r="H185" i="63"/>
  <c r="C185" i="63"/>
  <c r="L184" i="63"/>
  <c r="K184" i="63"/>
  <c r="J184" i="63"/>
  <c r="H184" i="63" s="1"/>
  <c r="I184" i="63"/>
  <c r="G184" i="63"/>
  <c r="F184" i="63"/>
  <c r="C184" i="63" s="1"/>
  <c r="E184" i="63"/>
  <c r="D184" i="63"/>
  <c r="H183" i="63"/>
  <c r="C183" i="63"/>
  <c r="H182" i="63"/>
  <c r="C182" i="63"/>
  <c r="H181" i="63"/>
  <c r="C181" i="63"/>
  <c r="H180" i="63"/>
  <c r="C180" i="63"/>
  <c r="L179" i="63"/>
  <c r="K179" i="63"/>
  <c r="J179" i="63"/>
  <c r="I179" i="63"/>
  <c r="H179" i="63"/>
  <c r="G179" i="63"/>
  <c r="F179" i="63"/>
  <c r="E179" i="63"/>
  <c r="D179" i="63"/>
  <c r="C179" i="63" s="1"/>
  <c r="H178" i="63"/>
  <c r="C178" i="63"/>
  <c r="H177" i="63"/>
  <c r="C177" i="63"/>
  <c r="H176" i="63"/>
  <c r="C176" i="63"/>
  <c r="L175" i="63"/>
  <c r="L174" i="63" s="1"/>
  <c r="L173" i="63" s="1"/>
  <c r="K175" i="63"/>
  <c r="J175" i="63"/>
  <c r="I175" i="63"/>
  <c r="H175" i="63"/>
  <c r="G175" i="63"/>
  <c r="F175" i="63"/>
  <c r="E175" i="63"/>
  <c r="D175" i="63"/>
  <c r="K174" i="63"/>
  <c r="J174" i="63"/>
  <c r="I174" i="63"/>
  <c r="G174" i="63"/>
  <c r="F174" i="63"/>
  <c r="E174" i="63"/>
  <c r="K173" i="63"/>
  <c r="I173" i="63"/>
  <c r="G173" i="63"/>
  <c r="E173" i="63"/>
  <c r="H172" i="63"/>
  <c r="C172" i="63"/>
  <c r="H171" i="63"/>
  <c r="C171" i="63"/>
  <c r="H170" i="63"/>
  <c r="C170" i="63"/>
  <c r="H169" i="63"/>
  <c r="C169" i="63"/>
  <c r="H168" i="63"/>
  <c r="C168" i="63"/>
  <c r="H167" i="63"/>
  <c r="C167" i="63"/>
  <c r="L166" i="63"/>
  <c r="K166" i="63"/>
  <c r="J166" i="63"/>
  <c r="I166" i="63"/>
  <c r="G166" i="63"/>
  <c r="F166" i="63"/>
  <c r="E166" i="63"/>
  <c r="D166" i="63"/>
  <c r="L165" i="63"/>
  <c r="K165" i="63"/>
  <c r="I165" i="63"/>
  <c r="G165" i="63"/>
  <c r="E165" i="63"/>
  <c r="D165" i="63"/>
  <c r="H164" i="63"/>
  <c r="C164" i="63"/>
  <c r="H163" i="63"/>
  <c r="C163" i="63"/>
  <c r="H162" i="63"/>
  <c r="C162" i="63"/>
  <c r="H161" i="63"/>
  <c r="C161" i="63"/>
  <c r="L160" i="63"/>
  <c r="K160" i="63"/>
  <c r="J160" i="63"/>
  <c r="I160" i="63"/>
  <c r="H160" i="63" s="1"/>
  <c r="G160" i="63"/>
  <c r="F160" i="63"/>
  <c r="F130" i="63" s="1"/>
  <c r="E160" i="63"/>
  <c r="D160" i="63"/>
  <c r="H159" i="63"/>
  <c r="C159" i="63"/>
  <c r="H158" i="63"/>
  <c r="C158" i="63"/>
  <c r="H157" i="63"/>
  <c r="C157" i="63"/>
  <c r="H156" i="63"/>
  <c r="C156" i="63"/>
  <c r="H155" i="63"/>
  <c r="C155" i="63"/>
  <c r="H154" i="63"/>
  <c r="C154" i="63"/>
  <c r="H153" i="63"/>
  <c r="C153" i="63"/>
  <c r="H152" i="63"/>
  <c r="C152" i="63"/>
  <c r="L151" i="63"/>
  <c r="K151" i="63"/>
  <c r="J151" i="63"/>
  <c r="I151" i="63"/>
  <c r="H151" i="63"/>
  <c r="G151" i="63"/>
  <c r="F151" i="63"/>
  <c r="E151" i="63"/>
  <c r="D151" i="63"/>
  <c r="C151" i="63" s="1"/>
  <c r="H150" i="63"/>
  <c r="C150" i="63"/>
  <c r="H149" i="63"/>
  <c r="C149" i="63"/>
  <c r="H148" i="63"/>
  <c r="C148" i="63"/>
  <c r="H147" i="63"/>
  <c r="C147" i="63"/>
  <c r="H146" i="63"/>
  <c r="C146" i="63"/>
  <c r="H145" i="63"/>
  <c r="C145" i="63"/>
  <c r="L144" i="63"/>
  <c r="K144" i="63"/>
  <c r="J144" i="63"/>
  <c r="H144" i="63" s="1"/>
  <c r="I144" i="63"/>
  <c r="G144" i="63"/>
  <c r="F144" i="63"/>
  <c r="C144" i="63" s="1"/>
  <c r="E144" i="63"/>
  <c r="D144" i="63"/>
  <c r="H143" i="63"/>
  <c r="C143" i="63"/>
  <c r="H142" i="63"/>
  <c r="C142" i="63"/>
  <c r="L141" i="63"/>
  <c r="K141" i="63"/>
  <c r="J141" i="63"/>
  <c r="I141" i="63"/>
  <c r="H141" i="63"/>
  <c r="G141" i="63"/>
  <c r="F141" i="63"/>
  <c r="E141" i="63"/>
  <c r="D141" i="63"/>
  <c r="C141" i="63" s="1"/>
  <c r="H140" i="63"/>
  <c r="C140" i="63"/>
  <c r="H139" i="63"/>
  <c r="C139" i="63"/>
  <c r="H138" i="63"/>
  <c r="C138" i="63"/>
  <c r="H137" i="63"/>
  <c r="C137" i="63"/>
  <c r="L136" i="63"/>
  <c r="K136" i="63"/>
  <c r="J136" i="63"/>
  <c r="H136" i="63" s="1"/>
  <c r="I136" i="63"/>
  <c r="G136" i="63"/>
  <c r="F136" i="63"/>
  <c r="E136" i="63"/>
  <c r="D136" i="63"/>
  <c r="C136" i="63" s="1"/>
  <c r="H135" i="63"/>
  <c r="C135" i="63"/>
  <c r="H134" i="63"/>
  <c r="C134" i="63"/>
  <c r="H133" i="63"/>
  <c r="C133" i="63"/>
  <c r="H132" i="63"/>
  <c r="C132" i="63"/>
  <c r="L131" i="63"/>
  <c r="K131" i="63"/>
  <c r="J131" i="63"/>
  <c r="I131" i="63"/>
  <c r="H131" i="63"/>
  <c r="G131" i="63"/>
  <c r="F131" i="63"/>
  <c r="E131" i="63"/>
  <c r="D131" i="63"/>
  <c r="C131" i="63" s="1"/>
  <c r="K130" i="63"/>
  <c r="I130" i="63"/>
  <c r="G130" i="63"/>
  <c r="E130" i="63"/>
  <c r="D130" i="63"/>
  <c r="H129" i="63"/>
  <c r="C129" i="63"/>
  <c r="L128" i="63"/>
  <c r="K128" i="63"/>
  <c r="J128" i="63"/>
  <c r="I128" i="63"/>
  <c r="H128" i="63"/>
  <c r="G128" i="63"/>
  <c r="F128" i="63"/>
  <c r="E128" i="63"/>
  <c r="D128" i="63"/>
  <c r="C128" i="63"/>
  <c r="H127" i="63"/>
  <c r="C127" i="63"/>
  <c r="H126" i="63"/>
  <c r="C126" i="63"/>
  <c r="H125" i="63"/>
  <c r="C125" i="63"/>
  <c r="H124" i="63"/>
  <c r="C124" i="63"/>
  <c r="H123" i="63"/>
  <c r="C123" i="63"/>
  <c r="L122" i="63"/>
  <c r="H122" i="63" s="1"/>
  <c r="K122" i="63"/>
  <c r="J122" i="63"/>
  <c r="I122" i="63"/>
  <c r="G122" i="63"/>
  <c r="F122" i="63"/>
  <c r="E122" i="63"/>
  <c r="D122" i="63"/>
  <c r="C122" i="63" s="1"/>
  <c r="H121" i="63"/>
  <c r="C121" i="63"/>
  <c r="H120" i="63"/>
  <c r="C120" i="63"/>
  <c r="H119" i="63"/>
  <c r="C119" i="63"/>
  <c r="H118" i="63"/>
  <c r="C118" i="63"/>
  <c r="H117" i="63"/>
  <c r="C117" i="63"/>
  <c r="L116" i="63"/>
  <c r="K116" i="63"/>
  <c r="J116" i="63"/>
  <c r="I116" i="63"/>
  <c r="H116" i="63"/>
  <c r="G116" i="63"/>
  <c r="F116" i="63"/>
  <c r="E116" i="63"/>
  <c r="D116" i="63"/>
  <c r="C116" i="63" s="1"/>
  <c r="H115" i="63"/>
  <c r="C115" i="63"/>
  <c r="H114" i="63"/>
  <c r="C114" i="63"/>
  <c r="H113" i="63"/>
  <c r="C113" i="63"/>
  <c r="L112" i="63"/>
  <c r="K112" i="63"/>
  <c r="J112" i="63"/>
  <c r="I112" i="63"/>
  <c r="H112" i="63"/>
  <c r="G112" i="63"/>
  <c r="F112" i="63"/>
  <c r="E112" i="63"/>
  <c r="D112" i="63"/>
  <c r="C112" i="63" s="1"/>
  <c r="H111" i="63"/>
  <c r="C111" i="63"/>
  <c r="H110" i="63"/>
  <c r="C110" i="63"/>
  <c r="H109" i="63"/>
  <c r="C109" i="63"/>
  <c r="H108" i="63"/>
  <c r="C108" i="63"/>
  <c r="H107" i="63"/>
  <c r="C107" i="63"/>
  <c r="H106" i="63"/>
  <c r="C106" i="63"/>
  <c r="H105" i="63"/>
  <c r="C105" i="63"/>
  <c r="H104" i="63"/>
  <c r="C104" i="63"/>
  <c r="L103" i="63"/>
  <c r="K103" i="63"/>
  <c r="J103" i="63"/>
  <c r="H103" i="63" s="1"/>
  <c r="I103" i="63"/>
  <c r="G103" i="63"/>
  <c r="F103" i="63"/>
  <c r="E103" i="63"/>
  <c r="D103" i="63"/>
  <c r="C103" i="63" s="1"/>
  <c r="H102" i="63"/>
  <c r="C102" i="63"/>
  <c r="H101" i="63"/>
  <c r="C101" i="63"/>
  <c r="H100" i="63"/>
  <c r="C100" i="63"/>
  <c r="H99" i="63"/>
  <c r="C99" i="63"/>
  <c r="H98" i="63"/>
  <c r="C98" i="63"/>
  <c r="H97" i="63"/>
  <c r="C97" i="63"/>
  <c r="H96" i="63"/>
  <c r="C96" i="63"/>
  <c r="L95" i="63"/>
  <c r="K95" i="63"/>
  <c r="J95" i="63"/>
  <c r="H95" i="63" s="1"/>
  <c r="I95" i="63"/>
  <c r="G95" i="63"/>
  <c r="F95" i="63"/>
  <c r="E95" i="63"/>
  <c r="D95" i="63"/>
  <c r="C95" i="63" s="1"/>
  <c r="H94" i="63"/>
  <c r="C94" i="63"/>
  <c r="H93" i="63"/>
  <c r="C93" i="63"/>
  <c r="H92" i="63"/>
  <c r="C92" i="63"/>
  <c r="H91" i="63"/>
  <c r="C91" i="63"/>
  <c r="H90" i="63"/>
  <c r="C90" i="63"/>
  <c r="L89" i="63"/>
  <c r="K89" i="63"/>
  <c r="J89" i="63"/>
  <c r="H89" i="63" s="1"/>
  <c r="I89" i="63"/>
  <c r="G89" i="63"/>
  <c r="F89" i="63"/>
  <c r="E89" i="63"/>
  <c r="D89" i="63"/>
  <c r="C89" i="63" s="1"/>
  <c r="H88" i="63"/>
  <c r="C88" i="63"/>
  <c r="H87" i="63"/>
  <c r="C87" i="63"/>
  <c r="H86" i="63"/>
  <c r="C86" i="63"/>
  <c r="H85" i="63"/>
  <c r="C85" i="63"/>
  <c r="L84" i="63"/>
  <c r="L83" i="63" s="1"/>
  <c r="K84" i="63"/>
  <c r="K83" i="63" s="1"/>
  <c r="J84" i="63"/>
  <c r="I84" i="63"/>
  <c r="H84" i="63"/>
  <c r="G84" i="63"/>
  <c r="G83" i="63" s="1"/>
  <c r="F84" i="63"/>
  <c r="E84" i="63"/>
  <c r="D84" i="63"/>
  <c r="C84" i="63" s="1"/>
  <c r="J83" i="63"/>
  <c r="I83" i="63"/>
  <c r="F83" i="63"/>
  <c r="E83" i="63"/>
  <c r="H82" i="63"/>
  <c r="C82" i="63"/>
  <c r="H81" i="63"/>
  <c r="C81" i="63"/>
  <c r="L80" i="63"/>
  <c r="K80" i="63"/>
  <c r="J80" i="63"/>
  <c r="I80" i="63"/>
  <c r="H80" i="63"/>
  <c r="G80" i="63"/>
  <c r="F80" i="63"/>
  <c r="E80" i="63"/>
  <c r="D80" i="63"/>
  <c r="C80" i="63" s="1"/>
  <c r="H79" i="63"/>
  <c r="C79" i="63"/>
  <c r="H78" i="63"/>
  <c r="C78" i="63"/>
  <c r="L77" i="63"/>
  <c r="K77" i="63"/>
  <c r="J77" i="63"/>
  <c r="H77" i="63" s="1"/>
  <c r="I77" i="63"/>
  <c r="I76" i="63" s="1"/>
  <c r="G77" i="63"/>
  <c r="F77" i="63"/>
  <c r="F76" i="63" s="1"/>
  <c r="E77" i="63"/>
  <c r="E76" i="63" s="1"/>
  <c r="E75" i="63" s="1"/>
  <c r="E52" i="63" s="1"/>
  <c r="E51" i="63" s="1"/>
  <c r="D77" i="63"/>
  <c r="C77" i="63" s="1"/>
  <c r="L76" i="63"/>
  <c r="K76" i="63"/>
  <c r="G76" i="63"/>
  <c r="G75" i="63" s="1"/>
  <c r="G52" i="63" s="1"/>
  <c r="G51" i="63" s="1"/>
  <c r="G50" i="63" s="1"/>
  <c r="D76" i="63"/>
  <c r="H74" i="63"/>
  <c r="C74" i="63"/>
  <c r="H73" i="63"/>
  <c r="C73" i="63"/>
  <c r="H72" i="63"/>
  <c r="C72" i="63"/>
  <c r="H71" i="63"/>
  <c r="C71" i="63"/>
  <c r="H70" i="63"/>
  <c r="C70" i="63"/>
  <c r="L69" i="63"/>
  <c r="K69" i="63"/>
  <c r="J69" i="63"/>
  <c r="H69" i="63" s="1"/>
  <c r="I69" i="63"/>
  <c r="G69" i="63"/>
  <c r="F69" i="63"/>
  <c r="E69" i="63"/>
  <c r="D69" i="63"/>
  <c r="C69" i="63" s="1"/>
  <c r="H68" i="63"/>
  <c r="C68" i="63"/>
  <c r="L67" i="63"/>
  <c r="K67" i="63"/>
  <c r="J67" i="63"/>
  <c r="H67" i="63" s="1"/>
  <c r="I67" i="63"/>
  <c r="G67" i="63"/>
  <c r="F67" i="63"/>
  <c r="E67" i="63"/>
  <c r="D67" i="63"/>
  <c r="C67" i="63" s="1"/>
  <c r="H66" i="63"/>
  <c r="C66" i="63"/>
  <c r="H65" i="63"/>
  <c r="C65" i="63"/>
  <c r="H64" i="63"/>
  <c r="C64" i="63"/>
  <c r="H63" i="63"/>
  <c r="C63" i="63"/>
  <c r="H62" i="63"/>
  <c r="C62" i="63"/>
  <c r="H61" i="63"/>
  <c r="C61" i="63"/>
  <c r="H60" i="63"/>
  <c r="C60" i="63"/>
  <c r="H59" i="63"/>
  <c r="C59" i="63"/>
  <c r="L58" i="63"/>
  <c r="K58" i="63"/>
  <c r="J58" i="63"/>
  <c r="I58" i="63"/>
  <c r="H58" i="63"/>
  <c r="G58" i="63"/>
  <c r="F58" i="63"/>
  <c r="E58" i="63"/>
  <c r="D58" i="63"/>
  <c r="C58" i="63" s="1"/>
  <c r="H57" i="63"/>
  <c r="C57" i="63"/>
  <c r="H56" i="63"/>
  <c r="C56" i="63"/>
  <c r="L55" i="63"/>
  <c r="K55" i="63"/>
  <c r="J55" i="63"/>
  <c r="H55" i="63" s="1"/>
  <c r="I55" i="63"/>
  <c r="G55" i="63"/>
  <c r="F55" i="63"/>
  <c r="F54" i="63" s="1"/>
  <c r="F53" i="63" s="1"/>
  <c r="E55" i="63"/>
  <c r="D55" i="63"/>
  <c r="C55" i="63" s="1"/>
  <c r="L54" i="63"/>
  <c r="L53" i="63" s="1"/>
  <c r="K54" i="63"/>
  <c r="I54" i="63"/>
  <c r="G54" i="63"/>
  <c r="E54" i="63"/>
  <c r="D54" i="63"/>
  <c r="C54" i="63" s="1"/>
  <c r="K53" i="63"/>
  <c r="I53" i="63"/>
  <c r="G53" i="63"/>
  <c r="E53" i="63"/>
  <c r="H47" i="63"/>
  <c r="C47" i="63"/>
  <c r="H46" i="63"/>
  <c r="C46" i="63"/>
  <c r="L45" i="63"/>
  <c r="G45" i="63"/>
  <c r="H44" i="63"/>
  <c r="C44" i="63"/>
  <c r="K43" i="63"/>
  <c r="J43" i="63"/>
  <c r="I43" i="63"/>
  <c r="H43" i="63" s="1"/>
  <c r="F43" i="63"/>
  <c r="E43" i="63"/>
  <c r="D43" i="63"/>
  <c r="C43" i="63" s="1"/>
  <c r="H42" i="63"/>
  <c r="C42" i="63"/>
  <c r="I41" i="63"/>
  <c r="H41" i="63" s="1"/>
  <c r="D41" i="63"/>
  <c r="C41" i="63" s="1"/>
  <c r="H40" i="63"/>
  <c r="C40" i="63"/>
  <c r="H39" i="63"/>
  <c r="C39" i="63"/>
  <c r="H38" i="63"/>
  <c r="C38" i="63"/>
  <c r="H37" i="63"/>
  <c r="C37" i="63"/>
  <c r="K36" i="63"/>
  <c r="H36" i="63" s="1"/>
  <c r="F36" i="63"/>
  <c r="C36" i="63" s="1"/>
  <c r="H35" i="63"/>
  <c r="C35" i="63"/>
  <c r="H34" i="63"/>
  <c r="C34" i="63"/>
  <c r="K33" i="63"/>
  <c r="H33" i="63" s="1"/>
  <c r="F33" i="63"/>
  <c r="C33" i="63" s="1"/>
  <c r="H32" i="63"/>
  <c r="C32" i="63"/>
  <c r="K31" i="63"/>
  <c r="H31" i="63" s="1"/>
  <c r="F31" i="63"/>
  <c r="C31" i="63" s="1"/>
  <c r="H30" i="63"/>
  <c r="C30" i="63"/>
  <c r="H29" i="63"/>
  <c r="C29" i="63"/>
  <c r="H28" i="63"/>
  <c r="C28" i="63"/>
  <c r="K27" i="63"/>
  <c r="H27" i="63" s="1"/>
  <c r="F27" i="63"/>
  <c r="C27" i="63" s="1"/>
  <c r="F26" i="63"/>
  <c r="H25" i="63"/>
  <c r="C25" i="63"/>
  <c r="H24" i="63"/>
  <c r="C24" i="63"/>
  <c r="H23" i="63"/>
  <c r="C23" i="63"/>
  <c r="H22" i="63"/>
  <c r="C22" i="63"/>
  <c r="L21" i="63"/>
  <c r="K21" i="63"/>
  <c r="K289" i="63" s="1"/>
  <c r="K288" i="63" s="1"/>
  <c r="J21" i="63"/>
  <c r="J289" i="63" s="1"/>
  <c r="J288" i="63" s="1"/>
  <c r="I21" i="63"/>
  <c r="I289" i="63" s="1"/>
  <c r="I288" i="63" s="1"/>
  <c r="G21" i="63"/>
  <c r="G289" i="63" s="1"/>
  <c r="G288" i="63" s="1"/>
  <c r="F21" i="63"/>
  <c r="F289" i="63" s="1"/>
  <c r="F288" i="63" s="1"/>
  <c r="E21" i="63"/>
  <c r="E289" i="63" s="1"/>
  <c r="E288" i="63" s="1"/>
  <c r="D21" i="63"/>
  <c r="D289" i="63" s="1"/>
  <c r="D288" i="63" s="1"/>
  <c r="L20" i="63"/>
  <c r="I20" i="63"/>
  <c r="E20" i="63"/>
  <c r="D20" i="63"/>
  <c r="H298" i="62"/>
  <c r="C298" i="62"/>
  <c r="H297" i="62"/>
  <c r="C297" i="62"/>
  <c r="H296" i="62"/>
  <c r="C296" i="62"/>
  <c r="H295" i="62"/>
  <c r="C295" i="62"/>
  <c r="H294" i="62"/>
  <c r="C294" i="62"/>
  <c r="H293" i="62"/>
  <c r="C293" i="62"/>
  <c r="H292" i="62"/>
  <c r="C292" i="62"/>
  <c r="H291" i="62"/>
  <c r="H290" i="62" s="1"/>
  <c r="C291" i="62"/>
  <c r="L290" i="62"/>
  <c r="K290" i="62"/>
  <c r="J290" i="62"/>
  <c r="I290" i="62"/>
  <c r="G290" i="62"/>
  <c r="F290" i="62"/>
  <c r="E290" i="62"/>
  <c r="D290" i="62"/>
  <c r="C290" i="62"/>
  <c r="H285" i="62"/>
  <c r="C285" i="62"/>
  <c r="H284" i="62"/>
  <c r="C284" i="62"/>
  <c r="L283" i="62"/>
  <c r="K283" i="62"/>
  <c r="J283" i="62"/>
  <c r="I283" i="62"/>
  <c r="H283" i="62" s="1"/>
  <c r="G283" i="62"/>
  <c r="F283" i="62"/>
  <c r="E283" i="62"/>
  <c r="E286" i="62" s="1"/>
  <c r="D283" i="62"/>
  <c r="H282" i="62"/>
  <c r="C282" i="62"/>
  <c r="L281" i="62"/>
  <c r="K281" i="62"/>
  <c r="J281" i="62"/>
  <c r="I281" i="62"/>
  <c r="H281" i="62" s="1"/>
  <c r="G281" i="62"/>
  <c r="F281" i="62"/>
  <c r="E281" i="62"/>
  <c r="D281" i="62"/>
  <c r="C281" i="62" s="1"/>
  <c r="H280" i="62"/>
  <c r="C280" i="62"/>
  <c r="H279" i="62"/>
  <c r="C279" i="62"/>
  <c r="H278" i="62"/>
  <c r="C278" i="62"/>
  <c r="H277" i="62"/>
  <c r="C277" i="62"/>
  <c r="L276" i="62"/>
  <c r="K276" i="62"/>
  <c r="J276" i="62"/>
  <c r="H276" i="62" s="1"/>
  <c r="I276" i="62"/>
  <c r="G276" i="62"/>
  <c r="F276" i="62"/>
  <c r="E276" i="62"/>
  <c r="D276" i="62"/>
  <c r="C276" i="62"/>
  <c r="H275" i="62"/>
  <c r="C275" i="62"/>
  <c r="H274" i="62"/>
  <c r="C274" i="62"/>
  <c r="H273" i="62"/>
  <c r="C273" i="62"/>
  <c r="L272" i="62"/>
  <c r="K272" i="62"/>
  <c r="J272" i="62"/>
  <c r="H272" i="62" s="1"/>
  <c r="I272" i="62"/>
  <c r="G272" i="62"/>
  <c r="F272" i="62"/>
  <c r="E272" i="62"/>
  <c r="D272" i="62"/>
  <c r="C272" i="62"/>
  <c r="H271" i="62"/>
  <c r="C271" i="62"/>
  <c r="L270" i="62"/>
  <c r="K270" i="62"/>
  <c r="K269" i="62" s="1"/>
  <c r="J270" i="62"/>
  <c r="H270" i="62" s="1"/>
  <c r="I270" i="62"/>
  <c r="G270" i="62"/>
  <c r="G269" i="62" s="1"/>
  <c r="F270" i="62"/>
  <c r="F269" i="62" s="1"/>
  <c r="E270" i="62"/>
  <c r="D270" i="62"/>
  <c r="C270" i="62"/>
  <c r="L269" i="62"/>
  <c r="I269" i="62"/>
  <c r="E269" i="62"/>
  <c r="D269" i="62"/>
  <c r="C269" i="62" s="1"/>
  <c r="H268" i="62"/>
  <c r="C268" i="62"/>
  <c r="H267" i="62"/>
  <c r="C267" i="62"/>
  <c r="H266" i="62"/>
  <c r="C266" i="62"/>
  <c r="H265" i="62"/>
  <c r="C265" i="62"/>
  <c r="L264" i="62"/>
  <c r="K264" i="62"/>
  <c r="J264" i="62"/>
  <c r="H264" i="62" s="1"/>
  <c r="I264" i="62"/>
  <c r="G264" i="62"/>
  <c r="F264" i="62"/>
  <c r="E264" i="62"/>
  <c r="D264" i="62"/>
  <c r="C264" i="62"/>
  <c r="H263" i="62"/>
  <c r="C263" i="62"/>
  <c r="H262" i="62"/>
  <c r="C262" i="62"/>
  <c r="H261" i="62"/>
  <c r="C261" i="62"/>
  <c r="L260" i="62"/>
  <c r="K260" i="62"/>
  <c r="K259" i="62" s="1"/>
  <c r="J260" i="62"/>
  <c r="H260" i="62" s="1"/>
  <c r="I260" i="62"/>
  <c r="G260" i="62"/>
  <c r="G259" i="62" s="1"/>
  <c r="F260" i="62"/>
  <c r="F259" i="62" s="1"/>
  <c r="E260" i="62"/>
  <c r="D260" i="62"/>
  <c r="C260" i="62"/>
  <c r="L259" i="62"/>
  <c r="I259" i="62"/>
  <c r="E259" i="62"/>
  <c r="D259" i="62"/>
  <c r="C259" i="62" s="1"/>
  <c r="H258" i="62"/>
  <c r="C258" i="62"/>
  <c r="H257" i="62"/>
  <c r="C257" i="62"/>
  <c r="H256" i="62"/>
  <c r="C256" i="62"/>
  <c r="H255" i="62"/>
  <c r="C255" i="62"/>
  <c r="H254" i="62"/>
  <c r="C254" i="62"/>
  <c r="H253" i="62"/>
  <c r="C253" i="62"/>
  <c r="L252" i="62"/>
  <c r="K252" i="62"/>
  <c r="K251" i="62" s="1"/>
  <c r="J252" i="62"/>
  <c r="H252" i="62" s="1"/>
  <c r="I252" i="62"/>
  <c r="G252" i="62"/>
  <c r="G251" i="62" s="1"/>
  <c r="F252" i="62"/>
  <c r="F251" i="62" s="1"/>
  <c r="E252" i="62"/>
  <c r="D252" i="62"/>
  <c r="C252" i="62"/>
  <c r="L251" i="62"/>
  <c r="I251" i="62"/>
  <c r="E251" i="62"/>
  <c r="D251" i="62"/>
  <c r="H250" i="62"/>
  <c r="C250" i="62"/>
  <c r="H249" i="62"/>
  <c r="C249" i="62"/>
  <c r="H248" i="62"/>
  <c r="C248" i="62"/>
  <c r="H247" i="62"/>
  <c r="C247" i="62"/>
  <c r="L246" i="62"/>
  <c r="K246" i="62"/>
  <c r="J246" i="62"/>
  <c r="H246" i="62" s="1"/>
  <c r="I246" i="62"/>
  <c r="G246" i="62"/>
  <c r="F246" i="62"/>
  <c r="E246" i="62"/>
  <c r="D246" i="62"/>
  <c r="C246" i="62"/>
  <c r="H245" i="62"/>
  <c r="C245" i="62"/>
  <c r="H244" i="62"/>
  <c r="C244" i="62"/>
  <c r="H243" i="62"/>
  <c r="C243" i="62"/>
  <c r="H242" i="62"/>
  <c r="C242" i="62"/>
  <c r="H241" i="62"/>
  <c r="C241" i="62"/>
  <c r="H240" i="62"/>
  <c r="C240" i="62"/>
  <c r="H239" i="62"/>
  <c r="C239" i="62"/>
  <c r="L238" i="62"/>
  <c r="K238" i="62"/>
  <c r="K231" i="62" s="1"/>
  <c r="K230" i="62" s="1"/>
  <c r="J238" i="62"/>
  <c r="J231" i="62" s="1"/>
  <c r="I238" i="62"/>
  <c r="H238" i="62" s="1"/>
  <c r="G238" i="62"/>
  <c r="G231" i="62" s="1"/>
  <c r="F238" i="62"/>
  <c r="F231" i="62" s="1"/>
  <c r="F230" i="62" s="1"/>
  <c r="E238" i="62"/>
  <c r="D238" i="62"/>
  <c r="C238" i="62"/>
  <c r="H237" i="62"/>
  <c r="C237" i="62"/>
  <c r="H236" i="62"/>
  <c r="C236" i="62"/>
  <c r="L235" i="62"/>
  <c r="K235" i="62"/>
  <c r="J235" i="62"/>
  <c r="I235" i="62"/>
  <c r="H235" i="62" s="1"/>
  <c r="G235" i="62"/>
  <c r="F235" i="62"/>
  <c r="E235" i="62"/>
  <c r="D235" i="62"/>
  <c r="C235" i="62" s="1"/>
  <c r="H234" i="62"/>
  <c r="C234" i="62"/>
  <c r="L233" i="62"/>
  <c r="K233" i="62"/>
  <c r="J233" i="62"/>
  <c r="I233" i="62"/>
  <c r="H233" i="62" s="1"/>
  <c r="G233" i="62"/>
  <c r="F233" i="62"/>
  <c r="E233" i="62"/>
  <c r="D233" i="62"/>
  <c r="C233" i="62" s="1"/>
  <c r="H232" i="62"/>
  <c r="C232" i="62"/>
  <c r="L231" i="62"/>
  <c r="L230" i="62" s="1"/>
  <c r="I231" i="62"/>
  <c r="E231" i="62"/>
  <c r="E230" i="62" s="1"/>
  <c r="D231" i="62"/>
  <c r="D230" i="62" s="1"/>
  <c r="H229" i="62"/>
  <c r="C229" i="62"/>
  <c r="H228" i="62"/>
  <c r="C228" i="62"/>
  <c r="L227" i="62"/>
  <c r="K227" i="62"/>
  <c r="J227" i="62"/>
  <c r="I227" i="62"/>
  <c r="H227" i="62" s="1"/>
  <c r="G227" i="62"/>
  <c r="F227" i="62"/>
  <c r="E227" i="62"/>
  <c r="D227" i="62"/>
  <c r="C227" i="62" s="1"/>
  <c r="H226" i="62"/>
  <c r="C226" i="62"/>
  <c r="H225" i="62"/>
  <c r="C225" i="62"/>
  <c r="H224" i="62"/>
  <c r="C224" i="62"/>
  <c r="H223" i="62"/>
  <c r="C223" i="62"/>
  <c r="H222" i="62"/>
  <c r="C222" i="62"/>
  <c r="H221" i="62"/>
  <c r="C221" i="62"/>
  <c r="H220" i="62"/>
  <c r="C220" i="62"/>
  <c r="H219" i="62"/>
  <c r="C219" i="62"/>
  <c r="H218" i="62"/>
  <c r="C218" i="62"/>
  <c r="H217" i="62"/>
  <c r="C217" i="62"/>
  <c r="L216" i="62"/>
  <c r="K216" i="62"/>
  <c r="J216" i="62"/>
  <c r="H216" i="62" s="1"/>
  <c r="I216" i="62"/>
  <c r="G216" i="62"/>
  <c r="F216" i="62"/>
  <c r="E216" i="62"/>
  <c r="D216" i="62"/>
  <c r="C216" i="62"/>
  <c r="H215" i="62"/>
  <c r="C215" i="62"/>
  <c r="H214" i="62"/>
  <c r="C214" i="62"/>
  <c r="H213" i="62"/>
  <c r="C213" i="62"/>
  <c r="H212" i="62"/>
  <c r="C212" i="62"/>
  <c r="H211" i="62"/>
  <c r="C211" i="62"/>
  <c r="H210" i="62"/>
  <c r="C210" i="62"/>
  <c r="H209" i="62"/>
  <c r="C209" i="62"/>
  <c r="H208" i="62"/>
  <c r="C208" i="62"/>
  <c r="H207" i="62"/>
  <c r="C207" i="62"/>
  <c r="H206" i="62"/>
  <c r="C206" i="62"/>
  <c r="L205" i="62"/>
  <c r="L204" i="62" s="1"/>
  <c r="L195" i="62" s="1"/>
  <c r="K205" i="62"/>
  <c r="J205" i="62"/>
  <c r="I205" i="62"/>
  <c r="H205" i="62" s="1"/>
  <c r="G205" i="62"/>
  <c r="F205" i="62"/>
  <c r="E205" i="62"/>
  <c r="E204" i="62" s="1"/>
  <c r="E195" i="62" s="1"/>
  <c r="D205" i="62"/>
  <c r="D204" i="62" s="1"/>
  <c r="K204" i="62"/>
  <c r="J204" i="62"/>
  <c r="G204" i="62"/>
  <c r="F204" i="62"/>
  <c r="H203" i="62"/>
  <c r="C203" i="62"/>
  <c r="H202" i="62"/>
  <c r="C202" i="62"/>
  <c r="H201" i="62"/>
  <c r="C201" i="62"/>
  <c r="H200" i="62"/>
  <c r="C200" i="62"/>
  <c r="H199" i="62"/>
  <c r="C199" i="62"/>
  <c r="L198" i="62"/>
  <c r="K198" i="62"/>
  <c r="J198" i="62"/>
  <c r="I198" i="62"/>
  <c r="H198" i="62" s="1"/>
  <c r="G198" i="62"/>
  <c r="F198" i="62"/>
  <c r="E198" i="62"/>
  <c r="D198" i="62"/>
  <c r="C198" i="62"/>
  <c r="H197" i="62"/>
  <c r="C197" i="62"/>
  <c r="L196" i="62"/>
  <c r="K196" i="62"/>
  <c r="K195" i="62" s="1"/>
  <c r="J196" i="62"/>
  <c r="J195" i="62" s="1"/>
  <c r="I196" i="62"/>
  <c r="H196" i="62" s="1"/>
  <c r="G196" i="62"/>
  <c r="G195" i="62" s="1"/>
  <c r="F196" i="62"/>
  <c r="F195" i="62" s="1"/>
  <c r="E196" i="62"/>
  <c r="D196" i="62"/>
  <c r="C196" i="62"/>
  <c r="H193" i="62"/>
  <c r="C193" i="62"/>
  <c r="L192" i="62"/>
  <c r="K192" i="62"/>
  <c r="K191" i="62" s="1"/>
  <c r="K187" i="62" s="1"/>
  <c r="K52" i="62" s="1"/>
  <c r="J192" i="62"/>
  <c r="I192" i="62"/>
  <c r="H192" i="62" s="1"/>
  <c r="G192" i="62"/>
  <c r="G191" i="62" s="1"/>
  <c r="G187" i="62" s="1"/>
  <c r="F192" i="62"/>
  <c r="E192" i="62"/>
  <c r="D192" i="62"/>
  <c r="C192" i="62"/>
  <c r="L191" i="62"/>
  <c r="J191" i="62"/>
  <c r="I191" i="62"/>
  <c r="H191" i="62" s="1"/>
  <c r="F191" i="62"/>
  <c r="E191" i="62"/>
  <c r="D191" i="62"/>
  <c r="H190" i="62"/>
  <c r="C190" i="62"/>
  <c r="H189" i="62"/>
  <c r="C189" i="62"/>
  <c r="L188" i="62"/>
  <c r="K188" i="62"/>
  <c r="J188" i="62"/>
  <c r="I188" i="62"/>
  <c r="H188" i="62"/>
  <c r="G188" i="62"/>
  <c r="F188" i="62"/>
  <c r="E188" i="62"/>
  <c r="D188" i="62"/>
  <c r="C188" i="62"/>
  <c r="L187" i="62"/>
  <c r="J187" i="62"/>
  <c r="I187" i="62"/>
  <c r="H187" i="62" s="1"/>
  <c r="F187" i="62"/>
  <c r="E187" i="62"/>
  <c r="D187" i="62"/>
  <c r="H186" i="62"/>
  <c r="C186" i="62"/>
  <c r="H185" i="62"/>
  <c r="C185" i="62"/>
  <c r="L184" i="62"/>
  <c r="K184" i="62"/>
  <c r="J184" i="62"/>
  <c r="I184" i="62"/>
  <c r="H184" i="62"/>
  <c r="G184" i="62"/>
  <c r="F184" i="62"/>
  <c r="E184" i="62"/>
  <c r="D184" i="62"/>
  <c r="C184" i="62"/>
  <c r="H183" i="62"/>
  <c r="C183" i="62"/>
  <c r="H182" i="62"/>
  <c r="C182" i="62"/>
  <c r="H181" i="62"/>
  <c r="C181" i="62"/>
  <c r="H180" i="62"/>
  <c r="C180" i="62"/>
  <c r="L179" i="62"/>
  <c r="K179" i="62"/>
  <c r="J179" i="62"/>
  <c r="I179" i="62"/>
  <c r="H179" i="62" s="1"/>
  <c r="G179" i="62"/>
  <c r="F179" i="62"/>
  <c r="E179" i="62"/>
  <c r="C179" i="62" s="1"/>
  <c r="D179" i="62"/>
  <c r="H178" i="62"/>
  <c r="C178" i="62"/>
  <c r="H177" i="62"/>
  <c r="C177" i="62"/>
  <c r="H176" i="62"/>
  <c r="C176" i="62"/>
  <c r="L175" i="62"/>
  <c r="K175" i="62"/>
  <c r="J175" i="62"/>
  <c r="I175" i="62"/>
  <c r="H175" i="62" s="1"/>
  <c r="G175" i="62"/>
  <c r="F175" i="62"/>
  <c r="E175" i="62"/>
  <c r="D175" i="62"/>
  <c r="C175" i="62"/>
  <c r="L174" i="62"/>
  <c r="K174" i="62"/>
  <c r="J174" i="62"/>
  <c r="I174" i="62"/>
  <c r="H174" i="62"/>
  <c r="G174" i="62"/>
  <c r="F174" i="62"/>
  <c r="E174" i="62"/>
  <c r="D174" i="62"/>
  <c r="C174" i="62" s="1"/>
  <c r="L173" i="62"/>
  <c r="K173" i="62"/>
  <c r="J173" i="62"/>
  <c r="H173" i="62" s="1"/>
  <c r="I173" i="62"/>
  <c r="G173" i="62"/>
  <c r="F173" i="62"/>
  <c r="E173" i="62"/>
  <c r="D173" i="62"/>
  <c r="C173" i="62"/>
  <c r="H172" i="62"/>
  <c r="C172" i="62"/>
  <c r="H171" i="62"/>
  <c r="C171" i="62"/>
  <c r="H170" i="62"/>
  <c r="C170" i="62"/>
  <c r="H169" i="62"/>
  <c r="C169" i="62"/>
  <c r="H168" i="62"/>
  <c r="C168" i="62"/>
  <c r="H167" i="62"/>
  <c r="C167" i="62"/>
  <c r="L166" i="62"/>
  <c r="K166" i="62"/>
  <c r="J166" i="62"/>
  <c r="I166" i="62"/>
  <c r="H166" i="62" s="1"/>
  <c r="G166" i="62"/>
  <c r="F166" i="62"/>
  <c r="E166" i="62"/>
  <c r="D166" i="62"/>
  <c r="C166" i="62" s="1"/>
  <c r="L165" i="62"/>
  <c r="K165" i="62"/>
  <c r="J165" i="62"/>
  <c r="H165" i="62" s="1"/>
  <c r="I165" i="62"/>
  <c r="G165" i="62"/>
  <c r="F165" i="62"/>
  <c r="E165" i="62"/>
  <c r="D165" i="62"/>
  <c r="C165" i="62"/>
  <c r="H164" i="62"/>
  <c r="C164" i="62"/>
  <c r="H163" i="62"/>
  <c r="C163" i="62"/>
  <c r="H162" i="62"/>
  <c r="C162" i="62"/>
  <c r="H161" i="62"/>
  <c r="C161" i="62"/>
  <c r="L160" i="62"/>
  <c r="K160" i="62"/>
  <c r="J160" i="62"/>
  <c r="I160" i="62"/>
  <c r="H160" i="62"/>
  <c r="G160" i="62"/>
  <c r="F160" i="62"/>
  <c r="E160" i="62"/>
  <c r="D160" i="62"/>
  <c r="C160" i="62" s="1"/>
  <c r="H159" i="62"/>
  <c r="C159" i="62"/>
  <c r="H158" i="62"/>
  <c r="C158" i="62"/>
  <c r="H157" i="62"/>
  <c r="C157" i="62"/>
  <c r="H156" i="62"/>
  <c r="C156" i="62"/>
  <c r="H155" i="62"/>
  <c r="C155" i="62"/>
  <c r="H154" i="62"/>
  <c r="C154" i="62"/>
  <c r="H153" i="62"/>
  <c r="C153" i="62"/>
  <c r="H152" i="62"/>
  <c r="C152" i="62"/>
  <c r="L151" i="62"/>
  <c r="K151" i="62"/>
  <c r="J151" i="62"/>
  <c r="H151" i="62" s="1"/>
  <c r="I151" i="62"/>
  <c r="G151" i="62"/>
  <c r="F151" i="62"/>
  <c r="E151" i="62"/>
  <c r="D151" i="62"/>
  <c r="C151" i="62"/>
  <c r="H150" i="62"/>
  <c r="C150" i="62"/>
  <c r="H149" i="62"/>
  <c r="C149" i="62"/>
  <c r="H148" i="62"/>
  <c r="C148" i="62"/>
  <c r="H147" i="62"/>
  <c r="C147" i="62"/>
  <c r="H146" i="62"/>
  <c r="C146" i="62"/>
  <c r="H145" i="62"/>
  <c r="C145" i="62"/>
  <c r="L144" i="62"/>
  <c r="K144" i="62"/>
  <c r="J144" i="62"/>
  <c r="I144" i="62"/>
  <c r="H144" i="62"/>
  <c r="G144" i="62"/>
  <c r="F144" i="62"/>
  <c r="E144" i="62"/>
  <c r="D144" i="62"/>
  <c r="C144" i="62" s="1"/>
  <c r="H143" i="62"/>
  <c r="C143" i="62"/>
  <c r="H142" i="62"/>
  <c r="C142" i="62"/>
  <c r="L141" i="62"/>
  <c r="K141" i="62"/>
  <c r="J141" i="62"/>
  <c r="H141" i="62" s="1"/>
  <c r="I141" i="62"/>
  <c r="G141" i="62"/>
  <c r="F141" i="62"/>
  <c r="E141" i="62"/>
  <c r="D141" i="62"/>
  <c r="C141" i="62"/>
  <c r="H140" i="62"/>
  <c r="C140" i="62"/>
  <c r="H139" i="62"/>
  <c r="C139" i="62"/>
  <c r="H138" i="62"/>
  <c r="C138" i="62"/>
  <c r="H137" i="62"/>
  <c r="C137" i="62"/>
  <c r="L136" i="62"/>
  <c r="K136" i="62"/>
  <c r="J136" i="62"/>
  <c r="I136" i="62"/>
  <c r="H136" i="62" s="1"/>
  <c r="G136" i="62"/>
  <c r="F136" i="62"/>
  <c r="E136" i="62"/>
  <c r="D136" i="62"/>
  <c r="C136" i="62" s="1"/>
  <c r="H135" i="62"/>
  <c r="C135" i="62"/>
  <c r="H134" i="62"/>
  <c r="C134" i="62"/>
  <c r="H133" i="62"/>
  <c r="C133" i="62"/>
  <c r="H132" i="62"/>
  <c r="C132" i="62"/>
  <c r="L131" i="62"/>
  <c r="K131" i="62"/>
  <c r="J131" i="62"/>
  <c r="H131" i="62" s="1"/>
  <c r="I131" i="62"/>
  <c r="G131" i="62"/>
  <c r="F131" i="62"/>
  <c r="E131" i="62"/>
  <c r="D131" i="62"/>
  <c r="C131" i="62"/>
  <c r="L130" i="62"/>
  <c r="K130" i="62"/>
  <c r="J130" i="62"/>
  <c r="I130" i="62"/>
  <c r="H130" i="62" s="1"/>
  <c r="G130" i="62"/>
  <c r="F130" i="62"/>
  <c r="E130" i="62"/>
  <c r="D130" i="62"/>
  <c r="C130" i="62" s="1"/>
  <c r="H129" i="62"/>
  <c r="C129" i="62"/>
  <c r="L128" i="62"/>
  <c r="K128" i="62"/>
  <c r="J128" i="62"/>
  <c r="I128" i="62"/>
  <c r="H128" i="62"/>
  <c r="G128" i="62"/>
  <c r="F128" i="62"/>
  <c r="E128" i="62"/>
  <c r="D128" i="62"/>
  <c r="C128" i="62"/>
  <c r="H127" i="62"/>
  <c r="C127" i="62"/>
  <c r="H126" i="62"/>
  <c r="C126" i="62"/>
  <c r="H125" i="62"/>
  <c r="C125" i="62"/>
  <c r="H124" i="62"/>
  <c r="C124" i="62"/>
  <c r="H123" i="62"/>
  <c r="C123" i="62"/>
  <c r="L122" i="62"/>
  <c r="K122" i="62"/>
  <c r="J122" i="62"/>
  <c r="I122" i="62"/>
  <c r="H122" i="62" s="1"/>
  <c r="G122" i="62"/>
  <c r="F122" i="62"/>
  <c r="E122" i="62"/>
  <c r="D122" i="62"/>
  <c r="C122" i="62" s="1"/>
  <c r="H121" i="62"/>
  <c r="C121" i="62"/>
  <c r="H120" i="62"/>
  <c r="C120" i="62"/>
  <c r="H119" i="62"/>
  <c r="C119" i="62"/>
  <c r="H118" i="62"/>
  <c r="C118" i="62"/>
  <c r="H117" i="62"/>
  <c r="C117" i="62"/>
  <c r="L116" i="62"/>
  <c r="K116" i="62"/>
  <c r="J116" i="62"/>
  <c r="I116" i="62"/>
  <c r="H116" i="62"/>
  <c r="G116" i="62"/>
  <c r="F116" i="62"/>
  <c r="E116" i="62"/>
  <c r="D116" i="62"/>
  <c r="C116" i="62" s="1"/>
  <c r="H115" i="62"/>
  <c r="C115" i="62"/>
  <c r="H114" i="62"/>
  <c r="C114" i="62"/>
  <c r="H113" i="62"/>
  <c r="C113" i="62"/>
  <c r="L112" i="62"/>
  <c r="K112" i="62"/>
  <c r="J112" i="62"/>
  <c r="I112" i="62"/>
  <c r="H112" i="62"/>
  <c r="G112" i="62"/>
  <c r="F112" i="62"/>
  <c r="E112" i="62"/>
  <c r="D112" i="62"/>
  <c r="C112" i="62" s="1"/>
  <c r="H111" i="62"/>
  <c r="C111" i="62"/>
  <c r="H110" i="62"/>
  <c r="C110" i="62"/>
  <c r="H109" i="62"/>
  <c r="C109" i="62"/>
  <c r="H108" i="62"/>
  <c r="C108" i="62"/>
  <c r="H107" i="62"/>
  <c r="C107" i="62"/>
  <c r="H106" i="62"/>
  <c r="C106" i="62"/>
  <c r="H105" i="62"/>
  <c r="C105" i="62"/>
  <c r="H104" i="62"/>
  <c r="C104" i="62"/>
  <c r="L103" i="62"/>
  <c r="K103" i="62"/>
  <c r="J103" i="62"/>
  <c r="I103" i="62"/>
  <c r="H103" i="62" s="1"/>
  <c r="G103" i="62"/>
  <c r="F103" i="62"/>
  <c r="E103" i="62"/>
  <c r="C103" i="62" s="1"/>
  <c r="D103" i="62"/>
  <c r="H102" i="62"/>
  <c r="C102" i="62"/>
  <c r="H101" i="62"/>
  <c r="C101" i="62"/>
  <c r="H100" i="62"/>
  <c r="C100" i="62"/>
  <c r="H99" i="62"/>
  <c r="C99" i="62"/>
  <c r="H98" i="62"/>
  <c r="C98" i="62"/>
  <c r="H97" i="62"/>
  <c r="C97" i="62"/>
  <c r="H96" i="62"/>
  <c r="C96" i="62"/>
  <c r="L95" i="62"/>
  <c r="K95" i="62"/>
  <c r="J95" i="62"/>
  <c r="I95" i="62"/>
  <c r="H95" i="62" s="1"/>
  <c r="G95" i="62"/>
  <c r="F95" i="62"/>
  <c r="E95" i="62"/>
  <c r="D95" i="62"/>
  <c r="C95" i="62" s="1"/>
  <c r="H94" i="62"/>
  <c r="C94" i="62"/>
  <c r="H93" i="62"/>
  <c r="C93" i="62"/>
  <c r="H92" i="62"/>
  <c r="C92" i="62"/>
  <c r="H91" i="62"/>
  <c r="C91" i="62"/>
  <c r="H90" i="62"/>
  <c r="C90" i="62"/>
  <c r="L89" i="62"/>
  <c r="K89" i="62"/>
  <c r="J89" i="62"/>
  <c r="I89" i="62"/>
  <c r="H89" i="62" s="1"/>
  <c r="G89" i="62"/>
  <c r="F89" i="62"/>
  <c r="E89" i="62"/>
  <c r="C89" i="62" s="1"/>
  <c r="D89" i="62"/>
  <c r="H88" i="62"/>
  <c r="C88" i="62"/>
  <c r="H87" i="62"/>
  <c r="C87" i="62"/>
  <c r="H86" i="62"/>
  <c r="C86" i="62"/>
  <c r="H85" i="62"/>
  <c r="C85" i="62"/>
  <c r="L84" i="62"/>
  <c r="K84" i="62"/>
  <c r="J84" i="62"/>
  <c r="I84" i="62"/>
  <c r="H84" i="62"/>
  <c r="G84" i="62"/>
  <c r="F84" i="62"/>
  <c r="E84" i="62"/>
  <c r="D84" i="62"/>
  <c r="C84" i="62"/>
  <c r="L83" i="62"/>
  <c r="K83" i="62"/>
  <c r="J83" i="62"/>
  <c r="I83" i="62"/>
  <c r="H83" i="62" s="1"/>
  <c r="G83" i="62"/>
  <c r="F83" i="62"/>
  <c r="E83" i="62"/>
  <c r="C83" i="62" s="1"/>
  <c r="D83" i="62"/>
  <c r="H82" i="62"/>
  <c r="C82" i="62"/>
  <c r="H81" i="62"/>
  <c r="C81" i="62"/>
  <c r="L80" i="62"/>
  <c r="K80" i="62"/>
  <c r="J80" i="62"/>
  <c r="I80" i="62"/>
  <c r="H80" i="62"/>
  <c r="G80" i="62"/>
  <c r="F80" i="62"/>
  <c r="E80" i="62"/>
  <c r="D80" i="62"/>
  <c r="C80" i="62" s="1"/>
  <c r="H79" i="62"/>
  <c r="C79" i="62"/>
  <c r="H78" i="62"/>
  <c r="C78" i="62"/>
  <c r="L77" i="62"/>
  <c r="K77" i="62"/>
  <c r="J77" i="62"/>
  <c r="J76" i="62" s="1"/>
  <c r="I77" i="62"/>
  <c r="H77" i="62" s="1"/>
  <c r="G77" i="62"/>
  <c r="F77" i="62"/>
  <c r="E77" i="62"/>
  <c r="C77" i="62" s="1"/>
  <c r="D77" i="62"/>
  <c r="L76" i="62"/>
  <c r="K76" i="62"/>
  <c r="I76" i="62"/>
  <c r="G76" i="62"/>
  <c r="F76" i="62"/>
  <c r="E76" i="62"/>
  <c r="D76" i="62"/>
  <c r="C76" i="62" s="1"/>
  <c r="L75" i="62"/>
  <c r="K75" i="62"/>
  <c r="I75" i="62"/>
  <c r="G75" i="62"/>
  <c r="F75" i="62"/>
  <c r="E75" i="62"/>
  <c r="C75" i="62" s="1"/>
  <c r="D75" i="62"/>
  <c r="H74" i="62"/>
  <c r="C74" i="62"/>
  <c r="H73" i="62"/>
  <c r="C73" i="62"/>
  <c r="H72" i="62"/>
  <c r="C72" i="62"/>
  <c r="H71" i="62"/>
  <c r="C71" i="62"/>
  <c r="H70" i="62"/>
  <c r="C70" i="62"/>
  <c r="L69" i="62"/>
  <c r="K69" i="62"/>
  <c r="J69" i="62"/>
  <c r="I69" i="62"/>
  <c r="H69" i="62" s="1"/>
  <c r="G69" i="62"/>
  <c r="F69" i="62"/>
  <c r="E69" i="62"/>
  <c r="D69" i="62"/>
  <c r="C69" i="62"/>
  <c r="H68" i="62"/>
  <c r="C68" i="62"/>
  <c r="L67" i="62"/>
  <c r="K67" i="62"/>
  <c r="J67" i="62"/>
  <c r="I67" i="62"/>
  <c r="H67" i="62" s="1"/>
  <c r="G67" i="62"/>
  <c r="F67" i="62"/>
  <c r="E67" i="62"/>
  <c r="D67" i="62"/>
  <c r="C67" i="62"/>
  <c r="H66" i="62"/>
  <c r="C66" i="62"/>
  <c r="H65" i="62"/>
  <c r="C65" i="62"/>
  <c r="H64" i="62"/>
  <c r="C64" i="62"/>
  <c r="H63" i="62"/>
  <c r="C63" i="62"/>
  <c r="H62" i="62"/>
  <c r="C62" i="62"/>
  <c r="H61" i="62"/>
  <c r="C61" i="62"/>
  <c r="H60" i="62"/>
  <c r="C60" i="62"/>
  <c r="H59" i="62"/>
  <c r="C59" i="62"/>
  <c r="L58" i="62"/>
  <c r="K58" i="62"/>
  <c r="J58" i="62"/>
  <c r="I58" i="62"/>
  <c r="H58" i="62" s="1"/>
  <c r="G58" i="62"/>
  <c r="F58" i="62"/>
  <c r="E58" i="62"/>
  <c r="D58" i="62"/>
  <c r="C58" i="62" s="1"/>
  <c r="H57" i="62"/>
  <c r="C57" i="62"/>
  <c r="H56" i="62"/>
  <c r="C56" i="62"/>
  <c r="L55" i="62"/>
  <c r="K55" i="62"/>
  <c r="J55" i="62"/>
  <c r="J54" i="62" s="1"/>
  <c r="I55" i="62"/>
  <c r="H55" i="62" s="1"/>
  <c r="G55" i="62"/>
  <c r="F55" i="62"/>
  <c r="F54" i="62" s="1"/>
  <c r="F53" i="62" s="1"/>
  <c r="F52" i="62" s="1"/>
  <c r="E55" i="62"/>
  <c r="D55" i="62"/>
  <c r="L54" i="62"/>
  <c r="L53" i="62" s="1"/>
  <c r="L52" i="62" s="1"/>
  <c r="K54" i="62"/>
  <c r="I54" i="62"/>
  <c r="G54" i="62"/>
  <c r="E54" i="62"/>
  <c r="D54" i="62"/>
  <c r="C54" i="62" s="1"/>
  <c r="K53" i="62"/>
  <c r="I53" i="62"/>
  <c r="G53" i="62"/>
  <c r="E53" i="62"/>
  <c r="I52" i="62"/>
  <c r="E52" i="62"/>
  <c r="H47" i="62"/>
  <c r="C47" i="62"/>
  <c r="H46" i="62"/>
  <c r="C46" i="62"/>
  <c r="L45" i="62"/>
  <c r="H45" i="62"/>
  <c r="G45" i="62"/>
  <c r="C45" i="62"/>
  <c r="H44" i="62"/>
  <c r="C44" i="62"/>
  <c r="K43" i="62"/>
  <c r="J43" i="62"/>
  <c r="I43" i="62"/>
  <c r="H43" i="62"/>
  <c r="F43" i="62"/>
  <c r="E43" i="62"/>
  <c r="D43" i="62"/>
  <c r="C43" i="62"/>
  <c r="H42" i="62"/>
  <c r="C42" i="62"/>
  <c r="I41" i="62"/>
  <c r="H41" i="62"/>
  <c r="D41" i="62"/>
  <c r="C41" i="62"/>
  <c r="H40" i="62"/>
  <c r="C40" i="62"/>
  <c r="H39" i="62"/>
  <c r="C39" i="62"/>
  <c r="H38" i="62"/>
  <c r="C38" i="62"/>
  <c r="H37" i="62"/>
  <c r="C37" i="62"/>
  <c r="K36" i="62"/>
  <c r="H36" i="62"/>
  <c r="F36" i="62"/>
  <c r="C36" i="62"/>
  <c r="H35" i="62"/>
  <c r="C35" i="62"/>
  <c r="H34" i="62"/>
  <c r="C34" i="62"/>
  <c r="K33" i="62"/>
  <c r="H33" i="62"/>
  <c r="F33" i="62"/>
  <c r="C33" i="62"/>
  <c r="H32" i="62"/>
  <c r="C32" i="62"/>
  <c r="K31" i="62"/>
  <c r="K26" i="62" s="1"/>
  <c r="H31" i="62"/>
  <c r="F31" i="62"/>
  <c r="C31" i="62"/>
  <c r="H30" i="62"/>
  <c r="C30" i="62"/>
  <c r="H29" i="62"/>
  <c r="C29" i="62"/>
  <c r="H28" i="62"/>
  <c r="C28" i="62"/>
  <c r="K27" i="62"/>
  <c r="H27" i="62"/>
  <c r="F27" i="62"/>
  <c r="C27" i="62"/>
  <c r="F26" i="62"/>
  <c r="C26" i="62"/>
  <c r="H25" i="62"/>
  <c r="C25" i="62"/>
  <c r="H24" i="62"/>
  <c r="C24" i="62"/>
  <c r="H23" i="62"/>
  <c r="C23" i="62"/>
  <c r="H22" i="62"/>
  <c r="C22" i="62"/>
  <c r="L21" i="62"/>
  <c r="L289" i="62" s="1"/>
  <c r="L288" i="62" s="1"/>
  <c r="K21" i="62"/>
  <c r="K289" i="62" s="1"/>
  <c r="K288" i="62" s="1"/>
  <c r="J21" i="62"/>
  <c r="J289" i="62" s="1"/>
  <c r="J288" i="62" s="1"/>
  <c r="I21" i="62"/>
  <c r="I289" i="62" s="1"/>
  <c r="I288" i="62" s="1"/>
  <c r="G21" i="62"/>
  <c r="G289" i="62" s="1"/>
  <c r="G288" i="62" s="1"/>
  <c r="F21" i="62"/>
  <c r="F289" i="62" s="1"/>
  <c r="F288" i="62" s="1"/>
  <c r="E21" i="62"/>
  <c r="E289" i="62" s="1"/>
  <c r="E288" i="62" s="1"/>
  <c r="D21" i="62"/>
  <c r="D289" i="62" s="1"/>
  <c r="D288" i="62" s="1"/>
  <c r="C21" i="62"/>
  <c r="L20" i="62"/>
  <c r="I20" i="62"/>
  <c r="G20" i="62"/>
  <c r="E20" i="62"/>
  <c r="D20" i="62"/>
  <c r="H298" i="61"/>
  <c r="C298" i="61"/>
  <c r="H297" i="61"/>
  <c r="C297" i="61"/>
  <c r="H296" i="61"/>
  <c r="C296" i="61"/>
  <c r="H295" i="61"/>
  <c r="C295" i="61"/>
  <c r="H294" i="61"/>
  <c r="C294" i="61"/>
  <c r="H293" i="61"/>
  <c r="C293" i="61"/>
  <c r="H292" i="61"/>
  <c r="C292" i="61"/>
  <c r="H291" i="61"/>
  <c r="C291" i="61"/>
  <c r="L290" i="61"/>
  <c r="K290" i="61"/>
  <c r="J290" i="61"/>
  <c r="I290" i="61"/>
  <c r="H290" i="61"/>
  <c r="G290" i="61"/>
  <c r="F290" i="61"/>
  <c r="E290" i="61"/>
  <c r="D290" i="61"/>
  <c r="C290" i="61"/>
  <c r="H285" i="61"/>
  <c r="C285" i="61"/>
  <c r="H284" i="61"/>
  <c r="C284" i="61"/>
  <c r="L283" i="61"/>
  <c r="K283" i="61"/>
  <c r="J283" i="61"/>
  <c r="I283" i="61"/>
  <c r="H283" i="61" s="1"/>
  <c r="G283" i="61"/>
  <c r="F283" i="61"/>
  <c r="E283" i="61"/>
  <c r="D283" i="61"/>
  <c r="C283" i="61" s="1"/>
  <c r="H282" i="61"/>
  <c r="C282" i="61"/>
  <c r="L281" i="61"/>
  <c r="K281" i="61"/>
  <c r="J281" i="61"/>
  <c r="I281" i="61"/>
  <c r="H281" i="61"/>
  <c r="G281" i="61"/>
  <c r="F281" i="61"/>
  <c r="E281" i="61"/>
  <c r="D281" i="61"/>
  <c r="C281" i="61" s="1"/>
  <c r="H280" i="61"/>
  <c r="C280" i="61"/>
  <c r="H279" i="61"/>
  <c r="C279" i="61"/>
  <c r="H278" i="61"/>
  <c r="C278" i="61"/>
  <c r="H277" i="61"/>
  <c r="C277" i="61"/>
  <c r="L276" i="61"/>
  <c r="K276" i="61"/>
  <c r="J276" i="61"/>
  <c r="I276" i="61"/>
  <c r="H276" i="61"/>
  <c r="G276" i="61"/>
  <c r="F276" i="61"/>
  <c r="E276" i="61"/>
  <c r="D276" i="61"/>
  <c r="C276" i="61" s="1"/>
  <c r="H275" i="61"/>
  <c r="C275" i="61"/>
  <c r="H274" i="61"/>
  <c r="C274" i="61"/>
  <c r="H273" i="61"/>
  <c r="C273" i="61"/>
  <c r="L272" i="61"/>
  <c r="K272" i="61"/>
  <c r="J272" i="61"/>
  <c r="I272" i="61"/>
  <c r="H272" i="61" s="1"/>
  <c r="G272" i="61"/>
  <c r="F272" i="61"/>
  <c r="E272" i="61"/>
  <c r="D272" i="61"/>
  <c r="C272" i="61" s="1"/>
  <c r="H271" i="61"/>
  <c r="C271" i="61"/>
  <c r="L270" i="61"/>
  <c r="K270" i="61"/>
  <c r="J270" i="61"/>
  <c r="I270" i="61"/>
  <c r="H270" i="61" s="1"/>
  <c r="G270" i="61"/>
  <c r="F270" i="61"/>
  <c r="E270" i="61"/>
  <c r="D270" i="61"/>
  <c r="C270" i="61" s="1"/>
  <c r="L269" i="61"/>
  <c r="K269" i="61"/>
  <c r="J269" i="61"/>
  <c r="H269" i="61" s="1"/>
  <c r="I269" i="61"/>
  <c r="G269" i="61"/>
  <c r="F269" i="61"/>
  <c r="E269" i="61"/>
  <c r="D269" i="61"/>
  <c r="C269" i="61"/>
  <c r="H268" i="61"/>
  <c r="C268" i="61"/>
  <c r="H267" i="61"/>
  <c r="C267" i="61"/>
  <c r="H266" i="61"/>
  <c r="C266" i="61"/>
  <c r="H265" i="61"/>
  <c r="C265" i="61"/>
  <c r="L264" i="61"/>
  <c r="K264" i="61"/>
  <c r="J264" i="61"/>
  <c r="I264" i="61"/>
  <c r="H264" i="61" s="1"/>
  <c r="G264" i="61"/>
  <c r="F264" i="61"/>
  <c r="E264" i="61"/>
  <c r="D264" i="61"/>
  <c r="C264" i="61" s="1"/>
  <c r="H263" i="61"/>
  <c r="C263" i="61"/>
  <c r="H262" i="61"/>
  <c r="C262" i="61"/>
  <c r="H261" i="61"/>
  <c r="C261" i="61"/>
  <c r="L260" i="61"/>
  <c r="K260" i="61"/>
  <c r="J260" i="61"/>
  <c r="I260" i="61"/>
  <c r="H260" i="61" s="1"/>
  <c r="G260" i="61"/>
  <c r="F260" i="61"/>
  <c r="E260" i="61"/>
  <c r="D260" i="61"/>
  <c r="C260" i="61" s="1"/>
  <c r="L259" i="61"/>
  <c r="K259" i="61"/>
  <c r="J259" i="61"/>
  <c r="H259" i="61" s="1"/>
  <c r="I259" i="61"/>
  <c r="G259" i="61"/>
  <c r="F259" i="61"/>
  <c r="E259" i="61"/>
  <c r="D259" i="61"/>
  <c r="C259" i="61"/>
  <c r="H258" i="61"/>
  <c r="C258" i="61"/>
  <c r="H257" i="61"/>
  <c r="C257" i="61"/>
  <c r="H256" i="61"/>
  <c r="C256" i="61"/>
  <c r="H255" i="61"/>
  <c r="C255" i="61"/>
  <c r="H254" i="61"/>
  <c r="C254" i="61"/>
  <c r="H253" i="61"/>
  <c r="C253" i="61"/>
  <c r="L252" i="61"/>
  <c r="K252" i="61"/>
  <c r="J252" i="61"/>
  <c r="I252" i="61"/>
  <c r="H252" i="61"/>
  <c r="G252" i="61"/>
  <c r="F252" i="61"/>
  <c r="E252" i="61"/>
  <c r="D252" i="61"/>
  <c r="C252" i="61" s="1"/>
  <c r="L251" i="61"/>
  <c r="K251" i="61"/>
  <c r="J251" i="61"/>
  <c r="H251" i="61" s="1"/>
  <c r="I251" i="61"/>
  <c r="G251" i="61"/>
  <c r="F251" i="61"/>
  <c r="E251" i="61"/>
  <c r="D251" i="61"/>
  <c r="C251" i="61"/>
  <c r="H250" i="61"/>
  <c r="C250" i="61"/>
  <c r="H249" i="61"/>
  <c r="C249" i="61"/>
  <c r="H248" i="61"/>
  <c r="C248" i="61"/>
  <c r="H247" i="61"/>
  <c r="C247" i="61"/>
  <c r="L246" i="61"/>
  <c r="K246" i="61"/>
  <c r="J246" i="61"/>
  <c r="I246" i="61"/>
  <c r="H246" i="61"/>
  <c r="G246" i="61"/>
  <c r="F246" i="61"/>
  <c r="E246" i="61"/>
  <c r="D246" i="61"/>
  <c r="C246" i="61" s="1"/>
  <c r="H245" i="61"/>
  <c r="C245" i="61"/>
  <c r="H244" i="61"/>
  <c r="C244" i="61"/>
  <c r="H243" i="61"/>
  <c r="C243" i="61"/>
  <c r="H242" i="61"/>
  <c r="C242" i="61"/>
  <c r="H241" i="61"/>
  <c r="C241" i="61"/>
  <c r="H240" i="61"/>
  <c r="C240" i="61"/>
  <c r="H239" i="61"/>
  <c r="C239" i="61"/>
  <c r="L238" i="61"/>
  <c r="K238" i="61"/>
  <c r="J238" i="61"/>
  <c r="I238" i="61"/>
  <c r="H238" i="61" s="1"/>
  <c r="G238" i="61"/>
  <c r="F238" i="61"/>
  <c r="E238" i="61"/>
  <c r="D238" i="61"/>
  <c r="C238" i="61" s="1"/>
  <c r="H237" i="61"/>
  <c r="C237" i="61"/>
  <c r="H236" i="61"/>
  <c r="C236" i="61"/>
  <c r="L235" i="61"/>
  <c r="K235" i="61"/>
  <c r="J235" i="61"/>
  <c r="H235" i="61" s="1"/>
  <c r="I235" i="61"/>
  <c r="G235" i="61"/>
  <c r="F235" i="61"/>
  <c r="C235" i="61" s="1"/>
  <c r="E235" i="61"/>
  <c r="D235" i="61"/>
  <c r="H234" i="61"/>
  <c r="C234" i="61"/>
  <c r="L233" i="61"/>
  <c r="K233" i="61"/>
  <c r="J233" i="61"/>
  <c r="H233" i="61" s="1"/>
  <c r="I233" i="61"/>
  <c r="G233" i="61"/>
  <c r="F233" i="61"/>
  <c r="C233" i="61" s="1"/>
  <c r="E233" i="61"/>
  <c r="D233" i="61"/>
  <c r="H232" i="61"/>
  <c r="C232" i="61"/>
  <c r="L231" i="61"/>
  <c r="K231" i="61"/>
  <c r="K230" i="61" s="1"/>
  <c r="J231" i="61"/>
  <c r="H231" i="61" s="1"/>
  <c r="I231" i="61"/>
  <c r="G231" i="61"/>
  <c r="G230" i="61" s="1"/>
  <c r="F231" i="61"/>
  <c r="F230" i="61" s="1"/>
  <c r="E231" i="61"/>
  <c r="D231" i="61"/>
  <c r="L230" i="61"/>
  <c r="I230" i="61"/>
  <c r="E230" i="61"/>
  <c r="D230" i="61"/>
  <c r="H229" i="61"/>
  <c r="C229" i="61"/>
  <c r="H228" i="61"/>
  <c r="C228" i="61"/>
  <c r="L227" i="61"/>
  <c r="K227" i="61"/>
  <c r="J227" i="61"/>
  <c r="H227" i="61" s="1"/>
  <c r="I227" i="61"/>
  <c r="G227" i="61"/>
  <c r="F227" i="61"/>
  <c r="C227" i="61" s="1"/>
  <c r="E227" i="61"/>
  <c r="D227" i="61"/>
  <c r="H226" i="61"/>
  <c r="C226" i="61"/>
  <c r="H225" i="61"/>
  <c r="C225" i="61"/>
  <c r="H224" i="61"/>
  <c r="C224" i="61"/>
  <c r="H223" i="61"/>
  <c r="C223" i="61"/>
  <c r="H222" i="61"/>
  <c r="C222" i="61"/>
  <c r="H221" i="61"/>
  <c r="C221" i="61"/>
  <c r="H220" i="61"/>
  <c r="C220" i="61"/>
  <c r="H219" i="61"/>
  <c r="C219" i="61"/>
  <c r="H218" i="61"/>
  <c r="C218" i="61"/>
  <c r="H217" i="61"/>
  <c r="C217" i="61"/>
  <c r="L216" i="61"/>
  <c r="K216" i="61"/>
  <c r="J216" i="61"/>
  <c r="I216" i="61"/>
  <c r="H216" i="61"/>
  <c r="G216" i="61"/>
  <c r="F216" i="61"/>
  <c r="E216" i="61"/>
  <c r="D216" i="61"/>
  <c r="C216" i="61" s="1"/>
  <c r="H215" i="61"/>
  <c r="C215" i="61"/>
  <c r="H214" i="61"/>
  <c r="C214" i="61"/>
  <c r="H213" i="61"/>
  <c r="C213" i="61"/>
  <c r="H212" i="61"/>
  <c r="C212" i="61"/>
  <c r="H211" i="61"/>
  <c r="C211" i="61"/>
  <c r="H210" i="61"/>
  <c r="C210" i="61"/>
  <c r="H209" i="61"/>
  <c r="C209" i="61"/>
  <c r="H208" i="61"/>
  <c r="C208" i="61"/>
  <c r="H207" i="61"/>
  <c r="C207" i="61"/>
  <c r="H206" i="61"/>
  <c r="C206" i="61"/>
  <c r="L205" i="61"/>
  <c r="K205" i="61"/>
  <c r="K204" i="61" s="1"/>
  <c r="J205" i="61"/>
  <c r="H205" i="61" s="1"/>
  <c r="I205" i="61"/>
  <c r="G205" i="61"/>
  <c r="G204" i="61" s="1"/>
  <c r="G195" i="61" s="1"/>
  <c r="G194" i="61" s="1"/>
  <c r="F205" i="61"/>
  <c r="F204" i="61" s="1"/>
  <c r="F195" i="61" s="1"/>
  <c r="F194" i="61" s="1"/>
  <c r="E205" i="61"/>
  <c r="D205" i="61"/>
  <c r="L204" i="61"/>
  <c r="I204" i="61"/>
  <c r="E204" i="61"/>
  <c r="D204" i="61"/>
  <c r="H203" i="61"/>
  <c r="C203" i="61"/>
  <c r="H202" i="61"/>
  <c r="C202" i="61"/>
  <c r="H201" i="61"/>
  <c r="C201" i="61"/>
  <c r="H200" i="61"/>
  <c r="C200" i="61"/>
  <c r="H199" i="61"/>
  <c r="C199" i="61"/>
  <c r="L198" i="61"/>
  <c r="L196" i="61" s="1"/>
  <c r="L195" i="61" s="1"/>
  <c r="L194" i="61" s="1"/>
  <c r="K198" i="61"/>
  <c r="J198" i="61"/>
  <c r="I198" i="61"/>
  <c r="H198" i="61"/>
  <c r="G198" i="61"/>
  <c r="F198" i="61"/>
  <c r="E198" i="61"/>
  <c r="D198" i="61"/>
  <c r="C198" i="61" s="1"/>
  <c r="H197" i="61"/>
  <c r="C197" i="61"/>
  <c r="K196" i="61"/>
  <c r="J196" i="61"/>
  <c r="I196" i="61"/>
  <c r="G196" i="61"/>
  <c r="F196" i="61"/>
  <c r="E196" i="61"/>
  <c r="E195" i="61" s="1"/>
  <c r="E194" i="61" s="1"/>
  <c r="K195" i="61"/>
  <c r="I195" i="61"/>
  <c r="K194" i="61"/>
  <c r="H193" i="61"/>
  <c r="C193" i="61"/>
  <c r="L192" i="61"/>
  <c r="K192" i="61"/>
  <c r="K191" i="61" s="1"/>
  <c r="J192" i="61"/>
  <c r="J191" i="61" s="1"/>
  <c r="I192" i="61"/>
  <c r="H192" i="61" s="1"/>
  <c r="G192" i="61"/>
  <c r="G191" i="61" s="1"/>
  <c r="F192" i="61"/>
  <c r="F191" i="61" s="1"/>
  <c r="E192" i="61"/>
  <c r="D192" i="61"/>
  <c r="L191" i="61"/>
  <c r="I191" i="61"/>
  <c r="E191" i="61"/>
  <c r="D191" i="61"/>
  <c r="H190" i="61"/>
  <c r="C190" i="61"/>
  <c r="H189" i="61"/>
  <c r="C189" i="61"/>
  <c r="L188" i="61"/>
  <c r="K188" i="61"/>
  <c r="K187" i="61" s="1"/>
  <c r="J188" i="61"/>
  <c r="J187" i="61" s="1"/>
  <c r="I188" i="61"/>
  <c r="H188" i="61" s="1"/>
  <c r="G188" i="61"/>
  <c r="G187" i="61" s="1"/>
  <c r="F188" i="61"/>
  <c r="F187" i="61" s="1"/>
  <c r="E188" i="61"/>
  <c r="D188" i="61"/>
  <c r="C188" i="61"/>
  <c r="L187" i="61"/>
  <c r="I187" i="61"/>
  <c r="H187" i="61" s="1"/>
  <c r="E187" i="61"/>
  <c r="D187" i="61"/>
  <c r="H186" i="61"/>
  <c r="C186" i="61"/>
  <c r="H185" i="61"/>
  <c r="C185" i="61"/>
  <c r="L184" i="61"/>
  <c r="K184" i="61"/>
  <c r="J184" i="61"/>
  <c r="I184" i="61"/>
  <c r="H184" i="61" s="1"/>
  <c r="G184" i="61"/>
  <c r="C184" i="61" s="1"/>
  <c r="F184" i="61"/>
  <c r="E184" i="61"/>
  <c r="D184" i="61"/>
  <c r="H183" i="61"/>
  <c r="C183" i="61"/>
  <c r="H182" i="61"/>
  <c r="C182" i="61"/>
  <c r="H181" i="61"/>
  <c r="C181" i="61"/>
  <c r="H180" i="61"/>
  <c r="C180" i="61"/>
  <c r="L179" i="61"/>
  <c r="K179" i="61"/>
  <c r="J179" i="61"/>
  <c r="I179" i="61"/>
  <c r="H179" i="61" s="1"/>
  <c r="G179" i="61"/>
  <c r="F179" i="61"/>
  <c r="E179" i="61"/>
  <c r="C179" i="61" s="1"/>
  <c r="D179" i="61"/>
  <c r="H178" i="61"/>
  <c r="C178" i="61"/>
  <c r="H177" i="61"/>
  <c r="C177" i="61"/>
  <c r="H176" i="61"/>
  <c r="C176" i="61"/>
  <c r="L175" i="61"/>
  <c r="L174" i="61" s="1"/>
  <c r="L173" i="61" s="1"/>
  <c r="K175" i="61"/>
  <c r="J175" i="61"/>
  <c r="I175" i="61"/>
  <c r="H175" i="61" s="1"/>
  <c r="G175" i="61"/>
  <c r="F175" i="61"/>
  <c r="E175" i="61"/>
  <c r="C175" i="61" s="1"/>
  <c r="D175" i="61"/>
  <c r="D174" i="61" s="1"/>
  <c r="K174" i="61"/>
  <c r="K173" i="61" s="1"/>
  <c r="J174" i="61"/>
  <c r="J173" i="61" s="1"/>
  <c r="G174" i="61"/>
  <c r="G173" i="61" s="1"/>
  <c r="F174" i="61"/>
  <c r="F173" i="61" s="1"/>
  <c r="H172" i="61"/>
  <c r="C172" i="61"/>
  <c r="H171" i="61"/>
  <c r="C171" i="61"/>
  <c r="H170" i="61"/>
  <c r="C170" i="61"/>
  <c r="H169" i="61"/>
  <c r="C169" i="61"/>
  <c r="H168" i="61"/>
  <c r="C168" i="61"/>
  <c r="H167" i="61"/>
  <c r="C167" i="61"/>
  <c r="L166" i="61"/>
  <c r="K166" i="61"/>
  <c r="K165" i="61" s="1"/>
  <c r="J166" i="61"/>
  <c r="J165" i="61" s="1"/>
  <c r="I166" i="61"/>
  <c r="H166" i="61" s="1"/>
  <c r="G166" i="61"/>
  <c r="G165" i="61" s="1"/>
  <c r="F166" i="61"/>
  <c r="F165" i="61" s="1"/>
  <c r="E166" i="61"/>
  <c r="D166" i="61"/>
  <c r="C166" i="61"/>
  <c r="L165" i="61"/>
  <c r="I165" i="61"/>
  <c r="E165" i="61"/>
  <c r="D165" i="61"/>
  <c r="H164" i="61"/>
  <c r="C164" i="61"/>
  <c r="H163" i="61"/>
  <c r="C163" i="61"/>
  <c r="H162" i="61"/>
  <c r="C162" i="61"/>
  <c r="H161" i="61"/>
  <c r="C161" i="61"/>
  <c r="L160" i="61"/>
  <c r="K160" i="61"/>
  <c r="J160" i="61"/>
  <c r="I160" i="61"/>
  <c r="H160" i="61" s="1"/>
  <c r="G160" i="61"/>
  <c r="F160" i="61"/>
  <c r="E160" i="61"/>
  <c r="D160" i="61"/>
  <c r="C160" i="61"/>
  <c r="H159" i="61"/>
  <c r="C159" i="61"/>
  <c r="H158" i="61"/>
  <c r="C158" i="61"/>
  <c r="H157" i="61"/>
  <c r="C157" i="61"/>
  <c r="H156" i="61"/>
  <c r="C156" i="61"/>
  <c r="H155" i="61"/>
  <c r="C155" i="61"/>
  <c r="H154" i="61"/>
  <c r="C154" i="61"/>
  <c r="H153" i="61"/>
  <c r="C153" i="61"/>
  <c r="H152" i="61"/>
  <c r="C152" i="61"/>
  <c r="L151" i="61"/>
  <c r="K151" i="61"/>
  <c r="J151" i="61"/>
  <c r="I151" i="61"/>
  <c r="H151" i="61" s="1"/>
  <c r="G151" i="61"/>
  <c r="F151" i="61"/>
  <c r="E151" i="61"/>
  <c r="C151" i="61" s="1"/>
  <c r="D151" i="61"/>
  <c r="H150" i="61"/>
  <c r="C150" i="61"/>
  <c r="H149" i="61"/>
  <c r="C149" i="61"/>
  <c r="H148" i="61"/>
  <c r="C148" i="61"/>
  <c r="H147" i="61"/>
  <c r="C147" i="61"/>
  <c r="H146" i="61"/>
  <c r="C146" i="61"/>
  <c r="H145" i="61"/>
  <c r="C145" i="61"/>
  <c r="L144" i="61"/>
  <c r="K144" i="61"/>
  <c r="J144" i="61"/>
  <c r="I144" i="61"/>
  <c r="H144" i="61" s="1"/>
  <c r="G144" i="61"/>
  <c r="F144" i="61"/>
  <c r="E144" i="61"/>
  <c r="D144" i="61"/>
  <c r="C144" i="61"/>
  <c r="H143" i="61"/>
  <c r="C143" i="61"/>
  <c r="H142" i="61"/>
  <c r="C142" i="61"/>
  <c r="L141" i="61"/>
  <c r="K141" i="61"/>
  <c r="J141" i="61"/>
  <c r="I141" i="61"/>
  <c r="H141" i="61" s="1"/>
  <c r="G141" i="61"/>
  <c r="F141" i="61"/>
  <c r="E141" i="61"/>
  <c r="C141" i="61" s="1"/>
  <c r="D141" i="61"/>
  <c r="H140" i="61"/>
  <c r="C140" i="61"/>
  <c r="H139" i="61"/>
  <c r="C139" i="61"/>
  <c r="H138" i="61"/>
  <c r="C138" i="61"/>
  <c r="H137" i="61"/>
  <c r="C137" i="61"/>
  <c r="L136" i="61"/>
  <c r="K136" i="61"/>
  <c r="J136" i="61"/>
  <c r="I136" i="61"/>
  <c r="H136" i="61" s="1"/>
  <c r="G136" i="61"/>
  <c r="F136" i="61"/>
  <c r="E136" i="61"/>
  <c r="D136" i="61"/>
  <c r="C136" i="61"/>
  <c r="H135" i="61"/>
  <c r="C135" i="61"/>
  <c r="H134" i="61"/>
  <c r="C134" i="61"/>
  <c r="H133" i="61"/>
  <c r="C133" i="61"/>
  <c r="H132" i="61"/>
  <c r="C132" i="61"/>
  <c r="L131" i="61"/>
  <c r="L130" i="61" s="1"/>
  <c r="K131" i="61"/>
  <c r="J131" i="61"/>
  <c r="I131" i="61"/>
  <c r="H131" i="61" s="1"/>
  <c r="G131" i="61"/>
  <c r="F131" i="61"/>
  <c r="E131" i="61"/>
  <c r="C131" i="61" s="1"/>
  <c r="D131" i="61"/>
  <c r="D130" i="61" s="1"/>
  <c r="K130" i="61"/>
  <c r="J130" i="61"/>
  <c r="G130" i="61"/>
  <c r="F130" i="61"/>
  <c r="H129" i="61"/>
  <c r="H128" i="61" s="1"/>
  <c r="C129" i="61"/>
  <c r="L128" i="61"/>
  <c r="K128" i="61"/>
  <c r="J128" i="61"/>
  <c r="I128" i="61"/>
  <c r="G128" i="61"/>
  <c r="F128" i="61"/>
  <c r="E128" i="61"/>
  <c r="D128" i="61"/>
  <c r="C128" i="61"/>
  <c r="H127" i="61"/>
  <c r="C127" i="61"/>
  <c r="H126" i="61"/>
  <c r="C126" i="61"/>
  <c r="H125" i="61"/>
  <c r="C125" i="61"/>
  <c r="H124" i="61"/>
  <c r="C124" i="61"/>
  <c r="H123" i="61"/>
  <c r="C123" i="61"/>
  <c r="L122" i="61"/>
  <c r="K122" i="61"/>
  <c r="J122" i="61"/>
  <c r="I122" i="61"/>
  <c r="H122" i="61" s="1"/>
  <c r="G122" i="61"/>
  <c r="F122" i="61"/>
  <c r="E122" i="61"/>
  <c r="D122" i="61"/>
  <c r="C122" i="61"/>
  <c r="H121" i="61"/>
  <c r="C121" i="61"/>
  <c r="H120" i="61"/>
  <c r="C120" i="61"/>
  <c r="H119" i="61"/>
  <c r="C119" i="61"/>
  <c r="H118" i="61"/>
  <c r="C118" i="61"/>
  <c r="H117" i="61"/>
  <c r="C117" i="61"/>
  <c r="L116" i="61"/>
  <c r="K116" i="61"/>
  <c r="J116" i="61"/>
  <c r="I116" i="61"/>
  <c r="H116" i="61" s="1"/>
  <c r="G116" i="61"/>
  <c r="C116" i="61" s="1"/>
  <c r="F116" i="61"/>
  <c r="E116" i="61"/>
  <c r="D116" i="61"/>
  <c r="H115" i="61"/>
  <c r="C115" i="61"/>
  <c r="H114" i="61"/>
  <c r="C114" i="61"/>
  <c r="H113" i="61"/>
  <c r="C113" i="61"/>
  <c r="L112" i="61"/>
  <c r="K112" i="61"/>
  <c r="J112" i="61"/>
  <c r="I112" i="61"/>
  <c r="H112" i="61" s="1"/>
  <c r="G112" i="61"/>
  <c r="F112" i="61"/>
  <c r="E112" i="61"/>
  <c r="D112" i="61"/>
  <c r="C112" i="61"/>
  <c r="H111" i="61"/>
  <c r="C111" i="61"/>
  <c r="H110" i="61"/>
  <c r="C110" i="61"/>
  <c r="H109" i="61"/>
  <c r="C109" i="61"/>
  <c r="H108" i="61"/>
  <c r="C108" i="61"/>
  <c r="H107" i="61"/>
  <c r="C107" i="61"/>
  <c r="H106" i="61"/>
  <c r="C106" i="61"/>
  <c r="H105" i="61"/>
  <c r="C105" i="61"/>
  <c r="H104" i="61"/>
  <c r="C104" i="61"/>
  <c r="L103" i="61"/>
  <c r="K103" i="61"/>
  <c r="J103" i="61"/>
  <c r="I103" i="61"/>
  <c r="H103" i="61" s="1"/>
  <c r="G103" i="61"/>
  <c r="F103" i="61"/>
  <c r="E103" i="61"/>
  <c r="C103" i="61" s="1"/>
  <c r="D103" i="61"/>
  <c r="H102" i="61"/>
  <c r="C102" i="61"/>
  <c r="H101" i="61"/>
  <c r="C101" i="61"/>
  <c r="H100" i="61"/>
  <c r="C100" i="61"/>
  <c r="H99" i="61"/>
  <c r="C99" i="61"/>
  <c r="H98" i="61"/>
  <c r="C98" i="61"/>
  <c r="H97" i="61"/>
  <c r="C97" i="61"/>
  <c r="H96" i="61"/>
  <c r="C96" i="61"/>
  <c r="L95" i="61"/>
  <c r="K95" i="61"/>
  <c r="J95" i="61"/>
  <c r="I95" i="61"/>
  <c r="H95" i="61" s="1"/>
  <c r="G95" i="61"/>
  <c r="F95" i="61"/>
  <c r="E95" i="61"/>
  <c r="C95" i="61" s="1"/>
  <c r="D95" i="61"/>
  <c r="H94" i="61"/>
  <c r="C94" i="61"/>
  <c r="H93" i="61"/>
  <c r="C93" i="61"/>
  <c r="H92" i="61"/>
  <c r="C92" i="61"/>
  <c r="H91" i="61"/>
  <c r="C91" i="61"/>
  <c r="H90" i="61"/>
  <c r="C90" i="61"/>
  <c r="L89" i="61"/>
  <c r="K89" i="61"/>
  <c r="J89" i="61"/>
  <c r="I89" i="61"/>
  <c r="H89" i="61" s="1"/>
  <c r="G89" i="61"/>
  <c r="F89" i="61"/>
  <c r="E89" i="61"/>
  <c r="C89" i="61" s="1"/>
  <c r="D89" i="61"/>
  <c r="H88" i="61"/>
  <c r="C88" i="61"/>
  <c r="H87" i="61"/>
  <c r="C87" i="61"/>
  <c r="H86" i="61"/>
  <c r="C86" i="61"/>
  <c r="H85" i="61"/>
  <c r="C85" i="61"/>
  <c r="L84" i="61"/>
  <c r="K84" i="61"/>
  <c r="K83" i="61" s="1"/>
  <c r="J84" i="61"/>
  <c r="J83" i="61" s="1"/>
  <c r="I84" i="61"/>
  <c r="H84" i="61" s="1"/>
  <c r="G84" i="61"/>
  <c r="G83" i="61" s="1"/>
  <c r="F84" i="61"/>
  <c r="F83" i="61" s="1"/>
  <c r="E84" i="61"/>
  <c r="D84" i="61"/>
  <c r="C84" i="61"/>
  <c r="L83" i="61"/>
  <c r="I83" i="61"/>
  <c r="H83" i="61" s="1"/>
  <c r="E83" i="61"/>
  <c r="D83" i="61"/>
  <c r="H82" i="61"/>
  <c r="C82" i="61"/>
  <c r="H81" i="61"/>
  <c r="C81" i="61"/>
  <c r="L80" i="61"/>
  <c r="K80" i="61"/>
  <c r="J80" i="61"/>
  <c r="I80" i="61"/>
  <c r="H80" i="61" s="1"/>
  <c r="G80" i="61"/>
  <c r="F80" i="61"/>
  <c r="E80" i="61"/>
  <c r="D80" i="61"/>
  <c r="C80" i="61"/>
  <c r="H79" i="61"/>
  <c r="C79" i="61"/>
  <c r="H78" i="61"/>
  <c r="C78" i="61"/>
  <c r="L77" i="61"/>
  <c r="L76" i="61" s="1"/>
  <c r="L75" i="61" s="1"/>
  <c r="K77" i="61"/>
  <c r="J77" i="61"/>
  <c r="I77" i="61"/>
  <c r="H77" i="61" s="1"/>
  <c r="G77" i="61"/>
  <c r="F77" i="61"/>
  <c r="E77" i="61"/>
  <c r="C77" i="61" s="1"/>
  <c r="D77" i="61"/>
  <c r="D76" i="61" s="1"/>
  <c r="K76" i="61"/>
  <c r="K75" i="61" s="1"/>
  <c r="J76" i="61"/>
  <c r="G76" i="61"/>
  <c r="G75" i="61" s="1"/>
  <c r="F76" i="61"/>
  <c r="H74" i="61"/>
  <c r="C74" i="61"/>
  <c r="H73" i="61"/>
  <c r="C73" i="61"/>
  <c r="H72" i="61"/>
  <c r="C72" i="61"/>
  <c r="H71" i="61"/>
  <c r="C71" i="61"/>
  <c r="H70" i="61"/>
  <c r="C70" i="61"/>
  <c r="L69" i="61"/>
  <c r="K69" i="61"/>
  <c r="J69" i="61"/>
  <c r="I69" i="61"/>
  <c r="H69" i="61" s="1"/>
  <c r="G69" i="61"/>
  <c r="F69" i="61"/>
  <c r="E69" i="61"/>
  <c r="C69" i="61" s="1"/>
  <c r="D69" i="61"/>
  <c r="H68" i="61"/>
  <c r="C68" i="61"/>
  <c r="L67" i="61"/>
  <c r="K67" i="61"/>
  <c r="J67" i="61"/>
  <c r="I67" i="61"/>
  <c r="H67" i="61" s="1"/>
  <c r="G67" i="61"/>
  <c r="F67" i="61"/>
  <c r="E67" i="61"/>
  <c r="C67" i="61" s="1"/>
  <c r="D67" i="61"/>
  <c r="H66" i="61"/>
  <c r="C66" i="61"/>
  <c r="H65" i="61"/>
  <c r="C65" i="61"/>
  <c r="H64" i="61"/>
  <c r="C64" i="61"/>
  <c r="H63" i="61"/>
  <c r="C63" i="61"/>
  <c r="H62" i="61"/>
  <c r="C62" i="61"/>
  <c r="H61" i="61"/>
  <c r="C61" i="61"/>
  <c r="H60" i="61"/>
  <c r="C60" i="61"/>
  <c r="H59" i="61"/>
  <c r="C59" i="61"/>
  <c r="L58" i="61"/>
  <c r="K58" i="61"/>
  <c r="J58" i="61"/>
  <c r="I58" i="61"/>
  <c r="H58" i="61" s="1"/>
  <c r="G58" i="61"/>
  <c r="C58" i="61" s="1"/>
  <c r="F58" i="61"/>
  <c r="E58" i="61"/>
  <c r="D58" i="61"/>
  <c r="H57" i="61"/>
  <c r="C57" i="61"/>
  <c r="H56" i="61"/>
  <c r="C56" i="61"/>
  <c r="L55" i="61"/>
  <c r="L54" i="61" s="1"/>
  <c r="L53" i="61" s="1"/>
  <c r="L52" i="61" s="1"/>
  <c r="L51" i="61" s="1"/>
  <c r="L50" i="61" s="1"/>
  <c r="K55" i="61"/>
  <c r="J55" i="61"/>
  <c r="I55" i="61"/>
  <c r="H55" i="61" s="1"/>
  <c r="G55" i="61"/>
  <c r="F55" i="61"/>
  <c r="E55" i="61"/>
  <c r="C55" i="61" s="1"/>
  <c r="D55" i="61"/>
  <c r="D54" i="61" s="1"/>
  <c r="K54" i="61"/>
  <c r="K53" i="61" s="1"/>
  <c r="K52" i="61" s="1"/>
  <c r="K51" i="61" s="1"/>
  <c r="K50" i="61" s="1"/>
  <c r="J54" i="61"/>
  <c r="J53" i="61" s="1"/>
  <c r="G54" i="61"/>
  <c r="G53" i="61" s="1"/>
  <c r="F54" i="61"/>
  <c r="F53" i="61" s="1"/>
  <c r="H47" i="61"/>
  <c r="C47" i="61"/>
  <c r="H46" i="61"/>
  <c r="C46" i="61"/>
  <c r="L45" i="61"/>
  <c r="H45" i="61"/>
  <c r="G45" i="61"/>
  <c r="C45" i="61"/>
  <c r="H44" i="61"/>
  <c r="C44" i="61"/>
  <c r="K43" i="61"/>
  <c r="J43" i="61"/>
  <c r="J20" i="61" s="1"/>
  <c r="I43" i="61"/>
  <c r="F43" i="61"/>
  <c r="E43" i="61"/>
  <c r="C43" i="61" s="1"/>
  <c r="D43" i="61"/>
  <c r="H42" i="61"/>
  <c r="C42" i="61"/>
  <c r="I41" i="61"/>
  <c r="H41" i="61"/>
  <c r="D41" i="61"/>
  <c r="C41" i="61"/>
  <c r="H40" i="61"/>
  <c r="C40" i="61"/>
  <c r="H39" i="61"/>
  <c r="C39" i="61"/>
  <c r="H38" i="61"/>
  <c r="C38" i="61"/>
  <c r="H37" i="61"/>
  <c r="C37" i="61"/>
  <c r="K36" i="61"/>
  <c r="H36" i="61"/>
  <c r="F36" i="61"/>
  <c r="C36" i="61"/>
  <c r="H35" i="61"/>
  <c r="C35" i="61"/>
  <c r="H34" i="61"/>
  <c r="C34" i="61"/>
  <c r="K33" i="61"/>
  <c r="H33" i="61"/>
  <c r="F33" i="61"/>
  <c r="C33" i="61"/>
  <c r="H32" i="61"/>
  <c r="C32" i="61"/>
  <c r="K31" i="61"/>
  <c r="H31" i="61"/>
  <c r="F31" i="61"/>
  <c r="F26" i="61" s="1"/>
  <c r="C31" i="61"/>
  <c r="H30" i="61"/>
  <c r="C30" i="61"/>
  <c r="H29" i="61"/>
  <c r="C29" i="61"/>
  <c r="H28" i="61"/>
  <c r="C28" i="61"/>
  <c r="K27" i="61"/>
  <c r="H27" i="61"/>
  <c r="F27" i="61"/>
  <c r="C27" i="61"/>
  <c r="K26" i="61"/>
  <c r="H26" i="61"/>
  <c r="H25" i="61"/>
  <c r="C25" i="61"/>
  <c r="H24" i="61"/>
  <c r="C24" i="61"/>
  <c r="H23" i="61"/>
  <c r="C23" i="61"/>
  <c r="H22" i="61"/>
  <c r="C22" i="61"/>
  <c r="L21" i="61"/>
  <c r="L289" i="61" s="1"/>
  <c r="L288" i="61" s="1"/>
  <c r="K21" i="61"/>
  <c r="K289" i="61" s="1"/>
  <c r="K288" i="61" s="1"/>
  <c r="J21" i="61"/>
  <c r="J289" i="61" s="1"/>
  <c r="J288" i="61" s="1"/>
  <c r="I21" i="61"/>
  <c r="I289" i="61" s="1"/>
  <c r="I288" i="61" s="1"/>
  <c r="G21" i="61"/>
  <c r="G289" i="61" s="1"/>
  <c r="G288" i="61" s="1"/>
  <c r="F21" i="61"/>
  <c r="F289" i="61" s="1"/>
  <c r="F288" i="61" s="1"/>
  <c r="E21" i="61"/>
  <c r="E289" i="61" s="1"/>
  <c r="E288" i="61" s="1"/>
  <c r="D21" i="61"/>
  <c r="D289" i="61" s="1"/>
  <c r="D288" i="61" s="1"/>
  <c r="K20" i="61"/>
  <c r="G20" i="61"/>
  <c r="H298" i="60"/>
  <c r="C298" i="60"/>
  <c r="H297" i="60"/>
  <c r="C297" i="60"/>
  <c r="H296" i="60"/>
  <c r="C296" i="60"/>
  <c r="H295" i="60"/>
  <c r="C295" i="60"/>
  <c r="H294" i="60"/>
  <c r="C294" i="60"/>
  <c r="H293" i="60"/>
  <c r="C293" i="60"/>
  <c r="H292" i="60"/>
  <c r="C292" i="60"/>
  <c r="H291" i="60"/>
  <c r="C291" i="60"/>
  <c r="C290" i="60" s="1"/>
  <c r="L290" i="60"/>
  <c r="K290" i="60"/>
  <c r="J290" i="60"/>
  <c r="I290" i="60"/>
  <c r="H290" i="60"/>
  <c r="G290" i="60"/>
  <c r="F290" i="60"/>
  <c r="E290" i="60"/>
  <c r="D290" i="60"/>
  <c r="H285" i="60"/>
  <c r="C285" i="60"/>
  <c r="H284" i="60"/>
  <c r="C284" i="60"/>
  <c r="L283" i="60"/>
  <c r="K283" i="60"/>
  <c r="J283" i="60"/>
  <c r="J286" i="60" s="1"/>
  <c r="I283" i="60"/>
  <c r="G283" i="60"/>
  <c r="F283" i="60"/>
  <c r="F286" i="60" s="1"/>
  <c r="E283" i="60"/>
  <c r="D283" i="60"/>
  <c r="C283" i="60"/>
  <c r="H282" i="60"/>
  <c r="C282" i="60"/>
  <c r="L281" i="60"/>
  <c r="K281" i="60"/>
  <c r="K269" i="60" s="1"/>
  <c r="J281" i="60"/>
  <c r="I281" i="60"/>
  <c r="G281" i="60"/>
  <c r="F281" i="60"/>
  <c r="E281" i="60"/>
  <c r="D281" i="60"/>
  <c r="C281" i="60"/>
  <c r="H280" i="60"/>
  <c r="C280" i="60"/>
  <c r="H279" i="60"/>
  <c r="C279" i="60"/>
  <c r="H278" i="60"/>
  <c r="C278" i="60"/>
  <c r="H277" i="60"/>
  <c r="C277" i="60"/>
  <c r="L276" i="60"/>
  <c r="K276" i="60"/>
  <c r="J276" i="60"/>
  <c r="I276" i="60"/>
  <c r="H276" i="60" s="1"/>
  <c r="G276" i="60"/>
  <c r="F276" i="60"/>
  <c r="E276" i="60"/>
  <c r="D276" i="60"/>
  <c r="H275" i="60"/>
  <c r="C275" i="60"/>
  <c r="H274" i="60"/>
  <c r="C274" i="60"/>
  <c r="H273" i="60"/>
  <c r="C273" i="60"/>
  <c r="L272" i="60"/>
  <c r="K272" i="60"/>
  <c r="J272" i="60"/>
  <c r="I272" i="60"/>
  <c r="H272" i="60" s="1"/>
  <c r="G272" i="60"/>
  <c r="F272" i="60"/>
  <c r="E272" i="60"/>
  <c r="D272" i="60"/>
  <c r="H271" i="60"/>
  <c r="C271" i="60"/>
  <c r="L270" i="60"/>
  <c r="K270" i="60"/>
  <c r="J270" i="60"/>
  <c r="G270" i="60"/>
  <c r="F270" i="60"/>
  <c r="D270" i="60"/>
  <c r="L269" i="60"/>
  <c r="L286" i="60" s="1"/>
  <c r="J269" i="60"/>
  <c r="G269" i="60"/>
  <c r="F269" i="60"/>
  <c r="D269" i="60"/>
  <c r="H268" i="60"/>
  <c r="C268" i="60"/>
  <c r="H267" i="60"/>
  <c r="C267" i="60"/>
  <c r="H266" i="60"/>
  <c r="C266" i="60"/>
  <c r="H265" i="60"/>
  <c r="C265" i="60"/>
  <c r="L264" i="60"/>
  <c r="K264" i="60"/>
  <c r="J264" i="60"/>
  <c r="I264" i="60"/>
  <c r="H264" i="60" s="1"/>
  <c r="G264" i="60"/>
  <c r="F264" i="60"/>
  <c r="E264" i="60"/>
  <c r="D264" i="60"/>
  <c r="C264" i="60" s="1"/>
  <c r="H263" i="60"/>
  <c r="C263" i="60"/>
  <c r="H262" i="60"/>
  <c r="C262" i="60"/>
  <c r="H261" i="60"/>
  <c r="C261" i="60"/>
  <c r="L260" i="60"/>
  <c r="K260" i="60"/>
  <c r="J260" i="60"/>
  <c r="I260" i="60"/>
  <c r="G260" i="60"/>
  <c r="F260" i="60"/>
  <c r="E260" i="60"/>
  <c r="D260" i="60"/>
  <c r="C260" i="60" s="1"/>
  <c r="L259" i="60"/>
  <c r="K259" i="60"/>
  <c r="J259" i="60"/>
  <c r="G259" i="60"/>
  <c r="F259" i="60"/>
  <c r="D259" i="60"/>
  <c r="H258" i="60"/>
  <c r="C258" i="60"/>
  <c r="H257" i="60"/>
  <c r="C257" i="60"/>
  <c r="H256" i="60"/>
  <c r="C256" i="60"/>
  <c r="H255" i="60"/>
  <c r="C255" i="60"/>
  <c r="H254" i="60"/>
  <c r="C254" i="60"/>
  <c r="H253" i="60"/>
  <c r="C253" i="60"/>
  <c r="L252" i="60"/>
  <c r="K252" i="60"/>
  <c r="J252" i="60"/>
  <c r="I252" i="60"/>
  <c r="G252" i="60"/>
  <c r="F252" i="60"/>
  <c r="E252" i="60"/>
  <c r="E251" i="60" s="1"/>
  <c r="D252" i="60"/>
  <c r="L251" i="60"/>
  <c r="K251" i="60"/>
  <c r="J251" i="60"/>
  <c r="G251" i="60"/>
  <c r="F251" i="60"/>
  <c r="D251" i="60"/>
  <c r="C251" i="60"/>
  <c r="H250" i="60"/>
  <c r="C250" i="60"/>
  <c r="H249" i="60"/>
  <c r="C249" i="60"/>
  <c r="H248" i="60"/>
  <c r="C248" i="60"/>
  <c r="H247" i="60"/>
  <c r="C247" i="60"/>
  <c r="L246" i="60"/>
  <c r="K246" i="60"/>
  <c r="J246" i="60"/>
  <c r="I246" i="60"/>
  <c r="H246" i="60" s="1"/>
  <c r="G246" i="60"/>
  <c r="F246" i="60"/>
  <c r="E246" i="60"/>
  <c r="D246" i="60"/>
  <c r="C246" i="60" s="1"/>
  <c r="H245" i="60"/>
  <c r="C245" i="60"/>
  <c r="H244" i="60"/>
  <c r="C244" i="60"/>
  <c r="H243" i="60"/>
  <c r="C243" i="60"/>
  <c r="H242" i="60"/>
  <c r="C242" i="60"/>
  <c r="H241" i="60"/>
  <c r="C241" i="60"/>
  <c r="H240" i="60"/>
  <c r="C240" i="60"/>
  <c r="H239" i="60"/>
  <c r="C239" i="60"/>
  <c r="L238" i="60"/>
  <c r="K238" i="60"/>
  <c r="J238" i="60"/>
  <c r="I238" i="60"/>
  <c r="G238" i="60"/>
  <c r="F238" i="60"/>
  <c r="E238" i="60"/>
  <c r="D238" i="60"/>
  <c r="H237" i="60"/>
  <c r="C237" i="60"/>
  <c r="H236" i="60"/>
  <c r="C236" i="60"/>
  <c r="L235" i="60"/>
  <c r="K235" i="60"/>
  <c r="J235" i="60"/>
  <c r="I235" i="60"/>
  <c r="H235" i="60" s="1"/>
  <c r="G235" i="60"/>
  <c r="F235" i="60"/>
  <c r="E235" i="60"/>
  <c r="D235" i="60"/>
  <c r="C235" i="60"/>
  <c r="H234" i="60"/>
  <c r="C234" i="60"/>
  <c r="L233" i="60"/>
  <c r="K233" i="60"/>
  <c r="J233" i="60"/>
  <c r="I233" i="60"/>
  <c r="G233" i="60"/>
  <c r="G231" i="60" s="1"/>
  <c r="G230" i="60" s="1"/>
  <c r="F233" i="60"/>
  <c r="E233" i="60"/>
  <c r="D233" i="60"/>
  <c r="C233" i="60"/>
  <c r="H232" i="60"/>
  <c r="C232" i="60"/>
  <c r="L231" i="60"/>
  <c r="K231" i="60"/>
  <c r="K230" i="60" s="1"/>
  <c r="J231" i="60"/>
  <c r="F231" i="60"/>
  <c r="D231" i="60"/>
  <c r="L230" i="60"/>
  <c r="J230" i="60"/>
  <c r="F230" i="60"/>
  <c r="D230" i="60"/>
  <c r="H229" i="60"/>
  <c r="C229" i="60"/>
  <c r="H228" i="60"/>
  <c r="C228" i="60"/>
  <c r="L227" i="60"/>
  <c r="K227" i="60"/>
  <c r="H227" i="60" s="1"/>
  <c r="J227" i="60"/>
  <c r="I227" i="60"/>
  <c r="G227" i="60"/>
  <c r="F227" i="60"/>
  <c r="E227" i="60"/>
  <c r="D227" i="60"/>
  <c r="C227" i="60"/>
  <c r="H226" i="60"/>
  <c r="C226" i="60"/>
  <c r="H225" i="60"/>
  <c r="C225" i="60"/>
  <c r="H224" i="60"/>
  <c r="C224" i="60"/>
  <c r="H223" i="60"/>
  <c r="C223" i="60"/>
  <c r="H222" i="60"/>
  <c r="C222" i="60"/>
  <c r="H221" i="60"/>
  <c r="C221" i="60"/>
  <c r="H220" i="60"/>
  <c r="C220" i="60"/>
  <c r="H219" i="60"/>
  <c r="C219" i="60"/>
  <c r="H218" i="60"/>
  <c r="C218" i="60"/>
  <c r="H217" i="60"/>
  <c r="C217" i="60"/>
  <c r="L216" i="60"/>
  <c r="K216" i="60"/>
  <c r="J216" i="60"/>
  <c r="I216" i="60"/>
  <c r="H216" i="60" s="1"/>
  <c r="G216" i="60"/>
  <c r="F216" i="60"/>
  <c r="E216" i="60"/>
  <c r="D216" i="60"/>
  <c r="C216" i="60" s="1"/>
  <c r="H215" i="60"/>
  <c r="C215" i="60"/>
  <c r="H214" i="60"/>
  <c r="C214" i="60"/>
  <c r="H213" i="60"/>
  <c r="C213" i="60"/>
  <c r="H212" i="60"/>
  <c r="C212" i="60"/>
  <c r="H211" i="60"/>
  <c r="C211" i="60"/>
  <c r="H210" i="60"/>
  <c r="C210" i="60"/>
  <c r="H209" i="60"/>
  <c r="C209" i="60"/>
  <c r="H208" i="60"/>
  <c r="C208" i="60"/>
  <c r="H207" i="60"/>
  <c r="C207" i="60"/>
  <c r="H206" i="60"/>
  <c r="C206" i="60"/>
  <c r="L205" i="60"/>
  <c r="K205" i="60"/>
  <c r="K204" i="60" s="1"/>
  <c r="K195" i="60" s="1"/>
  <c r="J205" i="60"/>
  <c r="I205" i="60"/>
  <c r="H205" i="60" s="1"/>
  <c r="G205" i="60"/>
  <c r="F205" i="60"/>
  <c r="E205" i="60"/>
  <c r="D205" i="60"/>
  <c r="C205" i="60"/>
  <c r="L204" i="60"/>
  <c r="J204" i="60"/>
  <c r="I204" i="60"/>
  <c r="H204" i="60" s="1"/>
  <c r="F204" i="60"/>
  <c r="E204" i="60"/>
  <c r="D204" i="60"/>
  <c r="H203" i="60"/>
  <c r="C203" i="60"/>
  <c r="H202" i="60"/>
  <c r="C202" i="60"/>
  <c r="H201" i="60"/>
  <c r="C201" i="60"/>
  <c r="H200" i="60"/>
  <c r="C200" i="60"/>
  <c r="H199" i="60"/>
  <c r="C199" i="60"/>
  <c r="L198" i="60"/>
  <c r="K198" i="60"/>
  <c r="J198" i="60"/>
  <c r="I198" i="60"/>
  <c r="H198" i="60" s="1"/>
  <c r="G198" i="60"/>
  <c r="F198" i="60"/>
  <c r="E198" i="60"/>
  <c r="E196" i="60" s="1"/>
  <c r="D198" i="60"/>
  <c r="H197" i="60"/>
  <c r="C197" i="60"/>
  <c r="L196" i="60"/>
  <c r="K196" i="60"/>
  <c r="J196" i="60"/>
  <c r="G196" i="60"/>
  <c r="F196" i="60"/>
  <c r="D196" i="60"/>
  <c r="L195" i="60"/>
  <c r="J195" i="60"/>
  <c r="F195" i="60"/>
  <c r="D195" i="60"/>
  <c r="L194" i="60"/>
  <c r="J194" i="60"/>
  <c r="F194" i="60"/>
  <c r="D194" i="60"/>
  <c r="H193" i="60"/>
  <c r="C193" i="60"/>
  <c r="L192" i="60"/>
  <c r="K192" i="60"/>
  <c r="J192" i="60"/>
  <c r="I192" i="60"/>
  <c r="G192" i="60"/>
  <c r="F192" i="60"/>
  <c r="E192" i="60"/>
  <c r="D192" i="60"/>
  <c r="D191" i="60" s="1"/>
  <c r="D187" i="60" s="1"/>
  <c r="D52" i="60" s="1"/>
  <c r="L191" i="60"/>
  <c r="K191" i="60"/>
  <c r="K187" i="60" s="1"/>
  <c r="J191" i="60"/>
  <c r="G191" i="60"/>
  <c r="F191" i="60"/>
  <c r="H190" i="60"/>
  <c r="C190" i="60"/>
  <c r="H189" i="60"/>
  <c r="C189" i="60"/>
  <c r="L188" i="60"/>
  <c r="K188" i="60"/>
  <c r="J188" i="60"/>
  <c r="I188" i="60"/>
  <c r="G188" i="60"/>
  <c r="F188" i="60"/>
  <c r="E188" i="60"/>
  <c r="D188" i="60"/>
  <c r="C188" i="60" s="1"/>
  <c r="L187" i="60"/>
  <c r="J187" i="60"/>
  <c r="G187" i="60"/>
  <c r="F187" i="60"/>
  <c r="H186" i="60"/>
  <c r="C186" i="60"/>
  <c r="H185" i="60"/>
  <c r="C185" i="60"/>
  <c r="L184" i="60"/>
  <c r="K184" i="60"/>
  <c r="J184" i="60"/>
  <c r="I184" i="60"/>
  <c r="H184" i="60" s="1"/>
  <c r="G184" i="60"/>
  <c r="F184" i="60"/>
  <c r="E184" i="60"/>
  <c r="C184" i="60" s="1"/>
  <c r="D184" i="60"/>
  <c r="H183" i="60"/>
  <c r="C183" i="60"/>
  <c r="H182" i="60"/>
  <c r="C182" i="60"/>
  <c r="H181" i="60"/>
  <c r="C181" i="60"/>
  <c r="H180" i="60"/>
  <c r="C180" i="60"/>
  <c r="L179" i="60"/>
  <c r="K179" i="60"/>
  <c r="H179" i="60" s="1"/>
  <c r="J179" i="60"/>
  <c r="I179" i="60"/>
  <c r="G179" i="60"/>
  <c r="F179" i="60"/>
  <c r="E179" i="60"/>
  <c r="D179" i="60"/>
  <c r="C179" i="60"/>
  <c r="H178" i="60"/>
  <c r="C178" i="60"/>
  <c r="H177" i="60"/>
  <c r="C177" i="60"/>
  <c r="H176" i="60"/>
  <c r="C176" i="60"/>
  <c r="L175" i="60"/>
  <c r="K175" i="60"/>
  <c r="J175" i="60"/>
  <c r="I175" i="60"/>
  <c r="H175" i="60" s="1"/>
  <c r="G175" i="60"/>
  <c r="G174" i="60" s="1"/>
  <c r="F175" i="60"/>
  <c r="E175" i="60"/>
  <c r="D175" i="60"/>
  <c r="C175" i="60"/>
  <c r="L174" i="60"/>
  <c r="J174" i="60"/>
  <c r="I174" i="60"/>
  <c r="F174" i="60"/>
  <c r="E174" i="60"/>
  <c r="D174" i="60"/>
  <c r="L173" i="60"/>
  <c r="J173" i="60"/>
  <c r="G173" i="60"/>
  <c r="F173" i="60"/>
  <c r="D173" i="60"/>
  <c r="H172" i="60"/>
  <c r="C172" i="60"/>
  <c r="H171" i="60"/>
  <c r="C171" i="60"/>
  <c r="H170" i="60"/>
  <c r="C170" i="60"/>
  <c r="H169" i="60"/>
  <c r="C169" i="60"/>
  <c r="H168" i="60"/>
  <c r="C168" i="60"/>
  <c r="H167" i="60"/>
  <c r="C167" i="60"/>
  <c r="L166" i="60"/>
  <c r="K166" i="60"/>
  <c r="J166" i="60"/>
  <c r="I166" i="60"/>
  <c r="G166" i="60"/>
  <c r="F166" i="60"/>
  <c r="E166" i="60"/>
  <c r="E165" i="60" s="1"/>
  <c r="D166" i="60"/>
  <c r="L165" i="60"/>
  <c r="K165" i="60"/>
  <c r="J165" i="60"/>
  <c r="G165" i="60"/>
  <c r="F165" i="60"/>
  <c r="D165" i="60"/>
  <c r="C165" i="60"/>
  <c r="H164" i="60"/>
  <c r="C164" i="60"/>
  <c r="H163" i="60"/>
  <c r="C163" i="60"/>
  <c r="H162" i="60"/>
  <c r="C162" i="60"/>
  <c r="H161" i="60"/>
  <c r="C161" i="60"/>
  <c r="L160" i="60"/>
  <c r="K160" i="60"/>
  <c r="J160" i="60"/>
  <c r="I160" i="60"/>
  <c r="H160" i="60" s="1"/>
  <c r="G160" i="60"/>
  <c r="F160" i="60"/>
  <c r="E160" i="60"/>
  <c r="D160" i="60"/>
  <c r="C160" i="60" s="1"/>
  <c r="H159" i="60"/>
  <c r="C159" i="60"/>
  <c r="H158" i="60"/>
  <c r="C158" i="60"/>
  <c r="H157" i="60"/>
  <c r="C157" i="60"/>
  <c r="H156" i="60"/>
  <c r="C156" i="60"/>
  <c r="H155" i="60"/>
  <c r="C155" i="60"/>
  <c r="H154" i="60"/>
  <c r="C154" i="60"/>
  <c r="H153" i="60"/>
  <c r="C153" i="60"/>
  <c r="H152" i="60"/>
  <c r="C152" i="60"/>
  <c r="L151" i="60"/>
  <c r="K151" i="60"/>
  <c r="H151" i="60" s="1"/>
  <c r="J151" i="60"/>
  <c r="I151" i="60"/>
  <c r="G151" i="60"/>
  <c r="F151" i="60"/>
  <c r="E151" i="60"/>
  <c r="D151" i="60"/>
  <c r="C151" i="60"/>
  <c r="H150" i="60"/>
  <c r="C150" i="60"/>
  <c r="H149" i="60"/>
  <c r="C149" i="60"/>
  <c r="H148" i="60"/>
  <c r="C148" i="60"/>
  <c r="H147" i="60"/>
  <c r="C147" i="60"/>
  <c r="H146" i="60"/>
  <c r="C146" i="60"/>
  <c r="H145" i="60"/>
  <c r="C145" i="60"/>
  <c r="L144" i="60"/>
  <c r="K144" i="60"/>
  <c r="J144" i="60"/>
  <c r="I144" i="60"/>
  <c r="H144" i="60" s="1"/>
  <c r="G144" i="60"/>
  <c r="F144" i="60"/>
  <c r="E144" i="60"/>
  <c r="D144" i="60"/>
  <c r="H143" i="60"/>
  <c r="C143" i="60"/>
  <c r="H142" i="60"/>
  <c r="C142" i="60"/>
  <c r="L141" i="60"/>
  <c r="K141" i="60"/>
  <c r="H141" i="60" s="1"/>
  <c r="J141" i="60"/>
  <c r="I141" i="60"/>
  <c r="G141" i="60"/>
  <c r="F141" i="60"/>
  <c r="E141" i="60"/>
  <c r="D141" i="60"/>
  <c r="C141" i="60"/>
  <c r="H140" i="60"/>
  <c r="C140" i="60"/>
  <c r="H139" i="60"/>
  <c r="C139" i="60"/>
  <c r="H138" i="60"/>
  <c r="C138" i="60"/>
  <c r="H137" i="60"/>
  <c r="C137" i="60"/>
  <c r="L136" i="60"/>
  <c r="K136" i="60"/>
  <c r="J136" i="60"/>
  <c r="I136" i="60"/>
  <c r="H136" i="60" s="1"/>
  <c r="G136" i="60"/>
  <c r="F136" i="60"/>
  <c r="E136" i="60"/>
  <c r="D136" i="60"/>
  <c r="C136" i="60" s="1"/>
  <c r="H135" i="60"/>
  <c r="C135" i="60"/>
  <c r="H134" i="60"/>
  <c r="C134" i="60"/>
  <c r="H133" i="60"/>
  <c r="C133" i="60"/>
  <c r="H132" i="60"/>
  <c r="C132" i="60"/>
  <c r="L131" i="60"/>
  <c r="K131" i="60"/>
  <c r="J131" i="60"/>
  <c r="I131" i="60"/>
  <c r="G131" i="60"/>
  <c r="F131" i="60"/>
  <c r="E131" i="60"/>
  <c r="D131" i="60"/>
  <c r="C131" i="60"/>
  <c r="L130" i="60"/>
  <c r="J130" i="60"/>
  <c r="I130" i="60"/>
  <c r="F130" i="60"/>
  <c r="E130" i="60"/>
  <c r="D130" i="60"/>
  <c r="H129" i="60"/>
  <c r="C129" i="60"/>
  <c r="C128" i="60" s="1"/>
  <c r="L128" i="60"/>
  <c r="K128" i="60"/>
  <c r="J128" i="60"/>
  <c r="I128" i="60"/>
  <c r="H128" i="60"/>
  <c r="G128" i="60"/>
  <c r="F128" i="60"/>
  <c r="E128" i="60"/>
  <c r="D128" i="60"/>
  <c r="H127" i="60"/>
  <c r="C127" i="60"/>
  <c r="H126" i="60"/>
  <c r="C126" i="60"/>
  <c r="H125" i="60"/>
  <c r="C125" i="60"/>
  <c r="H124" i="60"/>
  <c r="C124" i="60"/>
  <c r="H123" i="60"/>
  <c r="C123" i="60"/>
  <c r="L122" i="60"/>
  <c r="K122" i="60"/>
  <c r="J122" i="60"/>
  <c r="I122" i="60"/>
  <c r="H122" i="60" s="1"/>
  <c r="G122" i="60"/>
  <c r="F122" i="60"/>
  <c r="E122" i="60"/>
  <c r="D122" i="60"/>
  <c r="C122" i="60" s="1"/>
  <c r="H121" i="60"/>
  <c r="C121" i="60"/>
  <c r="H120" i="60"/>
  <c r="C120" i="60"/>
  <c r="H119" i="60"/>
  <c r="C119" i="60"/>
  <c r="H118" i="60"/>
  <c r="C118" i="60"/>
  <c r="H117" i="60"/>
  <c r="C117" i="60"/>
  <c r="L116" i="60"/>
  <c r="K116" i="60"/>
  <c r="J116" i="60"/>
  <c r="I116" i="60"/>
  <c r="H116" i="60" s="1"/>
  <c r="G116" i="60"/>
  <c r="F116" i="60"/>
  <c r="E116" i="60"/>
  <c r="D116" i="60"/>
  <c r="C116" i="60" s="1"/>
  <c r="H115" i="60"/>
  <c r="C115" i="60"/>
  <c r="H114" i="60"/>
  <c r="C114" i="60"/>
  <c r="H113" i="60"/>
  <c r="C113" i="60"/>
  <c r="L112" i="60"/>
  <c r="K112" i="60"/>
  <c r="J112" i="60"/>
  <c r="I112" i="60"/>
  <c r="H112" i="60" s="1"/>
  <c r="G112" i="60"/>
  <c r="F112" i="60"/>
  <c r="E112" i="60"/>
  <c r="D112" i="60"/>
  <c r="C112" i="60" s="1"/>
  <c r="H111" i="60"/>
  <c r="C111" i="60"/>
  <c r="H110" i="60"/>
  <c r="C110" i="60"/>
  <c r="H109" i="60"/>
  <c r="C109" i="60"/>
  <c r="H108" i="60"/>
  <c r="C108" i="60"/>
  <c r="H107" i="60"/>
  <c r="C107" i="60"/>
  <c r="H106" i="60"/>
  <c r="C106" i="60"/>
  <c r="H105" i="60"/>
  <c r="C105" i="60"/>
  <c r="H104" i="60"/>
  <c r="C104" i="60"/>
  <c r="L103" i="60"/>
  <c r="K103" i="60"/>
  <c r="H103" i="60" s="1"/>
  <c r="J103" i="60"/>
  <c r="I103" i="60"/>
  <c r="G103" i="60"/>
  <c r="F103" i="60"/>
  <c r="E103" i="60"/>
  <c r="D103" i="60"/>
  <c r="C103" i="60"/>
  <c r="H102" i="60"/>
  <c r="C102" i="60"/>
  <c r="H101" i="60"/>
  <c r="C101" i="60"/>
  <c r="H100" i="60"/>
  <c r="C100" i="60"/>
  <c r="H99" i="60"/>
  <c r="C99" i="60"/>
  <c r="H98" i="60"/>
  <c r="C98" i="60"/>
  <c r="H97" i="60"/>
  <c r="C97" i="60"/>
  <c r="H96" i="60"/>
  <c r="C96" i="60"/>
  <c r="L95" i="60"/>
  <c r="K95" i="60"/>
  <c r="H95" i="60" s="1"/>
  <c r="J95" i="60"/>
  <c r="I95" i="60"/>
  <c r="G95" i="60"/>
  <c r="G83" i="60" s="1"/>
  <c r="F95" i="60"/>
  <c r="E95" i="60"/>
  <c r="D95" i="60"/>
  <c r="C95" i="60"/>
  <c r="H94" i="60"/>
  <c r="C94" i="60"/>
  <c r="H93" i="60"/>
  <c r="C93" i="60"/>
  <c r="H92" i="60"/>
  <c r="C92" i="60"/>
  <c r="H91" i="60"/>
  <c r="C91" i="60"/>
  <c r="H90" i="60"/>
  <c r="C90" i="60"/>
  <c r="L89" i="60"/>
  <c r="K89" i="60"/>
  <c r="K83" i="60" s="1"/>
  <c r="J89" i="60"/>
  <c r="I89" i="60"/>
  <c r="G89" i="60"/>
  <c r="F89" i="60"/>
  <c r="E89" i="60"/>
  <c r="D89" i="60"/>
  <c r="C89" i="60"/>
  <c r="H88" i="60"/>
  <c r="C88" i="60"/>
  <c r="H87" i="60"/>
  <c r="C87" i="60"/>
  <c r="H86" i="60"/>
  <c r="C86" i="60"/>
  <c r="H85" i="60"/>
  <c r="C85" i="60"/>
  <c r="L84" i="60"/>
  <c r="K84" i="60"/>
  <c r="J84" i="60"/>
  <c r="I84" i="60"/>
  <c r="G84" i="60"/>
  <c r="F84" i="60"/>
  <c r="E84" i="60"/>
  <c r="E83" i="60" s="1"/>
  <c r="D84" i="60"/>
  <c r="L83" i="60"/>
  <c r="J83" i="60"/>
  <c r="F83" i="60"/>
  <c r="D83" i="60"/>
  <c r="H82" i="60"/>
  <c r="C82" i="60"/>
  <c r="H81" i="60"/>
  <c r="C81" i="60"/>
  <c r="L80" i="60"/>
  <c r="K80" i="60"/>
  <c r="J80" i="60"/>
  <c r="I80" i="60"/>
  <c r="H80" i="60" s="1"/>
  <c r="G80" i="60"/>
  <c r="F80" i="60"/>
  <c r="E80" i="60"/>
  <c r="D80" i="60"/>
  <c r="C80" i="60" s="1"/>
  <c r="H79" i="60"/>
  <c r="C79" i="60"/>
  <c r="H78" i="60"/>
  <c r="C78" i="60"/>
  <c r="L77" i="60"/>
  <c r="K77" i="60"/>
  <c r="K76" i="60" s="1"/>
  <c r="J77" i="60"/>
  <c r="I77" i="60"/>
  <c r="G77" i="60"/>
  <c r="G76" i="60" s="1"/>
  <c r="F77" i="60"/>
  <c r="E77" i="60"/>
  <c r="D77" i="60"/>
  <c r="C77" i="60"/>
  <c r="L76" i="60"/>
  <c r="J76" i="60"/>
  <c r="I76" i="60"/>
  <c r="F76" i="60"/>
  <c r="E76" i="60"/>
  <c r="E75" i="60" s="1"/>
  <c r="D76" i="60"/>
  <c r="L75" i="60"/>
  <c r="J75" i="60"/>
  <c r="F75" i="60"/>
  <c r="D75" i="60"/>
  <c r="H74" i="60"/>
  <c r="C74" i="60"/>
  <c r="H73" i="60"/>
  <c r="C73" i="60"/>
  <c r="H72" i="60"/>
  <c r="C72" i="60"/>
  <c r="H71" i="60"/>
  <c r="C71" i="60"/>
  <c r="H70" i="60"/>
  <c r="C70" i="60"/>
  <c r="L69" i="60"/>
  <c r="K69" i="60"/>
  <c r="J69" i="60"/>
  <c r="I69" i="60"/>
  <c r="G69" i="60"/>
  <c r="F69" i="60"/>
  <c r="E69" i="60"/>
  <c r="D69" i="60"/>
  <c r="C69" i="60"/>
  <c r="H68" i="60"/>
  <c r="C68" i="60"/>
  <c r="L67" i="60"/>
  <c r="J67" i="60"/>
  <c r="I67" i="60"/>
  <c r="G67" i="60"/>
  <c r="G53" i="60" s="1"/>
  <c r="F67" i="60"/>
  <c r="E67" i="60"/>
  <c r="D67" i="60"/>
  <c r="C67" i="60"/>
  <c r="H66" i="60"/>
  <c r="C66" i="60"/>
  <c r="H65" i="60"/>
  <c r="C65" i="60"/>
  <c r="H64" i="60"/>
  <c r="C64" i="60"/>
  <c r="H63" i="60"/>
  <c r="C63" i="60"/>
  <c r="H62" i="60"/>
  <c r="C62" i="60"/>
  <c r="H61" i="60"/>
  <c r="C61" i="60"/>
  <c r="H60" i="60"/>
  <c r="C60" i="60"/>
  <c r="H59" i="60"/>
  <c r="C59" i="60"/>
  <c r="L58" i="60"/>
  <c r="K58" i="60"/>
  <c r="J58" i="60"/>
  <c r="I58" i="60"/>
  <c r="H58" i="60" s="1"/>
  <c r="G58" i="60"/>
  <c r="F58" i="60"/>
  <c r="E58" i="60"/>
  <c r="D58" i="60"/>
  <c r="C58" i="60" s="1"/>
  <c r="H57" i="60"/>
  <c r="C57" i="60"/>
  <c r="H56" i="60"/>
  <c r="C56" i="60"/>
  <c r="L55" i="60"/>
  <c r="K55" i="60"/>
  <c r="J55" i="60"/>
  <c r="I55" i="60"/>
  <c r="G55" i="60"/>
  <c r="G54" i="60" s="1"/>
  <c r="F55" i="60"/>
  <c r="E55" i="60"/>
  <c r="D55" i="60"/>
  <c r="C55" i="60"/>
  <c r="L54" i="60"/>
  <c r="J54" i="60"/>
  <c r="I54" i="60"/>
  <c r="F54" i="60"/>
  <c r="E54" i="60"/>
  <c r="D54" i="60"/>
  <c r="L53" i="60"/>
  <c r="J53" i="60"/>
  <c r="F53" i="60"/>
  <c r="D53" i="60"/>
  <c r="L52" i="60"/>
  <c r="J52" i="60"/>
  <c r="F52" i="60"/>
  <c r="L51" i="60"/>
  <c r="L50" i="60" s="1"/>
  <c r="J51" i="60"/>
  <c r="F51" i="60"/>
  <c r="F50" i="60"/>
  <c r="H47" i="60"/>
  <c r="C47" i="60"/>
  <c r="H46" i="60"/>
  <c r="C46" i="60"/>
  <c r="L45" i="60"/>
  <c r="H45" i="60"/>
  <c r="G45" i="60"/>
  <c r="C45" i="60"/>
  <c r="H44" i="60"/>
  <c r="C44" i="60"/>
  <c r="K43" i="60"/>
  <c r="J43" i="60"/>
  <c r="I43" i="60"/>
  <c r="F43" i="60"/>
  <c r="E43" i="60"/>
  <c r="C43" i="60" s="1"/>
  <c r="D43" i="60"/>
  <c r="H42" i="60"/>
  <c r="C42" i="60"/>
  <c r="I41" i="60"/>
  <c r="H41" i="60"/>
  <c r="D41" i="60"/>
  <c r="C41" i="60"/>
  <c r="H40" i="60"/>
  <c r="C40" i="60"/>
  <c r="H39" i="60"/>
  <c r="C39" i="60"/>
  <c r="H38" i="60"/>
  <c r="C38" i="60"/>
  <c r="H37" i="60"/>
  <c r="C37" i="60"/>
  <c r="K36" i="60"/>
  <c r="H36" i="60"/>
  <c r="F36" i="60"/>
  <c r="C36" i="60"/>
  <c r="H35" i="60"/>
  <c r="C35" i="60"/>
  <c r="H34" i="60"/>
  <c r="C34" i="60"/>
  <c r="K33" i="60"/>
  <c r="H33" i="60"/>
  <c r="F33" i="60"/>
  <c r="C33" i="60"/>
  <c r="H32" i="60"/>
  <c r="C32" i="60"/>
  <c r="K31" i="60"/>
  <c r="H31" i="60"/>
  <c r="F31" i="60"/>
  <c r="F26" i="60" s="1"/>
  <c r="C31" i="60"/>
  <c r="H30" i="60"/>
  <c r="C30" i="60"/>
  <c r="H29" i="60"/>
  <c r="C29" i="60"/>
  <c r="H28" i="60"/>
  <c r="C28" i="60"/>
  <c r="K27" i="60"/>
  <c r="H27" i="60"/>
  <c r="F27" i="60"/>
  <c r="C27" i="60"/>
  <c r="K26" i="60"/>
  <c r="H26" i="60"/>
  <c r="H25" i="60"/>
  <c r="C25" i="60"/>
  <c r="H24" i="60"/>
  <c r="C24" i="60"/>
  <c r="H23" i="60"/>
  <c r="C23" i="60"/>
  <c r="H22" i="60"/>
  <c r="C22" i="60"/>
  <c r="L21" i="60"/>
  <c r="L289" i="60" s="1"/>
  <c r="L288" i="60" s="1"/>
  <c r="K21" i="60"/>
  <c r="K289" i="60" s="1"/>
  <c r="K288" i="60" s="1"/>
  <c r="J21" i="60"/>
  <c r="J289" i="60" s="1"/>
  <c r="J288" i="60" s="1"/>
  <c r="I21" i="60"/>
  <c r="G21" i="60"/>
  <c r="G289" i="60" s="1"/>
  <c r="G288" i="60" s="1"/>
  <c r="F21" i="60"/>
  <c r="F289" i="60" s="1"/>
  <c r="F288" i="60" s="1"/>
  <c r="E21" i="60"/>
  <c r="D21" i="60"/>
  <c r="D289" i="60" s="1"/>
  <c r="D288" i="60" s="1"/>
  <c r="K20" i="60"/>
  <c r="G20" i="60"/>
  <c r="H298" i="59"/>
  <c r="C298" i="59"/>
  <c r="H297" i="59"/>
  <c r="C297" i="59"/>
  <c r="H296" i="59"/>
  <c r="C296" i="59"/>
  <c r="H295" i="59"/>
  <c r="C295" i="59"/>
  <c r="H294" i="59"/>
  <c r="C294" i="59"/>
  <c r="H293" i="59"/>
  <c r="C293" i="59"/>
  <c r="H292" i="59"/>
  <c r="C292" i="59"/>
  <c r="H291" i="59"/>
  <c r="C291" i="59"/>
  <c r="C290" i="59" s="1"/>
  <c r="L290" i="59"/>
  <c r="K290" i="59"/>
  <c r="J290" i="59"/>
  <c r="I290" i="59"/>
  <c r="H290" i="59"/>
  <c r="G290" i="59"/>
  <c r="F290" i="59"/>
  <c r="E290" i="59"/>
  <c r="D290" i="59"/>
  <c r="G289" i="59"/>
  <c r="G288" i="59" s="1"/>
  <c r="H285" i="59"/>
  <c r="C285" i="59"/>
  <c r="H284" i="59"/>
  <c r="C284" i="59"/>
  <c r="L283" i="59"/>
  <c r="L286" i="59" s="1"/>
  <c r="K283" i="59"/>
  <c r="J283" i="59"/>
  <c r="J286" i="59" s="1"/>
  <c r="I283" i="59"/>
  <c r="H283" i="59" s="1"/>
  <c r="G283" i="59"/>
  <c r="F283" i="59"/>
  <c r="F286" i="59" s="1"/>
  <c r="E283" i="59"/>
  <c r="D283" i="59"/>
  <c r="D286" i="59" s="1"/>
  <c r="C283" i="59"/>
  <c r="H282" i="59"/>
  <c r="C282" i="59"/>
  <c r="L281" i="59"/>
  <c r="K281" i="59"/>
  <c r="J281" i="59"/>
  <c r="I281" i="59"/>
  <c r="H281" i="59" s="1"/>
  <c r="G281" i="59"/>
  <c r="F281" i="59"/>
  <c r="E281" i="59"/>
  <c r="D281" i="59"/>
  <c r="C281" i="59"/>
  <c r="H280" i="59"/>
  <c r="C280" i="59"/>
  <c r="H279" i="59"/>
  <c r="C279" i="59"/>
  <c r="H278" i="59"/>
  <c r="C278" i="59"/>
  <c r="H277" i="59"/>
  <c r="C277" i="59"/>
  <c r="L276" i="59"/>
  <c r="K276" i="59"/>
  <c r="J276" i="59"/>
  <c r="I276" i="59"/>
  <c r="H276" i="59" s="1"/>
  <c r="G276" i="59"/>
  <c r="F276" i="59"/>
  <c r="E276" i="59"/>
  <c r="C276" i="59" s="1"/>
  <c r="D276" i="59"/>
  <c r="H275" i="59"/>
  <c r="C275" i="59"/>
  <c r="H274" i="59"/>
  <c r="C274" i="59"/>
  <c r="H273" i="59"/>
  <c r="C273" i="59"/>
  <c r="L272" i="59"/>
  <c r="K272" i="59"/>
  <c r="J272" i="59"/>
  <c r="I272" i="59"/>
  <c r="H272" i="59" s="1"/>
  <c r="G272" i="59"/>
  <c r="F272" i="59"/>
  <c r="E272" i="59"/>
  <c r="C272" i="59" s="1"/>
  <c r="D272" i="59"/>
  <c r="H271" i="59"/>
  <c r="C271" i="59"/>
  <c r="L270" i="59"/>
  <c r="K270" i="59"/>
  <c r="J270" i="59"/>
  <c r="I270" i="59"/>
  <c r="G270" i="59"/>
  <c r="F270" i="59"/>
  <c r="E270" i="59"/>
  <c r="D270" i="59"/>
  <c r="L269" i="59"/>
  <c r="K269" i="59"/>
  <c r="J269" i="59"/>
  <c r="G269" i="59"/>
  <c r="F269" i="59"/>
  <c r="D269" i="59"/>
  <c r="H268" i="59"/>
  <c r="C268" i="59"/>
  <c r="H267" i="59"/>
  <c r="C267" i="59"/>
  <c r="H266" i="59"/>
  <c r="C266" i="59"/>
  <c r="H265" i="59"/>
  <c r="C265" i="59"/>
  <c r="L264" i="59"/>
  <c r="K264" i="59"/>
  <c r="J264" i="59"/>
  <c r="I264" i="59"/>
  <c r="H264" i="59" s="1"/>
  <c r="G264" i="59"/>
  <c r="F264" i="59"/>
  <c r="E264" i="59"/>
  <c r="C264" i="59" s="1"/>
  <c r="D264" i="59"/>
  <c r="H263" i="59"/>
  <c r="C263" i="59"/>
  <c r="H262" i="59"/>
  <c r="C262" i="59"/>
  <c r="H261" i="59"/>
  <c r="C261" i="59"/>
  <c r="L260" i="59"/>
  <c r="K260" i="59"/>
  <c r="J260" i="59"/>
  <c r="I260" i="59"/>
  <c r="G260" i="59"/>
  <c r="F260" i="59"/>
  <c r="E260" i="59"/>
  <c r="D260" i="59"/>
  <c r="L259" i="59"/>
  <c r="K259" i="59"/>
  <c r="J259" i="59"/>
  <c r="G259" i="59"/>
  <c r="F259" i="59"/>
  <c r="D259" i="59"/>
  <c r="H258" i="59"/>
  <c r="C258" i="59"/>
  <c r="H257" i="59"/>
  <c r="C257" i="59"/>
  <c r="H256" i="59"/>
  <c r="C256" i="59"/>
  <c r="H255" i="59"/>
  <c r="C255" i="59"/>
  <c r="H254" i="59"/>
  <c r="C254" i="59"/>
  <c r="H253" i="59"/>
  <c r="C253" i="59"/>
  <c r="L252" i="59"/>
  <c r="K252" i="59"/>
  <c r="J252" i="59"/>
  <c r="I252" i="59"/>
  <c r="G252" i="59"/>
  <c r="F252" i="59"/>
  <c r="E252" i="59"/>
  <c r="D252" i="59"/>
  <c r="L251" i="59"/>
  <c r="K251" i="59"/>
  <c r="J251" i="59"/>
  <c r="G251" i="59"/>
  <c r="F251" i="59"/>
  <c r="D251" i="59"/>
  <c r="H250" i="59"/>
  <c r="C250" i="59"/>
  <c r="H249" i="59"/>
  <c r="C249" i="59"/>
  <c r="H248" i="59"/>
  <c r="C248" i="59"/>
  <c r="H247" i="59"/>
  <c r="C247" i="59"/>
  <c r="L246" i="59"/>
  <c r="K246" i="59"/>
  <c r="J246" i="59"/>
  <c r="I246" i="59"/>
  <c r="H246" i="59" s="1"/>
  <c r="G246" i="59"/>
  <c r="F246" i="59"/>
  <c r="E246" i="59"/>
  <c r="C246" i="59" s="1"/>
  <c r="D246" i="59"/>
  <c r="H245" i="59"/>
  <c r="C245" i="59"/>
  <c r="H244" i="59"/>
  <c r="C244" i="59"/>
  <c r="H243" i="59"/>
  <c r="C243" i="59"/>
  <c r="H242" i="59"/>
  <c r="C242" i="59"/>
  <c r="H241" i="59"/>
  <c r="C241" i="59"/>
  <c r="H240" i="59"/>
  <c r="C240" i="59"/>
  <c r="H239" i="59"/>
  <c r="C239" i="59"/>
  <c r="L238" i="59"/>
  <c r="K238" i="59"/>
  <c r="J238" i="59"/>
  <c r="I238" i="59"/>
  <c r="G238" i="59"/>
  <c r="F238" i="59"/>
  <c r="E238" i="59"/>
  <c r="D238" i="59"/>
  <c r="H237" i="59"/>
  <c r="C237" i="59"/>
  <c r="H236" i="59"/>
  <c r="C236" i="59"/>
  <c r="L235" i="59"/>
  <c r="K235" i="59"/>
  <c r="J235" i="59"/>
  <c r="I235" i="59"/>
  <c r="G235" i="59"/>
  <c r="G231" i="59" s="1"/>
  <c r="F235" i="59"/>
  <c r="E235" i="59"/>
  <c r="D235" i="59"/>
  <c r="C235" i="59"/>
  <c r="H234" i="59"/>
  <c r="C234" i="59"/>
  <c r="L233" i="59"/>
  <c r="K233" i="59"/>
  <c r="K231" i="59" s="1"/>
  <c r="K230" i="59" s="1"/>
  <c r="J233" i="59"/>
  <c r="I233" i="59"/>
  <c r="H233" i="59" s="1"/>
  <c r="G233" i="59"/>
  <c r="F233" i="59"/>
  <c r="E233" i="59"/>
  <c r="D233" i="59"/>
  <c r="C233" i="59"/>
  <c r="H232" i="59"/>
  <c r="C232" i="59"/>
  <c r="L231" i="59"/>
  <c r="J231" i="59"/>
  <c r="F231" i="59"/>
  <c r="D231" i="59"/>
  <c r="L230" i="59"/>
  <c r="J230" i="59"/>
  <c r="F230" i="59"/>
  <c r="D230" i="59"/>
  <c r="H229" i="59"/>
  <c r="C229" i="59"/>
  <c r="H228" i="59"/>
  <c r="C228" i="59"/>
  <c r="L227" i="59"/>
  <c r="K227" i="59"/>
  <c r="H227" i="59" s="1"/>
  <c r="J227" i="59"/>
  <c r="I227" i="59"/>
  <c r="G227" i="59"/>
  <c r="F227" i="59"/>
  <c r="E227" i="59"/>
  <c r="D227" i="59"/>
  <c r="C227" i="59"/>
  <c r="H226" i="59"/>
  <c r="C226" i="59"/>
  <c r="H225" i="59"/>
  <c r="C225" i="59"/>
  <c r="H224" i="59"/>
  <c r="C224" i="59"/>
  <c r="H223" i="59"/>
  <c r="C223" i="59"/>
  <c r="H222" i="59"/>
  <c r="C222" i="59"/>
  <c r="H221" i="59"/>
  <c r="C221" i="59"/>
  <c r="H220" i="59"/>
  <c r="C220" i="59"/>
  <c r="H219" i="59"/>
  <c r="C219" i="59"/>
  <c r="H218" i="59"/>
  <c r="C218" i="59"/>
  <c r="H217" i="59"/>
  <c r="C217" i="59"/>
  <c r="L216" i="59"/>
  <c r="K216" i="59"/>
  <c r="J216" i="59"/>
  <c r="I216" i="59"/>
  <c r="H216" i="59" s="1"/>
  <c r="G216" i="59"/>
  <c r="F216" i="59"/>
  <c r="E216" i="59"/>
  <c r="D216" i="59"/>
  <c r="H215" i="59"/>
  <c r="C215" i="59"/>
  <c r="H214" i="59"/>
  <c r="C214" i="59"/>
  <c r="H213" i="59"/>
  <c r="C213" i="59"/>
  <c r="H212" i="59"/>
  <c r="C212" i="59"/>
  <c r="H211" i="59"/>
  <c r="C211" i="59"/>
  <c r="H210" i="59"/>
  <c r="C210" i="59"/>
  <c r="H209" i="59"/>
  <c r="C209" i="59"/>
  <c r="H208" i="59"/>
  <c r="C208" i="59"/>
  <c r="H207" i="59"/>
  <c r="C207" i="59"/>
  <c r="H206" i="59"/>
  <c r="C206" i="59"/>
  <c r="L205" i="59"/>
  <c r="K205" i="59"/>
  <c r="J205" i="59"/>
  <c r="I205" i="59"/>
  <c r="G205" i="59"/>
  <c r="G204" i="59" s="1"/>
  <c r="F205" i="59"/>
  <c r="E205" i="59"/>
  <c r="D205" i="59"/>
  <c r="C205" i="59"/>
  <c r="L204" i="59"/>
  <c r="J204" i="59"/>
  <c r="I204" i="59"/>
  <c r="F204" i="59"/>
  <c r="D204" i="59"/>
  <c r="H203" i="59"/>
  <c r="C203" i="59"/>
  <c r="H202" i="59"/>
  <c r="C202" i="59"/>
  <c r="H201" i="59"/>
  <c r="C201" i="59"/>
  <c r="H200" i="59"/>
  <c r="C200" i="59"/>
  <c r="H199" i="59"/>
  <c r="C199" i="59"/>
  <c r="L198" i="59"/>
  <c r="K198" i="59"/>
  <c r="J198" i="59"/>
  <c r="I198" i="59"/>
  <c r="H198" i="59" s="1"/>
  <c r="G198" i="59"/>
  <c r="F198" i="59"/>
  <c r="E198" i="59"/>
  <c r="D198" i="59"/>
  <c r="C198" i="59" s="1"/>
  <c r="H197" i="59"/>
  <c r="C197" i="59"/>
  <c r="L196" i="59"/>
  <c r="K196" i="59"/>
  <c r="J196" i="59"/>
  <c r="I196" i="59"/>
  <c r="G196" i="59"/>
  <c r="F196" i="59"/>
  <c r="E196" i="59"/>
  <c r="D196" i="59"/>
  <c r="C196" i="59" s="1"/>
  <c r="L195" i="59"/>
  <c r="J195" i="59"/>
  <c r="G195" i="59"/>
  <c r="F195" i="59"/>
  <c r="D195" i="59"/>
  <c r="L194" i="59"/>
  <c r="J194" i="59"/>
  <c r="F194" i="59"/>
  <c r="D194" i="59"/>
  <c r="H193" i="59"/>
  <c r="C193" i="59"/>
  <c r="L192" i="59"/>
  <c r="K192" i="59"/>
  <c r="J192" i="59"/>
  <c r="I192" i="59"/>
  <c r="G192" i="59"/>
  <c r="F192" i="59"/>
  <c r="E192" i="59"/>
  <c r="E191" i="59" s="1"/>
  <c r="D192" i="59"/>
  <c r="L191" i="59"/>
  <c r="K191" i="59"/>
  <c r="J191" i="59"/>
  <c r="G191" i="59"/>
  <c r="F191" i="59"/>
  <c r="D191" i="59"/>
  <c r="C191" i="59"/>
  <c r="H190" i="59"/>
  <c r="C190" i="59"/>
  <c r="H189" i="59"/>
  <c r="C189" i="59"/>
  <c r="L188" i="59"/>
  <c r="K188" i="59"/>
  <c r="J188" i="59"/>
  <c r="I188" i="59"/>
  <c r="G188" i="59"/>
  <c r="F188" i="59"/>
  <c r="E188" i="59"/>
  <c r="D188" i="59"/>
  <c r="C188" i="59" s="1"/>
  <c r="L187" i="59"/>
  <c r="K187" i="59"/>
  <c r="J187" i="59"/>
  <c r="G187" i="59"/>
  <c r="F187" i="59"/>
  <c r="D187" i="59"/>
  <c r="H186" i="59"/>
  <c r="C186" i="59"/>
  <c r="H185" i="59"/>
  <c r="C185" i="59"/>
  <c r="L184" i="59"/>
  <c r="K184" i="59"/>
  <c r="J184" i="59"/>
  <c r="I184" i="59"/>
  <c r="H184" i="59" s="1"/>
  <c r="G184" i="59"/>
  <c r="F184" i="59"/>
  <c r="E184" i="59"/>
  <c r="C184" i="59" s="1"/>
  <c r="D184" i="59"/>
  <c r="H183" i="59"/>
  <c r="C183" i="59"/>
  <c r="H182" i="59"/>
  <c r="C182" i="59"/>
  <c r="H181" i="59"/>
  <c r="C181" i="59"/>
  <c r="H180" i="59"/>
  <c r="C180" i="59"/>
  <c r="L179" i="59"/>
  <c r="K179" i="59"/>
  <c r="J179" i="59"/>
  <c r="I179" i="59"/>
  <c r="G179" i="59"/>
  <c r="F179" i="59"/>
  <c r="E179" i="59"/>
  <c r="D179" i="59"/>
  <c r="C179" i="59"/>
  <c r="H178" i="59"/>
  <c r="C178" i="59"/>
  <c r="H177" i="59"/>
  <c r="C177" i="59"/>
  <c r="H176" i="59"/>
  <c r="C176" i="59"/>
  <c r="L175" i="59"/>
  <c r="K175" i="59"/>
  <c r="J175" i="59"/>
  <c r="I175" i="59"/>
  <c r="G175" i="59"/>
  <c r="F175" i="59"/>
  <c r="E175" i="59"/>
  <c r="D175" i="59"/>
  <c r="C175" i="59"/>
  <c r="L174" i="59"/>
  <c r="J174" i="59"/>
  <c r="I174" i="59"/>
  <c r="F174" i="59"/>
  <c r="E174" i="59"/>
  <c r="D174" i="59"/>
  <c r="L173" i="59"/>
  <c r="J173" i="59"/>
  <c r="F173" i="59"/>
  <c r="D173" i="59"/>
  <c r="H172" i="59"/>
  <c r="C172" i="59"/>
  <c r="H171" i="59"/>
  <c r="C171" i="59"/>
  <c r="H170" i="59"/>
  <c r="C170" i="59"/>
  <c r="H169" i="59"/>
  <c r="C169" i="59"/>
  <c r="H168" i="59"/>
  <c r="C168" i="59"/>
  <c r="H167" i="59"/>
  <c r="C167" i="59"/>
  <c r="L166" i="59"/>
  <c r="K166" i="59"/>
  <c r="J166" i="59"/>
  <c r="I166" i="59"/>
  <c r="G166" i="59"/>
  <c r="F166" i="59"/>
  <c r="E166" i="59"/>
  <c r="E165" i="59" s="1"/>
  <c r="D166" i="59"/>
  <c r="C166" i="59" s="1"/>
  <c r="L165" i="59"/>
  <c r="K165" i="59"/>
  <c r="J165" i="59"/>
  <c r="G165" i="59"/>
  <c r="C165" i="59" s="1"/>
  <c r="F165" i="59"/>
  <c r="D165" i="59"/>
  <c r="H164" i="59"/>
  <c r="C164" i="59"/>
  <c r="H163" i="59"/>
  <c r="C163" i="59"/>
  <c r="H162" i="59"/>
  <c r="C162" i="59"/>
  <c r="H161" i="59"/>
  <c r="C161" i="59"/>
  <c r="L160" i="59"/>
  <c r="K160" i="59"/>
  <c r="J160" i="59"/>
  <c r="I160" i="59"/>
  <c r="H160" i="59" s="1"/>
  <c r="G160" i="59"/>
  <c r="F160" i="59"/>
  <c r="E160" i="59"/>
  <c r="D160" i="59"/>
  <c r="H159" i="59"/>
  <c r="C159" i="59"/>
  <c r="H158" i="59"/>
  <c r="C158" i="59"/>
  <c r="H157" i="59"/>
  <c r="C157" i="59"/>
  <c r="H156" i="59"/>
  <c r="C156" i="59"/>
  <c r="H155" i="59"/>
  <c r="C155" i="59"/>
  <c r="H154" i="59"/>
  <c r="C154" i="59"/>
  <c r="H153" i="59"/>
  <c r="C153" i="59"/>
  <c r="H152" i="59"/>
  <c r="C152" i="59"/>
  <c r="L151" i="59"/>
  <c r="K151" i="59"/>
  <c r="H151" i="59" s="1"/>
  <c r="J151" i="59"/>
  <c r="I151" i="59"/>
  <c r="G151" i="59"/>
  <c r="F151" i="59"/>
  <c r="E151" i="59"/>
  <c r="D151" i="59"/>
  <c r="C151" i="59"/>
  <c r="H150" i="59"/>
  <c r="C150" i="59"/>
  <c r="H149" i="59"/>
  <c r="C149" i="59"/>
  <c r="H148" i="59"/>
  <c r="C148" i="59"/>
  <c r="H147" i="59"/>
  <c r="C147" i="59"/>
  <c r="H146" i="59"/>
  <c r="C146" i="59"/>
  <c r="H145" i="59"/>
  <c r="C145" i="59"/>
  <c r="L144" i="59"/>
  <c r="K144" i="59"/>
  <c r="J144" i="59"/>
  <c r="I144" i="59"/>
  <c r="H144" i="59" s="1"/>
  <c r="G144" i="59"/>
  <c r="F144" i="59"/>
  <c r="E144" i="59"/>
  <c r="D144" i="59"/>
  <c r="C144" i="59" s="1"/>
  <c r="H143" i="59"/>
  <c r="C143" i="59"/>
  <c r="H142" i="59"/>
  <c r="C142" i="59"/>
  <c r="L141" i="59"/>
  <c r="K141" i="59"/>
  <c r="J141" i="59"/>
  <c r="I141" i="59"/>
  <c r="G141" i="59"/>
  <c r="F141" i="59"/>
  <c r="E141" i="59"/>
  <c r="D141" i="59"/>
  <c r="C141" i="59"/>
  <c r="H140" i="59"/>
  <c r="C140" i="59"/>
  <c r="H139" i="59"/>
  <c r="C139" i="59"/>
  <c r="H138" i="59"/>
  <c r="C138" i="59"/>
  <c r="H137" i="59"/>
  <c r="C137" i="59"/>
  <c r="L136" i="59"/>
  <c r="K136" i="59"/>
  <c r="J136" i="59"/>
  <c r="I136" i="59"/>
  <c r="H136" i="59" s="1"/>
  <c r="G136" i="59"/>
  <c r="F136" i="59"/>
  <c r="E136" i="59"/>
  <c r="D136" i="59"/>
  <c r="H135" i="59"/>
  <c r="C135" i="59"/>
  <c r="H134" i="59"/>
  <c r="C134" i="59"/>
  <c r="H133" i="59"/>
  <c r="C133" i="59"/>
  <c r="H132" i="59"/>
  <c r="C132" i="59"/>
  <c r="L131" i="59"/>
  <c r="K131" i="59"/>
  <c r="J131" i="59"/>
  <c r="I131" i="59"/>
  <c r="G131" i="59"/>
  <c r="G130" i="59" s="1"/>
  <c r="F131" i="59"/>
  <c r="E131" i="59"/>
  <c r="D131" i="59"/>
  <c r="C131" i="59"/>
  <c r="L130" i="59"/>
  <c r="J130" i="59"/>
  <c r="F130" i="59"/>
  <c r="D130" i="59"/>
  <c r="H129" i="59"/>
  <c r="H128" i="59" s="1"/>
  <c r="C129" i="59"/>
  <c r="C128" i="59" s="1"/>
  <c r="L128" i="59"/>
  <c r="K128" i="59"/>
  <c r="J128" i="59"/>
  <c r="I128" i="59"/>
  <c r="G128" i="59"/>
  <c r="F128" i="59"/>
  <c r="E128" i="59"/>
  <c r="D128" i="59"/>
  <c r="H127" i="59"/>
  <c r="C127" i="59"/>
  <c r="H126" i="59"/>
  <c r="C126" i="59"/>
  <c r="H125" i="59"/>
  <c r="C125" i="59"/>
  <c r="H124" i="59"/>
  <c r="C124" i="59"/>
  <c r="H123" i="59"/>
  <c r="C123" i="59"/>
  <c r="L122" i="59"/>
  <c r="K122" i="59"/>
  <c r="J122" i="59"/>
  <c r="I122" i="59"/>
  <c r="H122" i="59" s="1"/>
  <c r="G122" i="59"/>
  <c r="F122" i="59"/>
  <c r="E122" i="59"/>
  <c r="D122" i="59"/>
  <c r="C122" i="59" s="1"/>
  <c r="H121" i="59"/>
  <c r="C121" i="59"/>
  <c r="H120" i="59"/>
  <c r="C120" i="59"/>
  <c r="H119" i="59"/>
  <c r="C119" i="59"/>
  <c r="H118" i="59"/>
  <c r="C118" i="59"/>
  <c r="H117" i="59"/>
  <c r="C117" i="59"/>
  <c r="L116" i="59"/>
  <c r="K116" i="59"/>
  <c r="J116" i="59"/>
  <c r="I116" i="59"/>
  <c r="H116" i="59" s="1"/>
  <c r="G116" i="59"/>
  <c r="F116" i="59"/>
  <c r="E116" i="59"/>
  <c r="D116" i="59"/>
  <c r="C116" i="59" s="1"/>
  <c r="H115" i="59"/>
  <c r="C115" i="59"/>
  <c r="H114" i="59"/>
  <c r="C114" i="59"/>
  <c r="H113" i="59"/>
  <c r="C113" i="59"/>
  <c r="L112" i="59"/>
  <c r="K112" i="59"/>
  <c r="J112" i="59"/>
  <c r="I112" i="59"/>
  <c r="H112" i="59" s="1"/>
  <c r="G112" i="59"/>
  <c r="F112" i="59"/>
  <c r="E112" i="59"/>
  <c r="D112" i="59"/>
  <c r="C112" i="59" s="1"/>
  <c r="H111" i="59"/>
  <c r="C111" i="59"/>
  <c r="H110" i="59"/>
  <c r="C110" i="59"/>
  <c r="H109" i="59"/>
  <c r="C109" i="59"/>
  <c r="H108" i="59"/>
  <c r="C108" i="59"/>
  <c r="H107" i="59"/>
  <c r="C107" i="59"/>
  <c r="H106" i="59"/>
  <c r="C106" i="59"/>
  <c r="H105" i="59"/>
  <c r="C105" i="59"/>
  <c r="H104" i="59"/>
  <c r="C104" i="59"/>
  <c r="L103" i="59"/>
  <c r="K103" i="59"/>
  <c r="J103" i="59"/>
  <c r="I103" i="59"/>
  <c r="G103" i="59"/>
  <c r="F103" i="59"/>
  <c r="E103" i="59"/>
  <c r="D103" i="59"/>
  <c r="C103" i="59"/>
  <c r="H102" i="59"/>
  <c r="C102" i="59"/>
  <c r="H101" i="59"/>
  <c r="C101" i="59"/>
  <c r="H100" i="59"/>
  <c r="C100" i="59"/>
  <c r="H99" i="59"/>
  <c r="C99" i="59"/>
  <c r="H98" i="59"/>
  <c r="C98" i="59"/>
  <c r="H97" i="59"/>
  <c r="C97" i="59"/>
  <c r="H96" i="59"/>
  <c r="C96" i="59"/>
  <c r="L95" i="59"/>
  <c r="K95" i="59"/>
  <c r="J95" i="59"/>
  <c r="H95" i="59" s="1"/>
  <c r="I95" i="59"/>
  <c r="G95" i="59"/>
  <c r="G83" i="59" s="1"/>
  <c r="G75" i="59" s="1"/>
  <c r="F95" i="59"/>
  <c r="E95" i="59"/>
  <c r="D95" i="59"/>
  <c r="C95" i="59"/>
  <c r="H94" i="59"/>
  <c r="C94" i="59"/>
  <c r="H93" i="59"/>
  <c r="C93" i="59"/>
  <c r="H92" i="59"/>
  <c r="C92" i="59"/>
  <c r="H91" i="59"/>
  <c r="C91" i="59"/>
  <c r="H90" i="59"/>
  <c r="C90" i="59"/>
  <c r="L89" i="59"/>
  <c r="K89" i="59"/>
  <c r="K83" i="59" s="1"/>
  <c r="J89" i="59"/>
  <c r="I89" i="59"/>
  <c r="H89" i="59" s="1"/>
  <c r="G89" i="59"/>
  <c r="F89" i="59"/>
  <c r="E89" i="59"/>
  <c r="D89" i="59"/>
  <c r="C89" i="59"/>
  <c r="H88" i="59"/>
  <c r="C88" i="59"/>
  <c r="H87" i="59"/>
  <c r="C87" i="59"/>
  <c r="H86" i="59"/>
  <c r="C86" i="59"/>
  <c r="H85" i="59"/>
  <c r="C85" i="59"/>
  <c r="L84" i="59"/>
  <c r="K84" i="59"/>
  <c r="J84" i="59"/>
  <c r="I84" i="59"/>
  <c r="G84" i="59"/>
  <c r="F84" i="59"/>
  <c r="E84" i="59"/>
  <c r="E83" i="59" s="1"/>
  <c r="D84" i="59"/>
  <c r="L83" i="59"/>
  <c r="J83" i="59"/>
  <c r="F83" i="59"/>
  <c r="D83" i="59"/>
  <c r="C83" i="59"/>
  <c r="H82" i="59"/>
  <c r="C82" i="59"/>
  <c r="H81" i="59"/>
  <c r="C81" i="59"/>
  <c r="L80" i="59"/>
  <c r="K80" i="59"/>
  <c r="J80" i="59"/>
  <c r="I80" i="59"/>
  <c r="H80" i="59" s="1"/>
  <c r="G80" i="59"/>
  <c r="F80" i="59"/>
  <c r="E80" i="59"/>
  <c r="D80" i="59"/>
  <c r="C80" i="59" s="1"/>
  <c r="H79" i="59"/>
  <c r="C79" i="59"/>
  <c r="H78" i="59"/>
  <c r="C78" i="59"/>
  <c r="L77" i="59"/>
  <c r="K77" i="59"/>
  <c r="J77" i="59"/>
  <c r="I77" i="59"/>
  <c r="G77" i="59"/>
  <c r="G76" i="59" s="1"/>
  <c r="F77" i="59"/>
  <c r="E77" i="59"/>
  <c r="D77" i="59"/>
  <c r="C77" i="59"/>
  <c r="L76" i="59"/>
  <c r="J76" i="59"/>
  <c r="I76" i="59"/>
  <c r="F76" i="59"/>
  <c r="E76" i="59"/>
  <c r="D76" i="59"/>
  <c r="L75" i="59"/>
  <c r="J75" i="59"/>
  <c r="F75" i="59"/>
  <c r="D75" i="59"/>
  <c r="H74" i="59"/>
  <c r="C74" i="59"/>
  <c r="H73" i="59"/>
  <c r="C73" i="59"/>
  <c r="H72" i="59"/>
  <c r="C72" i="59"/>
  <c r="H71" i="59"/>
  <c r="C71" i="59"/>
  <c r="H70" i="59"/>
  <c r="C70" i="59"/>
  <c r="L69" i="59"/>
  <c r="K69" i="59"/>
  <c r="K67" i="59" s="1"/>
  <c r="J69" i="59"/>
  <c r="I69" i="59"/>
  <c r="H69" i="59" s="1"/>
  <c r="G69" i="59"/>
  <c r="F69" i="59"/>
  <c r="E69" i="59"/>
  <c r="D69" i="59"/>
  <c r="C69" i="59"/>
  <c r="H68" i="59"/>
  <c r="C68" i="59"/>
  <c r="L67" i="59"/>
  <c r="J67" i="59"/>
  <c r="I67" i="59"/>
  <c r="G67" i="59"/>
  <c r="G53" i="59" s="1"/>
  <c r="F67" i="59"/>
  <c r="E67" i="59"/>
  <c r="D67" i="59"/>
  <c r="C67" i="59"/>
  <c r="H66" i="59"/>
  <c r="C66" i="59"/>
  <c r="H65" i="59"/>
  <c r="C65" i="59"/>
  <c r="H64" i="59"/>
  <c r="C64" i="59"/>
  <c r="H63" i="59"/>
  <c r="C63" i="59"/>
  <c r="H62" i="59"/>
  <c r="C62" i="59"/>
  <c r="H61" i="59"/>
  <c r="C61" i="59"/>
  <c r="H60" i="59"/>
  <c r="C60" i="59"/>
  <c r="H59" i="59"/>
  <c r="C59" i="59"/>
  <c r="L58" i="59"/>
  <c r="K58" i="59"/>
  <c r="J58" i="59"/>
  <c r="I58" i="59"/>
  <c r="H58" i="59" s="1"/>
  <c r="G58" i="59"/>
  <c r="F58" i="59"/>
  <c r="E58" i="59"/>
  <c r="D58" i="59"/>
  <c r="C58" i="59" s="1"/>
  <c r="H57" i="59"/>
  <c r="C57" i="59"/>
  <c r="H56" i="59"/>
  <c r="C56" i="59"/>
  <c r="L55" i="59"/>
  <c r="K55" i="59"/>
  <c r="J55" i="59"/>
  <c r="I55" i="59"/>
  <c r="G55" i="59"/>
  <c r="G54" i="59" s="1"/>
  <c r="F55" i="59"/>
  <c r="E55" i="59"/>
  <c r="D55" i="59"/>
  <c r="C55" i="59"/>
  <c r="L54" i="59"/>
  <c r="J54" i="59"/>
  <c r="I54" i="59"/>
  <c r="F54" i="59"/>
  <c r="E54" i="59"/>
  <c r="D54" i="59"/>
  <c r="L53" i="59"/>
  <c r="J53" i="59"/>
  <c r="F53" i="59"/>
  <c r="D53" i="59"/>
  <c r="L52" i="59"/>
  <c r="J52" i="59"/>
  <c r="F52" i="59"/>
  <c r="D52" i="59"/>
  <c r="L51" i="59"/>
  <c r="J51" i="59"/>
  <c r="J287" i="59" s="1"/>
  <c r="F51" i="59"/>
  <c r="D51" i="59"/>
  <c r="D287" i="59" s="1"/>
  <c r="L50" i="59"/>
  <c r="J50" i="59"/>
  <c r="F50" i="59"/>
  <c r="D50" i="59"/>
  <c r="H47" i="59"/>
  <c r="C47" i="59"/>
  <c r="H46" i="59"/>
  <c r="C46" i="59"/>
  <c r="L45" i="59"/>
  <c r="L287" i="59" s="1"/>
  <c r="H45" i="59"/>
  <c r="G45" i="59"/>
  <c r="C45" i="59"/>
  <c r="H44" i="59"/>
  <c r="C44" i="59"/>
  <c r="K43" i="59"/>
  <c r="J43" i="59"/>
  <c r="I43" i="59"/>
  <c r="H43" i="59"/>
  <c r="F43" i="59"/>
  <c r="E43" i="59"/>
  <c r="D43" i="59"/>
  <c r="C43" i="59"/>
  <c r="H42" i="59"/>
  <c r="C42" i="59"/>
  <c r="I41" i="59"/>
  <c r="H41" i="59"/>
  <c r="D41" i="59"/>
  <c r="C41" i="59"/>
  <c r="H40" i="59"/>
  <c r="C40" i="59"/>
  <c r="H39" i="59"/>
  <c r="C39" i="59"/>
  <c r="H38" i="59"/>
  <c r="C38" i="59"/>
  <c r="H37" i="59"/>
  <c r="C37" i="59"/>
  <c r="K36" i="59"/>
  <c r="H36" i="59"/>
  <c r="F36" i="59"/>
  <c r="C36" i="59" s="1"/>
  <c r="H35" i="59"/>
  <c r="C35" i="59"/>
  <c r="H34" i="59"/>
  <c r="C34" i="59"/>
  <c r="K33" i="59"/>
  <c r="H33" i="59"/>
  <c r="F33" i="59"/>
  <c r="C33" i="59"/>
  <c r="H32" i="59"/>
  <c r="C32" i="59"/>
  <c r="K31" i="59"/>
  <c r="H31" i="59"/>
  <c r="F31" i="59"/>
  <c r="C31" i="59"/>
  <c r="H30" i="59"/>
  <c r="C30" i="59"/>
  <c r="H29" i="59"/>
  <c r="C29" i="59"/>
  <c r="H28" i="59"/>
  <c r="C28" i="59"/>
  <c r="K27" i="59"/>
  <c r="H27" i="59"/>
  <c r="F27" i="59"/>
  <c r="C27" i="59" s="1"/>
  <c r="K26" i="59"/>
  <c r="H26" i="59"/>
  <c r="F26" i="59"/>
  <c r="F287" i="59" s="1"/>
  <c r="H25" i="59"/>
  <c r="C25" i="59"/>
  <c r="H24" i="59"/>
  <c r="C24" i="59"/>
  <c r="H23" i="59"/>
  <c r="C23" i="59"/>
  <c r="H22" i="59"/>
  <c r="C22" i="59"/>
  <c r="L21" i="59"/>
  <c r="L289" i="59" s="1"/>
  <c r="L288" i="59" s="1"/>
  <c r="K21" i="59"/>
  <c r="J21" i="59"/>
  <c r="J289" i="59" s="1"/>
  <c r="J288" i="59" s="1"/>
  <c r="I21" i="59"/>
  <c r="I289" i="59" s="1"/>
  <c r="I288" i="59" s="1"/>
  <c r="G21" i="59"/>
  <c r="G20" i="59" s="1"/>
  <c r="F21" i="59"/>
  <c r="F289" i="59" s="1"/>
  <c r="F288" i="59" s="1"/>
  <c r="E21" i="59"/>
  <c r="E289" i="59" s="1"/>
  <c r="E288" i="59" s="1"/>
  <c r="D21" i="59"/>
  <c r="D289" i="59" s="1"/>
  <c r="D288" i="59" s="1"/>
  <c r="C21" i="59"/>
  <c r="C289" i="59" s="1"/>
  <c r="L20" i="59"/>
  <c r="J20" i="59"/>
  <c r="I20" i="59"/>
  <c r="F20" i="59"/>
  <c r="E20" i="59"/>
  <c r="D20" i="59"/>
  <c r="H298" i="58"/>
  <c r="C298" i="58"/>
  <c r="H297" i="58"/>
  <c r="C297" i="58"/>
  <c r="H296" i="58"/>
  <c r="C296" i="58"/>
  <c r="H295" i="58"/>
  <c r="C295" i="58"/>
  <c r="H294" i="58"/>
  <c r="C294" i="58"/>
  <c r="H293" i="58"/>
  <c r="C293" i="58"/>
  <c r="H292" i="58"/>
  <c r="C292" i="58"/>
  <c r="H291" i="58"/>
  <c r="C291" i="58"/>
  <c r="L290" i="58"/>
  <c r="K290" i="58"/>
  <c r="J290" i="58"/>
  <c r="I290" i="58"/>
  <c r="H290" i="58"/>
  <c r="G290" i="58"/>
  <c r="F290" i="58"/>
  <c r="E290" i="58"/>
  <c r="D290" i="58"/>
  <c r="C290" i="58"/>
  <c r="H285" i="58"/>
  <c r="C285" i="58"/>
  <c r="H284" i="58"/>
  <c r="C284" i="58"/>
  <c r="L283" i="58"/>
  <c r="K283" i="58"/>
  <c r="J283" i="58"/>
  <c r="I283" i="58"/>
  <c r="G283" i="58"/>
  <c r="F283" i="58"/>
  <c r="E283" i="58"/>
  <c r="D283" i="58"/>
  <c r="C283" i="58"/>
  <c r="H282" i="58"/>
  <c r="C282" i="58"/>
  <c r="L281" i="58"/>
  <c r="K281" i="58"/>
  <c r="J281" i="58"/>
  <c r="I281" i="58"/>
  <c r="H281" i="58" s="1"/>
  <c r="G281" i="58"/>
  <c r="F281" i="58"/>
  <c r="E281" i="58"/>
  <c r="D281" i="58"/>
  <c r="C281" i="58"/>
  <c r="H280" i="58"/>
  <c r="C280" i="58"/>
  <c r="H279" i="58"/>
  <c r="C279" i="58"/>
  <c r="H278" i="58"/>
  <c r="C278" i="58"/>
  <c r="H277" i="58"/>
  <c r="C277" i="58"/>
  <c r="L276" i="58"/>
  <c r="K276" i="58"/>
  <c r="J276" i="58"/>
  <c r="I276" i="58"/>
  <c r="H276" i="58" s="1"/>
  <c r="G276" i="58"/>
  <c r="F276" i="58"/>
  <c r="E276" i="58"/>
  <c r="C276" i="58" s="1"/>
  <c r="D276" i="58"/>
  <c r="H275" i="58"/>
  <c r="C275" i="58"/>
  <c r="H274" i="58"/>
  <c r="C274" i="58"/>
  <c r="H273" i="58"/>
  <c r="C273" i="58"/>
  <c r="L272" i="58"/>
  <c r="K272" i="58"/>
  <c r="J272" i="58"/>
  <c r="I272" i="58"/>
  <c r="H272" i="58" s="1"/>
  <c r="G272" i="58"/>
  <c r="F272" i="58"/>
  <c r="E272" i="58"/>
  <c r="C272" i="58" s="1"/>
  <c r="D272" i="58"/>
  <c r="H271" i="58"/>
  <c r="C271" i="58"/>
  <c r="L270" i="58"/>
  <c r="K270" i="58"/>
  <c r="J270" i="58"/>
  <c r="J269" i="58" s="1"/>
  <c r="G270" i="58"/>
  <c r="F270" i="58"/>
  <c r="F269" i="58" s="1"/>
  <c r="E270" i="58"/>
  <c r="D270" i="58"/>
  <c r="L269" i="58"/>
  <c r="K269" i="58"/>
  <c r="G269" i="58"/>
  <c r="D269" i="58"/>
  <c r="H268" i="58"/>
  <c r="C268" i="58"/>
  <c r="H267" i="58"/>
  <c r="C267" i="58"/>
  <c r="H266" i="58"/>
  <c r="C266" i="58"/>
  <c r="H265" i="58"/>
  <c r="C265" i="58"/>
  <c r="L264" i="58"/>
  <c r="K264" i="58"/>
  <c r="J264" i="58"/>
  <c r="I264" i="58"/>
  <c r="H264" i="58" s="1"/>
  <c r="G264" i="58"/>
  <c r="F264" i="58"/>
  <c r="E264" i="58"/>
  <c r="C264" i="58" s="1"/>
  <c r="D264" i="58"/>
  <c r="H263" i="58"/>
  <c r="C263" i="58"/>
  <c r="H262" i="58"/>
  <c r="C262" i="58"/>
  <c r="H261" i="58"/>
  <c r="C261" i="58"/>
  <c r="L260" i="58"/>
  <c r="K260" i="58"/>
  <c r="J260" i="58"/>
  <c r="J259" i="58" s="1"/>
  <c r="J230" i="58" s="1"/>
  <c r="J194" i="58" s="1"/>
  <c r="I260" i="58"/>
  <c r="G260" i="58"/>
  <c r="F260" i="58"/>
  <c r="F259" i="58" s="1"/>
  <c r="F230" i="58" s="1"/>
  <c r="E260" i="58"/>
  <c r="D260" i="58"/>
  <c r="L259" i="58"/>
  <c r="K259" i="58"/>
  <c r="G259" i="58"/>
  <c r="D259" i="58"/>
  <c r="H258" i="58"/>
  <c r="C258" i="58"/>
  <c r="H257" i="58"/>
  <c r="C257" i="58"/>
  <c r="H256" i="58"/>
  <c r="C256" i="58"/>
  <c r="H255" i="58"/>
  <c r="C255" i="58"/>
  <c r="H254" i="58"/>
  <c r="C254" i="58"/>
  <c r="H253" i="58"/>
  <c r="C253" i="58"/>
  <c r="L252" i="58"/>
  <c r="K252" i="58"/>
  <c r="J252" i="58"/>
  <c r="I252" i="58"/>
  <c r="G252" i="58"/>
  <c r="F252" i="58"/>
  <c r="E252" i="58"/>
  <c r="D252" i="58"/>
  <c r="L251" i="58"/>
  <c r="K251" i="58"/>
  <c r="J251" i="58"/>
  <c r="G251" i="58"/>
  <c r="F251" i="58"/>
  <c r="D251" i="58"/>
  <c r="H250" i="58"/>
  <c r="C250" i="58"/>
  <c r="H249" i="58"/>
  <c r="C249" i="58"/>
  <c r="H248" i="58"/>
  <c r="C248" i="58"/>
  <c r="H247" i="58"/>
  <c r="C247" i="58"/>
  <c r="L246" i="58"/>
  <c r="K246" i="58"/>
  <c r="J246" i="58"/>
  <c r="I246" i="58"/>
  <c r="H246" i="58" s="1"/>
  <c r="G246" i="58"/>
  <c r="F246" i="58"/>
  <c r="E246" i="58"/>
  <c r="C246" i="58" s="1"/>
  <c r="D246" i="58"/>
  <c r="H245" i="58"/>
  <c r="C245" i="58"/>
  <c r="H244" i="58"/>
  <c r="C244" i="58"/>
  <c r="H243" i="58"/>
  <c r="C243" i="58"/>
  <c r="H242" i="58"/>
  <c r="C242" i="58"/>
  <c r="H241" i="58"/>
  <c r="C241" i="58"/>
  <c r="H240" i="58"/>
  <c r="C240" i="58"/>
  <c r="H239" i="58"/>
  <c r="C239" i="58"/>
  <c r="L238" i="58"/>
  <c r="K238" i="58"/>
  <c r="J238" i="58"/>
  <c r="I238" i="58"/>
  <c r="G238" i="58"/>
  <c r="F238" i="58"/>
  <c r="E238" i="58"/>
  <c r="D238" i="58"/>
  <c r="H237" i="58"/>
  <c r="C237" i="58"/>
  <c r="H236" i="58"/>
  <c r="C236" i="58"/>
  <c r="L235" i="58"/>
  <c r="K235" i="58"/>
  <c r="J235" i="58"/>
  <c r="I235" i="58"/>
  <c r="G235" i="58"/>
  <c r="G231" i="58" s="1"/>
  <c r="G230" i="58" s="1"/>
  <c r="F235" i="58"/>
  <c r="E235" i="58"/>
  <c r="D235" i="58"/>
  <c r="C235" i="58"/>
  <c r="H234" i="58"/>
  <c r="C234" i="58"/>
  <c r="L233" i="58"/>
  <c r="K233" i="58"/>
  <c r="K231" i="58" s="1"/>
  <c r="K230" i="58" s="1"/>
  <c r="J233" i="58"/>
  <c r="I233" i="58"/>
  <c r="G233" i="58"/>
  <c r="F233" i="58"/>
  <c r="E233" i="58"/>
  <c r="D233" i="58"/>
  <c r="C233" i="58"/>
  <c r="H232" i="58"/>
  <c r="C232" i="58"/>
  <c r="L231" i="58"/>
  <c r="J231" i="58"/>
  <c r="F231" i="58"/>
  <c r="D231" i="58"/>
  <c r="L230" i="58"/>
  <c r="D230" i="58"/>
  <c r="H229" i="58"/>
  <c r="C229" i="58"/>
  <c r="H228" i="58"/>
  <c r="C228" i="58"/>
  <c r="L227" i="58"/>
  <c r="K227" i="58"/>
  <c r="H227" i="58" s="1"/>
  <c r="J227" i="58"/>
  <c r="I227" i="58"/>
  <c r="G227" i="58"/>
  <c r="F227" i="58"/>
  <c r="E227" i="58"/>
  <c r="D227" i="58"/>
  <c r="C227" i="58"/>
  <c r="H226" i="58"/>
  <c r="C226" i="58"/>
  <c r="H225" i="58"/>
  <c r="C225" i="58"/>
  <c r="H224" i="58"/>
  <c r="C224" i="58"/>
  <c r="H223" i="58"/>
  <c r="C223" i="58"/>
  <c r="H222" i="58"/>
  <c r="C222" i="58"/>
  <c r="H221" i="58"/>
  <c r="C221" i="58"/>
  <c r="H220" i="58"/>
  <c r="C220" i="58"/>
  <c r="H219" i="58"/>
  <c r="C219" i="58"/>
  <c r="H218" i="58"/>
  <c r="C218" i="58"/>
  <c r="H217" i="58"/>
  <c r="C217" i="58"/>
  <c r="L216" i="58"/>
  <c r="K216" i="58"/>
  <c r="J216" i="58"/>
  <c r="I216" i="58"/>
  <c r="H216" i="58" s="1"/>
  <c r="G216" i="58"/>
  <c r="F216" i="58"/>
  <c r="E216" i="58"/>
  <c r="C216" i="58" s="1"/>
  <c r="D216" i="58"/>
  <c r="H215" i="58"/>
  <c r="C215" i="58"/>
  <c r="H214" i="58"/>
  <c r="C214" i="58"/>
  <c r="H213" i="58"/>
  <c r="C213" i="58"/>
  <c r="H212" i="58"/>
  <c r="C212" i="58"/>
  <c r="H211" i="58"/>
  <c r="C211" i="58"/>
  <c r="H210" i="58"/>
  <c r="C210" i="58"/>
  <c r="H209" i="58"/>
  <c r="C209" i="58"/>
  <c r="H208" i="58"/>
  <c r="C208" i="58"/>
  <c r="H207" i="58"/>
  <c r="C207" i="58"/>
  <c r="H206" i="58"/>
  <c r="C206" i="58"/>
  <c r="L205" i="58"/>
  <c r="K205" i="58"/>
  <c r="J205" i="58"/>
  <c r="I205" i="58"/>
  <c r="H205" i="58" s="1"/>
  <c r="G205" i="58"/>
  <c r="F205" i="58"/>
  <c r="E205" i="58"/>
  <c r="D205" i="58"/>
  <c r="C205" i="58"/>
  <c r="L204" i="58"/>
  <c r="J204" i="58"/>
  <c r="I204" i="58"/>
  <c r="F204" i="58"/>
  <c r="D204" i="58"/>
  <c r="H203" i="58"/>
  <c r="C203" i="58"/>
  <c r="H202" i="58"/>
  <c r="C202" i="58"/>
  <c r="H201" i="58"/>
  <c r="C201" i="58"/>
  <c r="H200" i="58"/>
  <c r="C200" i="58"/>
  <c r="H199" i="58"/>
  <c r="C199" i="58"/>
  <c r="L198" i="58"/>
  <c r="K198" i="58"/>
  <c r="J198" i="58"/>
  <c r="I198" i="58"/>
  <c r="H198" i="58" s="1"/>
  <c r="G198" i="58"/>
  <c r="F198" i="58"/>
  <c r="E198" i="58"/>
  <c r="E196" i="58" s="1"/>
  <c r="D198" i="58"/>
  <c r="H197" i="58"/>
  <c r="C197" i="58"/>
  <c r="L196" i="58"/>
  <c r="K196" i="58"/>
  <c r="J196" i="58"/>
  <c r="I196" i="58"/>
  <c r="G196" i="58"/>
  <c r="F196" i="58"/>
  <c r="D196" i="58"/>
  <c r="L195" i="58"/>
  <c r="J195" i="58"/>
  <c r="F195" i="58"/>
  <c r="D195" i="58"/>
  <c r="L194" i="58"/>
  <c r="D194" i="58"/>
  <c r="H193" i="58"/>
  <c r="C193" i="58"/>
  <c r="L192" i="58"/>
  <c r="K192" i="58"/>
  <c r="J192" i="58"/>
  <c r="I192" i="58"/>
  <c r="G192" i="58"/>
  <c r="F192" i="58"/>
  <c r="E192" i="58"/>
  <c r="E191" i="58" s="1"/>
  <c r="D192" i="58"/>
  <c r="L191" i="58"/>
  <c r="K191" i="58"/>
  <c r="J191" i="58"/>
  <c r="G191" i="58"/>
  <c r="F191" i="58"/>
  <c r="D191" i="58"/>
  <c r="C191" i="58"/>
  <c r="H190" i="58"/>
  <c r="C190" i="58"/>
  <c r="H189" i="58"/>
  <c r="C189" i="58"/>
  <c r="L188" i="58"/>
  <c r="K188" i="58"/>
  <c r="J188" i="58"/>
  <c r="I188" i="58"/>
  <c r="G188" i="58"/>
  <c r="F188" i="58"/>
  <c r="E188" i="58"/>
  <c r="D188" i="58"/>
  <c r="C188" i="58" s="1"/>
  <c r="L187" i="58"/>
  <c r="K187" i="58"/>
  <c r="J187" i="58"/>
  <c r="G187" i="58"/>
  <c r="F187" i="58"/>
  <c r="D187" i="58"/>
  <c r="H186" i="58"/>
  <c r="C186" i="58"/>
  <c r="H185" i="58"/>
  <c r="C185" i="58"/>
  <c r="L184" i="58"/>
  <c r="K184" i="58"/>
  <c r="J184" i="58"/>
  <c r="I184" i="58"/>
  <c r="H184" i="58" s="1"/>
  <c r="G184" i="58"/>
  <c r="F184" i="58"/>
  <c r="E184" i="58"/>
  <c r="C184" i="58" s="1"/>
  <c r="D184" i="58"/>
  <c r="H183" i="58"/>
  <c r="C183" i="58"/>
  <c r="H182" i="58"/>
  <c r="C182" i="58"/>
  <c r="H181" i="58"/>
  <c r="C181" i="58"/>
  <c r="H180" i="58"/>
  <c r="C180" i="58"/>
  <c r="L179" i="58"/>
  <c r="K179" i="58"/>
  <c r="H179" i="58" s="1"/>
  <c r="J179" i="58"/>
  <c r="I179" i="58"/>
  <c r="G179" i="58"/>
  <c r="F179" i="58"/>
  <c r="E179" i="58"/>
  <c r="D179" i="58"/>
  <c r="C179" i="58"/>
  <c r="H178" i="58"/>
  <c r="C178" i="58"/>
  <c r="H177" i="58"/>
  <c r="C177" i="58"/>
  <c r="H176" i="58"/>
  <c r="C176" i="58"/>
  <c r="L175" i="58"/>
  <c r="K175" i="58"/>
  <c r="K174" i="58" s="1"/>
  <c r="K173" i="58" s="1"/>
  <c r="J175" i="58"/>
  <c r="I175" i="58"/>
  <c r="G175" i="58"/>
  <c r="F175" i="58"/>
  <c r="E175" i="58"/>
  <c r="D175" i="58"/>
  <c r="C175" i="58"/>
  <c r="L174" i="58"/>
  <c r="J174" i="58"/>
  <c r="I174" i="58"/>
  <c r="F174" i="58"/>
  <c r="E174" i="58"/>
  <c r="E173" i="58" s="1"/>
  <c r="D174" i="58"/>
  <c r="L173" i="58"/>
  <c r="J173" i="58"/>
  <c r="F173" i="58"/>
  <c r="H172" i="58"/>
  <c r="C172" i="58"/>
  <c r="H171" i="58"/>
  <c r="C171" i="58"/>
  <c r="H170" i="58"/>
  <c r="C170" i="58"/>
  <c r="H169" i="58"/>
  <c r="C169" i="58"/>
  <c r="H168" i="58"/>
  <c r="C168" i="58"/>
  <c r="H167" i="58"/>
  <c r="C167" i="58"/>
  <c r="L166" i="58"/>
  <c r="K166" i="58"/>
  <c r="J166" i="58"/>
  <c r="I166" i="58"/>
  <c r="G166" i="58"/>
  <c r="F166" i="58"/>
  <c r="E166" i="58"/>
  <c r="D166" i="58"/>
  <c r="L165" i="58"/>
  <c r="K165" i="58"/>
  <c r="J165" i="58"/>
  <c r="G165" i="58"/>
  <c r="F165" i="58"/>
  <c r="D165" i="58"/>
  <c r="H164" i="58"/>
  <c r="C164" i="58"/>
  <c r="H163" i="58"/>
  <c r="C163" i="58"/>
  <c r="H162" i="58"/>
  <c r="C162" i="58"/>
  <c r="H161" i="58"/>
  <c r="C161" i="58"/>
  <c r="L160" i="58"/>
  <c r="K160" i="58"/>
  <c r="J160" i="58"/>
  <c r="I160" i="58"/>
  <c r="H160" i="58" s="1"/>
  <c r="G160" i="58"/>
  <c r="F160" i="58"/>
  <c r="E160" i="58"/>
  <c r="E130" i="58" s="1"/>
  <c r="D160" i="58"/>
  <c r="H159" i="58"/>
  <c r="C159" i="58"/>
  <c r="H158" i="58"/>
  <c r="C158" i="58"/>
  <c r="H157" i="58"/>
  <c r="C157" i="58"/>
  <c r="H156" i="58"/>
  <c r="C156" i="58"/>
  <c r="H155" i="58"/>
  <c r="C155" i="58"/>
  <c r="H154" i="58"/>
  <c r="C154" i="58"/>
  <c r="H153" i="58"/>
  <c r="C153" i="58"/>
  <c r="H152" i="58"/>
  <c r="C152" i="58"/>
  <c r="L151" i="58"/>
  <c r="K151" i="58"/>
  <c r="J151" i="58"/>
  <c r="I151" i="58"/>
  <c r="G151" i="58"/>
  <c r="F151" i="58"/>
  <c r="E151" i="58"/>
  <c r="D151" i="58"/>
  <c r="C151" i="58"/>
  <c r="H150" i="58"/>
  <c r="C150" i="58"/>
  <c r="H149" i="58"/>
  <c r="C149" i="58"/>
  <c r="H148" i="58"/>
  <c r="C148" i="58"/>
  <c r="H147" i="58"/>
  <c r="C147" i="58"/>
  <c r="H146" i="58"/>
  <c r="C146" i="58"/>
  <c r="H145" i="58"/>
  <c r="C145" i="58"/>
  <c r="L144" i="58"/>
  <c r="K144" i="58"/>
  <c r="J144" i="58"/>
  <c r="I144" i="58"/>
  <c r="H144" i="58" s="1"/>
  <c r="G144" i="58"/>
  <c r="F144" i="58"/>
  <c r="E144" i="58"/>
  <c r="D144" i="58"/>
  <c r="H143" i="58"/>
  <c r="C143" i="58"/>
  <c r="H142" i="58"/>
  <c r="C142" i="58"/>
  <c r="L141" i="58"/>
  <c r="K141" i="58"/>
  <c r="J141" i="58"/>
  <c r="I141" i="58"/>
  <c r="G141" i="58"/>
  <c r="F141" i="58"/>
  <c r="E141" i="58"/>
  <c r="D141" i="58"/>
  <c r="C141" i="58"/>
  <c r="H140" i="58"/>
  <c r="C140" i="58"/>
  <c r="H139" i="58"/>
  <c r="C139" i="58"/>
  <c r="H138" i="58"/>
  <c r="C138" i="58"/>
  <c r="H137" i="58"/>
  <c r="C137" i="58"/>
  <c r="L136" i="58"/>
  <c r="K136" i="58"/>
  <c r="J136" i="58"/>
  <c r="I136" i="58"/>
  <c r="H136" i="58" s="1"/>
  <c r="G136" i="58"/>
  <c r="F136" i="58"/>
  <c r="E136" i="58"/>
  <c r="C136" i="58" s="1"/>
  <c r="D136" i="58"/>
  <c r="H135" i="58"/>
  <c r="C135" i="58"/>
  <c r="H134" i="58"/>
  <c r="C134" i="58"/>
  <c r="H133" i="58"/>
  <c r="C133" i="58"/>
  <c r="H132" i="58"/>
  <c r="C132" i="58"/>
  <c r="L131" i="58"/>
  <c r="K131" i="58"/>
  <c r="J131" i="58"/>
  <c r="I131" i="58"/>
  <c r="H131" i="58" s="1"/>
  <c r="G131" i="58"/>
  <c r="F131" i="58"/>
  <c r="E131" i="58"/>
  <c r="D131" i="58"/>
  <c r="C131" i="58"/>
  <c r="L130" i="58"/>
  <c r="J130" i="58"/>
  <c r="I130" i="58"/>
  <c r="F130" i="58"/>
  <c r="D130" i="58"/>
  <c r="H129" i="58"/>
  <c r="H128" i="58" s="1"/>
  <c r="C129" i="58"/>
  <c r="C128" i="58" s="1"/>
  <c r="L128" i="58"/>
  <c r="K128" i="58"/>
  <c r="J128" i="58"/>
  <c r="I128" i="58"/>
  <c r="G128" i="58"/>
  <c r="F128" i="58"/>
  <c r="E128" i="58"/>
  <c r="D128" i="58"/>
  <c r="H127" i="58"/>
  <c r="C127" i="58"/>
  <c r="H126" i="58"/>
  <c r="C126" i="58"/>
  <c r="H125" i="58"/>
  <c r="C125" i="58"/>
  <c r="H124" i="58"/>
  <c r="C124" i="58"/>
  <c r="H123" i="58"/>
  <c r="C123" i="58"/>
  <c r="L122" i="58"/>
  <c r="K122" i="58"/>
  <c r="J122" i="58"/>
  <c r="I122" i="58"/>
  <c r="H122" i="58" s="1"/>
  <c r="G122" i="58"/>
  <c r="F122" i="58"/>
  <c r="E122" i="58"/>
  <c r="D122" i="58"/>
  <c r="C122" i="58" s="1"/>
  <c r="H121" i="58"/>
  <c r="C121" i="58"/>
  <c r="H120" i="58"/>
  <c r="C120" i="58"/>
  <c r="H119" i="58"/>
  <c r="C119" i="58"/>
  <c r="H118" i="58"/>
  <c r="C118" i="58"/>
  <c r="H117" i="58"/>
  <c r="C117" i="58"/>
  <c r="L116" i="58"/>
  <c r="K116" i="58"/>
  <c r="J116" i="58"/>
  <c r="I116" i="58"/>
  <c r="H116" i="58" s="1"/>
  <c r="G116" i="58"/>
  <c r="F116" i="58"/>
  <c r="E116" i="58"/>
  <c r="D116" i="58"/>
  <c r="C116" i="58" s="1"/>
  <c r="H115" i="58"/>
  <c r="C115" i="58"/>
  <c r="H114" i="58"/>
  <c r="C114" i="58"/>
  <c r="H113" i="58"/>
  <c r="C113" i="58"/>
  <c r="L112" i="58"/>
  <c r="K112" i="58"/>
  <c r="J112" i="58"/>
  <c r="I112" i="58"/>
  <c r="H112" i="58" s="1"/>
  <c r="G112" i="58"/>
  <c r="F112" i="58"/>
  <c r="E112" i="58"/>
  <c r="D112" i="58"/>
  <c r="C112" i="58" s="1"/>
  <c r="H111" i="58"/>
  <c r="C111" i="58"/>
  <c r="H110" i="58"/>
  <c r="C110" i="58"/>
  <c r="H109" i="58"/>
  <c r="C109" i="58"/>
  <c r="H108" i="58"/>
  <c r="C108" i="58"/>
  <c r="H107" i="58"/>
  <c r="C107" i="58"/>
  <c r="H106" i="58"/>
  <c r="C106" i="58"/>
  <c r="H105" i="58"/>
  <c r="C105" i="58"/>
  <c r="H104" i="58"/>
  <c r="C104" i="58"/>
  <c r="L103" i="58"/>
  <c r="K103" i="58"/>
  <c r="J103" i="58"/>
  <c r="I103" i="58"/>
  <c r="H103" i="58"/>
  <c r="G103" i="58"/>
  <c r="F103" i="58"/>
  <c r="E103" i="58"/>
  <c r="D103" i="58"/>
  <c r="C103" i="58" s="1"/>
  <c r="H102" i="58"/>
  <c r="C102" i="58"/>
  <c r="H101" i="58"/>
  <c r="C101" i="58"/>
  <c r="H100" i="58"/>
  <c r="C100" i="58"/>
  <c r="H99" i="58"/>
  <c r="C99" i="58"/>
  <c r="H98" i="58"/>
  <c r="C98" i="58"/>
  <c r="H97" i="58"/>
  <c r="C97" i="58"/>
  <c r="H96" i="58"/>
  <c r="C96" i="58"/>
  <c r="L95" i="58"/>
  <c r="K95" i="58"/>
  <c r="J95" i="58"/>
  <c r="I95" i="58"/>
  <c r="H95" i="58"/>
  <c r="G95" i="58"/>
  <c r="F95" i="58"/>
  <c r="E95" i="58"/>
  <c r="D95" i="58"/>
  <c r="C95" i="58" s="1"/>
  <c r="H94" i="58"/>
  <c r="C94" i="58"/>
  <c r="H93" i="58"/>
  <c r="C93" i="58"/>
  <c r="H92" i="58"/>
  <c r="C92" i="58"/>
  <c r="H91" i="58"/>
  <c r="C91" i="58"/>
  <c r="H90" i="58"/>
  <c r="C90" i="58"/>
  <c r="L89" i="58"/>
  <c r="H89" i="58" s="1"/>
  <c r="K89" i="58"/>
  <c r="J89" i="58"/>
  <c r="I89" i="58"/>
  <c r="G89" i="58"/>
  <c r="F89" i="58"/>
  <c r="E89" i="58"/>
  <c r="D89" i="58"/>
  <c r="C89" i="58" s="1"/>
  <c r="H88" i="58"/>
  <c r="C88" i="58"/>
  <c r="H87" i="58"/>
  <c r="C87" i="58"/>
  <c r="H86" i="58"/>
  <c r="C86" i="58"/>
  <c r="H85" i="58"/>
  <c r="C85" i="58"/>
  <c r="L84" i="58"/>
  <c r="K84" i="58"/>
  <c r="J84" i="58"/>
  <c r="J83" i="58" s="1"/>
  <c r="I84" i="58"/>
  <c r="H84" i="58" s="1"/>
  <c r="G84" i="58"/>
  <c r="F84" i="58"/>
  <c r="F83" i="58" s="1"/>
  <c r="E84" i="58"/>
  <c r="E83" i="58" s="1"/>
  <c r="D84" i="58"/>
  <c r="C84" i="58" s="1"/>
  <c r="L83" i="58"/>
  <c r="K83" i="58"/>
  <c r="G83" i="58"/>
  <c r="D83" i="58"/>
  <c r="H82" i="58"/>
  <c r="C82" i="58"/>
  <c r="H81" i="58"/>
  <c r="C81" i="58"/>
  <c r="L80" i="58"/>
  <c r="K80" i="58"/>
  <c r="J80" i="58"/>
  <c r="I80" i="58"/>
  <c r="H80" i="58" s="1"/>
  <c r="G80" i="58"/>
  <c r="F80" i="58"/>
  <c r="E80" i="58"/>
  <c r="D80" i="58"/>
  <c r="C80" i="58" s="1"/>
  <c r="H79" i="58"/>
  <c r="C79" i="58"/>
  <c r="H78" i="58"/>
  <c r="C78" i="58"/>
  <c r="L77" i="58"/>
  <c r="L76" i="58" s="1"/>
  <c r="L75" i="58" s="1"/>
  <c r="K77" i="58"/>
  <c r="K76" i="58" s="1"/>
  <c r="J77" i="58"/>
  <c r="I77" i="58"/>
  <c r="H77" i="58"/>
  <c r="G77" i="58"/>
  <c r="G76" i="58" s="1"/>
  <c r="F77" i="58"/>
  <c r="E77" i="58"/>
  <c r="D77" i="58"/>
  <c r="C77" i="58" s="1"/>
  <c r="J76" i="58"/>
  <c r="J75" i="58" s="1"/>
  <c r="I76" i="58"/>
  <c r="F76" i="58"/>
  <c r="E76" i="58"/>
  <c r="H74" i="58"/>
  <c r="C74" i="58"/>
  <c r="H73" i="58"/>
  <c r="C73" i="58"/>
  <c r="H72" i="58"/>
  <c r="C72" i="58"/>
  <c r="H71" i="58"/>
  <c r="C71" i="58"/>
  <c r="H70" i="58"/>
  <c r="C70" i="58"/>
  <c r="L69" i="58"/>
  <c r="K69" i="58"/>
  <c r="J69" i="58"/>
  <c r="I69" i="58"/>
  <c r="H69" i="58"/>
  <c r="G69" i="58"/>
  <c r="F69" i="58"/>
  <c r="E69" i="58"/>
  <c r="D69" i="58"/>
  <c r="C69" i="58" s="1"/>
  <c r="H68" i="58"/>
  <c r="C68" i="58"/>
  <c r="L67" i="58"/>
  <c r="K67" i="58"/>
  <c r="J67" i="58"/>
  <c r="I67" i="58"/>
  <c r="H67" i="58"/>
  <c r="G67" i="58"/>
  <c r="F67" i="58"/>
  <c r="E67" i="58"/>
  <c r="D67" i="58"/>
  <c r="C67" i="58" s="1"/>
  <c r="H66" i="58"/>
  <c r="C66" i="58"/>
  <c r="H65" i="58"/>
  <c r="C65" i="58"/>
  <c r="H64" i="58"/>
  <c r="C64" i="58"/>
  <c r="H63" i="58"/>
  <c r="C63" i="58"/>
  <c r="H62" i="58"/>
  <c r="C62" i="58"/>
  <c r="H61" i="58"/>
  <c r="C61" i="58"/>
  <c r="H60" i="58"/>
  <c r="C60" i="58"/>
  <c r="H59" i="58"/>
  <c r="C59" i="58"/>
  <c r="L58" i="58"/>
  <c r="K58" i="58"/>
  <c r="J58" i="58"/>
  <c r="I58" i="58"/>
  <c r="H58" i="58" s="1"/>
  <c r="G58" i="58"/>
  <c r="F58" i="58"/>
  <c r="E58" i="58"/>
  <c r="D58" i="58"/>
  <c r="C58" i="58" s="1"/>
  <c r="H57" i="58"/>
  <c r="C57" i="58"/>
  <c r="H56" i="58"/>
  <c r="C56" i="58"/>
  <c r="L55" i="58"/>
  <c r="L54" i="58" s="1"/>
  <c r="L53" i="58" s="1"/>
  <c r="K55" i="58"/>
  <c r="K54" i="58" s="1"/>
  <c r="K53" i="58" s="1"/>
  <c r="J55" i="58"/>
  <c r="I55" i="58"/>
  <c r="H55" i="58"/>
  <c r="G55" i="58"/>
  <c r="G54" i="58" s="1"/>
  <c r="G53" i="58" s="1"/>
  <c r="F55" i="58"/>
  <c r="E55" i="58"/>
  <c r="D55" i="58"/>
  <c r="C55" i="58" s="1"/>
  <c r="J54" i="58"/>
  <c r="J53" i="58" s="1"/>
  <c r="I54" i="58"/>
  <c r="H54" i="58" s="1"/>
  <c r="F54" i="58"/>
  <c r="F53" i="58" s="1"/>
  <c r="E54" i="58"/>
  <c r="E53" i="58" s="1"/>
  <c r="H47" i="58"/>
  <c r="C47" i="58"/>
  <c r="H46" i="58"/>
  <c r="C46" i="58"/>
  <c r="L45" i="58"/>
  <c r="G45" i="58"/>
  <c r="C45" i="58"/>
  <c r="H44" i="58"/>
  <c r="C44" i="58"/>
  <c r="K43" i="58"/>
  <c r="J43" i="58"/>
  <c r="I43" i="58"/>
  <c r="H43" i="58" s="1"/>
  <c r="F43" i="58"/>
  <c r="E43" i="58"/>
  <c r="D43" i="58"/>
  <c r="C43" i="58" s="1"/>
  <c r="H42" i="58"/>
  <c r="C42" i="58"/>
  <c r="I41" i="58"/>
  <c r="H41" i="58" s="1"/>
  <c r="D41" i="58"/>
  <c r="C41" i="58" s="1"/>
  <c r="H40" i="58"/>
  <c r="C40" i="58"/>
  <c r="H39" i="58"/>
  <c r="C39" i="58"/>
  <c r="H38" i="58"/>
  <c r="C38" i="58"/>
  <c r="H37" i="58"/>
  <c r="C37" i="58"/>
  <c r="K36" i="58"/>
  <c r="H36" i="58" s="1"/>
  <c r="F36" i="58"/>
  <c r="C36" i="58" s="1"/>
  <c r="H35" i="58"/>
  <c r="C35" i="58"/>
  <c r="H34" i="58"/>
  <c r="C34" i="58"/>
  <c r="K33" i="58"/>
  <c r="H33" i="58" s="1"/>
  <c r="F33" i="58"/>
  <c r="C33" i="58"/>
  <c r="H32" i="58"/>
  <c r="C32" i="58"/>
  <c r="K31" i="58"/>
  <c r="H31" i="58"/>
  <c r="F31" i="58"/>
  <c r="C31" i="58" s="1"/>
  <c r="H30" i="58"/>
  <c r="C30" i="58"/>
  <c r="H29" i="58"/>
  <c r="C29" i="58"/>
  <c r="H28" i="58"/>
  <c r="C28" i="58"/>
  <c r="K27" i="58"/>
  <c r="H27" i="58" s="1"/>
  <c r="F27" i="58"/>
  <c r="C27" i="58"/>
  <c r="K26" i="58"/>
  <c r="H25" i="58"/>
  <c r="C25" i="58"/>
  <c r="H24" i="58"/>
  <c r="C24" i="58"/>
  <c r="H23" i="58"/>
  <c r="C23" i="58"/>
  <c r="H22" i="58"/>
  <c r="C22" i="58"/>
  <c r="L21" i="58"/>
  <c r="L289" i="58" s="1"/>
  <c r="L288" i="58" s="1"/>
  <c r="K21" i="58"/>
  <c r="K20" i="58" s="1"/>
  <c r="J21" i="58"/>
  <c r="J289" i="58" s="1"/>
  <c r="J288" i="58" s="1"/>
  <c r="I21" i="58"/>
  <c r="I289" i="58" s="1"/>
  <c r="I288" i="58" s="1"/>
  <c r="H21" i="58"/>
  <c r="G21" i="58"/>
  <c r="G289" i="58" s="1"/>
  <c r="G288" i="58" s="1"/>
  <c r="F21" i="58"/>
  <c r="F289" i="58" s="1"/>
  <c r="F288" i="58" s="1"/>
  <c r="E21" i="58"/>
  <c r="E289" i="58" s="1"/>
  <c r="E288" i="58" s="1"/>
  <c r="D21" i="58"/>
  <c r="D289" i="58" s="1"/>
  <c r="D288" i="58" s="1"/>
  <c r="J20" i="58"/>
  <c r="E20" i="58"/>
  <c r="H298" i="57"/>
  <c r="C298" i="57"/>
  <c r="H297" i="57"/>
  <c r="C297" i="57"/>
  <c r="H296" i="57"/>
  <c r="C296" i="57"/>
  <c r="H295" i="57"/>
  <c r="C295" i="57"/>
  <c r="H294" i="57"/>
  <c r="C294" i="57"/>
  <c r="H293" i="57"/>
  <c r="C293" i="57"/>
  <c r="H292" i="57"/>
  <c r="C292" i="57"/>
  <c r="H291" i="57"/>
  <c r="C291" i="57"/>
  <c r="L290" i="57"/>
  <c r="K290" i="57"/>
  <c r="J290" i="57"/>
  <c r="I290" i="57"/>
  <c r="H290" i="57"/>
  <c r="G290" i="57"/>
  <c r="F290" i="57"/>
  <c r="E290" i="57"/>
  <c r="D290" i="57"/>
  <c r="C290" i="57"/>
  <c r="J289" i="57"/>
  <c r="J288" i="57" s="1"/>
  <c r="F289" i="57"/>
  <c r="F288" i="57" s="1"/>
  <c r="J287" i="57"/>
  <c r="F287" i="57"/>
  <c r="I285" i="57"/>
  <c r="H285" i="57" s="1"/>
  <c r="C285" i="57"/>
  <c r="H284" i="57"/>
  <c r="C284" i="57"/>
  <c r="L283" i="57"/>
  <c r="K283" i="57"/>
  <c r="J283" i="57"/>
  <c r="J286" i="57" s="1"/>
  <c r="I283" i="57"/>
  <c r="G283" i="57"/>
  <c r="F283" i="57"/>
  <c r="F286" i="57" s="1"/>
  <c r="E283" i="57"/>
  <c r="D283" i="57"/>
  <c r="C283" i="57"/>
  <c r="H282" i="57"/>
  <c r="C282" i="57"/>
  <c r="L281" i="57"/>
  <c r="K281" i="57"/>
  <c r="J281" i="57"/>
  <c r="I281" i="57"/>
  <c r="H281" i="57" s="1"/>
  <c r="G281" i="57"/>
  <c r="F281" i="57"/>
  <c r="E281" i="57"/>
  <c r="D281" i="57"/>
  <c r="C281" i="57"/>
  <c r="H280" i="57"/>
  <c r="C280" i="57"/>
  <c r="H279" i="57"/>
  <c r="C279" i="57"/>
  <c r="H278" i="57"/>
  <c r="C278" i="57"/>
  <c r="H277" i="57"/>
  <c r="C277" i="57"/>
  <c r="L276" i="57"/>
  <c r="K276" i="57"/>
  <c r="J276" i="57"/>
  <c r="I276" i="57"/>
  <c r="H276" i="57" s="1"/>
  <c r="G276" i="57"/>
  <c r="F276" i="57"/>
  <c r="E276" i="57"/>
  <c r="D276" i="57"/>
  <c r="H275" i="57"/>
  <c r="C275" i="57"/>
  <c r="H274" i="57"/>
  <c r="C274" i="57"/>
  <c r="H273" i="57"/>
  <c r="C273" i="57"/>
  <c r="L272" i="57"/>
  <c r="K272" i="57"/>
  <c r="J272" i="57"/>
  <c r="I272" i="57"/>
  <c r="H272" i="57" s="1"/>
  <c r="G272" i="57"/>
  <c r="F272" i="57"/>
  <c r="E272" i="57"/>
  <c r="D272" i="57"/>
  <c r="C272" i="57" s="1"/>
  <c r="H271" i="57"/>
  <c r="C271" i="57"/>
  <c r="L270" i="57"/>
  <c r="L269" i="57" s="1"/>
  <c r="L194" i="57" s="1"/>
  <c r="K270" i="57"/>
  <c r="J270" i="57"/>
  <c r="I270" i="57"/>
  <c r="G270" i="57"/>
  <c r="F270" i="57"/>
  <c r="E270" i="57"/>
  <c r="E269" i="57" s="1"/>
  <c r="C269" i="57" s="1"/>
  <c r="D270" i="57"/>
  <c r="K269" i="57"/>
  <c r="J269" i="57"/>
  <c r="G269" i="57"/>
  <c r="F269" i="57"/>
  <c r="D269" i="57"/>
  <c r="H268" i="57"/>
  <c r="C268" i="57"/>
  <c r="H267" i="57"/>
  <c r="C267" i="57"/>
  <c r="H266" i="57"/>
  <c r="C266" i="57"/>
  <c r="H265" i="57"/>
  <c r="C265" i="57"/>
  <c r="L264" i="57"/>
  <c r="K264" i="57"/>
  <c r="J264" i="57"/>
  <c r="I264" i="57"/>
  <c r="H264" i="57" s="1"/>
  <c r="G264" i="57"/>
  <c r="F264" i="57"/>
  <c r="E264" i="57"/>
  <c r="C264" i="57" s="1"/>
  <c r="D264" i="57"/>
  <c r="H263" i="57"/>
  <c r="C263" i="57"/>
  <c r="H262" i="57"/>
  <c r="C262" i="57"/>
  <c r="H261" i="57"/>
  <c r="C261" i="57"/>
  <c r="L260" i="57"/>
  <c r="K260" i="57"/>
  <c r="J260" i="57"/>
  <c r="I260" i="57"/>
  <c r="G260" i="57"/>
  <c r="F260" i="57"/>
  <c r="E260" i="57"/>
  <c r="D260" i="57"/>
  <c r="L259" i="57"/>
  <c r="K259" i="57"/>
  <c r="J259" i="57"/>
  <c r="G259" i="57"/>
  <c r="F259" i="57"/>
  <c r="D259" i="57"/>
  <c r="H258" i="57"/>
  <c r="C258" i="57"/>
  <c r="H257" i="57"/>
  <c r="C257" i="57"/>
  <c r="H256" i="57"/>
  <c r="C256" i="57"/>
  <c r="H255" i="57"/>
  <c r="C255" i="57"/>
  <c r="H254" i="57"/>
  <c r="C254" i="57"/>
  <c r="H253" i="57"/>
  <c r="C253" i="57"/>
  <c r="L252" i="57"/>
  <c r="K252" i="57"/>
  <c r="J252" i="57"/>
  <c r="I252" i="57"/>
  <c r="G252" i="57"/>
  <c r="F252" i="57"/>
  <c r="E252" i="57"/>
  <c r="E251" i="57" s="1"/>
  <c r="D252" i="57"/>
  <c r="C252" i="57" s="1"/>
  <c r="L251" i="57"/>
  <c r="K251" i="57"/>
  <c r="J251" i="57"/>
  <c r="G251" i="57"/>
  <c r="C251" i="57" s="1"/>
  <c r="F251" i="57"/>
  <c r="D251" i="57"/>
  <c r="H250" i="57"/>
  <c r="C250" i="57"/>
  <c r="H249" i="57"/>
  <c r="C249" i="57"/>
  <c r="H248" i="57"/>
  <c r="C248" i="57"/>
  <c r="H247" i="57"/>
  <c r="C247" i="57"/>
  <c r="L246" i="57"/>
  <c r="K246" i="57"/>
  <c r="J246" i="57"/>
  <c r="I246" i="57"/>
  <c r="H246" i="57" s="1"/>
  <c r="G246" i="57"/>
  <c r="F246" i="57"/>
  <c r="E246" i="57"/>
  <c r="D246" i="57"/>
  <c r="C246" i="57" s="1"/>
  <c r="H245" i="57"/>
  <c r="C245" i="57"/>
  <c r="H244" i="57"/>
  <c r="C244" i="57"/>
  <c r="H243" i="57"/>
  <c r="C243" i="57"/>
  <c r="H242" i="57"/>
  <c r="C242" i="57"/>
  <c r="H241" i="57"/>
  <c r="C241" i="57"/>
  <c r="H240" i="57"/>
  <c r="C240" i="57"/>
  <c r="H239" i="57"/>
  <c r="C239" i="57"/>
  <c r="L238" i="57"/>
  <c r="K238" i="57"/>
  <c r="J238" i="57"/>
  <c r="I238" i="57"/>
  <c r="G238" i="57"/>
  <c r="F238" i="57"/>
  <c r="E238" i="57"/>
  <c r="E231" i="57" s="1"/>
  <c r="C231" i="57" s="1"/>
  <c r="D238" i="57"/>
  <c r="H237" i="57"/>
  <c r="C237" i="57"/>
  <c r="H236" i="57"/>
  <c r="C236" i="57"/>
  <c r="L235" i="57"/>
  <c r="K235" i="57"/>
  <c r="H235" i="57" s="1"/>
  <c r="J235" i="57"/>
  <c r="I235" i="57"/>
  <c r="G235" i="57"/>
  <c r="F235" i="57"/>
  <c r="E235" i="57"/>
  <c r="D235" i="57"/>
  <c r="C235" i="57"/>
  <c r="H234" i="57"/>
  <c r="C234" i="57"/>
  <c r="L233" i="57"/>
  <c r="K233" i="57"/>
  <c r="H233" i="57" s="1"/>
  <c r="J233" i="57"/>
  <c r="I233" i="57"/>
  <c r="G233" i="57"/>
  <c r="G231" i="57" s="1"/>
  <c r="G230" i="57" s="1"/>
  <c r="F233" i="57"/>
  <c r="E233" i="57"/>
  <c r="D233" i="57"/>
  <c r="C233" i="57"/>
  <c r="H232" i="57"/>
  <c r="C232" i="57"/>
  <c r="L231" i="57"/>
  <c r="K231" i="57"/>
  <c r="K230" i="57" s="1"/>
  <c r="J231" i="57"/>
  <c r="F231" i="57"/>
  <c r="D231" i="57"/>
  <c r="L230" i="57"/>
  <c r="J230" i="57"/>
  <c r="F230" i="57"/>
  <c r="D230" i="57"/>
  <c r="H229" i="57"/>
  <c r="C229" i="57"/>
  <c r="H228" i="57"/>
  <c r="C228" i="57"/>
  <c r="L227" i="57"/>
  <c r="K227" i="57"/>
  <c r="H227" i="57" s="1"/>
  <c r="J227" i="57"/>
  <c r="I227" i="57"/>
  <c r="G227" i="57"/>
  <c r="F227" i="57"/>
  <c r="E227" i="57"/>
  <c r="D227" i="57"/>
  <c r="C227" i="57"/>
  <c r="H226" i="57"/>
  <c r="C226" i="57"/>
  <c r="H225" i="57"/>
  <c r="C225" i="57"/>
  <c r="H224" i="57"/>
  <c r="C224" i="57"/>
  <c r="H223" i="57"/>
  <c r="C223" i="57"/>
  <c r="H222" i="57"/>
  <c r="C222" i="57"/>
  <c r="H221" i="57"/>
  <c r="C221" i="57"/>
  <c r="H220" i="57"/>
  <c r="C220" i="57"/>
  <c r="H219" i="57"/>
  <c r="C219" i="57"/>
  <c r="H218" i="57"/>
  <c r="C218" i="57"/>
  <c r="H217" i="57"/>
  <c r="C217" i="57"/>
  <c r="L216" i="57"/>
  <c r="K216" i="57"/>
  <c r="J216" i="57"/>
  <c r="I216" i="57"/>
  <c r="H216" i="57" s="1"/>
  <c r="G216" i="57"/>
  <c r="F216" i="57"/>
  <c r="E216" i="57"/>
  <c r="E204" i="57" s="1"/>
  <c r="D216" i="57"/>
  <c r="H215" i="57"/>
  <c r="C215" i="57"/>
  <c r="H214" i="57"/>
  <c r="C214" i="57"/>
  <c r="H213" i="57"/>
  <c r="C213" i="57"/>
  <c r="H212" i="57"/>
  <c r="C212" i="57"/>
  <c r="H211" i="57"/>
  <c r="C211" i="57"/>
  <c r="H210" i="57"/>
  <c r="C210" i="57"/>
  <c r="H209" i="57"/>
  <c r="C209" i="57"/>
  <c r="H208" i="57"/>
  <c r="C208" i="57"/>
  <c r="H207" i="57"/>
  <c r="C207" i="57"/>
  <c r="H206" i="57"/>
  <c r="C206" i="57"/>
  <c r="L205" i="57"/>
  <c r="K205" i="57"/>
  <c r="J205" i="57"/>
  <c r="I205" i="57"/>
  <c r="G205" i="57"/>
  <c r="F205" i="57"/>
  <c r="E205" i="57"/>
  <c r="D205" i="57"/>
  <c r="C205" i="57"/>
  <c r="L204" i="57"/>
  <c r="J204" i="57"/>
  <c r="I204" i="57"/>
  <c r="F204" i="57"/>
  <c r="D204" i="57"/>
  <c r="H203" i="57"/>
  <c r="C203" i="57"/>
  <c r="H202" i="57"/>
  <c r="C202" i="57"/>
  <c r="H201" i="57"/>
  <c r="C201" i="57"/>
  <c r="H200" i="57"/>
  <c r="C200" i="57"/>
  <c r="H199" i="57"/>
  <c r="C199" i="57"/>
  <c r="L198" i="57"/>
  <c r="K198" i="57"/>
  <c r="J198" i="57"/>
  <c r="I198" i="57"/>
  <c r="H198" i="57" s="1"/>
  <c r="G198" i="57"/>
  <c r="F198" i="57"/>
  <c r="E198" i="57"/>
  <c r="C198" i="57" s="1"/>
  <c r="D198" i="57"/>
  <c r="H197" i="57"/>
  <c r="C197" i="57"/>
  <c r="L196" i="57"/>
  <c r="K196" i="57"/>
  <c r="J196" i="57"/>
  <c r="I196" i="57"/>
  <c r="G196" i="57"/>
  <c r="F196" i="57"/>
  <c r="D196" i="57"/>
  <c r="L195" i="57"/>
  <c r="J195" i="57"/>
  <c r="F195" i="57"/>
  <c r="D195" i="57"/>
  <c r="J194" i="57"/>
  <c r="F194" i="57"/>
  <c r="D194" i="57"/>
  <c r="H193" i="57"/>
  <c r="C193" i="57"/>
  <c r="L192" i="57"/>
  <c r="K192" i="57"/>
  <c r="J192" i="57"/>
  <c r="I192" i="57"/>
  <c r="G192" i="57"/>
  <c r="F192" i="57"/>
  <c r="E192" i="57"/>
  <c r="E191" i="57" s="1"/>
  <c r="D192" i="57"/>
  <c r="L191" i="57"/>
  <c r="K191" i="57"/>
  <c r="K187" i="57" s="1"/>
  <c r="J191" i="57"/>
  <c r="G191" i="57"/>
  <c r="F191" i="57"/>
  <c r="D191" i="57"/>
  <c r="C191" i="57"/>
  <c r="H190" i="57"/>
  <c r="C190" i="57"/>
  <c r="H189" i="57"/>
  <c r="C189" i="57"/>
  <c r="L188" i="57"/>
  <c r="K188" i="57"/>
  <c r="J188" i="57"/>
  <c r="I188" i="57"/>
  <c r="G188" i="57"/>
  <c r="F188" i="57"/>
  <c r="E188" i="57"/>
  <c r="E187" i="57" s="1"/>
  <c r="C187" i="57" s="1"/>
  <c r="D188" i="57"/>
  <c r="L187" i="57"/>
  <c r="J187" i="57"/>
  <c r="G187" i="57"/>
  <c r="F187" i="57"/>
  <c r="D187" i="57"/>
  <c r="H186" i="57"/>
  <c r="C186" i="57"/>
  <c r="H185" i="57"/>
  <c r="C185" i="57"/>
  <c r="L184" i="57"/>
  <c r="K184" i="57"/>
  <c r="J184" i="57"/>
  <c r="I184" i="57"/>
  <c r="H184" i="57" s="1"/>
  <c r="G184" i="57"/>
  <c r="F184" i="57"/>
  <c r="E184" i="57"/>
  <c r="C184" i="57" s="1"/>
  <c r="D184" i="57"/>
  <c r="H183" i="57"/>
  <c r="C183" i="57"/>
  <c r="H182" i="57"/>
  <c r="C182" i="57"/>
  <c r="H181" i="57"/>
  <c r="C181" i="57"/>
  <c r="H180" i="57"/>
  <c r="C180" i="57"/>
  <c r="L179" i="57"/>
  <c r="K179" i="57"/>
  <c r="H179" i="57" s="1"/>
  <c r="J179" i="57"/>
  <c r="I179" i="57"/>
  <c r="G179" i="57"/>
  <c r="F179" i="57"/>
  <c r="E179" i="57"/>
  <c r="D179" i="57"/>
  <c r="C179" i="57"/>
  <c r="H178" i="57"/>
  <c r="C178" i="57"/>
  <c r="H177" i="57"/>
  <c r="C177" i="57"/>
  <c r="H176" i="57"/>
  <c r="C176" i="57"/>
  <c r="L175" i="57"/>
  <c r="K175" i="57"/>
  <c r="K174" i="57" s="1"/>
  <c r="J175" i="57"/>
  <c r="I175" i="57"/>
  <c r="G175" i="57"/>
  <c r="G174" i="57" s="1"/>
  <c r="G173" i="57" s="1"/>
  <c r="C173" i="57" s="1"/>
  <c r="F175" i="57"/>
  <c r="E175" i="57"/>
  <c r="D175" i="57"/>
  <c r="C175" i="57"/>
  <c r="L174" i="57"/>
  <c r="J174" i="57"/>
  <c r="I174" i="57"/>
  <c r="F174" i="57"/>
  <c r="E174" i="57"/>
  <c r="E173" i="57" s="1"/>
  <c r="D174" i="57"/>
  <c r="L173" i="57"/>
  <c r="K173" i="57"/>
  <c r="J173" i="57"/>
  <c r="F173" i="57"/>
  <c r="D173" i="57"/>
  <c r="H172" i="57"/>
  <c r="C172" i="57"/>
  <c r="H171" i="57"/>
  <c r="C171" i="57"/>
  <c r="H170" i="57"/>
  <c r="C170" i="57"/>
  <c r="H169" i="57"/>
  <c r="C169" i="57"/>
  <c r="H168" i="57"/>
  <c r="C168" i="57"/>
  <c r="H167" i="57"/>
  <c r="C167" i="57"/>
  <c r="L166" i="57"/>
  <c r="K166" i="57"/>
  <c r="J166" i="57"/>
  <c r="I166" i="57"/>
  <c r="G166" i="57"/>
  <c r="F166" i="57"/>
  <c r="E166" i="57"/>
  <c r="D166" i="57"/>
  <c r="L165" i="57"/>
  <c r="K165" i="57"/>
  <c r="J165" i="57"/>
  <c r="G165" i="57"/>
  <c r="F165" i="57"/>
  <c r="D165" i="57"/>
  <c r="H164" i="57"/>
  <c r="C164" i="57"/>
  <c r="H163" i="57"/>
  <c r="C163" i="57"/>
  <c r="H162" i="57"/>
  <c r="C162" i="57"/>
  <c r="H161" i="57"/>
  <c r="C161" i="57"/>
  <c r="L160" i="57"/>
  <c r="K160" i="57"/>
  <c r="J160" i="57"/>
  <c r="I160" i="57"/>
  <c r="H160" i="57" s="1"/>
  <c r="G160" i="57"/>
  <c r="F160" i="57"/>
  <c r="E160" i="57"/>
  <c r="D160" i="57"/>
  <c r="C160" i="57" s="1"/>
  <c r="H159" i="57"/>
  <c r="C159" i="57"/>
  <c r="H158" i="57"/>
  <c r="C158" i="57"/>
  <c r="H157" i="57"/>
  <c r="C157" i="57"/>
  <c r="H156" i="57"/>
  <c r="C156" i="57"/>
  <c r="H155" i="57"/>
  <c r="C155" i="57"/>
  <c r="H154" i="57"/>
  <c r="C154" i="57"/>
  <c r="H153" i="57"/>
  <c r="C153" i="57"/>
  <c r="H152" i="57"/>
  <c r="C152" i="57"/>
  <c r="L151" i="57"/>
  <c r="K151" i="57"/>
  <c r="J151" i="57"/>
  <c r="I151" i="57"/>
  <c r="H151" i="57" s="1"/>
  <c r="G151" i="57"/>
  <c r="F151" i="57"/>
  <c r="E151" i="57"/>
  <c r="D151" i="57"/>
  <c r="C151" i="57"/>
  <c r="H150" i="57"/>
  <c r="C150" i="57"/>
  <c r="H149" i="57"/>
  <c r="C149" i="57"/>
  <c r="H148" i="57"/>
  <c r="C148" i="57"/>
  <c r="H147" i="57"/>
  <c r="C147" i="57"/>
  <c r="H146" i="57"/>
  <c r="C146" i="57"/>
  <c r="H145" i="57"/>
  <c r="C145" i="57"/>
  <c r="L144" i="57"/>
  <c r="K144" i="57"/>
  <c r="J144" i="57"/>
  <c r="I144" i="57"/>
  <c r="H144" i="57" s="1"/>
  <c r="G144" i="57"/>
  <c r="F144" i="57"/>
  <c r="E144" i="57"/>
  <c r="C144" i="57" s="1"/>
  <c r="D144" i="57"/>
  <c r="H143" i="57"/>
  <c r="C143" i="57"/>
  <c r="H142" i="57"/>
  <c r="C142" i="57"/>
  <c r="L141" i="57"/>
  <c r="K141" i="57"/>
  <c r="H141" i="57" s="1"/>
  <c r="J141" i="57"/>
  <c r="I141" i="57"/>
  <c r="G141" i="57"/>
  <c r="F141" i="57"/>
  <c r="E141" i="57"/>
  <c r="D141" i="57"/>
  <c r="C141" i="57"/>
  <c r="H140" i="57"/>
  <c r="C140" i="57"/>
  <c r="H139" i="57"/>
  <c r="C139" i="57"/>
  <c r="H138" i="57"/>
  <c r="C138" i="57"/>
  <c r="H137" i="57"/>
  <c r="C137" i="57"/>
  <c r="L136" i="57"/>
  <c r="K136" i="57"/>
  <c r="J136" i="57"/>
  <c r="I136" i="57"/>
  <c r="H136" i="57" s="1"/>
  <c r="G136" i="57"/>
  <c r="F136" i="57"/>
  <c r="E136" i="57"/>
  <c r="C136" i="57" s="1"/>
  <c r="D136" i="57"/>
  <c r="H135" i="57"/>
  <c r="C135" i="57"/>
  <c r="H134" i="57"/>
  <c r="C134" i="57"/>
  <c r="H133" i="57"/>
  <c r="C133" i="57"/>
  <c r="H132" i="57"/>
  <c r="C132" i="57"/>
  <c r="L131" i="57"/>
  <c r="K131" i="57"/>
  <c r="J131" i="57"/>
  <c r="I131" i="57"/>
  <c r="G131" i="57"/>
  <c r="F131" i="57"/>
  <c r="E131" i="57"/>
  <c r="D131" i="57"/>
  <c r="C131" i="57"/>
  <c r="L130" i="57"/>
  <c r="J130" i="57"/>
  <c r="F130" i="57"/>
  <c r="E130" i="57"/>
  <c r="D130" i="57"/>
  <c r="H129" i="57"/>
  <c r="H128" i="57" s="1"/>
  <c r="C129" i="57"/>
  <c r="C128" i="57" s="1"/>
  <c r="L128" i="57"/>
  <c r="K128" i="57"/>
  <c r="J128" i="57"/>
  <c r="I128" i="57"/>
  <c r="G128" i="57"/>
  <c r="F128" i="57"/>
  <c r="E128" i="57"/>
  <c r="D128" i="57"/>
  <c r="H127" i="57"/>
  <c r="C127" i="57"/>
  <c r="H126" i="57"/>
  <c r="C126" i="57"/>
  <c r="H125" i="57"/>
  <c r="C125" i="57"/>
  <c r="H124" i="57"/>
  <c r="C124" i="57"/>
  <c r="H123" i="57"/>
  <c r="C123" i="57"/>
  <c r="L122" i="57"/>
  <c r="K122" i="57"/>
  <c r="J122" i="57"/>
  <c r="I122" i="57"/>
  <c r="H122" i="57" s="1"/>
  <c r="G122" i="57"/>
  <c r="F122" i="57"/>
  <c r="E122" i="57"/>
  <c r="C122" i="57" s="1"/>
  <c r="D122" i="57"/>
  <c r="H121" i="57"/>
  <c r="C121" i="57"/>
  <c r="H120" i="57"/>
  <c r="C120" i="57"/>
  <c r="H119" i="57"/>
  <c r="C119" i="57"/>
  <c r="H118" i="57"/>
  <c r="C118" i="57"/>
  <c r="H117" i="57"/>
  <c r="C117" i="57"/>
  <c r="L116" i="57"/>
  <c r="K116" i="57"/>
  <c r="J116" i="57"/>
  <c r="I116" i="57"/>
  <c r="H116" i="57" s="1"/>
  <c r="G116" i="57"/>
  <c r="F116" i="57"/>
  <c r="E116" i="57"/>
  <c r="C116" i="57" s="1"/>
  <c r="D116" i="57"/>
  <c r="H115" i="57"/>
  <c r="C115" i="57"/>
  <c r="H114" i="57"/>
  <c r="C114" i="57"/>
  <c r="H113" i="57"/>
  <c r="C113" i="57"/>
  <c r="L112" i="57"/>
  <c r="K112" i="57"/>
  <c r="J112" i="57"/>
  <c r="I112" i="57"/>
  <c r="H112" i="57" s="1"/>
  <c r="G112" i="57"/>
  <c r="F112" i="57"/>
  <c r="E112" i="57"/>
  <c r="D112" i="57"/>
  <c r="H111" i="57"/>
  <c r="C111" i="57"/>
  <c r="H110" i="57"/>
  <c r="C110" i="57"/>
  <c r="H109" i="57"/>
  <c r="C109" i="57"/>
  <c r="H108" i="57"/>
  <c r="C108" i="57"/>
  <c r="H107" i="57"/>
  <c r="C107" i="57"/>
  <c r="H106" i="57"/>
  <c r="C106" i="57"/>
  <c r="H105" i="57"/>
  <c r="C105" i="57"/>
  <c r="H104" i="57"/>
  <c r="C104" i="57"/>
  <c r="L103" i="57"/>
  <c r="K103" i="57"/>
  <c r="H103" i="57" s="1"/>
  <c r="J103" i="57"/>
  <c r="I103" i="57"/>
  <c r="G103" i="57"/>
  <c r="F103" i="57"/>
  <c r="E103" i="57"/>
  <c r="D103" i="57"/>
  <c r="C103" i="57"/>
  <c r="H102" i="57"/>
  <c r="C102" i="57"/>
  <c r="H101" i="57"/>
  <c r="C101" i="57"/>
  <c r="H100" i="57"/>
  <c r="C100" i="57"/>
  <c r="H99" i="57"/>
  <c r="C99" i="57"/>
  <c r="H98" i="57"/>
  <c r="C98" i="57"/>
  <c r="H97" i="57"/>
  <c r="C97" i="57"/>
  <c r="H96" i="57"/>
  <c r="C96" i="57"/>
  <c r="L95" i="57"/>
  <c r="K95" i="57"/>
  <c r="J95" i="57"/>
  <c r="I95" i="57"/>
  <c r="H95" i="57" s="1"/>
  <c r="G95" i="57"/>
  <c r="F95" i="57"/>
  <c r="E95" i="57"/>
  <c r="D95" i="57"/>
  <c r="C95" i="57"/>
  <c r="H94" i="57"/>
  <c r="C94" i="57"/>
  <c r="H93" i="57"/>
  <c r="C93" i="57"/>
  <c r="H92" i="57"/>
  <c r="C92" i="57"/>
  <c r="H91" i="57"/>
  <c r="C91" i="57"/>
  <c r="H90" i="57"/>
  <c r="C90" i="57"/>
  <c r="L89" i="57"/>
  <c r="K89" i="57"/>
  <c r="K83" i="57" s="1"/>
  <c r="J89" i="57"/>
  <c r="I89" i="57"/>
  <c r="G89" i="57"/>
  <c r="F89" i="57"/>
  <c r="E89" i="57"/>
  <c r="D89" i="57"/>
  <c r="C89" i="57"/>
  <c r="H88" i="57"/>
  <c r="C88" i="57"/>
  <c r="H87" i="57"/>
  <c r="C87" i="57"/>
  <c r="H86" i="57"/>
  <c r="C86" i="57"/>
  <c r="H85" i="57"/>
  <c r="C85" i="57"/>
  <c r="L84" i="57"/>
  <c r="K84" i="57"/>
  <c r="J84" i="57"/>
  <c r="I84" i="57"/>
  <c r="G84" i="57"/>
  <c r="F84" i="57"/>
  <c r="E84" i="57"/>
  <c r="D84" i="57"/>
  <c r="L83" i="57"/>
  <c r="J83" i="57"/>
  <c r="G83" i="57"/>
  <c r="F83" i="57"/>
  <c r="D83" i="57"/>
  <c r="H82" i="57"/>
  <c r="C82" i="57"/>
  <c r="H81" i="57"/>
  <c r="C81" i="57"/>
  <c r="L80" i="57"/>
  <c r="K80" i="57"/>
  <c r="J80" i="57"/>
  <c r="I80" i="57"/>
  <c r="H80" i="57" s="1"/>
  <c r="G80" i="57"/>
  <c r="F80" i="57"/>
  <c r="E80" i="57"/>
  <c r="D80" i="57"/>
  <c r="C80" i="57" s="1"/>
  <c r="H79" i="57"/>
  <c r="C79" i="57"/>
  <c r="H78" i="57"/>
  <c r="C78" i="57"/>
  <c r="L77" i="57"/>
  <c r="L76" i="57" s="1"/>
  <c r="L75" i="57" s="1"/>
  <c r="L52" i="57" s="1"/>
  <c r="L51" i="57" s="1"/>
  <c r="L50" i="57" s="1"/>
  <c r="K77" i="57"/>
  <c r="J77" i="57"/>
  <c r="I77" i="57"/>
  <c r="G77" i="57"/>
  <c r="G76" i="57" s="1"/>
  <c r="F77" i="57"/>
  <c r="E77" i="57"/>
  <c r="D77" i="57"/>
  <c r="D76" i="57" s="1"/>
  <c r="C77" i="57"/>
  <c r="J76" i="57"/>
  <c r="F76" i="57"/>
  <c r="E76" i="57"/>
  <c r="J75" i="57"/>
  <c r="F75" i="57"/>
  <c r="H74" i="57"/>
  <c r="C74" i="57"/>
  <c r="H73" i="57"/>
  <c r="C73" i="57"/>
  <c r="H72" i="57"/>
  <c r="C72" i="57"/>
  <c r="H71" i="57"/>
  <c r="C71" i="57"/>
  <c r="H70" i="57"/>
  <c r="C70" i="57"/>
  <c r="L69" i="57"/>
  <c r="K69" i="57"/>
  <c r="J69" i="57"/>
  <c r="I69" i="57"/>
  <c r="G69" i="57"/>
  <c r="G67" i="57" s="1"/>
  <c r="C67" i="57" s="1"/>
  <c r="F69" i="57"/>
  <c r="E69" i="57"/>
  <c r="D69" i="57"/>
  <c r="C69" i="57"/>
  <c r="H68" i="57"/>
  <c r="C68" i="57"/>
  <c r="L67" i="57"/>
  <c r="K67" i="57"/>
  <c r="J67" i="57"/>
  <c r="I67" i="57"/>
  <c r="F67" i="57"/>
  <c r="E67" i="57"/>
  <c r="D67" i="57"/>
  <c r="H66" i="57"/>
  <c r="C66" i="57"/>
  <c r="H65" i="57"/>
  <c r="C65" i="57"/>
  <c r="H64" i="57"/>
  <c r="C64" i="57"/>
  <c r="H63" i="57"/>
  <c r="C63" i="57"/>
  <c r="H62" i="57"/>
  <c r="C62" i="57"/>
  <c r="H61" i="57"/>
  <c r="C61" i="57"/>
  <c r="H60" i="57"/>
  <c r="C60" i="57"/>
  <c r="H59" i="57"/>
  <c r="C59" i="57"/>
  <c r="L58" i="57"/>
  <c r="K58" i="57"/>
  <c r="J58" i="57"/>
  <c r="I58" i="57"/>
  <c r="H58" i="57" s="1"/>
  <c r="G58" i="57"/>
  <c r="F58" i="57"/>
  <c r="E58" i="57"/>
  <c r="C58" i="57" s="1"/>
  <c r="D58" i="57"/>
  <c r="H57" i="57"/>
  <c r="C57" i="57"/>
  <c r="H56" i="57"/>
  <c r="C56" i="57"/>
  <c r="L55" i="57"/>
  <c r="K55" i="57"/>
  <c r="J55" i="57"/>
  <c r="I55" i="57"/>
  <c r="G55" i="57"/>
  <c r="G54" i="57" s="1"/>
  <c r="G53" i="57" s="1"/>
  <c r="F55" i="57"/>
  <c r="E55" i="57"/>
  <c r="D55" i="57"/>
  <c r="C55" i="57"/>
  <c r="L54" i="57"/>
  <c r="J54" i="57"/>
  <c r="I54" i="57"/>
  <c r="F54" i="57"/>
  <c r="E54" i="57"/>
  <c r="D54" i="57"/>
  <c r="L53" i="57"/>
  <c r="J53" i="57"/>
  <c r="F53" i="57"/>
  <c r="D53" i="57"/>
  <c r="J52" i="57"/>
  <c r="F52" i="57"/>
  <c r="J51" i="57"/>
  <c r="F51" i="57"/>
  <c r="J50" i="57"/>
  <c r="F50" i="57"/>
  <c r="H47" i="57"/>
  <c r="C47" i="57"/>
  <c r="H46" i="57"/>
  <c r="C46" i="57"/>
  <c r="L45" i="57"/>
  <c r="H45" i="57"/>
  <c r="G45" i="57"/>
  <c r="C45" i="57" s="1"/>
  <c r="H44" i="57"/>
  <c r="C44" i="57"/>
  <c r="K43" i="57"/>
  <c r="J43" i="57"/>
  <c r="I43" i="57"/>
  <c r="H43" i="57"/>
  <c r="F43" i="57"/>
  <c r="E43" i="57"/>
  <c r="D43" i="57"/>
  <c r="C43" i="57"/>
  <c r="H42" i="57"/>
  <c r="C42" i="57"/>
  <c r="I41" i="57"/>
  <c r="H41" i="57"/>
  <c r="D41" i="57"/>
  <c r="C41" i="57" s="1"/>
  <c r="H40" i="57"/>
  <c r="C40" i="57"/>
  <c r="H39" i="57"/>
  <c r="C39" i="57"/>
  <c r="H38" i="57"/>
  <c r="C38" i="57"/>
  <c r="H37" i="57"/>
  <c r="C37" i="57"/>
  <c r="K36" i="57"/>
  <c r="H36" i="57"/>
  <c r="F36" i="57"/>
  <c r="C36" i="57" s="1"/>
  <c r="H35" i="57"/>
  <c r="C35" i="57"/>
  <c r="H34" i="57"/>
  <c r="C34" i="57"/>
  <c r="K33" i="57"/>
  <c r="H33" i="57"/>
  <c r="F33" i="57"/>
  <c r="C33" i="57"/>
  <c r="H32" i="57"/>
  <c r="C32" i="57"/>
  <c r="K31" i="57"/>
  <c r="H31" i="57"/>
  <c r="F31" i="57"/>
  <c r="C31" i="57"/>
  <c r="H30" i="57"/>
  <c r="C30" i="57"/>
  <c r="H29" i="57"/>
  <c r="C29" i="57"/>
  <c r="H28" i="57"/>
  <c r="C28" i="57"/>
  <c r="K27" i="57"/>
  <c r="H27" i="57"/>
  <c r="F27" i="57"/>
  <c r="C27" i="57" s="1"/>
  <c r="K26" i="57"/>
  <c r="H26" i="57"/>
  <c r="F26" i="57"/>
  <c r="C26" i="57" s="1"/>
  <c r="H25" i="57"/>
  <c r="C25" i="57"/>
  <c r="H24" i="57"/>
  <c r="C24" i="57"/>
  <c r="H23" i="57"/>
  <c r="C23" i="57"/>
  <c r="H22" i="57"/>
  <c r="C22" i="57"/>
  <c r="L21" i="57"/>
  <c r="L289" i="57" s="1"/>
  <c r="L288" i="57" s="1"/>
  <c r="K21" i="57"/>
  <c r="J21" i="57"/>
  <c r="H21" i="57" s="1"/>
  <c r="I21" i="57"/>
  <c r="I289" i="57" s="1"/>
  <c r="I288" i="57" s="1"/>
  <c r="G21" i="57"/>
  <c r="F21" i="57"/>
  <c r="E21" i="57"/>
  <c r="E289" i="57" s="1"/>
  <c r="E288" i="57" s="1"/>
  <c r="D21" i="57"/>
  <c r="D289" i="57" s="1"/>
  <c r="D288" i="57" s="1"/>
  <c r="C21" i="57"/>
  <c r="C289" i="57" s="1"/>
  <c r="C288" i="57" s="1"/>
  <c r="L20" i="57"/>
  <c r="J20" i="57"/>
  <c r="I20" i="57"/>
  <c r="F20" i="57"/>
  <c r="E20" i="57"/>
  <c r="D20" i="57"/>
  <c r="H298" i="56"/>
  <c r="C298" i="56"/>
  <c r="H297" i="56"/>
  <c r="C297" i="56"/>
  <c r="H296" i="56"/>
  <c r="C296" i="56"/>
  <c r="H295" i="56"/>
  <c r="C295" i="56"/>
  <c r="H294" i="56"/>
  <c r="C294" i="56"/>
  <c r="H293" i="56"/>
  <c r="C293" i="56"/>
  <c r="H292" i="56"/>
  <c r="C292" i="56"/>
  <c r="H291" i="56"/>
  <c r="C291" i="56"/>
  <c r="L290" i="56"/>
  <c r="K290" i="56"/>
  <c r="J290" i="56"/>
  <c r="I290" i="56"/>
  <c r="H290" i="56"/>
  <c r="G290" i="56"/>
  <c r="F290" i="56"/>
  <c r="E290" i="56"/>
  <c r="D290" i="56"/>
  <c r="C290" i="56"/>
  <c r="H285" i="56"/>
  <c r="C285" i="56"/>
  <c r="H284" i="56"/>
  <c r="C284" i="56"/>
  <c r="L283" i="56"/>
  <c r="K283" i="56"/>
  <c r="J283" i="56"/>
  <c r="J286" i="56" s="1"/>
  <c r="I283" i="56"/>
  <c r="H283" i="56" s="1"/>
  <c r="G283" i="56"/>
  <c r="F283" i="56"/>
  <c r="F286" i="56" s="1"/>
  <c r="E283" i="56"/>
  <c r="D283" i="56"/>
  <c r="H282" i="56"/>
  <c r="C282" i="56"/>
  <c r="L281" i="56"/>
  <c r="K281" i="56"/>
  <c r="J281" i="56"/>
  <c r="I281" i="56"/>
  <c r="H281" i="56" s="1"/>
  <c r="G281" i="56"/>
  <c r="F281" i="56"/>
  <c r="E281" i="56"/>
  <c r="C281" i="56" s="1"/>
  <c r="D281" i="56"/>
  <c r="H280" i="56"/>
  <c r="C280" i="56"/>
  <c r="H279" i="56"/>
  <c r="C279" i="56"/>
  <c r="H278" i="56"/>
  <c r="C278" i="56"/>
  <c r="H277" i="56"/>
  <c r="C277" i="56"/>
  <c r="L276" i="56"/>
  <c r="K276" i="56"/>
  <c r="J276" i="56"/>
  <c r="I276" i="56"/>
  <c r="H276" i="56"/>
  <c r="G276" i="56"/>
  <c r="F276" i="56"/>
  <c r="E276" i="56"/>
  <c r="D276" i="56"/>
  <c r="C276" i="56" s="1"/>
  <c r="H275" i="56"/>
  <c r="C275" i="56"/>
  <c r="H274" i="56"/>
  <c r="C274" i="56"/>
  <c r="H273" i="56"/>
  <c r="C273" i="56"/>
  <c r="L272" i="56"/>
  <c r="K272" i="56"/>
  <c r="J272" i="56"/>
  <c r="I272" i="56"/>
  <c r="H272" i="56"/>
  <c r="G272" i="56"/>
  <c r="F272" i="56"/>
  <c r="E272" i="56"/>
  <c r="D272" i="56"/>
  <c r="C272" i="56" s="1"/>
  <c r="H271" i="56"/>
  <c r="C271" i="56"/>
  <c r="L270" i="56"/>
  <c r="K270" i="56"/>
  <c r="J270" i="56"/>
  <c r="I270" i="56"/>
  <c r="H270" i="56"/>
  <c r="G270" i="56"/>
  <c r="F270" i="56"/>
  <c r="E270" i="56"/>
  <c r="D270" i="56"/>
  <c r="C270" i="56" s="1"/>
  <c r="L269" i="56"/>
  <c r="K269" i="56"/>
  <c r="J269" i="56"/>
  <c r="I269" i="56"/>
  <c r="H269" i="56" s="1"/>
  <c r="G269" i="56"/>
  <c r="F269" i="56"/>
  <c r="E269" i="56"/>
  <c r="D269" i="56"/>
  <c r="D286" i="56" s="1"/>
  <c r="H268" i="56"/>
  <c r="C268" i="56"/>
  <c r="H267" i="56"/>
  <c r="C267" i="56"/>
  <c r="H266" i="56"/>
  <c r="C266" i="56"/>
  <c r="H265" i="56"/>
  <c r="C265" i="56"/>
  <c r="L264" i="56"/>
  <c r="K264" i="56"/>
  <c r="J264" i="56"/>
  <c r="I264" i="56"/>
  <c r="H264" i="56"/>
  <c r="G264" i="56"/>
  <c r="F264" i="56"/>
  <c r="E264" i="56"/>
  <c r="D264" i="56"/>
  <c r="C264" i="56" s="1"/>
  <c r="H263" i="56"/>
  <c r="C263" i="56"/>
  <c r="H262" i="56"/>
  <c r="C262" i="56"/>
  <c r="H261" i="56"/>
  <c r="C261" i="56"/>
  <c r="L260" i="56"/>
  <c r="K260" i="56"/>
  <c r="J260" i="56"/>
  <c r="I260" i="56"/>
  <c r="H260" i="56"/>
  <c r="G260" i="56"/>
  <c r="F260" i="56"/>
  <c r="E260" i="56"/>
  <c r="D260" i="56"/>
  <c r="C260" i="56"/>
  <c r="L259" i="56"/>
  <c r="K259" i="56"/>
  <c r="J259" i="56"/>
  <c r="I259" i="56"/>
  <c r="H259" i="56" s="1"/>
  <c r="G259" i="56"/>
  <c r="F259" i="56"/>
  <c r="E259" i="56"/>
  <c r="C259" i="56" s="1"/>
  <c r="D259" i="56"/>
  <c r="H258" i="56"/>
  <c r="C258" i="56"/>
  <c r="H257" i="56"/>
  <c r="C257" i="56"/>
  <c r="H256" i="56"/>
  <c r="C256" i="56"/>
  <c r="H255" i="56"/>
  <c r="C255" i="56"/>
  <c r="H254" i="56"/>
  <c r="C254" i="56"/>
  <c r="H253" i="56"/>
  <c r="C253" i="56"/>
  <c r="L252" i="56"/>
  <c r="K252" i="56"/>
  <c r="J252" i="56"/>
  <c r="I252" i="56"/>
  <c r="H252" i="56"/>
  <c r="G252" i="56"/>
  <c r="F252" i="56"/>
  <c r="E252" i="56"/>
  <c r="D252" i="56"/>
  <c r="C252" i="56"/>
  <c r="L251" i="56"/>
  <c r="K251" i="56"/>
  <c r="J251" i="56"/>
  <c r="I251" i="56"/>
  <c r="H251" i="56" s="1"/>
  <c r="G251" i="56"/>
  <c r="F251" i="56"/>
  <c r="E251" i="56"/>
  <c r="D251" i="56"/>
  <c r="C251" i="56" s="1"/>
  <c r="H250" i="56"/>
  <c r="C250" i="56"/>
  <c r="H249" i="56"/>
  <c r="C249" i="56"/>
  <c r="H248" i="56"/>
  <c r="C248" i="56"/>
  <c r="H247" i="56"/>
  <c r="C247" i="56"/>
  <c r="L246" i="56"/>
  <c r="K246" i="56"/>
  <c r="J246" i="56"/>
  <c r="I246" i="56"/>
  <c r="H246" i="56"/>
  <c r="G246" i="56"/>
  <c r="F246" i="56"/>
  <c r="E246" i="56"/>
  <c r="D246" i="56"/>
  <c r="C246" i="56"/>
  <c r="H245" i="56"/>
  <c r="C245" i="56"/>
  <c r="H244" i="56"/>
  <c r="C244" i="56"/>
  <c r="H243" i="56"/>
  <c r="C243" i="56"/>
  <c r="H242" i="56"/>
  <c r="C242" i="56"/>
  <c r="H241" i="56"/>
  <c r="C241" i="56"/>
  <c r="H240" i="56"/>
  <c r="C240" i="56"/>
  <c r="H239" i="56"/>
  <c r="C239" i="56"/>
  <c r="L238" i="56"/>
  <c r="K238" i="56"/>
  <c r="J238" i="56"/>
  <c r="I238" i="56"/>
  <c r="H238" i="56"/>
  <c r="G238" i="56"/>
  <c r="F238" i="56"/>
  <c r="E238" i="56"/>
  <c r="D238" i="56"/>
  <c r="C238" i="56" s="1"/>
  <c r="H237" i="56"/>
  <c r="C237" i="56"/>
  <c r="H236" i="56"/>
  <c r="C236" i="56"/>
  <c r="L235" i="56"/>
  <c r="K235" i="56"/>
  <c r="J235" i="56"/>
  <c r="I235" i="56"/>
  <c r="H235" i="56"/>
  <c r="G235" i="56"/>
  <c r="F235" i="56"/>
  <c r="E235" i="56"/>
  <c r="D235" i="56"/>
  <c r="C235" i="56" s="1"/>
  <c r="H234" i="56"/>
  <c r="C234" i="56"/>
  <c r="L233" i="56"/>
  <c r="K233" i="56"/>
  <c r="J233" i="56"/>
  <c r="I233" i="56"/>
  <c r="H233" i="56"/>
  <c r="G233" i="56"/>
  <c r="F233" i="56"/>
  <c r="E233" i="56"/>
  <c r="D233" i="56"/>
  <c r="C233" i="56" s="1"/>
  <c r="H232" i="56"/>
  <c r="C232" i="56"/>
  <c r="L231" i="56"/>
  <c r="K231" i="56"/>
  <c r="J231" i="56"/>
  <c r="I231" i="56"/>
  <c r="H231" i="56"/>
  <c r="G231" i="56"/>
  <c r="F231" i="56"/>
  <c r="E231" i="56"/>
  <c r="D231" i="56"/>
  <c r="C231" i="56" s="1"/>
  <c r="L230" i="56"/>
  <c r="K230" i="56"/>
  <c r="J230" i="56"/>
  <c r="H230" i="56" s="1"/>
  <c r="I230" i="56"/>
  <c r="G230" i="56"/>
  <c r="F230" i="56"/>
  <c r="E230" i="56"/>
  <c r="D230" i="56"/>
  <c r="C230" i="56" s="1"/>
  <c r="H229" i="56"/>
  <c r="C229" i="56"/>
  <c r="H228" i="56"/>
  <c r="C228" i="56"/>
  <c r="L227" i="56"/>
  <c r="K227" i="56"/>
  <c r="J227" i="56"/>
  <c r="I227" i="56"/>
  <c r="H227" i="56"/>
  <c r="G227" i="56"/>
  <c r="F227" i="56"/>
  <c r="E227" i="56"/>
  <c r="D227" i="56"/>
  <c r="C227" i="56" s="1"/>
  <c r="H226" i="56"/>
  <c r="C226" i="56"/>
  <c r="H225" i="56"/>
  <c r="C225" i="56"/>
  <c r="H224" i="56"/>
  <c r="C224" i="56"/>
  <c r="H223" i="56"/>
  <c r="C223" i="56"/>
  <c r="H222" i="56"/>
  <c r="C222" i="56"/>
  <c r="H221" i="56"/>
  <c r="C221" i="56"/>
  <c r="H220" i="56"/>
  <c r="C220" i="56"/>
  <c r="H219" i="56"/>
  <c r="C219" i="56"/>
  <c r="H218" i="56"/>
  <c r="C218" i="56"/>
  <c r="H217" i="56"/>
  <c r="C217" i="56"/>
  <c r="L216" i="56"/>
  <c r="K216" i="56"/>
  <c r="J216" i="56"/>
  <c r="I216" i="56"/>
  <c r="H216" i="56" s="1"/>
  <c r="G216" i="56"/>
  <c r="F216" i="56"/>
  <c r="E216" i="56"/>
  <c r="D216" i="56"/>
  <c r="C216" i="56" s="1"/>
  <c r="H215" i="56"/>
  <c r="C215" i="56"/>
  <c r="H214" i="56"/>
  <c r="C214" i="56"/>
  <c r="H213" i="56"/>
  <c r="C213" i="56"/>
  <c r="H212" i="56"/>
  <c r="C212" i="56"/>
  <c r="H211" i="56"/>
  <c r="C211" i="56"/>
  <c r="H210" i="56"/>
  <c r="C210" i="56"/>
  <c r="H209" i="56"/>
  <c r="C209" i="56"/>
  <c r="H208" i="56"/>
  <c r="C208" i="56"/>
  <c r="H207" i="56"/>
  <c r="C207" i="56"/>
  <c r="H206" i="56"/>
  <c r="C206" i="56"/>
  <c r="L205" i="56"/>
  <c r="K205" i="56"/>
  <c r="J205" i="56"/>
  <c r="I205" i="56"/>
  <c r="H205" i="56" s="1"/>
  <c r="G205" i="56"/>
  <c r="F205" i="56"/>
  <c r="E205" i="56"/>
  <c r="D205" i="56"/>
  <c r="C205" i="56"/>
  <c r="L204" i="56"/>
  <c r="K204" i="56"/>
  <c r="J204" i="56"/>
  <c r="I204" i="56"/>
  <c r="H204" i="56" s="1"/>
  <c r="G204" i="56"/>
  <c r="F204" i="56"/>
  <c r="E204" i="56"/>
  <c r="D204" i="56"/>
  <c r="C204" i="56" s="1"/>
  <c r="H203" i="56"/>
  <c r="C203" i="56"/>
  <c r="H202" i="56"/>
  <c r="C202" i="56"/>
  <c r="H201" i="56"/>
  <c r="C201" i="56"/>
  <c r="H200" i="56"/>
  <c r="C200" i="56"/>
  <c r="H199" i="56"/>
  <c r="C199" i="56"/>
  <c r="L198" i="56"/>
  <c r="K198" i="56"/>
  <c r="J198" i="56"/>
  <c r="H198" i="56" s="1"/>
  <c r="I198" i="56"/>
  <c r="G198" i="56"/>
  <c r="F198" i="56"/>
  <c r="E198" i="56"/>
  <c r="D198" i="56"/>
  <c r="C198" i="56" s="1"/>
  <c r="H197" i="56"/>
  <c r="C197" i="56"/>
  <c r="L196" i="56"/>
  <c r="K196" i="56"/>
  <c r="J196" i="56"/>
  <c r="I196" i="56"/>
  <c r="H196" i="56"/>
  <c r="G196" i="56"/>
  <c r="F196" i="56"/>
  <c r="E196" i="56"/>
  <c r="D196" i="56"/>
  <c r="C196" i="56"/>
  <c r="L195" i="56"/>
  <c r="K195" i="56"/>
  <c r="J195" i="56"/>
  <c r="I195" i="56"/>
  <c r="H195" i="56" s="1"/>
  <c r="G195" i="56"/>
  <c r="F195" i="56"/>
  <c r="E195" i="56"/>
  <c r="D195" i="56"/>
  <c r="C195" i="56" s="1"/>
  <c r="L194" i="56"/>
  <c r="K194" i="56"/>
  <c r="J194" i="56"/>
  <c r="I194" i="56"/>
  <c r="H194" i="56"/>
  <c r="G194" i="56"/>
  <c r="F194" i="56"/>
  <c r="E194" i="56"/>
  <c r="D194" i="56"/>
  <c r="C194" i="56"/>
  <c r="H193" i="56"/>
  <c r="C193" i="56"/>
  <c r="L192" i="56"/>
  <c r="K192" i="56"/>
  <c r="H192" i="56" s="1"/>
  <c r="J192" i="56"/>
  <c r="I192" i="56"/>
  <c r="G192" i="56"/>
  <c r="F192" i="56"/>
  <c r="E192" i="56"/>
  <c r="D192" i="56"/>
  <c r="C192" i="56"/>
  <c r="L191" i="56"/>
  <c r="K191" i="56"/>
  <c r="J191" i="56"/>
  <c r="I191" i="56"/>
  <c r="H191" i="56" s="1"/>
  <c r="G191" i="56"/>
  <c r="F191" i="56"/>
  <c r="E191" i="56"/>
  <c r="D191" i="56"/>
  <c r="C191" i="56" s="1"/>
  <c r="H190" i="56"/>
  <c r="C190" i="56"/>
  <c r="H189" i="56"/>
  <c r="C189" i="56"/>
  <c r="L188" i="56"/>
  <c r="K188" i="56"/>
  <c r="J188" i="56"/>
  <c r="I188" i="56"/>
  <c r="H188" i="56"/>
  <c r="G188" i="56"/>
  <c r="F188" i="56"/>
  <c r="E188" i="56"/>
  <c r="D188" i="56"/>
  <c r="C188" i="56" s="1"/>
  <c r="L187" i="56"/>
  <c r="K187" i="56"/>
  <c r="J187" i="56"/>
  <c r="I187" i="56"/>
  <c r="H187" i="56" s="1"/>
  <c r="G187" i="56"/>
  <c r="F187" i="56"/>
  <c r="E187" i="56"/>
  <c r="D187" i="56"/>
  <c r="C187" i="56" s="1"/>
  <c r="H186" i="56"/>
  <c r="C186" i="56"/>
  <c r="H185" i="56"/>
  <c r="C185" i="56"/>
  <c r="L184" i="56"/>
  <c r="K184" i="56"/>
  <c r="J184" i="56"/>
  <c r="I184" i="56"/>
  <c r="H184" i="56"/>
  <c r="G184" i="56"/>
  <c r="F184" i="56"/>
  <c r="E184" i="56"/>
  <c r="D184" i="56"/>
  <c r="C184" i="56"/>
  <c r="H183" i="56"/>
  <c r="C183" i="56"/>
  <c r="H182" i="56"/>
  <c r="C182" i="56"/>
  <c r="H181" i="56"/>
  <c r="C181" i="56"/>
  <c r="H180" i="56"/>
  <c r="C180" i="56"/>
  <c r="L179" i="56"/>
  <c r="K179" i="56"/>
  <c r="J179" i="56"/>
  <c r="I179" i="56"/>
  <c r="H179" i="56" s="1"/>
  <c r="G179" i="56"/>
  <c r="F179" i="56"/>
  <c r="E179" i="56"/>
  <c r="D179" i="56"/>
  <c r="C179" i="56" s="1"/>
  <c r="H178" i="56"/>
  <c r="C178" i="56"/>
  <c r="H177" i="56"/>
  <c r="C177" i="56"/>
  <c r="H176" i="56"/>
  <c r="C176" i="56"/>
  <c r="L175" i="56"/>
  <c r="K175" i="56"/>
  <c r="J175" i="56"/>
  <c r="I175" i="56"/>
  <c r="H175" i="56" s="1"/>
  <c r="G175" i="56"/>
  <c r="F175" i="56"/>
  <c r="E175" i="56"/>
  <c r="D175" i="56"/>
  <c r="C175" i="56" s="1"/>
  <c r="L174" i="56"/>
  <c r="K174" i="56"/>
  <c r="J174" i="56"/>
  <c r="I174" i="56"/>
  <c r="H174" i="56"/>
  <c r="G174" i="56"/>
  <c r="F174" i="56"/>
  <c r="E174" i="56"/>
  <c r="D174" i="56"/>
  <c r="C174" i="56"/>
  <c r="L173" i="56"/>
  <c r="K173" i="56"/>
  <c r="J173" i="56"/>
  <c r="I173" i="56"/>
  <c r="H173" i="56" s="1"/>
  <c r="G173" i="56"/>
  <c r="F173" i="56"/>
  <c r="E173" i="56"/>
  <c r="D173" i="56"/>
  <c r="C173" i="56" s="1"/>
  <c r="H172" i="56"/>
  <c r="C172" i="56"/>
  <c r="H171" i="56"/>
  <c r="C171" i="56"/>
  <c r="H170" i="56"/>
  <c r="C170" i="56"/>
  <c r="H169" i="56"/>
  <c r="C169" i="56"/>
  <c r="H168" i="56"/>
  <c r="C168" i="56"/>
  <c r="H167" i="56"/>
  <c r="C167" i="56"/>
  <c r="L166" i="56"/>
  <c r="K166" i="56"/>
  <c r="J166" i="56"/>
  <c r="I166" i="56"/>
  <c r="H166" i="56"/>
  <c r="G166" i="56"/>
  <c r="F166" i="56"/>
  <c r="E166" i="56"/>
  <c r="D166" i="56"/>
  <c r="C166" i="56"/>
  <c r="L165" i="56"/>
  <c r="K165" i="56"/>
  <c r="J165" i="56"/>
  <c r="I165" i="56"/>
  <c r="H165" i="56" s="1"/>
  <c r="G165" i="56"/>
  <c r="F165" i="56"/>
  <c r="E165" i="56"/>
  <c r="C165" i="56" s="1"/>
  <c r="D165" i="56"/>
  <c r="H164" i="56"/>
  <c r="C164" i="56"/>
  <c r="H163" i="56"/>
  <c r="C163" i="56"/>
  <c r="H162" i="56"/>
  <c r="C162" i="56"/>
  <c r="H161" i="56"/>
  <c r="C161" i="56"/>
  <c r="L160" i="56"/>
  <c r="K160" i="56"/>
  <c r="J160" i="56"/>
  <c r="I160" i="56"/>
  <c r="H160" i="56"/>
  <c r="G160" i="56"/>
  <c r="F160" i="56"/>
  <c r="E160" i="56"/>
  <c r="D160" i="56"/>
  <c r="C160" i="56" s="1"/>
  <c r="H159" i="56"/>
  <c r="C159" i="56"/>
  <c r="H158" i="56"/>
  <c r="C158" i="56"/>
  <c r="H157" i="56"/>
  <c r="C157" i="56"/>
  <c r="H156" i="56"/>
  <c r="C156" i="56"/>
  <c r="H155" i="56"/>
  <c r="C155" i="56"/>
  <c r="H154" i="56"/>
  <c r="C154" i="56"/>
  <c r="H153" i="56"/>
  <c r="C153" i="56"/>
  <c r="H152" i="56"/>
  <c r="C152" i="56"/>
  <c r="L151" i="56"/>
  <c r="K151" i="56"/>
  <c r="J151" i="56"/>
  <c r="I151" i="56"/>
  <c r="H151" i="56"/>
  <c r="G151" i="56"/>
  <c r="F151" i="56"/>
  <c r="E151" i="56"/>
  <c r="D151" i="56"/>
  <c r="C151" i="56" s="1"/>
  <c r="H150" i="56"/>
  <c r="C150" i="56"/>
  <c r="H149" i="56"/>
  <c r="C149" i="56"/>
  <c r="H148" i="56"/>
  <c r="C148" i="56"/>
  <c r="H147" i="56"/>
  <c r="C147" i="56"/>
  <c r="H146" i="56"/>
  <c r="C146" i="56"/>
  <c r="H145" i="56"/>
  <c r="C145" i="56"/>
  <c r="L144" i="56"/>
  <c r="K144" i="56"/>
  <c r="J144" i="56"/>
  <c r="H144" i="56" s="1"/>
  <c r="I144" i="56"/>
  <c r="G144" i="56"/>
  <c r="F144" i="56"/>
  <c r="E144" i="56"/>
  <c r="D144" i="56"/>
  <c r="C144" i="56"/>
  <c r="H143" i="56"/>
  <c r="C143" i="56"/>
  <c r="H142" i="56"/>
  <c r="C142" i="56"/>
  <c r="L141" i="56"/>
  <c r="K141" i="56"/>
  <c r="J141" i="56"/>
  <c r="I141" i="56"/>
  <c r="H141" i="56" s="1"/>
  <c r="G141" i="56"/>
  <c r="F141" i="56"/>
  <c r="E141" i="56"/>
  <c r="D141" i="56"/>
  <c r="C141" i="56" s="1"/>
  <c r="H140" i="56"/>
  <c r="C140" i="56"/>
  <c r="H139" i="56"/>
  <c r="C139" i="56"/>
  <c r="H138" i="56"/>
  <c r="C138" i="56"/>
  <c r="H137" i="56"/>
  <c r="C137" i="56"/>
  <c r="L136" i="56"/>
  <c r="K136" i="56"/>
  <c r="J136" i="56"/>
  <c r="H136" i="56" s="1"/>
  <c r="I136" i="56"/>
  <c r="G136" i="56"/>
  <c r="F136" i="56"/>
  <c r="E136" i="56"/>
  <c r="D136" i="56"/>
  <c r="C136" i="56"/>
  <c r="H135" i="56"/>
  <c r="C135" i="56"/>
  <c r="H134" i="56"/>
  <c r="C134" i="56"/>
  <c r="H133" i="56"/>
  <c r="C133" i="56"/>
  <c r="H132" i="56"/>
  <c r="C132" i="56"/>
  <c r="L131" i="56"/>
  <c r="K131" i="56"/>
  <c r="J131" i="56"/>
  <c r="I131" i="56"/>
  <c r="H131" i="56" s="1"/>
  <c r="G131" i="56"/>
  <c r="F131" i="56"/>
  <c r="E131" i="56"/>
  <c r="D131" i="56"/>
  <c r="C131" i="56" s="1"/>
  <c r="L130" i="56"/>
  <c r="K130" i="56"/>
  <c r="J130" i="56"/>
  <c r="G130" i="56"/>
  <c r="F130" i="56"/>
  <c r="E130" i="56"/>
  <c r="D130" i="56"/>
  <c r="C130" i="56"/>
  <c r="H129" i="56"/>
  <c r="C129" i="56"/>
  <c r="L128" i="56"/>
  <c r="K128" i="56"/>
  <c r="J128" i="56"/>
  <c r="I128" i="56"/>
  <c r="H128" i="56"/>
  <c r="G128" i="56"/>
  <c r="F128" i="56"/>
  <c r="E128" i="56"/>
  <c r="D128" i="56"/>
  <c r="C128" i="56"/>
  <c r="H127" i="56"/>
  <c r="C127" i="56"/>
  <c r="H126" i="56"/>
  <c r="C126" i="56"/>
  <c r="H125" i="56"/>
  <c r="C125" i="56"/>
  <c r="H124" i="56"/>
  <c r="C124" i="56"/>
  <c r="H123" i="56"/>
  <c r="C123" i="56"/>
  <c r="L122" i="56"/>
  <c r="K122" i="56"/>
  <c r="J122" i="56"/>
  <c r="H122" i="56" s="1"/>
  <c r="I122" i="56"/>
  <c r="G122" i="56"/>
  <c r="F122" i="56"/>
  <c r="E122" i="56"/>
  <c r="D122" i="56"/>
  <c r="C122" i="56"/>
  <c r="H121" i="56"/>
  <c r="C121" i="56"/>
  <c r="H120" i="56"/>
  <c r="C120" i="56"/>
  <c r="H119" i="56"/>
  <c r="C119" i="56"/>
  <c r="H118" i="56"/>
  <c r="C118" i="56"/>
  <c r="H117" i="56"/>
  <c r="C117" i="56"/>
  <c r="L116" i="56"/>
  <c r="K116" i="56"/>
  <c r="J116" i="56"/>
  <c r="H116" i="56" s="1"/>
  <c r="I116" i="56"/>
  <c r="G116" i="56"/>
  <c r="F116" i="56"/>
  <c r="E116" i="56"/>
  <c r="D116" i="56"/>
  <c r="C116" i="56"/>
  <c r="H115" i="56"/>
  <c r="C115" i="56"/>
  <c r="H114" i="56"/>
  <c r="C114" i="56"/>
  <c r="H113" i="56"/>
  <c r="C113" i="56"/>
  <c r="L112" i="56"/>
  <c r="K112" i="56"/>
  <c r="J112" i="56"/>
  <c r="H112" i="56" s="1"/>
  <c r="I112" i="56"/>
  <c r="G112" i="56"/>
  <c r="F112" i="56"/>
  <c r="E112" i="56"/>
  <c r="D112" i="56"/>
  <c r="C112" i="56"/>
  <c r="H111" i="56"/>
  <c r="C111" i="56"/>
  <c r="H110" i="56"/>
  <c r="C110" i="56"/>
  <c r="H109" i="56"/>
  <c r="C109" i="56"/>
  <c r="H108" i="56"/>
  <c r="C108" i="56"/>
  <c r="H107" i="56"/>
  <c r="C107" i="56"/>
  <c r="H106" i="56"/>
  <c r="C106" i="56"/>
  <c r="H105" i="56"/>
  <c r="C105" i="56"/>
  <c r="H104" i="56"/>
  <c r="C104" i="56"/>
  <c r="L103" i="56"/>
  <c r="K103" i="56"/>
  <c r="J103" i="56"/>
  <c r="I103" i="56"/>
  <c r="H103" i="56" s="1"/>
  <c r="G103" i="56"/>
  <c r="F103" i="56"/>
  <c r="E103" i="56"/>
  <c r="D103" i="56"/>
  <c r="C103" i="56" s="1"/>
  <c r="H102" i="56"/>
  <c r="C102" i="56"/>
  <c r="H101" i="56"/>
  <c r="C101" i="56"/>
  <c r="H100" i="56"/>
  <c r="C100" i="56"/>
  <c r="H99" i="56"/>
  <c r="C99" i="56"/>
  <c r="H98" i="56"/>
  <c r="C98" i="56"/>
  <c r="H97" i="56"/>
  <c r="C97" i="56"/>
  <c r="H96" i="56"/>
  <c r="C96" i="56"/>
  <c r="L95" i="56"/>
  <c r="K95" i="56"/>
  <c r="J95" i="56"/>
  <c r="I95" i="56"/>
  <c r="H95" i="56" s="1"/>
  <c r="G95" i="56"/>
  <c r="F95" i="56"/>
  <c r="E95" i="56"/>
  <c r="D95" i="56"/>
  <c r="C95" i="56" s="1"/>
  <c r="H94" i="56"/>
  <c r="C94" i="56"/>
  <c r="H93" i="56"/>
  <c r="C93" i="56"/>
  <c r="H92" i="56"/>
  <c r="C92" i="56"/>
  <c r="H91" i="56"/>
  <c r="C91" i="56"/>
  <c r="H90" i="56"/>
  <c r="C90" i="56"/>
  <c r="L89" i="56"/>
  <c r="K89" i="56"/>
  <c r="J89" i="56"/>
  <c r="I89" i="56"/>
  <c r="H89" i="56" s="1"/>
  <c r="G89" i="56"/>
  <c r="F89" i="56"/>
  <c r="E89" i="56"/>
  <c r="D89" i="56"/>
  <c r="C89" i="56" s="1"/>
  <c r="H88" i="56"/>
  <c r="C88" i="56"/>
  <c r="H87" i="56"/>
  <c r="C87" i="56"/>
  <c r="H86" i="56"/>
  <c r="C86" i="56"/>
  <c r="H85" i="56"/>
  <c r="C85" i="56"/>
  <c r="L84" i="56"/>
  <c r="K84" i="56"/>
  <c r="K83" i="56" s="1"/>
  <c r="J84" i="56"/>
  <c r="H84" i="56" s="1"/>
  <c r="I84" i="56"/>
  <c r="G84" i="56"/>
  <c r="G83" i="56" s="1"/>
  <c r="F84" i="56"/>
  <c r="E84" i="56"/>
  <c r="D84" i="56"/>
  <c r="C84" i="56"/>
  <c r="L83" i="56"/>
  <c r="J83" i="56"/>
  <c r="I83" i="56"/>
  <c r="F83" i="56"/>
  <c r="E83" i="56"/>
  <c r="D83" i="56"/>
  <c r="H82" i="56"/>
  <c r="C82" i="56"/>
  <c r="H81" i="56"/>
  <c r="C81" i="56"/>
  <c r="L80" i="56"/>
  <c r="K80" i="56"/>
  <c r="J80" i="56"/>
  <c r="H80" i="56" s="1"/>
  <c r="I80" i="56"/>
  <c r="G80" i="56"/>
  <c r="F80" i="56"/>
  <c r="E80" i="56"/>
  <c r="D80" i="56"/>
  <c r="C80" i="56"/>
  <c r="H79" i="56"/>
  <c r="C79" i="56"/>
  <c r="H78" i="56"/>
  <c r="C78" i="56"/>
  <c r="L77" i="56"/>
  <c r="L76" i="56" s="1"/>
  <c r="L75" i="56" s="1"/>
  <c r="L52" i="56" s="1"/>
  <c r="L51" i="56" s="1"/>
  <c r="L50" i="56" s="1"/>
  <c r="K77" i="56"/>
  <c r="J77" i="56"/>
  <c r="I77" i="56"/>
  <c r="H77" i="56" s="1"/>
  <c r="G77" i="56"/>
  <c r="F77" i="56"/>
  <c r="E77" i="56"/>
  <c r="E76" i="56" s="1"/>
  <c r="D77" i="56"/>
  <c r="C77" i="56" s="1"/>
  <c r="K76" i="56"/>
  <c r="K75" i="56" s="1"/>
  <c r="J76" i="56"/>
  <c r="G76" i="56"/>
  <c r="F76" i="56"/>
  <c r="D76" i="56"/>
  <c r="J75" i="56"/>
  <c r="F75" i="56"/>
  <c r="D75" i="56"/>
  <c r="H74" i="56"/>
  <c r="C74" i="56"/>
  <c r="H73" i="56"/>
  <c r="C73" i="56"/>
  <c r="H72" i="56"/>
  <c r="C72" i="56"/>
  <c r="H71" i="56"/>
  <c r="C71" i="56"/>
  <c r="H70" i="56"/>
  <c r="C70" i="56"/>
  <c r="L69" i="56"/>
  <c r="K69" i="56"/>
  <c r="J69" i="56"/>
  <c r="I69" i="56"/>
  <c r="H69" i="56" s="1"/>
  <c r="G69" i="56"/>
  <c r="F69" i="56"/>
  <c r="E69" i="56"/>
  <c r="D69" i="56"/>
  <c r="C69" i="56" s="1"/>
  <c r="H68" i="56"/>
  <c r="C68" i="56"/>
  <c r="L67" i="56"/>
  <c r="K67" i="56"/>
  <c r="J67" i="56"/>
  <c r="I67" i="56"/>
  <c r="H67" i="56" s="1"/>
  <c r="G67" i="56"/>
  <c r="F67" i="56"/>
  <c r="E67" i="56"/>
  <c r="D67" i="56"/>
  <c r="C67" i="56" s="1"/>
  <c r="H66" i="56"/>
  <c r="C66" i="56"/>
  <c r="H65" i="56"/>
  <c r="C65" i="56"/>
  <c r="H64" i="56"/>
  <c r="C64" i="56"/>
  <c r="H63" i="56"/>
  <c r="C63" i="56"/>
  <c r="H62" i="56"/>
  <c r="C62" i="56"/>
  <c r="H61" i="56"/>
  <c r="C61" i="56"/>
  <c r="H60" i="56"/>
  <c r="C60" i="56"/>
  <c r="H59" i="56"/>
  <c r="C59" i="56"/>
  <c r="L58" i="56"/>
  <c r="K58" i="56"/>
  <c r="J58" i="56"/>
  <c r="H58" i="56" s="1"/>
  <c r="I58" i="56"/>
  <c r="G58" i="56"/>
  <c r="F58" i="56"/>
  <c r="E58" i="56"/>
  <c r="D58" i="56"/>
  <c r="C58" i="56"/>
  <c r="H57" i="56"/>
  <c r="C57" i="56"/>
  <c r="H56" i="56"/>
  <c r="C56" i="56"/>
  <c r="L55" i="56"/>
  <c r="K55" i="56"/>
  <c r="J55" i="56"/>
  <c r="I55" i="56"/>
  <c r="H55" i="56" s="1"/>
  <c r="G55" i="56"/>
  <c r="F55" i="56"/>
  <c r="E55" i="56"/>
  <c r="E54" i="56" s="1"/>
  <c r="D55" i="56"/>
  <c r="C55" i="56" s="1"/>
  <c r="L54" i="56"/>
  <c r="K54" i="56"/>
  <c r="K53" i="56" s="1"/>
  <c r="J54" i="56"/>
  <c r="G54" i="56"/>
  <c r="G53" i="56" s="1"/>
  <c r="F54" i="56"/>
  <c r="D54" i="56"/>
  <c r="L53" i="56"/>
  <c r="J53" i="56"/>
  <c r="F53" i="56"/>
  <c r="D53" i="56"/>
  <c r="J52" i="56"/>
  <c r="F52" i="56"/>
  <c r="F51" i="56" s="1"/>
  <c r="F50" i="56" s="1"/>
  <c r="D52" i="56"/>
  <c r="J51" i="56"/>
  <c r="J287" i="56" s="1"/>
  <c r="D51" i="56"/>
  <c r="D50" i="56" s="1"/>
  <c r="J50" i="56"/>
  <c r="H47" i="56"/>
  <c r="C47" i="56"/>
  <c r="H46" i="56"/>
  <c r="C46" i="56"/>
  <c r="L45" i="56"/>
  <c r="L287" i="56" s="1"/>
  <c r="G45" i="56"/>
  <c r="C45" i="56"/>
  <c r="H44" i="56"/>
  <c r="C44" i="56"/>
  <c r="K43" i="56"/>
  <c r="J43" i="56"/>
  <c r="I43" i="56"/>
  <c r="H43" i="56" s="1"/>
  <c r="F43" i="56"/>
  <c r="E43" i="56"/>
  <c r="D43" i="56"/>
  <c r="C43" i="56" s="1"/>
  <c r="H42" i="56"/>
  <c r="C42" i="56"/>
  <c r="I41" i="56"/>
  <c r="H41" i="56" s="1"/>
  <c r="D41" i="56"/>
  <c r="C41" i="56"/>
  <c r="H40" i="56"/>
  <c r="C40" i="56"/>
  <c r="H39" i="56"/>
  <c r="C39" i="56"/>
  <c r="H38" i="56"/>
  <c r="C38" i="56"/>
  <c r="H37" i="56"/>
  <c r="C37" i="56"/>
  <c r="K36" i="56"/>
  <c r="H36" i="56" s="1"/>
  <c r="F36" i="56"/>
  <c r="C36" i="56"/>
  <c r="H35" i="56"/>
  <c r="C35" i="56"/>
  <c r="H34" i="56"/>
  <c r="C34" i="56"/>
  <c r="K33" i="56"/>
  <c r="H33" i="56" s="1"/>
  <c r="F33" i="56"/>
  <c r="C33" i="56"/>
  <c r="H32" i="56"/>
  <c r="C32" i="56"/>
  <c r="K31" i="56"/>
  <c r="H31" i="56"/>
  <c r="F31" i="56"/>
  <c r="F26" i="56" s="1"/>
  <c r="H30" i="56"/>
  <c r="C30" i="56"/>
  <c r="H29" i="56"/>
  <c r="C29" i="56"/>
  <c r="H28" i="56"/>
  <c r="C28" i="56"/>
  <c r="K27" i="56"/>
  <c r="H27" i="56" s="1"/>
  <c r="F27" i="56"/>
  <c r="C27" i="56"/>
  <c r="K26" i="56"/>
  <c r="H25" i="56"/>
  <c r="C25" i="56"/>
  <c r="H24" i="56"/>
  <c r="C24" i="56"/>
  <c r="H23" i="56"/>
  <c r="C23" i="56"/>
  <c r="H22" i="56"/>
  <c r="C22" i="56"/>
  <c r="L21" i="56"/>
  <c r="L20" i="56" s="1"/>
  <c r="K21" i="56"/>
  <c r="K289" i="56" s="1"/>
  <c r="K288" i="56" s="1"/>
  <c r="J21" i="56"/>
  <c r="J289" i="56" s="1"/>
  <c r="J288" i="56" s="1"/>
  <c r="I21" i="56"/>
  <c r="I289" i="56" s="1"/>
  <c r="I288" i="56" s="1"/>
  <c r="H21" i="56"/>
  <c r="G21" i="56"/>
  <c r="G289" i="56" s="1"/>
  <c r="G288" i="56" s="1"/>
  <c r="F21" i="56"/>
  <c r="F289" i="56" s="1"/>
  <c r="F288" i="56" s="1"/>
  <c r="E21" i="56"/>
  <c r="E289" i="56" s="1"/>
  <c r="E288" i="56" s="1"/>
  <c r="D21" i="56"/>
  <c r="D20" i="56" s="1"/>
  <c r="K20" i="56"/>
  <c r="J20" i="56"/>
  <c r="G20" i="56"/>
  <c r="H298" i="55"/>
  <c r="C298" i="55"/>
  <c r="H297" i="55"/>
  <c r="C297" i="55"/>
  <c r="H296" i="55"/>
  <c r="C296" i="55"/>
  <c r="H295" i="55"/>
  <c r="C295" i="55"/>
  <c r="H294" i="55"/>
  <c r="C294" i="55"/>
  <c r="H293" i="55"/>
  <c r="C293" i="55"/>
  <c r="H292" i="55"/>
  <c r="C292" i="55"/>
  <c r="H291" i="55"/>
  <c r="C291" i="55"/>
  <c r="C290" i="55" s="1"/>
  <c r="L290" i="55"/>
  <c r="K290" i="55"/>
  <c r="J290" i="55"/>
  <c r="I290" i="55"/>
  <c r="H290" i="55"/>
  <c r="G290" i="55"/>
  <c r="F290" i="55"/>
  <c r="E290" i="55"/>
  <c r="D290" i="55"/>
  <c r="H285" i="55"/>
  <c r="C285" i="55"/>
  <c r="H284" i="55"/>
  <c r="C284" i="55"/>
  <c r="L283" i="55"/>
  <c r="K283" i="55"/>
  <c r="J283" i="55"/>
  <c r="I283" i="55"/>
  <c r="G283" i="55"/>
  <c r="F283" i="55"/>
  <c r="E283" i="55"/>
  <c r="D283" i="55"/>
  <c r="H282" i="55"/>
  <c r="C282" i="55"/>
  <c r="L281" i="55"/>
  <c r="K281" i="55"/>
  <c r="J281" i="55"/>
  <c r="I281" i="55"/>
  <c r="H281" i="55" s="1"/>
  <c r="G281" i="55"/>
  <c r="F281" i="55"/>
  <c r="C281" i="55" s="1"/>
  <c r="E281" i="55"/>
  <c r="D281" i="55"/>
  <c r="H280" i="55"/>
  <c r="C280" i="55"/>
  <c r="H279" i="55"/>
  <c r="C279" i="55"/>
  <c r="H278" i="55"/>
  <c r="C278" i="55"/>
  <c r="H277" i="55"/>
  <c r="C277" i="55"/>
  <c r="L276" i="55"/>
  <c r="K276" i="55"/>
  <c r="J276" i="55"/>
  <c r="I276" i="55"/>
  <c r="H276" i="55"/>
  <c r="G276" i="55"/>
  <c r="F276" i="55"/>
  <c r="E276" i="55"/>
  <c r="D276" i="55"/>
  <c r="C276" i="55" s="1"/>
  <c r="H275" i="55"/>
  <c r="C275" i="55"/>
  <c r="H274" i="55"/>
  <c r="C274" i="55"/>
  <c r="H273" i="55"/>
  <c r="C273" i="55"/>
  <c r="L272" i="55"/>
  <c r="K272" i="55"/>
  <c r="J272" i="55"/>
  <c r="I272" i="55"/>
  <c r="H272" i="55"/>
  <c r="G272" i="55"/>
  <c r="F272" i="55"/>
  <c r="E272" i="55"/>
  <c r="D272" i="55"/>
  <c r="C272" i="55" s="1"/>
  <c r="H271" i="55"/>
  <c r="C271" i="55"/>
  <c r="L270" i="55"/>
  <c r="K270" i="55"/>
  <c r="J270" i="55"/>
  <c r="I270" i="55"/>
  <c r="H270" i="55"/>
  <c r="G270" i="55"/>
  <c r="F270" i="55"/>
  <c r="E270" i="55"/>
  <c r="E269" i="55" s="1"/>
  <c r="D270" i="55"/>
  <c r="C270" i="55" s="1"/>
  <c r="L269" i="55"/>
  <c r="K269" i="55"/>
  <c r="J269" i="55"/>
  <c r="I269" i="55"/>
  <c r="H269" i="55"/>
  <c r="G269" i="55"/>
  <c r="F269" i="55"/>
  <c r="D269" i="55"/>
  <c r="C269" i="55" s="1"/>
  <c r="H268" i="55"/>
  <c r="C268" i="55"/>
  <c r="H267" i="55"/>
  <c r="C267" i="55"/>
  <c r="H266" i="55"/>
  <c r="C266" i="55"/>
  <c r="H265" i="55"/>
  <c r="C265" i="55"/>
  <c r="L264" i="55"/>
  <c r="K264" i="55"/>
  <c r="J264" i="55"/>
  <c r="I264" i="55"/>
  <c r="H264" i="55"/>
  <c r="G264" i="55"/>
  <c r="F264" i="55"/>
  <c r="E264" i="55"/>
  <c r="D264" i="55"/>
  <c r="C264" i="55" s="1"/>
  <c r="H263" i="55"/>
  <c r="C263" i="55"/>
  <c r="H262" i="55"/>
  <c r="C262" i="55"/>
  <c r="H261" i="55"/>
  <c r="C261" i="55"/>
  <c r="L260" i="55"/>
  <c r="K260" i="55"/>
  <c r="K259" i="55" s="1"/>
  <c r="J260" i="55"/>
  <c r="H260" i="55" s="1"/>
  <c r="I260" i="55"/>
  <c r="G260" i="55"/>
  <c r="G259" i="55" s="1"/>
  <c r="F260" i="55"/>
  <c r="F259" i="55" s="1"/>
  <c r="E260" i="55"/>
  <c r="D260" i="55"/>
  <c r="C260" i="55"/>
  <c r="L259" i="55"/>
  <c r="I259" i="55"/>
  <c r="E259" i="55"/>
  <c r="D259" i="55"/>
  <c r="C259" i="55" s="1"/>
  <c r="H258" i="55"/>
  <c r="C258" i="55"/>
  <c r="H257" i="55"/>
  <c r="C257" i="55"/>
  <c r="H256" i="55"/>
  <c r="C256" i="55"/>
  <c r="H255" i="55"/>
  <c r="C255" i="55"/>
  <c r="H254" i="55"/>
  <c r="C254" i="55"/>
  <c r="H253" i="55"/>
  <c r="C253" i="55"/>
  <c r="L252" i="55"/>
  <c r="K252" i="55"/>
  <c r="K251" i="55" s="1"/>
  <c r="J252" i="55"/>
  <c r="H252" i="55" s="1"/>
  <c r="I252" i="55"/>
  <c r="G252" i="55"/>
  <c r="G251" i="55" s="1"/>
  <c r="F252" i="55"/>
  <c r="F251" i="55" s="1"/>
  <c r="E252" i="55"/>
  <c r="D252" i="55"/>
  <c r="C252" i="55"/>
  <c r="L251" i="55"/>
  <c r="I251" i="55"/>
  <c r="E251" i="55"/>
  <c r="D251" i="55"/>
  <c r="C251" i="55" s="1"/>
  <c r="H250" i="55"/>
  <c r="C250" i="55"/>
  <c r="H249" i="55"/>
  <c r="C249" i="55"/>
  <c r="H248" i="55"/>
  <c r="C248" i="55"/>
  <c r="H247" i="55"/>
  <c r="C247" i="55"/>
  <c r="L246" i="55"/>
  <c r="K246" i="55"/>
  <c r="J246" i="55"/>
  <c r="H246" i="55" s="1"/>
  <c r="I246" i="55"/>
  <c r="G246" i="55"/>
  <c r="F246" i="55"/>
  <c r="E246" i="55"/>
  <c r="D246" i="55"/>
  <c r="C246" i="55"/>
  <c r="H245" i="55"/>
  <c r="C245" i="55"/>
  <c r="H244" i="55"/>
  <c r="C244" i="55"/>
  <c r="H243" i="55"/>
  <c r="C243" i="55"/>
  <c r="H242" i="55"/>
  <c r="C242" i="55"/>
  <c r="H241" i="55"/>
  <c r="C241" i="55"/>
  <c r="H240" i="55"/>
  <c r="C240" i="55"/>
  <c r="H239" i="55"/>
  <c r="C239" i="55"/>
  <c r="L238" i="55"/>
  <c r="K238" i="55"/>
  <c r="K231" i="55" s="1"/>
  <c r="J238" i="55"/>
  <c r="H238" i="55" s="1"/>
  <c r="I238" i="55"/>
  <c r="G238" i="55"/>
  <c r="G231" i="55" s="1"/>
  <c r="F238" i="55"/>
  <c r="F231" i="55" s="1"/>
  <c r="E238" i="55"/>
  <c r="D238" i="55"/>
  <c r="C238" i="55"/>
  <c r="H237" i="55"/>
  <c r="C237" i="55"/>
  <c r="H236" i="55"/>
  <c r="C236" i="55"/>
  <c r="L235" i="55"/>
  <c r="K235" i="55"/>
  <c r="J235" i="55"/>
  <c r="I235" i="55"/>
  <c r="H235" i="55" s="1"/>
  <c r="G235" i="55"/>
  <c r="F235" i="55"/>
  <c r="E235" i="55"/>
  <c r="D235" i="55"/>
  <c r="C235" i="55" s="1"/>
  <c r="H234" i="55"/>
  <c r="C234" i="55"/>
  <c r="L233" i="55"/>
  <c r="K233" i="55"/>
  <c r="J233" i="55"/>
  <c r="I233" i="55"/>
  <c r="H233" i="55" s="1"/>
  <c r="G233" i="55"/>
  <c r="F233" i="55"/>
  <c r="E233" i="55"/>
  <c r="D233" i="55"/>
  <c r="C233" i="55" s="1"/>
  <c r="H232" i="55"/>
  <c r="C232" i="55"/>
  <c r="L231" i="55"/>
  <c r="L230" i="55" s="1"/>
  <c r="I231" i="55"/>
  <c r="E231" i="55"/>
  <c r="E230" i="55" s="1"/>
  <c r="D231" i="55"/>
  <c r="D230" i="55" s="1"/>
  <c r="H229" i="55"/>
  <c r="C229" i="55"/>
  <c r="H228" i="55"/>
  <c r="C228" i="55"/>
  <c r="L227" i="55"/>
  <c r="K227" i="55"/>
  <c r="J227" i="55"/>
  <c r="I227" i="55"/>
  <c r="H227" i="55" s="1"/>
  <c r="G227" i="55"/>
  <c r="F227" i="55"/>
  <c r="E227" i="55"/>
  <c r="D227" i="55"/>
  <c r="C227" i="55" s="1"/>
  <c r="H226" i="55"/>
  <c r="C226" i="55"/>
  <c r="H225" i="55"/>
  <c r="C225" i="55"/>
  <c r="H224" i="55"/>
  <c r="C224" i="55"/>
  <c r="H223" i="55"/>
  <c r="C223" i="55"/>
  <c r="H222" i="55"/>
  <c r="C222" i="55"/>
  <c r="H221" i="55"/>
  <c r="C221" i="55"/>
  <c r="H220" i="55"/>
  <c r="C220" i="55"/>
  <c r="H219" i="55"/>
  <c r="C219" i="55"/>
  <c r="H218" i="55"/>
  <c r="C218" i="55"/>
  <c r="H217" i="55"/>
  <c r="C217" i="55"/>
  <c r="L216" i="55"/>
  <c r="K216" i="55"/>
  <c r="J216" i="55"/>
  <c r="H216" i="55" s="1"/>
  <c r="I216" i="55"/>
  <c r="G216" i="55"/>
  <c r="F216" i="55"/>
  <c r="E216" i="55"/>
  <c r="D216" i="55"/>
  <c r="C216" i="55"/>
  <c r="H215" i="55"/>
  <c r="C215" i="55"/>
  <c r="H214" i="55"/>
  <c r="C214" i="55"/>
  <c r="H213" i="55"/>
  <c r="C213" i="55"/>
  <c r="H212" i="55"/>
  <c r="C212" i="55"/>
  <c r="H211" i="55"/>
  <c r="C211" i="55"/>
  <c r="H210" i="55"/>
  <c r="C210" i="55"/>
  <c r="H209" i="55"/>
  <c r="C209" i="55"/>
  <c r="H208" i="55"/>
  <c r="C208" i="55"/>
  <c r="H207" i="55"/>
  <c r="C207" i="55"/>
  <c r="H206" i="55"/>
  <c r="C206" i="55"/>
  <c r="L205" i="55"/>
  <c r="L204" i="55" s="1"/>
  <c r="L195" i="55" s="1"/>
  <c r="L194" i="55" s="1"/>
  <c r="K205" i="55"/>
  <c r="J205" i="55"/>
  <c r="I205" i="55"/>
  <c r="H205" i="55" s="1"/>
  <c r="G205" i="55"/>
  <c r="F205" i="55"/>
  <c r="E205" i="55"/>
  <c r="E204" i="55" s="1"/>
  <c r="E195" i="55" s="1"/>
  <c r="D205" i="55"/>
  <c r="D204" i="55" s="1"/>
  <c r="K204" i="55"/>
  <c r="J204" i="55"/>
  <c r="G204" i="55"/>
  <c r="F204" i="55"/>
  <c r="H203" i="55"/>
  <c r="C203" i="55"/>
  <c r="H202" i="55"/>
  <c r="C202" i="55"/>
  <c r="H201" i="55"/>
  <c r="C201" i="55"/>
  <c r="H200" i="55"/>
  <c r="C200" i="55"/>
  <c r="H199" i="55"/>
  <c r="C199" i="55"/>
  <c r="L198" i="55"/>
  <c r="K198" i="55"/>
  <c r="J198" i="55"/>
  <c r="H198" i="55" s="1"/>
  <c r="I198" i="55"/>
  <c r="G198" i="55"/>
  <c r="F198" i="55"/>
  <c r="E198" i="55"/>
  <c r="D198" i="55"/>
  <c r="C198" i="55"/>
  <c r="H197" i="55"/>
  <c r="C197" i="55"/>
  <c r="L196" i="55"/>
  <c r="K196" i="55"/>
  <c r="K195" i="55" s="1"/>
  <c r="J196" i="55"/>
  <c r="H196" i="55" s="1"/>
  <c r="I196" i="55"/>
  <c r="G196" i="55"/>
  <c r="G195" i="55" s="1"/>
  <c r="F196" i="55"/>
  <c r="F195" i="55" s="1"/>
  <c r="E196" i="55"/>
  <c r="D196" i="55"/>
  <c r="C196" i="55"/>
  <c r="H193" i="55"/>
  <c r="C193" i="55"/>
  <c r="L192" i="55"/>
  <c r="K192" i="55"/>
  <c r="K191" i="55" s="1"/>
  <c r="J192" i="55"/>
  <c r="H192" i="55" s="1"/>
  <c r="I192" i="55"/>
  <c r="G192" i="55"/>
  <c r="G191" i="55" s="1"/>
  <c r="F192" i="55"/>
  <c r="F191" i="55" s="1"/>
  <c r="E192" i="55"/>
  <c r="D192" i="55"/>
  <c r="C192" i="55"/>
  <c r="L191" i="55"/>
  <c r="I191" i="55"/>
  <c r="E191" i="55"/>
  <c r="D191" i="55"/>
  <c r="H190" i="55"/>
  <c r="C190" i="55"/>
  <c r="H189" i="55"/>
  <c r="C189" i="55"/>
  <c r="L188" i="55"/>
  <c r="K188" i="55"/>
  <c r="J188" i="55"/>
  <c r="H188" i="55" s="1"/>
  <c r="I188" i="55"/>
  <c r="G188" i="55"/>
  <c r="G187" i="55" s="1"/>
  <c r="F188" i="55"/>
  <c r="E188" i="55"/>
  <c r="D188" i="55"/>
  <c r="C188" i="55"/>
  <c r="L187" i="55"/>
  <c r="I187" i="55"/>
  <c r="E187" i="55"/>
  <c r="D187" i="55"/>
  <c r="H186" i="55"/>
  <c r="C186" i="55"/>
  <c r="H185" i="55"/>
  <c r="C185" i="55"/>
  <c r="L184" i="55"/>
  <c r="K184" i="55"/>
  <c r="J184" i="55"/>
  <c r="H184" i="55" s="1"/>
  <c r="I184" i="55"/>
  <c r="G184" i="55"/>
  <c r="F184" i="55"/>
  <c r="E184" i="55"/>
  <c r="D184" i="55"/>
  <c r="C184" i="55"/>
  <c r="H183" i="55"/>
  <c r="C183" i="55"/>
  <c r="H182" i="55"/>
  <c r="C182" i="55"/>
  <c r="H181" i="55"/>
  <c r="C181" i="55"/>
  <c r="H180" i="55"/>
  <c r="C180" i="55"/>
  <c r="L179" i="55"/>
  <c r="K179" i="55"/>
  <c r="J179" i="55"/>
  <c r="I179" i="55"/>
  <c r="H179" i="55" s="1"/>
  <c r="G179" i="55"/>
  <c r="F179" i="55"/>
  <c r="E179" i="55"/>
  <c r="D179" i="55"/>
  <c r="C179" i="55" s="1"/>
  <c r="H178" i="55"/>
  <c r="C178" i="55"/>
  <c r="H177" i="55"/>
  <c r="C177" i="55"/>
  <c r="H176" i="55"/>
  <c r="C176" i="55"/>
  <c r="L175" i="55"/>
  <c r="L174" i="55" s="1"/>
  <c r="L173" i="55" s="1"/>
  <c r="K175" i="55"/>
  <c r="J175" i="55"/>
  <c r="I175" i="55"/>
  <c r="H175" i="55" s="1"/>
  <c r="G175" i="55"/>
  <c r="F175" i="55"/>
  <c r="E175" i="55"/>
  <c r="E174" i="55" s="1"/>
  <c r="E173" i="55" s="1"/>
  <c r="D175" i="55"/>
  <c r="D174" i="55" s="1"/>
  <c r="K174" i="55"/>
  <c r="K173" i="55" s="1"/>
  <c r="J174" i="55"/>
  <c r="J173" i="55" s="1"/>
  <c r="G174" i="55"/>
  <c r="G173" i="55" s="1"/>
  <c r="F174" i="55"/>
  <c r="F173" i="55" s="1"/>
  <c r="H172" i="55"/>
  <c r="C172" i="55"/>
  <c r="H171" i="55"/>
  <c r="C171" i="55"/>
  <c r="H170" i="55"/>
  <c r="C170" i="55"/>
  <c r="H169" i="55"/>
  <c r="C169" i="55"/>
  <c r="H168" i="55"/>
  <c r="C168" i="55"/>
  <c r="H167" i="55"/>
  <c r="C167" i="55"/>
  <c r="L166" i="55"/>
  <c r="K166" i="55"/>
  <c r="K165" i="55" s="1"/>
  <c r="J166" i="55"/>
  <c r="H166" i="55" s="1"/>
  <c r="I166" i="55"/>
  <c r="G166" i="55"/>
  <c r="G165" i="55" s="1"/>
  <c r="F166" i="55"/>
  <c r="F165" i="55" s="1"/>
  <c r="E166" i="55"/>
  <c r="D166" i="55"/>
  <c r="C166" i="55"/>
  <c r="L165" i="55"/>
  <c r="I165" i="55"/>
  <c r="E165" i="55"/>
  <c r="D165" i="55"/>
  <c r="C165" i="55" s="1"/>
  <c r="H164" i="55"/>
  <c r="C164" i="55"/>
  <c r="H163" i="55"/>
  <c r="C163" i="55"/>
  <c r="H162" i="55"/>
  <c r="C162" i="55"/>
  <c r="H161" i="55"/>
  <c r="C161" i="55"/>
  <c r="L160" i="55"/>
  <c r="K160" i="55"/>
  <c r="J160" i="55"/>
  <c r="H160" i="55" s="1"/>
  <c r="I160" i="55"/>
  <c r="G160" i="55"/>
  <c r="F160" i="55"/>
  <c r="E160" i="55"/>
  <c r="D160" i="55"/>
  <c r="C160" i="55"/>
  <c r="H159" i="55"/>
  <c r="C159" i="55"/>
  <c r="H158" i="55"/>
  <c r="C158" i="55"/>
  <c r="H157" i="55"/>
  <c r="C157" i="55"/>
  <c r="H156" i="55"/>
  <c r="C156" i="55"/>
  <c r="H155" i="55"/>
  <c r="C155" i="55"/>
  <c r="H154" i="55"/>
  <c r="C154" i="55"/>
  <c r="H153" i="55"/>
  <c r="C153" i="55"/>
  <c r="H152" i="55"/>
  <c r="C152" i="55"/>
  <c r="L151" i="55"/>
  <c r="K151" i="55"/>
  <c r="J151" i="55"/>
  <c r="I151" i="55"/>
  <c r="H151" i="55" s="1"/>
  <c r="G151" i="55"/>
  <c r="F151" i="55"/>
  <c r="E151" i="55"/>
  <c r="D151" i="55"/>
  <c r="C151" i="55" s="1"/>
  <c r="H150" i="55"/>
  <c r="C150" i="55"/>
  <c r="H149" i="55"/>
  <c r="C149" i="55"/>
  <c r="H148" i="55"/>
  <c r="C148" i="55"/>
  <c r="H147" i="55"/>
  <c r="C147" i="55"/>
  <c r="H146" i="55"/>
  <c r="C146" i="55"/>
  <c r="H145" i="55"/>
  <c r="C145" i="55"/>
  <c r="L144" i="55"/>
  <c r="K144" i="55"/>
  <c r="J144" i="55"/>
  <c r="H144" i="55" s="1"/>
  <c r="I144" i="55"/>
  <c r="G144" i="55"/>
  <c r="F144" i="55"/>
  <c r="E144" i="55"/>
  <c r="D144" i="55"/>
  <c r="C144" i="55"/>
  <c r="H143" i="55"/>
  <c r="C143" i="55"/>
  <c r="H142" i="55"/>
  <c r="C142" i="55"/>
  <c r="L141" i="55"/>
  <c r="K141" i="55"/>
  <c r="J141" i="55"/>
  <c r="I141" i="55"/>
  <c r="H141" i="55" s="1"/>
  <c r="G141" i="55"/>
  <c r="F141" i="55"/>
  <c r="E141" i="55"/>
  <c r="D141" i="55"/>
  <c r="C141" i="55" s="1"/>
  <c r="H140" i="55"/>
  <c r="C140" i="55"/>
  <c r="H139" i="55"/>
  <c r="C139" i="55"/>
  <c r="H138" i="55"/>
  <c r="C138" i="55"/>
  <c r="H137" i="55"/>
  <c r="C137" i="55"/>
  <c r="L136" i="55"/>
  <c r="K136" i="55"/>
  <c r="J136" i="55"/>
  <c r="H136" i="55" s="1"/>
  <c r="I136" i="55"/>
  <c r="G136" i="55"/>
  <c r="F136" i="55"/>
  <c r="E136" i="55"/>
  <c r="D136" i="55"/>
  <c r="C136" i="55"/>
  <c r="H135" i="55"/>
  <c r="C135" i="55"/>
  <c r="H134" i="55"/>
  <c r="C134" i="55"/>
  <c r="H133" i="55"/>
  <c r="C133" i="55"/>
  <c r="H132" i="55"/>
  <c r="C132" i="55"/>
  <c r="L131" i="55"/>
  <c r="L130" i="55" s="1"/>
  <c r="K131" i="55"/>
  <c r="J131" i="55"/>
  <c r="I131" i="55"/>
  <c r="H131" i="55" s="1"/>
  <c r="G131" i="55"/>
  <c r="F131" i="55"/>
  <c r="E131" i="55"/>
  <c r="E130" i="55" s="1"/>
  <c r="D131" i="55"/>
  <c r="D130" i="55" s="1"/>
  <c r="C130" i="55" s="1"/>
  <c r="K130" i="55"/>
  <c r="J130" i="55"/>
  <c r="G130" i="55"/>
  <c r="F130" i="55"/>
  <c r="H129" i="55"/>
  <c r="H128" i="55" s="1"/>
  <c r="C129" i="55"/>
  <c r="L128" i="55"/>
  <c r="K128" i="55"/>
  <c r="J128" i="55"/>
  <c r="I128" i="55"/>
  <c r="G128" i="55"/>
  <c r="F128" i="55"/>
  <c r="E128" i="55"/>
  <c r="D128" i="55"/>
  <c r="C128" i="55"/>
  <c r="H127" i="55"/>
  <c r="C127" i="55"/>
  <c r="H126" i="55"/>
  <c r="C126" i="55"/>
  <c r="H125" i="55"/>
  <c r="C125" i="55"/>
  <c r="H124" i="55"/>
  <c r="C124" i="55"/>
  <c r="H123" i="55"/>
  <c r="C123" i="55"/>
  <c r="L122" i="55"/>
  <c r="K122" i="55"/>
  <c r="J122" i="55"/>
  <c r="H122" i="55" s="1"/>
  <c r="I122" i="55"/>
  <c r="G122" i="55"/>
  <c r="F122" i="55"/>
  <c r="E122" i="55"/>
  <c r="D122" i="55"/>
  <c r="C122" i="55"/>
  <c r="H121" i="55"/>
  <c r="C121" i="55"/>
  <c r="H120" i="55"/>
  <c r="C120" i="55"/>
  <c r="H119" i="55"/>
  <c r="C119" i="55"/>
  <c r="H118" i="55"/>
  <c r="C118" i="55"/>
  <c r="H117" i="55"/>
  <c r="C117" i="55"/>
  <c r="L116" i="55"/>
  <c r="K116" i="55"/>
  <c r="J116" i="55"/>
  <c r="H116" i="55" s="1"/>
  <c r="I116" i="55"/>
  <c r="G116" i="55"/>
  <c r="F116" i="55"/>
  <c r="E116" i="55"/>
  <c r="D116" i="55"/>
  <c r="C116" i="55"/>
  <c r="H115" i="55"/>
  <c r="C115" i="55"/>
  <c r="H114" i="55"/>
  <c r="C114" i="55"/>
  <c r="H113" i="55"/>
  <c r="C113" i="55"/>
  <c r="L112" i="55"/>
  <c r="K112" i="55"/>
  <c r="J112" i="55"/>
  <c r="H112" i="55" s="1"/>
  <c r="I112" i="55"/>
  <c r="G112" i="55"/>
  <c r="F112" i="55"/>
  <c r="E112" i="55"/>
  <c r="D112" i="55"/>
  <c r="C112" i="55"/>
  <c r="H111" i="55"/>
  <c r="C111" i="55"/>
  <c r="H110" i="55"/>
  <c r="C110" i="55"/>
  <c r="H109" i="55"/>
  <c r="C109" i="55"/>
  <c r="H108" i="55"/>
  <c r="C108" i="55"/>
  <c r="H107" i="55"/>
  <c r="C107" i="55"/>
  <c r="H106" i="55"/>
  <c r="C106" i="55"/>
  <c r="H105" i="55"/>
  <c r="C105" i="55"/>
  <c r="H104" i="55"/>
  <c r="C104" i="55"/>
  <c r="L103" i="55"/>
  <c r="K103" i="55"/>
  <c r="J103" i="55"/>
  <c r="I103" i="55"/>
  <c r="H103" i="55" s="1"/>
  <c r="G103" i="55"/>
  <c r="F103" i="55"/>
  <c r="E103" i="55"/>
  <c r="D103" i="55"/>
  <c r="C103" i="55" s="1"/>
  <c r="H102" i="55"/>
  <c r="C102" i="55"/>
  <c r="H101" i="55"/>
  <c r="C101" i="55"/>
  <c r="H100" i="55"/>
  <c r="C100" i="55"/>
  <c r="H99" i="55"/>
  <c r="C99" i="55"/>
  <c r="H98" i="55"/>
  <c r="C98" i="55"/>
  <c r="H97" i="55"/>
  <c r="C97" i="55"/>
  <c r="H96" i="55"/>
  <c r="C96" i="55"/>
  <c r="L95" i="55"/>
  <c r="K95" i="55"/>
  <c r="J95" i="55"/>
  <c r="I95" i="55"/>
  <c r="H95" i="55" s="1"/>
  <c r="G95" i="55"/>
  <c r="F95" i="55"/>
  <c r="E95" i="55"/>
  <c r="D95" i="55"/>
  <c r="C95" i="55"/>
  <c r="H94" i="55"/>
  <c r="C94" i="55"/>
  <c r="H93" i="55"/>
  <c r="C93" i="55"/>
  <c r="H92" i="55"/>
  <c r="C92" i="55"/>
  <c r="H91" i="55"/>
  <c r="C91" i="55"/>
  <c r="H90" i="55"/>
  <c r="C90" i="55"/>
  <c r="L89" i="55"/>
  <c r="K89" i="55"/>
  <c r="J89" i="55"/>
  <c r="I89" i="55"/>
  <c r="H89" i="55" s="1"/>
  <c r="G89" i="55"/>
  <c r="F89" i="55"/>
  <c r="E89" i="55"/>
  <c r="D89" i="55"/>
  <c r="C89" i="55"/>
  <c r="H88" i="55"/>
  <c r="C88" i="55"/>
  <c r="H87" i="55"/>
  <c r="C87" i="55"/>
  <c r="H86" i="55"/>
  <c r="C86" i="55"/>
  <c r="H85" i="55"/>
  <c r="C85" i="55"/>
  <c r="L84" i="55"/>
  <c r="K84" i="55"/>
  <c r="J84" i="55"/>
  <c r="J83" i="55" s="1"/>
  <c r="I84" i="55"/>
  <c r="G84" i="55"/>
  <c r="F84" i="55"/>
  <c r="F83" i="55" s="1"/>
  <c r="E84" i="55"/>
  <c r="D84" i="55"/>
  <c r="L83" i="55"/>
  <c r="K83" i="55"/>
  <c r="G83" i="55"/>
  <c r="D83" i="55"/>
  <c r="H82" i="55"/>
  <c r="C82" i="55"/>
  <c r="H81" i="55"/>
  <c r="C81" i="55"/>
  <c r="L80" i="55"/>
  <c r="K80" i="55"/>
  <c r="J80" i="55"/>
  <c r="I80" i="55"/>
  <c r="H80" i="55" s="1"/>
  <c r="G80" i="55"/>
  <c r="F80" i="55"/>
  <c r="E80" i="55"/>
  <c r="C80" i="55" s="1"/>
  <c r="D80" i="55"/>
  <c r="H79" i="55"/>
  <c r="C79" i="55"/>
  <c r="H78" i="55"/>
  <c r="C78" i="55"/>
  <c r="L77" i="55"/>
  <c r="L76" i="55" s="1"/>
  <c r="L75" i="55" s="1"/>
  <c r="K77" i="55"/>
  <c r="K76" i="55" s="1"/>
  <c r="J77" i="55"/>
  <c r="I77" i="55"/>
  <c r="G77" i="55"/>
  <c r="G76" i="55" s="1"/>
  <c r="G75" i="55" s="1"/>
  <c r="F77" i="55"/>
  <c r="E77" i="55"/>
  <c r="D77" i="55"/>
  <c r="D76" i="55" s="1"/>
  <c r="C77" i="55"/>
  <c r="J76" i="55"/>
  <c r="I76" i="55"/>
  <c r="F76" i="55"/>
  <c r="E76" i="55"/>
  <c r="K75" i="55"/>
  <c r="H74" i="55"/>
  <c r="C74" i="55"/>
  <c r="H73" i="55"/>
  <c r="C73" i="55"/>
  <c r="H72" i="55"/>
  <c r="C72" i="55"/>
  <c r="H71" i="55"/>
  <c r="C71" i="55"/>
  <c r="H70" i="55"/>
  <c r="C70" i="55"/>
  <c r="L69" i="55"/>
  <c r="K69" i="55"/>
  <c r="H69" i="55" s="1"/>
  <c r="J69" i="55"/>
  <c r="I69" i="55"/>
  <c r="G69" i="55"/>
  <c r="F69" i="55"/>
  <c r="E69" i="55"/>
  <c r="D69" i="55"/>
  <c r="C69" i="55"/>
  <c r="H68" i="55"/>
  <c r="C68" i="55"/>
  <c r="L67" i="55"/>
  <c r="K67" i="55"/>
  <c r="H67" i="55" s="1"/>
  <c r="J67" i="55"/>
  <c r="I67" i="55"/>
  <c r="G67" i="55"/>
  <c r="G53" i="55" s="1"/>
  <c r="G52" i="55" s="1"/>
  <c r="F67" i="55"/>
  <c r="E67" i="55"/>
  <c r="D67" i="55"/>
  <c r="C67" i="55"/>
  <c r="H66" i="55"/>
  <c r="C66" i="55"/>
  <c r="H65" i="55"/>
  <c r="C65" i="55"/>
  <c r="H64" i="55"/>
  <c r="C64" i="55"/>
  <c r="H63" i="55"/>
  <c r="C63" i="55"/>
  <c r="H62" i="55"/>
  <c r="C62" i="55"/>
  <c r="H61" i="55"/>
  <c r="C61" i="55"/>
  <c r="H60" i="55"/>
  <c r="C60" i="55"/>
  <c r="H59" i="55"/>
  <c r="C59" i="55"/>
  <c r="L58" i="55"/>
  <c r="K58" i="55"/>
  <c r="J58" i="55"/>
  <c r="I58" i="55"/>
  <c r="H58" i="55" s="1"/>
  <c r="G58" i="55"/>
  <c r="F58" i="55"/>
  <c r="E58" i="55"/>
  <c r="C58" i="55" s="1"/>
  <c r="D58" i="55"/>
  <c r="H57" i="55"/>
  <c r="C57" i="55"/>
  <c r="H56" i="55"/>
  <c r="C56" i="55"/>
  <c r="L55" i="55"/>
  <c r="L54" i="55" s="1"/>
  <c r="L53" i="55" s="1"/>
  <c r="L52" i="55" s="1"/>
  <c r="L51" i="55" s="1"/>
  <c r="L50" i="55" s="1"/>
  <c r="K55" i="55"/>
  <c r="J55" i="55"/>
  <c r="I55" i="55"/>
  <c r="H55" i="55" s="1"/>
  <c r="G55" i="55"/>
  <c r="F55" i="55"/>
  <c r="E55" i="55"/>
  <c r="D55" i="55"/>
  <c r="D54" i="55" s="1"/>
  <c r="K54" i="55"/>
  <c r="J54" i="55"/>
  <c r="J53" i="55" s="1"/>
  <c r="G54" i="55"/>
  <c r="F54" i="55"/>
  <c r="F53" i="55" s="1"/>
  <c r="E54" i="55"/>
  <c r="C54" i="55" s="1"/>
  <c r="K53" i="55"/>
  <c r="D53" i="55"/>
  <c r="H47" i="55"/>
  <c r="C47" i="55"/>
  <c r="H46" i="55"/>
  <c r="C46" i="55"/>
  <c r="L45" i="55"/>
  <c r="H45" i="55" s="1"/>
  <c r="G45" i="55"/>
  <c r="C45" i="55"/>
  <c r="H44" i="55"/>
  <c r="C44" i="55"/>
  <c r="K43" i="55"/>
  <c r="J43" i="55"/>
  <c r="J20" i="55" s="1"/>
  <c r="I43" i="55"/>
  <c r="H43" i="55" s="1"/>
  <c r="F43" i="55"/>
  <c r="E43" i="55"/>
  <c r="E20" i="55" s="1"/>
  <c r="D43" i="55"/>
  <c r="C43" i="55" s="1"/>
  <c r="H42" i="55"/>
  <c r="C42" i="55"/>
  <c r="I41" i="55"/>
  <c r="H41" i="55" s="1"/>
  <c r="D41" i="55"/>
  <c r="C41" i="55"/>
  <c r="H40" i="55"/>
  <c r="C40" i="55"/>
  <c r="H39" i="55"/>
  <c r="C39" i="55"/>
  <c r="H38" i="55"/>
  <c r="C38" i="55"/>
  <c r="H37" i="55"/>
  <c r="C37" i="55"/>
  <c r="K36" i="55"/>
  <c r="H36" i="55" s="1"/>
  <c r="F36" i="55"/>
  <c r="C36" i="55"/>
  <c r="H35" i="55"/>
  <c r="C35" i="55"/>
  <c r="H34" i="55"/>
  <c r="C34" i="55"/>
  <c r="K33" i="55"/>
  <c r="H33" i="55" s="1"/>
  <c r="F33" i="55"/>
  <c r="C33" i="55"/>
  <c r="H32" i="55"/>
  <c r="C32" i="55"/>
  <c r="K31" i="55"/>
  <c r="H31" i="55"/>
  <c r="F31" i="55"/>
  <c r="F26" i="55" s="1"/>
  <c r="F20" i="55" s="1"/>
  <c r="H30" i="55"/>
  <c r="C30" i="55"/>
  <c r="H29" i="55"/>
  <c r="C29" i="55"/>
  <c r="H28" i="55"/>
  <c r="C28" i="55"/>
  <c r="K27" i="55"/>
  <c r="H27" i="55" s="1"/>
  <c r="F27" i="55"/>
  <c r="C27" i="55"/>
  <c r="K26" i="55"/>
  <c r="H26" i="55" s="1"/>
  <c r="H25" i="55"/>
  <c r="C25" i="55"/>
  <c r="H24" i="55"/>
  <c r="C24" i="55"/>
  <c r="H23" i="55"/>
  <c r="C23" i="55"/>
  <c r="H22" i="55"/>
  <c r="C22" i="55"/>
  <c r="L21" i="55"/>
  <c r="K21" i="55"/>
  <c r="K289" i="55" s="1"/>
  <c r="K288" i="55" s="1"/>
  <c r="J21" i="55"/>
  <c r="J289" i="55" s="1"/>
  <c r="J288" i="55" s="1"/>
  <c r="I21" i="55"/>
  <c r="I289" i="55" s="1"/>
  <c r="I288" i="55" s="1"/>
  <c r="G21" i="55"/>
  <c r="G289" i="55" s="1"/>
  <c r="G288" i="55" s="1"/>
  <c r="F21" i="55"/>
  <c r="F289" i="55" s="1"/>
  <c r="F288" i="55" s="1"/>
  <c r="E21" i="55"/>
  <c r="E289" i="55" s="1"/>
  <c r="E288" i="55" s="1"/>
  <c r="D21" i="55"/>
  <c r="C21" i="55"/>
  <c r="G20" i="55"/>
  <c r="H298" i="54"/>
  <c r="C298" i="54"/>
  <c r="H297" i="54"/>
  <c r="C297" i="54"/>
  <c r="H296" i="54"/>
  <c r="C296" i="54"/>
  <c r="H295" i="54"/>
  <c r="C295" i="54"/>
  <c r="H294" i="54"/>
  <c r="C294" i="54"/>
  <c r="H293" i="54"/>
  <c r="C293" i="54"/>
  <c r="H292" i="54"/>
  <c r="C292" i="54"/>
  <c r="H291" i="54"/>
  <c r="C291" i="54"/>
  <c r="L290" i="54"/>
  <c r="K290" i="54"/>
  <c r="J290" i="54"/>
  <c r="I290" i="54"/>
  <c r="H290" i="54"/>
  <c r="G290" i="54"/>
  <c r="F290" i="54"/>
  <c r="E290" i="54"/>
  <c r="D290" i="54"/>
  <c r="C290" i="54"/>
  <c r="H285" i="54"/>
  <c r="C285" i="54"/>
  <c r="H284" i="54"/>
  <c r="C284" i="54"/>
  <c r="L283" i="54"/>
  <c r="K283" i="54"/>
  <c r="J283" i="54"/>
  <c r="I283" i="54"/>
  <c r="H283" i="54"/>
  <c r="G283" i="54"/>
  <c r="F283" i="54"/>
  <c r="E283" i="54"/>
  <c r="D283" i="54"/>
  <c r="C283" i="54" s="1"/>
  <c r="H282" i="54"/>
  <c r="C282" i="54"/>
  <c r="L281" i="54"/>
  <c r="K281" i="54"/>
  <c r="J281" i="54"/>
  <c r="I281" i="54"/>
  <c r="H281" i="54"/>
  <c r="G281" i="54"/>
  <c r="F281" i="54"/>
  <c r="E281" i="54"/>
  <c r="D281" i="54"/>
  <c r="C281" i="54" s="1"/>
  <c r="H280" i="54"/>
  <c r="C280" i="54"/>
  <c r="H279" i="54"/>
  <c r="C279" i="54"/>
  <c r="H278" i="54"/>
  <c r="C278" i="54"/>
  <c r="H277" i="54"/>
  <c r="C277" i="54"/>
  <c r="L276" i="54"/>
  <c r="K276" i="54"/>
  <c r="J276" i="54"/>
  <c r="I276" i="54"/>
  <c r="H276" i="54" s="1"/>
  <c r="G276" i="54"/>
  <c r="F276" i="54"/>
  <c r="C276" i="54" s="1"/>
  <c r="E276" i="54"/>
  <c r="D276" i="54"/>
  <c r="H275" i="54"/>
  <c r="C275" i="54"/>
  <c r="H274" i="54"/>
  <c r="C274" i="54"/>
  <c r="H273" i="54"/>
  <c r="C273" i="54"/>
  <c r="L272" i="54"/>
  <c r="K272" i="54"/>
  <c r="J272" i="54"/>
  <c r="I272" i="54"/>
  <c r="H272" i="54" s="1"/>
  <c r="G272" i="54"/>
  <c r="F272" i="54"/>
  <c r="C272" i="54" s="1"/>
  <c r="E272" i="54"/>
  <c r="D272" i="54"/>
  <c r="H271" i="54"/>
  <c r="C271" i="54"/>
  <c r="L270" i="54"/>
  <c r="K270" i="54"/>
  <c r="J270" i="54"/>
  <c r="J269" i="54" s="1"/>
  <c r="I270" i="54"/>
  <c r="H270" i="54" s="1"/>
  <c r="G270" i="54"/>
  <c r="F270" i="54"/>
  <c r="F269" i="54" s="1"/>
  <c r="E270" i="54"/>
  <c r="D270" i="54"/>
  <c r="L269" i="54"/>
  <c r="K269" i="54"/>
  <c r="I269" i="54"/>
  <c r="G269" i="54"/>
  <c r="E269" i="54"/>
  <c r="D269" i="54"/>
  <c r="C269" i="54" s="1"/>
  <c r="H268" i="54"/>
  <c r="C268" i="54"/>
  <c r="H267" i="54"/>
  <c r="C267" i="54"/>
  <c r="H266" i="54"/>
  <c r="C266" i="54"/>
  <c r="H265" i="54"/>
  <c r="C265" i="54"/>
  <c r="L264" i="54"/>
  <c r="K264" i="54"/>
  <c r="J264" i="54"/>
  <c r="I264" i="54"/>
  <c r="H264" i="54" s="1"/>
  <c r="G264" i="54"/>
  <c r="F264" i="54"/>
  <c r="C264" i="54" s="1"/>
  <c r="E264" i="54"/>
  <c r="D264" i="54"/>
  <c r="H263" i="54"/>
  <c r="C263" i="54"/>
  <c r="H262" i="54"/>
  <c r="C262" i="54"/>
  <c r="H261" i="54"/>
  <c r="C261" i="54"/>
  <c r="L260" i="54"/>
  <c r="K260" i="54"/>
  <c r="J260" i="54"/>
  <c r="J259" i="54" s="1"/>
  <c r="H259" i="54" s="1"/>
  <c r="I260" i="54"/>
  <c r="H260" i="54" s="1"/>
  <c r="G260" i="54"/>
  <c r="F260" i="54"/>
  <c r="F259" i="54" s="1"/>
  <c r="E260" i="54"/>
  <c r="D260" i="54"/>
  <c r="L259" i="54"/>
  <c r="K259" i="54"/>
  <c r="I259" i="54"/>
  <c r="G259" i="54"/>
  <c r="E259" i="54"/>
  <c r="D259" i="54"/>
  <c r="C259" i="54" s="1"/>
  <c r="H258" i="54"/>
  <c r="C258" i="54"/>
  <c r="H257" i="54"/>
  <c r="C257" i="54"/>
  <c r="H256" i="54"/>
  <c r="C256" i="54"/>
  <c r="H255" i="54"/>
  <c r="C255" i="54"/>
  <c r="H254" i="54"/>
  <c r="C254" i="54"/>
  <c r="H253" i="54"/>
  <c r="C253" i="54"/>
  <c r="L252" i="54"/>
  <c r="K252" i="54"/>
  <c r="J252" i="54"/>
  <c r="J251" i="54" s="1"/>
  <c r="H251" i="54" s="1"/>
  <c r="I252" i="54"/>
  <c r="H252" i="54" s="1"/>
  <c r="G252" i="54"/>
  <c r="F252" i="54"/>
  <c r="F251" i="54" s="1"/>
  <c r="E252" i="54"/>
  <c r="D252" i="54"/>
  <c r="L251" i="54"/>
  <c r="K251" i="54"/>
  <c r="I251" i="54"/>
  <c r="G251" i="54"/>
  <c r="E251" i="54"/>
  <c r="D251" i="54"/>
  <c r="C251" i="54" s="1"/>
  <c r="H250" i="54"/>
  <c r="C250" i="54"/>
  <c r="H249" i="54"/>
  <c r="C249" i="54"/>
  <c r="H248" i="54"/>
  <c r="C248" i="54"/>
  <c r="H247" i="54"/>
  <c r="C247" i="54"/>
  <c r="L246" i="54"/>
  <c r="K246" i="54"/>
  <c r="J246" i="54"/>
  <c r="I246" i="54"/>
  <c r="H246" i="54" s="1"/>
  <c r="G246" i="54"/>
  <c r="F246" i="54"/>
  <c r="C246" i="54" s="1"/>
  <c r="E246" i="54"/>
  <c r="D246" i="54"/>
  <c r="H245" i="54"/>
  <c r="C245" i="54"/>
  <c r="H244" i="54"/>
  <c r="C244" i="54"/>
  <c r="H243" i="54"/>
  <c r="C243" i="54"/>
  <c r="H242" i="54"/>
  <c r="C242" i="54"/>
  <c r="H241" i="54"/>
  <c r="C241" i="54"/>
  <c r="H240" i="54"/>
  <c r="C240" i="54"/>
  <c r="H239" i="54"/>
  <c r="C239" i="54"/>
  <c r="L238" i="54"/>
  <c r="K238" i="54"/>
  <c r="J238" i="54"/>
  <c r="J231" i="54" s="1"/>
  <c r="I238" i="54"/>
  <c r="H238" i="54" s="1"/>
  <c r="G238" i="54"/>
  <c r="F238" i="54"/>
  <c r="F231" i="54" s="1"/>
  <c r="F230" i="54" s="1"/>
  <c r="E238" i="54"/>
  <c r="D238" i="54"/>
  <c r="H237" i="54"/>
  <c r="C237" i="54"/>
  <c r="H236" i="54"/>
  <c r="C236" i="54"/>
  <c r="L235" i="54"/>
  <c r="K235" i="54"/>
  <c r="J235" i="54"/>
  <c r="I235" i="54"/>
  <c r="H235" i="54"/>
  <c r="G235" i="54"/>
  <c r="F235" i="54"/>
  <c r="E235" i="54"/>
  <c r="D235" i="54"/>
  <c r="C235" i="54" s="1"/>
  <c r="H234" i="54"/>
  <c r="C234" i="54"/>
  <c r="L233" i="54"/>
  <c r="K233" i="54"/>
  <c r="J233" i="54"/>
  <c r="I233" i="54"/>
  <c r="H233" i="54"/>
  <c r="G233" i="54"/>
  <c r="F233" i="54"/>
  <c r="E233" i="54"/>
  <c r="D233" i="54"/>
  <c r="C233" i="54" s="1"/>
  <c r="H232" i="54"/>
  <c r="C232" i="54"/>
  <c r="L231" i="54"/>
  <c r="L230" i="54" s="1"/>
  <c r="K231" i="54"/>
  <c r="I231" i="54"/>
  <c r="G231" i="54"/>
  <c r="E231" i="54"/>
  <c r="D231" i="54"/>
  <c r="K230" i="54"/>
  <c r="I230" i="54"/>
  <c r="G230" i="54"/>
  <c r="E230" i="54"/>
  <c r="H229" i="54"/>
  <c r="C229" i="54"/>
  <c r="H228" i="54"/>
  <c r="C228" i="54"/>
  <c r="L227" i="54"/>
  <c r="K227" i="54"/>
  <c r="J227" i="54"/>
  <c r="I227" i="54"/>
  <c r="H227" i="54"/>
  <c r="G227" i="54"/>
  <c r="F227" i="54"/>
  <c r="E227" i="54"/>
  <c r="D227" i="54"/>
  <c r="C227" i="54" s="1"/>
  <c r="H226" i="54"/>
  <c r="C226" i="54"/>
  <c r="H225" i="54"/>
  <c r="C225" i="54"/>
  <c r="H224" i="54"/>
  <c r="C224" i="54"/>
  <c r="H223" i="54"/>
  <c r="C223" i="54"/>
  <c r="H222" i="54"/>
  <c r="C222" i="54"/>
  <c r="H221" i="54"/>
  <c r="C221" i="54"/>
  <c r="H220" i="54"/>
  <c r="C220" i="54"/>
  <c r="H219" i="54"/>
  <c r="C219" i="54"/>
  <c r="H218" i="54"/>
  <c r="C218" i="54"/>
  <c r="H217" i="54"/>
  <c r="C217" i="54"/>
  <c r="L216" i="54"/>
  <c r="K216" i="54"/>
  <c r="J216" i="54"/>
  <c r="I216" i="54"/>
  <c r="H216" i="54" s="1"/>
  <c r="G216" i="54"/>
  <c r="F216" i="54"/>
  <c r="E216" i="54"/>
  <c r="C216" i="54" s="1"/>
  <c r="D216" i="54"/>
  <c r="H215" i="54"/>
  <c r="C215" i="54"/>
  <c r="H214" i="54"/>
  <c r="C214" i="54"/>
  <c r="H213" i="54"/>
  <c r="C213" i="54"/>
  <c r="H212" i="54"/>
  <c r="C212" i="54"/>
  <c r="H211" i="54"/>
  <c r="C211" i="54"/>
  <c r="H210" i="54"/>
  <c r="C210" i="54"/>
  <c r="H209" i="54"/>
  <c r="C209" i="54"/>
  <c r="H208" i="54"/>
  <c r="C208" i="54"/>
  <c r="H207" i="54"/>
  <c r="C207" i="54"/>
  <c r="H206" i="54"/>
  <c r="C206" i="54"/>
  <c r="L205" i="54"/>
  <c r="L204" i="54" s="1"/>
  <c r="L195" i="54" s="1"/>
  <c r="L194" i="54" s="1"/>
  <c r="K205" i="54"/>
  <c r="J205" i="54"/>
  <c r="I205" i="54"/>
  <c r="H205" i="54"/>
  <c r="G205" i="54"/>
  <c r="F205" i="54"/>
  <c r="E205" i="54"/>
  <c r="D205" i="54"/>
  <c r="C205" i="54" s="1"/>
  <c r="K204" i="54"/>
  <c r="J204" i="54"/>
  <c r="I204" i="54"/>
  <c r="G204" i="54"/>
  <c r="F204" i="54"/>
  <c r="E204" i="54"/>
  <c r="H203" i="54"/>
  <c r="C203" i="54"/>
  <c r="H202" i="54"/>
  <c r="C202" i="54"/>
  <c r="H201" i="54"/>
  <c r="C201" i="54"/>
  <c r="H200" i="54"/>
  <c r="C200" i="54"/>
  <c r="H199" i="54"/>
  <c r="C199" i="54"/>
  <c r="L198" i="54"/>
  <c r="K198" i="54"/>
  <c r="J198" i="54"/>
  <c r="I198" i="54"/>
  <c r="H198" i="54" s="1"/>
  <c r="G198" i="54"/>
  <c r="F198" i="54"/>
  <c r="E198" i="54"/>
  <c r="C198" i="54" s="1"/>
  <c r="D198" i="54"/>
  <c r="H197" i="54"/>
  <c r="C197" i="54"/>
  <c r="L196" i="54"/>
  <c r="K196" i="54"/>
  <c r="J196" i="54"/>
  <c r="J195" i="54" s="1"/>
  <c r="I196" i="54"/>
  <c r="H196" i="54" s="1"/>
  <c r="G196" i="54"/>
  <c r="F196" i="54"/>
  <c r="F195" i="54" s="1"/>
  <c r="F194" i="54" s="1"/>
  <c r="E196" i="54"/>
  <c r="C196" i="54" s="1"/>
  <c r="D196" i="54"/>
  <c r="K195" i="54"/>
  <c r="I195" i="54"/>
  <c r="G195" i="54"/>
  <c r="E195" i="54"/>
  <c r="K194" i="54"/>
  <c r="I194" i="54"/>
  <c r="G194" i="54"/>
  <c r="E194" i="54"/>
  <c r="H193" i="54"/>
  <c r="C193" i="54"/>
  <c r="L192" i="54"/>
  <c r="K192" i="54"/>
  <c r="J192" i="54"/>
  <c r="J191" i="54" s="1"/>
  <c r="H191" i="54" s="1"/>
  <c r="I192" i="54"/>
  <c r="H192" i="54" s="1"/>
  <c r="G192" i="54"/>
  <c r="F192" i="54"/>
  <c r="F191" i="54" s="1"/>
  <c r="C191" i="54" s="1"/>
  <c r="E192" i="54"/>
  <c r="C192" i="54" s="1"/>
  <c r="D192" i="54"/>
  <c r="L191" i="54"/>
  <c r="K191" i="54"/>
  <c r="I191" i="54"/>
  <c r="G191" i="54"/>
  <c r="E191" i="54"/>
  <c r="D191" i="54"/>
  <c r="H190" i="54"/>
  <c r="C190" i="54"/>
  <c r="H189" i="54"/>
  <c r="C189" i="54"/>
  <c r="L188" i="54"/>
  <c r="K188" i="54"/>
  <c r="J188" i="54"/>
  <c r="J187" i="54" s="1"/>
  <c r="I188" i="54"/>
  <c r="H188" i="54" s="1"/>
  <c r="G188" i="54"/>
  <c r="F188" i="54"/>
  <c r="F187" i="54" s="1"/>
  <c r="C187" i="54" s="1"/>
  <c r="E188" i="54"/>
  <c r="C188" i="54" s="1"/>
  <c r="D188" i="54"/>
  <c r="L187" i="54"/>
  <c r="K187" i="54"/>
  <c r="I187" i="54"/>
  <c r="H187" i="54" s="1"/>
  <c r="G187" i="54"/>
  <c r="E187" i="54"/>
  <c r="D187" i="54"/>
  <c r="H186" i="54"/>
  <c r="C186" i="54"/>
  <c r="H185" i="54"/>
  <c r="C185" i="54"/>
  <c r="L184" i="54"/>
  <c r="K184" i="54"/>
  <c r="J184" i="54"/>
  <c r="I184" i="54"/>
  <c r="H184" i="54" s="1"/>
  <c r="G184" i="54"/>
  <c r="F184" i="54"/>
  <c r="E184" i="54"/>
  <c r="C184" i="54" s="1"/>
  <c r="D184" i="54"/>
  <c r="H183" i="54"/>
  <c r="C183" i="54"/>
  <c r="H182" i="54"/>
  <c r="C182" i="54"/>
  <c r="H181" i="54"/>
  <c r="C181" i="54"/>
  <c r="H180" i="54"/>
  <c r="C180" i="54"/>
  <c r="L179" i="54"/>
  <c r="K179" i="54"/>
  <c r="J179" i="54"/>
  <c r="I179" i="54"/>
  <c r="H179" i="54" s="1"/>
  <c r="G179" i="54"/>
  <c r="F179" i="54"/>
  <c r="E179" i="54"/>
  <c r="D179" i="54"/>
  <c r="C179" i="54"/>
  <c r="H178" i="54"/>
  <c r="C178" i="54"/>
  <c r="H177" i="54"/>
  <c r="C177" i="54"/>
  <c r="H176" i="54"/>
  <c r="C176" i="54"/>
  <c r="L175" i="54"/>
  <c r="L174" i="54" s="1"/>
  <c r="L173" i="54" s="1"/>
  <c r="K175" i="54"/>
  <c r="J175" i="54"/>
  <c r="I175" i="54"/>
  <c r="H175" i="54" s="1"/>
  <c r="G175" i="54"/>
  <c r="F175" i="54"/>
  <c r="E175" i="54"/>
  <c r="D175" i="54"/>
  <c r="D174" i="54" s="1"/>
  <c r="C175" i="54"/>
  <c r="K174" i="54"/>
  <c r="J174" i="54"/>
  <c r="J173" i="54" s="1"/>
  <c r="I174" i="54"/>
  <c r="G174" i="54"/>
  <c r="F174" i="54"/>
  <c r="F173" i="54" s="1"/>
  <c r="E174" i="54"/>
  <c r="K173" i="54"/>
  <c r="I173" i="54"/>
  <c r="H173" i="54" s="1"/>
  <c r="G173" i="54"/>
  <c r="E173" i="54"/>
  <c r="H172" i="54"/>
  <c r="C172" i="54"/>
  <c r="H171" i="54"/>
  <c r="C171" i="54"/>
  <c r="H170" i="54"/>
  <c r="C170" i="54"/>
  <c r="H169" i="54"/>
  <c r="C169" i="54"/>
  <c r="H168" i="54"/>
  <c r="C168" i="54"/>
  <c r="H167" i="54"/>
  <c r="C167" i="54"/>
  <c r="L166" i="54"/>
  <c r="K166" i="54"/>
  <c r="K165" i="54" s="1"/>
  <c r="J166" i="54"/>
  <c r="J165" i="54" s="1"/>
  <c r="I166" i="54"/>
  <c r="G166" i="54"/>
  <c r="F166" i="54"/>
  <c r="F165" i="54" s="1"/>
  <c r="E166" i="54"/>
  <c r="C166" i="54" s="1"/>
  <c r="D166" i="54"/>
  <c r="L165" i="54"/>
  <c r="I165" i="54"/>
  <c r="G165" i="54"/>
  <c r="E165" i="54"/>
  <c r="D165" i="54"/>
  <c r="C165" i="54" s="1"/>
  <c r="H164" i="54"/>
  <c r="C164" i="54"/>
  <c r="H163" i="54"/>
  <c r="C163" i="54"/>
  <c r="H162" i="54"/>
  <c r="C162" i="54"/>
  <c r="H161" i="54"/>
  <c r="C161" i="54"/>
  <c r="L160" i="54"/>
  <c r="K160" i="54"/>
  <c r="J160" i="54"/>
  <c r="I160" i="54"/>
  <c r="G160" i="54"/>
  <c r="F160" i="54"/>
  <c r="E160" i="54"/>
  <c r="C160" i="54" s="1"/>
  <c r="D160" i="54"/>
  <c r="H159" i="54"/>
  <c r="C159" i="54"/>
  <c r="H158" i="54"/>
  <c r="C158" i="54"/>
  <c r="H157" i="54"/>
  <c r="C157" i="54"/>
  <c r="H156" i="54"/>
  <c r="C156" i="54"/>
  <c r="H155" i="54"/>
  <c r="C155" i="54"/>
  <c r="H154" i="54"/>
  <c r="C154" i="54"/>
  <c r="H153" i="54"/>
  <c r="C153" i="54"/>
  <c r="H152" i="54"/>
  <c r="C152" i="54"/>
  <c r="L151" i="54"/>
  <c r="K151" i="54"/>
  <c r="J151" i="54"/>
  <c r="I151" i="54"/>
  <c r="H151" i="54"/>
  <c r="G151" i="54"/>
  <c r="F151" i="54"/>
  <c r="E151" i="54"/>
  <c r="D151" i="54"/>
  <c r="C151" i="54" s="1"/>
  <c r="H150" i="54"/>
  <c r="C150" i="54"/>
  <c r="H149" i="54"/>
  <c r="C149" i="54"/>
  <c r="H148" i="54"/>
  <c r="C148" i="54"/>
  <c r="H147" i="54"/>
  <c r="C147" i="54"/>
  <c r="H146" i="54"/>
  <c r="C146" i="54"/>
  <c r="H145" i="54"/>
  <c r="C145" i="54"/>
  <c r="L144" i="54"/>
  <c r="K144" i="54"/>
  <c r="J144" i="54"/>
  <c r="J130" i="54" s="1"/>
  <c r="I144" i="54"/>
  <c r="G144" i="54"/>
  <c r="F144" i="54"/>
  <c r="E144" i="54"/>
  <c r="E130" i="54" s="1"/>
  <c r="D144" i="54"/>
  <c r="H143" i="54"/>
  <c r="C143" i="54"/>
  <c r="H142" i="54"/>
  <c r="C142" i="54"/>
  <c r="L141" i="54"/>
  <c r="K141" i="54"/>
  <c r="H141" i="54" s="1"/>
  <c r="J141" i="54"/>
  <c r="I141" i="54"/>
  <c r="G141" i="54"/>
  <c r="F141" i="54"/>
  <c r="E141" i="54"/>
  <c r="D141" i="54"/>
  <c r="C141" i="54"/>
  <c r="H140" i="54"/>
  <c r="C140" i="54"/>
  <c r="H139" i="54"/>
  <c r="C139" i="54"/>
  <c r="H138" i="54"/>
  <c r="C138" i="54"/>
  <c r="H137" i="54"/>
  <c r="C137" i="54"/>
  <c r="L136" i="54"/>
  <c r="K136" i="54"/>
  <c r="J136" i="54"/>
  <c r="I136" i="54"/>
  <c r="H136" i="54" s="1"/>
  <c r="G136" i="54"/>
  <c r="G130" i="54" s="1"/>
  <c r="F136" i="54"/>
  <c r="E136" i="54"/>
  <c r="D136" i="54"/>
  <c r="C136" i="54"/>
  <c r="H135" i="54"/>
  <c r="C135" i="54"/>
  <c r="H134" i="54"/>
  <c r="C134" i="54"/>
  <c r="H133" i="54"/>
  <c r="C133" i="54"/>
  <c r="H132" i="54"/>
  <c r="C132" i="54"/>
  <c r="L131" i="54"/>
  <c r="K131" i="54"/>
  <c r="J131" i="54"/>
  <c r="I131" i="54"/>
  <c r="H131" i="54" s="1"/>
  <c r="G131" i="54"/>
  <c r="F131" i="54"/>
  <c r="E131" i="54"/>
  <c r="C131" i="54" s="1"/>
  <c r="D131" i="54"/>
  <c r="K130" i="54"/>
  <c r="F130" i="54"/>
  <c r="H129" i="54"/>
  <c r="H128" i="54" s="1"/>
  <c r="C129" i="54"/>
  <c r="C128" i="54" s="1"/>
  <c r="L128" i="54"/>
  <c r="K128" i="54"/>
  <c r="J128" i="54"/>
  <c r="I128" i="54"/>
  <c r="G128" i="54"/>
  <c r="F128" i="54"/>
  <c r="E128" i="54"/>
  <c r="D128" i="54"/>
  <c r="H127" i="54"/>
  <c r="C127" i="54"/>
  <c r="H126" i="54"/>
  <c r="C126" i="54"/>
  <c r="H125" i="54"/>
  <c r="C125" i="54"/>
  <c r="H124" i="54"/>
  <c r="C124" i="54"/>
  <c r="H123" i="54"/>
  <c r="C123" i="54"/>
  <c r="L122" i="54"/>
  <c r="K122" i="54"/>
  <c r="J122" i="54"/>
  <c r="I122" i="54"/>
  <c r="G122" i="54"/>
  <c r="F122" i="54"/>
  <c r="E122" i="54"/>
  <c r="D122" i="54"/>
  <c r="C122" i="54"/>
  <c r="H121" i="54"/>
  <c r="C121" i="54"/>
  <c r="H120" i="54"/>
  <c r="C120" i="54"/>
  <c r="H119" i="54"/>
  <c r="C119" i="54"/>
  <c r="H118" i="54"/>
  <c r="C118" i="54"/>
  <c r="H117" i="54"/>
  <c r="C117" i="54"/>
  <c r="L116" i="54"/>
  <c r="K116" i="54"/>
  <c r="J116" i="54"/>
  <c r="H116" i="54" s="1"/>
  <c r="I116" i="54"/>
  <c r="G116" i="54"/>
  <c r="F116" i="54"/>
  <c r="E116" i="54"/>
  <c r="D116" i="54"/>
  <c r="C116" i="54"/>
  <c r="H115" i="54"/>
  <c r="C115" i="54"/>
  <c r="H114" i="54"/>
  <c r="C114" i="54"/>
  <c r="H113" i="54"/>
  <c r="C113" i="54"/>
  <c r="L112" i="54"/>
  <c r="K112" i="54"/>
  <c r="J112" i="54"/>
  <c r="H112" i="54" s="1"/>
  <c r="I112" i="54"/>
  <c r="G112" i="54"/>
  <c r="F112" i="54"/>
  <c r="E112" i="54"/>
  <c r="D112" i="54"/>
  <c r="C112" i="54"/>
  <c r="H111" i="54"/>
  <c r="C111" i="54"/>
  <c r="H110" i="54"/>
  <c r="C110" i="54"/>
  <c r="H109" i="54"/>
  <c r="C109" i="54"/>
  <c r="H108" i="54"/>
  <c r="C108" i="54"/>
  <c r="H107" i="54"/>
  <c r="C107" i="54"/>
  <c r="H106" i="54"/>
  <c r="C106" i="54"/>
  <c r="H105" i="54"/>
  <c r="C105" i="54"/>
  <c r="H104" i="54"/>
  <c r="C104" i="54"/>
  <c r="L103" i="54"/>
  <c r="K103" i="54"/>
  <c r="J103" i="54"/>
  <c r="I103" i="54"/>
  <c r="H103" i="54" s="1"/>
  <c r="G103" i="54"/>
  <c r="F103" i="54"/>
  <c r="E103" i="54"/>
  <c r="D103" i="54"/>
  <c r="C103" i="54" s="1"/>
  <c r="H102" i="54"/>
  <c r="C102" i="54"/>
  <c r="H101" i="54"/>
  <c r="C101" i="54"/>
  <c r="H100" i="54"/>
  <c r="C100" i="54"/>
  <c r="H99" i="54"/>
  <c r="C99" i="54"/>
  <c r="H98" i="54"/>
  <c r="C98" i="54"/>
  <c r="H97" i="54"/>
  <c r="C97" i="54"/>
  <c r="H96" i="54"/>
  <c r="C96" i="54"/>
  <c r="L95" i="54"/>
  <c r="K95" i="54"/>
  <c r="J95" i="54"/>
  <c r="I95" i="54"/>
  <c r="H95" i="54" s="1"/>
  <c r="G95" i="54"/>
  <c r="F95" i="54"/>
  <c r="E95" i="54"/>
  <c r="D95" i="54"/>
  <c r="C95" i="54" s="1"/>
  <c r="H94" i="54"/>
  <c r="C94" i="54"/>
  <c r="H93" i="54"/>
  <c r="C93" i="54"/>
  <c r="H92" i="54"/>
  <c r="C92" i="54"/>
  <c r="H91" i="54"/>
  <c r="C91" i="54"/>
  <c r="H90" i="54"/>
  <c r="C90" i="54"/>
  <c r="L89" i="54"/>
  <c r="K89" i="54"/>
  <c r="J89" i="54"/>
  <c r="I89" i="54"/>
  <c r="H89" i="54" s="1"/>
  <c r="G89" i="54"/>
  <c r="F89" i="54"/>
  <c r="E89" i="54"/>
  <c r="D89" i="54"/>
  <c r="C89" i="54" s="1"/>
  <c r="H88" i="54"/>
  <c r="C88" i="54"/>
  <c r="H87" i="54"/>
  <c r="C87" i="54"/>
  <c r="H86" i="54"/>
  <c r="C86" i="54"/>
  <c r="H85" i="54"/>
  <c r="C85" i="54"/>
  <c r="L84" i="54"/>
  <c r="K84" i="54"/>
  <c r="K83" i="54" s="1"/>
  <c r="J84" i="54"/>
  <c r="H84" i="54" s="1"/>
  <c r="I84" i="54"/>
  <c r="G84" i="54"/>
  <c r="G83" i="54" s="1"/>
  <c r="F84" i="54"/>
  <c r="F83" i="54" s="1"/>
  <c r="E84" i="54"/>
  <c r="D84" i="54"/>
  <c r="C84" i="54"/>
  <c r="L83" i="54"/>
  <c r="I83" i="54"/>
  <c r="E83" i="54"/>
  <c r="D83" i="54"/>
  <c r="H82" i="54"/>
  <c r="C82" i="54"/>
  <c r="H81" i="54"/>
  <c r="C81" i="54"/>
  <c r="L80" i="54"/>
  <c r="K80" i="54"/>
  <c r="J80" i="54"/>
  <c r="H80" i="54" s="1"/>
  <c r="I80" i="54"/>
  <c r="G80" i="54"/>
  <c r="F80" i="54"/>
  <c r="E80" i="54"/>
  <c r="D80" i="54"/>
  <c r="C80" i="54"/>
  <c r="H79" i="54"/>
  <c r="C79" i="54"/>
  <c r="H78" i="54"/>
  <c r="C78" i="54"/>
  <c r="L77" i="54"/>
  <c r="L76" i="54" s="1"/>
  <c r="K77" i="54"/>
  <c r="J77" i="54"/>
  <c r="I77" i="54"/>
  <c r="H77" i="54" s="1"/>
  <c r="G77" i="54"/>
  <c r="F77" i="54"/>
  <c r="E77" i="54"/>
  <c r="E76" i="54" s="1"/>
  <c r="E75" i="54" s="1"/>
  <c r="D77" i="54"/>
  <c r="D76" i="54" s="1"/>
  <c r="K76" i="54"/>
  <c r="J76" i="54"/>
  <c r="G76" i="54"/>
  <c r="G75" i="54" s="1"/>
  <c r="F76" i="54"/>
  <c r="F75" i="54" s="1"/>
  <c r="H74" i="54"/>
  <c r="C74" i="54"/>
  <c r="H73" i="54"/>
  <c r="C73" i="54"/>
  <c r="H72" i="54"/>
  <c r="C72" i="54"/>
  <c r="H71" i="54"/>
  <c r="C71" i="54"/>
  <c r="H70" i="54"/>
  <c r="C70" i="54"/>
  <c r="L69" i="54"/>
  <c r="K69" i="54"/>
  <c r="J69" i="54"/>
  <c r="I69" i="54"/>
  <c r="H69" i="54" s="1"/>
  <c r="G69" i="54"/>
  <c r="F69" i="54"/>
  <c r="E69" i="54"/>
  <c r="D69" i="54"/>
  <c r="C69" i="54" s="1"/>
  <c r="H68" i="54"/>
  <c r="C68" i="54"/>
  <c r="L67" i="54"/>
  <c r="K67" i="54"/>
  <c r="J67" i="54"/>
  <c r="I67" i="54"/>
  <c r="H67" i="54" s="1"/>
  <c r="G67" i="54"/>
  <c r="F67" i="54"/>
  <c r="E67" i="54"/>
  <c r="D67" i="54"/>
  <c r="C67" i="54" s="1"/>
  <c r="H66" i="54"/>
  <c r="C66" i="54"/>
  <c r="H65" i="54"/>
  <c r="C65" i="54"/>
  <c r="H64" i="54"/>
  <c r="C64" i="54"/>
  <c r="H63" i="54"/>
  <c r="C63" i="54"/>
  <c r="H62" i="54"/>
  <c r="C62" i="54"/>
  <c r="H61" i="54"/>
  <c r="C61" i="54"/>
  <c r="H60" i="54"/>
  <c r="C60" i="54"/>
  <c r="H59" i="54"/>
  <c r="C59" i="54"/>
  <c r="L58" i="54"/>
  <c r="K58" i="54"/>
  <c r="J58" i="54"/>
  <c r="H58" i="54" s="1"/>
  <c r="I58" i="54"/>
  <c r="G58" i="54"/>
  <c r="F58" i="54"/>
  <c r="E58" i="54"/>
  <c r="D58" i="54"/>
  <c r="C58" i="54"/>
  <c r="H57" i="54"/>
  <c r="C57" i="54"/>
  <c r="H56" i="54"/>
  <c r="C56" i="54"/>
  <c r="L55" i="54"/>
  <c r="L54" i="54" s="1"/>
  <c r="L53" i="54" s="1"/>
  <c r="K55" i="54"/>
  <c r="J55" i="54"/>
  <c r="I55" i="54"/>
  <c r="H55" i="54" s="1"/>
  <c r="G55" i="54"/>
  <c r="F55" i="54"/>
  <c r="E55" i="54"/>
  <c r="E54" i="54" s="1"/>
  <c r="E53" i="54" s="1"/>
  <c r="E52" i="54" s="1"/>
  <c r="E51" i="54" s="1"/>
  <c r="D55" i="54"/>
  <c r="D54" i="54" s="1"/>
  <c r="K54" i="54"/>
  <c r="K53" i="54" s="1"/>
  <c r="J54" i="54"/>
  <c r="J53" i="54" s="1"/>
  <c r="G54" i="54"/>
  <c r="G53" i="54" s="1"/>
  <c r="G52" i="54" s="1"/>
  <c r="G51" i="54" s="1"/>
  <c r="G50" i="54" s="1"/>
  <c r="F54" i="54"/>
  <c r="F53" i="54" s="1"/>
  <c r="H47" i="54"/>
  <c r="C47" i="54"/>
  <c r="H46" i="54"/>
  <c r="C46" i="54"/>
  <c r="L45" i="54"/>
  <c r="H45" i="54"/>
  <c r="G45" i="54"/>
  <c r="C45" i="54"/>
  <c r="H44" i="54"/>
  <c r="C44" i="54"/>
  <c r="K43" i="54"/>
  <c r="J43" i="54"/>
  <c r="I43" i="54"/>
  <c r="H43" i="54"/>
  <c r="F43" i="54"/>
  <c r="E43" i="54"/>
  <c r="D43" i="54"/>
  <c r="C43" i="54"/>
  <c r="H42" i="54"/>
  <c r="C42" i="54"/>
  <c r="I41" i="54"/>
  <c r="H41" i="54"/>
  <c r="D41" i="54"/>
  <c r="C41" i="54"/>
  <c r="H40" i="54"/>
  <c r="C40" i="54"/>
  <c r="H39" i="54"/>
  <c r="C39" i="54"/>
  <c r="H38" i="54"/>
  <c r="C38" i="54"/>
  <c r="H37" i="54"/>
  <c r="C37" i="54"/>
  <c r="K36" i="54"/>
  <c r="H36" i="54"/>
  <c r="F36" i="54"/>
  <c r="C36" i="54"/>
  <c r="H35" i="54"/>
  <c r="C35" i="54"/>
  <c r="H34" i="54"/>
  <c r="C34" i="54"/>
  <c r="K33" i="54"/>
  <c r="H33" i="54"/>
  <c r="F33" i="54"/>
  <c r="C33" i="54"/>
  <c r="H32" i="54"/>
  <c r="C32" i="54"/>
  <c r="K31" i="54"/>
  <c r="H31" i="54"/>
  <c r="F31" i="54"/>
  <c r="F26" i="54" s="1"/>
  <c r="C31" i="54"/>
  <c r="H30" i="54"/>
  <c r="C30" i="54"/>
  <c r="H29" i="54"/>
  <c r="C29" i="54"/>
  <c r="H28" i="54"/>
  <c r="C28" i="54"/>
  <c r="K27" i="54"/>
  <c r="H27" i="54"/>
  <c r="F27" i="54"/>
  <c r="C27" i="54"/>
  <c r="K26" i="54"/>
  <c r="H26" i="54"/>
  <c r="H25" i="54"/>
  <c r="C25" i="54"/>
  <c r="H24" i="54"/>
  <c r="C24" i="54"/>
  <c r="H23" i="54"/>
  <c r="C23" i="54"/>
  <c r="H22" i="54"/>
  <c r="C22" i="54"/>
  <c r="L21" i="54"/>
  <c r="L289" i="54" s="1"/>
  <c r="L288" i="54" s="1"/>
  <c r="K21" i="54"/>
  <c r="K289" i="54" s="1"/>
  <c r="K288" i="54" s="1"/>
  <c r="J21" i="54"/>
  <c r="J289" i="54" s="1"/>
  <c r="J288" i="54" s="1"/>
  <c r="I21" i="54"/>
  <c r="I289" i="54" s="1"/>
  <c r="I288" i="54" s="1"/>
  <c r="G21" i="54"/>
  <c r="G289" i="54" s="1"/>
  <c r="G288" i="54" s="1"/>
  <c r="F21" i="54"/>
  <c r="F289" i="54" s="1"/>
  <c r="F288" i="54" s="1"/>
  <c r="E21" i="54"/>
  <c r="E289" i="54" s="1"/>
  <c r="E288" i="54" s="1"/>
  <c r="D21" i="54"/>
  <c r="D289" i="54" s="1"/>
  <c r="D288" i="54" s="1"/>
  <c r="C21" i="54"/>
  <c r="C289" i="54" s="1"/>
  <c r="C288" i="54" s="1"/>
  <c r="J20" i="54"/>
  <c r="I20" i="54"/>
  <c r="E20" i="54"/>
  <c r="K75" i="63" l="1"/>
  <c r="K52" i="63" s="1"/>
  <c r="K51" i="63" s="1"/>
  <c r="K50" i="63" s="1"/>
  <c r="C130" i="63"/>
  <c r="H196" i="65"/>
  <c r="J195" i="65"/>
  <c r="E287" i="63"/>
  <c r="E50" i="63"/>
  <c r="H173" i="64"/>
  <c r="C76" i="63"/>
  <c r="I75" i="63"/>
  <c r="H83" i="63"/>
  <c r="C251" i="63"/>
  <c r="C270" i="64"/>
  <c r="D269" i="64"/>
  <c r="C83" i="65"/>
  <c r="C144" i="66"/>
  <c r="E130" i="66"/>
  <c r="D289" i="70"/>
  <c r="D288" i="70" s="1"/>
  <c r="C21" i="70"/>
  <c r="C289" i="70" s="1"/>
  <c r="C288" i="70" s="1"/>
  <c r="D20" i="70"/>
  <c r="C21" i="63"/>
  <c r="H45" i="63"/>
  <c r="J130" i="63"/>
  <c r="H130" i="63" s="1"/>
  <c r="F173" i="63"/>
  <c r="C188" i="63"/>
  <c r="H198" i="63"/>
  <c r="C205" i="63"/>
  <c r="D204" i="63"/>
  <c r="L204" i="63"/>
  <c r="L195" i="63" s="1"/>
  <c r="L194" i="63" s="1"/>
  <c r="D231" i="63"/>
  <c r="F251" i="63"/>
  <c r="C252" i="63"/>
  <c r="F270" i="63"/>
  <c r="F269" i="63" s="1"/>
  <c r="G286" i="63"/>
  <c r="C43" i="64"/>
  <c r="C45" i="64"/>
  <c r="G20" i="64"/>
  <c r="G287" i="64"/>
  <c r="C55" i="64"/>
  <c r="F76" i="64"/>
  <c r="C77" i="64"/>
  <c r="C95" i="64"/>
  <c r="F130" i="64"/>
  <c r="C130" i="64" s="1"/>
  <c r="C131" i="64"/>
  <c r="C151" i="64"/>
  <c r="L173" i="64"/>
  <c r="J187" i="64"/>
  <c r="H187" i="64" s="1"/>
  <c r="F204" i="64"/>
  <c r="F195" i="64" s="1"/>
  <c r="F194" i="64" s="1"/>
  <c r="C238" i="64"/>
  <c r="D231" i="64"/>
  <c r="L231" i="64"/>
  <c r="L230" i="64" s="1"/>
  <c r="L286" i="64" s="1"/>
  <c r="H251" i="64"/>
  <c r="F289" i="64"/>
  <c r="F288" i="64" s="1"/>
  <c r="D289" i="65"/>
  <c r="D288" i="65" s="1"/>
  <c r="C21" i="65"/>
  <c r="C289" i="65" s="1"/>
  <c r="D20" i="65"/>
  <c r="L289" i="65"/>
  <c r="L288" i="65" s="1"/>
  <c r="L20" i="65"/>
  <c r="H76" i="65"/>
  <c r="F83" i="65"/>
  <c r="H130" i="65"/>
  <c r="C136" i="65"/>
  <c r="F173" i="65"/>
  <c r="C175" i="65"/>
  <c r="D174" i="65"/>
  <c r="L174" i="65"/>
  <c r="L173" i="65" s="1"/>
  <c r="C184" i="65"/>
  <c r="D187" i="65"/>
  <c r="C187" i="65" s="1"/>
  <c r="H188" i="65"/>
  <c r="F231" i="65"/>
  <c r="C246" i="65"/>
  <c r="C251" i="65"/>
  <c r="H252" i="65"/>
  <c r="J251" i="65"/>
  <c r="H251" i="65" s="1"/>
  <c r="F259" i="65"/>
  <c r="C259" i="65" s="1"/>
  <c r="C264" i="65"/>
  <c r="D269" i="65"/>
  <c r="C269" i="65" s="1"/>
  <c r="C283" i="65"/>
  <c r="L286" i="65"/>
  <c r="K75" i="66"/>
  <c r="C173" i="66"/>
  <c r="C252" i="66"/>
  <c r="E251" i="66"/>
  <c r="C251" i="66" s="1"/>
  <c r="G287" i="63"/>
  <c r="C196" i="63"/>
  <c r="F231" i="63"/>
  <c r="F230" i="63" s="1"/>
  <c r="C238" i="63"/>
  <c r="H252" i="63"/>
  <c r="J251" i="63"/>
  <c r="H251" i="63" s="1"/>
  <c r="H270" i="63"/>
  <c r="J269" i="63"/>
  <c r="C76" i="64"/>
  <c r="H144" i="64"/>
  <c r="H166" i="64"/>
  <c r="J195" i="64"/>
  <c r="H270" i="64"/>
  <c r="C131" i="65"/>
  <c r="D130" i="65"/>
  <c r="C130" i="65" s="1"/>
  <c r="C288" i="65"/>
  <c r="H260" i="66"/>
  <c r="I259" i="66"/>
  <c r="H259" i="66" s="1"/>
  <c r="H252" i="67"/>
  <c r="I251" i="67"/>
  <c r="H251" i="67" s="1"/>
  <c r="F20" i="63"/>
  <c r="C20" i="63" s="1"/>
  <c r="J20" i="63"/>
  <c r="H21" i="63"/>
  <c r="H289" i="63" s="1"/>
  <c r="K26" i="63"/>
  <c r="D53" i="63"/>
  <c r="J54" i="63"/>
  <c r="D75" i="63"/>
  <c r="J76" i="63"/>
  <c r="J75" i="63" s="1"/>
  <c r="D83" i="63"/>
  <c r="C83" i="63" s="1"/>
  <c r="C160" i="63"/>
  <c r="C165" i="63"/>
  <c r="H166" i="63"/>
  <c r="J165" i="63"/>
  <c r="H165" i="63" s="1"/>
  <c r="C175" i="63"/>
  <c r="D174" i="63"/>
  <c r="H188" i="63"/>
  <c r="J187" i="63"/>
  <c r="H187" i="63" s="1"/>
  <c r="F191" i="63"/>
  <c r="C191" i="63" s="1"/>
  <c r="C192" i="63"/>
  <c r="C216" i="63"/>
  <c r="C260" i="63"/>
  <c r="C283" i="63"/>
  <c r="H31" i="64"/>
  <c r="K26" i="64"/>
  <c r="C54" i="64"/>
  <c r="D53" i="64"/>
  <c r="H55" i="64"/>
  <c r="J54" i="64"/>
  <c r="C67" i="64"/>
  <c r="L75" i="64"/>
  <c r="C84" i="64"/>
  <c r="D83" i="64"/>
  <c r="C83" i="64" s="1"/>
  <c r="H165" i="64"/>
  <c r="C175" i="64"/>
  <c r="C192" i="64"/>
  <c r="D191" i="64"/>
  <c r="C191" i="64" s="1"/>
  <c r="C196" i="64"/>
  <c r="D195" i="64"/>
  <c r="C260" i="64"/>
  <c r="D259" i="64"/>
  <c r="C259" i="64" s="1"/>
  <c r="J269" i="64"/>
  <c r="H269" i="64" s="1"/>
  <c r="E286" i="64"/>
  <c r="H283" i="64"/>
  <c r="J289" i="64"/>
  <c r="J288" i="64" s="1"/>
  <c r="K26" i="65"/>
  <c r="C112" i="65"/>
  <c r="J130" i="65"/>
  <c r="C144" i="65"/>
  <c r="H174" i="65"/>
  <c r="I173" i="65"/>
  <c r="C205" i="65"/>
  <c r="D204" i="65"/>
  <c r="C231" i="65"/>
  <c r="D230" i="65"/>
  <c r="C270" i="65"/>
  <c r="C276" i="65"/>
  <c r="D230" i="66"/>
  <c r="H238" i="66"/>
  <c r="I231" i="66"/>
  <c r="H174" i="63"/>
  <c r="J173" i="63"/>
  <c r="H173" i="63" s="1"/>
  <c r="C269" i="63"/>
  <c r="H131" i="64"/>
  <c r="J130" i="64"/>
  <c r="H130" i="64" s="1"/>
  <c r="C166" i="64"/>
  <c r="D165" i="64"/>
  <c r="C165" i="64" s="1"/>
  <c r="C204" i="64"/>
  <c r="L52" i="65"/>
  <c r="L51" i="65" s="1"/>
  <c r="L50" i="65" s="1"/>
  <c r="H84" i="65"/>
  <c r="J83" i="65"/>
  <c r="H83" i="65" s="1"/>
  <c r="F165" i="65"/>
  <c r="F75" i="65" s="1"/>
  <c r="F52" i="65" s="1"/>
  <c r="C166" i="65"/>
  <c r="H192" i="65"/>
  <c r="J191" i="65"/>
  <c r="H191" i="65" s="1"/>
  <c r="C196" i="65"/>
  <c r="H238" i="65"/>
  <c r="J231" i="65"/>
  <c r="H260" i="65"/>
  <c r="J259" i="65"/>
  <c r="H259" i="65" s="1"/>
  <c r="L289" i="70"/>
  <c r="L288" i="70" s="1"/>
  <c r="L20" i="70"/>
  <c r="G20" i="63"/>
  <c r="C26" i="63"/>
  <c r="C45" i="63"/>
  <c r="L130" i="63"/>
  <c r="L75" i="63" s="1"/>
  <c r="F165" i="63"/>
  <c r="F75" i="63" s="1"/>
  <c r="F52" i="63" s="1"/>
  <c r="C166" i="63"/>
  <c r="F187" i="63"/>
  <c r="C187" i="63" s="1"/>
  <c r="H196" i="63"/>
  <c r="H238" i="63"/>
  <c r="J231" i="63"/>
  <c r="C259" i="63"/>
  <c r="H260" i="63"/>
  <c r="J259" i="63"/>
  <c r="H259" i="63" s="1"/>
  <c r="C270" i="63"/>
  <c r="E286" i="63"/>
  <c r="I286" i="63"/>
  <c r="H288" i="63"/>
  <c r="F26" i="64"/>
  <c r="E287" i="64"/>
  <c r="E50" i="64"/>
  <c r="H77" i="64"/>
  <c r="C174" i="64"/>
  <c r="D173" i="64"/>
  <c r="C173" i="64" s="1"/>
  <c r="C188" i="64"/>
  <c r="D187" i="64"/>
  <c r="C187" i="64" s="1"/>
  <c r="L187" i="64"/>
  <c r="L52" i="64" s="1"/>
  <c r="H205" i="64"/>
  <c r="J231" i="64"/>
  <c r="C252" i="64"/>
  <c r="D251" i="64"/>
  <c r="C251" i="64" s="1"/>
  <c r="C283" i="64"/>
  <c r="C31" i="65"/>
  <c r="F26" i="65"/>
  <c r="H41" i="65"/>
  <c r="I20" i="65"/>
  <c r="L287" i="65"/>
  <c r="H45" i="65"/>
  <c r="C55" i="65"/>
  <c r="D54" i="65"/>
  <c r="C77" i="65"/>
  <c r="D76" i="65"/>
  <c r="C122" i="65"/>
  <c r="H166" i="65"/>
  <c r="J165" i="65"/>
  <c r="H165" i="65" s="1"/>
  <c r="J173" i="65"/>
  <c r="C198" i="65"/>
  <c r="H204" i="65"/>
  <c r="E50" i="65"/>
  <c r="E287" i="65"/>
  <c r="H270" i="65"/>
  <c r="J269" i="65"/>
  <c r="H269" i="65" s="1"/>
  <c r="C198" i="66"/>
  <c r="E196" i="66"/>
  <c r="C270" i="66"/>
  <c r="E269" i="66"/>
  <c r="J286" i="66"/>
  <c r="C21" i="64"/>
  <c r="C289" i="64" s="1"/>
  <c r="C288" i="64" s="1"/>
  <c r="C45" i="65"/>
  <c r="E286" i="65"/>
  <c r="K20" i="66"/>
  <c r="C54" i="66"/>
  <c r="H84" i="66"/>
  <c r="I83" i="66"/>
  <c r="H83" i="66" s="1"/>
  <c r="H95" i="66"/>
  <c r="C130" i="66"/>
  <c r="G130" i="66"/>
  <c r="G75" i="66" s="1"/>
  <c r="G52" i="66" s="1"/>
  <c r="G51" i="66" s="1"/>
  <c r="H166" i="66"/>
  <c r="I165" i="66"/>
  <c r="H165" i="66" s="1"/>
  <c r="C174" i="66"/>
  <c r="E173" i="66"/>
  <c r="H175" i="66"/>
  <c r="D187" i="66"/>
  <c r="D286" i="66" s="1"/>
  <c r="H188" i="66"/>
  <c r="D194" i="66"/>
  <c r="I196" i="66"/>
  <c r="G204" i="66"/>
  <c r="G195" i="66" s="1"/>
  <c r="G194" i="66" s="1"/>
  <c r="H233" i="66"/>
  <c r="C238" i="66"/>
  <c r="E231" i="66"/>
  <c r="E230" i="66" s="1"/>
  <c r="C260" i="66"/>
  <c r="E259" i="66"/>
  <c r="C259" i="66" s="1"/>
  <c r="F286" i="66"/>
  <c r="K286" i="66"/>
  <c r="I289" i="67"/>
  <c r="I288" i="67" s="1"/>
  <c r="H21" i="67"/>
  <c r="H289" i="67" s="1"/>
  <c r="H288" i="67" s="1"/>
  <c r="I20" i="67"/>
  <c r="C76" i="67"/>
  <c r="J51" i="67"/>
  <c r="H198" i="67"/>
  <c r="I196" i="67"/>
  <c r="K230" i="67"/>
  <c r="L230" i="67"/>
  <c r="H270" i="67"/>
  <c r="I269" i="67"/>
  <c r="G75" i="68"/>
  <c r="G52" i="68" s="1"/>
  <c r="G51" i="68" s="1"/>
  <c r="D251" i="68"/>
  <c r="C252" i="68"/>
  <c r="L286" i="68"/>
  <c r="H21" i="64"/>
  <c r="H289" i="64" s="1"/>
  <c r="H288" i="64" s="1"/>
  <c r="H55" i="66"/>
  <c r="H69" i="66"/>
  <c r="H76" i="66"/>
  <c r="I75" i="66"/>
  <c r="H75" i="66" s="1"/>
  <c r="H77" i="66"/>
  <c r="C84" i="66"/>
  <c r="E83" i="66"/>
  <c r="C83" i="66" s="1"/>
  <c r="H89" i="66"/>
  <c r="H131" i="66"/>
  <c r="C166" i="66"/>
  <c r="E165" i="66"/>
  <c r="C165" i="66" s="1"/>
  <c r="H174" i="66"/>
  <c r="I173" i="66"/>
  <c r="H173" i="66" s="1"/>
  <c r="C188" i="66"/>
  <c r="H192" i="66"/>
  <c r="I191" i="66"/>
  <c r="H191" i="66" s="1"/>
  <c r="H205" i="66"/>
  <c r="L286" i="66"/>
  <c r="C288" i="66"/>
  <c r="E289" i="67"/>
  <c r="E288" i="67" s="1"/>
  <c r="C21" i="67"/>
  <c r="C289" i="67" s="1"/>
  <c r="E20" i="67"/>
  <c r="J20" i="67"/>
  <c r="H43" i="67"/>
  <c r="C53" i="67"/>
  <c r="F51" i="67"/>
  <c r="F50" i="67" s="1"/>
  <c r="C270" i="67"/>
  <c r="E83" i="68"/>
  <c r="F287" i="66"/>
  <c r="I54" i="66"/>
  <c r="J52" i="66"/>
  <c r="H67" i="66"/>
  <c r="C76" i="66"/>
  <c r="I130" i="66"/>
  <c r="H130" i="66" s="1"/>
  <c r="K174" i="66"/>
  <c r="K173" i="66" s="1"/>
  <c r="K52" i="66" s="1"/>
  <c r="K51" i="66" s="1"/>
  <c r="K50" i="66" s="1"/>
  <c r="C192" i="66"/>
  <c r="E191" i="66"/>
  <c r="E187" i="66" s="1"/>
  <c r="I204" i="66"/>
  <c r="H204" i="66" s="1"/>
  <c r="J194" i="66"/>
  <c r="L230" i="66"/>
  <c r="L194" i="66" s="1"/>
  <c r="L51" i="66" s="1"/>
  <c r="H252" i="66"/>
  <c r="I251" i="66"/>
  <c r="H251" i="66" s="1"/>
  <c r="H270" i="66"/>
  <c r="I269" i="66"/>
  <c r="G289" i="66"/>
  <c r="G288" i="66" s="1"/>
  <c r="F20" i="67"/>
  <c r="C54" i="67"/>
  <c r="G194" i="67"/>
  <c r="C196" i="68"/>
  <c r="D195" i="68"/>
  <c r="F20" i="66"/>
  <c r="C20" i="66" s="1"/>
  <c r="J20" i="66"/>
  <c r="H20" i="66" s="1"/>
  <c r="H21" i="66"/>
  <c r="H289" i="66" s="1"/>
  <c r="H288" i="66" s="1"/>
  <c r="K26" i="66"/>
  <c r="D53" i="66"/>
  <c r="D20" i="67"/>
  <c r="C20" i="67" s="1"/>
  <c r="L20" i="67"/>
  <c r="K54" i="67"/>
  <c r="K53" i="67" s="1"/>
  <c r="H55" i="67"/>
  <c r="K76" i="67"/>
  <c r="H77" i="67"/>
  <c r="H103" i="67"/>
  <c r="C122" i="67"/>
  <c r="K130" i="67"/>
  <c r="H130" i="67" s="1"/>
  <c r="H151" i="67"/>
  <c r="C160" i="67"/>
  <c r="C174" i="67"/>
  <c r="G174" i="67"/>
  <c r="G173" i="67" s="1"/>
  <c r="H179" i="67"/>
  <c r="C184" i="67"/>
  <c r="L187" i="67"/>
  <c r="L52" i="67" s="1"/>
  <c r="L51" i="67" s="1"/>
  <c r="L194" i="67"/>
  <c r="F194" i="67"/>
  <c r="K204" i="67"/>
  <c r="K195" i="67" s="1"/>
  <c r="K194" i="67" s="1"/>
  <c r="H235" i="67"/>
  <c r="C238" i="67"/>
  <c r="H238" i="67"/>
  <c r="I231" i="67"/>
  <c r="C260" i="67"/>
  <c r="H260" i="67"/>
  <c r="I259" i="67"/>
  <c r="H259" i="67" s="1"/>
  <c r="H281" i="67"/>
  <c r="J286" i="67"/>
  <c r="C43" i="68"/>
  <c r="J75" i="68"/>
  <c r="J52" i="68" s="1"/>
  <c r="H84" i="68"/>
  <c r="C89" i="68"/>
  <c r="C103" i="68"/>
  <c r="H116" i="68"/>
  <c r="H160" i="68"/>
  <c r="C165" i="68"/>
  <c r="C175" i="68"/>
  <c r="H175" i="68"/>
  <c r="I174" i="68"/>
  <c r="H188" i="68"/>
  <c r="C191" i="68"/>
  <c r="H26" i="69"/>
  <c r="E287" i="69"/>
  <c r="E50" i="69"/>
  <c r="C26" i="66"/>
  <c r="H84" i="67"/>
  <c r="I83" i="67"/>
  <c r="H83" i="67" s="1"/>
  <c r="H95" i="67"/>
  <c r="G130" i="67"/>
  <c r="G75" i="67" s="1"/>
  <c r="H166" i="67"/>
  <c r="I165" i="67"/>
  <c r="H165" i="67" s="1"/>
  <c r="H175" i="67"/>
  <c r="H188" i="67"/>
  <c r="I187" i="67"/>
  <c r="H187" i="67" s="1"/>
  <c r="C204" i="67"/>
  <c r="H233" i="67"/>
  <c r="E231" i="67"/>
  <c r="E259" i="67"/>
  <c r="F286" i="67"/>
  <c r="I289" i="68"/>
  <c r="I288" i="68" s="1"/>
  <c r="H21" i="68"/>
  <c r="H289" i="68" s="1"/>
  <c r="H288" i="68" s="1"/>
  <c r="I20" i="68"/>
  <c r="L52" i="68"/>
  <c r="L51" i="68" s="1"/>
  <c r="L50" i="68" s="1"/>
  <c r="K75" i="68"/>
  <c r="K52" i="68" s="1"/>
  <c r="K51" i="68" s="1"/>
  <c r="H83" i="68"/>
  <c r="H112" i="68"/>
  <c r="H131" i="68"/>
  <c r="I130" i="68"/>
  <c r="H130" i="68" s="1"/>
  <c r="H166" i="68"/>
  <c r="E174" i="68"/>
  <c r="E173" i="68" s="1"/>
  <c r="H192" i="68"/>
  <c r="H54" i="67"/>
  <c r="I53" i="67"/>
  <c r="C58" i="67"/>
  <c r="H76" i="67"/>
  <c r="C80" i="67"/>
  <c r="C84" i="67"/>
  <c r="E83" i="67"/>
  <c r="C83" i="67" s="1"/>
  <c r="C116" i="67"/>
  <c r="C136" i="67"/>
  <c r="H174" i="67"/>
  <c r="I173" i="67"/>
  <c r="H173" i="67" s="1"/>
  <c r="E187" i="67"/>
  <c r="C192" i="67"/>
  <c r="H192" i="67"/>
  <c r="I191" i="67"/>
  <c r="H191" i="67" s="1"/>
  <c r="E195" i="67"/>
  <c r="C216" i="67"/>
  <c r="C246" i="67"/>
  <c r="C264" i="67"/>
  <c r="C288" i="67"/>
  <c r="E289" i="68"/>
  <c r="E288" i="68" s="1"/>
  <c r="E20" i="68"/>
  <c r="C55" i="68"/>
  <c r="H55" i="68"/>
  <c r="I54" i="68"/>
  <c r="F75" i="68"/>
  <c r="F52" i="68" s="1"/>
  <c r="F51" i="68" s="1"/>
  <c r="F50" i="68" s="1"/>
  <c r="C77" i="68"/>
  <c r="H77" i="68"/>
  <c r="I76" i="68"/>
  <c r="K83" i="68"/>
  <c r="C95" i="68"/>
  <c r="E130" i="68"/>
  <c r="C141" i="68"/>
  <c r="H165" i="68"/>
  <c r="C179" i="68"/>
  <c r="F187" i="68"/>
  <c r="C187" i="68" s="1"/>
  <c r="K187" i="68"/>
  <c r="H187" i="68" s="1"/>
  <c r="H191" i="68"/>
  <c r="J230" i="68"/>
  <c r="D165" i="67"/>
  <c r="D173" i="67"/>
  <c r="C173" i="67" s="1"/>
  <c r="D187" i="67"/>
  <c r="D191" i="67"/>
  <c r="C191" i="67" s="1"/>
  <c r="D195" i="67"/>
  <c r="D231" i="67"/>
  <c r="D251" i="67"/>
  <c r="C251" i="67" s="1"/>
  <c r="D259" i="67"/>
  <c r="D269" i="67"/>
  <c r="D20" i="68"/>
  <c r="L20" i="68"/>
  <c r="F26" i="68"/>
  <c r="D54" i="68"/>
  <c r="D76" i="68"/>
  <c r="D130" i="68"/>
  <c r="D174" i="68"/>
  <c r="C205" i="68"/>
  <c r="H205" i="68"/>
  <c r="I204" i="68"/>
  <c r="C235" i="68"/>
  <c r="H235" i="68"/>
  <c r="C238" i="68"/>
  <c r="H251" i="68"/>
  <c r="C260" i="68"/>
  <c r="H269" i="68"/>
  <c r="C31" i="69"/>
  <c r="F26" i="69"/>
  <c r="D53" i="69"/>
  <c r="C69" i="69"/>
  <c r="F67" i="69"/>
  <c r="C67" i="69" s="1"/>
  <c r="H76" i="69"/>
  <c r="H205" i="69"/>
  <c r="J204" i="69"/>
  <c r="F230" i="69"/>
  <c r="C270" i="69"/>
  <c r="D269" i="69"/>
  <c r="H281" i="69"/>
  <c r="J269" i="69"/>
  <c r="H269" i="69" s="1"/>
  <c r="H160" i="70"/>
  <c r="I130" i="70"/>
  <c r="H130" i="70" s="1"/>
  <c r="C21" i="68"/>
  <c r="C289" i="68" s="1"/>
  <c r="C288" i="68" s="1"/>
  <c r="E204" i="68"/>
  <c r="E195" i="68" s="1"/>
  <c r="E194" i="68" s="1"/>
  <c r="J204" i="68"/>
  <c r="J195" i="68" s="1"/>
  <c r="C231" i="68"/>
  <c r="C259" i="68"/>
  <c r="G286" i="68"/>
  <c r="K286" i="68"/>
  <c r="C281" i="68"/>
  <c r="H281" i="68"/>
  <c r="F286" i="68"/>
  <c r="H41" i="69"/>
  <c r="I20" i="69"/>
  <c r="H45" i="69"/>
  <c r="H67" i="69"/>
  <c r="C84" i="69"/>
  <c r="D83" i="69"/>
  <c r="C83" i="69" s="1"/>
  <c r="H95" i="69"/>
  <c r="J83" i="69"/>
  <c r="C260" i="69"/>
  <c r="D259" i="69"/>
  <c r="C259" i="69" s="1"/>
  <c r="H260" i="70"/>
  <c r="I259" i="70"/>
  <c r="H259" i="70" s="1"/>
  <c r="C269" i="70"/>
  <c r="H281" i="70"/>
  <c r="K269" i="70"/>
  <c r="L287" i="68"/>
  <c r="C227" i="68"/>
  <c r="H227" i="68"/>
  <c r="H231" i="68"/>
  <c r="I230" i="68"/>
  <c r="H230" i="68" s="1"/>
  <c r="C233" i="68"/>
  <c r="H233" i="68"/>
  <c r="H259" i="68"/>
  <c r="C270" i="68"/>
  <c r="D269" i="68"/>
  <c r="D289" i="69"/>
  <c r="D288" i="69" s="1"/>
  <c r="C21" i="69"/>
  <c r="D20" i="69"/>
  <c r="L289" i="69"/>
  <c r="L288" i="69" s="1"/>
  <c r="L20" i="69"/>
  <c r="H54" i="69"/>
  <c r="J53" i="69"/>
  <c r="L75" i="69"/>
  <c r="C192" i="69"/>
  <c r="D191" i="69"/>
  <c r="C191" i="69" s="1"/>
  <c r="C204" i="69"/>
  <c r="C196" i="70"/>
  <c r="E195" i="70"/>
  <c r="G20" i="69"/>
  <c r="K20" i="69"/>
  <c r="I51" i="69"/>
  <c r="H53" i="69"/>
  <c r="F54" i="69"/>
  <c r="F53" i="69" s="1"/>
  <c r="C55" i="69"/>
  <c r="H77" i="69"/>
  <c r="C89" i="69"/>
  <c r="C103" i="69"/>
  <c r="C131" i="69"/>
  <c r="D173" i="69"/>
  <c r="H175" i="69"/>
  <c r="J174" i="69"/>
  <c r="C188" i="69"/>
  <c r="D187" i="69"/>
  <c r="C187" i="69" s="1"/>
  <c r="L187" i="69"/>
  <c r="H187" i="69" s="1"/>
  <c r="F204" i="69"/>
  <c r="F195" i="69" s="1"/>
  <c r="F194" i="69" s="1"/>
  <c r="J231" i="69"/>
  <c r="C233" i="69"/>
  <c r="C283" i="69"/>
  <c r="I286" i="69"/>
  <c r="E288" i="70"/>
  <c r="I288" i="70"/>
  <c r="K26" i="70"/>
  <c r="K20" i="70" s="1"/>
  <c r="G230" i="70"/>
  <c r="H238" i="70"/>
  <c r="I231" i="70"/>
  <c r="H69" i="69"/>
  <c r="C76" i="69"/>
  <c r="D75" i="69"/>
  <c r="D130" i="69"/>
  <c r="H131" i="69"/>
  <c r="J130" i="69"/>
  <c r="H130" i="69" s="1"/>
  <c r="C141" i="69"/>
  <c r="C166" i="69"/>
  <c r="D165" i="69"/>
  <c r="C165" i="69" s="1"/>
  <c r="F174" i="69"/>
  <c r="F173" i="69" s="1"/>
  <c r="C179" i="69"/>
  <c r="H191" i="69"/>
  <c r="C196" i="69"/>
  <c r="D195" i="69"/>
  <c r="L195" i="69"/>
  <c r="L194" i="69" s="1"/>
  <c r="H251" i="69"/>
  <c r="G230" i="69"/>
  <c r="G194" i="69" s="1"/>
  <c r="G51" i="69" s="1"/>
  <c r="K230" i="69"/>
  <c r="K194" i="69" s="1"/>
  <c r="K51" i="69" s="1"/>
  <c r="K50" i="69" s="1"/>
  <c r="E286" i="69"/>
  <c r="H283" i="69"/>
  <c r="C31" i="70"/>
  <c r="F26" i="70"/>
  <c r="G53" i="70"/>
  <c r="K194" i="70"/>
  <c r="H55" i="69"/>
  <c r="F76" i="69"/>
  <c r="C77" i="69"/>
  <c r="F130" i="69"/>
  <c r="H165" i="69"/>
  <c r="C238" i="69"/>
  <c r="D231" i="69"/>
  <c r="C252" i="69"/>
  <c r="D251" i="69"/>
  <c r="C251" i="69" s="1"/>
  <c r="H259" i="69"/>
  <c r="G286" i="69"/>
  <c r="G289" i="70"/>
  <c r="G288" i="70" s="1"/>
  <c r="H41" i="70"/>
  <c r="I20" i="70"/>
  <c r="L287" i="70"/>
  <c r="H45" i="70"/>
  <c r="D287" i="70"/>
  <c r="D50" i="70"/>
  <c r="H54" i="70"/>
  <c r="I53" i="70"/>
  <c r="G20" i="70"/>
  <c r="C54" i="70"/>
  <c r="C76" i="70"/>
  <c r="K83" i="70"/>
  <c r="G130" i="70"/>
  <c r="G75" i="70" s="1"/>
  <c r="I173" i="70"/>
  <c r="I196" i="70"/>
  <c r="E231" i="70"/>
  <c r="C252" i="70"/>
  <c r="H252" i="70"/>
  <c r="I251" i="70"/>
  <c r="H251" i="70" s="1"/>
  <c r="C260" i="70"/>
  <c r="E259" i="70"/>
  <c r="C259" i="70" s="1"/>
  <c r="C270" i="70"/>
  <c r="I270" i="70"/>
  <c r="C276" i="70"/>
  <c r="H283" i="70"/>
  <c r="K54" i="70"/>
  <c r="H55" i="70"/>
  <c r="E75" i="70"/>
  <c r="E52" i="70" s="1"/>
  <c r="K76" i="70"/>
  <c r="K75" i="70" s="1"/>
  <c r="H77" i="70"/>
  <c r="H131" i="70"/>
  <c r="H192" i="70"/>
  <c r="I191" i="70"/>
  <c r="H191" i="70" s="1"/>
  <c r="K67" i="70"/>
  <c r="H67" i="70" s="1"/>
  <c r="C84" i="70"/>
  <c r="H84" i="70"/>
  <c r="I83" i="70"/>
  <c r="H83" i="70" s="1"/>
  <c r="C130" i="70"/>
  <c r="C144" i="70"/>
  <c r="C166" i="70"/>
  <c r="H166" i="70"/>
  <c r="I165" i="70"/>
  <c r="H165" i="70" s="1"/>
  <c r="C174" i="70"/>
  <c r="E173" i="70"/>
  <c r="C173" i="70" s="1"/>
  <c r="K174" i="70"/>
  <c r="K173" i="70" s="1"/>
  <c r="H175" i="70"/>
  <c r="G187" i="70"/>
  <c r="C187" i="70" s="1"/>
  <c r="C188" i="70"/>
  <c r="H188" i="70"/>
  <c r="C198" i="70"/>
  <c r="G204" i="70"/>
  <c r="G195" i="70" s="1"/>
  <c r="G194" i="70" s="1"/>
  <c r="C272" i="70"/>
  <c r="D53" i="61"/>
  <c r="F75" i="61"/>
  <c r="F52" i="61" s="1"/>
  <c r="F51" i="61" s="1"/>
  <c r="D75" i="61"/>
  <c r="C187" i="61"/>
  <c r="H196" i="61"/>
  <c r="F20" i="61"/>
  <c r="C26" i="61"/>
  <c r="G52" i="61"/>
  <c r="G51" i="61" s="1"/>
  <c r="G50" i="61" s="1"/>
  <c r="C165" i="61"/>
  <c r="D173" i="61"/>
  <c r="C191" i="61"/>
  <c r="J75" i="61"/>
  <c r="J52" i="61" s="1"/>
  <c r="C83" i="61"/>
  <c r="H165" i="61"/>
  <c r="H191" i="61"/>
  <c r="L51" i="62"/>
  <c r="L50" i="62" s="1"/>
  <c r="C204" i="62"/>
  <c r="D195" i="62"/>
  <c r="D20" i="61"/>
  <c r="L20" i="61"/>
  <c r="C204" i="61"/>
  <c r="F286" i="61"/>
  <c r="K286" i="61"/>
  <c r="C191" i="62"/>
  <c r="F194" i="62"/>
  <c r="K194" i="62"/>
  <c r="E194" i="62"/>
  <c r="E51" i="62" s="1"/>
  <c r="G230" i="62"/>
  <c r="G194" i="62" s="1"/>
  <c r="C251" i="62"/>
  <c r="F286" i="62"/>
  <c r="K286" i="62"/>
  <c r="C192" i="61"/>
  <c r="E20" i="61"/>
  <c r="I20" i="61"/>
  <c r="C21" i="61"/>
  <c r="C289" i="61" s="1"/>
  <c r="C288" i="61" s="1"/>
  <c r="H43" i="61"/>
  <c r="E54" i="61"/>
  <c r="E53" i="61" s="1"/>
  <c r="I54" i="61"/>
  <c r="E76" i="61"/>
  <c r="E75" i="61" s="1"/>
  <c r="I76" i="61"/>
  <c r="E130" i="61"/>
  <c r="C130" i="61" s="1"/>
  <c r="I130" i="61"/>
  <c r="H130" i="61" s="1"/>
  <c r="E174" i="61"/>
  <c r="E173" i="61" s="1"/>
  <c r="E286" i="61" s="1"/>
  <c r="I174" i="61"/>
  <c r="I194" i="61"/>
  <c r="C230" i="61"/>
  <c r="G286" i="61"/>
  <c r="L286" i="61"/>
  <c r="K20" i="62"/>
  <c r="H26" i="62"/>
  <c r="H54" i="62"/>
  <c r="J53" i="62"/>
  <c r="H76" i="62"/>
  <c r="J75" i="62"/>
  <c r="H75" i="62" s="1"/>
  <c r="K51" i="62"/>
  <c r="K50" i="62" s="1"/>
  <c r="G286" i="62"/>
  <c r="L286" i="62"/>
  <c r="H21" i="61"/>
  <c r="H289" i="61" s="1"/>
  <c r="H288" i="61" s="1"/>
  <c r="K287" i="61"/>
  <c r="L287" i="61"/>
  <c r="D196" i="61"/>
  <c r="F51" i="62"/>
  <c r="F50" i="62" s="1"/>
  <c r="G52" i="62"/>
  <c r="C187" i="62"/>
  <c r="L194" i="62"/>
  <c r="H231" i="62"/>
  <c r="D286" i="62"/>
  <c r="C55" i="62"/>
  <c r="I204" i="62"/>
  <c r="C205" i="62"/>
  <c r="I230" i="62"/>
  <c r="C231" i="62"/>
  <c r="C283" i="62"/>
  <c r="F20" i="62"/>
  <c r="C20" i="62" s="1"/>
  <c r="J20" i="62"/>
  <c r="H20" i="62" s="1"/>
  <c r="H21" i="62"/>
  <c r="H289" i="62" s="1"/>
  <c r="H288" i="62" s="1"/>
  <c r="D53" i="62"/>
  <c r="C205" i="61"/>
  <c r="C231" i="61"/>
  <c r="J204" i="61"/>
  <c r="J230" i="61"/>
  <c r="H230" i="61" s="1"/>
  <c r="J251" i="62"/>
  <c r="J230" i="62" s="1"/>
  <c r="J194" i="62" s="1"/>
  <c r="J259" i="62"/>
  <c r="H259" i="62" s="1"/>
  <c r="J269" i="62"/>
  <c r="G75" i="57"/>
  <c r="G52" i="57" s="1"/>
  <c r="G51" i="57" s="1"/>
  <c r="K130" i="57"/>
  <c r="H131" i="57"/>
  <c r="H196" i="57"/>
  <c r="I195" i="57"/>
  <c r="C204" i="57"/>
  <c r="H252" i="57"/>
  <c r="I251" i="57"/>
  <c r="H251" i="57" s="1"/>
  <c r="K20" i="57"/>
  <c r="K289" i="57"/>
  <c r="K288" i="57" s="1"/>
  <c r="L287" i="57"/>
  <c r="I53" i="57"/>
  <c r="H69" i="57"/>
  <c r="C76" i="57"/>
  <c r="D75" i="57"/>
  <c r="C84" i="57"/>
  <c r="E83" i="57"/>
  <c r="C83" i="57" s="1"/>
  <c r="H89" i="57"/>
  <c r="G130" i="57"/>
  <c r="H174" i="57"/>
  <c r="I173" i="57"/>
  <c r="H173" i="57" s="1"/>
  <c r="H175" i="57"/>
  <c r="E196" i="57"/>
  <c r="E195" i="57" s="1"/>
  <c r="K204" i="57"/>
  <c r="K195" i="57" s="1"/>
  <c r="K194" i="57" s="1"/>
  <c r="H205" i="57"/>
  <c r="L286" i="57"/>
  <c r="J52" i="58"/>
  <c r="J51" i="58" s="1"/>
  <c r="E75" i="58"/>
  <c r="E52" i="58" s="1"/>
  <c r="G20" i="57"/>
  <c r="G289" i="57"/>
  <c r="G288" i="57" s="1"/>
  <c r="H67" i="57"/>
  <c r="I76" i="57"/>
  <c r="I130" i="57"/>
  <c r="C174" i="57"/>
  <c r="C192" i="57"/>
  <c r="H192" i="57"/>
  <c r="I191" i="57"/>
  <c r="H191" i="57" s="1"/>
  <c r="G204" i="57"/>
  <c r="G195" i="57" s="1"/>
  <c r="G194" i="57" s="1"/>
  <c r="G286" i="57"/>
  <c r="L52" i="58"/>
  <c r="L51" i="58" s="1"/>
  <c r="L50" i="58" s="1"/>
  <c r="F75" i="58"/>
  <c r="F52" i="58" s="1"/>
  <c r="F51" i="58" s="1"/>
  <c r="F50" i="58" s="1"/>
  <c r="C83" i="58"/>
  <c r="C196" i="58"/>
  <c r="C20" i="57"/>
  <c r="H289" i="57"/>
  <c r="H288" i="57" s="1"/>
  <c r="H84" i="57"/>
  <c r="I83" i="57"/>
  <c r="H83" i="57" s="1"/>
  <c r="C166" i="57"/>
  <c r="E165" i="57"/>
  <c r="C165" i="57" s="1"/>
  <c r="C196" i="57"/>
  <c r="C260" i="57"/>
  <c r="E259" i="57"/>
  <c r="C259" i="57" s="1"/>
  <c r="H20" i="57"/>
  <c r="C54" i="57"/>
  <c r="E53" i="57"/>
  <c r="K54" i="57"/>
  <c r="K53" i="57" s="1"/>
  <c r="H55" i="57"/>
  <c r="K76" i="57"/>
  <c r="K75" i="57" s="1"/>
  <c r="H77" i="57"/>
  <c r="C112" i="57"/>
  <c r="C130" i="57"/>
  <c r="H166" i="57"/>
  <c r="I165" i="57"/>
  <c r="H165" i="57" s="1"/>
  <c r="C188" i="57"/>
  <c r="H188" i="57"/>
  <c r="I187" i="57"/>
  <c r="H187" i="57" s="1"/>
  <c r="C216" i="57"/>
  <c r="C238" i="57"/>
  <c r="H238" i="57"/>
  <c r="I231" i="57"/>
  <c r="H260" i="57"/>
  <c r="I259" i="57"/>
  <c r="H259" i="57" s="1"/>
  <c r="C270" i="57"/>
  <c r="H270" i="57"/>
  <c r="I269" i="57"/>
  <c r="H269" i="57" s="1"/>
  <c r="C276" i="57"/>
  <c r="H76" i="58"/>
  <c r="H130" i="58"/>
  <c r="H188" i="58"/>
  <c r="I195" i="58"/>
  <c r="H196" i="58"/>
  <c r="C260" i="58"/>
  <c r="E259" i="58"/>
  <c r="C259" i="58" s="1"/>
  <c r="C260" i="59"/>
  <c r="E259" i="59"/>
  <c r="C259" i="59" s="1"/>
  <c r="H283" i="57"/>
  <c r="G20" i="58"/>
  <c r="I53" i="58"/>
  <c r="I83" i="58"/>
  <c r="H83" i="58" s="1"/>
  <c r="H141" i="58"/>
  <c r="C144" i="58"/>
  <c r="I165" i="58"/>
  <c r="H165" i="58" s="1"/>
  <c r="H166" i="58"/>
  <c r="G174" i="58"/>
  <c r="G173" i="58" s="1"/>
  <c r="E187" i="58"/>
  <c r="C187" i="58" s="1"/>
  <c r="E204" i="58"/>
  <c r="E195" i="58" s="1"/>
  <c r="K204" i="58"/>
  <c r="K195" i="58" s="1"/>
  <c r="K194" i="58" s="1"/>
  <c r="H235" i="58"/>
  <c r="I231" i="58"/>
  <c r="H238" i="58"/>
  <c r="F194" i="58"/>
  <c r="L286" i="58"/>
  <c r="E130" i="59"/>
  <c r="E75" i="59" s="1"/>
  <c r="C75" i="59" s="1"/>
  <c r="C238" i="59"/>
  <c r="E231" i="59"/>
  <c r="C54" i="60"/>
  <c r="E53" i="60"/>
  <c r="K54" i="60"/>
  <c r="H55" i="60"/>
  <c r="H289" i="58"/>
  <c r="H288" i="58" s="1"/>
  <c r="L287" i="58"/>
  <c r="C204" i="58"/>
  <c r="H252" i="59"/>
  <c r="I251" i="59"/>
  <c r="H251" i="59" s="1"/>
  <c r="D20" i="58"/>
  <c r="L20" i="58"/>
  <c r="F26" i="58"/>
  <c r="D54" i="58"/>
  <c r="D76" i="58"/>
  <c r="K130" i="58"/>
  <c r="K75" i="58" s="1"/>
  <c r="K52" i="58" s="1"/>
  <c r="K51" i="58" s="1"/>
  <c r="H151" i="58"/>
  <c r="C160" i="58"/>
  <c r="C166" i="58"/>
  <c r="E165" i="58"/>
  <c r="C165" i="58" s="1"/>
  <c r="I173" i="58"/>
  <c r="H173" i="58" s="1"/>
  <c r="H174" i="58"/>
  <c r="C198" i="58"/>
  <c r="G204" i="58"/>
  <c r="G195" i="58" s="1"/>
  <c r="G194" i="58" s="1"/>
  <c r="H233" i="58"/>
  <c r="C238" i="58"/>
  <c r="E231" i="58"/>
  <c r="I251" i="58"/>
  <c r="H251" i="58" s="1"/>
  <c r="H252" i="58"/>
  <c r="I270" i="58"/>
  <c r="H283" i="58"/>
  <c r="C216" i="59"/>
  <c r="E204" i="59"/>
  <c r="E195" i="59" s="1"/>
  <c r="F287" i="60"/>
  <c r="F20" i="60"/>
  <c r="C26" i="60"/>
  <c r="H238" i="60"/>
  <c r="I231" i="60"/>
  <c r="I20" i="58"/>
  <c r="H20" i="58" s="1"/>
  <c r="C21" i="58"/>
  <c r="C289" i="58" s="1"/>
  <c r="C288" i="58" s="1"/>
  <c r="K289" i="58"/>
  <c r="K288" i="58" s="1"/>
  <c r="H26" i="58"/>
  <c r="H45" i="58"/>
  <c r="G130" i="58"/>
  <c r="C130" i="58" s="1"/>
  <c r="H175" i="58"/>
  <c r="C192" i="58"/>
  <c r="I191" i="58"/>
  <c r="H191" i="58" s="1"/>
  <c r="H192" i="58"/>
  <c r="C252" i="58"/>
  <c r="E251" i="58"/>
  <c r="C251" i="58" s="1"/>
  <c r="I259" i="58"/>
  <c r="H259" i="58" s="1"/>
  <c r="H260" i="58"/>
  <c r="C270" i="58"/>
  <c r="E269" i="58"/>
  <c r="J286" i="58"/>
  <c r="K20" i="59"/>
  <c r="H21" i="59"/>
  <c r="H289" i="59" s="1"/>
  <c r="H288" i="59" s="1"/>
  <c r="K289" i="59"/>
  <c r="K288" i="59" s="1"/>
  <c r="I53" i="59"/>
  <c r="I173" i="59"/>
  <c r="H173" i="59" s="1"/>
  <c r="H196" i="59"/>
  <c r="I195" i="59"/>
  <c r="C204" i="59"/>
  <c r="G230" i="59"/>
  <c r="G286" i="59" s="1"/>
  <c r="H270" i="59"/>
  <c r="I269" i="59"/>
  <c r="C20" i="59"/>
  <c r="C84" i="59"/>
  <c r="H84" i="59"/>
  <c r="I83" i="59"/>
  <c r="H83" i="59" s="1"/>
  <c r="K130" i="59"/>
  <c r="H131" i="59"/>
  <c r="C160" i="59"/>
  <c r="G174" i="59"/>
  <c r="G173" i="59" s="1"/>
  <c r="G52" i="59" s="1"/>
  <c r="H179" i="59"/>
  <c r="E187" i="59"/>
  <c r="C187" i="59" s="1"/>
  <c r="H204" i="59"/>
  <c r="H235" i="59"/>
  <c r="H238" i="59"/>
  <c r="I231" i="59"/>
  <c r="H260" i="59"/>
  <c r="I259" i="59"/>
  <c r="H259" i="59" s="1"/>
  <c r="C288" i="59"/>
  <c r="E289" i="60"/>
  <c r="E288" i="60" s="1"/>
  <c r="C21" i="60"/>
  <c r="C289" i="60" s="1"/>
  <c r="E20" i="60"/>
  <c r="J20" i="60"/>
  <c r="H43" i="60"/>
  <c r="H69" i="60"/>
  <c r="K67" i="60"/>
  <c r="H67" i="60" s="1"/>
  <c r="C196" i="60"/>
  <c r="E195" i="60"/>
  <c r="H260" i="60"/>
  <c r="I259" i="60"/>
  <c r="H259" i="60" s="1"/>
  <c r="C272" i="60"/>
  <c r="E270" i="60"/>
  <c r="C288" i="60"/>
  <c r="D173" i="58"/>
  <c r="H67" i="59"/>
  <c r="C76" i="59"/>
  <c r="I130" i="59"/>
  <c r="H130" i="59" s="1"/>
  <c r="C136" i="59"/>
  <c r="C192" i="59"/>
  <c r="H192" i="59"/>
  <c r="I191" i="59"/>
  <c r="H191" i="59" s="1"/>
  <c r="K204" i="59"/>
  <c r="K195" i="59" s="1"/>
  <c r="K194" i="59" s="1"/>
  <c r="H205" i="59"/>
  <c r="C252" i="59"/>
  <c r="E251" i="59"/>
  <c r="C251" i="59" s="1"/>
  <c r="C270" i="59"/>
  <c r="E269" i="59"/>
  <c r="J287" i="60"/>
  <c r="J50" i="60"/>
  <c r="K194" i="60"/>
  <c r="H20" i="59"/>
  <c r="C54" i="59"/>
  <c r="E53" i="59"/>
  <c r="K54" i="59"/>
  <c r="K53" i="59" s="1"/>
  <c r="K52" i="59" s="1"/>
  <c r="K51" i="59" s="1"/>
  <c r="H55" i="59"/>
  <c r="K76" i="59"/>
  <c r="K75" i="59" s="1"/>
  <c r="H77" i="59"/>
  <c r="H103" i="59"/>
  <c r="H141" i="59"/>
  <c r="H166" i="59"/>
  <c r="I165" i="59"/>
  <c r="H165" i="59" s="1"/>
  <c r="E173" i="59"/>
  <c r="K174" i="59"/>
  <c r="K173" i="59" s="1"/>
  <c r="H175" i="59"/>
  <c r="H188" i="59"/>
  <c r="I289" i="60"/>
  <c r="I288" i="60" s="1"/>
  <c r="H21" i="60"/>
  <c r="I20" i="60"/>
  <c r="G75" i="60"/>
  <c r="C75" i="60" s="1"/>
  <c r="C83" i="60"/>
  <c r="H188" i="60"/>
  <c r="I187" i="60"/>
  <c r="H187" i="60" s="1"/>
  <c r="D20" i="60"/>
  <c r="L20" i="60"/>
  <c r="C84" i="60"/>
  <c r="H84" i="60"/>
  <c r="I83" i="60"/>
  <c r="H83" i="60" s="1"/>
  <c r="C130" i="60"/>
  <c r="H131" i="60"/>
  <c r="C144" i="60"/>
  <c r="C166" i="60"/>
  <c r="H166" i="60"/>
  <c r="I165" i="60"/>
  <c r="H165" i="60" s="1"/>
  <c r="C174" i="60"/>
  <c r="E173" i="60"/>
  <c r="C173" i="60" s="1"/>
  <c r="K174" i="60"/>
  <c r="K173" i="60" s="1"/>
  <c r="E187" i="60"/>
  <c r="C187" i="60" s="1"/>
  <c r="I196" i="60"/>
  <c r="H233" i="60"/>
  <c r="C238" i="60"/>
  <c r="E231" i="60"/>
  <c r="C252" i="60"/>
  <c r="H252" i="60"/>
  <c r="I251" i="60"/>
  <c r="H251" i="60" s="1"/>
  <c r="E259" i="60"/>
  <c r="C259" i="60" s="1"/>
  <c r="I270" i="60"/>
  <c r="C276" i="60"/>
  <c r="H283" i="60"/>
  <c r="C26" i="59"/>
  <c r="H54" i="60"/>
  <c r="I53" i="60"/>
  <c r="H76" i="60"/>
  <c r="K130" i="60"/>
  <c r="H130" i="60" s="1"/>
  <c r="H192" i="60"/>
  <c r="I191" i="60"/>
  <c r="H191" i="60" s="1"/>
  <c r="L287" i="60"/>
  <c r="D51" i="60"/>
  <c r="C76" i="60"/>
  <c r="H77" i="60"/>
  <c r="H89" i="60"/>
  <c r="G130" i="60"/>
  <c r="I173" i="60"/>
  <c r="H173" i="60" s="1"/>
  <c r="C192" i="60"/>
  <c r="E191" i="60"/>
  <c r="C191" i="60" s="1"/>
  <c r="C198" i="60"/>
  <c r="G204" i="60"/>
  <c r="G195" i="60" s="1"/>
  <c r="G194" i="60" s="1"/>
  <c r="D286" i="60"/>
  <c r="H281" i="60"/>
  <c r="F52" i="54"/>
  <c r="F51" i="54" s="1"/>
  <c r="F50" i="54" s="1"/>
  <c r="C54" i="54"/>
  <c r="D53" i="54"/>
  <c r="K75" i="54"/>
  <c r="K52" i="54" s="1"/>
  <c r="K51" i="54" s="1"/>
  <c r="L75" i="54"/>
  <c r="L52" i="54" s="1"/>
  <c r="L51" i="54" s="1"/>
  <c r="E287" i="54"/>
  <c r="E50" i="54"/>
  <c r="C76" i="54"/>
  <c r="C83" i="54"/>
  <c r="C26" i="54"/>
  <c r="F20" i="54"/>
  <c r="I54" i="54"/>
  <c r="C55" i="54"/>
  <c r="I76" i="54"/>
  <c r="C77" i="54"/>
  <c r="I130" i="54"/>
  <c r="H130" i="54" s="1"/>
  <c r="D130" i="54"/>
  <c r="C130" i="54" s="1"/>
  <c r="L130" i="54"/>
  <c r="C144" i="54"/>
  <c r="H160" i="54"/>
  <c r="H165" i="54"/>
  <c r="H166" i="54"/>
  <c r="C231" i="54"/>
  <c r="F286" i="54"/>
  <c r="G286" i="54"/>
  <c r="H21" i="54"/>
  <c r="H289" i="54" s="1"/>
  <c r="H288" i="54" s="1"/>
  <c r="H144" i="54"/>
  <c r="H195" i="54"/>
  <c r="H231" i="54"/>
  <c r="J230" i="54"/>
  <c r="G20" i="54"/>
  <c r="K20" i="54"/>
  <c r="H20" i="54" s="1"/>
  <c r="E286" i="54"/>
  <c r="D20" i="54"/>
  <c r="C20" i="54" s="1"/>
  <c r="L20" i="54"/>
  <c r="G287" i="54"/>
  <c r="J83" i="54"/>
  <c r="H83" i="54" s="1"/>
  <c r="H122" i="54"/>
  <c r="H174" i="54"/>
  <c r="D173" i="54"/>
  <c r="C173" i="54" s="1"/>
  <c r="C174" i="54"/>
  <c r="H204" i="54"/>
  <c r="H269" i="54"/>
  <c r="C53" i="55"/>
  <c r="C238" i="54"/>
  <c r="C252" i="54"/>
  <c r="C260" i="54"/>
  <c r="C270" i="54"/>
  <c r="I20" i="55"/>
  <c r="H20" i="55" s="1"/>
  <c r="D289" i="55"/>
  <c r="D288" i="55" s="1"/>
  <c r="D20" i="55"/>
  <c r="C20" i="55" s="1"/>
  <c r="H21" i="55"/>
  <c r="L289" i="55"/>
  <c r="L288" i="55" s="1"/>
  <c r="L20" i="55"/>
  <c r="E53" i="55"/>
  <c r="C174" i="55"/>
  <c r="D173" i="55"/>
  <c r="C173" i="55" s="1"/>
  <c r="C191" i="55"/>
  <c r="H231" i="55"/>
  <c r="H251" i="55"/>
  <c r="D204" i="54"/>
  <c r="D230" i="54"/>
  <c r="C230" i="54" s="1"/>
  <c r="C26" i="55"/>
  <c r="C55" i="55"/>
  <c r="F75" i="55"/>
  <c r="F52" i="55" s="1"/>
  <c r="F51" i="55" s="1"/>
  <c r="C76" i="55"/>
  <c r="D75" i="55"/>
  <c r="D286" i="55" s="1"/>
  <c r="H77" i="55"/>
  <c r="C204" i="55"/>
  <c r="D195" i="55"/>
  <c r="F230" i="55"/>
  <c r="K230" i="55"/>
  <c r="K194" i="55" s="1"/>
  <c r="H259" i="55"/>
  <c r="K20" i="55"/>
  <c r="C31" i="55"/>
  <c r="I54" i="55"/>
  <c r="H76" i="55"/>
  <c r="H84" i="55"/>
  <c r="I83" i="55"/>
  <c r="H83" i="55" s="1"/>
  <c r="F187" i="55"/>
  <c r="K187" i="55"/>
  <c r="K52" i="55" s="1"/>
  <c r="F194" i="55"/>
  <c r="E194" i="55"/>
  <c r="G230" i="55"/>
  <c r="G194" i="55" s="1"/>
  <c r="G51" i="55" s="1"/>
  <c r="C289" i="55"/>
  <c r="C288" i="55" s="1"/>
  <c r="L287" i="55"/>
  <c r="D52" i="55"/>
  <c r="C84" i="55"/>
  <c r="E83" i="55"/>
  <c r="C83" i="55" s="1"/>
  <c r="C187" i="55"/>
  <c r="I130" i="55"/>
  <c r="H130" i="55" s="1"/>
  <c r="C131" i="55"/>
  <c r="I174" i="55"/>
  <c r="C175" i="55"/>
  <c r="I204" i="55"/>
  <c r="C205" i="55"/>
  <c r="I230" i="55"/>
  <c r="C231" i="55"/>
  <c r="C20" i="56"/>
  <c r="H289" i="56"/>
  <c r="H288" i="56" s="1"/>
  <c r="K52" i="56"/>
  <c r="K51" i="56" s="1"/>
  <c r="K50" i="56" s="1"/>
  <c r="G75" i="56"/>
  <c r="G286" i="56" s="1"/>
  <c r="C76" i="56"/>
  <c r="E75" i="56"/>
  <c r="C83" i="56"/>
  <c r="L286" i="56"/>
  <c r="K286" i="56"/>
  <c r="L286" i="55"/>
  <c r="F286" i="55"/>
  <c r="J165" i="55"/>
  <c r="J75" i="55" s="1"/>
  <c r="J52" i="55" s="1"/>
  <c r="J51" i="55" s="1"/>
  <c r="J191" i="55"/>
  <c r="J187" i="55" s="1"/>
  <c r="H187" i="55" s="1"/>
  <c r="J195" i="55"/>
  <c r="J194" i="55" s="1"/>
  <c r="J231" i="55"/>
  <c r="J230" i="55" s="1"/>
  <c r="J251" i="55"/>
  <c r="J259" i="55"/>
  <c r="G286" i="55"/>
  <c r="F287" i="56"/>
  <c r="C26" i="56"/>
  <c r="F20" i="56"/>
  <c r="C54" i="56"/>
  <c r="E53" i="56"/>
  <c r="E52" i="56" s="1"/>
  <c r="H83" i="56"/>
  <c r="E286" i="56"/>
  <c r="E20" i="56"/>
  <c r="I20" i="56"/>
  <c r="H20" i="56" s="1"/>
  <c r="C21" i="56"/>
  <c r="C289" i="56" s="1"/>
  <c r="C288" i="56" s="1"/>
  <c r="H26" i="56"/>
  <c r="C31" i="56"/>
  <c r="H45" i="56"/>
  <c r="I54" i="56"/>
  <c r="I76" i="56"/>
  <c r="I130" i="56"/>
  <c r="H130" i="56" s="1"/>
  <c r="C269" i="56"/>
  <c r="C283" i="56"/>
  <c r="D287" i="56"/>
  <c r="D289" i="56"/>
  <c r="D288" i="56" s="1"/>
  <c r="L289" i="56"/>
  <c r="L288" i="56" s="1"/>
  <c r="C283" i="55"/>
  <c r="H283" i="55"/>
  <c r="K50" i="68" l="1"/>
  <c r="K287" i="68"/>
  <c r="G50" i="69"/>
  <c r="G287" i="69"/>
  <c r="L52" i="63"/>
  <c r="L51" i="63" s="1"/>
  <c r="L286" i="63"/>
  <c r="J194" i="68"/>
  <c r="J51" i="68" s="1"/>
  <c r="J286" i="68"/>
  <c r="G286" i="67"/>
  <c r="G52" i="67"/>
  <c r="G51" i="67" s="1"/>
  <c r="L50" i="66"/>
  <c r="L287" i="66"/>
  <c r="G50" i="68"/>
  <c r="G287" i="68"/>
  <c r="L50" i="67"/>
  <c r="L287" i="67"/>
  <c r="G50" i="66"/>
  <c r="G287" i="66"/>
  <c r="H270" i="70"/>
  <c r="I269" i="70"/>
  <c r="H174" i="70"/>
  <c r="I75" i="70"/>
  <c r="H75" i="70" s="1"/>
  <c r="F75" i="69"/>
  <c r="F286" i="69" s="1"/>
  <c r="H231" i="69"/>
  <c r="J230" i="69"/>
  <c r="C174" i="69"/>
  <c r="I287" i="69"/>
  <c r="I50" i="69"/>
  <c r="C195" i="70"/>
  <c r="C54" i="69"/>
  <c r="H204" i="68"/>
  <c r="I195" i="68"/>
  <c r="C130" i="68"/>
  <c r="F287" i="68"/>
  <c r="F20" i="68"/>
  <c r="C26" i="68"/>
  <c r="C259" i="67"/>
  <c r="C130" i="67"/>
  <c r="K287" i="69"/>
  <c r="K287" i="66"/>
  <c r="H26" i="66"/>
  <c r="C195" i="68"/>
  <c r="J51" i="66"/>
  <c r="G286" i="66"/>
  <c r="C204" i="66"/>
  <c r="J287" i="67"/>
  <c r="J50" i="67"/>
  <c r="I187" i="66"/>
  <c r="H187" i="66" s="1"/>
  <c r="C269" i="66"/>
  <c r="H204" i="63"/>
  <c r="H231" i="65"/>
  <c r="J230" i="65"/>
  <c r="H230" i="65" s="1"/>
  <c r="H231" i="66"/>
  <c r="I230" i="66"/>
  <c r="H230" i="66" s="1"/>
  <c r="C191" i="66"/>
  <c r="C204" i="65"/>
  <c r="D195" i="65"/>
  <c r="K287" i="65"/>
  <c r="H26" i="65"/>
  <c r="K20" i="65"/>
  <c r="C195" i="64"/>
  <c r="H54" i="63"/>
  <c r="J53" i="63"/>
  <c r="H269" i="63"/>
  <c r="E75" i="66"/>
  <c r="F230" i="65"/>
  <c r="J75" i="65"/>
  <c r="K286" i="63"/>
  <c r="C289" i="63"/>
  <c r="C288" i="63" s="1"/>
  <c r="H76" i="63"/>
  <c r="I187" i="70"/>
  <c r="H187" i="70" s="1"/>
  <c r="K53" i="70"/>
  <c r="K52" i="70" s="1"/>
  <c r="K51" i="70" s="1"/>
  <c r="K50" i="70" s="1"/>
  <c r="C204" i="70"/>
  <c r="H76" i="70"/>
  <c r="H20" i="70"/>
  <c r="K286" i="69"/>
  <c r="G52" i="70"/>
  <c r="G51" i="70" s="1"/>
  <c r="C53" i="70"/>
  <c r="C130" i="69"/>
  <c r="J173" i="69"/>
  <c r="H173" i="69" s="1"/>
  <c r="H174" i="69"/>
  <c r="C289" i="69"/>
  <c r="C288" i="69" s="1"/>
  <c r="H83" i="69"/>
  <c r="J75" i="69"/>
  <c r="H75" i="69" s="1"/>
  <c r="H20" i="69"/>
  <c r="D75" i="68"/>
  <c r="C76" i="68"/>
  <c r="C187" i="67"/>
  <c r="C204" i="68"/>
  <c r="H20" i="68"/>
  <c r="K75" i="67"/>
  <c r="K286" i="67" s="1"/>
  <c r="H54" i="66"/>
  <c r="I53" i="66"/>
  <c r="C76" i="65"/>
  <c r="D75" i="65"/>
  <c r="C75" i="65" s="1"/>
  <c r="C26" i="65"/>
  <c r="F20" i="65"/>
  <c r="C20" i="65" s="1"/>
  <c r="J75" i="64"/>
  <c r="H75" i="64" s="1"/>
  <c r="C53" i="64"/>
  <c r="C53" i="63"/>
  <c r="H204" i="67"/>
  <c r="D75" i="64"/>
  <c r="C75" i="64" s="1"/>
  <c r="J187" i="65"/>
  <c r="H187" i="65" s="1"/>
  <c r="F75" i="64"/>
  <c r="C231" i="63"/>
  <c r="D230" i="63"/>
  <c r="L194" i="64"/>
  <c r="L51" i="64" s="1"/>
  <c r="H75" i="63"/>
  <c r="I52" i="63"/>
  <c r="H196" i="70"/>
  <c r="I195" i="70"/>
  <c r="H53" i="70"/>
  <c r="I52" i="70"/>
  <c r="C231" i="69"/>
  <c r="D230" i="69"/>
  <c r="C230" i="69" s="1"/>
  <c r="F287" i="70"/>
  <c r="C26" i="70"/>
  <c r="F20" i="70"/>
  <c r="C75" i="69"/>
  <c r="H231" i="70"/>
  <c r="I230" i="70"/>
  <c r="H230" i="70" s="1"/>
  <c r="H26" i="70"/>
  <c r="K287" i="70"/>
  <c r="F52" i="69"/>
  <c r="F51" i="69" s="1"/>
  <c r="F50" i="69" s="1"/>
  <c r="L52" i="69"/>
  <c r="L51" i="69" s="1"/>
  <c r="G286" i="70"/>
  <c r="L286" i="69"/>
  <c r="H204" i="69"/>
  <c r="J195" i="69"/>
  <c r="C26" i="69"/>
  <c r="F287" i="69"/>
  <c r="F20" i="69"/>
  <c r="C20" i="69" s="1"/>
  <c r="D53" i="68"/>
  <c r="C54" i="68"/>
  <c r="C20" i="68"/>
  <c r="D230" i="67"/>
  <c r="C231" i="67"/>
  <c r="H76" i="68"/>
  <c r="I75" i="68"/>
  <c r="H75" i="68" s="1"/>
  <c r="H54" i="68"/>
  <c r="I53" i="68"/>
  <c r="H53" i="67"/>
  <c r="H174" i="68"/>
  <c r="I173" i="68"/>
  <c r="H173" i="68" s="1"/>
  <c r="H269" i="66"/>
  <c r="C251" i="68"/>
  <c r="D230" i="68"/>
  <c r="C230" i="68" s="1"/>
  <c r="H269" i="67"/>
  <c r="H196" i="67"/>
  <c r="I195" i="67"/>
  <c r="H196" i="66"/>
  <c r="I195" i="66"/>
  <c r="C187" i="66"/>
  <c r="C196" i="66"/>
  <c r="E195" i="66"/>
  <c r="E286" i="66" s="1"/>
  <c r="C26" i="64"/>
  <c r="J230" i="63"/>
  <c r="J286" i="63" s="1"/>
  <c r="H231" i="63"/>
  <c r="C231" i="66"/>
  <c r="C230" i="65"/>
  <c r="I52" i="65"/>
  <c r="H173" i="65"/>
  <c r="K287" i="63"/>
  <c r="K20" i="63"/>
  <c r="H20" i="63" s="1"/>
  <c r="H26" i="63"/>
  <c r="E75" i="67"/>
  <c r="E52" i="67" s="1"/>
  <c r="E51" i="67" s="1"/>
  <c r="H195" i="64"/>
  <c r="J194" i="64"/>
  <c r="H194" i="64" s="1"/>
  <c r="C174" i="65"/>
  <c r="D173" i="65"/>
  <c r="C173" i="65" s="1"/>
  <c r="F286" i="63"/>
  <c r="C20" i="70"/>
  <c r="F194" i="63"/>
  <c r="F51" i="63" s="1"/>
  <c r="H195" i="63"/>
  <c r="C75" i="70"/>
  <c r="C231" i="70"/>
  <c r="E230" i="70"/>
  <c r="E194" i="70" s="1"/>
  <c r="H173" i="70"/>
  <c r="C195" i="69"/>
  <c r="D194" i="69"/>
  <c r="C194" i="69" s="1"/>
  <c r="C173" i="69"/>
  <c r="J52" i="69"/>
  <c r="H289" i="69"/>
  <c r="H288" i="69" s="1"/>
  <c r="C269" i="68"/>
  <c r="C269" i="69"/>
  <c r="C286" i="69" s="1"/>
  <c r="D286" i="69"/>
  <c r="D52" i="69"/>
  <c r="C53" i="69"/>
  <c r="D173" i="68"/>
  <c r="C173" i="68" s="1"/>
  <c r="C174" i="68"/>
  <c r="C269" i="67"/>
  <c r="D194" i="67"/>
  <c r="C194" i="67" s="1"/>
  <c r="C195" i="67"/>
  <c r="D75" i="67"/>
  <c r="C165" i="67"/>
  <c r="L286" i="67"/>
  <c r="E194" i="67"/>
  <c r="I75" i="67"/>
  <c r="H75" i="67" s="1"/>
  <c r="E230" i="67"/>
  <c r="H231" i="67"/>
  <c r="I230" i="67"/>
  <c r="H230" i="67" s="1"/>
  <c r="K52" i="67"/>
  <c r="K51" i="67" s="1"/>
  <c r="D52" i="66"/>
  <c r="C53" i="66"/>
  <c r="F287" i="67"/>
  <c r="E75" i="68"/>
  <c r="E52" i="68" s="1"/>
  <c r="E51" i="68" s="1"/>
  <c r="C83" i="68"/>
  <c r="H20" i="67"/>
  <c r="I286" i="65"/>
  <c r="C165" i="65"/>
  <c r="C54" i="65"/>
  <c r="D53" i="65"/>
  <c r="H20" i="65"/>
  <c r="H231" i="64"/>
  <c r="J230" i="64"/>
  <c r="H289" i="70"/>
  <c r="H288" i="70" s="1"/>
  <c r="C230" i="66"/>
  <c r="J53" i="64"/>
  <c r="H54" i="64"/>
  <c r="K20" i="64"/>
  <c r="H20" i="64" s="1"/>
  <c r="K287" i="64"/>
  <c r="H26" i="64"/>
  <c r="C174" i="63"/>
  <c r="D173" i="63"/>
  <c r="C173" i="63" s="1"/>
  <c r="C75" i="63"/>
  <c r="D286" i="65"/>
  <c r="C231" i="64"/>
  <c r="D230" i="64"/>
  <c r="C230" i="64" s="1"/>
  <c r="F20" i="64"/>
  <c r="C20" i="64" s="1"/>
  <c r="C204" i="63"/>
  <c r="D195" i="63"/>
  <c r="C269" i="64"/>
  <c r="C286" i="64" s="1"/>
  <c r="J194" i="65"/>
  <c r="H194" i="65" s="1"/>
  <c r="H195" i="65"/>
  <c r="F50" i="61"/>
  <c r="F287" i="61"/>
  <c r="H204" i="62"/>
  <c r="I195" i="62"/>
  <c r="H251" i="62"/>
  <c r="C289" i="62"/>
  <c r="C288" i="62" s="1"/>
  <c r="H54" i="61"/>
  <c r="I53" i="61"/>
  <c r="H20" i="61"/>
  <c r="L287" i="62"/>
  <c r="C20" i="61"/>
  <c r="C173" i="61"/>
  <c r="C54" i="61"/>
  <c r="G51" i="62"/>
  <c r="E52" i="61"/>
  <c r="E51" i="61" s="1"/>
  <c r="F287" i="62"/>
  <c r="C230" i="62"/>
  <c r="C286" i="62" s="1"/>
  <c r="D194" i="62"/>
  <c r="C194" i="62" s="1"/>
  <c r="C195" i="62"/>
  <c r="C76" i="61"/>
  <c r="C53" i="61"/>
  <c r="D52" i="61"/>
  <c r="J286" i="62"/>
  <c r="H204" i="61"/>
  <c r="J195" i="61"/>
  <c r="D52" i="62"/>
  <c r="C53" i="62"/>
  <c r="H230" i="62"/>
  <c r="C196" i="61"/>
  <c r="D195" i="61"/>
  <c r="H269" i="62"/>
  <c r="J52" i="62"/>
  <c r="K287" i="62"/>
  <c r="H174" i="61"/>
  <c r="I173" i="61"/>
  <c r="I75" i="61"/>
  <c r="H75" i="61" s="1"/>
  <c r="H76" i="61"/>
  <c r="E287" i="62"/>
  <c r="E50" i="62"/>
  <c r="H53" i="62"/>
  <c r="G287" i="61"/>
  <c r="C75" i="61"/>
  <c r="C174" i="61"/>
  <c r="K50" i="58"/>
  <c r="K287" i="58"/>
  <c r="E194" i="58"/>
  <c r="C194" i="58" s="1"/>
  <c r="C195" i="58"/>
  <c r="G51" i="59"/>
  <c r="C195" i="59"/>
  <c r="G50" i="57"/>
  <c r="G287" i="57"/>
  <c r="D287" i="60"/>
  <c r="D50" i="60"/>
  <c r="E286" i="58"/>
  <c r="C269" i="58"/>
  <c r="J287" i="58"/>
  <c r="J50" i="58"/>
  <c r="G52" i="60"/>
  <c r="G51" i="60" s="1"/>
  <c r="C53" i="59"/>
  <c r="E52" i="59"/>
  <c r="K75" i="60"/>
  <c r="K286" i="60" s="1"/>
  <c r="G286" i="60"/>
  <c r="H231" i="59"/>
  <c r="I230" i="59"/>
  <c r="H230" i="59" s="1"/>
  <c r="H174" i="59"/>
  <c r="H53" i="59"/>
  <c r="I52" i="59"/>
  <c r="I269" i="58"/>
  <c r="H270" i="58"/>
  <c r="C54" i="58"/>
  <c r="D53" i="58"/>
  <c r="G194" i="59"/>
  <c r="H53" i="57"/>
  <c r="H174" i="60"/>
  <c r="I75" i="60"/>
  <c r="H75" i="60" s="1"/>
  <c r="C231" i="60"/>
  <c r="E230" i="60"/>
  <c r="C230" i="60" s="1"/>
  <c r="C204" i="60"/>
  <c r="C20" i="60"/>
  <c r="H20" i="60"/>
  <c r="I187" i="59"/>
  <c r="H187" i="59" s="1"/>
  <c r="C173" i="59"/>
  <c r="C130" i="59"/>
  <c r="C174" i="59"/>
  <c r="H269" i="59"/>
  <c r="I286" i="59"/>
  <c r="H195" i="59"/>
  <c r="I75" i="59"/>
  <c r="H75" i="59" s="1"/>
  <c r="H54" i="59"/>
  <c r="H204" i="58"/>
  <c r="H231" i="60"/>
  <c r="I230" i="60"/>
  <c r="H230" i="60" s="1"/>
  <c r="F287" i="58"/>
  <c r="C26" i="58"/>
  <c r="F20" i="58"/>
  <c r="C231" i="59"/>
  <c r="E230" i="59"/>
  <c r="C230" i="59" s="1"/>
  <c r="G286" i="58"/>
  <c r="H231" i="58"/>
  <c r="I230" i="58"/>
  <c r="H230" i="58" s="1"/>
  <c r="I75" i="58"/>
  <c r="H75" i="58" s="1"/>
  <c r="F286" i="58"/>
  <c r="H195" i="58"/>
  <c r="I194" i="58"/>
  <c r="H194" i="58" s="1"/>
  <c r="K52" i="57"/>
  <c r="K51" i="57" s="1"/>
  <c r="G75" i="58"/>
  <c r="G52" i="58" s="1"/>
  <c r="G51" i="58" s="1"/>
  <c r="K286" i="57"/>
  <c r="C195" i="57"/>
  <c r="E194" i="57"/>
  <c r="C194" i="57" s="1"/>
  <c r="D52" i="57"/>
  <c r="D286" i="57"/>
  <c r="H54" i="57"/>
  <c r="H195" i="57"/>
  <c r="I52" i="60"/>
  <c r="K50" i="59"/>
  <c r="K287" i="59"/>
  <c r="C269" i="59"/>
  <c r="C286" i="59" s="1"/>
  <c r="E230" i="58"/>
  <c r="C230" i="58" s="1"/>
  <c r="C231" i="58"/>
  <c r="D75" i="58"/>
  <c r="C76" i="58"/>
  <c r="C20" i="58"/>
  <c r="E52" i="60"/>
  <c r="C53" i="60"/>
  <c r="I187" i="58"/>
  <c r="H187" i="58" s="1"/>
  <c r="H76" i="57"/>
  <c r="I75" i="57"/>
  <c r="H75" i="57" s="1"/>
  <c r="H270" i="60"/>
  <c r="I269" i="60"/>
  <c r="K286" i="59"/>
  <c r="H196" i="60"/>
  <c r="I195" i="60"/>
  <c r="H289" i="60"/>
  <c r="H288" i="60" s="1"/>
  <c r="C173" i="58"/>
  <c r="C270" i="60"/>
  <c r="E269" i="60"/>
  <c r="C195" i="60"/>
  <c r="E194" i="60"/>
  <c r="C194" i="60" s="1"/>
  <c r="H76" i="59"/>
  <c r="C174" i="58"/>
  <c r="K286" i="58"/>
  <c r="K53" i="60"/>
  <c r="K52" i="60" s="1"/>
  <c r="K51" i="60" s="1"/>
  <c r="H53" i="58"/>
  <c r="H231" i="57"/>
  <c r="I230" i="57"/>
  <c r="I194" i="57" s="1"/>
  <c r="H194" i="57" s="1"/>
  <c r="H204" i="57"/>
  <c r="C53" i="57"/>
  <c r="E75" i="57"/>
  <c r="C75" i="57" s="1"/>
  <c r="H130" i="57"/>
  <c r="E230" i="57"/>
  <c r="G50" i="55"/>
  <c r="G287" i="55"/>
  <c r="K50" i="54"/>
  <c r="K287" i="54"/>
  <c r="J287" i="55"/>
  <c r="J50" i="55"/>
  <c r="J286" i="54"/>
  <c r="K51" i="55"/>
  <c r="F50" i="55"/>
  <c r="F287" i="55"/>
  <c r="L50" i="54"/>
  <c r="L287" i="54"/>
  <c r="J286" i="55"/>
  <c r="E75" i="55"/>
  <c r="E286" i="55" s="1"/>
  <c r="H54" i="54"/>
  <c r="I53" i="54"/>
  <c r="C75" i="56"/>
  <c r="C286" i="56" s="1"/>
  <c r="C53" i="56"/>
  <c r="H204" i="55"/>
  <c r="I195" i="55"/>
  <c r="C230" i="55"/>
  <c r="H191" i="55"/>
  <c r="H165" i="55"/>
  <c r="E52" i="55"/>
  <c r="E51" i="55" s="1"/>
  <c r="H230" i="54"/>
  <c r="L286" i="54"/>
  <c r="J75" i="54"/>
  <c r="J52" i="54" s="1"/>
  <c r="D52" i="54"/>
  <c r="C53" i="54"/>
  <c r="H54" i="55"/>
  <c r="I53" i="55"/>
  <c r="H289" i="55"/>
  <c r="H288" i="55" s="1"/>
  <c r="H76" i="56"/>
  <c r="I75" i="56"/>
  <c r="C52" i="56"/>
  <c r="E51" i="56"/>
  <c r="G52" i="56"/>
  <c r="G51" i="56" s="1"/>
  <c r="I75" i="55"/>
  <c r="H75" i="55" s="1"/>
  <c r="D194" i="55"/>
  <c r="C194" i="55" s="1"/>
  <c r="C195" i="55"/>
  <c r="D195" i="54"/>
  <c r="C204" i="54"/>
  <c r="J194" i="54"/>
  <c r="H194" i="54" s="1"/>
  <c r="K286" i="54"/>
  <c r="H76" i="54"/>
  <c r="I75" i="54"/>
  <c r="F287" i="54"/>
  <c r="D75" i="54"/>
  <c r="C75" i="54" s="1"/>
  <c r="H54" i="56"/>
  <c r="I53" i="56"/>
  <c r="K286" i="55"/>
  <c r="K287" i="56"/>
  <c r="H230" i="55"/>
  <c r="H174" i="55"/>
  <c r="I173" i="55"/>
  <c r="H173" i="55" s="1"/>
  <c r="C75" i="55"/>
  <c r="C286" i="55" s="1"/>
  <c r="C194" i="70" l="1"/>
  <c r="E51" i="70"/>
  <c r="F50" i="63"/>
  <c r="F287" i="63"/>
  <c r="L50" i="64"/>
  <c r="L287" i="64"/>
  <c r="J50" i="68"/>
  <c r="J287" i="68"/>
  <c r="C195" i="63"/>
  <c r="D194" i="63"/>
  <c r="C194" i="63" s="1"/>
  <c r="H230" i="64"/>
  <c r="H286" i="64" s="1"/>
  <c r="J286" i="64"/>
  <c r="C53" i="65"/>
  <c r="D52" i="65"/>
  <c r="C230" i="67"/>
  <c r="C195" i="65"/>
  <c r="C286" i="65" s="1"/>
  <c r="D194" i="65"/>
  <c r="J287" i="66"/>
  <c r="J50" i="66"/>
  <c r="H53" i="64"/>
  <c r="J52" i="64"/>
  <c r="J51" i="69"/>
  <c r="H52" i="69"/>
  <c r="E287" i="67"/>
  <c r="E50" i="67"/>
  <c r="H195" i="66"/>
  <c r="H286" i="66" s="1"/>
  <c r="I194" i="66"/>
  <c r="H194" i="66" s="1"/>
  <c r="I286" i="67"/>
  <c r="I286" i="66"/>
  <c r="I52" i="67"/>
  <c r="H52" i="70"/>
  <c r="C230" i="63"/>
  <c r="C286" i="63" s="1"/>
  <c r="D286" i="63"/>
  <c r="C75" i="68"/>
  <c r="C286" i="68" s="1"/>
  <c r="C75" i="66"/>
  <c r="E52" i="66"/>
  <c r="H53" i="63"/>
  <c r="J52" i="63"/>
  <c r="J51" i="63" s="1"/>
  <c r="J286" i="65"/>
  <c r="D194" i="68"/>
  <c r="C194" i="68" s="1"/>
  <c r="I194" i="68"/>
  <c r="H194" i="68" s="1"/>
  <c r="H195" i="68"/>
  <c r="I286" i="68"/>
  <c r="D286" i="64"/>
  <c r="C52" i="66"/>
  <c r="D51" i="66"/>
  <c r="E286" i="67"/>
  <c r="C286" i="67"/>
  <c r="D286" i="68"/>
  <c r="E286" i="70"/>
  <c r="C230" i="70"/>
  <c r="C286" i="70" s="1"/>
  <c r="C195" i="66"/>
  <c r="C286" i="66" s="1"/>
  <c r="E194" i="66"/>
  <c r="C194" i="66" s="1"/>
  <c r="I51" i="63"/>
  <c r="H52" i="63"/>
  <c r="D52" i="64"/>
  <c r="H53" i="66"/>
  <c r="I52" i="66"/>
  <c r="E286" i="68"/>
  <c r="J52" i="65"/>
  <c r="J51" i="65" s="1"/>
  <c r="H75" i="65"/>
  <c r="H286" i="65" s="1"/>
  <c r="H269" i="70"/>
  <c r="H286" i="70" s="1"/>
  <c r="I286" i="70"/>
  <c r="L50" i="63"/>
  <c r="L287" i="63"/>
  <c r="K286" i="70"/>
  <c r="E287" i="68"/>
  <c r="E50" i="68"/>
  <c r="K287" i="67"/>
  <c r="K50" i="67"/>
  <c r="C75" i="67"/>
  <c r="D52" i="67"/>
  <c r="D286" i="67"/>
  <c r="C52" i="69"/>
  <c r="D51" i="69"/>
  <c r="H52" i="65"/>
  <c r="I51" i="65"/>
  <c r="H230" i="63"/>
  <c r="H286" i="63" s="1"/>
  <c r="J194" i="63"/>
  <c r="H194" i="63" s="1"/>
  <c r="H195" i="67"/>
  <c r="H286" i="67" s="1"/>
  <c r="I194" i="67"/>
  <c r="H194" i="67" s="1"/>
  <c r="H53" i="68"/>
  <c r="I52" i="68"/>
  <c r="C53" i="68"/>
  <c r="D52" i="68"/>
  <c r="H195" i="69"/>
  <c r="J194" i="69"/>
  <c r="H194" i="69" s="1"/>
  <c r="L50" i="69"/>
  <c r="L287" i="69"/>
  <c r="H195" i="70"/>
  <c r="I194" i="70"/>
  <c r="H194" i="70" s="1"/>
  <c r="F52" i="64"/>
  <c r="F51" i="64" s="1"/>
  <c r="F286" i="64"/>
  <c r="D52" i="63"/>
  <c r="G50" i="70"/>
  <c r="G287" i="70"/>
  <c r="F286" i="65"/>
  <c r="F194" i="65"/>
  <c r="F51" i="65" s="1"/>
  <c r="D194" i="64"/>
  <c r="C194" i="64" s="1"/>
  <c r="H230" i="69"/>
  <c r="H286" i="69" s="1"/>
  <c r="J286" i="69"/>
  <c r="G50" i="67"/>
  <c r="G287" i="67"/>
  <c r="C52" i="70"/>
  <c r="H173" i="61"/>
  <c r="I286" i="61"/>
  <c r="E287" i="61"/>
  <c r="E50" i="61"/>
  <c r="H53" i="61"/>
  <c r="I52" i="61"/>
  <c r="H195" i="62"/>
  <c r="H286" i="62" s="1"/>
  <c r="I194" i="62"/>
  <c r="I286" i="62"/>
  <c r="H52" i="62"/>
  <c r="J51" i="62"/>
  <c r="C195" i="61"/>
  <c r="C286" i="61" s="1"/>
  <c r="D194" i="61"/>
  <c r="C194" i="61" s="1"/>
  <c r="D286" i="61"/>
  <c r="C52" i="62"/>
  <c r="D51" i="62"/>
  <c r="D51" i="61"/>
  <c r="C52" i="61"/>
  <c r="J194" i="61"/>
  <c r="H195" i="61"/>
  <c r="H286" i="61" s="1"/>
  <c r="J286" i="61"/>
  <c r="G50" i="62"/>
  <c r="G287" i="62"/>
  <c r="K50" i="60"/>
  <c r="K287" i="60"/>
  <c r="C75" i="58"/>
  <c r="D286" i="58"/>
  <c r="H53" i="60"/>
  <c r="H52" i="59"/>
  <c r="E52" i="57"/>
  <c r="E51" i="57" s="1"/>
  <c r="E51" i="60"/>
  <c r="C52" i="60"/>
  <c r="H286" i="59"/>
  <c r="I52" i="57"/>
  <c r="G50" i="60"/>
  <c r="G287" i="60"/>
  <c r="G50" i="59"/>
  <c r="G287" i="59"/>
  <c r="E286" i="57"/>
  <c r="C230" i="57"/>
  <c r="C286" i="57" s="1"/>
  <c r="D51" i="57"/>
  <c r="G50" i="58"/>
  <c r="G287" i="58"/>
  <c r="I194" i="59"/>
  <c r="H194" i="59" s="1"/>
  <c r="H230" i="57"/>
  <c r="H286" i="57" s="1"/>
  <c r="I286" i="57"/>
  <c r="C53" i="58"/>
  <c r="C286" i="58" s="1"/>
  <c r="D52" i="58"/>
  <c r="I52" i="58"/>
  <c r="C269" i="60"/>
  <c r="C286" i="60" s="1"/>
  <c r="E286" i="60"/>
  <c r="H195" i="60"/>
  <c r="I194" i="60"/>
  <c r="H194" i="60" s="1"/>
  <c r="H269" i="60"/>
  <c r="I286" i="60"/>
  <c r="E286" i="59"/>
  <c r="H52" i="60"/>
  <c r="I51" i="60"/>
  <c r="K50" i="57"/>
  <c r="K287" i="57"/>
  <c r="H269" i="58"/>
  <c r="H286" i="58" s="1"/>
  <c r="I286" i="58"/>
  <c r="C52" i="59"/>
  <c r="E194" i="59"/>
  <c r="C194" i="59" s="1"/>
  <c r="E51" i="58"/>
  <c r="H53" i="56"/>
  <c r="I52" i="56"/>
  <c r="C52" i="54"/>
  <c r="D51" i="55"/>
  <c r="H75" i="54"/>
  <c r="H286" i="54" s="1"/>
  <c r="I286" i="54"/>
  <c r="H75" i="56"/>
  <c r="H286" i="56" s="1"/>
  <c r="I286" i="56"/>
  <c r="J51" i="54"/>
  <c r="H53" i="54"/>
  <c r="I52" i="54"/>
  <c r="E287" i="55"/>
  <c r="E50" i="55"/>
  <c r="H195" i="55"/>
  <c r="H286" i="55" s="1"/>
  <c r="I194" i="55"/>
  <c r="H194" i="55" s="1"/>
  <c r="C52" i="55"/>
  <c r="C195" i="54"/>
  <c r="C286" i="54" s="1"/>
  <c r="D194" i="54"/>
  <c r="C194" i="54" s="1"/>
  <c r="D286" i="54"/>
  <c r="G50" i="56"/>
  <c r="G287" i="56"/>
  <c r="K50" i="55"/>
  <c r="K287" i="55"/>
  <c r="I52" i="55"/>
  <c r="H53" i="55"/>
  <c r="E287" i="56"/>
  <c r="E50" i="56"/>
  <c r="C50" i="56" s="1"/>
  <c r="C51" i="56"/>
  <c r="I286" i="55"/>
  <c r="H52" i="68" l="1"/>
  <c r="I51" i="68"/>
  <c r="D51" i="67"/>
  <c r="C52" i="67"/>
  <c r="J287" i="65"/>
  <c r="J50" i="65"/>
  <c r="C52" i="64"/>
  <c r="D51" i="64"/>
  <c r="D50" i="66"/>
  <c r="D287" i="66"/>
  <c r="I51" i="70"/>
  <c r="C52" i="65"/>
  <c r="D51" i="65"/>
  <c r="F50" i="65"/>
  <c r="F287" i="65"/>
  <c r="C52" i="63"/>
  <c r="D51" i="63"/>
  <c r="D287" i="69"/>
  <c r="C287" i="69" s="1"/>
  <c r="C51" i="69"/>
  <c r="D50" i="69"/>
  <c r="C50" i="69" s="1"/>
  <c r="H286" i="68"/>
  <c r="J287" i="63"/>
  <c r="J50" i="63"/>
  <c r="C194" i="65"/>
  <c r="D51" i="68"/>
  <c r="C52" i="68"/>
  <c r="I50" i="65"/>
  <c r="I287" i="65"/>
  <c r="H287" i="65" s="1"/>
  <c r="H51" i="65"/>
  <c r="H52" i="66"/>
  <c r="I51" i="66"/>
  <c r="I287" i="63"/>
  <c r="H51" i="63"/>
  <c r="I50" i="63"/>
  <c r="H50" i="63" s="1"/>
  <c r="H52" i="67"/>
  <c r="I51" i="67"/>
  <c r="J287" i="69"/>
  <c r="H287" i="69" s="1"/>
  <c r="J50" i="69"/>
  <c r="H50" i="69" s="1"/>
  <c r="H51" i="69"/>
  <c r="E287" i="70"/>
  <c r="C287" i="70" s="1"/>
  <c r="E50" i="70"/>
  <c r="C50" i="70" s="1"/>
  <c r="C51" i="70"/>
  <c r="F50" i="64"/>
  <c r="F287" i="64"/>
  <c r="E51" i="66"/>
  <c r="H52" i="64"/>
  <c r="J51" i="64"/>
  <c r="J51" i="61"/>
  <c r="H194" i="61"/>
  <c r="J287" i="62"/>
  <c r="J50" i="62"/>
  <c r="I51" i="61"/>
  <c r="H52" i="61"/>
  <c r="D287" i="61"/>
  <c r="C287" i="61" s="1"/>
  <c r="C51" i="61"/>
  <c r="D50" i="61"/>
  <c r="C50" i="61" s="1"/>
  <c r="D50" i="62"/>
  <c r="C50" i="62" s="1"/>
  <c r="D287" i="62"/>
  <c r="C287" i="62" s="1"/>
  <c r="C51" i="62"/>
  <c r="H194" i="62"/>
  <c r="I51" i="62"/>
  <c r="D50" i="57"/>
  <c r="D287" i="57"/>
  <c r="C51" i="57"/>
  <c r="H52" i="57"/>
  <c r="I51" i="57"/>
  <c r="H286" i="60"/>
  <c r="H52" i="58"/>
  <c r="I51" i="58"/>
  <c r="I51" i="59"/>
  <c r="D51" i="58"/>
  <c r="C52" i="58"/>
  <c r="E287" i="57"/>
  <c r="E50" i="57"/>
  <c r="E287" i="58"/>
  <c r="E50" i="58"/>
  <c r="I287" i="60"/>
  <c r="H287" i="60" s="1"/>
  <c r="H51" i="60"/>
  <c r="I50" i="60"/>
  <c r="H50" i="60" s="1"/>
  <c r="C52" i="57"/>
  <c r="E51" i="59"/>
  <c r="E287" i="60"/>
  <c r="C287" i="60" s="1"/>
  <c r="E50" i="60"/>
  <c r="C50" i="60" s="1"/>
  <c r="C51" i="60"/>
  <c r="J287" i="54"/>
  <c r="J50" i="54"/>
  <c r="H52" i="56"/>
  <c r="I51" i="56"/>
  <c r="H52" i="55"/>
  <c r="I51" i="55"/>
  <c r="D287" i="55"/>
  <c r="C287" i="55" s="1"/>
  <c r="D50" i="55"/>
  <c r="C50" i="55" s="1"/>
  <c r="C51" i="55"/>
  <c r="H52" i="54"/>
  <c r="I51" i="54"/>
  <c r="D51" i="54"/>
  <c r="C287" i="56"/>
  <c r="E287" i="66" l="1"/>
  <c r="C287" i="66" s="1"/>
  <c r="E50" i="66"/>
  <c r="C50" i="66" s="1"/>
  <c r="I287" i="67"/>
  <c r="H287" i="67" s="1"/>
  <c r="H51" i="67"/>
  <c r="I50" i="67"/>
  <c r="H50" i="67" s="1"/>
  <c r="J50" i="64"/>
  <c r="H50" i="64" s="1"/>
  <c r="J287" i="64"/>
  <c r="H287" i="64" s="1"/>
  <c r="H51" i="64"/>
  <c r="I287" i="66"/>
  <c r="H287" i="66" s="1"/>
  <c r="H51" i="66"/>
  <c r="I50" i="66"/>
  <c r="H50" i="66" s="1"/>
  <c r="H50" i="65"/>
  <c r="I287" i="70"/>
  <c r="H287" i="70" s="1"/>
  <c r="I50" i="70"/>
  <c r="H50" i="70" s="1"/>
  <c r="H51" i="70"/>
  <c r="D287" i="64"/>
  <c r="C287" i="64" s="1"/>
  <c r="C51" i="64"/>
  <c r="D50" i="64"/>
  <c r="C50" i="64" s="1"/>
  <c r="C51" i="66"/>
  <c r="D287" i="67"/>
  <c r="C287" i="67" s="1"/>
  <c r="C51" i="67"/>
  <c r="D50" i="67"/>
  <c r="C50" i="67" s="1"/>
  <c r="D287" i="68"/>
  <c r="C287" i="68" s="1"/>
  <c r="C51" i="68"/>
  <c r="D50" i="68"/>
  <c r="C50" i="68" s="1"/>
  <c r="D50" i="63"/>
  <c r="C50" i="63" s="1"/>
  <c r="D287" i="63"/>
  <c r="C287" i="63" s="1"/>
  <c r="C51" i="63"/>
  <c r="D287" i="65"/>
  <c r="C287" i="65" s="1"/>
  <c r="C51" i="65"/>
  <c r="D50" i="65"/>
  <c r="C50" i="65" s="1"/>
  <c r="I287" i="68"/>
  <c r="H287" i="68" s="1"/>
  <c r="H51" i="68"/>
  <c r="I50" i="68"/>
  <c r="H50" i="68" s="1"/>
  <c r="H287" i="63"/>
  <c r="I287" i="62"/>
  <c r="H287" i="62" s="1"/>
  <c r="H51" i="62"/>
  <c r="I50" i="62"/>
  <c r="H50" i="62" s="1"/>
  <c r="I287" i="61"/>
  <c r="H51" i="61"/>
  <c r="I50" i="61"/>
  <c r="H50" i="61" s="1"/>
  <c r="J287" i="61"/>
  <c r="J50" i="61"/>
  <c r="E287" i="59"/>
  <c r="C287" i="59" s="1"/>
  <c r="C51" i="59"/>
  <c r="E50" i="59"/>
  <c r="C50" i="59" s="1"/>
  <c r="I287" i="58"/>
  <c r="H287" i="58" s="1"/>
  <c r="I50" i="58"/>
  <c r="H50" i="58" s="1"/>
  <c r="H51" i="58"/>
  <c r="D287" i="58"/>
  <c r="C287" i="58" s="1"/>
  <c r="C51" i="58"/>
  <c r="D50" i="58"/>
  <c r="C50" i="58" s="1"/>
  <c r="C287" i="57"/>
  <c r="I287" i="59"/>
  <c r="H287" i="59" s="1"/>
  <c r="H51" i="59"/>
  <c r="I50" i="59"/>
  <c r="H50" i="59" s="1"/>
  <c r="I287" i="57"/>
  <c r="H287" i="57" s="1"/>
  <c r="H51" i="57"/>
  <c r="I50" i="57"/>
  <c r="H50" i="57" s="1"/>
  <c r="C50" i="57"/>
  <c r="D287" i="54"/>
  <c r="C287" i="54" s="1"/>
  <c r="D50" i="54"/>
  <c r="C50" i="54" s="1"/>
  <c r="C51" i="54"/>
  <c r="I287" i="56"/>
  <c r="H287" i="56" s="1"/>
  <c r="H51" i="56"/>
  <c r="I50" i="56"/>
  <c r="H50" i="56" s="1"/>
  <c r="I287" i="54"/>
  <c r="H287" i="54" s="1"/>
  <c r="H51" i="54"/>
  <c r="I50" i="54"/>
  <c r="H50" i="54" s="1"/>
  <c r="I287" i="55"/>
  <c r="H287" i="55" s="1"/>
  <c r="H51" i="55"/>
  <c r="I50" i="55"/>
  <c r="H50" i="55" s="1"/>
  <c r="H287" i="61" l="1"/>
  <c r="H298" i="53" l="1"/>
  <c r="C298" i="53"/>
  <c r="H297" i="53"/>
  <c r="C297" i="53"/>
  <c r="H296" i="53"/>
  <c r="C296" i="53"/>
  <c r="H295" i="53"/>
  <c r="C295" i="53"/>
  <c r="H294" i="53"/>
  <c r="C294" i="53"/>
  <c r="H293" i="53"/>
  <c r="C293" i="53"/>
  <c r="H292" i="53"/>
  <c r="C292" i="53"/>
  <c r="H291" i="53"/>
  <c r="C291" i="53"/>
  <c r="L290" i="53"/>
  <c r="K290" i="53"/>
  <c r="J290" i="53"/>
  <c r="I290" i="53"/>
  <c r="H290" i="53"/>
  <c r="G290" i="53"/>
  <c r="F290" i="53"/>
  <c r="E290" i="53"/>
  <c r="D290" i="53"/>
  <c r="C290" i="53"/>
  <c r="H285" i="53"/>
  <c r="C285" i="53"/>
  <c r="H284" i="53"/>
  <c r="C284" i="53"/>
  <c r="L283" i="53"/>
  <c r="K283" i="53"/>
  <c r="J283" i="53"/>
  <c r="I283" i="53"/>
  <c r="H283" i="53" s="1"/>
  <c r="G283" i="53"/>
  <c r="F283" i="53"/>
  <c r="E283" i="53"/>
  <c r="D283" i="53"/>
  <c r="C283" i="53" s="1"/>
  <c r="H282" i="53"/>
  <c r="C282" i="53"/>
  <c r="L281" i="53"/>
  <c r="K281" i="53"/>
  <c r="J281" i="53"/>
  <c r="I281" i="53"/>
  <c r="H281" i="53" s="1"/>
  <c r="G281" i="53"/>
  <c r="F281" i="53"/>
  <c r="F269" i="53" s="1"/>
  <c r="E281" i="53"/>
  <c r="D281" i="53"/>
  <c r="H280" i="53"/>
  <c r="C280" i="53"/>
  <c r="H279" i="53"/>
  <c r="C279" i="53"/>
  <c r="H278" i="53"/>
  <c r="C278" i="53"/>
  <c r="H277" i="53"/>
  <c r="C277" i="53"/>
  <c r="L276" i="53"/>
  <c r="K276" i="53"/>
  <c r="J276" i="53"/>
  <c r="I276" i="53"/>
  <c r="H276" i="53"/>
  <c r="G276" i="53"/>
  <c r="F276" i="53"/>
  <c r="E276" i="53"/>
  <c r="D276" i="53"/>
  <c r="C276" i="53" s="1"/>
  <c r="H275" i="53"/>
  <c r="C275" i="53"/>
  <c r="H274" i="53"/>
  <c r="C274" i="53"/>
  <c r="H273" i="53"/>
  <c r="C273" i="53"/>
  <c r="L272" i="53"/>
  <c r="L270" i="53" s="1"/>
  <c r="K272" i="53"/>
  <c r="J272" i="53"/>
  <c r="I272" i="53"/>
  <c r="H272" i="53"/>
  <c r="G272" i="53"/>
  <c r="F272" i="53"/>
  <c r="E272" i="53"/>
  <c r="D272" i="53"/>
  <c r="C272" i="53" s="1"/>
  <c r="H271" i="53"/>
  <c r="C271" i="53"/>
  <c r="K270" i="53"/>
  <c r="K269" i="53" s="1"/>
  <c r="J270" i="53"/>
  <c r="I270" i="53"/>
  <c r="G270" i="53"/>
  <c r="G269" i="53" s="1"/>
  <c r="F270" i="53"/>
  <c r="E270" i="53"/>
  <c r="J269" i="53"/>
  <c r="I269" i="53"/>
  <c r="E269" i="53"/>
  <c r="H268" i="53"/>
  <c r="C268" i="53"/>
  <c r="H267" i="53"/>
  <c r="C267" i="53"/>
  <c r="H266" i="53"/>
  <c r="C266" i="53"/>
  <c r="H265" i="53"/>
  <c r="C265" i="53"/>
  <c r="L264" i="53"/>
  <c r="K264" i="53"/>
  <c r="J264" i="53"/>
  <c r="I264" i="53"/>
  <c r="H264" i="53"/>
  <c r="G264" i="53"/>
  <c r="F264" i="53"/>
  <c r="E264" i="53"/>
  <c r="D264" i="53"/>
  <c r="C264" i="53" s="1"/>
  <c r="H263" i="53"/>
  <c r="C263" i="53"/>
  <c r="H262" i="53"/>
  <c r="C262" i="53"/>
  <c r="H261" i="53"/>
  <c r="C261" i="53"/>
  <c r="L260" i="53"/>
  <c r="K260" i="53"/>
  <c r="K259" i="53" s="1"/>
  <c r="J260" i="53"/>
  <c r="I260" i="53"/>
  <c r="H260" i="53"/>
  <c r="G260" i="53"/>
  <c r="G259" i="53" s="1"/>
  <c r="F260" i="53"/>
  <c r="E260" i="53"/>
  <c r="D260" i="53"/>
  <c r="J259" i="53"/>
  <c r="I259" i="53"/>
  <c r="F259" i="53"/>
  <c r="E259" i="53"/>
  <c r="H258" i="53"/>
  <c r="C258" i="53"/>
  <c r="H257" i="53"/>
  <c r="C257" i="53"/>
  <c r="H256" i="53"/>
  <c r="C256" i="53"/>
  <c r="H255" i="53"/>
  <c r="C255" i="53"/>
  <c r="H254" i="53"/>
  <c r="C254" i="53"/>
  <c r="H253" i="53"/>
  <c r="C253" i="53"/>
  <c r="L252" i="53"/>
  <c r="L251" i="53" s="1"/>
  <c r="K252" i="53"/>
  <c r="K251" i="53" s="1"/>
  <c r="J252" i="53"/>
  <c r="I252" i="53"/>
  <c r="H252" i="53"/>
  <c r="G252" i="53"/>
  <c r="G251" i="53" s="1"/>
  <c r="F252" i="53"/>
  <c r="E252" i="53"/>
  <c r="D252" i="53"/>
  <c r="J251" i="53"/>
  <c r="I251" i="53"/>
  <c r="H251" i="53" s="1"/>
  <c r="F251" i="53"/>
  <c r="E251" i="53"/>
  <c r="H250" i="53"/>
  <c r="C250" i="53"/>
  <c r="H249" i="53"/>
  <c r="C249" i="53"/>
  <c r="H248" i="53"/>
  <c r="C248" i="53"/>
  <c r="H247" i="53"/>
  <c r="C247" i="53"/>
  <c r="L246" i="53"/>
  <c r="K246" i="53"/>
  <c r="J246" i="53"/>
  <c r="I246" i="53"/>
  <c r="H246" i="53"/>
  <c r="G246" i="53"/>
  <c r="F246" i="53"/>
  <c r="E246" i="53"/>
  <c r="D246" i="53"/>
  <c r="C246" i="53" s="1"/>
  <c r="H245" i="53"/>
  <c r="C245" i="53"/>
  <c r="H244" i="53"/>
  <c r="C244" i="53"/>
  <c r="H243" i="53"/>
  <c r="C243" i="53"/>
  <c r="H242" i="53"/>
  <c r="C242" i="53"/>
  <c r="H241" i="53"/>
  <c r="C241" i="53"/>
  <c r="H240" i="53"/>
  <c r="C240" i="53"/>
  <c r="H239" i="53"/>
  <c r="C239" i="53"/>
  <c r="L238" i="53"/>
  <c r="L231" i="53" s="1"/>
  <c r="K238" i="53"/>
  <c r="J238" i="53"/>
  <c r="I238" i="53"/>
  <c r="H238" i="53"/>
  <c r="G238" i="53"/>
  <c r="F238" i="53"/>
  <c r="E238" i="53"/>
  <c r="D238" i="53"/>
  <c r="H237" i="53"/>
  <c r="C237" i="53"/>
  <c r="H236" i="53"/>
  <c r="C236" i="53"/>
  <c r="L235" i="53"/>
  <c r="K235" i="53"/>
  <c r="J235" i="53"/>
  <c r="I235" i="53"/>
  <c r="H235" i="53" s="1"/>
  <c r="G235" i="53"/>
  <c r="F235" i="53"/>
  <c r="E235" i="53"/>
  <c r="D235" i="53"/>
  <c r="H234" i="53"/>
  <c r="C234" i="53"/>
  <c r="L233" i="53"/>
  <c r="K233" i="53"/>
  <c r="J233" i="53"/>
  <c r="I233" i="53"/>
  <c r="H233" i="53" s="1"/>
  <c r="G233" i="53"/>
  <c r="F233" i="53"/>
  <c r="F231" i="53" s="1"/>
  <c r="F230" i="53" s="1"/>
  <c r="E233" i="53"/>
  <c r="D233" i="53"/>
  <c r="C233" i="53" s="1"/>
  <c r="H232" i="53"/>
  <c r="C232" i="53"/>
  <c r="K231" i="53"/>
  <c r="J231" i="53"/>
  <c r="J230" i="53" s="1"/>
  <c r="I231" i="53"/>
  <c r="G231" i="53"/>
  <c r="E231" i="53"/>
  <c r="I230" i="53"/>
  <c r="E230" i="53"/>
  <c r="H229" i="53"/>
  <c r="C229" i="53"/>
  <c r="H228" i="53"/>
  <c r="C228" i="53"/>
  <c r="L227" i="53"/>
  <c r="K227" i="53"/>
  <c r="J227" i="53"/>
  <c r="I227" i="53"/>
  <c r="G227" i="53"/>
  <c r="F227" i="53"/>
  <c r="C227" i="53" s="1"/>
  <c r="E227" i="53"/>
  <c r="D227" i="53"/>
  <c r="H226" i="53"/>
  <c r="C226" i="53"/>
  <c r="H225" i="53"/>
  <c r="C225" i="53"/>
  <c r="H224" i="53"/>
  <c r="C224" i="53"/>
  <c r="H223" i="53"/>
  <c r="C223" i="53"/>
  <c r="H222" i="53"/>
  <c r="C222" i="53"/>
  <c r="H221" i="53"/>
  <c r="C221" i="53"/>
  <c r="H220" i="53"/>
  <c r="C220" i="53"/>
  <c r="H219" i="53"/>
  <c r="C219" i="53"/>
  <c r="H218" i="53"/>
  <c r="C218" i="53"/>
  <c r="H217" i="53"/>
  <c r="C217" i="53"/>
  <c r="L216" i="53"/>
  <c r="L204" i="53" s="1"/>
  <c r="K216" i="53"/>
  <c r="J216" i="53"/>
  <c r="I216" i="53"/>
  <c r="H216" i="53"/>
  <c r="G216" i="53"/>
  <c r="F216" i="53"/>
  <c r="E216" i="53"/>
  <c r="D216" i="53"/>
  <c r="C216" i="53" s="1"/>
  <c r="H215" i="53"/>
  <c r="C215" i="53"/>
  <c r="H214" i="53"/>
  <c r="C214" i="53"/>
  <c r="H213" i="53"/>
  <c r="C213" i="53"/>
  <c r="H212" i="53"/>
  <c r="C212" i="53"/>
  <c r="H211" i="53"/>
  <c r="C211" i="53"/>
  <c r="H210" i="53"/>
  <c r="C210" i="53"/>
  <c r="H209" i="53"/>
  <c r="C209" i="53"/>
  <c r="H208" i="53"/>
  <c r="C208" i="53"/>
  <c r="H207" i="53"/>
  <c r="C207" i="53"/>
  <c r="H206" i="53"/>
  <c r="C206" i="53"/>
  <c r="L205" i="53"/>
  <c r="K205" i="53"/>
  <c r="J205" i="53"/>
  <c r="I205" i="53"/>
  <c r="H205" i="53" s="1"/>
  <c r="G205" i="53"/>
  <c r="F205" i="53"/>
  <c r="F204" i="53" s="1"/>
  <c r="F195" i="53" s="1"/>
  <c r="E205" i="53"/>
  <c r="D205" i="53"/>
  <c r="K204" i="53"/>
  <c r="I204" i="53"/>
  <c r="G204" i="53"/>
  <c r="E204" i="53"/>
  <c r="H203" i="53"/>
  <c r="C203" i="53"/>
  <c r="H202" i="53"/>
  <c r="C202" i="53"/>
  <c r="H201" i="53"/>
  <c r="C201" i="53"/>
  <c r="H200" i="53"/>
  <c r="C200" i="53"/>
  <c r="H199" i="53"/>
  <c r="C199" i="53"/>
  <c r="L198" i="53"/>
  <c r="L196" i="53" s="1"/>
  <c r="K198" i="53"/>
  <c r="J198" i="53"/>
  <c r="I198" i="53"/>
  <c r="H198" i="53"/>
  <c r="G198" i="53"/>
  <c r="F198" i="53"/>
  <c r="E198" i="53"/>
  <c r="D198" i="53"/>
  <c r="H197" i="53"/>
  <c r="C197" i="53"/>
  <c r="K196" i="53"/>
  <c r="J196" i="53"/>
  <c r="I196" i="53"/>
  <c r="G196" i="53"/>
  <c r="F196" i="53"/>
  <c r="E196" i="53"/>
  <c r="K195" i="53"/>
  <c r="I195" i="53"/>
  <c r="G195" i="53"/>
  <c r="E195" i="53"/>
  <c r="I194" i="53"/>
  <c r="E194" i="53"/>
  <c r="H193" i="53"/>
  <c r="C193" i="53"/>
  <c r="L192" i="53"/>
  <c r="L191" i="53" s="1"/>
  <c r="K192" i="53"/>
  <c r="J192" i="53"/>
  <c r="I192" i="53"/>
  <c r="I191" i="53" s="1"/>
  <c r="H192" i="53"/>
  <c r="G192" i="53"/>
  <c r="F192" i="53"/>
  <c r="E192" i="53"/>
  <c r="D192" i="53"/>
  <c r="K191" i="53"/>
  <c r="J191" i="53"/>
  <c r="G191" i="53"/>
  <c r="F191" i="53"/>
  <c r="F187" i="53" s="1"/>
  <c r="E191" i="53"/>
  <c r="H190" i="53"/>
  <c r="C190" i="53"/>
  <c r="H189" i="53"/>
  <c r="C189" i="53"/>
  <c r="L188" i="53"/>
  <c r="K188" i="53"/>
  <c r="J188" i="53"/>
  <c r="I188" i="53"/>
  <c r="H188" i="53"/>
  <c r="G188" i="53"/>
  <c r="F188" i="53"/>
  <c r="E188" i="53"/>
  <c r="D188" i="53"/>
  <c r="K187" i="53"/>
  <c r="J187" i="53"/>
  <c r="G187" i="53"/>
  <c r="E187" i="53"/>
  <c r="H186" i="53"/>
  <c r="C186" i="53"/>
  <c r="H185" i="53"/>
  <c r="C185" i="53"/>
  <c r="L184" i="53"/>
  <c r="K184" i="53"/>
  <c r="J184" i="53"/>
  <c r="I184" i="53"/>
  <c r="H184" i="53"/>
  <c r="G184" i="53"/>
  <c r="F184" i="53"/>
  <c r="E184" i="53"/>
  <c r="D184" i="53"/>
  <c r="C184" i="53" s="1"/>
  <c r="H183" i="53"/>
  <c r="C183" i="53"/>
  <c r="H182" i="53"/>
  <c r="C182" i="53"/>
  <c r="H181" i="53"/>
  <c r="C181" i="53"/>
  <c r="H180" i="53"/>
  <c r="C180" i="53"/>
  <c r="L179" i="53"/>
  <c r="K179" i="53"/>
  <c r="J179" i="53"/>
  <c r="H179" i="53" s="1"/>
  <c r="I179" i="53"/>
  <c r="G179" i="53"/>
  <c r="F179" i="53"/>
  <c r="E179" i="53"/>
  <c r="D179" i="53"/>
  <c r="C179" i="53" s="1"/>
  <c r="H178" i="53"/>
  <c r="C178" i="53"/>
  <c r="H177" i="53"/>
  <c r="C177" i="53"/>
  <c r="H176" i="53"/>
  <c r="C176" i="53"/>
  <c r="L175" i="53"/>
  <c r="K175" i="53"/>
  <c r="J175" i="53"/>
  <c r="I175" i="53"/>
  <c r="G175" i="53"/>
  <c r="F175" i="53"/>
  <c r="F174" i="53" s="1"/>
  <c r="F173" i="53" s="1"/>
  <c r="E175" i="53"/>
  <c r="D175" i="53"/>
  <c r="L174" i="53"/>
  <c r="L173" i="53" s="1"/>
  <c r="K174" i="53"/>
  <c r="I174" i="53"/>
  <c r="G174" i="53"/>
  <c r="E174" i="53"/>
  <c r="D174" i="53"/>
  <c r="K173" i="53"/>
  <c r="I173" i="53"/>
  <c r="G173" i="53"/>
  <c r="E173" i="53"/>
  <c r="H172" i="53"/>
  <c r="C172" i="53"/>
  <c r="H171" i="53"/>
  <c r="C171" i="53"/>
  <c r="H170" i="53"/>
  <c r="C170" i="53"/>
  <c r="H169" i="53"/>
  <c r="C169" i="53"/>
  <c r="H168" i="53"/>
  <c r="C168" i="53"/>
  <c r="H167" i="53"/>
  <c r="C167" i="53"/>
  <c r="L166" i="53"/>
  <c r="L165" i="53" s="1"/>
  <c r="K166" i="53"/>
  <c r="J166" i="53"/>
  <c r="I166" i="53"/>
  <c r="H166" i="53"/>
  <c r="G166" i="53"/>
  <c r="F166" i="53"/>
  <c r="E166" i="53"/>
  <c r="D166" i="53"/>
  <c r="K165" i="53"/>
  <c r="J165" i="53"/>
  <c r="I165" i="53"/>
  <c r="H165" i="53" s="1"/>
  <c r="G165" i="53"/>
  <c r="F165" i="53"/>
  <c r="E165" i="53"/>
  <c r="H164" i="53"/>
  <c r="C164" i="53"/>
  <c r="H163" i="53"/>
  <c r="C163" i="53"/>
  <c r="H162" i="53"/>
  <c r="C162" i="53"/>
  <c r="H161" i="53"/>
  <c r="C161" i="53"/>
  <c r="L160" i="53"/>
  <c r="K160" i="53"/>
  <c r="J160" i="53"/>
  <c r="I160" i="53"/>
  <c r="H160" i="53"/>
  <c r="G160" i="53"/>
  <c r="F160" i="53"/>
  <c r="E160" i="53"/>
  <c r="D160" i="53"/>
  <c r="C160" i="53" s="1"/>
  <c r="H159" i="53"/>
  <c r="C159" i="53"/>
  <c r="H158" i="53"/>
  <c r="C158" i="53"/>
  <c r="H157" i="53"/>
  <c r="C157" i="53"/>
  <c r="H156" i="53"/>
  <c r="C156" i="53"/>
  <c r="H155" i="53"/>
  <c r="C155" i="53"/>
  <c r="H154" i="53"/>
  <c r="C154" i="53"/>
  <c r="H153" i="53"/>
  <c r="C153" i="53"/>
  <c r="H152" i="53"/>
  <c r="C152" i="53"/>
  <c r="L151" i="53"/>
  <c r="K151" i="53"/>
  <c r="J151" i="53"/>
  <c r="I151" i="53"/>
  <c r="H151" i="53" s="1"/>
  <c r="G151" i="53"/>
  <c r="F151" i="53"/>
  <c r="E151" i="53"/>
  <c r="D151" i="53"/>
  <c r="C151" i="53" s="1"/>
  <c r="H150" i="53"/>
  <c r="C150" i="53"/>
  <c r="H149" i="53"/>
  <c r="C149" i="53"/>
  <c r="H148" i="53"/>
  <c r="C148" i="53"/>
  <c r="H147" i="53"/>
  <c r="C147" i="53"/>
  <c r="H146" i="53"/>
  <c r="C146" i="53"/>
  <c r="H145" i="53"/>
  <c r="C145" i="53"/>
  <c r="L144" i="53"/>
  <c r="K144" i="53"/>
  <c r="J144" i="53"/>
  <c r="I144" i="53"/>
  <c r="H144" i="53"/>
  <c r="G144" i="53"/>
  <c r="F144" i="53"/>
  <c r="E144" i="53"/>
  <c r="D144" i="53"/>
  <c r="C144" i="53" s="1"/>
  <c r="H143" i="53"/>
  <c r="C143" i="53"/>
  <c r="H142" i="53"/>
  <c r="C142" i="53"/>
  <c r="L141" i="53"/>
  <c r="K141" i="53"/>
  <c r="J141" i="53"/>
  <c r="I141" i="53"/>
  <c r="G141" i="53"/>
  <c r="F141" i="53"/>
  <c r="E141" i="53"/>
  <c r="D141" i="53"/>
  <c r="C141" i="53" s="1"/>
  <c r="H140" i="53"/>
  <c r="C140" i="53"/>
  <c r="H139" i="53"/>
  <c r="C139" i="53"/>
  <c r="H138" i="53"/>
  <c r="C138" i="53"/>
  <c r="H137" i="53"/>
  <c r="C137" i="53"/>
  <c r="L136" i="53"/>
  <c r="L130" i="53" s="1"/>
  <c r="K136" i="53"/>
  <c r="J136" i="53"/>
  <c r="I136" i="53"/>
  <c r="H136" i="53"/>
  <c r="G136" i="53"/>
  <c r="F136" i="53"/>
  <c r="E136" i="53"/>
  <c r="D136" i="53"/>
  <c r="C136" i="53" s="1"/>
  <c r="H135" i="53"/>
  <c r="C135" i="53"/>
  <c r="H134" i="53"/>
  <c r="C134" i="53"/>
  <c r="H133" i="53"/>
  <c r="C133" i="53"/>
  <c r="H132" i="53"/>
  <c r="C132" i="53"/>
  <c r="L131" i="53"/>
  <c r="K131" i="53"/>
  <c r="J131" i="53"/>
  <c r="I131" i="53"/>
  <c r="H131" i="53" s="1"/>
  <c r="G131" i="53"/>
  <c r="F131" i="53"/>
  <c r="F130" i="53" s="1"/>
  <c r="F75" i="53" s="1"/>
  <c r="E131" i="53"/>
  <c r="D131" i="53"/>
  <c r="K130" i="53"/>
  <c r="I130" i="53"/>
  <c r="G130" i="53"/>
  <c r="E130" i="53"/>
  <c r="H129" i="53"/>
  <c r="C129" i="53"/>
  <c r="L128" i="53"/>
  <c r="L83" i="53" s="1"/>
  <c r="K128" i="53"/>
  <c r="J128" i="53"/>
  <c r="I128" i="53"/>
  <c r="H128" i="53"/>
  <c r="G128" i="53"/>
  <c r="F128" i="53"/>
  <c r="E128" i="53"/>
  <c r="D128" i="53"/>
  <c r="D83" i="53" s="1"/>
  <c r="C128" i="53"/>
  <c r="I127" i="53"/>
  <c r="H127" i="53"/>
  <c r="C127" i="53"/>
  <c r="H126" i="53"/>
  <c r="C126" i="53"/>
  <c r="H125" i="53"/>
  <c r="C125" i="53"/>
  <c r="H124" i="53"/>
  <c r="C124" i="53"/>
  <c r="H123" i="53"/>
  <c r="C123" i="53"/>
  <c r="L122" i="53"/>
  <c r="K122" i="53"/>
  <c r="J122" i="53"/>
  <c r="I122" i="53"/>
  <c r="H122" i="53" s="1"/>
  <c r="G122" i="53"/>
  <c r="F122" i="53"/>
  <c r="E122" i="53"/>
  <c r="D122" i="53"/>
  <c r="C122" i="53" s="1"/>
  <c r="H121" i="53"/>
  <c r="C121" i="53"/>
  <c r="H120" i="53"/>
  <c r="C120" i="53"/>
  <c r="H119" i="53"/>
  <c r="C119" i="53"/>
  <c r="H118" i="53"/>
  <c r="C118" i="53"/>
  <c r="H117" i="53"/>
  <c r="C117" i="53"/>
  <c r="L116" i="53"/>
  <c r="K116" i="53"/>
  <c r="J116" i="53"/>
  <c r="I116" i="53"/>
  <c r="H116" i="53" s="1"/>
  <c r="G116" i="53"/>
  <c r="F116" i="53"/>
  <c r="E116" i="53"/>
  <c r="D116" i="53"/>
  <c r="C116" i="53" s="1"/>
  <c r="H115" i="53"/>
  <c r="C115" i="53"/>
  <c r="H114" i="53"/>
  <c r="C114" i="53"/>
  <c r="H113" i="53"/>
  <c r="C113" i="53"/>
  <c r="L112" i="53"/>
  <c r="K112" i="53"/>
  <c r="J112" i="53"/>
  <c r="I112" i="53"/>
  <c r="H112" i="53" s="1"/>
  <c r="G112" i="53"/>
  <c r="F112" i="53"/>
  <c r="E112" i="53"/>
  <c r="D112" i="53"/>
  <c r="C112" i="53" s="1"/>
  <c r="H111" i="53"/>
  <c r="C111" i="53"/>
  <c r="H110" i="53"/>
  <c r="C110" i="53"/>
  <c r="H109" i="53"/>
  <c r="C109" i="53"/>
  <c r="H108" i="53"/>
  <c r="C108" i="53"/>
  <c r="H107" i="53"/>
  <c r="C107" i="53"/>
  <c r="H106" i="53"/>
  <c r="C106" i="53"/>
  <c r="H105" i="53"/>
  <c r="C105" i="53"/>
  <c r="H104" i="53"/>
  <c r="C104" i="53"/>
  <c r="L103" i="53"/>
  <c r="K103" i="53"/>
  <c r="J103" i="53"/>
  <c r="I103" i="53"/>
  <c r="G103" i="53"/>
  <c r="F103" i="53"/>
  <c r="E103" i="53"/>
  <c r="D103" i="53"/>
  <c r="C103" i="53"/>
  <c r="H102" i="53"/>
  <c r="C102" i="53"/>
  <c r="H101" i="53"/>
  <c r="C101" i="53"/>
  <c r="H100" i="53"/>
  <c r="C100" i="53"/>
  <c r="H99" i="53"/>
  <c r="C99" i="53"/>
  <c r="H98" i="53"/>
  <c r="C98" i="53"/>
  <c r="H97" i="53"/>
  <c r="C97" i="53"/>
  <c r="H96" i="53"/>
  <c r="C96" i="53"/>
  <c r="L95" i="53"/>
  <c r="K95" i="53"/>
  <c r="J95" i="53"/>
  <c r="H95" i="53" s="1"/>
  <c r="I95" i="53"/>
  <c r="G95" i="53"/>
  <c r="F95" i="53"/>
  <c r="E95" i="53"/>
  <c r="D95" i="53"/>
  <c r="C95" i="53"/>
  <c r="H94" i="53"/>
  <c r="C94" i="53"/>
  <c r="H93" i="53"/>
  <c r="C93" i="53"/>
  <c r="K92" i="53"/>
  <c r="H92" i="53" s="1"/>
  <c r="C92" i="53"/>
  <c r="H91" i="53"/>
  <c r="C91" i="53"/>
  <c r="I90" i="53"/>
  <c r="H90" i="53"/>
  <c r="C90" i="53"/>
  <c r="L89" i="53"/>
  <c r="J89" i="53"/>
  <c r="I89" i="53"/>
  <c r="G89" i="53"/>
  <c r="F89" i="53"/>
  <c r="E89" i="53"/>
  <c r="E83" i="53" s="1"/>
  <c r="E75" i="53" s="1"/>
  <c r="D89" i="53"/>
  <c r="C89" i="53" s="1"/>
  <c r="H88" i="53"/>
  <c r="C88" i="53"/>
  <c r="H87" i="53"/>
  <c r="C87" i="53"/>
  <c r="H86" i="53"/>
  <c r="C86" i="53"/>
  <c r="H85" i="53"/>
  <c r="C85" i="53"/>
  <c r="L84" i="53"/>
  <c r="K84" i="53"/>
  <c r="J84" i="53"/>
  <c r="I84" i="53"/>
  <c r="G84" i="53"/>
  <c r="F84" i="53"/>
  <c r="E84" i="53"/>
  <c r="D84" i="53"/>
  <c r="C84" i="53"/>
  <c r="J83" i="53"/>
  <c r="F83" i="53"/>
  <c r="H82" i="53"/>
  <c r="C82" i="53"/>
  <c r="H81" i="53"/>
  <c r="C81" i="53"/>
  <c r="L80" i="53"/>
  <c r="K80" i="53"/>
  <c r="J80" i="53"/>
  <c r="H80" i="53" s="1"/>
  <c r="I80" i="53"/>
  <c r="G80" i="53"/>
  <c r="F80" i="53"/>
  <c r="E80" i="53"/>
  <c r="D80" i="53"/>
  <c r="C80" i="53"/>
  <c r="H79" i="53"/>
  <c r="C79" i="53"/>
  <c r="H78" i="53"/>
  <c r="C78" i="53"/>
  <c r="L77" i="53"/>
  <c r="K77" i="53"/>
  <c r="J77" i="53"/>
  <c r="I77" i="53"/>
  <c r="G77" i="53"/>
  <c r="F77" i="53"/>
  <c r="E77" i="53"/>
  <c r="E76" i="53" s="1"/>
  <c r="D77" i="53"/>
  <c r="C77" i="53" s="1"/>
  <c r="L76" i="53"/>
  <c r="K76" i="53"/>
  <c r="J76" i="53"/>
  <c r="G76" i="53"/>
  <c r="F76" i="53"/>
  <c r="D76" i="53"/>
  <c r="H74" i="53"/>
  <c r="C74" i="53"/>
  <c r="H73" i="53"/>
  <c r="C73" i="53"/>
  <c r="H72" i="53"/>
  <c r="C72" i="53"/>
  <c r="H71" i="53"/>
  <c r="C71" i="53"/>
  <c r="I70" i="53"/>
  <c r="I69" i="53" s="1"/>
  <c r="H70" i="53"/>
  <c r="D70" i="53"/>
  <c r="C70" i="53" s="1"/>
  <c r="L69" i="53"/>
  <c r="K69" i="53"/>
  <c r="J69" i="53"/>
  <c r="G69" i="53"/>
  <c r="G67" i="53" s="1"/>
  <c r="C67" i="53" s="1"/>
  <c r="F69" i="53"/>
  <c r="E69" i="53"/>
  <c r="D69" i="53"/>
  <c r="C69" i="53"/>
  <c r="H68" i="53"/>
  <c r="C68" i="53"/>
  <c r="L67" i="53"/>
  <c r="K67" i="53"/>
  <c r="K53" i="53" s="1"/>
  <c r="J67" i="53"/>
  <c r="F67" i="53"/>
  <c r="E67" i="53"/>
  <c r="D67" i="53"/>
  <c r="H66" i="53"/>
  <c r="C66" i="53"/>
  <c r="H65" i="53"/>
  <c r="C65" i="53"/>
  <c r="H64" i="53"/>
  <c r="D64" i="53"/>
  <c r="C64" i="53"/>
  <c r="H63" i="53"/>
  <c r="C63" i="53"/>
  <c r="H62" i="53"/>
  <c r="C62" i="53"/>
  <c r="H61" i="53"/>
  <c r="C61" i="53"/>
  <c r="H60" i="53"/>
  <c r="C60" i="53"/>
  <c r="H59" i="53"/>
  <c r="C59" i="53"/>
  <c r="L58" i="53"/>
  <c r="K58" i="53"/>
  <c r="J58" i="53"/>
  <c r="I58" i="53"/>
  <c r="G58" i="53"/>
  <c r="F58" i="53"/>
  <c r="E58" i="53"/>
  <c r="C58" i="53" s="1"/>
  <c r="D58" i="53"/>
  <c r="H57" i="53"/>
  <c r="C57" i="53"/>
  <c r="H56" i="53"/>
  <c r="C56" i="53"/>
  <c r="L55" i="53"/>
  <c r="L54" i="53" s="1"/>
  <c r="K55" i="53"/>
  <c r="J55" i="53"/>
  <c r="I55" i="53"/>
  <c r="H55" i="53"/>
  <c r="G55" i="53"/>
  <c r="F55" i="53"/>
  <c r="E55" i="53"/>
  <c r="D55" i="53"/>
  <c r="K54" i="53"/>
  <c r="J54" i="53"/>
  <c r="J53" i="53" s="1"/>
  <c r="I54" i="53"/>
  <c r="G54" i="53"/>
  <c r="F54" i="53"/>
  <c r="F53" i="53" s="1"/>
  <c r="E54" i="53"/>
  <c r="E53" i="53" s="1"/>
  <c r="L53" i="53"/>
  <c r="G53" i="53"/>
  <c r="F52" i="53"/>
  <c r="H47" i="53"/>
  <c r="C47" i="53"/>
  <c r="H46" i="53"/>
  <c r="C46" i="53"/>
  <c r="L45" i="53"/>
  <c r="H45" i="53"/>
  <c r="G45" i="53"/>
  <c r="C45" i="53"/>
  <c r="H44" i="53"/>
  <c r="C44" i="53"/>
  <c r="K43" i="53"/>
  <c r="J43" i="53"/>
  <c r="I43" i="53"/>
  <c r="H43" i="53"/>
  <c r="F43" i="53"/>
  <c r="E43" i="53"/>
  <c r="D43" i="53"/>
  <c r="C43" i="53"/>
  <c r="H42" i="53"/>
  <c r="C42" i="53"/>
  <c r="I41" i="53"/>
  <c r="H41" i="53"/>
  <c r="D41" i="53"/>
  <c r="C41" i="53"/>
  <c r="K40" i="53"/>
  <c r="H40" i="53"/>
  <c r="C40" i="53"/>
  <c r="H39" i="53"/>
  <c r="C39" i="53"/>
  <c r="H38" i="53"/>
  <c r="C38" i="53"/>
  <c r="H37" i="53"/>
  <c r="C37" i="53"/>
  <c r="K36" i="53"/>
  <c r="H36" i="53" s="1"/>
  <c r="F36" i="53"/>
  <c r="C36" i="53" s="1"/>
  <c r="H35" i="53"/>
  <c r="C35" i="53"/>
  <c r="H34" i="53"/>
  <c r="C34" i="53"/>
  <c r="K33" i="53"/>
  <c r="H33" i="53" s="1"/>
  <c r="F33" i="53"/>
  <c r="C33" i="53" s="1"/>
  <c r="H32" i="53"/>
  <c r="C32" i="53"/>
  <c r="K31" i="53"/>
  <c r="H31" i="53" s="1"/>
  <c r="F31" i="53"/>
  <c r="H30" i="53"/>
  <c r="C30" i="53"/>
  <c r="H29" i="53"/>
  <c r="C29" i="53"/>
  <c r="H28" i="53"/>
  <c r="C28" i="53"/>
  <c r="K27" i="53"/>
  <c r="F27" i="53"/>
  <c r="C27" i="53" s="1"/>
  <c r="H25" i="53"/>
  <c r="C25" i="53"/>
  <c r="C24" i="53"/>
  <c r="H23" i="53"/>
  <c r="C23" i="53"/>
  <c r="H22" i="53"/>
  <c r="C22" i="53"/>
  <c r="L21" i="53"/>
  <c r="L289" i="53" s="1"/>
  <c r="L288" i="53" s="1"/>
  <c r="K21" i="53"/>
  <c r="K289" i="53" s="1"/>
  <c r="K288" i="53" s="1"/>
  <c r="J21" i="53"/>
  <c r="I21" i="53"/>
  <c r="I289" i="53" s="1"/>
  <c r="I288" i="53" s="1"/>
  <c r="G21" i="53"/>
  <c r="G289" i="53" s="1"/>
  <c r="G288" i="53" s="1"/>
  <c r="F21" i="53"/>
  <c r="E21" i="53"/>
  <c r="E289" i="53" s="1"/>
  <c r="E288" i="53" s="1"/>
  <c r="D21" i="53"/>
  <c r="D289" i="53" s="1"/>
  <c r="D288" i="53" s="1"/>
  <c r="L20" i="53"/>
  <c r="G20" i="53"/>
  <c r="D20" i="53"/>
  <c r="H298" i="52"/>
  <c r="C298" i="52"/>
  <c r="H297" i="52"/>
  <c r="C297" i="52"/>
  <c r="H296" i="52"/>
  <c r="C296" i="52"/>
  <c r="H295" i="52"/>
  <c r="C295" i="52"/>
  <c r="H294" i="52"/>
  <c r="C294" i="52"/>
  <c r="H293" i="52"/>
  <c r="C293" i="52"/>
  <c r="H292" i="52"/>
  <c r="C292" i="52"/>
  <c r="H291" i="52"/>
  <c r="H290" i="52" s="1"/>
  <c r="C291" i="52"/>
  <c r="C290" i="52" s="1"/>
  <c r="L290" i="52"/>
  <c r="K290" i="52"/>
  <c r="J290" i="52"/>
  <c r="I290" i="52"/>
  <c r="G290" i="52"/>
  <c r="F290" i="52"/>
  <c r="E290" i="52"/>
  <c r="D290" i="52"/>
  <c r="H285" i="52"/>
  <c r="C285" i="52"/>
  <c r="H284" i="52"/>
  <c r="C284" i="52"/>
  <c r="L283" i="52"/>
  <c r="K283" i="52"/>
  <c r="J283" i="52"/>
  <c r="I283" i="52"/>
  <c r="H283" i="52"/>
  <c r="G283" i="52"/>
  <c r="F283" i="52"/>
  <c r="E283" i="52"/>
  <c r="D283" i="52"/>
  <c r="H282" i="52"/>
  <c r="C282" i="52"/>
  <c r="L281" i="52"/>
  <c r="L269" i="52" s="1"/>
  <c r="K281" i="52"/>
  <c r="J281" i="52"/>
  <c r="I281" i="52"/>
  <c r="H281" i="52"/>
  <c r="G281" i="52"/>
  <c r="F281" i="52"/>
  <c r="E281" i="52"/>
  <c r="D281" i="52"/>
  <c r="H280" i="52"/>
  <c r="C280" i="52"/>
  <c r="H279" i="52"/>
  <c r="C279" i="52"/>
  <c r="H278" i="52"/>
  <c r="C278" i="52"/>
  <c r="H277" i="52"/>
  <c r="C277" i="52"/>
  <c r="L276" i="52"/>
  <c r="K276" i="52"/>
  <c r="J276" i="52"/>
  <c r="H276" i="52" s="1"/>
  <c r="I276" i="52"/>
  <c r="G276" i="52"/>
  <c r="F276" i="52"/>
  <c r="E276" i="52"/>
  <c r="D276" i="52"/>
  <c r="C276" i="52" s="1"/>
  <c r="H275" i="52"/>
  <c r="C275" i="52"/>
  <c r="H274" i="52"/>
  <c r="C274" i="52"/>
  <c r="H273" i="52"/>
  <c r="C273" i="52"/>
  <c r="L272" i="52"/>
  <c r="K272" i="52"/>
  <c r="J272" i="52"/>
  <c r="H272" i="52" s="1"/>
  <c r="I272" i="52"/>
  <c r="G272" i="52"/>
  <c r="F272" i="52"/>
  <c r="F270" i="52" s="1"/>
  <c r="F269" i="52" s="1"/>
  <c r="E272" i="52"/>
  <c r="D272" i="52"/>
  <c r="H271" i="52"/>
  <c r="C271" i="52"/>
  <c r="L270" i="52"/>
  <c r="K270" i="52"/>
  <c r="I270" i="52"/>
  <c r="I269" i="52" s="1"/>
  <c r="G270" i="52"/>
  <c r="E270" i="52"/>
  <c r="E269" i="52" s="1"/>
  <c r="D270" i="52"/>
  <c r="K269" i="52"/>
  <c r="G269" i="52"/>
  <c r="H268" i="52"/>
  <c r="C268" i="52"/>
  <c r="H267" i="52"/>
  <c r="C267" i="52"/>
  <c r="H266" i="52"/>
  <c r="C266" i="52"/>
  <c r="H265" i="52"/>
  <c r="C265" i="52"/>
  <c r="L264" i="52"/>
  <c r="K264" i="52"/>
  <c r="J264" i="52"/>
  <c r="H264" i="52" s="1"/>
  <c r="I264" i="52"/>
  <c r="G264" i="52"/>
  <c r="F264" i="52"/>
  <c r="E264" i="52"/>
  <c r="D264" i="52"/>
  <c r="C264" i="52" s="1"/>
  <c r="H263" i="52"/>
  <c r="C263" i="52"/>
  <c r="H262" i="52"/>
  <c r="C262" i="52"/>
  <c r="H261" i="52"/>
  <c r="C261" i="52"/>
  <c r="L260" i="52"/>
  <c r="K260" i="52"/>
  <c r="J260" i="52"/>
  <c r="I260" i="52"/>
  <c r="I259" i="52" s="1"/>
  <c r="G260" i="52"/>
  <c r="F260" i="52"/>
  <c r="F259" i="52" s="1"/>
  <c r="E260" i="52"/>
  <c r="E259" i="52" s="1"/>
  <c r="D260" i="52"/>
  <c r="L259" i="52"/>
  <c r="K259" i="52"/>
  <c r="G259" i="52"/>
  <c r="D259" i="52"/>
  <c r="C259" i="52" s="1"/>
  <c r="H258" i="52"/>
  <c r="C258" i="52"/>
  <c r="H257" i="52"/>
  <c r="C257" i="52"/>
  <c r="H256" i="52"/>
  <c r="C256" i="52"/>
  <c r="H255" i="52"/>
  <c r="C255" i="52"/>
  <c r="H254" i="52"/>
  <c r="C254" i="52"/>
  <c r="H253" i="52"/>
  <c r="C253" i="52"/>
  <c r="L252" i="52"/>
  <c r="K252" i="52"/>
  <c r="J252" i="52"/>
  <c r="I252" i="52"/>
  <c r="I251" i="52" s="1"/>
  <c r="G252" i="52"/>
  <c r="F252" i="52"/>
  <c r="F251" i="52" s="1"/>
  <c r="E252" i="52"/>
  <c r="E251" i="52" s="1"/>
  <c r="D252" i="52"/>
  <c r="C252" i="52" s="1"/>
  <c r="L251" i="52"/>
  <c r="K251" i="52"/>
  <c r="G251" i="52"/>
  <c r="D251" i="52"/>
  <c r="C251" i="52" s="1"/>
  <c r="H250" i="52"/>
  <c r="C250" i="52"/>
  <c r="H249" i="52"/>
  <c r="C249" i="52"/>
  <c r="H248" i="52"/>
  <c r="C248" i="52"/>
  <c r="H247" i="52"/>
  <c r="C247" i="52"/>
  <c r="L246" i="52"/>
  <c r="K246" i="52"/>
  <c r="J246" i="52"/>
  <c r="H246" i="52" s="1"/>
  <c r="I246" i="52"/>
  <c r="G246" i="52"/>
  <c r="F246" i="52"/>
  <c r="E246" i="52"/>
  <c r="D246" i="52"/>
  <c r="C246" i="52" s="1"/>
  <c r="H245" i="52"/>
  <c r="C245" i="52"/>
  <c r="H244" i="52"/>
  <c r="C244" i="52"/>
  <c r="H243" i="52"/>
  <c r="C243" i="52"/>
  <c r="H242" i="52"/>
  <c r="C242" i="52"/>
  <c r="H241" i="52"/>
  <c r="C241" i="52"/>
  <c r="H240" i="52"/>
  <c r="C240" i="52"/>
  <c r="H239" i="52"/>
  <c r="C239" i="52"/>
  <c r="L238" i="52"/>
  <c r="K238" i="52"/>
  <c r="J238" i="52"/>
  <c r="I238" i="52"/>
  <c r="G238" i="52"/>
  <c r="F238" i="52"/>
  <c r="F231" i="52" s="1"/>
  <c r="E238" i="52"/>
  <c r="D238" i="52"/>
  <c r="H237" i="52"/>
  <c r="C237" i="52"/>
  <c r="H236" i="52"/>
  <c r="C236" i="52"/>
  <c r="L235" i="52"/>
  <c r="L231" i="52" s="1"/>
  <c r="K235" i="52"/>
  <c r="J235" i="52"/>
  <c r="I235" i="52"/>
  <c r="H235" i="52"/>
  <c r="G235" i="52"/>
  <c r="F235" i="52"/>
  <c r="E235" i="52"/>
  <c r="D235" i="52"/>
  <c r="C235" i="52" s="1"/>
  <c r="H234" i="52"/>
  <c r="C234" i="52"/>
  <c r="L233" i="52"/>
  <c r="K233" i="52"/>
  <c r="J233" i="52"/>
  <c r="I233" i="52"/>
  <c r="H233" i="52"/>
  <c r="G233" i="52"/>
  <c r="F233" i="52"/>
  <c r="E233" i="52"/>
  <c r="D233" i="52"/>
  <c r="C233" i="52" s="1"/>
  <c r="H232" i="52"/>
  <c r="C232" i="52"/>
  <c r="K231" i="52"/>
  <c r="I231" i="52"/>
  <c r="G231" i="52"/>
  <c r="E231" i="52"/>
  <c r="D231" i="52"/>
  <c r="K230" i="52"/>
  <c r="G230" i="52"/>
  <c r="F230" i="52"/>
  <c r="H229" i="52"/>
  <c r="C229" i="52"/>
  <c r="H228" i="52"/>
  <c r="C228" i="52"/>
  <c r="L227" i="52"/>
  <c r="L204" i="52" s="1"/>
  <c r="L195" i="52" s="1"/>
  <c r="K227" i="52"/>
  <c r="J227" i="52"/>
  <c r="J204" i="52" s="1"/>
  <c r="J195" i="52" s="1"/>
  <c r="I227" i="52"/>
  <c r="H227" i="52"/>
  <c r="G227" i="52"/>
  <c r="F227" i="52"/>
  <c r="F204" i="52" s="1"/>
  <c r="F195" i="52" s="1"/>
  <c r="E227" i="52"/>
  <c r="D227" i="52"/>
  <c r="H226" i="52"/>
  <c r="C226" i="52"/>
  <c r="H225" i="52"/>
  <c r="C225" i="52"/>
  <c r="H224" i="52"/>
  <c r="C224" i="52"/>
  <c r="I223" i="52"/>
  <c r="C223" i="52"/>
  <c r="H222" i="52"/>
  <c r="C222" i="52"/>
  <c r="H221" i="52"/>
  <c r="C221" i="52"/>
  <c r="H220" i="52"/>
  <c r="C220" i="52"/>
  <c r="H219" i="52"/>
  <c r="C219" i="52"/>
  <c r="H218" i="52"/>
  <c r="C218" i="52"/>
  <c r="H217" i="52"/>
  <c r="C217" i="52"/>
  <c r="L216" i="52"/>
  <c r="K216" i="52"/>
  <c r="J216" i="52"/>
  <c r="G216" i="52"/>
  <c r="G204" i="52" s="1"/>
  <c r="F216" i="52"/>
  <c r="E216" i="52"/>
  <c r="D216" i="52"/>
  <c r="C216" i="52"/>
  <c r="H215" i="52"/>
  <c r="C215" i="52"/>
  <c r="H214" i="52"/>
  <c r="C214" i="52"/>
  <c r="H213" i="52"/>
  <c r="C213" i="52"/>
  <c r="H212" i="52"/>
  <c r="C212" i="52"/>
  <c r="H211" i="52"/>
  <c r="C211" i="52"/>
  <c r="H210" i="52"/>
  <c r="C210" i="52"/>
  <c r="H209" i="52"/>
  <c r="C209" i="52"/>
  <c r="H208" i="52"/>
  <c r="C208" i="52"/>
  <c r="H207" i="52"/>
  <c r="C207" i="52"/>
  <c r="H206" i="52"/>
  <c r="C206" i="52"/>
  <c r="L205" i="52"/>
  <c r="K205" i="52"/>
  <c r="J205" i="52"/>
  <c r="I205" i="52"/>
  <c r="G205" i="52"/>
  <c r="F205" i="52"/>
  <c r="E205" i="52"/>
  <c r="D205" i="52"/>
  <c r="K204" i="52"/>
  <c r="H203" i="52"/>
  <c r="C203" i="52"/>
  <c r="H202" i="52"/>
  <c r="C202" i="52"/>
  <c r="H201" i="52"/>
  <c r="C201" i="52"/>
  <c r="H200" i="52"/>
  <c r="C200" i="52"/>
  <c r="H199" i="52"/>
  <c r="C199" i="52"/>
  <c r="L198" i="52"/>
  <c r="K198" i="52"/>
  <c r="K196" i="52" s="1"/>
  <c r="K195" i="52" s="1"/>
  <c r="K194" i="52" s="1"/>
  <c r="J198" i="52"/>
  <c r="I198" i="52"/>
  <c r="G198" i="52"/>
  <c r="F198" i="52"/>
  <c r="E198" i="52"/>
  <c r="D198" i="52"/>
  <c r="C198" i="52"/>
  <c r="H197" i="52"/>
  <c r="C197" i="52"/>
  <c r="L196" i="52"/>
  <c r="J196" i="52"/>
  <c r="I196" i="52"/>
  <c r="G196" i="52"/>
  <c r="F196" i="52"/>
  <c r="E196" i="52"/>
  <c r="D196" i="52"/>
  <c r="C196" i="52"/>
  <c r="H193" i="52"/>
  <c r="C193" i="52"/>
  <c r="L192" i="52"/>
  <c r="K192" i="52"/>
  <c r="K191" i="52" s="1"/>
  <c r="J192" i="52"/>
  <c r="I192" i="52"/>
  <c r="H192" i="52" s="1"/>
  <c r="G192" i="52"/>
  <c r="G191" i="52" s="1"/>
  <c r="F192" i="52"/>
  <c r="E192" i="52"/>
  <c r="D192" i="52"/>
  <c r="C192" i="52"/>
  <c r="L191" i="52"/>
  <c r="J191" i="52"/>
  <c r="I191" i="52"/>
  <c r="H191" i="52" s="1"/>
  <c r="F191" i="52"/>
  <c r="E191" i="52"/>
  <c r="D191" i="52"/>
  <c r="H190" i="52"/>
  <c r="C190" i="52"/>
  <c r="H189" i="52"/>
  <c r="C189" i="52"/>
  <c r="L188" i="52"/>
  <c r="K188" i="52"/>
  <c r="K187" i="52" s="1"/>
  <c r="J188" i="52"/>
  <c r="I188" i="52"/>
  <c r="H188" i="52" s="1"/>
  <c r="G188" i="52"/>
  <c r="G187" i="52" s="1"/>
  <c r="F188" i="52"/>
  <c r="E188" i="52"/>
  <c r="D188" i="52"/>
  <c r="C188" i="52"/>
  <c r="L187" i="52"/>
  <c r="J187" i="52"/>
  <c r="I187" i="52"/>
  <c r="H187" i="52" s="1"/>
  <c r="F187" i="52"/>
  <c r="E187" i="52"/>
  <c r="D187" i="52"/>
  <c r="H186" i="52"/>
  <c r="C186" i="52"/>
  <c r="H185" i="52"/>
  <c r="C185" i="52"/>
  <c r="L184" i="52"/>
  <c r="K184" i="52"/>
  <c r="J184" i="52"/>
  <c r="I184" i="52"/>
  <c r="G184" i="52"/>
  <c r="F184" i="52"/>
  <c r="E184" i="52"/>
  <c r="D184" i="52"/>
  <c r="C184" i="52"/>
  <c r="H183" i="52"/>
  <c r="C183" i="52"/>
  <c r="H182" i="52"/>
  <c r="C182" i="52"/>
  <c r="H181" i="52"/>
  <c r="C181" i="52"/>
  <c r="H180" i="52"/>
  <c r="C180" i="52"/>
  <c r="L179" i="52"/>
  <c r="K179" i="52"/>
  <c r="J179" i="52"/>
  <c r="I179" i="52"/>
  <c r="H179" i="52" s="1"/>
  <c r="G179" i="52"/>
  <c r="F179" i="52"/>
  <c r="E179" i="52"/>
  <c r="D179" i="52"/>
  <c r="C179" i="52" s="1"/>
  <c r="H178" i="52"/>
  <c r="C178" i="52"/>
  <c r="H177" i="52"/>
  <c r="C177" i="52"/>
  <c r="H176" i="52"/>
  <c r="C176" i="52"/>
  <c r="L175" i="52"/>
  <c r="K175" i="52"/>
  <c r="J175" i="52"/>
  <c r="I175" i="52"/>
  <c r="G175" i="52"/>
  <c r="F175" i="52"/>
  <c r="E175" i="52"/>
  <c r="E174" i="52" s="1"/>
  <c r="E173" i="52" s="1"/>
  <c r="E52" i="52" s="1"/>
  <c r="D175" i="52"/>
  <c r="L174" i="52"/>
  <c r="K174" i="52"/>
  <c r="K173" i="52" s="1"/>
  <c r="J174" i="52"/>
  <c r="G174" i="52"/>
  <c r="F174" i="52"/>
  <c r="D174" i="52"/>
  <c r="C174" i="52"/>
  <c r="L173" i="52"/>
  <c r="J173" i="52"/>
  <c r="F173" i="52"/>
  <c r="D173" i="52"/>
  <c r="H172" i="52"/>
  <c r="C172" i="52"/>
  <c r="H171" i="52"/>
  <c r="C171" i="52"/>
  <c r="H170" i="52"/>
  <c r="C170" i="52"/>
  <c r="H169" i="52"/>
  <c r="C169" i="52"/>
  <c r="H168" i="52"/>
  <c r="C168" i="52"/>
  <c r="H167" i="52"/>
  <c r="C167" i="52"/>
  <c r="L166" i="52"/>
  <c r="L165" i="52" s="1"/>
  <c r="K166" i="52"/>
  <c r="K165" i="52" s="1"/>
  <c r="K75" i="52" s="1"/>
  <c r="J166" i="52"/>
  <c r="I166" i="52"/>
  <c r="H166" i="52"/>
  <c r="G166" i="52"/>
  <c r="G165" i="52" s="1"/>
  <c r="G75" i="52" s="1"/>
  <c r="F166" i="52"/>
  <c r="E166" i="52"/>
  <c r="D166" i="52"/>
  <c r="J165" i="52"/>
  <c r="I165" i="52"/>
  <c r="F165" i="52"/>
  <c r="E165" i="52"/>
  <c r="H164" i="52"/>
  <c r="C164" i="52"/>
  <c r="H163" i="52"/>
  <c r="C163" i="52"/>
  <c r="H162" i="52"/>
  <c r="C162" i="52"/>
  <c r="H161" i="52"/>
  <c r="C161" i="52"/>
  <c r="L160" i="52"/>
  <c r="K160" i="52"/>
  <c r="J160" i="52"/>
  <c r="I160" i="52"/>
  <c r="H160" i="52"/>
  <c r="G160" i="52"/>
  <c r="F160" i="52"/>
  <c r="E160" i="52"/>
  <c r="D160" i="52"/>
  <c r="C160" i="52" s="1"/>
  <c r="H159" i="52"/>
  <c r="C159" i="52"/>
  <c r="H158" i="52"/>
  <c r="C158" i="52"/>
  <c r="H157" i="52"/>
  <c r="C157" i="52"/>
  <c r="H156" i="52"/>
  <c r="C156" i="52"/>
  <c r="H155" i="52"/>
  <c r="C155" i="52"/>
  <c r="H154" i="52"/>
  <c r="C154" i="52"/>
  <c r="H153" i="52"/>
  <c r="C153" i="52"/>
  <c r="H152" i="52"/>
  <c r="C152" i="52"/>
  <c r="L151" i="52"/>
  <c r="K151" i="52"/>
  <c r="J151" i="52"/>
  <c r="I151" i="52"/>
  <c r="G151" i="52"/>
  <c r="F151" i="52"/>
  <c r="E151" i="52"/>
  <c r="D151" i="52"/>
  <c r="C151" i="52" s="1"/>
  <c r="H150" i="52"/>
  <c r="C150" i="52"/>
  <c r="H149" i="52"/>
  <c r="C149" i="52"/>
  <c r="H148" i="52"/>
  <c r="C148" i="52"/>
  <c r="H147" i="52"/>
  <c r="C147" i="52"/>
  <c r="H146" i="52"/>
  <c r="C146" i="52"/>
  <c r="H145" i="52"/>
  <c r="C145" i="52"/>
  <c r="L144" i="52"/>
  <c r="K144" i="52"/>
  <c r="J144" i="52"/>
  <c r="I144" i="52"/>
  <c r="H144" i="52"/>
  <c r="G144" i="52"/>
  <c r="F144" i="52"/>
  <c r="E144" i="52"/>
  <c r="D144" i="52"/>
  <c r="C144" i="52" s="1"/>
  <c r="H143" i="52"/>
  <c r="C143" i="52"/>
  <c r="H142" i="52"/>
  <c r="C142" i="52"/>
  <c r="L141" i="52"/>
  <c r="K141" i="52"/>
  <c r="J141" i="52"/>
  <c r="I141" i="52"/>
  <c r="H141" i="52" s="1"/>
  <c r="G141" i="52"/>
  <c r="F141" i="52"/>
  <c r="E141" i="52"/>
  <c r="D141" i="52"/>
  <c r="H140" i="52"/>
  <c r="C140" i="52"/>
  <c r="H139" i="52"/>
  <c r="C139" i="52"/>
  <c r="H138" i="52"/>
  <c r="C138" i="52"/>
  <c r="H137" i="52"/>
  <c r="C137" i="52"/>
  <c r="L136" i="52"/>
  <c r="K136" i="52"/>
  <c r="J136" i="52"/>
  <c r="I136" i="52"/>
  <c r="H136" i="52"/>
  <c r="G136" i="52"/>
  <c r="F136" i="52"/>
  <c r="E136" i="52"/>
  <c r="D136" i="52"/>
  <c r="C136" i="52" s="1"/>
  <c r="H135" i="52"/>
  <c r="C135" i="52"/>
  <c r="H134" i="52"/>
  <c r="C134" i="52"/>
  <c r="H133" i="52"/>
  <c r="C133" i="52"/>
  <c r="H132" i="52"/>
  <c r="C132" i="52"/>
  <c r="L131" i="52"/>
  <c r="K131" i="52"/>
  <c r="J131" i="52"/>
  <c r="I131" i="52"/>
  <c r="G131" i="52"/>
  <c r="F131" i="52"/>
  <c r="E131" i="52"/>
  <c r="C131" i="52" s="1"/>
  <c r="D131" i="52"/>
  <c r="L130" i="52"/>
  <c r="K130" i="52"/>
  <c r="I130" i="52"/>
  <c r="G130" i="52"/>
  <c r="E130" i="52"/>
  <c r="D130" i="52"/>
  <c r="H129" i="52"/>
  <c r="C129" i="52"/>
  <c r="L128" i="52"/>
  <c r="K128" i="52"/>
  <c r="J128" i="52"/>
  <c r="I128" i="52"/>
  <c r="H128" i="52"/>
  <c r="G128" i="52"/>
  <c r="F128" i="52"/>
  <c r="E128" i="52"/>
  <c r="D128" i="52"/>
  <c r="C128" i="52"/>
  <c r="H127" i="52"/>
  <c r="C127" i="52"/>
  <c r="H126" i="52"/>
  <c r="C126" i="52"/>
  <c r="H125" i="52"/>
  <c r="C125" i="52"/>
  <c r="H124" i="52"/>
  <c r="C124" i="52"/>
  <c r="H123" i="52"/>
  <c r="C123" i="52"/>
  <c r="L122" i="52"/>
  <c r="K122" i="52"/>
  <c r="J122" i="52"/>
  <c r="I122" i="52"/>
  <c r="H122" i="52"/>
  <c r="G122" i="52"/>
  <c r="F122" i="52"/>
  <c r="E122" i="52"/>
  <c r="D122" i="52"/>
  <c r="C122" i="52" s="1"/>
  <c r="H121" i="52"/>
  <c r="C121" i="52"/>
  <c r="H120" i="52"/>
  <c r="C120" i="52"/>
  <c r="H119" i="52"/>
  <c r="C119" i="52"/>
  <c r="H118" i="52"/>
  <c r="C118" i="52"/>
  <c r="H117" i="52"/>
  <c r="C117" i="52"/>
  <c r="L116" i="52"/>
  <c r="K116" i="52"/>
  <c r="J116" i="52"/>
  <c r="I116" i="52"/>
  <c r="H116" i="52"/>
  <c r="G116" i="52"/>
  <c r="F116" i="52"/>
  <c r="E116" i="52"/>
  <c r="D116" i="52"/>
  <c r="C116" i="52" s="1"/>
  <c r="H115" i="52"/>
  <c r="C115" i="52"/>
  <c r="H114" i="52"/>
  <c r="C114" i="52"/>
  <c r="H113" i="52"/>
  <c r="C113" i="52"/>
  <c r="L112" i="52"/>
  <c r="K112" i="52"/>
  <c r="J112" i="52"/>
  <c r="I112" i="52"/>
  <c r="H112" i="52"/>
  <c r="G112" i="52"/>
  <c r="F112" i="52"/>
  <c r="E112" i="52"/>
  <c r="D112" i="52"/>
  <c r="C112" i="52" s="1"/>
  <c r="H111" i="52"/>
  <c r="C111" i="52"/>
  <c r="H110" i="52"/>
  <c r="C110" i="52"/>
  <c r="H109" i="52"/>
  <c r="C109" i="52"/>
  <c r="H108" i="52"/>
  <c r="C108" i="52"/>
  <c r="H107" i="52"/>
  <c r="C107" i="52"/>
  <c r="H106" i="52"/>
  <c r="C106" i="52"/>
  <c r="H105" i="52"/>
  <c r="C105" i="52"/>
  <c r="H104" i="52"/>
  <c r="C104" i="52"/>
  <c r="L103" i="52"/>
  <c r="K103" i="52"/>
  <c r="J103" i="52"/>
  <c r="H103" i="52" s="1"/>
  <c r="I103" i="52"/>
  <c r="G103" i="52"/>
  <c r="F103" i="52"/>
  <c r="C103" i="52" s="1"/>
  <c r="E103" i="52"/>
  <c r="D103" i="52"/>
  <c r="H102" i="52"/>
  <c r="C102" i="52"/>
  <c r="H101" i="52"/>
  <c r="C101" i="52"/>
  <c r="H100" i="52"/>
  <c r="C100" i="52"/>
  <c r="H99" i="52"/>
  <c r="C99" i="52"/>
  <c r="H98" i="52"/>
  <c r="C98" i="52"/>
  <c r="H97" i="52"/>
  <c r="C97" i="52"/>
  <c r="H96" i="52"/>
  <c r="C96" i="52"/>
  <c r="L95" i="52"/>
  <c r="K95" i="52"/>
  <c r="J95" i="52"/>
  <c r="J83" i="52" s="1"/>
  <c r="I95" i="52"/>
  <c r="G95" i="52"/>
  <c r="F95" i="52"/>
  <c r="E95" i="52"/>
  <c r="D95" i="52"/>
  <c r="C95" i="52" s="1"/>
  <c r="H94" i="52"/>
  <c r="C94" i="52"/>
  <c r="H93" i="52"/>
  <c r="C93" i="52"/>
  <c r="H92" i="52"/>
  <c r="C92" i="52"/>
  <c r="H91" i="52"/>
  <c r="C91" i="52"/>
  <c r="H90" i="52"/>
  <c r="C90" i="52"/>
  <c r="L89" i="52"/>
  <c r="K89" i="52"/>
  <c r="J89" i="52"/>
  <c r="H89" i="52" s="1"/>
  <c r="I89" i="52"/>
  <c r="G89" i="52"/>
  <c r="F89" i="52"/>
  <c r="C89" i="52" s="1"/>
  <c r="E89" i="52"/>
  <c r="D89" i="52"/>
  <c r="H88" i="52"/>
  <c r="C88" i="52"/>
  <c r="H87" i="52"/>
  <c r="C87" i="52"/>
  <c r="H86" i="52"/>
  <c r="C86" i="52"/>
  <c r="H85" i="52"/>
  <c r="C85" i="52"/>
  <c r="L84" i="52"/>
  <c r="L83" i="52" s="1"/>
  <c r="K84" i="52"/>
  <c r="J84" i="52"/>
  <c r="I84" i="52"/>
  <c r="H84" i="52"/>
  <c r="G84" i="52"/>
  <c r="F84" i="52"/>
  <c r="E84" i="52"/>
  <c r="D84" i="52"/>
  <c r="K83" i="52"/>
  <c r="I83" i="52"/>
  <c r="G83" i="52"/>
  <c r="F83" i="52"/>
  <c r="E83" i="52"/>
  <c r="H82" i="52"/>
  <c r="C82" i="52"/>
  <c r="H81" i="52"/>
  <c r="C81" i="52"/>
  <c r="L80" i="52"/>
  <c r="K80" i="52"/>
  <c r="J80" i="52"/>
  <c r="I80" i="52"/>
  <c r="H80" i="52"/>
  <c r="G80" i="52"/>
  <c r="F80" i="52"/>
  <c r="E80" i="52"/>
  <c r="D80" i="52"/>
  <c r="C80" i="52" s="1"/>
  <c r="H79" i="52"/>
  <c r="C79" i="52"/>
  <c r="H78" i="52"/>
  <c r="C78" i="52"/>
  <c r="L77" i="52"/>
  <c r="K77" i="52"/>
  <c r="J77" i="52"/>
  <c r="J76" i="52" s="1"/>
  <c r="H76" i="52" s="1"/>
  <c r="I77" i="52"/>
  <c r="G77" i="52"/>
  <c r="F77" i="52"/>
  <c r="F76" i="52" s="1"/>
  <c r="E77" i="52"/>
  <c r="D77" i="52"/>
  <c r="L76" i="52"/>
  <c r="L75" i="52" s="1"/>
  <c r="K76" i="52"/>
  <c r="I76" i="52"/>
  <c r="G76" i="52"/>
  <c r="E76" i="52"/>
  <c r="D76" i="52"/>
  <c r="I75" i="52"/>
  <c r="E75" i="52"/>
  <c r="H74" i="52"/>
  <c r="C74" i="52"/>
  <c r="H73" i="52"/>
  <c r="C73" i="52"/>
  <c r="H72" i="52"/>
  <c r="C72" i="52"/>
  <c r="H71" i="52"/>
  <c r="C71" i="52"/>
  <c r="H70" i="52"/>
  <c r="D70" i="52"/>
  <c r="C70" i="52" s="1"/>
  <c r="L69" i="52"/>
  <c r="K69" i="52"/>
  <c r="K67" i="52" s="1"/>
  <c r="K53" i="52" s="1"/>
  <c r="J69" i="52"/>
  <c r="I69" i="52"/>
  <c r="H69" i="52" s="1"/>
  <c r="G69" i="52"/>
  <c r="F69" i="52"/>
  <c r="E69" i="52"/>
  <c r="D69" i="52"/>
  <c r="C69" i="52"/>
  <c r="H68" i="52"/>
  <c r="C68" i="52"/>
  <c r="L67" i="52"/>
  <c r="J67" i="52"/>
  <c r="I67" i="52"/>
  <c r="G67" i="52"/>
  <c r="G53" i="52" s="1"/>
  <c r="F67" i="52"/>
  <c r="E67" i="52"/>
  <c r="D67" i="52"/>
  <c r="C67" i="52"/>
  <c r="H66" i="52"/>
  <c r="C66" i="52"/>
  <c r="H65" i="52"/>
  <c r="C65" i="52"/>
  <c r="H64" i="52"/>
  <c r="D64" i="52"/>
  <c r="C64" i="52" s="1"/>
  <c r="H63" i="52"/>
  <c r="C63" i="52"/>
  <c r="H62" i="52"/>
  <c r="C62" i="52"/>
  <c r="H61" i="52"/>
  <c r="C61" i="52"/>
  <c r="H60" i="52"/>
  <c r="C60" i="52"/>
  <c r="H59" i="52"/>
  <c r="C59" i="52"/>
  <c r="L58" i="52"/>
  <c r="K58" i="52"/>
  <c r="J58" i="52"/>
  <c r="I58" i="52"/>
  <c r="H58" i="52" s="1"/>
  <c r="G58" i="52"/>
  <c r="F58" i="52"/>
  <c r="E58" i="52"/>
  <c r="D58" i="52"/>
  <c r="C58" i="52" s="1"/>
  <c r="H57" i="52"/>
  <c r="C57" i="52"/>
  <c r="H56" i="52"/>
  <c r="C56" i="52"/>
  <c r="L55" i="52"/>
  <c r="L54" i="52" s="1"/>
  <c r="K55" i="52"/>
  <c r="J55" i="52"/>
  <c r="I55" i="52"/>
  <c r="H55" i="52"/>
  <c r="G55" i="52"/>
  <c r="F55" i="52"/>
  <c r="E55" i="52"/>
  <c r="D55" i="52"/>
  <c r="K54" i="52"/>
  <c r="J54" i="52"/>
  <c r="J53" i="52" s="1"/>
  <c r="I54" i="52"/>
  <c r="H54" i="52" s="1"/>
  <c r="G54" i="52"/>
  <c r="F54" i="52"/>
  <c r="F53" i="52" s="1"/>
  <c r="E54" i="52"/>
  <c r="L53" i="52"/>
  <c r="L52" i="52" s="1"/>
  <c r="I53" i="52"/>
  <c r="E53" i="52"/>
  <c r="H47" i="52"/>
  <c r="C47" i="52"/>
  <c r="H46" i="52"/>
  <c r="C46" i="52"/>
  <c r="L45" i="52"/>
  <c r="G45" i="52"/>
  <c r="C45" i="52" s="1"/>
  <c r="H44" i="52"/>
  <c r="C44" i="52"/>
  <c r="K43" i="52"/>
  <c r="J43" i="52"/>
  <c r="I43" i="52"/>
  <c r="H43" i="52" s="1"/>
  <c r="F43" i="52"/>
  <c r="E43" i="52"/>
  <c r="D43" i="52"/>
  <c r="H42" i="52"/>
  <c r="C42" i="52"/>
  <c r="I41" i="52"/>
  <c r="H41" i="52" s="1"/>
  <c r="D41" i="52"/>
  <c r="C41" i="52"/>
  <c r="H40" i="52"/>
  <c r="C40" i="52"/>
  <c r="H39" i="52"/>
  <c r="C39" i="52"/>
  <c r="H38" i="52"/>
  <c r="C38" i="52"/>
  <c r="H37" i="52"/>
  <c r="C37" i="52"/>
  <c r="K36" i="52"/>
  <c r="H36" i="52" s="1"/>
  <c r="F36" i="52"/>
  <c r="C36" i="52"/>
  <c r="H35" i="52"/>
  <c r="C35" i="52"/>
  <c r="H34" i="52"/>
  <c r="C34" i="52"/>
  <c r="K33" i="52"/>
  <c r="H33" i="52" s="1"/>
  <c r="F33" i="52"/>
  <c r="C33" i="52"/>
  <c r="H32" i="52"/>
  <c r="C32" i="52"/>
  <c r="K31" i="52"/>
  <c r="H31" i="52"/>
  <c r="F31" i="52"/>
  <c r="H30" i="52"/>
  <c r="C30" i="52"/>
  <c r="H29" i="52"/>
  <c r="C29" i="52"/>
  <c r="H28" i="52"/>
  <c r="C28" i="52"/>
  <c r="K27" i="52"/>
  <c r="H27" i="52" s="1"/>
  <c r="F27" i="52"/>
  <c r="C27" i="52"/>
  <c r="H25" i="52"/>
  <c r="C25" i="52"/>
  <c r="D24" i="52"/>
  <c r="C24" i="52"/>
  <c r="H23" i="52"/>
  <c r="C23" i="52"/>
  <c r="H22" i="52"/>
  <c r="C22" i="52"/>
  <c r="L21" i="52"/>
  <c r="L289" i="52" s="1"/>
  <c r="L288" i="52" s="1"/>
  <c r="K21" i="52"/>
  <c r="J21" i="52"/>
  <c r="J289" i="52" s="1"/>
  <c r="J288" i="52" s="1"/>
  <c r="I21" i="52"/>
  <c r="I289" i="52" s="1"/>
  <c r="I288" i="52" s="1"/>
  <c r="G21" i="52"/>
  <c r="F21" i="52"/>
  <c r="F289" i="52" s="1"/>
  <c r="E21" i="52"/>
  <c r="E289" i="52" s="1"/>
  <c r="E288" i="52" s="1"/>
  <c r="D21" i="52"/>
  <c r="D289" i="52" s="1"/>
  <c r="D288" i="52" s="1"/>
  <c r="C21" i="52"/>
  <c r="E20" i="52"/>
  <c r="H298" i="51"/>
  <c r="C298" i="51"/>
  <c r="H297" i="51"/>
  <c r="C297" i="51"/>
  <c r="H296" i="51"/>
  <c r="C296" i="51"/>
  <c r="H295" i="51"/>
  <c r="C295" i="51"/>
  <c r="H294" i="51"/>
  <c r="C294" i="51"/>
  <c r="H293" i="51"/>
  <c r="C293" i="51"/>
  <c r="H292" i="51"/>
  <c r="C292" i="51"/>
  <c r="H291" i="51"/>
  <c r="C291" i="51"/>
  <c r="L290" i="51"/>
  <c r="K290" i="51"/>
  <c r="J290" i="51"/>
  <c r="I290" i="51"/>
  <c r="H290" i="51"/>
  <c r="G290" i="51"/>
  <c r="F290" i="51"/>
  <c r="E290" i="51"/>
  <c r="D290" i="51"/>
  <c r="C290" i="51"/>
  <c r="K288" i="51"/>
  <c r="H285" i="51"/>
  <c r="C285" i="51"/>
  <c r="H284" i="51"/>
  <c r="C284" i="51"/>
  <c r="L283" i="51"/>
  <c r="K283" i="51"/>
  <c r="J283" i="51"/>
  <c r="I283" i="51"/>
  <c r="G283" i="51"/>
  <c r="F283" i="51"/>
  <c r="E283" i="51"/>
  <c r="D283" i="51"/>
  <c r="H282" i="51"/>
  <c r="C282" i="51"/>
  <c r="L281" i="51"/>
  <c r="K281" i="51"/>
  <c r="J281" i="51"/>
  <c r="I281" i="51"/>
  <c r="H281" i="51" s="1"/>
  <c r="G281" i="51"/>
  <c r="F281" i="51"/>
  <c r="E281" i="51"/>
  <c r="E269" i="51" s="1"/>
  <c r="D281" i="51"/>
  <c r="H280" i="51"/>
  <c r="C280" i="51"/>
  <c r="H279" i="51"/>
  <c r="C279" i="51"/>
  <c r="H278" i="51"/>
  <c r="C278" i="51"/>
  <c r="H277" i="51"/>
  <c r="C277" i="51"/>
  <c r="L276" i="51"/>
  <c r="K276" i="51"/>
  <c r="J276" i="51"/>
  <c r="H276" i="51" s="1"/>
  <c r="I276" i="51"/>
  <c r="G276" i="51"/>
  <c r="F276" i="51"/>
  <c r="E276" i="51"/>
  <c r="D276" i="51"/>
  <c r="C276" i="51"/>
  <c r="H275" i="51"/>
  <c r="C275" i="51"/>
  <c r="H274" i="51"/>
  <c r="C274" i="51"/>
  <c r="H273" i="51"/>
  <c r="C273" i="51"/>
  <c r="L272" i="51"/>
  <c r="K272" i="51"/>
  <c r="H272" i="51" s="1"/>
  <c r="J272" i="51"/>
  <c r="I272" i="51"/>
  <c r="G272" i="51"/>
  <c r="F272" i="51"/>
  <c r="E272" i="51"/>
  <c r="D272" i="51"/>
  <c r="C272" i="51"/>
  <c r="H271" i="51"/>
  <c r="C271" i="51"/>
  <c r="L270" i="51"/>
  <c r="J270" i="51"/>
  <c r="I270" i="51"/>
  <c r="G270" i="51"/>
  <c r="G269" i="51" s="1"/>
  <c r="F270" i="51"/>
  <c r="E270" i="51"/>
  <c r="D270" i="51"/>
  <c r="D269" i="51" s="1"/>
  <c r="C270" i="51"/>
  <c r="L269" i="51"/>
  <c r="J269" i="51"/>
  <c r="F269" i="51"/>
  <c r="H268" i="51"/>
  <c r="C268" i="51"/>
  <c r="H267" i="51"/>
  <c r="C267" i="51"/>
  <c r="H266" i="51"/>
  <c r="C266" i="51"/>
  <c r="H265" i="51"/>
  <c r="C265" i="51"/>
  <c r="L264" i="51"/>
  <c r="K264" i="51"/>
  <c r="H264" i="51" s="1"/>
  <c r="J264" i="51"/>
  <c r="I264" i="51"/>
  <c r="G264" i="51"/>
  <c r="F264" i="51"/>
  <c r="E264" i="51"/>
  <c r="D264" i="51"/>
  <c r="C264" i="51"/>
  <c r="H263" i="51"/>
  <c r="C263" i="51"/>
  <c r="H262" i="51"/>
  <c r="C262" i="51"/>
  <c r="H261" i="51"/>
  <c r="C261" i="51"/>
  <c r="L260" i="51"/>
  <c r="K260" i="51"/>
  <c r="K259" i="51" s="1"/>
  <c r="J260" i="51"/>
  <c r="I260" i="51"/>
  <c r="H260" i="51" s="1"/>
  <c r="G260" i="51"/>
  <c r="F260" i="51"/>
  <c r="E260" i="51"/>
  <c r="D260" i="51"/>
  <c r="C260" i="51"/>
  <c r="L259" i="51"/>
  <c r="J259" i="51"/>
  <c r="I259" i="51"/>
  <c r="H259" i="51" s="1"/>
  <c r="F259" i="51"/>
  <c r="E259" i="51"/>
  <c r="D259" i="51"/>
  <c r="H258" i="51"/>
  <c r="C258" i="51"/>
  <c r="H257" i="51"/>
  <c r="C257" i="51"/>
  <c r="H256" i="51"/>
  <c r="C256" i="51"/>
  <c r="H255" i="51"/>
  <c r="C255" i="51"/>
  <c r="H254" i="51"/>
  <c r="C254" i="51"/>
  <c r="H253" i="51"/>
  <c r="C253" i="51"/>
  <c r="L252" i="51"/>
  <c r="K252" i="51"/>
  <c r="J252" i="51"/>
  <c r="I252" i="51"/>
  <c r="G252" i="51"/>
  <c r="G251" i="51" s="1"/>
  <c r="F252" i="51"/>
  <c r="E252" i="51"/>
  <c r="D252" i="51"/>
  <c r="C252" i="51"/>
  <c r="L251" i="51"/>
  <c r="J251" i="51"/>
  <c r="I251" i="51"/>
  <c r="F251" i="51"/>
  <c r="E251" i="51"/>
  <c r="D251" i="51"/>
  <c r="H250" i="51"/>
  <c r="C250" i="51"/>
  <c r="H249" i="51"/>
  <c r="C249" i="51"/>
  <c r="H248" i="51"/>
  <c r="C248" i="51"/>
  <c r="H247" i="51"/>
  <c r="C247" i="51"/>
  <c r="L246" i="51"/>
  <c r="K246" i="51"/>
  <c r="H246" i="51" s="1"/>
  <c r="J246" i="51"/>
  <c r="I246" i="51"/>
  <c r="G246" i="51"/>
  <c r="F246" i="51"/>
  <c r="E246" i="51"/>
  <c r="D246" i="51"/>
  <c r="C246" i="51"/>
  <c r="H245" i="51"/>
  <c r="C245" i="51"/>
  <c r="H244" i="51"/>
  <c r="C244" i="51"/>
  <c r="H243" i="51"/>
  <c r="C243" i="51"/>
  <c r="H242" i="51"/>
  <c r="C242" i="51"/>
  <c r="H241" i="51"/>
  <c r="C241" i="51"/>
  <c r="H240" i="51"/>
  <c r="C240" i="51"/>
  <c r="H239" i="51"/>
  <c r="C239" i="51"/>
  <c r="L238" i="51"/>
  <c r="K238" i="51"/>
  <c r="J238" i="51"/>
  <c r="I238" i="51"/>
  <c r="G238" i="51"/>
  <c r="G231" i="51" s="1"/>
  <c r="F238" i="51"/>
  <c r="E238" i="51"/>
  <c r="D238" i="51"/>
  <c r="C238" i="51"/>
  <c r="H237" i="51"/>
  <c r="C237" i="51"/>
  <c r="H236" i="51"/>
  <c r="C236" i="51"/>
  <c r="L235" i="51"/>
  <c r="K235" i="51"/>
  <c r="J235" i="51"/>
  <c r="I235" i="51"/>
  <c r="H235" i="51" s="1"/>
  <c r="G235" i="51"/>
  <c r="F235" i="51"/>
  <c r="E235" i="51"/>
  <c r="E231" i="51" s="1"/>
  <c r="D235" i="51"/>
  <c r="C235" i="51" s="1"/>
  <c r="H234" i="51"/>
  <c r="C234" i="51"/>
  <c r="L233" i="51"/>
  <c r="K233" i="51"/>
  <c r="J233" i="51"/>
  <c r="I233" i="51"/>
  <c r="G233" i="51"/>
  <c r="F233" i="51"/>
  <c r="E233" i="51"/>
  <c r="D233" i="51"/>
  <c r="C233" i="51" s="1"/>
  <c r="H232" i="51"/>
  <c r="C232" i="51"/>
  <c r="L231" i="51"/>
  <c r="J231" i="51"/>
  <c r="F231" i="51"/>
  <c r="D231" i="51"/>
  <c r="L230" i="51"/>
  <c r="J230" i="51"/>
  <c r="F230" i="51"/>
  <c r="D230" i="51"/>
  <c r="H229" i="51"/>
  <c r="C229" i="51"/>
  <c r="H228" i="51"/>
  <c r="C228" i="51"/>
  <c r="L227" i="51"/>
  <c r="K227" i="51"/>
  <c r="J227" i="51"/>
  <c r="I227" i="51"/>
  <c r="H227" i="51" s="1"/>
  <c r="G227" i="51"/>
  <c r="F227" i="51"/>
  <c r="E227" i="51"/>
  <c r="C227" i="51" s="1"/>
  <c r="D227" i="51"/>
  <c r="H226" i="51"/>
  <c r="C226" i="51"/>
  <c r="H225" i="51"/>
  <c r="C225" i="51"/>
  <c r="H224" i="51"/>
  <c r="C224" i="51"/>
  <c r="H223" i="51"/>
  <c r="C223" i="51"/>
  <c r="H222" i="51"/>
  <c r="C222" i="51"/>
  <c r="H221" i="51"/>
  <c r="C221" i="51"/>
  <c r="H220" i="51"/>
  <c r="C220" i="51"/>
  <c r="H219" i="51"/>
  <c r="C219" i="51"/>
  <c r="H218" i="51"/>
  <c r="C218" i="51"/>
  <c r="H217" i="51"/>
  <c r="C217" i="51"/>
  <c r="L216" i="51"/>
  <c r="K216" i="51"/>
  <c r="J216" i="51"/>
  <c r="I216" i="51"/>
  <c r="G216" i="51"/>
  <c r="F216" i="51"/>
  <c r="E216" i="51"/>
  <c r="D216" i="51"/>
  <c r="C216" i="51"/>
  <c r="H215" i="51"/>
  <c r="C215" i="51"/>
  <c r="H214" i="51"/>
  <c r="C214" i="51"/>
  <c r="H213" i="51"/>
  <c r="C213" i="51"/>
  <c r="H212" i="51"/>
  <c r="C212" i="51"/>
  <c r="H211" i="51"/>
  <c r="C211" i="51"/>
  <c r="H210" i="51"/>
  <c r="C210" i="51"/>
  <c r="H209" i="51"/>
  <c r="C209" i="51"/>
  <c r="H208" i="51"/>
  <c r="C208" i="51"/>
  <c r="H207" i="51"/>
  <c r="C207" i="51"/>
  <c r="H206" i="51"/>
  <c r="C206" i="51"/>
  <c r="L205" i="51"/>
  <c r="K205" i="51"/>
  <c r="J205" i="51"/>
  <c r="I205" i="51"/>
  <c r="G205" i="51"/>
  <c r="F205" i="51"/>
  <c r="E205" i="51"/>
  <c r="D205" i="51"/>
  <c r="C205" i="51" s="1"/>
  <c r="L204" i="51"/>
  <c r="K204" i="51"/>
  <c r="J204" i="51"/>
  <c r="G204" i="51"/>
  <c r="F204" i="51"/>
  <c r="D204" i="51"/>
  <c r="H203" i="51"/>
  <c r="C203" i="51"/>
  <c r="H202" i="51"/>
  <c r="C202" i="51"/>
  <c r="H201" i="51"/>
  <c r="C201" i="51"/>
  <c r="H200" i="51"/>
  <c r="C200" i="51"/>
  <c r="H199" i="51"/>
  <c r="C199" i="51"/>
  <c r="L198" i="51"/>
  <c r="K198" i="51"/>
  <c r="H198" i="51" s="1"/>
  <c r="J198" i="51"/>
  <c r="I198" i="51"/>
  <c r="G198" i="51"/>
  <c r="G196" i="51" s="1"/>
  <c r="F198" i="51"/>
  <c r="E198" i="51"/>
  <c r="D198" i="51"/>
  <c r="C198" i="51"/>
  <c r="H197" i="51"/>
  <c r="C197" i="51"/>
  <c r="L196" i="51"/>
  <c r="K196" i="51"/>
  <c r="J196" i="51"/>
  <c r="I196" i="51"/>
  <c r="F196" i="51"/>
  <c r="E196" i="51"/>
  <c r="D196" i="51"/>
  <c r="L195" i="51"/>
  <c r="J195" i="51"/>
  <c r="F195" i="51"/>
  <c r="D195" i="51"/>
  <c r="L194" i="51"/>
  <c r="J194" i="51"/>
  <c r="F194" i="51"/>
  <c r="H193" i="51"/>
  <c r="C193" i="51"/>
  <c r="L192" i="51"/>
  <c r="L191" i="51" s="1"/>
  <c r="L187" i="51" s="1"/>
  <c r="K192" i="51"/>
  <c r="J192" i="51"/>
  <c r="I192" i="51"/>
  <c r="G192" i="51"/>
  <c r="G191" i="51" s="1"/>
  <c r="F192" i="51"/>
  <c r="E192" i="51"/>
  <c r="D192" i="51"/>
  <c r="D191" i="51" s="1"/>
  <c r="C192" i="51"/>
  <c r="J191" i="51"/>
  <c r="I191" i="51"/>
  <c r="I187" i="51" s="1"/>
  <c r="F191" i="51"/>
  <c r="E191" i="51"/>
  <c r="E187" i="51" s="1"/>
  <c r="H190" i="51"/>
  <c r="C190" i="51"/>
  <c r="H189" i="51"/>
  <c r="C189" i="51"/>
  <c r="L188" i="51"/>
  <c r="K188" i="51"/>
  <c r="J188" i="51"/>
  <c r="I188" i="51"/>
  <c r="G188" i="51"/>
  <c r="F188" i="51"/>
  <c r="E188" i="51"/>
  <c r="D188" i="51"/>
  <c r="C188" i="51"/>
  <c r="J187" i="51"/>
  <c r="F187" i="51"/>
  <c r="H186" i="51"/>
  <c r="C186" i="51"/>
  <c r="H185" i="51"/>
  <c r="C185" i="51"/>
  <c r="L184" i="51"/>
  <c r="K184" i="51"/>
  <c r="J184" i="51"/>
  <c r="I184" i="51"/>
  <c r="H184" i="51" s="1"/>
  <c r="G184" i="51"/>
  <c r="F184" i="51"/>
  <c r="E184" i="51"/>
  <c r="D184" i="51"/>
  <c r="C184" i="51"/>
  <c r="H183" i="51"/>
  <c r="C183" i="51"/>
  <c r="H182" i="51"/>
  <c r="C182" i="51"/>
  <c r="H181" i="51"/>
  <c r="C181" i="51"/>
  <c r="H180" i="51"/>
  <c r="C180" i="51"/>
  <c r="L179" i="51"/>
  <c r="K179" i="51"/>
  <c r="J179" i="51"/>
  <c r="I179" i="51"/>
  <c r="H179" i="51" s="1"/>
  <c r="G179" i="51"/>
  <c r="F179" i="51"/>
  <c r="E179" i="51"/>
  <c r="C179" i="51" s="1"/>
  <c r="D179" i="51"/>
  <c r="H178" i="51"/>
  <c r="C178" i="51"/>
  <c r="H177" i="51"/>
  <c r="C177" i="51"/>
  <c r="H176" i="51"/>
  <c r="C176" i="51"/>
  <c r="L175" i="51"/>
  <c r="K175" i="51"/>
  <c r="J175" i="51"/>
  <c r="I175" i="51"/>
  <c r="G175" i="51"/>
  <c r="F175" i="51"/>
  <c r="E175" i="51"/>
  <c r="D175" i="51"/>
  <c r="L174" i="51"/>
  <c r="K174" i="51"/>
  <c r="K173" i="51" s="1"/>
  <c r="J174" i="51"/>
  <c r="G174" i="51"/>
  <c r="G173" i="51" s="1"/>
  <c r="F174" i="51"/>
  <c r="D174" i="51"/>
  <c r="L173" i="51"/>
  <c r="J173" i="51"/>
  <c r="F173" i="51"/>
  <c r="D173" i="51"/>
  <c r="H172" i="51"/>
  <c r="C172" i="51"/>
  <c r="H171" i="51"/>
  <c r="C171" i="51"/>
  <c r="H170" i="51"/>
  <c r="C170" i="51"/>
  <c r="H169" i="51"/>
  <c r="C169" i="51"/>
  <c r="H168" i="51"/>
  <c r="C168" i="51"/>
  <c r="H167" i="51"/>
  <c r="C167" i="51"/>
  <c r="L166" i="51"/>
  <c r="K166" i="51"/>
  <c r="J166" i="51"/>
  <c r="I166" i="51"/>
  <c r="I165" i="51" s="1"/>
  <c r="G166" i="51"/>
  <c r="F166" i="51"/>
  <c r="F165" i="51" s="1"/>
  <c r="E166" i="51"/>
  <c r="E165" i="51" s="1"/>
  <c r="D166" i="51"/>
  <c r="C166" i="51" s="1"/>
  <c r="L165" i="51"/>
  <c r="K165" i="51"/>
  <c r="G165" i="51"/>
  <c r="D165" i="51"/>
  <c r="H164" i="51"/>
  <c r="C164" i="51"/>
  <c r="H163" i="51"/>
  <c r="C163" i="51"/>
  <c r="H162" i="51"/>
  <c r="C162" i="51"/>
  <c r="H161" i="51"/>
  <c r="C161" i="51"/>
  <c r="L160" i="51"/>
  <c r="K160" i="51"/>
  <c r="J160" i="51"/>
  <c r="H160" i="51" s="1"/>
  <c r="I160" i="51"/>
  <c r="G160" i="51"/>
  <c r="F160" i="51"/>
  <c r="E160" i="51"/>
  <c r="D160" i="51"/>
  <c r="H159" i="51"/>
  <c r="C159" i="51"/>
  <c r="H158" i="51"/>
  <c r="C158" i="51"/>
  <c r="H157" i="51"/>
  <c r="C157" i="51"/>
  <c r="H156" i="51"/>
  <c r="C156" i="51"/>
  <c r="H155" i="51"/>
  <c r="C155" i="51"/>
  <c r="H154" i="51"/>
  <c r="C154" i="51"/>
  <c r="H153" i="51"/>
  <c r="C153" i="51"/>
  <c r="H152" i="51"/>
  <c r="C152" i="51"/>
  <c r="L151" i="51"/>
  <c r="K151" i="51"/>
  <c r="J151" i="51"/>
  <c r="I151" i="51"/>
  <c r="H151" i="51"/>
  <c r="G151" i="51"/>
  <c r="F151" i="51"/>
  <c r="E151" i="51"/>
  <c r="D151" i="51"/>
  <c r="C151" i="51" s="1"/>
  <c r="H150" i="51"/>
  <c r="C150" i="51"/>
  <c r="H149" i="51"/>
  <c r="C149" i="51"/>
  <c r="H148" i="51"/>
  <c r="C148" i="51"/>
  <c r="H147" i="51"/>
  <c r="C147" i="51"/>
  <c r="H146" i="51"/>
  <c r="C146" i="51"/>
  <c r="H145" i="51"/>
  <c r="C145" i="51"/>
  <c r="L144" i="51"/>
  <c r="K144" i="51"/>
  <c r="J144" i="51"/>
  <c r="H144" i="51" s="1"/>
  <c r="I144" i="51"/>
  <c r="G144" i="51"/>
  <c r="F144" i="51"/>
  <c r="E144" i="51"/>
  <c r="D144" i="51"/>
  <c r="H143" i="51"/>
  <c r="C143" i="51"/>
  <c r="H142" i="51"/>
  <c r="C142" i="51"/>
  <c r="L141" i="51"/>
  <c r="K141" i="51"/>
  <c r="J141" i="51"/>
  <c r="I141" i="51"/>
  <c r="H141" i="51"/>
  <c r="G141" i="51"/>
  <c r="F141" i="51"/>
  <c r="E141" i="51"/>
  <c r="D141" i="51"/>
  <c r="C141" i="51" s="1"/>
  <c r="H140" i="51"/>
  <c r="C140" i="51"/>
  <c r="H139" i="51"/>
  <c r="C139" i="51"/>
  <c r="H138" i="51"/>
  <c r="C138" i="51"/>
  <c r="H137" i="51"/>
  <c r="C137" i="51"/>
  <c r="L136" i="51"/>
  <c r="K136" i="51"/>
  <c r="J136" i="51"/>
  <c r="H136" i="51" s="1"/>
  <c r="I136" i="51"/>
  <c r="G136" i="51"/>
  <c r="F136" i="51"/>
  <c r="E136" i="51"/>
  <c r="D136" i="51"/>
  <c r="C136" i="51" s="1"/>
  <c r="H135" i="51"/>
  <c r="C135" i="51"/>
  <c r="H134" i="51"/>
  <c r="C134" i="51"/>
  <c r="H133" i="51"/>
  <c r="C133" i="51"/>
  <c r="H132" i="51"/>
  <c r="C132" i="51"/>
  <c r="L131" i="51"/>
  <c r="K131" i="51"/>
  <c r="K130" i="51" s="1"/>
  <c r="J131" i="51"/>
  <c r="I131" i="51"/>
  <c r="H131" i="51"/>
  <c r="G131" i="51"/>
  <c r="G130" i="51" s="1"/>
  <c r="F131" i="51"/>
  <c r="E131" i="51"/>
  <c r="D131" i="51"/>
  <c r="J130" i="51"/>
  <c r="I130" i="51"/>
  <c r="F130" i="51"/>
  <c r="E130" i="51"/>
  <c r="H129" i="51"/>
  <c r="H128" i="51" s="1"/>
  <c r="C129" i="51"/>
  <c r="C128" i="51" s="1"/>
  <c r="L128" i="51"/>
  <c r="K128" i="51"/>
  <c r="J128" i="51"/>
  <c r="I128" i="51"/>
  <c r="G128" i="51"/>
  <c r="F128" i="51"/>
  <c r="E128" i="51"/>
  <c r="D128" i="51"/>
  <c r="H127" i="51"/>
  <c r="C127" i="51"/>
  <c r="H126" i="51"/>
  <c r="C126" i="51"/>
  <c r="H125" i="51"/>
  <c r="C125" i="51"/>
  <c r="H124" i="51"/>
  <c r="C124" i="51"/>
  <c r="H123" i="51"/>
  <c r="C123" i="51"/>
  <c r="L122" i="51"/>
  <c r="K122" i="51"/>
  <c r="J122" i="51"/>
  <c r="H122" i="51" s="1"/>
  <c r="I122" i="51"/>
  <c r="G122" i="51"/>
  <c r="F122" i="51"/>
  <c r="E122" i="51"/>
  <c r="D122" i="51"/>
  <c r="C122" i="51" s="1"/>
  <c r="H121" i="51"/>
  <c r="C121" i="51"/>
  <c r="H120" i="51"/>
  <c r="C120" i="51"/>
  <c r="H119" i="51"/>
  <c r="C119" i="51"/>
  <c r="H118" i="51"/>
  <c r="C118" i="51"/>
  <c r="H117" i="51"/>
  <c r="C117" i="51"/>
  <c r="L116" i="51"/>
  <c r="K116" i="51"/>
  <c r="J116" i="51"/>
  <c r="H116" i="51" s="1"/>
  <c r="I116" i="51"/>
  <c r="G116" i="51"/>
  <c r="F116" i="51"/>
  <c r="E116" i="51"/>
  <c r="D116" i="51"/>
  <c r="H115" i="51"/>
  <c r="C115" i="51"/>
  <c r="H114" i="51"/>
  <c r="C114" i="51"/>
  <c r="H113" i="51"/>
  <c r="C113" i="51"/>
  <c r="L112" i="51"/>
  <c r="K112" i="51"/>
  <c r="J112" i="51"/>
  <c r="H112" i="51" s="1"/>
  <c r="I112" i="51"/>
  <c r="G112" i="51"/>
  <c r="F112" i="51"/>
  <c r="E112" i="51"/>
  <c r="D112" i="51"/>
  <c r="C112" i="51" s="1"/>
  <c r="H111" i="51"/>
  <c r="C111" i="51"/>
  <c r="H110" i="51"/>
  <c r="C110" i="51"/>
  <c r="H109" i="51"/>
  <c r="C109" i="51"/>
  <c r="H108" i="51"/>
  <c r="C108" i="51"/>
  <c r="H107" i="51"/>
  <c r="C107" i="51"/>
  <c r="H106" i="51"/>
  <c r="C106" i="51"/>
  <c r="H105" i="51"/>
  <c r="C105" i="51"/>
  <c r="H104" i="51"/>
  <c r="C104" i="51"/>
  <c r="L103" i="51"/>
  <c r="K103" i="51"/>
  <c r="J103" i="51"/>
  <c r="I103" i="51"/>
  <c r="H103" i="51"/>
  <c r="G103" i="51"/>
  <c r="F103" i="51"/>
  <c r="E103" i="51"/>
  <c r="D103" i="51"/>
  <c r="C103" i="51" s="1"/>
  <c r="H102" i="51"/>
  <c r="C102" i="51"/>
  <c r="H101" i="51"/>
  <c r="C101" i="51"/>
  <c r="H100" i="51"/>
  <c r="C100" i="51"/>
  <c r="H99" i="51"/>
  <c r="C99" i="51"/>
  <c r="H98" i="51"/>
  <c r="C98" i="51"/>
  <c r="H97" i="51"/>
  <c r="C97" i="51"/>
  <c r="H96" i="51"/>
  <c r="C96" i="51"/>
  <c r="L95" i="51"/>
  <c r="K95" i="51"/>
  <c r="J95" i="51"/>
  <c r="I95" i="51"/>
  <c r="H95" i="51"/>
  <c r="G95" i="51"/>
  <c r="F95" i="51"/>
  <c r="E95" i="51"/>
  <c r="D95" i="51"/>
  <c r="C95" i="51" s="1"/>
  <c r="H94" i="51"/>
  <c r="C94" i="51"/>
  <c r="H93" i="51"/>
  <c r="C93" i="51"/>
  <c r="H92" i="51"/>
  <c r="C92" i="51"/>
  <c r="H91" i="51"/>
  <c r="C91" i="51"/>
  <c r="H90" i="51"/>
  <c r="C90" i="51"/>
  <c r="L89" i="51"/>
  <c r="L83" i="51" s="1"/>
  <c r="K89" i="51"/>
  <c r="J89" i="51"/>
  <c r="I89" i="51"/>
  <c r="H89" i="51"/>
  <c r="G89" i="51"/>
  <c r="F89" i="51"/>
  <c r="E89" i="51"/>
  <c r="D89" i="51"/>
  <c r="H88" i="51"/>
  <c r="C88" i="51"/>
  <c r="H87" i="51"/>
  <c r="C87" i="51"/>
  <c r="H86" i="51"/>
  <c r="C86" i="51"/>
  <c r="H85" i="51"/>
  <c r="C85" i="51"/>
  <c r="L84" i="51"/>
  <c r="K84" i="51"/>
  <c r="J84" i="51"/>
  <c r="I84" i="51"/>
  <c r="I83" i="51" s="1"/>
  <c r="G84" i="51"/>
  <c r="F84" i="51"/>
  <c r="F83" i="51" s="1"/>
  <c r="E84" i="51"/>
  <c r="E83" i="51" s="1"/>
  <c r="D84" i="51"/>
  <c r="C84" i="51" s="1"/>
  <c r="K83" i="51"/>
  <c r="G83" i="51"/>
  <c r="H82" i="51"/>
  <c r="C82" i="51"/>
  <c r="H81" i="51"/>
  <c r="C81" i="51"/>
  <c r="L80" i="51"/>
  <c r="K80" i="51"/>
  <c r="J80" i="51"/>
  <c r="I80" i="51"/>
  <c r="G80" i="51"/>
  <c r="F80" i="51"/>
  <c r="E80" i="51"/>
  <c r="D80" i="51"/>
  <c r="C80" i="51" s="1"/>
  <c r="H79" i="51"/>
  <c r="C79" i="51"/>
  <c r="H78" i="51"/>
  <c r="C78" i="51"/>
  <c r="L77" i="51"/>
  <c r="L76" i="51" s="1"/>
  <c r="K77" i="51"/>
  <c r="K76" i="51" s="1"/>
  <c r="J77" i="51"/>
  <c r="I77" i="51"/>
  <c r="H77" i="51"/>
  <c r="G77" i="51"/>
  <c r="G76" i="51" s="1"/>
  <c r="F77" i="51"/>
  <c r="E77" i="51"/>
  <c r="D77" i="51"/>
  <c r="I76" i="51"/>
  <c r="I75" i="51" s="1"/>
  <c r="F76" i="51"/>
  <c r="E76" i="51"/>
  <c r="H74" i="51"/>
  <c r="C74" i="51"/>
  <c r="H73" i="51"/>
  <c r="C73" i="51"/>
  <c r="H72" i="51"/>
  <c r="C72" i="51"/>
  <c r="H71" i="51"/>
  <c r="C71" i="51"/>
  <c r="H70" i="51"/>
  <c r="D70" i="51"/>
  <c r="C70" i="51"/>
  <c r="L69" i="51"/>
  <c r="K69" i="51"/>
  <c r="J69" i="51"/>
  <c r="I69" i="51"/>
  <c r="G69" i="51"/>
  <c r="F69" i="51"/>
  <c r="E69" i="51"/>
  <c r="C69" i="51" s="1"/>
  <c r="D69" i="51"/>
  <c r="H68" i="51"/>
  <c r="C68" i="51"/>
  <c r="L67" i="51"/>
  <c r="K67" i="51"/>
  <c r="J67" i="51"/>
  <c r="G67" i="51"/>
  <c r="F67" i="51"/>
  <c r="E67" i="51"/>
  <c r="C67" i="51" s="1"/>
  <c r="D67" i="51"/>
  <c r="H66" i="51"/>
  <c r="C66" i="51"/>
  <c r="H65" i="51"/>
  <c r="C65" i="51"/>
  <c r="H64" i="51"/>
  <c r="D64" i="51"/>
  <c r="H63" i="51"/>
  <c r="D63" i="51"/>
  <c r="C63" i="51"/>
  <c r="H62" i="51"/>
  <c r="C62" i="51"/>
  <c r="H61" i="51"/>
  <c r="C61" i="51"/>
  <c r="H60" i="51"/>
  <c r="C60" i="51"/>
  <c r="H59" i="51"/>
  <c r="C59" i="51"/>
  <c r="L58" i="51"/>
  <c r="K58" i="51"/>
  <c r="J58" i="51"/>
  <c r="I58" i="51"/>
  <c r="H58" i="51" s="1"/>
  <c r="G58" i="51"/>
  <c r="F58" i="51"/>
  <c r="E58" i="51"/>
  <c r="H57" i="51"/>
  <c r="C57" i="51"/>
  <c r="H56" i="51"/>
  <c r="C56" i="51"/>
  <c r="L55" i="51"/>
  <c r="K55" i="51"/>
  <c r="K54" i="51" s="1"/>
  <c r="K53" i="51" s="1"/>
  <c r="J55" i="51"/>
  <c r="J54" i="51" s="1"/>
  <c r="J53" i="51" s="1"/>
  <c r="I55" i="51"/>
  <c r="G55" i="51"/>
  <c r="G54" i="51" s="1"/>
  <c r="F55" i="51"/>
  <c r="F54" i="51" s="1"/>
  <c r="F53" i="51" s="1"/>
  <c r="E55" i="51"/>
  <c r="D55" i="51"/>
  <c r="C55" i="51"/>
  <c r="L54" i="51"/>
  <c r="L53" i="51" s="1"/>
  <c r="I54" i="51"/>
  <c r="E54" i="51"/>
  <c r="E53" i="51" s="1"/>
  <c r="G53" i="51"/>
  <c r="H47" i="51"/>
  <c r="C47" i="51"/>
  <c r="H46" i="51"/>
  <c r="C46" i="51"/>
  <c r="L45" i="51"/>
  <c r="H45" i="51"/>
  <c r="G45" i="51"/>
  <c r="C45" i="51"/>
  <c r="H44" i="51"/>
  <c r="C44" i="51"/>
  <c r="K43" i="51"/>
  <c r="J43" i="51"/>
  <c r="I43" i="51"/>
  <c r="H43" i="51"/>
  <c r="F43" i="51"/>
  <c r="E43" i="51"/>
  <c r="D43" i="51"/>
  <c r="C43" i="51"/>
  <c r="H42" i="51"/>
  <c r="C42" i="51"/>
  <c r="I41" i="51"/>
  <c r="H41" i="51"/>
  <c r="D41" i="51"/>
  <c r="C41" i="51"/>
  <c r="K40" i="51"/>
  <c r="H40" i="51"/>
  <c r="C40" i="51"/>
  <c r="H39" i="51"/>
  <c r="C39" i="51"/>
  <c r="H38" i="51"/>
  <c r="C38" i="51"/>
  <c r="H37" i="51"/>
  <c r="C37" i="51"/>
  <c r="K36" i="51"/>
  <c r="H36" i="51" s="1"/>
  <c r="F36" i="51"/>
  <c r="C36" i="51" s="1"/>
  <c r="H35" i="51"/>
  <c r="C35" i="51"/>
  <c r="H34" i="51"/>
  <c r="C34" i="51"/>
  <c r="K33" i="51"/>
  <c r="H33" i="51" s="1"/>
  <c r="F33" i="51"/>
  <c r="C33" i="51" s="1"/>
  <c r="H32" i="51"/>
  <c r="C32" i="51"/>
  <c r="K31" i="51"/>
  <c r="H31" i="51" s="1"/>
  <c r="F31" i="51"/>
  <c r="H30" i="51"/>
  <c r="C30" i="51"/>
  <c r="H29" i="51"/>
  <c r="C29" i="51"/>
  <c r="H28" i="51"/>
  <c r="C28" i="51"/>
  <c r="K27" i="51"/>
  <c r="F27" i="51"/>
  <c r="C27" i="51" s="1"/>
  <c r="H25" i="51"/>
  <c r="C25" i="51"/>
  <c r="C24" i="51"/>
  <c r="H23" i="51"/>
  <c r="C23" i="51"/>
  <c r="H22" i="51"/>
  <c r="C22" i="51"/>
  <c r="L21" i="51"/>
  <c r="L289" i="51" s="1"/>
  <c r="L288" i="51" s="1"/>
  <c r="K21" i="51"/>
  <c r="K289" i="51" s="1"/>
  <c r="J21" i="51"/>
  <c r="I21" i="51"/>
  <c r="I289" i="51" s="1"/>
  <c r="I288" i="51" s="1"/>
  <c r="G21" i="51"/>
  <c r="G289" i="51" s="1"/>
  <c r="G288" i="51" s="1"/>
  <c r="F21" i="51"/>
  <c r="E21" i="51"/>
  <c r="E289" i="51" s="1"/>
  <c r="E288" i="51" s="1"/>
  <c r="D21" i="51"/>
  <c r="D289" i="51" s="1"/>
  <c r="D288" i="51" s="1"/>
  <c r="L20" i="51"/>
  <c r="G20" i="51"/>
  <c r="E20" i="51"/>
  <c r="D20" i="51"/>
  <c r="H298" i="50"/>
  <c r="C298" i="50"/>
  <c r="H297" i="50"/>
  <c r="C297" i="50"/>
  <c r="H296" i="50"/>
  <c r="C296" i="50"/>
  <c r="H295" i="50"/>
  <c r="C295" i="50"/>
  <c r="H294" i="50"/>
  <c r="C294" i="50"/>
  <c r="H293" i="50"/>
  <c r="C293" i="50"/>
  <c r="H292" i="50"/>
  <c r="C292" i="50"/>
  <c r="H291" i="50"/>
  <c r="H290" i="50" s="1"/>
  <c r="C291" i="50"/>
  <c r="L290" i="50"/>
  <c r="K290" i="50"/>
  <c r="J290" i="50"/>
  <c r="I290" i="50"/>
  <c r="G290" i="50"/>
  <c r="F290" i="50"/>
  <c r="E290" i="50"/>
  <c r="D290" i="50"/>
  <c r="C290" i="50"/>
  <c r="H289" i="50"/>
  <c r="J288" i="50"/>
  <c r="H285" i="50"/>
  <c r="C285" i="50"/>
  <c r="H284" i="50"/>
  <c r="C284" i="50"/>
  <c r="L283" i="50"/>
  <c r="K283" i="50"/>
  <c r="K286" i="50" s="1"/>
  <c r="J283" i="50"/>
  <c r="I283" i="50"/>
  <c r="H283" i="50"/>
  <c r="G283" i="50"/>
  <c r="G286" i="50" s="1"/>
  <c r="F283" i="50"/>
  <c r="E283" i="50"/>
  <c r="D283" i="50"/>
  <c r="H282" i="50"/>
  <c r="C282" i="50"/>
  <c r="L281" i="50"/>
  <c r="L269" i="50" s="1"/>
  <c r="K281" i="50"/>
  <c r="J281" i="50"/>
  <c r="I281" i="50"/>
  <c r="H281" i="50"/>
  <c r="G281" i="50"/>
  <c r="F281" i="50"/>
  <c r="E281" i="50"/>
  <c r="D281" i="50"/>
  <c r="C281" i="50" s="1"/>
  <c r="H280" i="50"/>
  <c r="C280" i="50"/>
  <c r="H279" i="50"/>
  <c r="C279" i="50"/>
  <c r="H278" i="50"/>
  <c r="C278" i="50"/>
  <c r="H277" i="50"/>
  <c r="C277" i="50"/>
  <c r="L276" i="50"/>
  <c r="K276" i="50"/>
  <c r="J276" i="50"/>
  <c r="I276" i="50"/>
  <c r="H276" i="50" s="1"/>
  <c r="G276" i="50"/>
  <c r="F276" i="50"/>
  <c r="E276" i="50"/>
  <c r="D276" i="50"/>
  <c r="H275" i="50"/>
  <c r="C275" i="50"/>
  <c r="H274" i="50"/>
  <c r="C274" i="50"/>
  <c r="H273" i="50"/>
  <c r="C273" i="50"/>
  <c r="L272" i="50"/>
  <c r="K272" i="50"/>
  <c r="J272" i="50"/>
  <c r="H272" i="50" s="1"/>
  <c r="I272" i="50"/>
  <c r="G272" i="50"/>
  <c r="F272" i="50"/>
  <c r="E272" i="50"/>
  <c r="D272" i="50"/>
  <c r="H271" i="50"/>
  <c r="C271" i="50"/>
  <c r="L270" i="50"/>
  <c r="K270" i="50"/>
  <c r="J270" i="50"/>
  <c r="I270" i="50"/>
  <c r="G270" i="50"/>
  <c r="F270" i="50"/>
  <c r="E270" i="50"/>
  <c r="D270" i="50"/>
  <c r="K269" i="50"/>
  <c r="I269" i="50"/>
  <c r="G269" i="50"/>
  <c r="E269" i="50"/>
  <c r="H268" i="50"/>
  <c r="C268" i="50"/>
  <c r="H267" i="50"/>
  <c r="C267" i="50"/>
  <c r="H266" i="50"/>
  <c r="C266" i="50"/>
  <c r="H265" i="50"/>
  <c r="C265" i="50"/>
  <c r="L264" i="50"/>
  <c r="K264" i="50"/>
  <c r="J264" i="50"/>
  <c r="I264" i="50"/>
  <c r="G264" i="50"/>
  <c r="F264" i="50"/>
  <c r="C264" i="50" s="1"/>
  <c r="E264" i="50"/>
  <c r="D264" i="50"/>
  <c r="H263" i="50"/>
  <c r="C263" i="50"/>
  <c r="H262" i="50"/>
  <c r="C262" i="50"/>
  <c r="H261" i="50"/>
  <c r="C261" i="50"/>
  <c r="L260" i="50"/>
  <c r="K260" i="50"/>
  <c r="J260" i="50"/>
  <c r="I260" i="50"/>
  <c r="G260" i="50"/>
  <c r="F260" i="50"/>
  <c r="E260" i="50"/>
  <c r="D260" i="50"/>
  <c r="L259" i="50"/>
  <c r="K259" i="50"/>
  <c r="I259" i="50"/>
  <c r="G259" i="50"/>
  <c r="E259" i="50"/>
  <c r="D259" i="50"/>
  <c r="H258" i="50"/>
  <c r="C258" i="50"/>
  <c r="H257" i="50"/>
  <c r="C257" i="50"/>
  <c r="H256" i="50"/>
  <c r="C256" i="50"/>
  <c r="H255" i="50"/>
  <c r="C255" i="50"/>
  <c r="H254" i="50"/>
  <c r="C254" i="50"/>
  <c r="H253" i="50"/>
  <c r="C253" i="50"/>
  <c r="L252" i="50"/>
  <c r="K252" i="50"/>
  <c r="J252" i="50"/>
  <c r="I252" i="50"/>
  <c r="G252" i="50"/>
  <c r="F252" i="50"/>
  <c r="F251" i="50" s="1"/>
  <c r="E252" i="50"/>
  <c r="D252" i="50"/>
  <c r="L251" i="50"/>
  <c r="K251" i="50"/>
  <c r="I251" i="50"/>
  <c r="G251" i="50"/>
  <c r="E251" i="50"/>
  <c r="D251" i="50"/>
  <c r="H250" i="50"/>
  <c r="C250" i="50"/>
  <c r="H249" i="50"/>
  <c r="C249" i="50"/>
  <c r="H248" i="50"/>
  <c r="C248" i="50"/>
  <c r="H247" i="50"/>
  <c r="C247" i="50"/>
  <c r="L246" i="50"/>
  <c r="K246" i="50"/>
  <c r="J246" i="50"/>
  <c r="H246" i="50" s="1"/>
  <c r="I246" i="50"/>
  <c r="G246" i="50"/>
  <c r="F246" i="50"/>
  <c r="E246" i="50"/>
  <c r="D246" i="50"/>
  <c r="C246" i="50" s="1"/>
  <c r="H245" i="50"/>
  <c r="C245" i="50"/>
  <c r="H244" i="50"/>
  <c r="C244" i="50"/>
  <c r="H243" i="50"/>
  <c r="C243" i="50"/>
  <c r="H242" i="50"/>
  <c r="C242" i="50"/>
  <c r="H241" i="50"/>
  <c r="C241" i="50"/>
  <c r="H240" i="50"/>
  <c r="C240" i="50"/>
  <c r="H239" i="50"/>
  <c r="C239" i="50"/>
  <c r="L238" i="50"/>
  <c r="K238" i="50"/>
  <c r="J238" i="50"/>
  <c r="I238" i="50"/>
  <c r="G238" i="50"/>
  <c r="F238" i="50"/>
  <c r="E238" i="50"/>
  <c r="D238" i="50"/>
  <c r="H237" i="50"/>
  <c r="C237" i="50"/>
  <c r="H236" i="50"/>
  <c r="C236" i="50"/>
  <c r="L235" i="50"/>
  <c r="L231" i="50" s="1"/>
  <c r="L230" i="50" s="1"/>
  <c r="K235" i="50"/>
  <c r="J235" i="50"/>
  <c r="I235" i="50"/>
  <c r="H235" i="50"/>
  <c r="G235" i="50"/>
  <c r="F235" i="50"/>
  <c r="E235" i="50"/>
  <c r="D235" i="50"/>
  <c r="C235" i="50" s="1"/>
  <c r="H234" i="50"/>
  <c r="C234" i="50"/>
  <c r="L233" i="50"/>
  <c r="K233" i="50"/>
  <c r="J233" i="50"/>
  <c r="I233" i="50"/>
  <c r="H233" i="50"/>
  <c r="G233" i="50"/>
  <c r="F233" i="50"/>
  <c r="E233" i="50"/>
  <c r="D233" i="50"/>
  <c r="C233" i="50" s="1"/>
  <c r="H232" i="50"/>
  <c r="C232" i="50"/>
  <c r="K231" i="50"/>
  <c r="I231" i="50"/>
  <c r="G231" i="50"/>
  <c r="E231" i="50"/>
  <c r="K230" i="50"/>
  <c r="I230" i="50"/>
  <c r="G230" i="50"/>
  <c r="E230" i="50"/>
  <c r="H229" i="50"/>
  <c r="C229" i="50"/>
  <c r="H228" i="50"/>
  <c r="C228" i="50"/>
  <c r="L227" i="50"/>
  <c r="K227" i="50"/>
  <c r="J227" i="50"/>
  <c r="I227" i="50"/>
  <c r="H227" i="50"/>
  <c r="G227" i="50"/>
  <c r="F227" i="50"/>
  <c r="E227" i="50"/>
  <c r="D227" i="50"/>
  <c r="C227" i="50" s="1"/>
  <c r="H226" i="50"/>
  <c r="C226" i="50"/>
  <c r="H225" i="50"/>
  <c r="C225" i="50"/>
  <c r="H224" i="50"/>
  <c r="C224" i="50"/>
  <c r="H223" i="50"/>
  <c r="C223" i="50"/>
  <c r="H222" i="50"/>
  <c r="C222" i="50"/>
  <c r="H221" i="50"/>
  <c r="C221" i="50"/>
  <c r="H220" i="50"/>
  <c r="C220" i="50"/>
  <c r="H219" i="50"/>
  <c r="C219" i="50"/>
  <c r="H218" i="50"/>
  <c r="C218" i="50"/>
  <c r="H217" i="50"/>
  <c r="C217" i="50"/>
  <c r="L216" i="50"/>
  <c r="K216" i="50"/>
  <c r="J216" i="50"/>
  <c r="I216" i="50"/>
  <c r="G216" i="50"/>
  <c r="F216" i="50"/>
  <c r="C216" i="50" s="1"/>
  <c r="E216" i="50"/>
  <c r="D216" i="50"/>
  <c r="H215" i="50"/>
  <c r="C215" i="50"/>
  <c r="H214" i="50"/>
  <c r="C214" i="50"/>
  <c r="H213" i="50"/>
  <c r="C213" i="50"/>
  <c r="H212" i="50"/>
  <c r="C212" i="50"/>
  <c r="H211" i="50"/>
  <c r="C211" i="50"/>
  <c r="H210" i="50"/>
  <c r="C210" i="50"/>
  <c r="H209" i="50"/>
  <c r="C209" i="50"/>
  <c r="H208" i="50"/>
  <c r="C208" i="50"/>
  <c r="H207" i="50"/>
  <c r="C207" i="50"/>
  <c r="H206" i="50"/>
  <c r="C206" i="50"/>
  <c r="L205" i="50"/>
  <c r="L204" i="50" s="1"/>
  <c r="L195" i="50" s="1"/>
  <c r="L194" i="50" s="1"/>
  <c r="K205" i="50"/>
  <c r="J205" i="50"/>
  <c r="I205" i="50"/>
  <c r="H205" i="50"/>
  <c r="G205" i="50"/>
  <c r="F205" i="50"/>
  <c r="E205" i="50"/>
  <c r="D205" i="50"/>
  <c r="K204" i="50"/>
  <c r="J204" i="50"/>
  <c r="I204" i="50"/>
  <c r="G204" i="50"/>
  <c r="F204" i="50"/>
  <c r="E204" i="50"/>
  <c r="H203" i="50"/>
  <c r="C203" i="50"/>
  <c r="H202" i="50"/>
  <c r="C202" i="50"/>
  <c r="H201" i="50"/>
  <c r="C201" i="50"/>
  <c r="H200" i="50"/>
  <c r="C200" i="50"/>
  <c r="H199" i="50"/>
  <c r="C199" i="50"/>
  <c r="L198" i="50"/>
  <c r="K198" i="50"/>
  <c r="J198" i="50"/>
  <c r="I198" i="50"/>
  <c r="H198" i="50" s="1"/>
  <c r="G198" i="50"/>
  <c r="F198" i="50"/>
  <c r="E198" i="50"/>
  <c r="D198" i="50"/>
  <c r="C198" i="50" s="1"/>
  <c r="H197" i="50"/>
  <c r="C197" i="50"/>
  <c r="L196" i="50"/>
  <c r="K196" i="50"/>
  <c r="J196" i="50"/>
  <c r="I196" i="50"/>
  <c r="H196" i="50" s="1"/>
  <c r="G196" i="50"/>
  <c r="F196" i="50"/>
  <c r="E196" i="50"/>
  <c r="D196" i="50"/>
  <c r="K195" i="50"/>
  <c r="I195" i="50"/>
  <c r="G195" i="50"/>
  <c r="E195" i="50"/>
  <c r="K194" i="50"/>
  <c r="I194" i="50"/>
  <c r="G194" i="50"/>
  <c r="E194" i="50"/>
  <c r="H193" i="50"/>
  <c r="C193" i="50"/>
  <c r="L192" i="50"/>
  <c r="K192" i="50"/>
  <c r="J192" i="50"/>
  <c r="I192" i="50"/>
  <c r="G192" i="50"/>
  <c r="F192" i="50"/>
  <c r="F191" i="50" s="1"/>
  <c r="E192" i="50"/>
  <c r="D192" i="50"/>
  <c r="C192" i="50" s="1"/>
  <c r="L191" i="50"/>
  <c r="L187" i="50" s="1"/>
  <c r="K191" i="50"/>
  <c r="I191" i="50"/>
  <c r="G191" i="50"/>
  <c r="E191" i="50"/>
  <c r="D191" i="50"/>
  <c r="H190" i="50"/>
  <c r="C190" i="50"/>
  <c r="H189" i="50"/>
  <c r="C189" i="50"/>
  <c r="L188" i="50"/>
  <c r="K188" i="50"/>
  <c r="J188" i="50"/>
  <c r="I188" i="50"/>
  <c r="G188" i="50"/>
  <c r="F188" i="50"/>
  <c r="F187" i="50" s="1"/>
  <c r="E188" i="50"/>
  <c r="D188" i="50"/>
  <c r="C188" i="50" s="1"/>
  <c r="K187" i="50"/>
  <c r="I187" i="50"/>
  <c r="G187" i="50"/>
  <c r="E187" i="50"/>
  <c r="H186" i="50"/>
  <c r="C186" i="50"/>
  <c r="H185" i="50"/>
  <c r="C185" i="50"/>
  <c r="L184" i="50"/>
  <c r="K184" i="50"/>
  <c r="J184" i="50"/>
  <c r="I184" i="50"/>
  <c r="G184" i="50"/>
  <c r="F184" i="50"/>
  <c r="C184" i="50" s="1"/>
  <c r="E184" i="50"/>
  <c r="D184" i="50"/>
  <c r="H183" i="50"/>
  <c r="C183" i="50"/>
  <c r="H182" i="50"/>
  <c r="C182" i="50"/>
  <c r="H181" i="50"/>
  <c r="C181" i="50"/>
  <c r="H180" i="50"/>
  <c r="C180" i="50"/>
  <c r="L179" i="50"/>
  <c r="K179" i="50"/>
  <c r="J179" i="50"/>
  <c r="I179" i="50"/>
  <c r="H179" i="50"/>
  <c r="G179" i="50"/>
  <c r="F179" i="50"/>
  <c r="E179" i="50"/>
  <c r="D179" i="50"/>
  <c r="C179" i="50" s="1"/>
  <c r="H178" i="50"/>
  <c r="C178" i="50"/>
  <c r="H177" i="50"/>
  <c r="C177" i="50"/>
  <c r="H176" i="50"/>
  <c r="C176" i="50"/>
  <c r="L175" i="50"/>
  <c r="K175" i="50"/>
  <c r="J175" i="50"/>
  <c r="I175" i="50"/>
  <c r="H175" i="50"/>
  <c r="G175" i="50"/>
  <c r="F175" i="50"/>
  <c r="E175" i="50"/>
  <c r="D175" i="50"/>
  <c r="K174" i="50"/>
  <c r="J174" i="50"/>
  <c r="I174" i="50"/>
  <c r="G174" i="50"/>
  <c r="F174" i="50"/>
  <c r="F173" i="50" s="1"/>
  <c r="E174" i="50"/>
  <c r="K173" i="50"/>
  <c r="I173" i="50"/>
  <c r="G173" i="50"/>
  <c r="E173" i="50"/>
  <c r="H172" i="50"/>
  <c r="C172" i="50"/>
  <c r="H171" i="50"/>
  <c r="C171" i="50"/>
  <c r="H170" i="50"/>
  <c r="C170" i="50"/>
  <c r="H169" i="50"/>
  <c r="C169" i="50"/>
  <c r="H168" i="50"/>
  <c r="C168" i="50"/>
  <c r="H167" i="50"/>
  <c r="C167" i="50"/>
  <c r="L166" i="50"/>
  <c r="K166" i="50"/>
  <c r="J166" i="50"/>
  <c r="I166" i="50"/>
  <c r="G166" i="50"/>
  <c r="F166" i="50"/>
  <c r="F165" i="50" s="1"/>
  <c r="E166" i="50"/>
  <c r="D166" i="50"/>
  <c r="C166" i="50" s="1"/>
  <c r="L165" i="50"/>
  <c r="K165" i="50"/>
  <c r="I165" i="50"/>
  <c r="G165" i="50"/>
  <c r="E165" i="50"/>
  <c r="D165" i="50"/>
  <c r="H164" i="50"/>
  <c r="C164" i="50"/>
  <c r="H163" i="50"/>
  <c r="C163" i="50"/>
  <c r="H162" i="50"/>
  <c r="C162" i="50"/>
  <c r="H161" i="50"/>
  <c r="C161" i="50"/>
  <c r="L160" i="50"/>
  <c r="K160" i="50"/>
  <c r="J160" i="50"/>
  <c r="H160" i="50" s="1"/>
  <c r="I160" i="50"/>
  <c r="G160" i="50"/>
  <c r="F160" i="50"/>
  <c r="E160" i="50"/>
  <c r="D160" i="50"/>
  <c r="H159" i="50"/>
  <c r="C159" i="50"/>
  <c r="H158" i="50"/>
  <c r="C158" i="50"/>
  <c r="H157" i="50"/>
  <c r="C157" i="50"/>
  <c r="H156" i="50"/>
  <c r="C156" i="50"/>
  <c r="H155" i="50"/>
  <c r="C155" i="50"/>
  <c r="H154" i="50"/>
  <c r="C154" i="50"/>
  <c r="H153" i="50"/>
  <c r="C153" i="50"/>
  <c r="H152" i="50"/>
  <c r="C152" i="50"/>
  <c r="L151" i="50"/>
  <c r="K151" i="50"/>
  <c r="J151" i="50"/>
  <c r="I151" i="50"/>
  <c r="H151" i="50"/>
  <c r="G151" i="50"/>
  <c r="F151" i="50"/>
  <c r="E151" i="50"/>
  <c r="D151" i="50"/>
  <c r="C151" i="50" s="1"/>
  <c r="H150" i="50"/>
  <c r="C150" i="50"/>
  <c r="H149" i="50"/>
  <c r="C149" i="50"/>
  <c r="H148" i="50"/>
  <c r="C148" i="50"/>
  <c r="H147" i="50"/>
  <c r="C147" i="50"/>
  <c r="H146" i="50"/>
  <c r="C146" i="50"/>
  <c r="H145" i="50"/>
  <c r="C145" i="50"/>
  <c r="L144" i="50"/>
  <c r="K144" i="50"/>
  <c r="J144" i="50"/>
  <c r="H144" i="50" s="1"/>
  <c r="I144" i="50"/>
  <c r="G144" i="50"/>
  <c r="F144" i="50"/>
  <c r="F130" i="50" s="1"/>
  <c r="E144" i="50"/>
  <c r="D144" i="50"/>
  <c r="C144" i="50" s="1"/>
  <c r="H143" i="50"/>
  <c r="C143" i="50"/>
  <c r="H142" i="50"/>
  <c r="C142" i="50"/>
  <c r="L141" i="50"/>
  <c r="K141" i="50"/>
  <c r="J141" i="50"/>
  <c r="I141" i="50"/>
  <c r="H141" i="50"/>
  <c r="G141" i="50"/>
  <c r="F141" i="50"/>
  <c r="E141" i="50"/>
  <c r="D141" i="50"/>
  <c r="C141" i="50" s="1"/>
  <c r="H140" i="50"/>
  <c r="C140" i="50"/>
  <c r="H139" i="50"/>
  <c r="C139" i="50"/>
  <c r="H138" i="50"/>
  <c r="C138" i="50"/>
  <c r="H137" i="50"/>
  <c r="C137" i="50"/>
  <c r="L136" i="50"/>
  <c r="K136" i="50"/>
  <c r="J136" i="50"/>
  <c r="H136" i="50" s="1"/>
  <c r="I136" i="50"/>
  <c r="G136" i="50"/>
  <c r="F136" i="50"/>
  <c r="E136" i="50"/>
  <c r="D136" i="50"/>
  <c r="C136" i="50" s="1"/>
  <c r="H135" i="50"/>
  <c r="C135" i="50"/>
  <c r="H134" i="50"/>
  <c r="C134" i="50"/>
  <c r="H133" i="50"/>
  <c r="C133" i="50"/>
  <c r="H132" i="50"/>
  <c r="C132" i="50"/>
  <c r="L131" i="50"/>
  <c r="K131" i="50"/>
  <c r="J131" i="50"/>
  <c r="I131" i="50"/>
  <c r="H131" i="50"/>
  <c r="G131" i="50"/>
  <c r="F131" i="50"/>
  <c r="E131" i="50"/>
  <c r="D131" i="50"/>
  <c r="K130" i="50"/>
  <c r="J130" i="50"/>
  <c r="I130" i="50"/>
  <c r="G130" i="50"/>
  <c r="E130" i="50"/>
  <c r="H129" i="50"/>
  <c r="H128" i="50" s="1"/>
  <c r="C129" i="50"/>
  <c r="L128" i="50"/>
  <c r="K128" i="50"/>
  <c r="J128" i="50"/>
  <c r="I128" i="50"/>
  <c r="G128" i="50"/>
  <c r="F128" i="50"/>
  <c r="E128" i="50"/>
  <c r="D128" i="50"/>
  <c r="C128" i="50"/>
  <c r="H127" i="50"/>
  <c r="C127" i="50"/>
  <c r="H126" i="50"/>
  <c r="C126" i="50"/>
  <c r="H125" i="50"/>
  <c r="C125" i="50"/>
  <c r="H124" i="50"/>
  <c r="C124" i="50"/>
  <c r="H123" i="50"/>
  <c r="C123" i="50"/>
  <c r="L122" i="50"/>
  <c r="K122" i="50"/>
  <c r="J122" i="50"/>
  <c r="I122" i="50"/>
  <c r="G122" i="50"/>
  <c r="F122" i="50"/>
  <c r="C122" i="50" s="1"/>
  <c r="E122" i="50"/>
  <c r="D122" i="50"/>
  <c r="H121" i="50"/>
  <c r="C121" i="50"/>
  <c r="H120" i="50"/>
  <c r="C120" i="50"/>
  <c r="H119" i="50"/>
  <c r="C119" i="50"/>
  <c r="H118" i="50"/>
  <c r="C118" i="50"/>
  <c r="H117" i="50"/>
  <c r="C117" i="50"/>
  <c r="L116" i="50"/>
  <c r="K116" i="50"/>
  <c r="J116" i="50"/>
  <c r="H116" i="50" s="1"/>
  <c r="I116" i="50"/>
  <c r="G116" i="50"/>
  <c r="F116" i="50"/>
  <c r="C116" i="50" s="1"/>
  <c r="E116" i="50"/>
  <c r="D116" i="50"/>
  <c r="H115" i="50"/>
  <c r="C115" i="50"/>
  <c r="H114" i="50"/>
  <c r="C114" i="50"/>
  <c r="H113" i="50"/>
  <c r="C113" i="50"/>
  <c r="L112" i="50"/>
  <c r="K112" i="50"/>
  <c r="J112" i="50"/>
  <c r="H112" i="50" s="1"/>
  <c r="I112" i="50"/>
  <c r="G112" i="50"/>
  <c r="F112" i="50"/>
  <c r="E112" i="50"/>
  <c r="D112" i="50"/>
  <c r="C112" i="50" s="1"/>
  <c r="H111" i="50"/>
  <c r="C111" i="50"/>
  <c r="H110" i="50"/>
  <c r="C110" i="50"/>
  <c r="H109" i="50"/>
  <c r="C109" i="50"/>
  <c r="H108" i="50"/>
  <c r="C108" i="50"/>
  <c r="H107" i="50"/>
  <c r="C107" i="50"/>
  <c r="H106" i="50"/>
  <c r="C106" i="50"/>
  <c r="H105" i="50"/>
  <c r="C105" i="50"/>
  <c r="H104" i="50"/>
  <c r="C104" i="50"/>
  <c r="L103" i="50"/>
  <c r="K103" i="50"/>
  <c r="J103" i="50"/>
  <c r="I103" i="50"/>
  <c r="H103" i="50"/>
  <c r="G103" i="50"/>
  <c r="F103" i="50"/>
  <c r="E103" i="50"/>
  <c r="D103" i="50"/>
  <c r="C103" i="50" s="1"/>
  <c r="H102" i="50"/>
  <c r="C102" i="50"/>
  <c r="H101" i="50"/>
  <c r="C101" i="50"/>
  <c r="H100" i="50"/>
  <c r="C100" i="50"/>
  <c r="H99" i="50"/>
  <c r="C99" i="50"/>
  <c r="H98" i="50"/>
  <c r="C98" i="50"/>
  <c r="H97" i="50"/>
  <c r="C97" i="50"/>
  <c r="H96" i="50"/>
  <c r="C96" i="50"/>
  <c r="L95" i="50"/>
  <c r="K95" i="50"/>
  <c r="J95" i="50"/>
  <c r="I95" i="50"/>
  <c r="H95" i="50"/>
  <c r="G95" i="50"/>
  <c r="F95" i="50"/>
  <c r="E95" i="50"/>
  <c r="D95" i="50"/>
  <c r="C95" i="50" s="1"/>
  <c r="H94" i="50"/>
  <c r="C94" i="50"/>
  <c r="H93" i="50"/>
  <c r="C93" i="50"/>
  <c r="H92" i="50"/>
  <c r="C92" i="50"/>
  <c r="H91" i="50"/>
  <c r="C91" i="50"/>
  <c r="H90" i="50"/>
  <c r="C90" i="50"/>
  <c r="L89" i="50"/>
  <c r="L83" i="50" s="1"/>
  <c r="K89" i="50"/>
  <c r="J89" i="50"/>
  <c r="I89" i="50"/>
  <c r="H89" i="50"/>
  <c r="G89" i="50"/>
  <c r="F89" i="50"/>
  <c r="E89" i="50"/>
  <c r="D89" i="50"/>
  <c r="H88" i="50"/>
  <c r="C88" i="50"/>
  <c r="H87" i="50"/>
  <c r="C87" i="50"/>
  <c r="H86" i="50"/>
  <c r="C86" i="50"/>
  <c r="H85" i="50"/>
  <c r="C85" i="50"/>
  <c r="L84" i="50"/>
  <c r="K84" i="50"/>
  <c r="J84" i="50"/>
  <c r="I84" i="50"/>
  <c r="H84" i="50" s="1"/>
  <c r="G84" i="50"/>
  <c r="F84" i="50"/>
  <c r="E84" i="50"/>
  <c r="D84" i="50"/>
  <c r="C84" i="50" s="1"/>
  <c r="K83" i="50"/>
  <c r="I83" i="50"/>
  <c r="G83" i="50"/>
  <c r="E83" i="50"/>
  <c r="H82" i="50"/>
  <c r="C82" i="50"/>
  <c r="H81" i="50"/>
  <c r="C81" i="50"/>
  <c r="L80" i="50"/>
  <c r="K80" i="50"/>
  <c r="J80" i="50"/>
  <c r="H80" i="50" s="1"/>
  <c r="I80" i="50"/>
  <c r="G80" i="50"/>
  <c r="F80" i="50"/>
  <c r="E80" i="50"/>
  <c r="D80" i="50"/>
  <c r="H79" i="50"/>
  <c r="C79" i="50"/>
  <c r="H78" i="50"/>
  <c r="C78" i="50"/>
  <c r="L77" i="50"/>
  <c r="L76" i="50" s="1"/>
  <c r="K77" i="50"/>
  <c r="J77" i="50"/>
  <c r="I77" i="50"/>
  <c r="H77" i="50"/>
  <c r="G77" i="50"/>
  <c r="F77" i="50"/>
  <c r="E77" i="50"/>
  <c r="D77" i="50"/>
  <c r="K76" i="50"/>
  <c r="J76" i="50"/>
  <c r="I76" i="50"/>
  <c r="G76" i="50"/>
  <c r="F76" i="50"/>
  <c r="E76" i="50"/>
  <c r="K75" i="50"/>
  <c r="I75" i="50"/>
  <c r="G75" i="50"/>
  <c r="E75" i="50"/>
  <c r="H74" i="50"/>
  <c r="C74" i="50"/>
  <c r="H73" i="50"/>
  <c r="C73" i="50"/>
  <c r="H72" i="50"/>
  <c r="C72" i="50"/>
  <c r="H71" i="50"/>
  <c r="C71" i="50"/>
  <c r="H70" i="50"/>
  <c r="D70" i="50"/>
  <c r="C70" i="50"/>
  <c r="L69" i="50"/>
  <c r="K69" i="50"/>
  <c r="J69" i="50"/>
  <c r="I69" i="50"/>
  <c r="G69" i="50"/>
  <c r="F69" i="50"/>
  <c r="E69" i="50"/>
  <c r="D69" i="50"/>
  <c r="C69" i="50" s="1"/>
  <c r="H68" i="50"/>
  <c r="C68" i="50"/>
  <c r="L67" i="50"/>
  <c r="K67" i="50"/>
  <c r="J67" i="50"/>
  <c r="G67" i="50"/>
  <c r="F67" i="50"/>
  <c r="E67" i="50"/>
  <c r="D67" i="50"/>
  <c r="H66" i="50"/>
  <c r="C66" i="50"/>
  <c r="H65" i="50"/>
  <c r="C65" i="50"/>
  <c r="H64" i="50"/>
  <c r="D64" i="50"/>
  <c r="H63" i="50"/>
  <c r="C63" i="50"/>
  <c r="H62" i="50"/>
  <c r="C62" i="50"/>
  <c r="H61" i="50"/>
  <c r="C61" i="50"/>
  <c r="H60" i="50"/>
  <c r="C60" i="50"/>
  <c r="H59" i="50"/>
  <c r="C59" i="50"/>
  <c r="L58" i="50"/>
  <c r="K58" i="50"/>
  <c r="J58" i="50"/>
  <c r="I58" i="50"/>
  <c r="H58" i="50"/>
  <c r="G58" i="50"/>
  <c r="F58" i="50"/>
  <c r="E58" i="50"/>
  <c r="H57" i="50"/>
  <c r="C57" i="50"/>
  <c r="H56" i="50"/>
  <c r="C56" i="50"/>
  <c r="L55" i="50"/>
  <c r="K55" i="50"/>
  <c r="J55" i="50"/>
  <c r="I55" i="50"/>
  <c r="G55" i="50"/>
  <c r="F55" i="50"/>
  <c r="F54" i="50" s="1"/>
  <c r="E55" i="50"/>
  <c r="D55" i="50"/>
  <c r="L54" i="50"/>
  <c r="L53" i="50" s="1"/>
  <c r="K54" i="50"/>
  <c r="I54" i="50"/>
  <c r="G54" i="50"/>
  <c r="E54" i="50"/>
  <c r="K53" i="50"/>
  <c r="G53" i="50"/>
  <c r="F53" i="50"/>
  <c r="K52" i="50"/>
  <c r="G52" i="50"/>
  <c r="K51" i="50"/>
  <c r="G51" i="50"/>
  <c r="K50" i="50"/>
  <c r="G50" i="50"/>
  <c r="H47" i="50"/>
  <c r="C47" i="50"/>
  <c r="H46" i="50"/>
  <c r="C46" i="50"/>
  <c r="L45" i="50"/>
  <c r="H45" i="50"/>
  <c r="G45" i="50"/>
  <c r="H44" i="50"/>
  <c r="C44" i="50"/>
  <c r="K43" i="50"/>
  <c r="J43" i="50"/>
  <c r="I43" i="50"/>
  <c r="F43" i="50"/>
  <c r="E43" i="50"/>
  <c r="D43" i="50"/>
  <c r="H42" i="50"/>
  <c r="C42" i="50"/>
  <c r="I41" i="50"/>
  <c r="H41" i="50" s="1"/>
  <c r="D41" i="50"/>
  <c r="C41" i="50" s="1"/>
  <c r="H40" i="50"/>
  <c r="C40" i="50"/>
  <c r="H39" i="50"/>
  <c r="C39" i="50"/>
  <c r="H38" i="50"/>
  <c r="C38" i="50"/>
  <c r="H37" i="50"/>
  <c r="C37" i="50"/>
  <c r="K36" i="50"/>
  <c r="H36" i="50"/>
  <c r="F36" i="50"/>
  <c r="C36" i="50" s="1"/>
  <c r="H35" i="50"/>
  <c r="C35" i="50"/>
  <c r="H34" i="50"/>
  <c r="C34" i="50"/>
  <c r="K33" i="50"/>
  <c r="H33" i="50"/>
  <c r="F33" i="50"/>
  <c r="C33" i="50" s="1"/>
  <c r="H32" i="50"/>
  <c r="C32" i="50"/>
  <c r="K31" i="50"/>
  <c r="F31" i="50"/>
  <c r="C31" i="50" s="1"/>
  <c r="H30" i="50"/>
  <c r="C30" i="50"/>
  <c r="H29" i="50"/>
  <c r="C29" i="50"/>
  <c r="H28" i="50"/>
  <c r="C28" i="50"/>
  <c r="K27" i="50"/>
  <c r="H27" i="50" s="1"/>
  <c r="F27" i="50"/>
  <c r="C27" i="50" s="1"/>
  <c r="F26" i="50"/>
  <c r="H25" i="50"/>
  <c r="C25" i="50"/>
  <c r="C24" i="50"/>
  <c r="H23" i="50"/>
  <c r="C23" i="50"/>
  <c r="H22" i="50"/>
  <c r="C22" i="50"/>
  <c r="L21" i="50"/>
  <c r="L20" i="50" s="1"/>
  <c r="K21" i="50"/>
  <c r="K289" i="50" s="1"/>
  <c r="K288" i="50" s="1"/>
  <c r="J21" i="50"/>
  <c r="J289" i="50" s="1"/>
  <c r="I21" i="50"/>
  <c r="I289" i="50" s="1"/>
  <c r="I288" i="50" s="1"/>
  <c r="H21" i="50"/>
  <c r="G21" i="50"/>
  <c r="G289" i="50" s="1"/>
  <c r="G288" i="50" s="1"/>
  <c r="F21" i="50"/>
  <c r="F289" i="50" s="1"/>
  <c r="F288" i="50" s="1"/>
  <c r="E21" i="50"/>
  <c r="E289" i="50" s="1"/>
  <c r="E288" i="50" s="1"/>
  <c r="D21" i="50"/>
  <c r="E20" i="50"/>
  <c r="H298" i="49"/>
  <c r="C298" i="49"/>
  <c r="H297" i="49"/>
  <c r="C297" i="49"/>
  <c r="H296" i="49"/>
  <c r="C296" i="49"/>
  <c r="H295" i="49"/>
  <c r="C295" i="49"/>
  <c r="H294" i="49"/>
  <c r="C294" i="49"/>
  <c r="H293" i="49"/>
  <c r="C293" i="49"/>
  <c r="H292" i="49"/>
  <c r="C292" i="49"/>
  <c r="H291" i="49"/>
  <c r="C291" i="49"/>
  <c r="L290" i="49"/>
  <c r="K290" i="49"/>
  <c r="J290" i="49"/>
  <c r="I290" i="49"/>
  <c r="H290" i="49"/>
  <c r="G290" i="49"/>
  <c r="F290" i="49"/>
  <c r="E290" i="49"/>
  <c r="D290" i="49"/>
  <c r="C290" i="49"/>
  <c r="H285" i="49"/>
  <c r="C285" i="49"/>
  <c r="H284" i="49"/>
  <c r="C284" i="49"/>
  <c r="L283" i="49"/>
  <c r="K283" i="49"/>
  <c r="J283" i="49"/>
  <c r="I283" i="49"/>
  <c r="H283" i="49"/>
  <c r="G283" i="49"/>
  <c r="F283" i="49"/>
  <c r="E283" i="49"/>
  <c r="D283" i="49"/>
  <c r="H282" i="49"/>
  <c r="C282" i="49"/>
  <c r="L281" i="49"/>
  <c r="L269" i="49" s="1"/>
  <c r="K281" i="49"/>
  <c r="J281" i="49"/>
  <c r="I281" i="49"/>
  <c r="H281" i="49"/>
  <c r="G281" i="49"/>
  <c r="F281" i="49"/>
  <c r="E281" i="49"/>
  <c r="D281" i="49"/>
  <c r="C281" i="49" s="1"/>
  <c r="H280" i="49"/>
  <c r="C280" i="49"/>
  <c r="H279" i="49"/>
  <c r="C279" i="49"/>
  <c r="H278" i="49"/>
  <c r="C278" i="49"/>
  <c r="H277" i="49"/>
  <c r="C277" i="49"/>
  <c r="L276" i="49"/>
  <c r="K276" i="49"/>
  <c r="J276" i="49"/>
  <c r="H276" i="49" s="1"/>
  <c r="I276" i="49"/>
  <c r="G276" i="49"/>
  <c r="F276" i="49"/>
  <c r="E276" i="49"/>
  <c r="D276" i="49"/>
  <c r="H275" i="49"/>
  <c r="C275" i="49"/>
  <c r="H274" i="49"/>
  <c r="C274" i="49"/>
  <c r="H273" i="49"/>
  <c r="C273" i="49"/>
  <c r="L272" i="49"/>
  <c r="K272" i="49"/>
  <c r="J272" i="49"/>
  <c r="H272" i="49" s="1"/>
  <c r="I272" i="49"/>
  <c r="G272" i="49"/>
  <c r="F272" i="49"/>
  <c r="E272" i="49"/>
  <c r="D272" i="49"/>
  <c r="C272" i="49" s="1"/>
  <c r="H271" i="49"/>
  <c r="C271" i="49"/>
  <c r="L270" i="49"/>
  <c r="K270" i="49"/>
  <c r="J270" i="49"/>
  <c r="I270" i="49"/>
  <c r="I269" i="49" s="1"/>
  <c r="G270" i="49"/>
  <c r="F270" i="49"/>
  <c r="F269" i="49" s="1"/>
  <c r="E270" i="49"/>
  <c r="E269" i="49" s="1"/>
  <c r="D270" i="49"/>
  <c r="K269" i="49"/>
  <c r="G269" i="49"/>
  <c r="H268" i="49"/>
  <c r="C268" i="49"/>
  <c r="H267" i="49"/>
  <c r="C267" i="49"/>
  <c r="H266" i="49"/>
  <c r="C266" i="49"/>
  <c r="H265" i="49"/>
  <c r="C265" i="49"/>
  <c r="L264" i="49"/>
  <c r="K264" i="49"/>
  <c r="J264" i="49"/>
  <c r="H264" i="49" s="1"/>
  <c r="I264" i="49"/>
  <c r="G264" i="49"/>
  <c r="F264" i="49"/>
  <c r="E264" i="49"/>
  <c r="D264" i="49"/>
  <c r="H263" i="49"/>
  <c r="C263" i="49"/>
  <c r="H262" i="49"/>
  <c r="C262" i="49"/>
  <c r="H261" i="49"/>
  <c r="C261" i="49"/>
  <c r="L260" i="49"/>
  <c r="K260" i="49"/>
  <c r="J260" i="49"/>
  <c r="I260" i="49"/>
  <c r="I259" i="49" s="1"/>
  <c r="G260" i="49"/>
  <c r="F260" i="49"/>
  <c r="E260" i="49"/>
  <c r="E259" i="49" s="1"/>
  <c r="D260" i="49"/>
  <c r="C260" i="49" s="1"/>
  <c r="L259" i="49"/>
  <c r="K259" i="49"/>
  <c r="G259" i="49"/>
  <c r="D259" i="49"/>
  <c r="H258" i="49"/>
  <c r="C258" i="49"/>
  <c r="H257" i="49"/>
  <c r="C257" i="49"/>
  <c r="H256" i="49"/>
  <c r="C256" i="49"/>
  <c r="H255" i="49"/>
  <c r="C255" i="49"/>
  <c r="H254" i="49"/>
  <c r="C254" i="49"/>
  <c r="H253" i="49"/>
  <c r="C253" i="49"/>
  <c r="L252" i="49"/>
  <c r="K252" i="49"/>
  <c r="J252" i="49"/>
  <c r="I252" i="49"/>
  <c r="I251" i="49" s="1"/>
  <c r="I230" i="49" s="1"/>
  <c r="G252" i="49"/>
  <c r="F252" i="49"/>
  <c r="F251" i="49" s="1"/>
  <c r="E252" i="49"/>
  <c r="E251" i="49" s="1"/>
  <c r="D252" i="49"/>
  <c r="L251" i="49"/>
  <c r="K251" i="49"/>
  <c r="G251" i="49"/>
  <c r="D251" i="49"/>
  <c r="H250" i="49"/>
  <c r="C250" i="49"/>
  <c r="H249" i="49"/>
  <c r="C249" i="49"/>
  <c r="H248" i="49"/>
  <c r="C248" i="49"/>
  <c r="H247" i="49"/>
  <c r="C247" i="49"/>
  <c r="L246" i="49"/>
  <c r="K246" i="49"/>
  <c r="J246" i="49"/>
  <c r="H246" i="49" s="1"/>
  <c r="I246" i="49"/>
  <c r="G246" i="49"/>
  <c r="F246" i="49"/>
  <c r="E246" i="49"/>
  <c r="D246" i="49"/>
  <c r="H245" i="49"/>
  <c r="C245" i="49"/>
  <c r="H244" i="49"/>
  <c r="C244" i="49"/>
  <c r="H243" i="49"/>
  <c r="C243" i="49"/>
  <c r="H242" i="49"/>
  <c r="C242" i="49"/>
  <c r="H241" i="49"/>
  <c r="C241" i="49"/>
  <c r="H240" i="49"/>
  <c r="C240" i="49"/>
  <c r="H239" i="49"/>
  <c r="C239" i="49"/>
  <c r="L238" i="49"/>
  <c r="K238" i="49"/>
  <c r="J238" i="49"/>
  <c r="I238" i="49"/>
  <c r="G238" i="49"/>
  <c r="F238" i="49"/>
  <c r="E238" i="49"/>
  <c r="D238" i="49"/>
  <c r="C238" i="49" s="1"/>
  <c r="H237" i="49"/>
  <c r="C237" i="49"/>
  <c r="H236" i="49"/>
  <c r="C236" i="49"/>
  <c r="L235" i="49"/>
  <c r="K235" i="49"/>
  <c r="J235" i="49"/>
  <c r="I235" i="49"/>
  <c r="H235" i="49"/>
  <c r="G235" i="49"/>
  <c r="F235" i="49"/>
  <c r="E235" i="49"/>
  <c r="D235" i="49"/>
  <c r="C235" i="49" s="1"/>
  <c r="H234" i="49"/>
  <c r="C234" i="49"/>
  <c r="L233" i="49"/>
  <c r="K233" i="49"/>
  <c r="J233" i="49"/>
  <c r="I233" i="49"/>
  <c r="H233" i="49"/>
  <c r="G233" i="49"/>
  <c r="F233" i="49"/>
  <c r="E233" i="49"/>
  <c r="D233" i="49"/>
  <c r="C233" i="49" s="1"/>
  <c r="H232" i="49"/>
  <c r="C232" i="49"/>
  <c r="L231" i="49"/>
  <c r="L230" i="49" s="1"/>
  <c r="K231" i="49"/>
  <c r="K230" i="49" s="1"/>
  <c r="I231" i="49"/>
  <c r="G231" i="49"/>
  <c r="G230" i="49" s="1"/>
  <c r="E231" i="49"/>
  <c r="D231" i="49"/>
  <c r="H229" i="49"/>
  <c r="C229" i="49"/>
  <c r="H228" i="49"/>
  <c r="C228" i="49"/>
  <c r="L227" i="49"/>
  <c r="L204" i="49" s="1"/>
  <c r="L195" i="49" s="1"/>
  <c r="K227" i="49"/>
  <c r="J227" i="49"/>
  <c r="J204" i="49" s="1"/>
  <c r="J195" i="49" s="1"/>
  <c r="I227" i="49"/>
  <c r="H227" i="49"/>
  <c r="G227" i="49"/>
  <c r="F227" i="49"/>
  <c r="F204" i="49" s="1"/>
  <c r="F195" i="49" s="1"/>
  <c r="E227" i="49"/>
  <c r="D227" i="49"/>
  <c r="H226" i="49"/>
  <c r="C226" i="49"/>
  <c r="H225" i="49"/>
  <c r="C225" i="49"/>
  <c r="H224" i="49"/>
  <c r="C224" i="49"/>
  <c r="I223" i="49"/>
  <c r="C223" i="49"/>
  <c r="H222" i="49"/>
  <c r="C222" i="49"/>
  <c r="H221" i="49"/>
  <c r="C221" i="49"/>
  <c r="H220" i="49"/>
  <c r="C220" i="49"/>
  <c r="H219" i="49"/>
  <c r="C219" i="49"/>
  <c r="H218" i="49"/>
  <c r="C218" i="49"/>
  <c r="H217" i="49"/>
  <c r="C217" i="49"/>
  <c r="L216" i="49"/>
  <c r="K216" i="49"/>
  <c r="J216" i="49"/>
  <c r="G216" i="49"/>
  <c r="G204" i="49" s="1"/>
  <c r="F216" i="49"/>
  <c r="E216" i="49"/>
  <c r="D216" i="49"/>
  <c r="C216" i="49"/>
  <c r="H215" i="49"/>
  <c r="C215" i="49"/>
  <c r="H214" i="49"/>
  <c r="C214" i="49"/>
  <c r="H213" i="49"/>
  <c r="C213" i="49"/>
  <c r="H212" i="49"/>
  <c r="C212" i="49"/>
  <c r="H211" i="49"/>
  <c r="C211" i="49"/>
  <c r="H210" i="49"/>
  <c r="C210" i="49"/>
  <c r="H209" i="49"/>
  <c r="C209" i="49"/>
  <c r="H208" i="49"/>
  <c r="C208" i="49"/>
  <c r="H207" i="49"/>
  <c r="C207" i="49"/>
  <c r="H206" i="49"/>
  <c r="C206" i="49"/>
  <c r="L205" i="49"/>
  <c r="K205" i="49"/>
  <c r="J205" i="49"/>
  <c r="I205" i="49"/>
  <c r="G205" i="49"/>
  <c r="F205" i="49"/>
  <c r="E205" i="49"/>
  <c r="D205" i="49"/>
  <c r="K204" i="49"/>
  <c r="H203" i="49"/>
  <c r="C203" i="49"/>
  <c r="H202" i="49"/>
  <c r="C202" i="49"/>
  <c r="H201" i="49"/>
  <c r="C201" i="49"/>
  <c r="H200" i="49"/>
  <c r="C200" i="49"/>
  <c r="H199" i="49"/>
  <c r="C199" i="49"/>
  <c r="L198" i="49"/>
  <c r="K198" i="49"/>
  <c r="K196" i="49" s="1"/>
  <c r="K195" i="49" s="1"/>
  <c r="K194" i="49" s="1"/>
  <c r="J198" i="49"/>
  <c r="I198" i="49"/>
  <c r="G198" i="49"/>
  <c r="F198" i="49"/>
  <c r="E198" i="49"/>
  <c r="D198" i="49"/>
  <c r="C198" i="49"/>
  <c r="H197" i="49"/>
  <c r="C197" i="49"/>
  <c r="L196" i="49"/>
  <c r="J196" i="49"/>
  <c r="I196" i="49"/>
  <c r="G196" i="49"/>
  <c r="F196" i="49"/>
  <c r="E196" i="49"/>
  <c r="D196" i="49"/>
  <c r="C196" i="49"/>
  <c r="H193" i="49"/>
  <c r="C193" i="49"/>
  <c r="L192" i="49"/>
  <c r="K192" i="49"/>
  <c r="K191" i="49" s="1"/>
  <c r="J192" i="49"/>
  <c r="I192" i="49"/>
  <c r="H192" i="49" s="1"/>
  <c r="G192" i="49"/>
  <c r="G191" i="49" s="1"/>
  <c r="F192" i="49"/>
  <c r="E192" i="49"/>
  <c r="D192" i="49"/>
  <c r="C192" i="49"/>
  <c r="L191" i="49"/>
  <c r="J191" i="49"/>
  <c r="I191" i="49"/>
  <c r="H191" i="49" s="1"/>
  <c r="F191" i="49"/>
  <c r="E191" i="49"/>
  <c r="D191" i="49"/>
  <c r="H190" i="49"/>
  <c r="C190" i="49"/>
  <c r="H189" i="49"/>
  <c r="C189" i="49"/>
  <c r="L188" i="49"/>
  <c r="K188" i="49"/>
  <c r="K187" i="49" s="1"/>
  <c r="J188" i="49"/>
  <c r="I188" i="49"/>
  <c r="H188" i="49" s="1"/>
  <c r="G188" i="49"/>
  <c r="G187" i="49" s="1"/>
  <c r="F188" i="49"/>
  <c r="E188" i="49"/>
  <c r="D188" i="49"/>
  <c r="C188" i="49"/>
  <c r="L187" i="49"/>
  <c r="J187" i="49"/>
  <c r="I187" i="49"/>
  <c r="H187" i="49" s="1"/>
  <c r="F187" i="49"/>
  <c r="E187" i="49"/>
  <c r="D187" i="49"/>
  <c r="H186" i="49"/>
  <c r="C186" i="49"/>
  <c r="H185" i="49"/>
  <c r="C185" i="49"/>
  <c r="L184" i="49"/>
  <c r="K184" i="49"/>
  <c r="J184" i="49"/>
  <c r="I184" i="49"/>
  <c r="G184" i="49"/>
  <c r="F184" i="49"/>
  <c r="E184" i="49"/>
  <c r="D184" i="49"/>
  <c r="C184" i="49"/>
  <c r="H183" i="49"/>
  <c r="C183" i="49"/>
  <c r="H182" i="49"/>
  <c r="C182" i="49"/>
  <c r="H181" i="49"/>
  <c r="C181" i="49"/>
  <c r="H180" i="49"/>
  <c r="C180" i="49"/>
  <c r="L179" i="49"/>
  <c r="K179" i="49"/>
  <c r="J179" i="49"/>
  <c r="I179" i="49"/>
  <c r="H179" i="49" s="1"/>
  <c r="G179" i="49"/>
  <c r="F179" i="49"/>
  <c r="E179" i="49"/>
  <c r="C179" i="49" s="1"/>
  <c r="D179" i="49"/>
  <c r="H178" i="49"/>
  <c r="C178" i="49"/>
  <c r="H177" i="49"/>
  <c r="C177" i="49"/>
  <c r="H176" i="49"/>
  <c r="C176" i="49"/>
  <c r="L175" i="49"/>
  <c r="K175" i="49"/>
  <c r="J175" i="49"/>
  <c r="I175" i="49"/>
  <c r="G175" i="49"/>
  <c r="F175" i="49"/>
  <c r="E175" i="49"/>
  <c r="D175" i="49"/>
  <c r="L174" i="49"/>
  <c r="K174" i="49"/>
  <c r="K173" i="49" s="1"/>
  <c r="J174" i="49"/>
  <c r="G174" i="49"/>
  <c r="F174" i="49"/>
  <c r="D174" i="49"/>
  <c r="L173" i="49"/>
  <c r="J173" i="49"/>
  <c r="F173" i="49"/>
  <c r="D173" i="49"/>
  <c r="H172" i="49"/>
  <c r="C172" i="49"/>
  <c r="H171" i="49"/>
  <c r="C171" i="49"/>
  <c r="H170" i="49"/>
  <c r="C170" i="49"/>
  <c r="H169" i="49"/>
  <c r="C169" i="49"/>
  <c r="H168" i="49"/>
  <c r="C168" i="49"/>
  <c r="H167" i="49"/>
  <c r="C167" i="49"/>
  <c r="L166" i="49"/>
  <c r="K166" i="49"/>
  <c r="K165" i="49" s="1"/>
  <c r="J166" i="49"/>
  <c r="I166" i="49"/>
  <c r="G166" i="49"/>
  <c r="G165" i="49" s="1"/>
  <c r="F166" i="49"/>
  <c r="E166" i="49"/>
  <c r="D166" i="49"/>
  <c r="C166" i="49"/>
  <c r="L165" i="49"/>
  <c r="J165" i="49"/>
  <c r="I165" i="49"/>
  <c r="F165" i="49"/>
  <c r="E165" i="49"/>
  <c r="D165" i="49"/>
  <c r="H164" i="49"/>
  <c r="C164" i="49"/>
  <c r="H163" i="49"/>
  <c r="C163" i="49"/>
  <c r="H162" i="49"/>
  <c r="C162" i="49"/>
  <c r="H161" i="49"/>
  <c r="C161" i="49"/>
  <c r="L160" i="49"/>
  <c r="K160" i="49"/>
  <c r="J160" i="49"/>
  <c r="I160" i="49"/>
  <c r="G160" i="49"/>
  <c r="F160" i="49"/>
  <c r="E160" i="49"/>
  <c r="D160" i="49"/>
  <c r="C160" i="49"/>
  <c r="H159" i="49"/>
  <c r="C159" i="49"/>
  <c r="H158" i="49"/>
  <c r="C158" i="49"/>
  <c r="H157" i="49"/>
  <c r="C157" i="49"/>
  <c r="H156" i="49"/>
  <c r="C156" i="49"/>
  <c r="H155" i="49"/>
  <c r="C155" i="49"/>
  <c r="H154" i="49"/>
  <c r="C154" i="49"/>
  <c r="H153" i="49"/>
  <c r="C153" i="49"/>
  <c r="H152" i="49"/>
  <c r="C152" i="49"/>
  <c r="L151" i="49"/>
  <c r="K151" i="49"/>
  <c r="J151" i="49"/>
  <c r="I151" i="49"/>
  <c r="H151" i="49" s="1"/>
  <c r="G151" i="49"/>
  <c r="F151" i="49"/>
  <c r="E151" i="49"/>
  <c r="C151" i="49" s="1"/>
  <c r="D151" i="49"/>
  <c r="H150" i="49"/>
  <c r="C150" i="49"/>
  <c r="H149" i="49"/>
  <c r="C149" i="49"/>
  <c r="H148" i="49"/>
  <c r="C148" i="49"/>
  <c r="H147" i="49"/>
  <c r="C147" i="49"/>
  <c r="H146" i="49"/>
  <c r="C146" i="49"/>
  <c r="H145" i="49"/>
  <c r="C145" i="49"/>
  <c r="L144" i="49"/>
  <c r="K144" i="49"/>
  <c r="J144" i="49"/>
  <c r="I144" i="49"/>
  <c r="G144" i="49"/>
  <c r="G130" i="49" s="1"/>
  <c r="F144" i="49"/>
  <c r="E144" i="49"/>
  <c r="D144" i="49"/>
  <c r="C144" i="49"/>
  <c r="H143" i="49"/>
  <c r="C143" i="49"/>
  <c r="H142" i="49"/>
  <c r="C142" i="49"/>
  <c r="L141" i="49"/>
  <c r="K141" i="49"/>
  <c r="J141" i="49"/>
  <c r="I141" i="49"/>
  <c r="H141" i="49" s="1"/>
  <c r="G141" i="49"/>
  <c r="F141" i="49"/>
  <c r="E141" i="49"/>
  <c r="C141" i="49" s="1"/>
  <c r="D141" i="49"/>
  <c r="H140" i="49"/>
  <c r="C140" i="49"/>
  <c r="H139" i="49"/>
  <c r="C139" i="49"/>
  <c r="H138" i="49"/>
  <c r="C138" i="49"/>
  <c r="H137" i="49"/>
  <c r="C137" i="49"/>
  <c r="L136" i="49"/>
  <c r="K136" i="49"/>
  <c r="K130" i="49" s="1"/>
  <c r="J136" i="49"/>
  <c r="I136" i="49"/>
  <c r="H136" i="49" s="1"/>
  <c r="G136" i="49"/>
  <c r="F136" i="49"/>
  <c r="E136" i="49"/>
  <c r="D136" i="49"/>
  <c r="C136" i="49"/>
  <c r="H135" i="49"/>
  <c r="C135" i="49"/>
  <c r="H134" i="49"/>
  <c r="C134" i="49"/>
  <c r="H133" i="49"/>
  <c r="C133" i="49"/>
  <c r="H132" i="49"/>
  <c r="C132" i="49"/>
  <c r="L131" i="49"/>
  <c r="K131" i="49"/>
  <c r="J131" i="49"/>
  <c r="I131" i="49"/>
  <c r="G131" i="49"/>
  <c r="F131" i="49"/>
  <c r="E131" i="49"/>
  <c r="D131" i="49"/>
  <c r="L130" i="49"/>
  <c r="J130" i="49"/>
  <c r="F130" i="49"/>
  <c r="D130" i="49"/>
  <c r="H129" i="49"/>
  <c r="C129" i="49"/>
  <c r="L128" i="49"/>
  <c r="K128" i="49"/>
  <c r="J128" i="49"/>
  <c r="I128" i="49"/>
  <c r="H128" i="49"/>
  <c r="G128" i="49"/>
  <c r="F128" i="49"/>
  <c r="E128" i="49"/>
  <c r="D128" i="49"/>
  <c r="C128" i="49"/>
  <c r="H127" i="49"/>
  <c r="C127" i="49"/>
  <c r="H126" i="49"/>
  <c r="C126" i="49"/>
  <c r="H125" i="49"/>
  <c r="C125" i="49"/>
  <c r="H124" i="49"/>
  <c r="C124" i="49"/>
  <c r="H123" i="49"/>
  <c r="C123" i="49"/>
  <c r="L122" i="49"/>
  <c r="K122" i="49"/>
  <c r="J122" i="49"/>
  <c r="I122" i="49"/>
  <c r="G122" i="49"/>
  <c r="F122" i="49"/>
  <c r="E122" i="49"/>
  <c r="D122" i="49"/>
  <c r="C122" i="49"/>
  <c r="H121" i="49"/>
  <c r="C121" i="49"/>
  <c r="H120" i="49"/>
  <c r="C120" i="49"/>
  <c r="H119" i="49"/>
  <c r="C119" i="49"/>
  <c r="H118" i="49"/>
  <c r="C118" i="49"/>
  <c r="H117" i="49"/>
  <c r="C117" i="49"/>
  <c r="L116" i="49"/>
  <c r="K116" i="49"/>
  <c r="J116" i="49"/>
  <c r="I116" i="49"/>
  <c r="H116" i="49" s="1"/>
  <c r="G116" i="49"/>
  <c r="F116" i="49"/>
  <c r="E116" i="49"/>
  <c r="D116" i="49"/>
  <c r="C116" i="49"/>
  <c r="H115" i="49"/>
  <c r="C115" i="49"/>
  <c r="H114" i="49"/>
  <c r="C114" i="49"/>
  <c r="H113" i="49"/>
  <c r="C113" i="49"/>
  <c r="L112" i="49"/>
  <c r="K112" i="49"/>
  <c r="J112" i="49"/>
  <c r="I112" i="49"/>
  <c r="H112" i="49" s="1"/>
  <c r="G112" i="49"/>
  <c r="G83" i="49" s="1"/>
  <c r="G75" i="49" s="1"/>
  <c r="F112" i="49"/>
  <c r="E112" i="49"/>
  <c r="D112" i="49"/>
  <c r="C112" i="49"/>
  <c r="H111" i="49"/>
  <c r="C111" i="49"/>
  <c r="H110" i="49"/>
  <c r="C110" i="49"/>
  <c r="H109" i="49"/>
  <c r="C109" i="49"/>
  <c r="H108" i="49"/>
  <c r="C108" i="49"/>
  <c r="H107" i="49"/>
  <c r="C107" i="49"/>
  <c r="H106" i="49"/>
  <c r="C106" i="49"/>
  <c r="H105" i="49"/>
  <c r="C105" i="49"/>
  <c r="H104" i="49"/>
  <c r="C104" i="49"/>
  <c r="L103" i="49"/>
  <c r="K103" i="49"/>
  <c r="J103" i="49"/>
  <c r="I103" i="49"/>
  <c r="H103" i="49" s="1"/>
  <c r="G103" i="49"/>
  <c r="F103" i="49"/>
  <c r="E103" i="49"/>
  <c r="C103" i="49" s="1"/>
  <c r="D103" i="49"/>
  <c r="H102" i="49"/>
  <c r="C102" i="49"/>
  <c r="H101" i="49"/>
  <c r="C101" i="49"/>
  <c r="H100" i="49"/>
  <c r="C100" i="49"/>
  <c r="H99" i="49"/>
  <c r="C99" i="49"/>
  <c r="H98" i="49"/>
  <c r="C98" i="49"/>
  <c r="H97" i="49"/>
  <c r="C97" i="49"/>
  <c r="H96" i="49"/>
  <c r="C96" i="49"/>
  <c r="L95" i="49"/>
  <c r="K95" i="49"/>
  <c r="J95" i="49"/>
  <c r="I95" i="49"/>
  <c r="H95" i="49" s="1"/>
  <c r="G95" i="49"/>
  <c r="F95" i="49"/>
  <c r="E95" i="49"/>
  <c r="C95" i="49" s="1"/>
  <c r="D95" i="49"/>
  <c r="H94" i="49"/>
  <c r="C94" i="49"/>
  <c r="K93" i="49"/>
  <c r="H93" i="49"/>
  <c r="C93" i="49"/>
  <c r="K92" i="49"/>
  <c r="H92" i="49" s="1"/>
  <c r="C92" i="49"/>
  <c r="H91" i="49"/>
  <c r="C91" i="49"/>
  <c r="H90" i="49"/>
  <c r="C90" i="49"/>
  <c r="L89" i="49"/>
  <c r="K89" i="49"/>
  <c r="K83" i="49" s="1"/>
  <c r="J89" i="49"/>
  <c r="I89" i="49"/>
  <c r="G89" i="49"/>
  <c r="F89" i="49"/>
  <c r="E89" i="49"/>
  <c r="D89" i="49"/>
  <c r="C89" i="49"/>
  <c r="H88" i="49"/>
  <c r="C88" i="49"/>
  <c r="H87" i="49"/>
  <c r="C87" i="49"/>
  <c r="H86" i="49"/>
  <c r="C86" i="49"/>
  <c r="H85" i="49"/>
  <c r="C85" i="49"/>
  <c r="L84" i="49"/>
  <c r="K84" i="49"/>
  <c r="J84" i="49"/>
  <c r="I84" i="49"/>
  <c r="G84" i="49"/>
  <c r="F84" i="49"/>
  <c r="E84" i="49"/>
  <c r="D84" i="49"/>
  <c r="L83" i="49"/>
  <c r="J83" i="49"/>
  <c r="F83" i="49"/>
  <c r="D83" i="49"/>
  <c r="H82" i="49"/>
  <c r="C82" i="49"/>
  <c r="H81" i="49"/>
  <c r="C81" i="49"/>
  <c r="L80" i="49"/>
  <c r="K80" i="49"/>
  <c r="J80" i="49"/>
  <c r="I80" i="49"/>
  <c r="H80" i="49" s="1"/>
  <c r="G80" i="49"/>
  <c r="F80" i="49"/>
  <c r="E80" i="49"/>
  <c r="D80" i="49"/>
  <c r="H79" i="49"/>
  <c r="C79" i="49"/>
  <c r="H78" i="49"/>
  <c r="C78" i="49"/>
  <c r="L77" i="49"/>
  <c r="K77" i="49"/>
  <c r="J77" i="49"/>
  <c r="I77" i="49"/>
  <c r="G77" i="49"/>
  <c r="G76" i="49" s="1"/>
  <c r="F77" i="49"/>
  <c r="E77" i="49"/>
  <c r="D77" i="49"/>
  <c r="C77" i="49"/>
  <c r="L76" i="49"/>
  <c r="J76" i="49"/>
  <c r="I76" i="49"/>
  <c r="F76" i="49"/>
  <c r="E76" i="49"/>
  <c r="D76" i="49"/>
  <c r="L75" i="49"/>
  <c r="J75" i="49"/>
  <c r="F75" i="49"/>
  <c r="D75" i="49"/>
  <c r="H74" i="49"/>
  <c r="C74" i="49"/>
  <c r="H73" i="49"/>
  <c r="C73" i="49"/>
  <c r="H72" i="49"/>
  <c r="C72" i="49"/>
  <c r="H71" i="49"/>
  <c r="C71" i="49"/>
  <c r="H70" i="49"/>
  <c r="D70" i="49"/>
  <c r="C70" i="49"/>
  <c r="L69" i="49"/>
  <c r="L67" i="49" s="1"/>
  <c r="K69" i="49"/>
  <c r="J69" i="49"/>
  <c r="I69" i="49"/>
  <c r="H69" i="49"/>
  <c r="G69" i="49"/>
  <c r="F69" i="49"/>
  <c r="E69" i="49"/>
  <c r="D69" i="49"/>
  <c r="C69" i="49" s="1"/>
  <c r="H68" i="49"/>
  <c r="C68" i="49"/>
  <c r="K67" i="49"/>
  <c r="J67" i="49"/>
  <c r="I67" i="49"/>
  <c r="G67" i="49"/>
  <c r="F67" i="49"/>
  <c r="E67" i="49"/>
  <c r="H66" i="49"/>
  <c r="C66" i="49"/>
  <c r="H65" i="49"/>
  <c r="C65" i="49"/>
  <c r="H64" i="49"/>
  <c r="D64" i="49"/>
  <c r="C64" i="49"/>
  <c r="H63" i="49"/>
  <c r="C63" i="49"/>
  <c r="H62" i="49"/>
  <c r="C62" i="49"/>
  <c r="H61" i="49"/>
  <c r="C61" i="49"/>
  <c r="H60" i="49"/>
  <c r="C60" i="49"/>
  <c r="H59" i="49"/>
  <c r="C59" i="49"/>
  <c r="L58" i="49"/>
  <c r="K58" i="49"/>
  <c r="H58" i="49" s="1"/>
  <c r="J58" i="49"/>
  <c r="I58" i="49"/>
  <c r="G58" i="49"/>
  <c r="F58" i="49"/>
  <c r="E58" i="49"/>
  <c r="D58" i="49"/>
  <c r="C58" i="49"/>
  <c r="H57" i="49"/>
  <c r="C57" i="49"/>
  <c r="H56" i="49"/>
  <c r="C56" i="49"/>
  <c r="L55" i="49"/>
  <c r="K55" i="49"/>
  <c r="J55" i="49"/>
  <c r="I55" i="49"/>
  <c r="G55" i="49"/>
  <c r="F55" i="49"/>
  <c r="E55" i="49"/>
  <c r="E54" i="49" s="1"/>
  <c r="D55" i="49"/>
  <c r="L54" i="49"/>
  <c r="J54" i="49"/>
  <c r="G54" i="49"/>
  <c r="G53" i="49" s="1"/>
  <c r="F54" i="49"/>
  <c r="D54" i="49"/>
  <c r="C54" i="49"/>
  <c r="J53" i="49"/>
  <c r="F53" i="49"/>
  <c r="E53" i="49"/>
  <c r="J52" i="49"/>
  <c r="F52" i="49"/>
  <c r="H47" i="49"/>
  <c r="C47" i="49"/>
  <c r="H46" i="49"/>
  <c r="C46" i="49"/>
  <c r="L45" i="49"/>
  <c r="H45" i="49" s="1"/>
  <c r="G45" i="49"/>
  <c r="C45" i="49"/>
  <c r="H44" i="49"/>
  <c r="C44" i="49"/>
  <c r="K43" i="49"/>
  <c r="J43" i="49"/>
  <c r="I43" i="49"/>
  <c r="F43" i="49"/>
  <c r="E43" i="49"/>
  <c r="D43" i="49"/>
  <c r="H42" i="49"/>
  <c r="C42" i="49"/>
  <c r="I41" i="49"/>
  <c r="H41" i="49" s="1"/>
  <c r="D41" i="49"/>
  <c r="C41" i="49"/>
  <c r="K40" i="49"/>
  <c r="H40" i="49" s="1"/>
  <c r="C40" i="49"/>
  <c r="H39" i="49"/>
  <c r="C39" i="49"/>
  <c r="H38" i="49"/>
  <c r="C38" i="49"/>
  <c r="H37" i="49"/>
  <c r="C37" i="49"/>
  <c r="F36" i="49"/>
  <c r="H35" i="49"/>
  <c r="C35" i="49"/>
  <c r="K34" i="49"/>
  <c r="C34" i="49"/>
  <c r="F33" i="49"/>
  <c r="C33" i="49" s="1"/>
  <c r="H32" i="49"/>
  <c r="C32" i="49"/>
  <c r="K31" i="49"/>
  <c r="H31" i="49" s="1"/>
  <c r="F31" i="49"/>
  <c r="C31" i="49"/>
  <c r="H30" i="49"/>
  <c r="C30" i="49"/>
  <c r="H29" i="49"/>
  <c r="C29" i="49"/>
  <c r="H28" i="49"/>
  <c r="C28" i="49"/>
  <c r="K27" i="49"/>
  <c r="H27" i="49"/>
  <c r="F27" i="49"/>
  <c r="C27" i="49" s="1"/>
  <c r="H25" i="49"/>
  <c r="C25" i="49"/>
  <c r="C24" i="49"/>
  <c r="H23" i="49"/>
  <c r="C23" i="49"/>
  <c r="H22" i="49"/>
  <c r="C22" i="49"/>
  <c r="L21" i="49"/>
  <c r="L20" i="49" s="1"/>
  <c r="K21" i="49"/>
  <c r="K289" i="49" s="1"/>
  <c r="K288" i="49" s="1"/>
  <c r="J21" i="49"/>
  <c r="J289" i="49" s="1"/>
  <c r="J288" i="49" s="1"/>
  <c r="I21" i="49"/>
  <c r="G21" i="49"/>
  <c r="G289" i="49" s="1"/>
  <c r="G288" i="49" s="1"/>
  <c r="F21" i="49"/>
  <c r="F289" i="49" s="1"/>
  <c r="F288" i="49" s="1"/>
  <c r="E21" i="49"/>
  <c r="D21" i="49"/>
  <c r="D20" i="49" s="1"/>
  <c r="G20" i="49"/>
  <c r="H298" i="48"/>
  <c r="C298" i="48"/>
  <c r="H297" i="48"/>
  <c r="C297" i="48"/>
  <c r="H296" i="48"/>
  <c r="C296" i="48"/>
  <c r="H295" i="48"/>
  <c r="C295" i="48"/>
  <c r="H294" i="48"/>
  <c r="C294" i="48"/>
  <c r="H293" i="48"/>
  <c r="C293" i="48"/>
  <c r="H292" i="48"/>
  <c r="C292" i="48"/>
  <c r="H291" i="48"/>
  <c r="C291" i="48"/>
  <c r="C290" i="48" s="1"/>
  <c r="L290" i="48"/>
  <c r="K290" i="48"/>
  <c r="J290" i="48"/>
  <c r="I290" i="48"/>
  <c r="H290" i="48"/>
  <c r="G290" i="48"/>
  <c r="F290" i="48"/>
  <c r="E290" i="48"/>
  <c r="D290" i="48"/>
  <c r="K289" i="48"/>
  <c r="K288" i="48" s="1"/>
  <c r="H285" i="48"/>
  <c r="C285" i="48"/>
  <c r="H284" i="48"/>
  <c r="C284" i="48"/>
  <c r="L283" i="48"/>
  <c r="K283" i="48"/>
  <c r="J283" i="48"/>
  <c r="J286" i="48" s="1"/>
  <c r="I283" i="48"/>
  <c r="H283" i="48" s="1"/>
  <c r="G283" i="48"/>
  <c r="F283" i="48"/>
  <c r="F286" i="48" s="1"/>
  <c r="E283" i="48"/>
  <c r="D283" i="48"/>
  <c r="C283" i="48"/>
  <c r="H282" i="48"/>
  <c r="C282" i="48"/>
  <c r="L281" i="48"/>
  <c r="K281" i="48"/>
  <c r="H281" i="48" s="1"/>
  <c r="J281" i="48"/>
  <c r="I281" i="48"/>
  <c r="G281" i="48"/>
  <c r="F281" i="48"/>
  <c r="E281" i="48"/>
  <c r="D281" i="48"/>
  <c r="C281" i="48"/>
  <c r="H280" i="48"/>
  <c r="C280" i="48"/>
  <c r="H279" i="48"/>
  <c r="C279" i="48"/>
  <c r="H278" i="48"/>
  <c r="C278" i="48"/>
  <c r="H277" i="48"/>
  <c r="C277" i="48"/>
  <c r="L276" i="48"/>
  <c r="K276" i="48"/>
  <c r="J276" i="48"/>
  <c r="I276" i="48"/>
  <c r="H276" i="48" s="1"/>
  <c r="G276" i="48"/>
  <c r="F276" i="48"/>
  <c r="E276" i="48"/>
  <c r="D276" i="48"/>
  <c r="H275" i="48"/>
  <c r="C275" i="48"/>
  <c r="H274" i="48"/>
  <c r="C274" i="48"/>
  <c r="H273" i="48"/>
  <c r="C273" i="48"/>
  <c r="L272" i="48"/>
  <c r="K272" i="48"/>
  <c r="J272" i="48"/>
  <c r="I272" i="48"/>
  <c r="H272" i="48" s="1"/>
  <c r="G272" i="48"/>
  <c r="F272" i="48"/>
  <c r="E272" i="48"/>
  <c r="C272" i="48" s="1"/>
  <c r="D272" i="48"/>
  <c r="H271" i="48"/>
  <c r="C271" i="48"/>
  <c r="L270" i="48"/>
  <c r="K270" i="48"/>
  <c r="J270" i="48"/>
  <c r="I270" i="48"/>
  <c r="G270" i="48"/>
  <c r="F270" i="48"/>
  <c r="E270" i="48"/>
  <c r="D270" i="48"/>
  <c r="L269" i="48"/>
  <c r="J269" i="48"/>
  <c r="G269" i="48"/>
  <c r="F269" i="48"/>
  <c r="D269" i="48"/>
  <c r="H268" i="48"/>
  <c r="C268" i="48"/>
  <c r="H267" i="48"/>
  <c r="C267" i="48"/>
  <c r="H266" i="48"/>
  <c r="C266" i="48"/>
  <c r="H265" i="48"/>
  <c r="C265" i="48"/>
  <c r="L264" i="48"/>
  <c r="K264" i="48"/>
  <c r="J264" i="48"/>
  <c r="I264" i="48"/>
  <c r="H264" i="48" s="1"/>
  <c r="G264" i="48"/>
  <c r="F264" i="48"/>
  <c r="E264" i="48"/>
  <c r="C264" i="48" s="1"/>
  <c r="D264" i="48"/>
  <c r="H263" i="48"/>
  <c r="C263" i="48"/>
  <c r="H262" i="48"/>
  <c r="C262" i="48"/>
  <c r="H261" i="48"/>
  <c r="C261" i="48"/>
  <c r="L260" i="48"/>
  <c r="K260" i="48"/>
  <c r="J260" i="48"/>
  <c r="I260" i="48"/>
  <c r="G260" i="48"/>
  <c r="F260" i="48"/>
  <c r="E260" i="48"/>
  <c r="D260" i="48"/>
  <c r="L259" i="48"/>
  <c r="K259" i="48"/>
  <c r="J259" i="48"/>
  <c r="G259" i="48"/>
  <c r="F259" i="48"/>
  <c r="D259" i="48"/>
  <c r="H258" i="48"/>
  <c r="C258" i="48"/>
  <c r="H257" i="48"/>
  <c r="C257" i="48"/>
  <c r="H256" i="48"/>
  <c r="C256" i="48"/>
  <c r="H255" i="48"/>
  <c r="C255" i="48"/>
  <c r="H254" i="48"/>
  <c r="C254" i="48"/>
  <c r="H253" i="48"/>
  <c r="C253" i="48"/>
  <c r="L252" i="48"/>
  <c r="K252" i="48"/>
  <c r="J252" i="48"/>
  <c r="I252" i="48"/>
  <c r="G252" i="48"/>
  <c r="F252" i="48"/>
  <c r="E252" i="48"/>
  <c r="E251" i="48" s="1"/>
  <c r="D252" i="48"/>
  <c r="L251" i="48"/>
  <c r="K251" i="48"/>
  <c r="J251" i="48"/>
  <c r="G251" i="48"/>
  <c r="F251" i="48"/>
  <c r="D251" i="48"/>
  <c r="C251" i="48"/>
  <c r="H250" i="48"/>
  <c r="C250" i="48"/>
  <c r="H249" i="48"/>
  <c r="C249" i="48"/>
  <c r="H248" i="48"/>
  <c r="C248" i="48"/>
  <c r="H247" i="48"/>
  <c r="C247" i="48"/>
  <c r="L246" i="48"/>
  <c r="K246" i="48"/>
  <c r="J246" i="48"/>
  <c r="I246" i="48"/>
  <c r="H246" i="48" s="1"/>
  <c r="G246" i="48"/>
  <c r="F246" i="48"/>
  <c r="E246" i="48"/>
  <c r="C246" i="48" s="1"/>
  <c r="D246" i="48"/>
  <c r="H245" i="48"/>
  <c r="C245" i="48"/>
  <c r="H244" i="48"/>
  <c r="C244" i="48"/>
  <c r="H243" i="48"/>
  <c r="C243" i="48"/>
  <c r="H242" i="48"/>
  <c r="C242" i="48"/>
  <c r="H241" i="48"/>
  <c r="C241" i="48"/>
  <c r="H240" i="48"/>
  <c r="C240" i="48"/>
  <c r="H239" i="48"/>
  <c r="C239" i="48"/>
  <c r="L238" i="48"/>
  <c r="K238" i="48"/>
  <c r="J238" i="48"/>
  <c r="I238" i="48"/>
  <c r="G238" i="48"/>
  <c r="F238" i="48"/>
  <c r="E238" i="48"/>
  <c r="D238" i="48"/>
  <c r="H237" i="48"/>
  <c r="C237" i="48"/>
  <c r="H236" i="48"/>
  <c r="C236" i="48"/>
  <c r="L235" i="48"/>
  <c r="K235" i="48"/>
  <c r="K231" i="48" s="1"/>
  <c r="K230" i="48" s="1"/>
  <c r="J235" i="48"/>
  <c r="I235" i="48"/>
  <c r="G235" i="48"/>
  <c r="F235" i="48"/>
  <c r="E235" i="48"/>
  <c r="D235" i="48"/>
  <c r="C235" i="48"/>
  <c r="H234" i="48"/>
  <c r="C234" i="48"/>
  <c r="L233" i="48"/>
  <c r="K233" i="48"/>
  <c r="J233" i="48"/>
  <c r="H233" i="48" s="1"/>
  <c r="I233" i="48"/>
  <c r="G233" i="48"/>
  <c r="F233" i="48"/>
  <c r="E233" i="48"/>
  <c r="D233" i="48"/>
  <c r="C233" i="48"/>
  <c r="H232" i="48"/>
  <c r="C232" i="48"/>
  <c r="L231" i="48"/>
  <c r="J231" i="48"/>
  <c r="G231" i="48"/>
  <c r="G230" i="48" s="1"/>
  <c r="F231" i="48"/>
  <c r="D231" i="48"/>
  <c r="L230" i="48"/>
  <c r="J230" i="48"/>
  <c r="F230" i="48"/>
  <c r="D230" i="48"/>
  <c r="H229" i="48"/>
  <c r="C229" i="48"/>
  <c r="H228" i="48"/>
  <c r="C228" i="48"/>
  <c r="L227" i="48"/>
  <c r="K227" i="48"/>
  <c r="J227" i="48"/>
  <c r="H227" i="48" s="1"/>
  <c r="I227" i="48"/>
  <c r="G227" i="48"/>
  <c r="F227" i="48"/>
  <c r="E227" i="48"/>
  <c r="D227" i="48"/>
  <c r="C227" i="48"/>
  <c r="H226" i="48"/>
  <c r="C226" i="48"/>
  <c r="H225" i="48"/>
  <c r="C225" i="48"/>
  <c r="H224" i="48"/>
  <c r="C224" i="48"/>
  <c r="H223" i="48"/>
  <c r="C223" i="48"/>
  <c r="H222" i="48"/>
  <c r="C222" i="48"/>
  <c r="H221" i="48"/>
  <c r="C221" i="48"/>
  <c r="H220" i="48"/>
  <c r="C220" i="48"/>
  <c r="H219" i="48"/>
  <c r="C219" i="48"/>
  <c r="H218" i="48"/>
  <c r="C218" i="48"/>
  <c r="H217" i="48"/>
  <c r="C217" i="48"/>
  <c r="L216" i="48"/>
  <c r="K216" i="48"/>
  <c r="J216" i="48"/>
  <c r="I216" i="48"/>
  <c r="H216" i="48" s="1"/>
  <c r="G216" i="48"/>
  <c r="F216" i="48"/>
  <c r="E216" i="48"/>
  <c r="C216" i="48" s="1"/>
  <c r="D216" i="48"/>
  <c r="H215" i="48"/>
  <c r="C215" i="48"/>
  <c r="H214" i="48"/>
  <c r="C214" i="48"/>
  <c r="H213" i="48"/>
  <c r="C213" i="48"/>
  <c r="H212" i="48"/>
  <c r="C212" i="48"/>
  <c r="H211" i="48"/>
  <c r="C211" i="48"/>
  <c r="H210" i="48"/>
  <c r="C210" i="48"/>
  <c r="H209" i="48"/>
  <c r="C209" i="48"/>
  <c r="H208" i="48"/>
  <c r="C208" i="48"/>
  <c r="H207" i="48"/>
  <c r="C207" i="48"/>
  <c r="H206" i="48"/>
  <c r="C206" i="48"/>
  <c r="L205" i="48"/>
  <c r="K205" i="48"/>
  <c r="K204" i="48" s="1"/>
  <c r="K195" i="48" s="1"/>
  <c r="J205" i="48"/>
  <c r="I205" i="48"/>
  <c r="G205" i="48"/>
  <c r="F205" i="48"/>
  <c r="E205" i="48"/>
  <c r="D205" i="48"/>
  <c r="C205" i="48"/>
  <c r="L204" i="48"/>
  <c r="J204" i="48"/>
  <c r="I204" i="48"/>
  <c r="F204" i="48"/>
  <c r="E204" i="48"/>
  <c r="D204" i="48"/>
  <c r="H203" i="48"/>
  <c r="C203" i="48"/>
  <c r="H202" i="48"/>
  <c r="C202" i="48"/>
  <c r="H201" i="48"/>
  <c r="C201" i="48"/>
  <c r="H200" i="48"/>
  <c r="C200" i="48"/>
  <c r="H199" i="48"/>
  <c r="C199" i="48"/>
  <c r="L198" i="48"/>
  <c r="K198" i="48"/>
  <c r="J198" i="48"/>
  <c r="I198" i="48"/>
  <c r="H198" i="48" s="1"/>
  <c r="G198" i="48"/>
  <c r="F198" i="48"/>
  <c r="E198" i="48"/>
  <c r="C198" i="48" s="1"/>
  <c r="D198" i="48"/>
  <c r="H197" i="48"/>
  <c r="C197" i="48"/>
  <c r="L196" i="48"/>
  <c r="K196" i="48"/>
  <c r="J196" i="48"/>
  <c r="I196" i="48"/>
  <c r="G196" i="48"/>
  <c r="F196" i="48"/>
  <c r="E196" i="48"/>
  <c r="E195" i="48" s="1"/>
  <c r="D196" i="48"/>
  <c r="L195" i="48"/>
  <c r="J195" i="48"/>
  <c r="F195" i="48"/>
  <c r="D195" i="48"/>
  <c r="L194" i="48"/>
  <c r="J194" i="48"/>
  <c r="F194" i="48"/>
  <c r="D194" i="48"/>
  <c r="H193" i="48"/>
  <c r="C193" i="48"/>
  <c r="L192" i="48"/>
  <c r="K192" i="48"/>
  <c r="J192" i="48"/>
  <c r="I192" i="48"/>
  <c r="G192" i="48"/>
  <c r="F192" i="48"/>
  <c r="E192" i="48"/>
  <c r="E191" i="48" s="1"/>
  <c r="D192" i="48"/>
  <c r="C192" i="48" s="1"/>
  <c r="L191" i="48"/>
  <c r="K191" i="48"/>
  <c r="J191" i="48"/>
  <c r="G191" i="48"/>
  <c r="C191" i="48" s="1"/>
  <c r="F191" i="48"/>
  <c r="D191" i="48"/>
  <c r="H190" i="48"/>
  <c r="C190" i="48"/>
  <c r="H189" i="48"/>
  <c r="C189" i="48"/>
  <c r="L188" i="48"/>
  <c r="K188" i="48"/>
  <c r="J188" i="48"/>
  <c r="I188" i="48"/>
  <c r="G188" i="48"/>
  <c r="F188" i="48"/>
  <c r="E188" i="48"/>
  <c r="E187" i="48" s="1"/>
  <c r="D188" i="48"/>
  <c r="L187" i="48"/>
  <c r="K187" i="48"/>
  <c r="J187" i="48"/>
  <c r="F187" i="48"/>
  <c r="D187" i="48"/>
  <c r="H186" i="48"/>
  <c r="C186" i="48"/>
  <c r="H185" i="48"/>
  <c r="C185" i="48"/>
  <c r="L184" i="48"/>
  <c r="K184" i="48"/>
  <c r="J184" i="48"/>
  <c r="I184" i="48"/>
  <c r="H184" i="48" s="1"/>
  <c r="G184" i="48"/>
  <c r="F184" i="48"/>
  <c r="E184" i="48"/>
  <c r="D184" i="48"/>
  <c r="C184" i="48" s="1"/>
  <c r="H183" i="48"/>
  <c r="C183" i="48"/>
  <c r="H182" i="48"/>
  <c r="C182" i="48"/>
  <c r="H181" i="48"/>
  <c r="C181" i="48"/>
  <c r="H180" i="48"/>
  <c r="C180" i="48"/>
  <c r="L179" i="48"/>
  <c r="K179" i="48"/>
  <c r="H179" i="48" s="1"/>
  <c r="J179" i="48"/>
  <c r="I179" i="48"/>
  <c r="G179" i="48"/>
  <c r="F179" i="48"/>
  <c r="E179" i="48"/>
  <c r="D179" i="48"/>
  <c r="C179" i="48"/>
  <c r="H178" i="48"/>
  <c r="C178" i="48"/>
  <c r="H177" i="48"/>
  <c r="C177" i="48"/>
  <c r="H176" i="48"/>
  <c r="C176" i="48"/>
  <c r="L175" i="48"/>
  <c r="K175" i="48"/>
  <c r="J175" i="48"/>
  <c r="I175" i="48"/>
  <c r="G175" i="48"/>
  <c r="G174" i="48" s="1"/>
  <c r="F175" i="48"/>
  <c r="E175" i="48"/>
  <c r="D175" i="48"/>
  <c r="C175" i="48"/>
  <c r="L174" i="48"/>
  <c r="J174" i="48"/>
  <c r="I174" i="48"/>
  <c r="F174" i="48"/>
  <c r="E174" i="48"/>
  <c r="D174" i="48"/>
  <c r="C174" i="48" s="1"/>
  <c r="L173" i="48"/>
  <c r="J173" i="48"/>
  <c r="G173" i="48"/>
  <c r="F173" i="48"/>
  <c r="D173" i="48"/>
  <c r="H172" i="48"/>
  <c r="C172" i="48"/>
  <c r="H171" i="48"/>
  <c r="C171" i="48"/>
  <c r="H170" i="48"/>
  <c r="C170" i="48"/>
  <c r="H169" i="48"/>
  <c r="C169" i="48"/>
  <c r="H168" i="48"/>
  <c r="C168" i="48"/>
  <c r="H167" i="48"/>
  <c r="C167" i="48"/>
  <c r="L166" i="48"/>
  <c r="K166" i="48"/>
  <c r="J166" i="48"/>
  <c r="I166" i="48"/>
  <c r="G166" i="48"/>
  <c r="F166" i="48"/>
  <c r="E166" i="48"/>
  <c r="E165" i="48" s="1"/>
  <c r="D166" i="48"/>
  <c r="L165" i="48"/>
  <c r="K165" i="48"/>
  <c r="J165" i="48"/>
  <c r="G165" i="48"/>
  <c r="F165" i="48"/>
  <c r="D165" i="48"/>
  <c r="C165" i="48"/>
  <c r="H164" i="48"/>
  <c r="C164" i="48"/>
  <c r="H163" i="48"/>
  <c r="C163" i="48"/>
  <c r="H162" i="48"/>
  <c r="C162" i="48"/>
  <c r="H161" i="48"/>
  <c r="C161" i="48"/>
  <c r="L160" i="48"/>
  <c r="K160" i="48"/>
  <c r="J160" i="48"/>
  <c r="I160" i="48"/>
  <c r="H160" i="48" s="1"/>
  <c r="G160" i="48"/>
  <c r="F160" i="48"/>
  <c r="E160" i="48"/>
  <c r="D160" i="48"/>
  <c r="C160" i="48" s="1"/>
  <c r="H159" i="48"/>
  <c r="C159" i="48"/>
  <c r="H158" i="48"/>
  <c r="C158" i="48"/>
  <c r="H157" i="48"/>
  <c r="C157" i="48"/>
  <c r="H156" i="48"/>
  <c r="C156" i="48"/>
  <c r="H155" i="48"/>
  <c r="C155" i="48"/>
  <c r="H154" i="48"/>
  <c r="C154" i="48"/>
  <c r="H153" i="48"/>
  <c r="C153" i="48"/>
  <c r="H152" i="48"/>
  <c r="C152" i="48"/>
  <c r="L151" i="48"/>
  <c r="K151" i="48"/>
  <c r="H151" i="48" s="1"/>
  <c r="J151" i="48"/>
  <c r="I151" i="48"/>
  <c r="G151" i="48"/>
  <c r="F151" i="48"/>
  <c r="E151" i="48"/>
  <c r="D151" i="48"/>
  <c r="C151" i="48"/>
  <c r="H150" i="48"/>
  <c r="C150" i="48"/>
  <c r="H149" i="48"/>
  <c r="C149" i="48"/>
  <c r="H148" i="48"/>
  <c r="C148" i="48"/>
  <c r="H147" i="48"/>
  <c r="C147" i="48"/>
  <c r="H146" i="48"/>
  <c r="C146" i="48"/>
  <c r="H145" i="48"/>
  <c r="C145" i="48"/>
  <c r="L144" i="48"/>
  <c r="K144" i="48"/>
  <c r="J144" i="48"/>
  <c r="I144" i="48"/>
  <c r="H144" i="48" s="1"/>
  <c r="G144" i="48"/>
  <c r="F144" i="48"/>
  <c r="E144" i="48"/>
  <c r="D144" i="48"/>
  <c r="H143" i="48"/>
  <c r="C143" i="48"/>
  <c r="H142" i="48"/>
  <c r="C142" i="48"/>
  <c r="L141" i="48"/>
  <c r="K141" i="48"/>
  <c r="H141" i="48" s="1"/>
  <c r="J141" i="48"/>
  <c r="I141" i="48"/>
  <c r="G141" i="48"/>
  <c r="F141" i="48"/>
  <c r="E141" i="48"/>
  <c r="D141" i="48"/>
  <c r="C141" i="48"/>
  <c r="H140" i="48"/>
  <c r="C140" i="48"/>
  <c r="H139" i="48"/>
  <c r="C139" i="48"/>
  <c r="H138" i="48"/>
  <c r="C138" i="48"/>
  <c r="H137" i="48"/>
  <c r="C137" i="48"/>
  <c r="L136" i="48"/>
  <c r="K136" i="48"/>
  <c r="J136" i="48"/>
  <c r="I136" i="48"/>
  <c r="H136" i="48" s="1"/>
  <c r="G136" i="48"/>
  <c r="F136" i="48"/>
  <c r="E136" i="48"/>
  <c r="D136" i="48"/>
  <c r="C136" i="48" s="1"/>
  <c r="H135" i="48"/>
  <c r="C135" i="48"/>
  <c r="H134" i="48"/>
  <c r="C134" i="48"/>
  <c r="H133" i="48"/>
  <c r="C133" i="48"/>
  <c r="H132" i="48"/>
  <c r="C132" i="48"/>
  <c r="L131" i="48"/>
  <c r="K131" i="48"/>
  <c r="J131" i="48"/>
  <c r="I131" i="48"/>
  <c r="G131" i="48"/>
  <c r="F131" i="48"/>
  <c r="E131" i="48"/>
  <c r="D131" i="48"/>
  <c r="C131" i="48"/>
  <c r="L130" i="48"/>
  <c r="J130" i="48"/>
  <c r="I130" i="48"/>
  <c r="F130" i="48"/>
  <c r="E130" i="48"/>
  <c r="D130" i="48"/>
  <c r="H129" i="48"/>
  <c r="H128" i="48" s="1"/>
  <c r="C129" i="48"/>
  <c r="C128" i="48" s="1"/>
  <c r="L128" i="48"/>
  <c r="K128" i="48"/>
  <c r="J128" i="48"/>
  <c r="I128" i="48"/>
  <c r="G128" i="48"/>
  <c r="F128" i="48"/>
  <c r="E128" i="48"/>
  <c r="D128" i="48"/>
  <c r="H127" i="48"/>
  <c r="C127" i="48"/>
  <c r="H126" i="48"/>
  <c r="C126" i="48"/>
  <c r="H125" i="48"/>
  <c r="C125" i="48"/>
  <c r="H124" i="48"/>
  <c r="C124" i="48"/>
  <c r="H123" i="48"/>
  <c r="C123" i="48"/>
  <c r="L122" i="48"/>
  <c r="K122" i="48"/>
  <c r="J122" i="48"/>
  <c r="I122" i="48"/>
  <c r="H122" i="48" s="1"/>
  <c r="G122" i="48"/>
  <c r="F122" i="48"/>
  <c r="E122" i="48"/>
  <c r="C122" i="48" s="1"/>
  <c r="D122" i="48"/>
  <c r="H121" i="48"/>
  <c r="C121" i="48"/>
  <c r="H120" i="48"/>
  <c r="C120" i="48"/>
  <c r="H119" i="48"/>
  <c r="C119" i="48"/>
  <c r="H118" i="48"/>
  <c r="C118" i="48"/>
  <c r="H117" i="48"/>
  <c r="C117" i="48"/>
  <c r="L116" i="48"/>
  <c r="K116" i="48"/>
  <c r="J116" i="48"/>
  <c r="I116" i="48"/>
  <c r="H116" i="48" s="1"/>
  <c r="G116" i="48"/>
  <c r="F116" i="48"/>
  <c r="E116" i="48"/>
  <c r="D116" i="48"/>
  <c r="H115" i="48"/>
  <c r="C115" i="48"/>
  <c r="H114" i="48"/>
  <c r="C114" i="48"/>
  <c r="H113" i="48"/>
  <c r="C113" i="48"/>
  <c r="L112" i="48"/>
  <c r="K112" i="48"/>
  <c r="J112" i="48"/>
  <c r="I112" i="48"/>
  <c r="H112" i="48" s="1"/>
  <c r="G112" i="48"/>
  <c r="F112" i="48"/>
  <c r="E112" i="48"/>
  <c r="D112" i="48"/>
  <c r="H111" i="48"/>
  <c r="C111" i="48"/>
  <c r="H110" i="48"/>
  <c r="C110" i="48"/>
  <c r="H109" i="48"/>
  <c r="C109" i="48"/>
  <c r="H108" i="48"/>
  <c r="C108" i="48"/>
  <c r="H107" i="48"/>
  <c r="C107" i="48"/>
  <c r="H106" i="48"/>
  <c r="C106" i="48"/>
  <c r="H105" i="48"/>
  <c r="C105" i="48"/>
  <c r="H104" i="48"/>
  <c r="C104" i="48"/>
  <c r="L103" i="48"/>
  <c r="K103" i="48"/>
  <c r="H103" i="48" s="1"/>
  <c r="J103" i="48"/>
  <c r="I103" i="48"/>
  <c r="G103" i="48"/>
  <c r="G83" i="48" s="1"/>
  <c r="F103" i="48"/>
  <c r="E103" i="48"/>
  <c r="D103" i="48"/>
  <c r="C103" i="48"/>
  <c r="H102" i="48"/>
  <c r="C102" i="48"/>
  <c r="H101" i="48"/>
  <c r="C101" i="48"/>
  <c r="H100" i="48"/>
  <c r="C100" i="48"/>
  <c r="H99" i="48"/>
  <c r="C99" i="48"/>
  <c r="H98" i="48"/>
  <c r="C98" i="48"/>
  <c r="H97" i="48"/>
  <c r="C97" i="48"/>
  <c r="H96" i="48"/>
  <c r="C96" i="48"/>
  <c r="L95" i="48"/>
  <c r="K95" i="48"/>
  <c r="H95" i="48" s="1"/>
  <c r="J95" i="48"/>
  <c r="I95" i="48"/>
  <c r="G95" i="48"/>
  <c r="F95" i="48"/>
  <c r="E95" i="48"/>
  <c r="D95" i="48"/>
  <c r="C95" i="48"/>
  <c r="H94" i="48"/>
  <c r="C94" i="48"/>
  <c r="H93" i="48"/>
  <c r="C93" i="48"/>
  <c r="H92" i="48"/>
  <c r="C92" i="48"/>
  <c r="H91" i="48"/>
  <c r="C91" i="48"/>
  <c r="H90" i="48"/>
  <c r="C90" i="48"/>
  <c r="L89" i="48"/>
  <c r="K89" i="48"/>
  <c r="J89" i="48"/>
  <c r="I89" i="48"/>
  <c r="H89" i="48" s="1"/>
  <c r="G89" i="48"/>
  <c r="F89" i="48"/>
  <c r="E89" i="48"/>
  <c r="D89" i="48"/>
  <c r="C89" i="48"/>
  <c r="H88" i="48"/>
  <c r="C88" i="48"/>
  <c r="H87" i="48"/>
  <c r="C87" i="48"/>
  <c r="H86" i="48"/>
  <c r="C86" i="48"/>
  <c r="H85" i="48"/>
  <c r="C85" i="48"/>
  <c r="L84" i="48"/>
  <c r="K84" i="48"/>
  <c r="J84" i="48"/>
  <c r="I84" i="48"/>
  <c r="G84" i="48"/>
  <c r="F84" i="48"/>
  <c r="E84" i="48"/>
  <c r="D84" i="48"/>
  <c r="C84" i="48" s="1"/>
  <c r="L83" i="48"/>
  <c r="K83" i="48"/>
  <c r="J83" i="48"/>
  <c r="F83" i="48"/>
  <c r="D83" i="48"/>
  <c r="H82" i="48"/>
  <c r="C82" i="48"/>
  <c r="H81" i="48"/>
  <c r="C81" i="48"/>
  <c r="L80" i="48"/>
  <c r="K80" i="48"/>
  <c r="J80" i="48"/>
  <c r="I80" i="48"/>
  <c r="H80" i="48" s="1"/>
  <c r="G80" i="48"/>
  <c r="F80" i="48"/>
  <c r="E80" i="48"/>
  <c r="E76" i="48" s="1"/>
  <c r="D80" i="48"/>
  <c r="H79" i="48"/>
  <c r="C79" i="48"/>
  <c r="H78" i="48"/>
  <c r="C78" i="48"/>
  <c r="L77" i="48"/>
  <c r="K77" i="48"/>
  <c r="K76" i="48" s="1"/>
  <c r="J77" i="48"/>
  <c r="I77" i="48"/>
  <c r="H77" i="48" s="1"/>
  <c r="G77" i="48"/>
  <c r="G76" i="48" s="1"/>
  <c r="F77" i="48"/>
  <c r="E77" i="48"/>
  <c r="D77" i="48"/>
  <c r="C77" i="48"/>
  <c r="L76" i="48"/>
  <c r="J76" i="48"/>
  <c r="I76" i="48"/>
  <c r="F76" i="48"/>
  <c r="D76" i="48"/>
  <c r="L75" i="48"/>
  <c r="J75" i="48"/>
  <c r="F75" i="48"/>
  <c r="D75" i="48"/>
  <c r="H74" i="48"/>
  <c r="C74" i="48"/>
  <c r="H73" i="48"/>
  <c r="C73" i="48"/>
  <c r="H72" i="48"/>
  <c r="C72" i="48"/>
  <c r="H71" i="48"/>
  <c r="C71" i="48"/>
  <c r="H70" i="48"/>
  <c r="D70" i="48"/>
  <c r="C70" i="48"/>
  <c r="L69" i="48"/>
  <c r="K69" i="48"/>
  <c r="J69" i="48"/>
  <c r="I69" i="48"/>
  <c r="H69" i="48"/>
  <c r="G69" i="48"/>
  <c r="F69" i="48"/>
  <c r="E69" i="48"/>
  <c r="D69" i="48"/>
  <c r="C69" i="48" s="1"/>
  <c r="H68" i="48"/>
  <c r="C68" i="48"/>
  <c r="L67" i="48"/>
  <c r="L53" i="48" s="1"/>
  <c r="L52" i="48" s="1"/>
  <c r="L51" i="48" s="1"/>
  <c r="L50" i="48" s="1"/>
  <c r="K67" i="48"/>
  <c r="J67" i="48"/>
  <c r="I67" i="48"/>
  <c r="H67" i="48"/>
  <c r="G67" i="48"/>
  <c r="F67" i="48"/>
  <c r="E67" i="48"/>
  <c r="D67" i="48"/>
  <c r="H66" i="48"/>
  <c r="C66" i="48"/>
  <c r="H65" i="48"/>
  <c r="C65" i="48"/>
  <c r="H64" i="48"/>
  <c r="D64" i="48"/>
  <c r="C64" i="48"/>
  <c r="H63" i="48"/>
  <c r="C63" i="48"/>
  <c r="H62" i="48"/>
  <c r="C62" i="48"/>
  <c r="H61" i="48"/>
  <c r="C61" i="48"/>
  <c r="H60" i="48"/>
  <c r="C60" i="48"/>
  <c r="H59" i="48"/>
  <c r="C59" i="48"/>
  <c r="L58" i="48"/>
  <c r="K58" i="48"/>
  <c r="J58" i="48"/>
  <c r="I58" i="48"/>
  <c r="G58" i="48"/>
  <c r="F58" i="48"/>
  <c r="E58" i="48"/>
  <c r="D58" i="48"/>
  <c r="C58" i="48"/>
  <c r="H57" i="48"/>
  <c r="C57" i="48"/>
  <c r="H56" i="48"/>
  <c r="C56" i="48"/>
  <c r="L55" i="48"/>
  <c r="K55" i="48"/>
  <c r="J55" i="48"/>
  <c r="I55" i="48"/>
  <c r="G55" i="48"/>
  <c r="F55" i="48"/>
  <c r="E55" i="48"/>
  <c r="E54" i="48" s="1"/>
  <c r="D55" i="48"/>
  <c r="C55" i="48" s="1"/>
  <c r="L54" i="48"/>
  <c r="K54" i="48"/>
  <c r="K53" i="48" s="1"/>
  <c r="J54" i="48"/>
  <c r="G54" i="48"/>
  <c r="G53" i="48" s="1"/>
  <c r="F54" i="48"/>
  <c r="D54" i="48"/>
  <c r="J53" i="48"/>
  <c r="F53" i="48"/>
  <c r="E53" i="48"/>
  <c r="J52" i="48"/>
  <c r="F52" i="48"/>
  <c r="J51" i="48"/>
  <c r="F51" i="48"/>
  <c r="J50" i="48"/>
  <c r="F50" i="48"/>
  <c r="H47" i="48"/>
  <c r="C47" i="48"/>
  <c r="H46" i="48"/>
  <c r="C46" i="48"/>
  <c r="L45" i="48"/>
  <c r="L287" i="48" s="1"/>
  <c r="H45" i="48"/>
  <c r="G45" i="48"/>
  <c r="C45" i="48"/>
  <c r="H44" i="48"/>
  <c r="C44" i="48"/>
  <c r="K43" i="48"/>
  <c r="J43" i="48"/>
  <c r="H43" i="48" s="1"/>
  <c r="I43" i="48"/>
  <c r="F43" i="48"/>
  <c r="E43" i="48"/>
  <c r="C43" i="48" s="1"/>
  <c r="D43" i="48"/>
  <c r="H42" i="48"/>
  <c r="C42" i="48"/>
  <c r="I41" i="48"/>
  <c r="H41" i="48"/>
  <c r="D41" i="48"/>
  <c r="C41" i="48"/>
  <c r="H40" i="48"/>
  <c r="C40" i="48"/>
  <c r="H39" i="48"/>
  <c r="C39" i="48"/>
  <c r="H38" i="48"/>
  <c r="C38" i="48"/>
  <c r="H37" i="48"/>
  <c r="C37" i="48"/>
  <c r="K36" i="48"/>
  <c r="H36" i="48"/>
  <c r="F36" i="48"/>
  <c r="C36" i="48"/>
  <c r="H35" i="48"/>
  <c r="C35" i="48"/>
  <c r="K34" i="48"/>
  <c r="H34" i="48"/>
  <c r="C34" i="48"/>
  <c r="K33" i="48"/>
  <c r="H33" i="48"/>
  <c r="F33" i="48"/>
  <c r="C33" i="48" s="1"/>
  <c r="H32" i="48"/>
  <c r="C32" i="48"/>
  <c r="K31" i="48"/>
  <c r="F31" i="48"/>
  <c r="C31" i="48"/>
  <c r="H30" i="48"/>
  <c r="C30" i="48"/>
  <c r="H29" i="48"/>
  <c r="C29" i="48"/>
  <c r="H28" i="48"/>
  <c r="C28" i="48"/>
  <c r="K27" i="48"/>
  <c r="H27" i="48"/>
  <c r="F27" i="48"/>
  <c r="C27" i="48" s="1"/>
  <c r="F26" i="48"/>
  <c r="H25" i="48"/>
  <c r="C25" i="48"/>
  <c r="J24" i="48"/>
  <c r="J20" i="48" s="1"/>
  <c r="D24" i="48"/>
  <c r="C24" i="48"/>
  <c r="H23" i="48"/>
  <c r="C23" i="48"/>
  <c r="H22" i="48"/>
  <c r="C22" i="48"/>
  <c r="L21" i="48"/>
  <c r="L289" i="48" s="1"/>
  <c r="L288" i="48" s="1"/>
  <c r="K21" i="48"/>
  <c r="J21" i="48"/>
  <c r="J289" i="48" s="1"/>
  <c r="J288" i="48" s="1"/>
  <c r="I21" i="48"/>
  <c r="G21" i="48"/>
  <c r="F21" i="48"/>
  <c r="F289" i="48" s="1"/>
  <c r="F288" i="48" s="1"/>
  <c r="E21" i="48"/>
  <c r="D21" i="48"/>
  <c r="L20" i="48"/>
  <c r="G20" i="48"/>
  <c r="D20" i="48"/>
  <c r="H298" i="47"/>
  <c r="C298" i="47"/>
  <c r="H297" i="47"/>
  <c r="C297" i="47"/>
  <c r="H296" i="47"/>
  <c r="C296" i="47"/>
  <c r="H295" i="47"/>
  <c r="C295" i="47"/>
  <c r="H294" i="47"/>
  <c r="C294" i="47"/>
  <c r="H293" i="47"/>
  <c r="C293" i="47"/>
  <c r="H292" i="47"/>
  <c r="C292" i="47"/>
  <c r="H291" i="47"/>
  <c r="C291" i="47"/>
  <c r="C290" i="47" s="1"/>
  <c r="L290" i="47"/>
  <c r="K290" i="47"/>
  <c r="J290" i="47"/>
  <c r="I290" i="47"/>
  <c r="H290" i="47"/>
  <c r="G290" i="47"/>
  <c r="F290" i="47"/>
  <c r="E290" i="47"/>
  <c r="D290" i="47"/>
  <c r="H285" i="47"/>
  <c r="C285" i="47"/>
  <c r="H284" i="47"/>
  <c r="C284" i="47"/>
  <c r="L283" i="47"/>
  <c r="K283" i="47"/>
  <c r="J283" i="47"/>
  <c r="I283" i="47"/>
  <c r="H283" i="47" s="1"/>
  <c r="G283" i="47"/>
  <c r="F283" i="47"/>
  <c r="E283" i="47"/>
  <c r="C283" i="47" s="1"/>
  <c r="D283" i="47"/>
  <c r="H282" i="47"/>
  <c r="C282" i="47"/>
  <c r="L281" i="47"/>
  <c r="K281" i="47"/>
  <c r="J281" i="47"/>
  <c r="I281" i="47"/>
  <c r="H281" i="47" s="1"/>
  <c r="G281" i="47"/>
  <c r="F281" i="47"/>
  <c r="E281" i="47"/>
  <c r="C281" i="47" s="1"/>
  <c r="D281" i="47"/>
  <c r="H280" i="47"/>
  <c r="C280" i="47"/>
  <c r="H279" i="47"/>
  <c r="C279" i="47"/>
  <c r="H278" i="47"/>
  <c r="C278" i="47"/>
  <c r="H277" i="47"/>
  <c r="C277" i="47"/>
  <c r="L276" i="47"/>
  <c r="K276" i="47"/>
  <c r="J276" i="47"/>
  <c r="I276" i="47"/>
  <c r="H276" i="47" s="1"/>
  <c r="G276" i="47"/>
  <c r="F276" i="47"/>
  <c r="E276" i="47"/>
  <c r="D276" i="47"/>
  <c r="C276" i="47"/>
  <c r="H275" i="47"/>
  <c r="C275" i="47"/>
  <c r="H274" i="47"/>
  <c r="C274" i="47"/>
  <c r="H273" i="47"/>
  <c r="C273" i="47"/>
  <c r="L272" i="47"/>
  <c r="K272" i="47"/>
  <c r="J272" i="47"/>
  <c r="I272" i="47"/>
  <c r="H272" i="47" s="1"/>
  <c r="G272" i="47"/>
  <c r="F272" i="47"/>
  <c r="E272" i="47"/>
  <c r="D272" i="47"/>
  <c r="C272" i="47"/>
  <c r="H271" i="47"/>
  <c r="C271" i="47"/>
  <c r="L270" i="47"/>
  <c r="K270" i="47"/>
  <c r="K269" i="47" s="1"/>
  <c r="J270" i="47"/>
  <c r="J269" i="47" s="1"/>
  <c r="I270" i="47"/>
  <c r="H270" i="47" s="1"/>
  <c r="G270" i="47"/>
  <c r="G269" i="47" s="1"/>
  <c r="F270" i="47"/>
  <c r="F269" i="47" s="1"/>
  <c r="E270" i="47"/>
  <c r="D270" i="47"/>
  <c r="C270" i="47"/>
  <c r="L269" i="47"/>
  <c r="I269" i="47"/>
  <c r="H269" i="47" s="1"/>
  <c r="E269" i="47"/>
  <c r="C269" i="47" s="1"/>
  <c r="D269" i="47"/>
  <c r="H268" i="47"/>
  <c r="C268" i="47"/>
  <c r="H267" i="47"/>
  <c r="C267" i="47"/>
  <c r="H266" i="47"/>
  <c r="C266" i="47"/>
  <c r="H265" i="47"/>
  <c r="C265" i="47"/>
  <c r="L264" i="47"/>
  <c r="K264" i="47"/>
  <c r="J264" i="47"/>
  <c r="I264" i="47"/>
  <c r="H264" i="47" s="1"/>
  <c r="G264" i="47"/>
  <c r="F264" i="47"/>
  <c r="E264" i="47"/>
  <c r="D264" i="47"/>
  <c r="C264" i="47"/>
  <c r="H263" i="47"/>
  <c r="C263" i="47"/>
  <c r="H262" i="47"/>
  <c r="C262" i="47"/>
  <c r="H261" i="47"/>
  <c r="C261" i="47"/>
  <c r="L260" i="47"/>
  <c r="K260" i="47"/>
  <c r="K259" i="47" s="1"/>
  <c r="J260" i="47"/>
  <c r="J259" i="47" s="1"/>
  <c r="J230" i="47" s="1"/>
  <c r="J194" i="47" s="1"/>
  <c r="J51" i="47" s="1"/>
  <c r="I260" i="47"/>
  <c r="H260" i="47" s="1"/>
  <c r="G260" i="47"/>
  <c r="G259" i="47" s="1"/>
  <c r="F260" i="47"/>
  <c r="F259" i="47" s="1"/>
  <c r="F230" i="47" s="1"/>
  <c r="F194" i="47" s="1"/>
  <c r="E260" i="47"/>
  <c r="D260" i="47"/>
  <c r="C260" i="47"/>
  <c r="L259" i="47"/>
  <c r="I259" i="47"/>
  <c r="E259" i="47"/>
  <c r="C259" i="47" s="1"/>
  <c r="D259" i="47"/>
  <c r="H258" i="47"/>
  <c r="C258" i="47"/>
  <c r="H257" i="47"/>
  <c r="C257" i="47"/>
  <c r="H256" i="47"/>
  <c r="C256" i="47"/>
  <c r="H255" i="47"/>
  <c r="C255" i="47"/>
  <c r="H254" i="47"/>
  <c r="C254" i="47"/>
  <c r="H253" i="47"/>
  <c r="C253" i="47"/>
  <c r="L252" i="47"/>
  <c r="K252" i="47"/>
  <c r="K251" i="47" s="1"/>
  <c r="J252" i="47"/>
  <c r="I252" i="47"/>
  <c r="H252" i="47" s="1"/>
  <c r="G252" i="47"/>
  <c r="G251" i="47" s="1"/>
  <c r="F252" i="47"/>
  <c r="E252" i="47"/>
  <c r="D252" i="47"/>
  <c r="C252" i="47"/>
  <c r="L251" i="47"/>
  <c r="J251" i="47"/>
  <c r="I251" i="47"/>
  <c r="F251" i="47"/>
  <c r="E251" i="47"/>
  <c r="D251" i="47"/>
  <c r="C251" i="47" s="1"/>
  <c r="H250" i="47"/>
  <c r="C250" i="47"/>
  <c r="H249" i="47"/>
  <c r="C249" i="47"/>
  <c r="H248" i="47"/>
  <c r="C248" i="47"/>
  <c r="H247" i="47"/>
  <c r="C247" i="47"/>
  <c r="L246" i="47"/>
  <c r="K246" i="47"/>
  <c r="J246" i="47"/>
  <c r="I246" i="47"/>
  <c r="H246" i="47" s="1"/>
  <c r="G246" i="47"/>
  <c r="F246" i="47"/>
  <c r="E246" i="47"/>
  <c r="D246" i="47"/>
  <c r="C246" i="47"/>
  <c r="H245" i="47"/>
  <c r="C245" i="47"/>
  <c r="H244" i="47"/>
  <c r="C244" i="47"/>
  <c r="H243" i="47"/>
  <c r="C243" i="47"/>
  <c r="H242" i="47"/>
  <c r="C242" i="47"/>
  <c r="H241" i="47"/>
  <c r="C241" i="47"/>
  <c r="H240" i="47"/>
  <c r="C240" i="47"/>
  <c r="H239" i="47"/>
  <c r="C239" i="47"/>
  <c r="L238" i="47"/>
  <c r="K238" i="47"/>
  <c r="K231" i="47" s="1"/>
  <c r="J238" i="47"/>
  <c r="I238" i="47"/>
  <c r="G238" i="47"/>
  <c r="G231" i="47" s="1"/>
  <c r="G230" i="47" s="1"/>
  <c r="F238" i="47"/>
  <c r="E238" i="47"/>
  <c r="D238" i="47"/>
  <c r="C238" i="47"/>
  <c r="H237" i="47"/>
  <c r="C237" i="47"/>
  <c r="H236" i="47"/>
  <c r="C236" i="47"/>
  <c r="L235" i="47"/>
  <c r="K235" i="47"/>
  <c r="J235" i="47"/>
  <c r="I235" i="47"/>
  <c r="H235" i="47" s="1"/>
  <c r="G235" i="47"/>
  <c r="F235" i="47"/>
  <c r="E235" i="47"/>
  <c r="D235" i="47"/>
  <c r="C235" i="47" s="1"/>
  <c r="H234" i="47"/>
  <c r="C234" i="47"/>
  <c r="L233" i="47"/>
  <c r="K233" i="47"/>
  <c r="J233" i="47"/>
  <c r="I233" i="47"/>
  <c r="H233" i="47" s="1"/>
  <c r="G233" i="47"/>
  <c r="F233" i="47"/>
  <c r="E233" i="47"/>
  <c r="C233" i="47" s="1"/>
  <c r="D233" i="47"/>
  <c r="H232" i="47"/>
  <c r="C232" i="47"/>
  <c r="L231" i="47"/>
  <c r="J231" i="47"/>
  <c r="I231" i="47"/>
  <c r="H231" i="47" s="1"/>
  <c r="F231" i="47"/>
  <c r="E231" i="47"/>
  <c r="D231" i="47"/>
  <c r="L230" i="47"/>
  <c r="D230" i="47"/>
  <c r="H229" i="47"/>
  <c r="C229" i="47"/>
  <c r="H228" i="47"/>
  <c r="C228" i="47"/>
  <c r="L227" i="47"/>
  <c r="K227" i="47"/>
  <c r="J227" i="47"/>
  <c r="I227" i="47"/>
  <c r="H227" i="47" s="1"/>
  <c r="G227" i="47"/>
  <c r="F227" i="47"/>
  <c r="E227" i="47"/>
  <c r="D227" i="47"/>
  <c r="C227" i="47" s="1"/>
  <c r="H226" i="47"/>
  <c r="C226" i="47"/>
  <c r="H225" i="47"/>
  <c r="C225" i="47"/>
  <c r="H224" i="47"/>
  <c r="C224" i="47"/>
  <c r="H223" i="47"/>
  <c r="C223" i="47"/>
  <c r="H222" i="47"/>
  <c r="C222" i="47"/>
  <c r="H221" i="47"/>
  <c r="C221" i="47"/>
  <c r="H220" i="47"/>
  <c r="C220" i="47"/>
  <c r="H219" i="47"/>
  <c r="C219" i="47"/>
  <c r="H218" i="47"/>
  <c r="C218" i="47"/>
  <c r="H217" i="47"/>
  <c r="C217" i="47"/>
  <c r="L216" i="47"/>
  <c r="K216" i="47"/>
  <c r="J216" i="47"/>
  <c r="H216" i="47" s="1"/>
  <c r="I216" i="47"/>
  <c r="G216" i="47"/>
  <c r="F216" i="47"/>
  <c r="E216" i="47"/>
  <c r="D216" i="47"/>
  <c r="C216" i="47"/>
  <c r="H215" i="47"/>
  <c r="C215" i="47"/>
  <c r="H214" i="47"/>
  <c r="C214" i="47"/>
  <c r="H213" i="47"/>
  <c r="C213" i="47"/>
  <c r="H212" i="47"/>
  <c r="C212" i="47"/>
  <c r="H211" i="47"/>
  <c r="C211" i="47"/>
  <c r="H210" i="47"/>
  <c r="C210" i="47"/>
  <c r="H209" i="47"/>
  <c r="C209" i="47"/>
  <c r="H208" i="47"/>
  <c r="C208" i="47"/>
  <c r="H207" i="47"/>
  <c r="C207" i="47"/>
  <c r="H206" i="47"/>
  <c r="C206" i="47"/>
  <c r="L205" i="47"/>
  <c r="K205" i="47"/>
  <c r="J205" i="47"/>
  <c r="I205" i="47"/>
  <c r="H205" i="47" s="1"/>
  <c r="G205" i="47"/>
  <c r="F205" i="47"/>
  <c r="E205" i="47"/>
  <c r="C205" i="47" s="1"/>
  <c r="D205" i="47"/>
  <c r="L204" i="47"/>
  <c r="K204" i="47"/>
  <c r="J204" i="47"/>
  <c r="G204" i="47"/>
  <c r="F204" i="47"/>
  <c r="D204" i="47"/>
  <c r="H203" i="47"/>
  <c r="C203" i="47"/>
  <c r="H202" i="47"/>
  <c r="C202" i="47"/>
  <c r="H201" i="47"/>
  <c r="C201" i="47"/>
  <c r="H200" i="47"/>
  <c r="C200" i="47"/>
  <c r="H199" i="47"/>
  <c r="C199" i="47"/>
  <c r="L198" i="47"/>
  <c r="K198" i="47"/>
  <c r="J198" i="47"/>
  <c r="I198" i="47"/>
  <c r="H198" i="47" s="1"/>
  <c r="G198" i="47"/>
  <c r="F198" i="47"/>
  <c r="E198" i="47"/>
  <c r="D198" i="47"/>
  <c r="C198" i="47"/>
  <c r="H197" i="47"/>
  <c r="C197" i="47"/>
  <c r="L196" i="47"/>
  <c r="K196" i="47"/>
  <c r="K195" i="47" s="1"/>
  <c r="J196" i="47"/>
  <c r="I196" i="47"/>
  <c r="G196" i="47"/>
  <c r="G195" i="47" s="1"/>
  <c r="F196" i="47"/>
  <c r="E196" i="47"/>
  <c r="D196" i="47"/>
  <c r="C196" i="47"/>
  <c r="L195" i="47"/>
  <c r="J195" i="47"/>
  <c r="F195" i="47"/>
  <c r="D195" i="47"/>
  <c r="L194" i="47"/>
  <c r="D194" i="47"/>
  <c r="H193" i="47"/>
  <c r="C193" i="47"/>
  <c r="L192" i="47"/>
  <c r="K192" i="47"/>
  <c r="K191" i="47" s="1"/>
  <c r="J192" i="47"/>
  <c r="I192" i="47"/>
  <c r="G192" i="47"/>
  <c r="G191" i="47" s="1"/>
  <c r="F192" i="47"/>
  <c r="E192" i="47"/>
  <c r="D192" i="47"/>
  <c r="C192" i="47"/>
  <c r="L191" i="47"/>
  <c r="J191" i="47"/>
  <c r="I191" i="47"/>
  <c r="F191" i="47"/>
  <c r="E191" i="47"/>
  <c r="D191" i="47"/>
  <c r="C191" i="47" s="1"/>
  <c r="H190" i="47"/>
  <c r="C190" i="47"/>
  <c r="H189" i="47"/>
  <c r="C189" i="47"/>
  <c r="L188" i="47"/>
  <c r="K188" i="47"/>
  <c r="J188" i="47"/>
  <c r="I188" i="47"/>
  <c r="G188" i="47"/>
  <c r="F188" i="47"/>
  <c r="E188" i="47"/>
  <c r="D188" i="47"/>
  <c r="C188" i="47"/>
  <c r="L187" i="47"/>
  <c r="J187" i="47"/>
  <c r="I187" i="47"/>
  <c r="F187" i="47"/>
  <c r="E187" i="47"/>
  <c r="D187" i="47"/>
  <c r="H186" i="47"/>
  <c r="C186" i="47"/>
  <c r="H185" i="47"/>
  <c r="C185" i="47"/>
  <c r="L184" i="47"/>
  <c r="K184" i="47"/>
  <c r="J184" i="47"/>
  <c r="I184" i="47"/>
  <c r="H184" i="47" s="1"/>
  <c r="G184" i="47"/>
  <c r="F184" i="47"/>
  <c r="E184" i="47"/>
  <c r="D184" i="47"/>
  <c r="C184" i="47"/>
  <c r="H183" i="47"/>
  <c r="C183" i="47"/>
  <c r="H182" i="47"/>
  <c r="C182" i="47"/>
  <c r="H181" i="47"/>
  <c r="C181" i="47"/>
  <c r="H180" i="47"/>
  <c r="C180" i="47"/>
  <c r="L179" i="47"/>
  <c r="K179" i="47"/>
  <c r="J179" i="47"/>
  <c r="I179" i="47"/>
  <c r="H179" i="47" s="1"/>
  <c r="G179" i="47"/>
  <c r="F179" i="47"/>
  <c r="E179" i="47"/>
  <c r="D179" i="47"/>
  <c r="C179" i="47" s="1"/>
  <c r="H178" i="47"/>
  <c r="C178" i="47"/>
  <c r="H177" i="47"/>
  <c r="C177" i="47"/>
  <c r="H176" i="47"/>
  <c r="C176" i="47"/>
  <c r="L175" i="47"/>
  <c r="K175" i="47"/>
  <c r="J175" i="47"/>
  <c r="I175" i="47"/>
  <c r="H175" i="47" s="1"/>
  <c r="G175" i="47"/>
  <c r="F175" i="47"/>
  <c r="E175" i="47"/>
  <c r="C175" i="47" s="1"/>
  <c r="D175" i="47"/>
  <c r="L174" i="47"/>
  <c r="K174" i="47"/>
  <c r="K173" i="47" s="1"/>
  <c r="J174" i="47"/>
  <c r="G174" i="47"/>
  <c r="G173" i="47" s="1"/>
  <c r="F174" i="47"/>
  <c r="D174" i="47"/>
  <c r="L173" i="47"/>
  <c r="J173" i="47"/>
  <c r="F173" i="47"/>
  <c r="D173" i="47"/>
  <c r="H172" i="47"/>
  <c r="C172" i="47"/>
  <c r="H171" i="47"/>
  <c r="C171" i="47"/>
  <c r="H170" i="47"/>
  <c r="C170" i="47"/>
  <c r="H169" i="47"/>
  <c r="C169" i="47"/>
  <c r="H168" i="47"/>
  <c r="C168" i="47"/>
  <c r="H167" i="47"/>
  <c r="C167" i="47"/>
  <c r="L166" i="47"/>
  <c r="K166" i="47"/>
  <c r="K165" i="47" s="1"/>
  <c r="J166" i="47"/>
  <c r="I166" i="47"/>
  <c r="G166" i="47"/>
  <c r="G165" i="47" s="1"/>
  <c r="F166" i="47"/>
  <c r="E166" i="47"/>
  <c r="D166" i="47"/>
  <c r="C166" i="47"/>
  <c r="L165" i="47"/>
  <c r="J165" i="47"/>
  <c r="I165" i="47"/>
  <c r="H165" i="47" s="1"/>
  <c r="F165" i="47"/>
  <c r="E165" i="47"/>
  <c r="D165" i="47"/>
  <c r="C165" i="47" s="1"/>
  <c r="H164" i="47"/>
  <c r="C164" i="47"/>
  <c r="H163" i="47"/>
  <c r="C163" i="47"/>
  <c r="H162" i="47"/>
  <c r="C162" i="47"/>
  <c r="H161" i="47"/>
  <c r="C161" i="47"/>
  <c r="L160" i="47"/>
  <c r="K160" i="47"/>
  <c r="H160" i="47" s="1"/>
  <c r="J160" i="47"/>
  <c r="I160" i="47"/>
  <c r="G160" i="47"/>
  <c r="F160" i="47"/>
  <c r="E160" i="47"/>
  <c r="D160" i="47"/>
  <c r="C160" i="47"/>
  <c r="H159" i="47"/>
  <c r="C159" i="47"/>
  <c r="H158" i="47"/>
  <c r="C158" i="47"/>
  <c r="H157" i="47"/>
  <c r="C157" i="47"/>
  <c r="H156" i="47"/>
  <c r="C156" i="47"/>
  <c r="H155" i="47"/>
  <c r="C155" i="47"/>
  <c r="H154" i="47"/>
  <c r="C154" i="47"/>
  <c r="H153" i="47"/>
  <c r="C153" i="47"/>
  <c r="H152" i="47"/>
  <c r="C152" i="47"/>
  <c r="L151" i="47"/>
  <c r="K151" i="47"/>
  <c r="J151" i="47"/>
  <c r="I151" i="47"/>
  <c r="H151" i="47" s="1"/>
  <c r="G151" i="47"/>
  <c r="F151" i="47"/>
  <c r="E151" i="47"/>
  <c r="D151" i="47"/>
  <c r="C151" i="47" s="1"/>
  <c r="H150" i="47"/>
  <c r="C150" i="47"/>
  <c r="H149" i="47"/>
  <c r="C149" i="47"/>
  <c r="H148" i="47"/>
  <c r="C148" i="47"/>
  <c r="H147" i="47"/>
  <c r="C147" i="47"/>
  <c r="H146" i="47"/>
  <c r="C146" i="47"/>
  <c r="H145" i="47"/>
  <c r="C145" i="47"/>
  <c r="L144" i="47"/>
  <c r="K144" i="47"/>
  <c r="H144" i="47" s="1"/>
  <c r="J144" i="47"/>
  <c r="I144" i="47"/>
  <c r="G144" i="47"/>
  <c r="F144" i="47"/>
  <c r="E144" i="47"/>
  <c r="D144" i="47"/>
  <c r="C144" i="47"/>
  <c r="H143" i="47"/>
  <c r="C143" i="47"/>
  <c r="H142" i="47"/>
  <c r="C142" i="47"/>
  <c r="L141" i="47"/>
  <c r="K141" i="47"/>
  <c r="J141" i="47"/>
  <c r="I141" i="47"/>
  <c r="H141" i="47" s="1"/>
  <c r="G141" i="47"/>
  <c r="F141" i="47"/>
  <c r="E141" i="47"/>
  <c r="D141" i="47"/>
  <c r="C141" i="47" s="1"/>
  <c r="H140" i="47"/>
  <c r="C140" i="47"/>
  <c r="H139" i="47"/>
  <c r="C139" i="47"/>
  <c r="H138" i="47"/>
  <c r="C138" i="47"/>
  <c r="H137" i="47"/>
  <c r="C137" i="47"/>
  <c r="L136" i="47"/>
  <c r="K136" i="47"/>
  <c r="J136" i="47"/>
  <c r="I136" i="47"/>
  <c r="H136" i="47" s="1"/>
  <c r="G136" i="47"/>
  <c r="F136" i="47"/>
  <c r="E136" i="47"/>
  <c r="D136" i="47"/>
  <c r="C136" i="47"/>
  <c r="H135" i="47"/>
  <c r="C135" i="47"/>
  <c r="H134" i="47"/>
  <c r="C134" i="47"/>
  <c r="H133" i="47"/>
  <c r="C133" i="47"/>
  <c r="H132" i="47"/>
  <c r="C132" i="47"/>
  <c r="L131" i="47"/>
  <c r="K131" i="47"/>
  <c r="J131" i="47"/>
  <c r="I131" i="47"/>
  <c r="H131" i="47" s="1"/>
  <c r="G131" i="47"/>
  <c r="F131" i="47"/>
  <c r="E131" i="47"/>
  <c r="E130" i="47" s="1"/>
  <c r="C130" i="47" s="1"/>
  <c r="D131" i="47"/>
  <c r="C131" i="47" s="1"/>
  <c r="L130" i="47"/>
  <c r="K130" i="47"/>
  <c r="J130" i="47"/>
  <c r="G130" i="47"/>
  <c r="F130" i="47"/>
  <c r="D130" i="47"/>
  <c r="H129" i="47"/>
  <c r="C129" i="47"/>
  <c r="L128" i="47"/>
  <c r="K128" i="47"/>
  <c r="J128" i="47"/>
  <c r="I128" i="47"/>
  <c r="H128" i="47"/>
  <c r="G128" i="47"/>
  <c r="F128" i="47"/>
  <c r="E128" i="47"/>
  <c r="D128" i="47"/>
  <c r="C128" i="47"/>
  <c r="H127" i="47"/>
  <c r="C127" i="47"/>
  <c r="H126" i="47"/>
  <c r="C126" i="47"/>
  <c r="H125" i="47"/>
  <c r="C125" i="47"/>
  <c r="H124" i="47"/>
  <c r="C124" i="47"/>
  <c r="H123" i="47"/>
  <c r="C123" i="47"/>
  <c r="L122" i="47"/>
  <c r="K122" i="47"/>
  <c r="H122" i="47" s="1"/>
  <c r="J122" i="47"/>
  <c r="I122" i="47"/>
  <c r="G122" i="47"/>
  <c r="F122" i="47"/>
  <c r="E122" i="47"/>
  <c r="D122" i="47"/>
  <c r="C122" i="47"/>
  <c r="H121" i="47"/>
  <c r="C121" i="47"/>
  <c r="H120" i="47"/>
  <c r="C120" i="47"/>
  <c r="H119" i="47"/>
  <c r="C119" i="47"/>
  <c r="H118" i="47"/>
  <c r="C118" i="47"/>
  <c r="H117" i="47"/>
  <c r="C117" i="47"/>
  <c r="L116" i="47"/>
  <c r="K116" i="47"/>
  <c r="H116" i="47" s="1"/>
  <c r="J116" i="47"/>
  <c r="I116" i="47"/>
  <c r="G116" i="47"/>
  <c r="F116" i="47"/>
  <c r="E116" i="47"/>
  <c r="D116" i="47"/>
  <c r="C116" i="47"/>
  <c r="H115" i="47"/>
  <c r="C115" i="47"/>
  <c r="H114" i="47"/>
  <c r="C114" i="47"/>
  <c r="H113" i="47"/>
  <c r="C113" i="47"/>
  <c r="L112" i="47"/>
  <c r="K112" i="47"/>
  <c r="J112" i="47"/>
  <c r="I112" i="47"/>
  <c r="H112" i="47" s="1"/>
  <c r="G112" i="47"/>
  <c r="F112" i="47"/>
  <c r="E112" i="47"/>
  <c r="D112" i="47"/>
  <c r="C112" i="47"/>
  <c r="H111" i="47"/>
  <c r="C111" i="47"/>
  <c r="H110" i="47"/>
  <c r="C110" i="47"/>
  <c r="H109" i="47"/>
  <c r="C109" i="47"/>
  <c r="H108" i="47"/>
  <c r="C108" i="47"/>
  <c r="H107" i="47"/>
  <c r="C107" i="47"/>
  <c r="H106" i="47"/>
  <c r="C106" i="47"/>
  <c r="H105" i="47"/>
  <c r="C105" i="47"/>
  <c r="H104" i="47"/>
  <c r="C104" i="47"/>
  <c r="L103" i="47"/>
  <c r="K103" i="47"/>
  <c r="J103" i="47"/>
  <c r="I103" i="47"/>
  <c r="H103" i="47" s="1"/>
  <c r="G103" i="47"/>
  <c r="F103" i="47"/>
  <c r="E103" i="47"/>
  <c r="C103" i="47" s="1"/>
  <c r="D103" i="47"/>
  <c r="H102" i="47"/>
  <c r="C102" i="47"/>
  <c r="H101" i="47"/>
  <c r="C101" i="47"/>
  <c r="H100" i="47"/>
  <c r="C100" i="47"/>
  <c r="H99" i="47"/>
  <c r="C99" i="47"/>
  <c r="H98" i="47"/>
  <c r="C98" i="47"/>
  <c r="H97" i="47"/>
  <c r="C97" i="47"/>
  <c r="H96" i="47"/>
  <c r="C96" i="47"/>
  <c r="L95" i="47"/>
  <c r="K95" i="47"/>
  <c r="J95" i="47"/>
  <c r="I95" i="47"/>
  <c r="H95" i="47" s="1"/>
  <c r="G95" i="47"/>
  <c r="F95" i="47"/>
  <c r="E95" i="47"/>
  <c r="C95" i="47" s="1"/>
  <c r="D95" i="47"/>
  <c r="H94" i="47"/>
  <c r="C94" i="47"/>
  <c r="K93" i="47"/>
  <c r="H93" i="47"/>
  <c r="C93" i="47"/>
  <c r="K92" i="47"/>
  <c r="H92" i="47" s="1"/>
  <c r="C92" i="47"/>
  <c r="H91" i="47"/>
  <c r="C91" i="47"/>
  <c r="H90" i="47"/>
  <c r="C90" i="47"/>
  <c r="L89" i="47"/>
  <c r="K89" i="47"/>
  <c r="J89" i="47"/>
  <c r="I89" i="47"/>
  <c r="H89" i="47" s="1"/>
  <c r="G89" i="47"/>
  <c r="F89" i="47"/>
  <c r="E89" i="47"/>
  <c r="D89" i="47"/>
  <c r="C89" i="47"/>
  <c r="H88" i="47"/>
  <c r="C88" i="47"/>
  <c r="H87" i="47"/>
  <c r="C87" i="47"/>
  <c r="H86" i="47"/>
  <c r="C86" i="47"/>
  <c r="H85" i="47"/>
  <c r="C85" i="47"/>
  <c r="L84" i="47"/>
  <c r="K84" i="47"/>
  <c r="J84" i="47"/>
  <c r="I84" i="47"/>
  <c r="H84" i="47" s="1"/>
  <c r="G84" i="47"/>
  <c r="F84" i="47"/>
  <c r="E84" i="47"/>
  <c r="C84" i="47" s="1"/>
  <c r="D84" i="47"/>
  <c r="L83" i="47"/>
  <c r="K83" i="47"/>
  <c r="J83" i="47"/>
  <c r="G83" i="47"/>
  <c r="F83" i="47"/>
  <c r="D83" i="47"/>
  <c r="H82" i="47"/>
  <c r="C82" i="47"/>
  <c r="H81" i="47"/>
  <c r="C81" i="47"/>
  <c r="L80" i="47"/>
  <c r="K80" i="47"/>
  <c r="J80" i="47"/>
  <c r="I80" i="47"/>
  <c r="H80" i="47" s="1"/>
  <c r="G80" i="47"/>
  <c r="F80" i="47"/>
  <c r="E80" i="47"/>
  <c r="D80" i="47"/>
  <c r="C80" i="47" s="1"/>
  <c r="H79" i="47"/>
  <c r="C79" i="47"/>
  <c r="H78" i="47"/>
  <c r="C78" i="47"/>
  <c r="L77" i="47"/>
  <c r="K77" i="47"/>
  <c r="K76" i="47" s="1"/>
  <c r="K75" i="47" s="1"/>
  <c r="J77" i="47"/>
  <c r="I77" i="47"/>
  <c r="H77" i="47" s="1"/>
  <c r="G77" i="47"/>
  <c r="G76" i="47" s="1"/>
  <c r="G75" i="47" s="1"/>
  <c r="F77" i="47"/>
  <c r="E77" i="47"/>
  <c r="D77" i="47"/>
  <c r="C77" i="47"/>
  <c r="L76" i="47"/>
  <c r="J76" i="47"/>
  <c r="I76" i="47"/>
  <c r="F76" i="47"/>
  <c r="E76" i="47"/>
  <c r="D76" i="47"/>
  <c r="C76" i="47" s="1"/>
  <c r="L75" i="47"/>
  <c r="J75" i="47"/>
  <c r="F75" i="47"/>
  <c r="D75" i="47"/>
  <c r="H74" i="47"/>
  <c r="C74" i="47"/>
  <c r="H73" i="47"/>
  <c r="C73" i="47"/>
  <c r="H72" i="47"/>
  <c r="C72" i="47"/>
  <c r="H71" i="47"/>
  <c r="C71" i="47"/>
  <c r="H70" i="47"/>
  <c r="D70" i="47"/>
  <c r="C70" i="47"/>
  <c r="L69" i="47"/>
  <c r="K69" i="47"/>
  <c r="J69" i="47"/>
  <c r="I69" i="47"/>
  <c r="H69" i="47"/>
  <c r="G69" i="47"/>
  <c r="F69" i="47"/>
  <c r="E69" i="47"/>
  <c r="D69" i="47"/>
  <c r="C69" i="47" s="1"/>
  <c r="H68" i="47"/>
  <c r="C68" i="47"/>
  <c r="L67" i="47"/>
  <c r="L53" i="47" s="1"/>
  <c r="L52" i="47" s="1"/>
  <c r="L51" i="47" s="1"/>
  <c r="L50" i="47" s="1"/>
  <c r="K67" i="47"/>
  <c r="J67" i="47"/>
  <c r="I67" i="47"/>
  <c r="H67" i="47"/>
  <c r="G67" i="47"/>
  <c r="F67" i="47"/>
  <c r="E67" i="47"/>
  <c r="D67" i="47"/>
  <c r="C67" i="47" s="1"/>
  <c r="H66" i="47"/>
  <c r="C66" i="47"/>
  <c r="H65" i="47"/>
  <c r="C65" i="47"/>
  <c r="H64" i="47"/>
  <c r="D64" i="47"/>
  <c r="C64" i="47"/>
  <c r="H63" i="47"/>
  <c r="C63" i="47"/>
  <c r="H62" i="47"/>
  <c r="C62" i="47"/>
  <c r="H61" i="47"/>
  <c r="C61" i="47"/>
  <c r="H60" i="47"/>
  <c r="C60" i="47"/>
  <c r="H59" i="47"/>
  <c r="C59" i="47"/>
  <c r="L58" i="47"/>
  <c r="K58" i="47"/>
  <c r="J58" i="47"/>
  <c r="I58" i="47"/>
  <c r="H58" i="47" s="1"/>
  <c r="G58" i="47"/>
  <c r="F58" i="47"/>
  <c r="E58" i="47"/>
  <c r="D58" i="47"/>
  <c r="C58" i="47"/>
  <c r="H57" i="47"/>
  <c r="C57" i="47"/>
  <c r="H56" i="47"/>
  <c r="C56" i="47"/>
  <c r="L55" i="47"/>
  <c r="K55" i="47"/>
  <c r="J55" i="47"/>
  <c r="I55" i="47"/>
  <c r="H55" i="47" s="1"/>
  <c r="G55" i="47"/>
  <c r="F55" i="47"/>
  <c r="E55" i="47"/>
  <c r="E54" i="47" s="1"/>
  <c r="D55" i="47"/>
  <c r="C55" i="47" s="1"/>
  <c r="L54" i="47"/>
  <c r="K54" i="47"/>
  <c r="K53" i="47" s="1"/>
  <c r="J54" i="47"/>
  <c r="G54" i="47"/>
  <c r="G53" i="47" s="1"/>
  <c r="F54" i="47"/>
  <c r="D54" i="47"/>
  <c r="J53" i="47"/>
  <c r="F53" i="47"/>
  <c r="J52" i="47"/>
  <c r="F52" i="47"/>
  <c r="F51" i="47" s="1"/>
  <c r="F50" i="47" s="1"/>
  <c r="H47" i="47"/>
  <c r="C47" i="47"/>
  <c r="H46" i="47"/>
  <c r="C46" i="47"/>
  <c r="L45" i="47"/>
  <c r="H45" i="47" s="1"/>
  <c r="G45" i="47"/>
  <c r="C45" i="47"/>
  <c r="H44" i="47"/>
  <c r="C44" i="47"/>
  <c r="K43" i="47"/>
  <c r="J43" i="47"/>
  <c r="I43" i="47"/>
  <c r="H43" i="47" s="1"/>
  <c r="F43" i="47"/>
  <c r="E43" i="47"/>
  <c r="D43" i="47"/>
  <c r="C43" i="47" s="1"/>
  <c r="H42" i="47"/>
  <c r="C42" i="47"/>
  <c r="I41" i="47"/>
  <c r="H41" i="47" s="1"/>
  <c r="D41" i="47"/>
  <c r="C41" i="47"/>
  <c r="K40" i="47"/>
  <c r="H40" i="47" s="1"/>
  <c r="F40" i="47"/>
  <c r="C40" i="47"/>
  <c r="H39" i="47"/>
  <c r="C39" i="47"/>
  <c r="H38" i="47"/>
  <c r="C38" i="47"/>
  <c r="H37" i="47"/>
  <c r="C37" i="47"/>
  <c r="K36" i="47"/>
  <c r="H36" i="47"/>
  <c r="F36" i="47"/>
  <c r="C36" i="47" s="1"/>
  <c r="H35" i="47"/>
  <c r="C35" i="47"/>
  <c r="K34" i="47"/>
  <c r="H34" i="47" s="1"/>
  <c r="F34" i="47"/>
  <c r="C34" i="47"/>
  <c r="K33" i="47"/>
  <c r="H33" i="47" s="1"/>
  <c r="F33" i="47"/>
  <c r="C33" i="47"/>
  <c r="H32" i="47"/>
  <c r="C32" i="47"/>
  <c r="K31" i="47"/>
  <c r="H31" i="47"/>
  <c r="F31" i="47"/>
  <c r="C31" i="47" s="1"/>
  <c r="H30" i="47"/>
  <c r="C30" i="47"/>
  <c r="H29" i="47"/>
  <c r="C29" i="47"/>
  <c r="H28" i="47"/>
  <c r="C28" i="47"/>
  <c r="K27" i="47"/>
  <c r="H27" i="47" s="1"/>
  <c r="F27" i="47"/>
  <c r="C27" i="47"/>
  <c r="K26" i="47"/>
  <c r="H26" i="47" s="1"/>
  <c r="F26" i="47"/>
  <c r="C26" i="47"/>
  <c r="H25" i="47"/>
  <c r="C25" i="47"/>
  <c r="C24" i="47"/>
  <c r="H23" i="47"/>
  <c r="C23" i="47"/>
  <c r="H22" i="47"/>
  <c r="C22" i="47"/>
  <c r="L21" i="47"/>
  <c r="L289" i="47" s="1"/>
  <c r="L288" i="47" s="1"/>
  <c r="K21" i="47"/>
  <c r="K289" i="47" s="1"/>
  <c r="K288" i="47" s="1"/>
  <c r="J21" i="47"/>
  <c r="J289" i="47" s="1"/>
  <c r="J288" i="47" s="1"/>
  <c r="I21" i="47"/>
  <c r="I289" i="47" s="1"/>
  <c r="I288" i="47" s="1"/>
  <c r="G21" i="47"/>
  <c r="G20" i="47" s="1"/>
  <c r="F21" i="47"/>
  <c r="F289" i="47" s="1"/>
  <c r="F288" i="47" s="1"/>
  <c r="E21" i="47"/>
  <c r="E289" i="47" s="1"/>
  <c r="E288" i="47" s="1"/>
  <c r="D21" i="47"/>
  <c r="D289" i="47" s="1"/>
  <c r="D288" i="47" s="1"/>
  <c r="C21" i="47"/>
  <c r="C289" i="47" s="1"/>
  <c r="L20" i="47"/>
  <c r="F20" i="47"/>
  <c r="E20" i="47"/>
  <c r="D20" i="47"/>
  <c r="C20" i="47" s="1"/>
  <c r="H298" i="46"/>
  <c r="C298" i="46"/>
  <c r="H297" i="46"/>
  <c r="C297" i="46"/>
  <c r="H296" i="46"/>
  <c r="C296" i="46"/>
  <c r="H295" i="46"/>
  <c r="C295" i="46"/>
  <c r="H294" i="46"/>
  <c r="C294" i="46"/>
  <c r="H293" i="46"/>
  <c r="C293" i="46"/>
  <c r="H292" i="46"/>
  <c r="C292" i="46"/>
  <c r="H291" i="46"/>
  <c r="C291" i="46"/>
  <c r="L290" i="46"/>
  <c r="K290" i="46"/>
  <c r="J290" i="46"/>
  <c r="I290" i="46"/>
  <c r="H290" i="46"/>
  <c r="G290" i="46"/>
  <c r="F290" i="46"/>
  <c r="E290" i="46"/>
  <c r="D290" i="46"/>
  <c r="C290" i="46"/>
  <c r="H285" i="46"/>
  <c r="C285" i="46"/>
  <c r="H284" i="46"/>
  <c r="C284" i="46"/>
  <c r="L283" i="46"/>
  <c r="K283" i="46"/>
  <c r="J283" i="46"/>
  <c r="I283" i="46"/>
  <c r="G283" i="46"/>
  <c r="F283" i="46"/>
  <c r="E283" i="46"/>
  <c r="D283" i="46"/>
  <c r="H282" i="46"/>
  <c r="C282" i="46"/>
  <c r="L281" i="46"/>
  <c r="K281" i="46"/>
  <c r="J281" i="46"/>
  <c r="I281" i="46"/>
  <c r="G281" i="46"/>
  <c r="F281" i="46"/>
  <c r="E281" i="46"/>
  <c r="D281" i="46"/>
  <c r="H280" i="46"/>
  <c r="C280" i="46"/>
  <c r="H279" i="46"/>
  <c r="C279" i="46"/>
  <c r="H278" i="46"/>
  <c r="C278" i="46"/>
  <c r="H277" i="46"/>
  <c r="C277" i="46"/>
  <c r="L276" i="46"/>
  <c r="K276" i="46"/>
  <c r="J276" i="46"/>
  <c r="I276" i="46"/>
  <c r="G276" i="46"/>
  <c r="G270" i="46" s="1"/>
  <c r="G269" i="46" s="1"/>
  <c r="F276" i="46"/>
  <c r="C276" i="46" s="1"/>
  <c r="E276" i="46"/>
  <c r="D276" i="46"/>
  <c r="H275" i="46"/>
  <c r="C275" i="46"/>
  <c r="H274" i="46"/>
  <c r="C274" i="46"/>
  <c r="H273" i="46"/>
  <c r="C273" i="46"/>
  <c r="L272" i="46"/>
  <c r="K272" i="46"/>
  <c r="K270" i="46" s="1"/>
  <c r="K269" i="46" s="1"/>
  <c r="J272" i="46"/>
  <c r="H272" i="46" s="1"/>
  <c r="I272" i="46"/>
  <c r="G272" i="46"/>
  <c r="F272" i="46"/>
  <c r="C272" i="46" s="1"/>
  <c r="E272" i="46"/>
  <c r="D272" i="46"/>
  <c r="H271" i="46"/>
  <c r="C271" i="46"/>
  <c r="L270" i="46"/>
  <c r="I270" i="46"/>
  <c r="E270" i="46"/>
  <c r="D270" i="46"/>
  <c r="L269" i="46"/>
  <c r="I269" i="46"/>
  <c r="E269" i="46"/>
  <c r="D269" i="46"/>
  <c r="H268" i="46"/>
  <c r="C268" i="46"/>
  <c r="H267" i="46"/>
  <c r="C267" i="46"/>
  <c r="H266" i="46"/>
  <c r="C266" i="46"/>
  <c r="H265" i="46"/>
  <c r="C265" i="46"/>
  <c r="L264" i="46"/>
  <c r="K264" i="46"/>
  <c r="J264" i="46"/>
  <c r="I264" i="46"/>
  <c r="G264" i="46"/>
  <c r="F264" i="46"/>
  <c r="C264" i="46" s="1"/>
  <c r="E264" i="46"/>
  <c r="D264" i="46"/>
  <c r="H263" i="46"/>
  <c r="C263" i="46"/>
  <c r="H262" i="46"/>
  <c r="C262" i="46"/>
  <c r="H261" i="46"/>
  <c r="C261" i="46"/>
  <c r="L260" i="46"/>
  <c r="K260" i="46"/>
  <c r="J260" i="46"/>
  <c r="J259" i="46" s="1"/>
  <c r="I260" i="46"/>
  <c r="G260" i="46"/>
  <c r="F260" i="46"/>
  <c r="E260" i="46"/>
  <c r="D260" i="46"/>
  <c r="L259" i="46"/>
  <c r="I259" i="46"/>
  <c r="E259" i="46"/>
  <c r="D259" i="46"/>
  <c r="H258" i="46"/>
  <c r="C258" i="46"/>
  <c r="H257" i="46"/>
  <c r="C257" i="46"/>
  <c r="H256" i="46"/>
  <c r="C256" i="46"/>
  <c r="H255" i="46"/>
  <c r="C255" i="46"/>
  <c r="H254" i="46"/>
  <c r="C254" i="46"/>
  <c r="H253" i="46"/>
  <c r="C253" i="46"/>
  <c r="L252" i="46"/>
  <c r="K252" i="46"/>
  <c r="K251" i="46" s="1"/>
  <c r="J252" i="46"/>
  <c r="I252" i="46"/>
  <c r="G252" i="46"/>
  <c r="G251" i="46" s="1"/>
  <c r="F252" i="46"/>
  <c r="F251" i="46" s="1"/>
  <c r="E252" i="46"/>
  <c r="D252" i="46"/>
  <c r="C252" i="46"/>
  <c r="L251" i="46"/>
  <c r="I251" i="46"/>
  <c r="E251" i="46"/>
  <c r="D251" i="46"/>
  <c r="H250" i="46"/>
  <c r="C250" i="46"/>
  <c r="H249" i="46"/>
  <c r="C249" i="46"/>
  <c r="H248" i="46"/>
  <c r="C248" i="46"/>
  <c r="H247" i="46"/>
  <c r="C247" i="46"/>
  <c r="L246" i="46"/>
  <c r="K246" i="46"/>
  <c r="J246" i="46"/>
  <c r="I246" i="46"/>
  <c r="G246" i="46"/>
  <c r="F246" i="46"/>
  <c r="C246" i="46" s="1"/>
  <c r="E246" i="46"/>
  <c r="D246" i="46"/>
  <c r="H245" i="46"/>
  <c r="C245" i="46"/>
  <c r="H244" i="46"/>
  <c r="C244" i="46"/>
  <c r="H243" i="46"/>
  <c r="C243" i="46"/>
  <c r="H242" i="46"/>
  <c r="C242" i="46"/>
  <c r="H241" i="46"/>
  <c r="C241" i="46"/>
  <c r="H240" i="46"/>
  <c r="C240" i="46"/>
  <c r="H239" i="46"/>
  <c r="C239" i="46"/>
  <c r="L238" i="46"/>
  <c r="K238" i="46"/>
  <c r="J238" i="46"/>
  <c r="I238" i="46"/>
  <c r="G238" i="46"/>
  <c r="G231" i="46" s="1"/>
  <c r="F238" i="46"/>
  <c r="E238" i="46"/>
  <c r="D238" i="46"/>
  <c r="C238" i="46"/>
  <c r="H237" i="46"/>
  <c r="C237" i="46"/>
  <c r="H236" i="46"/>
  <c r="C236" i="46"/>
  <c r="L235" i="46"/>
  <c r="K235" i="46"/>
  <c r="J235" i="46"/>
  <c r="I235" i="46"/>
  <c r="H235" i="46" s="1"/>
  <c r="G235" i="46"/>
  <c r="F235" i="46"/>
  <c r="E235" i="46"/>
  <c r="D235" i="46"/>
  <c r="H234" i="46"/>
  <c r="C234" i="46"/>
  <c r="L233" i="46"/>
  <c r="K233" i="46"/>
  <c r="J233" i="46"/>
  <c r="I233" i="46"/>
  <c r="H233" i="46" s="1"/>
  <c r="G233" i="46"/>
  <c r="F233" i="46"/>
  <c r="E233" i="46"/>
  <c r="E231" i="46" s="1"/>
  <c r="E230" i="46" s="1"/>
  <c r="D233" i="46"/>
  <c r="H232" i="46"/>
  <c r="C232" i="46"/>
  <c r="L231" i="46"/>
  <c r="L230" i="46" s="1"/>
  <c r="D231" i="46"/>
  <c r="H229" i="46"/>
  <c r="C229" i="46"/>
  <c r="H228" i="46"/>
  <c r="C228" i="46"/>
  <c r="L227" i="46"/>
  <c r="K227" i="46"/>
  <c r="J227" i="46"/>
  <c r="I227" i="46"/>
  <c r="H227" i="46" s="1"/>
  <c r="G227" i="46"/>
  <c r="F227" i="46"/>
  <c r="E227" i="46"/>
  <c r="D227" i="46"/>
  <c r="H226" i="46"/>
  <c r="C226" i="46"/>
  <c r="H225" i="46"/>
  <c r="C225" i="46"/>
  <c r="H224" i="46"/>
  <c r="C224" i="46"/>
  <c r="H223" i="46"/>
  <c r="C223" i="46"/>
  <c r="H222" i="46"/>
  <c r="C222" i="46"/>
  <c r="H221" i="46"/>
  <c r="C221" i="46"/>
  <c r="H220" i="46"/>
  <c r="C220" i="46"/>
  <c r="H219" i="46"/>
  <c r="C219" i="46"/>
  <c r="H218" i="46"/>
  <c r="C218" i="46"/>
  <c r="H217" i="46"/>
  <c r="C217" i="46"/>
  <c r="L216" i="46"/>
  <c r="K216" i="46"/>
  <c r="K204" i="46" s="1"/>
  <c r="J216" i="46"/>
  <c r="J204" i="46" s="1"/>
  <c r="I216" i="46"/>
  <c r="G216" i="46"/>
  <c r="F216" i="46"/>
  <c r="C216" i="46" s="1"/>
  <c r="E216" i="46"/>
  <c r="D216" i="46"/>
  <c r="H215" i="46"/>
  <c r="C215" i="46"/>
  <c r="H214" i="46"/>
  <c r="C214" i="46"/>
  <c r="H213" i="46"/>
  <c r="C213" i="46"/>
  <c r="H212" i="46"/>
  <c r="C212" i="46"/>
  <c r="H211" i="46"/>
  <c r="C211" i="46"/>
  <c r="H210" i="46"/>
  <c r="C210" i="46"/>
  <c r="H209" i="46"/>
  <c r="C209" i="46"/>
  <c r="H208" i="46"/>
  <c r="C208" i="46"/>
  <c r="H207" i="46"/>
  <c r="C207" i="46"/>
  <c r="H206" i="46"/>
  <c r="C206" i="46"/>
  <c r="L205" i="46"/>
  <c r="L204" i="46" s="1"/>
  <c r="K205" i="46"/>
  <c r="J205" i="46"/>
  <c r="I205" i="46"/>
  <c r="I204" i="46" s="1"/>
  <c r="H205" i="46"/>
  <c r="G205" i="46"/>
  <c r="F205" i="46"/>
  <c r="E205" i="46"/>
  <c r="E204" i="46" s="1"/>
  <c r="D205" i="46"/>
  <c r="G204" i="46"/>
  <c r="F204" i="46"/>
  <c r="H203" i="46"/>
  <c r="C203" i="46"/>
  <c r="H202" i="46"/>
  <c r="C202" i="46"/>
  <c r="H201" i="46"/>
  <c r="C201" i="46"/>
  <c r="H200" i="46"/>
  <c r="C200" i="46"/>
  <c r="H199" i="46"/>
  <c r="C199" i="46"/>
  <c r="L198" i="46"/>
  <c r="K198" i="46"/>
  <c r="J198" i="46"/>
  <c r="I198" i="46"/>
  <c r="G198" i="46"/>
  <c r="G196" i="46" s="1"/>
  <c r="G195" i="46" s="1"/>
  <c r="F198" i="46"/>
  <c r="E198" i="46"/>
  <c r="D198" i="46"/>
  <c r="C198" i="46"/>
  <c r="H197" i="46"/>
  <c r="C197" i="46"/>
  <c r="L196" i="46"/>
  <c r="K196" i="46"/>
  <c r="J196" i="46"/>
  <c r="I196" i="46"/>
  <c r="F196" i="46"/>
  <c r="F195" i="46" s="1"/>
  <c r="E196" i="46"/>
  <c r="D196" i="46"/>
  <c r="L195" i="46"/>
  <c r="L194" i="46" s="1"/>
  <c r="E195" i="46"/>
  <c r="H193" i="46"/>
  <c r="C193" i="46"/>
  <c r="L192" i="46"/>
  <c r="K192" i="46"/>
  <c r="K191" i="46" s="1"/>
  <c r="J192" i="46"/>
  <c r="I192" i="46"/>
  <c r="G192" i="46"/>
  <c r="G191" i="46" s="1"/>
  <c r="F192" i="46"/>
  <c r="F191" i="46" s="1"/>
  <c r="E192" i="46"/>
  <c r="D192" i="46"/>
  <c r="C192" i="46"/>
  <c r="L191" i="46"/>
  <c r="I191" i="46"/>
  <c r="E191" i="46"/>
  <c r="E187" i="46" s="1"/>
  <c r="D191" i="46"/>
  <c r="H190" i="46"/>
  <c r="C190" i="46"/>
  <c r="H189" i="46"/>
  <c r="C189" i="46"/>
  <c r="L188" i="46"/>
  <c r="K188" i="46"/>
  <c r="K187" i="46" s="1"/>
  <c r="J188" i="46"/>
  <c r="I188" i="46"/>
  <c r="G188" i="46"/>
  <c r="F188" i="46"/>
  <c r="F187" i="46" s="1"/>
  <c r="E188" i="46"/>
  <c r="D188" i="46"/>
  <c r="L187" i="46"/>
  <c r="I187" i="46"/>
  <c r="D187" i="46"/>
  <c r="H186" i="46"/>
  <c r="C186" i="46"/>
  <c r="H185" i="46"/>
  <c r="C185" i="46"/>
  <c r="L184" i="46"/>
  <c r="K184" i="46"/>
  <c r="J184" i="46"/>
  <c r="I184" i="46"/>
  <c r="G184" i="46"/>
  <c r="C184" i="46" s="1"/>
  <c r="F184" i="46"/>
  <c r="E184" i="46"/>
  <c r="D184" i="46"/>
  <c r="H183" i="46"/>
  <c r="C183" i="46"/>
  <c r="H182" i="46"/>
  <c r="C182" i="46"/>
  <c r="H181" i="46"/>
  <c r="C181" i="46"/>
  <c r="H180" i="46"/>
  <c r="C180" i="46"/>
  <c r="L179" i="46"/>
  <c r="K179" i="46"/>
  <c r="J179" i="46"/>
  <c r="I179" i="46"/>
  <c r="H179" i="46" s="1"/>
  <c r="G179" i="46"/>
  <c r="F179" i="46"/>
  <c r="E179" i="46"/>
  <c r="D179" i="46"/>
  <c r="H178" i="46"/>
  <c r="C178" i="46"/>
  <c r="H177" i="46"/>
  <c r="C177" i="46"/>
  <c r="H176" i="46"/>
  <c r="C176" i="46"/>
  <c r="L175" i="46"/>
  <c r="L174" i="46" s="1"/>
  <c r="L173" i="46" s="1"/>
  <c r="K175" i="46"/>
  <c r="J175" i="46"/>
  <c r="I175" i="46"/>
  <c r="H175" i="46"/>
  <c r="G175" i="46"/>
  <c r="F175" i="46"/>
  <c r="E175" i="46"/>
  <c r="D175" i="46"/>
  <c r="K174" i="46"/>
  <c r="K173" i="46" s="1"/>
  <c r="J174" i="46"/>
  <c r="J173" i="46" s="1"/>
  <c r="G174" i="46"/>
  <c r="F174" i="46"/>
  <c r="F173" i="46" s="1"/>
  <c r="H172" i="46"/>
  <c r="C172" i="46"/>
  <c r="H171" i="46"/>
  <c r="C171" i="46"/>
  <c r="H170" i="46"/>
  <c r="C170" i="46"/>
  <c r="H169" i="46"/>
  <c r="C169" i="46"/>
  <c r="H168" i="46"/>
  <c r="C168" i="46"/>
  <c r="H167" i="46"/>
  <c r="C167" i="46"/>
  <c r="L166" i="46"/>
  <c r="K166" i="46"/>
  <c r="K165" i="46" s="1"/>
  <c r="J166" i="46"/>
  <c r="I166" i="46"/>
  <c r="G166" i="46"/>
  <c r="G165" i="46" s="1"/>
  <c r="F166" i="46"/>
  <c r="F165" i="46" s="1"/>
  <c r="E166" i="46"/>
  <c r="D166" i="46"/>
  <c r="L165" i="46"/>
  <c r="I165" i="46"/>
  <c r="E165" i="46"/>
  <c r="D165" i="46"/>
  <c r="C165" i="46" s="1"/>
  <c r="H164" i="46"/>
  <c r="C164" i="46"/>
  <c r="H163" i="46"/>
  <c r="C163" i="46"/>
  <c r="H162" i="46"/>
  <c r="C162" i="46"/>
  <c r="H161" i="46"/>
  <c r="C161" i="46"/>
  <c r="L160" i="46"/>
  <c r="K160" i="46"/>
  <c r="J160" i="46"/>
  <c r="H160" i="46" s="1"/>
  <c r="I160" i="46"/>
  <c r="G160" i="46"/>
  <c r="F160" i="46"/>
  <c r="E160" i="46"/>
  <c r="D160" i="46"/>
  <c r="C160" i="46"/>
  <c r="H159" i="46"/>
  <c r="C159" i="46"/>
  <c r="H158" i="46"/>
  <c r="C158" i="46"/>
  <c r="H157" i="46"/>
  <c r="C157" i="46"/>
  <c r="H156" i="46"/>
  <c r="C156" i="46"/>
  <c r="H155" i="46"/>
  <c r="C155" i="46"/>
  <c r="H154" i="46"/>
  <c r="C154" i="46"/>
  <c r="H153" i="46"/>
  <c r="C153" i="46"/>
  <c r="H152" i="46"/>
  <c r="C152" i="46"/>
  <c r="L151" i="46"/>
  <c r="K151" i="46"/>
  <c r="J151" i="46"/>
  <c r="I151" i="46"/>
  <c r="H151" i="46" s="1"/>
  <c r="G151" i="46"/>
  <c r="F151" i="46"/>
  <c r="E151" i="46"/>
  <c r="D151" i="46"/>
  <c r="H150" i="46"/>
  <c r="C150" i="46"/>
  <c r="H149" i="46"/>
  <c r="C149" i="46"/>
  <c r="H148" i="46"/>
  <c r="C148" i="46"/>
  <c r="H147" i="46"/>
  <c r="C147" i="46"/>
  <c r="H146" i="46"/>
  <c r="C146" i="46"/>
  <c r="H145" i="46"/>
  <c r="C145" i="46"/>
  <c r="L144" i="46"/>
  <c r="K144" i="46"/>
  <c r="K130" i="46" s="1"/>
  <c r="J144" i="46"/>
  <c r="I144" i="46"/>
  <c r="G144" i="46"/>
  <c r="G130" i="46" s="1"/>
  <c r="F144" i="46"/>
  <c r="F130" i="46" s="1"/>
  <c r="E144" i="46"/>
  <c r="D144" i="46"/>
  <c r="H143" i="46"/>
  <c r="C143" i="46"/>
  <c r="H142" i="46"/>
  <c r="C142" i="46"/>
  <c r="L141" i="46"/>
  <c r="K141" i="46"/>
  <c r="J141" i="46"/>
  <c r="I141" i="46"/>
  <c r="H141" i="46"/>
  <c r="G141" i="46"/>
  <c r="F141" i="46"/>
  <c r="E141" i="46"/>
  <c r="D141" i="46"/>
  <c r="C141" i="46" s="1"/>
  <c r="H140" i="46"/>
  <c r="C140" i="46"/>
  <c r="H139" i="46"/>
  <c r="C139" i="46"/>
  <c r="H138" i="46"/>
  <c r="C138" i="46"/>
  <c r="H137" i="46"/>
  <c r="C137" i="46"/>
  <c r="L136" i="46"/>
  <c r="K136" i="46"/>
  <c r="J136" i="46"/>
  <c r="H136" i="46" s="1"/>
  <c r="I136" i="46"/>
  <c r="G136" i="46"/>
  <c r="F136" i="46"/>
  <c r="E136" i="46"/>
  <c r="D136" i="46"/>
  <c r="C136" i="46"/>
  <c r="H135" i="46"/>
  <c r="C135" i="46"/>
  <c r="H134" i="46"/>
  <c r="C134" i="46"/>
  <c r="H133" i="46"/>
  <c r="C133" i="46"/>
  <c r="H132" i="46"/>
  <c r="C132" i="46"/>
  <c r="L131" i="46"/>
  <c r="K131" i="46"/>
  <c r="J131" i="46"/>
  <c r="I131" i="46"/>
  <c r="H131" i="46" s="1"/>
  <c r="G131" i="46"/>
  <c r="F131" i="46"/>
  <c r="E131" i="46"/>
  <c r="D131" i="46"/>
  <c r="J130" i="46"/>
  <c r="H129" i="46"/>
  <c r="H128" i="46" s="1"/>
  <c r="C129" i="46"/>
  <c r="L128" i="46"/>
  <c r="K128" i="46"/>
  <c r="J128" i="46"/>
  <c r="I128" i="46"/>
  <c r="G128" i="46"/>
  <c r="F128" i="46"/>
  <c r="E128" i="46"/>
  <c r="D128" i="46"/>
  <c r="C128" i="46"/>
  <c r="H127" i="46"/>
  <c r="C127" i="46"/>
  <c r="H126" i="46"/>
  <c r="C126" i="46"/>
  <c r="H125" i="46"/>
  <c r="C125" i="46"/>
  <c r="H124" i="46"/>
  <c r="C124" i="46"/>
  <c r="H123" i="46"/>
  <c r="C123" i="46"/>
  <c r="L122" i="46"/>
  <c r="K122" i="46"/>
  <c r="J122" i="46"/>
  <c r="I122" i="46"/>
  <c r="H122" i="46" s="1"/>
  <c r="G122" i="46"/>
  <c r="F122" i="46"/>
  <c r="E122" i="46"/>
  <c r="D122" i="46"/>
  <c r="C122" i="46"/>
  <c r="H121" i="46"/>
  <c r="C121" i="46"/>
  <c r="H120" i="46"/>
  <c r="C120" i="46"/>
  <c r="H119" i="46"/>
  <c r="C119" i="46"/>
  <c r="H118" i="46"/>
  <c r="C118" i="46"/>
  <c r="H117" i="46"/>
  <c r="C117" i="46"/>
  <c r="L116" i="46"/>
  <c r="K116" i="46"/>
  <c r="J116" i="46"/>
  <c r="I116" i="46"/>
  <c r="G116" i="46"/>
  <c r="F116" i="46"/>
  <c r="E116" i="46"/>
  <c r="D116" i="46"/>
  <c r="C116" i="46"/>
  <c r="H115" i="46"/>
  <c r="C115" i="46"/>
  <c r="H114" i="46"/>
  <c r="C114" i="46"/>
  <c r="H113" i="46"/>
  <c r="C113" i="46"/>
  <c r="L112" i="46"/>
  <c r="K112" i="46"/>
  <c r="J112" i="46"/>
  <c r="I112" i="46"/>
  <c r="G112" i="46"/>
  <c r="F112" i="46"/>
  <c r="C112" i="46" s="1"/>
  <c r="E112" i="46"/>
  <c r="D112" i="46"/>
  <c r="H111" i="46"/>
  <c r="C111" i="46"/>
  <c r="H110" i="46"/>
  <c r="C110" i="46"/>
  <c r="H109" i="46"/>
  <c r="C109" i="46"/>
  <c r="H108" i="46"/>
  <c r="C108" i="46"/>
  <c r="H107" i="46"/>
  <c r="C107" i="46"/>
  <c r="H106" i="46"/>
  <c r="C106" i="46"/>
  <c r="H105" i="46"/>
  <c r="C105" i="46"/>
  <c r="H104" i="46"/>
  <c r="C104" i="46"/>
  <c r="L103" i="46"/>
  <c r="K103" i="46"/>
  <c r="J103" i="46"/>
  <c r="I103" i="46"/>
  <c r="I83" i="46" s="1"/>
  <c r="H103" i="46"/>
  <c r="G103" i="46"/>
  <c r="F103" i="46"/>
  <c r="E103" i="46"/>
  <c r="D103" i="46"/>
  <c r="C103" i="46" s="1"/>
  <c r="H102" i="46"/>
  <c r="C102" i="46"/>
  <c r="H101" i="46"/>
  <c r="C101" i="46"/>
  <c r="H100" i="46"/>
  <c r="C100" i="46"/>
  <c r="H99" i="46"/>
  <c r="C99" i="46"/>
  <c r="H98" i="46"/>
  <c r="C98" i="46"/>
  <c r="H97" i="46"/>
  <c r="C97" i="46"/>
  <c r="H96" i="46"/>
  <c r="C96" i="46"/>
  <c r="L95" i="46"/>
  <c r="H95" i="46" s="1"/>
  <c r="K95" i="46"/>
  <c r="J95" i="46"/>
  <c r="I95" i="46"/>
  <c r="G95" i="46"/>
  <c r="F95" i="46"/>
  <c r="E95" i="46"/>
  <c r="D95" i="46"/>
  <c r="C95" i="46" s="1"/>
  <c r="H94" i="46"/>
  <c r="C94" i="46"/>
  <c r="H93" i="46"/>
  <c r="C93" i="46"/>
  <c r="H92" i="46"/>
  <c r="D92" i="46"/>
  <c r="D89" i="46" s="1"/>
  <c r="H91" i="46"/>
  <c r="C91" i="46"/>
  <c r="H90" i="46"/>
  <c r="C90" i="46"/>
  <c r="L89" i="46"/>
  <c r="K89" i="46"/>
  <c r="J89" i="46"/>
  <c r="I89" i="46"/>
  <c r="G89" i="46"/>
  <c r="F89" i="46"/>
  <c r="F83" i="46" s="1"/>
  <c r="E89" i="46"/>
  <c r="H88" i="46"/>
  <c r="C88" i="46"/>
  <c r="H87" i="46"/>
  <c r="C87" i="46"/>
  <c r="H86" i="46"/>
  <c r="C86" i="46"/>
  <c r="H85" i="46"/>
  <c r="C85" i="46"/>
  <c r="L84" i="46"/>
  <c r="K84" i="46"/>
  <c r="J84" i="46"/>
  <c r="I84" i="46"/>
  <c r="G84" i="46"/>
  <c r="F84" i="46"/>
  <c r="E84" i="46"/>
  <c r="D84" i="46"/>
  <c r="C84" i="46"/>
  <c r="J83" i="46"/>
  <c r="E83" i="46"/>
  <c r="H82" i="46"/>
  <c r="C82" i="46"/>
  <c r="H81" i="46"/>
  <c r="C81" i="46"/>
  <c r="L80" i="46"/>
  <c r="L76" i="46" s="1"/>
  <c r="K80" i="46"/>
  <c r="J80" i="46"/>
  <c r="I80" i="46"/>
  <c r="H80" i="46"/>
  <c r="G80" i="46"/>
  <c r="F80" i="46"/>
  <c r="E80" i="46"/>
  <c r="D80" i="46"/>
  <c r="C80" i="46" s="1"/>
  <c r="H79" i="46"/>
  <c r="C79" i="46"/>
  <c r="H78" i="46"/>
  <c r="C78" i="46"/>
  <c r="L77" i="46"/>
  <c r="K77" i="46"/>
  <c r="J77" i="46"/>
  <c r="J76" i="46" s="1"/>
  <c r="I77" i="46"/>
  <c r="G77" i="46"/>
  <c r="F77" i="46"/>
  <c r="F76" i="46" s="1"/>
  <c r="E77" i="46"/>
  <c r="E76" i="46" s="1"/>
  <c r="D77" i="46"/>
  <c r="K76" i="46"/>
  <c r="G76" i="46"/>
  <c r="H74" i="46"/>
  <c r="C74" i="46"/>
  <c r="H73" i="46"/>
  <c r="C73" i="46"/>
  <c r="H72" i="46"/>
  <c r="C72" i="46"/>
  <c r="H71" i="46"/>
  <c r="C71" i="46"/>
  <c r="H70" i="46"/>
  <c r="D70" i="46"/>
  <c r="L69" i="46"/>
  <c r="K69" i="46"/>
  <c r="K67" i="46" s="1"/>
  <c r="K53" i="46" s="1"/>
  <c r="J69" i="46"/>
  <c r="J67" i="46" s="1"/>
  <c r="I69" i="46"/>
  <c r="G69" i="46"/>
  <c r="F69" i="46"/>
  <c r="F67" i="46" s="1"/>
  <c r="E69" i="46"/>
  <c r="H68" i="46"/>
  <c r="C68" i="46"/>
  <c r="L67" i="46"/>
  <c r="I67" i="46"/>
  <c r="G67" i="46"/>
  <c r="G53" i="46" s="1"/>
  <c r="E67" i="46"/>
  <c r="H66" i="46"/>
  <c r="C66" i="46"/>
  <c r="H65" i="46"/>
  <c r="C65" i="46"/>
  <c r="H64" i="46"/>
  <c r="D64" i="46"/>
  <c r="C64" i="46" s="1"/>
  <c r="H63" i="46"/>
  <c r="C63" i="46"/>
  <c r="H62" i="46"/>
  <c r="C62" i="46"/>
  <c r="H61" i="46"/>
  <c r="C61" i="46"/>
  <c r="H60" i="46"/>
  <c r="C60" i="46"/>
  <c r="H59" i="46"/>
  <c r="C59" i="46"/>
  <c r="L58" i="46"/>
  <c r="K58" i="46"/>
  <c r="J58" i="46"/>
  <c r="I58" i="46"/>
  <c r="H58" i="46" s="1"/>
  <c r="G58" i="46"/>
  <c r="F58" i="46"/>
  <c r="E58" i="46"/>
  <c r="D58" i="46"/>
  <c r="H57" i="46"/>
  <c r="C57" i="46"/>
  <c r="H56" i="46"/>
  <c r="C56" i="46"/>
  <c r="L55" i="46"/>
  <c r="L54" i="46" s="1"/>
  <c r="L53" i="46" s="1"/>
  <c r="K55" i="46"/>
  <c r="K54" i="46" s="1"/>
  <c r="J55" i="46"/>
  <c r="I55" i="46"/>
  <c r="H55" i="46"/>
  <c r="G55" i="46"/>
  <c r="G54" i="46" s="1"/>
  <c r="F55" i="46"/>
  <c r="E55" i="46"/>
  <c r="D55" i="46"/>
  <c r="D54" i="46" s="1"/>
  <c r="C54" i="46" s="1"/>
  <c r="J54" i="46"/>
  <c r="I54" i="46"/>
  <c r="F54" i="46"/>
  <c r="E54" i="46"/>
  <c r="E53" i="46" s="1"/>
  <c r="H47" i="46"/>
  <c r="C47" i="46"/>
  <c r="H46" i="46"/>
  <c r="C46" i="46"/>
  <c r="L45" i="46"/>
  <c r="H45" i="46"/>
  <c r="G45" i="46"/>
  <c r="C45" i="46" s="1"/>
  <c r="H44" i="46"/>
  <c r="C44" i="46"/>
  <c r="K43" i="46"/>
  <c r="J43" i="46"/>
  <c r="I43" i="46"/>
  <c r="H43" i="46" s="1"/>
  <c r="F43" i="46"/>
  <c r="E43" i="46"/>
  <c r="D43" i="46"/>
  <c r="C43" i="46" s="1"/>
  <c r="H42" i="46"/>
  <c r="C42" i="46"/>
  <c r="I41" i="46"/>
  <c r="H41" i="46" s="1"/>
  <c r="D41" i="46"/>
  <c r="C41" i="46"/>
  <c r="H40" i="46"/>
  <c r="C40" i="46"/>
  <c r="H39" i="46"/>
  <c r="C39" i="46"/>
  <c r="H38" i="46"/>
  <c r="C38" i="46"/>
  <c r="H37" i="46"/>
  <c r="C37" i="46"/>
  <c r="K36" i="46"/>
  <c r="H36" i="46" s="1"/>
  <c r="F36" i="46"/>
  <c r="C36" i="46"/>
  <c r="H35" i="46"/>
  <c r="C35" i="46"/>
  <c r="H34" i="46"/>
  <c r="C34" i="46"/>
  <c r="K33" i="46"/>
  <c r="H33" i="46" s="1"/>
  <c r="F33" i="46"/>
  <c r="C33" i="46"/>
  <c r="H32" i="46"/>
  <c r="C32" i="46"/>
  <c r="K31" i="46"/>
  <c r="H31" i="46"/>
  <c r="F31" i="46"/>
  <c r="F26" i="46" s="1"/>
  <c r="H30" i="46"/>
  <c r="C30" i="46"/>
  <c r="H29" i="46"/>
  <c r="C29" i="46"/>
  <c r="H28" i="46"/>
  <c r="C28" i="46"/>
  <c r="K27" i="46"/>
  <c r="H27" i="46" s="1"/>
  <c r="F27" i="46"/>
  <c r="C27" i="46"/>
  <c r="K26" i="46"/>
  <c r="H26" i="46" s="1"/>
  <c r="H25" i="46"/>
  <c r="C25" i="46"/>
  <c r="C24" i="46"/>
  <c r="H23" i="46"/>
  <c r="C23" i="46"/>
  <c r="H22" i="46"/>
  <c r="C22" i="46"/>
  <c r="L21" i="46"/>
  <c r="L289" i="46" s="1"/>
  <c r="L288" i="46" s="1"/>
  <c r="K21" i="46"/>
  <c r="K289" i="46" s="1"/>
  <c r="K288" i="46" s="1"/>
  <c r="J21" i="46"/>
  <c r="I21" i="46"/>
  <c r="G21" i="46"/>
  <c r="G289" i="46" s="1"/>
  <c r="G288" i="46" s="1"/>
  <c r="F21" i="46"/>
  <c r="E21" i="46"/>
  <c r="D21" i="46"/>
  <c r="D289" i="46" s="1"/>
  <c r="D288" i="46" s="1"/>
  <c r="L20" i="46"/>
  <c r="K20" i="46"/>
  <c r="G20" i="46"/>
  <c r="D20" i="46"/>
  <c r="H298" i="45"/>
  <c r="C298" i="45"/>
  <c r="H297" i="45"/>
  <c r="C297" i="45"/>
  <c r="H296" i="45"/>
  <c r="C296" i="45"/>
  <c r="H295" i="45"/>
  <c r="C295" i="45"/>
  <c r="H294" i="45"/>
  <c r="C294" i="45"/>
  <c r="H293" i="45"/>
  <c r="C293" i="45"/>
  <c r="H292" i="45"/>
  <c r="C292" i="45"/>
  <c r="H291" i="45"/>
  <c r="H290" i="45" s="1"/>
  <c r="C291" i="45"/>
  <c r="C290" i="45" s="1"/>
  <c r="L290" i="45"/>
  <c r="K290" i="45"/>
  <c r="J290" i="45"/>
  <c r="I290" i="45"/>
  <c r="G290" i="45"/>
  <c r="F290" i="45"/>
  <c r="E290" i="45"/>
  <c r="D290" i="45"/>
  <c r="J288" i="45"/>
  <c r="I288" i="45"/>
  <c r="H285" i="45"/>
  <c r="C285" i="45"/>
  <c r="H284" i="45"/>
  <c r="C284" i="45"/>
  <c r="L283" i="45"/>
  <c r="K283" i="45"/>
  <c r="J283" i="45"/>
  <c r="I283" i="45"/>
  <c r="H283" i="45"/>
  <c r="G283" i="45"/>
  <c r="F283" i="45"/>
  <c r="E283" i="45"/>
  <c r="D283" i="45"/>
  <c r="C283" i="45" s="1"/>
  <c r="H282" i="45"/>
  <c r="C282" i="45"/>
  <c r="L281" i="45"/>
  <c r="K281" i="45"/>
  <c r="J281" i="45"/>
  <c r="I281" i="45"/>
  <c r="H281" i="45"/>
  <c r="G281" i="45"/>
  <c r="F281" i="45"/>
  <c r="E281" i="45"/>
  <c r="D281" i="45"/>
  <c r="C281" i="45" s="1"/>
  <c r="H280" i="45"/>
  <c r="C280" i="45"/>
  <c r="H279" i="45"/>
  <c r="C279" i="45"/>
  <c r="H278" i="45"/>
  <c r="C278" i="45"/>
  <c r="H277" i="45"/>
  <c r="C277" i="45"/>
  <c r="L276" i="45"/>
  <c r="K276" i="45"/>
  <c r="J276" i="45"/>
  <c r="I276" i="45"/>
  <c r="G276" i="45"/>
  <c r="F276" i="45"/>
  <c r="E276" i="45"/>
  <c r="D276" i="45"/>
  <c r="H275" i="45"/>
  <c r="C275" i="45"/>
  <c r="H274" i="45"/>
  <c r="C274" i="45"/>
  <c r="H273" i="45"/>
  <c r="C273" i="45"/>
  <c r="L272" i="45"/>
  <c r="K272" i="45"/>
  <c r="J272" i="45"/>
  <c r="J270" i="45" s="1"/>
  <c r="J269" i="45" s="1"/>
  <c r="I272" i="45"/>
  <c r="H272" i="45" s="1"/>
  <c r="G272" i="45"/>
  <c r="F272" i="45"/>
  <c r="E272" i="45"/>
  <c r="C272" i="45" s="1"/>
  <c r="D272" i="45"/>
  <c r="H271" i="45"/>
  <c r="C271" i="45"/>
  <c r="L270" i="45"/>
  <c r="K270" i="45"/>
  <c r="G270" i="45"/>
  <c r="F270" i="45"/>
  <c r="F269" i="45" s="1"/>
  <c r="D270" i="45"/>
  <c r="L269" i="45"/>
  <c r="K269" i="45"/>
  <c r="G269" i="45"/>
  <c r="D269" i="45"/>
  <c r="H268" i="45"/>
  <c r="C268" i="45"/>
  <c r="H267" i="45"/>
  <c r="C267" i="45"/>
  <c r="H266" i="45"/>
  <c r="C266" i="45"/>
  <c r="H265" i="45"/>
  <c r="C265" i="45"/>
  <c r="L264" i="45"/>
  <c r="K264" i="45"/>
  <c r="J264" i="45"/>
  <c r="I264" i="45"/>
  <c r="H264" i="45" s="1"/>
  <c r="G264" i="45"/>
  <c r="F264" i="45"/>
  <c r="E264" i="45"/>
  <c r="C264" i="45" s="1"/>
  <c r="D264" i="45"/>
  <c r="H263" i="45"/>
  <c r="C263" i="45"/>
  <c r="H262" i="45"/>
  <c r="C262" i="45"/>
  <c r="H261" i="45"/>
  <c r="C261" i="45"/>
  <c r="L260" i="45"/>
  <c r="K260" i="45"/>
  <c r="J260" i="45"/>
  <c r="I260" i="45"/>
  <c r="G260" i="45"/>
  <c r="F260" i="45"/>
  <c r="F259" i="45" s="1"/>
  <c r="E260" i="45"/>
  <c r="D260" i="45"/>
  <c r="L259" i="45"/>
  <c r="K259" i="45"/>
  <c r="G259" i="45"/>
  <c r="D259" i="45"/>
  <c r="H258" i="45"/>
  <c r="C258" i="45"/>
  <c r="H257" i="45"/>
  <c r="C257" i="45"/>
  <c r="H256" i="45"/>
  <c r="C256" i="45"/>
  <c r="H255" i="45"/>
  <c r="C255" i="45"/>
  <c r="H254" i="45"/>
  <c r="C254" i="45"/>
  <c r="H253" i="45"/>
  <c r="C253" i="45"/>
  <c r="L252" i="45"/>
  <c r="K252" i="45"/>
  <c r="J252" i="45"/>
  <c r="J251" i="45" s="1"/>
  <c r="I252" i="45"/>
  <c r="G252" i="45"/>
  <c r="F252" i="45"/>
  <c r="F251" i="45" s="1"/>
  <c r="E252" i="45"/>
  <c r="D252" i="45"/>
  <c r="L251" i="45"/>
  <c r="K251" i="45"/>
  <c r="G251" i="45"/>
  <c r="D251" i="45"/>
  <c r="H250" i="45"/>
  <c r="C250" i="45"/>
  <c r="H249" i="45"/>
  <c r="C249" i="45"/>
  <c r="H248" i="45"/>
  <c r="C248" i="45"/>
  <c r="H247" i="45"/>
  <c r="C247" i="45"/>
  <c r="L246" i="45"/>
  <c r="K246" i="45"/>
  <c r="J246" i="45"/>
  <c r="I246" i="45"/>
  <c r="G246" i="45"/>
  <c r="F246" i="45"/>
  <c r="E246" i="45"/>
  <c r="D246" i="45"/>
  <c r="H245" i="45"/>
  <c r="C245" i="45"/>
  <c r="H244" i="45"/>
  <c r="C244" i="45"/>
  <c r="H243" i="45"/>
  <c r="C243" i="45"/>
  <c r="H242" i="45"/>
  <c r="C242" i="45"/>
  <c r="H241" i="45"/>
  <c r="C241" i="45"/>
  <c r="H240" i="45"/>
  <c r="C240" i="45"/>
  <c r="H239" i="45"/>
  <c r="C239" i="45"/>
  <c r="L238" i="45"/>
  <c r="K238" i="45"/>
  <c r="J238" i="45"/>
  <c r="J231" i="45" s="1"/>
  <c r="I238" i="45"/>
  <c r="G238" i="45"/>
  <c r="F238" i="45"/>
  <c r="E238" i="45"/>
  <c r="E231" i="45" s="1"/>
  <c r="D238" i="45"/>
  <c r="C238" i="45" s="1"/>
  <c r="H237" i="45"/>
  <c r="C237" i="45"/>
  <c r="H236" i="45"/>
  <c r="C236" i="45"/>
  <c r="L235" i="45"/>
  <c r="K235" i="45"/>
  <c r="J235" i="45"/>
  <c r="I235" i="45"/>
  <c r="H235" i="45"/>
  <c r="G235" i="45"/>
  <c r="F235" i="45"/>
  <c r="E235" i="45"/>
  <c r="D235" i="45"/>
  <c r="C235" i="45" s="1"/>
  <c r="H234" i="45"/>
  <c r="C234" i="45"/>
  <c r="L233" i="45"/>
  <c r="K233" i="45"/>
  <c r="J233" i="45"/>
  <c r="I233" i="45"/>
  <c r="H233" i="45"/>
  <c r="G233" i="45"/>
  <c r="F233" i="45"/>
  <c r="E233" i="45"/>
  <c r="D233" i="45"/>
  <c r="C233" i="45" s="1"/>
  <c r="H232" i="45"/>
  <c r="C232" i="45"/>
  <c r="L231" i="45"/>
  <c r="K231" i="45"/>
  <c r="G231" i="45"/>
  <c r="G230" i="45" s="1"/>
  <c r="D231" i="45"/>
  <c r="H229" i="45"/>
  <c r="C229" i="45"/>
  <c r="H228" i="45"/>
  <c r="C228" i="45"/>
  <c r="L227" i="45"/>
  <c r="K227" i="45"/>
  <c r="H227" i="45" s="1"/>
  <c r="J227" i="45"/>
  <c r="I227" i="45"/>
  <c r="G227" i="45"/>
  <c r="F227" i="45"/>
  <c r="E227" i="45"/>
  <c r="D227" i="45"/>
  <c r="C227" i="45"/>
  <c r="H226" i="45"/>
  <c r="C226" i="45"/>
  <c r="H225" i="45"/>
  <c r="C225" i="45"/>
  <c r="H224" i="45"/>
  <c r="C224" i="45"/>
  <c r="H223" i="45"/>
  <c r="C223" i="45"/>
  <c r="H222" i="45"/>
  <c r="C222" i="45"/>
  <c r="H221" i="45"/>
  <c r="C221" i="45"/>
  <c r="H220" i="45"/>
  <c r="C220" i="45"/>
  <c r="H219" i="45"/>
  <c r="C219" i="45"/>
  <c r="H218" i="45"/>
  <c r="C218" i="45"/>
  <c r="H217" i="45"/>
  <c r="C217" i="45"/>
  <c r="L216" i="45"/>
  <c r="K216" i="45"/>
  <c r="J216" i="45"/>
  <c r="I216" i="45"/>
  <c r="H216" i="45" s="1"/>
  <c r="G216" i="45"/>
  <c r="F216" i="45"/>
  <c r="E216" i="45"/>
  <c r="E204" i="45" s="1"/>
  <c r="D216" i="45"/>
  <c r="C216" i="45" s="1"/>
  <c r="H215" i="45"/>
  <c r="C215" i="45"/>
  <c r="H214" i="45"/>
  <c r="C214" i="45"/>
  <c r="H213" i="45"/>
  <c r="C213" i="45"/>
  <c r="H212" i="45"/>
  <c r="C212" i="45"/>
  <c r="H211" i="45"/>
  <c r="C211" i="45"/>
  <c r="H210" i="45"/>
  <c r="C210" i="45"/>
  <c r="H209" i="45"/>
  <c r="C209" i="45"/>
  <c r="H208" i="45"/>
  <c r="C208" i="45"/>
  <c r="H207" i="45"/>
  <c r="C207" i="45"/>
  <c r="H206" i="45"/>
  <c r="C206" i="45"/>
  <c r="L205" i="45"/>
  <c r="K205" i="45"/>
  <c r="J205" i="45"/>
  <c r="I205" i="45"/>
  <c r="H205" i="45"/>
  <c r="G205" i="45"/>
  <c r="F205" i="45"/>
  <c r="E205" i="45"/>
  <c r="D205" i="45"/>
  <c r="C205" i="45" s="1"/>
  <c r="J204" i="45"/>
  <c r="I204" i="45"/>
  <c r="F204" i="45"/>
  <c r="H203" i="45"/>
  <c r="C203" i="45"/>
  <c r="H202" i="45"/>
  <c r="C202" i="45"/>
  <c r="H201" i="45"/>
  <c r="C201" i="45"/>
  <c r="H200" i="45"/>
  <c r="C200" i="45"/>
  <c r="H199" i="45"/>
  <c r="C199" i="45"/>
  <c r="L198" i="45"/>
  <c r="K198" i="45"/>
  <c r="J198" i="45"/>
  <c r="J196" i="45" s="1"/>
  <c r="J195" i="45" s="1"/>
  <c r="I198" i="45"/>
  <c r="H198" i="45" s="1"/>
  <c r="G198" i="45"/>
  <c r="F198" i="45"/>
  <c r="E198" i="45"/>
  <c r="E196" i="45" s="1"/>
  <c r="D198" i="45"/>
  <c r="C198" i="45" s="1"/>
  <c r="H197" i="45"/>
  <c r="C197" i="45"/>
  <c r="L196" i="45"/>
  <c r="K196" i="45"/>
  <c r="G196" i="45"/>
  <c r="F196" i="45"/>
  <c r="F195" i="45" s="1"/>
  <c r="D196" i="45"/>
  <c r="H193" i="45"/>
  <c r="C193" i="45"/>
  <c r="L192" i="45"/>
  <c r="K192" i="45"/>
  <c r="J192" i="45"/>
  <c r="J191" i="45" s="1"/>
  <c r="I192" i="45"/>
  <c r="G192" i="45"/>
  <c r="F192" i="45"/>
  <c r="F191" i="45" s="1"/>
  <c r="E192" i="45"/>
  <c r="D192" i="45"/>
  <c r="L191" i="45"/>
  <c r="L187" i="45" s="1"/>
  <c r="K191" i="45"/>
  <c r="K187" i="45" s="1"/>
  <c r="G191" i="45"/>
  <c r="D191" i="45"/>
  <c r="D187" i="45" s="1"/>
  <c r="H190" i="45"/>
  <c r="C190" i="45"/>
  <c r="H189" i="45"/>
  <c r="C189" i="45"/>
  <c r="L188" i="45"/>
  <c r="K188" i="45"/>
  <c r="J188" i="45"/>
  <c r="J187" i="45" s="1"/>
  <c r="I188" i="45"/>
  <c r="G188" i="45"/>
  <c r="F188" i="45"/>
  <c r="E188" i="45"/>
  <c r="D188" i="45"/>
  <c r="C188" i="45" s="1"/>
  <c r="G187" i="45"/>
  <c r="H186" i="45"/>
  <c r="C186" i="45"/>
  <c r="H185" i="45"/>
  <c r="C185" i="45"/>
  <c r="L184" i="45"/>
  <c r="K184" i="45"/>
  <c r="J184" i="45"/>
  <c r="I184" i="45"/>
  <c r="G184" i="45"/>
  <c r="F184" i="45"/>
  <c r="E184" i="45"/>
  <c r="D184" i="45"/>
  <c r="H183" i="45"/>
  <c r="C183" i="45"/>
  <c r="H182" i="45"/>
  <c r="C182" i="45"/>
  <c r="H181" i="45"/>
  <c r="C181" i="45"/>
  <c r="H180" i="45"/>
  <c r="C180" i="45"/>
  <c r="L179" i="45"/>
  <c r="K179" i="45"/>
  <c r="H179" i="45" s="1"/>
  <c r="J179" i="45"/>
  <c r="I179" i="45"/>
  <c r="G179" i="45"/>
  <c r="F179" i="45"/>
  <c r="E179" i="45"/>
  <c r="D179" i="45"/>
  <c r="C179" i="45"/>
  <c r="H178" i="45"/>
  <c r="C178" i="45"/>
  <c r="H177" i="45"/>
  <c r="C177" i="45"/>
  <c r="H176" i="45"/>
  <c r="C176" i="45"/>
  <c r="L175" i="45"/>
  <c r="L174" i="45" s="1"/>
  <c r="L173" i="45" s="1"/>
  <c r="K175" i="45"/>
  <c r="K174" i="45" s="1"/>
  <c r="K173" i="45" s="1"/>
  <c r="J175" i="45"/>
  <c r="I175" i="45"/>
  <c r="G175" i="45"/>
  <c r="G174" i="45" s="1"/>
  <c r="F175" i="45"/>
  <c r="E175" i="45"/>
  <c r="D175" i="45"/>
  <c r="D174" i="45" s="1"/>
  <c r="C175" i="45"/>
  <c r="J174" i="45"/>
  <c r="J173" i="45" s="1"/>
  <c r="I174" i="45"/>
  <c r="F174" i="45"/>
  <c r="E174" i="45"/>
  <c r="E173" i="45" s="1"/>
  <c r="G173" i="45"/>
  <c r="H172" i="45"/>
  <c r="C172" i="45"/>
  <c r="H171" i="45"/>
  <c r="C171" i="45"/>
  <c r="H170" i="45"/>
  <c r="C170" i="45"/>
  <c r="H169" i="45"/>
  <c r="C169" i="45"/>
  <c r="H168" i="45"/>
  <c r="C168" i="45"/>
  <c r="H167" i="45"/>
  <c r="C167" i="45"/>
  <c r="L166" i="45"/>
  <c r="K166" i="45"/>
  <c r="J166" i="45"/>
  <c r="J165" i="45" s="1"/>
  <c r="I166" i="45"/>
  <c r="G166" i="45"/>
  <c r="F166" i="45"/>
  <c r="F165" i="45" s="1"/>
  <c r="E166" i="45"/>
  <c r="D166" i="45"/>
  <c r="L165" i="45"/>
  <c r="K165" i="45"/>
  <c r="G165" i="45"/>
  <c r="D165" i="45"/>
  <c r="H164" i="45"/>
  <c r="C164" i="45"/>
  <c r="H163" i="45"/>
  <c r="C163" i="45"/>
  <c r="H162" i="45"/>
  <c r="C162" i="45"/>
  <c r="H161" i="45"/>
  <c r="C161" i="45"/>
  <c r="L160" i="45"/>
  <c r="K160" i="45"/>
  <c r="J160" i="45"/>
  <c r="I160" i="45"/>
  <c r="H160" i="45" s="1"/>
  <c r="G160" i="45"/>
  <c r="F160" i="45"/>
  <c r="E160" i="45"/>
  <c r="C160" i="45" s="1"/>
  <c r="D160" i="45"/>
  <c r="H159" i="45"/>
  <c r="C159" i="45"/>
  <c r="H158" i="45"/>
  <c r="C158" i="45"/>
  <c r="H157" i="45"/>
  <c r="C157" i="45"/>
  <c r="H156" i="45"/>
  <c r="C156" i="45"/>
  <c r="H155" i="45"/>
  <c r="C155" i="45"/>
  <c r="H154" i="45"/>
  <c r="C154" i="45"/>
  <c r="H153" i="45"/>
  <c r="C153" i="45"/>
  <c r="H152" i="45"/>
  <c r="C152" i="45"/>
  <c r="L151" i="45"/>
  <c r="K151" i="45"/>
  <c r="J151" i="45"/>
  <c r="I151" i="45"/>
  <c r="H151" i="45"/>
  <c r="G151" i="45"/>
  <c r="F151" i="45"/>
  <c r="E151" i="45"/>
  <c r="D151" i="45"/>
  <c r="C151" i="45" s="1"/>
  <c r="H150" i="45"/>
  <c r="C150" i="45"/>
  <c r="H149" i="45"/>
  <c r="C149" i="45"/>
  <c r="H148" i="45"/>
  <c r="C148" i="45"/>
  <c r="H147" i="45"/>
  <c r="C147" i="45"/>
  <c r="H146" i="45"/>
  <c r="C146" i="45"/>
  <c r="H145" i="45"/>
  <c r="C145" i="45"/>
  <c r="L144" i="45"/>
  <c r="K144" i="45"/>
  <c r="J144" i="45"/>
  <c r="I144" i="45"/>
  <c r="G144" i="45"/>
  <c r="F144" i="45"/>
  <c r="F130" i="45" s="1"/>
  <c r="E144" i="45"/>
  <c r="D144" i="45"/>
  <c r="H143" i="45"/>
  <c r="C143" i="45"/>
  <c r="H142" i="45"/>
  <c r="C142" i="45"/>
  <c r="L141" i="45"/>
  <c r="K141" i="45"/>
  <c r="H141" i="45" s="1"/>
  <c r="J141" i="45"/>
  <c r="I141" i="45"/>
  <c r="G141" i="45"/>
  <c r="C141" i="45" s="1"/>
  <c r="F141" i="45"/>
  <c r="E141" i="45"/>
  <c r="D141" i="45"/>
  <c r="H140" i="45"/>
  <c r="C140" i="45"/>
  <c r="H139" i="45"/>
  <c r="C139" i="45"/>
  <c r="H138" i="45"/>
  <c r="C138" i="45"/>
  <c r="H137" i="45"/>
  <c r="C137" i="45"/>
  <c r="L136" i="45"/>
  <c r="K136" i="45"/>
  <c r="J136" i="45"/>
  <c r="I136" i="45"/>
  <c r="H136" i="45" s="1"/>
  <c r="G136" i="45"/>
  <c r="F136" i="45"/>
  <c r="E136" i="45"/>
  <c r="E130" i="45" s="1"/>
  <c r="D136" i="45"/>
  <c r="C136" i="45" s="1"/>
  <c r="H135" i="45"/>
  <c r="C135" i="45"/>
  <c r="H134" i="45"/>
  <c r="C134" i="45"/>
  <c r="H133" i="45"/>
  <c r="C133" i="45"/>
  <c r="H132" i="45"/>
  <c r="C132" i="45"/>
  <c r="L131" i="45"/>
  <c r="K131" i="45"/>
  <c r="J131" i="45"/>
  <c r="I131" i="45"/>
  <c r="H131" i="45"/>
  <c r="G131" i="45"/>
  <c r="F131" i="45"/>
  <c r="E131" i="45"/>
  <c r="D131" i="45"/>
  <c r="C131" i="45" s="1"/>
  <c r="J130" i="45"/>
  <c r="I130" i="45"/>
  <c r="H129" i="45"/>
  <c r="H128" i="45" s="1"/>
  <c r="C129" i="45"/>
  <c r="C128" i="45" s="1"/>
  <c r="L128" i="45"/>
  <c r="K128" i="45"/>
  <c r="J128" i="45"/>
  <c r="I128" i="45"/>
  <c r="G128" i="45"/>
  <c r="F128" i="45"/>
  <c r="E128" i="45"/>
  <c r="D128" i="45"/>
  <c r="H127" i="45"/>
  <c r="C127" i="45"/>
  <c r="H126" i="45"/>
  <c r="C126" i="45"/>
  <c r="H125" i="45"/>
  <c r="C125" i="45"/>
  <c r="H124" i="45"/>
  <c r="C124" i="45"/>
  <c r="H123" i="45"/>
  <c r="C123" i="45"/>
  <c r="L122" i="45"/>
  <c r="K122" i="45"/>
  <c r="J122" i="45"/>
  <c r="I122" i="45"/>
  <c r="G122" i="45"/>
  <c r="F122" i="45"/>
  <c r="E122" i="45"/>
  <c r="D122" i="45"/>
  <c r="H121" i="45"/>
  <c r="C121" i="45"/>
  <c r="H120" i="45"/>
  <c r="C120" i="45"/>
  <c r="H119" i="45"/>
  <c r="C119" i="45"/>
  <c r="H118" i="45"/>
  <c r="C118" i="45"/>
  <c r="H117" i="45"/>
  <c r="C117" i="45"/>
  <c r="L116" i="45"/>
  <c r="K116" i="45"/>
  <c r="J116" i="45"/>
  <c r="I116" i="45"/>
  <c r="H116" i="45" s="1"/>
  <c r="G116" i="45"/>
  <c r="F116" i="45"/>
  <c r="E116" i="45"/>
  <c r="D116" i="45"/>
  <c r="C116" i="45" s="1"/>
  <c r="H115" i="45"/>
  <c r="C115" i="45"/>
  <c r="H114" i="45"/>
  <c r="C114" i="45"/>
  <c r="H113" i="45"/>
  <c r="C113" i="45"/>
  <c r="L112" i="45"/>
  <c r="K112" i="45"/>
  <c r="J112" i="45"/>
  <c r="I112" i="45"/>
  <c r="G112" i="45"/>
  <c r="F112" i="45"/>
  <c r="E112" i="45"/>
  <c r="D112" i="45"/>
  <c r="H111" i="45"/>
  <c r="C111" i="45"/>
  <c r="H110" i="45"/>
  <c r="C110" i="45"/>
  <c r="H109" i="45"/>
  <c r="C109" i="45"/>
  <c r="H108" i="45"/>
  <c r="C108" i="45"/>
  <c r="H107" i="45"/>
  <c r="C107" i="45"/>
  <c r="H106" i="45"/>
  <c r="C106" i="45"/>
  <c r="H105" i="45"/>
  <c r="C105" i="45"/>
  <c r="H104" i="45"/>
  <c r="C104" i="45"/>
  <c r="L103" i="45"/>
  <c r="K103" i="45"/>
  <c r="H103" i="45" s="1"/>
  <c r="J103" i="45"/>
  <c r="I103" i="45"/>
  <c r="G103" i="45"/>
  <c r="F103" i="45"/>
  <c r="E103" i="45"/>
  <c r="D103" i="45"/>
  <c r="C103" i="45"/>
  <c r="H102" i="45"/>
  <c r="C102" i="45"/>
  <c r="H101" i="45"/>
  <c r="C101" i="45"/>
  <c r="H100" i="45"/>
  <c r="C100" i="45"/>
  <c r="H99" i="45"/>
  <c r="C99" i="45"/>
  <c r="H98" i="45"/>
  <c r="C98" i="45"/>
  <c r="H97" i="45"/>
  <c r="C97" i="45"/>
  <c r="H96" i="45"/>
  <c r="C96" i="45"/>
  <c r="L95" i="45"/>
  <c r="K95" i="45"/>
  <c r="H95" i="45" s="1"/>
  <c r="J95" i="45"/>
  <c r="I95" i="45"/>
  <c r="G95" i="45"/>
  <c r="F95" i="45"/>
  <c r="E95" i="45"/>
  <c r="D95" i="45"/>
  <c r="C95" i="45"/>
  <c r="H94" i="45"/>
  <c r="C94" i="45"/>
  <c r="H93" i="45"/>
  <c r="C93" i="45"/>
  <c r="I92" i="45"/>
  <c r="H92" i="45"/>
  <c r="C92" i="45"/>
  <c r="H91" i="45"/>
  <c r="C91" i="45"/>
  <c r="H90" i="45"/>
  <c r="C90" i="45"/>
  <c r="L89" i="45"/>
  <c r="L83" i="45" s="1"/>
  <c r="K89" i="45"/>
  <c r="J89" i="45"/>
  <c r="I89" i="45"/>
  <c r="H89" i="45"/>
  <c r="G89" i="45"/>
  <c r="F89" i="45"/>
  <c r="E89" i="45"/>
  <c r="E83" i="45" s="1"/>
  <c r="D89" i="45"/>
  <c r="C89" i="45" s="1"/>
  <c r="H88" i="45"/>
  <c r="C88" i="45"/>
  <c r="H87" i="45"/>
  <c r="C87" i="45"/>
  <c r="H86" i="45"/>
  <c r="C86" i="45"/>
  <c r="H85" i="45"/>
  <c r="C85" i="45"/>
  <c r="L84" i="45"/>
  <c r="K84" i="45"/>
  <c r="J84" i="45"/>
  <c r="I84" i="45"/>
  <c r="G84" i="45"/>
  <c r="F84" i="45"/>
  <c r="E84" i="45"/>
  <c r="D84" i="45"/>
  <c r="C84" i="45"/>
  <c r="H82" i="45"/>
  <c r="C82" i="45"/>
  <c r="H81" i="45"/>
  <c r="C81" i="45"/>
  <c r="L80" i="45"/>
  <c r="K80" i="45"/>
  <c r="K76" i="45" s="1"/>
  <c r="J80" i="45"/>
  <c r="J76" i="45" s="1"/>
  <c r="I80" i="45"/>
  <c r="G80" i="45"/>
  <c r="F80" i="45"/>
  <c r="C80" i="45" s="1"/>
  <c r="E80" i="45"/>
  <c r="D80" i="45"/>
  <c r="H79" i="45"/>
  <c r="C79" i="45"/>
  <c r="H78" i="45"/>
  <c r="C78" i="45"/>
  <c r="L77" i="45"/>
  <c r="L76" i="45" s="1"/>
  <c r="K77" i="45"/>
  <c r="J77" i="45"/>
  <c r="I77" i="45"/>
  <c r="I76" i="45" s="1"/>
  <c r="H77" i="45"/>
  <c r="G77" i="45"/>
  <c r="F77" i="45"/>
  <c r="E77" i="45"/>
  <c r="E76" i="45" s="1"/>
  <c r="D77" i="45"/>
  <c r="G76" i="45"/>
  <c r="F76" i="45"/>
  <c r="H74" i="45"/>
  <c r="C74" i="45"/>
  <c r="H73" i="45"/>
  <c r="C73" i="45"/>
  <c r="H72" i="45"/>
  <c r="C72" i="45"/>
  <c r="H71" i="45"/>
  <c r="C71" i="45"/>
  <c r="H70" i="45"/>
  <c r="D70" i="45"/>
  <c r="C70" i="45"/>
  <c r="L69" i="45"/>
  <c r="K69" i="45"/>
  <c r="J69" i="45"/>
  <c r="I69" i="45"/>
  <c r="H69" i="45"/>
  <c r="G69" i="45"/>
  <c r="F69" i="45"/>
  <c r="E69" i="45"/>
  <c r="D69" i="45"/>
  <c r="C69" i="45" s="1"/>
  <c r="H68" i="45"/>
  <c r="C68" i="45"/>
  <c r="L67" i="45"/>
  <c r="K67" i="45"/>
  <c r="J67" i="45"/>
  <c r="I67" i="45"/>
  <c r="H67" i="45"/>
  <c r="G67" i="45"/>
  <c r="F67" i="45"/>
  <c r="E67" i="45"/>
  <c r="D67" i="45"/>
  <c r="C67" i="45" s="1"/>
  <c r="H66" i="45"/>
  <c r="C66" i="45"/>
  <c r="H65" i="45"/>
  <c r="C65" i="45"/>
  <c r="H64" i="45"/>
  <c r="D64" i="45"/>
  <c r="C64" i="45"/>
  <c r="H63" i="45"/>
  <c r="C63" i="45"/>
  <c r="H62" i="45"/>
  <c r="C62" i="45"/>
  <c r="H61" i="45"/>
  <c r="C61" i="45"/>
  <c r="H60" i="45"/>
  <c r="C60" i="45"/>
  <c r="H59" i="45"/>
  <c r="C59" i="45"/>
  <c r="L58" i="45"/>
  <c r="K58" i="45"/>
  <c r="H58" i="45" s="1"/>
  <c r="J58" i="45"/>
  <c r="I58" i="45"/>
  <c r="G58" i="45"/>
  <c r="F58" i="45"/>
  <c r="E58" i="45"/>
  <c r="D58" i="45"/>
  <c r="C58" i="45"/>
  <c r="H57" i="45"/>
  <c r="C57" i="45"/>
  <c r="H56" i="45"/>
  <c r="C56" i="45"/>
  <c r="L55" i="45"/>
  <c r="K55" i="45"/>
  <c r="J55" i="45"/>
  <c r="J54" i="45" s="1"/>
  <c r="J53" i="45" s="1"/>
  <c r="I55" i="45"/>
  <c r="H55" i="45" s="1"/>
  <c r="G55" i="45"/>
  <c r="F55" i="45"/>
  <c r="F54" i="45" s="1"/>
  <c r="F53" i="45" s="1"/>
  <c r="E55" i="45"/>
  <c r="E54" i="45" s="1"/>
  <c r="D55" i="45"/>
  <c r="C55" i="45" s="1"/>
  <c r="L54" i="45"/>
  <c r="L53" i="45" s="1"/>
  <c r="K54" i="45"/>
  <c r="K53" i="45" s="1"/>
  <c r="G54" i="45"/>
  <c r="G53" i="45" s="1"/>
  <c r="D54" i="45"/>
  <c r="D53" i="45" s="1"/>
  <c r="H47" i="45"/>
  <c r="C47" i="45"/>
  <c r="H46" i="45"/>
  <c r="C46" i="45"/>
  <c r="L45" i="45"/>
  <c r="H45" i="45" s="1"/>
  <c r="G45" i="45"/>
  <c r="C45" i="45"/>
  <c r="H44" i="45"/>
  <c r="C44" i="45"/>
  <c r="K43" i="45"/>
  <c r="J43" i="45"/>
  <c r="I43" i="45"/>
  <c r="H43" i="45" s="1"/>
  <c r="F43" i="45"/>
  <c r="E43" i="45"/>
  <c r="D43" i="45"/>
  <c r="C43" i="45" s="1"/>
  <c r="H42" i="45"/>
  <c r="C42" i="45"/>
  <c r="I41" i="45"/>
  <c r="H41" i="45" s="1"/>
  <c r="D41" i="45"/>
  <c r="C41" i="45"/>
  <c r="H40" i="45"/>
  <c r="C40" i="45"/>
  <c r="H39" i="45"/>
  <c r="C39" i="45"/>
  <c r="H38" i="45"/>
  <c r="C38" i="45"/>
  <c r="H37" i="45"/>
  <c r="C37" i="45"/>
  <c r="K36" i="45"/>
  <c r="H36" i="45" s="1"/>
  <c r="F36" i="45"/>
  <c r="C36" i="45"/>
  <c r="H35" i="45"/>
  <c r="C35" i="45"/>
  <c r="H34" i="45"/>
  <c r="C34" i="45"/>
  <c r="K33" i="45"/>
  <c r="H33" i="45" s="1"/>
  <c r="F33" i="45"/>
  <c r="C33" i="45"/>
  <c r="H32" i="45"/>
  <c r="C32" i="45"/>
  <c r="K31" i="45"/>
  <c r="K26" i="45" s="1"/>
  <c r="H31" i="45"/>
  <c r="F31" i="45"/>
  <c r="C31" i="45" s="1"/>
  <c r="H30" i="45"/>
  <c r="C30" i="45"/>
  <c r="H29" i="45"/>
  <c r="C29" i="45"/>
  <c r="H28" i="45"/>
  <c r="C28" i="45"/>
  <c r="K27" i="45"/>
  <c r="H27" i="45" s="1"/>
  <c r="F27" i="45"/>
  <c r="C27" i="45"/>
  <c r="F26" i="45"/>
  <c r="C26" i="45"/>
  <c r="H25" i="45"/>
  <c r="C25" i="45"/>
  <c r="C24" i="45"/>
  <c r="H23" i="45"/>
  <c r="C23" i="45"/>
  <c r="H22" i="45"/>
  <c r="C22" i="45"/>
  <c r="L21" i="45"/>
  <c r="L289" i="45" s="1"/>
  <c r="L288" i="45" s="1"/>
  <c r="K21" i="45"/>
  <c r="H21" i="45" s="1"/>
  <c r="H289" i="45" s="1"/>
  <c r="J21" i="45"/>
  <c r="J289" i="45" s="1"/>
  <c r="I21" i="45"/>
  <c r="I289" i="45" s="1"/>
  <c r="G21" i="45"/>
  <c r="G289" i="45" s="1"/>
  <c r="G288" i="45" s="1"/>
  <c r="F21" i="45"/>
  <c r="F289" i="45" s="1"/>
  <c r="F288" i="45" s="1"/>
  <c r="E21" i="45"/>
  <c r="E289" i="45" s="1"/>
  <c r="E288" i="45" s="1"/>
  <c r="D21" i="45"/>
  <c r="D289" i="45" s="1"/>
  <c r="D288" i="45" s="1"/>
  <c r="C21" i="45"/>
  <c r="C289" i="45" s="1"/>
  <c r="F20" i="45"/>
  <c r="E20" i="45"/>
  <c r="H298" i="44"/>
  <c r="C298" i="44"/>
  <c r="H297" i="44"/>
  <c r="C297" i="44"/>
  <c r="H296" i="44"/>
  <c r="C296" i="44"/>
  <c r="H295" i="44"/>
  <c r="C295" i="44"/>
  <c r="H294" i="44"/>
  <c r="C294" i="44"/>
  <c r="H293" i="44"/>
  <c r="C293" i="44"/>
  <c r="H292" i="44"/>
  <c r="C292" i="44"/>
  <c r="H291" i="44"/>
  <c r="C291" i="44"/>
  <c r="L290" i="44"/>
  <c r="K290" i="44"/>
  <c r="J290" i="44"/>
  <c r="I290" i="44"/>
  <c r="H290" i="44"/>
  <c r="G290" i="44"/>
  <c r="F290" i="44"/>
  <c r="E290" i="44"/>
  <c r="D290" i="44"/>
  <c r="C290" i="44"/>
  <c r="H285" i="44"/>
  <c r="C285" i="44"/>
  <c r="H284" i="44"/>
  <c r="C284" i="44"/>
  <c r="L283" i="44"/>
  <c r="K283" i="44"/>
  <c r="J283" i="44"/>
  <c r="I283" i="44"/>
  <c r="G283" i="44"/>
  <c r="F283" i="44"/>
  <c r="E283" i="44"/>
  <c r="D283" i="44"/>
  <c r="H282" i="44"/>
  <c r="C282" i="44"/>
  <c r="L281" i="44"/>
  <c r="K281" i="44"/>
  <c r="J281" i="44"/>
  <c r="I281" i="44"/>
  <c r="H281" i="44" s="1"/>
  <c r="G281" i="44"/>
  <c r="F281" i="44"/>
  <c r="E281" i="44"/>
  <c r="D281" i="44"/>
  <c r="C281" i="44" s="1"/>
  <c r="H280" i="44"/>
  <c r="C280" i="44"/>
  <c r="H279" i="44"/>
  <c r="C279" i="44"/>
  <c r="H278" i="44"/>
  <c r="C278" i="44"/>
  <c r="H277" i="44"/>
  <c r="C277" i="44"/>
  <c r="L276" i="44"/>
  <c r="K276" i="44"/>
  <c r="H276" i="44" s="1"/>
  <c r="J276" i="44"/>
  <c r="I276" i="44"/>
  <c r="G276" i="44"/>
  <c r="F276" i="44"/>
  <c r="E276" i="44"/>
  <c r="D276" i="44"/>
  <c r="C276" i="44"/>
  <c r="H275" i="44"/>
  <c r="C275" i="44"/>
  <c r="H274" i="44"/>
  <c r="C274" i="44"/>
  <c r="H273" i="44"/>
  <c r="C273" i="44"/>
  <c r="L272" i="44"/>
  <c r="K272" i="44"/>
  <c r="H272" i="44" s="1"/>
  <c r="J272" i="44"/>
  <c r="I272" i="44"/>
  <c r="G272" i="44"/>
  <c r="G270" i="44" s="1"/>
  <c r="F272" i="44"/>
  <c r="E272" i="44"/>
  <c r="D272" i="44"/>
  <c r="C272" i="44"/>
  <c r="H271" i="44"/>
  <c r="C271" i="44"/>
  <c r="L270" i="44"/>
  <c r="L269" i="44" s="1"/>
  <c r="J270" i="44"/>
  <c r="I270" i="44"/>
  <c r="F270" i="44"/>
  <c r="E270" i="44"/>
  <c r="D270" i="44"/>
  <c r="D269" i="44" s="1"/>
  <c r="J269" i="44"/>
  <c r="I269" i="44"/>
  <c r="F269" i="44"/>
  <c r="E269" i="44"/>
  <c r="H268" i="44"/>
  <c r="C268" i="44"/>
  <c r="H267" i="44"/>
  <c r="C267" i="44"/>
  <c r="H266" i="44"/>
  <c r="C266" i="44"/>
  <c r="H265" i="44"/>
  <c r="C265" i="44"/>
  <c r="L264" i="44"/>
  <c r="K264" i="44"/>
  <c r="H264" i="44" s="1"/>
  <c r="J264" i="44"/>
  <c r="I264" i="44"/>
  <c r="G264" i="44"/>
  <c r="F264" i="44"/>
  <c r="E264" i="44"/>
  <c r="D264" i="44"/>
  <c r="C264" i="44"/>
  <c r="H263" i="44"/>
  <c r="C263" i="44"/>
  <c r="H262" i="44"/>
  <c r="C262" i="44"/>
  <c r="H261" i="44"/>
  <c r="C261" i="44"/>
  <c r="L260" i="44"/>
  <c r="L259" i="44" s="1"/>
  <c r="K260" i="44"/>
  <c r="J260" i="44"/>
  <c r="I260" i="44"/>
  <c r="G260" i="44"/>
  <c r="F260" i="44"/>
  <c r="E260" i="44"/>
  <c r="D260" i="44"/>
  <c r="D259" i="44" s="1"/>
  <c r="C260" i="44"/>
  <c r="J259" i="44"/>
  <c r="I259" i="44"/>
  <c r="F259" i="44"/>
  <c r="E259" i="44"/>
  <c r="H258" i="44"/>
  <c r="C258" i="44"/>
  <c r="H257" i="44"/>
  <c r="C257" i="44"/>
  <c r="H256" i="44"/>
  <c r="C256" i="44"/>
  <c r="H255" i="44"/>
  <c r="C255" i="44"/>
  <c r="H254" i="44"/>
  <c r="C254" i="44"/>
  <c r="H253" i="44"/>
  <c r="C253" i="44"/>
  <c r="L252" i="44"/>
  <c r="L251" i="44" s="1"/>
  <c r="K252" i="44"/>
  <c r="J252" i="44"/>
  <c r="I252" i="44"/>
  <c r="G252" i="44"/>
  <c r="G251" i="44" s="1"/>
  <c r="F252" i="44"/>
  <c r="E252" i="44"/>
  <c r="D252" i="44"/>
  <c r="D251" i="44" s="1"/>
  <c r="C252" i="44"/>
  <c r="J251" i="44"/>
  <c r="I251" i="44"/>
  <c r="F251" i="44"/>
  <c r="E251" i="44"/>
  <c r="H250" i="44"/>
  <c r="C250" i="44"/>
  <c r="H249" i="44"/>
  <c r="C249" i="44"/>
  <c r="H248" i="44"/>
  <c r="C248" i="44"/>
  <c r="H247" i="44"/>
  <c r="C247" i="44"/>
  <c r="L246" i="44"/>
  <c r="K246" i="44"/>
  <c r="H246" i="44" s="1"/>
  <c r="J246" i="44"/>
  <c r="I246" i="44"/>
  <c r="G246" i="44"/>
  <c r="F246" i="44"/>
  <c r="E246" i="44"/>
  <c r="D246" i="44"/>
  <c r="C246" i="44"/>
  <c r="H245" i="44"/>
  <c r="C245" i="44"/>
  <c r="H244" i="44"/>
  <c r="C244" i="44"/>
  <c r="H243" i="44"/>
  <c r="C243" i="44"/>
  <c r="H242" i="44"/>
  <c r="C242" i="44"/>
  <c r="H241" i="44"/>
  <c r="C241" i="44"/>
  <c r="H240" i="44"/>
  <c r="C240" i="44"/>
  <c r="H239" i="44"/>
  <c r="C239" i="44"/>
  <c r="L238" i="44"/>
  <c r="L231" i="44" s="1"/>
  <c r="L230" i="44" s="1"/>
  <c r="K238" i="44"/>
  <c r="J238" i="44"/>
  <c r="I238" i="44"/>
  <c r="G238" i="44"/>
  <c r="F238" i="44"/>
  <c r="E238" i="44"/>
  <c r="D238" i="44"/>
  <c r="D231" i="44" s="1"/>
  <c r="C238" i="44"/>
  <c r="H237" i="44"/>
  <c r="C237" i="44"/>
  <c r="H236" i="44"/>
  <c r="C236" i="44"/>
  <c r="L235" i="44"/>
  <c r="K235" i="44"/>
  <c r="J235" i="44"/>
  <c r="I235" i="44"/>
  <c r="H235" i="44" s="1"/>
  <c r="G235" i="44"/>
  <c r="F235" i="44"/>
  <c r="E235" i="44"/>
  <c r="C235" i="44" s="1"/>
  <c r="D235" i="44"/>
  <c r="H234" i="44"/>
  <c r="C234" i="44"/>
  <c r="L233" i="44"/>
  <c r="K233" i="44"/>
  <c r="J233" i="44"/>
  <c r="I233" i="44"/>
  <c r="H233" i="44" s="1"/>
  <c r="G233" i="44"/>
  <c r="F233" i="44"/>
  <c r="E233" i="44"/>
  <c r="E231" i="44" s="1"/>
  <c r="E230" i="44" s="1"/>
  <c r="D233" i="44"/>
  <c r="H232" i="44"/>
  <c r="C232" i="44"/>
  <c r="J231" i="44"/>
  <c r="J230" i="44" s="1"/>
  <c r="F231" i="44"/>
  <c r="F230" i="44" s="1"/>
  <c r="H229" i="44"/>
  <c r="C229" i="44"/>
  <c r="H228" i="44"/>
  <c r="C228" i="44"/>
  <c r="L227" i="44"/>
  <c r="K227" i="44"/>
  <c r="J227" i="44"/>
  <c r="I227" i="44"/>
  <c r="H227" i="44" s="1"/>
  <c r="G227" i="44"/>
  <c r="F227" i="44"/>
  <c r="E227" i="44"/>
  <c r="D227" i="44"/>
  <c r="C227" i="44" s="1"/>
  <c r="H226" i="44"/>
  <c r="C226" i="44"/>
  <c r="H225" i="44"/>
  <c r="C225" i="44"/>
  <c r="H224" i="44"/>
  <c r="C224" i="44"/>
  <c r="H223" i="44"/>
  <c r="C223" i="44"/>
  <c r="H222" i="44"/>
  <c r="C222" i="44"/>
  <c r="H221" i="44"/>
  <c r="C221" i="44"/>
  <c r="H220" i="44"/>
  <c r="C220" i="44"/>
  <c r="H219" i="44"/>
  <c r="C219" i="44"/>
  <c r="H218" i="44"/>
  <c r="C218" i="44"/>
  <c r="H217" i="44"/>
  <c r="C217" i="44"/>
  <c r="L216" i="44"/>
  <c r="K216" i="44"/>
  <c r="H216" i="44" s="1"/>
  <c r="J216" i="44"/>
  <c r="I216" i="44"/>
  <c r="G216" i="44"/>
  <c r="G204" i="44" s="1"/>
  <c r="C204" i="44" s="1"/>
  <c r="F216" i="44"/>
  <c r="E216" i="44"/>
  <c r="D216" i="44"/>
  <c r="C216" i="44"/>
  <c r="H215" i="44"/>
  <c r="C215" i="44"/>
  <c r="H214" i="44"/>
  <c r="C214" i="44"/>
  <c r="H213" i="44"/>
  <c r="C213" i="44"/>
  <c r="H212" i="44"/>
  <c r="C212" i="44"/>
  <c r="H211" i="44"/>
  <c r="C211" i="44"/>
  <c r="H210" i="44"/>
  <c r="C210" i="44"/>
  <c r="H209" i="44"/>
  <c r="C209" i="44"/>
  <c r="H208" i="44"/>
  <c r="C208" i="44"/>
  <c r="H207" i="44"/>
  <c r="C207" i="44"/>
  <c r="H206" i="44"/>
  <c r="C206" i="44"/>
  <c r="L205" i="44"/>
  <c r="K205" i="44"/>
  <c r="J205" i="44"/>
  <c r="J204" i="44" s="1"/>
  <c r="J195" i="44" s="1"/>
  <c r="I205" i="44"/>
  <c r="G205" i="44"/>
  <c r="F205" i="44"/>
  <c r="F204" i="44" s="1"/>
  <c r="F195" i="44" s="1"/>
  <c r="E205" i="44"/>
  <c r="E204" i="44" s="1"/>
  <c r="D205" i="44"/>
  <c r="C205" i="44" s="1"/>
  <c r="L204" i="44"/>
  <c r="D204" i="44"/>
  <c r="H203" i="44"/>
  <c r="C203" i="44"/>
  <c r="H202" i="44"/>
  <c r="C202" i="44"/>
  <c r="H201" i="44"/>
  <c r="C201" i="44"/>
  <c r="H200" i="44"/>
  <c r="C200" i="44"/>
  <c r="H199" i="44"/>
  <c r="C199" i="44"/>
  <c r="L198" i="44"/>
  <c r="K198" i="44"/>
  <c r="H198" i="44" s="1"/>
  <c r="J198" i="44"/>
  <c r="I198" i="44"/>
  <c r="G198" i="44"/>
  <c r="C198" i="44" s="1"/>
  <c r="F198" i="44"/>
  <c r="E198" i="44"/>
  <c r="D198" i="44"/>
  <c r="H197" i="44"/>
  <c r="C197" i="44"/>
  <c r="L196" i="44"/>
  <c r="L195" i="44" s="1"/>
  <c r="J196" i="44"/>
  <c r="I196" i="44"/>
  <c r="F196" i="44"/>
  <c r="E196" i="44"/>
  <c r="D196" i="44"/>
  <c r="D195" i="44" s="1"/>
  <c r="E195" i="44"/>
  <c r="H193" i="44"/>
  <c r="C193" i="44"/>
  <c r="L192" i="44"/>
  <c r="L191" i="44" s="1"/>
  <c r="K192" i="44"/>
  <c r="J192" i="44"/>
  <c r="I192" i="44"/>
  <c r="G192" i="44"/>
  <c r="G191" i="44" s="1"/>
  <c r="F192" i="44"/>
  <c r="E192" i="44"/>
  <c r="D192" i="44"/>
  <c r="D191" i="44" s="1"/>
  <c r="J191" i="44"/>
  <c r="I191" i="44"/>
  <c r="F191" i="44"/>
  <c r="E191" i="44"/>
  <c r="H190" i="44"/>
  <c r="C190" i="44"/>
  <c r="H189" i="44"/>
  <c r="C189" i="44"/>
  <c r="L188" i="44"/>
  <c r="L187" i="44" s="1"/>
  <c r="K188" i="44"/>
  <c r="J188" i="44"/>
  <c r="I188" i="44"/>
  <c r="G188" i="44"/>
  <c r="G187" i="44" s="1"/>
  <c r="F188" i="44"/>
  <c r="E188" i="44"/>
  <c r="D188" i="44"/>
  <c r="D187" i="44" s="1"/>
  <c r="C188" i="44"/>
  <c r="J187" i="44"/>
  <c r="F187" i="44"/>
  <c r="E187" i="44"/>
  <c r="H186" i="44"/>
  <c r="C186" i="44"/>
  <c r="H185" i="44"/>
  <c r="C185" i="44"/>
  <c r="L184" i="44"/>
  <c r="K184" i="44"/>
  <c r="H184" i="44" s="1"/>
  <c r="J184" i="44"/>
  <c r="I184" i="44"/>
  <c r="G184" i="44"/>
  <c r="C184" i="44" s="1"/>
  <c r="F184" i="44"/>
  <c r="E184" i="44"/>
  <c r="D184" i="44"/>
  <c r="H183" i="44"/>
  <c r="C183" i="44"/>
  <c r="H182" i="44"/>
  <c r="C182" i="44"/>
  <c r="H181" i="44"/>
  <c r="C181" i="44"/>
  <c r="H180" i="44"/>
  <c r="C180" i="44"/>
  <c r="L179" i="44"/>
  <c r="K179" i="44"/>
  <c r="J179" i="44"/>
  <c r="I179" i="44"/>
  <c r="H179" i="44" s="1"/>
  <c r="G179" i="44"/>
  <c r="F179" i="44"/>
  <c r="E179" i="44"/>
  <c r="C179" i="44" s="1"/>
  <c r="D179" i="44"/>
  <c r="H178" i="44"/>
  <c r="C178" i="44"/>
  <c r="H177" i="44"/>
  <c r="C177" i="44"/>
  <c r="H176" i="44"/>
  <c r="C176" i="44"/>
  <c r="L175" i="44"/>
  <c r="K175" i="44"/>
  <c r="J175" i="44"/>
  <c r="J174" i="44" s="1"/>
  <c r="J173" i="44" s="1"/>
  <c r="I175" i="44"/>
  <c r="G175" i="44"/>
  <c r="F175" i="44"/>
  <c r="F174" i="44" s="1"/>
  <c r="F173" i="44" s="1"/>
  <c r="E175" i="44"/>
  <c r="D175" i="44"/>
  <c r="C175" i="44" s="1"/>
  <c r="L174" i="44"/>
  <c r="L173" i="44" s="1"/>
  <c r="K174" i="44"/>
  <c r="K173" i="44" s="1"/>
  <c r="G174" i="44"/>
  <c r="D174" i="44"/>
  <c r="D173" i="44" s="1"/>
  <c r="H172" i="44"/>
  <c r="C172" i="44"/>
  <c r="H171" i="44"/>
  <c r="C171" i="44"/>
  <c r="H170" i="44"/>
  <c r="C170" i="44"/>
  <c r="H169" i="44"/>
  <c r="C169" i="44"/>
  <c r="H168" i="44"/>
  <c r="C168" i="44"/>
  <c r="H167" i="44"/>
  <c r="C167" i="44"/>
  <c r="L166" i="44"/>
  <c r="L165" i="44" s="1"/>
  <c r="K166" i="44"/>
  <c r="J166" i="44"/>
  <c r="I166" i="44"/>
  <c r="G166" i="44"/>
  <c r="G165" i="44" s="1"/>
  <c r="F166" i="44"/>
  <c r="E166" i="44"/>
  <c r="D166" i="44"/>
  <c r="D165" i="44" s="1"/>
  <c r="C166" i="44"/>
  <c r="J165" i="44"/>
  <c r="I165" i="44"/>
  <c r="F165" i="44"/>
  <c r="E165" i="44"/>
  <c r="H164" i="44"/>
  <c r="C164" i="44"/>
  <c r="H163" i="44"/>
  <c r="C163" i="44"/>
  <c r="H162" i="44"/>
  <c r="C162" i="44"/>
  <c r="H161" i="44"/>
  <c r="C161" i="44"/>
  <c r="L160" i="44"/>
  <c r="K160" i="44"/>
  <c r="H160" i="44" s="1"/>
  <c r="J160" i="44"/>
  <c r="I160" i="44"/>
  <c r="G160" i="44"/>
  <c r="F160" i="44"/>
  <c r="E160" i="44"/>
  <c r="D160" i="44"/>
  <c r="C160" i="44"/>
  <c r="H159" i="44"/>
  <c r="C159" i="44"/>
  <c r="H158" i="44"/>
  <c r="C158" i="44"/>
  <c r="H157" i="44"/>
  <c r="C157" i="44"/>
  <c r="H156" i="44"/>
  <c r="C156" i="44"/>
  <c r="H155" i="44"/>
  <c r="C155" i="44"/>
  <c r="H154" i="44"/>
  <c r="C154" i="44"/>
  <c r="H153" i="44"/>
  <c r="C153" i="44"/>
  <c r="H152" i="44"/>
  <c r="C152" i="44"/>
  <c r="L151" i="44"/>
  <c r="K151" i="44"/>
  <c r="J151" i="44"/>
  <c r="I151" i="44"/>
  <c r="H151" i="44" s="1"/>
  <c r="G151" i="44"/>
  <c r="F151" i="44"/>
  <c r="E151" i="44"/>
  <c r="C151" i="44" s="1"/>
  <c r="D151" i="44"/>
  <c r="H150" i="44"/>
  <c r="C150" i="44"/>
  <c r="H149" i="44"/>
  <c r="C149" i="44"/>
  <c r="H148" i="44"/>
  <c r="C148" i="44"/>
  <c r="H147" i="44"/>
  <c r="C147" i="44"/>
  <c r="H146" i="44"/>
  <c r="C146" i="44"/>
  <c r="H145" i="44"/>
  <c r="C145" i="44"/>
  <c r="L144" i="44"/>
  <c r="K144" i="44"/>
  <c r="H144" i="44" s="1"/>
  <c r="J144" i="44"/>
  <c r="I144" i="44"/>
  <c r="G144" i="44"/>
  <c r="F144" i="44"/>
  <c r="E144" i="44"/>
  <c r="D144" i="44"/>
  <c r="C144" i="44"/>
  <c r="H143" i="44"/>
  <c r="C143" i="44"/>
  <c r="H142" i="44"/>
  <c r="C142" i="44"/>
  <c r="L141" i="44"/>
  <c r="K141" i="44"/>
  <c r="J141" i="44"/>
  <c r="I141" i="44"/>
  <c r="H141" i="44" s="1"/>
  <c r="G141" i="44"/>
  <c r="F141" i="44"/>
  <c r="E141" i="44"/>
  <c r="C141" i="44" s="1"/>
  <c r="D141" i="44"/>
  <c r="H140" i="44"/>
  <c r="C140" i="44"/>
  <c r="H139" i="44"/>
  <c r="C139" i="44"/>
  <c r="H138" i="44"/>
  <c r="C138" i="44"/>
  <c r="H137" i="44"/>
  <c r="C137" i="44"/>
  <c r="L136" i="44"/>
  <c r="K136" i="44"/>
  <c r="H136" i="44" s="1"/>
  <c r="J136" i="44"/>
  <c r="I136" i="44"/>
  <c r="G136" i="44"/>
  <c r="F136" i="44"/>
  <c r="E136" i="44"/>
  <c r="D136" i="44"/>
  <c r="C136" i="44"/>
  <c r="H135" i="44"/>
  <c r="C135" i="44"/>
  <c r="H134" i="44"/>
  <c r="C134" i="44"/>
  <c r="H133" i="44"/>
  <c r="C133" i="44"/>
  <c r="H132" i="44"/>
  <c r="C132" i="44"/>
  <c r="L131" i="44"/>
  <c r="K131" i="44"/>
  <c r="J131" i="44"/>
  <c r="J130" i="44" s="1"/>
  <c r="I131" i="44"/>
  <c r="G131" i="44"/>
  <c r="F131" i="44"/>
  <c r="F130" i="44" s="1"/>
  <c r="E131" i="44"/>
  <c r="E130" i="44" s="1"/>
  <c r="C130" i="44" s="1"/>
  <c r="D131" i="44"/>
  <c r="L130" i="44"/>
  <c r="G130" i="44"/>
  <c r="D130" i="44"/>
  <c r="H129" i="44"/>
  <c r="C129" i="44"/>
  <c r="L128" i="44"/>
  <c r="K128" i="44"/>
  <c r="J128" i="44"/>
  <c r="I128" i="44"/>
  <c r="H128" i="44"/>
  <c r="G128" i="44"/>
  <c r="F128" i="44"/>
  <c r="E128" i="44"/>
  <c r="D128" i="44"/>
  <c r="C128" i="44"/>
  <c r="H127" i="44"/>
  <c r="C127" i="44"/>
  <c r="H126" i="44"/>
  <c r="C126" i="44"/>
  <c r="H125" i="44"/>
  <c r="C125" i="44"/>
  <c r="H124" i="44"/>
  <c r="C124" i="44"/>
  <c r="H123" i="44"/>
  <c r="C123" i="44"/>
  <c r="L122" i="44"/>
  <c r="K122" i="44"/>
  <c r="H122" i="44" s="1"/>
  <c r="J122" i="44"/>
  <c r="I122" i="44"/>
  <c r="G122" i="44"/>
  <c r="F122" i="44"/>
  <c r="E122" i="44"/>
  <c r="D122" i="44"/>
  <c r="C122" i="44"/>
  <c r="H121" i="44"/>
  <c r="C121" i="44"/>
  <c r="H120" i="44"/>
  <c r="C120" i="44"/>
  <c r="H119" i="44"/>
  <c r="C119" i="44"/>
  <c r="H118" i="44"/>
  <c r="C118" i="44"/>
  <c r="H117" i="44"/>
  <c r="C117" i="44"/>
  <c r="L116" i="44"/>
  <c r="K116" i="44"/>
  <c r="H116" i="44" s="1"/>
  <c r="J116" i="44"/>
  <c r="I116" i="44"/>
  <c r="G116" i="44"/>
  <c r="F116" i="44"/>
  <c r="E116" i="44"/>
  <c r="D116" i="44"/>
  <c r="C116" i="44"/>
  <c r="H115" i="44"/>
  <c r="C115" i="44"/>
  <c r="H114" i="44"/>
  <c r="C114" i="44"/>
  <c r="H113" i="44"/>
  <c r="C113" i="44"/>
  <c r="L112" i="44"/>
  <c r="K112" i="44"/>
  <c r="H112" i="44" s="1"/>
  <c r="J112" i="44"/>
  <c r="I112" i="44"/>
  <c r="G112" i="44"/>
  <c r="F112" i="44"/>
  <c r="E112" i="44"/>
  <c r="D112" i="44"/>
  <c r="C112" i="44"/>
  <c r="H111" i="44"/>
  <c r="C111" i="44"/>
  <c r="H110" i="44"/>
  <c r="C110" i="44"/>
  <c r="H109" i="44"/>
  <c r="C109" i="44"/>
  <c r="H108" i="44"/>
  <c r="C108" i="44"/>
  <c r="H107" i="44"/>
  <c r="C107" i="44"/>
  <c r="H106" i="44"/>
  <c r="C106" i="44"/>
  <c r="H105" i="44"/>
  <c r="C105" i="44"/>
  <c r="H104" i="44"/>
  <c r="C104" i="44"/>
  <c r="L103" i="44"/>
  <c r="K103" i="44"/>
  <c r="J103" i="44"/>
  <c r="I103" i="44"/>
  <c r="H103" i="44" s="1"/>
  <c r="G103" i="44"/>
  <c r="F103" i="44"/>
  <c r="E103" i="44"/>
  <c r="D103" i="44"/>
  <c r="C103" i="44" s="1"/>
  <c r="H102" i="44"/>
  <c r="C102" i="44"/>
  <c r="H101" i="44"/>
  <c r="C101" i="44"/>
  <c r="H100" i="44"/>
  <c r="C100" i="44"/>
  <c r="H99" i="44"/>
  <c r="C99" i="44"/>
  <c r="H98" i="44"/>
  <c r="C98" i="44"/>
  <c r="H97" i="44"/>
  <c r="C97" i="44"/>
  <c r="H96" i="44"/>
  <c r="C96" i="44"/>
  <c r="L95" i="44"/>
  <c r="K95" i="44"/>
  <c r="J95" i="44"/>
  <c r="I95" i="44"/>
  <c r="H95" i="44" s="1"/>
  <c r="G95" i="44"/>
  <c r="F95" i="44"/>
  <c r="E95" i="44"/>
  <c r="D95" i="44"/>
  <c r="H94" i="44"/>
  <c r="C94" i="44"/>
  <c r="H93" i="44"/>
  <c r="C93" i="44"/>
  <c r="H92" i="44"/>
  <c r="C92" i="44"/>
  <c r="H91" i="44"/>
  <c r="C91" i="44"/>
  <c r="H90" i="44"/>
  <c r="C90" i="44"/>
  <c r="L89" i="44"/>
  <c r="K89" i="44"/>
  <c r="J89" i="44"/>
  <c r="I89" i="44"/>
  <c r="H89" i="44" s="1"/>
  <c r="G89" i="44"/>
  <c r="F89" i="44"/>
  <c r="E89" i="44"/>
  <c r="C89" i="44" s="1"/>
  <c r="D89" i="44"/>
  <c r="H88" i="44"/>
  <c r="C88" i="44"/>
  <c r="H87" i="44"/>
  <c r="C87" i="44"/>
  <c r="H86" i="44"/>
  <c r="C86" i="44"/>
  <c r="H85" i="44"/>
  <c r="C85" i="44"/>
  <c r="L84" i="44"/>
  <c r="L83" i="44" s="1"/>
  <c r="K84" i="44"/>
  <c r="J84" i="44"/>
  <c r="I84" i="44"/>
  <c r="G84" i="44"/>
  <c r="G83" i="44" s="1"/>
  <c r="F84" i="44"/>
  <c r="E84" i="44"/>
  <c r="D84" i="44"/>
  <c r="D83" i="44" s="1"/>
  <c r="C84" i="44"/>
  <c r="J83" i="44"/>
  <c r="F83" i="44"/>
  <c r="E83" i="44"/>
  <c r="H82" i="44"/>
  <c r="C82" i="44"/>
  <c r="H81" i="44"/>
  <c r="C81" i="44"/>
  <c r="L80" i="44"/>
  <c r="K80" i="44"/>
  <c r="H80" i="44" s="1"/>
  <c r="J80" i="44"/>
  <c r="I80" i="44"/>
  <c r="G80" i="44"/>
  <c r="F80" i="44"/>
  <c r="E80" i="44"/>
  <c r="D80" i="44"/>
  <c r="C80" i="44"/>
  <c r="H79" i="44"/>
  <c r="C79" i="44"/>
  <c r="H78" i="44"/>
  <c r="C78" i="44"/>
  <c r="L77" i="44"/>
  <c r="K77" i="44"/>
  <c r="J77" i="44"/>
  <c r="J76" i="44" s="1"/>
  <c r="J75" i="44" s="1"/>
  <c r="I77" i="44"/>
  <c r="G77" i="44"/>
  <c r="F77" i="44"/>
  <c r="F76" i="44" s="1"/>
  <c r="F75" i="44" s="1"/>
  <c r="E77" i="44"/>
  <c r="E76" i="44" s="1"/>
  <c r="C76" i="44" s="1"/>
  <c r="D77" i="44"/>
  <c r="L76" i="44"/>
  <c r="K76" i="44"/>
  <c r="G76" i="44"/>
  <c r="G75" i="44" s="1"/>
  <c r="D76" i="44"/>
  <c r="E75" i="44"/>
  <c r="H74" i="44"/>
  <c r="C74" i="44"/>
  <c r="H73" i="44"/>
  <c r="C73" i="44"/>
  <c r="H72" i="44"/>
  <c r="C72" i="44"/>
  <c r="H71" i="44"/>
  <c r="C71" i="44"/>
  <c r="H70" i="44"/>
  <c r="D70" i="44"/>
  <c r="L69" i="44"/>
  <c r="K69" i="44"/>
  <c r="J69" i="44"/>
  <c r="H69" i="44" s="1"/>
  <c r="I69" i="44"/>
  <c r="G69" i="44"/>
  <c r="F69" i="44"/>
  <c r="F67" i="44" s="1"/>
  <c r="E69" i="44"/>
  <c r="H68" i="44"/>
  <c r="C68" i="44"/>
  <c r="L67" i="44"/>
  <c r="K67" i="44"/>
  <c r="J67" i="44"/>
  <c r="H67" i="44" s="1"/>
  <c r="I67" i="44"/>
  <c r="G67" i="44"/>
  <c r="E67" i="44"/>
  <c r="H66" i="44"/>
  <c r="C66" i="44"/>
  <c r="H65" i="44"/>
  <c r="C65" i="44"/>
  <c r="H64" i="44"/>
  <c r="D64" i="44"/>
  <c r="C64" i="44"/>
  <c r="H63" i="44"/>
  <c r="C63" i="44"/>
  <c r="H62" i="44"/>
  <c r="C62" i="44"/>
  <c r="H61" i="44"/>
  <c r="C61" i="44"/>
  <c r="H60" i="44"/>
  <c r="C60" i="44"/>
  <c r="H59" i="44"/>
  <c r="C59" i="44"/>
  <c r="L58" i="44"/>
  <c r="K58" i="44"/>
  <c r="J58" i="44"/>
  <c r="I58" i="44"/>
  <c r="H58" i="44" s="1"/>
  <c r="G58" i="44"/>
  <c r="F58" i="44"/>
  <c r="E58" i="44"/>
  <c r="C58" i="44" s="1"/>
  <c r="D58" i="44"/>
  <c r="H57" i="44"/>
  <c r="C57" i="44"/>
  <c r="H56" i="44"/>
  <c r="C56" i="44"/>
  <c r="L55" i="44"/>
  <c r="L54" i="44" s="1"/>
  <c r="L53" i="44" s="1"/>
  <c r="K55" i="44"/>
  <c r="J55" i="44"/>
  <c r="I55" i="44"/>
  <c r="G55" i="44"/>
  <c r="G54" i="44" s="1"/>
  <c r="G53" i="44" s="1"/>
  <c r="F55" i="44"/>
  <c r="E55" i="44"/>
  <c r="D55" i="44"/>
  <c r="D54" i="44" s="1"/>
  <c r="C55" i="44"/>
  <c r="J54" i="44"/>
  <c r="F54" i="44"/>
  <c r="E54" i="44"/>
  <c r="E53" i="44" s="1"/>
  <c r="H47" i="44"/>
  <c r="C47" i="44"/>
  <c r="H46" i="44"/>
  <c r="C46" i="44"/>
  <c r="L45" i="44"/>
  <c r="H45" i="44"/>
  <c r="G45" i="44"/>
  <c r="C45" i="44"/>
  <c r="H44" i="44"/>
  <c r="C44" i="44"/>
  <c r="K43" i="44"/>
  <c r="J43" i="44"/>
  <c r="I43" i="44"/>
  <c r="H43" i="44"/>
  <c r="F43" i="44"/>
  <c r="E43" i="44"/>
  <c r="D43" i="44"/>
  <c r="C43" i="44"/>
  <c r="H42" i="44"/>
  <c r="C42" i="44"/>
  <c r="I41" i="44"/>
  <c r="H41" i="44"/>
  <c r="D41" i="44"/>
  <c r="C41" i="44" s="1"/>
  <c r="H40" i="44"/>
  <c r="C40" i="44"/>
  <c r="H39" i="44"/>
  <c r="C39" i="44"/>
  <c r="H38" i="44"/>
  <c r="C38" i="44"/>
  <c r="H37" i="44"/>
  <c r="C37" i="44"/>
  <c r="K36" i="44"/>
  <c r="H36" i="44"/>
  <c r="F36" i="44"/>
  <c r="C36" i="44" s="1"/>
  <c r="H35" i="44"/>
  <c r="C35" i="44"/>
  <c r="H34" i="44"/>
  <c r="C34" i="44"/>
  <c r="K33" i="44"/>
  <c r="H33" i="44"/>
  <c r="F33" i="44"/>
  <c r="C33" i="44" s="1"/>
  <c r="H32" i="44"/>
  <c r="C32" i="44"/>
  <c r="K31" i="44"/>
  <c r="H31" i="44" s="1"/>
  <c r="F31" i="44"/>
  <c r="F26" i="44" s="1"/>
  <c r="C31" i="44"/>
  <c r="H30" i="44"/>
  <c r="C30" i="44"/>
  <c r="H29" i="44"/>
  <c r="C29" i="44"/>
  <c r="H28" i="44"/>
  <c r="C28" i="44"/>
  <c r="K27" i="44"/>
  <c r="H27" i="44"/>
  <c r="F27" i="44"/>
  <c r="C27" i="44" s="1"/>
  <c r="K26" i="44"/>
  <c r="H26" i="44"/>
  <c r="H25" i="44"/>
  <c r="C25" i="44"/>
  <c r="C24" i="44"/>
  <c r="H23" i="44"/>
  <c r="C23" i="44"/>
  <c r="H22" i="44"/>
  <c r="C22" i="44"/>
  <c r="L21" i="44"/>
  <c r="L289" i="44" s="1"/>
  <c r="L288" i="44" s="1"/>
  <c r="K21" i="44"/>
  <c r="K289" i="44" s="1"/>
  <c r="K288" i="44" s="1"/>
  <c r="J21" i="44"/>
  <c r="I21" i="44"/>
  <c r="G21" i="44"/>
  <c r="G289" i="44" s="1"/>
  <c r="G288" i="44" s="1"/>
  <c r="F21" i="44"/>
  <c r="F20" i="44" s="1"/>
  <c r="E21" i="44"/>
  <c r="D21" i="44"/>
  <c r="D289" i="44" s="1"/>
  <c r="D288" i="44" s="1"/>
  <c r="L20" i="44"/>
  <c r="K20" i="44"/>
  <c r="G20" i="44"/>
  <c r="D20" i="44"/>
  <c r="G269" i="44" l="1"/>
  <c r="C269" i="44" s="1"/>
  <c r="C270" i="44"/>
  <c r="G52" i="44"/>
  <c r="H26" i="45"/>
  <c r="F53" i="44"/>
  <c r="F52" i="44" s="1"/>
  <c r="K196" i="44"/>
  <c r="H205" i="44"/>
  <c r="I204" i="44"/>
  <c r="G231" i="44"/>
  <c r="K270" i="44"/>
  <c r="C53" i="45"/>
  <c r="L52" i="44"/>
  <c r="L51" i="44" s="1"/>
  <c r="L50" i="44" s="1"/>
  <c r="H188" i="44"/>
  <c r="K187" i="44"/>
  <c r="E194" i="44"/>
  <c r="H238" i="44"/>
  <c r="K231" i="44"/>
  <c r="K251" i="44"/>
  <c r="H252" i="44"/>
  <c r="H259" i="44"/>
  <c r="J286" i="44"/>
  <c r="C231" i="45"/>
  <c r="C26" i="44"/>
  <c r="C54" i="44"/>
  <c r="K165" i="44"/>
  <c r="H166" i="44"/>
  <c r="K191" i="44"/>
  <c r="H191" i="44" s="1"/>
  <c r="H192" i="44"/>
  <c r="K259" i="44"/>
  <c r="H260" i="44"/>
  <c r="F75" i="46"/>
  <c r="H21" i="44"/>
  <c r="H289" i="44" s="1"/>
  <c r="H288" i="44" s="1"/>
  <c r="I289" i="44"/>
  <c r="I288" i="44" s="1"/>
  <c r="I54" i="44"/>
  <c r="L75" i="44"/>
  <c r="H175" i="44"/>
  <c r="I174" i="44"/>
  <c r="C192" i="44"/>
  <c r="G196" i="44"/>
  <c r="L194" i="44"/>
  <c r="J194" i="44"/>
  <c r="D230" i="44"/>
  <c r="C231" i="44"/>
  <c r="C251" i="44"/>
  <c r="G259" i="44"/>
  <c r="L286" i="44"/>
  <c r="C54" i="45"/>
  <c r="E53" i="45"/>
  <c r="C196" i="45"/>
  <c r="E195" i="45"/>
  <c r="J194" i="45"/>
  <c r="H165" i="44"/>
  <c r="C83" i="44"/>
  <c r="K130" i="44"/>
  <c r="F286" i="44"/>
  <c r="C70" i="44"/>
  <c r="D69" i="44"/>
  <c r="I83" i="44"/>
  <c r="C187" i="44"/>
  <c r="C21" i="44"/>
  <c r="C289" i="44" s="1"/>
  <c r="C288" i="44" s="1"/>
  <c r="E20" i="44"/>
  <c r="C20" i="44" s="1"/>
  <c r="E289" i="44"/>
  <c r="E288" i="44" s="1"/>
  <c r="J53" i="44"/>
  <c r="J52" i="44" s="1"/>
  <c r="J51" i="44" s="1"/>
  <c r="H55" i="44"/>
  <c r="K54" i="44"/>
  <c r="K53" i="44" s="1"/>
  <c r="D75" i="44"/>
  <c r="C75" i="44" s="1"/>
  <c r="C77" i="44"/>
  <c r="H77" i="44"/>
  <c r="I76" i="44"/>
  <c r="K83" i="44"/>
  <c r="K75" i="44" s="1"/>
  <c r="H84" i="44"/>
  <c r="C95" i="44"/>
  <c r="C131" i="44"/>
  <c r="H131" i="44"/>
  <c r="I130" i="44"/>
  <c r="C165" i="44"/>
  <c r="G173" i="44"/>
  <c r="E174" i="44"/>
  <c r="I187" i="44"/>
  <c r="H187" i="44" s="1"/>
  <c r="C191" i="44"/>
  <c r="K204" i="44"/>
  <c r="F194" i="44"/>
  <c r="I231" i="44"/>
  <c r="C233" i="44"/>
  <c r="H251" i="44"/>
  <c r="C259" i="44"/>
  <c r="C283" i="44"/>
  <c r="H283" i="44"/>
  <c r="K75" i="45"/>
  <c r="K52" i="45" s="1"/>
  <c r="K51" i="45" s="1"/>
  <c r="F75" i="45"/>
  <c r="F52" i="45" s="1"/>
  <c r="H252" i="45"/>
  <c r="I251" i="45"/>
  <c r="H251" i="45" s="1"/>
  <c r="C175" i="46"/>
  <c r="D174" i="46"/>
  <c r="K195" i="46"/>
  <c r="C205" i="46"/>
  <c r="D204" i="46"/>
  <c r="C54" i="47"/>
  <c r="E53" i="47"/>
  <c r="F289" i="44"/>
  <c r="F288" i="44" s="1"/>
  <c r="J289" i="44"/>
  <c r="J288" i="44" s="1"/>
  <c r="H76" i="45"/>
  <c r="H84" i="45"/>
  <c r="J83" i="45"/>
  <c r="J75" i="45" s="1"/>
  <c r="J52" i="45" s="1"/>
  <c r="J51" i="45" s="1"/>
  <c r="C174" i="45"/>
  <c r="C252" i="45"/>
  <c r="E251" i="45"/>
  <c r="C251" i="45" s="1"/>
  <c r="H54" i="46"/>
  <c r="I53" i="46"/>
  <c r="K83" i="46"/>
  <c r="H83" i="46" s="1"/>
  <c r="C144" i="46"/>
  <c r="G173" i="46"/>
  <c r="I174" i="46"/>
  <c r="E194" i="46"/>
  <c r="H204" i="46"/>
  <c r="H238" i="46"/>
  <c r="J231" i="46"/>
  <c r="F259" i="46"/>
  <c r="J270" i="46"/>
  <c r="J287" i="47"/>
  <c r="J50" i="47"/>
  <c r="J24" i="47"/>
  <c r="J20" i="47" s="1"/>
  <c r="G20" i="45"/>
  <c r="K20" i="45"/>
  <c r="I54" i="45"/>
  <c r="D83" i="45"/>
  <c r="C83" i="45" s="1"/>
  <c r="F83" i="45"/>
  <c r="K83" i="45"/>
  <c r="C112" i="45"/>
  <c r="H112" i="45"/>
  <c r="H122" i="45"/>
  <c r="G130" i="45"/>
  <c r="K130" i="45"/>
  <c r="C144" i="45"/>
  <c r="H144" i="45"/>
  <c r="H166" i="45"/>
  <c r="I165" i="45"/>
  <c r="H165" i="45" s="1"/>
  <c r="H174" i="45"/>
  <c r="I173" i="45"/>
  <c r="H173" i="45" s="1"/>
  <c r="H184" i="45"/>
  <c r="F187" i="45"/>
  <c r="H192" i="45"/>
  <c r="I191" i="45"/>
  <c r="H191" i="45" s="1"/>
  <c r="I196" i="45"/>
  <c r="G204" i="45"/>
  <c r="G195" i="45" s="1"/>
  <c r="G194" i="45" s="1"/>
  <c r="K204" i="45"/>
  <c r="K195" i="45" s="1"/>
  <c r="K194" i="45" s="1"/>
  <c r="K230" i="45"/>
  <c r="K286" i="45" s="1"/>
  <c r="F231" i="45"/>
  <c r="F230" i="45" s="1"/>
  <c r="F194" i="45" s="1"/>
  <c r="H246" i="45"/>
  <c r="H260" i="45"/>
  <c r="I259" i="45"/>
  <c r="C270" i="45"/>
  <c r="I270" i="45"/>
  <c r="C276" i="45"/>
  <c r="H276" i="45"/>
  <c r="K289" i="45"/>
  <c r="K288" i="45" s="1"/>
  <c r="I289" i="46"/>
  <c r="I288" i="46" s="1"/>
  <c r="H21" i="46"/>
  <c r="C31" i="46"/>
  <c r="J53" i="46"/>
  <c r="C58" i="46"/>
  <c r="D76" i="46"/>
  <c r="D83" i="46"/>
  <c r="C83" i="46" s="1"/>
  <c r="H84" i="46"/>
  <c r="L83" i="46"/>
  <c r="L75" i="46" s="1"/>
  <c r="H89" i="46"/>
  <c r="C92" i="46"/>
  <c r="H112" i="46"/>
  <c r="H116" i="46"/>
  <c r="C131" i="46"/>
  <c r="D130" i="46"/>
  <c r="L130" i="46"/>
  <c r="C151" i="46"/>
  <c r="H184" i="46"/>
  <c r="C188" i="46"/>
  <c r="G187" i="46"/>
  <c r="H192" i="46"/>
  <c r="J191" i="46"/>
  <c r="H191" i="46" s="1"/>
  <c r="H198" i="46"/>
  <c r="C227" i="46"/>
  <c r="C235" i="46"/>
  <c r="F231" i="46"/>
  <c r="F230" i="46" s="1"/>
  <c r="K231" i="46"/>
  <c r="K230" i="46" s="1"/>
  <c r="K286" i="46" s="1"/>
  <c r="H252" i="46"/>
  <c r="J251" i="46"/>
  <c r="H251" i="46" s="1"/>
  <c r="C260" i="46"/>
  <c r="G259" i="46"/>
  <c r="G230" i="46" s="1"/>
  <c r="F270" i="46"/>
  <c r="C281" i="46"/>
  <c r="H281" i="46"/>
  <c r="C77" i="45"/>
  <c r="D76" i="45"/>
  <c r="H188" i="45"/>
  <c r="I187" i="45"/>
  <c r="H187" i="45" s="1"/>
  <c r="H238" i="45"/>
  <c r="I231" i="45"/>
  <c r="C288" i="45"/>
  <c r="F289" i="46"/>
  <c r="F288" i="46" s="1"/>
  <c r="F20" i="46"/>
  <c r="F53" i="46"/>
  <c r="F52" i="46" s="1"/>
  <c r="H188" i="46"/>
  <c r="J187" i="46"/>
  <c r="H187" i="46" s="1"/>
  <c r="C231" i="46"/>
  <c r="D230" i="46"/>
  <c r="L53" i="49"/>
  <c r="L52" i="49" s="1"/>
  <c r="H67" i="49"/>
  <c r="I83" i="45"/>
  <c r="F173" i="45"/>
  <c r="H175" i="45"/>
  <c r="H288" i="45"/>
  <c r="H67" i="46"/>
  <c r="K75" i="46"/>
  <c r="K52" i="46" s="1"/>
  <c r="G83" i="46"/>
  <c r="G75" i="46" s="1"/>
  <c r="G52" i="46" s="1"/>
  <c r="C166" i="46"/>
  <c r="E174" i="46"/>
  <c r="E173" i="46" s="1"/>
  <c r="C187" i="46"/>
  <c r="C196" i="46"/>
  <c r="C259" i="46"/>
  <c r="K259" i="46"/>
  <c r="H259" i="46" s="1"/>
  <c r="K52" i="47"/>
  <c r="H259" i="47"/>
  <c r="E75" i="48"/>
  <c r="D20" i="45"/>
  <c r="C20" i="45" s="1"/>
  <c r="L20" i="45"/>
  <c r="H80" i="45"/>
  <c r="G83" i="45"/>
  <c r="G75" i="45" s="1"/>
  <c r="C122" i="45"/>
  <c r="D130" i="45"/>
  <c r="L130" i="45"/>
  <c r="L75" i="45" s="1"/>
  <c r="L52" i="45" s="1"/>
  <c r="L51" i="45" s="1"/>
  <c r="C166" i="45"/>
  <c r="E165" i="45"/>
  <c r="C165" i="45" s="1"/>
  <c r="D173" i="45"/>
  <c r="C173" i="45" s="1"/>
  <c r="C184" i="45"/>
  <c r="C192" i="45"/>
  <c r="E191" i="45"/>
  <c r="C191" i="45" s="1"/>
  <c r="D204" i="45"/>
  <c r="L204" i="45"/>
  <c r="L195" i="45" s="1"/>
  <c r="L194" i="45" s="1"/>
  <c r="D230" i="45"/>
  <c r="L230" i="45"/>
  <c r="C246" i="45"/>
  <c r="C260" i="45"/>
  <c r="E259" i="45"/>
  <c r="C259" i="45" s="1"/>
  <c r="J259" i="45"/>
  <c r="J230" i="45" s="1"/>
  <c r="E270" i="45"/>
  <c r="E269" i="45" s="1"/>
  <c r="E289" i="46"/>
  <c r="E288" i="46" s="1"/>
  <c r="C21" i="46"/>
  <c r="C289" i="46" s="1"/>
  <c r="C288" i="46" s="1"/>
  <c r="E20" i="46"/>
  <c r="J289" i="46"/>
  <c r="J288" i="46" s="1"/>
  <c r="C26" i="46"/>
  <c r="C55" i="46"/>
  <c r="H69" i="46"/>
  <c r="C70" i="46"/>
  <c r="D69" i="46"/>
  <c r="C77" i="46"/>
  <c r="H77" i="46"/>
  <c r="I76" i="46"/>
  <c r="C89" i="46"/>
  <c r="E130" i="46"/>
  <c r="E75" i="46" s="1"/>
  <c r="I130" i="46"/>
  <c r="H130" i="46" s="1"/>
  <c r="H144" i="46"/>
  <c r="H166" i="46"/>
  <c r="J165" i="46"/>
  <c r="J75" i="46" s="1"/>
  <c r="C179" i="46"/>
  <c r="C191" i="46"/>
  <c r="I195" i="46"/>
  <c r="H196" i="46"/>
  <c r="J195" i="46"/>
  <c r="H216" i="46"/>
  <c r="I231" i="46"/>
  <c r="C233" i="46"/>
  <c r="H246" i="46"/>
  <c r="C251" i="46"/>
  <c r="H260" i="46"/>
  <c r="H264" i="46"/>
  <c r="H276" i="46"/>
  <c r="H283" i="46"/>
  <c r="K187" i="47"/>
  <c r="H187" i="47" s="1"/>
  <c r="K194" i="47"/>
  <c r="C283" i="46"/>
  <c r="H76" i="47"/>
  <c r="G187" i="47"/>
  <c r="G286" i="47" s="1"/>
  <c r="H191" i="47"/>
  <c r="G194" i="47"/>
  <c r="C231" i="47"/>
  <c r="K230" i="47"/>
  <c r="H251" i="47"/>
  <c r="C288" i="47"/>
  <c r="H55" i="48"/>
  <c r="I54" i="48"/>
  <c r="C76" i="48"/>
  <c r="H192" i="48"/>
  <c r="I191" i="48"/>
  <c r="H191" i="48" s="1"/>
  <c r="C270" i="48"/>
  <c r="E269" i="48"/>
  <c r="K76" i="49"/>
  <c r="K75" i="49" s="1"/>
  <c r="H77" i="49"/>
  <c r="C131" i="49"/>
  <c r="E130" i="49"/>
  <c r="C130" i="49" s="1"/>
  <c r="C205" i="49"/>
  <c r="E204" i="49"/>
  <c r="E195" i="49" s="1"/>
  <c r="E194" i="49" s="1"/>
  <c r="H223" i="49"/>
  <c r="I216" i="49"/>
  <c r="H216" i="49" s="1"/>
  <c r="H238" i="49"/>
  <c r="J231" i="49"/>
  <c r="H260" i="49"/>
  <c r="J259" i="49"/>
  <c r="H259" i="49" s="1"/>
  <c r="K286" i="49"/>
  <c r="H69" i="50"/>
  <c r="I67" i="50"/>
  <c r="F195" i="50"/>
  <c r="C196" i="50"/>
  <c r="C205" i="50"/>
  <c r="D204" i="50"/>
  <c r="F289" i="51"/>
  <c r="F288" i="51" s="1"/>
  <c r="F20" i="51"/>
  <c r="C20" i="51" s="1"/>
  <c r="C89" i="51"/>
  <c r="D83" i="51"/>
  <c r="C83" i="51" s="1"/>
  <c r="H166" i="51"/>
  <c r="J165" i="51"/>
  <c r="H165" i="51" s="1"/>
  <c r="G195" i="51"/>
  <c r="C196" i="51"/>
  <c r="C231" i="51"/>
  <c r="E230" i="51"/>
  <c r="H21" i="47"/>
  <c r="H289" i="47" s="1"/>
  <c r="H288" i="47" s="1"/>
  <c r="F287" i="47"/>
  <c r="H166" i="47"/>
  <c r="H188" i="47"/>
  <c r="H192" i="47"/>
  <c r="H196" i="47"/>
  <c r="H238" i="47"/>
  <c r="F286" i="47"/>
  <c r="J286" i="47"/>
  <c r="G289" i="47"/>
  <c r="G288" i="47" s="1"/>
  <c r="C21" i="48"/>
  <c r="C289" i="48" s="1"/>
  <c r="H21" i="48"/>
  <c r="H289" i="48" s="1"/>
  <c r="H288" i="48" s="1"/>
  <c r="I289" i="48"/>
  <c r="I288" i="48" s="1"/>
  <c r="C54" i="48"/>
  <c r="H58" i="48"/>
  <c r="C112" i="48"/>
  <c r="C144" i="48"/>
  <c r="C166" i="48"/>
  <c r="H166" i="48"/>
  <c r="I165" i="48"/>
  <c r="H165" i="48" s="1"/>
  <c r="E173" i="48"/>
  <c r="C173" i="48" s="1"/>
  <c r="K174" i="48"/>
  <c r="K173" i="48" s="1"/>
  <c r="H175" i="48"/>
  <c r="G187" i="48"/>
  <c r="C187" i="48" s="1"/>
  <c r="C188" i="48"/>
  <c r="H188" i="48"/>
  <c r="G204" i="48"/>
  <c r="G195" i="48" s="1"/>
  <c r="K269" i="48"/>
  <c r="K194" i="48" s="1"/>
  <c r="I289" i="49"/>
  <c r="I288" i="49" s="1"/>
  <c r="H21" i="49"/>
  <c r="H289" i="49" s="1"/>
  <c r="H288" i="49" s="1"/>
  <c r="C36" i="49"/>
  <c r="F26" i="49"/>
  <c r="K54" i="49"/>
  <c r="K53" i="49" s="1"/>
  <c r="K52" i="49" s="1"/>
  <c r="K51" i="49" s="1"/>
  <c r="K50" i="49" s="1"/>
  <c r="D67" i="49"/>
  <c r="H84" i="49"/>
  <c r="I83" i="49"/>
  <c r="H83" i="49" s="1"/>
  <c r="H144" i="49"/>
  <c r="H165" i="49"/>
  <c r="H166" i="49"/>
  <c r="H184" i="49"/>
  <c r="C191" i="49"/>
  <c r="F194" i="49"/>
  <c r="F51" i="49" s="1"/>
  <c r="F50" i="49" s="1"/>
  <c r="F231" i="49"/>
  <c r="F230" i="49" s="1"/>
  <c r="F286" i="49" s="1"/>
  <c r="C246" i="49"/>
  <c r="C251" i="49"/>
  <c r="F259" i="49"/>
  <c r="C264" i="49"/>
  <c r="D269" i="49"/>
  <c r="C269" i="49" s="1"/>
  <c r="C283" i="49"/>
  <c r="L286" i="49"/>
  <c r="C64" i="50"/>
  <c r="D58" i="50"/>
  <c r="C77" i="50"/>
  <c r="D76" i="50"/>
  <c r="H192" i="50"/>
  <c r="J191" i="50"/>
  <c r="H191" i="50" s="1"/>
  <c r="K20" i="47"/>
  <c r="I54" i="47"/>
  <c r="E83" i="47"/>
  <c r="C83" i="47" s="1"/>
  <c r="I83" i="47"/>
  <c r="H83" i="47" s="1"/>
  <c r="I130" i="47"/>
  <c r="H130" i="47" s="1"/>
  <c r="E174" i="47"/>
  <c r="I174" i="47"/>
  <c r="E204" i="47"/>
  <c r="I204" i="47"/>
  <c r="E230" i="47"/>
  <c r="C230" i="47" s="1"/>
  <c r="I230" i="47"/>
  <c r="H230" i="47" s="1"/>
  <c r="K286" i="47"/>
  <c r="E289" i="48"/>
  <c r="E288" i="48" s="1"/>
  <c r="E20" i="48"/>
  <c r="F287" i="48"/>
  <c r="C26" i="48"/>
  <c r="F20" i="48"/>
  <c r="H31" i="48"/>
  <c r="K26" i="48"/>
  <c r="C67" i="48"/>
  <c r="D53" i="48"/>
  <c r="D286" i="48" s="1"/>
  <c r="H84" i="48"/>
  <c r="I83" i="48"/>
  <c r="H83" i="48" s="1"/>
  <c r="K130" i="48"/>
  <c r="H130" i="48" s="1"/>
  <c r="H131" i="48"/>
  <c r="H204" i="48"/>
  <c r="H205" i="48"/>
  <c r="H235" i="48"/>
  <c r="H238" i="48"/>
  <c r="I231" i="48"/>
  <c r="H260" i="48"/>
  <c r="I259" i="48"/>
  <c r="H259" i="48" s="1"/>
  <c r="L286" i="48"/>
  <c r="C288" i="48"/>
  <c r="E289" i="49"/>
  <c r="E288" i="49" s="1"/>
  <c r="C21" i="49"/>
  <c r="E20" i="49"/>
  <c r="H34" i="49"/>
  <c r="K33" i="49"/>
  <c r="H43" i="49"/>
  <c r="H76" i="49"/>
  <c r="I75" i="49"/>
  <c r="H75" i="49" s="1"/>
  <c r="C80" i="49"/>
  <c r="C84" i="49"/>
  <c r="E83" i="49"/>
  <c r="C83" i="49" s="1"/>
  <c r="H89" i="49"/>
  <c r="H122" i="49"/>
  <c r="H160" i="49"/>
  <c r="G173" i="49"/>
  <c r="G52" i="49" s="1"/>
  <c r="G51" i="49" s="1"/>
  <c r="H175" i="49"/>
  <c r="I174" i="49"/>
  <c r="C187" i="49"/>
  <c r="G195" i="49"/>
  <c r="G194" i="49" s="1"/>
  <c r="H198" i="49"/>
  <c r="D230" i="49"/>
  <c r="C230" i="49" s="1"/>
  <c r="C252" i="49"/>
  <c r="C259" i="49"/>
  <c r="C270" i="49"/>
  <c r="C276" i="49"/>
  <c r="H31" i="50"/>
  <c r="K26" i="50"/>
  <c r="C191" i="50"/>
  <c r="D187" i="50"/>
  <c r="C187" i="50" s="1"/>
  <c r="D231" i="50"/>
  <c r="H27" i="51"/>
  <c r="K26" i="51"/>
  <c r="H69" i="51"/>
  <c r="I67" i="51"/>
  <c r="H67" i="51" s="1"/>
  <c r="L287" i="47"/>
  <c r="D53" i="47"/>
  <c r="L286" i="47"/>
  <c r="J287" i="48"/>
  <c r="H76" i="48"/>
  <c r="I75" i="48"/>
  <c r="C80" i="48"/>
  <c r="E83" i="48"/>
  <c r="C83" i="48" s="1"/>
  <c r="C116" i="48"/>
  <c r="G130" i="48"/>
  <c r="C130" i="48" s="1"/>
  <c r="H174" i="48"/>
  <c r="I173" i="48"/>
  <c r="H173" i="48" s="1"/>
  <c r="C196" i="48"/>
  <c r="H196" i="48"/>
  <c r="I195" i="48"/>
  <c r="C204" i="48"/>
  <c r="C238" i="48"/>
  <c r="E231" i="48"/>
  <c r="C252" i="48"/>
  <c r="H252" i="48"/>
  <c r="I251" i="48"/>
  <c r="H251" i="48" s="1"/>
  <c r="C260" i="48"/>
  <c r="E259" i="48"/>
  <c r="C259" i="48" s="1"/>
  <c r="H270" i="48"/>
  <c r="I269" i="48"/>
  <c r="C276" i="48"/>
  <c r="G289" i="48"/>
  <c r="G288" i="48" s="1"/>
  <c r="C43" i="49"/>
  <c r="C55" i="49"/>
  <c r="H55" i="49"/>
  <c r="I54" i="49"/>
  <c r="C76" i="49"/>
  <c r="H131" i="49"/>
  <c r="I130" i="49"/>
  <c r="H130" i="49" s="1"/>
  <c r="C165" i="49"/>
  <c r="C175" i="49"/>
  <c r="E174" i="49"/>
  <c r="H196" i="49"/>
  <c r="H205" i="49"/>
  <c r="I204" i="49"/>
  <c r="C227" i="49"/>
  <c r="D204" i="49"/>
  <c r="L194" i="49"/>
  <c r="E230" i="49"/>
  <c r="H252" i="49"/>
  <c r="J251" i="49"/>
  <c r="H251" i="49" s="1"/>
  <c r="H270" i="49"/>
  <c r="J269" i="49"/>
  <c r="C89" i="50"/>
  <c r="D83" i="50"/>
  <c r="C83" i="50" s="1"/>
  <c r="F269" i="50"/>
  <c r="C270" i="50"/>
  <c r="F52" i="51"/>
  <c r="F51" i="51" s="1"/>
  <c r="F50" i="51" s="1"/>
  <c r="C64" i="51"/>
  <c r="D58" i="51"/>
  <c r="H80" i="51"/>
  <c r="J76" i="51"/>
  <c r="D289" i="48"/>
  <c r="D288" i="48" s="1"/>
  <c r="C21" i="50"/>
  <c r="D20" i="50"/>
  <c r="C20" i="50" s="1"/>
  <c r="C43" i="50"/>
  <c r="H43" i="50"/>
  <c r="G287" i="50"/>
  <c r="C45" i="50"/>
  <c r="G20" i="50"/>
  <c r="C55" i="50"/>
  <c r="C80" i="50"/>
  <c r="J83" i="50"/>
  <c r="H83" i="50" s="1"/>
  <c r="C160" i="50"/>
  <c r="C165" i="50"/>
  <c r="H166" i="50"/>
  <c r="J165" i="50"/>
  <c r="H165" i="50" s="1"/>
  <c r="C175" i="50"/>
  <c r="D174" i="50"/>
  <c r="L174" i="50"/>
  <c r="L173" i="50" s="1"/>
  <c r="H184" i="50"/>
  <c r="H188" i="50"/>
  <c r="J187" i="50"/>
  <c r="H187" i="50" s="1"/>
  <c r="H204" i="50"/>
  <c r="H216" i="50"/>
  <c r="H260" i="50"/>
  <c r="C272" i="50"/>
  <c r="C283" i="50"/>
  <c r="D289" i="50"/>
  <c r="D288" i="50" s="1"/>
  <c r="G75" i="51"/>
  <c r="G52" i="51" s="1"/>
  <c r="K75" i="51"/>
  <c r="K52" i="51" s="1"/>
  <c r="H84" i="51"/>
  <c r="J83" i="51"/>
  <c r="H83" i="51" s="1"/>
  <c r="C116" i="51"/>
  <c r="C144" i="51"/>
  <c r="H205" i="51"/>
  <c r="I204" i="51"/>
  <c r="H233" i="51"/>
  <c r="I231" i="51"/>
  <c r="L51" i="52"/>
  <c r="L50" i="52" s="1"/>
  <c r="K36" i="49"/>
  <c r="H36" i="49" s="1"/>
  <c r="C26" i="50"/>
  <c r="F52" i="50"/>
  <c r="H55" i="50"/>
  <c r="J54" i="50"/>
  <c r="H76" i="50"/>
  <c r="J75" i="50"/>
  <c r="F83" i="50"/>
  <c r="C131" i="50"/>
  <c r="D130" i="50"/>
  <c r="C130" i="50" s="1"/>
  <c r="L130" i="50"/>
  <c r="L75" i="50" s="1"/>
  <c r="H238" i="50"/>
  <c r="J231" i="50"/>
  <c r="C252" i="50"/>
  <c r="C259" i="50"/>
  <c r="J259" i="50"/>
  <c r="H259" i="50" s="1"/>
  <c r="H288" i="50"/>
  <c r="H55" i="51"/>
  <c r="E75" i="51"/>
  <c r="C77" i="51"/>
  <c r="D76" i="51"/>
  <c r="C160" i="51"/>
  <c r="C165" i="51"/>
  <c r="H175" i="51"/>
  <c r="I174" i="51"/>
  <c r="K52" i="52"/>
  <c r="K51" i="52" s="1"/>
  <c r="K50" i="52" s="1"/>
  <c r="H53" i="52"/>
  <c r="D289" i="49"/>
  <c r="D288" i="49" s="1"/>
  <c r="L289" i="49"/>
  <c r="L288" i="49" s="1"/>
  <c r="F20" i="50"/>
  <c r="E53" i="50"/>
  <c r="E52" i="50" s="1"/>
  <c r="E51" i="50" s="1"/>
  <c r="C67" i="50"/>
  <c r="F75" i="50"/>
  <c r="H122" i="50"/>
  <c r="H130" i="50"/>
  <c r="H174" i="50"/>
  <c r="J173" i="50"/>
  <c r="H173" i="50" s="1"/>
  <c r="J195" i="50"/>
  <c r="F231" i="50"/>
  <c r="F230" i="50" s="1"/>
  <c r="C238" i="50"/>
  <c r="C251" i="50"/>
  <c r="H252" i="50"/>
  <c r="J251" i="50"/>
  <c r="H251" i="50" s="1"/>
  <c r="F259" i="50"/>
  <c r="C260" i="50"/>
  <c r="H264" i="50"/>
  <c r="D269" i="50"/>
  <c r="C269" i="50" s="1"/>
  <c r="H270" i="50"/>
  <c r="J269" i="50"/>
  <c r="C276" i="50"/>
  <c r="L289" i="50"/>
  <c r="L288" i="50" s="1"/>
  <c r="J289" i="51"/>
  <c r="J288" i="51" s="1"/>
  <c r="H21" i="51"/>
  <c r="H289" i="51" s="1"/>
  <c r="H288" i="51" s="1"/>
  <c r="C31" i="51"/>
  <c r="F26" i="51"/>
  <c r="H54" i="51"/>
  <c r="I53" i="51"/>
  <c r="F75" i="51"/>
  <c r="C131" i="51"/>
  <c r="D130" i="51"/>
  <c r="C130" i="51" s="1"/>
  <c r="L130" i="51"/>
  <c r="H130" i="51" s="1"/>
  <c r="H45" i="52"/>
  <c r="L20" i="52"/>
  <c r="C84" i="52"/>
  <c r="D83" i="52"/>
  <c r="C83" i="52" s="1"/>
  <c r="C166" i="52"/>
  <c r="D165" i="52"/>
  <c r="C165" i="52" s="1"/>
  <c r="C231" i="52"/>
  <c r="D230" i="52"/>
  <c r="L287" i="52"/>
  <c r="F289" i="53"/>
  <c r="F288" i="53" s="1"/>
  <c r="C21" i="51"/>
  <c r="C175" i="51"/>
  <c r="E174" i="51"/>
  <c r="D187" i="51"/>
  <c r="C191" i="51"/>
  <c r="E204" i="51"/>
  <c r="H216" i="51"/>
  <c r="K231" i="51"/>
  <c r="H238" i="51"/>
  <c r="I269" i="51"/>
  <c r="C269" i="51"/>
  <c r="D194" i="51"/>
  <c r="C283" i="51"/>
  <c r="H283" i="51"/>
  <c r="K26" i="52"/>
  <c r="H67" i="52"/>
  <c r="C77" i="52"/>
  <c r="H77" i="52"/>
  <c r="H83" i="52"/>
  <c r="H131" i="52"/>
  <c r="C205" i="52"/>
  <c r="E204" i="52"/>
  <c r="E195" i="52" s="1"/>
  <c r="H223" i="52"/>
  <c r="I216" i="52"/>
  <c r="H216" i="52" s="1"/>
  <c r="I230" i="52"/>
  <c r="C270" i="52"/>
  <c r="F194" i="53"/>
  <c r="K187" i="51"/>
  <c r="H187" i="51" s="1"/>
  <c r="H188" i="51"/>
  <c r="H191" i="51"/>
  <c r="K195" i="51"/>
  <c r="H196" i="51"/>
  <c r="F288" i="52"/>
  <c r="K289" i="52"/>
  <c r="K288" i="52" s="1"/>
  <c r="K20" i="52"/>
  <c r="C76" i="52"/>
  <c r="D75" i="52"/>
  <c r="J130" i="52"/>
  <c r="H130" i="52" s="1"/>
  <c r="C141" i="52"/>
  <c r="H165" i="52"/>
  <c r="L230" i="52"/>
  <c r="H27" i="53"/>
  <c r="K26" i="53"/>
  <c r="G187" i="51"/>
  <c r="K191" i="51"/>
  <c r="H192" i="51"/>
  <c r="C251" i="51"/>
  <c r="K251" i="51"/>
  <c r="H251" i="51" s="1"/>
  <c r="H252" i="51"/>
  <c r="G259" i="51"/>
  <c r="G230" i="51" s="1"/>
  <c r="G286" i="51" s="1"/>
  <c r="K270" i="51"/>
  <c r="C281" i="51"/>
  <c r="F286" i="51"/>
  <c r="G289" i="52"/>
  <c r="G288" i="52" s="1"/>
  <c r="G20" i="52"/>
  <c r="C31" i="52"/>
  <c r="F26" i="52"/>
  <c r="C43" i="52"/>
  <c r="D20" i="52"/>
  <c r="C55" i="52"/>
  <c r="D54" i="52"/>
  <c r="H95" i="52"/>
  <c r="F130" i="52"/>
  <c r="F75" i="52" s="1"/>
  <c r="F52" i="52" s="1"/>
  <c r="F51" i="52" s="1"/>
  <c r="F50" i="52" s="1"/>
  <c r="H151" i="52"/>
  <c r="C281" i="52"/>
  <c r="D269" i="52"/>
  <c r="C269" i="52" s="1"/>
  <c r="L230" i="53"/>
  <c r="H21" i="52"/>
  <c r="H289" i="52" s="1"/>
  <c r="H184" i="52"/>
  <c r="C191" i="52"/>
  <c r="F194" i="52"/>
  <c r="C238" i="52"/>
  <c r="E230" i="52"/>
  <c r="H252" i="52"/>
  <c r="J251" i="52"/>
  <c r="H251" i="52" s="1"/>
  <c r="C260" i="52"/>
  <c r="E286" i="52"/>
  <c r="J270" i="52"/>
  <c r="F51" i="53"/>
  <c r="F50" i="53" s="1"/>
  <c r="E52" i="53"/>
  <c r="E51" i="53" s="1"/>
  <c r="C83" i="53"/>
  <c r="L75" i="53"/>
  <c r="L52" i="53" s="1"/>
  <c r="L51" i="53" s="1"/>
  <c r="C198" i="53"/>
  <c r="D196" i="53"/>
  <c r="L195" i="53"/>
  <c r="L194" i="53" s="1"/>
  <c r="H196" i="53"/>
  <c r="L269" i="53"/>
  <c r="H270" i="53"/>
  <c r="G173" i="52"/>
  <c r="G52" i="52" s="1"/>
  <c r="G51" i="52" s="1"/>
  <c r="C175" i="52"/>
  <c r="H175" i="52"/>
  <c r="I174" i="52"/>
  <c r="C187" i="52"/>
  <c r="G195" i="52"/>
  <c r="G194" i="52" s="1"/>
  <c r="H198" i="52"/>
  <c r="H238" i="52"/>
  <c r="J231" i="52"/>
  <c r="H260" i="52"/>
  <c r="J259" i="52"/>
  <c r="H259" i="52" s="1"/>
  <c r="C272" i="52"/>
  <c r="K286" i="52"/>
  <c r="H196" i="52"/>
  <c r="H205" i="52"/>
  <c r="I204" i="52"/>
  <c r="C227" i="52"/>
  <c r="D204" i="52"/>
  <c r="L194" i="52"/>
  <c r="C283" i="52"/>
  <c r="L286" i="52"/>
  <c r="H288" i="52"/>
  <c r="H21" i="53"/>
  <c r="H289" i="53" s="1"/>
  <c r="H288" i="53" s="1"/>
  <c r="J289" i="53"/>
  <c r="J288" i="53" s="1"/>
  <c r="C31" i="53"/>
  <c r="F26" i="53"/>
  <c r="C55" i="53"/>
  <c r="D54" i="53"/>
  <c r="C76" i="53"/>
  <c r="H77" i="53"/>
  <c r="I76" i="53"/>
  <c r="I187" i="53"/>
  <c r="H191" i="53"/>
  <c r="E20" i="53"/>
  <c r="C21" i="53"/>
  <c r="C289" i="53" s="1"/>
  <c r="C288" i="53" s="1"/>
  <c r="H54" i="53"/>
  <c r="H58" i="53"/>
  <c r="G83" i="53"/>
  <c r="G75" i="53" s="1"/>
  <c r="H103" i="53"/>
  <c r="C175" i="53"/>
  <c r="C188" i="53"/>
  <c r="L187" i="53"/>
  <c r="G230" i="53"/>
  <c r="G194" i="53" s="1"/>
  <c r="K230" i="53"/>
  <c r="K194" i="53" s="1"/>
  <c r="H269" i="53"/>
  <c r="E286" i="53"/>
  <c r="I67" i="53"/>
  <c r="H69" i="53"/>
  <c r="C131" i="53"/>
  <c r="C174" i="53"/>
  <c r="D173" i="53"/>
  <c r="C173" i="53" s="1"/>
  <c r="H175" i="53"/>
  <c r="J174" i="53"/>
  <c r="C205" i="53"/>
  <c r="C238" i="53"/>
  <c r="D231" i="53"/>
  <c r="C252" i="53"/>
  <c r="D251" i="53"/>
  <c r="C251" i="53" s="1"/>
  <c r="C281" i="53"/>
  <c r="F286" i="53"/>
  <c r="I83" i="53"/>
  <c r="H84" i="53"/>
  <c r="D130" i="53"/>
  <c r="C130" i="53" s="1"/>
  <c r="J130" i="53"/>
  <c r="H141" i="53"/>
  <c r="C166" i="53"/>
  <c r="D165" i="53"/>
  <c r="C165" i="53" s="1"/>
  <c r="C192" i="53"/>
  <c r="D191" i="53"/>
  <c r="C191" i="53" s="1"/>
  <c r="D204" i="53"/>
  <c r="C204" i="53" s="1"/>
  <c r="J204" i="53"/>
  <c r="H227" i="53"/>
  <c r="H231" i="53"/>
  <c r="C235" i="53"/>
  <c r="C260" i="53"/>
  <c r="D259" i="53"/>
  <c r="C259" i="53" s="1"/>
  <c r="L259" i="53"/>
  <c r="H259" i="53" s="1"/>
  <c r="D270" i="53"/>
  <c r="K89" i="53"/>
  <c r="K83" i="53" s="1"/>
  <c r="K75" i="53" s="1"/>
  <c r="K52" i="53" s="1"/>
  <c r="K51" i="53" s="1"/>
  <c r="K50" i="53" s="1"/>
  <c r="G50" i="49" l="1"/>
  <c r="G287" i="49"/>
  <c r="J287" i="45"/>
  <c r="J50" i="45"/>
  <c r="J24" i="45"/>
  <c r="J20" i="45" s="1"/>
  <c r="G52" i="53"/>
  <c r="G51" i="53" s="1"/>
  <c r="G286" i="53"/>
  <c r="L50" i="53"/>
  <c r="L287" i="53"/>
  <c r="J286" i="45"/>
  <c r="G286" i="46"/>
  <c r="G194" i="46"/>
  <c r="G51" i="46" s="1"/>
  <c r="G50" i="52"/>
  <c r="G287" i="52"/>
  <c r="E52" i="46"/>
  <c r="E51" i="46" s="1"/>
  <c r="E286" i="46"/>
  <c r="G52" i="45"/>
  <c r="G51" i="45" s="1"/>
  <c r="G286" i="45"/>
  <c r="F51" i="45"/>
  <c r="E52" i="51"/>
  <c r="L52" i="50"/>
  <c r="L51" i="50" s="1"/>
  <c r="L286" i="50"/>
  <c r="L50" i="45"/>
  <c r="L287" i="45"/>
  <c r="L52" i="46"/>
  <c r="L51" i="46" s="1"/>
  <c r="L286" i="46"/>
  <c r="K50" i="45"/>
  <c r="K287" i="45"/>
  <c r="H76" i="53"/>
  <c r="I75" i="53"/>
  <c r="H230" i="52"/>
  <c r="K230" i="51"/>
  <c r="C76" i="51"/>
  <c r="D75" i="51"/>
  <c r="H54" i="49"/>
  <c r="I53" i="49"/>
  <c r="H269" i="48"/>
  <c r="C53" i="47"/>
  <c r="D52" i="47"/>
  <c r="L75" i="51"/>
  <c r="C67" i="49"/>
  <c r="D53" i="49"/>
  <c r="H231" i="49"/>
  <c r="J230" i="49"/>
  <c r="G75" i="48"/>
  <c r="C75" i="48" s="1"/>
  <c r="D286" i="47"/>
  <c r="D67" i="44"/>
  <c r="C69" i="44"/>
  <c r="H83" i="53"/>
  <c r="K286" i="53"/>
  <c r="C231" i="53"/>
  <c r="D230" i="53"/>
  <c r="C230" i="53" s="1"/>
  <c r="H174" i="53"/>
  <c r="J173" i="53"/>
  <c r="H173" i="53" s="1"/>
  <c r="H67" i="53"/>
  <c r="I53" i="53"/>
  <c r="D187" i="53"/>
  <c r="C187" i="53" s="1"/>
  <c r="C196" i="53"/>
  <c r="D195" i="53"/>
  <c r="D75" i="53"/>
  <c r="C75" i="53" s="1"/>
  <c r="C173" i="52"/>
  <c r="K269" i="51"/>
  <c r="K286" i="51" s="1"/>
  <c r="H270" i="51"/>
  <c r="K194" i="51"/>
  <c r="K51" i="51" s="1"/>
  <c r="J75" i="52"/>
  <c r="C187" i="51"/>
  <c r="C289" i="51"/>
  <c r="C288" i="51" s="1"/>
  <c r="H53" i="51"/>
  <c r="H195" i="50"/>
  <c r="H231" i="51"/>
  <c r="I230" i="51"/>
  <c r="C289" i="50"/>
  <c r="C288" i="50" s="1"/>
  <c r="D54" i="51"/>
  <c r="C58" i="51"/>
  <c r="D195" i="49"/>
  <c r="C204" i="49"/>
  <c r="C174" i="47"/>
  <c r="E173" i="47"/>
  <c r="C173" i="47" s="1"/>
  <c r="I75" i="47"/>
  <c r="H75" i="47" s="1"/>
  <c r="C76" i="50"/>
  <c r="D75" i="50"/>
  <c r="C75" i="50" s="1"/>
  <c r="G194" i="48"/>
  <c r="C195" i="48"/>
  <c r="E52" i="48"/>
  <c r="G194" i="51"/>
  <c r="G51" i="51" s="1"/>
  <c r="F194" i="50"/>
  <c r="F51" i="50" s="1"/>
  <c r="G286" i="49"/>
  <c r="K75" i="48"/>
  <c r="K52" i="48" s="1"/>
  <c r="K51" i="48" s="1"/>
  <c r="K50" i="48" s="1"/>
  <c r="I230" i="46"/>
  <c r="H231" i="46"/>
  <c r="H195" i="46"/>
  <c r="C269" i="45"/>
  <c r="C204" i="45"/>
  <c r="D195" i="45"/>
  <c r="C130" i="45"/>
  <c r="L51" i="49"/>
  <c r="C230" i="46"/>
  <c r="H231" i="45"/>
  <c r="I230" i="45"/>
  <c r="H230" i="45" s="1"/>
  <c r="J52" i="46"/>
  <c r="H270" i="45"/>
  <c r="I269" i="45"/>
  <c r="H54" i="45"/>
  <c r="I53" i="45"/>
  <c r="H270" i="46"/>
  <c r="J269" i="46"/>
  <c r="C204" i="46"/>
  <c r="D195" i="46"/>
  <c r="F286" i="45"/>
  <c r="H231" i="44"/>
  <c r="I230" i="44"/>
  <c r="D194" i="44"/>
  <c r="H76" i="44"/>
  <c r="I75" i="44"/>
  <c r="H75" i="44" s="1"/>
  <c r="K52" i="44"/>
  <c r="H174" i="44"/>
  <c r="I173" i="44"/>
  <c r="H173" i="44" s="1"/>
  <c r="G230" i="44"/>
  <c r="C230" i="44" s="1"/>
  <c r="F51" i="44"/>
  <c r="C75" i="52"/>
  <c r="H75" i="50"/>
  <c r="H75" i="48"/>
  <c r="H174" i="47"/>
  <c r="I173" i="47"/>
  <c r="H173" i="47" s="1"/>
  <c r="C174" i="46"/>
  <c r="D173" i="46"/>
  <c r="C173" i="46" s="1"/>
  <c r="H54" i="44"/>
  <c r="I53" i="44"/>
  <c r="H270" i="44"/>
  <c r="K269" i="44"/>
  <c r="H196" i="44"/>
  <c r="K195" i="44"/>
  <c r="J75" i="53"/>
  <c r="J52" i="53" s="1"/>
  <c r="H130" i="53"/>
  <c r="H89" i="53"/>
  <c r="D195" i="52"/>
  <c r="C204" i="52"/>
  <c r="L286" i="53"/>
  <c r="H270" i="52"/>
  <c r="J269" i="52"/>
  <c r="C54" i="52"/>
  <c r="D53" i="52"/>
  <c r="F287" i="52"/>
  <c r="C26" i="52"/>
  <c r="F20" i="52"/>
  <c r="C20" i="52" s="1"/>
  <c r="C289" i="52"/>
  <c r="C288" i="52" s="1"/>
  <c r="E195" i="51"/>
  <c r="C204" i="51"/>
  <c r="C174" i="51"/>
  <c r="E173" i="51"/>
  <c r="C173" i="51" s="1"/>
  <c r="I286" i="52"/>
  <c r="F286" i="52"/>
  <c r="H269" i="50"/>
  <c r="E286" i="50"/>
  <c r="H231" i="50"/>
  <c r="J230" i="50"/>
  <c r="H230" i="50" s="1"/>
  <c r="H54" i="50"/>
  <c r="J53" i="50"/>
  <c r="J52" i="50" s="1"/>
  <c r="C174" i="50"/>
  <c r="D173" i="50"/>
  <c r="C173" i="50" s="1"/>
  <c r="H269" i="49"/>
  <c r="C174" i="49"/>
  <c r="E173" i="49"/>
  <c r="C231" i="50"/>
  <c r="D230" i="50"/>
  <c r="C230" i="50" s="1"/>
  <c r="K287" i="50"/>
  <c r="H26" i="50"/>
  <c r="K20" i="50"/>
  <c r="C289" i="49"/>
  <c r="C288" i="49" s="1"/>
  <c r="H231" i="48"/>
  <c r="I230" i="48"/>
  <c r="H230" i="48" s="1"/>
  <c r="H26" i="48"/>
  <c r="K287" i="48"/>
  <c r="K20" i="48"/>
  <c r="H204" i="47"/>
  <c r="I195" i="47"/>
  <c r="H54" i="47"/>
  <c r="I53" i="47"/>
  <c r="F20" i="49"/>
  <c r="C20" i="49" s="1"/>
  <c r="F287" i="49"/>
  <c r="C26" i="49"/>
  <c r="I187" i="48"/>
  <c r="H187" i="48" s="1"/>
  <c r="C230" i="51"/>
  <c r="C204" i="50"/>
  <c r="D195" i="50"/>
  <c r="H67" i="50"/>
  <c r="I53" i="50"/>
  <c r="E75" i="49"/>
  <c r="E286" i="48"/>
  <c r="C269" i="48"/>
  <c r="G52" i="47"/>
  <c r="G51" i="47" s="1"/>
  <c r="C187" i="47"/>
  <c r="I75" i="46"/>
  <c r="H75" i="46" s="1"/>
  <c r="H76" i="46"/>
  <c r="D67" i="46"/>
  <c r="C69" i="46"/>
  <c r="L286" i="45"/>
  <c r="I75" i="45"/>
  <c r="H75" i="45" s="1"/>
  <c r="H83" i="45"/>
  <c r="H130" i="45"/>
  <c r="C130" i="46"/>
  <c r="H289" i="46"/>
  <c r="H288" i="46" s="1"/>
  <c r="H196" i="45"/>
  <c r="I195" i="45"/>
  <c r="E230" i="45"/>
  <c r="C230" i="45" s="1"/>
  <c r="L287" i="44"/>
  <c r="H204" i="44"/>
  <c r="I195" i="44"/>
  <c r="C270" i="53"/>
  <c r="D269" i="53"/>
  <c r="D53" i="53"/>
  <c r="C54" i="53"/>
  <c r="H204" i="52"/>
  <c r="I195" i="52"/>
  <c r="H174" i="52"/>
  <c r="I173" i="52"/>
  <c r="E287" i="53"/>
  <c r="E50" i="53"/>
  <c r="K287" i="53"/>
  <c r="H26" i="53"/>
  <c r="K20" i="53"/>
  <c r="E287" i="50"/>
  <c r="E50" i="50"/>
  <c r="H26" i="51"/>
  <c r="K20" i="51"/>
  <c r="C53" i="48"/>
  <c r="D52" i="48"/>
  <c r="H54" i="48"/>
  <c r="I53" i="48"/>
  <c r="K51" i="47"/>
  <c r="F269" i="46"/>
  <c r="C270" i="46"/>
  <c r="E173" i="44"/>
  <c r="C174" i="44"/>
  <c r="H165" i="46"/>
  <c r="J195" i="53"/>
  <c r="H204" i="53"/>
  <c r="H187" i="53"/>
  <c r="F287" i="53"/>
  <c r="C26" i="53"/>
  <c r="H230" i="53"/>
  <c r="G286" i="52"/>
  <c r="H231" i="52"/>
  <c r="J230" i="52"/>
  <c r="C130" i="52"/>
  <c r="C259" i="51"/>
  <c r="E194" i="52"/>
  <c r="E51" i="52" s="1"/>
  <c r="K287" i="52"/>
  <c r="H26" i="52"/>
  <c r="F20" i="53"/>
  <c r="C20" i="53" s="1"/>
  <c r="C230" i="52"/>
  <c r="F287" i="51"/>
  <c r="C26" i="51"/>
  <c r="H174" i="51"/>
  <c r="I173" i="51"/>
  <c r="H173" i="51" s="1"/>
  <c r="H204" i="51"/>
  <c r="I195" i="51"/>
  <c r="H76" i="51"/>
  <c r="J75" i="51"/>
  <c r="F286" i="50"/>
  <c r="H204" i="49"/>
  <c r="I195" i="49"/>
  <c r="C231" i="48"/>
  <c r="E230" i="48"/>
  <c r="H195" i="48"/>
  <c r="C231" i="49"/>
  <c r="H174" i="49"/>
  <c r="I173" i="49"/>
  <c r="H173" i="49" s="1"/>
  <c r="K26" i="49"/>
  <c r="H33" i="49"/>
  <c r="C20" i="48"/>
  <c r="C204" i="47"/>
  <c r="E195" i="47"/>
  <c r="C58" i="50"/>
  <c r="D54" i="50"/>
  <c r="D286" i="49"/>
  <c r="C20" i="46"/>
  <c r="E75" i="47"/>
  <c r="C75" i="47" s="1"/>
  <c r="E187" i="45"/>
  <c r="C187" i="45" s="1"/>
  <c r="H204" i="45"/>
  <c r="C76" i="45"/>
  <c r="D75" i="45"/>
  <c r="F194" i="46"/>
  <c r="F51" i="46" s="1"/>
  <c r="D75" i="46"/>
  <c r="C75" i="46" s="1"/>
  <c r="C76" i="46"/>
  <c r="H259" i="45"/>
  <c r="J230" i="46"/>
  <c r="J194" i="46" s="1"/>
  <c r="H174" i="46"/>
  <c r="I173" i="46"/>
  <c r="H173" i="46" s="1"/>
  <c r="H53" i="46"/>
  <c r="K194" i="46"/>
  <c r="K51" i="46" s="1"/>
  <c r="H130" i="44"/>
  <c r="J24" i="44"/>
  <c r="J20" i="44" s="1"/>
  <c r="J50" i="44"/>
  <c r="H83" i="44"/>
  <c r="G195" i="44"/>
  <c r="C196" i="44"/>
  <c r="E75" i="45"/>
  <c r="E52" i="45" s="1"/>
  <c r="K230" i="44"/>
  <c r="F50" i="50" l="1"/>
  <c r="F287" i="50"/>
  <c r="G50" i="51"/>
  <c r="G287" i="51"/>
  <c r="K50" i="51"/>
  <c r="K287" i="51"/>
  <c r="G50" i="46"/>
  <c r="G287" i="46"/>
  <c r="K50" i="46"/>
  <c r="K287" i="46"/>
  <c r="F50" i="46"/>
  <c r="F287" i="46"/>
  <c r="J52" i="51"/>
  <c r="J51" i="51" s="1"/>
  <c r="H75" i="51"/>
  <c r="J286" i="51"/>
  <c r="H53" i="48"/>
  <c r="I52" i="48"/>
  <c r="D52" i="53"/>
  <c r="C53" i="53"/>
  <c r="E194" i="51"/>
  <c r="C194" i="51" s="1"/>
  <c r="C195" i="51"/>
  <c r="E286" i="51"/>
  <c r="J286" i="52"/>
  <c r="H269" i="52"/>
  <c r="K194" i="44"/>
  <c r="K51" i="44" s="1"/>
  <c r="H269" i="46"/>
  <c r="J286" i="46"/>
  <c r="H269" i="45"/>
  <c r="I286" i="45"/>
  <c r="E286" i="45"/>
  <c r="H230" i="46"/>
  <c r="I286" i="46"/>
  <c r="I52" i="53"/>
  <c r="H53" i="53"/>
  <c r="J194" i="49"/>
  <c r="J51" i="49" s="1"/>
  <c r="H230" i="49"/>
  <c r="L52" i="51"/>
  <c r="L51" i="51" s="1"/>
  <c r="L286" i="51"/>
  <c r="H286" i="48"/>
  <c r="L50" i="46"/>
  <c r="L287" i="46"/>
  <c r="E51" i="51"/>
  <c r="G50" i="53"/>
  <c r="G287" i="53"/>
  <c r="J287" i="44"/>
  <c r="I52" i="46"/>
  <c r="C75" i="45"/>
  <c r="D52" i="45"/>
  <c r="K286" i="48"/>
  <c r="E194" i="47"/>
  <c r="C194" i="47" s="1"/>
  <c r="E286" i="47"/>
  <c r="C195" i="47"/>
  <c r="C286" i="47" s="1"/>
  <c r="K287" i="49"/>
  <c r="H26" i="49"/>
  <c r="K20" i="49"/>
  <c r="I194" i="48"/>
  <c r="H194" i="48" s="1"/>
  <c r="H195" i="49"/>
  <c r="H286" i="49" s="1"/>
  <c r="I194" i="49"/>
  <c r="H194" i="49" s="1"/>
  <c r="I286" i="49"/>
  <c r="J194" i="52"/>
  <c r="J194" i="53"/>
  <c r="H194" i="53" s="1"/>
  <c r="J286" i="53"/>
  <c r="H195" i="53"/>
  <c r="H286" i="53" s="1"/>
  <c r="H195" i="52"/>
  <c r="I194" i="52"/>
  <c r="H194" i="52" s="1"/>
  <c r="C269" i="53"/>
  <c r="D286" i="53"/>
  <c r="H195" i="45"/>
  <c r="I194" i="45"/>
  <c r="H194" i="45" s="1"/>
  <c r="C75" i="49"/>
  <c r="E52" i="49"/>
  <c r="E51" i="49" s="1"/>
  <c r="H195" i="47"/>
  <c r="I194" i="47"/>
  <c r="H194" i="47" s="1"/>
  <c r="J286" i="49"/>
  <c r="F50" i="44"/>
  <c r="F287" i="44"/>
  <c r="D194" i="45"/>
  <c r="C194" i="45" s="1"/>
  <c r="C195" i="45"/>
  <c r="D286" i="45"/>
  <c r="C195" i="49"/>
  <c r="D194" i="49"/>
  <c r="C194" i="49" s="1"/>
  <c r="H230" i="51"/>
  <c r="I286" i="51"/>
  <c r="I52" i="51"/>
  <c r="H269" i="51"/>
  <c r="C195" i="53"/>
  <c r="D194" i="53"/>
  <c r="C194" i="53" s="1"/>
  <c r="D51" i="47"/>
  <c r="H53" i="49"/>
  <c r="I52" i="49"/>
  <c r="C75" i="51"/>
  <c r="F50" i="45"/>
  <c r="F287" i="45"/>
  <c r="E50" i="46"/>
  <c r="E287" i="46"/>
  <c r="C195" i="52"/>
  <c r="C286" i="52" s="1"/>
  <c r="D194" i="52"/>
  <c r="C194" i="52" s="1"/>
  <c r="D286" i="52"/>
  <c r="C67" i="46"/>
  <c r="D53" i="46"/>
  <c r="D286" i="46" s="1"/>
  <c r="G50" i="47"/>
  <c r="G287" i="47"/>
  <c r="H53" i="50"/>
  <c r="H286" i="50" s="1"/>
  <c r="I52" i="50"/>
  <c r="I286" i="50"/>
  <c r="C173" i="49"/>
  <c r="E286" i="49"/>
  <c r="J286" i="50"/>
  <c r="C53" i="52"/>
  <c r="D52" i="52"/>
  <c r="K286" i="44"/>
  <c r="H269" i="44"/>
  <c r="E194" i="45"/>
  <c r="E51" i="45" s="1"/>
  <c r="C194" i="44"/>
  <c r="C195" i="46"/>
  <c r="D194" i="46"/>
  <c r="C194" i="46" s="1"/>
  <c r="H53" i="45"/>
  <c r="I52" i="45"/>
  <c r="J51" i="46"/>
  <c r="I194" i="46"/>
  <c r="H194" i="46" s="1"/>
  <c r="I286" i="47"/>
  <c r="C53" i="49"/>
  <c r="D52" i="49"/>
  <c r="E52" i="44"/>
  <c r="E51" i="44" s="1"/>
  <c r="E286" i="44"/>
  <c r="C173" i="44"/>
  <c r="H195" i="44"/>
  <c r="I194" i="44"/>
  <c r="H194" i="44" s="1"/>
  <c r="C195" i="50"/>
  <c r="D194" i="50"/>
  <c r="C194" i="50" s="1"/>
  <c r="H53" i="44"/>
  <c r="I52" i="44"/>
  <c r="D286" i="50"/>
  <c r="E287" i="52"/>
  <c r="E50" i="52"/>
  <c r="C269" i="46"/>
  <c r="F286" i="46"/>
  <c r="G194" i="44"/>
  <c r="G51" i="44" s="1"/>
  <c r="C195" i="44"/>
  <c r="E52" i="47"/>
  <c r="E51" i="47" s="1"/>
  <c r="C54" i="50"/>
  <c r="D53" i="50"/>
  <c r="E194" i="48"/>
  <c r="C194" i="48" s="1"/>
  <c r="C230" i="48"/>
  <c r="C286" i="48" s="1"/>
  <c r="H195" i="51"/>
  <c r="I194" i="51"/>
  <c r="H194" i="51" s="1"/>
  <c r="K50" i="47"/>
  <c r="K287" i="47"/>
  <c r="D51" i="48"/>
  <c r="H173" i="52"/>
  <c r="I52" i="52"/>
  <c r="G286" i="44"/>
  <c r="H53" i="47"/>
  <c r="I52" i="47"/>
  <c r="H230" i="44"/>
  <c r="I286" i="44"/>
  <c r="L50" i="49"/>
  <c r="L287" i="49"/>
  <c r="C286" i="45"/>
  <c r="C54" i="51"/>
  <c r="D53" i="51"/>
  <c r="J194" i="50"/>
  <c r="H194" i="50" s="1"/>
  <c r="J52" i="52"/>
  <c r="J51" i="52" s="1"/>
  <c r="H75" i="52"/>
  <c r="C67" i="44"/>
  <c r="D53" i="44"/>
  <c r="G286" i="48"/>
  <c r="G52" i="48"/>
  <c r="G51" i="48" s="1"/>
  <c r="I286" i="48"/>
  <c r="H75" i="53"/>
  <c r="I286" i="53"/>
  <c r="L287" i="50"/>
  <c r="L50" i="50"/>
  <c r="G50" i="45"/>
  <c r="G287" i="45"/>
  <c r="C286" i="50" l="1"/>
  <c r="E287" i="45"/>
  <c r="E50" i="45"/>
  <c r="K50" i="44"/>
  <c r="K287" i="44"/>
  <c r="E50" i="44"/>
  <c r="E287" i="44"/>
  <c r="H52" i="51"/>
  <c r="I51" i="51"/>
  <c r="D52" i="44"/>
  <c r="C53" i="44"/>
  <c r="C286" i="44" s="1"/>
  <c r="D286" i="44"/>
  <c r="C52" i="48"/>
  <c r="C53" i="50"/>
  <c r="D52" i="50"/>
  <c r="G50" i="44"/>
  <c r="G287" i="44"/>
  <c r="J51" i="50"/>
  <c r="D51" i="49"/>
  <c r="C52" i="49"/>
  <c r="H52" i="49"/>
  <c r="I51" i="49"/>
  <c r="H286" i="47"/>
  <c r="D51" i="45"/>
  <c r="C52" i="45"/>
  <c r="H286" i="45"/>
  <c r="H286" i="52"/>
  <c r="H52" i="48"/>
  <c r="I51" i="48"/>
  <c r="J287" i="51"/>
  <c r="J24" i="51"/>
  <c r="J20" i="51" s="1"/>
  <c r="J50" i="51"/>
  <c r="E51" i="48"/>
  <c r="C52" i="52"/>
  <c r="D51" i="52"/>
  <c r="C286" i="49"/>
  <c r="H52" i="53"/>
  <c r="I51" i="53"/>
  <c r="C52" i="53"/>
  <c r="D51" i="53"/>
  <c r="D52" i="51"/>
  <c r="C53" i="51"/>
  <c r="C286" i="51" s="1"/>
  <c r="J51" i="53"/>
  <c r="C51" i="48"/>
  <c r="D287" i="48"/>
  <c r="D50" i="48"/>
  <c r="J24" i="46"/>
  <c r="J20" i="46" s="1"/>
  <c r="J50" i="46"/>
  <c r="H286" i="44"/>
  <c r="I51" i="50"/>
  <c r="H52" i="50"/>
  <c r="D52" i="46"/>
  <c r="C53" i="46"/>
  <c r="E50" i="49"/>
  <c r="E287" i="49"/>
  <c r="J50" i="49"/>
  <c r="J24" i="49"/>
  <c r="J20" i="49" s="1"/>
  <c r="J287" i="49"/>
  <c r="J287" i="52"/>
  <c r="J24" i="52"/>
  <c r="J20" i="52" s="1"/>
  <c r="J50" i="52"/>
  <c r="D287" i="47"/>
  <c r="C287" i="47" s="1"/>
  <c r="C51" i="47"/>
  <c r="D50" i="47"/>
  <c r="L50" i="51"/>
  <c r="L287" i="51"/>
  <c r="G287" i="48"/>
  <c r="G50" i="48"/>
  <c r="H52" i="47"/>
  <c r="I51" i="47"/>
  <c r="H52" i="52"/>
  <c r="I51" i="52"/>
  <c r="E287" i="47"/>
  <c r="E50" i="47"/>
  <c r="C286" i="46"/>
  <c r="H52" i="44"/>
  <c r="I51" i="44"/>
  <c r="H52" i="45"/>
  <c r="I51" i="45"/>
  <c r="D286" i="51"/>
  <c r="C52" i="47"/>
  <c r="H286" i="51"/>
  <c r="C286" i="53"/>
  <c r="H52" i="46"/>
  <c r="I51" i="46"/>
  <c r="E287" i="51"/>
  <c r="E50" i="51"/>
  <c r="H286" i="46"/>
  <c r="I287" i="45" l="1"/>
  <c r="H287" i="45" s="1"/>
  <c r="H51" i="45"/>
  <c r="I24" i="45"/>
  <c r="I50" i="45"/>
  <c r="H50" i="45" s="1"/>
  <c r="I24" i="46"/>
  <c r="I50" i="46"/>
  <c r="H50" i="46" s="1"/>
  <c r="H51" i="46"/>
  <c r="H51" i="44"/>
  <c r="I24" i="44"/>
  <c r="I287" i="44" s="1"/>
  <c r="H287" i="44" s="1"/>
  <c r="I50" i="44"/>
  <c r="H50" i="44" s="1"/>
  <c r="I287" i="53"/>
  <c r="H51" i="53"/>
  <c r="I24" i="53"/>
  <c r="I50" i="53"/>
  <c r="H50" i="53" s="1"/>
  <c r="H51" i="49"/>
  <c r="I50" i="49"/>
  <c r="H50" i="49" s="1"/>
  <c r="I24" i="49"/>
  <c r="J287" i="50"/>
  <c r="J50" i="50"/>
  <c r="J24" i="50"/>
  <c r="J20" i="50" s="1"/>
  <c r="D51" i="44"/>
  <c r="C52" i="44"/>
  <c r="I50" i="52"/>
  <c r="H50" i="52" s="1"/>
  <c r="I24" i="52"/>
  <c r="I287" i="52" s="1"/>
  <c r="H287" i="52" s="1"/>
  <c r="H51" i="52"/>
  <c r="C50" i="47"/>
  <c r="C52" i="46"/>
  <c r="D51" i="46"/>
  <c r="C287" i="48"/>
  <c r="C52" i="51"/>
  <c r="D51" i="51"/>
  <c r="E287" i="48"/>
  <c r="E50" i="48"/>
  <c r="C50" i="48" s="1"/>
  <c r="H51" i="48"/>
  <c r="I24" i="48"/>
  <c r="I50" i="48"/>
  <c r="H50" i="48" s="1"/>
  <c r="H51" i="51"/>
  <c r="I24" i="51"/>
  <c r="I287" i="51" s="1"/>
  <c r="H287" i="51" s="1"/>
  <c r="I50" i="51"/>
  <c r="H50" i="51" s="1"/>
  <c r="D287" i="53"/>
  <c r="C287" i="53" s="1"/>
  <c r="D50" i="53"/>
  <c r="C50" i="53" s="1"/>
  <c r="C51" i="53"/>
  <c r="C51" i="45"/>
  <c r="D287" i="45"/>
  <c r="C287" i="45" s="1"/>
  <c r="D50" i="45"/>
  <c r="C50" i="45" s="1"/>
  <c r="H51" i="47"/>
  <c r="I50" i="47"/>
  <c r="H50" i="47" s="1"/>
  <c r="I24" i="47"/>
  <c r="I24" i="50"/>
  <c r="I287" i="50" s="1"/>
  <c r="H287" i="50" s="1"/>
  <c r="H51" i="50"/>
  <c r="I50" i="50"/>
  <c r="H50" i="50" s="1"/>
  <c r="J287" i="46"/>
  <c r="J24" i="53"/>
  <c r="J20" i="53" s="1"/>
  <c r="J50" i="53"/>
  <c r="C51" i="52"/>
  <c r="D287" i="52"/>
  <c r="C287" i="52" s="1"/>
  <c r="D50" i="52"/>
  <c r="C50" i="52" s="1"/>
  <c r="C51" i="49"/>
  <c r="D50" i="49"/>
  <c r="C50" i="49" s="1"/>
  <c r="D287" i="49"/>
  <c r="C287" i="49" s="1"/>
  <c r="C52" i="50"/>
  <c r="D51" i="50"/>
  <c r="H287" i="53" l="1"/>
  <c r="H24" i="46"/>
  <c r="I20" i="46"/>
  <c r="H20" i="46" s="1"/>
  <c r="C51" i="50"/>
  <c r="D50" i="50"/>
  <c r="C50" i="50" s="1"/>
  <c r="D287" i="50"/>
  <c r="C287" i="50" s="1"/>
  <c r="J287" i="53"/>
  <c r="H24" i="47"/>
  <c r="I20" i="47"/>
  <c r="H20" i="47" s="1"/>
  <c r="H24" i="48"/>
  <c r="I20" i="48"/>
  <c r="H20" i="48" s="1"/>
  <c r="D287" i="51"/>
  <c r="C287" i="51" s="1"/>
  <c r="D50" i="51"/>
  <c r="C50" i="51" s="1"/>
  <c r="C51" i="51"/>
  <c r="H24" i="49"/>
  <c r="I20" i="49"/>
  <c r="H20" i="49" s="1"/>
  <c r="H24" i="53"/>
  <c r="I20" i="53"/>
  <c r="H20" i="53" s="1"/>
  <c r="H24" i="45"/>
  <c r="I20" i="45"/>
  <c r="H20" i="45" s="1"/>
  <c r="H24" i="44"/>
  <c r="I20" i="44"/>
  <c r="H20" i="44" s="1"/>
  <c r="I20" i="50"/>
  <c r="H20" i="50" s="1"/>
  <c r="H24" i="50"/>
  <c r="I287" i="47"/>
  <c r="H287" i="47" s="1"/>
  <c r="I20" i="51"/>
  <c r="H20" i="51" s="1"/>
  <c r="H24" i="51"/>
  <c r="I287" i="48"/>
  <c r="H287" i="48" s="1"/>
  <c r="D287" i="46"/>
  <c r="C287" i="46" s="1"/>
  <c r="D50" i="46"/>
  <c r="C50" i="46" s="1"/>
  <c r="C51" i="46"/>
  <c r="H24" i="52"/>
  <c r="I20" i="52"/>
  <c r="H20" i="52" s="1"/>
  <c r="D287" i="44"/>
  <c r="C287" i="44" s="1"/>
  <c r="D50" i="44"/>
  <c r="C50" i="44" s="1"/>
  <c r="C51" i="44"/>
  <c r="I287" i="49"/>
  <c r="H287" i="49" s="1"/>
  <c r="I287" i="46"/>
  <c r="H287" i="46" s="1"/>
  <c r="H298" i="43" l="1"/>
  <c r="C298" i="43"/>
  <c r="H297" i="43"/>
  <c r="C297" i="43"/>
  <c r="H296" i="43"/>
  <c r="C296" i="43"/>
  <c r="H295" i="43"/>
  <c r="C295" i="43"/>
  <c r="H294" i="43"/>
  <c r="C294" i="43"/>
  <c r="H293" i="43"/>
  <c r="C293" i="43"/>
  <c r="H292" i="43"/>
  <c r="C292" i="43"/>
  <c r="H291" i="43"/>
  <c r="C291" i="43"/>
  <c r="L290" i="43"/>
  <c r="K290" i="43"/>
  <c r="J290" i="43"/>
  <c r="I290" i="43"/>
  <c r="H290" i="43"/>
  <c r="G290" i="43"/>
  <c r="F290" i="43"/>
  <c r="E290" i="43"/>
  <c r="D290" i="43"/>
  <c r="C290" i="43"/>
  <c r="H285" i="43"/>
  <c r="C285" i="43"/>
  <c r="H284" i="43"/>
  <c r="C284" i="43"/>
  <c r="L283" i="43"/>
  <c r="K283" i="43"/>
  <c r="J283" i="43"/>
  <c r="G283" i="43"/>
  <c r="F283" i="43"/>
  <c r="E283" i="43"/>
  <c r="D283" i="43"/>
  <c r="C283" i="43"/>
  <c r="H282" i="43"/>
  <c r="C282" i="43"/>
  <c r="L281" i="43"/>
  <c r="K281" i="43"/>
  <c r="J281" i="43"/>
  <c r="I281" i="43"/>
  <c r="H281" i="43" s="1"/>
  <c r="G281" i="43"/>
  <c r="F281" i="43"/>
  <c r="E281" i="43"/>
  <c r="D281" i="43"/>
  <c r="C281" i="43" s="1"/>
  <c r="H280" i="43"/>
  <c r="C280" i="43"/>
  <c r="H279" i="43"/>
  <c r="C279" i="43"/>
  <c r="H278" i="43"/>
  <c r="C278" i="43"/>
  <c r="H277" i="43"/>
  <c r="C277" i="43"/>
  <c r="L276" i="43"/>
  <c r="K276" i="43"/>
  <c r="J276" i="43"/>
  <c r="G276" i="43"/>
  <c r="F276" i="43"/>
  <c r="E276" i="43"/>
  <c r="D276" i="43"/>
  <c r="C276" i="43"/>
  <c r="H275" i="43"/>
  <c r="C275" i="43"/>
  <c r="H274" i="43"/>
  <c r="C274" i="43"/>
  <c r="H273" i="43"/>
  <c r="C273" i="43"/>
  <c r="L272" i="43"/>
  <c r="K272" i="43"/>
  <c r="J272" i="43"/>
  <c r="J270" i="43" s="1"/>
  <c r="J269" i="43" s="1"/>
  <c r="I272" i="43"/>
  <c r="H272" i="43" s="1"/>
  <c r="G272" i="43"/>
  <c r="F272" i="43"/>
  <c r="F270" i="43" s="1"/>
  <c r="F269" i="43" s="1"/>
  <c r="E272" i="43"/>
  <c r="C272" i="43" s="1"/>
  <c r="D272" i="43"/>
  <c r="H271" i="43"/>
  <c r="C271" i="43"/>
  <c r="L270" i="43"/>
  <c r="L269" i="43" s="1"/>
  <c r="K270" i="43"/>
  <c r="K269" i="43" s="1"/>
  <c r="G270" i="43"/>
  <c r="G269" i="43" s="1"/>
  <c r="D270" i="43"/>
  <c r="D269" i="43" s="1"/>
  <c r="H268" i="43"/>
  <c r="C268" i="43"/>
  <c r="H267" i="43"/>
  <c r="C267" i="43"/>
  <c r="H266" i="43"/>
  <c r="C266" i="43"/>
  <c r="H265" i="43"/>
  <c r="C265" i="43"/>
  <c r="L264" i="43"/>
  <c r="K264" i="43"/>
  <c r="J264" i="43"/>
  <c r="G264" i="43"/>
  <c r="F264" i="43"/>
  <c r="E264" i="43"/>
  <c r="D264" i="43"/>
  <c r="C264" i="43"/>
  <c r="H263" i="43"/>
  <c r="C263" i="43"/>
  <c r="H262" i="43"/>
  <c r="C262" i="43"/>
  <c r="H261" i="43"/>
  <c r="C261" i="43"/>
  <c r="L260" i="43"/>
  <c r="K260" i="43"/>
  <c r="J260" i="43"/>
  <c r="J259" i="43" s="1"/>
  <c r="J230" i="43" s="1"/>
  <c r="I260" i="43"/>
  <c r="H260" i="43" s="1"/>
  <c r="G260" i="43"/>
  <c r="F260" i="43"/>
  <c r="F259" i="43" s="1"/>
  <c r="F230" i="43" s="1"/>
  <c r="E260" i="43"/>
  <c r="C260" i="43" s="1"/>
  <c r="D260" i="43"/>
  <c r="L259" i="43"/>
  <c r="K259" i="43"/>
  <c r="G259" i="43"/>
  <c r="D259" i="43"/>
  <c r="H258" i="43"/>
  <c r="C258" i="43"/>
  <c r="H257" i="43"/>
  <c r="C257" i="43"/>
  <c r="H256" i="43"/>
  <c r="C256" i="43"/>
  <c r="H255" i="43"/>
  <c r="C255" i="43"/>
  <c r="H254" i="43"/>
  <c r="C254" i="43"/>
  <c r="H253" i="43"/>
  <c r="C253" i="43"/>
  <c r="L252" i="43"/>
  <c r="L251" i="43" s="1"/>
  <c r="K252" i="43"/>
  <c r="J252" i="43"/>
  <c r="I252" i="43"/>
  <c r="H252" i="43" s="1"/>
  <c r="G252" i="43"/>
  <c r="F252" i="43"/>
  <c r="E252" i="43"/>
  <c r="C252" i="43" s="1"/>
  <c r="D252" i="43"/>
  <c r="D251" i="43" s="1"/>
  <c r="K251" i="43"/>
  <c r="J251" i="43"/>
  <c r="G251" i="43"/>
  <c r="F251" i="43"/>
  <c r="H250" i="43"/>
  <c r="C250" i="43"/>
  <c r="H249" i="43"/>
  <c r="C249" i="43"/>
  <c r="H248" i="43"/>
  <c r="C248" i="43"/>
  <c r="H247" i="43"/>
  <c r="C247" i="43"/>
  <c r="L246" i="43"/>
  <c r="K246" i="43"/>
  <c r="J246" i="43"/>
  <c r="I246" i="43"/>
  <c r="H246" i="43" s="1"/>
  <c r="G246" i="43"/>
  <c r="F246" i="43"/>
  <c r="E246" i="43"/>
  <c r="C246" i="43" s="1"/>
  <c r="D246" i="43"/>
  <c r="H245" i="43"/>
  <c r="C245" i="43"/>
  <c r="H244" i="43"/>
  <c r="C244" i="43"/>
  <c r="H243" i="43"/>
  <c r="C243" i="43"/>
  <c r="H242" i="43"/>
  <c r="C242" i="43"/>
  <c r="H241" i="43"/>
  <c r="C241" i="43"/>
  <c r="H240" i="43"/>
  <c r="C240" i="43"/>
  <c r="H239" i="43"/>
  <c r="C239" i="43"/>
  <c r="L238" i="43"/>
  <c r="K238" i="43"/>
  <c r="J238" i="43"/>
  <c r="G238" i="43"/>
  <c r="F238" i="43"/>
  <c r="E238" i="43"/>
  <c r="D238" i="43"/>
  <c r="C238" i="43"/>
  <c r="H237" i="43"/>
  <c r="C237" i="43"/>
  <c r="H236" i="43"/>
  <c r="C236" i="43"/>
  <c r="L235" i="43"/>
  <c r="K235" i="43"/>
  <c r="J235" i="43"/>
  <c r="I235" i="43"/>
  <c r="H235" i="43" s="1"/>
  <c r="G235" i="43"/>
  <c r="F235" i="43"/>
  <c r="E235" i="43"/>
  <c r="C235" i="43" s="1"/>
  <c r="D235" i="43"/>
  <c r="H234" i="43"/>
  <c r="C234" i="43"/>
  <c r="L233" i="43"/>
  <c r="K233" i="43"/>
  <c r="K231" i="43" s="1"/>
  <c r="K230" i="43" s="1"/>
  <c r="J233" i="43"/>
  <c r="G233" i="43"/>
  <c r="G231" i="43" s="1"/>
  <c r="G230" i="43" s="1"/>
  <c r="F233" i="43"/>
  <c r="E233" i="43"/>
  <c r="D233" i="43"/>
  <c r="C233" i="43"/>
  <c r="H232" i="43"/>
  <c r="C232" i="43"/>
  <c r="L231" i="43"/>
  <c r="L230" i="43" s="1"/>
  <c r="J231" i="43"/>
  <c r="F231" i="43"/>
  <c r="E231" i="43"/>
  <c r="D231" i="43"/>
  <c r="D230" i="43" s="1"/>
  <c r="H229" i="43"/>
  <c r="C229" i="43"/>
  <c r="H228" i="43"/>
  <c r="C228" i="43"/>
  <c r="L227" i="43"/>
  <c r="K227" i="43"/>
  <c r="J227" i="43"/>
  <c r="I227" i="43"/>
  <c r="H227" i="43" s="1"/>
  <c r="G227" i="43"/>
  <c r="F227" i="43"/>
  <c r="E227" i="43"/>
  <c r="C227" i="43" s="1"/>
  <c r="D227" i="43"/>
  <c r="H226" i="43"/>
  <c r="C226" i="43"/>
  <c r="H225" i="43"/>
  <c r="C225" i="43"/>
  <c r="H224" i="43"/>
  <c r="C224" i="43"/>
  <c r="H223" i="43"/>
  <c r="C223" i="43"/>
  <c r="H222" i="43"/>
  <c r="C222" i="43"/>
  <c r="H221" i="43"/>
  <c r="C221" i="43"/>
  <c r="H220" i="43"/>
  <c r="C220" i="43"/>
  <c r="H219" i="43"/>
  <c r="C219" i="43"/>
  <c r="H218" i="43"/>
  <c r="C218" i="43"/>
  <c r="H217" i="43"/>
  <c r="C217" i="43"/>
  <c r="L216" i="43"/>
  <c r="K216" i="43"/>
  <c r="J216" i="43"/>
  <c r="G216" i="43"/>
  <c r="F216" i="43"/>
  <c r="E216" i="43"/>
  <c r="D216" i="43"/>
  <c r="C216" i="43"/>
  <c r="H215" i="43"/>
  <c r="C215" i="43"/>
  <c r="H214" i="43"/>
  <c r="C214" i="43"/>
  <c r="H213" i="43"/>
  <c r="C213" i="43"/>
  <c r="H212" i="43"/>
  <c r="C212" i="43"/>
  <c r="H211" i="43"/>
  <c r="C211" i="43"/>
  <c r="H210" i="43"/>
  <c r="C210" i="43"/>
  <c r="H209" i="43"/>
  <c r="C209" i="43"/>
  <c r="H208" i="43"/>
  <c r="C208" i="43"/>
  <c r="H207" i="43"/>
  <c r="C207" i="43"/>
  <c r="H206" i="43"/>
  <c r="C206" i="43"/>
  <c r="L205" i="43"/>
  <c r="K205" i="43"/>
  <c r="J205" i="43"/>
  <c r="J204" i="43" s="1"/>
  <c r="I205" i="43"/>
  <c r="H205" i="43" s="1"/>
  <c r="G205" i="43"/>
  <c r="F205" i="43"/>
  <c r="F204" i="43" s="1"/>
  <c r="E205" i="43"/>
  <c r="C205" i="43" s="1"/>
  <c r="D205" i="43"/>
  <c r="L204" i="43"/>
  <c r="K204" i="43"/>
  <c r="G204" i="43"/>
  <c r="D204" i="43"/>
  <c r="H203" i="43"/>
  <c r="C203" i="43"/>
  <c r="H202" i="43"/>
  <c r="C202" i="43"/>
  <c r="H201" i="43"/>
  <c r="C201" i="43"/>
  <c r="H200" i="43"/>
  <c r="C200" i="43"/>
  <c r="H199" i="43"/>
  <c r="C199" i="43"/>
  <c r="L198" i="43"/>
  <c r="L196" i="43" s="1"/>
  <c r="L195" i="43" s="1"/>
  <c r="K198" i="43"/>
  <c r="J198" i="43"/>
  <c r="G198" i="43"/>
  <c r="F198" i="43"/>
  <c r="E198" i="43"/>
  <c r="D198" i="43"/>
  <c r="D196" i="43" s="1"/>
  <c r="C198" i="43"/>
  <c r="H197" i="43"/>
  <c r="C197" i="43"/>
  <c r="K196" i="43"/>
  <c r="K195" i="43" s="1"/>
  <c r="K194" i="43" s="1"/>
  <c r="J196" i="43"/>
  <c r="J195" i="43" s="1"/>
  <c r="G196" i="43"/>
  <c r="G195" i="43" s="1"/>
  <c r="G194" i="43" s="1"/>
  <c r="F196" i="43"/>
  <c r="E196" i="43"/>
  <c r="K192" i="43"/>
  <c r="K191" i="43" s="1"/>
  <c r="H193" i="43"/>
  <c r="C193" i="43"/>
  <c r="L192" i="43"/>
  <c r="L191" i="43" s="1"/>
  <c r="J192" i="43"/>
  <c r="G192" i="43"/>
  <c r="G191" i="43" s="1"/>
  <c r="F192" i="43"/>
  <c r="E192" i="43"/>
  <c r="D192" i="43"/>
  <c r="C192" i="43" s="1"/>
  <c r="J191" i="43"/>
  <c r="F191" i="43"/>
  <c r="E191" i="43"/>
  <c r="H190" i="43"/>
  <c r="C190" i="43"/>
  <c r="H189" i="43"/>
  <c r="C189" i="43"/>
  <c r="L188" i="43"/>
  <c r="K188" i="43"/>
  <c r="J188" i="43"/>
  <c r="G188" i="43"/>
  <c r="G187" i="43" s="1"/>
  <c r="F188" i="43"/>
  <c r="E188" i="43"/>
  <c r="D188" i="43"/>
  <c r="C188" i="43"/>
  <c r="J187" i="43"/>
  <c r="F187" i="43"/>
  <c r="E187" i="43"/>
  <c r="H186" i="43"/>
  <c r="C186" i="43"/>
  <c r="H185" i="43"/>
  <c r="C185" i="43"/>
  <c r="L184" i="43"/>
  <c r="K184" i="43"/>
  <c r="J184" i="43"/>
  <c r="G184" i="43"/>
  <c r="F184" i="43"/>
  <c r="E184" i="43"/>
  <c r="D184" i="43"/>
  <c r="C184" i="43"/>
  <c r="H183" i="43"/>
  <c r="C183" i="43"/>
  <c r="H182" i="43"/>
  <c r="C182" i="43"/>
  <c r="H181" i="43"/>
  <c r="C181" i="43"/>
  <c r="H180" i="43"/>
  <c r="C180" i="43"/>
  <c r="L179" i="43"/>
  <c r="K179" i="43"/>
  <c r="J179" i="43"/>
  <c r="G179" i="43"/>
  <c r="F179" i="43"/>
  <c r="E179" i="43"/>
  <c r="D179" i="43"/>
  <c r="C179" i="43"/>
  <c r="H178" i="43"/>
  <c r="C178" i="43"/>
  <c r="H177" i="43"/>
  <c r="C177" i="43"/>
  <c r="H176" i="43"/>
  <c r="C176" i="43"/>
  <c r="L175" i="43"/>
  <c r="L174" i="43" s="1"/>
  <c r="L173" i="43" s="1"/>
  <c r="K175" i="43"/>
  <c r="J175" i="43"/>
  <c r="I175" i="43"/>
  <c r="G175" i="43"/>
  <c r="F175" i="43"/>
  <c r="E175" i="43"/>
  <c r="D175" i="43"/>
  <c r="D174" i="43" s="1"/>
  <c r="D173" i="43" s="1"/>
  <c r="K174" i="43"/>
  <c r="K173" i="43" s="1"/>
  <c r="J174" i="43"/>
  <c r="J173" i="43" s="1"/>
  <c r="G174" i="43"/>
  <c r="G173" i="43" s="1"/>
  <c r="F174" i="43"/>
  <c r="F173" i="43" s="1"/>
  <c r="H172" i="43"/>
  <c r="C172" i="43"/>
  <c r="H171" i="43"/>
  <c r="C171" i="43"/>
  <c r="H170" i="43"/>
  <c r="C170" i="43"/>
  <c r="H169" i="43"/>
  <c r="C169" i="43"/>
  <c r="H168" i="43"/>
  <c r="C168" i="43"/>
  <c r="C167" i="43"/>
  <c r="L166" i="43"/>
  <c r="L165" i="43" s="1"/>
  <c r="K166" i="43"/>
  <c r="K165" i="43" s="1"/>
  <c r="J166" i="43"/>
  <c r="G166" i="43"/>
  <c r="G165" i="43" s="1"/>
  <c r="F166" i="43"/>
  <c r="E166" i="43"/>
  <c r="D166" i="43"/>
  <c r="D165" i="43" s="1"/>
  <c r="J165" i="43"/>
  <c r="F165" i="43"/>
  <c r="E165" i="43"/>
  <c r="C164" i="43"/>
  <c r="H163" i="43"/>
  <c r="C163" i="43"/>
  <c r="H162" i="43"/>
  <c r="C162" i="43"/>
  <c r="I160" i="43"/>
  <c r="H160" i="43" s="1"/>
  <c r="H161" i="43"/>
  <c r="C161" i="43"/>
  <c r="L160" i="43"/>
  <c r="K160" i="43"/>
  <c r="J160" i="43"/>
  <c r="G160" i="43"/>
  <c r="F160" i="43"/>
  <c r="C160" i="43" s="1"/>
  <c r="E160" i="43"/>
  <c r="D160" i="43"/>
  <c r="H159" i="43"/>
  <c r="C159" i="43"/>
  <c r="H158" i="43"/>
  <c r="C158" i="43"/>
  <c r="H157" i="43"/>
  <c r="C157" i="43"/>
  <c r="H156" i="43"/>
  <c r="C156" i="43"/>
  <c r="H155" i="43"/>
  <c r="C155" i="43"/>
  <c r="H154" i="43"/>
  <c r="C154" i="43"/>
  <c r="H153" i="43"/>
  <c r="C153" i="43"/>
  <c r="K151" i="43"/>
  <c r="I151" i="43"/>
  <c r="H151" i="43" s="1"/>
  <c r="C152" i="43"/>
  <c r="L151" i="43"/>
  <c r="J151" i="43"/>
  <c r="G151" i="43"/>
  <c r="F151" i="43"/>
  <c r="E151" i="43"/>
  <c r="D151" i="43"/>
  <c r="C151" i="43" s="1"/>
  <c r="H150" i="43"/>
  <c r="C150" i="43"/>
  <c r="H149" i="43"/>
  <c r="C149" i="43"/>
  <c r="H148" i="43"/>
  <c r="C148" i="43"/>
  <c r="H147" i="43"/>
  <c r="C147" i="43"/>
  <c r="H146" i="43"/>
  <c r="C146" i="43"/>
  <c r="H145" i="43"/>
  <c r="C145" i="43"/>
  <c r="L144" i="43"/>
  <c r="K144" i="43"/>
  <c r="J144" i="43"/>
  <c r="I144" i="43"/>
  <c r="H144" i="43" s="1"/>
  <c r="G144" i="43"/>
  <c r="F144" i="43"/>
  <c r="E144" i="43"/>
  <c r="C144" i="43" s="1"/>
  <c r="D144" i="43"/>
  <c r="H143" i="43"/>
  <c r="C143" i="43"/>
  <c r="K141" i="43"/>
  <c r="I141" i="43"/>
  <c r="H141" i="43" s="1"/>
  <c r="C142" i="43"/>
  <c r="L141" i="43"/>
  <c r="J141" i="43"/>
  <c r="G141" i="43"/>
  <c r="F141" i="43"/>
  <c r="E141" i="43"/>
  <c r="D141" i="43"/>
  <c r="C141" i="43" s="1"/>
  <c r="H140" i="43"/>
  <c r="C140" i="43"/>
  <c r="H139" i="43"/>
  <c r="C139" i="43"/>
  <c r="H138" i="43"/>
  <c r="C138" i="43"/>
  <c r="I136" i="43"/>
  <c r="H136" i="43" s="1"/>
  <c r="H137" i="43"/>
  <c r="C137" i="43"/>
  <c r="L136" i="43"/>
  <c r="K136" i="43"/>
  <c r="J136" i="43"/>
  <c r="G136" i="43"/>
  <c r="F136" i="43"/>
  <c r="C136" i="43" s="1"/>
  <c r="E136" i="43"/>
  <c r="D136" i="43"/>
  <c r="H135" i="43"/>
  <c r="C135" i="43"/>
  <c r="H134" i="43"/>
  <c r="C134" i="43"/>
  <c r="H133" i="43"/>
  <c r="C133" i="43"/>
  <c r="K131" i="43"/>
  <c r="K130" i="43" s="1"/>
  <c r="I131" i="43"/>
  <c r="C132" i="43"/>
  <c r="L131" i="43"/>
  <c r="L130" i="43" s="1"/>
  <c r="J131" i="43"/>
  <c r="G131" i="43"/>
  <c r="G130" i="43" s="1"/>
  <c r="F131" i="43"/>
  <c r="E131" i="43"/>
  <c r="D131" i="43"/>
  <c r="C131" i="43" s="1"/>
  <c r="J130" i="43"/>
  <c r="F130" i="43"/>
  <c r="E130" i="43"/>
  <c r="K128" i="43"/>
  <c r="I128" i="43"/>
  <c r="C129" i="43"/>
  <c r="L128" i="43"/>
  <c r="J128" i="43"/>
  <c r="G128" i="43"/>
  <c r="F128" i="43"/>
  <c r="E128" i="43"/>
  <c r="D128" i="43"/>
  <c r="C128" i="43"/>
  <c r="H127" i="43"/>
  <c r="C127" i="43"/>
  <c r="H126" i="43"/>
  <c r="C126" i="43"/>
  <c r="H125" i="43"/>
  <c r="C125" i="43"/>
  <c r="H124" i="43"/>
  <c r="C124" i="43"/>
  <c r="I122" i="43"/>
  <c r="H122" i="43" s="1"/>
  <c r="H123" i="43"/>
  <c r="C123" i="43"/>
  <c r="L122" i="43"/>
  <c r="K122" i="43"/>
  <c r="J122" i="43"/>
  <c r="G122" i="43"/>
  <c r="F122" i="43"/>
  <c r="C122" i="43" s="1"/>
  <c r="E122" i="43"/>
  <c r="D122" i="43"/>
  <c r="H121" i="43"/>
  <c r="C121" i="43"/>
  <c r="H120" i="43"/>
  <c r="C120" i="43"/>
  <c r="H119" i="43"/>
  <c r="C119" i="43"/>
  <c r="H118" i="43"/>
  <c r="C118" i="43"/>
  <c r="K116" i="43"/>
  <c r="I116" i="43"/>
  <c r="H116" i="43" s="1"/>
  <c r="C117" i="43"/>
  <c r="L116" i="43"/>
  <c r="J116" i="43"/>
  <c r="G116" i="43"/>
  <c r="F116" i="43"/>
  <c r="E116" i="43"/>
  <c r="D116" i="43"/>
  <c r="C116" i="43" s="1"/>
  <c r="H115" i="43"/>
  <c r="C115" i="43"/>
  <c r="H114" i="43"/>
  <c r="C114" i="43"/>
  <c r="H113" i="43"/>
  <c r="C113" i="43"/>
  <c r="L112" i="43"/>
  <c r="K112" i="43"/>
  <c r="J112" i="43"/>
  <c r="I112" i="43"/>
  <c r="H112" i="43" s="1"/>
  <c r="G112" i="43"/>
  <c r="F112" i="43"/>
  <c r="E112" i="43"/>
  <c r="C112" i="43" s="1"/>
  <c r="D112" i="43"/>
  <c r="H111" i="43"/>
  <c r="C111" i="43"/>
  <c r="H110" i="43"/>
  <c r="C110" i="43"/>
  <c r="H109" i="43"/>
  <c r="C109" i="43"/>
  <c r="H108" i="43"/>
  <c r="C108" i="43"/>
  <c r="H107" i="43"/>
  <c r="C107" i="43"/>
  <c r="H106" i="43"/>
  <c r="C106" i="43"/>
  <c r="H105" i="43"/>
  <c r="C105" i="43"/>
  <c r="K103" i="43"/>
  <c r="I103" i="43"/>
  <c r="H103" i="43" s="1"/>
  <c r="C104" i="43"/>
  <c r="L103" i="43"/>
  <c r="J103" i="43"/>
  <c r="G103" i="43"/>
  <c r="F103" i="43"/>
  <c r="E103" i="43"/>
  <c r="D103" i="43"/>
  <c r="C103" i="43" s="1"/>
  <c r="H102" i="43"/>
  <c r="C102" i="43"/>
  <c r="H101" i="43"/>
  <c r="C101" i="43"/>
  <c r="H100" i="43"/>
  <c r="C100" i="43"/>
  <c r="H99" i="43"/>
  <c r="C99" i="43"/>
  <c r="H98" i="43"/>
  <c r="C98" i="43"/>
  <c r="H97" i="43"/>
  <c r="C97" i="43"/>
  <c r="H96" i="43"/>
  <c r="C96" i="43"/>
  <c r="L95" i="43"/>
  <c r="K95" i="43"/>
  <c r="J95" i="43"/>
  <c r="I95" i="43"/>
  <c r="H95" i="43" s="1"/>
  <c r="G95" i="43"/>
  <c r="F95" i="43"/>
  <c r="E95" i="43"/>
  <c r="C95" i="43" s="1"/>
  <c r="D95" i="43"/>
  <c r="H94" i="43"/>
  <c r="C94" i="43"/>
  <c r="H93" i="43"/>
  <c r="C93" i="43"/>
  <c r="H92" i="43"/>
  <c r="C92" i="43"/>
  <c r="H91" i="43"/>
  <c r="C91" i="43"/>
  <c r="K89" i="43"/>
  <c r="K83" i="43" s="1"/>
  <c r="I89" i="43"/>
  <c r="C90" i="43"/>
  <c r="L89" i="43"/>
  <c r="J89" i="43"/>
  <c r="G89" i="43"/>
  <c r="F89" i="43"/>
  <c r="E89" i="43"/>
  <c r="D89" i="43"/>
  <c r="C89" i="43" s="1"/>
  <c r="H88" i="43"/>
  <c r="C88" i="43"/>
  <c r="H87" i="43"/>
  <c r="C87" i="43"/>
  <c r="H86" i="43"/>
  <c r="C86" i="43"/>
  <c r="H85" i="43"/>
  <c r="C85" i="43"/>
  <c r="L84" i="43"/>
  <c r="K84" i="43"/>
  <c r="J84" i="43"/>
  <c r="J83" i="43" s="1"/>
  <c r="I84" i="43"/>
  <c r="I83" i="43" s="1"/>
  <c r="H83" i="43" s="1"/>
  <c r="G84" i="43"/>
  <c r="F84" i="43"/>
  <c r="F83" i="43" s="1"/>
  <c r="E84" i="43"/>
  <c r="C84" i="43" s="1"/>
  <c r="D84" i="43"/>
  <c r="L83" i="43"/>
  <c r="G83" i="43"/>
  <c r="D83" i="43"/>
  <c r="H82" i="43"/>
  <c r="C82" i="43"/>
  <c r="H81" i="43"/>
  <c r="C81" i="43"/>
  <c r="L80" i="43"/>
  <c r="K80" i="43"/>
  <c r="J80" i="43"/>
  <c r="J76" i="43" s="1"/>
  <c r="J75" i="43" s="1"/>
  <c r="I80" i="43"/>
  <c r="G80" i="43"/>
  <c r="F80" i="43"/>
  <c r="E80" i="43"/>
  <c r="C80" i="43" s="1"/>
  <c r="D80" i="43"/>
  <c r="C79" i="43"/>
  <c r="I77" i="43"/>
  <c r="I76" i="43" s="1"/>
  <c r="C78" i="43"/>
  <c r="L77" i="43"/>
  <c r="L76" i="43" s="1"/>
  <c r="J77" i="43"/>
  <c r="G77" i="43"/>
  <c r="G76" i="43" s="1"/>
  <c r="G75" i="43" s="1"/>
  <c r="F77" i="43"/>
  <c r="E77" i="43"/>
  <c r="D77" i="43"/>
  <c r="F76" i="43"/>
  <c r="F75" i="43" s="1"/>
  <c r="E76" i="43"/>
  <c r="L75" i="43"/>
  <c r="H74" i="43"/>
  <c r="C74" i="43"/>
  <c r="H73" i="43"/>
  <c r="C73" i="43"/>
  <c r="H72" i="43"/>
  <c r="C72" i="43"/>
  <c r="H71" i="43"/>
  <c r="C71" i="43"/>
  <c r="H70" i="43"/>
  <c r="C70" i="43"/>
  <c r="L69" i="43"/>
  <c r="K69" i="43"/>
  <c r="J69" i="43"/>
  <c r="J67" i="43" s="1"/>
  <c r="I69" i="43"/>
  <c r="H69" i="43" s="1"/>
  <c r="G69" i="43"/>
  <c r="F69" i="43"/>
  <c r="F67" i="43" s="1"/>
  <c r="E69" i="43"/>
  <c r="D69" i="43"/>
  <c r="K67" i="43"/>
  <c r="I67" i="43"/>
  <c r="C68" i="43"/>
  <c r="L67" i="43"/>
  <c r="H67" i="43"/>
  <c r="G67" i="43"/>
  <c r="D67" i="43"/>
  <c r="H66" i="43"/>
  <c r="C66" i="43"/>
  <c r="H65" i="43"/>
  <c r="C65" i="43"/>
  <c r="H64" i="43"/>
  <c r="C64" i="43"/>
  <c r="H63" i="43"/>
  <c r="C63" i="43"/>
  <c r="H62" i="43"/>
  <c r="C62" i="43"/>
  <c r="H61" i="43"/>
  <c r="C61" i="43"/>
  <c r="H60" i="43"/>
  <c r="C60" i="43"/>
  <c r="I58" i="43"/>
  <c r="H58" i="43" s="1"/>
  <c r="H59" i="43"/>
  <c r="C59" i="43"/>
  <c r="L58" i="43"/>
  <c r="K58" i="43"/>
  <c r="J58" i="43"/>
  <c r="J54" i="43" s="1"/>
  <c r="J53" i="43" s="1"/>
  <c r="G58" i="43"/>
  <c r="F58" i="43"/>
  <c r="C58" i="43" s="1"/>
  <c r="E58" i="43"/>
  <c r="D58" i="43"/>
  <c r="H57" i="43"/>
  <c r="C57" i="43"/>
  <c r="K55" i="43"/>
  <c r="K54" i="43" s="1"/>
  <c r="K53" i="43" s="1"/>
  <c r="I55" i="43"/>
  <c r="C56" i="43"/>
  <c r="L55" i="43"/>
  <c r="L54" i="43" s="1"/>
  <c r="L53" i="43" s="1"/>
  <c r="J55" i="43"/>
  <c r="G55" i="43"/>
  <c r="G54" i="43" s="1"/>
  <c r="G53" i="43" s="1"/>
  <c r="G52" i="43" s="1"/>
  <c r="G51" i="43" s="1"/>
  <c r="G50" i="43" s="1"/>
  <c r="F55" i="43"/>
  <c r="E55" i="43"/>
  <c r="D55" i="43"/>
  <c r="F54" i="43"/>
  <c r="F53" i="43" s="1"/>
  <c r="F52" i="43" s="1"/>
  <c r="E54" i="43"/>
  <c r="H47" i="43"/>
  <c r="C47" i="43"/>
  <c r="H46" i="43"/>
  <c r="C46" i="43"/>
  <c r="L45" i="43"/>
  <c r="G45" i="43"/>
  <c r="C45" i="43"/>
  <c r="H44" i="43"/>
  <c r="C44" i="43"/>
  <c r="K43" i="43"/>
  <c r="J43" i="43"/>
  <c r="I43" i="43"/>
  <c r="H43" i="43" s="1"/>
  <c r="F43" i="43"/>
  <c r="E43" i="43"/>
  <c r="D43" i="43"/>
  <c r="C43" i="43" s="1"/>
  <c r="H42" i="43"/>
  <c r="C42" i="43"/>
  <c r="I41" i="43"/>
  <c r="H41" i="43" s="1"/>
  <c r="D41" i="43"/>
  <c r="C41" i="43"/>
  <c r="H40" i="43"/>
  <c r="C40" i="43"/>
  <c r="H39" i="43"/>
  <c r="C39" i="43"/>
  <c r="H38" i="43"/>
  <c r="C38" i="43"/>
  <c r="H37" i="43"/>
  <c r="C37" i="43"/>
  <c r="K36" i="43"/>
  <c r="H36" i="43" s="1"/>
  <c r="F36" i="43"/>
  <c r="C36" i="43"/>
  <c r="H35" i="43"/>
  <c r="C35" i="43"/>
  <c r="H34" i="43"/>
  <c r="C34" i="43"/>
  <c r="K33" i="43"/>
  <c r="H33" i="43" s="1"/>
  <c r="F33" i="43"/>
  <c r="C33" i="43"/>
  <c r="H32" i="43"/>
  <c r="C32" i="43"/>
  <c r="K31" i="43"/>
  <c r="H31" i="43"/>
  <c r="F31" i="43"/>
  <c r="H30" i="43"/>
  <c r="C30" i="43"/>
  <c r="H29" i="43"/>
  <c r="C29" i="43"/>
  <c r="H28" i="43"/>
  <c r="C28" i="43"/>
  <c r="K27" i="43"/>
  <c r="H27" i="43" s="1"/>
  <c r="F27" i="43"/>
  <c r="C27" i="43"/>
  <c r="H25" i="43"/>
  <c r="C25" i="43"/>
  <c r="C24" i="43"/>
  <c r="H23" i="43"/>
  <c r="C23" i="43"/>
  <c r="H22" i="43"/>
  <c r="C22" i="43"/>
  <c r="L21" i="43"/>
  <c r="L289" i="43" s="1"/>
  <c r="L288" i="43" s="1"/>
  <c r="K21" i="43"/>
  <c r="K289" i="43" s="1"/>
  <c r="K288" i="43" s="1"/>
  <c r="J21" i="43"/>
  <c r="J289" i="43" s="1"/>
  <c r="J288" i="43" s="1"/>
  <c r="I21" i="43"/>
  <c r="G21" i="43"/>
  <c r="G289" i="43" s="1"/>
  <c r="G288" i="43" s="1"/>
  <c r="F21" i="43"/>
  <c r="F289" i="43" s="1"/>
  <c r="F288" i="43" s="1"/>
  <c r="E21" i="43"/>
  <c r="E289" i="43" s="1"/>
  <c r="E288" i="43" s="1"/>
  <c r="D21" i="43"/>
  <c r="J20" i="43"/>
  <c r="G20" i="43"/>
  <c r="E20" i="43"/>
  <c r="H298" i="42"/>
  <c r="C298" i="42"/>
  <c r="H297" i="42"/>
  <c r="C297" i="42"/>
  <c r="H296" i="42"/>
  <c r="C296" i="42"/>
  <c r="H295" i="42"/>
  <c r="C295" i="42"/>
  <c r="H294" i="42"/>
  <c r="C294" i="42"/>
  <c r="H293" i="42"/>
  <c r="C293" i="42"/>
  <c r="H292" i="42"/>
  <c r="C292" i="42"/>
  <c r="H291" i="42"/>
  <c r="H290" i="42" s="1"/>
  <c r="C291" i="42"/>
  <c r="C290" i="42" s="1"/>
  <c r="L290" i="42"/>
  <c r="K290" i="42"/>
  <c r="J290" i="42"/>
  <c r="I290" i="42"/>
  <c r="G290" i="42"/>
  <c r="F290" i="42"/>
  <c r="E290" i="42"/>
  <c r="D290" i="42"/>
  <c r="H285" i="42"/>
  <c r="C285" i="42"/>
  <c r="H284" i="42"/>
  <c r="C284" i="42"/>
  <c r="L283" i="42"/>
  <c r="K283" i="42"/>
  <c r="J283" i="42"/>
  <c r="I283" i="42"/>
  <c r="G283" i="42"/>
  <c r="F283" i="42"/>
  <c r="E283" i="42"/>
  <c r="D283" i="42"/>
  <c r="C283" i="42"/>
  <c r="H282" i="42"/>
  <c r="C282" i="42"/>
  <c r="L281" i="42"/>
  <c r="K281" i="42"/>
  <c r="H281" i="42" s="1"/>
  <c r="J281" i="42"/>
  <c r="I281" i="42"/>
  <c r="G281" i="42"/>
  <c r="F281" i="42"/>
  <c r="E281" i="42"/>
  <c r="D281" i="42"/>
  <c r="C281" i="42"/>
  <c r="H280" i="42"/>
  <c r="C280" i="42"/>
  <c r="H279" i="42"/>
  <c r="C279" i="42"/>
  <c r="H278" i="42"/>
  <c r="C278" i="42"/>
  <c r="H277" i="42"/>
  <c r="C277" i="42"/>
  <c r="L276" i="42"/>
  <c r="K276" i="42"/>
  <c r="J276" i="42"/>
  <c r="I276" i="42"/>
  <c r="H276" i="42" s="1"/>
  <c r="G276" i="42"/>
  <c r="F276" i="42"/>
  <c r="E276" i="42"/>
  <c r="C276" i="42" s="1"/>
  <c r="D276" i="42"/>
  <c r="H275" i="42"/>
  <c r="C275" i="42"/>
  <c r="H274" i="42"/>
  <c r="C274" i="42"/>
  <c r="H273" i="42"/>
  <c r="C273" i="42"/>
  <c r="L272" i="42"/>
  <c r="K272" i="42"/>
  <c r="J272" i="42"/>
  <c r="I272" i="42"/>
  <c r="H272" i="42" s="1"/>
  <c r="G272" i="42"/>
  <c r="F272" i="42"/>
  <c r="E272" i="42"/>
  <c r="C272" i="42" s="1"/>
  <c r="D272" i="42"/>
  <c r="H271" i="42"/>
  <c r="C271" i="42"/>
  <c r="L270" i="42"/>
  <c r="K270" i="42"/>
  <c r="J270" i="42"/>
  <c r="J269" i="42" s="1"/>
  <c r="I270" i="42"/>
  <c r="H270" i="42" s="1"/>
  <c r="G270" i="42"/>
  <c r="F270" i="42"/>
  <c r="F269" i="42" s="1"/>
  <c r="E270" i="42"/>
  <c r="C270" i="42" s="1"/>
  <c r="D270" i="42"/>
  <c r="L269" i="42"/>
  <c r="K269" i="42"/>
  <c r="G269" i="42"/>
  <c r="D269" i="42"/>
  <c r="H268" i="42"/>
  <c r="C268" i="42"/>
  <c r="H267" i="42"/>
  <c r="C267" i="42"/>
  <c r="H266" i="42"/>
  <c r="C266" i="42"/>
  <c r="H265" i="42"/>
  <c r="C265" i="42"/>
  <c r="L264" i="42"/>
  <c r="K264" i="42"/>
  <c r="J264" i="42"/>
  <c r="I264" i="42"/>
  <c r="H264" i="42" s="1"/>
  <c r="G264" i="42"/>
  <c r="F264" i="42"/>
  <c r="E264" i="42"/>
  <c r="C264" i="42" s="1"/>
  <c r="D264" i="42"/>
  <c r="H263" i="42"/>
  <c r="C263" i="42"/>
  <c r="H262" i="42"/>
  <c r="C262" i="42"/>
  <c r="H261" i="42"/>
  <c r="C261" i="42"/>
  <c r="L260" i="42"/>
  <c r="K260" i="42"/>
  <c r="J260" i="42"/>
  <c r="J259" i="42" s="1"/>
  <c r="I260" i="42"/>
  <c r="H260" i="42" s="1"/>
  <c r="G260" i="42"/>
  <c r="F260" i="42"/>
  <c r="F259" i="42" s="1"/>
  <c r="E260" i="42"/>
  <c r="C260" i="42" s="1"/>
  <c r="D260" i="42"/>
  <c r="L259" i="42"/>
  <c r="K259" i="42"/>
  <c r="G259" i="42"/>
  <c r="D259" i="42"/>
  <c r="H258" i="42"/>
  <c r="C258" i="42"/>
  <c r="H257" i="42"/>
  <c r="C257" i="42"/>
  <c r="H256" i="42"/>
  <c r="C256" i="42"/>
  <c r="H255" i="42"/>
  <c r="C255" i="42"/>
  <c r="H254" i="42"/>
  <c r="C254" i="42"/>
  <c r="H253" i="42"/>
  <c r="C253" i="42"/>
  <c r="L252" i="42"/>
  <c r="K252" i="42"/>
  <c r="J252" i="42"/>
  <c r="J251" i="42" s="1"/>
  <c r="I252" i="42"/>
  <c r="H252" i="42" s="1"/>
  <c r="G252" i="42"/>
  <c r="F252" i="42"/>
  <c r="F251" i="42" s="1"/>
  <c r="E252" i="42"/>
  <c r="C252" i="42" s="1"/>
  <c r="D252" i="42"/>
  <c r="L251" i="42"/>
  <c r="K251" i="42"/>
  <c r="G251" i="42"/>
  <c r="D251" i="42"/>
  <c r="H250" i="42"/>
  <c r="C250" i="42"/>
  <c r="H249" i="42"/>
  <c r="C249" i="42"/>
  <c r="H248" i="42"/>
  <c r="C248" i="42"/>
  <c r="H247" i="42"/>
  <c r="C247" i="42"/>
  <c r="L246" i="42"/>
  <c r="K246" i="42"/>
  <c r="J246" i="42"/>
  <c r="I246" i="42"/>
  <c r="H246" i="42" s="1"/>
  <c r="G246" i="42"/>
  <c r="F246" i="42"/>
  <c r="E246" i="42"/>
  <c r="C246" i="42" s="1"/>
  <c r="D246" i="42"/>
  <c r="H245" i="42"/>
  <c r="C245" i="42"/>
  <c r="H244" i="42"/>
  <c r="C244" i="42"/>
  <c r="H243" i="42"/>
  <c r="C243" i="42"/>
  <c r="H242" i="42"/>
  <c r="C242" i="42"/>
  <c r="H241" i="42"/>
  <c r="C241" i="42"/>
  <c r="H240" i="42"/>
  <c r="C240" i="42"/>
  <c r="H239" i="42"/>
  <c r="C239" i="42"/>
  <c r="L238" i="42"/>
  <c r="K238" i="42"/>
  <c r="J238" i="42"/>
  <c r="J231" i="42" s="1"/>
  <c r="I238" i="42"/>
  <c r="H238" i="42" s="1"/>
  <c r="G238" i="42"/>
  <c r="F238" i="42"/>
  <c r="F231" i="42" s="1"/>
  <c r="F230" i="42" s="1"/>
  <c r="E238" i="42"/>
  <c r="C238" i="42" s="1"/>
  <c r="D238" i="42"/>
  <c r="H237" i="42"/>
  <c r="C237" i="42"/>
  <c r="H236" i="42"/>
  <c r="C236" i="42"/>
  <c r="L235" i="42"/>
  <c r="K235" i="42"/>
  <c r="H235" i="42" s="1"/>
  <c r="J235" i="42"/>
  <c r="I235" i="42"/>
  <c r="G235" i="42"/>
  <c r="F235" i="42"/>
  <c r="E235" i="42"/>
  <c r="D235" i="42"/>
  <c r="C235" i="42"/>
  <c r="H234" i="42"/>
  <c r="C234" i="42"/>
  <c r="L233" i="42"/>
  <c r="K233" i="42"/>
  <c r="H233" i="42" s="1"/>
  <c r="J233" i="42"/>
  <c r="I233" i="42"/>
  <c r="G233" i="42"/>
  <c r="F233" i="42"/>
  <c r="E233" i="42"/>
  <c r="D233" i="42"/>
  <c r="C233" i="42"/>
  <c r="H232" i="42"/>
  <c r="C232" i="42"/>
  <c r="L231" i="42"/>
  <c r="L230" i="42" s="1"/>
  <c r="K231" i="42"/>
  <c r="K230" i="42" s="1"/>
  <c r="G231" i="42"/>
  <c r="G230" i="42" s="1"/>
  <c r="D231" i="42"/>
  <c r="D230" i="42" s="1"/>
  <c r="H229" i="42"/>
  <c r="C229" i="42"/>
  <c r="H228" i="42"/>
  <c r="C228" i="42"/>
  <c r="L227" i="42"/>
  <c r="K227" i="42"/>
  <c r="H227" i="42" s="1"/>
  <c r="J227" i="42"/>
  <c r="I227" i="42"/>
  <c r="G227" i="42"/>
  <c r="F227" i="42"/>
  <c r="E227" i="42"/>
  <c r="D227" i="42"/>
  <c r="C227" i="42"/>
  <c r="H226" i="42"/>
  <c r="C226" i="42"/>
  <c r="H225" i="42"/>
  <c r="C225" i="42"/>
  <c r="H224" i="42"/>
  <c r="C224" i="42"/>
  <c r="H223" i="42"/>
  <c r="C223" i="42"/>
  <c r="H222" i="42"/>
  <c r="C222" i="42"/>
  <c r="H221" i="42"/>
  <c r="C221" i="42"/>
  <c r="H220" i="42"/>
  <c r="C220" i="42"/>
  <c r="H219" i="42"/>
  <c r="C219" i="42"/>
  <c r="H218" i="42"/>
  <c r="C218" i="42"/>
  <c r="H217" i="42"/>
  <c r="C217" i="42"/>
  <c r="L216" i="42"/>
  <c r="K216" i="42"/>
  <c r="J216" i="42"/>
  <c r="I216" i="42"/>
  <c r="H216" i="42" s="1"/>
  <c r="G216" i="42"/>
  <c r="F216" i="42"/>
  <c r="E216" i="42"/>
  <c r="C216" i="42" s="1"/>
  <c r="D216" i="42"/>
  <c r="H215" i="42"/>
  <c r="C215" i="42"/>
  <c r="H214" i="42"/>
  <c r="C214" i="42"/>
  <c r="H213" i="42"/>
  <c r="C213" i="42"/>
  <c r="H212" i="42"/>
  <c r="C212" i="42"/>
  <c r="H211" i="42"/>
  <c r="C211" i="42"/>
  <c r="H210" i="42"/>
  <c r="C210" i="42"/>
  <c r="H209" i="42"/>
  <c r="C209" i="42"/>
  <c r="H208" i="42"/>
  <c r="C208" i="42"/>
  <c r="H207" i="42"/>
  <c r="C207" i="42"/>
  <c r="H206" i="42"/>
  <c r="C206" i="42"/>
  <c r="L205" i="42"/>
  <c r="L204" i="42" s="1"/>
  <c r="L195" i="42" s="1"/>
  <c r="L194" i="42" s="1"/>
  <c r="K205" i="42"/>
  <c r="K204" i="42" s="1"/>
  <c r="K195" i="42" s="1"/>
  <c r="K194" i="42" s="1"/>
  <c r="J205" i="42"/>
  <c r="I205" i="42"/>
  <c r="G205" i="42"/>
  <c r="G204" i="42" s="1"/>
  <c r="G195" i="42" s="1"/>
  <c r="F205" i="42"/>
  <c r="E205" i="42"/>
  <c r="D205" i="42"/>
  <c r="D204" i="42" s="1"/>
  <c r="C205" i="42"/>
  <c r="J204" i="42"/>
  <c r="I204" i="42"/>
  <c r="F204" i="42"/>
  <c r="E204" i="42"/>
  <c r="H203" i="42"/>
  <c r="C203" i="42"/>
  <c r="H202" i="42"/>
  <c r="C202" i="42"/>
  <c r="H201" i="42"/>
  <c r="C201" i="42"/>
  <c r="H200" i="42"/>
  <c r="C200" i="42"/>
  <c r="H199" i="42"/>
  <c r="C199" i="42"/>
  <c r="L198" i="42"/>
  <c r="K198" i="42"/>
  <c r="J198" i="42"/>
  <c r="I198" i="42"/>
  <c r="H198" i="42" s="1"/>
  <c r="G198" i="42"/>
  <c r="F198" i="42"/>
  <c r="E198" i="42"/>
  <c r="C198" i="42" s="1"/>
  <c r="D198" i="42"/>
  <c r="H197" i="42"/>
  <c r="C197" i="42"/>
  <c r="L196" i="42"/>
  <c r="K196" i="42"/>
  <c r="J196" i="42"/>
  <c r="J195" i="42" s="1"/>
  <c r="I196" i="42"/>
  <c r="H196" i="42" s="1"/>
  <c r="G196" i="42"/>
  <c r="F196" i="42"/>
  <c r="F195" i="42" s="1"/>
  <c r="F194" i="42" s="1"/>
  <c r="E196" i="42"/>
  <c r="C196" i="42" s="1"/>
  <c r="D196" i="42"/>
  <c r="H193" i="42"/>
  <c r="C193" i="42"/>
  <c r="L192" i="42"/>
  <c r="K192" i="42"/>
  <c r="J192" i="42"/>
  <c r="J191" i="42" s="1"/>
  <c r="I192" i="42"/>
  <c r="H192" i="42" s="1"/>
  <c r="G192" i="42"/>
  <c r="F192" i="42"/>
  <c r="F191" i="42" s="1"/>
  <c r="E192" i="42"/>
  <c r="C192" i="42" s="1"/>
  <c r="D192" i="42"/>
  <c r="L191" i="42"/>
  <c r="K191" i="42"/>
  <c r="G191" i="42"/>
  <c r="D191" i="42"/>
  <c r="H190" i="42"/>
  <c r="C190" i="42"/>
  <c r="H189" i="42"/>
  <c r="C189" i="42"/>
  <c r="L188" i="42"/>
  <c r="K188" i="42"/>
  <c r="J188" i="42"/>
  <c r="J187" i="42" s="1"/>
  <c r="I188" i="42"/>
  <c r="H188" i="42" s="1"/>
  <c r="G188" i="42"/>
  <c r="F188" i="42"/>
  <c r="F187" i="42" s="1"/>
  <c r="E188" i="42"/>
  <c r="C188" i="42" s="1"/>
  <c r="D188" i="42"/>
  <c r="L187" i="42"/>
  <c r="K187" i="42"/>
  <c r="G187" i="42"/>
  <c r="D187" i="42"/>
  <c r="H186" i="42"/>
  <c r="C186" i="42"/>
  <c r="H185" i="42"/>
  <c r="C185" i="42"/>
  <c r="L184" i="42"/>
  <c r="K184" i="42"/>
  <c r="J184" i="42"/>
  <c r="I184" i="42"/>
  <c r="H184" i="42" s="1"/>
  <c r="G184" i="42"/>
  <c r="F184" i="42"/>
  <c r="E184" i="42"/>
  <c r="C184" i="42" s="1"/>
  <c r="D184" i="42"/>
  <c r="H183" i="42"/>
  <c r="C183" i="42"/>
  <c r="H182" i="42"/>
  <c r="C182" i="42"/>
  <c r="H181" i="42"/>
  <c r="C181" i="42"/>
  <c r="H180" i="42"/>
  <c r="C180" i="42"/>
  <c r="L179" i="42"/>
  <c r="K179" i="42"/>
  <c r="H179" i="42" s="1"/>
  <c r="J179" i="42"/>
  <c r="I179" i="42"/>
  <c r="G179" i="42"/>
  <c r="F179" i="42"/>
  <c r="E179" i="42"/>
  <c r="D179" i="42"/>
  <c r="C179" i="42"/>
  <c r="H178" i="42"/>
  <c r="C178" i="42"/>
  <c r="H177" i="42"/>
  <c r="C177" i="42"/>
  <c r="H176" i="42"/>
  <c r="C176" i="42"/>
  <c r="L175" i="42"/>
  <c r="L174" i="42" s="1"/>
  <c r="L173" i="42" s="1"/>
  <c r="K175" i="42"/>
  <c r="K174" i="42" s="1"/>
  <c r="J175" i="42"/>
  <c r="I175" i="42"/>
  <c r="G175" i="42"/>
  <c r="G174" i="42" s="1"/>
  <c r="G173" i="42" s="1"/>
  <c r="F175" i="42"/>
  <c r="E175" i="42"/>
  <c r="D175" i="42"/>
  <c r="D174" i="42" s="1"/>
  <c r="C175" i="42"/>
  <c r="J174" i="42"/>
  <c r="J173" i="42" s="1"/>
  <c r="I174" i="42"/>
  <c r="F174" i="42"/>
  <c r="F173" i="42" s="1"/>
  <c r="E174" i="42"/>
  <c r="E173" i="42" s="1"/>
  <c r="K173" i="42"/>
  <c r="H172" i="42"/>
  <c r="C172" i="42"/>
  <c r="H171" i="42"/>
  <c r="C171" i="42"/>
  <c r="H170" i="42"/>
  <c r="C170" i="42"/>
  <c r="H169" i="42"/>
  <c r="C169" i="42"/>
  <c r="H168" i="42"/>
  <c r="C168" i="42"/>
  <c r="H167" i="42"/>
  <c r="C167" i="42"/>
  <c r="L166" i="42"/>
  <c r="K166" i="42"/>
  <c r="J166" i="42"/>
  <c r="J165" i="42" s="1"/>
  <c r="I166" i="42"/>
  <c r="G166" i="42"/>
  <c r="F166" i="42"/>
  <c r="F165" i="42" s="1"/>
  <c r="E166" i="42"/>
  <c r="D166" i="42"/>
  <c r="L165" i="42"/>
  <c r="K165" i="42"/>
  <c r="G165" i="42"/>
  <c r="D165" i="42"/>
  <c r="H164" i="42"/>
  <c r="C164" i="42"/>
  <c r="H163" i="42"/>
  <c r="C163" i="42"/>
  <c r="H162" i="42"/>
  <c r="C162" i="42"/>
  <c r="H161" i="42"/>
  <c r="C161" i="42"/>
  <c r="L160" i="42"/>
  <c r="K160" i="42"/>
  <c r="J160" i="42"/>
  <c r="I160" i="42"/>
  <c r="H160" i="42" s="1"/>
  <c r="G160" i="42"/>
  <c r="F160" i="42"/>
  <c r="E160" i="42"/>
  <c r="D160" i="42"/>
  <c r="H159" i="42"/>
  <c r="C159" i="42"/>
  <c r="H158" i="42"/>
  <c r="C158" i="42"/>
  <c r="H157" i="42"/>
  <c r="C157" i="42"/>
  <c r="H156" i="42"/>
  <c r="C156" i="42"/>
  <c r="H155" i="42"/>
  <c r="C155" i="42"/>
  <c r="H154" i="42"/>
  <c r="C154" i="42"/>
  <c r="H153" i="42"/>
  <c r="C153" i="42"/>
  <c r="H152" i="42"/>
  <c r="C152" i="42"/>
  <c r="L151" i="42"/>
  <c r="K151" i="42"/>
  <c r="H151" i="42" s="1"/>
  <c r="J151" i="42"/>
  <c r="I151" i="42"/>
  <c r="G151" i="42"/>
  <c r="F151" i="42"/>
  <c r="E151" i="42"/>
  <c r="D151" i="42"/>
  <c r="C151" i="42"/>
  <c r="H150" i="42"/>
  <c r="C150" i="42"/>
  <c r="H149" i="42"/>
  <c r="C149" i="42"/>
  <c r="H148" i="42"/>
  <c r="C148" i="42"/>
  <c r="H147" i="42"/>
  <c r="C147" i="42"/>
  <c r="H146" i="42"/>
  <c r="C146" i="42"/>
  <c r="H145" i="42"/>
  <c r="C145" i="42"/>
  <c r="L144" i="42"/>
  <c r="K144" i="42"/>
  <c r="J144" i="42"/>
  <c r="I144" i="42"/>
  <c r="H144" i="42" s="1"/>
  <c r="G144" i="42"/>
  <c r="F144" i="42"/>
  <c r="E144" i="42"/>
  <c r="C144" i="42" s="1"/>
  <c r="D144" i="42"/>
  <c r="H143" i="42"/>
  <c r="C143" i="42"/>
  <c r="H142" i="42"/>
  <c r="C142" i="42"/>
  <c r="L141" i="42"/>
  <c r="K141" i="42"/>
  <c r="H141" i="42" s="1"/>
  <c r="J141" i="42"/>
  <c r="I141" i="42"/>
  <c r="G141" i="42"/>
  <c r="F141" i="42"/>
  <c r="E141" i="42"/>
  <c r="D141" i="42"/>
  <c r="C141" i="42"/>
  <c r="H140" i="42"/>
  <c r="C140" i="42"/>
  <c r="H139" i="42"/>
  <c r="C139" i="42"/>
  <c r="H138" i="42"/>
  <c r="C138" i="42"/>
  <c r="H137" i="42"/>
  <c r="C137" i="42"/>
  <c r="L136" i="42"/>
  <c r="K136" i="42"/>
  <c r="J136" i="42"/>
  <c r="I136" i="42"/>
  <c r="H136" i="42" s="1"/>
  <c r="G136" i="42"/>
  <c r="F136" i="42"/>
  <c r="E136" i="42"/>
  <c r="D136" i="42"/>
  <c r="H135" i="42"/>
  <c r="C135" i="42"/>
  <c r="H134" i="42"/>
  <c r="C134" i="42"/>
  <c r="H133" i="42"/>
  <c r="C133" i="42"/>
  <c r="H132" i="42"/>
  <c r="C132" i="42"/>
  <c r="L131" i="42"/>
  <c r="L130" i="42" s="1"/>
  <c r="K131" i="42"/>
  <c r="J131" i="42"/>
  <c r="I131" i="42"/>
  <c r="H131" i="42"/>
  <c r="G131" i="42"/>
  <c r="G130" i="42" s="1"/>
  <c r="F131" i="42"/>
  <c r="E131" i="42"/>
  <c r="D131" i="42"/>
  <c r="J130" i="42"/>
  <c r="F130" i="42"/>
  <c r="H129" i="42"/>
  <c r="H128" i="42" s="1"/>
  <c r="C129" i="42"/>
  <c r="C128" i="42" s="1"/>
  <c r="L128" i="42"/>
  <c r="K128" i="42"/>
  <c r="J128" i="42"/>
  <c r="I128" i="42"/>
  <c r="G128" i="42"/>
  <c r="F128" i="42"/>
  <c r="E128" i="42"/>
  <c r="D128" i="42"/>
  <c r="H127" i="42"/>
  <c r="C127" i="42"/>
  <c r="H126" i="42"/>
  <c r="C126" i="42"/>
  <c r="H125" i="42"/>
  <c r="C125" i="42"/>
  <c r="H124" i="42"/>
  <c r="C124" i="42"/>
  <c r="H123" i="42"/>
  <c r="C123" i="42"/>
  <c r="L122" i="42"/>
  <c r="K122" i="42"/>
  <c r="J122" i="42"/>
  <c r="I122" i="42"/>
  <c r="G122" i="42"/>
  <c r="F122" i="42"/>
  <c r="E122" i="42"/>
  <c r="C122" i="42" s="1"/>
  <c r="D122" i="42"/>
  <c r="H121" i="42"/>
  <c r="C121" i="42"/>
  <c r="H120" i="42"/>
  <c r="C120" i="42"/>
  <c r="H119" i="42"/>
  <c r="C119" i="42"/>
  <c r="H118" i="42"/>
  <c r="C118" i="42"/>
  <c r="I117" i="42"/>
  <c r="I116" i="42" s="1"/>
  <c r="H117" i="42"/>
  <c r="C117" i="42"/>
  <c r="L116" i="42"/>
  <c r="K116" i="42"/>
  <c r="J116" i="42"/>
  <c r="G116" i="42"/>
  <c r="G83" i="42" s="1"/>
  <c r="F116" i="42"/>
  <c r="E116" i="42"/>
  <c r="D116" i="42"/>
  <c r="C116" i="42"/>
  <c r="H115" i="42"/>
  <c r="C115" i="42"/>
  <c r="H114" i="42"/>
  <c r="C114" i="42"/>
  <c r="H113" i="42"/>
  <c r="C113" i="42"/>
  <c r="L112" i="42"/>
  <c r="K112" i="42"/>
  <c r="J112" i="42"/>
  <c r="I112" i="42"/>
  <c r="G112" i="42"/>
  <c r="F112" i="42"/>
  <c r="C112" i="42" s="1"/>
  <c r="E112" i="42"/>
  <c r="D112" i="42"/>
  <c r="H111" i="42"/>
  <c r="C111" i="42"/>
  <c r="H110" i="42"/>
  <c r="C110" i="42"/>
  <c r="H109" i="42"/>
  <c r="C109" i="42"/>
  <c r="H108" i="42"/>
  <c r="C108" i="42"/>
  <c r="H107" i="42"/>
  <c r="C107" i="42"/>
  <c r="H106" i="42"/>
  <c r="C106" i="42"/>
  <c r="H105" i="42"/>
  <c r="C105" i="42"/>
  <c r="H104" i="42"/>
  <c r="C104" i="42"/>
  <c r="L103" i="42"/>
  <c r="K103" i="42"/>
  <c r="J103" i="42"/>
  <c r="I103" i="42"/>
  <c r="H103" i="42"/>
  <c r="G103" i="42"/>
  <c r="F103" i="42"/>
  <c r="E103" i="42"/>
  <c r="D103" i="42"/>
  <c r="C103" i="42" s="1"/>
  <c r="H102" i="42"/>
  <c r="C102" i="42"/>
  <c r="H101" i="42"/>
  <c r="C101" i="42"/>
  <c r="H100" i="42"/>
  <c r="C100" i="42"/>
  <c r="H99" i="42"/>
  <c r="C99" i="42"/>
  <c r="H98" i="42"/>
  <c r="C98" i="42"/>
  <c r="H97" i="42"/>
  <c r="C97" i="42"/>
  <c r="H96" i="42"/>
  <c r="C96" i="42"/>
  <c r="L95" i="42"/>
  <c r="K95" i="42"/>
  <c r="J95" i="42"/>
  <c r="I95" i="42"/>
  <c r="H95" i="42"/>
  <c r="G95" i="42"/>
  <c r="F95" i="42"/>
  <c r="E95" i="42"/>
  <c r="D95" i="42"/>
  <c r="C95" i="42" s="1"/>
  <c r="H94" i="42"/>
  <c r="C94" i="42"/>
  <c r="H93" i="42"/>
  <c r="C93" i="42"/>
  <c r="H92" i="42"/>
  <c r="C92" i="42"/>
  <c r="K91" i="42"/>
  <c r="H91" i="42" s="1"/>
  <c r="I91" i="42"/>
  <c r="C91" i="42"/>
  <c r="H90" i="42"/>
  <c r="C90" i="42"/>
  <c r="L89" i="42"/>
  <c r="K89" i="42"/>
  <c r="J89" i="42"/>
  <c r="J83" i="42" s="1"/>
  <c r="I89" i="42"/>
  <c r="G89" i="42"/>
  <c r="F89" i="42"/>
  <c r="C89" i="42" s="1"/>
  <c r="E89" i="42"/>
  <c r="D89" i="42"/>
  <c r="H88" i="42"/>
  <c r="C88" i="42"/>
  <c r="H87" i="42"/>
  <c r="C87" i="42"/>
  <c r="H86" i="42"/>
  <c r="C86" i="42"/>
  <c r="H85" i="42"/>
  <c r="C85" i="42"/>
  <c r="L84" i="42"/>
  <c r="L83" i="42" s="1"/>
  <c r="L75" i="42" s="1"/>
  <c r="K84" i="42"/>
  <c r="J84" i="42"/>
  <c r="I84" i="42"/>
  <c r="H84" i="42"/>
  <c r="G84" i="42"/>
  <c r="F84" i="42"/>
  <c r="E84" i="42"/>
  <c r="D84" i="42"/>
  <c r="H82" i="42"/>
  <c r="C82" i="42"/>
  <c r="H81" i="42"/>
  <c r="C81" i="42"/>
  <c r="L80" i="42"/>
  <c r="K80" i="42"/>
  <c r="J80" i="42"/>
  <c r="I80" i="42"/>
  <c r="G80" i="42"/>
  <c r="F80" i="42"/>
  <c r="F76" i="42" s="1"/>
  <c r="E80" i="42"/>
  <c r="E76" i="42" s="1"/>
  <c r="C76" i="42" s="1"/>
  <c r="D80" i="42"/>
  <c r="H79" i="42"/>
  <c r="C79" i="42"/>
  <c r="H78" i="42"/>
  <c r="C78" i="42"/>
  <c r="L77" i="42"/>
  <c r="K77" i="42"/>
  <c r="K76" i="42" s="1"/>
  <c r="J77" i="42"/>
  <c r="J76" i="42" s="1"/>
  <c r="J75" i="42" s="1"/>
  <c r="I77" i="42"/>
  <c r="G77" i="42"/>
  <c r="G76" i="42" s="1"/>
  <c r="G75" i="42" s="1"/>
  <c r="F77" i="42"/>
  <c r="E77" i="42"/>
  <c r="D77" i="42"/>
  <c r="C77" i="42"/>
  <c r="L76" i="42"/>
  <c r="D76" i="42"/>
  <c r="H74" i="42"/>
  <c r="C74" i="42"/>
  <c r="H73" i="42"/>
  <c r="C73" i="42"/>
  <c r="H72" i="42"/>
  <c r="C72" i="42"/>
  <c r="H71" i="42"/>
  <c r="C71" i="42"/>
  <c r="J70" i="42"/>
  <c r="H70" i="42"/>
  <c r="C70" i="42"/>
  <c r="L69" i="42"/>
  <c r="K69" i="42"/>
  <c r="J69" i="42"/>
  <c r="I69" i="42"/>
  <c r="G69" i="42"/>
  <c r="F69" i="42"/>
  <c r="F67" i="42" s="1"/>
  <c r="E69" i="42"/>
  <c r="E67" i="42" s="1"/>
  <c r="D69" i="42"/>
  <c r="J68" i="42"/>
  <c r="C68" i="42"/>
  <c r="L67" i="42"/>
  <c r="K67" i="42"/>
  <c r="G67" i="42"/>
  <c r="C67" i="42" s="1"/>
  <c r="D67" i="42"/>
  <c r="H66" i="42"/>
  <c r="C66" i="42"/>
  <c r="J65" i="42"/>
  <c r="H65" i="42"/>
  <c r="C65" i="42"/>
  <c r="H64" i="42"/>
  <c r="C64" i="42"/>
  <c r="H63" i="42"/>
  <c r="C63" i="42"/>
  <c r="H62" i="42"/>
  <c r="C62" i="42"/>
  <c r="H61" i="42"/>
  <c r="C61" i="42"/>
  <c r="H60" i="42"/>
  <c r="C60" i="42"/>
  <c r="H59" i="42"/>
  <c r="C59" i="42"/>
  <c r="L58" i="42"/>
  <c r="K58" i="42"/>
  <c r="J58" i="42"/>
  <c r="I58" i="42"/>
  <c r="G58" i="42"/>
  <c r="F58" i="42"/>
  <c r="F54" i="42" s="1"/>
  <c r="F53" i="42" s="1"/>
  <c r="E58" i="42"/>
  <c r="C58" i="42" s="1"/>
  <c r="D58" i="42"/>
  <c r="J57" i="42"/>
  <c r="C57" i="42"/>
  <c r="H56" i="42"/>
  <c r="C56" i="42"/>
  <c r="L55" i="42"/>
  <c r="L54" i="42" s="1"/>
  <c r="L53" i="42" s="1"/>
  <c r="L52" i="42" s="1"/>
  <c r="L51" i="42" s="1"/>
  <c r="L50" i="42" s="1"/>
  <c r="K55" i="42"/>
  <c r="I55" i="42"/>
  <c r="G55" i="42"/>
  <c r="F55" i="42"/>
  <c r="E55" i="42"/>
  <c r="E54" i="42" s="1"/>
  <c r="E53" i="42" s="1"/>
  <c r="D55" i="42"/>
  <c r="C55" i="42" s="1"/>
  <c r="K54" i="42"/>
  <c r="K53" i="42" s="1"/>
  <c r="G54" i="42"/>
  <c r="G53" i="42" s="1"/>
  <c r="G52" i="42" s="1"/>
  <c r="H47" i="42"/>
  <c r="C47" i="42"/>
  <c r="H46" i="42"/>
  <c r="C46" i="42"/>
  <c r="L45" i="42"/>
  <c r="H45" i="42" s="1"/>
  <c r="G45" i="42"/>
  <c r="C45" i="42"/>
  <c r="H44" i="42"/>
  <c r="C44" i="42"/>
  <c r="K43" i="42"/>
  <c r="J43" i="42"/>
  <c r="I43" i="42"/>
  <c r="F43" i="42"/>
  <c r="E43" i="42"/>
  <c r="D43" i="42"/>
  <c r="C43" i="42" s="1"/>
  <c r="H42" i="42"/>
  <c r="C42" i="42"/>
  <c r="I41" i="42"/>
  <c r="H41" i="42" s="1"/>
  <c r="D41" i="42"/>
  <c r="C41" i="42"/>
  <c r="H40" i="42"/>
  <c r="C40" i="42"/>
  <c r="H39" i="42"/>
  <c r="C39" i="42"/>
  <c r="H38" i="42"/>
  <c r="C38" i="42"/>
  <c r="H37" i="42"/>
  <c r="C37" i="42"/>
  <c r="K36" i="42"/>
  <c r="H36" i="42" s="1"/>
  <c r="F36" i="42"/>
  <c r="C36" i="42"/>
  <c r="H35" i="42"/>
  <c r="C35" i="42"/>
  <c r="H34" i="42"/>
  <c r="C34" i="42"/>
  <c r="K33" i="42"/>
  <c r="H33" i="42" s="1"/>
  <c r="F33" i="42"/>
  <c r="C33" i="42"/>
  <c r="H32" i="42"/>
  <c r="C32" i="42"/>
  <c r="K31" i="42"/>
  <c r="H31" i="42"/>
  <c r="F31" i="42"/>
  <c r="C31" i="42" s="1"/>
  <c r="H30" i="42"/>
  <c r="C30" i="42"/>
  <c r="H29" i="42"/>
  <c r="C29" i="42"/>
  <c r="H28" i="42"/>
  <c r="C28" i="42"/>
  <c r="K27" i="42"/>
  <c r="H27" i="42" s="1"/>
  <c r="F27" i="42"/>
  <c r="C27" i="42"/>
  <c r="K26" i="42"/>
  <c r="H26" i="42" s="1"/>
  <c r="H25" i="42"/>
  <c r="C25" i="42"/>
  <c r="C24" i="42"/>
  <c r="H23" i="42"/>
  <c r="C23" i="42"/>
  <c r="H22" i="42"/>
  <c r="C22" i="42"/>
  <c r="L21" i="42"/>
  <c r="L289" i="42" s="1"/>
  <c r="L288" i="42" s="1"/>
  <c r="K21" i="42"/>
  <c r="J21" i="42"/>
  <c r="J289" i="42" s="1"/>
  <c r="J288" i="42" s="1"/>
  <c r="I21" i="42"/>
  <c r="I289" i="42" s="1"/>
  <c r="I288" i="42" s="1"/>
  <c r="G21" i="42"/>
  <c r="F21" i="42"/>
  <c r="F289" i="42" s="1"/>
  <c r="F288" i="42" s="1"/>
  <c r="E21" i="42"/>
  <c r="E289" i="42" s="1"/>
  <c r="E288" i="42" s="1"/>
  <c r="D21" i="42"/>
  <c r="D289" i="42" s="1"/>
  <c r="D288" i="42" s="1"/>
  <c r="C21" i="42"/>
  <c r="C289" i="42" s="1"/>
  <c r="L20" i="42"/>
  <c r="E20" i="42"/>
  <c r="D20" i="42"/>
  <c r="H298" i="41"/>
  <c r="C298" i="41"/>
  <c r="H297" i="41"/>
  <c r="C297" i="41"/>
  <c r="H296" i="41"/>
  <c r="C296" i="41"/>
  <c r="H295" i="41"/>
  <c r="C295" i="41"/>
  <c r="H294" i="41"/>
  <c r="C294" i="41"/>
  <c r="H293" i="41"/>
  <c r="C293" i="41"/>
  <c r="H292" i="41"/>
  <c r="C292" i="41"/>
  <c r="C290" i="41" s="1"/>
  <c r="H291" i="41"/>
  <c r="H290" i="41" s="1"/>
  <c r="C291" i="41"/>
  <c r="L290" i="41"/>
  <c r="K290" i="41"/>
  <c r="J290" i="41"/>
  <c r="I290" i="41"/>
  <c r="G290" i="41"/>
  <c r="F290" i="41"/>
  <c r="E290" i="41"/>
  <c r="D290" i="41"/>
  <c r="H285" i="41"/>
  <c r="C285" i="41"/>
  <c r="H284" i="41"/>
  <c r="C284" i="41"/>
  <c r="L283" i="41"/>
  <c r="K283" i="41"/>
  <c r="J283" i="41"/>
  <c r="I283" i="41"/>
  <c r="G283" i="41"/>
  <c r="F283" i="41"/>
  <c r="E283" i="41"/>
  <c r="D283" i="41"/>
  <c r="H282" i="41"/>
  <c r="C282" i="41"/>
  <c r="L281" i="41"/>
  <c r="K281" i="41"/>
  <c r="J281" i="41"/>
  <c r="I281" i="41"/>
  <c r="H281" i="41" s="1"/>
  <c r="G281" i="41"/>
  <c r="F281" i="41"/>
  <c r="E281" i="41"/>
  <c r="E269" i="41" s="1"/>
  <c r="D281" i="41"/>
  <c r="H280" i="41"/>
  <c r="C280" i="41"/>
  <c r="H279" i="41"/>
  <c r="C279" i="41"/>
  <c r="H278" i="41"/>
  <c r="C278" i="41"/>
  <c r="H277" i="41"/>
  <c r="C277" i="41"/>
  <c r="L276" i="41"/>
  <c r="K276" i="41"/>
  <c r="J276" i="41"/>
  <c r="H276" i="41" s="1"/>
  <c r="I276" i="41"/>
  <c r="G276" i="41"/>
  <c r="G270" i="41" s="1"/>
  <c r="F276" i="41"/>
  <c r="E276" i="41"/>
  <c r="D276" i="41"/>
  <c r="C276" i="41"/>
  <c r="H275" i="41"/>
  <c r="C275" i="41"/>
  <c r="H274" i="41"/>
  <c r="C274" i="41"/>
  <c r="H273" i="41"/>
  <c r="C273" i="41"/>
  <c r="L272" i="41"/>
  <c r="K272" i="41"/>
  <c r="K270" i="41" s="1"/>
  <c r="K269" i="41" s="1"/>
  <c r="J272" i="41"/>
  <c r="I272" i="41"/>
  <c r="G272" i="41"/>
  <c r="F272" i="41"/>
  <c r="E272" i="41"/>
  <c r="D272" i="41"/>
  <c r="C272" i="41"/>
  <c r="H271" i="41"/>
  <c r="C271" i="41"/>
  <c r="L270" i="41"/>
  <c r="J270" i="41"/>
  <c r="I270" i="41"/>
  <c r="F270" i="41"/>
  <c r="F269" i="41" s="1"/>
  <c r="E270" i="41"/>
  <c r="D270" i="41"/>
  <c r="L269" i="41"/>
  <c r="I269" i="41"/>
  <c r="D269" i="41"/>
  <c r="H268" i="41"/>
  <c r="C268" i="41"/>
  <c r="H267" i="41"/>
  <c r="C267" i="41"/>
  <c r="H266" i="41"/>
  <c r="C266" i="41"/>
  <c r="H265" i="41"/>
  <c r="C265" i="41"/>
  <c r="L264" i="41"/>
  <c r="K264" i="41"/>
  <c r="J264" i="41"/>
  <c r="I264" i="41"/>
  <c r="G264" i="41"/>
  <c r="F264" i="41"/>
  <c r="E264" i="41"/>
  <c r="D264" i="41"/>
  <c r="C264" i="41"/>
  <c r="H263" i="41"/>
  <c r="C263" i="41"/>
  <c r="H262" i="41"/>
  <c r="C262" i="41"/>
  <c r="H261" i="41"/>
  <c r="C261" i="41"/>
  <c r="L260" i="41"/>
  <c r="K260" i="41"/>
  <c r="J260" i="41"/>
  <c r="H260" i="41" s="1"/>
  <c r="I260" i="41"/>
  <c r="G260" i="41"/>
  <c r="G259" i="41" s="1"/>
  <c r="F260" i="41"/>
  <c r="F259" i="41" s="1"/>
  <c r="E260" i="41"/>
  <c r="D260" i="41"/>
  <c r="C260" i="41"/>
  <c r="L259" i="41"/>
  <c r="I259" i="41"/>
  <c r="E259" i="41"/>
  <c r="D259" i="41"/>
  <c r="C259" i="41" s="1"/>
  <c r="H258" i="41"/>
  <c r="C258" i="41"/>
  <c r="H257" i="41"/>
  <c r="C257" i="41"/>
  <c r="H256" i="41"/>
  <c r="C256" i="41"/>
  <c r="H255" i="41"/>
  <c r="C255" i="41"/>
  <c r="H254" i="41"/>
  <c r="C254" i="41"/>
  <c r="H253" i="41"/>
  <c r="C253" i="41"/>
  <c r="L252" i="41"/>
  <c r="K252" i="41"/>
  <c r="K251" i="41" s="1"/>
  <c r="J252" i="41"/>
  <c r="I252" i="41"/>
  <c r="G252" i="41"/>
  <c r="G251" i="41" s="1"/>
  <c r="F252" i="41"/>
  <c r="F251" i="41" s="1"/>
  <c r="E252" i="41"/>
  <c r="D252" i="41"/>
  <c r="C252" i="41"/>
  <c r="L251" i="41"/>
  <c r="I251" i="41"/>
  <c r="E251" i="41"/>
  <c r="D251" i="41"/>
  <c r="H250" i="41"/>
  <c r="C250" i="41"/>
  <c r="H249" i="41"/>
  <c r="C249" i="41"/>
  <c r="H248" i="41"/>
  <c r="C248" i="41"/>
  <c r="H247" i="41"/>
  <c r="C247" i="41"/>
  <c r="L246" i="41"/>
  <c r="K246" i="41"/>
  <c r="J246" i="41"/>
  <c r="H246" i="41" s="1"/>
  <c r="I246" i="41"/>
  <c r="G246" i="41"/>
  <c r="F246" i="41"/>
  <c r="E246" i="41"/>
  <c r="D246" i="41"/>
  <c r="C246" i="41"/>
  <c r="H245" i="41"/>
  <c r="C245" i="41"/>
  <c r="H244" i="41"/>
  <c r="C244" i="41"/>
  <c r="H243" i="41"/>
  <c r="C243" i="41"/>
  <c r="H242" i="41"/>
  <c r="C242" i="41"/>
  <c r="H241" i="41"/>
  <c r="C241" i="41"/>
  <c r="H240" i="41"/>
  <c r="C240" i="41"/>
  <c r="H239" i="41"/>
  <c r="C239" i="41"/>
  <c r="L238" i="41"/>
  <c r="K238" i="41"/>
  <c r="K231" i="41" s="1"/>
  <c r="J238" i="41"/>
  <c r="I238" i="41"/>
  <c r="G238" i="41"/>
  <c r="F238" i="41"/>
  <c r="F231" i="41" s="1"/>
  <c r="E238" i="41"/>
  <c r="D238" i="41"/>
  <c r="C238" i="41"/>
  <c r="H237" i="41"/>
  <c r="C237" i="41"/>
  <c r="H236" i="41"/>
  <c r="C236" i="41"/>
  <c r="L235" i="41"/>
  <c r="K235" i="41"/>
  <c r="J235" i="41"/>
  <c r="I235" i="41"/>
  <c r="H235" i="41" s="1"/>
  <c r="G235" i="41"/>
  <c r="F235" i="41"/>
  <c r="E235" i="41"/>
  <c r="D235" i="41"/>
  <c r="H234" i="41"/>
  <c r="C234" i="41"/>
  <c r="L233" i="41"/>
  <c r="K233" i="41"/>
  <c r="J233" i="41"/>
  <c r="I233" i="41"/>
  <c r="H233" i="41" s="1"/>
  <c r="G233" i="41"/>
  <c r="F233" i="41"/>
  <c r="E233" i="41"/>
  <c r="E231" i="41" s="1"/>
  <c r="E230" i="41" s="1"/>
  <c r="D233" i="41"/>
  <c r="H232" i="41"/>
  <c r="C232" i="41"/>
  <c r="L231" i="41"/>
  <c r="L230" i="41" s="1"/>
  <c r="I231" i="41"/>
  <c r="D231" i="41"/>
  <c r="F230" i="41"/>
  <c r="H229" i="41"/>
  <c r="C229" i="41"/>
  <c r="H228" i="41"/>
  <c r="C228" i="41"/>
  <c r="L227" i="41"/>
  <c r="K227" i="41"/>
  <c r="J227" i="41"/>
  <c r="I227" i="41"/>
  <c r="H227" i="41"/>
  <c r="G227" i="41"/>
  <c r="F227" i="41"/>
  <c r="E227" i="41"/>
  <c r="D227" i="41"/>
  <c r="C227" i="41" s="1"/>
  <c r="H226" i="41"/>
  <c r="C226" i="41"/>
  <c r="H225" i="41"/>
  <c r="C225" i="41"/>
  <c r="K224" i="41"/>
  <c r="I224" i="41"/>
  <c r="H224" i="41" s="1"/>
  <c r="C224" i="41"/>
  <c r="I223" i="41"/>
  <c r="H223" i="41"/>
  <c r="C223" i="41"/>
  <c r="H222" i="41"/>
  <c r="C222" i="41"/>
  <c r="H221" i="41"/>
  <c r="C221" i="41"/>
  <c r="H220" i="41"/>
  <c r="C220" i="41"/>
  <c r="H219" i="41"/>
  <c r="C219" i="41"/>
  <c r="H218" i="41"/>
  <c r="C218" i="41"/>
  <c r="H217" i="41"/>
  <c r="C217" i="41"/>
  <c r="L216" i="41"/>
  <c r="K216" i="41"/>
  <c r="J216" i="41"/>
  <c r="G216" i="41"/>
  <c r="F216" i="41"/>
  <c r="E216" i="41"/>
  <c r="E204" i="41" s="1"/>
  <c r="D216" i="41"/>
  <c r="H215" i="41"/>
  <c r="C215" i="41"/>
  <c r="H214" i="41"/>
  <c r="C214" i="41"/>
  <c r="H213" i="41"/>
  <c r="C213" i="41"/>
  <c r="H212" i="41"/>
  <c r="C212" i="41"/>
  <c r="H211" i="41"/>
  <c r="C211" i="41"/>
  <c r="H210" i="41"/>
  <c r="C210" i="41"/>
  <c r="H209" i="41"/>
  <c r="C209" i="41"/>
  <c r="H208" i="41"/>
  <c r="C208" i="41"/>
  <c r="H207" i="41"/>
  <c r="C207" i="41"/>
  <c r="H206" i="41"/>
  <c r="C206" i="41"/>
  <c r="L205" i="41"/>
  <c r="L204" i="41" s="1"/>
  <c r="K205" i="41"/>
  <c r="K204" i="41" s="1"/>
  <c r="J205" i="41"/>
  <c r="I205" i="41"/>
  <c r="H205" i="41"/>
  <c r="G205" i="41"/>
  <c r="G204" i="41" s="1"/>
  <c r="F205" i="41"/>
  <c r="E205" i="41"/>
  <c r="D205" i="41"/>
  <c r="D204" i="41" s="1"/>
  <c r="J204" i="41"/>
  <c r="F204" i="41"/>
  <c r="H203" i="41"/>
  <c r="C203" i="41"/>
  <c r="H202" i="41"/>
  <c r="C202" i="41"/>
  <c r="H201" i="41"/>
  <c r="C201" i="41"/>
  <c r="H200" i="41"/>
  <c r="C200" i="41"/>
  <c r="H199" i="41"/>
  <c r="C199" i="41"/>
  <c r="L198" i="41"/>
  <c r="K198" i="41"/>
  <c r="J198" i="41"/>
  <c r="J196" i="41" s="1"/>
  <c r="J195" i="41" s="1"/>
  <c r="I198" i="41"/>
  <c r="I196" i="41" s="1"/>
  <c r="G198" i="41"/>
  <c r="F198" i="41"/>
  <c r="E198" i="41"/>
  <c r="E196" i="41" s="1"/>
  <c r="D198" i="41"/>
  <c r="H197" i="41"/>
  <c r="C197" i="41"/>
  <c r="L196" i="41"/>
  <c r="L195" i="41" s="1"/>
  <c r="L194" i="41" s="1"/>
  <c r="K196" i="41"/>
  <c r="G196" i="41"/>
  <c r="F196" i="41"/>
  <c r="D196" i="41"/>
  <c r="D195" i="41" s="1"/>
  <c r="K195" i="41"/>
  <c r="G195" i="41"/>
  <c r="F195" i="41"/>
  <c r="F194" i="41" s="1"/>
  <c r="H193" i="41"/>
  <c r="C193" i="41"/>
  <c r="L192" i="41"/>
  <c r="L191" i="41" s="1"/>
  <c r="L187" i="41" s="1"/>
  <c r="K192" i="41"/>
  <c r="J192" i="41"/>
  <c r="J191" i="41" s="1"/>
  <c r="I192" i="41"/>
  <c r="I191" i="41" s="1"/>
  <c r="G192" i="41"/>
  <c r="F192" i="41"/>
  <c r="E192" i="41"/>
  <c r="E191" i="41" s="1"/>
  <c r="D192" i="41"/>
  <c r="K191" i="41"/>
  <c r="K187" i="41" s="1"/>
  <c r="G191" i="41"/>
  <c r="F191" i="41"/>
  <c r="F187" i="41" s="1"/>
  <c r="H190" i="41"/>
  <c r="C190" i="41"/>
  <c r="H189" i="41"/>
  <c r="C189" i="41"/>
  <c r="L188" i="41"/>
  <c r="K188" i="41"/>
  <c r="J188" i="41"/>
  <c r="I188" i="41"/>
  <c r="I187" i="41" s="1"/>
  <c r="G188" i="41"/>
  <c r="F188" i="41"/>
  <c r="E188" i="41"/>
  <c r="D188" i="41"/>
  <c r="G187" i="41"/>
  <c r="E187" i="41"/>
  <c r="H186" i="41"/>
  <c r="C186" i="41"/>
  <c r="H185" i="41"/>
  <c r="C185" i="41"/>
  <c r="L184" i="41"/>
  <c r="K184" i="41"/>
  <c r="J184" i="41"/>
  <c r="I184" i="41"/>
  <c r="H184" i="41" s="1"/>
  <c r="G184" i="41"/>
  <c r="F184" i="41"/>
  <c r="E184" i="41"/>
  <c r="C184" i="41" s="1"/>
  <c r="D184" i="41"/>
  <c r="H183" i="41"/>
  <c r="C183" i="41"/>
  <c r="H182" i="41"/>
  <c r="C182" i="41"/>
  <c r="H181" i="41"/>
  <c r="C181" i="41"/>
  <c r="H180" i="41"/>
  <c r="C180" i="41"/>
  <c r="L179" i="41"/>
  <c r="K179" i="41"/>
  <c r="J179" i="41"/>
  <c r="I179" i="41"/>
  <c r="H179" i="41" s="1"/>
  <c r="G179" i="41"/>
  <c r="F179" i="41"/>
  <c r="E179" i="41"/>
  <c r="D179" i="41"/>
  <c r="C179" i="41"/>
  <c r="H178" i="41"/>
  <c r="C178" i="41"/>
  <c r="H177" i="41"/>
  <c r="C177" i="41"/>
  <c r="H176" i="41"/>
  <c r="C176" i="41"/>
  <c r="L175" i="41"/>
  <c r="K175" i="41"/>
  <c r="K174" i="41" s="1"/>
  <c r="K173" i="41" s="1"/>
  <c r="J175" i="41"/>
  <c r="J174" i="41" s="1"/>
  <c r="J173" i="41" s="1"/>
  <c r="I175" i="41"/>
  <c r="H175" i="41" s="1"/>
  <c r="G175" i="41"/>
  <c r="G174" i="41" s="1"/>
  <c r="G173" i="41" s="1"/>
  <c r="F175" i="41"/>
  <c r="F174" i="41" s="1"/>
  <c r="F173" i="41" s="1"/>
  <c r="E175" i="41"/>
  <c r="D175" i="41"/>
  <c r="C175" i="41"/>
  <c r="L174" i="41"/>
  <c r="L173" i="41" s="1"/>
  <c r="I174" i="41"/>
  <c r="E174" i="41"/>
  <c r="D174" i="41"/>
  <c r="D173" i="41" s="1"/>
  <c r="H172" i="41"/>
  <c r="C172" i="41"/>
  <c r="H171" i="41"/>
  <c r="C171" i="41"/>
  <c r="H170" i="41"/>
  <c r="C170" i="41"/>
  <c r="H169" i="41"/>
  <c r="C169" i="41"/>
  <c r="H168" i="41"/>
  <c r="C168" i="41"/>
  <c r="H167" i="41"/>
  <c r="C167" i="41"/>
  <c r="L166" i="41"/>
  <c r="K166" i="41"/>
  <c r="J166" i="41"/>
  <c r="I166" i="41"/>
  <c r="H166" i="41" s="1"/>
  <c r="G166" i="41"/>
  <c r="F166" i="41"/>
  <c r="E166" i="41"/>
  <c r="C166" i="41" s="1"/>
  <c r="D166" i="41"/>
  <c r="L165" i="41"/>
  <c r="K165" i="41"/>
  <c r="J165" i="41"/>
  <c r="G165" i="41"/>
  <c r="F165" i="41"/>
  <c r="D165" i="41"/>
  <c r="H164" i="41"/>
  <c r="C164" i="41"/>
  <c r="H163" i="41"/>
  <c r="C163" i="41"/>
  <c r="H162" i="41"/>
  <c r="C162" i="41"/>
  <c r="H161" i="41"/>
  <c r="C161" i="41"/>
  <c r="L160" i="41"/>
  <c r="K160" i="41"/>
  <c r="J160" i="41"/>
  <c r="I160" i="41"/>
  <c r="H160" i="41" s="1"/>
  <c r="G160" i="41"/>
  <c r="F160" i="41"/>
  <c r="E160" i="41"/>
  <c r="C160" i="41" s="1"/>
  <c r="D160" i="41"/>
  <c r="H159" i="41"/>
  <c r="C159" i="41"/>
  <c r="H158" i="41"/>
  <c r="C158" i="41"/>
  <c r="H157" i="41"/>
  <c r="C157" i="41"/>
  <c r="H156" i="41"/>
  <c r="C156" i="41"/>
  <c r="H155" i="41"/>
  <c r="C155" i="41"/>
  <c r="H154" i="41"/>
  <c r="C154" i="41"/>
  <c r="H153" i="41"/>
  <c r="C153" i="41"/>
  <c r="H152" i="41"/>
  <c r="C152" i="41"/>
  <c r="L151" i="41"/>
  <c r="K151" i="41"/>
  <c r="J151" i="41"/>
  <c r="I151" i="41"/>
  <c r="H151" i="41" s="1"/>
  <c r="G151" i="41"/>
  <c r="F151" i="41"/>
  <c r="E151" i="41"/>
  <c r="D151" i="41"/>
  <c r="C151" i="41"/>
  <c r="H150" i="41"/>
  <c r="C150" i="41"/>
  <c r="H149" i="41"/>
  <c r="C149" i="41"/>
  <c r="H148" i="41"/>
  <c r="C148" i="41"/>
  <c r="H147" i="41"/>
  <c r="C147" i="41"/>
  <c r="H146" i="41"/>
  <c r="C146" i="41"/>
  <c r="H145" i="41"/>
  <c r="C145" i="41"/>
  <c r="L144" i="41"/>
  <c r="K144" i="41"/>
  <c r="J144" i="41"/>
  <c r="I144" i="41"/>
  <c r="H144" i="41" s="1"/>
  <c r="G144" i="41"/>
  <c r="F144" i="41"/>
  <c r="E144" i="41"/>
  <c r="C144" i="41" s="1"/>
  <c r="D144" i="41"/>
  <c r="H143" i="41"/>
  <c r="C143" i="41"/>
  <c r="H142" i="41"/>
  <c r="C142" i="41"/>
  <c r="L141" i="41"/>
  <c r="K141" i="41"/>
  <c r="J141" i="41"/>
  <c r="I141" i="41"/>
  <c r="H141" i="41" s="1"/>
  <c r="G141" i="41"/>
  <c r="F141" i="41"/>
  <c r="E141" i="41"/>
  <c r="D141" i="41"/>
  <c r="C141" i="41"/>
  <c r="H140" i="41"/>
  <c r="C140" i="41"/>
  <c r="H139" i="41"/>
  <c r="C139" i="41"/>
  <c r="H138" i="41"/>
  <c r="C138" i="41"/>
  <c r="H137" i="41"/>
  <c r="C137" i="41"/>
  <c r="L136" i="41"/>
  <c r="K136" i="41"/>
  <c r="K130" i="41" s="1"/>
  <c r="J136" i="41"/>
  <c r="I136" i="41"/>
  <c r="H136" i="41" s="1"/>
  <c r="G136" i="41"/>
  <c r="G130" i="41" s="1"/>
  <c r="F136" i="41"/>
  <c r="E136" i="41"/>
  <c r="E130" i="41" s="1"/>
  <c r="D136" i="41"/>
  <c r="H135" i="41"/>
  <c r="C135" i="41"/>
  <c r="H134" i="41"/>
  <c r="C134" i="41"/>
  <c r="I133" i="41"/>
  <c r="H133" i="41"/>
  <c r="C133" i="41"/>
  <c r="H132" i="41"/>
  <c r="C132" i="41"/>
  <c r="L131" i="41"/>
  <c r="L130" i="41" s="1"/>
  <c r="K131" i="41"/>
  <c r="J131" i="41"/>
  <c r="I131" i="41"/>
  <c r="H131" i="41"/>
  <c r="G131" i="41"/>
  <c r="F131" i="41"/>
  <c r="E131" i="41"/>
  <c r="D131" i="41"/>
  <c r="C131" i="41" s="1"/>
  <c r="J130" i="41"/>
  <c r="F130" i="41"/>
  <c r="H129" i="41"/>
  <c r="H128" i="41" s="1"/>
  <c r="C129" i="41"/>
  <c r="L128" i="41"/>
  <c r="K128" i="41"/>
  <c r="J128" i="41"/>
  <c r="I128" i="41"/>
  <c r="G128" i="41"/>
  <c r="F128" i="41"/>
  <c r="E128" i="41"/>
  <c r="D128" i="41"/>
  <c r="C128" i="41"/>
  <c r="K127" i="41"/>
  <c r="H127" i="41" s="1"/>
  <c r="C127" i="41"/>
  <c r="H126" i="41"/>
  <c r="C126" i="41"/>
  <c r="H125" i="41"/>
  <c r="C125" i="41"/>
  <c r="H124" i="41"/>
  <c r="C124" i="41"/>
  <c r="H123" i="41"/>
  <c r="C123" i="41"/>
  <c r="L122" i="41"/>
  <c r="K122" i="41"/>
  <c r="J122" i="41"/>
  <c r="I122" i="41"/>
  <c r="H122" i="41" s="1"/>
  <c r="G122" i="41"/>
  <c r="G83" i="41" s="1"/>
  <c r="F122" i="41"/>
  <c r="E122" i="41"/>
  <c r="D122" i="41"/>
  <c r="C122" i="41"/>
  <c r="H121" i="41"/>
  <c r="C121" i="41"/>
  <c r="H120" i="41"/>
  <c r="C120" i="41"/>
  <c r="H119" i="41"/>
  <c r="C119" i="41"/>
  <c r="K118" i="41"/>
  <c r="H118" i="41"/>
  <c r="C118" i="41"/>
  <c r="H117" i="41"/>
  <c r="C117" i="41"/>
  <c r="L116" i="41"/>
  <c r="K116" i="41"/>
  <c r="J116" i="41"/>
  <c r="I116" i="41"/>
  <c r="H116" i="41"/>
  <c r="G116" i="41"/>
  <c r="F116" i="41"/>
  <c r="E116" i="41"/>
  <c r="D116" i="41"/>
  <c r="C116" i="41" s="1"/>
  <c r="H115" i="41"/>
  <c r="C115" i="41"/>
  <c r="H114" i="41"/>
  <c r="C114" i="41"/>
  <c r="H113" i="41"/>
  <c r="C113" i="41"/>
  <c r="L112" i="41"/>
  <c r="K112" i="41"/>
  <c r="J112" i="41"/>
  <c r="I112" i="41"/>
  <c r="H112" i="41"/>
  <c r="G112" i="41"/>
  <c r="F112" i="41"/>
  <c r="E112" i="41"/>
  <c r="D112" i="41"/>
  <c r="C112" i="41" s="1"/>
  <c r="H111" i="41"/>
  <c r="C111" i="41"/>
  <c r="H110" i="41"/>
  <c r="C110" i="41"/>
  <c r="H109" i="41"/>
  <c r="C109" i="41"/>
  <c r="H108" i="41"/>
  <c r="C108" i="41"/>
  <c r="H107" i="41"/>
  <c r="C107" i="41"/>
  <c r="H106" i="41"/>
  <c r="C106" i="41"/>
  <c r="H105" i="41"/>
  <c r="C105" i="41"/>
  <c r="H104" i="41"/>
  <c r="C104" i="41"/>
  <c r="L103" i="41"/>
  <c r="K103" i="41"/>
  <c r="J103" i="41"/>
  <c r="H103" i="41" s="1"/>
  <c r="I103" i="41"/>
  <c r="G103" i="41"/>
  <c r="F103" i="41"/>
  <c r="E103" i="41"/>
  <c r="D103" i="41"/>
  <c r="C103" i="41" s="1"/>
  <c r="K102" i="41"/>
  <c r="K95" i="41" s="1"/>
  <c r="H95" i="41" s="1"/>
  <c r="I102" i="41"/>
  <c r="C102" i="41"/>
  <c r="H101" i="41"/>
  <c r="C101" i="41"/>
  <c r="H100" i="41"/>
  <c r="C100" i="41"/>
  <c r="H99" i="41"/>
  <c r="C99" i="41"/>
  <c r="H98" i="41"/>
  <c r="C98" i="41"/>
  <c r="H97" i="41"/>
  <c r="C97" i="41"/>
  <c r="H96" i="41"/>
  <c r="C96" i="41"/>
  <c r="L95" i="41"/>
  <c r="J95" i="41"/>
  <c r="I95" i="41"/>
  <c r="G95" i="41"/>
  <c r="F95" i="41"/>
  <c r="E95" i="41"/>
  <c r="D95" i="41"/>
  <c r="C95" i="41" s="1"/>
  <c r="H94" i="41"/>
  <c r="C94" i="41"/>
  <c r="H93" i="41"/>
  <c r="C93" i="41"/>
  <c r="H92" i="41"/>
  <c r="C92" i="41"/>
  <c r="H91" i="41"/>
  <c r="C91" i="41"/>
  <c r="K90" i="41"/>
  <c r="K89" i="41" s="1"/>
  <c r="K83" i="41" s="1"/>
  <c r="I90" i="41"/>
  <c r="H90" i="41"/>
  <c r="C90" i="41"/>
  <c r="L89" i="41"/>
  <c r="J89" i="41"/>
  <c r="I89" i="41"/>
  <c r="G89" i="41"/>
  <c r="F89" i="41"/>
  <c r="E89" i="41"/>
  <c r="D89" i="41"/>
  <c r="C89" i="41" s="1"/>
  <c r="H88" i="41"/>
  <c r="C88" i="41"/>
  <c r="H87" i="41"/>
  <c r="C87" i="41"/>
  <c r="H86" i="41"/>
  <c r="C86" i="41"/>
  <c r="H85" i="41"/>
  <c r="C85" i="41"/>
  <c r="L84" i="41"/>
  <c r="L83" i="41" s="1"/>
  <c r="K84" i="41"/>
  <c r="J84" i="41"/>
  <c r="I84" i="41"/>
  <c r="H84" i="41"/>
  <c r="G84" i="41"/>
  <c r="F84" i="41"/>
  <c r="E84" i="41"/>
  <c r="D84" i="41"/>
  <c r="C84" i="41" s="1"/>
  <c r="J83" i="41"/>
  <c r="J75" i="41" s="1"/>
  <c r="I83" i="41"/>
  <c r="F83" i="41"/>
  <c r="F75" i="41" s="1"/>
  <c r="E83" i="41"/>
  <c r="I82" i="41"/>
  <c r="H82" i="41" s="1"/>
  <c r="C82" i="41"/>
  <c r="H81" i="41"/>
  <c r="C81" i="41"/>
  <c r="L80" i="41"/>
  <c r="K80" i="41"/>
  <c r="J80" i="41"/>
  <c r="I80" i="41"/>
  <c r="H80" i="41" s="1"/>
  <c r="G80" i="41"/>
  <c r="F80" i="41"/>
  <c r="E80" i="41"/>
  <c r="C80" i="41" s="1"/>
  <c r="D80" i="41"/>
  <c r="H79" i="41"/>
  <c r="C79" i="41"/>
  <c r="H78" i="41"/>
  <c r="C78" i="41"/>
  <c r="L77" i="41"/>
  <c r="K77" i="41"/>
  <c r="K76" i="41" s="1"/>
  <c r="J77" i="41"/>
  <c r="I77" i="41"/>
  <c r="H77" i="41" s="1"/>
  <c r="G77" i="41"/>
  <c r="G76" i="41" s="1"/>
  <c r="G75" i="41" s="1"/>
  <c r="F77" i="41"/>
  <c r="E77" i="41"/>
  <c r="D77" i="41"/>
  <c r="C77" i="41"/>
  <c r="L76" i="41"/>
  <c r="J76" i="41"/>
  <c r="I76" i="41"/>
  <c r="F76" i="41"/>
  <c r="E76" i="41"/>
  <c r="D76" i="41"/>
  <c r="H74" i="41"/>
  <c r="C74" i="41"/>
  <c r="H73" i="41"/>
  <c r="C73" i="41"/>
  <c r="H72" i="41"/>
  <c r="C72" i="41"/>
  <c r="H71" i="41"/>
  <c r="C71" i="41"/>
  <c r="J70" i="41"/>
  <c r="H70" i="41"/>
  <c r="C70" i="41"/>
  <c r="L69" i="41"/>
  <c r="L67" i="41" s="1"/>
  <c r="K69" i="41"/>
  <c r="J69" i="41"/>
  <c r="I69" i="41"/>
  <c r="H69" i="41"/>
  <c r="G69" i="41"/>
  <c r="F69" i="41"/>
  <c r="F67" i="41" s="1"/>
  <c r="E69" i="41"/>
  <c r="D69" i="41"/>
  <c r="C69" i="41" s="1"/>
  <c r="J68" i="41"/>
  <c r="H68" i="41" s="1"/>
  <c r="C68" i="41"/>
  <c r="K67" i="41"/>
  <c r="I67" i="41"/>
  <c r="G67" i="41"/>
  <c r="E67" i="41"/>
  <c r="I66" i="41"/>
  <c r="H66" i="41"/>
  <c r="C66" i="41"/>
  <c r="J65" i="41"/>
  <c r="H65" i="41" s="1"/>
  <c r="C65" i="41"/>
  <c r="H64" i="41"/>
  <c r="C64" i="41"/>
  <c r="H63" i="41"/>
  <c r="C63" i="41"/>
  <c r="H62" i="41"/>
  <c r="C62" i="41"/>
  <c r="H61" i="41"/>
  <c r="C61" i="41"/>
  <c r="H60" i="41"/>
  <c r="C60" i="41"/>
  <c r="H59" i="41"/>
  <c r="C59" i="41"/>
  <c r="L58" i="41"/>
  <c r="K58" i="41"/>
  <c r="K54" i="41" s="1"/>
  <c r="K53" i="41" s="1"/>
  <c r="I58" i="41"/>
  <c r="G58" i="41"/>
  <c r="G54" i="41" s="1"/>
  <c r="G53" i="41" s="1"/>
  <c r="F58" i="41"/>
  <c r="E58" i="41"/>
  <c r="E54" i="41" s="1"/>
  <c r="E53" i="41" s="1"/>
  <c r="D58" i="41"/>
  <c r="J57" i="41"/>
  <c r="H57" i="41"/>
  <c r="C57" i="41"/>
  <c r="H56" i="41"/>
  <c r="C56" i="41"/>
  <c r="L55" i="41"/>
  <c r="L54" i="41" s="1"/>
  <c r="L53" i="41" s="1"/>
  <c r="K55" i="41"/>
  <c r="J55" i="41"/>
  <c r="I55" i="41"/>
  <c r="H55" i="41"/>
  <c r="G55" i="41"/>
  <c r="F55" i="41"/>
  <c r="E55" i="41"/>
  <c r="D55" i="41"/>
  <c r="C55" i="41" s="1"/>
  <c r="F54" i="41"/>
  <c r="H47" i="41"/>
  <c r="C47" i="41"/>
  <c r="H46" i="41"/>
  <c r="C46" i="41"/>
  <c r="L45" i="41"/>
  <c r="H45" i="41" s="1"/>
  <c r="G45" i="41"/>
  <c r="C45" i="41" s="1"/>
  <c r="H44" i="41"/>
  <c r="C44" i="41"/>
  <c r="K43" i="41"/>
  <c r="J43" i="41"/>
  <c r="I43" i="41"/>
  <c r="H43" i="41" s="1"/>
  <c r="F43" i="41"/>
  <c r="E43" i="41"/>
  <c r="D43" i="41"/>
  <c r="C43" i="41" s="1"/>
  <c r="H42" i="41"/>
  <c r="C42" i="41"/>
  <c r="I41" i="41"/>
  <c r="H41" i="41" s="1"/>
  <c r="D41" i="41"/>
  <c r="C41" i="41" s="1"/>
  <c r="H40" i="41"/>
  <c r="C40" i="41"/>
  <c r="H39" i="41"/>
  <c r="C39" i="41"/>
  <c r="H38" i="41"/>
  <c r="C38" i="41"/>
  <c r="H37" i="41"/>
  <c r="C37" i="41"/>
  <c r="K36" i="41"/>
  <c r="H36" i="41" s="1"/>
  <c r="F36" i="41"/>
  <c r="C36" i="41" s="1"/>
  <c r="H35" i="41"/>
  <c r="C35" i="41"/>
  <c r="K34" i="41"/>
  <c r="K33" i="41" s="1"/>
  <c r="C34" i="41"/>
  <c r="F33" i="41"/>
  <c r="C33" i="41"/>
  <c r="H32" i="41"/>
  <c r="C32" i="41"/>
  <c r="K31" i="41"/>
  <c r="H31" i="41"/>
  <c r="F31" i="41"/>
  <c r="C31" i="41"/>
  <c r="K30" i="41"/>
  <c r="H30" i="41"/>
  <c r="C30" i="41"/>
  <c r="H29" i="41"/>
  <c r="C29" i="41"/>
  <c r="H28" i="41"/>
  <c r="C28" i="41"/>
  <c r="K27" i="41"/>
  <c r="H27" i="41" s="1"/>
  <c r="F27" i="41"/>
  <c r="C27" i="41" s="1"/>
  <c r="F26" i="41"/>
  <c r="C26" i="41" s="1"/>
  <c r="H25" i="41"/>
  <c r="C25" i="41"/>
  <c r="C24" i="41"/>
  <c r="H23" i="41"/>
  <c r="C23" i="41"/>
  <c r="H22" i="41"/>
  <c r="C22" i="41"/>
  <c r="L21" i="41"/>
  <c r="L289" i="41" s="1"/>
  <c r="L288" i="41" s="1"/>
  <c r="K21" i="41"/>
  <c r="K289" i="41" s="1"/>
  <c r="K288" i="41" s="1"/>
  <c r="J21" i="41"/>
  <c r="J289" i="41" s="1"/>
  <c r="J288" i="41" s="1"/>
  <c r="I21" i="41"/>
  <c r="I289" i="41" s="1"/>
  <c r="I288" i="41" s="1"/>
  <c r="H21" i="41"/>
  <c r="G21" i="41"/>
  <c r="G289" i="41" s="1"/>
  <c r="G288" i="41" s="1"/>
  <c r="F21" i="41"/>
  <c r="F289" i="41" s="1"/>
  <c r="F288" i="41" s="1"/>
  <c r="E21" i="41"/>
  <c r="E289" i="41" s="1"/>
  <c r="E288" i="41" s="1"/>
  <c r="D21" i="41"/>
  <c r="D289" i="41" s="1"/>
  <c r="D288" i="41" s="1"/>
  <c r="G20" i="41"/>
  <c r="F20" i="41"/>
  <c r="E20" i="41"/>
  <c r="H298" i="40"/>
  <c r="C298" i="40"/>
  <c r="H297" i="40"/>
  <c r="C297" i="40"/>
  <c r="H296" i="40"/>
  <c r="C296" i="40"/>
  <c r="H295" i="40"/>
  <c r="C295" i="40"/>
  <c r="H294" i="40"/>
  <c r="C294" i="40"/>
  <c r="H293" i="40"/>
  <c r="C293" i="40"/>
  <c r="H292" i="40"/>
  <c r="C292" i="40"/>
  <c r="H291" i="40"/>
  <c r="C291" i="40"/>
  <c r="L290" i="40"/>
  <c r="K290" i="40"/>
  <c r="J290" i="40"/>
  <c r="I290" i="40"/>
  <c r="H290" i="40"/>
  <c r="G290" i="40"/>
  <c r="F290" i="40"/>
  <c r="E290" i="40"/>
  <c r="D290" i="40"/>
  <c r="C290" i="40"/>
  <c r="H285" i="40"/>
  <c r="C285" i="40"/>
  <c r="H284" i="40"/>
  <c r="C284" i="40"/>
  <c r="L283" i="40"/>
  <c r="K283" i="40"/>
  <c r="J283" i="40"/>
  <c r="I283" i="40"/>
  <c r="G283" i="40"/>
  <c r="F283" i="40"/>
  <c r="E283" i="40"/>
  <c r="D283" i="40"/>
  <c r="C283" i="40" s="1"/>
  <c r="H282" i="40"/>
  <c r="C282" i="40"/>
  <c r="L281" i="40"/>
  <c r="K281" i="40"/>
  <c r="J281" i="40"/>
  <c r="H281" i="40" s="1"/>
  <c r="I281" i="40"/>
  <c r="G281" i="40"/>
  <c r="F281" i="40"/>
  <c r="E281" i="40"/>
  <c r="D281" i="40"/>
  <c r="C281" i="40" s="1"/>
  <c r="H280" i="40"/>
  <c r="C280" i="40"/>
  <c r="H279" i="40"/>
  <c r="C279" i="40"/>
  <c r="H278" i="40"/>
  <c r="C278" i="40"/>
  <c r="H277" i="40"/>
  <c r="C277" i="40"/>
  <c r="L276" i="40"/>
  <c r="K276" i="40"/>
  <c r="J276" i="40"/>
  <c r="I276" i="40"/>
  <c r="H276" i="40"/>
  <c r="G276" i="40"/>
  <c r="F276" i="40"/>
  <c r="E276" i="40"/>
  <c r="D276" i="40"/>
  <c r="C276" i="40" s="1"/>
  <c r="H275" i="40"/>
  <c r="C275" i="40"/>
  <c r="H274" i="40"/>
  <c r="C274" i="40"/>
  <c r="H273" i="40"/>
  <c r="C273" i="40"/>
  <c r="L272" i="40"/>
  <c r="K272" i="40"/>
  <c r="J272" i="40"/>
  <c r="I272" i="40"/>
  <c r="H272" i="40"/>
  <c r="G272" i="40"/>
  <c r="F272" i="40"/>
  <c r="E272" i="40"/>
  <c r="D272" i="40"/>
  <c r="C272" i="40" s="1"/>
  <c r="H271" i="40"/>
  <c r="C271" i="40"/>
  <c r="L270" i="40"/>
  <c r="L269" i="40" s="1"/>
  <c r="K270" i="40"/>
  <c r="J270" i="40"/>
  <c r="I270" i="40"/>
  <c r="H270" i="40"/>
  <c r="G270" i="40"/>
  <c r="F270" i="40"/>
  <c r="E270" i="40"/>
  <c r="D270" i="40"/>
  <c r="C270" i="40" s="1"/>
  <c r="K269" i="40"/>
  <c r="J269" i="40"/>
  <c r="I269" i="40"/>
  <c r="H269" i="40" s="1"/>
  <c r="G269" i="40"/>
  <c r="F269" i="40"/>
  <c r="E269" i="40"/>
  <c r="H268" i="40"/>
  <c r="C268" i="40"/>
  <c r="H267" i="40"/>
  <c r="C267" i="40"/>
  <c r="H266" i="40"/>
  <c r="C266" i="40"/>
  <c r="H265" i="40"/>
  <c r="C265" i="40"/>
  <c r="L264" i="40"/>
  <c r="K264" i="40"/>
  <c r="J264" i="40"/>
  <c r="I264" i="40"/>
  <c r="H264" i="40"/>
  <c r="G264" i="40"/>
  <c r="F264" i="40"/>
  <c r="E264" i="40"/>
  <c r="D264" i="40"/>
  <c r="C264" i="40" s="1"/>
  <c r="H263" i="40"/>
  <c r="C263" i="40"/>
  <c r="H262" i="40"/>
  <c r="C262" i="40"/>
  <c r="H261" i="40"/>
  <c r="C261" i="40"/>
  <c r="L260" i="40"/>
  <c r="L259" i="40" s="1"/>
  <c r="K260" i="40"/>
  <c r="J260" i="40"/>
  <c r="I260" i="40"/>
  <c r="H260" i="40"/>
  <c r="G260" i="40"/>
  <c r="F260" i="40"/>
  <c r="E260" i="40"/>
  <c r="D260" i="40"/>
  <c r="C260" i="40" s="1"/>
  <c r="K259" i="40"/>
  <c r="J259" i="40"/>
  <c r="I259" i="40"/>
  <c r="H259" i="40" s="1"/>
  <c r="G259" i="40"/>
  <c r="F259" i="40"/>
  <c r="E259" i="40"/>
  <c r="H258" i="40"/>
  <c r="C258" i="40"/>
  <c r="H257" i="40"/>
  <c r="C257" i="40"/>
  <c r="H256" i="40"/>
  <c r="C256" i="40"/>
  <c r="H255" i="40"/>
  <c r="C255" i="40"/>
  <c r="H254" i="40"/>
  <c r="C254" i="40"/>
  <c r="H253" i="40"/>
  <c r="C253" i="40"/>
  <c r="L252" i="40"/>
  <c r="L251" i="40" s="1"/>
  <c r="K252" i="40"/>
  <c r="J252" i="40"/>
  <c r="I252" i="40"/>
  <c r="H252" i="40"/>
  <c r="G252" i="40"/>
  <c r="F252" i="40"/>
  <c r="E252" i="40"/>
  <c r="D252" i="40"/>
  <c r="C252" i="40" s="1"/>
  <c r="K251" i="40"/>
  <c r="J251" i="40"/>
  <c r="I251" i="40"/>
  <c r="G251" i="40"/>
  <c r="F251" i="40"/>
  <c r="E251" i="40"/>
  <c r="H250" i="40"/>
  <c r="C250" i="40"/>
  <c r="H249" i="40"/>
  <c r="C249" i="40"/>
  <c r="H248" i="40"/>
  <c r="C248" i="40"/>
  <c r="H247" i="40"/>
  <c r="C247" i="40"/>
  <c r="L246" i="40"/>
  <c r="K246" i="40"/>
  <c r="J246" i="40"/>
  <c r="I246" i="40"/>
  <c r="H246" i="40"/>
  <c r="G246" i="40"/>
  <c r="F246" i="40"/>
  <c r="E246" i="40"/>
  <c r="D246" i="40"/>
  <c r="C246" i="40" s="1"/>
  <c r="H245" i="40"/>
  <c r="C245" i="40"/>
  <c r="H244" i="40"/>
  <c r="C244" i="40"/>
  <c r="H243" i="40"/>
  <c r="C243" i="40"/>
  <c r="H242" i="40"/>
  <c r="C242" i="40"/>
  <c r="H241" i="40"/>
  <c r="C241" i="40"/>
  <c r="H240" i="40"/>
  <c r="C240" i="40"/>
  <c r="H239" i="40"/>
  <c r="C239" i="40"/>
  <c r="L238" i="40"/>
  <c r="L231" i="40" s="1"/>
  <c r="K238" i="40"/>
  <c r="J238" i="40"/>
  <c r="I238" i="40"/>
  <c r="H238" i="40"/>
  <c r="G238" i="40"/>
  <c r="F238" i="40"/>
  <c r="E238" i="40"/>
  <c r="D238" i="40"/>
  <c r="C238" i="40" s="1"/>
  <c r="H237" i="40"/>
  <c r="C237" i="40"/>
  <c r="H236" i="40"/>
  <c r="C236" i="40"/>
  <c r="L235" i="40"/>
  <c r="K235" i="40"/>
  <c r="J235" i="40"/>
  <c r="I235" i="40"/>
  <c r="H235" i="40" s="1"/>
  <c r="G235" i="40"/>
  <c r="F235" i="40"/>
  <c r="E235" i="40"/>
  <c r="D235" i="40"/>
  <c r="C235" i="40" s="1"/>
  <c r="H234" i="40"/>
  <c r="C234" i="40"/>
  <c r="L233" i="40"/>
  <c r="K233" i="40"/>
  <c r="J233" i="40"/>
  <c r="I233" i="40"/>
  <c r="H233" i="40" s="1"/>
  <c r="G233" i="40"/>
  <c r="F233" i="40"/>
  <c r="E233" i="40"/>
  <c r="D233" i="40"/>
  <c r="C233" i="40" s="1"/>
  <c r="H232" i="40"/>
  <c r="C232" i="40"/>
  <c r="K231" i="40"/>
  <c r="J231" i="40"/>
  <c r="J230" i="40" s="1"/>
  <c r="I231" i="40"/>
  <c r="H231" i="40" s="1"/>
  <c r="G231" i="40"/>
  <c r="F231" i="40"/>
  <c r="F230" i="40" s="1"/>
  <c r="E231" i="40"/>
  <c r="K230" i="40"/>
  <c r="I230" i="40"/>
  <c r="G230" i="40"/>
  <c r="E230" i="40"/>
  <c r="H229" i="40"/>
  <c r="C229" i="40"/>
  <c r="H228" i="40"/>
  <c r="C228" i="40"/>
  <c r="L227" i="40"/>
  <c r="K227" i="40"/>
  <c r="J227" i="40"/>
  <c r="I227" i="40"/>
  <c r="H227" i="40" s="1"/>
  <c r="G227" i="40"/>
  <c r="F227" i="40"/>
  <c r="E227" i="40"/>
  <c r="C227" i="40" s="1"/>
  <c r="D227" i="40"/>
  <c r="H226" i="40"/>
  <c r="C226" i="40"/>
  <c r="H225" i="40"/>
  <c r="C225" i="40"/>
  <c r="H224" i="40"/>
  <c r="C224" i="40"/>
  <c r="H223" i="40"/>
  <c r="C223" i="40"/>
  <c r="H222" i="40"/>
  <c r="C222" i="40"/>
  <c r="H221" i="40"/>
  <c r="C221" i="40"/>
  <c r="H220" i="40"/>
  <c r="C220" i="40"/>
  <c r="H219" i="40"/>
  <c r="C219" i="40"/>
  <c r="H218" i="40"/>
  <c r="C218" i="40"/>
  <c r="H217" i="40"/>
  <c r="C217" i="40"/>
  <c r="L216" i="40"/>
  <c r="K216" i="40"/>
  <c r="J216" i="40"/>
  <c r="I216" i="40"/>
  <c r="H216" i="40"/>
  <c r="G216" i="40"/>
  <c r="F216" i="40"/>
  <c r="E216" i="40"/>
  <c r="D216" i="40"/>
  <c r="C216" i="40" s="1"/>
  <c r="H215" i="40"/>
  <c r="C215" i="40"/>
  <c r="H214" i="40"/>
  <c r="C214" i="40"/>
  <c r="H213" i="40"/>
  <c r="C213" i="40"/>
  <c r="H212" i="40"/>
  <c r="C212" i="40"/>
  <c r="H211" i="40"/>
  <c r="C211" i="40"/>
  <c r="H210" i="40"/>
  <c r="C210" i="40"/>
  <c r="H209" i="40"/>
  <c r="C209" i="40"/>
  <c r="H208" i="40"/>
  <c r="C208" i="40"/>
  <c r="H207" i="40"/>
  <c r="C207" i="40"/>
  <c r="H206" i="40"/>
  <c r="C206" i="40"/>
  <c r="L205" i="40"/>
  <c r="K205" i="40"/>
  <c r="J205" i="40"/>
  <c r="J204" i="40" s="1"/>
  <c r="I205" i="40"/>
  <c r="H205" i="40" s="1"/>
  <c r="G205" i="40"/>
  <c r="F205" i="40"/>
  <c r="F204" i="40" s="1"/>
  <c r="E205" i="40"/>
  <c r="D205" i="40"/>
  <c r="C205" i="40" s="1"/>
  <c r="L204" i="40"/>
  <c r="K204" i="40"/>
  <c r="I204" i="40"/>
  <c r="G204" i="40"/>
  <c r="E204" i="40"/>
  <c r="D204" i="40"/>
  <c r="C204" i="40" s="1"/>
  <c r="H203" i="40"/>
  <c r="C203" i="40"/>
  <c r="H202" i="40"/>
  <c r="C202" i="40"/>
  <c r="H201" i="40"/>
  <c r="C201" i="40"/>
  <c r="H200" i="40"/>
  <c r="C200" i="40"/>
  <c r="I199" i="40"/>
  <c r="H199" i="40"/>
  <c r="C199" i="40"/>
  <c r="L198" i="40"/>
  <c r="K198" i="40"/>
  <c r="J198" i="40"/>
  <c r="I198" i="40"/>
  <c r="H198" i="40" s="1"/>
  <c r="G198" i="40"/>
  <c r="F198" i="40"/>
  <c r="E198" i="40"/>
  <c r="D198" i="40"/>
  <c r="C198" i="40" s="1"/>
  <c r="H197" i="40"/>
  <c r="C197" i="40"/>
  <c r="L196" i="40"/>
  <c r="K196" i="40"/>
  <c r="J196" i="40"/>
  <c r="I196" i="40"/>
  <c r="H196" i="40" s="1"/>
  <c r="G196" i="40"/>
  <c r="F196" i="40"/>
  <c r="E196" i="40"/>
  <c r="E195" i="40" s="1"/>
  <c r="D196" i="40"/>
  <c r="C196" i="40" s="1"/>
  <c r="L195" i="40"/>
  <c r="K195" i="40"/>
  <c r="K194" i="40" s="1"/>
  <c r="G195" i="40"/>
  <c r="G194" i="40" s="1"/>
  <c r="F195" i="40"/>
  <c r="F194" i="40" s="1"/>
  <c r="D195" i="40"/>
  <c r="H193" i="40"/>
  <c r="C193" i="40"/>
  <c r="L192" i="40"/>
  <c r="L191" i="40" s="1"/>
  <c r="K192" i="40"/>
  <c r="J192" i="40"/>
  <c r="I192" i="40"/>
  <c r="I191" i="40" s="1"/>
  <c r="H192" i="40"/>
  <c r="G192" i="40"/>
  <c r="F192" i="40"/>
  <c r="E192" i="40"/>
  <c r="E191" i="40" s="1"/>
  <c r="E187" i="40" s="1"/>
  <c r="D192" i="40"/>
  <c r="K191" i="40"/>
  <c r="J191" i="40"/>
  <c r="G191" i="40"/>
  <c r="F191" i="40"/>
  <c r="H190" i="40"/>
  <c r="C190" i="40"/>
  <c r="H189" i="40"/>
  <c r="C189" i="40"/>
  <c r="L188" i="40"/>
  <c r="L187" i="40" s="1"/>
  <c r="K188" i="40"/>
  <c r="J188" i="40"/>
  <c r="I188" i="40"/>
  <c r="H188" i="40"/>
  <c r="G188" i="40"/>
  <c r="F188" i="40"/>
  <c r="E188" i="40"/>
  <c r="D188" i="40"/>
  <c r="K187" i="40"/>
  <c r="J187" i="40"/>
  <c r="G187" i="40"/>
  <c r="F187" i="40"/>
  <c r="H186" i="40"/>
  <c r="C186" i="40"/>
  <c r="H185" i="40"/>
  <c r="C185" i="40"/>
  <c r="L184" i="40"/>
  <c r="K184" i="40"/>
  <c r="J184" i="40"/>
  <c r="I184" i="40"/>
  <c r="H184" i="40"/>
  <c r="G184" i="40"/>
  <c r="F184" i="40"/>
  <c r="E184" i="40"/>
  <c r="D184" i="40"/>
  <c r="C184" i="40" s="1"/>
  <c r="H183" i="40"/>
  <c r="C183" i="40"/>
  <c r="H182" i="40"/>
  <c r="C182" i="40"/>
  <c r="H181" i="40"/>
  <c r="C181" i="40"/>
  <c r="H180" i="40"/>
  <c r="C180" i="40"/>
  <c r="L179" i="40"/>
  <c r="K179" i="40"/>
  <c r="J179" i="40"/>
  <c r="H179" i="40" s="1"/>
  <c r="I179" i="40"/>
  <c r="G179" i="40"/>
  <c r="F179" i="40"/>
  <c r="E179" i="40"/>
  <c r="D179" i="40"/>
  <c r="C179" i="40" s="1"/>
  <c r="H178" i="40"/>
  <c r="C178" i="40"/>
  <c r="H177" i="40"/>
  <c r="C177" i="40"/>
  <c r="H176" i="40"/>
  <c r="C176" i="40"/>
  <c r="L175" i="40"/>
  <c r="K175" i="40"/>
  <c r="J175" i="40"/>
  <c r="I175" i="40"/>
  <c r="G175" i="40"/>
  <c r="F175" i="40"/>
  <c r="F174" i="40" s="1"/>
  <c r="F173" i="40" s="1"/>
  <c r="E175" i="40"/>
  <c r="D175" i="40"/>
  <c r="L174" i="40"/>
  <c r="L173" i="40" s="1"/>
  <c r="K174" i="40"/>
  <c r="I174" i="40"/>
  <c r="G174" i="40"/>
  <c r="E174" i="40"/>
  <c r="D174" i="40"/>
  <c r="K173" i="40"/>
  <c r="I173" i="40"/>
  <c r="G173" i="40"/>
  <c r="E173" i="40"/>
  <c r="H172" i="40"/>
  <c r="C172" i="40"/>
  <c r="H171" i="40"/>
  <c r="C171" i="40"/>
  <c r="H170" i="40"/>
  <c r="C170" i="40"/>
  <c r="H169" i="40"/>
  <c r="C169" i="40"/>
  <c r="H168" i="40"/>
  <c r="C168" i="40"/>
  <c r="H167" i="40"/>
  <c r="C167" i="40"/>
  <c r="L166" i="40"/>
  <c r="L165" i="40" s="1"/>
  <c r="K166" i="40"/>
  <c r="J166" i="40"/>
  <c r="I166" i="40"/>
  <c r="H166" i="40"/>
  <c r="G166" i="40"/>
  <c r="F166" i="40"/>
  <c r="E166" i="40"/>
  <c r="D166" i="40"/>
  <c r="K165" i="40"/>
  <c r="J165" i="40"/>
  <c r="I165" i="40"/>
  <c r="G165" i="40"/>
  <c r="F165" i="40"/>
  <c r="E165" i="40"/>
  <c r="H164" i="40"/>
  <c r="C164" i="40"/>
  <c r="H163" i="40"/>
  <c r="C163" i="40"/>
  <c r="H162" i="40"/>
  <c r="C162" i="40"/>
  <c r="H161" i="40"/>
  <c r="C161" i="40"/>
  <c r="L160" i="40"/>
  <c r="K160" i="40"/>
  <c r="J160" i="40"/>
  <c r="I160" i="40"/>
  <c r="H160" i="40"/>
  <c r="G160" i="40"/>
  <c r="F160" i="40"/>
  <c r="E160" i="40"/>
  <c r="D160" i="40"/>
  <c r="C160" i="40" s="1"/>
  <c r="H159" i="40"/>
  <c r="C159" i="40"/>
  <c r="H158" i="40"/>
  <c r="C158" i="40"/>
  <c r="H157" i="40"/>
  <c r="C157" i="40"/>
  <c r="H156" i="40"/>
  <c r="C156" i="40"/>
  <c r="H155" i="40"/>
  <c r="C155" i="40"/>
  <c r="H154" i="40"/>
  <c r="C154" i="40"/>
  <c r="H153" i="40"/>
  <c r="C153" i="40"/>
  <c r="H152" i="40"/>
  <c r="C152" i="40"/>
  <c r="L151" i="40"/>
  <c r="K151" i="40"/>
  <c r="J151" i="40"/>
  <c r="H151" i="40" s="1"/>
  <c r="I151" i="40"/>
  <c r="G151" i="40"/>
  <c r="F151" i="40"/>
  <c r="C151" i="40" s="1"/>
  <c r="E151" i="40"/>
  <c r="D151" i="40"/>
  <c r="H150" i="40"/>
  <c r="C150" i="40"/>
  <c r="H149" i="40"/>
  <c r="C149" i="40"/>
  <c r="H148" i="40"/>
  <c r="C148" i="40"/>
  <c r="H147" i="40"/>
  <c r="C147" i="40"/>
  <c r="H146" i="40"/>
  <c r="C146" i="40"/>
  <c r="H145" i="40"/>
  <c r="C145" i="40"/>
  <c r="L144" i="40"/>
  <c r="K144" i="40"/>
  <c r="J144" i="40"/>
  <c r="I144" i="40"/>
  <c r="H144" i="40"/>
  <c r="G144" i="40"/>
  <c r="F144" i="40"/>
  <c r="E144" i="40"/>
  <c r="D144" i="40"/>
  <c r="C144" i="40" s="1"/>
  <c r="H143" i="40"/>
  <c r="C143" i="40"/>
  <c r="H142" i="40"/>
  <c r="C142" i="40"/>
  <c r="L141" i="40"/>
  <c r="K141" i="40"/>
  <c r="J141" i="40"/>
  <c r="H141" i="40" s="1"/>
  <c r="I141" i="40"/>
  <c r="G141" i="40"/>
  <c r="F141" i="40"/>
  <c r="E141" i="40"/>
  <c r="D141" i="40"/>
  <c r="C141" i="40" s="1"/>
  <c r="H140" i="40"/>
  <c r="C140" i="40"/>
  <c r="H139" i="40"/>
  <c r="C139" i="40"/>
  <c r="H138" i="40"/>
  <c r="C138" i="40"/>
  <c r="H137" i="40"/>
  <c r="C137" i="40"/>
  <c r="L136" i="40"/>
  <c r="L130" i="40" s="1"/>
  <c r="K136" i="40"/>
  <c r="J136" i="40"/>
  <c r="I136" i="40"/>
  <c r="H136" i="40"/>
  <c r="G136" i="40"/>
  <c r="F136" i="40"/>
  <c r="E136" i="40"/>
  <c r="D136" i="40"/>
  <c r="C136" i="40" s="1"/>
  <c r="H135" i="40"/>
  <c r="C135" i="40"/>
  <c r="H134" i="40"/>
  <c r="C134" i="40"/>
  <c r="H133" i="40"/>
  <c r="C133" i="40"/>
  <c r="H132" i="40"/>
  <c r="C132" i="40"/>
  <c r="L131" i="40"/>
  <c r="K131" i="40"/>
  <c r="K130" i="40" s="1"/>
  <c r="J131" i="40"/>
  <c r="I131" i="40"/>
  <c r="G131" i="40"/>
  <c r="F131" i="40"/>
  <c r="E131" i="40"/>
  <c r="D131" i="40"/>
  <c r="I130" i="40"/>
  <c r="G130" i="40"/>
  <c r="E130" i="40"/>
  <c r="D130" i="40"/>
  <c r="H129" i="40"/>
  <c r="C129" i="40"/>
  <c r="C128" i="40" s="1"/>
  <c r="L128" i="40"/>
  <c r="K128" i="40"/>
  <c r="J128" i="40"/>
  <c r="I128" i="40"/>
  <c r="H128" i="40"/>
  <c r="G128" i="40"/>
  <c r="F128" i="40"/>
  <c r="E128" i="40"/>
  <c r="D128" i="40"/>
  <c r="I127" i="40"/>
  <c r="H127" i="40"/>
  <c r="C127" i="40"/>
  <c r="H126" i="40"/>
  <c r="C126" i="40"/>
  <c r="H125" i="40"/>
  <c r="C125" i="40"/>
  <c r="H124" i="40"/>
  <c r="C124" i="40"/>
  <c r="H123" i="40"/>
  <c r="C123" i="40"/>
  <c r="L122" i="40"/>
  <c r="K122" i="40"/>
  <c r="J122" i="40"/>
  <c r="I122" i="40"/>
  <c r="H122" i="40" s="1"/>
  <c r="G122" i="40"/>
  <c r="F122" i="40"/>
  <c r="E122" i="40"/>
  <c r="D122" i="40"/>
  <c r="H121" i="40"/>
  <c r="C121" i="40"/>
  <c r="H120" i="40"/>
  <c r="C120" i="40"/>
  <c r="H119" i="40"/>
  <c r="C119" i="40"/>
  <c r="H118" i="40"/>
  <c r="C118" i="40"/>
  <c r="H117" i="40"/>
  <c r="C117" i="40"/>
  <c r="L116" i="40"/>
  <c r="K116" i="40"/>
  <c r="J116" i="40"/>
  <c r="I116" i="40"/>
  <c r="H116" i="40" s="1"/>
  <c r="G116" i="40"/>
  <c r="F116" i="40"/>
  <c r="E116" i="40"/>
  <c r="C116" i="40" s="1"/>
  <c r="D116" i="40"/>
  <c r="H115" i="40"/>
  <c r="C115" i="40"/>
  <c r="I114" i="40"/>
  <c r="H114" i="40"/>
  <c r="C114" i="40"/>
  <c r="H113" i="40"/>
  <c r="C113" i="40"/>
  <c r="L112" i="40"/>
  <c r="K112" i="40"/>
  <c r="J112" i="40"/>
  <c r="H112" i="40" s="1"/>
  <c r="I112" i="40"/>
  <c r="G112" i="40"/>
  <c r="F112" i="40"/>
  <c r="E112" i="40"/>
  <c r="D112" i="40"/>
  <c r="H111" i="40"/>
  <c r="C111" i="40"/>
  <c r="H110" i="40"/>
  <c r="C110" i="40"/>
  <c r="H109" i="40"/>
  <c r="C109" i="40"/>
  <c r="H108" i="40"/>
  <c r="C108" i="40"/>
  <c r="H107" i="40"/>
  <c r="C107" i="40"/>
  <c r="H106" i="40"/>
  <c r="C106" i="40"/>
  <c r="H105" i="40"/>
  <c r="C105" i="40"/>
  <c r="H104" i="40"/>
  <c r="C104" i="40"/>
  <c r="L103" i="40"/>
  <c r="K103" i="40"/>
  <c r="J103" i="40"/>
  <c r="I103" i="40"/>
  <c r="H103" i="40"/>
  <c r="G103" i="40"/>
  <c r="F103" i="40"/>
  <c r="E103" i="40"/>
  <c r="D103" i="40"/>
  <c r="C103" i="40" s="1"/>
  <c r="H102" i="40"/>
  <c r="C102" i="40"/>
  <c r="H101" i="40"/>
  <c r="C101" i="40"/>
  <c r="H100" i="40"/>
  <c r="C100" i="40"/>
  <c r="H99" i="40"/>
  <c r="C99" i="40"/>
  <c r="H98" i="40"/>
  <c r="C98" i="40"/>
  <c r="H97" i="40"/>
  <c r="C97" i="40"/>
  <c r="H96" i="40"/>
  <c r="C96" i="40"/>
  <c r="L95" i="40"/>
  <c r="K95" i="40"/>
  <c r="J95" i="40"/>
  <c r="I95" i="40"/>
  <c r="H95" i="40"/>
  <c r="G95" i="40"/>
  <c r="F95" i="40"/>
  <c r="E95" i="40"/>
  <c r="D95" i="40"/>
  <c r="C95" i="40" s="1"/>
  <c r="H94" i="40"/>
  <c r="C94" i="40"/>
  <c r="K93" i="40"/>
  <c r="C93" i="40"/>
  <c r="H92" i="40"/>
  <c r="C92" i="40"/>
  <c r="H91" i="40"/>
  <c r="C91" i="40"/>
  <c r="H90" i="40"/>
  <c r="C90" i="40"/>
  <c r="L89" i="40"/>
  <c r="J89" i="40"/>
  <c r="I89" i="40"/>
  <c r="G89" i="40"/>
  <c r="F89" i="40"/>
  <c r="E89" i="40"/>
  <c r="D89" i="40"/>
  <c r="H88" i="40"/>
  <c r="C88" i="40"/>
  <c r="K87" i="40"/>
  <c r="H87" i="40"/>
  <c r="C87" i="40"/>
  <c r="H86" i="40"/>
  <c r="C86" i="40"/>
  <c r="H85" i="40"/>
  <c r="C85" i="40"/>
  <c r="L84" i="40"/>
  <c r="K84" i="40"/>
  <c r="J84" i="40"/>
  <c r="I84" i="40"/>
  <c r="H84" i="40"/>
  <c r="G84" i="40"/>
  <c r="F84" i="40"/>
  <c r="E84" i="40"/>
  <c r="D84" i="40"/>
  <c r="G83" i="40"/>
  <c r="F83" i="40"/>
  <c r="H82" i="40"/>
  <c r="C82" i="40"/>
  <c r="H81" i="40"/>
  <c r="C81" i="40"/>
  <c r="L80" i="40"/>
  <c r="L76" i="40" s="1"/>
  <c r="K80" i="40"/>
  <c r="J80" i="40"/>
  <c r="I80" i="40"/>
  <c r="H80" i="40"/>
  <c r="G80" i="40"/>
  <c r="F80" i="40"/>
  <c r="E80" i="40"/>
  <c r="D80" i="40"/>
  <c r="C80" i="40" s="1"/>
  <c r="H79" i="40"/>
  <c r="C79" i="40"/>
  <c r="H78" i="40"/>
  <c r="C78" i="40"/>
  <c r="L77" i="40"/>
  <c r="K77" i="40"/>
  <c r="J77" i="40"/>
  <c r="I77" i="40"/>
  <c r="G77" i="40"/>
  <c r="F77" i="40"/>
  <c r="F76" i="40" s="1"/>
  <c r="E77" i="40"/>
  <c r="D77" i="40"/>
  <c r="K76" i="40"/>
  <c r="I76" i="40"/>
  <c r="G76" i="40"/>
  <c r="E76" i="40"/>
  <c r="G75" i="40"/>
  <c r="H74" i="40"/>
  <c r="C74" i="40"/>
  <c r="H73" i="40"/>
  <c r="C73" i="40"/>
  <c r="H72" i="40"/>
  <c r="C72" i="40"/>
  <c r="H71" i="40"/>
  <c r="C71" i="40"/>
  <c r="J70" i="40"/>
  <c r="C70" i="40"/>
  <c r="L69" i="40"/>
  <c r="K69" i="40"/>
  <c r="K67" i="40" s="1"/>
  <c r="I69" i="40"/>
  <c r="G69" i="40"/>
  <c r="G67" i="40" s="1"/>
  <c r="F69" i="40"/>
  <c r="E69" i="40"/>
  <c r="D69" i="40"/>
  <c r="C69" i="40"/>
  <c r="J68" i="40"/>
  <c r="H68" i="40"/>
  <c r="C68" i="40"/>
  <c r="L67" i="40"/>
  <c r="I67" i="40"/>
  <c r="F67" i="40"/>
  <c r="E67" i="40"/>
  <c r="D67" i="40"/>
  <c r="H66" i="40"/>
  <c r="C66" i="40"/>
  <c r="J65" i="40"/>
  <c r="C65" i="40"/>
  <c r="H64" i="40"/>
  <c r="C64" i="40"/>
  <c r="H63" i="40"/>
  <c r="C63" i="40"/>
  <c r="H62" i="40"/>
  <c r="C62" i="40"/>
  <c r="H61" i="40"/>
  <c r="C61" i="40"/>
  <c r="H60" i="40"/>
  <c r="C60" i="40"/>
  <c r="H59" i="40"/>
  <c r="C59" i="40"/>
  <c r="L58" i="40"/>
  <c r="K58" i="40"/>
  <c r="I58" i="40"/>
  <c r="G58" i="40"/>
  <c r="F58" i="40"/>
  <c r="E58" i="40"/>
  <c r="D58" i="40"/>
  <c r="C58" i="40"/>
  <c r="J57" i="40"/>
  <c r="H57" i="40"/>
  <c r="C57" i="40"/>
  <c r="H56" i="40"/>
  <c r="C56" i="40"/>
  <c r="L55" i="40"/>
  <c r="K55" i="40"/>
  <c r="K54" i="40" s="1"/>
  <c r="J55" i="40"/>
  <c r="I55" i="40"/>
  <c r="G55" i="40"/>
  <c r="G54" i="40" s="1"/>
  <c r="G53" i="40" s="1"/>
  <c r="G52" i="40" s="1"/>
  <c r="G51" i="40" s="1"/>
  <c r="G50" i="40" s="1"/>
  <c r="F55" i="40"/>
  <c r="F54" i="40" s="1"/>
  <c r="F53" i="40" s="1"/>
  <c r="E55" i="40"/>
  <c r="D55" i="40"/>
  <c r="C55" i="40" s="1"/>
  <c r="L54" i="40"/>
  <c r="L53" i="40" s="1"/>
  <c r="I54" i="40"/>
  <c r="I53" i="40" s="1"/>
  <c r="E54" i="40"/>
  <c r="E53" i="40" s="1"/>
  <c r="D54" i="40"/>
  <c r="H47" i="40"/>
  <c r="C47" i="40"/>
  <c r="H46" i="40"/>
  <c r="C46" i="40"/>
  <c r="L45" i="40"/>
  <c r="H45" i="40" s="1"/>
  <c r="G45" i="40"/>
  <c r="K44" i="40"/>
  <c r="H44" i="40" s="1"/>
  <c r="C44" i="40"/>
  <c r="J43" i="40"/>
  <c r="I43" i="40"/>
  <c r="F43" i="40"/>
  <c r="E43" i="40"/>
  <c r="D43" i="40"/>
  <c r="C43" i="40"/>
  <c r="H42" i="40"/>
  <c r="C42" i="40"/>
  <c r="I41" i="40"/>
  <c r="H41" i="40"/>
  <c r="D41" i="40"/>
  <c r="C41" i="40"/>
  <c r="K40" i="40"/>
  <c r="H40" i="40"/>
  <c r="C40" i="40"/>
  <c r="H39" i="40"/>
  <c r="C39" i="40"/>
  <c r="H38" i="40"/>
  <c r="C38" i="40"/>
  <c r="H37" i="40"/>
  <c r="C37" i="40"/>
  <c r="K36" i="40"/>
  <c r="H36" i="40" s="1"/>
  <c r="F36" i="40"/>
  <c r="C36" i="40"/>
  <c r="H35" i="40"/>
  <c r="C35" i="40"/>
  <c r="K34" i="40"/>
  <c r="K33" i="40" s="1"/>
  <c r="H34" i="40"/>
  <c r="C34" i="40"/>
  <c r="H33" i="40"/>
  <c r="F33" i="40"/>
  <c r="C33" i="40"/>
  <c r="H32" i="40"/>
  <c r="C32" i="40"/>
  <c r="K31" i="40"/>
  <c r="H31" i="40"/>
  <c r="F31" i="40"/>
  <c r="C31" i="40"/>
  <c r="H30" i="40"/>
  <c r="C30" i="40"/>
  <c r="H29" i="40"/>
  <c r="C29" i="40"/>
  <c r="K28" i="40"/>
  <c r="H28" i="40"/>
  <c r="C28" i="40"/>
  <c r="K27" i="40"/>
  <c r="K26" i="40" s="1"/>
  <c r="F27" i="40"/>
  <c r="C27" i="40" s="1"/>
  <c r="H25" i="40"/>
  <c r="C25" i="40"/>
  <c r="C24" i="40"/>
  <c r="H23" i="40"/>
  <c r="C23" i="40"/>
  <c r="H22" i="40"/>
  <c r="C22" i="40"/>
  <c r="L21" i="40"/>
  <c r="L289" i="40" s="1"/>
  <c r="L288" i="40" s="1"/>
  <c r="K21" i="40"/>
  <c r="K289" i="40" s="1"/>
  <c r="K288" i="40" s="1"/>
  <c r="J21" i="40"/>
  <c r="J289" i="40" s="1"/>
  <c r="J288" i="40" s="1"/>
  <c r="I21" i="40"/>
  <c r="I289" i="40" s="1"/>
  <c r="I288" i="40" s="1"/>
  <c r="G21" i="40"/>
  <c r="G289" i="40" s="1"/>
  <c r="G288" i="40" s="1"/>
  <c r="F21" i="40"/>
  <c r="F289" i="40" s="1"/>
  <c r="F288" i="40" s="1"/>
  <c r="E21" i="40"/>
  <c r="E289" i="40" s="1"/>
  <c r="E288" i="40" s="1"/>
  <c r="D21" i="40"/>
  <c r="D289" i="40" s="1"/>
  <c r="D288" i="40" s="1"/>
  <c r="G20" i="40"/>
  <c r="H298" i="39"/>
  <c r="C298" i="39"/>
  <c r="H297" i="39"/>
  <c r="C297" i="39"/>
  <c r="H296" i="39"/>
  <c r="C296" i="39"/>
  <c r="H295" i="39"/>
  <c r="C295" i="39"/>
  <c r="H294" i="39"/>
  <c r="C294" i="39"/>
  <c r="H293" i="39"/>
  <c r="C293" i="39"/>
  <c r="H292" i="39"/>
  <c r="C292" i="39"/>
  <c r="H291" i="39"/>
  <c r="C291" i="39"/>
  <c r="C290" i="39" s="1"/>
  <c r="L290" i="39"/>
  <c r="K290" i="39"/>
  <c r="J290" i="39"/>
  <c r="I290" i="39"/>
  <c r="H290" i="39"/>
  <c r="G290" i="39"/>
  <c r="F290" i="39"/>
  <c r="E290" i="39"/>
  <c r="D290" i="39"/>
  <c r="H285" i="39"/>
  <c r="C285" i="39"/>
  <c r="H284" i="39"/>
  <c r="C284" i="39"/>
  <c r="L283" i="39"/>
  <c r="K283" i="39"/>
  <c r="J283" i="39"/>
  <c r="I283" i="39"/>
  <c r="H283" i="39" s="1"/>
  <c r="G283" i="39"/>
  <c r="F283" i="39"/>
  <c r="E283" i="39"/>
  <c r="D283" i="39"/>
  <c r="C283" i="39"/>
  <c r="H282" i="39"/>
  <c r="C282" i="39"/>
  <c r="L281" i="39"/>
  <c r="K281" i="39"/>
  <c r="J281" i="39"/>
  <c r="I281" i="39"/>
  <c r="H281" i="39" s="1"/>
  <c r="G281" i="39"/>
  <c r="F281" i="39"/>
  <c r="E281" i="39"/>
  <c r="D281" i="39"/>
  <c r="C281" i="39"/>
  <c r="H280" i="39"/>
  <c r="C280" i="39"/>
  <c r="H279" i="39"/>
  <c r="C279" i="39"/>
  <c r="H278" i="39"/>
  <c r="C278" i="39"/>
  <c r="H277" i="39"/>
  <c r="C277" i="39"/>
  <c r="L276" i="39"/>
  <c r="K276" i="39"/>
  <c r="J276" i="39"/>
  <c r="I276" i="39"/>
  <c r="H276" i="39" s="1"/>
  <c r="G276" i="39"/>
  <c r="F276" i="39"/>
  <c r="E276" i="39"/>
  <c r="D276" i="39"/>
  <c r="C276" i="39" s="1"/>
  <c r="H275" i="39"/>
  <c r="C275" i="39"/>
  <c r="H274" i="39"/>
  <c r="C274" i="39"/>
  <c r="H273" i="39"/>
  <c r="C273" i="39"/>
  <c r="L272" i="39"/>
  <c r="K272" i="39"/>
  <c r="J272" i="39"/>
  <c r="I272" i="39"/>
  <c r="H272" i="39" s="1"/>
  <c r="G272" i="39"/>
  <c r="F272" i="39"/>
  <c r="E272" i="39"/>
  <c r="D272" i="39"/>
  <c r="C272" i="39" s="1"/>
  <c r="H271" i="39"/>
  <c r="C271" i="39"/>
  <c r="L270" i="39"/>
  <c r="L269" i="39" s="1"/>
  <c r="K270" i="39"/>
  <c r="J270" i="39"/>
  <c r="I270" i="39"/>
  <c r="H270" i="39" s="1"/>
  <c r="G270" i="39"/>
  <c r="F270" i="39"/>
  <c r="E270" i="39"/>
  <c r="E269" i="39" s="1"/>
  <c r="D270" i="39"/>
  <c r="C270" i="39" s="1"/>
  <c r="K269" i="39"/>
  <c r="J269" i="39"/>
  <c r="G269" i="39"/>
  <c r="F269" i="39"/>
  <c r="H268" i="39"/>
  <c r="C268" i="39"/>
  <c r="H267" i="39"/>
  <c r="C267" i="39"/>
  <c r="H266" i="39"/>
  <c r="C266" i="39"/>
  <c r="H265" i="39"/>
  <c r="C265" i="39"/>
  <c r="L264" i="39"/>
  <c r="K264" i="39"/>
  <c r="J264" i="39"/>
  <c r="I264" i="39"/>
  <c r="H264" i="39" s="1"/>
  <c r="G264" i="39"/>
  <c r="F264" i="39"/>
  <c r="E264" i="39"/>
  <c r="D264" i="39"/>
  <c r="C264" i="39" s="1"/>
  <c r="H263" i="39"/>
  <c r="C263" i="39"/>
  <c r="H262" i="39"/>
  <c r="C262" i="39"/>
  <c r="H261" i="39"/>
  <c r="C261" i="39"/>
  <c r="L260" i="39"/>
  <c r="L259" i="39" s="1"/>
  <c r="K260" i="39"/>
  <c r="J260" i="39"/>
  <c r="I260" i="39"/>
  <c r="H260" i="39" s="1"/>
  <c r="G260" i="39"/>
  <c r="F260" i="39"/>
  <c r="E260" i="39"/>
  <c r="E259" i="39" s="1"/>
  <c r="D260" i="39"/>
  <c r="C260" i="39" s="1"/>
  <c r="K259" i="39"/>
  <c r="J259" i="39"/>
  <c r="G259" i="39"/>
  <c r="F259" i="39"/>
  <c r="H258" i="39"/>
  <c r="C258" i="39"/>
  <c r="H257" i="39"/>
  <c r="C257" i="39"/>
  <c r="H256" i="39"/>
  <c r="C256" i="39"/>
  <c r="H255" i="39"/>
  <c r="C255" i="39"/>
  <c r="H254" i="39"/>
  <c r="C254" i="39"/>
  <c r="H253" i="39"/>
  <c r="C253" i="39"/>
  <c r="L252" i="39"/>
  <c r="L251" i="39" s="1"/>
  <c r="K252" i="39"/>
  <c r="J252" i="39"/>
  <c r="I252" i="39"/>
  <c r="H252" i="39" s="1"/>
  <c r="G252" i="39"/>
  <c r="F252" i="39"/>
  <c r="E252" i="39"/>
  <c r="C252" i="39" s="1"/>
  <c r="D252" i="39"/>
  <c r="D251" i="39" s="1"/>
  <c r="K251" i="39"/>
  <c r="J251" i="39"/>
  <c r="G251" i="39"/>
  <c r="F251" i="39"/>
  <c r="H250" i="39"/>
  <c r="C250" i="39"/>
  <c r="H249" i="39"/>
  <c r="C249" i="39"/>
  <c r="H248" i="39"/>
  <c r="C248" i="39"/>
  <c r="H247" i="39"/>
  <c r="C247" i="39"/>
  <c r="L246" i="39"/>
  <c r="K246" i="39"/>
  <c r="J246" i="39"/>
  <c r="I246" i="39"/>
  <c r="H246" i="39" s="1"/>
  <c r="G246" i="39"/>
  <c r="F246" i="39"/>
  <c r="E246" i="39"/>
  <c r="C246" i="39" s="1"/>
  <c r="D246" i="39"/>
  <c r="H245" i="39"/>
  <c r="C245" i="39"/>
  <c r="H244" i="39"/>
  <c r="C244" i="39"/>
  <c r="H243" i="39"/>
  <c r="C243" i="39"/>
  <c r="H242" i="39"/>
  <c r="C242" i="39"/>
  <c r="H241" i="39"/>
  <c r="C241" i="39"/>
  <c r="H240" i="39"/>
  <c r="C240" i="39"/>
  <c r="H239" i="39"/>
  <c r="C239" i="39"/>
  <c r="L238" i="39"/>
  <c r="L231" i="39" s="1"/>
  <c r="L230" i="39" s="1"/>
  <c r="K238" i="39"/>
  <c r="J238" i="39"/>
  <c r="I238" i="39"/>
  <c r="H238" i="39" s="1"/>
  <c r="G238" i="39"/>
  <c r="F238" i="39"/>
  <c r="E238" i="39"/>
  <c r="E231" i="39" s="1"/>
  <c r="D238" i="39"/>
  <c r="C238" i="39" s="1"/>
  <c r="H237" i="39"/>
  <c r="C237" i="39"/>
  <c r="H236" i="39"/>
  <c r="C236" i="39"/>
  <c r="L235" i="39"/>
  <c r="K235" i="39"/>
  <c r="J235" i="39"/>
  <c r="I235" i="39"/>
  <c r="H235" i="39" s="1"/>
  <c r="G235" i="39"/>
  <c r="F235" i="39"/>
  <c r="E235" i="39"/>
  <c r="D235" i="39"/>
  <c r="C235" i="39"/>
  <c r="H234" i="39"/>
  <c r="C234" i="39"/>
  <c r="L233" i="39"/>
  <c r="K233" i="39"/>
  <c r="J233" i="39"/>
  <c r="I233" i="39"/>
  <c r="H233" i="39" s="1"/>
  <c r="G233" i="39"/>
  <c r="F233" i="39"/>
  <c r="E233" i="39"/>
  <c r="D233" i="39"/>
  <c r="C233" i="39"/>
  <c r="H232" i="39"/>
  <c r="C232" i="39"/>
  <c r="K231" i="39"/>
  <c r="K230" i="39" s="1"/>
  <c r="J231" i="39"/>
  <c r="J230" i="39" s="1"/>
  <c r="G231" i="39"/>
  <c r="G230" i="39" s="1"/>
  <c r="F231" i="39"/>
  <c r="F230" i="39" s="1"/>
  <c r="H229" i="39"/>
  <c r="C229" i="39"/>
  <c r="H228" i="39"/>
  <c r="C228" i="39"/>
  <c r="L227" i="39"/>
  <c r="K227" i="39"/>
  <c r="J227" i="39"/>
  <c r="I227" i="39"/>
  <c r="H227" i="39" s="1"/>
  <c r="G227" i="39"/>
  <c r="F227" i="39"/>
  <c r="E227" i="39"/>
  <c r="D227" i="39"/>
  <c r="C227" i="39"/>
  <c r="H226" i="39"/>
  <c r="C226" i="39"/>
  <c r="H225" i="39"/>
  <c r="C225" i="39"/>
  <c r="H224" i="39"/>
  <c r="C224" i="39"/>
  <c r="H223" i="39"/>
  <c r="C223" i="39"/>
  <c r="H222" i="39"/>
  <c r="C222" i="39"/>
  <c r="H221" i="39"/>
  <c r="C221" i="39"/>
  <c r="H220" i="39"/>
  <c r="C220" i="39"/>
  <c r="H219" i="39"/>
  <c r="C219" i="39"/>
  <c r="H218" i="39"/>
  <c r="C218" i="39"/>
  <c r="H217" i="39"/>
  <c r="C217" i="39"/>
  <c r="L216" i="39"/>
  <c r="K216" i="39"/>
  <c r="J216" i="39"/>
  <c r="I216" i="39"/>
  <c r="H216" i="39" s="1"/>
  <c r="G216" i="39"/>
  <c r="F216" i="39"/>
  <c r="E216" i="39"/>
  <c r="D216" i="39"/>
  <c r="C216" i="39" s="1"/>
  <c r="H215" i="39"/>
  <c r="C215" i="39"/>
  <c r="H214" i="39"/>
  <c r="C214" i="39"/>
  <c r="H213" i="39"/>
  <c r="C213" i="39"/>
  <c r="H212" i="39"/>
  <c r="C212" i="39"/>
  <c r="H211" i="39"/>
  <c r="C211" i="39"/>
  <c r="H210" i="39"/>
  <c r="C210" i="39"/>
  <c r="H209" i="39"/>
  <c r="C209" i="39"/>
  <c r="H208" i="39"/>
  <c r="C208" i="39"/>
  <c r="H207" i="39"/>
  <c r="C207" i="39"/>
  <c r="H206" i="39"/>
  <c r="C206" i="39"/>
  <c r="L205" i="39"/>
  <c r="K205" i="39"/>
  <c r="K204" i="39" s="1"/>
  <c r="K195" i="39" s="1"/>
  <c r="K194" i="39" s="1"/>
  <c r="J205" i="39"/>
  <c r="J204" i="39" s="1"/>
  <c r="J195" i="39" s="1"/>
  <c r="I205" i="39"/>
  <c r="H205" i="39" s="1"/>
  <c r="G205" i="39"/>
  <c r="G204" i="39" s="1"/>
  <c r="G195" i="39" s="1"/>
  <c r="G194" i="39" s="1"/>
  <c r="F205" i="39"/>
  <c r="F204" i="39" s="1"/>
  <c r="F195" i="39" s="1"/>
  <c r="F194" i="39" s="1"/>
  <c r="E205" i="39"/>
  <c r="D205" i="39"/>
  <c r="C205" i="39"/>
  <c r="L204" i="39"/>
  <c r="I204" i="39"/>
  <c r="E204" i="39"/>
  <c r="D204" i="39"/>
  <c r="H203" i="39"/>
  <c r="C203" i="39"/>
  <c r="H202" i="39"/>
  <c r="C202" i="39"/>
  <c r="H201" i="39"/>
  <c r="C201" i="39"/>
  <c r="H200" i="39"/>
  <c r="C200" i="39"/>
  <c r="H199" i="39"/>
  <c r="C199" i="39"/>
  <c r="L198" i="39"/>
  <c r="K198" i="39"/>
  <c r="J198" i="39"/>
  <c r="I198" i="39"/>
  <c r="H198" i="39" s="1"/>
  <c r="G198" i="39"/>
  <c r="F198" i="39"/>
  <c r="E198" i="39"/>
  <c r="D198" i="39"/>
  <c r="C198" i="39" s="1"/>
  <c r="H197" i="39"/>
  <c r="C197" i="39"/>
  <c r="L196" i="39"/>
  <c r="L195" i="39" s="1"/>
  <c r="L194" i="39" s="1"/>
  <c r="K196" i="39"/>
  <c r="J196" i="39"/>
  <c r="I196" i="39"/>
  <c r="H196" i="39" s="1"/>
  <c r="G196" i="39"/>
  <c r="F196" i="39"/>
  <c r="E196" i="39"/>
  <c r="E195" i="39" s="1"/>
  <c r="D196" i="39"/>
  <c r="C196" i="39" s="1"/>
  <c r="H193" i="39"/>
  <c r="C193" i="39"/>
  <c r="L192" i="39"/>
  <c r="K192" i="39"/>
  <c r="J192" i="39"/>
  <c r="I192" i="39"/>
  <c r="H192" i="39" s="1"/>
  <c r="G192" i="39"/>
  <c r="F192" i="39"/>
  <c r="E192" i="39"/>
  <c r="E191" i="39" s="1"/>
  <c r="C191" i="39" s="1"/>
  <c r="D192" i="39"/>
  <c r="C192" i="39" s="1"/>
  <c r="L191" i="39"/>
  <c r="K191" i="39"/>
  <c r="J191" i="39"/>
  <c r="G191" i="39"/>
  <c r="F191" i="39"/>
  <c r="D191" i="39"/>
  <c r="H190" i="39"/>
  <c r="C190" i="39"/>
  <c r="H189" i="39"/>
  <c r="C189" i="39"/>
  <c r="L188" i="39"/>
  <c r="K188" i="39"/>
  <c r="J188" i="39"/>
  <c r="I188" i="39"/>
  <c r="H188" i="39" s="1"/>
  <c r="G188" i="39"/>
  <c r="F188" i="39"/>
  <c r="E188" i="39"/>
  <c r="C188" i="39" s="1"/>
  <c r="D188" i="39"/>
  <c r="L187" i="39"/>
  <c r="K187" i="39"/>
  <c r="J187" i="39"/>
  <c r="G187" i="39"/>
  <c r="F187" i="39"/>
  <c r="D187" i="39"/>
  <c r="H186" i="39"/>
  <c r="C186" i="39"/>
  <c r="H185" i="39"/>
  <c r="C185" i="39"/>
  <c r="L184" i="39"/>
  <c r="K184" i="39"/>
  <c r="J184" i="39"/>
  <c r="I184" i="39"/>
  <c r="H184" i="39" s="1"/>
  <c r="G184" i="39"/>
  <c r="F184" i="39"/>
  <c r="E184" i="39"/>
  <c r="C184" i="39" s="1"/>
  <c r="D184" i="39"/>
  <c r="H183" i="39"/>
  <c r="C183" i="39"/>
  <c r="H182" i="39"/>
  <c r="C182" i="39"/>
  <c r="H181" i="39"/>
  <c r="C181" i="39"/>
  <c r="H180" i="39"/>
  <c r="C180" i="39"/>
  <c r="L179" i="39"/>
  <c r="K179" i="39"/>
  <c r="H179" i="39" s="1"/>
  <c r="J179" i="39"/>
  <c r="I179" i="39"/>
  <c r="G179" i="39"/>
  <c r="F179" i="39"/>
  <c r="E179" i="39"/>
  <c r="D179" i="39"/>
  <c r="C179" i="39"/>
  <c r="H178" i="39"/>
  <c r="C178" i="39"/>
  <c r="H177" i="39"/>
  <c r="C177" i="39"/>
  <c r="H176" i="39"/>
  <c r="C176" i="39"/>
  <c r="L175" i="39"/>
  <c r="K175" i="39"/>
  <c r="K174" i="39" s="1"/>
  <c r="K173" i="39" s="1"/>
  <c r="J175" i="39"/>
  <c r="I175" i="39"/>
  <c r="H175" i="39" s="1"/>
  <c r="G175" i="39"/>
  <c r="G174" i="39" s="1"/>
  <c r="G173" i="39" s="1"/>
  <c r="F175" i="39"/>
  <c r="E175" i="39"/>
  <c r="D175" i="39"/>
  <c r="C175" i="39"/>
  <c r="L174" i="39"/>
  <c r="J174" i="39"/>
  <c r="I174" i="39"/>
  <c r="H174" i="39" s="1"/>
  <c r="F174" i="39"/>
  <c r="E174" i="39"/>
  <c r="E173" i="39" s="1"/>
  <c r="D174" i="39"/>
  <c r="C174" i="39" s="1"/>
  <c r="L173" i="39"/>
  <c r="J173" i="39"/>
  <c r="F173" i="39"/>
  <c r="D173" i="39"/>
  <c r="H172" i="39"/>
  <c r="C172" i="39"/>
  <c r="H171" i="39"/>
  <c r="C171" i="39"/>
  <c r="H170" i="39"/>
  <c r="C170" i="39"/>
  <c r="H169" i="39"/>
  <c r="C169" i="39"/>
  <c r="H168" i="39"/>
  <c r="C168" i="39"/>
  <c r="H167" i="39"/>
  <c r="C167" i="39"/>
  <c r="L166" i="39"/>
  <c r="K166" i="39"/>
  <c r="J166" i="39"/>
  <c r="I166" i="39"/>
  <c r="H166" i="39" s="1"/>
  <c r="G166" i="39"/>
  <c r="F166" i="39"/>
  <c r="E166" i="39"/>
  <c r="E165" i="39" s="1"/>
  <c r="C165" i="39" s="1"/>
  <c r="D166" i="39"/>
  <c r="C166" i="39" s="1"/>
  <c r="L165" i="39"/>
  <c r="K165" i="39"/>
  <c r="J165" i="39"/>
  <c r="G165" i="39"/>
  <c r="F165" i="39"/>
  <c r="D165" i="39"/>
  <c r="H164" i="39"/>
  <c r="C164" i="39"/>
  <c r="H163" i="39"/>
  <c r="C163" i="39"/>
  <c r="H162" i="39"/>
  <c r="C162" i="39"/>
  <c r="H161" i="39"/>
  <c r="C161" i="39"/>
  <c r="L160" i="39"/>
  <c r="K160" i="39"/>
  <c r="J160" i="39"/>
  <c r="I160" i="39"/>
  <c r="H160" i="39" s="1"/>
  <c r="G160" i="39"/>
  <c r="F160" i="39"/>
  <c r="E160" i="39"/>
  <c r="D160" i="39"/>
  <c r="C160" i="39" s="1"/>
  <c r="H159" i="39"/>
  <c r="C159" i="39"/>
  <c r="H158" i="39"/>
  <c r="C158" i="39"/>
  <c r="H157" i="39"/>
  <c r="C157" i="39"/>
  <c r="H156" i="39"/>
  <c r="C156" i="39"/>
  <c r="H155" i="39"/>
  <c r="C155" i="39"/>
  <c r="H154" i="39"/>
  <c r="C154" i="39"/>
  <c r="H153" i="39"/>
  <c r="C153" i="39"/>
  <c r="H152" i="39"/>
  <c r="C152" i="39"/>
  <c r="L151" i="39"/>
  <c r="K151" i="39"/>
  <c r="J151" i="39"/>
  <c r="I151" i="39"/>
  <c r="H151" i="39" s="1"/>
  <c r="G151" i="39"/>
  <c r="F151" i="39"/>
  <c r="E151" i="39"/>
  <c r="D151" i="39"/>
  <c r="C151" i="39"/>
  <c r="H150" i="39"/>
  <c r="C150" i="39"/>
  <c r="H149" i="39"/>
  <c r="C149" i="39"/>
  <c r="H148" i="39"/>
  <c r="C148" i="39"/>
  <c r="H147" i="39"/>
  <c r="C147" i="39"/>
  <c r="H146" i="39"/>
  <c r="C146" i="39"/>
  <c r="H145" i="39"/>
  <c r="C145" i="39"/>
  <c r="L144" i="39"/>
  <c r="K144" i="39"/>
  <c r="J144" i="39"/>
  <c r="I144" i="39"/>
  <c r="H144" i="39" s="1"/>
  <c r="G144" i="39"/>
  <c r="F144" i="39"/>
  <c r="E144" i="39"/>
  <c r="D144" i="39"/>
  <c r="C144" i="39" s="1"/>
  <c r="H143" i="39"/>
  <c r="C143" i="39"/>
  <c r="H142" i="39"/>
  <c r="C142" i="39"/>
  <c r="L141" i="39"/>
  <c r="K141" i="39"/>
  <c r="J141" i="39"/>
  <c r="I141" i="39"/>
  <c r="H141" i="39" s="1"/>
  <c r="G141" i="39"/>
  <c r="F141" i="39"/>
  <c r="E141" i="39"/>
  <c r="D141" i="39"/>
  <c r="C141" i="39"/>
  <c r="H140" i="39"/>
  <c r="C140" i="39"/>
  <c r="H139" i="39"/>
  <c r="C139" i="39"/>
  <c r="H138" i="39"/>
  <c r="C138" i="39"/>
  <c r="H137" i="39"/>
  <c r="C137" i="39"/>
  <c r="L136" i="39"/>
  <c r="K136" i="39"/>
  <c r="J136" i="39"/>
  <c r="I136" i="39"/>
  <c r="H136" i="39" s="1"/>
  <c r="G136" i="39"/>
  <c r="F136" i="39"/>
  <c r="E136" i="39"/>
  <c r="D136" i="39"/>
  <c r="C136" i="39" s="1"/>
  <c r="H135" i="39"/>
  <c r="C135" i="39"/>
  <c r="H134" i="39"/>
  <c r="C134" i="39"/>
  <c r="K133" i="39"/>
  <c r="I133" i="39"/>
  <c r="H133" i="39" s="1"/>
  <c r="C133" i="39"/>
  <c r="H132" i="39"/>
  <c r="C132" i="39"/>
  <c r="L131" i="39"/>
  <c r="K131" i="39"/>
  <c r="J131" i="39"/>
  <c r="I131" i="39"/>
  <c r="H131" i="39" s="1"/>
  <c r="G131" i="39"/>
  <c r="F131" i="39"/>
  <c r="E131" i="39"/>
  <c r="E130" i="39" s="1"/>
  <c r="C130" i="39" s="1"/>
  <c r="D131" i="39"/>
  <c r="C131" i="39" s="1"/>
  <c r="L130" i="39"/>
  <c r="K130" i="39"/>
  <c r="J130" i="39"/>
  <c r="G130" i="39"/>
  <c r="F130" i="39"/>
  <c r="D130" i="39"/>
  <c r="H129" i="39"/>
  <c r="C129" i="39"/>
  <c r="L128" i="39"/>
  <c r="K128" i="39"/>
  <c r="J128" i="39"/>
  <c r="I128" i="39"/>
  <c r="H128" i="39"/>
  <c r="G128" i="39"/>
  <c r="F128" i="39"/>
  <c r="E128" i="39"/>
  <c r="D128" i="39"/>
  <c r="C128" i="39"/>
  <c r="I127" i="39"/>
  <c r="H127" i="39" s="1"/>
  <c r="C127" i="39"/>
  <c r="H126" i="39"/>
  <c r="C126" i="39"/>
  <c r="I125" i="39"/>
  <c r="H125" i="39"/>
  <c r="C125" i="39"/>
  <c r="H124" i="39"/>
  <c r="C124" i="39"/>
  <c r="H123" i="39"/>
  <c r="C123" i="39"/>
  <c r="L122" i="39"/>
  <c r="K122" i="39"/>
  <c r="J122" i="39"/>
  <c r="I122" i="39"/>
  <c r="H122" i="39" s="1"/>
  <c r="G122" i="39"/>
  <c r="F122" i="39"/>
  <c r="E122" i="39"/>
  <c r="D122" i="39"/>
  <c r="C122" i="39" s="1"/>
  <c r="H121" i="39"/>
  <c r="C121" i="39"/>
  <c r="H120" i="39"/>
  <c r="C120" i="39"/>
  <c r="H119" i="39"/>
  <c r="C119" i="39"/>
  <c r="H118" i="39"/>
  <c r="C118" i="39"/>
  <c r="H117" i="39"/>
  <c r="C117" i="39"/>
  <c r="L116" i="39"/>
  <c r="K116" i="39"/>
  <c r="J116" i="39"/>
  <c r="I116" i="39"/>
  <c r="H116" i="39" s="1"/>
  <c r="G116" i="39"/>
  <c r="F116" i="39"/>
  <c r="E116" i="39"/>
  <c r="C116" i="39" s="1"/>
  <c r="D116" i="39"/>
  <c r="H115" i="39"/>
  <c r="C115" i="39"/>
  <c r="H114" i="39"/>
  <c r="C114" i="39"/>
  <c r="H113" i="39"/>
  <c r="C113" i="39"/>
  <c r="L112" i="39"/>
  <c r="K112" i="39"/>
  <c r="J112" i="39"/>
  <c r="I112" i="39"/>
  <c r="H112" i="39" s="1"/>
  <c r="G112" i="39"/>
  <c r="F112" i="39"/>
  <c r="E112" i="39"/>
  <c r="C112" i="39" s="1"/>
  <c r="D112" i="39"/>
  <c r="H111" i="39"/>
  <c r="C111" i="39"/>
  <c r="H110" i="39"/>
  <c r="C110" i="39"/>
  <c r="H109" i="39"/>
  <c r="C109" i="39"/>
  <c r="H108" i="39"/>
  <c r="C108" i="39"/>
  <c r="H107" i="39"/>
  <c r="C107" i="39"/>
  <c r="H106" i="39"/>
  <c r="C106" i="39"/>
  <c r="H105" i="39"/>
  <c r="C105" i="39"/>
  <c r="H104" i="39"/>
  <c r="C104" i="39"/>
  <c r="L103" i="39"/>
  <c r="K103" i="39"/>
  <c r="J103" i="39"/>
  <c r="I103" i="39"/>
  <c r="H103" i="39" s="1"/>
  <c r="G103" i="39"/>
  <c r="F103" i="39"/>
  <c r="E103" i="39"/>
  <c r="D103" i="39"/>
  <c r="C103" i="39"/>
  <c r="H102" i="39"/>
  <c r="C102" i="39"/>
  <c r="H101" i="39"/>
  <c r="C101" i="39"/>
  <c r="H100" i="39"/>
  <c r="C100" i="39"/>
  <c r="H99" i="39"/>
  <c r="C99" i="39"/>
  <c r="H98" i="39"/>
  <c r="C98" i="39"/>
  <c r="H97" i="39"/>
  <c r="C97" i="39"/>
  <c r="H96" i="39"/>
  <c r="C96" i="39"/>
  <c r="L95" i="39"/>
  <c r="K95" i="39"/>
  <c r="K83" i="39" s="1"/>
  <c r="K75" i="39" s="1"/>
  <c r="J95" i="39"/>
  <c r="I95" i="39"/>
  <c r="H95" i="39" s="1"/>
  <c r="G95" i="39"/>
  <c r="G83" i="39" s="1"/>
  <c r="G75" i="39" s="1"/>
  <c r="F95" i="39"/>
  <c r="E95" i="39"/>
  <c r="D95" i="39"/>
  <c r="C95" i="39"/>
  <c r="H94" i="39"/>
  <c r="C94" i="39"/>
  <c r="I93" i="39"/>
  <c r="H93" i="39"/>
  <c r="C93" i="39"/>
  <c r="I92" i="39"/>
  <c r="H92" i="39" s="1"/>
  <c r="C92" i="39"/>
  <c r="H91" i="39"/>
  <c r="C91" i="39"/>
  <c r="H90" i="39"/>
  <c r="C90" i="39"/>
  <c r="L89" i="39"/>
  <c r="K89" i="39"/>
  <c r="J89" i="39"/>
  <c r="I89" i="39"/>
  <c r="H89" i="39" s="1"/>
  <c r="G89" i="39"/>
  <c r="F89" i="39"/>
  <c r="E89" i="39"/>
  <c r="E83" i="39" s="1"/>
  <c r="E75" i="39" s="1"/>
  <c r="D89" i="39"/>
  <c r="C89" i="39" s="1"/>
  <c r="H88" i="39"/>
  <c r="C88" i="39"/>
  <c r="I87" i="39"/>
  <c r="H87" i="39" s="1"/>
  <c r="C87" i="39"/>
  <c r="H86" i="39"/>
  <c r="C86" i="39"/>
  <c r="H85" i="39"/>
  <c r="C85" i="39"/>
  <c r="L84" i="39"/>
  <c r="L83" i="39" s="1"/>
  <c r="K84" i="39"/>
  <c r="J84" i="39"/>
  <c r="I84" i="39"/>
  <c r="H84" i="39"/>
  <c r="G84" i="39"/>
  <c r="F84" i="39"/>
  <c r="E84" i="39"/>
  <c r="D84" i="39"/>
  <c r="C84" i="39" s="1"/>
  <c r="J83" i="39"/>
  <c r="F83" i="39"/>
  <c r="H82" i="39"/>
  <c r="C82" i="39"/>
  <c r="H81" i="39"/>
  <c r="C81" i="39"/>
  <c r="L80" i="39"/>
  <c r="K80" i="39"/>
  <c r="J80" i="39"/>
  <c r="I80" i="39"/>
  <c r="H80" i="39"/>
  <c r="G80" i="39"/>
  <c r="F80" i="39"/>
  <c r="E80" i="39"/>
  <c r="D80" i="39"/>
  <c r="C80" i="39" s="1"/>
  <c r="H79" i="39"/>
  <c r="C79" i="39"/>
  <c r="H78" i="39"/>
  <c r="C78" i="39"/>
  <c r="L77" i="39"/>
  <c r="K77" i="39"/>
  <c r="J77" i="39"/>
  <c r="J76" i="39" s="1"/>
  <c r="I77" i="39"/>
  <c r="H77" i="39" s="1"/>
  <c r="G77" i="39"/>
  <c r="F77" i="39"/>
  <c r="F76" i="39" s="1"/>
  <c r="F75" i="39" s="1"/>
  <c r="F52" i="39" s="1"/>
  <c r="E77" i="39"/>
  <c r="D77" i="39"/>
  <c r="C77" i="39" s="1"/>
  <c r="L76" i="39"/>
  <c r="L75" i="39" s="1"/>
  <c r="K76" i="39"/>
  <c r="I76" i="39"/>
  <c r="G76" i="39"/>
  <c r="E76" i="39"/>
  <c r="D76" i="39"/>
  <c r="C76" i="39" s="1"/>
  <c r="I74" i="39"/>
  <c r="H74" i="39" s="1"/>
  <c r="C74" i="39"/>
  <c r="H73" i="39"/>
  <c r="C73" i="39"/>
  <c r="H72" i="39"/>
  <c r="C72" i="39"/>
  <c r="H71" i="39"/>
  <c r="C71" i="39"/>
  <c r="H70" i="39"/>
  <c r="C70" i="39"/>
  <c r="L69" i="39"/>
  <c r="K69" i="39"/>
  <c r="K67" i="39" s="1"/>
  <c r="J69" i="39"/>
  <c r="G69" i="39"/>
  <c r="G67" i="39" s="1"/>
  <c r="F69" i="39"/>
  <c r="E69" i="39"/>
  <c r="D69" i="39"/>
  <c r="C69" i="39"/>
  <c r="K68" i="39"/>
  <c r="H68" i="39" s="1"/>
  <c r="C68" i="39"/>
  <c r="L67" i="39"/>
  <c r="L53" i="39" s="1"/>
  <c r="L52" i="39" s="1"/>
  <c r="L51" i="39" s="1"/>
  <c r="L50" i="39" s="1"/>
  <c r="J67" i="39"/>
  <c r="F67" i="39"/>
  <c r="E67" i="39"/>
  <c r="D67" i="39"/>
  <c r="C67" i="39" s="1"/>
  <c r="H66" i="39"/>
  <c r="C66" i="39"/>
  <c r="K65" i="39"/>
  <c r="H65" i="39" s="1"/>
  <c r="C65" i="39"/>
  <c r="H64" i="39"/>
  <c r="C64" i="39"/>
  <c r="H63" i="39"/>
  <c r="C63" i="39"/>
  <c r="H62" i="39"/>
  <c r="C62" i="39"/>
  <c r="H61" i="39"/>
  <c r="C61" i="39"/>
  <c r="H60" i="39"/>
  <c r="C60" i="39"/>
  <c r="H59" i="39"/>
  <c r="C59" i="39"/>
  <c r="L58" i="39"/>
  <c r="K58" i="39"/>
  <c r="J58" i="39"/>
  <c r="I58" i="39"/>
  <c r="H58" i="39" s="1"/>
  <c r="G58" i="39"/>
  <c r="F58" i="39"/>
  <c r="E58" i="39"/>
  <c r="D58" i="39"/>
  <c r="C58" i="39"/>
  <c r="H57" i="39"/>
  <c r="C57" i="39"/>
  <c r="H56" i="39"/>
  <c r="C56" i="39"/>
  <c r="L55" i="39"/>
  <c r="K55" i="39"/>
  <c r="J55" i="39"/>
  <c r="I55" i="39"/>
  <c r="H55" i="39" s="1"/>
  <c r="G55" i="39"/>
  <c r="F55" i="39"/>
  <c r="E55" i="39"/>
  <c r="E54" i="39" s="1"/>
  <c r="D55" i="39"/>
  <c r="C55" i="39" s="1"/>
  <c r="L54" i="39"/>
  <c r="K54" i="39"/>
  <c r="K53" i="39" s="1"/>
  <c r="K52" i="39" s="1"/>
  <c r="J54" i="39"/>
  <c r="G54" i="39"/>
  <c r="G53" i="39" s="1"/>
  <c r="G52" i="39" s="1"/>
  <c r="G51" i="39" s="1"/>
  <c r="G50" i="39" s="1"/>
  <c r="F54" i="39"/>
  <c r="D54" i="39"/>
  <c r="J53" i="39"/>
  <c r="F53" i="39"/>
  <c r="D53" i="39"/>
  <c r="H47" i="39"/>
  <c r="C47" i="39"/>
  <c r="H46" i="39"/>
  <c r="C46" i="39"/>
  <c r="L45" i="39"/>
  <c r="H45" i="39" s="1"/>
  <c r="G45" i="39"/>
  <c r="G287" i="39" s="1"/>
  <c r="C45" i="39"/>
  <c r="H44" i="39"/>
  <c r="C44" i="39"/>
  <c r="K43" i="39"/>
  <c r="J43" i="39"/>
  <c r="I43" i="39"/>
  <c r="H43" i="39" s="1"/>
  <c r="F43" i="39"/>
  <c r="E43" i="39"/>
  <c r="D43" i="39"/>
  <c r="C43" i="39" s="1"/>
  <c r="H42" i="39"/>
  <c r="C42" i="39"/>
  <c r="I41" i="39"/>
  <c r="H41" i="39" s="1"/>
  <c r="D41" i="39"/>
  <c r="C41" i="39"/>
  <c r="K40" i="39"/>
  <c r="H40" i="39" s="1"/>
  <c r="C40" i="39"/>
  <c r="H39" i="39"/>
  <c r="C39" i="39"/>
  <c r="H38" i="39"/>
  <c r="C38" i="39"/>
  <c r="H37" i="39"/>
  <c r="C37" i="39"/>
  <c r="K36" i="39"/>
  <c r="H36" i="39"/>
  <c r="F36" i="39"/>
  <c r="C36" i="39" s="1"/>
  <c r="H35" i="39"/>
  <c r="C35" i="39"/>
  <c r="K34" i="39"/>
  <c r="H34" i="39" s="1"/>
  <c r="C34" i="39"/>
  <c r="F33" i="39"/>
  <c r="C33" i="39" s="1"/>
  <c r="H32" i="39"/>
  <c r="C32" i="39"/>
  <c r="K31" i="39"/>
  <c r="H31" i="39"/>
  <c r="F31" i="39"/>
  <c r="C31" i="39"/>
  <c r="H30" i="39"/>
  <c r="C30" i="39"/>
  <c r="H29" i="39"/>
  <c r="C29" i="39"/>
  <c r="H28" i="39"/>
  <c r="C28" i="39"/>
  <c r="K27" i="39"/>
  <c r="H27" i="39"/>
  <c r="F27" i="39"/>
  <c r="C27" i="39" s="1"/>
  <c r="F26" i="39"/>
  <c r="H25" i="39"/>
  <c r="C25" i="39"/>
  <c r="C24" i="39"/>
  <c r="H23" i="39"/>
  <c r="C23" i="39"/>
  <c r="H22" i="39"/>
  <c r="C22" i="39"/>
  <c r="L21" i="39"/>
  <c r="L289" i="39" s="1"/>
  <c r="L288" i="39" s="1"/>
  <c r="K21" i="39"/>
  <c r="K289" i="39" s="1"/>
  <c r="K288" i="39" s="1"/>
  <c r="J21" i="39"/>
  <c r="J289" i="39" s="1"/>
  <c r="J288" i="39" s="1"/>
  <c r="I21" i="39"/>
  <c r="H21" i="39" s="1"/>
  <c r="H289" i="39" s="1"/>
  <c r="H288" i="39" s="1"/>
  <c r="G21" i="39"/>
  <c r="G289" i="39" s="1"/>
  <c r="G288" i="39" s="1"/>
  <c r="F21" i="39"/>
  <c r="F289" i="39" s="1"/>
  <c r="F288" i="39" s="1"/>
  <c r="E21" i="39"/>
  <c r="E289" i="39" s="1"/>
  <c r="E288" i="39" s="1"/>
  <c r="D21" i="39"/>
  <c r="C21" i="39" s="1"/>
  <c r="C289" i="39" s="1"/>
  <c r="L20" i="39"/>
  <c r="G20" i="39"/>
  <c r="F20" i="39"/>
  <c r="D20" i="39"/>
  <c r="K51" i="39" l="1"/>
  <c r="K50" i="39" s="1"/>
  <c r="F51" i="39"/>
  <c r="F50" i="39" s="1"/>
  <c r="C173" i="39"/>
  <c r="J286" i="39"/>
  <c r="C288" i="39"/>
  <c r="F287" i="39"/>
  <c r="H204" i="39"/>
  <c r="J194" i="39"/>
  <c r="F286" i="39"/>
  <c r="K286" i="39"/>
  <c r="H26" i="40"/>
  <c r="L286" i="39"/>
  <c r="G286" i="39"/>
  <c r="C54" i="39"/>
  <c r="E53" i="39"/>
  <c r="H76" i="39"/>
  <c r="J75" i="39"/>
  <c r="J52" i="39" s="1"/>
  <c r="J51" i="39" s="1"/>
  <c r="C204" i="39"/>
  <c r="I83" i="40"/>
  <c r="C131" i="40"/>
  <c r="F130" i="40"/>
  <c r="F75" i="40" s="1"/>
  <c r="F286" i="40" s="1"/>
  <c r="C188" i="40"/>
  <c r="H204" i="40"/>
  <c r="J195" i="40"/>
  <c r="J194" i="40" s="1"/>
  <c r="K33" i="39"/>
  <c r="D195" i="39"/>
  <c r="D231" i="39"/>
  <c r="D259" i="39"/>
  <c r="C259" i="39" s="1"/>
  <c r="D269" i="39"/>
  <c r="L287" i="39"/>
  <c r="D289" i="39"/>
  <c r="D288" i="39" s="1"/>
  <c r="D20" i="40"/>
  <c r="L20" i="40"/>
  <c r="F26" i="40"/>
  <c r="H27" i="40"/>
  <c r="H55" i="40"/>
  <c r="C67" i="40"/>
  <c r="J83" i="40"/>
  <c r="E83" i="40"/>
  <c r="E75" i="40" s="1"/>
  <c r="E52" i="40" s="1"/>
  <c r="E51" i="40" s="1"/>
  <c r="C89" i="40"/>
  <c r="C112" i="40"/>
  <c r="H165" i="40"/>
  <c r="C175" i="40"/>
  <c r="C192" i="40"/>
  <c r="D191" i="40"/>
  <c r="C191" i="40" s="1"/>
  <c r="C195" i="40"/>
  <c r="E194" i="40"/>
  <c r="H251" i="40"/>
  <c r="G286" i="40"/>
  <c r="F53" i="41"/>
  <c r="F52" i="41" s="1"/>
  <c r="F51" i="41" s="1"/>
  <c r="F50" i="41" s="1"/>
  <c r="H76" i="41"/>
  <c r="L75" i="41"/>
  <c r="C174" i="41"/>
  <c r="H196" i="41"/>
  <c r="E20" i="39"/>
  <c r="C20" i="39" s="1"/>
  <c r="C26" i="39"/>
  <c r="I54" i="39"/>
  <c r="I69" i="39"/>
  <c r="D83" i="39"/>
  <c r="C83" i="39" s="1"/>
  <c r="I130" i="39"/>
  <c r="H130" i="39" s="1"/>
  <c r="I165" i="39"/>
  <c r="H165" i="39" s="1"/>
  <c r="I173" i="39"/>
  <c r="H173" i="39" s="1"/>
  <c r="E187" i="39"/>
  <c r="C187" i="39" s="1"/>
  <c r="I191" i="39"/>
  <c r="H191" i="39" s="1"/>
  <c r="I195" i="39"/>
  <c r="I231" i="39"/>
  <c r="E251" i="39"/>
  <c r="E230" i="39" s="1"/>
  <c r="I251" i="39"/>
  <c r="H251" i="39" s="1"/>
  <c r="I259" i="39"/>
  <c r="H259" i="39" s="1"/>
  <c r="I269" i="39"/>
  <c r="I289" i="39"/>
  <c r="I288" i="39" s="1"/>
  <c r="E20" i="40"/>
  <c r="C21" i="40"/>
  <c r="C289" i="40" s="1"/>
  <c r="C288" i="40" s="1"/>
  <c r="K53" i="40"/>
  <c r="H58" i="40"/>
  <c r="H65" i="40"/>
  <c r="J58" i="40"/>
  <c r="J54" i="40" s="1"/>
  <c r="C77" i="40"/>
  <c r="C84" i="40"/>
  <c r="D83" i="40"/>
  <c r="C83" i="40" s="1"/>
  <c r="L83" i="40"/>
  <c r="L75" i="40" s="1"/>
  <c r="L52" i="40" s="1"/>
  <c r="L51" i="40" s="1"/>
  <c r="H93" i="40"/>
  <c r="K89" i="40"/>
  <c r="K83" i="40" s="1"/>
  <c r="K75" i="40" s="1"/>
  <c r="K286" i="40" s="1"/>
  <c r="C122" i="40"/>
  <c r="C174" i="40"/>
  <c r="D173" i="40"/>
  <c r="C173" i="40" s="1"/>
  <c r="H175" i="40"/>
  <c r="J174" i="40"/>
  <c r="I187" i="40"/>
  <c r="H187" i="40" s="1"/>
  <c r="H191" i="40"/>
  <c r="L230" i="40"/>
  <c r="L194" i="40" s="1"/>
  <c r="H33" i="41"/>
  <c r="K26" i="41"/>
  <c r="L52" i="41"/>
  <c r="L51" i="41" s="1"/>
  <c r="L50" i="41" s="1"/>
  <c r="H174" i="41"/>
  <c r="H187" i="41"/>
  <c r="H191" i="41"/>
  <c r="J187" i="41"/>
  <c r="D194" i="41"/>
  <c r="C194" i="41" s="1"/>
  <c r="E195" i="41"/>
  <c r="E194" i="41" s="1"/>
  <c r="I83" i="39"/>
  <c r="H21" i="40"/>
  <c r="C45" i="40"/>
  <c r="G287" i="40"/>
  <c r="C54" i="40"/>
  <c r="D53" i="40"/>
  <c r="H70" i="40"/>
  <c r="J69" i="40"/>
  <c r="J67" i="40" s="1"/>
  <c r="H67" i="40" s="1"/>
  <c r="D76" i="40"/>
  <c r="H77" i="40"/>
  <c r="J76" i="40"/>
  <c r="H131" i="40"/>
  <c r="J130" i="40"/>
  <c r="H130" i="40" s="1"/>
  <c r="C166" i="40"/>
  <c r="D165" i="40"/>
  <c r="C165" i="40" s="1"/>
  <c r="E286" i="40"/>
  <c r="G52" i="41"/>
  <c r="C76" i="41"/>
  <c r="K75" i="41"/>
  <c r="K52" i="41" s="1"/>
  <c r="H89" i="41"/>
  <c r="G269" i="41"/>
  <c r="G286" i="41" s="1"/>
  <c r="C270" i="41"/>
  <c r="H34" i="41"/>
  <c r="J58" i="41"/>
  <c r="J54" i="41" s="1"/>
  <c r="J53" i="41" s="1"/>
  <c r="J52" i="41" s="1"/>
  <c r="J67" i="41"/>
  <c r="H67" i="41" s="1"/>
  <c r="C188" i="41"/>
  <c r="H188" i="41"/>
  <c r="C205" i="41"/>
  <c r="C235" i="41"/>
  <c r="G231" i="41"/>
  <c r="G230" i="41" s="1"/>
  <c r="C251" i="41"/>
  <c r="K259" i="41"/>
  <c r="K230" i="41" s="1"/>
  <c r="F286" i="41"/>
  <c r="C281" i="41"/>
  <c r="K289" i="42"/>
  <c r="K288" i="42" s="1"/>
  <c r="K20" i="42"/>
  <c r="H43" i="42"/>
  <c r="H58" i="42"/>
  <c r="H69" i="42"/>
  <c r="K75" i="42"/>
  <c r="K52" i="42" s="1"/>
  <c r="K51" i="42" s="1"/>
  <c r="K50" i="42" s="1"/>
  <c r="C174" i="42"/>
  <c r="D173" i="42"/>
  <c r="C173" i="42" s="1"/>
  <c r="G286" i="42"/>
  <c r="L286" i="42"/>
  <c r="K43" i="40"/>
  <c r="H43" i="40" s="1"/>
  <c r="I195" i="40"/>
  <c r="D231" i="40"/>
  <c r="D251" i="40"/>
  <c r="C251" i="40" s="1"/>
  <c r="D259" i="40"/>
  <c r="C259" i="40" s="1"/>
  <c r="D269" i="40"/>
  <c r="H283" i="40"/>
  <c r="D20" i="41"/>
  <c r="C20" i="41" s="1"/>
  <c r="L20" i="41"/>
  <c r="D54" i="41"/>
  <c r="C58" i="41"/>
  <c r="D83" i="41"/>
  <c r="H83" i="41"/>
  <c r="H102" i="41"/>
  <c r="D130" i="41"/>
  <c r="C130" i="41" s="1"/>
  <c r="C136" i="41"/>
  <c r="E165" i="41"/>
  <c r="C165" i="41" s="1"/>
  <c r="I165" i="41"/>
  <c r="H165" i="41" s="1"/>
  <c r="E173" i="41"/>
  <c r="C173" i="41" s="1"/>
  <c r="I173" i="41"/>
  <c r="H173" i="41" s="1"/>
  <c r="C192" i="41"/>
  <c r="H192" i="41"/>
  <c r="C204" i="41"/>
  <c r="C269" i="41"/>
  <c r="L286" i="41"/>
  <c r="G289" i="42"/>
  <c r="G288" i="42" s="1"/>
  <c r="G20" i="42"/>
  <c r="I54" i="42"/>
  <c r="H166" i="42"/>
  <c r="I165" i="42"/>
  <c r="H165" i="42" s="1"/>
  <c r="C21" i="41"/>
  <c r="I54" i="41"/>
  <c r="D67" i="41"/>
  <c r="C67" i="41" s="1"/>
  <c r="I130" i="41"/>
  <c r="H130" i="41" s="1"/>
  <c r="D191" i="41"/>
  <c r="G194" i="41"/>
  <c r="C198" i="41"/>
  <c r="H198" i="41"/>
  <c r="C216" i="41"/>
  <c r="I216" i="41"/>
  <c r="I230" i="41"/>
  <c r="C233" i="41"/>
  <c r="H238" i="41"/>
  <c r="H251" i="41"/>
  <c r="H252" i="41"/>
  <c r="H264" i="41"/>
  <c r="H272" i="41"/>
  <c r="C283" i="41"/>
  <c r="H283" i="41"/>
  <c r="H80" i="42"/>
  <c r="F83" i="42"/>
  <c r="F75" i="42" s="1"/>
  <c r="K83" i="42"/>
  <c r="D130" i="42"/>
  <c r="C131" i="42"/>
  <c r="C160" i="42"/>
  <c r="E130" i="42"/>
  <c r="H289" i="41"/>
  <c r="H288" i="41" s="1"/>
  <c r="F287" i="41"/>
  <c r="L287" i="41"/>
  <c r="C196" i="41"/>
  <c r="C231" i="41"/>
  <c r="D230" i="41"/>
  <c r="C230" i="41" s="1"/>
  <c r="H270" i="41"/>
  <c r="H57" i="42"/>
  <c r="J55" i="42"/>
  <c r="J54" i="42" s="1"/>
  <c r="J53" i="42" s="1"/>
  <c r="J52" i="42" s="1"/>
  <c r="H68" i="42"/>
  <c r="J67" i="42"/>
  <c r="C84" i="42"/>
  <c r="D83" i="42"/>
  <c r="J231" i="41"/>
  <c r="J251" i="41"/>
  <c r="J259" i="41"/>
  <c r="H259" i="41" s="1"/>
  <c r="J269" i="41"/>
  <c r="H21" i="42"/>
  <c r="F26" i="42"/>
  <c r="F20" i="42" s="1"/>
  <c r="C20" i="42" s="1"/>
  <c r="D54" i="42"/>
  <c r="C69" i="42"/>
  <c r="I76" i="42"/>
  <c r="H77" i="42"/>
  <c r="E83" i="42"/>
  <c r="I83" i="42"/>
  <c r="H83" i="42" s="1"/>
  <c r="I130" i="42"/>
  <c r="C166" i="42"/>
  <c r="E165" i="42"/>
  <c r="C165" i="42" s="1"/>
  <c r="H174" i="42"/>
  <c r="G194" i="42"/>
  <c r="G51" i="42" s="1"/>
  <c r="C288" i="42"/>
  <c r="J52" i="43"/>
  <c r="I67" i="42"/>
  <c r="H67" i="42" s="1"/>
  <c r="C80" i="42"/>
  <c r="H116" i="42"/>
  <c r="C136" i="42"/>
  <c r="C204" i="42"/>
  <c r="D195" i="42"/>
  <c r="J230" i="42"/>
  <c r="J194" i="42" s="1"/>
  <c r="L52" i="43"/>
  <c r="L51" i="43" s="1"/>
  <c r="L50" i="43" s="1"/>
  <c r="L287" i="42"/>
  <c r="H89" i="42"/>
  <c r="H112" i="42"/>
  <c r="H122" i="42"/>
  <c r="K130" i="42"/>
  <c r="H204" i="42"/>
  <c r="H175" i="42"/>
  <c r="H205" i="42"/>
  <c r="H283" i="42"/>
  <c r="K26" i="43"/>
  <c r="L20" i="43"/>
  <c r="H45" i="43"/>
  <c r="K77" i="43"/>
  <c r="H80" i="43"/>
  <c r="H89" i="43"/>
  <c r="H131" i="43"/>
  <c r="I130" i="43"/>
  <c r="H130" i="43" s="1"/>
  <c r="I173" i="42"/>
  <c r="H173" i="42" s="1"/>
  <c r="E191" i="42"/>
  <c r="C191" i="42" s="1"/>
  <c r="I191" i="42"/>
  <c r="H191" i="42" s="1"/>
  <c r="E195" i="42"/>
  <c r="I195" i="42"/>
  <c r="E231" i="42"/>
  <c r="I231" i="42"/>
  <c r="E251" i="42"/>
  <c r="C251" i="42" s="1"/>
  <c r="I251" i="42"/>
  <c r="H251" i="42" s="1"/>
  <c r="E259" i="42"/>
  <c r="C259" i="42" s="1"/>
  <c r="I259" i="42"/>
  <c r="H259" i="42" s="1"/>
  <c r="E269" i="42"/>
  <c r="I269" i="42"/>
  <c r="D289" i="43"/>
  <c r="D288" i="43" s="1"/>
  <c r="D20" i="43"/>
  <c r="C21" i="43"/>
  <c r="C289" i="43" s="1"/>
  <c r="C288" i="43" s="1"/>
  <c r="H21" i="43"/>
  <c r="C31" i="43"/>
  <c r="F26" i="43"/>
  <c r="C55" i="43"/>
  <c r="D54" i="43"/>
  <c r="H55" i="43"/>
  <c r="I54" i="43"/>
  <c r="C67" i="43"/>
  <c r="C69" i="43"/>
  <c r="H79" i="43"/>
  <c r="C77" i="43"/>
  <c r="D76" i="43"/>
  <c r="G287" i="43"/>
  <c r="H56" i="43"/>
  <c r="H68" i="43"/>
  <c r="H78" i="43"/>
  <c r="H84" i="43"/>
  <c r="H90" i="43"/>
  <c r="H104" i="43"/>
  <c r="H117" i="43"/>
  <c r="H129" i="43"/>
  <c r="H128" i="43" s="1"/>
  <c r="D130" i="43"/>
  <c r="C130" i="43" s="1"/>
  <c r="H132" i="43"/>
  <c r="H142" i="43"/>
  <c r="H152" i="43"/>
  <c r="C165" i="43"/>
  <c r="K187" i="43"/>
  <c r="C251" i="43"/>
  <c r="G286" i="43"/>
  <c r="H164" i="43"/>
  <c r="H167" i="43"/>
  <c r="I166" i="43"/>
  <c r="H175" i="43"/>
  <c r="I174" i="43"/>
  <c r="L187" i="43"/>
  <c r="F195" i="43"/>
  <c r="F194" i="43" s="1"/>
  <c r="F51" i="43" s="1"/>
  <c r="F50" i="43" s="1"/>
  <c r="D195" i="43"/>
  <c r="C196" i="43"/>
  <c r="J286" i="43"/>
  <c r="C175" i="43"/>
  <c r="E174" i="43"/>
  <c r="E67" i="43"/>
  <c r="E53" i="43" s="1"/>
  <c r="E83" i="43"/>
  <c r="E75" i="43" s="1"/>
  <c r="C166" i="43"/>
  <c r="D187" i="43"/>
  <c r="C187" i="43" s="1"/>
  <c r="J194" i="43"/>
  <c r="L194" i="43"/>
  <c r="C231" i="43"/>
  <c r="F286" i="43"/>
  <c r="L286" i="43"/>
  <c r="I184" i="43"/>
  <c r="H184" i="43" s="1"/>
  <c r="I188" i="43"/>
  <c r="I192" i="43"/>
  <c r="I198" i="43"/>
  <c r="H198" i="43" s="1"/>
  <c r="D191" i="43"/>
  <c r="C191" i="43" s="1"/>
  <c r="I179" i="43"/>
  <c r="H179" i="43" s="1"/>
  <c r="I196" i="43"/>
  <c r="E204" i="43"/>
  <c r="I204" i="43"/>
  <c r="H204" i="43" s="1"/>
  <c r="I216" i="43"/>
  <c r="H216" i="43" s="1"/>
  <c r="E230" i="43"/>
  <c r="C230" i="43" s="1"/>
  <c r="I233" i="43"/>
  <c r="I238" i="43"/>
  <c r="H238" i="43" s="1"/>
  <c r="E251" i="43"/>
  <c r="I251" i="43"/>
  <c r="H251" i="43" s="1"/>
  <c r="E259" i="43"/>
  <c r="C259" i="43" s="1"/>
  <c r="I259" i="43"/>
  <c r="H259" i="43" s="1"/>
  <c r="I264" i="43"/>
  <c r="H264" i="43" s="1"/>
  <c r="E270" i="43"/>
  <c r="I270" i="43"/>
  <c r="I276" i="43"/>
  <c r="H276" i="43" s="1"/>
  <c r="I283" i="43"/>
  <c r="F52" i="42" l="1"/>
  <c r="F51" i="42" s="1"/>
  <c r="F50" i="42" s="1"/>
  <c r="F286" i="42"/>
  <c r="K51" i="41"/>
  <c r="K50" i="41" s="1"/>
  <c r="E286" i="39"/>
  <c r="E194" i="39"/>
  <c r="E50" i="40"/>
  <c r="E287" i="40"/>
  <c r="K194" i="41"/>
  <c r="K286" i="41"/>
  <c r="G50" i="42"/>
  <c r="G287" i="42"/>
  <c r="L50" i="40"/>
  <c r="L287" i="40"/>
  <c r="J53" i="40"/>
  <c r="H54" i="40"/>
  <c r="H270" i="43"/>
  <c r="I269" i="43"/>
  <c r="H269" i="43" s="1"/>
  <c r="H233" i="43"/>
  <c r="I231" i="43"/>
  <c r="C204" i="43"/>
  <c r="E195" i="43"/>
  <c r="E173" i="43"/>
  <c r="C173" i="43" s="1"/>
  <c r="C174" i="43"/>
  <c r="I165" i="43"/>
  <c r="H165" i="43" s="1"/>
  <c r="H166" i="43"/>
  <c r="C54" i="43"/>
  <c r="D53" i="43"/>
  <c r="I230" i="42"/>
  <c r="H230" i="42" s="1"/>
  <c r="H231" i="42"/>
  <c r="C83" i="43"/>
  <c r="K287" i="42"/>
  <c r="J51" i="43"/>
  <c r="H289" i="42"/>
  <c r="H288" i="42" s="1"/>
  <c r="C83" i="42"/>
  <c r="D75" i="42"/>
  <c r="J51" i="42"/>
  <c r="H269" i="41"/>
  <c r="C191" i="41"/>
  <c r="D187" i="41"/>
  <c r="C289" i="41"/>
  <c r="C288" i="41" s="1"/>
  <c r="H55" i="42"/>
  <c r="E75" i="41"/>
  <c r="C269" i="40"/>
  <c r="I194" i="40"/>
  <c r="H194" i="40" s="1"/>
  <c r="H195" i="40"/>
  <c r="C76" i="40"/>
  <c r="D75" i="40"/>
  <c r="C75" i="40" s="1"/>
  <c r="C53" i="40"/>
  <c r="H289" i="40"/>
  <c r="H288" i="40" s="1"/>
  <c r="H174" i="40"/>
  <c r="J173" i="40"/>
  <c r="H173" i="40" s="1"/>
  <c r="I187" i="39"/>
  <c r="H187" i="39" s="1"/>
  <c r="H54" i="39"/>
  <c r="H230" i="40"/>
  <c r="I75" i="40"/>
  <c r="H83" i="40"/>
  <c r="E52" i="39"/>
  <c r="E51" i="39" s="1"/>
  <c r="H196" i="43"/>
  <c r="I195" i="43"/>
  <c r="H174" i="43"/>
  <c r="I173" i="43"/>
  <c r="H173" i="43" s="1"/>
  <c r="C231" i="42"/>
  <c r="E230" i="42"/>
  <c r="C230" i="42" s="1"/>
  <c r="C195" i="42"/>
  <c r="D194" i="42"/>
  <c r="E75" i="42"/>
  <c r="E52" i="42" s="1"/>
  <c r="D53" i="42"/>
  <c r="C54" i="42"/>
  <c r="I75" i="39"/>
  <c r="H75" i="39" s="1"/>
  <c r="H83" i="39"/>
  <c r="K287" i="41"/>
  <c r="H26" i="41"/>
  <c r="K20" i="41"/>
  <c r="H269" i="39"/>
  <c r="H231" i="39"/>
  <c r="I230" i="39"/>
  <c r="H230" i="39" s="1"/>
  <c r="D230" i="39"/>
  <c r="C230" i="39" s="1"/>
  <c r="C231" i="39"/>
  <c r="H58" i="41"/>
  <c r="H89" i="40"/>
  <c r="F52" i="40"/>
  <c r="F51" i="40" s="1"/>
  <c r="F50" i="40" s="1"/>
  <c r="C270" i="43"/>
  <c r="E269" i="43"/>
  <c r="H192" i="43"/>
  <c r="I191" i="43"/>
  <c r="H191" i="43" s="1"/>
  <c r="H283" i="43"/>
  <c r="H289" i="43" s="1"/>
  <c r="H288" i="43" s="1"/>
  <c r="H188" i="43"/>
  <c r="I187" i="43"/>
  <c r="H187" i="43" s="1"/>
  <c r="C195" i="43"/>
  <c r="D194" i="43"/>
  <c r="I75" i="43"/>
  <c r="I53" i="43"/>
  <c r="H54" i="43"/>
  <c r="F287" i="43"/>
  <c r="C26" i="43"/>
  <c r="F20" i="43"/>
  <c r="C20" i="43" s="1"/>
  <c r="I289" i="43"/>
  <c r="I288" i="43" s="1"/>
  <c r="H269" i="42"/>
  <c r="I194" i="42"/>
  <c r="H194" i="42" s="1"/>
  <c r="H195" i="42"/>
  <c r="I187" i="42"/>
  <c r="H187" i="42" s="1"/>
  <c r="K76" i="43"/>
  <c r="H77" i="43"/>
  <c r="L287" i="43"/>
  <c r="D286" i="42"/>
  <c r="C83" i="41"/>
  <c r="D75" i="41"/>
  <c r="C75" i="41" s="1"/>
  <c r="D53" i="41"/>
  <c r="C54" i="41"/>
  <c r="G51" i="41"/>
  <c r="H76" i="40"/>
  <c r="J75" i="40"/>
  <c r="C195" i="41"/>
  <c r="K52" i="40"/>
  <c r="K51" i="40" s="1"/>
  <c r="K50" i="40" s="1"/>
  <c r="H195" i="39"/>
  <c r="I194" i="39"/>
  <c r="H194" i="39" s="1"/>
  <c r="D75" i="39"/>
  <c r="L286" i="40"/>
  <c r="F287" i="40"/>
  <c r="C26" i="40"/>
  <c r="F20" i="40"/>
  <c r="C20" i="40" s="1"/>
  <c r="D194" i="39"/>
  <c r="C194" i="39" s="1"/>
  <c r="C195" i="39"/>
  <c r="J287" i="39"/>
  <c r="J50" i="39"/>
  <c r="J24" i="39"/>
  <c r="J20" i="39" s="1"/>
  <c r="K20" i="40"/>
  <c r="C53" i="39"/>
  <c r="C76" i="43"/>
  <c r="D75" i="43"/>
  <c r="C75" i="43" s="1"/>
  <c r="E286" i="42"/>
  <c r="C269" i="42"/>
  <c r="E194" i="42"/>
  <c r="E187" i="42"/>
  <c r="C187" i="42" s="1"/>
  <c r="H26" i="43"/>
  <c r="K20" i="43"/>
  <c r="K286" i="42"/>
  <c r="J286" i="42"/>
  <c r="H130" i="42"/>
  <c r="H76" i="42"/>
  <c r="I75" i="42"/>
  <c r="H75" i="42" s="1"/>
  <c r="F287" i="42"/>
  <c r="C26" i="42"/>
  <c r="H231" i="41"/>
  <c r="J230" i="41"/>
  <c r="J194" i="41" s="1"/>
  <c r="J51" i="41" s="1"/>
  <c r="C130" i="42"/>
  <c r="H216" i="41"/>
  <c r="I204" i="41"/>
  <c r="H54" i="41"/>
  <c r="I53" i="41"/>
  <c r="H54" i="42"/>
  <c r="I53" i="42"/>
  <c r="I75" i="41"/>
  <c r="H75" i="41" s="1"/>
  <c r="D230" i="40"/>
  <c r="D286" i="40" s="1"/>
  <c r="C231" i="40"/>
  <c r="J286" i="40"/>
  <c r="H69" i="40"/>
  <c r="I286" i="40"/>
  <c r="H69" i="39"/>
  <c r="I67" i="39"/>
  <c r="H67" i="39" s="1"/>
  <c r="D286" i="39"/>
  <c r="C269" i="39"/>
  <c r="K26" i="39"/>
  <c r="H33" i="39"/>
  <c r="D187" i="40"/>
  <c r="C187" i="40" s="1"/>
  <c r="C130" i="40"/>
  <c r="C251" i="39"/>
  <c r="J287" i="41" l="1"/>
  <c r="J50" i="41"/>
  <c r="J24" i="41"/>
  <c r="J20" i="41" s="1"/>
  <c r="C53" i="41"/>
  <c r="D52" i="41"/>
  <c r="K75" i="43"/>
  <c r="H76" i="43"/>
  <c r="H75" i="43"/>
  <c r="E51" i="42"/>
  <c r="H195" i="43"/>
  <c r="I53" i="39"/>
  <c r="C286" i="40"/>
  <c r="J50" i="42"/>
  <c r="J24" i="42"/>
  <c r="J20" i="42" s="1"/>
  <c r="C53" i="43"/>
  <c r="D52" i="43"/>
  <c r="H231" i="43"/>
  <c r="I230" i="43"/>
  <c r="I194" i="43" s="1"/>
  <c r="H194" i="43" s="1"/>
  <c r="K287" i="39"/>
  <c r="H26" i="39"/>
  <c r="K20" i="39"/>
  <c r="H53" i="42"/>
  <c r="H286" i="42" s="1"/>
  <c r="I52" i="42"/>
  <c r="H204" i="41"/>
  <c r="I195" i="41"/>
  <c r="I286" i="42"/>
  <c r="E286" i="43"/>
  <c r="C269" i="43"/>
  <c r="C194" i="42"/>
  <c r="H75" i="40"/>
  <c r="I52" i="40"/>
  <c r="C187" i="41"/>
  <c r="D286" i="41"/>
  <c r="C75" i="42"/>
  <c r="J287" i="43"/>
  <c r="J50" i="43"/>
  <c r="J52" i="40"/>
  <c r="J51" i="40" s="1"/>
  <c r="H53" i="40"/>
  <c r="C230" i="40"/>
  <c r="D194" i="40"/>
  <c r="C194" i="40" s="1"/>
  <c r="G50" i="41"/>
  <c r="G287" i="41"/>
  <c r="I286" i="39"/>
  <c r="K287" i="40"/>
  <c r="D52" i="40"/>
  <c r="E52" i="41"/>
  <c r="E51" i="41" s="1"/>
  <c r="E286" i="41"/>
  <c r="E194" i="43"/>
  <c r="C194" i="43" s="1"/>
  <c r="H53" i="41"/>
  <c r="I52" i="41"/>
  <c r="D286" i="43"/>
  <c r="C75" i="39"/>
  <c r="C286" i="39" s="1"/>
  <c r="D52" i="39"/>
  <c r="H230" i="41"/>
  <c r="I52" i="43"/>
  <c r="H53" i="43"/>
  <c r="C53" i="42"/>
  <c r="C286" i="42" s="1"/>
  <c r="D52" i="42"/>
  <c r="E287" i="39"/>
  <c r="E50" i="39"/>
  <c r="J286" i="41"/>
  <c r="E52" i="43"/>
  <c r="E51" i="43" s="1"/>
  <c r="D51" i="39" l="1"/>
  <c r="C52" i="39"/>
  <c r="H52" i="41"/>
  <c r="E50" i="41"/>
  <c r="E287" i="41"/>
  <c r="C286" i="41"/>
  <c r="C286" i="43"/>
  <c r="H195" i="41"/>
  <c r="H286" i="41" s="1"/>
  <c r="I194" i="41"/>
  <c r="H194" i="41" s="1"/>
  <c r="I286" i="41"/>
  <c r="J287" i="40"/>
  <c r="J50" i="40"/>
  <c r="J24" i="40"/>
  <c r="J20" i="40" s="1"/>
  <c r="H230" i="43"/>
  <c r="H286" i="43" s="1"/>
  <c r="I286" i="43"/>
  <c r="H53" i="39"/>
  <c r="H286" i="39" s="1"/>
  <c r="I52" i="39"/>
  <c r="C52" i="40"/>
  <c r="D51" i="40"/>
  <c r="I51" i="40"/>
  <c r="H52" i="40"/>
  <c r="C52" i="43"/>
  <c r="D51" i="43"/>
  <c r="J287" i="42"/>
  <c r="K52" i="43"/>
  <c r="K51" i="43" s="1"/>
  <c r="K286" i="43"/>
  <c r="E287" i="43"/>
  <c r="E50" i="43"/>
  <c r="D51" i="42"/>
  <c r="C52" i="42"/>
  <c r="I51" i="43"/>
  <c r="H52" i="43"/>
  <c r="H286" i="40"/>
  <c r="H52" i="42"/>
  <c r="I51" i="42"/>
  <c r="E287" i="42"/>
  <c r="E50" i="42"/>
  <c r="D51" i="41"/>
  <c r="C52" i="41"/>
  <c r="I50" i="40" l="1"/>
  <c r="H50" i="40" s="1"/>
  <c r="I24" i="40"/>
  <c r="H51" i="40"/>
  <c r="I287" i="42"/>
  <c r="H287" i="42" s="1"/>
  <c r="H51" i="42"/>
  <c r="I50" i="42"/>
  <c r="H50" i="42" s="1"/>
  <c r="I24" i="42"/>
  <c r="I287" i="43"/>
  <c r="H287" i="43" s="1"/>
  <c r="I50" i="43"/>
  <c r="I24" i="43"/>
  <c r="H51" i="43"/>
  <c r="C51" i="40"/>
  <c r="D287" i="40"/>
  <c r="C287" i="40" s="1"/>
  <c r="D50" i="40"/>
  <c r="C50" i="40" s="1"/>
  <c r="D287" i="41"/>
  <c r="C287" i="41" s="1"/>
  <c r="C51" i="41"/>
  <c r="D50" i="41"/>
  <c r="C50" i="41" s="1"/>
  <c r="I51" i="41"/>
  <c r="D287" i="43"/>
  <c r="C287" i="43" s="1"/>
  <c r="C51" i="43"/>
  <c r="D50" i="43"/>
  <c r="C50" i="43" s="1"/>
  <c r="C51" i="39"/>
  <c r="D287" i="39"/>
  <c r="C287" i="39" s="1"/>
  <c r="D50" i="39"/>
  <c r="C50" i="39" s="1"/>
  <c r="D287" i="42"/>
  <c r="C287" i="42" s="1"/>
  <c r="C51" i="42"/>
  <c r="D50" i="42"/>
  <c r="C50" i="42" s="1"/>
  <c r="K50" i="43"/>
  <c r="K287" i="43"/>
  <c r="H52" i="39"/>
  <c r="I51" i="39"/>
  <c r="H51" i="41" l="1"/>
  <c r="I50" i="41"/>
  <c r="H50" i="41" s="1"/>
  <c r="I24" i="41"/>
  <c r="H24" i="43"/>
  <c r="I20" i="43"/>
  <c r="H20" i="43" s="1"/>
  <c r="H24" i="40"/>
  <c r="I20" i="40"/>
  <c r="H20" i="40" s="1"/>
  <c r="H51" i="39"/>
  <c r="I50" i="39"/>
  <c r="H50" i="39" s="1"/>
  <c r="I24" i="39"/>
  <c r="H24" i="42"/>
  <c r="I20" i="42"/>
  <c r="H20" i="42" s="1"/>
  <c r="H50" i="43"/>
  <c r="I287" i="40"/>
  <c r="H287" i="40" s="1"/>
  <c r="H24" i="39" l="1"/>
  <c r="I20" i="39"/>
  <c r="H20" i="39" s="1"/>
  <c r="I20" i="41"/>
  <c r="H20" i="41" s="1"/>
  <c r="H24" i="41"/>
  <c r="I287" i="39"/>
  <c r="H287" i="39" s="1"/>
  <c r="I287" i="41"/>
  <c r="H287" i="41" s="1"/>
  <c r="H298" i="38" l="1"/>
  <c r="C298" i="38"/>
  <c r="H297" i="38"/>
  <c r="C297" i="38"/>
  <c r="H296" i="38"/>
  <c r="C296" i="38"/>
  <c r="H295" i="38"/>
  <c r="C295" i="38"/>
  <c r="H294" i="38"/>
  <c r="C294" i="38"/>
  <c r="H293" i="38"/>
  <c r="C293" i="38"/>
  <c r="H292" i="38"/>
  <c r="C292" i="38"/>
  <c r="H291" i="38"/>
  <c r="H290" i="38" s="1"/>
  <c r="C291" i="38"/>
  <c r="L290" i="38"/>
  <c r="K290" i="38"/>
  <c r="J290" i="38"/>
  <c r="I290" i="38"/>
  <c r="G290" i="38"/>
  <c r="F290" i="38"/>
  <c r="E290" i="38"/>
  <c r="D290" i="38"/>
  <c r="I288" i="38"/>
  <c r="H285" i="38"/>
  <c r="C285" i="38"/>
  <c r="H284" i="38"/>
  <c r="C284" i="38"/>
  <c r="L283" i="38"/>
  <c r="K283" i="38"/>
  <c r="J283" i="38"/>
  <c r="I283" i="38"/>
  <c r="G283" i="38"/>
  <c r="F283" i="38"/>
  <c r="E283" i="38"/>
  <c r="D283" i="38"/>
  <c r="C283" i="38"/>
  <c r="H282" i="38"/>
  <c r="C282" i="38"/>
  <c r="L281" i="38"/>
  <c r="K281" i="38"/>
  <c r="H281" i="38" s="1"/>
  <c r="J281" i="38"/>
  <c r="I281" i="38"/>
  <c r="G281" i="38"/>
  <c r="F281" i="38"/>
  <c r="E281" i="38"/>
  <c r="D281" i="38"/>
  <c r="C281" i="38"/>
  <c r="H280" i="38"/>
  <c r="C280" i="38"/>
  <c r="H279" i="38"/>
  <c r="C279" i="38"/>
  <c r="H278" i="38"/>
  <c r="C278" i="38"/>
  <c r="H277" i="38"/>
  <c r="C277" i="38"/>
  <c r="L276" i="38"/>
  <c r="K276" i="38"/>
  <c r="J276" i="38"/>
  <c r="I276" i="38"/>
  <c r="H276" i="38" s="1"/>
  <c r="G276" i="38"/>
  <c r="F276" i="38"/>
  <c r="E276" i="38"/>
  <c r="C276" i="38" s="1"/>
  <c r="D276" i="38"/>
  <c r="H275" i="38"/>
  <c r="C275" i="38"/>
  <c r="H274" i="38"/>
  <c r="C274" i="38"/>
  <c r="H273" i="38"/>
  <c r="C273" i="38"/>
  <c r="L272" i="38"/>
  <c r="K272" i="38"/>
  <c r="J272" i="38"/>
  <c r="I272" i="38"/>
  <c r="H272" i="38" s="1"/>
  <c r="G272" i="38"/>
  <c r="F272" i="38"/>
  <c r="E272" i="38"/>
  <c r="C272" i="38" s="1"/>
  <c r="D272" i="38"/>
  <c r="H271" i="38"/>
  <c r="C271" i="38"/>
  <c r="L270" i="38"/>
  <c r="K270" i="38"/>
  <c r="J270" i="38"/>
  <c r="J269" i="38" s="1"/>
  <c r="G270" i="38"/>
  <c r="F270" i="38"/>
  <c r="F269" i="38" s="1"/>
  <c r="E270" i="38"/>
  <c r="D270" i="38"/>
  <c r="L269" i="38"/>
  <c r="K269" i="38"/>
  <c r="G269" i="38"/>
  <c r="D269" i="38"/>
  <c r="H268" i="38"/>
  <c r="C268" i="38"/>
  <c r="H267" i="38"/>
  <c r="C267" i="38"/>
  <c r="H266" i="38"/>
  <c r="C266" i="38"/>
  <c r="H265" i="38"/>
  <c r="C265" i="38"/>
  <c r="L264" i="38"/>
  <c r="K264" i="38"/>
  <c r="J264" i="38"/>
  <c r="I264" i="38"/>
  <c r="H264" i="38" s="1"/>
  <c r="G264" i="38"/>
  <c r="F264" i="38"/>
  <c r="E264" i="38"/>
  <c r="C264" i="38" s="1"/>
  <c r="D264" i="38"/>
  <c r="H263" i="38"/>
  <c r="C263" i="38"/>
  <c r="H262" i="38"/>
  <c r="C262" i="38"/>
  <c r="H261" i="38"/>
  <c r="C261" i="38"/>
  <c r="L260" i="38"/>
  <c r="K260" i="38"/>
  <c r="J260" i="38"/>
  <c r="J259" i="38" s="1"/>
  <c r="I260" i="38"/>
  <c r="G260" i="38"/>
  <c r="F260" i="38"/>
  <c r="F259" i="38" s="1"/>
  <c r="E260" i="38"/>
  <c r="E259" i="38" s="1"/>
  <c r="C259" i="38" s="1"/>
  <c r="D260" i="38"/>
  <c r="L259" i="38"/>
  <c r="K259" i="38"/>
  <c r="G259" i="38"/>
  <c r="D259" i="38"/>
  <c r="H258" i="38"/>
  <c r="C258" i="38"/>
  <c r="H257" i="38"/>
  <c r="C257" i="38"/>
  <c r="H256" i="38"/>
  <c r="C256" i="38"/>
  <c r="H255" i="38"/>
  <c r="C255" i="38"/>
  <c r="H254" i="38"/>
  <c r="C254" i="38"/>
  <c r="H253" i="38"/>
  <c r="C253" i="38"/>
  <c r="L252" i="38"/>
  <c r="K252" i="38"/>
  <c r="J252" i="38"/>
  <c r="J251" i="38" s="1"/>
  <c r="I252" i="38"/>
  <c r="G252" i="38"/>
  <c r="F252" i="38"/>
  <c r="F251" i="38" s="1"/>
  <c r="E252" i="38"/>
  <c r="E251" i="38" s="1"/>
  <c r="C251" i="38" s="1"/>
  <c r="D252" i="38"/>
  <c r="L251" i="38"/>
  <c r="K251" i="38"/>
  <c r="G251" i="38"/>
  <c r="D251" i="38"/>
  <c r="H250" i="38"/>
  <c r="C250" i="38"/>
  <c r="H249" i="38"/>
  <c r="C249" i="38"/>
  <c r="H248" i="38"/>
  <c r="C248" i="38"/>
  <c r="H247" i="38"/>
  <c r="C247" i="38"/>
  <c r="L246" i="38"/>
  <c r="K246" i="38"/>
  <c r="J246" i="38"/>
  <c r="I246" i="38"/>
  <c r="H246" i="38" s="1"/>
  <c r="G246" i="38"/>
  <c r="F246" i="38"/>
  <c r="E246" i="38"/>
  <c r="D246" i="38"/>
  <c r="C246" i="38" s="1"/>
  <c r="H245" i="38"/>
  <c r="C245" i="38"/>
  <c r="H244" i="38"/>
  <c r="C244" i="38"/>
  <c r="H243" i="38"/>
  <c r="C243" i="38"/>
  <c r="H242" i="38"/>
  <c r="C242" i="38"/>
  <c r="H241" i="38"/>
  <c r="C241" i="38"/>
  <c r="H240" i="38"/>
  <c r="C240" i="38"/>
  <c r="H239" i="38"/>
  <c r="C239" i="38"/>
  <c r="L238" i="38"/>
  <c r="K238" i="38"/>
  <c r="J238" i="38"/>
  <c r="J231" i="38" s="1"/>
  <c r="J230" i="38" s="1"/>
  <c r="I238" i="38"/>
  <c r="G238" i="38"/>
  <c r="F238" i="38"/>
  <c r="F231" i="38" s="1"/>
  <c r="E238" i="38"/>
  <c r="E231" i="38" s="1"/>
  <c r="E230" i="38" s="1"/>
  <c r="D238" i="38"/>
  <c r="H237" i="38"/>
  <c r="C237" i="38"/>
  <c r="H236" i="38"/>
  <c r="C236" i="38"/>
  <c r="L235" i="38"/>
  <c r="K235" i="38"/>
  <c r="H235" i="38" s="1"/>
  <c r="J235" i="38"/>
  <c r="I235" i="38"/>
  <c r="G235" i="38"/>
  <c r="F235" i="38"/>
  <c r="E235" i="38"/>
  <c r="D235" i="38"/>
  <c r="C235" i="38"/>
  <c r="H234" i="38"/>
  <c r="C234" i="38"/>
  <c r="L233" i="38"/>
  <c r="K233" i="38"/>
  <c r="H233" i="38" s="1"/>
  <c r="J233" i="38"/>
  <c r="I233" i="38"/>
  <c r="G233" i="38"/>
  <c r="G231" i="38" s="1"/>
  <c r="F233" i="38"/>
  <c r="E233" i="38"/>
  <c r="D233" i="38"/>
  <c r="C233" i="38"/>
  <c r="H232" i="38"/>
  <c r="C232" i="38"/>
  <c r="L231" i="38"/>
  <c r="L230" i="38" s="1"/>
  <c r="K231" i="38"/>
  <c r="D231" i="38"/>
  <c r="D230" i="38" s="1"/>
  <c r="H229" i="38"/>
  <c r="C229" i="38"/>
  <c r="H228" i="38"/>
  <c r="C228" i="38"/>
  <c r="L227" i="38"/>
  <c r="K227" i="38"/>
  <c r="H227" i="38" s="1"/>
  <c r="J227" i="38"/>
  <c r="I227" i="38"/>
  <c r="G227" i="38"/>
  <c r="F227" i="38"/>
  <c r="E227" i="38"/>
  <c r="D227" i="38"/>
  <c r="C227" i="38"/>
  <c r="H226" i="38"/>
  <c r="C226" i="38"/>
  <c r="H225" i="38"/>
  <c r="C225" i="38"/>
  <c r="H224" i="38"/>
  <c r="C224" i="38"/>
  <c r="H223" i="38"/>
  <c r="C223" i="38"/>
  <c r="H222" i="38"/>
  <c r="C222" i="38"/>
  <c r="H221" i="38"/>
  <c r="C221" i="38"/>
  <c r="H220" i="38"/>
  <c r="C220" i="38"/>
  <c r="H219" i="38"/>
  <c r="C219" i="38"/>
  <c r="H218" i="38"/>
  <c r="C218" i="38"/>
  <c r="H217" i="38"/>
  <c r="C217" i="38"/>
  <c r="L216" i="38"/>
  <c r="K216" i="38"/>
  <c r="J216" i="38"/>
  <c r="I216" i="38"/>
  <c r="H216" i="38" s="1"/>
  <c r="G216" i="38"/>
  <c r="F216" i="38"/>
  <c r="E216" i="38"/>
  <c r="D216" i="38"/>
  <c r="C216" i="38" s="1"/>
  <c r="H215" i="38"/>
  <c r="C215" i="38"/>
  <c r="H214" i="38"/>
  <c r="C214" i="38"/>
  <c r="H213" i="38"/>
  <c r="C213" i="38"/>
  <c r="H212" i="38"/>
  <c r="C212" i="38"/>
  <c r="H211" i="38"/>
  <c r="C211" i="38"/>
  <c r="H210" i="38"/>
  <c r="C210" i="38"/>
  <c r="H209" i="38"/>
  <c r="C209" i="38"/>
  <c r="H208" i="38"/>
  <c r="C208" i="38"/>
  <c r="H207" i="38"/>
  <c r="C207" i="38"/>
  <c r="H206" i="38"/>
  <c r="C206" i="38"/>
  <c r="L205" i="38"/>
  <c r="L204" i="38" s="1"/>
  <c r="L195" i="38" s="1"/>
  <c r="L194" i="38" s="1"/>
  <c r="K205" i="38"/>
  <c r="J205" i="38"/>
  <c r="I205" i="38"/>
  <c r="G205" i="38"/>
  <c r="G204" i="38" s="1"/>
  <c r="G195" i="38" s="1"/>
  <c r="F205" i="38"/>
  <c r="E205" i="38"/>
  <c r="D205" i="38"/>
  <c r="D204" i="38" s="1"/>
  <c r="C205" i="38"/>
  <c r="J204" i="38"/>
  <c r="F204" i="38"/>
  <c r="E204" i="38"/>
  <c r="H203" i="38"/>
  <c r="C203" i="38"/>
  <c r="H202" i="38"/>
  <c r="C202" i="38"/>
  <c r="H201" i="38"/>
  <c r="C201" i="38"/>
  <c r="H200" i="38"/>
  <c r="C200" i="38"/>
  <c r="H199" i="38"/>
  <c r="C199" i="38"/>
  <c r="L198" i="38"/>
  <c r="K198" i="38"/>
  <c r="J198" i="38"/>
  <c r="I198" i="38"/>
  <c r="H198" i="38" s="1"/>
  <c r="G198" i="38"/>
  <c r="F198" i="38"/>
  <c r="E198" i="38"/>
  <c r="C198" i="38" s="1"/>
  <c r="D198" i="38"/>
  <c r="H197" i="38"/>
  <c r="C197" i="38"/>
  <c r="L196" i="38"/>
  <c r="K196" i="38"/>
  <c r="J196" i="38"/>
  <c r="J195" i="38" s="1"/>
  <c r="I196" i="38"/>
  <c r="G196" i="38"/>
  <c r="F196" i="38"/>
  <c r="F195" i="38" s="1"/>
  <c r="D196" i="38"/>
  <c r="H193" i="38"/>
  <c r="C193" i="38"/>
  <c r="L192" i="38"/>
  <c r="K192" i="38"/>
  <c r="J192" i="38"/>
  <c r="J191" i="38" s="1"/>
  <c r="I192" i="38"/>
  <c r="G192" i="38"/>
  <c r="F192" i="38"/>
  <c r="F191" i="38" s="1"/>
  <c r="E192" i="38"/>
  <c r="D192" i="38"/>
  <c r="L191" i="38"/>
  <c r="K191" i="38"/>
  <c r="K187" i="38" s="1"/>
  <c r="G191" i="38"/>
  <c r="D191" i="38"/>
  <c r="H190" i="38"/>
  <c r="C190" i="38"/>
  <c r="H189" i="38"/>
  <c r="C189" i="38"/>
  <c r="L188" i="38"/>
  <c r="K188" i="38"/>
  <c r="J188" i="38"/>
  <c r="J187" i="38" s="1"/>
  <c r="I188" i="38"/>
  <c r="G188" i="38"/>
  <c r="F188" i="38"/>
  <c r="E188" i="38"/>
  <c r="D188" i="38"/>
  <c r="L187" i="38"/>
  <c r="G187" i="38"/>
  <c r="D187" i="38"/>
  <c r="H186" i="38"/>
  <c r="C186" i="38"/>
  <c r="H185" i="38"/>
  <c r="C185" i="38"/>
  <c r="L184" i="38"/>
  <c r="K184" i="38"/>
  <c r="J184" i="38"/>
  <c r="I184" i="38"/>
  <c r="H184" i="38" s="1"/>
  <c r="G184" i="38"/>
  <c r="F184" i="38"/>
  <c r="E184" i="38"/>
  <c r="C184" i="38" s="1"/>
  <c r="D184" i="38"/>
  <c r="H183" i="38"/>
  <c r="C183" i="38"/>
  <c r="H182" i="38"/>
  <c r="C182" i="38"/>
  <c r="H181" i="38"/>
  <c r="C181" i="38"/>
  <c r="H180" i="38"/>
  <c r="C180" i="38"/>
  <c r="L179" i="38"/>
  <c r="K179" i="38"/>
  <c r="H179" i="38" s="1"/>
  <c r="J179" i="38"/>
  <c r="I179" i="38"/>
  <c r="G179" i="38"/>
  <c r="F179" i="38"/>
  <c r="E179" i="38"/>
  <c r="D179" i="38"/>
  <c r="C179" i="38"/>
  <c r="H178" i="38"/>
  <c r="C178" i="38"/>
  <c r="H177" i="38"/>
  <c r="C177" i="38"/>
  <c r="H176" i="38"/>
  <c r="C176" i="38"/>
  <c r="L175" i="38"/>
  <c r="K175" i="38"/>
  <c r="J175" i="38"/>
  <c r="J174" i="38" s="1"/>
  <c r="J173" i="38" s="1"/>
  <c r="I175" i="38"/>
  <c r="G175" i="38"/>
  <c r="F175" i="38"/>
  <c r="F174" i="38" s="1"/>
  <c r="F173" i="38" s="1"/>
  <c r="E175" i="38"/>
  <c r="D175" i="38"/>
  <c r="L174" i="38"/>
  <c r="L173" i="38" s="1"/>
  <c r="K174" i="38"/>
  <c r="K173" i="38" s="1"/>
  <c r="G174" i="38"/>
  <c r="G173" i="38" s="1"/>
  <c r="D174" i="38"/>
  <c r="D173" i="38" s="1"/>
  <c r="H172" i="38"/>
  <c r="C172" i="38"/>
  <c r="H171" i="38"/>
  <c r="C171" i="38"/>
  <c r="H170" i="38"/>
  <c r="C170" i="38"/>
  <c r="H169" i="38"/>
  <c r="C169" i="38"/>
  <c r="H168" i="38"/>
  <c r="C168" i="38"/>
  <c r="H167" i="38"/>
  <c r="C167" i="38"/>
  <c r="L166" i="38"/>
  <c r="L165" i="38" s="1"/>
  <c r="K166" i="38"/>
  <c r="K165" i="38" s="1"/>
  <c r="J166" i="38"/>
  <c r="I166" i="38"/>
  <c r="G166" i="38"/>
  <c r="G165" i="38" s="1"/>
  <c r="F166" i="38"/>
  <c r="E166" i="38"/>
  <c r="D166" i="38"/>
  <c r="D165" i="38" s="1"/>
  <c r="C166" i="38"/>
  <c r="J165" i="38"/>
  <c r="I165" i="38"/>
  <c r="F165" i="38"/>
  <c r="E165" i="38"/>
  <c r="H164" i="38"/>
  <c r="C164" i="38"/>
  <c r="H163" i="38"/>
  <c r="C163" i="38"/>
  <c r="H162" i="38"/>
  <c r="C162" i="38"/>
  <c r="H161" i="38"/>
  <c r="C161" i="38"/>
  <c r="L160" i="38"/>
  <c r="K160" i="38"/>
  <c r="J160" i="38"/>
  <c r="I160" i="38"/>
  <c r="H160" i="38"/>
  <c r="G160" i="38"/>
  <c r="F160" i="38"/>
  <c r="E160" i="38"/>
  <c r="D160" i="38"/>
  <c r="C160" i="38" s="1"/>
  <c r="H159" i="38"/>
  <c r="C159" i="38"/>
  <c r="H158" i="38"/>
  <c r="C158" i="38"/>
  <c r="H157" i="38"/>
  <c r="C157" i="38"/>
  <c r="H156" i="38"/>
  <c r="C156" i="38"/>
  <c r="H155" i="38"/>
  <c r="C155" i="38"/>
  <c r="H154" i="38"/>
  <c r="C154" i="38"/>
  <c r="H153" i="38"/>
  <c r="C153" i="38"/>
  <c r="H152" i="38"/>
  <c r="C152" i="38"/>
  <c r="L151" i="38"/>
  <c r="K151" i="38"/>
  <c r="J151" i="38"/>
  <c r="I151" i="38"/>
  <c r="G151" i="38"/>
  <c r="F151" i="38"/>
  <c r="E151" i="38"/>
  <c r="C151" i="38" s="1"/>
  <c r="D151" i="38"/>
  <c r="H150" i="38"/>
  <c r="C150" i="38"/>
  <c r="H149" i="38"/>
  <c r="C149" i="38"/>
  <c r="H148" i="38"/>
  <c r="C148" i="38"/>
  <c r="H147" i="38"/>
  <c r="C147" i="38"/>
  <c r="H146" i="38"/>
  <c r="C146" i="38"/>
  <c r="H145" i="38"/>
  <c r="C145" i="38"/>
  <c r="L144" i="38"/>
  <c r="K144" i="38"/>
  <c r="H144" i="38" s="1"/>
  <c r="J144" i="38"/>
  <c r="I144" i="38"/>
  <c r="G144" i="38"/>
  <c r="F144" i="38"/>
  <c r="E144" i="38"/>
  <c r="D144" i="38"/>
  <c r="C144" i="38"/>
  <c r="H143" i="38"/>
  <c r="C143" i="38"/>
  <c r="H142" i="38"/>
  <c r="C142" i="38"/>
  <c r="L141" i="38"/>
  <c r="K141" i="38"/>
  <c r="J141" i="38"/>
  <c r="I141" i="38"/>
  <c r="H141" i="38" s="1"/>
  <c r="G141" i="38"/>
  <c r="F141" i="38"/>
  <c r="E141" i="38"/>
  <c r="D141" i="38"/>
  <c r="H140" i="38"/>
  <c r="C140" i="38"/>
  <c r="H139" i="38"/>
  <c r="C139" i="38"/>
  <c r="H138" i="38"/>
  <c r="C138" i="38"/>
  <c r="H137" i="38"/>
  <c r="C137" i="38"/>
  <c r="L136" i="38"/>
  <c r="L130" i="38" s="1"/>
  <c r="K136" i="38"/>
  <c r="K130" i="38" s="1"/>
  <c r="J136" i="38"/>
  <c r="I136" i="38"/>
  <c r="H136" i="38"/>
  <c r="G136" i="38"/>
  <c r="F136" i="38"/>
  <c r="E136" i="38"/>
  <c r="D136" i="38"/>
  <c r="C136" i="38" s="1"/>
  <c r="H135" i="38"/>
  <c r="C135" i="38"/>
  <c r="H134" i="38"/>
  <c r="C134" i="38"/>
  <c r="H133" i="38"/>
  <c r="C133" i="38"/>
  <c r="H132" i="38"/>
  <c r="C132" i="38"/>
  <c r="L131" i="38"/>
  <c r="K131" i="38"/>
  <c r="J131" i="38"/>
  <c r="J130" i="38" s="1"/>
  <c r="I131" i="38"/>
  <c r="G131" i="38"/>
  <c r="F131" i="38"/>
  <c r="E131" i="38"/>
  <c r="D131" i="38"/>
  <c r="G130" i="38"/>
  <c r="H129" i="38"/>
  <c r="C129" i="38"/>
  <c r="L128" i="38"/>
  <c r="K128" i="38"/>
  <c r="J128" i="38"/>
  <c r="I128" i="38"/>
  <c r="H128" i="38"/>
  <c r="G128" i="38"/>
  <c r="F128" i="38"/>
  <c r="E128" i="38"/>
  <c r="D128" i="38"/>
  <c r="C128" i="38"/>
  <c r="H127" i="38"/>
  <c r="C127" i="38"/>
  <c r="H126" i="38"/>
  <c r="C126" i="38"/>
  <c r="H125" i="38"/>
  <c r="C125" i="38"/>
  <c r="H124" i="38"/>
  <c r="C124" i="38"/>
  <c r="H123" i="38"/>
  <c r="C123" i="38"/>
  <c r="L122" i="38"/>
  <c r="K122" i="38"/>
  <c r="H122" i="38" s="1"/>
  <c r="J122" i="38"/>
  <c r="I122" i="38"/>
  <c r="G122" i="38"/>
  <c r="F122" i="38"/>
  <c r="E122" i="38"/>
  <c r="D122" i="38"/>
  <c r="C122" i="38"/>
  <c r="H121" i="38"/>
  <c r="C121" i="38"/>
  <c r="H120" i="38"/>
  <c r="C120" i="38"/>
  <c r="H119" i="38"/>
  <c r="C119" i="38"/>
  <c r="H118" i="38"/>
  <c r="C118" i="38"/>
  <c r="H117" i="38"/>
  <c r="C117" i="38"/>
  <c r="L116" i="38"/>
  <c r="K116" i="38"/>
  <c r="H116" i="38" s="1"/>
  <c r="J116" i="38"/>
  <c r="I116" i="38"/>
  <c r="G116" i="38"/>
  <c r="F116" i="38"/>
  <c r="E116" i="38"/>
  <c r="D116" i="38"/>
  <c r="C116" i="38"/>
  <c r="H115" i="38"/>
  <c r="C115" i="38"/>
  <c r="H114" i="38"/>
  <c r="C114" i="38"/>
  <c r="H113" i="38"/>
  <c r="C113" i="38"/>
  <c r="L112" i="38"/>
  <c r="K112" i="38"/>
  <c r="H112" i="38" s="1"/>
  <c r="J112" i="38"/>
  <c r="I112" i="38"/>
  <c r="G112" i="38"/>
  <c r="F112" i="38"/>
  <c r="E112" i="38"/>
  <c r="D112" i="38"/>
  <c r="C112" i="38"/>
  <c r="H111" i="38"/>
  <c r="C111" i="38"/>
  <c r="H110" i="38"/>
  <c r="C110" i="38"/>
  <c r="H109" i="38"/>
  <c r="C109" i="38"/>
  <c r="H108" i="38"/>
  <c r="C108" i="38"/>
  <c r="H107" i="38"/>
  <c r="C107" i="38"/>
  <c r="H106" i="38"/>
  <c r="C106" i="38"/>
  <c r="H105" i="38"/>
  <c r="C105" i="38"/>
  <c r="H104" i="38"/>
  <c r="C104" i="38"/>
  <c r="L103" i="38"/>
  <c r="K103" i="38"/>
  <c r="J103" i="38"/>
  <c r="I103" i="38"/>
  <c r="H103" i="38" s="1"/>
  <c r="G103" i="38"/>
  <c r="F103" i="38"/>
  <c r="E103" i="38"/>
  <c r="D103" i="38"/>
  <c r="H102" i="38"/>
  <c r="C102" i="38"/>
  <c r="H101" i="38"/>
  <c r="C101" i="38"/>
  <c r="H100" i="38"/>
  <c r="C100" i="38"/>
  <c r="H99" i="38"/>
  <c r="C99" i="38"/>
  <c r="H98" i="38"/>
  <c r="C98" i="38"/>
  <c r="H97" i="38"/>
  <c r="C97" i="38"/>
  <c r="H96" i="38"/>
  <c r="C96" i="38"/>
  <c r="L95" i="38"/>
  <c r="K95" i="38"/>
  <c r="J95" i="38"/>
  <c r="J83" i="38" s="1"/>
  <c r="J75" i="38" s="1"/>
  <c r="I95" i="38"/>
  <c r="I83" i="38" s="1"/>
  <c r="H83" i="38" s="1"/>
  <c r="G95" i="38"/>
  <c r="F95" i="38"/>
  <c r="E95" i="38"/>
  <c r="C95" i="38" s="1"/>
  <c r="D95" i="38"/>
  <c r="H94" i="38"/>
  <c r="C94" i="38"/>
  <c r="H93" i="38"/>
  <c r="C93" i="38"/>
  <c r="H92" i="38"/>
  <c r="C92" i="38"/>
  <c r="H91" i="38"/>
  <c r="C91" i="38"/>
  <c r="H90" i="38"/>
  <c r="C90" i="38"/>
  <c r="L89" i="38"/>
  <c r="K89" i="38"/>
  <c r="J89" i="38"/>
  <c r="I89" i="38"/>
  <c r="H89" i="38" s="1"/>
  <c r="G89" i="38"/>
  <c r="F89" i="38"/>
  <c r="E89" i="38"/>
  <c r="D89" i="38"/>
  <c r="H88" i="38"/>
  <c r="C88" i="38"/>
  <c r="H87" i="38"/>
  <c r="C87" i="38"/>
  <c r="H86" i="38"/>
  <c r="C86" i="38"/>
  <c r="H85" i="38"/>
  <c r="C85" i="38"/>
  <c r="L84" i="38"/>
  <c r="L83" i="38" s="1"/>
  <c r="K84" i="38"/>
  <c r="K83" i="38" s="1"/>
  <c r="J84" i="38"/>
  <c r="I84" i="38"/>
  <c r="H84" i="38"/>
  <c r="G84" i="38"/>
  <c r="G83" i="38" s="1"/>
  <c r="F84" i="38"/>
  <c r="E84" i="38"/>
  <c r="D84" i="38"/>
  <c r="D83" i="38" s="1"/>
  <c r="F83" i="38"/>
  <c r="H82" i="38"/>
  <c r="C82" i="38"/>
  <c r="H81" i="38"/>
  <c r="C81" i="38"/>
  <c r="L80" i="38"/>
  <c r="K80" i="38"/>
  <c r="H80" i="38" s="1"/>
  <c r="J80" i="38"/>
  <c r="I80" i="38"/>
  <c r="G80" i="38"/>
  <c r="F80" i="38"/>
  <c r="E80" i="38"/>
  <c r="D80" i="38"/>
  <c r="C80" i="38"/>
  <c r="H79" i="38"/>
  <c r="C79" i="38"/>
  <c r="H78" i="38"/>
  <c r="C78" i="38"/>
  <c r="L77" i="38"/>
  <c r="K77" i="38"/>
  <c r="J77" i="38"/>
  <c r="J76" i="38" s="1"/>
  <c r="I77" i="38"/>
  <c r="G77" i="38"/>
  <c r="F77" i="38"/>
  <c r="F76" i="38" s="1"/>
  <c r="E77" i="38"/>
  <c r="D77" i="38"/>
  <c r="L76" i="38"/>
  <c r="K76" i="38"/>
  <c r="G76" i="38"/>
  <c r="D76" i="38"/>
  <c r="H74" i="38"/>
  <c r="C74" i="38"/>
  <c r="H73" i="38"/>
  <c r="C73" i="38"/>
  <c r="H72" i="38"/>
  <c r="C72" i="38"/>
  <c r="H71" i="38"/>
  <c r="C71" i="38"/>
  <c r="H70" i="38"/>
  <c r="C70" i="38"/>
  <c r="L69" i="38"/>
  <c r="K69" i="38"/>
  <c r="J69" i="38"/>
  <c r="I69" i="38"/>
  <c r="H69" i="38" s="1"/>
  <c r="G69" i="38"/>
  <c r="F69" i="38"/>
  <c r="F67" i="38" s="1"/>
  <c r="F53" i="38" s="1"/>
  <c r="E69" i="38"/>
  <c r="D69" i="38"/>
  <c r="H68" i="38"/>
  <c r="C68" i="38"/>
  <c r="L67" i="38"/>
  <c r="K67" i="38"/>
  <c r="J67" i="38"/>
  <c r="J53" i="38" s="1"/>
  <c r="J52" i="38" s="1"/>
  <c r="I67" i="38"/>
  <c r="G67" i="38"/>
  <c r="E67" i="38"/>
  <c r="D67" i="38"/>
  <c r="H66" i="38"/>
  <c r="C66" i="38"/>
  <c r="H65" i="38"/>
  <c r="C65" i="38"/>
  <c r="H64" i="38"/>
  <c r="C64" i="38"/>
  <c r="H63" i="38"/>
  <c r="C63" i="38"/>
  <c r="H62" i="38"/>
  <c r="C62" i="38"/>
  <c r="H61" i="38"/>
  <c r="C61" i="38"/>
  <c r="H60" i="38"/>
  <c r="C60" i="38"/>
  <c r="H59" i="38"/>
  <c r="C59" i="38"/>
  <c r="L58" i="38"/>
  <c r="K58" i="38"/>
  <c r="H58" i="38" s="1"/>
  <c r="J58" i="38"/>
  <c r="I58" i="38"/>
  <c r="G58" i="38"/>
  <c r="F58" i="38"/>
  <c r="E58" i="38"/>
  <c r="D58" i="38"/>
  <c r="C58" i="38"/>
  <c r="H57" i="38"/>
  <c r="C57" i="38"/>
  <c r="H56" i="38"/>
  <c r="C56" i="38"/>
  <c r="L55" i="38"/>
  <c r="K55" i="38"/>
  <c r="J55" i="38"/>
  <c r="J54" i="38" s="1"/>
  <c r="I55" i="38"/>
  <c r="G55" i="38"/>
  <c r="F55" i="38"/>
  <c r="F54" i="38" s="1"/>
  <c r="E55" i="38"/>
  <c r="D55" i="38"/>
  <c r="L54" i="38"/>
  <c r="L53" i="38" s="1"/>
  <c r="K54" i="38"/>
  <c r="K53" i="38" s="1"/>
  <c r="G54" i="38"/>
  <c r="G53" i="38" s="1"/>
  <c r="D54" i="38"/>
  <c r="D53" i="38" s="1"/>
  <c r="H47" i="38"/>
  <c r="C47" i="38"/>
  <c r="H46" i="38"/>
  <c r="C46" i="38"/>
  <c r="L45" i="38"/>
  <c r="H45" i="38"/>
  <c r="G45" i="38"/>
  <c r="C45" i="38" s="1"/>
  <c r="H44" i="38"/>
  <c r="C44" i="38"/>
  <c r="K43" i="38"/>
  <c r="J43" i="38"/>
  <c r="H43" i="38" s="1"/>
  <c r="I43" i="38"/>
  <c r="F43" i="38"/>
  <c r="E43" i="38"/>
  <c r="C43" i="38" s="1"/>
  <c r="D43" i="38"/>
  <c r="H42" i="38"/>
  <c r="C42" i="38"/>
  <c r="I41" i="38"/>
  <c r="H41" i="38"/>
  <c r="D41" i="38"/>
  <c r="C41" i="38" s="1"/>
  <c r="H40" i="38"/>
  <c r="C40" i="38"/>
  <c r="H39" i="38"/>
  <c r="C39" i="38"/>
  <c r="H38" i="38"/>
  <c r="C38" i="38"/>
  <c r="H37" i="38"/>
  <c r="C37" i="38"/>
  <c r="K36" i="38"/>
  <c r="H36" i="38"/>
  <c r="F36" i="38"/>
  <c r="C36" i="38" s="1"/>
  <c r="H35" i="38"/>
  <c r="C35" i="38"/>
  <c r="H34" i="38"/>
  <c r="C34" i="38"/>
  <c r="K33" i="38"/>
  <c r="H33" i="38"/>
  <c r="F33" i="38"/>
  <c r="C33" i="38" s="1"/>
  <c r="H32" i="38"/>
  <c r="C32" i="38"/>
  <c r="K31" i="38"/>
  <c r="H31" i="38" s="1"/>
  <c r="F31" i="38"/>
  <c r="C31" i="38"/>
  <c r="H30" i="38"/>
  <c r="C30" i="38"/>
  <c r="H29" i="38"/>
  <c r="C29" i="38"/>
  <c r="H28" i="38"/>
  <c r="C28" i="38"/>
  <c r="K27" i="38"/>
  <c r="H27" i="38"/>
  <c r="F27" i="38"/>
  <c r="C27" i="38" s="1"/>
  <c r="F26" i="38"/>
  <c r="H25" i="38"/>
  <c r="C25" i="38"/>
  <c r="H23" i="38"/>
  <c r="C23" i="38"/>
  <c r="H22" i="38"/>
  <c r="C22" i="38"/>
  <c r="L21" i="38"/>
  <c r="L289" i="38" s="1"/>
  <c r="L288" i="38" s="1"/>
  <c r="K21" i="38"/>
  <c r="K289" i="38" s="1"/>
  <c r="K288" i="38" s="1"/>
  <c r="J21" i="38"/>
  <c r="J289" i="38" s="1"/>
  <c r="J288" i="38" s="1"/>
  <c r="I21" i="38"/>
  <c r="I289" i="38" s="1"/>
  <c r="H21" i="38"/>
  <c r="G21" i="38"/>
  <c r="G289" i="38" s="1"/>
  <c r="G288" i="38" s="1"/>
  <c r="F21" i="38"/>
  <c r="F289" i="38" s="1"/>
  <c r="F288" i="38" s="1"/>
  <c r="E21" i="38"/>
  <c r="E289" i="38" s="1"/>
  <c r="E288" i="38" s="1"/>
  <c r="D21" i="38"/>
  <c r="D289" i="38" s="1"/>
  <c r="D288" i="38" s="1"/>
  <c r="I20" i="38"/>
  <c r="F20" i="38"/>
  <c r="G230" i="38" l="1"/>
  <c r="C230" i="38" s="1"/>
  <c r="C231" i="38"/>
  <c r="D75" i="38"/>
  <c r="D52" i="38" s="1"/>
  <c r="C131" i="38"/>
  <c r="E130" i="38"/>
  <c r="G20" i="38"/>
  <c r="K20" i="38"/>
  <c r="H55" i="38"/>
  <c r="I54" i="38"/>
  <c r="C69" i="38"/>
  <c r="G75" i="38"/>
  <c r="G52" i="38" s="1"/>
  <c r="H77" i="38"/>
  <c r="I76" i="38"/>
  <c r="F130" i="38"/>
  <c r="F75" i="38" s="1"/>
  <c r="F52" i="38" s="1"/>
  <c r="F51" i="38" s="1"/>
  <c r="C188" i="38"/>
  <c r="E187" i="38"/>
  <c r="H192" i="38"/>
  <c r="I191" i="38"/>
  <c r="H191" i="38" s="1"/>
  <c r="E196" i="38"/>
  <c r="J194" i="38"/>
  <c r="J51" i="38" s="1"/>
  <c r="C204" i="38"/>
  <c r="D195" i="38"/>
  <c r="F230" i="38"/>
  <c r="G286" i="38"/>
  <c r="D20" i="38"/>
  <c r="L20" i="38"/>
  <c r="K26" i="38"/>
  <c r="C55" i="38"/>
  <c r="E54" i="38"/>
  <c r="E53" i="38" s="1"/>
  <c r="C53" i="38" s="1"/>
  <c r="C77" i="38"/>
  <c r="E76" i="38"/>
  <c r="C89" i="38"/>
  <c r="C103" i="38"/>
  <c r="D130" i="38"/>
  <c r="C141" i="38"/>
  <c r="C165" i="38"/>
  <c r="H166" i="38"/>
  <c r="H175" i="38"/>
  <c r="I174" i="38"/>
  <c r="F187" i="38"/>
  <c r="F286" i="38" s="1"/>
  <c r="C192" i="38"/>
  <c r="E191" i="38"/>
  <c r="C191" i="38" s="1"/>
  <c r="F194" i="38"/>
  <c r="I204" i="38"/>
  <c r="H204" i="38" s="1"/>
  <c r="C252" i="38"/>
  <c r="H252" i="38"/>
  <c r="I251" i="38"/>
  <c r="H251" i="38" s="1"/>
  <c r="I270" i="38"/>
  <c r="L75" i="38"/>
  <c r="L52" i="38" s="1"/>
  <c r="L51" i="38" s="1"/>
  <c r="H188" i="38"/>
  <c r="H196" i="38"/>
  <c r="I195" i="38"/>
  <c r="H283" i="38"/>
  <c r="C290" i="38"/>
  <c r="C21" i="38"/>
  <c r="C289" i="38" s="1"/>
  <c r="C288" i="38" s="1"/>
  <c r="C26" i="38"/>
  <c r="C54" i="38"/>
  <c r="C67" i="38"/>
  <c r="H67" i="38"/>
  <c r="C76" i="38"/>
  <c r="K75" i="38"/>
  <c r="K52" i="38" s="1"/>
  <c r="E83" i="38"/>
  <c r="C83" i="38" s="1"/>
  <c r="C84" i="38"/>
  <c r="H95" i="38"/>
  <c r="H131" i="38"/>
  <c r="I130" i="38"/>
  <c r="H130" i="38" s="1"/>
  <c r="H151" i="38"/>
  <c r="H165" i="38"/>
  <c r="C175" i="38"/>
  <c r="E174" i="38"/>
  <c r="K204" i="38"/>
  <c r="K195" i="38" s="1"/>
  <c r="H205" i="38"/>
  <c r="K230" i="38"/>
  <c r="K286" i="38" s="1"/>
  <c r="C238" i="38"/>
  <c r="H238" i="38"/>
  <c r="I231" i="38"/>
  <c r="C260" i="38"/>
  <c r="H260" i="38"/>
  <c r="I259" i="38"/>
  <c r="H259" i="38" s="1"/>
  <c r="C270" i="38"/>
  <c r="E269" i="38"/>
  <c r="J286" i="38"/>
  <c r="J24" i="38" l="1"/>
  <c r="J50" i="38"/>
  <c r="F50" i="38"/>
  <c r="F287" i="38"/>
  <c r="L50" i="38"/>
  <c r="L287" i="38"/>
  <c r="H174" i="38"/>
  <c r="I173" i="38"/>
  <c r="H173" i="38" s="1"/>
  <c r="D194" i="38"/>
  <c r="C194" i="38" s="1"/>
  <c r="H231" i="38"/>
  <c r="I230" i="38"/>
  <c r="H230" i="38" s="1"/>
  <c r="I187" i="38"/>
  <c r="H187" i="38" s="1"/>
  <c r="E75" i="38"/>
  <c r="H76" i="38"/>
  <c r="I75" i="38"/>
  <c r="H75" i="38" s="1"/>
  <c r="H54" i="38"/>
  <c r="I53" i="38"/>
  <c r="C269" i="38"/>
  <c r="C75" i="38"/>
  <c r="K194" i="38"/>
  <c r="K51" i="38" s="1"/>
  <c r="D286" i="38"/>
  <c r="C130" i="38"/>
  <c r="H26" i="38"/>
  <c r="C187" i="38"/>
  <c r="H289" i="38"/>
  <c r="H288" i="38" s="1"/>
  <c r="G194" i="38"/>
  <c r="E173" i="38"/>
  <c r="C173" i="38" s="1"/>
  <c r="C174" i="38"/>
  <c r="H195" i="38"/>
  <c r="H270" i="38"/>
  <c r="I269" i="38"/>
  <c r="L286" i="38"/>
  <c r="C196" i="38"/>
  <c r="E195" i="38"/>
  <c r="E194" i="38" s="1"/>
  <c r="G51" i="38"/>
  <c r="E52" i="38" l="1"/>
  <c r="E51" i="38" s="1"/>
  <c r="E50" i="38" s="1"/>
  <c r="K50" i="38"/>
  <c r="K287" i="38"/>
  <c r="E286" i="38"/>
  <c r="D51" i="38"/>
  <c r="I194" i="38"/>
  <c r="H194" i="38" s="1"/>
  <c r="H53" i="38"/>
  <c r="I52" i="38"/>
  <c r="C195" i="38"/>
  <c r="G50" i="38"/>
  <c r="G287" i="38"/>
  <c r="E24" i="38"/>
  <c r="H24" i="38"/>
  <c r="J20" i="38"/>
  <c r="H20" i="38" s="1"/>
  <c r="H269" i="38"/>
  <c r="I286" i="38"/>
  <c r="C286" i="38"/>
  <c r="J287" i="38"/>
  <c r="C52" i="38" l="1"/>
  <c r="H286" i="38"/>
  <c r="E20" i="38"/>
  <c r="C20" i="38" s="1"/>
  <c r="C24" i="38"/>
  <c r="D287" i="38"/>
  <c r="C51" i="38"/>
  <c r="D50" i="38"/>
  <c r="C50" i="38" s="1"/>
  <c r="E287" i="38"/>
  <c r="I51" i="38"/>
  <c r="H52" i="38"/>
  <c r="C287" i="38" l="1"/>
  <c r="I287" i="38"/>
  <c r="H287" i="38" s="1"/>
  <c r="H51" i="38"/>
  <c r="I50" i="38"/>
  <c r="H50" i="38" s="1"/>
  <c r="H298" i="37" l="1"/>
  <c r="C298" i="37"/>
  <c r="H297" i="37"/>
  <c r="C297" i="37"/>
  <c r="H296" i="37"/>
  <c r="C296" i="37"/>
  <c r="H295" i="37"/>
  <c r="C295" i="37"/>
  <c r="H294" i="37"/>
  <c r="C294" i="37"/>
  <c r="H293" i="37"/>
  <c r="C293" i="37"/>
  <c r="H292" i="37"/>
  <c r="C292" i="37"/>
  <c r="H291" i="37"/>
  <c r="C291" i="37"/>
  <c r="C290" i="37" s="1"/>
  <c r="L290" i="37"/>
  <c r="K290" i="37"/>
  <c r="J290" i="37"/>
  <c r="I290" i="37"/>
  <c r="H290" i="37"/>
  <c r="G290" i="37"/>
  <c r="F290" i="37"/>
  <c r="E290" i="37"/>
  <c r="D290" i="37"/>
  <c r="H285" i="37"/>
  <c r="C285" i="37"/>
  <c r="H284" i="37"/>
  <c r="C284" i="37"/>
  <c r="L283" i="37"/>
  <c r="K283" i="37"/>
  <c r="J283" i="37"/>
  <c r="I283" i="37"/>
  <c r="H283" i="37" s="1"/>
  <c r="G283" i="37"/>
  <c r="F283" i="37"/>
  <c r="E283" i="37"/>
  <c r="D283" i="37"/>
  <c r="C283" i="37"/>
  <c r="H282" i="37"/>
  <c r="C282" i="37"/>
  <c r="L281" i="37"/>
  <c r="K281" i="37"/>
  <c r="K269" i="37" s="1"/>
  <c r="J281" i="37"/>
  <c r="I281" i="37"/>
  <c r="G281" i="37"/>
  <c r="F281" i="37"/>
  <c r="E281" i="37"/>
  <c r="D281" i="37"/>
  <c r="C281" i="37"/>
  <c r="H280" i="37"/>
  <c r="C280" i="37"/>
  <c r="H279" i="37"/>
  <c r="C279" i="37"/>
  <c r="H278" i="37"/>
  <c r="C278" i="37"/>
  <c r="H277" i="37"/>
  <c r="C277" i="37"/>
  <c r="L276" i="37"/>
  <c r="K276" i="37"/>
  <c r="J276" i="37"/>
  <c r="I276" i="37"/>
  <c r="H276" i="37" s="1"/>
  <c r="G276" i="37"/>
  <c r="F276" i="37"/>
  <c r="E276" i="37"/>
  <c r="C276" i="37" s="1"/>
  <c r="D276" i="37"/>
  <c r="H275" i="37"/>
  <c r="C275" i="37"/>
  <c r="H274" i="37"/>
  <c r="C274" i="37"/>
  <c r="H273" i="37"/>
  <c r="C273" i="37"/>
  <c r="L272" i="37"/>
  <c r="K272" i="37"/>
  <c r="J272" i="37"/>
  <c r="I272" i="37"/>
  <c r="H272" i="37" s="1"/>
  <c r="G272" i="37"/>
  <c r="F272" i="37"/>
  <c r="E272" i="37"/>
  <c r="D272" i="37"/>
  <c r="H271" i="37"/>
  <c r="C271" i="37"/>
  <c r="L270" i="37"/>
  <c r="K270" i="37"/>
  <c r="J270" i="37"/>
  <c r="I270" i="37"/>
  <c r="G270" i="37"/>
  <c r="F270" i="37"/>
  <c r="D270" i="37"/>
  <c r="L269" i="37"/>
  <c r="J269" i="37"/>
  <c r="G269" i="37"/>
  <c r="F269" i="37"/>
  <c r="D269" i="37"/>
  <c r="H268" i="37"/>
  <c r="C268" i="37"/>
  <c r="H267" i="37"/>
  <c r="C267" i="37"/>
  <c r="H266" i="37"/>
  <c r="C266" i="37"/>
  <c r="H265" i="37"/>
  <c r="C265" i="37"/>
  <c r="L264" i="37"/>
  <c r="K264" i="37"/>
  <c r="J264" i="37"/>
  <c r="I264" i="37"/>
  <c r="H264" i="37" s="1"/>
  <c r="G264" i="37"/>
  <c r="F264" i="37"/>
  <c r="E264" i="37"/>
  <c r="C264" i="37" s="1"/>
  <c r="D264" i="37"/>
  <c r="H263" i="37"/>
  <c r="C263" i="37"/>
  <c r="H262" i="37"/>
  <c r="C262" i="37"/>
  <c r="H261" i="37"/>
  <c r="C261" i="37"/>
  <c r="L260" i="37"/>
  <c r="K260" i="37"/>
  <c r="J260" i="37"/>
  <c r="I260" i="37"/>
  <c r="G260" i="37"/>
  <c r="F260" i="37"/>
  <c r="E260" i="37"/>
  <c r="D260" i="37"/>
  <c r="L259" i="37"/>
  <c r="K259" i="37"/>
  <c r="J259" i="37"/>
  <c r="G259" i="37"/>
  <c r="F259" i="37"/>
  <c r="D259" i="37"/>
  <c r="H258" i="37"/>
  <c r="C258" i="37"/>
  <c r="H257" i="37"/>
  <c r="C257" i="37"/>
  <c r="H256" i="37"/>
  <c r="C256" i="37"/>
  <c r="H255" i="37"/>
  <c r="C255" i="37"/>
  <c r="H254" i="37"/>
  <c r="C254" i="37"/>
  <c r="H253" i="37"/>
  <c r="C253" i="37"/>
  <c r="L252" i="37"/>
  <c r="K252" i="37"/>
  <c r="J252" i="37"/>
  <c r="I252" i="37"/>
  <c r="G252" i="37"/>
  <c r="F252" i="37"/>
  <c r="E252" i="37"/>
  <c r="D252" i="37"/>
  <c r="L251" i="37"/>
  <c r="K251" i="37"/>
  <c r="J251" i="37"/>
  <c r="G251" i="37"/>
  <c r="F251" i="37"/>
  <c r="D251" i="37"/>
  <c r="H250" i="37"/>
  <c r="C250" i="37"/>
  <c r="H249" i="37"/>
  <c r="C249" i="37"/>
  <c r="H248" i="37"/>
  <c r="C248" i="37"/>
  <c r="H247" i="37"/>
  <c r="C247" i="37"/>
  <c r="L246" i="37"/>
  <c r="K246" i="37"/>
  <c r="J246" i="37"/>
  <c r="I246" i="37"/>
  <c r="H246" i="37" s="1"/>
  <c r="G246" i="37"/>
  <c r="F246" i="37"/>
  <c r="E246" i="37"/>
  <c r="C246" i="37" s="1"/>
  <c r="D246" i="37"/>
  <c r="H245" i="37"/>
  <c r="C245" i="37"/>
  <c r="H244" i="37"/>
  <c r="C244" i="37"/>
  <c r="H243" i="37"/>
  <c r="C243" i="37"/>
  <c r="H242" i="37"/>
  <c r="C242" i="37"/>
  <c r="H241" i="37"/>
  <c r="C241" i="37"/>
  <c r="H240" i="37"/>
  <c r="C240" i="37"/>
  <c r="H239" i="37"/>
  <c r="C239" i="37"/>
  <c r="L238" i="37"/>
  <c r="K238" i="37"/>
  <c r="J238" i="37"/>
  <c r="I238" i="37"/>
  <c r="G238" i="37"/>
  <c r="F238" i="37"/>
  <c r="E238" i="37"/>
  <c r="D238" i="37"/>
  <c r="H237" i="37"/>
  <c r="C237" i="37"/>
  <c r="H236" i="37"/>
  <c r="C236" i="37"/>
  <c r="L235" i="37"/>
  <c r="K235" i="37"/>
  <c r="J235" i="37"/>
  <c r="I235" i="37"/>
  <c r="H235" i="37" s="1"/>
  <c r="G235" i="37"/>
  <c r="F235" i="37"/>
  <c r="E235" i="37"/>
  <c r="D235" i="37"/>
  <c r="C235" i="37"/>
  <c r="H234" i="37"/>
  <c r="C234" i="37"/>
  <c r="L233" i="37"/>
  <c r="K233" i="37"/>
  <c r="J233" i="37"/>
  <c r="I233" i="37"/>
  <c r="H233" i="37" s="1"/>
  <c r="G233" i="37"/>
  <c r="G231" i="37" s="1"/>
  <c r="F233" i="37"/>
  <c r="E233" i="37"/>
  <c r="D233" i="37"/>
  <c r="C233" i="37"/>
  <c r="H232" i="37"/>
  <c r="C232" i="37"/>
  <c r="L231" i="37"/>
  <c r="K231" i="37"/>
  <c r="K230" i="37" s="1"/>
  <c r="J231" i="37"/>
  <c r="F231" i="37"/>
  <c r="D231" i="37"/>
  <c r="L230" i="37"/>
  <c r="J230" i="37"/>
  <c r="F230" i="37"/>
  <c r="D230" i="37"/>
  <c r="H229" i="37"/>
  <c r="C229" i="37"/>
  <c r="H228" i="37"/>
  <c r="C228" i="37"/>
  <c r="L227" i="37"/>
  <c r="K227" i="37"/>
  <c r="J227" i="37"/>
  <c r="I227" i="37"/>
  <c r="H227" i="37" s="1"/>
  <c r="G227" i="37"/>
  <c r="F227" i="37"/>
  <c r="E227" i="37"/>
  <c r="D227" i="37"/>
  <c r="C227" i="37"/>
  <c r="H226" i="37"/>
  <c r="C226" i="37"/>
  <c r="H225" i="37"/>
  <c r="C225" i="37"/>
  <c r="H224" i="37"/>
  <c r="C224" i="37"/>
  <c r="H223" i="37"/>
  <c r="C223" i="37"/>
  <c r="H222" i="37"/>
  <c r="C222" i="37"/>
  <c r="H221" i="37"/>
  <c r="C221" i="37"/>
  <c r="H220" i="37"/>
  <c r="C220" i="37"/>
  <c r="H219" i="37"/>
  <c r="C219" i="37"/>
  <c r="H218" i="37"/>
  <c r="C218" i="37"/>
  <c r="H217" i="37"/>
  <c r="C217" i="37"/>
  <c r="L216" i="37"/>
  <c r="K216" i="37"/>
  <c r="J216" i="37"/>
  <c r="I216" i="37"/>
  <c r="H216" i="37" s="1"/>
  <c r="G216" i="37"/>
  <c r="F216" i="37"/>
  <c r="E216" i="37"/>
  <c r="D216" i="37"/>
  <c r="H215" i="37"/>
  <c r="C215" i="37"/>
  <c r="H214" i="37"/>
  <c r="C214" i="37"/>
  <c r="H213" i="37"/>
  <c r="C213" i="37"/>
  <c r="H212" i="37"/>
  <c r="C212" i="37"/>
  <c r="H211" i="37"/>
  <c r="C211" i="37"/>
  <c r="H210" i="37"/>
  <c r="C210" i="37"/>
  <c r="H209" i="37"/>
  <c r="C209" i="37"/>
  <c r="H208" i="37"/>
  <c r="C208" i="37"/>
  <c r="H207" i="37"/>
  <c r="C207" i="37"/>
  <c r="H206" i="37"/>
  <c r="C206" i="37"/>
  <c r="L205" i="37"/>
  <c r="K205" i="37"/>
  <c r="K204" i="37" s="1"/>
  <c r="K195" i="37" s="1"/>
  <c r="J205" i="37"/>
  <c r="I205" i="37"/>
  <c r="H205" i="37" s="1"/>
  <c r="G205" i="37"/>
  <c r="F205" i="37"/>
  <c r="E205" i="37"/>
  <c r="D205" i="37"/>
  <c r="C205" i="37"/>
  <c r="L204" i="37"/>
  <c r="J204" i="37"/>
  <c r="I204" i="37"/>
  <c r="H204" i="37" s="1"/>
  <c r="F204" i="37"/>
  <c r="D204" i="37"/>
  <c r="H203" i="37"/>
  <c r="C203" i="37"/>
  <c r="H202" i="37"/>
  <c r="C202" i="37"/>
  <c r="H201" i="37"/>
  <c r="C201" i="37"/>
  <c r="H200" i="37"/>
  <c r="C200" i="37"/>
  <c r="H199" i="37"/>
  <c r="C199" i="37"/>
  <c r="L198" i="37"/>
  <c r="K198" i="37"/>
  <c r="J198" i="37"/>
  <c r="I198" i="37"/>
  <c r="H198" i="37" s="1"/>
  <c r="G198" i="37"/>
  <c r="F198" i="37"/>
  <c r="E198" i="37"/>
  <c r="E196" i="37" s="1"/>
  <c r="D198" i="37"/>
  <c r="H197" i="37"/>
  <c r="C197" i="37"/>
  <c r="L196" i="37"/>
  <c r="K196" i="37"/>
  <c r="J196" i="37"/>
  <c r="I196" i="37"/>
  <c r="G196" i="37"/>
  <c r="F196" i="37"/>
  <c r="D196" i="37"/>
  <c r="L195" i="37"/>
  <c r="J195" i="37"/>
  <c r="F195" i="37"/>
  <c r="D195" i="37"/>
  <c r="L194" i="37"/>
  <c r="J194" i="37"/>
  <c r="F194" i="37"/>
  <c r="D194" i="37"/>
  <c r="H193" i="37"/>
  <c r="C193" i="37"/>
  <c r="L192" i="37"/>
  <c r="K192" i="37"/>
  <c r="J192" i="37"/>
  <c r="I192" i="37"/>
  <c r="G192" i="37"/>
  <c r="F192" i="37"/>
  <c r="E192" i="37"/>
  <c r="E191" i="37" s="1"/>
  <c r="D192" i="37"/>
  <c r="C192" i="37" s="1"/>
  <c r="L191" i="37"/>
  <c r="K191" i="37"/>
  <c r="K187" i="37" s="1"/>
  <c r="J191" i="37"/>
  <c r="G191" i="37"/>
  <c r="C191" i="37" s="1"/>
  <c r="F191" i="37"/>
  <c r="D191" i="37"/>
  <c r="H190" i="37"/>
  <c r="C190" i="37"/>
  <c r="H189" i="37"/>
  <c r="C189" i="37"/>
  <c r="L188" i="37"/>
  <c r="K188" i="37"/>
  <c r="J188" i="37"/>
  <c r="I188" i="37"/>
  <c r="G188" i="37"/>
  <c r="F188" i="37"/>
  <c r="E188" i="37"/>
  <c r="E187" i="37" s="1"/>
  <c r="D188" i="37"/>
  <c r="L187" i="37"/>
  <c r="J187" i="37"/>
  <c r="F187" i="37"/>
  <c r="D187" i="37"/>
  <c r="H186" i="37"/>
  <c r="C186" i="37"/>
  <c r="H185" i="37"/>
  <c r="C185" i="37"/>
  <c r="L184" i="37"/>
  <c r="K184" i="37"/>
  <c r="J184" i="37"/>
  <c r="I184" i="37"/>
  <c r="H184" i="37" s="1"/>
  <c r="G184" i="37"/>
  <c r="F184" i="37"/>
  <c r="E184" i="37"/>
  <c r="D184" i="37"/>
  <c r="H183" i="37"/>
  <c r="C183" i="37"/>
  <c r="H182" i="37"/>
  <c r="C182" i="37"/>
  <c r="H181" i="37"/>
  <c r="C181" i="37"/>
  <c r="H180" i="37"/>
  <c r="C180" i="37"/>
  <c r="L179" i="37"/>
  <c r="K179" i="37"/>
  <c r="J179" i="37"/>
  <c r="H179" i="37" s="1"/>
  <c r="I179" i="37"/>
  <c r="G179" i="37"/>
  <c r="F179" i="37"/>
  <c r="E179" i="37"/>
  <c r="D179" i="37"/>
  <c r="C179" i="37"/>
  <c r="H178" i="37"/>
  <c r="C178" i="37"/>
  <c r="H177" i="37"/>
  <c r="C177" i="37"/>
  <c r="H176" i="37"/>
  <c r="C176" i="37"/>
  <c r="L175" i="37"/>
  <c r="K175" i="37"/>
  <c r="J175" i="37"/>
  <c r="I175" i="37"/>
  <c r="H175" i="37" s="1"/>
  <c r="G175" i="37"/>
  <c r="G174" i="37" s="1"/>
  <c r="G173" i="37" s="1"/>
  <c r="F175" i="37"/>
  <c r="E175" i="37"/>
  <c r="D175" i="37"/>
  <c r="C175" i="37"/>
  <c r="L174" i="37"/>
  <c r="J174" i="37"/>
  <c r="I174" i="37"/>
  <c r="F174" i="37"/>
  <c r="E174" i="37"/>
  <c r="D174" i="37"/>
  <c r="L173" i="37"/>
  <c r="J173" i="37"/>
  <c r="F173" i="37"/>
  <c r="D173" i="37"/>
  <c r="H172" i="37"/>
  <c r="C172" i="37"/>
  <c r="H171" i="37"/>
  <c r="C171" i="37"/>
  <c r="H170" i="37"/>
  <c r="C170" i="37"/>
  <c r="H169" i="37"/>
  <c r="C169" i="37"/>
  <c r="H168" i="37"/>
  <c r="C168" i="37"/>
  <c r="H167" i="37"/>
  <c r="C167" i="37"/>
  <c r="L166" i="37"/>
  <c r="K166" i="37"/>
  <c r="J166" i="37"/>
  <c r="I166" i="37"/>
  <c r="G166" i="37"/>
  <c r="F166" i="37"/>
  <c r="E166" i="37"/>
  <c r="E165" i="37" s="1"/>
  <c r="D166" i="37"/>
  <c r="L165" i="37"/>
  <c r="K165" i="37"/>
  <c r="J165" i="37"/>
  <c r="G165" i="37"/>
  <c r="F165" i="37"/>
  <c r="D165" i="37"/>
  <c r="C165" i="37"/>
  <c r="H164" i="37"/>
  <c r="C164" i="37"/>
  <c r="H163" i="37"/>
  <c r="C163" i="37"/>
  <c r="H162" i="37"/>
  <c r="C162" i="37"/>
  <c r="H161" i="37"/>
  <c r="C161" i="37"/>
  <c r="L160" i="37"/>
  <c r="K160" i="37"/>
  <c r="J160" i="37"/>
  <c r="I160" i="37"/>
  <c r="H160" i="37" s="1"/>
  <c r="G160" i="37"/>
  <c r="F160" i="37"/>
  <c r="E160" i="37"/>
  <c r="D160" i="37"/>
  <c r="C160" i="37" s="1"/>
  <c r="H159" i="37"/>
  <c r="C159" i="37"/>
  <c r="H158" i="37"/>
  <c r="C158" i="37"/>
  <c r="H157" i="37"/>
  <c r="C157" i="37"/>
  <c r="H156" i="37"/>
  <c r="C156" i="37"/>
  <c r="H155" i="37"/>
  <c r="C155" i="37"/>
  <c r="H154" i="37"/>
  <c r="C154" i="37"/>
  <c r="H153" i="37"/>
  <c r="C153" i="37"/>
  <c r="H152" i="37"/>
  <c r="C152" i="37"/>
  <c r="L151" i="37"/>
  <c r="K151" i="37"/>
  <c r="J151" i="37"/>
  <c r="I151" i="37"/>
  <c r="H151" i="37" s="1"/>
  <c r="G151" i="37"/>
  <c r="F151" i="37"/>
  <c r="E151" i="37"/>
  <c r="D151" i="37"/>
  <c r="C151" i="37"/>
  <c r="H150" i="37"/>
  <c r="C150" i="37"/>
  <c r="H149" i="37"/>
  <c r="C149" i="37"/>
  <c r="H148" i="37"/>
  <c r="C148" i="37"/>
  <c r="H147" i="37"/>
  <c r="C147" i="37"/>
  <c r="H146" i="37"/>
  <c r="C146" i="37"/>
  <c r="H145" i="37"/>
  <c r="C145" i="37"/>
  <c r="L144" i="37"/>
  <c r="K144" i="37"/>
  <c r="J144" i="37"/>
  <c r="I144" i="37"/>
  <c r="H144" i="37" s="1"/>
  <c r="G144" i="37"/>
  <c r="F144" i="37"/>
  <c r="E144" i="37"/>
  <c r="E130" i="37" s="1"/>
  <c r="D144" i="37"/>
  <c r="H143" i="37"/>
  <c r="C143" i="37"/>
  <c r="H142" i="37"/>
  <c r="C142" i="37"/>
  <c r="L141" i="37"/>
  <c r="K141" i="37"/>
  <c r="J141" i="37"/>
  <c r="I141" i="37"/>
  <c r="G141" i="37"/>
  <c r="F141" i="37"/>
  <c r="E141" i="37"/>
  <c r="D141" i="37"/>
  <c r="C141" i="37"/>
  <c r="H140" i="37"/>
  <c r="C140" i="37"/>
  <c r="H139" i="37"/>
  <c r="C139" i="37"/>
  <c r="H138" i="37"/>
  <c r="C138" i="37"/>
  <c r="H137" i="37"/>
  <c r="C137" i="37"/>
  <c r="L136" i="37"/>
  <c r="K136" i="37"/>
  <c r="J136" i="37"/>
  <c r="I136" i="37"/>
  <c r="H136" i="37" s="1"/>
  <c r="G136" i="37"/>
  <c r="F136" i="37"/>
  <c r="E136" i="37"/>
  <c r="C136" i="37" s="1"/>
  <c r="D136" i="37"/>
  <c r="H135" i="37"/>
  <c r="C135" i="37"/>
  <c r="H134" i="37"/>
  <c r="C134" i="37"/>
  <c r="H133" i="37"/>
  <c r="C133" i="37"/>
  <c r="H132" i="37"/>
  <c r="C132" i="37"/>
  <c r="L131" i="37"/>
  <c r="K131" i="37"/>
  <c r="K130" i="37" s="1"/>
  <c r="J131" i="37"/>
  <c r="J130" i="37" s="1"/>
  <c r="I131" i="37"/>
  <c r="G131" i="37"/>
  <c r="G130" i="37" s="1"/>
  <c r="F131" i="37"/>
  <c r="E131" i="37"/>
  <c r="D131" i="37"/>
  <c r="C131" i="37"/>
  <c r="L130" i="37"/>
  <c r="F130" i="37"/>
  <c r="D130" i="37"/>
  <c r="H129" i="37"/>
  <c r="C129" i="37"/>
  <c r="C128" i="37" s="1"/>
  <c r="L128" i="37"/>
  <c r="K128" i="37"/>
  <c r="J128" i="37"/>
  <c r="I128" i="37"/>
  <c r="H128" i="37"/>
  <c r="G128" i="37"/>
  <c r="F128" i="37"/>
  <c r="E128" i="37"/>
  <c r="D128" i="37"/>
  <c r="H127" i="37"/>
  <c r="C127" i="37"/>
  <c r="H126" i="37"/>
  <c r="C126" i="37"/>
  <c r="H125" i="37"/>
  <c r="C125" i="37"/>
  <c r="H124" i="37"/>
  <c r="C124" i="37"/>
  <c r="H123" i="37"/>
  <c r="C123" i="37"/>
  <c r="L122" i="37"/>
  <c r="K122" i="37"/>
  <c r="J122" i="37"/>
  <c r="I122" i="37"/>
  <c r="G122" i="37"/>
  <c r="F122" i="37"/>
  <c r="E122" i="37"/>
  <c r="D122" i="37"/>
  <c r="H121" i="37"/>
  <c r="C121" i="37"/>
  <c r="H120" i="37"/>
  <c r="C120" i="37"/>
  <c r="H119" i="37"/>
  <c r="C119" i="37"/>
  <c r="H118" i="37"/>
  <c r="C118" i="37"/>
  <c r="H117" i="37"/>
  <c r="C117" i="37"/>
  <c r="L116" i="37"/>
  <c r="K116" i="37"/>
  <c r="J116" i="37"/>
  <c r="I116" i="37"/>
  <c r="H116" i="37" s="1"/>
  <c r="G116" i="37"/>
  <c r="F116" i="37"/>
  <c r="E116" i="37"/>
  <c r="D116" i="37"/>
  <c r="C116" i="37" s="1"/>
  <c r="H115" i="37"/>
  <c r="C115" i="37"/>
  <c r="H114" i="37"/>
  <c r="C114" i="37"/>
  <c r="H113" i="37"/>
  <c r="C113" i="37"/>
  <c r="L112" i="37"/>
  <c r="K112" i="37"/>
  <c r="J112" i="37"/>
  <c r="I112" i="37"/>
  <c r="G112" i="37"/>
  <c r="F112" i="37"/>
  <c r="E112" i="37"/>
  <c r="C112" i="37" s="1"/>
  <c r="D112" i="37"/>
  <c r="H111" i="37"/>
  <c r="C111" i="37"/>
  <c r="H110" i="37"/>
  <c r="C110" i="37"/>
  <c r="H109" i="37"/>
  <c r="C109" i="37"/>
  <c r="H108" i="37"/>
  <c r="C108" i="37"/>
  <c r="H107" i="37"/>
  <c r="C107" i="37"/>
  <c r="H106" i="37"/>
  <c r="C106" i="37"/>
  <c r="H105" i="37"/>
  <c r="C105" i="37"/>
  <c r="H104" i="37"/>
  <c r="C104" i="37"/>
  <c r="L103" i="37"/>
  <c r="K103" i="37"/>
  <c r="H103" i="37" s="1"/>
  <c r="J103" i="37"/>
  <c r="I103" i="37"/>
  <c r="G103" i="37"/>
  <c r="F103" i="37"/>
  <c r="E103" i="37"/>
  <c r="D103" i="37"/>
  <c r="C103" i="37"/>
  <c r="H102" i="37"/>
  <c r="C102" i="37"/>
  <c r="H101" i="37"/>
  <c r="C101" i="37"/>
  <c r="H100" i="37"/>
  <c r="C100" i="37"/>
  <c r="H99" i="37"/>
  <c r="C99" i="37"/>
  <c r="H98" i="37"/>
  <c r="C98" i="37"/>
  <c r="H97" i="37"/>
  <c r="C97" i="37"/>
  <c r="H96" i="37"/>
  <c r="C96" i="37"/>
  <c r="L95" i="37"/>
  <c r="K95" i="37"/>
  <c r="H95" i="37" s="1"/>
  <c r="J95" i="37"/>
  <c r="I95" i="37"/>
  <c r="G95" i="37"/>
  <c r="F95" i="37"/>
  <c r="E95" i="37"/>
  <c r="D95" i="37"/>
  <c r="C95" i="37"/>
  <c r="H94" i="37"/>
  <c r="C94" i="37"/>
  <c r="H93" i="37"/>
  <c r="C93" i="37"/>
  <c r="H92" i="37"/>
  <c r="C92" i="37"/>
  <c r="H91" i="37"/>
  <c r="C91" i="37"/>
  <c r="H90" i="37"/>
  <c r="C90" i="37"/>
  <c r="L89" i="37"/>
  <c r="K89" i="37"/>
  <c r="J89" i="37"/>
  <c r="I89" i="37"/>
  <c r="G89" i="37"/>
  <c r="F89" i="37"/>
  <c r="E89" i="37"/>
  <c r="D89" i="37"/>
  <c r="C89" i="37"/>
  <c r="H88" i="37"/>
  <c r="C88" i="37"/>
  <c r="H87" i="37"/>
  <c r="C87" i="37"/>
  <c r="H86" i="37"/>
  <c r="C86" i="37"/>
  <c r="H85" i="37"/>
  <c r="C85" i="37"/>
  <c r="L84" i="37"/>
  <c r="K84" i="37"/>
  <c r="J84" i="37"/>
  <c r="I84" i="37"/>
  <c r="G84" i="37"/>
  <c r="F84" i="37"/>
  <c r="E84" i="37"/>
  <c r="D84" i="37"/>
  <c r="C84" i="37" s="1"/>
  <c r="L83" i="37"/>
  <c r="L75" i="37" s="1"/>
  <c r="G83" i="37"/>
  <c r="G75" i="37" s="1"/>
  <c r="D83" i="37"/>
  <c r="H82" i="37"/>
  <c r="C82" i="37"/>
  <c r="H81" i="37"/>
  <c r="C81" i="37"/>
  <c r="L80" i="37"/>
  <c r="K80" i="37"/>
  <c r="J80" i="37"/>
  <c r="J76" i="37" s="1"/>
  <c r="I80" i="37"/>
  <c r="G80" i="37"/>
  <c r="F80" i="37"/>
  <c r="F76" i="37" s="1"/>
  <c r="E80" i="37"/>
  <c r="E76" i="37" s="1"/>
  <c r="D80" i="37"/>
  <c r="H79" i="37"/>
  <c r="C79" i="37"/>
  <c r="H78" i="37"/>
  <c r="C78" i="37"/>
  <c r="L77" i="37"/>
  <c r="L76" i="37" s="1"/>
  <c r="K77" i="37"/>
  <c r="J77" i="37"/>
  <c r="I77" i="37"/>
  <c r="G77" i="37"/>
  <c r="G76" i="37" s="1"/>
  <c r="F77" i="37"/>
  <c r="E77" i="37"/>
  <c r="D77" i="37"/>
  <c r="D76" i="37" s="1"/>
  <c r="C77" i="37"/>
  <c r="I76" i="37"/>
  <c r="D75" i="37"/>
  <c r="H74" i="37"/>
  <c r="C74" i="37"/>
  <c r="H73" i="37"/>
  <c r="C73" i="37"/>
  <c r="H72" i="37"/>
  <c r="C72" i="37"/>
  <c r="H71" i="37"/>
  <c r="C71" i="37"/>
  <c r="H70" i="37"/>
  <c r="C70" i="37"/>
  <c r="L69" i="37"/>
  <c r="L67" i="37" s="1"/>
  <c r="K69" i="37"/>
  <c r="J69" i="37"/>
  <c r="I69" i="37"/>
  <c r="H69" i="37"/>
  <c r="G69" i="37"/>
  <c r="F69" i="37"/>
  <c r="E69" i="37"/>
  <c r="D69" i="37"/>
  <c r="C69" i="37" s="1"/>
  <c r="H68" i="37"/>
  <c r="C68" i="37"/>
  <c r="K67" i="37"/>
  <c r="J67" i="37"/>
  <c r="I67" i="37"/>
  <c r="G67" i="37"/>
  <c r="F67" i="37"/>
  <c r="E67" i="37"/>
  <c r="H66" i="37"/>
  <c r="C66" i="37"/>
  <c r="H65" i="37"/>
  <c r="C65" i="37"/>
  <c r="H64" i="37"/>
  <c r="C64" i="37"/>
  <c r="H63" i="37"/>
  <c r="C63" i="37"/>
  <c r="H62" i="37"/>
  <c r="C62" i="37"/>
  <c r="H61" i="37"/>
  <c r="C61" i="37"/>
  <c r="H60" i="37"/>
  <c r="C60" i="37"/>
  <c r="H59" i="37"/>
  <c r="C59" i="37"/>
  <c r="L58" i="37"/>
  <c r="K58" i="37"/>
  <c r="J58" i="37"/>
  <c r="I58" i="37"/>
  <c r="G58" i="37"/>
  <c r="F58" i="37"/>
  <c r="F54" i="37" s="1"/>
  <c r="F53" i="37" s="1"/>
  <c r="E58" i="37"/>
  <c r="D58" i="37"/>
  <c r="H57" i="37"/>
  <c r="C57" i="37"/>
  <c r="H56" i="37"/>
  <c r="C56" i="37"/>
  <c r="L55" i="37"/>
  <c r="L54" i="37" s="1"/>
  <c r="K55" i="37"/>
  <c r="J55" i="37"/>
  <c r="I55" i="37"/>
  <c r="G55" i="37"/>
  <c r="G54" i="37" s="1"/>
  <c r="F55" i="37"/>
  <c r="E55" i="37"/>
  <c r="D55" i="37"/>
  <c r="D54" i="37" s="1"/>
  <c r="C55" i="37"/>
  <c r="J54" i="37"/>
  <c r="J53" i="37" s="1"/>
  <c r="I54" i="37"/>
  <c r="E54" i="37"/>
  <c r="E53" i="37" s="1"/>
  <c r="G53" i="37"/>
  <c r="H47" i="37"/>
  <c r="C47" i="37"/>
  <c r="H46" i="37"/>
  <c r="C46" i="37"/>
  <c r="L45" i="37"/>
  <c r="G45" i="37"/>
  <c r="C45" i="37"/>
  <c r="H44" i="37"/>
  <c r="C44" i="37"/>
  <c r="K43" i="37"/>
  <c r="J43" i="37"/>
  <c r="I43" i="37"/>
  <c r="H43" i="37" s="1"/>
  <c r="F43" i="37"/>
  <c r="E43" i="37"/>
  <c r="D43" i="37"/>
  <c r="C43" i="37" s="1"/>
  <c r="H42" i="37"/>
  <c r="C42" i="37"/>
  <c r="I41" i="37"/>
  <c r="H41" i="37" s="1"/>
  <c r="D41" i="37"/>
  <c r="C41" i="37"/>
  <c r="H40" i="37"/>
  <c r="C40" i="37"/>
  <c r="H39" i="37"/>
  <c r="C39" i="37"/>
  <c r="H38" i="37"/>
  <c r="C38" i="37"/>
  <c r="H37" i="37"/>
  <c r="C37" i="37"/>
  <c r="K36" i="37"/>
  <c r="H36" i="37" s="1"/>
  <c r="F36" i="37"/>
  <c r="C36" i="37"/>
  <c r="H35" i="37"/>
  <c r="C35" i="37"/>
  <c r="H34" i="37"/>
  <c r="C34" i="37"/>
  <c r="K33" i="37"/>
  <c r="H33" i="37" s="1"/>
  <c r="F33" i="37"/>
  <c r="C33" i="37"/>
  <c r="H32" i="37"/>
  <c r="C32" i="37"/>
  <c r="K31" i="37"/>
  <c r="H31" i="37"/>
  <c r="F31" i="37"/>
  <c r="H30" i="37"/>
  <c r="C30" i="37"/>
  <c r="H29" i="37"/>
  <c r="C29" i="37"/>
  <c r="H28" i="37"/>
  <c r="C28" i="37"/>
  <c r="K27" i="37"/>
  <c r="H27" i="37" s="1"/>
  <c r="F27" i="37"/>
  <c r="C27" i="37"/>
  <c r="H25" i="37"/>
  <c r="C25" i="37"/>
  <c r="C24" i="37"/>
  <c r="H23" i="37"/>
  <c r="C23" i="37"/>
  <c r="H22" i="37"/>
  <c r="C22" i="37"/>
  <c r="L21" i="37"/>
  <c r="L289" i="37" s="1"/>
  <c r="L288" i="37" s="1"/>
  <c r="K21" i="37"/>
  <c r="K289" i="37" s="1"/>
  <c r="K288" i="37" s="1"/>
  <c r="J21" i="37"/>
  <c r="I21" i="37"/>
  <c r="G21" i="37"/>
  <c r="F21" i="37"/>
  <c r="E21" i="37"/>
  <c r="D21" i="37"/>
  <c r="D289" i="37" s="1"/>
  <c r="D288" i="37" s="1"/>
  <c r="L20" i="37"/>
  <c r="G20" i="37"/>
  <c r="D20" i="37"/>
  <c r="H298" i="36"/>
  <c r="C298" i="36"/>
  <c r="H297" i="36"/>
  <c r="C297" i="36"/>
  <c r="H296" i="36"/>
  <c r="C296" i="36"/>
  <c r="H295" i="36"/>
  <c r="C295" i="36"/>
  <c r="H294" i="36"/>
  <c r="C294" i="36"/>
  <c r="H293" i="36"/>
  <c r="C293" i="36"/>
  <c r="H292" i="36"/>
  <c r="C292" i="36"/>
  <c r="H291" i="36"/>
  <c r="H290" i="36" s="1"/>
  <c r="C291" i="36"/>
  <c r="C290" i="36" s="1"/>
  <c r="L290" i="36"/>
  <c r="K290" i="36"/>
  <c r="J290" i="36"/>
  <c r="I290" i="36"/>
  <c r="G290" i="36"/>
  <c r="F290" i="36"/>
  <c r="E290" i="36"/>
  <c r="D290" i="36"/>
  <c r="G289" i="36"/>
  <c r="G288" i="36" s="1"/>
  <c r="H285" i="36"/>
  <c r="C285" i="36"/>
  <c r="H284" i="36"/>
  <c r="C284" i="36"/>
  <c r="L283" i="36"/>
  <c r="K283" i="36"/>
  <c r="J283" i="36"/>
  <c r="I283" i="36"/>
  <c r="G283" i="36"/>
  <c r="F283" i="36"/>
  <c r="E283" i="36"/>
  <c r="D283" i="36"/>
  <c r="C283" i="36"/>
  <c r="H282" i="36"/>
  <c r="C282" i="36"/>
  <c r="L281" i="36"/>
  <c r="K281" i="36"/>
  <c r="H281" i="36" s="1"/>
  <c r="J281" i="36"/>
  <c r="I281" i="36"/>
  <c r="G281" i="36"/>
  <c r="F281" i="36"/>
  <c r="E281" i="36"/>
  <c r="D281" i="36"/>
  <c r="C281" i="36"/>
  <c r="H280" i="36"/>
  <c r="C280" i="36"/>
  <c r="H279" i="36"/>
  <c r="C279" i="36"/>
  <c r="H278" i="36"/>
  <c r="C278" i="36"/>
  <c r="H277" i="36"/>
  <c r="C277" i="36"/>
  <c r="L276" i="36"/>
  <c r="K276" i="36"/>
  <c r="J276" i="36"/>
  <c r="I276" i="36"/>
  <c r="H276" i="36" s="1"/>
  <c r="G276" i="36"/>
  <c r="F276" i="36"/>
  <c r="F270" i="36" s="1"/>
  <c r="F269" i="36" s="1"/>
  <c r="E276" i="36"/>
  <c r="D276" i="36"/>
  <c r="H275" i="36"/>
  <c r="C275" i="36"/>
  <c r="H274" i="36"/>
  <c r="C274" i="36"/>
  <c r="H273" i="36"/>
  <c r="C273" i="36"/>
  <c r="L272" i="36"/>
  <c r="K272" i="36"/>
  <c r="J272" i="36"/>
  <c r="J270" i="36" s="1"/>
  <c r="J269" i="36" s="1"/>
  <c r="I272" i="36"/>
  <c r="G272" i="36"/>
  <c r="F272" i="36"/>
  <c r="E272" i="36"/>
  <c r="E270" i="36" s="1"/>
  <c r="D272" i="36"/>
  <c r="C272" i="36" s="1"/>
  <c r="H271" i="36"/>
  <c r="C271" i="36"/>
  <c r="L270" i="36"/>
  <c r="K270" i="36"/>
  <c r="G270" i="36"/>
  <c r="D270" i="36"/>
  <c r="L269" i="36"/>
  <c r="K269" i="36"/>
  <c r="G269" i="36"/>
  <c r="D269" i="36"/>
  <c r="H268" i="36"/>
  <c r="C268" i="36"/>
  <c r="H267" i="36"/>
  <c r="C267" i="36"/>
  <c r="H266" i="36"/>
  <c r="C266" i="36"/>
  <c r="H265" i="36"/>
  <c r="C265" i="36"/>
  <c r="L264" i="36"/>
  <c r="K264" i="36"/>
  <c r="J264" i="36"/>
  <c r="I264" i="36"/>
  <c r="H264" i="36" s="1"/>
  <c r="G264" i="36"/>
  <c r="F264" i="36"/>
  <c r="E264" i="36"/>
  <c r="D264" i="36"/>
  <c r="C264" i="36" s="1"/>
  <c r="H263" i="36"/>
  <c r="C263" i="36"/>
  <c r="H262" i="36"/>
  <c r="C262" i="36"/>
  <c r="H261" i="36"/>
  <c r="C261" i="36"/>
  <c r="L260" i="36"/>
  <c r="K260" i="36"/>
  <c r="J260" i="36"/>
  <c r="I260" i="36"/>
  <c r="G260" i="36"/>
  <c r="F260" i="36"/>
  <c r="F259" i="36" s="1"/>
  <c r="E260" i="36"/>
  <c r="D260" i="36"/>
  <c r="L259" i="36"/>
  <c r="K259" i="36"/>
  <c r="G259" i="36"/>
  <c r="D259" i="36"/>
  <c r="H258" i="36"/>
  <c r="C258" i="36"/>
  <c r="H257" i="36"/>
  <c r="C257" i="36"/>
  <c r="H256" i="36"/>
  <c r="C256" i="36"/>
  <c r="H255" i="36"/>
  <c r="C255" i="36"/>
  <c r="H254" i="36"/>
  <c r="C254" i="36"/>
  <c r="H253" i="36"/>
  <c r="C253" i="36"/>
  <c r="L252" i="36"/>
  <c r="K252" i="36"/>
  <c r="J252" i="36"/>
  <c r="J251" i="36" s="1"/>
  <c r="I252" i="36"/>
  <c r="G252" i="36"/>
  <c r="F252" i="36"/>
  <c r="F251" i="36" s="1"/>
  <c r="E252" i="36"/>
  <c r="D252" i="36"/>
  <c r="L251" i="36"/>
  <c r="K251" i="36"/>
  <c r="G251" i="36"/>
  <c r="D251" i="36"/>
  <c r="H250" i="36"/>
  <c r="C250" i="36"/>
  <c r="H249" i="36"/>
  <c r="C249" i="36"/>
  <c r="H248" i="36"/>
  <c r="C248" i="36"/>
  <c r="H247" i="36"/>
  <c r="C247" i="36"/>
  <c r="L246" i="36"/>
  <c r="K246" i="36"/>
  <c r="J246" i="36"/>
  <c r="I246" i="36"/>
  <c r="H246" i="36" s="1"/>
  <c r="G246" i="36"/>
  <c r="F246" i="36"/>
  <c r="E246" i="36"/>
  <c r="D246" i="36"/>
  <c r="H245" i="36"/>
  <c r="C245" i="36"/>
  <c r="H244" i="36"/>
  <c r="C244" i="36"/>
  <c r="H243" i="36"/>
  <c r="C243" i="36"/>
  <c r="H242" i="36"/>
  <c r="C242" i="36"/>
  <c r="H241" i="36"/>
  <c r="C241" i="36"/>
  <c r="H240" i="36"/>
  <c r="C240" i="36"/>
  <c r="H239" i="36"/>
  <c r="C239" i="36"/>
  <c r="L238" i="36"/>
  <c r="K238" i="36"/>
  <c r="J238" i="36"/>
  <c r="J231" i="36" s="1"/>
  <c r="I238" i="36"/>
  <c r="G238" i="36"/>
  <c r="F238" i="36"/>
  <c r="E238" i="36"/>
  <c r="D238" i="36"/>
  <c r="H237" i="36"/>
  <c r="C237" i="36"/>
  <c r="H236" i="36"/>
  <c r="C236" i="36"/>
  <c r="L235" i="36"/>
  <c r="K235" i="36"/>
  <c r="H235" i="36" s="1"/>
  <c r="J235" i="36"/>
  <c r="I235" i="36"/>
  <c r="G235" i="36"/>
  <c r="F235" i="36"/>
  <c r="E235" i="36"/>
  <c r="D235" i="36"/>
  <c r="C235" i="36"/>
  <c r="H234" i="36"/>
  <c r="C234" i="36"/>
  <c r="L233" i="36"/>
  <c r="K233" i="36"/>
  <c r="H233" i="36" s="1"/>
  <c r="J233" i="36"/>
  <c r="I233" i="36"/>
  <c r="G233" i="36"/>
  <c r="F233" i="36"/>
  <c r="E233" i="36"/>
  <c r="D233" i="36"/>
  <c r="C233" i="36"/>
  <c r="H232" i="36"/>
  <c r="C232" i="36"/>
  <c r="L231" i="36"/>
  <c r="K231" i="36"/>
  <c r="G231" i="36"/>
  <c r="G230" i="36" s="1"/>
  <c r="D231" i="36"/>
  <c r="H229" i="36"/>
  <c r="C229" i="36"/>
  <c r="H228" i="36"/>
  <c r="C228" i="36"/>
  <c r="L227" i="36"/>
  <c r="K227" i="36"/>
  <c r="H227" i="36" s="1"/>
  <c r="J227" i="36"/>
  <c r="I227" i="36"/>
  <c r="G227" i="36"/>
  <c r="F227" i="36"/>
  <c r="E227" i="36"/>
  <c r="D227" i="36"/>
  <c r="C227" i="36"/>
  <c r="H226" i="36"/>
  <c r="C226" i="36"/>
  <c r="H225" i="36"/>
  <c r="C225" i="36"/>
  <c r="H224" i="36"/>
  <c r="C224" i="36"/>
  <c r="H223" i="36"/>
  <c r="C223" i="36"/>
  <c r="H222" i="36"/>
  <c r="C222" i="36"/>
  <c r="H221" i="36"/>
  <c r="C221" i="36"/>
  <c r="H220" i="36"/>
  <c r="C220" i="36"/>
  <c r="H219" i="36"/>
  <c r="C219" i="36"/>
  <c r="H218" i="36"/>
  <c r="C218" i="36"/>
  <c r="H217" i="36"/>
  <c r="C217" i="36"/>
  <c r="L216" i="36"/>
  <c r="K216" i="36"/>
  <c r="J216" i="36"/>
  <c r="I216" i="36"/>
  <c r="G216" i="36"/>
  <c r="F216" i="36"/>
  <c r="E216" i="36"/>
  <c r="D216" i="36"/>
  <c r="H215" i="36"/>
  <c r="C215" i="36"/>
  <c r="H214" i="36"/>
  <c r="C214" i="36"/>
  <c r="H213" i="36"/>
  <c r="C213" i="36"/>
  <c r="H212" i="36"/>
  <c r="C212" i="36"/>
  <c r="H211" i="36"/>
  <c r="C211" i="36"/>
  <c r="H210" i="36"/>
  <c r="C210" i="36"/>
  <c r="H209" i="36"/>
  <c r="C209" i="36"/>
  <c r="H208" i="36"/>
  <c r="C208" i="36"/>
  <c r="H207" i="36"/>
  <c r="C207" i="36"/>
  <c r="H206" i="36"/>
  <c r="C206" i="36"/>
  <c r="L205" i="36"/>
  <c r="K205" i="36"/>
  <c r="J205" i="36"/>
  <c r="I205" i="36"/>
  <c r="G205" i="36"/>
  <c r="F205" i="36"/>
  <c r="E205" i="36"/>
  <c r="D205" i="36"/>
  <c r="L204" i="36"/>
  <c r="E204" i="36"/>
  <c r="H203" i="36"/>
  <c r="C203" i="36"/>
  <c r="H202" i="36"/>
  <c r="C202" i="36"/>
  <c r="H201" i="36"/>
  <c r="C201" i="36"/>
  <c r="H200" i="36"/>
  <c r="C200" i="36"/>
  <c r="H199" i="36"/>
  <c r="C199" i="36"/>
  <c r="L198" i="36"/>
  <c r="L196" i="36" s="1"/>
  <c r="K198" i="36"/>
  <c r="J198" i="36"/>
  <c r="I198" i="36"/>
  <c r="H198" i="36"/>
  <c r="G198" i="36"/>
  <c r="F198" i="36"/>
  <c r="E198" i="36"/>
  <c r="D198" i="36"/>
  <c r="C198" i="36" s="1"/>
  <c r="H197" i="36"/>
  <c r="C197" i="36"/>
  <c r="K196" i="36"/>
  <c r="J196" i="36"/>
  <c r="I196" i="36"/>
  <c r="G196" i="36"/>
  <c r="F196" i="36"/>
  <c r="E196" i="36"/>
  <c r="E195" i="36" s="1"/>
  <c r="H193" i="36"/>
  <c r="C193" i="36"/>
  <c r="L192" i="36"/>
  <c r="L191" i="36" s="1"/>
  <c r="K192" i="36"/>
  <c r="J192" i="36"/>
  <c r="I192" i="36"/>
  <c r="I191" i="36" s="1"/>
  <c r="H192" i="36"/>
  <c r="G192" i="36"/>
  <c r="F192" i="36"/>
  <c r="E192" i="36"/>
  <c r="E191" i="36" s="1"/>
  <c r="D192" i="36"/>
  <c r="K191" i="36"/>
  <c r="J191" i="36"/>
  <c r="J187" i="36" s="1"/>
  <c r="G191" i="36"/>
  <c r="F191" i="36"/>
  <c r="H190" i="36"/>
  <c r="C190" i="36"/>
  <c r="H189" i="36"/>
  <c r="C189" i="36"/>
  <c r="L188" i="36"/>
  <c r="L187" i="36" s="1"/>
  <c r="K188" i="36"/>
  <c r="J188" i="36"/>
  <c r="I188" i="36"/>
  <c r="H188" i="36"/>
  <c r="G188" i="36"/>
  <c r="F188" i="36"/>
  <c r="E188" i="36"/>
  <c r="D188" i="36"/>
  <c r="K187" i="36"/>
  <c r="G187" i="36"/>
  <c r="F187" i="36"/>
  <c r="H186" i="36"/>
  <c r="C186" i="36"/>
  <c r="H185" i="36"/>
  <c r="C185" i="36"/>
  <c r="L184" i="36"/>
  <c r="K184" i="36"/>
  <c r="J184" i="36"/>
  <c r="I184" i="36"/>
  <c r="H184" i="36"/>
  <c r="G184" i="36"/>
  <c r="F184" i="36"/>
  <c r="E184" i="36"/>
  <c r="D184" i="36"/>
  <c r="C184" i="36" s="1"/>
  <c r="H183" i="36"/>
  <c r="C183" i="36"/>
  <c r="H182" i="36"/>
  <c r="C182" i="36"/>
  <c r="H181" i="36"/>
  <c r="C181" i="36"/>
  <c r="H180" i="36"/>
  <c r="C180" i="36"/>
  <c r="L179" i="36"/>
  <c r="K179" i="36"/>
  <c r="J179" i="36"/>
  <c r="I179" i="36"/>
  <c r="H179" i="36" s="1"/>
  <c r="G179" i="36"/>
  <c r="F179" i="36"/>
  <c r="C179" i="36" s="1"/>
  <c r="E179" i="36"/>
  <c r="D179" i="36"/>
  <c r="H178" i="36"/>
  <c r="C178" i="36"/>
  <c r="H177" i="36"/>
  <c r="C177" i="36"/>
  <c r="H176" i="36"/>
  <c r="C176" i="36"/>
  <c r="L175" i="36"/>
  <c r="K175" i="36"/>
  <c r="K174" i="36" s="1"/>
  <c r="K173" i="36" s="1"/>
  <c r="J175" i="36"/>
  <c r="I175" i="36"/>
  <c r="G175" i="36"/>
  <c r="G174" i="36" s="1"/>
  <c r="G173" i="36" s="1"/>
  <c r="F175" i="36"/>
  <c r="E175" i="36"/>
  <c r="D175" i="36"/>
  <c r="L174" i="36"/>
  <c r="I174" i="36"/>
  <c r="I173" i="36" s="1"/>
  <c r="E174" i="36"/>
  <c r="E173" i="36" s="1"/>
  <c r="D174" i="36"/>
  <c r="H172" i="36"/>
  <c r="C172" i="36"/>
  <c r="H171" i="36"/>
  <c r="C171" i="36"/>
  <c r="H170" i="36"/>
  <c r="C170" i="36"/>
  <c r="H169" i="36"/>
  <c r="C169" i="36"/>
  <c r="H168" i="36"/>
  <c r="C168" i="36"/>
  <c r="H167" i="36"/>
  <c r="C167" i="36"/>
  <c r="L166" i="36"/>
  <c r="L165" i="36" s="1"/>
  <c r="K166" i="36"/>
  <c r="J166" i="36"/>
  <c r="I166" i="36"/>
  <c r="I165" i="36" s="1"/>
  <c r="H166" i="36"/>
  <c r="G166" i="36"/>
  <c r="F166" i="36"/>
  <c r="E166" i="36"/>
  <c r="E165" i="36" s="1"/>
  <c r="D166" i="36"/>
  <c r="K165" i="36"/>
  <c r="J165" i="36"/>
  <c r="G165" i="36"/>
  <c r="F165" i="36"/>
  <c r="H164" i="36"/>
  <c r="C164" i="36"/>
  <c r="H163" i="36"/>
  <c r="C163" i="36"/>
  <c r="H162" i="36"/>
  <c r="C162" i="36"/>
  <c r="H161" i="36"/>
  <c r="C161" i="36"/>
  <c r="L160" i="36"/>
  <c r="K160" i="36"/>
  <c r="J160" i="36"/>
  <c r="I160" i="36"/>
  <c r="H160" i="36"/>
  <c r="G160" i="36"/>
  <c r="F160" i="36"/>
  <c r="E160" i="36"/>
  <c r="D160" i="36"/>
  <c r="C160" i="36" s="1"/>
  <c r="H159" i="36"/>
  <c r="C159" i="36"/>
  <c r="H158" i="36"/>
  <c r="C158" i="36"/>
  <c r="H157" i="36"/>
  <c r="C157" i="36"/>
  <c r="H156" i="36"/>
  <c r="C156" i="36"/>
  <c r="H155" i="36"/>
  <c r="C155" i="36"/>
  <c r="H154" i="36"/>
  <c r="C154" i="36"/>
  <c r="H153" i="36"/>
  <c r="C153" i="36"/>
  <c r="H152" i="36"/>
  <c r="C152" i="36"/>
  <c r="L151" i="36"/>
  <c r="K151" i="36"/>
  <c r="J151" i="36"/>
  <c r="I151" i="36"/>
  <c r="H151" i="36" s="1"/>
  <c r="G151" i="36"/>
  <c r="F151" i="36"/>
  <c r="C151" i="36" s="1"/>
  <c r="E151" i="36"/>
  <c r="D151" i="36"/>
  <c r="H150" i="36"/>
  <c r="C150" i="36"/>
  <c r="H149" i="36"/>
  <c r="C149" i="36"/>
  <c r="H148" i="36"/>
  <c r="C148" i="36"/>
  <c r="H147" i="36"/>
  <c r="C147" i="36"/>
  <c r="H146" i="36"/>
  <c r="C146" i="36"/>
  <c r="H145" i="36"/>
  <c r="C145" i="36"/>
  <c r="L144" i="36"/>
  <c r="K144" i="36"/>
  <c r="J144" i="36"/>
  <c r="I144" i="36"/>
  <c r="H144" i="36"/>
  <c r="G144" i="36"/>
  <c r="F144" i="36"/>
  <c r="E144" i="36"/>
  <c r="D144" i="36"/>
  <c r="C144" i="36" s="1"/>
  <c r="H143" i="36"/>
  <c r="C143" i="36"/>
  <c r="H142" i="36"/>
  <c r="C142" i="36"/>
  <c r="L141" i="36"/>
  <c r="K141" i="36"/>
  <c r="J141" i="36"/>
  <c r="H141" i="36" s="1"/>
  <c r="I141" i="36"/>
  <c r="G141" i="36"/>
  <c r="F141" i="36"/>
  <c r="C141" i="36" s="1"/>
  <c r="E141" i="36"/>
  <c r="D141" i="36"/>
  <c r="H140" i="36"/>
  <c r="C140" i="36"/>
  <c r="H139" i="36"/>
  <c r="C139" i="36"/>
  <c r="H138" i="36"/>
  <c r="C138" i="36"/>
  <c r="H137" i="36"/>
  <c r="C137" i="36"/>
  <c r="L136" i="36"/>
  <c r="L130" i="36" s="1"/>
  <c r="K136" i="36"/>
  <c r="J136" i="36"/>
  <c r="I136" i="36"/>
  <c r="H136" i="36"/>
  <c r="G136" i="36"/>
  <c r="F136" i="36"/>
  <c r="E136" i="36"/>
  <c r="D136" i="36"/>
  <c r="C136" i="36" s="1"/>
  <c r="H135" i="36"/>
  <c r="C135" i="36"/>
  <c r="H134" i="36"/>
  <c r="C134" i="36"/>
  <c r="H133" i="36"/>
  <c r="C133" i="36"/>
  <c r="H132" i="36"/>
  <c r="C132" i="36"/>
  <c r="L131" i="36"/>
  <c r="K131" i="36"/>
  <c r="K130" i="36" s="1"/>
  <c r="J131" i="36"/>
  <c r="I131" i="36"/>
  <c r="G131" i="36"/>
  <c r="G130" i="36" s="1"/>
  <c r="F131" i="36"/>
  <c r="E131" i="36"/>
  <c r="D131" i="36"/>
  <c r="I130" i="36"/>
  <c r="E130" i="36"/>
  <c r="H129" i="36"/>
  <c r="C129" i="36"/>
  <c r="C128" i="36" s="1"/>
  <c r="L128" i="36"/>
  <c r="K128" i="36"/>
  <c r="J128" i="36"/>
  <c r="I128" i="36"/>
  <c r="H128" i="36"/>
  <c r="G128" i="36"/>
  <c r="F128" i="36"/>
  <c r="E128" i="36"/>
  <c r="D128" i="36"/>
  <c r="H127" i="36"/>
  <c r="C127" i="36"/>
  <c r="H126" i="36"/>
  <c r="C126" i="36"/>
  <c r="H125" i="36"/>
  <c r="C125" i="36"/>
  <c r="H124" i="36"/>
  <c r="C124" i="36"/>
  <c r="H123" i="36"/>
  <c r="C123" i="36"/>
  <c r="L122" i="36"/>
  <c r="K122" i="36"/>
  <c r="J122" i="36"/>
  <c r="I122" i="36"/>
  <c r="H122" i="36"/>
  <c r="G122" i="36"/>
  <c r="F122" i="36"/>
  <c r="E122" i="36"/>
  <c r="D122" i="36"/>
  <c r="C122" i="36" s="1"/>
  <c r="H121" i="36"/>
  <c r="C121" i="36"/>
  <c r="H120" i="36"/>
  <c r="C120" i="36"/>
  <c r="H119" i="36"/>
  <c r="C119" i="36"/>
  <c r="H118" i="36"/>
  <c r="C118" i="36"/>
  <c r="H117" i="36"/>
  <c r="C117" i="36"/>
  <c r="L116" i="36"/>
  <c r="K116" i="36"/>
  <c r="J116" i="36"/>
  <c r="I116" i="36"/>
  <c r="H116" i="36"/>
  <c r="G116" i="36"/>
  <c r="F116" i="36"/>
  <c r="E116" i="36"/>
  <c r="D116" i="36"/>
  <c r="C116" i="36" s="1"/>
  <c r="H115" i="36"/>
  <c r="C115" i="36"/>
  <c r="H114" i="36"/>
  <c r="C114" i="36"/>
  <c r="H113" i="36"/>
  <c r="C113" i="36"/>
  <c r="L112" i="36"/>
  <c r="K112" i="36"/>
  <c r="J112" i="36"/>
  <c r="I112" i="36"/>
  <c r="H112" i="36" s="1"/>
  <c r="G112" i="36"/>
  <c r="F112" i="36"/>
  <c r="E112" i="36"/>
  <c r="D112" i="36"/>
  <c r="H111" i="36"/>
  <c r="C111" i="36"/>
  <c r="H110" i="36"/>
  <c r="C110" i="36"/>
  <c r="H109" i="36"/>
  <c r="C109" i="36"/>
  <c r="H108" i="36"/>
  <c r="C108" i="36"/>
  <c r="H107" i="36"/>
  <c r="C107" i="36"/>
  <c r="H106" i="36"/>
  <c r="C106" i="36"/>
  <c r="H105" i="36"/>
  <c r="C105" i="36"/>
  <c r="H104" i="36"/>
  <c r="C104" i="36"/>
  <c r="L103" i="36"/>
  <c r="K103" i="36"/>
  <c r="K83" i="36" s="1"/>
  <c r="K75" i="36" s="1"/>
  <c r="J103" i="36"/>
  <c r="I103" i="36"/>
  <c r="G103" i="36"/>
  <c r="G83" i="36" s="1"/>
  <c r="G75" i="36" s="1"/>
  <c r="F103" i="36"/>
  <c r="C103" i="36" s="1"/>
  <c r="E103" i="36"/>
  <c r="D103" i="36"/>
  <c r="H102" i="36"/>
  <c r="C102" i="36"/>
  <c r="H101" i="36"/>
  <c r="C101" i="36"/>
  <c r="H100" i="36"/>
  <c r="C100" i="36"/>
  <c r="H99" i="36"/>
  <c r="C99" i="36"/>
  <c r="H98" i="36"/>
  <c r="C98" i="36"/>
  <c r="H97" i="36"/>
  <c r="C97" i="36"/>
  <c r="H96" i="36"/>
  <c r="C96" i="36"/>
  <c r="L95" i="36"/>
  <c r="K95" i="36"/>
  <c r="J95" i="36"/>
  <c r="I95" i="36"/>
  <c r="G95" i="36"/>
  <c r="F95" i="36"/>
  <c r="C95" i="36" s="1"/>
  <c r="E95" i="36"/>
  <c r="D95" i="36"/>
  <c r="H94" i="36"/>
  <c r="C94" i="36"/>
  <c r="H93" i="36"/>
  <c r="C93" i="36"/>
  <c r="H92" i="36"/>
  <c r="C92" i="36"/>
  <c r="H91" i="36"/>
  <c r="C91" i="36"/>
  <c r="H90" i="36"/>
  <c r="C90" i="36"/>
  <c r="L89" i="36"/>
  <c r="K89" i="36"/>
  <c r="J89" i="36"/>
  <c r="I89" i="36"/>
  <c r="H89" i="36" s="1"/>
  <c r="G89" i="36"/>
  <c r="F89" i="36"/>
  <c r="E89" i="36"/>
  <c r="D89" i="36"/>
  <c r="C89" i="36"/>
  <c r="H88" i="36"/>
  <c r="C88" i="36"/>
  <c r="H87" i="36"/>
  <c r="C87" i="36"/>
  <c r="H86" i="36"/>
  <c r="C86" i="36"/>
  <c r="H85" i="36"/>
  <c r="C85" i="36"/>
  <c r="L84" i="36"/>
  <c r="K84" i="36"/>
  <c r="J84" i="36"/>
  <c r="I84" i="36"/>
  <c r="H84" i="36" s="1"/>
  <c r="G84" i="36"/>
  <c r="F84" i="36"/>
  <c r="E84" i="36"/>
  <c r="D84" i="36"/>
  <c r="J83" i="36"/>
  <c r="H82" i="36"/>
  <c r="C82" i="36"/>
  <c r="H81" i="36"/>
  <c r="C81" i="36"/>
  <c r="L80" i="36"/>
  <c r="L76" i="36" s="1"/>
  <c r="K80" i="36"/>
  <c r="J80" i="36"/>
  <c r="I80" i="36"/>
  <c r="H80" i="36"/>
  <c r="G80" i="36"/>
  <c r="F80" i="36"/>
  <c r="E80" i="36"/>
  <c r="E76" i="36" s="1"/>
  <c r="D80" i="36"/>
  <c r="H79" i="36"/>
  <c r="C79" i="36"/>
  <c r="H78" i="36"/>
  <c r="C78" i="36"/>
  <c r="L77" i="36"/>
  <c r="K77" i="36"/>
  <c r="K76" i="36" s="1"/>
  <c r="J77" i="36"/>
  <c r="J76" i="36" s="1"/>
  <c r="I77" i="36"/>
  <c r="H77" i="36" s="1"/>
  <c r="G77" i="36"/>
  <c r="G76" i="36" s="1"/>
  <c r="F77" i="36"/>
  <c r="F76" i="36" s="1"/>
  <c r="E77" i="36"/>
  <c r="D77" i="36"/>
  <c r="C77" i="36"/>
  <c r="I76" i="36"/>
  <c r="H76" i="36"/>
  <c r="H74" i="36"/>
  <c r="C74" i="36"/>
  <c r="H73" i="36"/>
  <c r="C73" i="36"/>
  <c r="H72" i="36"/>
  <c r="C72" i="36"/>
  <c r="H71" i="36"/>
  <c r="C71" i="36"/>
  <c r="H70" i="36"/>
  <c r="C70" i="36"/>
  <c r="L69" i="36"/>
  <c r="K69" i="36"/>
  <c r="K67" i="36" s="1"/>
  <c r="J69" i="36"/>
  <c r="J67" i="36" s="1"/>
  <c r="H67" i="36" s="1"/>
  <c r="I69" i="36"/>
  <c r="G69" i="36"/>
  <c r="F69" i="36"/>
  <c r="C69" i="36" s="1"/>
  <c r="E69" i="36"/>
  <c r="D69" i="36"/>
  <c r="H68" i="36"/>
  <c r="C68" i="36"/>
  <c r="L67" i="36"/>
  <c r="I67" i="36"/>
  <c r="G67" i="36"/>
  <c r="E67" i="36"/>
  <c r="D67" i="36"/>
  <c r="H66" i="36"/>
  <c r="C66" i="36"/>
  <c r="H65" i="36"/>
  <c r="C65" i="36"/>
  <c r="H64" i="36"/>
  <c r="C64" i="36"/>
  <c r="H63" i="36"/>
  <c r="C63" i="36"/>
  <c r="H62" i="36"/>
  <c r="C62" i="36"/>
  <c r="H61" i="36"/>
  <c r="C61" i="36"/>
  <c r="H60" i="36"/>
  <c r="C60" i="36"/>
  <c r="H59" i="36"/>
  <c r="C59" i="36"/>
  <c r="L58" i="36"/>
  <c r="K58" i="36"/>
  <c r="J58" i="36"/>
  <c r="I58" i="36"/>
  <c r="H58" i="36" s="1"/>
  <c r="G58" i="36"/>
  <c r="F58" i="36"/>
  <c r="E58" i="36"/>
  <c r="D58" i="36"/>
  <c r="H57" i="36"/>
  <c r="C57" i="36"/>
  <c r="H56" i="36"/>
  <c r="C56" i="36"/>
  <c r="L55" i="36"/>
  <c r="K55" i="36"/>
  <c r="K54" i="36" s="1"/>
  <c r="K53" i="36" s="1"/>
  <c r="J55" i="36"/>
  <c r="I55" i="36"/>
  <c r="G55" i="36"/>
  <c r="G54" i="36" s="1"/>
  <c r="F55" i="36"/>
  <c r="E55" i="36"/>
  <c r="D55" i="36"/>
  <c r="L54" i="36"/>
  <c r="L53" i="36" s="1"/>
  <c r="I54" i="36"/>
  <c r="I53" i="36" s="1"/>
  <c r="E54" i="36"/>
  <c r="E53" i="36" s="1"/>
  <c r="D54" i="36"/>
  <c r="G53" i="36"/>
  <c r="H47" i="36"/>
  <c r="C47" i="36"/>
  <c r="H46" i="36"/>
  <c r="C46" i="36"/>
  <c r="L45" i="36"/>
  <c r="H45" i="36"/>
  <c r="G45" i="36"/>
  <c r="H44" i="36"/>
  <c r="C44" i="36"/>
  <c r="K43" i="36"/>
  <c r="J43" i="36"/>
  <c r="I43" i="36"/>
  <c r="H43" i="36"/>
  <c r="F43" i="36"/>
  <c r="E43" i="36"/>
  <c r="D43" i="36"/>
  <c r="C43" i="36"/>
  <c r="H42" i="36"/>
  <c r="C42" i="36"/>
  <c r="I41" i="36"/>
  <c r="H41" i="36"/>
  <c r="D41" i="36"/>
  <c r="C41" i="36" s="1"/>
  <c r="H40" i="36"/>
  <c r="C40" i="36"/>
  <c r="H39" i="36"/>
  <c r="C39" i="36"/>
  <c r="H38" i="36"/>
  <c r="C38" i="36"/>
  <c r="H37" i="36"/>
  <c r="C37" i="36"/>
  <c r="K36" i="36"/>
  <c r="H36" i="36"/>
  <c r="F36" i="36"/>
  <c r="C36" i="36" s="1"/>
  <c r="H35" i="36"/>
  <c r="C35" i="36"/>
  <c r="H34" i="36"/>
  <c r="C34" i="36"/>
  <c r="K33" i="36"/>
  <c r="H33" i="36"/>
  <c r="F33" i="36"/>
  <c r="H32" i="36"/>
  <c r="C32" i="36"/>
  <c r="K31" i="36"/>
  <c r="F31" i="36"/>
  <c r="C31" i="36"/>
  <c r="H30" i="36"/>
  <c r="C30" i="36"/>
  <c r="H29" i="36"/>
  <c r="C29" i="36"/>
  <c r="H28" i="36"/>
  <c r="C28" i="36"/>
  <c r="K27" i="36"/>
  <c r="H27" i="36"/>
  <c r="F27" i="36"/>
  <c r="C27" i="36" s="1"/>
  <c r="H25" i="36"/>
  <c r="C25" i="36"/>
  <c r="C24" i="36"/>
  <c r="H23" i="36"/>
  <c r="C23" i="36"/>
  <c r="H22" i="36"/>
  <c r="C22" i="36"/>
  <c r="L21" i="36"/>
  <c r="K21" i="36"/>
  <c r="K289" i="36" s="1"/>
  <c r="K288" i="36" s="1"/>
  <c r="J21" i="36"/>
  <c r="J289" i="36" s="1"/>
  <c r="J288" i="36" s="1"/>
  <c r="I21" i="36"/>
  <c r="G21" i="36"/>
  <c r="F21" i="36"/>
  <c r="F289" i="36" s="1"/>
  <c r="F288" i="36" s="1"/>
  <c r="E21" i="36"/>
  <c r="D21" i="36"/>
  <c r="G20" i="36"/>
  <c r="H298" i="35"/>
  <c r="C298" i="35"/>
  <c r="H297" i="35"/>
  <c r="C297" i="35"/>
  <c r="H296" i="35"/>
  <c r="C296" i="35"/>
  <c r="H295" i="35"/>
  <c r="C295" i="35"/>
  <c r="H294" i="35"/>
  <c r="C294" i="35"/>
  <c r="H293" i="35"/>
  <c r="C293" i="35"/>
  <c r="H292" i="35"/>
  <c r="C292" i="35"/>
  <c r="H291" i="35"/>
  <c r="C291" i="35"/>
  <c r="C290" i="35" s="1"/>
  <c r="L290" i="35"/>
  <c r="K290" i="35"/>
  <c r="J290" i="35"/>
  <c r="I290" i="35"/>
  <c r="H290" i="35"/>
  <c r="G290" i="35"/>
  <c r="F290" i="35"/>
  <c r="E290" i="35"/>
  <c r="D290" i="35"/>
  <c r="E288" i="35"/>
  <c r="H285" i="35"/>
  <c r="C285" i="35"/>
  <c r="H284" i="35"/>
  <c r="C284" i="35"/>
  <c r="L283" i="35"/>
  <c r="K283" i="35"/>
  <c r="J283" i="35"/>
  <c r="I283" i="35"/>
  <c r="H283" i="35" s="1"/>
  <c r="G283" i="35"/>
  <c r="F283" i="35"/>
  <c r="E283" i="35"/>
  <c r="D283" i="35"/>
  <c r="C283" i="35"/>
  <c r="H282" i="35"/>
  <c r="C282" i="35"/>
  <c r="L281" i="35"/>
  <c r="K281" i="35"/>
  <c r="K269" i="35" s="1"/>
  <c r="J281" i="35"/>
  <c r="I281" i="35"/>
  <c r="G281" i="35"/>
  <c r="G269" i="35" s="1"/>
  <c r="F281" i="35"/>
  <c r="E281" i="35"/>
  <c r="D281" i="35"/>
  <c r="H280" i="35"/>
  <c r="C280" i="35"/>
  <c r="H279" i="35"/>
  <c r="C279" i="35"/>
  <c r="H278" i="35"/>
  <c r="C278" i="35"/>
  <c r="H277" i="35"/>
  <c r="C277" i="35"/>
  <c r="L276" i="35"/>
  <c r="K276" i="35"/>
  <c r="J276" i="35"/>
  <c r="I276" i="35"/>
  <c r="I270" i="35" s="1"/>
  <c r="H276" i="35"/>
  <c r="G276" i="35"/>
  <c r="F276" i="35"/>
  <c r="E276" i="35"/>
  <c r="E270" i="35" s="1"/>
  <c r="E269" i="35" s="1"/>
  <c r="D276" i="35"/>
  <c r="C276" i="35" s="1"/>
  <c r="H275" i="35"/>
  <c r="C275" i="35"/>
  <c r="H274" i="35"/>
  <c r="C274" i="35"/>
  <c r="H273" i="35"/>
  <c r="C273" i="35"/>
  <c r="L272" i="35"/>
  <c r="L270" i="35" s="1"/>
  <c r="L269" i="35" s="1"/>
  <c r="K272" i="35"/>
  <c r="J272" i="35"/>
  <c r="I272" i="35"/>
  <c r="H272" i="35"/>
  <c r="G272" i="35"/>
  <c r="F272" i="35"/>
  <c r="E272" i="35"/>
  <c r="D272" i="35"/>
  <c r="C272" i="35" s="1"/>
  <c r="H271" i="35"/>
  <c r="C271" i="35"/>
  <c r="K270" i="35"/>
  <c r="J270" i="35"/>
  <c r="G270" i="35"/>
  <c r="F270" i="35"/>
  <c r="J269" i="35"/>
  <c r="H268" i="35"/>
  <c r="C268" i="35"/>
  <c r="H267" i="35"/>
  <c r="C267" i="35"/>
  <c r="H266" i="35"/>
  <c r="C266" i="35"/>
  <c r="H265" i="35"/>
  <c r="C265" i="35"/>
  <c r="L264" i="35"/>
  <c r="K264" i="35"/>
  <c r="J264" i="35"/>
  <c r="I264" i="35"/>
  <c r="H264" i="35"/>
  <c r="G264" i="35"/>
  <c r="F264" i="35"/>
  <c r="E264" i="35"/>
  <c r="D264" i="35"/>
  <c r="C264" i="35" s="1"/>
  <c r="H263" i="35"/>
  <c r="C263" i="35"/>
  <c r="H262" i="35"/>
  <c r="C262" i="35"/>
  <c r="H261" i="35"/>
  <c r="C261" i="35"/>
  <c r="L260" i="35"/>
  <c r="K260" i="35"/>
  <c r="J260" i="35"/>
  <c r="I260" i="35"/>
  <c r="H260" i="35"/>
  <c r="G260" i="35"/>
  <c r="F260" i="35"/>
  <c r="E260" i="35"/>
  <c r="D260" i="35"/>
  <c r="K259" i="35"/>
  <c r="J259" i="35"/>
  <c r="G259" i="35"/>
  <c r="F259" i="35"/>
  <c r="H258" i="35"/>
  <c r="C258" i="35"/>
  <c r="H257" i="35"/>
  <c r="C257" i="35"/>
  <c r="H256" i="35"/>
  <c r="C256" i="35"/>
  <c r="H255" i="35"/>
  <c r="C255" i="35"/>
  <c r="H254" i="35"/>
  <c r="C254" i="35"/>
  <c r="H253" i="35"/>
  <c r="C253" i="35"/>
  <c r="L252" i="35"/>
  <c r="L251" i="35" s="1"/>
  <c r="K252" i="35"/>
  <c r="J252" i="35"/>
  <c r="I252" i="35"/>
  <c r="G252" i="35"/>
  <c r="F252" i="35"/>
  <c r="E252" i="35"/>
  <c r="E251" i="35" s="1"/>
  <c r="D252" i="35"/>
  <c r="K251" i="35"/>
  <c r="J251" i="35"/>
  <c r="G251" i="35"/>
  <c r="F251" i="35"/>
  <c r="H250" i="35"/>
  <c r="C250" i="35"/>
  <c r="H249" i="35"/>
  <c r="C249" i="35"/>
  <c r="H248" i="35"/>
  <c r="C248" i="35"/>
  <c r="H247" i="35"/>
  <c r="C247" i="35"/>
  <c r="L246" i="35"/>
  <c r="K246" i="35"/>
  <c r="J246" i="35"/>
  <c r="I246" i="35"/>
  <c r="H246" i="35"/>
  <c r="G246" i="35"/>
  <c r="F246" i="35"/>
  <c r="E246" i="35"/>
  <c r="D246" i="35"/>
  <c r="C246" i="35" s="1"/>
  <c r="H245" i="35"/>
  <c r="C245" i="35"/>
  <c r="H244" i="35"/>
  <c r="C244" i="35"/>
  <c r="H243" i="35"/>
  <c r="C243" i="35"/>
  <c r="H242" i="35"/>
  <c r="C242" i="35"/>
  <c r="H241" i="35"/>
  <c r="C241" i="35"/>
  <c r="H240" i="35"/>
  <c r="C240" i="35"/>
  <c r="H239" i="35"/>
  <c r="C239" i="35"/>
  <c r="L238" i="35"/>
  <c r="K238" i="35"/>
  <c r="J238" i="35"/>
  <c r="I238" i="35"/>
  <c r="I231" i="35" s="1"/>
  <c r="G238" i="35"/>
  <c r="F238" i="35"/>
  <c r="E238" i="35"/>
  <c r="E231" i="35" s="1"/>
  <c r="D238" i="35"/>
  <c r="H237" i="35"/>
  <c r="C237" i="35"/>
  <c r="H236" i="35"/>
  <c r="C236" i="35"/>
  <c r="L235" i="35"/>
  <c r="K235" i="35"/>
  <c r="J235" i="35"/>
  <c r="I235" i="35"/>
  <c r="G235" i="35"/>
  <c r="F235" i="35"/>
  <c r="C235" i="35" s="1"/>
  <c r="E235" i="35"/>
  <c r="D235" i="35"/>
  <c r="H234" i="35"/>
  <c r="C234" i="35"/>
  <c r="L233" i="35"/>
  <c r="K233" i="35"/>
  <c r="K231" i="35" s="1"/>
  <c r="J233" i="35"/>
  <c r="I233" i="35"/>
  <c r="G233" i="35"/>
  <c r="F233" i="35"/>
  <c r="C233" i="35" s="1"/>
  <c r="E233" i="35"/>
  <c r="D233" i="35"/>
  <c r="H232" i="35"/>
  <c r="C232" i="35"/>
  <c r="G231" i="35"/>
  <c r="F231" i="35"/>
  <c r="F230" i="35" s="1"/>
  <c r="H229" i="35"/>
  <c r="C229" i="35"/>
  <c r="H228" i="35"/>
  <c r="C228" i="35"/>
  <c r="L227" i="35"/>
  <c r="K227" i="35"/>
  <c r="J227" i="35"/>
  <c r="I227" i="35"/>
  <c r="G227" i="35"/>
  <c r="F227" i="35"/>
  <c r="C227" i="35" s="1"/>
  <c r="E227" i="35"/>
  <c r="D227" i="35"/>
  <c r="H226" i="35"/>
  <c r="C226" i="35"/>
  <c r="H225" i="35"/>
  <c r="C225" i="35"/>
  <c r="H224" i="35"/>
  <c r="C224" i="35"/>
  <c r="H223" i="35"/>
  <c r="C223" i="35"/>
  <c r="H222" i="35"/>
  <c r="C222" i="35"/>
  <c r="H221" i="35"/>
  <c r="C221" i="35"/>
  <c r="H220" i="35"/>
  <c r="C220" i="35"/>
  <c r="H219" i="35"/>
  <c r="C219" i="35"/>
  <c r="H218" i="35"/>
  <c r="C218" i="35"/>
  <c r="H217" i="35"/>
  <c r="C217" i="35"/>
  <c r="L216" i="35"/>
  <c r="L204" i="35" s="1"/>
  <c r="K216" i="35"/>
  <c r="J216" i="35"/>
  <c r="I216" i="35"/>
  <c r="H216" i="35"/>
  <c r="G216" i="35"/>
  <c r="F216" i="35"/>
  <c r="E216" i="35"/>
  <c r="E204" i="35" s="1"/>
  <c r="D216" i="35"/>
  <c r="H215" i="35"/>
  <c r="C215" i="35"/>
  <c r="H214" i="35"/>
  <c r="C214" i="35"/>
  <c r="H213" i="35"/>
  <c r="C213" i="35"/>
  <c r="H212" i="35"/>
  <c r="C212" i="35"/>
  <c r="H211" i="35"/>
  <c r="C211" i="35"/>
  <c r="H210" i="35"/>
  <c r="C210" i="35"/>
  <c r="H209" i="35"/>
  <c r="C209" i="35"/>
  <c r="H208" i="35"/>
  <c r="C208" i="35"/>
  <c r="H207" i="35"/>
  <c r="C207" i="35"/>
  <c r="H206" i="35"/>
  <c r="C206" i="35"/>
  <c r="L205" i="35"/>
  <c r="K205" i="35"/>
  <c r="J205" i="35"/>
  <c r="I205" i="35"/>
  <c r="G205" i="35"/>
  <c r="F205" i="35"/>
  <c r="E205" i="35"/>
  <c r="D205" i="35"/>
  <c r="C205" i="35"/>
  <c r="I204" i="35"/>
  <c r="H203" i="35"/>
  <c r="C203" i="35"/>
  <c r="H202" i="35"/>
  <c r="C202" i="35"/>
  <c r="H201" i="35"/>
  <c r="C201" i="35"/>
  <c r="H200" i="35"/>
  <c r="C200" i="35"/>
  <c r="H199" i="35"/>
  <c r="C199" i="35"/>
  <c r="L198" i="35"/>
  <c r="K198" i="35"/>
  <c r="J198" i="35"/>
  <c r="I198" i="35"/>
  <c r="G198" i="35"/>
  <c r="F198" i="35"/>
  <c r="E198" i="35"/>
  <c r="E196" i="35" s="1"/>
  <c r="D198" i="35"/>
  <c r="H197" i="35"/>
  <c r="C197" i="35"/>
  <c r="L196" i="35"/>
  <c r="L195" i="35" s="1"/>
  <c r="K196" i="35"/>
  <c r="J196" i="35"/>
  <c r="G196" i="35"/>
  <c r="F196" i="35"/>
  <c r="D196" i="35"/>
  <c r="H193" i="35"/>
  <c r="C193" i="35"/>
  <c r="L192" i="35"/>
  <c r="L191" i="35" s="1"/>
  <c r="K192" i="35"/>
  <c r="J192" i="35"/>
  <c r="I192" i="35"/>
  <c r="G192" i="35"/>
  <c r="F192" i="35"/>
  <c r="E192" i="35"/>
  <c r="E191" i="35" s="1"/>
  <c r="D192" i="35"/>
  <c r="K191" i="35"/>
  <c r="J191" i="35"/>
  <c r="J187" i="35" s="1"/>
  <c r="G191" i="35"/>
  <c r="G187" i="35" s="1"/>
  <c r="F191" i="35"/>
  <c r="H190" i="35"/>
  <c r="C190" i="35"/>
  <c r="H189" i="35"/>
  <c r="C189" i="35"/>
  <c r="L188" i="35"/>
  <c r="L187" i="35" s="1"/>
  <c r="K188" i="35"/>
  <c r="J188" i="35"/>
  <c r="I188" i="35"/>
  <c r="H188" i="35"/>
  <c r="G188" i="35"/>
  <c r="F188" i="35"/>
  <c r="E188" i="35"/>
  <c r="D188" i="35"/>
  <c r="K187" i="35"/>
  <c r="F187" i="35"/>
  <c r="H186" i="35"/>
  <c r="C186" i="35"/>
  <c r="H185" i="35"/>
  <c r="C185" i="35"/>
  <c r="L184" i="35"/>
  <c r="K184" i="35"/>
  <c r="J184" i="35"/>
  <c r="I184" i="35"/>
  <c r="H184" i="35" s="1"/>
  <c r="G184" i="35"/>
  <c r="F184" i="35"/>
  <c r="E184" i="35"/>
  <c r="D184" i="35"/>
  <c r="H183" i="35"/>
  <c r="C183" i="35"/>
  <c r="H182" i="35"/>
  <c r="C182" i="35"/>
  <c r="H181" i="35"/>
  <c r="C181" i="35"/>
  <c r="H180" i="35"/>
  <c r="C180" i="35"/>
  <c r="L179" i="35"/>
  <c r="K179" i="35"/>
  <c r="J179" i="35"/>
  <c r="H179" i="35" s="1"/>
  <c r="I179" i="35"/>
  <c r="G179" i="35"/>
  <c r="F179" i="35"/>
  <c r="C179" i="35" s="1"/>
  <c r="E179" i="35"/>
  <c r="D179" i="35"/>
  <c r="H178" i="35"/>
  <c r="C178" i="35"/>
  <c r="H177" i="35"/>
  <c r="C177" i="35"/>
  <c r="H176" i="35"/>
  <c r="C176" i="35"/>
  <c r="L175" i="35"/>
  <c r="K175" i="35"/>
  <c r="J175" i="35"/>
  <c r="I175" i="35"/>
  <c r="G175" i="35"/>
  <c r="G174" i="35" s="1"/>
  <c r="F175" i="35"/>
  <c r="E175" i="35"/>
  <c r="D175" i="35"/>
  <c r="C175" i="35"/>
  <c r="L174" i="35"/>
  <c r="I174" i="35"/>
  <c r="E174" i="35"/>
  <c r="D174" i="35"/>
  <c r="G173" i="35"/>
  <c r="H172" i="35"/>
  <c r="C172" i="35"/>
  <c r="H171" i="35"/>
  <c r="C171" i="35"/>
  <c r="H170" i="35"/>
  <c r="C170" i="35"/>
  <c r="H169" i="35"/>
  <c r="C169" i="35"/>
  <c r="H168" i="35"/>
  <c r="C168" i="35"/>
  <c r="H167" i="35"/>
  <c r="C167" i="35"/>
  <c r="L166" i="35"/>
  <c r="L165" i="35" s="1"/>
  <c r="K166" i="35"/>
  <c r="J166" i="35"/>
  <c r="I166" i="35"/>
  <c r="I165" i="35" s="1"/>
  <c r="H166" i="35"/>
  <c r="G166" i="35"/>
  <c r="F166" i="35"/>
  <c r="E166" i="35"/>
  <c r="E165" i="35" s="1"/>
  <c r="D166" i="35"/>
  <c r="K165" i="35"/>
  <c r="J165" i="35"/>
  <c r="G165" i="35"/>
  <c r="F165" i="35"/>
  <c r="H164" i="35"/>
  <c r="C164" i="35"/>
  <c r="H163" i="35"/>
  <c r="C163" i="35"/>
  <c r="H162" i="35"/>
  <c r="C162" i="35"/>
  <c r="H161" i="35"/>
  <c r="C161" i="35"/>
  <c r="L160" i="35"/>
  <c r="K160" i="35"/>
  <c r="J160" i="35"/>
  <c r="I160" i="35"/>
  <c r="H160" i="35" s="1"/>
  <c r="G160" i="35"/>
  <c r="F160" i="35"/>
  <c r="E160" i="35"/>
  <c r="D160" i="35"/>
  <c r="H159" i="35"/>
  <c r="C159" i="35"/>
  <c r="H158" i="35"/>
  <c r="C158" i="35"/>
  <c r="H157" i="35"/>
  <c r="C157" i="35"/>
  <c r="H156" i="35"/>
  <c r="C156" i="35"/>
  <c r="H155" i="35"/>
  <c r="C155" i="35"/>
  <c r="H154" i="35"/>
  <c r="C154" i="35"/>
  <c r="H153" i="35"/>
  <c r="C153" i="35"/>
  <c r="H152" i="35"/>
  <c r="C152" i="35"/>
  <c r="L151" i="35"/>
  <c r="K151" i="35"/>
  <c r="J151" i="35"/>
  <c r="I151" i="35"/>
  <c r="G151" i="35"/>
  <c r="F151" i="35"/>
  <c r="C151" i="35" s="1"/>
  <c r="E151" i="35"/>
  <c r="D151" i="35"/>
  <c r="H150" i="35"/>
  <c r="C150" i="35"/>
  <c r="H149" i="35"/>
  <c r="C149" i="35"/>
  <c r="H148" i="35"/>
  <c r="C148" i="35"/>
  <c r="H147" i="35"/>
  <c r="C147" i="35"/>
  <c r="H146" i="35"/>
  <c r="C146" i="35"/>
  <c r="H145" i="35"/>
  <c r="C145" i="35"/>
  <c r="L144" i="35"/>
  <c r="L130" i="35" s="1"/>
  <c r="K144" i="35"/>
  <c r="J144" i="35"/>
  <c r="I144" i="35"/>
  <c r="I130" i="35" s="1"/>
  <c r="H144" i="35"/>
  <c r="G144" i="35"/>
  <c r="F144" i="35"/>
  <c r="E144" i="35"/>
  <c r="D144" i="35"/>
  <c r="H143" i="35"/>
  <c r="C143" i="35"/>
  <c r="H142" i="35"/>
  <c r="C142" i="35"/>
  <c r="L141" i="35"/>
  <c r="K141" i="35"/>
  <c r="J141" i="35"/>
  <c r="H141" i="35" s="1"/>
  <c r="I141" i="35"/>
  <c r="G141" i="35"/>
  <c r="F141" i="35"/>
  <c r="E141" i="35"/>
  <c r="D141" i="35"/>
  <c r="C141" i="35"/>
  <c r="H140" i="35"/>
  <c r="C140" i="35"/>
  <c r="H139" i="35"/>
  <c r="C139" i="35"/>
  <c r="H138" i="35"/>
  <c r="C138" i="35"/>
  <c r="H137" i="35"/>
  <c r="C137" i="35"/>
  <c r="L136" i="35"/>
  <c r="K136" i="35"/>
  <c r="J136" i="35"/>
  <c r="I136" i="35"/>
  <c r="H136" i="35" s="1"/>
  <c r="G136" i="35"/>
  <c r="F136" i="35"/>
  <c r="E136" i="35"/>
  <c r="D136" i="35"/>
  <c r="H135" i="35"/>
  <c r="C135" i="35"/>
  <c r="H134" i="35"/>
  <c r="C134" i="35"/>
  <c r="H133" i="35"/>
  <c r="C133" i="35"/>
  <c r="H132" i="35"/>
  <c r="C132" i="35"/>
  <c r="L131" i="35"/>
  <c r="K131" i="35"/>
  <c r="J131" i="35"/>
  <c r="I131" i="35"/>
  <c r="G131" i="35"/>
  <c r="G130" i="35" s="1"/>
  <c r="F131" i="35"/>
  <c r="E131" i="35"/>
  <c r="D131" i="35"/>
  <c r="C131" i="35"/>
  <c r="E130" i="35"/>
  <c r="H129" i="35"/>
  <c r="C129" i="35"/>
  <c r="C128" i="35" s="1"/>
  <c r="L128" i="35"/>
  <c r="K128" i="35"/>
  <c r="J128" i="35"/>
  <c r="I128" i="35"/>
  <c r="H128" i="35"/>
  <c r="G128" i="35"/>
  <c r="F128" i="35"/>
  <c r="E128" i="35"/>
  <c r="D128" i="35"/>
  <c r="H127" i="35"/>
  <c r="C127" i="35"/>
  <c r="H126" i="35"/>
  <c r="C126" i="35"/>
  <c r="H125" i="35"/>
  <c r="C125" i="35"/>
  <c r="H124" i="35"/>
  <c r="C124" i="35"/>
  <c r="H123" i="35"/>
  <c r="C123" i="35"/>
  <c r="L122" i="35"/>
  <c r="K122" i="35"/>
  <c r="J122" i="35"/>
  <c r="I122" i="35"/>
  <c r="G122" i="35"/>
  <c r="F122" i="35"/>
  <c r="C122" i="35" s="1"/>
  <c r="E122" i="35"/>
  <c r="D122" i="35"/>
  <c r="H121" i="35"/>
  <c r="C121" i="35"/>
  <c r="H120" i="35"/>
  <c r="C120" i="35"/>
  <c r="H119" i="35"/>
  <c r="C119" i="35"/>
  <c r="H118" i="35"/>
  <c r="C118" i="35"/>
  <c r="H117" i="35"/>
  <c r="C117" i="35"/>
  <c r="L116" i="35"/>
  <c r="K116" i="35"/>
  <c r="J116" i="35"/>
  <c r="I116" i="35"/>
  <c r="G116" i="35"/>
  <c r="F116" i="35"/>
  <c r="E116" i="35"/>
  <c r="D116" i="35"/>
  <c r="C116" i="35"/>
  <c r="H115" i="35"/>
  <c r="C115" i="35"/>
  <c r="H114" i="35"/>
  <c r="C114" i="35"/>
  <c r="H113" i="35"/>
  <c r="C113" i="35"/>
  <c r="L112" i="35"/>
  <c r="K112" i="35"/>
  <c r="J112" i="35"/>
  <c r="I112" i="35"/>
  <c r="H112" i="35" s="1"/>
  <c r="G112" i="35"/>
  <c r="F112" i="35"/>
  <c r="C112" i="35" s="1"/>
  <c r="E112" i="35"/>
  <c r="D112" i="35"/>
  <c r="H111" i="35"/>
  <c r="C111" i="35"/>
  <c r="H110" i="35"/>
  <c r="C110" i="35"/>
  <c r="H109" i="35"/>
  <c r="C109" i="35"/>
  <c r="H108" i="35"/>
  <c r="C108" i="35"/>
  <c r="H107" i="35"/>
  <c r="C107" i="35"/>
  <c r="H106" i="35"/>
  <c r="C106" i="35"/>
  <c r="H105" i="35"/>
  <c r="C105" i="35"/>
  <c r="H104" i="35"/>
  <c r="C104" i="35"/>
  <c r="L103" i="35"/>
  <c r="L83" i="35" s="1"/>
  <c r="L75" i="35" s="1"/>
  <c r="K103" i="35"/>
  <c r="J103" i="35"/>
  <c r="I103" i="35"/>
  <c r="H103" i="35"/>
  <c r="G103" i="35"/>
  <c r="F103" i="35"/>
  <c r="E103" i="35"/>
  <c r="D103" i="35"/>
  <c r="C103" i="35" s="1"/>
  <c r="H102" i="35"/>
  <c r="C102" i="35"/>
  <c r="H101" i="35"/>
  <c r="C101" i="35"/>
  <c r="H100" i="35"/>
  <c r="C100" i="35"/>
  <c r="H99" i="35"/>
  <c r="C99" i="35"/>
  <c r="H98" i="35"/>
  <c r="C98" i="35"/>
  <c r="H97" i="35"/>
  <c r="C97" i="35"/>
  <c r="H96" i="35"/>
  <c r="C96" i="35"/>
  <c r="L95" i="35"/>
  <c r="K95" i="35"/>
  <c r="J95" i="35"/>
  <c r="I95" i="35"/>
  <c r="G95" i="35"/>
  <c r="F95" i="35"/>
  <c r="E95" i="35"/>
  <c r="E83" i="35" s="1"/>
  <c r="E75" i="35" s="1"/>
  <c r="D95" i="35"/>
  <c r="H94" i="35"/>
  <c r="C94" i="35"/>
  <c r="H93" i="35"/>
  <c r="C93" i="35"/>
  <c r="H92" i="35"/>
  <c r="C92" i="35"/>
  <c r="H91" i="35"/>
  <c r="C91" i="35"/>
  <c r="H90" i="35"/>
  <c r="C90" i="35"/>
  <c r="L89" i="35"/>
  <c r="K89" i="35"/>
  <c r="J89" i="35"/>
  <c r="I89" i="35"/>
  <c r="H89" i="35"/>
  <c r="G89" i="35"/>
  <c r="F89" i="35"/>
  <c r="E89" i="35"/>
  <c r="D89" i="35"/>
  <c r="C89" i="35" s="1"/>
  <c r="H88" i="35"/>
  <c r="C88" i="35"/>
  <c r="H87" i="35"/>
  <c r="C87" i="35"/>
  <c r="H86" i="35"/>
  <c r="C86" i="35"/>
  <c r="H85" i="35"/>
  <c r="C85" i="35"/>
  <c r="L84" i="35"/>
  <c r="K84" i="35"/>
  <c r="J84" i="35"/>
  <c r="I84" i="35"/>
  <c r="G84" i="35"/>
  <c r="F84" i="35"/>
  <c r="E84" i="35"/>
  <c r="D84" i="35"/>
  <c r="D83" i="35"/>
  <c r="H82" i="35"/>
  <c r="C82" i="35"/>
  <c r="H81" i="35"/>
  <c r="C81" i="35"/>
  <c r="L80" i="35"/>
  <c r="K80" i="35"/>
  <c r="K76" i="35" s="1"/>
  <c r="J80" i="35"/>
  <c r="I80" i="35"/>
  <c r="H80" i="35" s="1"/>
  <c r="G80" i="35"/>
  <c r="F80" i="35"/>
  <c r="C80" i="35" s="1"/>
  <c r="E80" i="35"/>
  <c r="D80" i="35"/>
  <c r="H79" i="35"/>
  <c r="C79" i="35"/>
  <c r="H78" i="35"/>
  <c r="C78" i="35"/>
  <c r="L77" i="35"/>
  <c r="L76" i="35" s="1"/>
  <c r="K77" i="35"/>
  <c r="J77" i="35"/>
  <c r="I77" i="35"/>
  <c r="I76" i="35" s="1"/>
  <c r="H77" i="35"/>
  <c r="G77" i="35"/>
  <c r="F77" i="35"/>
  <c r="E77" i="35"/>
  <c r="E76" i="35" s="1"/>
  <c r="D77" i="35"/>
  <c r="J76" i="35"/>
  <c r="G76" i="35"/>
  <c r="F76" i="35"/>
  <c r="H74" i="35"/>
  <c r="C74" i="35"/>
  <c r="H73" i="35"/>
  <c r="C73" i="35"/>
  <c r="H72" i="35"/>
  <c r="C72" i="35"/>
  <c r="H71" i="35"/>
  <c r="C71" i="35"/>
  <c r="H70" i="35"/>
  <c r="C70" i="35"/>
  <c r="L69" i="35"/>
  <c r="K69" i="35"/>
  <c r="J69" i="35"/>
  <c r="I69" i="35"/>
  <c r="G69" i="35"/>
  <c r="F69" i="35"/>
  <c r="E69" i="35"/>
  <c r="E67" i="35" s="1"/>
  <c r="D69" i="35"/>
  <c r="H68" i="35"/>
  <c r="C68" i="35"/>
  <c r="L67" i="35"/>
  <c r="L53" i="35" s="1"/>
  <c r="K67" i="35"/>
  <c r="J67" i="35"/>
  <c r="G67" i="35"/>
  <c r="F67" i="35"/>
  <c r="D67" i="35"/>
  <c r="H66" i="35"/>
  <c r="C66" i="35"/>
  <c r="H65" i="35"/>
  <c r="C65" i="35"/>
  <c r="H64" i="35"/>
  <c r="C64" i="35"/>
  <c r="H63" i="35"/>
  <c r="C63" i="35"/>
  <c r="H62" i="35"/>
  <c r="C62" i="35"/>
  <c r="H61" i="35"/>
  <c r="C61" i="35"/>
  <c r="H60" i="35"/>
  <c r="C60" i="35"/>
  <c r="H59" i="35"/>
  <c r="C59" i="35"/>
  <c r="L58" i="35"/>
  <c r="K58" i="35"/>
  <c r="K54" i="35" s="1"/>
  <c r="K53" i="35" s="1"/>
  <c r="J58" i="35"/>
  <c r="I58" i="35"/>
  <c r="G58" i="35"/>
  <c r="F58" i="35"/>
  <c r="E58" i="35"/>
  <c r="D58" i="35"/>
  <c r="H57" i="35"/>
  <c r="C57" i="35"/>
  <c r="H56" i="35"/>
  <c r="C56" i="35"/>
  <c r="L55" i="35"/>
  <c r="L54" i="35" s="1"/>
  <c r="K55" i="35"/>
  <c r="J55" i="35"/>
  <c r="I55" i="35"/>
  <c r="I54" i="35" s="1"/>
  <c r="H55" i="35"/>
  <c r="G55" i="35"/>
  <c r="F55" i="35"/>
  <c r="E55" i="35"/>
  <c r="E54" i="35" s="1"/>
  <c r="D55" i="35"/>
  <c r="J54" i="35"/>
  <c r="J53" i="35" s="1"/>
  <c r="G54" i="35"/>
  <c r="G53" i="35" s="1"/>
  <c r="H47" i="35"/>
  <c r="C47" i="35"/>
  <c r="H46" i="35"/>
  <c r="C46" i="35"/>
  <c r="L45" i="35"/>
  <c r="G45" i="35"/>
  <c r="C45" i="35"/>
  <c r="H44" i="35"/>
  <c r="C44" i="35"/>
  <c r="K43" i="35"/>
  <c r="J43" i="35"/>
  <c r="I43" i="35"/>
  <c r="F43" i="35"/>
  <c r="E43" i="35"/>
  <c r="E20" i="35" s="1"/>
  <c r="D43" i="35"/>
  <c r="C43" i="35" s="1"/>
  <c r="H42" i="35"/>
  <c r="C42" i="35"/>
  <c r="I41" i="35"/>
  <c r="H41" i="35" s="1"/>
  <c r="D41" i="35"/>
  <c r="C41" i="35"/>
  <c r="H40" i="35"/>
  <c r="C40" i="35"/>
  <c r="H39" i="35"/>
  <c r="C39" i="35"/>
  <c r="H38" i="35"/>
  <c r="C38" i="35"/>
  <c r="H37" i="35"/>
  <c r="C37" i="35"/>
  <c r="K36" i="35"/>
  <c r="H36" i="35" s="1"/>
  <c r="F36" i="35"/>
  <c r="C36" i="35"/>
  <c r="H35" i="35"/>
  <c r="C35" i="35"/>
  <c r="H34" i="35"/>
  <c r="C34" i="35"/>
  <c r="K33" i="35"/>
  <c r="H33" i="35" s="1"/>
  <c r="F33" i="35"/>
  <c r="C33" i="35"/>
  <c r="H32" i="35"/>
  <c r="C32" i="35"/>
  <c r="K31" i="35"/>
  <c r="H31" i="35"/>
  <c r="F31" i="35"/>
  <c r="H30" i="35"/>
  <c r="C30" i="35"/>
  <c r="H29" i="35"/>
  <c r="C29" i="35"/>
  <c r="H28" i="35"/>
  <c r="C28" i="35"/>
  <c r="K27" i="35"/>
  <c r="H27" i="35" s="1"/>
  <c r="F27" i="35"/>
  <c r="C27" i="35"/>
  <c r="K26" i="35"/>
  <c r="H25" i="35"/>
  <c r="C25" i="35"/>
  <c r="C24" i="35"/>
  <c r="H23" i="35"/>
  <c r="C23" i="35"/>
  <c r="H22" i="35"/>
  <c r="C22" i="35"/>
  <c r="L21" i="35"/>
  <c r="L289" i="35" s="1"/>
  <c r="L288" i="35" s="1"/>
  <c r="K21" i="35"/>
  <c r="J21" i="35"/>
  <c r="I21" i="35"/>
  <c r="I289" i="35" s="1"/>
  <c r="I288" i="35" s="1"/>
  <c r="G21" i="35"/>
  <c r="F21" i="35"/>
  <c r="E21" i="35"/>
  <c r="E289" i="35" s="1"/>
  <c r="D21" i="35"/>
  <c r="D289" i="35" s="1"/>
  <c r="D288" i="35" s="1"/>
  <c r="L20" i="35"/>
  <c r="D20" i="35"/>
  <c r="H298" i="34"/>
  <c r="C298" i="34"/>
  <c r="H297" i="34"/>
  <c r="C297" i="34"/>
  <c r="H296" i="34"/>
  <c r="C296" i="34"/>
  <c r="H295" i="34"/>
  <c r="C295" i="34"/>
  <c r="H294" i="34"/>
  <c r="C294" i="34"/>
  <c r="H293" i="34"/>
  <c r="C293" i="34"/>
  <c r="H292" i="34"/>
  <c r="C292" i="34"/>
  <c r="C290" i="34" s="1"/>
  <c r="H291" i="34"/>
  <c r="H290" i="34" s="1"/>
  <c r="C291" i="34"/>
  <c r="L290" i="34"/>
  <c r="K290" i="34"/>
  <c r="J290" i="34"/>
  <c r="I290" i="34"/>
  <c r="G290" i="34"/>
  <c r="F290" i="34"/>
  <c r="E290" i="34"/>
  <c r="D290" i="34"/>
  <c r="H285" i="34"/>
  <c r="C285" i="34"/>
  <c r="H284" i="34"/>
  <c r="C284" i="34"/>
  <c r="L283" i="34"/>
  <c r="K283" i="34"/>
  <c r="J283" i="34"/>
  <c r="I283" i="34"/>
  <c r="H283" i="34"/>
  <c r="G283" i="34"/>
  <c r="F283" i="34"/>
  <c r="E283" i="34"/>
  <c r="D283" i="34"/>
  <c r="H282" i="34"/>
  <c r="C282" i="34"/>
  <c r="L281" i="34"/>
  <c r="K281" i="34"/>
  <c r="J281" i="34"/>
  <c r="I281" i="34"/>
  <c r="H281" i="34" s="1"/>
  <c r="G281" i="34"/>
  <c r="F281" i="34"/>
  <c r="E281" i="34"/>
  <c r="E269" i="34" s="1"/>
  <c r="D281" i="34"/>
  <c r="H280" i="34"/>
  <c r="C280" i="34"/>
  <c r="H279" i="34"/>
  <c r="C279" i="34"/>
  <c r="H278" i="34"/>
  <c r="C278" i="34"/>
  <c r="H277" i="34"/>
  <c r="C277" i="34"/>
  <c r="L276" i="34"/>
  <c r="K276" i="34"/>
  <c r="J276" i="34"/>
  <c r="I276" i="34"/>
  <c r="G276" i="34"/>
  <c r="F276" i="34"/>
  <c r="E276" i="34"/>
  <c r="D276" i="34"/>
  <c r="C276" i="34"/>
  <c r="H275" i="34"/>
  <c r="C275" i="34"/>
  <c r="H274" i="34"/>
  <c r="C274" i="34"/>
  <c r="H273" i="34"/>
  <c r="C273" i="34"/>
  <c r="L272" i="34"/>
  <c r="K272" i="34"/>
  <c r="K270" i="34" s="1"/>
  <c r="K269" i="34" s="1"/>
  <c r="J272" i="34"/>
  <c r="I272" i="34"/>
  <c r="G272" i="34"/>
  <c r="F272" i="34"/>
  <c r="E272" i="34"/>
  <c r="D272" i="34"/>
  <c r="H271" i="34"/>
  <c r="C271" i="34"/>
  <c r="L270" i="34"/>
  <c r="J270" i="34"/>
  <c r="I270" i="34"/>
  <c r="G270" i="34"/>
  <c r="G269" i="34" s="1"/>
  <c r="E270" i="34"/>
  <c r="D270" i="34"/>
  <c r="L269" i="34"/>
  <c r="I269" i="34"/>
  <c r="D269" i="34"/>
  <c r="H268" i="34"/>
  <c r="C268" i="34"/>
  <c r="H267" i="34"/>
  <c r="C267" i="34"/>
  <c r="H266" i="34"/>
  <c r="C266" i="34"/>
  <c r="H265" i="34"/>
  <c r="C265" i="34"/>
  <c r="L264" i="34"/>
  <c r="K264" i="34"/>
  <c r="J264" i="34"/>
  <c r="H264" i="34" s="1"/>
  <c r="I264" i="34"/>
  <c r="G264" i="34"/>
  <c r="F264" i="34"/>
  <c r="E264" i="34"/>
  <c r="D264" i="34"/>
  <c r="C264" i="34"/>
  <c r="H263" i="34"/>
  <c r="C263" i="34"/>
  <c r="H262" i="34"/>
  <c r="C262" i="34"/>
  <c r="H261" i="34"/>
  <c r="C261" i="34"/>
  <c r="L260" i="34"/>
  <c r="K260" i="34"/>
  <c r="K259" i="34" s="1"/>
  <c r="J260" i="34"/>
  <c r="I260" i="34"/>
  <c r="G260" i="34"/>
  <c r="F260" i="34"/>
  <c r="E260" i="34"/>
  <c r="D260" i="34"/>
  <c r="L259" i="34"/>
  <c r="I259" i="34"/>
  <c r="E259" i="34"/>
  <c r="D259" i="34"/>
  <c r="H258" i="34"/>
  <c r="C258" i="34"/>
  <c r="H257" i="34"/>
  <c r="C257" i="34"/>
  <c r="H256" i="34"/>
  <c r="C256" i="34"/>
  <c r="H255" i="34"/>
  <c r="C255" i="34"/>
  <c r="H254" i="34"/>
  <c r="C254" i="34"/>
  <c r="H253" i="34"/>
  <c r="C253" i="34"/>
  <c r="L252" i="34"/>
  <c r="K252" i="34"/>
  <c r="K251" i="34" s="1"/>
  <c r="J252" i="34"/>
  <c r="J251" i="34" s="1"/>
  <c r="I252" i="34"/>
  <c r="G252" i="34"/>
  <c r="G251" i="34" s="1"/>
  <c r="F252" i="34"/>
  <c r="E252" i="34"/>
  <c r="D252" i="34"/>
  <c r="L251" i="34"/>
  <c r="I251" i="34"/>
  <c r="H251" i="34"/>
  <c r="E251" i="34"/>
  <c r="D251" i="34"/>
  <c r="H250" i="34"/>
  <c r="C250" i="34"/>
  <c r="H249" i="34"/>
  <c r="C249" i="34"/>
  <c r="H248" i="34"/>
  <c r="C248" i="34"/>
  <c r="H247" i="34"/>
  <c r="C247" i="34"/>
  <c r="L246" i="34"/>
  <c r="K246" i="34"/>
  <c r="J246" i="34"/>
  <c r="I246" i="34"/>
  <c r="G246" i="34"/>
  <c r="F246" i="34"/>
  <c r="C246" i="34" s="1"/>
  <c r="E246" i="34"/>
  <c r="D246" i="34"/>
  <c r="H245" i="34"/>
  <c r="C245" i="34"/>
  <c r="H244" i="34"/>
  <c r="C244" i="34"/>
  <c r="H243" i="34"/>
  <c r="C243" i="34"/>
  <c r="H242" i="34"/>
  <c r="C242" i="34"/>
  <c r="H241" i="34"/>
  <c r="C241" i="34"/>
  <c r="H240" i="34"/>
  <c r="C240" i="34"/>
  <c r="H239" i="34"/>
  <c r="C239" i="34"/>
  <c r="L238" i="34"/>
  <c r="K238" i="34"/>
  <c r="J238" i="34"/>
  <c r="J231" i="34" s="1"/>
  <c r="I238" i="34"/>
  <c r="G238" i="34"/>
  <c r="G231" i="34" s="1"/>
  <c r="F238" i="34"/>
  <c r="E238" i="34"/>
  <c r="D238" i="34"/>
  <c r="C238" i="34"/>
  <c r="H237" i="34"/>
  <c r="C237" i="34"/>
  <c r="H236" i="34"/>
  <c r="C236" i="34"/>
  <c r="L235" i="34"/>
  <c r="K235" i="34"/>
  <c r="J235" i="34"/>
  <c r="I235" i="34"/>
  <c r="H235" i="34" s="1"/>
  <c r="G235" i="34"/>
  <c r="F235" i="34"/>
  <c r="E235" i="34"/>
  <c r="D235" i="34"/>
  <c r="H234" i="34"/>
  <c r="C234" i="34"/>
  <c r="L233" i="34"/>
  <c r="L231" i="34" s="1"/>
  <c r="L230" i="34" s="1"/>
  <c r="K233" i="34"/>
  <c r="J233" i="34"/>
  <c r="I233" i="34"/>
  <c r="H233" i="34"/>
  <c r="G233" i="34"/>
  <c r="F233" i="34"/>
  <c r="E233" i="34"/>
  <c r="D233" i="34"/>
  <c r="H232" i="34"/>
  <c r="C232" i="34"/>
  <c r="I231" i="34"/>
  <c r="E231" i="34"/>
  <c r="E230" i="34" s="1"/>
  <c r="H229" i="34"/>
  <c r="C229" i="34"/>
  <c r="H228" i="34"/>
  <c r="C228" i="34"/>
  <c r="L227" i="34"/>
  <c r="K227" i="34"/>
  <c r="J227" i="34"/>
  <c r="I227" i="34"/>
  <c r="H227" i="34" s="1"/>
  <c r="G227" i="34"/>
  <c r="F227" i="34"/>
  <c r="E227" i="34"/>
  <c r="D227" i="34"/>
  <c r="H226" i="34"/>
  <c r="C226" i="34"/>
  <c r="H225" i="34"/>
  <c r="C225" i="34"/>
  <c r="H224" i="34"/>
  <c r="C224" i="34"/>
  <c r="H223" i="34"/>
  <c r="C223" i="34"/>
  <c r="H222" i="34"/>
  <c r="C222" i="34"/>
  <c r="H221" i="34"/>
  <c r="C221" i="34"/>
  <c r="H220" i="34"/>
  <c r="C220" i="34"/>
  <c r="H219" i="34"/>
  <c r="C219" i="34"/>
  <c r="H218" i="34"/>
  <c r="C218" i="34"/>
  <c r="H217" i="34"/>
  <c r="C217" i="34"/>
  <c r="L216" i="34"/>
  <c r="K216" i="34"/>
  <c r="J216" i="34"/>
  <c r="J204" i="34" s="1"/>
  <c r="I216" i="34"/>
  <c r="G216" i="34"/>
  <c r="G204" i="34" s="1"/>
  <c r="F216" i="34"/>
  <c r="E216" i="34"/>
  <c r="D216" i="34"/>
  <c r="C216" i="34"/>
  <c r="H215" i="34"/>
  <c r="C215" i="34"/>
  <c r="H214" i="34"/>
  <c r="C214" i="34"/>
  <c r="H213" i="34"/>
  <c r="C213" i="34"/>
  <c r="H212" i="34"/>
  <c r="C212" i="34"/>
  <c r="H211" i="34"/>
  <c r="C211" i="34"/>
  <c r="H210" i="34"/>
  <c r="C210" i="34"/>
  <c r="H209" i="34"/>
  <c r="C209" i="34"/>
  <c r="H208" i="34"/>
  <c r="C208" i="34"/>
  <c r="H207" i="34"/>
  <c r="C207" i="34"/>
  <c r="H206" i="34"/>
  <c r="C206" i="34"/>
  <c r="L205" i="34"/>
  <c r="K205" i="34"/>
  <c r="J205" i="34"/>
  <c r="I205" i="34"/>
  <c r="G205" i="34"/>
  <c r="F205" i="34"/>
  <c r="E205" i="34"/>
  <c r="D205" i="34"/>
  <c r="K204" i="34"/>
  <c r="F204" i="34"/>
  <c r="H203" i="34"/>
  <c r="C203" i="34"/>
  <c r="H202" i="34"/>
  <c r="C202" i="34"/>
  <c r="H201" i="34"/>
  <c r="C201" i="34"/>
  <c r="H200" i="34"/>
  <c r="C200" i="34"/>
  <c r="H199" i="34"/>
  <c r="C199" i="34"/>
  <c r="L198" i="34"/>
  <c r="K198" i="34"/>
  <c r="K196" i="34" s="1"/>
  <c r="K195" i="34" s="1"/>
  <c r="J198" i="34"/>
  <c r="I198" i="34"/>
  <c r="G198" i="34"/>
  <c r="F198" i="34"/>
  <c r="E198" i="34"/>
  <c r="D198" i="34"/>
  <c r="H197" i="34"/>
  <c r="C197" i="34"/>
  <c r="L196" i="34"/>
  <c r="J196" i="34"/>
  <c r="I196" i="34"/>
  <c r="G196" i="34"/>
  <c r="G195" i="34" s="1"/>
  <c r="E196" i="34"/>
  <c r="D196" i="34"/>
  <c r="H193" i="34"/>
  <c r="C193" i="34"/>
  <c r="L192" i="34"/>
  <c r="K192" i="34"/>
  <c r="K191" i="34" s="1"/>
  <c r="J192" i="34"/>
  <c r="I192" i="34"/>
  <c r="G192" i="34"/>
  <c r="G191" i="34" s="1"/>
  <c r="F192" i="34"/>
  <c r="E192" i="34"/>
  <c r="D192" i="34"/>
  <c r="L191" i="34"/>
  <c r="I191" i="34"/>
  <c r="I187" i="34" s="1"/>
  <c r="E191" i="34"/>
  <c r="D191" i="34"/>
  <c r="H190" i="34"/>
  <c r="C190" i="34"/>
  <c r="H189" i="34"/>
  <c r="C189" i="34"/>
  <c r="L188" i="34"/>
  <c r="K188" i="34"/>
  <c r="J188" i="34"/>
  <c r="I188" i="34"/>
  <c r="G188" i="34"/>
  <c r="G187" i="34" s="1"/>
  <c r="F188" i="34"/>
  <c r="E188" i="34"/>
  <c r="D188" i="34"/>
  <c r="L187" i="34"/>
  <c r="E187" i="34"/>
  <c r="D187" i="34"/>
  <c r="H186" i="34"/>
  <c r="C186" i="34"/>
  <c r="H185" i="34"/>
  <c r="C185" i="34"/>
  <c r="L184" i="34"/>
  <c r="K184" i="34"/>
  <c r="J184" i="34"/>
  <c r="I184" i="34"/>
  <c r="G184" i="34"/>
  <c r="F184" i="34"/>
  <c r="C184" i="34" s="1"/>
  <c r="E184" i="34"/>
  <c r="D184" i="34"/>
  <c r="H183" i="34"/>
  <c r="C183" i="34"/>
  <c r="H182" i="34"/>
  <c r="C182" i="34"/>
  <c r="H181" i="34"/>
  <c r="C181" i="34"/>
  <c r="H180" i="34"/>
  <c r="C180" i="34"/>
  <c r="L179" i="34"/>
  <c r="K179" i="34"/>
  <c r="J179" i="34"/>
  <c r="I179" i="34"/>
  <c r="H179" i="34"/>
  <c r="G179" i="34"/>
  <c r="F179" i="34"/>
  <c r="E179" i="34"/>
  <c r="D179" i="34"/>
  <c r="C179" i="34" s="1"/>
  <c r="H178" i="34"/>
  <c r="C178" i="34"/>
  <c r="H177" i="34"/>
  <c r="C177" i="34"/>
  <c r="H176" i="34"/>
  <c r="C176" i="34"/>
  <c r="L175" i="34"/>
  <c r="K175" i="34"/>
  <c r="J175" i="34"/>
  <c r="I175" i="34"/>
  <c r="G175" i="34"/>
  <c r="F175" i="34"/>
  <c r="E175" i="34"/>
  <c r="E174" i="34" s="1"/>
  <c r="E173" i="34" s="1"/>
  <c r="D175" i="34"/>
  <c r="K174" i="34"/>
  <c r="K173" i="34" s="1"/>
  <c r="J174" i="34"/>
  <c r="G174" i="34"/>
  <c r="G173" i="34" s="1"/>
  <c r="F174" i="34"/>
  <c r="J173" i="34"/>
  <c r="F173" i="34"/>
  <c r="H172" i="34"/>
  <c r="C172" i="34"/>
  <c r="H171" i="34"/>
  <c r="C171" i="34"/>
  <c r="H170" i="34"/>
  <c r="C170" i="34"/>
  <c r="H169" i="34"/>
  <c r="C169" i="34"/>
  <c r="H168" i="34"/>
  <c r="C168" i="34"/>
  <c r="H167" i="34"/>
  <c r="C167" i="34"/>
  <c r="L166" i="34"/>
  <c r="L165" i="34" s="1"/>
  <c r="H165" i="34" s="1"/>
  <c r="K166" i="34"/>
  <c r="J166" i="34"/>
  <c r="J165" i="34" s="1"/>
  <c r="I166" i="34"/>
  <c r="I165" i="34" s="1"/>
  <c r="H166" i="34"/>
  <c r="G166" i="34"/>
  <c r="F166" i="34"/>
  <c r="E166" i="34"/>
  <c r="E165" i="34" s="1"/>
  <c r="D166" i="34"/>
  <c r="K165" i="34"/>
  <c r="G165" i="34"/>
  <c r="F165" i="34"/>
  <c r="H164" i="34"/>
  <c r="C164" i="34"/>
  <c r="H163" i="34"/>
  <c r="C163" i="34"/>
  <c r="H162" i="34"/>
  <c r="C162" i="34"/>
  <c r="H161" i="34"/>
  <c r="C161" i="34"/>
  <c r="L160" i="34"/>
  <c r="K160" i="34"/>
  <c r="J160" i="34"/>
  <c r="I160" i="34"/>
  <c r="H160" i="34"/>
  <c r="G160" i="34"/>
  <c r="F160" i="34"/>
  <c r="E160" i="34"/>
  <c r="D160" i="34"/>
  <c r="C160" i="34" s="1"/>
  <c r="H159" i="34"/>
  <c r="C159" i="34"/>
  <c r="H158" i="34"/>
  <c r="C158" i="34"/>
  <c r="H157" i="34"/>
  <c r="C157" i="34"/>
  <c r="H156" i="34"/>
  <c r="C156" i="34"/>
  <c r="H155" i="34"/>
  <c r="C155" i="34"/>
  <c r="H154" i="34"/>
  <c r="C154" i="34"/>
  <c r="H153" i="34"/>
  <c r="C153" i="34"/>
  <c r="H152" i="34"/>
  <c r="C152" i="34"/>
  <c r="L151" i="34"/>
  <c r="K151" i="34"/>
  <c r="J151" i="34"/>
  <c r="H151" i="34" s="1"/>
  <c r="I151" i="34"/>
  <c r="G151" i="34"/>
  <c r="F151" i="34"/>
  <c r="E151" i="34"/>
  <c r="D151" i="34"/>
  <c r="H150" i="34"/>
  <c r="C150" i="34"/>
  <c r="H149" i="34"/>
  <c r="C149" i="34"/>
  <c r="H148" i="34"/>
  <c r="C148" i="34"/>
  <c r="H147" i="34"/>
  <c r="C147" i="34"/>
  <c r="H146" i="34"/>
  <c r="C146" i="34"/>
  <c r="H145" i="34"/>
  <c r="C145" i="34"/>
  <c r="L144" i="34"/>
  <c r="K144" i="34"/>
  <c r="J144" i="34"/>
  <c r="H144" i="34" s="1"/>
  <c r="I144" i="34"/>
  <c r="G144" i="34"/>
  <c r="F144" i="34"/>
  <c r="F130" i="34" s="1"/>
  <c r="E144" i="34"/>
  <c r="D144" i="34"/>
  <c r="H143" i="34"/>
  <c r="C143" i="34"/>
  <c r="H142" i="34"/>
  <c r="C142" i="34"/>
  <c r="L141" i="34"/>
  <c r="K141" i="34"/>
  <c r="J141" i="34"/>
  <c r="I141" i="34"/>
  <c r="H141" i="34"/>
  <c r="G141" i="34"/>
  <c r="F141" i="34"/>
  <c r="E141" i="34"/>
  <c r="D141" i="34"/>
  <c r="C141" i="34" s="1"/>
  <c r="H140" i="34"/>
  <c r="C140" i="34"/>
  <c r="H139" i="34"/>
  <c r="C139" i="34"/>
  <c r="H138" i="34"/>
  <c r="C138" i="34"/>
  <c r="H137" i="34"/>
  <c r="C137" i="34"/>
  <c r="L136" i="34"/>
  <c r="K136" i="34"/>
  <c r="J136" i="34"/>
  <c r="I136" i="34"/>
  <c r="I130" i="34" s="1"/>
  <c r="H136" i="34"/>
  <c r="G136" i="34"/>
  <c r="F136" i="34"/>
  <c r="E136" i="34"/>
  <c r="D136" i="34"/>
  <c r="H135" i="34"/>
  <c r="C135" i="34"/>
  <c r="H134" i="34"/>
  <c r="C134" i="34"/>
  <c r="H133" i="34"/>
  <c r="C133" i="34"/>
  <c r="H132" i="34"/>
  <c r="C132" i="34"/>
  <c r="L131" i="34"/>
  <c r="K131" i="34"/>
  <c r="K130" i="34" s="1"/>
  <c r="J131" i="34"/>
  <c r="H131" i="34" s="1"/>
  <c r="I131" i="34"/>
  <c r="G131" i="34"/>
  <c r="G130" i="34" s="1"/>
  <c r="F131" i="34"/>
  <c r="E131" i="34"/>
  <c r="D131" i="34"/>
  <c r="C131" i="34"/>
  <c r="J130" i="34"/>
  <c r="E130" i="34"/>
  <c r="H129" i="34"/>
  <c r="C129" i="34"/>
  <c r="C128" i="34" s="1"/>
  <c r="L128" i="34"/>
  <c r="K128" i="34"/>
  <c r="J128" i="34"/>
  <c r="I128" i="34"/>
  <c r="H128" i="34"/>
  <c r="G128" i="34"/>
  <c r="F128" i="34"/>
  <c r="E128" i="34"/>
  <c r="D128" i="34"/>
  <c r="H127" i="34"/>
  <c r="C127" i="34"/>
  <c r="H126" i="34"/>
  <c r="C126" i="34"/>
  <c r="H125" i="34"/>
  <c r="C125" i="34"/>
  <c r="H124" i="34"/>
  <c r="C124" i="34"/>
  <c r="H123" i="34"/>
  <c r="C123" i="34"/>
  <c r="L122" i="34"/>
  <c r="K122" i="34"/>
  <c r="J122" i="34"/>
  <c r="I122" i="34"/>
  <c r="H122" i="34" s="1"/>
  <c r="G122" i="34"/>
  <c r="F122" i="34"/>
  <c r="E122" i="34"/>
  <c r="D122" i="34"/>
  <c r="H121" i="34"/>
  <c r="C121" i="34"/>
  <c r="H120" i="34"/>
  <c r="C120" i="34"/>
  <c r="H119" i="34"/>
  <c r="C119" i="34"/>
  <c r="H118" i="34"/>
  <c r="C118" i="34"/>
  <c r="H117" i="34"/>
  <c r="C117" i="34"/>
  <c r="L116" i="34"/>
  <c r="K116" i="34"/>
  <c r="J116" i="34"/>
  <c r="H116" i="34" s="1"/>
  <c r="I116" i="34"/>
  <c r="G116" i="34"/>
  <c r="F116" i="34"/>
  <c r="E116" i="34"/>
  <c r="D116" i="34"/>
  <c r="H115" i="34"/>
  <c r="C115" i="34"/>
  <c r="H114" i="34"/>
  <c r="C114" i="34"/>
  <c r="H113" i="34"/>
  <c r="C113" i="34"/>
  <c r="L112" i="34"/>
  <c r="K112" i="34"/>
  <c r="J112" i="34"/>
  <c r="I112" i="34"/>
  <c r="H112" i="34" s="1"/>
  <c r="G112" i="34"/>
  <c r="F112" i="34"/>
  <c r="E112" i="34"/>
  <c r="E83" i="34" s="1"/>
  <c r="D112" i="34"/>
  <c r="H111" i="34"/>
  <c r="C111" i="34"/>
  <c r="H110" i="34"/>
  <c r="C110" i="34"/>
  <c r="H109" i="34"/>
  <c r="C109" i="34"/>
  <c r="H108" i="34"/>
  <c r="C108" i="34"/>
  <c r="H107" i="34"/>
  <c r="C107" i="34"/>
  <c r="H106" i="34"/>
  <c r="C106" i="34"/>
  <c r="H105" i="34"/>
  <c r="C105" i="34"/>
  <c r="H104" i="34"/>
  <c r="C104" i="34"/>
  <c r="L103" i="34"/>
  <c r="K103" i="34"/>
  <c r="J103" i="34"/>
  <c r="H103" i="34" s="1"/>
  <c r="I103" i="34"/>
  <c r="G103" i="34"/>
  <c r="F103" i="34"/>
  <c r="E103" i="34"/>
  <c r="D103" i="34"/>
  <c r="H102" i="34"/>
  <c r="C102" i="34"/>
  <c r="H101" i="34"/>
  <c r="C101" i="34"/>
  <c r="H100" i="34"/>
  <c r="C100" i="34"/>
  <c r="H99" i="34"/>
  <c r="C99" i="34"/>
  <c r="H98" i="34"/>
  <c r="C98" i="34"/>
  <c r="H97" i="34"/>
  <c r="C97" i="34"/>
  <c r="H96" i="34"/>
  <c r="C96" i="34"/>
  <c r="L95" i="34"/>
  <c r="K95" i="34"/>
  <c r="J95" i="34"/>
  <c r="H95" i="34" s="1"/>
  <c r="I95" i="34"/>
  <c r="G95" i="34"/>
  <c r="F95" i="34"/>
  <c r="E95" i="34"/>
  <c r="D95" i="34"/>
  <c r="C95" i="34" s="1"/>
  <c r="H94" i="34"/>
  <c r="C94" i="34"/>
  <c r="H93" i="34"/>
  <c r="C93" i="34"/>
  <c r="H92" i="34"/>
  <c r="C92" i="34"/>
  <c r="H91" i="34"/>
  <c r="C91" i="34"/>
  <c r="H90" i="34"/>
  <c r="C90" i="34"/>
  <c r="L89" i="34"/>
  <c r="K89" i="34"/>
  <c r="J89" i="34"/>
  <c r="H89" i="34" s="1"/>
  <c r="I89" i="34"/>
  <c r="G89" i="34"/>
  <c r="G83" i="34" s="1"/>
  <c r="F89" i="34"/>
  <c r="F83" i="34" s="1"/>
  <c r="E89" i="34"/>
  <c r="D89" i="34"/>
  <c r="H88" i="34"/>
  <c r="C88" i="34"/>
  <c r="H87" i="34"/>
  <c r="C87" i="34"/>
  <c r="H86" i="34"/>
  <c r="C86" i="34"/>
  <c r="H85" i="34"/>
  <c r="C85" i="34"/>
  <c r="L84" i="34"/>
  <c r="K84" i="34"/>
  <c r="J84" i="34"/>
  <c r="I84" i="34"/>
  <c r="H84" i="34"/>
  <c r="G84" i="34"/>
  <c r="F84" i="34"/>
  <c r="E84" i="34"/>
  <c r="D84" i="34"/>
  <c r="C84" i="34" s="1"/>
  <c r="K83" i="34"/>
  <c r="H82" i="34"/>
  <c r="C82" i="34"/>
  <c r="H81" i="34"/>
  <c r="C81" i="34"/>
  <c r="L80" i="34"/>
  <c r="K80" i="34"/>
  <c r="J80" i="34"/>
  <c r="H80" i="34" s="1"/>
  <c r="I80" i="34"/>
  <c r="G80" i="34"/>
  <c r="F80" i="34"/>
  <c r="F76" i="34" s="1"/>
  <c r="F75" i="34" s="1"/>
  <c r="E80" i="34"/>
  <c r="D80" i="34"/>
  <c r="H79" i="34"/>
  <c r="C79" i="34"/>
  <c r="H78" i="34"/>
  <c r="C78" i="34"/>
  <c r="L77" i="34"/>
  <c r="L76" i="34" s="1"/>
  <c r="K77" i="34"/>
  <c r="J77" i="34"/>
  <c r="I77" i="34"/>
  <c r="I76" i="34" s="1"/>
  <c r="H77" i="34"/>
  <c r="G77" i="34"/>
  <c r="F77" i="34"/>
  <c r="E77" i="34"/>
  <c r="E76" i="34" s="1"/>
  <c r="E75" i="34" s="1"/>
  <c r="D77" i="34"/>
  <c r="K76" i="34"/>
  <c r="K75" i="34" s="1"/>
  <c r="J76" i="34"/>
  <c r="G76" i="34"/>
  <c r="H74" i="34"/>
  <c r="C74" i="34"/>
  <c r="H73" i="34"/>
  <c r="C73" i="34"/>
  <c r="H72" i="34"/>
  <c r="C72" i="34"/>
  <c r="H71" i="34"/>
  <c r="C71" i="34"/>
  <c r="H70" i="34"/>
  <c r="C70" i="34"/>
  <c r="L69" i="34"/>
  <c r="K69" i="34"/>
  <c r="J69" i="34"/>
  <c r="I69" i="34"/>
  <c r="H69" i="34"/>
  <c r="G69" i="34"/>
  <c r="F69" i="34"/>
  <c r="E69" i="34"/>
  <c r="D69" i="34"/>
  <c r="C69" i="34" s="1"/>
  <c r="H68" i="34"/>
  <c r="C68" i="34"/>
  <c r="L67" i="34"/>
  <c r="L53" i="34" s="1"/>
  <c r="K67" i="34"/>
  <c r="J67" i="34"/>
  <c r="I67" i="34"/>
  <c r="H67" i="34"/>
  <c r="G67" i="34"/>
  <c r="F67" i="34"/>
  <c r="E67" i="34"/>
  <c r="D67" i="34"/>
  <c r="C67" i="34" s="1"/>
  <c r="H66" i="34"/>
  <c r="C66" i="34"/>
  <c r="H65" i="34"/>
  <c r="C65" i="34"/>
  <c r="H64" i="34"/>
  <c r="C64" i="34"/>
  <c r="H63" i="34"/>
  <c r="C63" i="34"/>
  <c r="H62" i="34"/>
  <c r="C62" i="34"/>
  <c r="H61" i="34"/>
  <c r="C61" i="34"/>
  <c r="H60" i="34"/>
  <c r="C60" i="34"/>
  <c r="H59" i="34"/>
  <c r="C59" i="34"/>
  <c r="L58" i="34"/>
  <c r="K58" i="34"/>
  <c r="J58" i="34"/>
  <c r="H58" i="34" s="1"/>
  <c r="I58" i="34"/>
  <c r="G58" i="34"/>
  <c r="F58" i="34"/>
  <c r="F54" i="34" s="1"/>
  <c r="F53" i="34" s="1"/>
  <c r="E58" i="34"/>
  <c r="D58" i="34"/>
  <c r="C58" i="34" s="1"/>
  <c r="H57" i="34"/>
  <c r="C57" i="34"/>
  <c r="H56" i="34"/>
  <c r="C56" i="34"/>
  <c r="L55" i="34"/>
  <c r="L54" i="34" s="1"/>
  <c r="K55" i="34"/>
  <c r="J55" i="34"/>
  <c r="I55" i="34"/>
  <c r="I54" i="34" s="1"/>
  <c r="H55" i="34"/>
  <c r="G55" i="34"/>
  <c r="F55" i="34"/>
  <c r="E55" i="34"/>
  <c r="E54" i="34" s="1"/>
  <c r="E53" i="34" s="1"/>
  <c r="E52" i="34" s="1"/>
  <c r="D55" i="34"/>
  <c r="K54" i="34"/>
  <c r="K53" i="34" s="1"/>
  <c r="J54" i="34"/>
  <c r="J53" i="34" s="1"/>
  <c r="G54" i="34"/>
  <c r="G53" i="34" s="1"/>
  <c r="H47" i="34"/>
  <c r="C47" i="34"/>
  <c r="H46" i="34"/>
  <c r="C46" i="34"/>
  <c r="L45" i="34"/>
  <c r="G45" i="34"/>
  <c r="C45" i="34" s="1"/>
  <c r="H44" i="34"/>
  <c r="C44" i="34"/>
  <c r="K43" i="34"/>
  <c r="J43" i="34"/>
  <c r="I43" i="34"/>
  <c r="H43" i="34" s="1"/>
  <c r="F43" i="34"/>
  <c r="E43" i="34"/>
  <c r="D43" i="34"/>
  <c r="C43" i="34" s="1"/>
  <c r="H42" i="34"/>
  <c r="C42" i="34"/>
  <c r="I41" i="34"/>
  <c r="H41" i="34" s="1"/>
  <c r="D41" i="34"/>
  <c r="C41" i="34" s="1"/>
  <c r="H40" i="34"/>
  <c r="C40" i="34"/>
  <c r="H39" i="34"/>
  <c r="C39" i="34"/>
  <c r="H38" i="34"/>
  <c r="C38" i="34"/>
  <c r="H37" i="34"/>
  <c r="C37" i="34"/>
  <c r="K36" i="34"/>
  <c r="H36" i="34"/>
  <c r="F36" i="34"/>
  <c r="C36" i="34"/>
  <c r="H35" i="34"/>
  <c r="C35" i="34"/>
  <c r="H34" i="34"/>
  <c r="C34" i="34"/>
  <c r="K33" i="34"/>
  <c r="H33" i="34"/>
  <c r="F33" i="34"/>
  <c r="C33" i="34"/>
  <c r="H32" i="34"/>
  <c r="C32" i="34"/>
  <c r="K31" i="34"/>
  <c r="H31" i="34"/>
  <c r="F31" i="34"/>
  <c r="F26" i="34" s="1"/>
  <c r="C31" i="34"/>
  <c r="H30" i="34"/>
  <c r="C30" i="34"/>
  <c r="H29" i="34"/>
  <c r="C29" i="34"/>
  <c r="H28" i="34"/>
  <c r="C28" i="34"/>
  <c r="K27" i="34"/>
  <c r="H27" i="34"/>
  <c r="F27" i="34"/>
  <c r="C27" i="34"/>
  <c r="K26" i="34"/>
  <c r="H26" i="34"/>
  <c r="H25" i="34"/>
  <c r="C25" i="34"/>
  <c r="C24" i="34"/>
  <c r="H23" i="34"/>
  <c r="C23" i="34"/>
  <c r="H22" i="34"/>
  <c r="C22" i="34"/>
  <c r="L21" i="34"/>
  <c r="L289" i="34" s="1"/>
  <c r="L288" i="34" s="1"/>
  <c r="K21" i="34"/>
  <c r="K289" i="34" s="1"/>
  <c r="K288" i="34" s="1"/>
  <c r="J21" i="34"/>
  <c r="I21" i="34"/>
  <c r="G21" i="34"/>
  <c r="G289" i="34" s="1"/>
  <c r="G288" i="34" s="1"/>
  <c r="F21" i="34"/>
  <c r="E21" i="34"/>
  <c r="D21" i="34"/>
  <c r="D289" i="34" s="1"/>
  <c r="D288" i="34" s="1"/>
  <c r="G20" i="34"/>
  <c r="D20" i="34"/>
  <c r="H298" i="33"/>
  <c r="C298" i="33"/>
  <c r="H297" i="33"/>
  <c r="C297" i="33"/>
  <c r="H296" i="33"/>
  <c r="C296" i="33"/>
  <c r="H295" i="33"/>
  <c r="C295" i="33"/>
  <c r="H294" i="33"/>
  <c r="C294" i="33"/>
  <c r="H293" i="33"/>
  <c r="C293" i="33"/>
  <c r="H292" i="33"/>
  <c r="C292" i="33"/>
  <c r="H291" i="33"/>
  <c r="H290" i="33" s="1"/>
  <c r="C291" i="33"/>
  <c r="C290" i="33" s="1"/>
  <c r="L290" i="33"/>
  <c r="K290" i="33"/>
  <c r="J290" i="33"/>
  <c r="I290" i="33"/>
  <c r="G290" i="33"/>
  <c r="F290" i="33"/>
  <c r="E290" i="33"/>
  <c r="D290" i="33"/>
  <c r="H285" i="33"/>
  <c r="C285" i="33"/>
  <c r="H284" i="33"/>
  <c r="C284" i="33"/>
  <c r="L283" i="33"/>
  <c r="K283" i="33"/>
  <c r="J283" i="33"/>
  <c r="I283" i="33"/>
  <c r="G283" i="33"/>
  <c r="F283" i="33"/>
  <c r="E283" i="33"/>
  <c r="D283" i="33"/>
  <c r="C283" i="33"/>
  <c r="H282" i="33"/>
  <c r="C282" i="33"/>
  <c r="L281" i="33"/>
  <c r="K281" i="33"/>
  <c r="K269" i="33" s="1"/>
  <c r="J281" i="33"/>
  <c r="I281" i="33"/>
  <c r="G281" i="33"/>
  <c r="F281" i="33"/>
  <c r="E281" i="33"/>
  <c r="D281" i="33"/>
  <c r="C281" i="33"/>
  <c r="H280" i="33"/>
  <c r="C280" i="33"/>
  <c r="H279" i="33"/>
  <c r="C279" i="33"/>
  <c r="H278" i="33"/>
  <c r="C278" i="33"/>
  <c r="H277" i="33"/>
  <c r="C277" i="33"/>
  <c r="L276" i="33"/>
  <c r="K276" i="33"/>
  <c r="J276" i="33"/>
  <c r="I276" i="33"/>
  <c r="H276" i="33" s="1"/>
  <c r="G276" i="33"/>
  <c r="F276" i="33"/>
  <c r="E276" i="33"/>
  <c r="D276" i="33"/>
  <c r="C276" i="33" s="1"/>
  <c r="H275" i="33"/>
  <c r="C275" i="33"/>
  <c r="H274" i="33"/>
  <c r="C274" i="33"/>
  <c r="H273" i="33"/>
  <c r="C273" i="33"/>
  <c r="L272" i="33"/>
  <c r="K272" i="33"/>
  <c r="J272" i="33"/>
  <c r="J270" i="33" s="1"/>
  <c r="J269" i="33" s="1"/>
  <c r="I272" i="33"/>
  <c r="G272" i="33"/>
  <c r="F272" i="33"/>
  <c r="F270" i="33" s="1"/>
  <c r="F269" i="33" s="1"/>
  <c r="E272" i="33"/>
  <c r="E270" i="33" s="1"/>
  <c r="E269" i="33" s="1"/>
  <c r="D272" i="33"/>
  <c r="H271" i="33"/>
  <c r="C271" i="33"/>
  <c r="L270" i="33"/>
  <c r="K270" i="33"/>
  <c r="I270" i="33"/>
  <c r="G270" i="33"/>
  <c r="D270" i="33"/>
  <c r="L269" i="33"/>
  <c r="G269" i="33"/>
  <c r="D269" i="33"/>
  <c r="C269" i="33" s="1"/>
  <c r="H268" i="33"/>
  <c r="C268" i="33"/>
  <c r="H267" i="33"/>
  <c r="C267" i="33"/>
  <c r="H266" i="33"/>
  <c r="C266" i="33"/>
  <c r="H265" i="33"/>
  <c r="C265" i="33"/>
  <c r="L264" i="33"/>
  <c r="K264" i="33"/>
  <c r="J264" i="33"/>
  <c r="I264" i="33"/>
  <c r="G264" i="33"/>
  <c r="F264" i="33"/>
  <c r="E264" i="33"/>
  <c r="C264" i="33" s="1"/>
  <c r="D264" i="33"/>
  <c r="H263" i="33"/>
  <c r="C263" i="33"/>
  <c r="H262" i="33"/>
  <c r="C262" i="33"/>
  <c r="H261" i="33"/>
  <c r="C261" i="33"/>
  <c r="L260" i="33"/>
  <c r="K260" i="33"/>
  <c r="J260" i="33"/>
  <c r="I260" i="33"/>
  <c r="G260" i="33"/>
  <c r="F260" i="33"/>
  <c r="E260" i="33"/>
  <c r="D260" i="33"/>
  <c r="C260" i="33" s="1"/>
  <c r="L259" i="33"/>
  <c r="K259" i="33"/>
  <c r="G259" i="33"/>
  <c r="D259" i="33"/>
  <c r="H258" i="33"/>
  <c r="C258" i="33"/>
  <c r="H257" i="33"/>
  <c r="C257" i="33"/>
  <c r="H256" i="33"/>
  <c r="C256" i="33"/>
  <c r="H255" i="33"/>
  <c r="C255" i="33"/>
  <c r="H254" i="33"/>
  <c r="C254" i="33"/>
  <c r="H253" i="33"/>
  <c r="C253" i="33"/>
  <c r="L252" i="33"/>
  <c r="K252" i="33"/>
  <c r="J252" i="33"/>
  <c r="J251" i="33" s="1"/>
  <c r="I252" i="33"/>
  <c r="G252" i="33"/>
  <c r="F252" i="33"/>
  <c r="F251" i="33" s="1"/>
  <c r="E252" i="33"/>
  <c r="D252" i="33"/>
  <c r="L251" i="33"/>
  <c r="K251" i="33"/>
  <c r="G251" i="33"/>
  <c r="D251" i="33"/>
  <c r="H250" i="33"/>
  <c r="C250" i="33"/>
  <c r="H249" i="33"/>
  <c r="C249" i="33"/>
  <c r="H248" i="33"/>
  <c r="C248" i="33"/>
  <c r="H247" i="33"/>
  <c r="C247" i="33"/>
  <c r="L246" i="33"/>
  <c r="K246" i="33"/>
  <c r="J246" i="33"/>
  <c r="I246" i="33"/>
  <c r="H246" i="33" s="1"/>
  <c r="G246" i="33"/>
  <c r="F246" i="33"/>
  <c r="E246" i="33"/>
  <c r="D246" i="33"/>
  <c r="C246" i="33" s="1"/>
  <c r="H245" i="33"/>
  <c r="C245" i="33"/>
  <c r="H244" i="33"/>
  <c r="C244" i="33"/>
  <c r="H243" i="33"/>
  <c r="C243" i="33"/>
  <c r="H242" i="33"/>
  <c r="C242" i="33"/>
  <c r="H241" i="33"/>
  <c r="C241" i="33"/>
  <c r="H240" i="33"/>
  <c r="C240" i="33"/>
  <c r="H239" i="33"/>
  <c r="C239" i="33"/>
  <c r="L238" i="33"/>
  <c r="K238" i="33"/>
  <c r="J238" i="33"/>
  <c r="J231" i="33" s="1"/>
  <c r="I238" i="33"/>
  <c r="G238" i="33"/>
  <c r="F238" i="33"/>
  <c r="F231" i="33" s="1"/>
  <c r="E238" i="33"/>
  <c r="E231" i="33" s="1"/>
  <c r="D238" i="33"/>
  <c r="H237" i="33"/>
  <c r="C237" i="33"/>
  <c r="H236" i="33"/>
  <c r="C236" i="33"/>
  <c r="L235" i="33"/>
  <c r="K235" i="33"/>
  <c r="H235" i="33" s="1"/>
  <c r="J235" i="33"/>
  <c r="I235" i="33"/>
  <c r="G235" i="33"/>
  <c r="F235" i="33"/>
  <c r="E235" i="33"/>
  <c r="D235" i="33"/>
  <c r="C235" i="33"/>
  <c r="H234" i="33"/>
  <c r="C234" i="33"/>
  <c r="L233" i="33"/>
  <c r="K233" i="33"/>
  <c r="H233" i="33" s="1"/>
  <c r="J233" i="33"/>
  <c r="I233" i="33"/>
  <c r="G233" i="33"/>
  <c r="G231" i="33" s="1"/>
  <c r="G230" i="33" s="1"/>
  <c r="F233" i="33"/>
  <c r="E233" i="33"/>
  <c r="D233" i="33"/>
  <c r="C233" i="33"/>
  <c r="H232" i="33"/>
  <c r="C232" i="33"/>
  <c r="L231" i="33"/>
  <c r="K231" i="33"/>
  <c r="K230" i="33" s="1"/>
  <c r="D231" i="33"/>
  <c r="H229" i="33"/>
  <c r="C229" i="33"/>
  <c r="H228" i="33"/>
  <c r="C228" i="33"/>
  <c r="L227" i="33"/>
  <c r="K227" i="33"/>
  <c r="J227" i="33"/>
  <c r="I227" i="33"/>
  <c r="H227" i="33"/>
  <c r="G227" i="33"/>
  <c r="F227" i="33"/>
  <c r="E227" i="33"/>
  <c r="D227" i="33"/>
  <c r="C227" i="33" s="1"/>
  <c r="H226" i="33"/>
  <c r="C226" i="33"/>
  <c r="H225" i="33"/>
  <c r="C225" i="33"/>
  <c r="H224" i="33"/>
  <c r="C224" i="33"/>
  <c r="H223" i="33"/>
  <c r="C223" i="33"/>
  <c r="H222" i="33"/>
  <c r="C222" i="33"/>
  <c r="H221" i="33"/>
  <c r="C221" i="33"/>
  <c r="H220" i="33"/>
  <c r="C220" i="33"/>
  <c r="H219" i="33"/>
  <c r="C219" i="33"/>
  <c r="H218" i="33"/>
  <c r="C218" i="33"/>
  <c r="H217" i="33"/>
  <c r="C217" i="33"/>
  <c r="L216" i="33"/>
  <c r="K216" i="33"/>
  <c r="J216" i="33"/>
  <c r="J204" i="33" s="1"/>
  <c r="I216" i="33"/>
  <c r="G216" i="33"/>
  <c r="F216" i="33"/>
  <c r="F204" i="33" s="1"/>
  <c r="E216" i="33"/>
  <c r="E204" i="33" s="1"/>
  <c r="D216" i="33"/>
  <c r="H215" i="33"/>
  <c r="C215" i="33"/>
  <c r="H214" i="33"/>
  <c r="C214" i="33"/>
  <c r="H213" i="33"/>
  <c r="C213" i="33"/>
  <c r="H212" i="33"/>
  <c r="C212" i="33"/>
  <c r="H211" i="33"/>
  <c r="C211" i="33"/>
  <c r="H210" i="33"/>
  <c r="C210" i="33"/>
  <c r="H209" i="33"/>
  <c r="C209" i="33"/>
  <c r="H208" i="33"/>
  <c r="C208" i="33"/>
  <c r="H207" i="33"/>
  <c r="C207" i="33"/>
  <c r="H206" i="33"/>
  <c r="C206" i="33"/>
  <c r="L205" i="33"/>
  <c r="K205" i="33"/>
  <c r="K204" i="33" s="1"/>
  <c r="K195" i="33" s="1"/>
  <c r="K194" i="33" s="1"/>
  <c r="J205" i="33"/>
  <c r="I205" i="33"/>
  <c r="G205" i="33"/>
  <c r="G204" i="33" s="1"/>
  <c r="F205" i="33"/>
  <c r="E205" i="33"/>
  <c r="D205" i="33"/>
  <c r="C205" i="33"/>
  <c r="I204" i="33"/>
  <c r="H203" i="33"/>
  <c r="C203" i="33"/>
  <c r="H202" i="33"/>
  <c r="C202" i="33"/>
  <c r="H201" i="33"/>
  <c r="C201" i="33"/>
  <c r="H200" i="33"/>
  <c r="C200" i="33"/>
  <c r="H199" i="33"/>
  <c r="C199" i="33"/>
  <c r="L198" i="33"/>
  <c r="K198" i="33"/>
  <c r="J198" i="33"/>
  <c r="J196" i="33" s="1"/>
  <c r="I198" i="33"/>
  <c r="G198" i="33"/>
  <c r="F198" i="33"/>
  <c r="F196" i="33" s="1"/>
  <c r="F195" i="33" s="1"/>
  <c r="E198" i="33"/>
  <c r="D198" i="33"/>
  <c r="H197" i="33"/>
  <c r="C197" i="33"/>
  <c r="L196" i="33"/>
  <c r="K196" i="33"/>
  <c r="I196" i="33"/>
  <c r="G196" i="33"/>
  <c r="D196" i="33"/>
  <c r="G195" i="33"/>
  <c r="H193" i="33"/>
  <c r="C193" i="33"/>
  <c r="L192" i="33"/>
  <c r="K192" i="33"/>
  <c r="J192" i="33"/>
  <c r="J191" i="33" s="1"/>
  <c r="I192" i="33"/>
  <c r="G192" i="33"/>
  <c r="F192" i="33"/>
  <c r="F191" i="33" s="1"/>
  <c r="E192" i="33"/>
  <c r="E191" i="33" s="1"/>
  <c r="D192" i="33"/>
  <c r="C192" i="33" s="1"/>
  <c r="L191" i="33"/>
  <c r="L187" i="33" s="1"/>
  <c r="K191" i="33"/>
  <c r="G191" i="33"/>
  <c r="G187" i="33" s="1"/>
  <c r="D191" i="33"/>
  <c r="H190" i="33"/>
  <c r="C190" i="33"/>
  <c r="H189" i="33"/>
  <c r="C189" i="33"/>
  <c r="L188" i="33"/>
  <c r="K188" i="33"/>
  <c r="J188" i="33"/>
  <c r="J187" i="33" s="1"/>
  <c r="I188" i="33"/>
  <c r="G188" i="33"/>
  <c r="F188" i="33"/>
  <c r="F187" i="33" s="1"/>
  <c r="E188" i="33"/>
  <c r="E187" i="33" s="1"/>
  <c r="D188" i="33"/>
  <c r="K187" i="33"/>
  <c r="H186" i="33"/>
  <c r="C186" i="33"/>
  <c r="H185" i="33"/>
  <c r="C185" i="33"/>
  <c r="L184" i="33"/>
  <c r="K184" i="33"/>
  <c r="J184" i="33"/>
  <c r="I184" i="33"/>
  <c r="H184" i="33" s="1"/>
  <c r="G184" i="33"/>
  <c r="F184" i="33"/>
  <c r="E184" i="33"/>
  <c r="C184" i="33" s="1"/>
  <c r="D184" i="33"/>
  <c r="H183" i="33"/>
  <c r="C183" i="33"/>
  <c r="H182" i="33"/>
  <c r="C182" i="33"/>
  <c r="H181" i="33"/>
  <c r="C181" i="33"/>
  <c r="H180" i="33"/>
  <c r="C180" i="33"/>
  <c r="L179" i="33"/>
  <c r="K179" i="33"/>
  <c r="J179" i="33"/>
  <c r="I179" i="33"/>
  <c r="H179" i="33"/>
  <c r="G179" i="33"/>
  <c r="F179" i="33"/>
  <c r="E179" i="33"/>
  <c r="D179" i="33"/>
  <c r="C179" i="33" s="1"/>
  <c r="H178" i="33"/>
  <c r="C178" i="33"/>
  <c r="H177" i="33"/>
  <c r="C177" i="33"/>
  <c r="H176" i="33"/>
  <c r="C176" i="33"/>
  <c r="L175" i="33"/>
  <c r="K175" i="33"/>
  <c r="K174" i="33" s="1"/>
  <c r="J175" i="33"/>
  <c r="I175" i="33"/>
  <c r="H175" i="33"/>
  <c r="G175" i="33"/>
  <c r="G174" i="33" s="1"/>
  <c r="F175" i="33"/>
  <c r="E175" i="33"/>
  <c r="D175" i="33"/>
  <c r="J174" i="33"/>
  <c r="J173" i="33" s="1"/>
  <c r="I174" i="33"/>
  <c r="F174" i="33"/>
  <c r="F173" i="33" s="1"/>
  <c r="E174" i="33"/>
  <c r="K173" i="33"/>
  <c r="G173" i="33"/>
  <c r="H172" i="33"/>
  <c r="C172" i="33"/>
  <c r="H171" i="33"/>
  <c r="C171" i="33"/>
  <c r="H170" i="33"/>
  <c r="C170" i="33"/>
  <c r="H169" i="33"/>
  <c r="C169" i="33"/>
  <c r="H168" i="33"/>
  <c r="C168" i="33"/>
  <c r="H167" i="33"/>
  <c r="C167" i="33"/>
  <c r="L166" i="33"/>
  <c r="K166" i="33"/>
  <c r="J166" i="33"/>
  <c r="J165" i="33" s="1"/>
  <c r="I166" i="33"/>
  <c r="G166" i="33"/>
  <c r="F166" i="33"/>
  <c r="F165" i="33" s="1"/>
  <c r="E166" i="33"/>
  <c r="E165" i="33" s="1"/>
  <c r="D166" i="33"/>
  <c r="C166" i="33" s="1"/>
  <c r="L165" i="33"/>
  <c r="K165" i="33"/>
  <c r="G165" i="33"/>
  <c r="D165" i="33"/>
  <c r="C165" i="33" s="1"/>
  <c r="H164" i="33"/>
  <c r="C164" i="33"/>
  <c r="H163" i="33"/>
  <c r="C163" i="33"/>
  <c r="H162" i="33"/>
  <c r="C162" i="33"/>
  <c r="H161" i="33"/>
  <c r="C161" i="33"/>
  <c r="L160" i="33"/>
  <c r="K160" i="33"/>
  <c r="J160" i="33"/>
  <c r="I160" i="33"/>
  <c r="G160" i="33"/>
  <c r="F160" i="33"/>
  <c r="E160" i="33"/>
  <c r="D160" i="33"/>
  <c r="H159" i="33"/>
  <c r="C159" i="33"/>
  <c r="H158" i="33"/>
  <c r="C158" i="33"/>
  <c r="H157" i="33"/>
  <c r="C157" i="33"/>
  <c r="H156" i="33"/>
  <c r="C156" i="33"/>
  <c r="H155" i="33"/>
  <c r="C155" i="33"/>
  <c r="J154" i="33"/>
  <c r="H154" i="33" s="1"/>
  <c r="C154" i="33"/>
  <c r="H153" i="33"/>
  <c r="C153" i="33"/>
  <c r="H152" i="33"/>
  <c r="C152" i="33"/>
  <c r="L151" i="33"/>
  <c r="K151" i="33"/>
  <c r="J151" i="33"/>
  <c r="I151" i="33"/>
  <c r="H151" i="33"/>
  <c r="G151" i="33"/>
  <c r="F151" i="33"/>
  <c r="E151" i="33"/>
  <c r="D151" i="33"/>
  <c r="C151" i="33" s="1"/>
  <c r="H150" i="33"/>
  <c r="C150" i="33"/>
  <c r="H149" i="33"/>
  <c r="C149" i="33"/>
  <c r="H148" i="33"/>
  <c r="C148" i="33"/>
  <c r="H147" i="33"/>
  <c r="C147" i="33"/>
  <c r="H146" i="33"/>
  <c r="C146" i="33"/>
  <c r="H145" i="33"/>
  <c r="C145" i="33"/>
  <c r="L144" i="33"/>
  <c r="K144" i="33"/>
  <c r="K130" i="33" s="1"/>
  <c r="J144" i="33"/>
  <c r="I144" i="33"/>
  <c r="G144" i="33"/>
  <c r="G130" i="33" s="1"/>
  <c r="F144" i="33"/>
  <c r="E144" i="33"/>
  <c r="D144" i="33"/>
  <c r="H143" i="33"/>
  <c r="C143" i="33"/>
  <c r="H142" i="33"/>
  <c r="C142" i="33"/>
  <c r="L141" i="33"/>
  <c r="K141" i="33"/>
  <c r="J141" i="33"/>
  <c r="I141" i="33"/>
  <c r="H141" i="33"/>
  <c r="G141" i="33"/>
  <c r="F141" i="33"/>
  <c r="E141" i="33"/>
  <c r="D141" i="33"/>
  <c r="C141" i="33" s="1"/>
  <c r="H140" i="33"/>
  <c r="C140" i="33"/>
  <c r="H139" i="33"/>
  <c r="C139" i="33"/>
  <c r="H138" i="33"/>
  <c r="C138" i="33"/>
  <c r="H137" i="33"/>
  <c r="C137" i="33"/>
  <c r="L136" i="33"/>
  <c r="K136" i="33"/>
  <c r="J136" i="33"/>
  <c r="H136" i="33" s="1"/>
  <c r="I136" i="33"/>
  <c r="G136" i="33"/>
  <c r="F136" i="33"/>
  <c r="C136" i="33" s="1"/>
  <c r="E136" i="33"/>
  <c r="D136" i="33"/>
  <c r="H135" i="33"/>
  <c r="C135" i="33"/>
  <c r="H134" i="33"/>
  <c r="C134" i="33"/>
  <c r="H133" i="33"/>
  <c r="C133" i="33"/>
  <c r="H132" i="33"/>
  <c r="C132" i="33"/>
  <c r="L131" i="33"/>
  <c r="K131" i="33"/>
  <c r="J131" i="33"/>
  <c r="I131" i="33"/>
  <c r="H131" i="33"/>
  <c r="G131" i="33"/>
  <c r="F131" i="33"/>
  <c r="E131" i="33"/>
  <c r="D131" i="33"/>
  <c r="J130" i="33"/>
  <c r="H129" i="33"/>
  <c r="H128" i="33" s="1"/>
  <c r="C129" i="33"/>
  <c r="L128" i="33"/>
  <c r="K128" i="33"/>
  <c r="J128" i="33"/>
  <c r="I128" i="33"/>
  <c r="G128" i="33"/>
  <c r="F128" i="33"/>
  <c r="E128" i="33"/>
  <c r="D128" i="33"/>
  <c r="C128" i="33"/>
  <c r="H127" i="33"/>
  <c r="C127" i="33"/>
  <c r="H126" i="33"/>
  <c r="C126" i="33"/>
  <c r="H125" i="33"/>
  <c r="C125" i="33"/>
  <c r="H124" i="33"/>
  <c r="C124" i="33"/>
  <c r="H123" i="33"/>
  <c r="C123" i="33"/>
  <c r="L122" i="33"/>
  <c r="K122" i="33"/>
  <c r="J122" i="33"/>
  <c r="H122" i="33" s="1"/>
  <c r="I122" i="33"/>
  <c r="G122" i="33"/>
  <c r="F122" i="33"/>
  <c r="C122" i="33" s="1"/>
  <c r="E122" i="33"/>
  <c r="D122" i="33"/>
  <c r="H121" i="33"/>
  <c r="C121" i="33"/>
  <c r="H120" i="33"/>
  <c r="C120" i="33"/>
  <c r="H119" i="33"/>
  <c r="C119" i="33"/>
  <c r="H118" i="33"/>
  <c r="C118" i="33"/>
  <c r="H117" i="33"/>
  <c r="C117" i="33"/>
  <c r="L116" i="33"/>
  <c r="K116" i="33"/>
  <c r="J116" i="33"/>
  <c r="H116" i="33" s="1"/>
  <c r="I116" i="33"/>
  <c r="G116" i="33"/>
  <c r="F116" i="33"/>
  <c r="E116" i="33"/>
  <c r="D116" i="33"/>
  <c r="C116" i="33"/>
  <c r="H115" i="33"/>
  <c r="C115" i="33"/>
  <c r="H114" i="33"/>
  <c r="C114" i="33"/>
  <c r="H113" i="33"/>
  <c r="C113" i="33"/>
  <c r="L112" i="33"/>
  <c r="K112" i="33"/>
  <c r="J112" i="33"/>
  <c r="I112" i="33"/>
  <c r="G112" i="33"/>
  <c r="F112" i="33"/>
  <c r="C112" i="33" s="1"/>
  <c r="E112" i="33"/>
  <c r="D112" i="33"/>
  <c r="H111" i="33"/>
  <c r="C111" i="33"/>
  <c r="H110" i="33"/>
  <c r="C110" i="33"/>
  <c r="H109" i="33"/>
  <c r="C109" i="33"/>
  <c r="H108" i="33"/>
  <c r="C108" i="33"/>
  <c r="H107" i="33"/>
  <c r="C107" i="33"/>
  <c r="H106" i="33"/>
  <c r="C106" i="33"/>
  <c r="H105" i="33"/>
  <c r="C105" i="33"/>
  <c r="H104" i="33"/>
  <c r="C104" i="33"/>
  <c r="L103" i="33"/>
  <c r="K103" i="33"/>
  <c r="J103" i="33"/>
  <c r="I103" i="33"/>
  <c r="H103" i="33"/>
  <c r="G103" i="33"/>
  <c r="F103" i="33"/>
  <c r="E103" i="33"/>
  <c r="D103" i="33"/>
  <c r="C103" i="33" s="1"/>
  <c r="H102" i="33"/>
  <c r="C102" i="33"/>
  <c r="H101" i="33"/>
  <c r="C101" i="33"/>
  <c r="H100" i="33"/>
  <c r="C100" i="33"/>
  <c r="H99" i="33"/>
  <c r="C99" i="33"/>
  <c r="H98" i="33"/>
  <c r="C98" i="33"/>
  <c r="H97" i="33"/>
  <c r="C97" i="33"/>
  <c r="H96" i="33"/>
  <c r="C96" i="33"/>
  <c r="L95" i="33"/>
  <c r="K95" i="33"/>
  <c r="J95" i="33"/>
  <c r="I95" i="33"/>
  <c r="I83" i="33" s="1"/>
  <c r="H95" i="33"/>
  <c r="G95" i="33"/>
  <c r="F95" i="33"/>
  <c r="E95" i="33"/>
  <c r="D95" i="33"/>
  <c r="C95" i="33" s="1"/>
  <c r="H94" i="33"/>
  <c r="C94" i="33"/>
  <c r="H93" i="33"/>
  <c r="C93" i="33"/>
  <c r="H92" i="33"/>
  <c r="C92" i="33"/>
  <c r="H91" i="33"/>
  <c r="C91" i="33"/>
  <c r="H90" i="33"/>
  <c r="C90" i="33"/>
  <c r="L89" i="33"/>
  <c r="K89" i="33"/>
  <c r="J89" i="33"/>
  <c r="I89" i="33"/>
  <c r="H89" i="33"/>
  <c r="G89" i="33"/>
  <c r="F89" i="33"/>
  <c r="E89" i="33"/>
  <c r="D89" i="33"/>
  <c r="C89" i="33" s="1"/>
  <c r="H88" i="33"/>
  <c r="C88" i="33"/>
  <c r="H87" i="33"/>
  <c r="C87" i="33"/>
  <c r="H86" i="33"/>
  <c r="C86" i="33"/>
  <c r="H85" i="33"/>
  <c r="C85" i="33"/>
  <c r="L84" i="33"/>
  <c r="K84" i="33"/>
  <c r="J84" i="33"/>
  <c r="I84" i="33"/>
  <c r="G84" i="33"/>
  <c r="F84" i="33"/>
  <c r="E84" i="33"/>
  <c r="D84" i="33"/>
  <c r="L83" i="33"/>
  <c r="E83" i="33"/>
  <c r="D83" i="33"/>
  <c r="H82" i="33"/>
  <c r="C82" i="33"/>
  <c r="H81" i="33"/>
  <c r="C81" i="33"/>
  <c r="L80" i="33"/>
  <c r="K80" i="33"/>
  <c r="J80" i="33"/>
  <c r="H80" i="33" s="1"/>
  <c r="I80" i="33"/>
  <c r="G80" i="33"/>
  <c r="F80" i="33"/>
  <c r="C80" i="33" s="1"/>
  <c r="E80" i="33"/>
  <c r="D80" i="33"/>
  <c r="H79" i="33"/>
  <c r="C79" i="33"/>
  <c r="H78" i="33"/>
  <c r="C78" i="33"/>
  <c r="L77" i="33"/>
  <c r="L76" i="33" s="1"/>
  <c r="K77" i="33"/>
  <c r="J77" i="33"/>
  <c r="I77" i="33"/>
  <c r="I76" i="33" s="1"/>
  <c r="H77" i="33"/>
  <c r="G77" i="33"/>
  <c r="F77" i="33"/>
  <c r="E77" i="33"/>
  <c r="E76" i="33" s="1"/>
  <c r="D77" i="33"/>
  <c r="K76" i="33"/>
  <c r="J76" i="33"/>
  <c r="G76" i="33"/>
  <c r="F76" i="33"/>
  <c r="H74" i="33"/>
  <c r="C74" i="33"/>
  <c r="H73" i="33"/>
  <c r="C73" i="33"/>
  <c r="H72" i="33"/>
  <c r="C72" i="33"/>
  <c r="H71" i="33"/>
  <c r="C71" i="33"/>
  <c r="H70" i="33"/>
  <c r="C70" i="33"/>
  <c r="L69" i="33"/>
  <c r="L67" i="33" s="1"/>
  <c r="K69" i="33"/>
  <c r="J69" i="33"/>
  <c r="I69" i="33"/>
  <c r="I67" i="33" s="1"/>
  <c r="H69" i="33"/>
  <c r="G69" i="33"/>
  <c r="F69" i="33"/>
  <c r="E69" i="33"/>
  <c r="E67" i="33" s="1"/>
  <c r="D69" i="33"/>
  <c r="C69" i="33" s="1"/>
  <c r="H68" i="33"/>
  <c r="C68" i="33"/>
  <c r="K67" i="33"/>
  <c r="J67" i="33"/>
  <c r="G67" i="33"/>
  <c r="F67" i="33"/>
  <c r="H66" i="33"/>
  <c r="C66" i="33"/>
  <c r="H65" i="33"/>
  <c r="C65" i="33"/>
  <c r="H64" i="33"/>
  <c r="C64" i="33"/>
  <c r="H63" i="33"/>
  <c r="C63" i="33"/>
  <c r="H62" i="33"/>
  <c r="C62" i="33"/>
  <c r="H61" i="33"/>
  <c r="C61" i="33"/>
  <c r="H60" i="33"/>
  <c r="C60" i="33"/>
  <c r="H59" i="33"/>
  <c r="C59" i="33"/>
  <c r="L58" i="33"/>
  <c r="K58" i="33"/>
  <c r="K54" i="33" s="1"/>
  <c r="K53" i="33" s="1"/>
  <c r="J58" i="33"/>
  <c r="I58" i="33"/>
  <c r="G58" i="33"/>
  <c r="F58" i="33"/>
  <c r="E58" i="33"/>
  <c r="D58" i="33"/>
  <c r="H57" i="33"/>
  <c r="C57" i="33"/>
  <c r="H56" i="33"/>
  <c r="C56" i="33"/>
  <c r="L55" i="33"/>
  <c r="L54" i="33" s="1"/>
  <c r="K55" i="33"/>
  <c r="J55" i="33"/>
  <c r="I55" i="33"/>
  <c r="I54" i="33" s="1"/>
  <c r="H55" i="33"/>
  <c r="G55" i="33"/>
  <c r="F55" i="33"/>
  <c r="E55" i="33"/>
  <c r="E54" i="33" s="1"/>
  <c r="E53" i="33" s="1"/>
  <c r="D55" i="33"/>
  <c r="J54" i="33"/>
  <c r="J53" i="33" s="1"/>
  <c r="G54" i="33"/>
  <c r="G53" i="33" s="1"/>
  <c r="H47" i="33"/>
  <c r="C47" i="33"/>
  <c r="H46" i="33"/>
  <c r="C46" i="33"/>
  <c r="L45" i="33"/>
  <c r="H45" i="33" s="1"/>
  <c r="G45" i="33"/>
  <c r="C45" i="33"/>
  <c r="H44" i="33"/>
  <c r="C44" i="33"/>
  <c r="K43" i="33"/>
  <c r="J43" i="33"/>
  <c r="I43" i="33"/>
  <c r="F43" i="33"/>
  <c r="E43" i="33"/>
  <c r="E20" i="33" s="1"/>
  <c r="D43" i="33"/>
  <c r="H42" i="33"/>
  <c r="C42" i="33"/>
  <c r="I41" i="33"/>
  <c r="H41" i="33" s="1"/>
  <c r="D41" i="33"/>
  <c r="C41" i="33"/>
  <c r="H40" i="33"/>
  <c r="C40" i="33"/>
  <c r="H39" i="33"/>
  <c r="C39" i="33"/>
  <c r="H38" i="33"/>
  <c r="C38" i="33"/>
  <c r="H37" i="33"/>
  <c r="C37" i="33"/>
  <c r="K36" i="33"/>
  <c r="H36" i="33" s="1"/>
  <c r="F36" i="33"/>
  <c r="C36" i="33"/>
  <c r="H35" i="33"/>
  <c r="C35" i="33"/>
  <c r="H34" i="33"/>
  <c r="C34" i="33"/>
  <c r="K33" i="33"/>
  <c r="H33" i="33" s="1"/>
  <c r="F33" i="33"/>
  <c r="C33" i="33"/>
  <c r="H32" i="33"/>
  <c r="C32" i="33"/>
  <c r="K31" i="33"/>
  <c r="H31" i="33"/>
  <c r="F31" i="33"/>
  <c r="H30" i="33"/>
  <c r="C30" i="33"/>
  <c r="H29" i="33"/>
  <c r="C29" i="33"/>
  <c r="H28" i="33"/>
  <c r="C28" i="33"/>
  <c r="K27" i="33"/>
  <c r="H27" i="33" s="1"/>
  <c r="F27" i="33"/>
  <c r="C27" i="33"/>
  <c r="H25" i="33"/>
  <c r="C25" i="33"/>
  <c r="C24" i="33"/>
  <c r="H23" i="33"/>
  <c r="C23" i="33"/>
  <c r="H22" i="33"/>
  <c r="C22" i="33"/>
  <c r="L21" i="33"/>
  <c r="K21" i="33"/>
  <c r="K289" i="33" s="1"/>
  <c r="K288" i="33" s="1"/>
  <c r="J21" i="33"/>
  <c r="I21" i="33"/>
  <c r="I289" i="33" s="1"/>
  <c r="I288" i="33" s="1"/>
  <c r="G21" i="33"/>
  <c r="G20" i="33" s="1"/>
  <c r="F21" i="33"/>
  <c r="E21" i="33"/>
  <c r="E289" i="33" s="1"/>
  <c r="D21" i="33"/>
  <c r="L20" i="33"/>
  <c r="H298" i="32"/>
  <c r="C298" i="32"/>
  <c r="H297" i="32"/>
  <c r="C297" i="32"/>
  <c r="H296" i="32"/>
  <c r="C296" i="32"/>
  <c r="H295" i="32"/>
  <c r="C295" i="32"/>
  <c r="H294" i="32"/>
  <c r="C294" i="32"/>
  <c r="H293" i="32"/>
  <c r="C293" i="32"/>
  <c r="H292" i="32"/>
  <c r="C292" i="32"/>
  <c r="C290" i="32" s="1"/>
  <c r="H291" i="32"/>
  <c r="H290" i="32" s="1"/>
  <c r="C291" i="32"/>
  <c r="L290" i="32"/>
  <c r="K290" i="32"/>
  <c r="J290" i="32"/>
  <c r="I290" i="32"/>
  <c r="G290" i="32"/>
  <c r="F290" i="32"/>
  <c r="F288" i="32" s="1"/>
  <c r="E290" i="32"/>
  <c r="D290" i="32"/>
  <c r="H285" i="32"/>
  <c r="C285" i="32"/>
  <c r="H284" i="32"/>
  <c r="C284" i="32"/>
  <c r="L283" i="32"/>
  <c r="K283" i="32"/>
  <c r="J283" i="32"/>
  <c r="I283" i="32"/>
  <c r="H283" i="32"/>
  <c r="G283" i="32"/>
  <c r="F283" i="32"/>
  <c r="E283" i="32"/>
  <c r="D283" i="32"/>
  <c r="H282" i="32"/>
  <c r="C282" i="32"/>
  <c r="L281" i="32"/>
  <c r="K281" i="32"/>
  <c r="J281" i="32"/>
  <c r="I281" i="32"/>
  <c r="H281" i="32"/>
  <c r="G281" i="32"/>
  <c r="F281" i="32"/>
  <c r="E281" i="32"/>
  <c r="D281" i="32"/>
  <c r="C281" i="32" s="1"/>
  <c r="H280" i="32"/>
  <c r="C280" i="32"/>
  <c r="H279" i="32"/>
  <c r="C279" i="32"/>
  <c r="H278" i="32"/>
  <c r="C278" i="32"/>
  <c r="H277" i="32"/>
  <c r="C277" i="32"/>
  <c r="L276" i="32"/>
  <c r="K276" i="32"/>
  <c r="J276" i="32"/>
  <c r="H276" i="32" s="1"/>
  <c r="I276" i="32"/>
  <c r="G276" i="32"/>
  <c r="F276" i="32"/>
  <c r="C276" i="32" s="1"/>
  <c r="E276" i="32"/>
  <c r="D276" i="32"/>
  <c r="H275" i="32"/>
  <c r="C275" i="32"/>
  <c r="H274" i="32"/>
  <c r="C274" i="32"/>
  <c r="H273" i="32"/>
  <c r="C273" i="32"/>
  <c r="L272" i="32"/>
  <c r="K272" i="32"/>
  <c r="J272" i="32"/>
  <c r="H272" i="32" s="1"/>
  <c r="I272" i="32"/>
  <c r="G272" i="32"/>
  <c r="F272" i="32"/>
  <c r="C272" i="32" s="1"/>
  <c r="E272" i="32"/>
  <c r="D272" i="32"/>
  <c r="H271" i="32"/>
  <c r="C271" i="32"/>
  <c r="L270" i="32"/>
  <c r="K270" i="32"/>
  <c r="K269" i="32" s="1"/>
  <c r="J270" i="32"/>
  <c r="I270" i="32"/>
  <c r="G270" i="32"/>
  <c r="G269" i="32" s="1"/>
  <c r="E270" i="32"/>
  <c r="D270" i="32"/>
  <c r="L269" i="32"/>
  <c r="I269" i="32"/>
  <c r="E269" i="32"/>
  <c r="D269" i="32"/>
  <c r="H268" i="32"/>
  <c r="C268" i="32"/>
  <c r="H267" i="32"/>
  <c r="C267" i="32"/>
  <c r="H266" i="32"/>
  <c r="C266" i="32"/>
  <c r="H265" i="32"/>
  <c r="C265" i="32"/>
  <c r="L264" i="32"/>
  <c r="K264" i="32"/>
  <c r="J264" i="32"/>
  <c r="H264" i="32" s="1"/>
  <c r="I264" i="32"/>
  <c r="G264" i="32"/>
  <c r="F264" i="32"/>
  <c r="C264" i="32" s="1"/>
  <c r="E264" i="32"/>
  <c r="D264" i="32"/>
  <c r="H263" i="32"/>
  <c r="C263" i="32"/>
  <c r="H262" i="32"/>
  <c r="C262" i="32"/>
  <c r="H261" i="32"/>
  <c r="C261" i="32"/>
  <c r="L260" i="32"/>
  <c r="K260" i="32"/>
  <c r="K259" i="32" s="1"/>
  <c r="J260" i="32"/>
  <c r="I260" i="32"/>
  <c r="G260" i="32"/>
  <c r="G259" i="32" s="1"/>
  <c r="F260" i="32"/>
  <c r="E260" i="32"/>
  <c r="D260" i="32"/>
  <c r="L259" i="32"/>
  <c r="I259" i="32"/>
  <c r="E259" i="32"/>
  <c r="D259" i="32"/>
  <c r="H258" i="32"/>
  <c r="C258" i="32"/>
  <c r="H257" i="32"/>
  <c r="C257" i="32"/>
  <c r="H256" i="32"/>
  <c r="C256" i="32"/>
  <c r="H255" i="32"/>
  <c r="C255" i="32"/>
  <c r="H254" i="32"/>
  <c r="C254" i="32"/>
  <c r="H253" i="32"/>
  <c r="C253" i="32"/>
  <c r="L252" i="32"/>
  <c r="K252" i="32"/>
  <c r="K251" i="32" s="1"/>
  <c r="J252" i="32"/>
  <c r="I252" i="32"/>
  <c r="G252" i="32"/>
  <c r="G251" i="32" s="1"/>
  <c r="F252" i="32"/>
  <c r="E252" i="32"/>
  <c r="D252" i="32"/>
  <c r="L251" i="32"/>
  <c r="I251" i="32"/>
  <c r="E251" i="32"/>
  <c r="D251" i="32"/>
  <c r="H250" i="32"/>
  <c r="C250" i="32"/>
  <c r="H249" i="32"/>
  <c r="C249" i="32"/>
  <c r="H248" i="32"/>
  <c r="C248" i="32"/>
  <c r="H247" i="32"/>
  <c r="C247" i="32"/>
  <c r="L246" i="32"/>
  <c r="K246" i="32"/>
  <c r="J246" i="32"/>
  <c r="H246" i="32" s="1"/>
  <c r="I246" i="32"/>
  <c r="G246" i="32"/>
  <c r="F246" i="32"/>
  <c r="C246" i="32" s="1"/>
  <c r="E246" i="32"/>
  <c r="D246" i="32"/>
  <c r="H245" i="32"/>
  <c r="C245" i="32"/>
  <c r="H244" i="32"/>
  <c r="C244" i="32"/>
  <c r="H243" i="32"/>
  <c r="C243" i="32"/>
  <c r="H242" i="32"/>
  <c r="C242" i="32"/>
  <c r="H241" i="32"/>
  <c r="C241" i="32"/>
  <c r="H240" i="32"/>
  <c r="C240" i="32"/>
  <c r="H239" i="32"/>
  <c r="C239" i="32"/>
  <c r="L238" i="32"/>
  <c r="K238" i="32"/>
  <c r="K231" i="32" s="1"/>
  <c r="K230" i="32" s="1"/>
  <c r="J238" i="32"/>
  <c r="I238" i="32"/>
  <c r="G238" i="32"/>
  <c r="G231" i="32" s="1"/>
  <c r="F238" i="32"/>
  <c r="E238" i="32"/>
  <c r="D238" i="32"/>
  <c r="H237" i="32"/>
  <c r="C237" i="32"/>
  <c r="H236" i="32"/>
  <c r="C236" i="32"/>
  <c r="L235" i="32"/>
  <c r="K235" i="32"/>
  <c r="J235" i="32"/>
  <c r="I235" i="32"/>
  <c r="H235" i="32"/>
  <c r="G235" i="32"/>
  <c r="F235" i="32"/>
  <c r="E235" i="32"/>
  <c r="D235" i="32"/>
  <c r="C235" i="32" s="1"/>
  <c r="H234" i="32"/>
  <c r="C234" i="32"/>
  <c r="L233" i="32"/>
  <c r="L231" i="32" s="1"/>
  <c r="L230" i="32" s="1"/>
  <c r="K233" i="32"/>
  <c r="J233" i="32"/>
  <c r="I233" i="32"/>
  <c r="H233" i="32"/>
  <c r="G233" i="32"/>
  <c r="F233" i="32"/>
  <c r="E233" i="32"/>
  <c r="D233" i="32"/>
  <c r="H232" i="32"/>
  <c r="C232" i="32"/>
  <c r="I231" i="32"/>
  <c r="I230" i="32" s="1"/>
  <c r="E231" i="32"/>
  <c r="E230" i="32" s="1"/>
  <c r="H229" i="32"/>
  <c r="C229" i="32"/>
  <c r="H228" i="32"/>
  <c r="C228" i="32"/>
  <c r="L227" i="32"/>
  <c r="K227" i="32"/>
  <c r="J227" i="32"/>
  <c r="I227" i="32"/>
  <c r="H227" i="32"/>
  <c r="G227" i="32"/>
  <c r="F227" i="32"/>
  <c r="E227" i="32"/>
  <c r="D227" i="32"/>
  <c r="C227" i="32" s="1"/>
  <c r="H226" i="32"/>
  <c r="C226" i="32"/>
  <c r="H225" i="32"/>
  <c r="C225" i="32"/>
  <c r="H224" i="32"/>
  <c r="C224" i="32"/>
  <c r="H223" i="32"/>
  <c r="C223" i="32"/>
  <c r="H222" i="32"/>
  <c r="C222" i="32"/>
  <c r="H221" i="32"/>
  <c r="C221" i="32"/>
  <c r="H220" i="32"/>
  <c r="C220" i="32"/>
  <c r="H219" i="32"/>
  <c r="C219" i="32"/>
  <c r="H218" i="32"/>
  <c r="C218" i="32"/>
  <c r="H217" i="32"/>
  <c r="C217" i="32"/>
  <c r="L216" i="32"/>
  <c r="K216" i="32"/>
  <c r="J216" i="32"/>
  <c r="H216" i="32" s="1"/>
  <c r="I216" i="32"/>
  <c r="G216" i="32"/>
  <c r="F216" i="32"/>
  <c r="E216" i="32"/>
  <c r="D216" i="32"/>
  <c r="H215" i="32"/>
  <c r="C215" i="32"/>
  <c r="H214" i="32"/>
  <c r="C214" i="32"/>
  <c r="H213" i="32"/>
  <c r="C213" i="32"/>
  <c r="H212" i="32"/>
  <c r="C212" i="32"/>
  <c r="H211" i="32"/>
  <c r="C211" i="32"/>
  <c r="H210" i="32"/>
  <c r="C210" i="32"/>
  <c r="H209" i="32"/>
  <c r="C209" i="32"/>
  <c r="H208" i="32"/>
  <c r="C208" i="32"/>
  <c r="H207" i="32"/>
  <c r="C207" i="32"/>
  <c r="H206" i="32"/>
  <c r="C206" i="32"/>
  <c r="L205" i="32"/>
  <c r="L204" i="32" s="1"/>
  <c r="K205" i="32"/>
  <c r="J205" i="32"/>
  <c r="I205" i="32"/>
  <c r="I204" i="32" s="1"/>
  <c r="H205" i="32"/>
  <c r="G205" i="32"/>
  <c r="F205" i="32"/>
  <c r="E205" i="32"/>
  <c r="E204" i="32" s="1"/>
  <c r="E195" i="32" s="1"/>
  <c r="E194" i="32" s="1"/>
  <c r="D205" i="32"/>
  <c r="K204" i="32"/>
  <c r="J204" i="32"/>
  <c r="G204" i="32"/>
  <c r="H203" i="32"/>
  <c r="C203" i="32"/>
  <c r="H202" i="32"/>
  <c r="C202" i="32"/>
  <c r="H201" i="32"/>
  <c r="C201" i="32"/>
  <c r="H200" i="32"/>
  <c r="C200" i="32"/>
  <c r="H199" i="32"/>
  <c r="C199" i="32"/>
  <c r="L198" i="32"/>
  <c r="K198" i="32"/>
  <c r="J198" i="32"/>
  <c r="I198" i="32"/>
  <c r="G198" i="32"/>
  <c r="F198" i="32"/>
  <c r="F196" i="32" s="1"/>
  <c r="E198" i="32"/>
  <c r="D198" i="32"/>
  <c r="H197" i="32"/>
  <c r="C197" i="32"/>
  <c r="L196" i="32"/>
  <c r="K196" i="32"/>
  <c r="K195" i="32" s="1"/>
  <c r="K194" i="32" s="1"/>
  <c r="I196" i="32"/>
  <c r="G196" i="32"/>
  <c r="G195" i="32" s="1"/>
  <c r="E196" i="32"/>
  <c r="D196" i="32"/>
  <c r="L195" i="32"/>
  <c r="L194" i="32" s="1"/>
  <c r="H193" i="32"/>
  <c r="C193" i="32"/>
  <c r="L192" i="32"/>
  <c r="K192" i="32"/>
  <c r="K191" i="32" s="1"/>
  <c r="J192" i="32"/>
  <c r="I192" i="32"/>
  <c r="G192" i="32"/>
  <c r="G191" i="32" s="1"/>
  <c r="F192" i="32"/>
  <c r="F191" i="32" s="1"/>
  <c r="E192" i="32"/>
  <c r="D192" i="32"/>
  <c r="L191" i="32"/>
  <c r="I191" i="32"/>
  <c r="E191" i="32"/>
  <c r="D191" i="32"/>
  <c r="H190" i="32"/>
  <c r="C190" i="32"/>
  <c r="H189" i="32"/>
  <c r="C189" i="32"/>
  <c r="L188" i="32"/>
  <c r="K188" i="32"/>
  <c r="J188" i="32"/>
  <c r="I188" i="32"/>
  <c r="G188" i="32"/>
  <c r="G187" i="32" s="1"/>
  <c r="F188" i="32"/>
  <c r="E188" i="32"/>
  <c r="D188" i="32"/>
  <c r="C188" i="32" s="1"/>
  <c r="L187" i="32"/>
  <c r="I187" i="32"/>
  <c r="E187" i="32"/>
  <c r="D187" i="32"/>
  <c r="H186" i="32"/>
  <c r="C186" i="32"/>
  <c r="H185" i="32"/>
  <c r="C185" i="32"/>
  <c r="L184" i="32"/>
  <c r="K184" i="32"/>
  <c r="J184" i="32"/>
  <c r="H184" i="32" s="1"/>
  <c r="I184" i="32"/>
  <c r="G184" i="32"/>
  <c r="F184" i="32"/>
  <c r="E184" i="32"/>
  <c r="D184" i="32"/>
  <c r="C184" i="32" s="1"/>
  <c r="H183" i="32"/>
  <c r="C183" i="32"/>
  <c r="H182" i="32"/>
  <c r="C182" i="32"/>
  <c r="H181" i="32"/>
  <c r="C181" i="32"/>
  <c r="H180" i="32"/>
  <c r="C180" i="32"/>
  <c r="L179" i="32"/>
  <c r="K179" i="32"/>
  <c r="J179" i="32"/>
  <c r="I179" i="32"/>
  <c r="H179" i="32"/>
  <c r="G179" i="32"/>
  <c r="F179" i="32"/>
  <c r="E179" i="32"/>
  <c r="D179" i="32"/>
  <c r="C179" i="32" s="1"/>
  <c r="H178" i="32"/>
  <c r="C178" i="32"/>
  <c r="H177" i="32"/>
  <c r="C177" i="32"/>
  <c r="H176" i="32"/>
  <c r="C176" i="32"/>
  <c r="L175" i="32"/>
  <c r="L174" i="32" s="1"/>
  <c r="L173" i="32" s="1"/>
  <c r="K175" i="32"/>
  <c r="J175" i="32"/>
  <c r="I175" i="32"/>
  <c r="I174" i="32" s="1"/>
  <c r="H175" i="32"/>
  <c r="G175" i="32"/>
  <c r="F175" i="32"/>
  <c r="E175" i="32"/>
  <c r="E174" i="32" s="1"/>
  <c r="E173" i="32" s="1"/>
  <c r="D175" i="32"/>
  <c r="K174" i="32"/>
  <c r="K173" i="32" s="1"/>
  <c r="J174" i="32"/>
  <c r="G174" i="32"/>
  <c r="G173" i="32" s="1"/>
  <c r="F174" i="32"/>
  <c r="F173" i="32" s="1"/>
  <c r="H172" i="32"/>
  <c r="C172" i="32"/>
  <c r="H171" i="32"/>
  <c r="C171" i="32"/>
  <c r="H170" i="32"/>
  <c r="C170" i="32"/>
  <c r="H169" i="32"/>
  <c r="C169" i="32"/>
  <c r="H168" i="32"/>
  <c r="C168" i="32"/>
  <c r="H167" i="32"/>
  <c r="C167" i="32"/>
  <c r="L166" i="32"/>
  <c r="K166" i="32"/>
  <c r="K165" i="32" s="1"/>
  <c r="J166" i="32"/>
  <c r="I166" i="32"/>
  <c r="G166" i="32"/>
  <c r="G165" i="32" s="1"/>
  <c r="F166" i="32"/>
  <c r="F165" i="32" s="1"/>
  <c r="E166" i="32"/>
  <c r="D166" i="32"/>
  <c r="C166" i="32" s="1"/>
  <c r="L165" i="32"/>
  <c r="I165" i="32"/>
  <c r="E165" i="32"/>
  <c r="D165" i="32"/>
  <c r="H164" i="32"/>
  <c r="C164" i="32"/>
  <c r="H163" i="32"/>
  <c r="C163" i="32"/>
  <c r="H162" i="32"/>
  <c r="C162" i="32"/>
  <c r="H161" i="32"/>
  <c r="C161" i="32"/>
  <c r="L160" i="32"/>
  <c r="L130" i="32" s="1"/>
  <c r="K160" i="32"/>
  <c r="J160" i="32"/>
  <c r="H160" i="32" s="1"/>
  <c r="I160" i="32"/>
  <c r="G160" i="32"/>
  <c r="F160" i="32"/>
  <c r="E160" i="32"/>
  <c r="D160" i="32"/>
  <c r="C160" i="32" s="1"/>
  <c r="H159" i="32"/>
  <c r="C159" i="32"/>
  <c r="H158" i="32"/>
  <c r="C158" i="32"/>
  <c r="H157" i="32"/>
  <c r="C157" i="32"/>
  <c r="H156" i="32"/>
  <c r="C156" i="32"/>
  <c r="H155" i="32"/>
  <c r="C155" i="32"/>
  <c r="J154" i="32"/>
  <c r="H154" i="32" s="1"/>
  <c r="C154" i="32"/>
  <c r="H153" i="32"/>
  <c r="C153" i="32"/>
  <c r="H152" i="32"/>
  <c r="C152" i="32"/>
  <c r="L151" i="32"/>
  <c r="K151" i="32"/>
  <c r="I151" i="32"/>
  <c r="G151" i="32"/>
  <c r="F151" i="32"/>
  <c r="E151" i="32"/>
  <c r="C151" i="32" s="1"/>
  <c r="D151" i="32"/>
  <c r="H150" i="32"/>
  <c r="C150" i="32"/>
  <c r="H149" i="32"/>
  <c r="C149" i="32"/>
  <c r="H148" i="32"/>
  <c r="C148" i="32"/>
  <c r="H147" i="32"/>
  <c r="C147" i="32"/>
  <c r="H146" i="32"/>
  <c r="C146" i="32"/>
  <c r="H145" i="32"/>
  <c r="C145" i="32"/>
  <c r="L144" i="32"/>
  <c r="K144" i="32"/>
  <c r="J144" i="32"/>
  <c r="I144" i="32"/>
  <c r="H144" i="32" s="1"/>
  <c r="G144" i="32"/>
  <c r="G130" i="32" s="1"/>
  <c r="F144" i="32"/>
  <c r="E144" i="32"/>
  <c r="D144" i="32"/>
  <c r="C144" i="32"/>
  <c r="H143" i="32"/>
  <c r="C143" i="32"/>
  <c r="H142" i="32"/>
  <c r="C142" i="32"/>
  <c r="L141" i="32"/>
  <c r="K141" i="32"/>
  <c r="J141" i="32"/>
  <c r="I141" i="32"/>
  <c r="H141" i="32" s="1"/>
  <c r="G141" i="32"/>
  <c r="F141" i="32"/>
  <c r="E141" i="32"/>
  <c r="C141" i="32" s="1"/>
  <c r="D141" i="32"/>
  <c r="H140" i="32"/>
  <c r="C140" i="32"/>
  <c r="H139" i="32"/>
  <c r="C139" i="32"/>
  <c r="H138" i="32"/>
  <c r="C138" i="32"/>
  <c r="H137" i="32"/>
  <c r="C137" i="32"/>
  <c r="L136" i="32"/>
  <c r="K136" i="32"/>
  <c r="J136" i="32"/>
  <c r="I136" i="32"/>
  <c r="H136" i="32" s="1"/>
  <c r="G136" i="32"/>
  <c r="F136" i="32"/>
  <c r="E136" i="32"/>
  <c r="D136" i="32"/>
  <c r="C136" i="32"/>
  <c r="H135" i="32"/>
  <c r="C135" i="32"/>
  <c r="H134" i="32"/>
  <c r="C134" i="32"/>
  <c r="H133" i="32"/>
  <c r="C133" i="32"/>
  <c r="H132" i="32"/>
  <c r="C132" i="32"/>
  <c r="L131" i="32"/>
  <c r="K131" i="32"/>
  <c r="J131" i="32"/>
  <c r="I131" i="32"/>
  <c r="G131" i="32"/>
  <c r="F131" i="32"/>
  <c r="F130" i="32" s="1"/>
  <c r="F75" i="32" s="1"/>
  <c r="E131" i="32"/>
  <c r="D131" i="32"/>
  <c r="K130" i="32"/>
  <c r="H129" i="32"/>
  <c r="C129" i="32"/>
  <c r="L128" i="32"/>
  <c r="K128" i="32"/>
  <c r="J128" i="32"/>
  <c r="I128" i="32"/>
  <c r="H128" i="32"/>
  <c r="G128" i="32"/>
  <c r="F128" i="32"/>
  <c r="E128" i="32"/>
  <c r="D128" i="32"/>
  <c r="C128" i="32"/>
  <c r="H127" i="32"/>
  <c r="C127" i="32"/>
  <c r="H126" i="32"/>
  <c r="C126" i="32"/>
  <c r="H125" i="32"/>
  <c r="C125" i="32"/>
  <c r="H124" i="32"/>
  <c r="C124" i="32"/>
  <c r="H123" i="32"/>
  <c r="C123" i="32"/>
  <c r="L122" i="32"/>
  <c r="K122" i="32"/>
  <c r="J122" i="32"/>
  <c r="I122" i="32"/>
  <c r="G122" i="32"/>
  <c r="F122" i="32"/>
  <c r="E122" i="32"/>
  <c r="D122" i="32"/>
  <c r="C122" i="32"/>
  <c r="H121" i="32"/>
  <c r="C121" i="32"/>
  <c r="H120" i="32"/>
  <c r="C120" i="32"/>
  <c r="H119" i="32"/>
  <c r="C119" i="32"/>
  <c r="H118" i="32"/>
  <c r="C118" i="32"/>
  <c r="H117" i="32"/>
  <c r="C117" i="32"/>
  <c r="L116" i="32"/>
  <c r="K116" i="32"/>
  <c r="J116" i="32"/>
  <c r="I116" i="32"/>
  <c r="G116" i="32"/>
  <c r="F116" i="32"/>
  <c r="E116" i="32"/>
  <c r="D116" i="32"/>
  <c r="C116" i="32"/>
  <c r="H115" i="32"/>
  <c r="C115" i="32"/>
  <c r="H114" i="32"/>
  <c r="C114" i="32"/>
  <c r="H113" i="32"/>
  <c r="C113" i="32"/>
  <c r="L112" i="32"/>
  <c r="K112" i="32"/>
  <c r="J112" i="32"/>
  <c r="I112" i="32"/>
  <c r="H112" i="32" s="1"/>
  <c r="G112" i="32"/>
  <c r="F112" i="32"/>
  <c r="E112" i="32"/>
  <c r="D112" i="32"/>
  <c r="C112" i="32"/>
  <c r="H111" i="32"/>
  <c r="C111" i="32"/>
  <c r="H110" i="32"/>
  <c r="C110" i="32"/>
  <c r="H109" i="32"/>
  <c r="C109" i="32"/>
  <c r="H108" i="32"/>
  <c r="C108" i="32"/>
  <c r="H107" i="32"/>
  <c r="C107" i="32"/>
  <c r="H106" i="32"/>
  <c r="C106" i="32"/>
  <c r="H105" i="32"/>
  <c r="C105" i="32"/>
  <c r="H104" i="32"/>
  <c r="C104" i="32"/>
  <c r="L103" i="32"/>
  <c r="K103" i="32"/>
  <c r="J103" i="32"/>
  <c r="I103" i="32"/>
  <c r="H103" i="32" s="1"/>
  <c r="G103" i="32"/>
  <c r="F103" i="32"/>
  <c r="E103" i="32"/>
  <c r="C103" i="32" s="1"/>
  <c r="D103" i="32"/>
  <c r="H102" i="32"/>
  <c r="C102" i="32"/>
  <c r="H101" i="32"/>
  <c r="C101" i="32"/>
  <c r="H100" i="32"/>
  <c r="C100" i="32"/>
  <c r="H99" i="32"/>
  <c r="C99" i="32"/>
  <c r="H98" i="32"/>
  <c r="C98" i="32"/>
  <c r="H97" i="32"/>
  <c r="C97" i="32"/>
  <c r="H96" i="32"/>
  <c r="C96" i="32"/>
  <c r="L95" i="32"/>
  <c r="K95" i="32"/>
  <c r="J95" i="32"/>
  <c r="I95" i="32"/>
  <c r="H95" i="32" s="1"/>
  <c r="G95" i="32"/>
  <c r="F95" i="32"/>
  <c r="E95" i="32"/>
  <c r="C95" i="32" s="1"/>
  <c r="D95" i="32"/>
  <c r="H94" i="32"/>
  <c r="C94" i="32"/>
  <c r="H93" i="32"/>
  <c r="C93" i="32"/>
  <c r="H92" i="32"/>
  <c r="C92" i="32"/>
  <c r="H91" i="32"/>
  <c r="C91" i="32"/>
  <c r="H90" i="32"/>
  <c r="C90" i="32"/>
  <c r="L89" i="32"/>
  <c r="K89" i="32"/>
  <c r="J89" i="32"/>
  <c r="I89" i="32"/>
  <c r="H89" i="32" s="1"/>
  <c r="G89" i="32"/>
  <c r="F89" i="32"/>
  <c r="E89" i="32"/>
  <c r="D89" i="32"/>
  <c r="H88" i="32"/>
  <c r="C88" i="32"/>
  <c r="H87" i="32"/>
  <c r="C87" i="32"/>
  <c r="H86" i="32"/>
  <c r="C86" i="32"/>
  <c r="H85" i="32"/>
  <c r="C85" i="32"/>
  <c r="L84" i="32"/>
  <c r="K84" i="32"/>
  <c r="J84" i="32"/>
  <c r="I84" i="32"/>
  <c r="G84" i="32"/>
  <c r="F84" i="32"/>
  <c r="E84" i="32"/>
  <c r="D84" i="32"/>
  <c r="C84" i="32"/>
  <c r="L83" i="32"/>
  <c r="J83" i="32"/>
  <c r="F83" i="32"/>
  <c r="D83" i="32"/>
  <c r="H82" i="32"/>
  <c r="C82" i="32"/>
  <c r="H81" i="32"/>
  <c r="C81" i="32"/>
  <c r="L80" i="32"/>
  <c r="K80" i="32"/>
  <c r="J80" i="32"/>
  <c r="I80" i="32"/>
  <c r="H80" i="32" s="1"/>
  <c r="G80" i="32"/>
  <c r="F80" i="32"/>
  <c r="E80" i="32"/>
  <c r="D80" i="32"/>
  <c r="C80" i="32"/>
  <c r="H79" i="32"/>
  <c r="C79" i="32"/>
  <c r="H78" i="32"/>
  <c r="C78" i="32"/>
  <c r="L77" i="32"/>
  <c r="K77" i="32"/>
  <c r="J77" i="32"/>
  <c r="I77" i="32"/>
  <c r="G77" i="32"/>
  <c r="F77" i="32"/>
  <c r="E77" i="32"/>
  <c r="D77" i="32"/>
  <c r="L76" i="32"/>
  <c r="K76" i="32"/>
  <c r="J76" i="32"/>
  <c r="G76" i="32"/>
  <c r="F76" i="32"/>
  <c r="D76" i="32"/>
  <c r="H74" i="32"/>
  <c r="C74" i="32"/>
  <c r="H73" i="32"/>
  <c r="C73" i="32"/>
  <c r="H72" i="32"/>
  <c r="C72" i="32"/>
  <c r="H71" i="32"/>
  <c r="C71" i="32"/>
  <c r="H70" i="32"/>
  <c r="C70" i="32"/>
  <c r="L69" i="32"/>
  <c r="K69" i="32"/>
  <c r="J69" i="32"/>
  <c r="I69" i="32"/>
  <c r="G69" i="32"/>
  <c r="F69" i="32"/>
  <c r="E69" i="32"/>
  <c r="C69" i="32" s="1"/>
  <c r="D69" i="32"/>
  <c r="H68" i="32"/>
  <c r="C68" i="32"/>
  <c r="L67" i="32"/>
  <c r="K67" i="32"/>
  <c r="J67" i="32"/>
  <c r="G67" i="32"/>
  <c r="F67" i="32"/>
  <c r="D67" i="32"/>
  <c r="H66" i="32"/>
  <c r="C66" i="32"/>
  <c r="H65" i="32"/>
  <c r="C65" i="32"/>
  <c r="H64" i="32"/>
  <c r="C64" i="32"/>
  <c r="H63" i="32"/>
  <c r="C63" i="32"/>
  <c r="H62" i="32"/>
  <c r="C62" i="32"/>
  <c r="H61" i="32"/>
  <c r="C61" i="32"/>
  <c r="H60" i="32"/>
  <c r="C60" i="32"/>
  <c r="H59" i="32"/>
  <c r="C59" i="32"/>
  <c r="L58" i="32"/>
  <c r="K58" i="32"/>
  <c r="K54" i="32" s="1"/>
  <c r="K53" i="32" s="1"/>
  <c r="J58" i="32"/>
  <c r="I58" i="32"/>
  <c r="G58" i="32"/>
  <c r="F58" i="32"/>
  <c r="E58" i="32"/>
  <c r="D58" i="32"/>
  <c r="C58" i="32"/>
  <c r="H57" i="32"/>
  <c r="C57" i="32"/>
  <c r="H56" i="32"/>
  <c r="C56" i="32"/>
  <c r="L55" i="32"/>
  <c r="K55" i="32"/>
  <c r="J55" i="32"/>
  <c r="I55" i="32"/>
  <c r="G55" i="32"/>
  <c r="F55" i="32"/>
  <c r="E55" i="32"/>
  <c r="D55" i="32"/>
  <c r="L54" i="32"/>
  <c r="J54" i="32"/>
  <c r="G54" i="32"/>
  <c r="G53" i="32" s="1"/>
  <c r="F54" i="32"/>
  <c r="D54" i="32"/>
  <c r="L53" i="32"/>
  <c r="J53" i="32"/>
  <c r="F53" i="32"/>
  <c r="D53" i="32"/>
  <c r="H47" i="32"/>
  <c r="C47" i="32"/>
  <c r="H46" i="32"/>
  <c r="C46" i="32"/>
  <c r="L45" i="32"/>
  <c r="H45" i="32"/>
  <c r="G45" i="32"/>
  <c r="C45" i="32"/>
  <c r="H44" i="32"/>
  <c r="C44" i="32"/>
  <c r="K43" i="32"/>
  <c r="J43" i="32"/>
  <c r="H43" i="32" s="1"/>
  <c r="I43" i="32"/>
  <c r="F43" i="32"/>
  <c r="E43" i="32"/>
  <c r="C43" i="32" s="1"/>
  <c r="D43" i="32"/>
  <c r="H42" i="32"/>
  <c r="C42" i="32"/>
  <c r="I41" i="32"/>
  <c r="H41" i="32"/>
  <c r="D41" i="32"/>
  <c r="C41" i="32"/>
  <c r="H40" i="32"/>
  <c r="C40" i="32"/>
  <c r="H39" i="32"/>
  <c r="C39" i="32"/>
  <c r="H38" i="32"/>
  <c r="C38" i="32"/>
  <c r="H37" i="32"/>
  <c r="C37" i="32"/>
  <c r="K36" i="32"/>
  <c r="H36" i="32"/>
  <c r="F36" i="32"/>
  <c r="C36" i="32"/>
  <c r="H35" i="32"/>
  <c r="C35" i="32"/>
  <c r="H34" i="32"/>
  <c r="C34" i="32"/>
  <c r="K33" i="32"/>
  <c r="H33" i="32"/>
  <c r="F33" i="32"/>
  <c r="C33" i="32"/>
  <c r="H32" i="32"/>
  <c r="C32" i="32"/>
  <c r="K31" i="32"/>
  <c r="H31" i="32"/>
  <c r="F31" i="32"/>
  <c r="C31" i="32"/>
  <c r="H30" i="32"/>
  <c r="C30" i="32"/>
  <c r="H29" i="32"/>
  <c r="C29" i="32"/>
  <c r="H28" i="32"/>
  <c r="C28" i="32"/>
  <c r="K27" i="32"/>
  <c r="H27" i="32"/>
  <c r="F27" i="32"/>
  <c r="C27" i="32"/>
  <c r="K26" i="32"/>
  <c r="H26" i="32"/>
  <c r="F26" i="32"/>
  <c r="C26" i="32"/>
  <c r="H25" i="32"/>
  <c r="C25" i="32"/>
  <c r="C24" i="32"/>
  <c r="H23" i="32"/>
  <c r="C23" i="32"/>
  <c r="H22" i="32"/>
  <c r="C22" i="32"/>
  <c r="L21" i="32"/>
  <c r="K21" i="32"/>
  <c r="J21" i="32"/>
  <c r="J289" i="32" s="1"/>
  <c r="J288" i="32" s="1"/>
  <c r="I21" i="32"/>
  <c r="I289" i="32" s="1"/>
  <c r="I288" i="32" s="1"/>
  <c r="G21" i="32"/>
  <c r="F21" i="32"/>
  <c r="F289" i="32" s="1"/>
  <c r="E21" i="32"/>
  <c r="E289" i="32" s="1"/>
  <c r="E288" i="32" s="1"/>
  <c r="D21" i="32"/>
  <c r="C21" i="32"/>
  <c r="L20" i="32"/>
  <c r="F20" i="32"/>
  <c r="E20" i="32"/>
  <c r="D20" i="32"/>
  <c r="H298" i="31"/>
  <c r="C298" i="31"/>
  <c r="H297" i="31"/>
  <c r="C297" i="31"/>
  <c r="H296" i="31"/>
  <c r="C296" i="31"/>
  <c r="H295" i="31"/>
  <c r="C295" i="31"/>
  <c r="H294" i="31"/>
  <c r="C294" i="31"/>
  <c r="H293" i="31"/>
  <c r="C293" i="31"/>
  <c r="H292" i="31"/>
  <c r="C292" i="31"/>
  <c r="H291" i="31"/>
  <c r="C291" i="31"/>
  <c r="L290" i="31"/>
  <c r="K290" i="31"/>
  <c r="J290" i="31"/>
  <c r="I290" i="31"/>
  <c r="H290" i="31"/>
  <c r="G290" i="31"/>
  <c r="F290" i="31"/>
  <c r="E290" i="31"/>
  <c r="D290" i="31"/>
  <c r="C290" i="31"/>
  <c r="E289" i="31"/>
  <c r="E288" i="31" s="1"/>
  <c r="H285" i="31"/>
  <c r="C285" i="31"/>
  <c r="H284" i="31"/>
  <c r="C284" i="31"/>
  <c r="L283" i="31"/>
  <c r="L286" i="31" s="1"/>
  <c r="K283" i="31"/>
  <c r="J283" i="31"/>
  <c r="J286" i="31" s="1"/>
  <c r="I283" i="31"/>
  <c r="G283" i="31"/>
  <c r="F283" i="31"/>
  <c r="F286" i="31" s="1"/>
  <c r="E283" i="31"/>
  <c r="D283" i="31"/>
  <c r="D286" i="31" s="1"/>
  <c r="H282" i="31"/>
  <c r="C282" i="31"/>
  <c r="L281" i="31"/>
  <c r="K281" i="31"/>
  <c r="J281" i="31"/>
  <c r="I281" i="31"/>
  <c r="H281" i="31" s="1"/>
  <c r="G281" i="31"/>
  <c r="F281" i="31"/>
  <c r="E281" i="31"/>
  <c r="C281" i="31" s="1"/>
  <c r="D281" i="31"/>
  <c r="H280" i="31"/>
  <c r="C280" i="31"/>
  <c r="H279" i="31"/>
  <c r="C279" i="31"/>
  <c r="H278" i="31"/>
  <c r="C278" i="31"/>
  <c r="H277" i="31"/>
  <c r="C277" i="31"/>
  <c r="L276" i="31"/>
  <c r="K276" i="31"/>
  <c r="J276" i="31"/>
  <c r="I276" i="31"/>
  <c r="G276" i="31"/>
  <c r="F276" i="31"/>
  <c r="E276" i="31"/>
  <c r="D276" i="31"/>
  <c r="C276" i="31"/>
  <c r="H275" i="31"/>
  <c r="C275" i="31"/>
  <c r="H274" i="31"/>
  <c r="C274" i="31"/>
  <c r="H273" i="31"/>
  <c r="C273" i="31"/>
  <c r="L272" i="31"/>
  <c r="K272" i="31"/>
  <c r="K270" i="31" s="1"/>
  <c r="K269" i="31" s="1"/>
  <c r="J272" i="31"/>
  <c r="I272" i="31"/>
  <c r="G272" i="31"/>
  <c r="G270" i="31" s="1"/>
  <c r="F272" i="31"/>
  <c r="E272" i="31"/>
  <c r="D272" i="31"/>
  <c r="C272" i="31"/>
  <c r="H271" i="31"/>
  <c r="C271" i="31"/>
  <c r="L270" i="31"/>
  <c r="J270" i="31"/>
  <c r="I270" i="31"/>
  <c r="H270" i="31" s="1"/>
  <c r="F270" i="31"/>
  <c r="E270" i="31"/>
  <c r="D270" i="31"/>
  <c r="L269" i="31"/>
  <c r="J269" i="31"/>
  <c r="I269" i="31"/>
  <c r="F269" i="31"/>
  <c r="E269" i="31"/>
  <c r="D269" i="31"/>
  <c r="H268" i="31"/>
  <c r="C268" i="31"/>
  <c r="H267" i="31"/>
  <c r="C267" i="31"/>
  <c r="H266" i="31"/>
  <c r="C266" i="31"/>
  <c r="H265" i="31"/>
  <c r="C265" i="31"/>
  <c r="L264" i="31"/>
  <c r="K264" i="31"/>
  <c r="J264" i="31"/>
  <c r="I264" i="31"/>
  <c r="H264" i="31" s="1"/>
  <c r="G264" i="31"/>
  <c r="F264" i="31"/>
  <c r="E264" i="31"/>
  <c r="D264" i="31"/>
  <c r="C264" i="31"/>
  <c r="H263" i="31"/>
  <c r="C263" i="31"/>
  <c r="H262" i="31"/>
  <c r="C262" i="31"/>
  <c r="H261" i="31"/>
  <c r="C261" i="31"/>
  <c r="L260" i="31"/>
  <c r="K260" i="31"/>
  <c r="K259" i="31" s="1"/>
  <c r="J260" i="31"/>
  <c r="I260" i="31"/>
  <c r="G260" i="31"/>
  <c r="F260" i="31"/>
  <c r="E260" i="31"/>
  <c r="D260" i="31"/>
  <c r="C260" i="31"/>
  <c r="L259" i="31"/>
  <c r="J259" i="31"/>
  <c r="I259" i="31"/>
  <c r="F259" i="31"/>
  <c r="E259" i="31"/>
  <c r="D259" i="31"/>
  <c r="H258" i="31"/>
  <c r="C258" i="31"/>
  <c r="H257" i="31"/>
  <c r="C257" i="31"/>
  <c r="H256" i="31"/>
  <c r="C256" i="31"/>
  <c r="H255" i="31"/>
  <c r="C255" i="31"/>
  <c r="H254" i="31"/>
  <c r="C254" i="31"/>
  <c r="H253" i="31"/>
  <c r="C253" i="31"/>
  <c r="L252" i="31"/>
  <c r="K252" i="31"/>
  <c r="K251" i="31" s="1"/>
  <c r="J252" i="31"/>
  <c r="I252" i="31"/>
  <c r="G252" i="31"/>
  <c r="G251" i="31" s="1"/>
  <c r="F252" i="31"/>
  <c r="E252" i="31"/>
  <c r="D252" i="31"/>
  <c r="C252" i="31"/>
  <c r="L251" i="31"/>
  <c r="J251" i="31"/>
  <c r="I251" i="31"/>
  <c r="F251" i="31"/>
  <c r="E251" i="31"/>
  <c r="C251" i="31" s="1"/>
  <c r="D251" i="31"/>
  <c r="H250" i="31"/>
  <c r="C250" i="31"/>
  <c r="H249" i="31"/>
  <c r="C249" i="31"/>
  <c r="H248" i="31"/>
  <c r="C248" i="31"/>
  <c r="H247" i="31"/>
  <c r="C247" i="31"/>
  <c r="L246" i="31"/>
  <c r="K246" i="31"/>
  <c r="J246" i="31"/>
  <c r="I246" i="31"/>
  <c r="H246" i="31" s="1"/>
  <c r="G246" i="31"/>
  <c r="F246" i="31"/>
  <c r="E246" i="31"/>
  <c r="D246" i="31"/>
  <c r="C246" i="31"/>
  <c r="H245" i="31"/>
  <c r="C245" i="31"/>
  <c r="H244" i="31"/>
  <c r="C244" i="31"/>
  <c r="H243" i="31"/>
  <c r="C243" i="31"/>
  <c r="H242" i="31"/>
  <c r="C242" i="31"/>
  <c r="H241" i="31"/>
  <c r="C241" i="31"/>
  <c r="H240" i="31"/>
  <c r="C240" i="31"/>
  <c r="H239" i="31"/>
  <c r="C239" i="31"/>
  <c r="L238" i="31"/>
  <c r="K238" i="31"/>
  <c r="J238" i="31"/>
  <c r="I238" i="31"/>
  <c r="H238" i="31" s="1"/>
  <c r="G238" i="31"/>
  <c r="G231" i="31" s="1"/>
  <c r="F238" i="31"/>
  <c r="E238" i="31"/>
  <c r="D238" i="31"/>
  <c r="C238" i="31"/>
  <c r="H237" i="31"/>
  <c r="C237" i="31"/>
  <c r="H236" i="31"/>
  <c r="C236" i="31"/>
  <c r="L235" i="31"/>
  <c r="K235" i="31"/>
  <c r="J235" i="31"/>
  <c r="I235" i="31"/>
  <c r="G235" i="31"/>
  <c r="F235" i="31"/>
  <c r="E235" i="31"/>
  <c r="C235" i="31" s="1"/>
  <c r="D235" i="31"/>
  <c r="H234" i="31"/>
  <c r="C234" i="31"/>
  <c r="L233" i="31"/>
  <c r="K233" i="31"/>
  <c r="J233" i="31"/>
  <c r="I233" i="31"/>
  <c r="H233" i="31" s="1"/>
  <c r="G233" i="31"/>
  <c r="F233" i="31"/>
  <c r="E233" i="31"/>
  <c r="C233" i="31" s="1"/>
  <c r="D233" i="31"/>
  <c r="H232" i="31"/>
  <c r="C232" i="31"/>
  <c r="L231" i="31"/>
  <c r="J231" i="31"/>
  <c r="F231" i="31"/>
  <c r="D231" i="31"/>
  <c r="L230" i="31"/>
  <c r="J230" i="31"/>
  <c r="F230" i="31"/>
  <c r="D230" i="31"/>
  <c r="H229" i="31"/>
  <c r="C229" i="31"/>
  <c r="H228" i="31"/>
  <c r="C228" i="31"/>
  <c r="L227" i="31"/>
  <c r="K227" i="31"/>
  <c r="J227" i="31"/>
  <c r="I227" i="31"/>
  <c r="H227" i="31" s="1"/>
  <c r="G227" i="31"/>
  <c r="F227" i="31"/>
  <c r="E227" i="31"/>
  <c r="C227" i="31" s="1"/>
  <c r="D227" i="31"/>
  <c r="H226" i="31"/>
  <c r="C226" i="31"/>
  <c r="H225" i="31"/>
  <c r="C225" i="31"/>
  <c r="H224" i="31"/>
  <c r="C224" i="31"/>
  <c r="H223" i="31"/>
  <c r="C223" i="31"/>
  <c r="H222" i="31"/>
  <c r="C222" i="31"/>
  <c r="H221" i="31"/>
  <c r="C221" i="31"/>
  <c r="H220" i="31"/>
  <c r="C220" i="31"/>
  <c r="H219" i="31"/>
  <c r="C219" i="31"/>
  <c r="H218" i="31"/>
  <c r="C218" i="31"/>
  <c r="H217" i="31"/>
  <c r="C217" i="31"/>
  <c r="L216" i="31"/>
  <c r="K216" i="31"/>
  <c r="J216" i="31"/>
  <c r="I216" i="31"/>
  <c r="G216" i="31"/>
  <c r="F216" i="31"/>
  <c r="E216" i="31"/>
  <c r="D216" i="31"/>
  <c r="C216" i="31"/>
  <c r="H215" i="31"/>
  <c r="C215" i="31"/>
  <c r="H214" i="31"/>
  <c r="C214" i="31"/>
  <c r="H213" i="31"/>
  <c r="C213" i="31"/>
  <c r="H212" i="31"/>
  <c r="C212" i="31"/>
  <c r="H211" i="31"/>
  <c r="C211" i="31"/>
  <c r="H210" i="31"/>
  <c r="C210" i="31"/>
  <c r="H209" i="31"/>
  <c r="C209" i="31"/>
  <c r="H208" i="31"/>
  <c r="C208" i="31"/>
  <c r="H207" i="31"/>
  <c r="C207" i="31"/>
  <c r="H206" i="31"/>
  <c r="C206" i="31"/>
  <c r="L205" i="31"/>
  <c r="K205" i="31"/>
  <c r="J205" i="31"/>
  <c r="I205" i="31"/>
  <c r="G205" i="31"/>
  <c r="F205" i="31"/>
  <c r="E205" i="31"/>
  <c r="D205" i="31"/>
  <c r="L204" i="31"/>
  <c r="K204" i="31"/>
  <c r="J204" i="31"/>
  <c r="G204" i="31"/>
  <c r="F204" i="31"/>
  <c r="D204" i="31"/>
  <c r="H203" i="31"/>
  <c r="C203" i="31"/>
  <c r="H202" i="31"/>
  <c r="C202" i="31"/>
  <c r="H201" i="31"/>
  <c r="C201" i="31"/>
  <c r="H200" i="31"/>
  <c r="C200" i="31"/>
  <c r="H199" i="31"/>
  <c r="C199" i="31"/>
  <c r="L198" i="31"/>
  <c r="K198" i="31"/>
  <c r="J198" i="31"/>
  <c r="I198" i="31"/>
  <c r="H198" i="31" s="1"/>
  <c r="G198" i="31"/>
  <c r="G196" i="31" s="1"/>
  <c r="F198" i="31"/>
  <c r="E198" i="31"/>
  <c r="D198" i="31"/>
  <c r="C198" i="31"/>
  <c r="H197" i="31"/>
  <c r="C197" i="31"/>
  <c r="L196" i="31"/>
  <c r="K196" i="31"/>
  <c r="J196" i="31"/>
  <c r="I196" i="31"/>
  <c r="F196" i="31"/>
  <c r="E196" i="31"/>
  <c r="D196" i="31"/>
  <c r="L195" i="31"/>
  <c r="J195" i="31"/>
  <c r="F195" i="31"/>
  <c r="D195" i="31"/>
  <c r="L194" i="31"/>
  <c r="J194" i="31"/>
  <c r="F194" i="31"/>
  <c r="D194" i="31"/>
  <c r="H193" i="31"/>
  <c r="C193" i="31"/>
  <c r="L192" i="31"/>
  <c r="K192" i="31"/>
  <c r="K191" i="31" s="1"/>
  <c r="J192" i="31"/>
  <c r="I192" i="31"/>
  <c r="G192" i="31"/>
  <c r="G191" i="31" s="1"/>
  <c r="F192" i="31"/>
  <c r="E192" i="31"/>
  <c r="D192" i="31"/>
  <c r="C192" i="31"/>
  <c r="L191" i="31"/>
  <c r="J191" i="31"/>
  <c r="I191" i="31"/>
  <c r="F191" i="31"/>
  <c r="E191" i="31"/>
  <c r="D191" i="31"/>
  <c r="H190" i="31"/>
  <c r="C190" i="31"/>
  <c r="H189" i="31"/>
  <c r="C189" i="31"/>
  <c r="L188" i="31"/>
  <c r="K188" i="31"/>
  <c r="J188" i="31"/>
  <c r="I188" i="31"/>
  <c r="G188" i="31"/>
  <c r="F188" i="31"/>
  <c r="E188" i="31"/>
  <c r="D188" i="31"/>
  <c r="C188" i="31"/>
  <c r="L187" i="31"/>
  <c r="J187" i="31"/>
  <c r="F187" i="31"/>
  <c r="D187" i="31"/>
  <c r="H186" i="31"/>
  <c r="C186" i="31"/>
  <c r="H185" i="31"/>
  <c r="C185" i="31"/>
  <c r="L184" i="31"/>
  <c r="K184" i="31"/>
  <c r="J184" i="31"/>
  <c r="I184" i="31"/>
  <c r="H184" i="31" s="1"/>
  <c r="G184" i="31"/>
  <c r="F184" i="31"/>
  <c r="E184" i="31"/>
  <c r="D184" i="31"/>
  <c r="C184" i="31"/>
  <c r="H183" i="31"/>
  <c r="C183" i="31"/>
  <c r="H182" i="31"/>
  <c r="C182" i="31"/>
  <c r="H181" i="31"/>
  <c r="C181" i="31"/>
  <c r="H180" i="31"/>
  <c r="C180" i="31"/>
  <c r="L179" i="31"/>
  <c r="K179" i="31"/>
  <c r="J179" i="31"/>
  <c r="I179" i="31"/>
  <c r="H179" i="31" s="1"/>
  <c r="G179" i="31"/>
  <c r="F179" i="31"/>
  <c r="E179" i="31"/>
  <c r="C179" i="31" s="1"/>
  <c r="D179" i="31"/>
  <c r="H178" i="31"/>
  <c r="C178" i="31"/>
  <c r="H177" i="31"/>
  <c r="C177" i="31"/>
  <c r="H176" i="31"/>
  <c r="C176" i="31"/>
  <c r="L175" i="31"/>
  <c r="K175" i="31"/>
  <c r="J175" i="31"/>
  <c r="I175" i="31"/>
  <c r="G175" i="31"/>
  <c r="F175" i="31"/>
  <c r="E175" i="31"/>
  <c r="D175" i="31"/>
  <c r="L174" i="31"/>
  <c r="K174" i="31"/>
  <c r="J174" i="31"/>
  <c r="G174" i="31"/>
  <c r="G173" i="31" s="1"/>
  <c r="F174" i="31"/>
  <c r="D174" i="31"/>
  <c r="L173" i="31"/>
  <c r="J173" i="31"/>
  <c r="F173" i="31"/>
  <c r="D173" i="31"/>
  <c r="H172" i="31"/>
  <c r="C172" i="31"/>
  <c r="H171" i="31"/>
  <c r="C171" i="31"/>
  <c r="H170" i="31"/>
  <c r="C170" i="31"/>
  <c r="H169" i="31"/>
  <c r="C169" i="31"/>
  <c r="H168" i="31"/>
  <c r="C168" i="31"/>
  <c r="H167" i="31"/>
  <c r="C167" i="31"/>
  <c r="L166" i="31"/>
  <c r="K166" i="31"/>
  <c r="K165" i="31" s="1"/>
  <c r="J166" i="31"/>
  <c r="I166" i="31"/>
  <c r="H166" i="31" s="1"/>
  <c r="G166" i="31"/>
  <c r="G165" i="31" s="1"/>
  <c r="F166" i="31"/>
  <c r="E166" i="31"/>
  <c r="D166" i="31"/>
  <c r="C166" i="31"/>
  <c r="L165" i="31"/>
  <c r="J165" i="31"/>
  <c r="I165" i="31"/>
  <c r="H165" i="31" s="1"/>
  <c r="F165" i="31"/>
  <c r="E165" i="31"/>
  <c r="C165" i="31" s="1"/>
  <c r="D165" i="31"/>
  <c r="H164" i="31"/>
  <c r="C164" i="31"/>
  <c r="H163" i="31"/>
  <c r="C163" i="31"/>
  <c r="H162" i="31"/>
  <c r="C162" i="31"/>
  <c r="H161" i="31"/>
  <c r="C161" i="31"/>
  <c r="L160" i="31"/>
  <c r="K160" i="31"/>
  <c r="J160" i="31"/>
  <c r="I160" i="31"/>
  <c r="H160" i="31" s="1"/>
  <c r="G160" i="31"/>
  <c r="G130" i="31" s="1"/>
  <c r="F160" i="31"/>
  <c r="E160" i="31"/>
  <c r="D160" i="31"/>
  <c r="C160" i="31"/>
  <c r="H159" i="31"/>
  <c r="C159" i="31"/>
  <c r="H158" i="31"/>
  <c r="C158" i="31"/>
  <c r="H157" i="31"/>
  <c r="C157" i="31"/>
  <c r="H156" i="31"/>
  <c r="C156" i="31"/>
  <c r="H155" i="31"/>
  <c r="C155" i="31"/>
  <c r="H154" i="31"/>
  <c r="C154" i="31"/>
  <c r="H153" i="31"/>
  <c r="C153" i="31"/>
  <c r="H152" i="31"/>
  <c r="C152" i="31"/>
  <c r="L151" i="31"/>
  <c r="K151" i="31"/>
  <c r="J151" i="31"/>
  <c r="I151" i="31"/>
  <c r="H151" i="31" s="1"/>
  <c r="G151" i="31"/>
  <c r="F151" i="31"/>
  <c r="E151" i="31"/>
  <c r="C151" i="31" s="1"/>
  <c r="D151" i="31"/>
  <c r="H150" i="31"/>
  <c r="C150" i="31"/>
  <c r="H149" i="31"/>
  <c r="C149" i="31"/>
  <c r="H148" i="31"/>
  <c r="C148" i="31"/>
  <c r="H147" i="31"/>
  <c r="C147" i="31"/>
  <c r="H146" i="31"/>
  <c r="C146" i="31"/>
  <c r="H145" i="31"/>
  <c r="C145" i="31"/>
  <c r="L144" i="31"/>
  <c r="K144" i="31"/>
  <c r="J144" i="31"/>
  <c r="I144" i="31"/>
  <c r="H144" i="31" s="1"/>
  <c r="G144" i="31"/>
  <c r="F144" i="31"/>
  <c r="E144" i="31"/>
  <c r="D144" i="31"/>
  <c r="C144" i="31"/>
  <c r="H143" i="31"/>
  <c r="C143" i="31"/>
  <c r="H142" i="31"/>
  <c r="C142" i="31"/>
  <c r="L141" i="31"/>
  <c r="K141" i="31"/>
  <c r="J141" i="31"/>
  <c r="I141" i="31"/>
  <c r="H141" i="31" s="1"/>
  <c r="G141" i="31"/>
  <c r="F141" i="31"/>
  <c r="E141" i="31"/>
  <c r="C141" i="31" s="1"/>
  <c r="D141" i="31"/>
  <c r="H140" i="31"/>
  <c r="C140" i="31"/>
  <c r="H139" i="31"/>
  <c r="C139" i="31"/>
  <c r="H138" i="31"/>
  <c r="C138" i="31"/>
  <c r="H137" i="31"/>
  <c r="C137" i="31"/>
  <c r="L136" i="31"/>
  <c r="K136" i="31"/>
  <c r="J136" i="31"/>
  <c r="I136" i="31"/>
  <c r="G136" i="31"/>
  <c r="F136" i="31"/>
  <c r="E136" i="31"/>
  <c r="D136" i="31"/>
  <c r="C136" i="31"/>
  <c r="H135" i="31"/>
  <c r="C135" i="31"/>
  <c r="H134" i="31"/>
  <c r="C134" i="31"/>
  <c r="H133" i="31"/>
  <c r="C133" i="31"/>
  <c r="H132" i="31"/>
  <c r="C132" i="31"/>
  <c r="L131" i="31"/>
  <c r="K131" i="31"/>
  <c r="J131" i="31"/>
  <c r="I131" i="31"/>
  <c r="G131" i="31"/>
  <c r="F131" i="31"/>
  <c r="E131" i="31"/>
  <c r="D131" i="31"/>
  <c r="L130" i="31"/>
  <c r="K130" i="31"/>
  <c r="J130" i="31"/>
  <c r="F130" i="31"/>
  <c r="D130" i="31"/>
  <c r="H129" i="31"/>
  <c r="C129" i="31"/>
  <c r="L128" i="31"/>
  <c r="K128" i="31"/>
  <c r="J128" i="31"/>
  <c r="I128" i="31"/>
  <c r="H128" i="31"/>
  <c r="G128" i="31"/>
  <c r="F128" i="31"/>
  <c r="E128" i="31"/>
  <c r="D128" i="31"/>
  <c r="C128" i="31"/>
  <c r="H127" i="31"/>
  <c r="C127" i="31"/>
  <c r="H126" i="31"/>
  <c r="C126" i="31"/>
  <c r="H125" i="31"/>
  <c r="C125" i="31"/>
  <c r="H124" i="31"/>
  <c r="C124" i="31"/>
  <c r="H123" i="31"/>
  <c r="C123" i="31"/>
  <c r="L122" i="31"/>
  <c r="K122" i="31"/>
  <c r="J122" i="31"/>
  <c r="I122" i="31"/>
  <c r="H122" i="31" s="1"/>
  <c r="G122" i="31"/>
  <c r="F122" i="31"/>
  <c r="E122" i="31"/>
  <c r="D122" i="31"/>
  <c r="C122" i="31"/>
  <c r="H121" i="31"/>
  <c r="C121" i="31"/>
  <c r="H120" i="31"/>
  <c r="C120" i="31"/>
  <c r="H119" i="31"/>
  <c r="C119" i="31"/>
  <c r="H118" i="31"/>
  <c r="C118" i="31"/>
  <c r="H117" i="31"/>
  <c r="C117" i="31"/>
  <c r="L116" i="31"/>
  <c r="K116" i="31"/>
  <c r="J116" i="31"/>
  <c r="I116" i="31"/>
  <c r="G116" i="31"/>
  <c r="F116" i="31"/>
  <c r="E116" i="31"/>
  <c r="D116" i="31"/>
  <c r="C116" i="31"/>
  <c r="H115" i="31"/>
  <c r="C115" i="31"/>
  <c r="H114" i="31"/>
  <c r="C114" i="31"/>
  <c r="H113" i="31"/>
  <c r="C113" i="31"/>
  <c r="L112" i="31"/>
  <c r="K112" i="31"/>
  <c r="J112" i="31"/>
  <c r="I112" i="31"/>
  <c r="G112" i="31"/>
  <c r="F112" i="31"/>
  <c r="E112" i="31"/>
  <c r="D112" i="31"/>
  <c r="C112" i="31"/>
  <c r="H111" i="31"/>
  <c r="C111" i="31"/>
  <c r="H110" i="31"/>
  <c r="C110" i="31"/>
  <c r="H109" i="31"/>
  <c r="C109" i="31"/>
  <c r="H108" i="31"/>
  <c r="C108" i="31"/>
  <c r="H107" i="31"/>
  <c r="C107" i="31"/>
  <c r="H106" i="31"/>
  <c r="C106" i="31"/>
  <c r="H105" i="31"/>
  <c r="C105" i="31"/>
  <c r="H104" i="31"/>
  <c r="C104" i="31"/>
  <c r="L103" i="31"/>
  <c r="K103" i="31"/>
  <c r="J103" i="31"/>
  <c r="I103" i="31"/>
  <c r="H103" i="31" s="1"/>
  <c r="G103" i="31"/>
  <c r="F103" i="31"/>
  <c r="E103" i="31"/>
  <c r="C103" i="31" s="1"/>
  <c r="D103" i="31"/>
  <c r="H102" i="31"/>
  <c r="C102" i="31"/>
  <c r="H101" i="31"/>
  <c r="C101" i="31"/>
  <c r="H100" i="31"/>
  <c r="C100" i="31"/>
  <c r="H99" i="31"/>
  <c r="C99" i="31"/>
  <c r="H98" i="31"/>
  <c r="C98" i="31"/>
  <c r="H97" i="31"/>
  <c r="C97" i="31"/>
  <c r="H96" i="31"/>
  <c r="C96" i="31"/>
  <c r="L95" i="31"/>
  <c r="K95" i="31"/>
  <c r="J95" i="31"/>
  <c r="I95" i="31"/>
  <c r="G95" i="31"/>
  <c r="F95" i="31"/>
  <c r="E95" i="31"/>
  <c r="C95" i="31" s="1"/>
  <c r="D95" i="31"/>
  <c r="H94" i="31"/>
  <c r="C94" i="31"/>
  <c r="H93" i="31"/>
  <c r="C93" i="31"/>
  <c r="H92" i="31"/>
  <c r="C92" i="31"/>
  <c r="H91" i="31"/>
  <c r="C91" i="31"/>
  <c r="H90" i="31"/>
  <c r="C90" i="31"/>
  <c r="L89" i="31"/>
  <c r="K89" i="31"/>
  <c r="J89" i="31"/>
  <c r="I89" i="31"/>
  <c r="H89" i="31" s="1"/>
  <c r="G89" i="31"/>
  <c r="F89" i="31"/>
  <c r="E89" i="31"/>
  <c r="C89" i="31" s="1"/>
  <c r="D89" i="31"/>
  <c r="H88" i="31"/>
  <c r="C88" i="31"/>
  <c r="H87" i="31"/>
  <c r="C87" i="31"/>
  <c r="H86" i="31"/>
  <c r="C86" i="31"/>
  <c r="H85" i="31"/>
  <c r="C85" i="31"/>
  <c r="L84" i="31"/>
  <c r="K84" i="31"/>
  <c r="K83" i="31" s="1"/>
  <c r="J84" i="31"/>
  <c r="I84" i="31"/>
  <c r="G84" i="31"/>
  <c r="F84" i="31"/>
  <c r="E84" i="31"/>
  <c r="D84" i="31"/>
  <c r="C84" i="31"/>
  <c r="L83" i="31"/>
  <c r="J83" i="31"/>
  <c r="F83" i="31"/>
  <c r="E83" i="31"/>
  <c r="D83" i="31"/>
  <c r="H82" i="31"/>
  <c r="C82" i="31"/>
  <c r="H81" i="31"/>
  <c r="C81" i="31"/>
  <c r="L80" i="31"/>
  <c r="K80" i="31"/>
  <c r="J80" i="31"/>
  <c r="I80" i="31"/>
  <c r="G80" i="31"/>
  <c r="F80" i="31"/>
  <c r="E80" i="31"/>
  <c r="D80" i="31"/>
  <c r="C80" i="31"/>
  <c r="H79" i="31"/>
  <c r="C79" i="31"/>
  <c r="H78" i="31"/>
  <c r="C78" i="31"/>
  <c r="L77" i="31"/>
  <c r="K77" i="31"/>
  <c r="J77" i="31"/>
  <c r="I77" i="31"/>
  <c r="G77" i="31"/>
  <c r="F77" i="31"/>
  <c r="E77" i="31"/>
  <c r="D77" i="31"/>
  <c r="L76" i="31"/>
  <c r="K76" i="31"/>
  <c r="K75" i="31" s="1"/>
  <c r="J76" i="31"/>
  <c r="G76" i="31"/>
  <c r="F76" i="31"/>
  <c r="D76" i="31"/>
  <c r="L75" i="31"/>
  <c r="J75" i="31"/>
  <c r="F75" i="31"/>
  <c r="D75" i="31"/>
  <c r="H74" i="31"/>
  <c r="C74" i="31"/>
  <c r="H73" i="31"/>
  <c r="C73" i="31"/>
  <c r="H72" i="31"/>
  <c r="C72" i="31"/>
  <c r="H71" i="31"/>
  <c r="C71" i="31"/>
  <c r="H70" i="31"/>
  <c r="C70" i="31"/>
  <c r="L69" i="31"/>
  <c r="K69" i="31"/>
  <c r="J69" i="31"/>
  <c r="I69" i="31"/>
  <c r="H69" i="31" s="1"/>
  <c r="G69" i="31"/>
  <c r="F69" i="31"/>
  <c r="E69" i="31"/>
  <c r="D69" i="31"/>
  <c r="H68" i="31"/>
  <c r="C68" i="31"/>
  <c r="L67" i="31"/>
  <c r="K67" i="31"/>
  <c r="J67" i="31"/>
  <c r="I67" i="31"/>
  <c r="H67" i="31" s="1"/>
  <c r="G67" i="31"/>
  <c r="F67" i="31"/>
  <c r="D67" i="31"/>
  <c r="H66" i="31"/>
  <c r="C66" i="31"/>
  <c r="H65" i="31"/>
  <c r="C65" i="31"/>
  <c r="H64" i="31"/>
  <c r="C64" i="31"/>
  <c r="H63" i="31"/>
  <c r="C63" i="31"/>
  <c r="H62" i="31"/>
  <c r="C62" i="31"/>
  <c r="H61" i="31"/>
  <c r="C61" i="31"/>
  <c r="H60" i="31"/>
  <c r="C60" i="31"/>
  <c r="H59" i="31"/>
  <c r="C59" i="31"/>
  <c r="L58" i="31"/>
  <c r="K58" i="31"/>
  <c r="J58" i="31"/>
  <c r="I58" i="31"/>
  <c r="H58" i="31" s="1"/>
  <c r="G58" i="31"/>
  <c r="F58" i="31"/>
  <c r="E58" i="31"/>
  <c r="D58" i="31"/>
  <c r="C58" i="31"/>
  <c r="H57" i="31"/>
  <c r="C57" i="31"/>
  <c r="H56" i="31"/>
  <c r="C56" i="31"/>
  <c r="L55" i="31"/>
  <c r="K55" i="31"/>
  <c r="J55" i="31"/>
  <c r="I55" i="31"/>
  <c r="G55" i="31"/>
  <c r="F55" i="31"/>
  <c r="E55" i="31"/>
  <c r="D55" i="31"/>
  <c r="L54" i="31"/>
  <c r="K54" i="31"/>
  <c r="K53" i="31" s="1"/>
  <c r="J54" i="31"/>
  <c r="G54" i="31"/>
  <c r="G53" i="31" s="1"/>
  <c r="F54" i="31"/>
  <c r="D54" i="31"/>
  <c r="L53" i="31"/>
  <c r="J53" i="31"/>
  <c r="F53" i="31"/>
  <c r="D53" i="31"/>
  <c r="L52" i="31"/>
  <c r="J52" i="31"/>
  <c r="F52" i="31"/>
  <c r="D52" i="31"/>
  <c r="L51" i="31"/>
  <c r="J51" i="31"/>
  <c r="J287" i="31" s="1"/>
  <c r="F51" i="31"/>
  <c r="D51" i="31"/>
  <c r="D287" i="31" s="1"/>
  <c r="L50" i="31"/>
  <c r="J50" i="31"/>
  <c r="F50" i="31"/>
  <c r="D50" i="31"/>
  <c r="H47" i="31"/>
  <c r="C47" i="31"/>
  <c r="H46" i="31"/>
  <c r="C46" i="31"/>
  <c r="L45" i="31"/>
  <c r="L287" i="31" s="1"/>
  <c r="H45" i="31"/>
  <c r="G45" i="31"/>
  <c r="C45" i="31"/>
  <c r="H44" i="31"/>
  <c r="C44" i="31"/>
  <c r="K43" i="31"/>
  <c r="J43" i="31"/>
  <c r="I43" i="31"/>
  <c r="F43" i="31"/>
  <c r="E43" i="31"/>
  <c r="C43" i="31" s="1"/>
  <c r="D43" i="31"/>
  <c r="H42" i="31"/>
  <c r="C42" i="31"/>
  <c r="I41" i="31"/>
  <c r="H41" i="31"/>
  <c r="D41" i="31"/>
  <c r="C41" i="31"/>
  <c r="H40" i="31"/>
  <c r="C40" i="31"/>
  <c r="H39" i="31"/>
  <c r="C39" i="31"/>
  <c r="H38" i="31"/>
  <c r="C38" i="31"/>
  <c r="H37" i="31"/>
  <c r="C37" i="31"/>
  <c r="K36" i="31"/>
  <c r="H36" i="31"/>
  <c r="F36" i="31"/>
  <c r="C36" i="31"/>
  <c r="H35" i="31"/>
  <c r="C35" i="31"/>
  <c r="H34" i="31"/>
  <c r="C34" i="31"/>
  <c r="K33" i="31"/>
  <c r="H33" i="31"/>
  <c r="F33" i="31"/>
  <c r="C33" i="31"/>
  <c r="H32" i="31"/>
  <c r="C32" i="31"/>
  <c r="K31" i="31"/>
  <c r="H31" i="31"/>
  <c r="F31" i="31"/>
  <c r="C31" i="31"/>
  <c r="H30" i="31"/>
  <c r="C30" i="31"/>
  <c r="H29" i="31"/>
  <c r="C29" i="31"/>
  <c r="H28" i="31"/>
  <c r="C28" i="31"/>
  <c r="K27" i="31"/>
  <c r="H27" i="31"/>
  <c r="F27" i="31"/>
  <c r="C27" i="31"/>
  <c r="K26" i="31"/>
  <c r="H26" i="31"/>
  <c r="F26" i="31"/>
  <c r="F287" i="31" s="1"/>
  <c r="C26" i="31"/>
  <c r="H25" i="31"/>
  <c r="C25" i="31"/>
  <c r="J24" i="31"/>
  <c r="C24" i="31"/>
  <c r="H23" i="31"/>
  <c r="C23" i="31"/>
  <c r="H22" i="31"/>
  <c r="C22" i="31"/>
  <c r="L21" i="31"/>
  <c r="L289" i="31" s="1"/>
  <c r="L288" i="31" s="1"/>
  <c r="K21" i="31"/>
  <c r="J21" i="31"/>
  <c r="J289" i="31" s="1"/>
  <c r="J288" i="31" s="1"/>
  <c r="I21" i="31"/>
  <c r="H21" i="31" s="1"/>
  <c r="G21" i="31"/>
  <c r="F21" i="31"/>
  <c r="F289" i="31" s="1"/>
  <c r="F288" i="31" s="1"/>
  <c r="E21" i="31"/>
  <c r="D21" i="31"/>
  <c r="D289" i="31" s="1"/>
  <c r="D288" i="31" s="1"/>
  <c r="C21" i="31"/>
  <c r="F20" i="31"/>
  <c r="D20" i="31"/>
  <c r="H298" i="30"/>
  <c r="C298" i="30"/>
  <c r="H297" i="30"/>
  <c r="C297" i="30"/>
  <c r="H296" i="30"/>
  <c r="C296" i="30"/>
  <c r="H295" i="30"/>
  <c r="C295" i="30"/>
  <c r="H294" i="30"/>
  <c r="C294" i="30"/>
  <c r="H293" i="30"/>
  <c r="C293" i="30"/>
  <c r="H292" i="30"/>
  <c r="C292" i="30"/>
  <c r="H291" i="30"/>
  <c r="C291" i="30"/>
  <c r="L290" i="30"/>
  <c r="K290" i="30"/>
  <c r="J290" i="30"/>
  <c r="I290" i="30"/>
  <c r="H290" i="30"/>
  <c r="G290" i="30"/>
  <c r="F290" i="30"/>
  <c r="E290" i="30"/>
  <c r="D290" i="30"/>
  <c r="C290" i="30"/>
  <c r="I289" i="30"/>
  <c r="I288" i="30" s="1"/>
  <c r="G288" i="30"/>
  <c r="H285" i="30"/>
  <c r="C285" i="30"/>
  <c r="H284" i="30"/>
  <c r="C284" i="30"/>
  <c r="L283" i="30"/>
  <c r="K283" i="30"/>
  <c r="K289" i="30" s="1"/>
  <c r="K288" i="30" s="1"/>
  <c r="J283" i="30"/>
  <c r="I283" i="30"/>
  <c r="G283" i="30"/>
  <c r="G289" i="30" s="1"/>
  <c r="F283" i="30"/>
  <c r="E283" i="30"/>
  <c r="D283" i="30"/>
  <c r="H282" i="30"/>
  <c r="C282" i="30"/>
  <c r="L281" i="30"/>
  <c r="K281" i="30"/>
  <c r="J281" i="30"/>
  <c r="I281" i="30"/>
  <c r="H281" i="30" s="1"/>
  <c r="G281" i="30"/>
  <c r="F281" i="30"/>
  <c r="E281" i="30"/>
  <c r="C281" i="30" s="1"/>
  <c r="D281" i="30"/>
  <c r="H280" i="30"/>
  <c r="C280" i="30"/>
  <c r="H279" i="30"/>
  <c r="C279" i="30"/>
  <c r="H278" i="30"/>
  <c r="C278" i="30"/>
  <c r="H277" i="30"/>
  <c r="C277" i="30"/>
  <c r="L276" i="30"/>
  <c r="K276" i="30"/>
  <c r="J276" i="30"/>
  <c r="I276" i="30"/>
  <c r="H276" i="30" s="1"/>
  <c r="G276" i="30"/>
  <c r="F276" i="30"/>
  <c r="E276" i="30"/>
  <c r="D276" i="30"/>
  <c r="C276" i="30"/>
  <c r="H275" i="30"/>
  <c r="C275" i="30"/>
  <c r="H274" i="30"/>
  <c r="C274" i="30"/>
  <c r="H273" i="30"/>
  <c r="C273" i="30"/>
  <c r="L272" i="30"/>
  <c r="K272" i="30"/>
  <c r="K270" i="30" s="1"/>
  <c r="K269" i="30" s="1"/>
  <c r="J272" i="30"/>
  <c r="I272" i="30"/>
  <c r="G272" i="30"/>
  <c r="G270" i="30" s="1"/>
  <c r="F272" i="30"/>
  <c r="E272" i="30"/>
  <c r="D272" i="30"/>
  <c r="C272" i="30"/>
  <c r="H271" i="30"/>
  <c r="C271" i="30"/>
  <c r="L270" i="30"/>
  <c r="J270" i="30"/>
  <c r="I270" i="30"/>
  <c r="F270" i="30"/>
  <c r="E270" i="30"/>
  <c r="D270" i="30"/>
  <c r="L269" i="30"/>
  <c r="J269" i="30"/>
  <c r="F269" i="30"/>
  <c r="E269" i="30"/>
  <c r="D269" i="30"/>
  <c r="H268" i="30"/>
  <c r="C268" i="30"/>
  <c r="H267" i="30"/>
  <c r="C267" i="30"/>
  <c r="H266" i="30"/>
  <c r="C266" i="30"/>
  <c r="H265" i="30"/>
  <c r="C265" i="30"/>
  <c r="L264" i="30"/>
  <c r="K264" i="30"/>
  <c r="J264" i="30"/>
  <c r="I264" i="30"/>
  <c r="H264" i="30" s="1"/>
  <c r="G264" i="30"/>
  <c r="F264" i="30"/>
  <c r="E264" i="30"/>
  <c r="D264" i="30"/>
  <c r="C264" i="30"/>
  <c r="H263" i="30"/>
  <c r="C263" i="30"/>
  <c r="H262" i="30"/>
  <c r="C262" i="30"/>
  <c r="H261" i="30"/>
  <c r="C261" i="30"/>
  <c r="L260" i="30"/>
  <c r="K260" i="30"/>
  <c r="J260" i="30"/>
  <c r="I260" i="30"/>
  <c r="H260" i="30" s="1"/>
  <c r="G260" i="30"/>
  <c r="G259" i="30" s="1"/>
  <c r="F260" i="30"/>
  <c r="E260" i="30"/>
  <c r="D260" i="30"/>
  <c r="C260" i="30"/>
  <c r="L259" i="30"/>
  <c r="J259" i="30"/>
  <c r="I259" i="30"/>
  <c r="F259" i="30"/>
  <c r="E259" i="30"/>
  <c r="D259" i="30"/>
  <c r="H258" i="30"/>
  <c r="C258" i="30"/>
  <c r="H257" i="30"/>
  <c r="C257" i="30"/>
  <c r="H256" i="30"/>
  <c r="C256" i="30"/>
  <c r="H255" i="30"/>
  <c r="C255" i="30"/>
  <c r="H254" i="30"/>
  <c r="C254" i="30"/>
  <c r="H253" i="30"/>
  <c r="C253" i="30"/>
  <c r="L252" i="30"/>
  <c r="K252" i="30"/>
  <c r="K251" i="30" s="1"/>
  <c r="J252" i="30"/>
  <c r="I252" i="30"/>
  <c r="G252" i="30"/>
  <c r="G251" i="30" s="1"/>
  <c r="F252" i="30"/>
  <c r="E252" i="30"/>
  <c r="D252" i="30"/>
  <c r="C252" i="30"/>
  <c r="L251" i="30"/>
  <c r="J251" i="30"/>
  <c r="I251" i="30"/>
  <c r="F251" i="30"/>
  <c r="E251" i="30"/>
  <c r="C251" i="30" s="1"/>
  <c r="D251" i="30"/>
  <c r="H250" i="30"/>
  <c r="C250" i="30"/>
  <c r="H249" i="30"/>
  <c r="C249" i="30"/>
  <c r="H248" i="30"/>
  <c r="C248" i="30"/>
  <c r="H247" i="30"/>
  <c r="C247" i="30"/>
  <c r="L246" i="30"/>
  <c r="K246" i="30"/>
  <c r="J246" i="30"/>
  <c r="I246" i="30"/>
  <c r="G246" i="30"/>
  <c r="F246" i="30"/>
  <c r="E246" i="30"/>
  <c r="D246" i="30"/>
  <c r="C246" i="30"/>
  <c r="H245" i="30"/>
  <c r="C245" i="30"/>
  <c r="H244" i="30"/>
  <c r="C244" i="30"/>
  <c r="H243" i="30"/>
  <c r="C243" i="30"/>
  <c r="H242" i="30"/>
  <c r="C242" i="30"/>
  <c r="H241" i="30"/>
  <c r="C241" i="30"/>
  <c r="H240" i="30"/>
  <c r="C240" i="30"/>
  <c r="H239" i="30"/>
  <c r="C239" i="30"/>
  <c r="L238" i="30"/>
  <c r="K238" i="30"/>
  <c r="J238" i="30"/>
  <c r="I238" i="30"/>
  <c r="H238" i="30" s="1"/>
  <c r="G238" i="30"/>
  <c r="F238" i="30"/>
  <c r="E238" i="30"/>
  <c r="D238" i="30"/>
  <c r="C238" i="30"/>
  <c r="H237" i="30"/>
  <c r="C237" i="30"/>
  <c r="H236" i="30"/>
  <c r="C236" i="30"/>
  <c r="L235" i="30"/>
  <c r="K235" i="30"/>
  <c r="J235" i="30"/>
  <c r="I235" i="30"/>
  <c r="H235" i="30" s="1"/>
  <c r="G235" i="30"/>
  <c r="F235" i="30"/>
  <c r="E235" i="30"/>
  <c r="D235" i="30"/>
  <c r="H234" i="30"/>
  <c r="C234" i="30"/>
  <c r="L233" i="30"/>
  <c r="K233" i="30"/>
  <c r="J233" i="30"/>
  <c r="I233" i="30"/>
  <c r="H233" i="30" s="1"/>
  <c r="G233" i="30"/>
  <c r="F233" i="30"/>
  <c r="E233" i="30"/>
  <c r="C233" i="30" s="1"/>
  <c r="D233" i="30"/>
  <c r="H232" i="30"/>
  <c r="C232" i="30"/>
  <c r="L231" i="30"/>
  <c r="J231" i="30"/>
  <c r="I231" i="30"/>
  <c r="F231" i="30"/>
  <c r="D231" i="30"/>
  <c r="L230" i="30"/>
  <c r="J230" i="30"/>
  <c r="F230" i="30"/>
  <c r="D230" i="30"/>
  <c r="H229" i="30"/>
  <c r="C229" i="30"/>
  <c r="H228" i="30"/>
  <c r="C228" i="30"/>
  <c r="L227" i="30"/>
  <c r="K227" i="30"/>
  <c r="J227" i="30"/>
  <c r="I227" i="30"/>
  <c r="H227" i="30" s="1"/>
  <c r="G227" i="30"/>
  <c r="F227" i="30"/>
  <c r="E227" i="30"/>
  <c r="C227" i="30" s="1"/>
  <c r="D227" i="30"/>
  <c r="H226" i="30"/>
  <c r="C226" i="30"/>
  <c r="H225" i="30"/>
  <c r="C225" i="30"/>
  <c r="H224" i="30"/>
  <c r="C224" i="30"/>
  <c r="H223" i="30"/>
  <c r="C223" i="30"/>
  <c r="H222" i="30"/>
  <c r="C222" i="30"/>
  <c r="H221" i="30"/>
  <c r="C221" i="30"/>
  <c r="H220" i="30"/>
  <c r="C220" i="30"/>
  <c r="H219" i="30"/>
  <c r="C219" i="30"/>
  <c r="H218" i="30"/>
  <c r="C218" i="30"/>
  <c r="H217" i="30"/>
  <c r="C217" i="30"/>
  <c r="L216" i="30"/>
  <c r="K216" i="30"/>
  <c r="K204" i="30" s="1"/>
  <c r="J216" i="30"/>
  <c r="I216" i="30"/>
  <c r="G216" i="30"/>
  <c r="F216" i="30"/>
  <c r="E216" i="30"/>
  <c r="D216" i="30"/>
  <c r="C216" i="30"/>
  <c r="H215" i="30"/>
  <c r="C215" i="30"/>
  <c r="H214" i="30"/>
  <c r="C214" i="30"/>
  <c r="H213" i="30"/>
  <c r="C213" i="30"/>
  <c r="H212" i="30"/>
  <c r="C212" i="30"/>
  <c r="H211" i="30"/>
  <c r="C211" i="30"/>
  <c r="H210" i="30"/>
  <c r="C210" i="30"/>
  <c r="H209" i="30"/>
  <c r="C209" i="30"/>
  <c r="H208" i="30"/>
  <c r="C208" i="30"/>
  <c r="H207" i="30"/>
  <c r="C207" i="30"/>
  <c r="H206" i="30"/>
  <c r="C206" i="30"/>
  <c r="L205" i="30"/>
  <c r="K205" i="30"/>
  <c r="J205" i="30"/>
  <c r="I205" i="30"/>
  <c r="G205" i="30"/>
  <c r="F205" i="30"/>
  <c r="E205" i="30"/>
  <c r="D205" i="30"/>
  <c r="L204" i="30"/>
  <c r="J204" i="30"/>
  <c r="G204" i="30"/>
  <c r="F204" i="30"/>
  <c r="D204" i="30"/>
  <c r="H203" i="30"/>
  <c r="C203" i="30"/>
  <c r="H202" i="30"/>
  <c r="C202" i="30"/>
  <c r="H201" i="30"/>
  <c r="C201" i="30"/>
  <c r="H200" i="30"/>
  <c r="C200" i="30"/>
  <c r="H199" i="30"/>
  <c r="C199" i="30"/>
  <c r="L198" i="30"/>
  <c r="K198" i="30"/>
  <c r="K196" i="30" s="1"/>
  <c r="K195" i="30" s="1"/>
  <c r="J198" i="30"/>
  <c r="I198" i="30"/>
  <c r="H198" i="30" s="1"/>
  <c r="G198" i="30"/>
  <c r="F198" i="30"/>
  <c r="E198" i="30"/>
  <c r="D198" i="30"/>
  <c r="C198" i="30"/>
  <c r="H197" i="30"/>
  <c r="C197" i="30"/>
  <c r="L196" i="30"/>
  <c r="L195" i="30" s="1"/>
  <c r="L194" i="30" s="1"/>
  <c r="J196" i="30"/>
  <c r="I196" i="30"/>
  <c r="G196" i="30"/>
  <c r="G195" i="30" s="1"/>
  <c r="F196" i="30"/>
  <c r="E196" i="30"/>
  <c r="D196" i="30"/>
  <c r="D195" i="30" s="1"/>
  <c r="C196" i="30"/>
  <c r="J195" i="30"/>
  <c r="J194" i="30" s="1"/>
  <c r="F195" i="30"/>
  <c r="F194" i="30" s="1"/>
  <c r="H193" i="30"/>
  <c r="C193" i="30"/>
  <c r="L192" i="30"/>
  <c r="L191" i="30" s="1"/>
  <c r="K192" i="30"/>
  <c r="K191" i="30" s="1"/>
  <c r="J192" i="30"/>
  <c r="I192" i="30"/>
  <c r="G192" i="30"/>
  <c r="G191" i="30" s="1"/>
  <c r="F192" i="30"/>
  <c r="E192" i="30"/>
  <c r="D192" i="30"/>
  <c r="D191" i="30" s="1"/>
  <c r="C192" i="30"/>
  <c r="J191" i="30"/>
  <c r="I191" i="30"/>
  <c r="F191" i="30"/>
  <c r="E191" i="30"/>
  <c r="H190" i="30"/>
  <c r="C190" i="30"/>
  <c r="H189" i="30"/>
  <c r="C189" i="30"/>
  <c r="L188" i="30"/>
  <c r="L187" i="30" s="1"/>
  <c r="K188" i="30"/>
  <c r="K187" i="30" s="1"/>
  <c r="J188" i="30"/>
  <c r="I188" i="30"/>
  <c r="G188" i="30"/>
  <c r="G187" i="30" s="1"/>
  <c r="F188" i="30"/>
  <c r="E188" i="30"/>
  <c r="D188" i="30"/>
  <c r="D187" i="30" s="1"/>
  <c r="C188" i="30"/>
  <c r="J187" i="30"/>
  <c r="F187" i="30"/>
  <c r="E187" i="30"/>
  <c r="H186" i="30"/>
  <c r="C186" i="30"/>
  <c r="H185" i="30"/>
  <c r="C185" i="30"/>
  <c r="L184" i="30"/>
  <c r="K184" i="30"/>
  <c r="J184" i="30"/>
  <c r="I184" i="30"/>
  <c r="H184" i="30" s="1"/>
  <c r="G184" i="30"/>
  <c r="F184" i="30"/>
  <c r="E184" i="30"/>
  <c r="D184" i="30"/>
  <c r="C184" i="30"/>
  <c r="H183" i="30"/>
  <c r="C183" i="30"/>
  <c r="H182" i="30"/>
  <c r="C182" i="30"/>
  <c r="H181" i="30"/>
  <c r="C181" i="30"/>
  <c r="H180" i="30"/>
  <c r="C180" i="30"/>
  <c r="L179" i="30"/>
  <c r="K179" i="30"/>
  <c r="J179" i="30"/>
  <c r="I179" i="30"/>
  <c r="H179" i="30" s="1"/>
  <c r="G179" i="30"/>
  <c r="F179" i="30"/>
  <c r="E179" i="30"/>
  <c r="C179" i="30" s="1"/>
  <c r="D179" i="30"/>
  <c r="H178" i="30"/>
  <c r="C178" i="30"/>
  <c r="H177" i="30"/>
  <c r="C177" i="30"/>
  <c r="H176" i="30"/>
  <c r="C176" i="30"/>
  <c r="L175" i="30"/>
  <c r="K175" i="30"/>
  <c r="J175" i="30"/>
  <c r="J174" i="30" s="1"/>
  <c r="J173" i="30" s="1"/>
  <c r="I175" i="30"/>
  <c r="G175" i="30"/>
  <c r="F175" i="30"/>
  <c r="F174" i="30" s="1"/>
  <c r="F173" i="30" s="1"/>
  <c r="E175" i="30"/>
  <c r="D175" i="30"/>
  <c r="L174" i="30"/>
  <c r="L173" i="30" s="1"/>
  <c r="K174" i="30"/>
  <c r="K173" i="30" s="1"/>
  <c r="G174" i="30"/>
  <c r="D174" i="30"/>
  <c r="D173" i="30" s="1"/>
  <c r="H172" i="30"/>
  <c r="C172" i="30"/>
  <c r="H171" i="30"/>
  <c r="C171" i="30"/>
  <c r="H170" i="30"/>
  <c r="C170" i="30"/>
  <c r="H169" i="30"/>
  <c r="C169" i="30"/>
  <c r="H168" i="30"/>
  <c r="C168" i="30"/>
  <c r="H167" i="30"/>
  <c r="C167" i="30"/>
  <c r="L166" i="30"/>
  <c r="L165" i="30" s="1"/>
  <c r="K166" i="30"/>
  <c r="K165" i="30" s="1"/>
  <c r="J166" i="30"/>
  <c r="I166" i="30"/>
  <c r="G166" i="30"/>
  <c r="G165" i="30" s="1"/>
  <c r="F166" i="30"/>
  <c r="E166" i="30"/>
  <c r="D166" i="30"/>
  <c r="D165" i="30" s="1"/>
  <c r="C166" i="30"/>
  <c r="J165" i="30"/>
  <c r="I165" i="30"/>
  <c r="H165" i="30" s="1"/>
  <c r="F165" i="30"/>
  <c r="E165" i="30"/>
  <c r="H164" i="30"/>
  <c r="C164" i="30"/>
  <c r="H163" i="30"/>
  <c r="C163" i="30"/>
  <c r="H162" i="30"/>
  <c r="C162" i="30"/>
  <c r="H161" i="30"/>
  <c r="C161" i="30"/>
  <c r="L160" i="30"/>
  <c r="K160" i="30"/>
  <c r="K130" i="30" s="1"/>
  <c r="J160" i="30"/>
  <c r="I160" i="30"/>
  <c r="G160" i="30"/>
  <c r="F160" i="30"/>
  <c r="E160" i="30"/>
  <c r="D160" i="30"/>
  <c r="C160" i="30"/>
  <c r="H159" i="30"/>
  <c r="C159" i="30"/>
  <c r="H158" i="30"/>
  <c r="C158" i="30"/>
  <c r="H157" i="30"/>
  <c r="C157" i="30"/>
  <c r="H156" i="30"/>
  <c r="C156" i="30"/>
  <c r="H155" i="30"/>
  <c r="C155" i="30"/>
  <c r="H154" i="30"/>
  <c r="C154" i="30"/>
  <c r="H153" i="30"/>
  <c r="C153" i="30"/>
  <c r="H152" i="30"/>
  <c r="C152" i="30"/>
  <c r="L151" i="30"/>
  <c r="K151" i="30"/>
  <c r="J151" i="30"/>
  <c r="I151" i="30"/>
  <c r="G151" i="30"/>
  <c r="F151" i="30"/>
  <c r="E151" i="30"/>
  <c r="C151" i="30" s="1"/>
  <c r="D151" i="30"/>
  <c r="H150" i="30"/>
  <c r="C150" i="30"/>
  <c r="H149" i="30"/>
  <c r="C149" i="30"/>
  <c r="H148" i="30"/>
  <c r="C148" i="30"/>
  <c r="H147" i="30"/>
  <c r="C147" i="30"/>
  <c r="H146" i="30"/>
  <c r="C146" i="30"/>
  <c r="H145" i="30"/>
  <c r="C145" i="30"/>
  <c r="L144" i="30"/>
  <c r="K144" i="30"/>
  <c r="J144" i="30"/>
  <c r="I144" i="30"/>
  <c r="H144" i="30" s="1"/>
  <c r="G144" i="30"/>
  <c r="F144" i="30"/>
  <c r="E144" i="30"/>
  <c r="D144" i="30"/>
  <c r="C144" i="30"/>
  <c r="H143" i="30"/>
  <c r="C143" i="30"/>
  <c r="H142" i="30"/>
  <c r="C142" i="30"/>
  <c r="L141" i="30"/>
  <c r="K141" i="30"/>
  <c r="J141" i="30"/>
  <c r="I141" i="30"/>
  <c r="H141" i="30" s="1"/>
  <c r="G141" i="30"/>
  <c r="F141" i="30"/>
  <c r="E141" i="30"/>
  <c r="C141" i="30" s="1"/>
  <c r="D141" i="30"/>
  <c r="H140" i="30"/>
  <c r="C140" i="30"/>
  <c r="H139" i="30"/>
  <c r="C139" i="30"/>
  <c r="H138" i="30"/>
  <c r="C138" i="30"/>
  <c r="H137" i="30"/>
  <c r="C137" i="30"/>
  <c r="L136" i="30"/>
  <c r="K136" i="30"/>
  <c r="J136" i="30"/>
  <c r="I136" i="30"/>
  <c r="H136" i="30" s="1"/>
  <c r="G136" i="30"/>
  <c r="F136" i="30"/>
  <c r="E136" i="30"/>
  <c r="D136" i="30"/>
  <c r="C136" i="30"/>
  <c r="H135" i="30"/>
  <c r="C135" i="30"/>
  <c r="H134" i="30"/>
  <c r="C134" i="30"/>
  <c r="H133" i="30"/>
  <c r="C133" i="30"/>
  <c r="H132" i="30"/>
  <c r="C132" i="30"/>
  <c r="L131" i="30"/>
  <c r="K131" i="30"/>
  <c r="J131" i="30"/>
  <c r="J130" i="30" s="1"/>
  <c r="I131" i="30"/>
  <c r="G131" i="30"/>
  <c r="F131" i="30"/>
  <c r="F130" i="30" s="1"/>
  <c r="E131" i="30"/>
  <c r="D131" i="30"/>
  <c r="L130" i="30"/>
  <c r="G130" i="30"/>
  <c r="D130" i="30"/>
  <c r="H129" i="30"/>
  <c r="C129" i="30"/>
  <c r="L128" i="30"/>
  <c r="K128" i="30"/>
  <c r="J128" i="30"/>
  <c r="I128" i="30"/>
  <c r="H128" i="30"/>
  <c r="G128" i="30"/>
  <c r="F128" i="30"/>
  <c r="E128" i="30"/>
  <c r="D128" i="30"/>
  <c r="C128" i="30"/>
  <c r="H127" i="30"/>
  <c r="C127" i="30"/>
  <c r="H126" i="30"/>
  <c r="C126" i="30"/>
  <c r="H125" i="30"/>
  <c r="C125" i="30"/>
  <c r="H124" i="30"/>
  <c r="C124" i="30"/>
  <c r="H123" i="30"/>
  <c r="C123" i="30"/>
  <c r="L122" i="30"/>
  <c r="K122" i="30"/>
  <c r="J122" i="30"/>
  <c r="I122" i="30"/>
  <c r="G122" i="30"/>
  <c r="F122" i="30"/>
  <c r="E122" i="30"/>
  <c r="C122" i="30" s="1"/>
  <c r="D122" i="30"/>
  <c r="H121" i="30"/>
  <c r="C121" i="30"/>
  <c r="H120" i="30"/>
  <c r="C120" i="30"/>
  <c r="H119" i="30"/>
  <c r="C119" i="30"/>
  <c r="H118" i="30"/>
  <c r="C118" i="30"/>
  <c r="H117" i="30"/>
  <c r="C117" i="30"/>
  <c r="L116" i="30"/>
  <c r="K116" i="30"/>
  <c r="J116" i="30"/>
  <c r="I116" i="30"/>
  <c r="H116" i="30" s="1"/>
  <c r="G116" i="30"/>
  <c r="F116" i="30"/>
  <c r="E116" i="30"/>
  <c r="C116" i="30" s="1"/>
  <c r="D116" i="30"/>
  <c r="H115" i="30"/>
  <c r="C115" i="30"/>
  <c r="H114" i="30"/>
  <c r="C114" i="30"/>
  <c r="H113" i="30"/>
  <c r="C113" i="30"/>
  <c r="L112" i="30"/>
  <c r="K112" i="30"/>
  <c r="J112" i="30"/>
  <c r="I112" i="30"/>
  <c r="H112" i="30" s="1"/>
  <c r="G112" i="30"/>
  <c r="F112" i="30"/>
  <c r="E112" i="30"/>
  <c r="D112" i="30"/>
  <c r="C112" i="30"/>
  <c r="H111" i="30"/>
  <c r="C111" i="30"/>
  <c r="H110" i="30"/>
  <c r="C110" i="30"/>
  <c r="H109" i="30"/>
  <c r="C109" i="30"/>
  <c r="H108" i="30"/>
  <c r="C108" i="30"/>
  <c r="H107" i="30"/>
  <c r="C107" i="30"/>
  <c r="H106" i="30"/>
  <c r="C106" i="30"/>
  <c r="H105" i="30"/>
  <c r="C105" i="30"/>
  <c r="H104" i="30"/>
  <c r="C104" i="30"/>
  <c r="L103" i="30"/>
  <c r="K103" i="30"/>
  <c r="J103" i="30"/>
  <c r="I103" i="30"/>
  <c r="G103" i="30"/>
  <c r="F103" i="30"/>
  <c r="E103" i="30"/>
  <c r="C103" i="30" s="1"/>
  <c r="D103" i="30"/>
  <c r="H102" i="30"/>
  <c r="C102" i="30"/>
  <c r="H101" i="30"/>
  <c r="C101" i="30"/>
  <c r="H100" i="30"/>
  <c r="C100" i="30"/>
  <c r="H99" i="30"/>
  <c r="C99" i="30"/>
  <c r="H98" i="30"/>
  <c r="C98" i="30"/>
  <c r="H97" i="30"/>
  <c r="C97" i="30"/>
  <c r="H96" i="30"/>
  <c r="C96" i="30"/>
  <c r="L95" i="30"/>
  <c r="K95" i="30"/>
  <c r="J95" i="30"/>
  <c r="I95" i="30"/>
  <c r="H95" i="30" s="1"/>
  <c r="G95" i="30"/>
  <c r="F95" i="30"/>
  <c r="E95" i="30"/>
  <c r="D95" i="30"/>
  <c r="C95" i="30"/>
  <c r="H94" i="30"/>
  <c r="C94" i="30"/>
  <c r="H93" i="30"/>
  <c r="C93" i="30"/>
  <c r="H92" i="30"/>
  <c r="C92" i="30"/>
  <c r="H91" i="30"/>
  <c r="C91" i="30"/>
  <c r="H90" i="30"/>
  <c r="C90" i="30"/>
  <c r="L89" i="30"/>
  <c r="K89" i="30"/>
  <c r="K83" i="30" s="1"/>
  <c r="J89" i="30"/>
  <c r="I89" i="30"/>
  <c r="G89" i="30"/>
  <c r="F89" i="30"/>
  <c r="E89" i="30"/>
  <c r="D89" i="30"/>
  <c r="C89" i="30"/>
  <c r="H88" i="30"/>
  <c r="C88" i="30"/>
  <c r="H87" i="30"/>
  <c r="C87" i="30"/>
  <c r="H86" i="30"/>
  <c r="C86" i="30"/>
  <c r="H85" i="30"/>
  <c r="C85" i="30"/>
  <c r="L84" i="30"/>
  <c r="L83" i="30" s="1"/>
  <c r="K84" i="30"/>
  <c r="J84" i="30"/>
  <c r="I84" i="30"/>
  <c r="H84" i="30" s="1"/>
  <c r="G84" i="30"/>
  <c r="G83" i="30" s="1"/>
  <c r="F84" i="30"/>
  <c r="E84" i="30"/>
  <c r="D84" i="30"/>
  <c r="D83" i="30" s="1"/>
  <c r="C84" i="30"/>
  <c r="J83" i="30"/>
  <c r="F83" i="30"/>
  <c r="H82" i="30"/>
  <c r="C82" i="30"/>
  <c r="H81" i="30"/>
  <c r="C81" i="30"/>
  <c r="L80" i="30"/>
  <c r="K80" i="30"/>
  <c r="J80" i="30"/>
  <c r="I80" i="30"/>
  <c r="H80" i="30" s="1"/>
  <c r="G80" i="30"/>
  <c r="G76" i="30" s="1"/>
  <c r="F80" i="30"/>
  <c r="E80" i="30"/>
  <c r="D80" i="30"/>
  <c r="C80" i="30"/>
  <c r="H79" i="30"/>
  <c r="C79" i="30"/>
  <c r="H78" i="30"/>
  <c r="C78" i="30"/>
  <c r="L77" i="30"/>
  <c r="K77" i="30"/>
  <c r="J77" i="30"/>
  <c r="J76" i="30" s="1"/>
  <c r="I77" i="30"/>
  <c r="H77" i="30" s="1"/>
  <c r="G77" i="30"/>
  <c r="F77" i="30"/>
  <c r="F76" i="30" s="1"/>
  <c r="E77" i="30"/>
  <c r="C77" i="30" s="1"/>
  <c r="D77" i="30"/>
  <c r="L76" i="30"/>
  <c r="K76" i="30"/>
  <c r="I76" i="30"/>
  <c r="D76" i="30"/>
  <c r="D75" i="30" s="1"/>
  <c r="H74" i="30"/>
  <c r="C74" i="30"/>
  <c r="H73" i="30"/>
  <c r="C73" i="30"/>
  <c r="H72" i="30"/>
  <c r="C72" i="30"/>
  <c r="H71" i="30"/>
  <c r="C71" i="30"/>
  <c r="H70" i="30"/>
  <c r="C70" i="30"/>
  <c r="L69" i="30"/>
  <c r="K69" i="30"/>
  <c r="J69" i="30"/>
  <c r="I69" i="30"/>
  <c r="H69" i="30" s="1"/>
  <c r="G69" i="30"/>
  <c r="G67" i="30" s="1"/>
  <c r="F69" i="30"/>
  <c r="E69" i="30"/>
  <c r="E67" i="30" s="1"/>
  <c r="C67" i="30" s="1"/>
  <c r="D69" i="30"/>
  <c r="C69" i="30"/>
  <c r="H68" i="30"/>
  <c r="C68" i="30"/>
  <c r="L67" i="30"/>
  <c r="K67" i="30"/>
  <c r="J67" i="30"/>
  <c r="F67" i="30"/>
  <c r="D67" i="30"/>
  <c r="H66" i="30"/>
  <c r="C66" i="30"/>
  <c r="H65" i="30"/>
  <c r="C65" i="30"/>
  <c r="H64" i="30"/>
  <c r="C64" i="30"/>
  <c r="H63" i="30"/>
  <c r="C63" i="30"/>
  <c r="H62" i="30"/>
  <c r="C62" i="30"/>
  <c r="H61" i="30"/>
  <c r="C61" i="30"/>
  <c r="H60" i="30"/>
  <c r="C60" i="30"/>
  <c r="H59" i="30"/>
  <c r="C59" i="30"/>
  <c r="L58" i="30"/>
  <c r="K58" i="30"/>
  <c r="J58" i="30"/>
  <c r="I58" i="30"/>
  <c r="H58" i="30" s="1"/>
  <c r="G58" i="30"/>
  <c r="G54" i="30" s="1"/>
  <c r="G53" i="30" s="1"/>
  <c r="F58" i="30"/>
  <c r="E58" i="30"/>
  <c r="D58" i="30"/>
  <c r="C58" i="30"/>
  <c r="H57" i="30"/>
  <c r="C57" i="30"/>
  <c r="H56" i="30"/>
  <c r="C56" i="30"/>
  <c r="L55" i="30"/>
  <c r="K55" i="30"/>
  <c r="J55" i="30"/>
  <c r="J54" i="30" s="1"/>
  <c r="J53" i="30" s="1"/>
  <c r="I55" i="30"/>
  <c r="H55" i="30" s="1"/>
  <c r="G55" i="30"/>
  <c r="F55" i="30"/>
  <c r="F54" i="30" s="1"/>
  <c r="F53" i="30" s="1"/>
  <c r="E55" i="30"/>
  <c r="C55" i="30" s="1"/>
  <c r="D55" i="30"/>
  <c r="L54" i="30"/>
  <c r="L53" i="30" s="1"/>
  <c r="K54" i="30"/>
  <c r="K53" i="30" s="1"/>
  <c r="I54" i="30"/>
  <c r="D54" i="30"/>
  <c r="D53" i="30" s="1"/>
  <c r="D52" i="30" s="1"/>
  <c r="H47" i="30"/>
  <c r="C47" i="30"/>
  <c r="H46" i="30"/>
  <c r="C46" i="30"/>
  <c r="L45" i="30"/>
  <c r="H45" i="30"/>
  <c r="G45" i="30"/>
  <c r="C45" i="30"/>
  <c r="H44" i="30"/>
  <c r="C44" i="30"/>
  <c r="K43" i="30"/>
  <c r="J43" i="30"/>
  <c r="I43" i="30"/>
  <c r="F43" i="30"/>
  <c r="E43" i="30"/>
  <c r="D43" i="30"/>
  <c r="H42" i="30"/>
  <c r="C42" i="30"/>
  <c r="I41" i="30"/>
  <c r="H41" i="30"/>
  <c r="D41" i="30"/>
  <c r="C41" i="30"/>
  <c r="H40" i="30"/>
  <c r="C40" i="30"/>
  <c r="H39" i="30"/>
  <c r="C39" i="30"/>
  <c r="H38" i="30"/>
  <c r="C38" i="30"/>
  <c r="H37" i="30"/>
  <c r="C37" i="30"/>
  <c r="K36" i="30"/>
  <c r="H36" i="30" s="1"/>
  <c r="F36" i="30"/>
  <c r="C36" i="30"/>
  <c r="H35" i="30"/>
  <c r="C35" i="30"/>
  <c r="H34" i="30"/>
  <c r="C34" i="30"/>
  <c r="K33" i="30"/>
  <c r="H33" i="30"/>
  <c r="F33" i="30"/>
  <c r="C33" i="30"/>
  <c r="H32" i="30"/>
  <c r="C32" i="30"/>
  <c r="K31" i="30"/>
  <c r="H31" i="30"/>
  <c r="F31" i="30"/>
  <c r="C31" i="30"/>
  <c r="H30" i="30"/>
  <c r="C30" i="30"/>
  <c r="H29" i="30"/>
  <c r="C29" i="30"/>
  <c r="H28" i="30"/>
  <c r="C28" i="30"/>
  <c r="K27" i="30"/>
  <c r="H27" i="30"/>
  <c r="F27" i="30"/>
  <c r="C27" i="30"/>
  <c r="F26" i="30"/>
  <c r="C26" i="30"/>
  <c r="H25" i="30"/>
  <c r="C25" i="30"/>
  <c r="C24" i="30"/>
  <c r="H23" i="30"/>
  <c r="C23" i="30"/>
  <c r="H22" i="30"/>
  <c r="C22" i="30"/>
  <c r="L21" i="30"/>
  <c r="K21" i="30"/>
  <c r="J21" i="30"/>
  <c r="J289" i="30" s="1"/>
  <c r="J288" i="30" s="1"/>
  <c r="I21" i="30"/>
  <c r="H21" i="30"/>
  <c r="G21" i="30"/>
  <c r="G20" i="30" s="1"/>
  <c r="F21" i="30"/>
  <c r="F289" i="30" s="1"/>
  <c r="F288" i="30" s="1"/>
  <c r="E21" i="30"/>
  <c r="D21" i="30"/>
  <c r="F20" i="30"/>
  <c r="H298" i="29"/>
  <c r="C298" i="29"/>
  <c r="H297" i="29"/>
  <c r="C297" i="29"/>
  <c r="H296" i="29"/>
  <c r="C296" i="29"/>
  <c r="H295" i="29"/>
  <c r="C295" i="29"/>
  <c r="H294" i="29"/>
  <c r="C294" i="29"/>
  <c r="H293" i="29"/>
  <c r="C293" i="29"/>
  <c r="H292" i="29"/>
  <c r="C292" i="29"/>
  <c r="H291" i="29"/>
  <c r="H290" i="29" s="1"/>
  <c r="C291" i="29"/>
  <c r="L290" i="29"/>
  <c r="K290" i="29"/>
  <c r="J290" i="29"/>
  <c r="I290" i="29"/>
  <c r="G290" i="29"/>
  <c r="F290" i="29"/>
  <c r="E290" i="29"/>
  <c r="D290" i="29"/>
  <c r="C290" i="29"/>
  <c r="F289" i="29"/>
  <c r="F288" i="29"/>
  <c r="H285" i="29"/>
  <c r="C285" i="29"/>
  <c r="H284" i="29"/>
  <c r="C284" i="29"/>
  <c r="L283" i="29"/>
  <c r="L289" i="29" s="1"/>
  <c r="L288" i="29" s="1"/>
  <c r="K283" i="29"/>
  <c r="J283" i="29"/>
  <c r="J289" i="29" s="1"/>
  <c r="I283" i="29"/>
  <c r="I286" i="29" s="1"/>
  <c r="H283" i="29"/>
  <c r="G283" i="29"/>
  <c r="F283" i="29"/>
  <c r="E283" i="29"/>
  <c r="E286" i="29" s="1"/>
  <c r="D283" i="29"/>
  <c r="H282" i="29"/>
  <c r="C282" i="29"/>
  <c r="L281" i="29"/>
  <c r="K281" i="29"/>
  <c r="J281" i="29"/>
  <c r="I281" i="29"/>
  <c r="H281" i="29"/>
  <c r="G281" i="29"/>
  <c r="F281" i="29"/>
  <c r="E281" i="29"/>
  <c r="D281" i="29"/>
  <c r="C281" i="29" s="1"/>
  <c r="H280" i="29"/>
  <c r="C280" i="29"/>
  <c r="H279" i="29"/>
  <c r="C279" i="29"/>
  <c r="H278" i="29"/>
  <c r="C278" i="29"/>
  <c r="H277" i="29"/>
  <c r="C277" i="29"/>
  <c r="L276" i="29"/>
  <c r="K276" i="29"/>
  <c r="J276" i="29"/>
  <c r="I276" i="29"/>
  <c r="H276" i="29"/>
  <c r="G276" i="29"/>
  <c r="F276" i="29"/>
  <c r="E276" i="29"/>
  <c r="D276" i="29"/>
  <c r="C276" i="29" s="1"/>
  <c r="H275" i="29"/>
  <c r="C275" i="29"/>
  <c r="H274" i="29"/>
  <c r="C274" i="29"/>
  <c r="H273" i="29"/>
  <c r="C273" i="29"/>
  <c r="L272" i="29"/>
  <c r="L270" i="29" s="1"/>
  <c r="L269" i="29" s="1"/>
  <c r="K272" i="29"/>
  <c r="J272" i="29"/>
  <c r="I272" i="29"/>
  <c r="H272" i="29"/>
  <c r="G272" i="29"/>
  <c r="F272" i="29"/>
  <c r="E272" i="29"/>
  <c r="D272" i="29"/>
  <c r="C272" i="29" s="1"/>
  <c r="H271" i="29"/>
  <c r="C271" i="29"/>
  <c r="K270" i="29"/>
  <c r="J270" i="29"/>
  <c r="I270" i="29"/>
  <c r="G270" i="29"/>
  <c r="F270" i="29"/>
  <c r="F269" i="29" s="1"/>
  <c r="E270" i="29"/>
  <c r="K269" i="29"/>
  <c r="I269" i="29"/>
  <c r="G269" i="29"/>
  <c r="E269" i="29"/>
  <c r="H268" i="29"/>
  <c r="C268" i="29"/>
  <c r="H267" i="29"/>
  <c r="C267" i="29"/>
  <c r="H266" i="29"/>
  <c r="C266" i="29"/>
  <c r="H265" i="29"/>
  <c r="C265" i="29"/>
  <c r="L264" i="29"/>
  <c r="K264" i="29"/>
  <c r="J264" i="29"/>
  <c r="I264" i="29"/>
  <c r="H264" i="29"/>
  <c r="G264" i="29"/>
  <c r="F264" i="29"/>
  <c r="E264" i="29"/>
  <c r="D264" i="29"/>
  <c r="C264" i="29" s="1"/>
  <c r="H263" i="29"/>
  <c r="C263" i="29"/>
  <c r="H262" i="29"/>
  <c r="C262" i="29"/>
  <c r="H261" i="29"/>
  <c r="C261" i="29"/>
  <c r="L260" i="29"/>
  <c r="K260" i="29"/>
  <c r="J260" i="29"/>
  <c r="I260" i="29"/>
  <c r="H260" i="29"/>
  <c r="G260" i="29"/>
  <c r="F260" i="29"/>
  <c r="E260" i="29"/>
  <c r="D260" i="29"/>
  <c r="C260" i="29" s="1"/>
  <c r="L259" i="29"/>
  <c r="K259" i="29"/>
  <c r="J259" i="29"/>
  <c r="I259" i="29"/>
  <c r="H259" i="29"/>
  <c r="G259" i="29"/>
  <c r="F259" i="29"/>
  <c r="E259" i="29"/>
  <c r="D259" i="29"/>
  <c r="C259" i="29" s="1"/>
  <c r="H258" i="29"/>
  <c r="C258" i="29"/>
  <c r="H257" i="29"/>
  <c r="C257" i="29"/>
  <c r="H256" i="29"/>
  <c r="C256" i="29"/>
  <c r="H255" i="29"/>
  <c r="C255" i="29"/>
  <c r="H254" i="29"/>
  <c r="C254" i="29"/>
  <c r="H253" i="29"/>
  <c r="C253" i="29"/>
  <c r="L252" i="29"/>
  <c r="K252" i="29"/>
  <c r="J252" i="29"/>
  <c r="H252" i="29" s="1"/>
  <c r="I252" i="29"/>
  <c r="G252" i="29"/>
  <c r="F252" i="29"/>
  <c r="E252" i="29"/>
  <c r="D252" i="29"/>
  <c r="L251" i="29"/>
  <c r="K251" i="29"/>
  <c r="J251" i="29"/>
  <c r="H251" i="29" s="1"/>
  <c r="I251" i="29"/>
  <c r="G251" i="29"/>
  <c r="F251" i="29"/>
  <c r="E251" i="29"/>
  <c r="D251" i="29"/>
  <c r="H250" i="29"/>
  <c r="C250" i="29"/>
  <c r="H249" i="29"/>
  <c r="C249" i="29"/>
  <c r="H248" i="29"/>
  <c r="C248" i="29"/>
  <c r="H247" i="29"/>
  <c r="C247" i="29"/>
  <c r="L246" i="29"/>
  <c r="K246" i="29"/>
  <c r="J246" i="29"/>
  <c r="I246" i="29"/>
  <c r="H246" i="29"/>
  <c r="G246" i="29"/>
  <c r="F246" i="29"/>
  <c r="E246" i="29"/>
  <c r="D246" i="29"/>
  <c r="C246" i="29" s="1"/>
  <c r="H245" i="29"/>
  <c r="C245" i="29"/>
  <c r="H244" i="29"/>
  <c r="C244" i="29"/>
  <c r="H243" i="29"/>
  <c r="C243" i="29"/>
  <c r="H242" i="29"/>
  <c r="C242" i="29"/>
  <c r="H241" i="29"/>
  <c r="C241" i="29"/>
  <c r="H240" i="29"/>
  <c r="C240" i="29"/>
  <c r="H239" i="29"/>
  <c r="C239" i="29"/>
  <c r="L238" i="29"/>
  <c r="K238" i="29"/>
  <c r="J238" i="29"/>
  <c r="H238" i="29" s="1"/>
  <c r="I238" i="29"/>
  <c r="G238" i="29"/>
  <c r="F238" i="29"/>
  <c r="E238" i="29"/>
  <c r="D238" i="29"/>
  <c r="H237" i="29"/>
  <c r="C237" i="29"/>
  <c r="H236" i="29"/>
  <c r="C236" i="29"/>
  <c r="L235" i="29"/>
  <c r="K235" i="29"/>
  <c r="J235" i="29"/>
  <c r="I235" i="29"/>
  <c r="H235" i="29"/>
  <c r="G235" i="29"/>
  <c r="F235" i="29"/>
  <c r="E235" i="29"/>
  <c r="D235" i="29"/>
  <c r="C235" i="29" s="1"/>
  <c r="H234" i="29"/>
  <c r="C234" i="29"/>
  <c r="L233" i="29"/>
  <c r="L231" i="29" s="1"/>
  <c r="L230" i="29" s="1"/>
  <c r="K233" i="29"/>
  <c r="J233" i="29"/>
  <c r="I233" i="29"/>
  <c r="G233" i="29"/>
  <c r="F233" i="29"/>
  <c r="F231" i="29" s="1"/>
  <c r="F230" i="29" s="1"/>
  <c r="E233" i="29"/>
  <c r="D233" i="29"/>
  <c r="H232" i="29"/>
  <c r="C232" i="29"/>
  <c r="K231" i="29"/>
  <c r="I231" i="29"/>
  <c r="G231" i="29"/>
  <c r="E231" i="29"/>
  <c r="K230" i="29"/>
  <c r="I230" i="29"/>
  <c r="G230" i="29"/>
  <c r="E230" i="29"/>
  <c r="H229" i="29"/>
  <c r="C229" i="29"/>
  <c r="H228" i="29"/>
  <c r="C228" i="29"/>
  <c r="L227" i="29"/>
  <c r="K227" i="29"/>
  <c r="J227" i="29"/>
  <c r="I227" i="29"/>
  <c r="H227" i="29"/>
  <c r="G227" i="29"/>
  <c r="F227" i="29"/>
  <c r="E227" i="29"/>
  <c r="D227" i="29"/>
  <c r="C227" i="29" s="1"/>
  <c r="H226" i="29"/>
  <c r="C226" i="29"/>
  <c r="H225" i="29"/>
  <c r="C225" i="29"/>
  <c r="H224" i="29"/>
  <c r="C224" i="29"/>
  <c r="H223" i="29"/>
  <c r="C223" i="29"/>
  <c r="H222" i="29"/>
  <c r="C222" i="29"/>
  <c r="H221" i="29"/>
  <c r="C221" i="29"/>
  <c r="H220" i="29"/>
  <c r="C220" i="29"/>
  <c r="H219" i="29"/>
  <c r="C219" i="29"/>
  <c r="H218" i="29"/>
  <c r="C218" i="29"/>
  <c r="H217" i="29"/>
  <c r="C217" i="29"/>
  <c r="L216" i="29"/>
  <c r="L204" i="29" s="1"/>
  <c r="K216" i="29"/>
  <c r="J216" i="29"/>
  <c r="I216" i="29"/>
  <c r="H216" i="29"/>
  <c r="G216" i="29"/>
  <c r="F216" i="29"/>
  <c r="E216" i="29"/>
  <c r="D216" i="29"/>
  <c r="H215" i="29"/>
  <c r="C215" i="29"/>
  <c r="H214" i="29"/>
  <c r="C214" i="29"/>
  <c r="H213" i="29"/>
  <c r="C213" i="29"/>
  <c r="H212" i="29"/>
  <c r="C212" i="29"/>
  <c r="H211" i="29"/>
  <c r="C211" i="29"/>
  <c r="H210" i="29"/>
  <c r="C210" i="29"/>
  <c r="H209" i="29"/>
  <c r="C209" i="29"/>
  <c r="H208" i="29"/>
  <c r="C208" i="29"/>
  <c r="H207" i="29"/>
  <c r="C207" i="29"/>
  <c r="H206" i="29"/>
  <c r="C206" i="29"/>
  <c r="L205" i="29"/>
  <c r="K205" i="29"/>
  <c r="J205" i="29"/>
  <c r="H205" i="29" s="1"/>
  <c r="I205" i="29"/>
  <c r="G205" i="29"/>
  <c r="F205" i="29"/>
  <c r="E205" i="29"/>
  <c r="D205" i="29"/>
  <c r="K204" i="29"/>
  <c r="J204" i="29"/>
  <c r="I204" i="29"/>
  <c r="G204" i="29"/>
  <c r="F204" i="29"/>
  <c r="E204" i="29"/>
  <c r="H203" i="29"/>
  <c r="C203" i="29"/>
  <c r="H202" i="29"/>
  <c r="C202" i="29"/>
  <c r="H201" i="29"/>
  <c r="C201" i="29"/>
  <c r="H200" i="29"/>
  <c r="C200" i="29"/>
  <c r="H199" i="29"/>
  <c r="C199" i="29"/>
  <c r="L198" i="29"/>
  <c r="K198" i="29"/>
  <c r="J198" i="29"/>
  <c r="H198" i="29" s="1"/>
  <c r="I198" i="29"/>
  <c r="G198" i="29"/>
  <c r="F198" i="29"/>
  <c r="F196" i="29" s="1"/>
  <c r="E198" i="29"/>
  <c r="D198" i="29"/>
  <c r="H197" i="29"/>
  <c r="C197" i="29"/>
  <c r="L196" i="29"/>
  <c r="L195" i="29" s="1"/>
  <c r="K196" i="29"/>
  <c r="K195" i="29" s="1"/>
  <c r="K194" i="29" s="1"/>
  <c r="I196" i="29"/>
  <c r="G196" i="29"/>
  <c r="G195" i="29" s="1"/>
  <c r="G194" i="29" s="1"/>
  <c r="E196" i="29"/>
  <c r="D196" i="29"/>
  <c r="I195" i="29"/>
  <c r="I194" i="29" s="1"/>
  <c r="I51" i="29" s="1"/>
  <c r="E195" i="29"/>
  <c r="E194" i="29" s="1"/>
  <c r="E51" i="29" s="1"/>
  <c r="H193" i="29"/>
  <c r="C193" i="29"/>
  <c r="L192" i="29"/>
  <c r="K192" i="29"/>
  <c r="K191" i="29" s="1"/>
  <c r="J192" i="29"/>
  <c r="I192" i="29"/>
  <c r="H192" i="29"/>
  <c r="G192" i="29"/>
  <c r="G191" i="29" s="1"/>
  <c r="F192" i="29"/>
  <c r="E192" i="29"/>
  <c r="D192" i="29"/>
  <c r="C192" i="29" s="1"/>
  <c r="L191" i="29"/>
  <c r="J191" i="29"/>
  <c r="I191" i="29"/>
  <c r="F191" i="29"/>
  <c r="E191" i="29"/>
  <c r="H190" i="29"/>
  <c r="C190" i="29"/>
  <c r="H189" i="29"/>
  <c r="C189" i="29"/>
  <c r="L188" i="29"/>
  <c r="K188" i="29"/>
  <c r="K187" i="29" s="1"/>
  <c r="J188" i="29"/>
  <c r="I188" i="29"/>
  <c r="H188" i="29"/>
  <c r="G188" i="29"/>
  <c r="G187" i="29" s="1"/>
  <c r="G52" i="29" s="1"/>
  <c r="G51" i="29" s="1"/>
  <c r="G50" i="29" s="1"/>
  <c r="F188" i="29"/>
  <c r="E188" i="29"/>
  <c r="D188" i="29"/>
  <c r="C188" i="29" s="1"/>
  <c r="L187" i="29"/>
  <c r="J187" i="29"/>
  <c r="I187" i="29"/>
  <c r="F187" i="29"/>
  <c r="E187" i="29"/>
  <c r="H186" i="29"/>
  <c r="C186" i="29"/>
  <c r="H185" i="29"/>
  <c r="C185" i="29"/>
  <c r="L184" i="29"/>
  <c r="K184" i="29"/>
  <c r="J184" i="29"/>
  <c r="I184" i="29"/>
  <c r="H184" i="29"/>
  <c r="G184" i="29"/>
  <c r="F184" i="29"/>
  <c r="E184" i="29"/>
  <c r="D184" i="29"/>
  <c r="C184" i="29" s="1"/>
  <c r="H183" i="29"/>
  <c r="C183" i="29"/>
  <c r="H182" i="29"/>
  <c r="C182" i="29"/>
  <c r="H181" i="29"/>
  <c r="C181" i="29"/>
  <c r="H180" i="29"/>
  <c r="C180" i="29"/>
  <c r="L179" i="29"/>
  <c r="K179" i="29"/>
  <c r="J179" i="29"/>
  <c r="I179" i="29"/>
  <c r="H179" i="29"/>
  <c r="G179" i="29"/>
  <c r="F179" i="29"/>
  <c r="E179" i="29"/>
  <c r="D179" i="29"/>
  <c r="C179" i="29" s="1"/>
  <c r="H178" i="29"/>
  <c r="C178" i="29"/>
  <c r="H177" i="29"/>
  <c r="C177" i="29"/>
  <c r="H176" i="29"/>
  <c r="C176" i="29"/>
  <c r="L175" i="29"/>
  <c r="K175" i="29"/>
  <c r="J175" i="29"/>
  <c r="I175" i="29"/>
  <c r="H175" i="29"/>
  <c r="G175" i="29"/>
  <c r="F175" i="29"/>
  <c r="E175" i="29"/>
  <c r="D175" i="29"/>
  <c r="C175" i="29" s="1"/>
  <c r="L174" i="29"/>
  <c r="L173" i="29" s="1"/>
  <c r="K174" i="29"/>
  <c r="J174" i="29"/>
  <c r="I174" i="29"/>
  <c r="H174" i="29"/>
  <c r="G174" i="29"/>
  <c r="F174" i="29"/>
  <c r="E174" i="29"/>
  <c r="D174" i="29"/>
  <c r="K173" i="29"/>
  <c r="J173" i="29"/>
  <c r="H173" i="29" s="1"/>
  <c r="I173" i="29"/>
  <c r="G173" i="29"/>
  <c r="F173" i="29"/>
  <c r="E173" i="29"/>
  <c r="H172" i="29"/>
  <c r="C172" i="29"/>
  <c r="H171" i="29"/>
  <c r="C171" i="29"/>
  <c r="H170" i="29"/>
  <c r="C170" i="29"/>
  <c r="H169" i="29"/>
  <c r="C169" i="29"/>
  <c r="H168" i="29"/>
  <c r="C168" i="29"/>
  <c r="H167" i="29"/>
  <c r="C167" i="29"/>
  <c r="L166" i="29"/>
  <c r="K166" i="29"/>
  <c r="J166" i="29"/>
  <c r="I166" i="29"/>
  <c r="G166" i="29"/>
  <c r="F166" i="29"/>
  <c r="F165" i="29" s="1"/>
  <c r="E166" i="29"/>
  <c r="D166" i="29"/>
  <c r="L165" i="29"/>
  <c r="K165" i="29"/>
  <c r="I165" i="29"/>
  <c r="G165" i="29"/>
  <c r="E165" i="29"/>
  <c r="D165" i="29"/>
  <c r="H164" i="29"/>
  <c r="C164" i="29"/>
  <c r="H163" i="29"/>
  <c r="C163" i="29"/>
  <c r="H162" i="29"/>
  <c r="C162" i="29"/>
  <c r="H161" i="29"/>
  <c r="C161" i="29"/>
  <c r="L160" i="29"/>
  <c r="K160" i="29"/>
  <c r="J160" i="29"/>
  <c r="I160" i="29"/>
  <c r="H160" i="29"/>
  <c r="G160" i="29"/>
  <c r="F160" i="29"/>
  <c r="E160" i="29"/>
  <c r="D160" i="29"/>
  <c r="C160" i="29" s="1"/>
  <c r="H159" i="29"/>
  <c r="C159" i="29"/>
  <c r="H158" i="29"/>
  <c r="C158" i="29"/>
  <c r="H157" i="29"/>
  <c r="C157" i="29"/>
  <c r="H156" i="29"/>
  <c r="C156" i="29"/>
  <c r="H155" i="29"/>
  <c r="C155" i="29"/>
  <c r="H154" i="29"/>
  <c r="C154" i="29"/>
  <c r="H153" i="29"/>
  <c r="C153" i="29"/>
  <c r="H152" i="29"/>
  <c r="C152" i="29"/>
  <c r="L151" i="29"/>
  <c r="K151" i="29"/>
  <c r="J151" i="29"/>
  <c r="H151" i="29" s="1"/>
  <c r="I151" i="29"/>
  <c r="G151" i="29"/>
  <c r="F151" i="29"/>
  <c r="E151" i="29"/>
  <c r="D151" i="29"/>
  <c r="H150" i="29"/>
  <c r="C150" i="29"/>
  <c r="H149" i="29"/>
  <c r="C149" i="29"/>
  <c r="H148" i="29"/>
  <c r="C148" i="29"/>
  <c r="H147" i="29"/>
  <c r="C147" i="29"/>
  <c r="H146" i="29"/>
  <c r="C146" i="29"/>
  <c r="H145" i="29"/>
  <c r="C145" i="29"/>
  <c r="L144" i="29"/>
  <c r="K144" i="29"/>
  <c r="J144" i="29"/>
  <c r="H144" i="29" s="1"/>
  <c r="I144" i="29"/>
  <c r="G144" i="29"/>
  <c r="F144" i="29"/>
  <c r="F130" i="29" s="1"/>
  <c r="E144" i="29"/>
  <c r="D144" i="29"/>
  <c r="H143" i="29"/>
  <c r="C143" i="29"/>
  <c r="H142" i="29"/>
  <c r="C142" i="29"/>
  <c r="L141" i="29"/>
  <c r="K141" i="29"/>
  <c r="J141" i="29"/>
  <c r="I141" i="29"/>
  <c r="H141" i="29"/>
  <c r="G141" i="29"/>
  <c r="F141" i="29"/>
  <c r="E141" i="29"/>
  <c r="D141" i="29"/>
  <c r="C141" i="29" s="1"/>
  <c r="H140" i="29"/>
  <c r="C140" i="29"/>
  <c r="H139" i="29"/>
  <c r="C139" i="29"/>
  <c r="H138" i="29"/>
  <c r="C138" i="29"/>
  <c r="H137" i="29"/>
  <c r="C137" i="29"/>
  <c r="L136" i="29"/>
  <c r="K136" i="29"/>
  <c r="J136" i="29"/>
  <c r="I136" i="29"/>
  <c r="H136" i="29"/>
  <c r="G136" i="29"/>
  <c r="F136" i="29"/>
  <c r="E136" i="29"/>
  <c r="D136" i="29"/>
  <c r="H135" i="29"/>
  <c r="C135" i="29"/>
  <c r="H134" i="29"/>
  <c r="C134" i="29"/>
  <c r="H133" i="29"/>
  <c r="C133" i="29"/>
  <c r="H132" i="29"/>
  <c r="C132" i="29"/>
  <c r="L131" i="29"/>
  <c r="K131" i="29"/>
  <c r="J131" i="29"/>
  <c r="H131" i="29" s="1"/>
  <c r="I131" i="29"/>
  <c r="G131" i="29"/>
  <c r="F131" i="29"/>
  <c r="E131" i="29"/>
  <c r="D131" i="29"/>
  <c r="K130" i="29"/>
  <c r="J130" i="29"/>
  <c r="I130" i="29"/>
  <c r="G130" i="29"/>
  <c r="E130" i="29"/>
  <c r="H129" i="29"/>
  <c r="H128" i="29" s="1"/>
  <c r="C129" i="29"/>
  <c r="L128" i="29"/>
  <c r="K128" i="29"/>
  <c r="J128" i="29"/>
  <c r="I128" i="29"/>
  <c r="G128" i="29"/>
  <c r="F128" i="29"/>
  <c r="E128" i="29"/>
  <c r="D128" i="29"/>
  <c r="C128" i="29"/>
  <c r="H127" i="29"/>
  <c r="C127" i="29"/>
  <c r="H126" i="29"/>
  <c r="C126" i="29"/>
  <c r="H125" i="29"/>
  <c r="C125" i="29"/>
  <c r="H124" i="29"/>
  <c r="C124" i="29"/>
  <c r="H123" i="29"/>
  <c r="C123" i="29"/>
  <c r="L122" i="29"/>
  <c r="K122" i="29"/>
  <c r="J122" i="29"/>
  <c r="H122" i="29" s="1"/>
  <c r="I122" i="29"/>
  <c r="G122" i="29"/>
  <c r="F122" i="29"/>
  <c r="E122" i="29"/>
  <c r="D122" i="29"/>
  <c r="H121" i="29"/>
  <c r="C121" i="29"/>
  <c r="H120" i="29"/>
  <c r="C120" i="29"/>
  <c r="H119" i="29"/>
  <c r="C119" i="29"/>
  <c r="H118" i="29"/>
  <c r="C118" i="29"/>
  <c r="H117" i="29"/>
  <c r="C117" i="29"/>
  <c r="L116" i="29"/>
  <c r="K116" i="29"/>
  <c r="J116" i="29"/>
  <c r="I116" i="29"/>
  <c r="H116" i="29"/>
  <c r="G116" i="29"/>
  <c r="F116" i="29"/>
  <c r="E116" i="29"/>
  <c r="D116" i="29"/>
  <c r="C116" i="29" s="1"/>
  <c r="H115" i="29"/>
  <c r="C115" i="29"/>
  <c r="H114" i="29"/>
  <c r="C114" i="29"/>
  <c r="H113" i="29"/>
  <c r="C113" i="29"/>
  <c r="L112" i="29"/>
  <c r="K112" i="29"/>
  <c r="J112" i="29"/>
  <c r="I112" i="29"/>
  <c r="H112" i="29"/>
  <c r="G112" i="29"/>
  <c r="F112" i="29"/>
  <c r="E112" i="29"/>
  <c r="D112" i="29"/>
  <c r="C112" i="29" s="1"/>
  <c r="H111" i="29"/>
  <c r="C111" i="29"/>
  <c r="H110" i="29"/>
  <c r="C110" i="29"/>
  <c r="H109" i="29"/>
  <c r="C109" i="29"/>
  <c r="H108" i="29"/>
  <c r="C108" i="29"/>
  <c r="H107" i="29"/>
  <c r="C107" i="29"/>
  <c r="H106" i="29"/>
  <c r="C106" i="29"/>
  <c r="H105" i="29"/>
  <c r="C105" i="29"/>
  <c r="H104" i="29"/>
  <c r="C104" i="29"/>
  <c r="L103" i="29"/>
  <c r="L83" i="29" s="1"/>
  <c r="K103" i="29"/>
  <c r="J103" i="29"/>
  <c r="I103" i="29"/>
  <c r="H103" i="29"/>
  <c r="G103" i="29"/>
  <c r="F103" i="29"/>
  <c r="E103" i="29"/>
  <c r="D103" i="29"/>
  <c r="H102" i="29"/>
  <c r="C102" i="29"/>
  <c r="H101" i="29"/>
  <c r="C101" i="29"/>
  <c r="H100" i="29"/>
  <c r="C100" i="29"/>
  <c r="H99" i="29"/>
  <c r="C99" i="29"/>
  <c r="H98" i="29"/>
  <c r="C98" i="29"/>
  <c r="H97" i="29"/>
  <c r="C97" i="29"/>
  <c r="H96" i="29"/>
  <c r="C96" i="29"/>
  <c r="L95" i="29"/>
  <c r="K95" i="29"/>
  <c r="J95" i="29"/>
  <c r="I95" i="29"/>
  <c r="H95" i="29"/>
  <c r="G95" i="29"/>
  <c r="F95" i="29"/>
  <c r="E95" i="29"/>
  <c r="D95" i="29"/>
  <c r="C95" i="29" s="1"/>
  <c r="H94" i="29"/>
  <c r="C94" i="29"/>
  <c r="H93" i="29"/>
  <c r="C93" i="29"/>
  <c r="H92" i="29"/>
  <c r="C92" i="29"/>
  <c r="H91" i="29"/>
  <c r="C91" i="29"/>
  <c r="H90" i="29"/>
  <c r="C90" i="29"/>
  <c r="L89" i="29"/>
  <c r="K89" i="29"/>
  <c r="J89" i="29"/>
  <c r="I89" i="29"/>
  <c r="G89" i="29"/>
  <c r="F89" i="29"/>
  <c r="F83" i="29" s="1"/>
  <c r="E89" i="29"/>
  <c r="D89" i="29"/>
  <c r="H88" i="29"/>
  <c r="C88" i="29"/>
  <c r="H87" i="29"/>
  <c r="C87" i="29"/>
  <c r="H86" i="29"/>
  <c r="C86" i="29"/>
  <c r="H85" i="29"/>
  <c r="C85" i="29"/>
  <c r="L84" i="29"/>
  <c r="K84" i="29"/>
  <c r="J84" i="29"/>
  <c r="I84" i="29"/>
  <c r="H84" i="29"/>
  <c r="G84" i="29"/>
  <c r="F84" i="29"/>
  <c r="E84" i="29"/>
  <c r="D84" i="29"/>
  <c r="C84" i="29" s="1"/>
  <c r="K83" i="29"/>
  <c r="I83" i="29"/>
  <c r="G83" i="29"/>
  <c r="E83" i="29"/>
  <c r="H82" i="29"/>
  <c r="C82" i="29"/>
  <c r="H81" i="29"/>
  <c r="C81" i="29"/>
  <c r="L80" i="29"/>
  <c r="K80" i="29"/>
  <c r="J80" i="29"/>
  <c r="H80" i="29" s="1"/>
  <c r="I80" i="29"/>
  <c r="G80" i="29"/>
  <c r="F80" i="29"/>
  <c r="E80" i="29"/>
  <c r="D80" i="29"/>
  <c r="H79" i="29"/>
  <c r="C79" i="29"/>
  <c r="H78" i="29"/>
  <c r="C78" i="29"/>
  <c r="L77" i="29"/>
  <c r="K77" i="29"/>
  <c r="J77" i="29"/>
  <c r="I77" i="29"/>
  <c r="G77" i="29"/>
  <c r="F77" i="29"/>
  <c r="F76" i="29" s="1"/>
  <c r="E77" i="29"/>
  <c r="D77" i="29"/>
  <c r="L76" i="29"/>
  <c r="K76" i="29"/>
  <c r="I76" i="29"/>
  <c r="G76" i="29"/>
  <c r="E76" i="29"/>
  <c r="D76" i="29"/>
  <c r="K75" i="29"/>
  <c r="I75" i="29"/>
  <c r="G75" i="29"/>
  <c r="E75" i="29"/>
  <c r="H74" i="29"/>
  <c r="C74" i="29"/>
  <c r="H73" i="29"/>
  <c r="C73" i="29"/>
  <c r="H72" i="29"/>
  <c r="C72" i="29"/>
  <c r="H71" i="29"/>
  <c r="C71" i="29"/>
  <c r="H70" i="29"/>
  <c r="C70" i="29"/>
  <c r="L69" i="29"/>
  <c r="L67" i="29" s="1"/>
  <c r="K69" i="29"/>
  <c r="J69" i="29"/>
  <c r="I69" i="29"/>
  <c r="H69" i="29"/>
  <c r="G69" i="29"/>
  <c r="F69" i="29"/>
  <c r="E69" i="29"/>
  <c r="D69" i="29"/>
  <c r="C69" i="29" s="1"/>
  <c r="H68" i="29"/>
  <c r="C68" i="29"/>
  <c r="K67" i="29"/>
  <c r="J67" i="29"/>
  <c r="H67" i="29" s="1"/>
  <c r="I67" i="29"/>
  <c r="G67" i="29"/>
  <c r="F67" i="29"/>
  <c r="F53" i="29" s="1"/>
  <c r="E67" i="29"/>
  <c r="H66" i="29"/>
  <c r="C66" i="29"/>
  <c r="H65" i="29"/>
  <c r="C65" i="29"/>
  <c r="H64" i="29"/>
  <c r="C64" i="29"/>
  <c r="H63" i="29"/>
  <c r="C63" i="29"/>
  <c r="H62" i="29"/>
  <c r="C62" i="29"/>
  <c r="H61" i="29"/>
  <c r="C61" i="29"/>
  <c r="H60" i="29"/>
  <c r="C60" i="29"/>
  <c r="H59" i="29"/>
  <c r="C59" i="29"/>
  <c r="L58" i="29"/>
  <c r="K58" i="29"/>
  <c r="J58" i="29"/>
  <c r="I58" i="29"/>
  <c r="H58" i="29"/>
  <c r="G58" i="29"/>
  <c r="F58" i="29"/>
  <c r="E58" i="29"/>
  <c r="D58" i="29"/>
  <c r="C58" i="29" s="1"/>
  <c r="H57" i="29"/>
  <c r="C57" i="29"/>
  <c r="H56" i="29"/>
  <c r="C56" i="29"/>
  <c r="L55" i="29"/>
  <c r="L54" i="29" s="1"/>
  <c r="K55" i="29"/>
  <c r="J55" i="29"/>
  <c r="I55" i="29"/>
  <c r="H55" i="29"/>
  <c r="G55" i="29"/>
  <c r="F55" i="29"/>
  <c r="E55" i="29"/>
  <c r="D55" i="29"/>
  <c r="K54" i="29"/>
  <c r="J54" i="29"/>
  <c r="H54" i="29" s="1"/>
  <c r="I54" i="29"/>
  <c r="G54" i="29"/>
  <c r="F54" i="29"/>
  <c r="E54" i="29"/>
  <c r="K53" i="29"/>
  <c r="I53" i="29"/>
  <c r="G53" i="29"/>
  <c r="E53" i="29"/>
  <c r="I52" i="29"/>
  <c r="E52" i="29"/>
  <c r="H47" i="29"/>
  <c r="C47" i="29"/>
  <c r="H46" i="29"/>
  <c r="C46" i="29"/>
  <c r="L45" i="29"/>
  <c r="G45" i="29"/>
  <c r="H44" i="29"/>
  <c r="C44" i="29"/>
  <c r="K43" i="29"/>
  <c r="J43" i="29"/>
  <c r="I43" i="29"/>
  <c r="F43" i="29"/>
  <c r="E43" i="29"/>
  <c r="D43" i="29"/>
  <c r="H42" i="29"/>
  <c r="C42" i="29"/>
  <c r="I41" i="29"/>
  <c r="H41" i="29" s="1"/>
  <c r="D41" i="29"/>
  <c r="H40" i="29"/>
  <c r="C40" i="29"/>
  <c r="H39" i="29"/>
  <c r="C39" i="29"/>
  <c r="H38" i="29"/>
  <c r="C38" i="29"/>
  <c r="H37" i="29"/>
  <c r="C37" i="29"/>
  <c r="K36" i="29"/>
  <c r="H36" i="29" s="1"/>
  <c r="F36" i="29"/>
  <c r="C36" i="29" s="1"/>
  <c r="H35" i="29"/>
  <c r="C35" i="29"/>
  <c r="H34" i="29"/>
  <c r="C34" i="29"/>
  <c r="K33" i="29"/>
  <c r="H33" i="29" s="1"/>
  <c r="F33" i="29"/>
  <c r="C33" i="29" s="1"/>
  <c r="H32" i="29"/>
  <c r="C32" i="29"/>
  <c r="K31" i="29"/>
  <c r="H31" i="29" s="1"/>
  <c r="F31" i="29"/>
  <c r="C31" i="29" s="1"/>
  <c r="H30" i="29"/>
  <c r="C30" i="29"/>
  <c r="H29" i="29"/>
  <c r="C29" i="29"/>
  <c r="H28" i="29"/>
  <c r="C28" i="29"/>
  <c r="K27" i="29"/>
  <c r="F27" i="29"/>
  <c r="C27" i="29" s="1"/>
  <c r="F26" i="29"/>
  <c r="H25" i="29"/>
  <c r="C25" i="29"/>
  <c r="C24" i="29"/>
  <c r="H23" i="29"/>
  <c r="C23" i="29"/>
  <c r="H22" i="29"/>
  <c r="C22" i="29"/>
  <c r="L21" i="29"/>
  <c r="K21" i="29"/>
  <c r="K289" i="29" s="1"/>
  <c r="K288" i="29" s="1"/>
  <c r="J21" i="29"/>
  <c r="I21" i="29"/>
  <c r="G21" i="29"/>
  <c r="G289" i="29" s="1"/>
  <c r="G288" i="29" s="1"/>
  <c r="F21" i="29"/>
  <c r="E21" i="29"/>
  <c r="E289" i="29" s="1"/>
  <c r="E288" i="29" s="1"/>
  <c r="D21" i="29"/>
  <c r="C21" i="29"/>
  <c r="J20" i="29"/>
  <c r="G20" i="29"/>
  <c r="H298" i="28"/>
  <c r="C298" i="28"/>
  <c r="H297" i="28"/>
  <c r="C297" i="28"/>
  <c r="H296" i="28"/>
  <c r="C296" i="28"/>
  <c r="H295" i="28"/>
  <c r="C295" i="28"/>
  <c r="H294" i="28"/>
  <c r="C294" i="28"/>
  <c r="H293" i="28"/>
  <c r="C293" i="28"/>
  <c r="H292" i="28"/>
  <c r="C292" i="28"/>
  <c r="H291" i="28"/>
  <c r="C291" i="28"/>
  <c r="L290" i="28"/>
  <c r="K290" i="28"/>
  <c r="J290" i="28"/>
  <c r="I290" i="28"/>
  <c r="H290" i="28"/>
  <c r="G290" i="28"/>
  <c r="F290" i="28"/>
  <c r="E290" i="28"/>
  <c r="D290" i="28"/>
  <c r="C290" i="28"/>
  <c r="E289" i="28"/>
  <c r="E288" i="28" s="1"/>
  <c r="H285" i="28"/>
  <c r="C285" i="28"/>
  <c r="H284" i="28"/>
  <c r="C284" i="28"/>
  <c r="L283" i="28"/>
  <c r="K283" i="28"/>
  <c r="J283" i="28"/>
  <c r="I283" i="28"/>
  <c r="G283" i="28"/>
  <c r="F283" i="28"/>
  <c r="E283" i="28"/>
  <c r="D283" i="28"/>
  <c r="H282" i="28"/>
  <c r="C282" i="28"/>
  <c r="L281" i="28"/>
  <c r="K281" i="28"/>
  <c r="J281" i="28"/>
  <c r="H281" i="28" s="1"/>
  <c r="I281" i="28"/>
  <c r="G281" i="28"/>
  <c r="F281" i="28"/>
  <c r="C281" i="28" s="1"/>
  <c r="E281" i="28"/>
  <c r="D281" i="28"/>
  <c r="H280" i="28"/>
  <c r="C280" i="28"/>
  <c r="H279" i="28"/>
  <c r="C279" i="28"/>
  <c r="H278" i="28"/>
  <c r="C278" i="28"/>
  <c r="H277" i="28"/>
  <c r="C277" i="28"/>
  <c r="L276" i="28"/>
  <c r="L270" i="28" s="1"/>
  <c r="K276" i="28"/>
  <c r="J276" i="28"/>
  <c r="I276" i="28"/>
  <c r="H276" i="28"/>
  <c r="G276" i="28"/>
  <c r="F276" i="28"/>
  <c r="E276" i="28"/>
  <c r="D276" i="28"/>
  <c r="H275" i="28"/>
  <c r="C275" i="28"/>
  <c r="H274" i="28"/>
  <c r="C274" i="28"/>
  <c r="H273" i="28"/>
  <c r="C273" i="28"/>
  <c r="L272" i="28"/>
  <c r="K272" i="28"/>
  <c r="J272" i="28"/>
  <c r="I272" i="28"/>
  <c r="H272" i="28"/>
  <c r="G272" i="28"/>
  <c r="F272" i="28"/>
  <c r="E272" i="28"/>
  <c r="D272" i="28"/>
  <c r="C272" i="28" s="1"/>
  <c r="H271" i="28"/>
  <c r="C271" i="28"/>
  <c r="K270" i="28"/>
  <c r="J270" i="28"/>
  <c r="I270" i="28"/>
  <c r="I269" i="28" s="1"/>
  <c r="G270" i="28"/>
  <c r="F270" i="28"/>
  <c r="E270" i="28"/>
  <c r="E269" i="28" s="1"/>
  <c r="K269" i="28"/>
  <c r="J269" i="28"/>
  <c r="G269" i="28"/>
  <c r="F269" i="28"/>
  <c r="H268" i="28"/>
  <c r="C268" i="28"/>
  <c r="H267" i="28"/>
  <c r="C267" i="28"/>
  <c r="H266" i="28"/>
  <c r="C266" i="28"/>
  <c r="H265" i="28"/>
  <c r="C265" i="28"/>
  <c r="L264" i="28"/>
  <c r="K264" i="28"/>
  <c r="J264" i="28"/>
  <c r="I264" i="28"/>
  <c r="H264" i="28"/>
  <c r="G264" i="28"/>
  <c r="F264" i="28"/>
  <c r="E264" i="28"/>
  <c r="D264" i="28"/>
  <c r="C264" i="28" s="1"/>
  <c r="H263" i="28"/>
  <c r="C263" i="28"/>
  <c r="H262" i="28"/>
  <c r="C262" i="28"/>
  <c r="H261" i="28"/>
  <c r="C261" i="28"/>
  <c r="L260" i="28"/>
  <c r="L259" i="28" s="1"/>
  <c r="K260" i="28"/>
  <c r="J260" i="28"/>
  <c r="I260" i="28"/>
  <c r="I259" i="28" s="1"/>
  <c r="H260" i="28"/>
  <c r="G260" i="28"/>
  <c r="F260" i="28"/>
  <c r="E260" i="28"/>
  <c r="E259" i="28" s="1"/>
  <c r="D260" i="28"/>
  <c r="K259" i="28"/>
  <c r="J259" i="28"/>
  <c r="G259" i="28"/>
  <c r="F259" i="28"/>
  <c r="H258" i="28"/>
  <c r="C258" i="28"/>
  <c r="H257" i="28"/>
  <c r="C257" i="28"/>
  <c r="H256" i="28"/>
  <c r="C256" i="28"/>
  <c r="H255" i="28"/>
  <c r="C255" i="28"/>
  <c r="H254" i="28"/>
  <c r="C254" i="28"/>
  <c r="H253" i="28"/>
  <c r="C253" i="28"/>
  <c r="L252" i="28"/>
  <c r="L251" i="28" s="1"/>
  <c r="K252" i="28"/>
  <c r="J252" i="28"/>
  <c r="I252" i="28"/>
  <c r="I251" i="28" s="1"/>
  <c r="H251" i="28" s="1"/>
  <c r="H252" i="28"/>
  <c r="G252" i="28"/>
  <c r="F252" i="28"/>
  <c r="E252" i="28"/>
  <c r="E251" i="28" s="1"/>
  <c r="D252" i="28"/>
  <c r="K251" i="28"/>
  <c r="J251" i="28"/>
  <c r="G251" i="28"/>
  <c r="F251" i="28"/>
  <c r="H250" i="28"/>
  <c r="C250" i="28"/>
  <c r="H249" i="28"/>
  <c r="C249" i="28"/>
  <c r="H248" i="28"/>
  <c r="C248" i="28"/>
  <c r="H247" i="28"/>
  <c r="C247" i="28"/>
  <c r="L246" i="28"/>
  <c r="K246" i="28"/>
  <c r="J246" i="28"/>
  <c r="I246" i="28"/>
  <c r="H246" i="28"/>
  <c r="G246" i="28"/>
  <c r="F246" i="28"/>
  <c r="E246" i="28"/>
  <c r="D246" i="28"/>
  <c r="C246" i="28" s="1"/>
  <c r="H245" i="28"/>
  <c r="C245" i="28"/>
  <c r="H244" i="28"/>
  <c r="C244" i="28"/>
  <c r="H243" i="28"/>
  <c r="C243" i="28"/>
  <c r="H242" i="28"/>
  <c r="C242" i="28"/>
  <c r="H241" i="28"/>
  <c r="C241" i="28"/>
  <c r="H240" i="28"/>
  <c r="C240" i="28"/>
  <c r="H239" i="28"/>
  <c r="C239" i="28"/>
  <c r="L238" i="28"/>
  <c r="K238" i="28"/>
  <c r="J238" i="28"/>
  <c r="I238" i="28"/>
  <c r="I231" i="28" s="1"/>
  <c r="H238" i="28"/>
  <c r="G238" i="28"/>
  <c r="F238" i="28"/>
  <c r="E238" i="28"/>
  <c r="E231" i="28" s="1"/>
  <c r="E230" i="28" s="1"/>
  <c r="D238" i="28"/>
  <c r="H237" i="28"/>
  <c r="C237" i="28"/>
  <c r="H236" i="28"/>
  <c r="C236" i="28"/>
  <c r="L235" i="28"/>
  <c r="K235" i="28"/>
  <c r="J235" i="28"/>
  <c r="H235" i="28" s="1"/>
  <c r="I235" i="28"/>
  <c r="G235" i="28"/>
  <c r="F235" i="28"/>
  <c r="C235" i="28" s="1"/>
  <c r="E235" i="28"/>
  <c r="D235" i="28"/>
  <c r="H234" i="28"/>
  <c r="C234" i="28"/>
  <c r="L233" i="28"/>
  <c r="K233" i="28"/>
  <c r="J233" i="28"/>
  <c r="I233" i="28"/>
  <c r="G233" i="28"/>
  <c r="F233" i="28"/>
  <c r="C233" i="28" s="1"/>
  <c r="E233" i="28"/>
  <c r="D233" i="28"/>
  <c r="H232" i="28"/>
  <c r="C232" i="28"/>
  <c r="K231" i="28"/>
  <c r="K230" i="28" s="1"/>
  <c r="G231" i="28"/>
  <c r="G230" i="28" s="1"/>
  <c r="H229" i="28"/>
  <c r="C229" i="28"/>
  <c r="H228" i="28"/>
  <c r="C228" i="28"/>
  <c r="L227" i="28"/>
  <c r="K227" i="28"/>
  <c r="J227" i="28"/>
  <c r="H227" i="28" s="1"/>
  <c r="I227" i="28"/>
  <c r="G227" i="28"/>
  <c r="F227" i="28"/>
  <c r="C227" i="28" s="1"/>
  <c r="E227" i="28"/>
  <c r="D227" i="28"/>
  <c r="H226" i="28"/>
  <c r="C226" i="28"/>
  <c r="H225" i="28"/>
  <c r="C225" i="28"/>
  <c r="H224" i="28"/>
  <c r="C224" i="28"/>
  <c r="H223" i="28"/>
  <c r="C223" i="28"/>
  <c r="H222" i="28"/>
  <c r="C222" i="28"/>
  <c r="H221" i="28"/>
  <c r="C221" i="28"/>
  <c r="H220" i="28"/>
  <c r="C220" i="28"/>
  <c r="H219" i="28"/>
  <c r="C219" i="28"/>
  <c r="H218" i="28"/>
  <c r="C218" i="28"/>
  <c r="H217" i="28"/>
  <c r="C217" i="28"/>
  <c r="L216" i="28"/>
  <c r="K216" i="28"/>
  <c r="J216" i="28"/>
  <c r="I216" i="28"/>
  <c r="H216" i="28"/>
  <c r="G216" i="28"/>
  <c r="F216" i="28"/>
  <c r="E216" i="28"/>
  <c r="D216" i="28"/>
  <c r="C216" i="28" s="1"/>
  <c r="H215" i="28"/>
  <c r="C215" i="28"/>
  <c r="H214" i="28"/>
  <c r="C214" i="28"/>
  <c r="H213" i="28"/>
  <c r="C213" i="28"/>
  <c r="H212" i="28"/>
  <c r="C212" i="28"/>
  <c r="H211" i="28"/>
  <c r="C211" i="28"/>
  <c r="H210" i="28"/>
  <c r="C210" i="28"/>
  <c r="H209" i="28"/>
  <c r="C209" i="28"/>
  <c r="H208" i="28"/>
  <c r="C208" i="28"/>
  <c r="H207" i="28"/>
  <c r="C207" i="28"/>
  <c r="H206" i="28"/>
  <c r="C206" i="28"/>
  <c r="L205" i="28"/>
  <c r="K205" i="28"/>
  <c r="K204" i="28" s="1"/>
  <c r="K195" i="28" s="1"/>
  <c r="J205" i="28"/>
  <c r="I205" i="28"/>
  <c r="G205" i="28"/>
  <c r="G204" i="28" s="1"/>
  <c r="G195" i="28" s="1"/>
  <c r="G194" i="28" s="1"/>
  <c r="F205" i="28"/>
  <c r="E205" i="28"/>
  <c r="D205" i="28"/>
  <c r="L204" i="28"/>
  <c r="I204" i="28"/>
  <c r="E204" i="28"/>
  <c r="D204" i="28"/>
  <c r="H203" i="28"/>
  <c r="C203" i="28"/>
  <c r="H202" i="28"/>
  <c r="C202" i="28"/>
  <c r="H201" i="28"/>
  <c r="C201" i="28"/>
  <c r="H200" i="28"/>
  <c r="C200" i="28"/>
  <c r="H199" i="28"/>
  <c r="C199" i="28"/>
  <c r="L198" i="28"/>
  <c r="K198" i="28"/>
  <c r="J198" i="28"/>
  <c r="I198" i="28"/>
  <c r="H198" i="28"/>
  <c r="G198" i="28"/>
  <c r="F198" i="28"/>
  <c r="E198" i="28"/>
  <c r="D198" i="28"/>
  <c r="C198" i="28" s="1"/>
  <c r="H197" i="28"/>
  <c r="C197" i="28"/>
  <c r="L196" i="28"/>
  <c r="K196" i="28"/>
  <c r="J196" i="28"/>
  <c r="I196" i="28"/>
  <c r="I195" i="28" s="1"/>
  <c r="H196" i="28"/>
  <c r="G196" i="28"/>
  <c r="F196" i="28"/>
  <c r="E196" i="28"/>
  <c r="E195" i="28" s="1"/>
  <c r="D196" i="28"/>
  <c r="H193" i="28"/>
  <c r="C193" i="28"/>
  <c r="L192" i="28"/>
  <c r="L191" i="28" s="1"/>
  <c r="K192" i="28"/>
  <c r="J192" i="28"/>
  <c r="I192" i="28"/>
  <c r="I191" i="28" s="1"/>
  <c r="H192" i="28"/>
  <c r="G192" i="28"/>
  <c r="F192" i="28"/>
  <c r="E192" i="28"/>
  <c r="E191" i="28" s="1"/>
  <c r="D192" i="28"/>
  <c r="K191" i="28"/>
  <c r="J191" i="28"/>
  <c r="J187" i="28" s="1"/>
  <c r="G191" i="28"/>
  <c r="F191" i="28"/>
  <c r="F187" i="28" s="1"/>
  <c r="H190" i="28"/>
  <c r="C190" i="28"/>
  <c r="H189" i="28"/>
  <c r="C189" i="28"/>
  <c r="L188" i="28"/>
  <c r="K188" i="28"/>
  <c r="J188" i="28"/>
  <c r="I188" i="28"/>
  <c r="I187" i="28" s="1"/>
  <c r="H188" i="28"/>
  <c r="G188" i="28"/>
  <c r="F188" i="28"/>
  <c r="E188" i="28"/>
  <c r="E187" i="28" s="1"/>
  <c r="D188" i="28"/>
  <c r="K187" i="28"/>
  <c r="G187" i="28"/>
  <c r="H186" i="28"/>
  <c r="C186" i="28"/>
  <c r="H185" i="28"/>
  <c r="C185" i="28"/>
  <c r="L184" i="28"/>
  <c r="K184" i="28"/>
  <c r="J184" i="28"/>
  <c r="I184" i="28"/>
  <c r="H184" i="28"/>
  <c r="G184" i="28"/>
  <c r="F184" i="28"/>
  <c r="E184" i="28"/>
  <c r="D184" i="28"/>
  <c r="C184" i="28" s="1"/>
  <c r="H183" i="28"/>
  <c r="C183" i="28"/>
  <c r="H182" i="28"/>
  <c r="C182" i="28"/>
  <c r="H181" i="28"/>
  <c r="C181" i="28"/>
  <c r="H180" i="28"/>
  <c r="C180" i="28"/>
  <c r="L179" i="28"/>
  <c r="K179" i="28"/>
  <c r="J179" i="28"/>
  <c r="H179" i="28" s="1"/>
  <c r="I179" i="28"/>
  <c r="G179" i="28"/>
  <c r="F179" i="28"/>
  <c r="C179" i="28" s="1"/>
  <c r="E179" i="28"/>
  <c r="D179" i="28"/>
  <c r="H178" i="28"/>
  <c r="C178" i="28"/>
  <c r="H177" i="28"/>
  <c r="C177" i="28"/>
  <c r="H176" i="28"/>
  <c r="C176" i="28"/>
  <c r="L175" i="28"/>
  <c r="K175" i="28"/>
  <c r="K174" i="28" s="1"/>
  <c r="K173" i="28" s="1"/>
  <c r="J175" i="28"/>
  <c r="I175" i="28"/>
  <c r="G175" i="28"/>
  <c r="G174" i="28" s="1"/>
  <c r="G173" i="28" s="1"/>
  <c r="F175" i="28"/>
  <c r="E175" i="28"/>
  <c r="D175" i="28"/>
  <c r="L174" i="28"/>
  <c r="I174" i="28"/>
  <c r="I173" i="28" s="1"/>
  <c r="E174" i="28"/>
  <c r="E173" i="28" s="1"/>
  <c r="D174" i="28"/>
  <c r="H172" i="28"/>
  <c r="C172" i="28"/>
  <c r="H171" i="28"/>
  <c r="C171" i="28"/>
  <c r="H170" i="28"/>
  <c r="C170" i="28"/>
  <c r="H169" i="28"/>
  <c r="C169" i="28"/>
  <c r="H168" i="28"/>
  <c r="C168" i="28"/>
  <c r="H167" i="28"/>
  <c r="C167" i="28"/>
  <c r="L166" i="28"/>
  <c r="L165" i="28" s="1"/>
  <c r="K166" i="28"/>
  <c r="J166" i="28"/>
  <c r="I166" i="28"/>
  <c r="I165" i="28" s="1"/>
  <c r="H166" i="28"/>
  <c r="G166" i="28"/>
  <c r="F166" i="28"/>
  <c r="E166" i="28"/>
  <c r="E165" i="28" s="1"/>
  <c r="D166" i="28"/>
  <c r="K165" i="28"/>
  <c r="J165" i="28"/>
  <c r="G165" i="28"/>
  <c r="F165" i="28"/>
  <c r="H164" i="28"/>
  <c r="C164" i="28"/>
  <c r="H163" i="28"/>
  <c r="C163" i="28"/>
  <c r="H162" i="28"/>
  <c r="C162" i="28"/>
  <c r="H161" i="28"/>
  <c r="C161" i="28"/>
  <c r="L160" i="28"/>
  <c r="K160" i="28"/>
  <c r="J160" i="28"/>
  <c r="I160" i="28"/>
  <c r="H160" i="28"/>
  <c r="G160" i="28"/>
  <c r="F160" i="28"/>
  <c r="E160" i="28"/>
  <c r="D160" i="28"/>
  <c r="C160" i="28" s="1"/>
  <c r="H159" i="28"/>
  <c r="C159" i="28"/>
  <c r="H158" i="28"/>
  <c r="C158" i="28"/>
  <c r="H157" i="28"/>
  <c r="C157" i="28"/>
  <c r="H156" i="28"/>
  <c r="C156" i="28"/>
  <c r="H155" i="28"/>
  <c r="C155" i="28"/>
  <c r="H154" i="28"/>
  <c r="C154" i="28"/>
  <c r="H153" i="28"/>
  <c r="C153" i="28"/>
  <c r="H152" i="28"/>
  <c r="C152" i="28"/>
  <c r="L151" i="28"/>
  <c r="K151" i="28"/>
  <c r="J151" i="28"/>
  <c r="H151" i="28" s="1"/>
  <c r="I151" i="28"/>
  <c r="G151" i="28"/>
  <c r="F151" i="28"/>
  <c r="C151" i="28" s="1"/>
  <c r="E151" i="28"/>
  <c r="D151" i="28"/>
  <c r="H150" i="28"/>
  <c r="C150" i="28"/>
  <c r="H149" i="28"/>
  <c r="C149" i="28"/>
  <c r="H148" i="28"/>
  <c r="C148" i="28"/>
  <c r="H147" i="28"/>
  <c r="C147" i="28"/>
  <c r="H146" i="28"/>
  <c r="C146" i="28"/>
  <c r="H145" i="28"/>
  <c r="C145" i="28"/>
  <c r="L144" i="28"/>
  <c r="L130" i="28" s="1"/>
  <c r="K144" i="28"/>
  <c r="J144" i="28"/>
  <c r="I144" i="28"/>
  <c r="H144" i="28"/>
  <c r="G144" i="28"/>
  <c r="F144" i="28"/>
  <c r="E144" i="28"/>
  <c r="D144" i="28"/>
  <c r="H143" i="28"/>
  <c r="C143" i="28"/>
  <c r="H142" i="28"/>
  <c r="C142" i="28"/>
  <c r="L141" i="28"/>
  <c r="K141" i="28"/>
  <c r="J141" i="28"/>
  <c r="H141" i="28" s="1"/>
  <c r="I141" i="28"/>
  <c r="G141" i="28"/>
  <c r="F141" i="28"/>
  <c r="C141" i="28" s="1"/>
  <c r="E141" i="28"/>
  <c r="D141" i="28"/>
  <c r="H140" i="28"/>
  <c r="C140" i="28"/>
  <c r="H139" i="28"/>
  <c r="C139" i="28"/>
  <c r="H138" i="28"/>
  <c r="C138" i="28"/>
  <c r="H137" i="28"/>
  <c r="C137" i="28"/>
  <c r="L136" i="28"/>
  <c r="K136" i="28"/>
  <c r="J136" i="28"/>
  <c r="I136" i="28"/>
  <c r="H136" i="28"/>
  <c r="G136" i="28"/>
  <c r="F136" i="28"/>
  <c r="E136" i="28"/>
  <c r="D136" i="28"/>
  <c r="C136" i="28" s="1"/>
  <c r="H135" i="28"/>
  <c r="C135" i="28"/>
  <c r="H134" i="28"/>
  <c r="C134" i="28"/>
  <c r="H133" i="28"/>
  <c r="C133" i="28"/>
  <c r="H132" i="28"/>
  <c r="C132" i="28"/>
  <c r="L131" i="28"/>
  <c r="K131" i="28"/>
  <c r="K130" i="28" s="1"/>
  <c r="J131" i="28"/>
  <c r="I131" i="28"/>
  <c r="G131" i="28"/>
  <c r="G130" i="28" s="1"/>
  <c r="F131" i="28"/>
  <c r="E131" i="28"/>
  <c r="D131" i="28"/>
  <c r="I130" i="28"/>
  <c r="E130" i="28"/>
  <c r="H129" i="28"/>
  <c r="C129" i="28"/>
  <c r="C128" i="28" s="1"/>
  <c r="L128" i="28"/>
  <c r="K128" i="28"/>
  <c r="J128" i="28"/>
  <c r="I128" i="28"/>
  <c r="H128" i="28"/>
  <c r="G128" i="28"/>
  <c r="F128" i="28"/>
  <c r="E128" i="28"/>
  <c r="D128" i="28"/>
  <c r="H127" i="28"/>
  <c r="C127" i="28"/>
  <c r="H126" i="28"/>
  <c r="C126" i="28"/>
  <c r="H125" i="28"/>
  <c r="C125" i="28"/>
  <c r="H124" i="28"/>
  <c r="C124" i="28"/>
  <c r="H123" i="28"/>
  <c r="C123" i="28"/>
  <c r="L122" i="28"/>
  <c r="K122" i="28"/>
  <c r="J122" i="28"/>
  <c r="I122" i="28"/>
  <c r="H122" i="28"/>
  <c r="G122" i="28"/>
  <c r="F122" i="28"/>
  <c r="E122" i="28"/>
  <c r="D122" i="28"/>
  <c r="C122" i="28" s="1"/>
  <c r="H121" i="28"/>
  <c r="C121" i="28"/>
  <c r="H120" i="28"/>
  <c r="C120" i="28"/>
  <c r="H119" i="28"/>
  <c r="C119" i="28"/>
  <c r="H118" i="28"/>
  <c r="C118" i="28"/>
  <c r="H117" i="28"/>
  <c r="C117" i="28"/>
  <c r="L116" i="28"/>
  <c r="K116" i="28"/>
  <c r="J116" i="28"/>
  <c r="I116" i="28"/>
  <c r="H116" i="28"/>
  <c r="G116" i="28"/>
  <c r="F116" i="28"/>
  <c r="E116" i="28"/>
  <c r="D116" i="28"/>
  <c r="C116" i="28" s="1"/>
  <c r="H115" i="28"/>
  <c r="C115" i="28"/>
  <c r="H114" i="28"/>
  <c r="C114" i="28"/>
  <c r="H113" i="28"/>
  <c r="C113" i="28"/>
  <c r="L112" i="28"/>
  <c r="K112" i="28"/>
  <c r="J112" i="28"/>
  <c r="I112" i="28"/>
  <c r="H112" i="28"/>
  <c r="G112" i="28"/>
  <c r="F112" i="28"/>
  <c r="E112" i="28"/>
  <c r="D112" i="28"/>
  <c r="C112" i="28" s="1"/>
  <c r="H111" i="28"/>
  <c r="C111" i="28"/>
  <c r="H110" i="28"/>
  <c r="C110" i="28"/>
  <c r="H109" i="28"/>
  <c r="C109" i="28"/>
  <c r="H108" i="28"/>
  <c r="C108" i="28"/>
  <c r="H107" i="28"/>
  <c r="C107" i="28"/>
  <c r="H106" i="28"/>
  <c r="C106" i="28"/>
  <c r="H105" i="28"/>
  <c r="C105" i="28"/>
  <c r="H104" i="28"/>
  <c r="C104" i="28"/>
  <c r="L103" i="28"/>
  <c r="K103" i="28"/>
  <c r="J103" i="28"/>
  <c r="H103" i="28" s="1"/>
  <c r="I103" i="28"/>
  <c r="G103" i="28"/>
  <c r="F103" i="28"/>
  <c r="C103" i="28" s="1"/>
  <c r="E103" i="28"/>
  <c r="D103" i="28"/>
  <c r="H102" i="28"/>
  <c r="C102" i="28"/>
  <c r="H101" i="28"/>
  <c r="C101" i="28"/>
  <c r="H100" i="28"/>
  <c r="C100" i="28"/>
  <c r="H99" i="28"/>
  <c r="C99" i="28"/>
  <c r="H98" i="28"/>
  <c r="C98" i="28"/>
  <c r="H97" i="28"/>
  <c r="C97" i="28"/>
  <c r="H96" i="28"/>
  <c r="C96" i="28"/>
  <c r="L95" i="28"/>
  <c r="K95" i="28"/>
  <c r="J95" i="28"/>
  <c r="H95" i="28" s="1"/>
  <c r="I95" i="28"/>
  <c r="G95" i="28"/>
  <c r="F95" i="28"/>
  <c r="C95" i="28" s="1"/>
  <c r="E95" i="28"/>
  <c r="D95" i="28"/>
  <c r="H94" i="28"/>
  <c r="C94" i="28"/>
  <c r="H93" i="28"/>
  <c r="C93" i="28"/>
  <c r="H92" i="28"/>
  <c r="C92" i="28"/>
  <c r="H91" i="28"/>
  <c r="C91" i="28"/>
  <c r="H90" i="28"/>
  <c r="C90" i="28"/>
  <c r="L89" i="28"/>
  <c r="K89" i="28"/>
  <c r="J89" i="28"/>
  <c r="H89" i="28" s="1"/>
  <c r="I89" i="28"/>
  <c r="G89" i="28"/>
  <c r="F89" i="28"/>
  <c r="E89" i="28"/>
  <c r="D89" i="28"/>
  <c r="H88" i="28"/>
  <c r="C88" i="28"/>
  <c r="H87" i="28"/>
  <c r="C87" i="28"/>
  <c r="H86" i="28"/>
  <c r="C86" i="28"/>
  <c r="H85" i="28"/>
  <c r="C85" i="28"/>
  <c r="L84" i="28"/>
  <c r="K84" i="28"/>
  <c r="J84" i="28"/>
  <c r="I84" i="28"/>
  <c r="I83" i="28" s="1"/>
  <c r="H84" i="28"/>
  <c r="G84" i="28"/>
  <c r="F84" i="28"/>
  <c r="E84" i="28"/>
  <c r="E83" i="28" s="1"/>
  <c r="D84" i="28"/>
  <c r="K83" i="28"/>
  <c r="J83" i="28"/>
  <c r="G83" i="28"/>
  <c r="H82" i="28"/>
  <c r="C82" i="28"/>
  <c r="H81" i="28"/>
  <c r="C81" i="28"/>
  <c r="L80" i="28"/>
  <c r="L76" i="28" s="1"/>
  <c r="K80" i="28"/>
  <c r="J80" i="28"/>
  <c r="I80" i="28"/>
  <c r="H80" i="28"/>
  <c r="G80" i="28"/>
  <c r="F80" i="28"/>
  <c r="E80" i="28"/>
  <c r="D80" i="28"/>
  <c r="H79" i="28"/>
  <c r="C79" i="28"/>
  <c r="H78" i="28"/>
  <c r="C78" i="28"/>
  <c r="L77" i="28"/>
  <c r="K77" i="28"/>
  <c r="K76" i="28" s="1"/>
  <c r="K75" i="28" s="1"/>
  <c r="J77" i="28"/>
  <c r="I77" i="28"/>
  <c r="G77" i="28"/>
  <c r="G76" i="28" s="1"/>
  <c r="F77" i="28"/>
  <c r="E77" i="28"/>
  <c r="D77" i="28"/>
  <c r="I76" i="28"/>
  <c r="I75" i="28" s="1"/>
  <c r="E76" i="28"/>
  <c r="E75" i="28" s="1"/>
  <c r="H74" i="28"/>
  <c r="C74" i="28"/>
  <c r="H73" i="28"/>
  <c r="C73" i="28"/>
  <c r="H72" i="28"/>
  <c r="C72" i="28"/>
  <c r="H71" i="28"/>
  <c r="C71" i="28"/>
  <c r="H70" i="28"/>
  <c r="C70" i="28"/>
  <c r="L69" i="28"/>
  <c r="K69" i="28"/>
  <c r="J69" i="28"/>
  <c r="I69" i="28"/>
  <c r="G69" i="28"/>
  <c r="F69" i="28"/>
  <c r="C69" i="28" s="1"/>
  <c r="E69" i="28"/>
  <c r="D69" i="28"/>
  <c r="H68" i="28"/>
  <c r="C68" i="28"/>
  <c r="L67" i="28"/>
  <c r="K67" i="28"/>
  <c r="I67" i="28"/>
  <c r="G67" i="28"/>
  <c r="F67" i="28"/>
  <c r="C67" i="28" s="1"/>
  <c r="E67" i="28"/>
  <c r="D67" i="28"/>
  <c r="H66" i="28"/>
  <c r="C66" i="28"/>
  <c r="H65" i="28"/>
  <c r="C65" i="28"/>
  <c r="H64" i="28"/>
  <c r="C64" i="28"/>
  <c r="H63" i="28"/>
  <c r="C63" i="28"/>
  <c r="H62" i="28"/>
  <c r="C62" i="28"/>
  <c r="H61" i="28"/>
  <c r="C61" i="28"/>
  <c r="H60" i="28"/>
  <c r="C60" i="28"/>
  <c r="H59" i="28"/>
  <c r="C59" i="28"/>
  <c r="L58" i="28"/>
  <c r="L54" i="28" s="1"/>
  <c r="L53" i="28" s="1"/>
  <c r="K58" i="28"/>
  <c r="J58" i="28"/>
  <c r="I58" i="28"/>
  <c r="H58" i="28"/>
  <c r="G58" i="28"/>
  <c r="F58" i="28"/>
  <c r="E58" i="28"/>
  <c r="D58" i="28"/>
  <c r="H57" i="28"/>
  <c r="C57" i="28"/>
  <c r="H56" i="28"/>
  <c r="C56" i="28"/>
  <c r="L55" i="28"/>
  <c r="K55" i="28"/>
  <c r="K54" i="28" s="1"/>
  <c r="K53" i="28" s="1"/>
  <c r="J55" i="28"/>
  <c r="I55" i="28"/>
  <c r="G55" i="28"/>
  <c r="G54" i="28" s="1"/>
  <c r="G53" i="28" s="1"/>
  <c r="F55" i="28"/>
  <c r="E55" i="28"/>
  <c r="D55" i="28"/>
  <c r="I54" i="28"/>
  <c r="I53" i="28" s="1"/>
  <c r="E54" i="28"/>
  <c r="E53" i="28" s="1"/>
  <c r="E52" i="28" s="1"/>
  <c r="H47" i="28"/>
  <c r="C47" i="28"/>
  <c r="H46" i="28"/>
  <c r="C46" i="28"/>
  <c r="L45" i="28"/>
  <c r="H45" i="28"/>
  <c r="G45" i="28"/>
  <c r="H44" i="28"/>
  <c r="C44" i="28"/>
  <c r="K43" i="28"/>
  <c r="H43" i="28" s="1"/>
  <c r="J43" i="28"/>
  <c r="I43" i="28"/>
  <c r="F43" i="28"/>
  <c r="C43" i="28" s="1"/>
  <c r="E43" i="28"/>
  <c r="D43" i="28"/>
  <c r="H42" i="28"/>
  <c r="C42" i="28"/>
  <c r="I41" i="28"/>
  <c r="H41" i="28"/>
  <c r="D41" i="28"/>
  <c r="C41" i="28" s="1"/>
  <c r="H40" i="28"/>
  <c r="C40" i="28"/>
  <c r="H39" i="28"/>
  <c r="C39" i="28"/>
  <c r="H38" i="28"/>
  <c r="C38" i="28"/>
  <c r="H37" i="28"/>
  <c r="C37" i="28"/>
  <c r="K36" i="28"/>
  <c r="H36" i="28"/>
  <c r="F36" i="28"/>
  <c r="C36" i="28" s="1"/>
  <c r="H35" i="28"/>
  <c r="C35" i="28"/>
  <c r="H34" i="28"/>
  <c r="C34" i="28"/>
  <c r="K33" i="28"/>
  <c r="H33" i="28"/>
  <c r="F33" i="28"/>
  <c r="C33" i="28" s="1"/>
  <c r="H32" i="28"/>
  <c r="C32" i="28"/>
  <c r="K31" i="28"/>
  <c r="F31" i="28"/>
  <c r="C31" i="28"/>
  <c r="H30" i="28"/>
  <c r="C30" i="28"/>
  <c r="H29" i="28"/>
  <c r="C29" i="28"/>
  <c r="H28" i="28"/>
  <c r="C28" i="28"/>
  <c r="K27" i="28"/>
  <c r="H27" i="28"/>
  <c r="F27" i="28"/>
  <c r="C27" i="28" s="1"/>
  <c r="F26" i="28"/>
  <c r="H25" i="28"/>
  <c r="C25" i="28"/>
  <c r="C24" i="28"/>
  <c r="H23" i="28"/>
  <c r="C23" i="28"/>
  <c r="H22" i="28"/>
  <c r="C22" i="28"/>
  <c r="L21" i="28"/>
  <c r="L289" i="28" s="1"/>
  <c r="L288" i="28" s="1"/>
  <c r="K21" i="28"/>
  <c r="J21" i="28"/>
  <c r="I21" i="28"/>
  <c r="I289" i="28" s="1"/>
  <c r="I288" i="28" s="1"/>
  <c r="G21" i="28"/>
  <c r="F21" i="28"/>
  <c r="E21" i="28"/>
  <c r="D21" i="28"/>
  <c r="D289" i="28" s="1"/>
  <c r="D288" i="28" s="1"/>
  <c r="C21" i="28"/>
  <c r="J20" i="28"/>
  <c r="E20" i="28"/>
  <c r="H298" i="27"/>
  <c r="C298" i="27"/>
  <c r="H297" i="27"/>
  <c r="C297" i="27"/>
  <c r="H296" i="27"/>
  <c r="C296" i="27"/>
  <c r="H295" i="27"/>
  <c r="C295" i="27"/>
  <c r="H294" i="27"/>
  <c r="C294" i="27"/>
  <c r="H293" i="27"/>
  <c r="C293" i="27"/>
  <c r="H292" i="27"/>
  <c r="C292" i="27"/>
  <c r="H291" i="27"/>
  <c r="C291" i="27"/>
  <c r="L290" i="27"/>
  <c r="K290" i="27"/>
  <c r="J290" i="27"/>
  <c r="I290" i="27"/>
  <c r="H290" i="27"/>
  <c r="G290" i="27"/>
  <c r="F290" i="27"/>
  <c r="E290" i="27"/>
  <c r="D290" i="27"/>
  <c r="C290" i="27"/>
  <c r="E289" i="27"/>
  <c r="E288" i="27" s="1"/>
  <c r="H285" i="27"/>
  <c r="C285" i="27"/>
  <c r="H284" i="27"/>
  <c r="C284" i="27"/>
  <c r="L283" i="27"/>
  <c r="K283" i="27"/>
  <c r="J283" i="27"/>
  <c r="I283" i="27"/>
  <c r="G283" i="27"/>
  <c r="F283" i="27"/>
  <c r="E283" i="27"/>
  <c r="D283" i="27"/>
  <c r="H282" i="27"/>
  <c r="C282" i="27"/>
  <c r="L281" i="27"/>
  <c r="K281" i="27"/>
  <c r="J281" i="27"/>
  <c r="I281" i="27"/>
  <c r="H281" i="27" s="1"/>
  <c r="G281" i="27"/>
  <c r="F281" i="27"/>
  <c r="E281" i="27"/>
  <c r="C281" i="27" s="1"/>
  <c r="D281" i="27"/>
  <c r="H280" i="27"/>
  <c r="C280" i="27"/>
  <c r="H279" i="27"/>
  <c r="C279" i="27"/>
  <c r="H278" i="27"/>
  <c r="C278" i="27"/>
  <c r="H277" i="27"/>
  <c r="C277" i="27"/>
  <c r="L276" i="27"/>
  <c r="K276" i="27"/>
  <c r="J276" i="27"/>
  <c r="I276" i="27"/>
  <c r="G276" i="27"/>
  <c r="F276" i="27"/>
  <c r="E276" i="27"/>
  <c r="D276" i="27"/>
  <c r="C276" i="27"/>
  <c r="H275" i="27"/>
  <c r="C275" i="27"/>
  <c r="H274" i="27"/>
  <c r="C274" i="27"/>
  <c r="H273" i="27"/>
  <c r="C273" i="27"/>
  <c r="L272" i="27"/>
  <c r="K272" i="27"/>
  <c r="H272" i="27" s="1"/>
  <c r="J272" i="27"/>
  <c r="I272" i="27"/>
  <c r="G272" i="27"/>
  <c r="G270" i="27" s="1"/>
  <c r="F272" i="27"/>
  <c r="E272" i="27"/>
  <c r="D272" i="27"/>
  <c r="C272" i="27"/>
  <c r="H271" i="27"/>
  <c r="C271" i="27"/>
  <c r="L270" i="27"/>
  <c r="L269" i="27" s="1"/>
  <c r="J270" i="27"/>
  <c r="I270" i="27"/>
  <c r="F270" i="27"/>
  <c r="E270" i="27"/>
  <c r="D270" i="27"/>
  <c r="D269" i="27" s="1"/>
  <c r="J269" i="27"/>
  <c r="F269" i="27"/>
  <c r="E269" i="27"/>
  <c r="H268" i="27"/>
  <c r="C268" i="27"/>
  <c r="H267" i="27"/>
  <c r="C267" i="27"/>
  <c r="H266" i="27"/>
  <c r="C266" i="27"/>
  <c r="H265" i="27"/>
  <c r="C265" i="27"/>
  <c r="L264" i="27"/>
  <c r="K264" i="27"/>
  <c r="H264" i="27" s="1"/>
  <c r="J264" i="27"/>
  <c r="I264" i="27"/>
  <c r="G264" i="27"/>
  <c r="F264" i="27"/>
  <c r="E264" i="27"/>
  <c r="D264" i="27"/>
  <c r="C264" i="27"/>
  <c r="H263" i="27"/>
  <c r="C263" i="27"/>
  <c r="H262" i="27"/>
  <c r="C262" i="27"/>
  <c r="H261" i="27"/>
  <c r="C261" i="27"/>
  <c r="L260" i="27"/>
  <c r="L259" i="27" s="1"/>
  <c r="K260" i="27"/>
  <c r="J260" i="27"/>
  <c r="I260" i="27"/>
  <c r="G260" i="27"/>
  <c r="F260" i="27"/>
  <c r="E260" i="27"/>
  <c r="D260" i="27"/>
  <c r="D259" i="27" s="1"/>
  <c r="C260" i="27"/>
  <c r="J259" i="27"/>
  <c r="I259" i="27"/>
  <c r="F259" i="27"/>
  <c r="E259" i="27"/>
  <c r="H258" i="27"/>
  <c r="C258" i="27"/>
  <c r="H257" i="27"/>
  <c r="C257" i="27"/>
  <c r="H256" i="27"/>
  <c r="C256" i="27"/>
  <c r="H255" i="27"/>
  <c r="C255" i="27"/>
  <c r="H254" i="27"/>
  <c r="C254" i="27"/>
  <c r="H253" i="27"/>
  <c r="C253" i="27"/>
  <c r="L252" i="27"/>
  <c r="L251" i="27" s="1"/>
  <c r="K252" i="27"/>
  <c r="J252" i="27"/>
  <c r="I252" i="27"/>
  <c r="G252" i="27"/>
  <c r="G251" i="27" s="1"/>
  <c r="F252" i="27"/>
  <c r="E252" i="27"/>
  <c r="D252" i="27"/>
  <c r="D251" i="27" s="1"/>
  <c r="C252" i="27"/>
  <c r="J251" i="27"/>
  <c r="I251" i="27"/>
  <c r="F251" i="27"/>
  <c r="E251" i="27"/>
  <c r="H250" i="27"/>
  <c r="C250" i="27"/>
  <c r="H249" i="27"/>
  <c r="C249" i="27"/>
  <c r="H248" i="27"/>
  <c r="C248" i="27"/>
  <c r="H247" i="27"/>
  <c r="C247" i="27"/>
  <c r="L246" i="27"/>
  <c r="K246" i="27"/>
  <c r="H246" i="27" s="1"/>
  <c r="J246" i="27"/>
  <c r="I246" i="27"/>
  <c r="G246" i="27"/>
  <c r="F246" i="27"/>
  <c r="E246" i="27"/>
  <c r="D246" i="27"/>
  <c r="C246" i="27"/>
  <c r="H245" i="27"/>
  <c r="C245" i="27"/>
  <c r="H244" i="27"/>
  <c r="C244" i="27"/>
  <c r="H243" i="27"/>
  <c r="C243" i="27"/>
  <c r="H242" i="27"/>
  <c r="C242" i="27"/>
  <c r="H241" i="27"/>
  <c r="C241" i="27"/>
  <c r="H240" i="27"/>
  <c r="C240" i="27"/>
  <c r="H239" i="27"/>
  <c r="C239" i="27"/>
  <c r="L238" i="27"/>
  <c r="L231" i="27" s="1"/>
  <c r="L230" i="27" s="1"/>
  <c r="K238" i="27"/>
  <c r="J238" i="27"/>
  <c r="I238" i="27"/>
  <c r="G238" i="27"/>
  <c r="G231" i="27" s="1"/>
  <c r="F238" i="27"/>
  <c r="E238" i="27"/>
  <c r="D238" i="27"/>
  <c r="D231" i="27" s="1"/>
  <c r="C238" i="27"/>
  <c r="H237" i="27"/>
  <c r="C237" i="27"/>
  <c r="H236" i="27"/>
  <c r="C236" i="27"/>
  <c r="L235" i="27"/>
  <c r="K235" i="27"/>
  <c r="J235" i="27"/>
  <c r="I235" i="27"/>
  <c r="H235" i="27" s="1"/>
  <c r="G235" i="27"/>
  <c r="F235" i="27"/>
  <c r="E235" i="27"/>
  <c r="C235" i="27" s="1"/>
  <c r="D235" i="27"/>
  <c r="H234" i="27"/>
  <c r="C234" i="27"/>
  <c r="L233" i="27"/>
  <c r="K233" i="27"/>
  <c r="J233" i="27"/>
  <c r="I233" i="27"/>
  <c r="H233" i="27" s="1"/>
  <c r="G233" i="27"/>
  <c r="F233" i="27"/>
  <c r="E233" i="27"/>
  <c r="D233" i="27"/>
  <c r="C233" i="27" s="1"/>
  <c r="H232" i="27"/>
  <c r="C232" i="27"/>
  <c r="J231" i="27"/>
  <c r="J230" i="27" s="1"/>
  <c r="I231" i="27"/>
  <c r="F231" i="27"/>
  <c r="F230" i="27" s="1"/>
  <c r="E231" i="27"/>
  <c r="E230" i="27" s="1"/>
  <c r="H229" i="27"/>
  <c r="C229" i="27"/>
  <c r="H228" i="27"/>
  <c r="C228" i="27"/>
  <c r="L227" i="27"/>
  <c r="K227" i="27"/>
  <c r="J227" i="27"/>
  <c r="I227" i="27"/>
  <c r="H227" i="27" s="1"/>
  <c r="G227" i="27"/>
  <c r="F227" i="27"/>
  <c r="E227" i="27"/>
  <c r="D227" i="27"/>
  <c r="H226" i="27"/>
  <c r="C226" i="27"/>
  <c r="H225" i="27"/>
  <c r="C225" i="27"/>
  <c r="H224" i="27"/>
  <c r="C224" i="27"/>
  <c r="H223" i="27"/>
  <c r="C223" i="27"/>
  <c r="H222" i="27"/>
  <c r="C222" i="27"/>
  <c r="H221" i="27"/>
  <c r="C221" i="27"/>
  <c r="H220" i="27"/>
  <c r="C220" i="27"/>
  <c r="H219" i="27"/>
  <c r="C219" i="27"/>
  <c r="H218" i="27"/>
  <c r="C218" i="27"/>
  <c r="H217" i="27"/>
  <c r="C217" i="27"/>
  <c r="L216" i="27"/>
  <c r="K216" i="27"/>
  <c r="H216" i="27" s="1"/>
  <c r="J216" i="27"/>
  <c r="I216" i="27"/>
  <c r="G216" i="27"/>
  <c r="G204" i="27" s="1"/>
  <c r="F216" i="27"/>
  <c r="E216" i="27"/>
  <c r="D216" i="27"/>
  <c r="C216" i="27"/>
  <c r="H215" i="27"/>
  <c r="C215" i="27"/>
  <c r="H214" i="27"/>
  <c r="C214" i="27"/>
  <c r="H213" i="27"/>
  <c r="C213" i="27"/>
  <c r="H212" i="27"/>
  <c r="C212" i="27"/>
  <c r="H211" i="27"/>
  <c r="C211" i="27"/>
  <c r="H210" i="27"/>
  <c r="C210" i="27"/>
  <c r="H209" i="27"/>
  <c r="C209" i="27"/>
  <c r="H208" i="27"/>
  <c r="C208" i="27"/>
  <c r="H207" i="27"/>
  <c r="C207" i="27"/>
  <c r="H206" i="27"/>
  <c r="C206" i="27"/>
  <c r="L205" i="27"/>
  <c r="K205" i="27"/>
  <c r="J205" i="27"/>
  <c r="J204" i="27" s="1"/>
  <c r="J195" i="27" s="1"/>
  <c r="J194" i="27" s="1"/>
  <c r="I205" i="27"/>
  <c r="G205" i="27"/>
  <c r="F205" i="27"/>
  <c r="F204" i="27" s="1"/>
  <c r="F195" i="27" s="1"/>
  <c r="F194" i="27" s="1"/>
  <c r="E205" i="27"/>
  <c r="D205" i="27"/>
  <c r="C205" i="27" s="1"/>
  <c r="L204" i="27"/>
  <c r="K204" i="27"/>
  <c r="D204" i="27"/>
  <c r="H203" i="27"/>
  <c r="C203" i="27"/>
  <c r="H202" i="27"/>
  <c r="C202" i="27"/>
  <c r="H201" i="27"/>
  <c r="C201" i="27"/>
  <c r="H200" i="27"/>
  <c r="C200" i="27"/>
  <c r="H199" i="27"/>
  <c r="C199" i="27"/>
  <c r="L198" i="27"/>
  <c r="K198" i="27"/>
  <c r="H198" i="27" s="1"/>
  <c r="J198" i="27"/>
  <c r="I198" i="27"/>
  <c r="G198" i="27"/>
  <c r="G196" i="27" s="1"/>
  <c r="F198" i="27"/>
  <c r="E198" i="27"/>
  <c r="D198" i="27"/>
  <c r="C198" i="27"/>
  <c r="H197" i="27"/>
  <c r="C197" i="27"/>
  <c r="L196" i="27"/>
  <c r="L195" i="27" s="1"/>
  <c r="K196" i="27"/>
  <c r="J196" i="27"/>
  <c r="I196" i="27"/>
  <c r="F196" i="27"/>
  <c r="E196" i="27"/>
  <c r="D196" i="27"/>
  <c r="D195" i="27" s="1"/>
  <c r="H193" i="27"/>
  <c r="C193" i="27"/>
  <c r="L192" i="27"/>
  <c r="L191" i="27" s="1"/>
  <c r="K192" i="27"/>
  <c r="J192" i="27"/>
  <c r="I192" i="27"/>
  <c r="G192" i="27"/>
  <c r="G191" i="27" s="1"/>
  <c r="F192" i="27"/>
  <c r="E192" i="27"/>
  <c r="D192" i="27"/>
  <c r="D191" i="27" s="1"/>
  <c r="C191" i="27" s="1"/>
  <c r="C192" i="27"/>
  <c r="J191" i="27"/>
  <c r="I191" i="27"/>
  <c r="F191" i="27"/>
  <c r="E191" i="27"/>
  <c r="H190" i="27"/>
  <c r="C190" i="27"/>
  <c r="H189" i="27"/>
  <c r="C189" i="27"/>
  <c r="L188" i="27"/>
  <c r="L187" i="27" s="1"/>
  <c r="K188" i="27"/>
  <c r="J188" i="27"/>
  <c r="I188" i="27"/>
  <c r="G188" i="27"/>
  <c r="G187" i="27" s="1"/>
  <c r="F188" i="27"/>
  <c r="E188" i="27"/>
  <c r="D188" i="27"/>
  <c r="C188" i="27"/>
  <c r="J187" i="27"/>
  <c r="I187" i="27"/>
  <c r="F187" i="27"/>
  <c r="E187" i="27"/>
  <c r="H186" i="27"/>
  <c r="C186" i="27"/>
  <c r="H185" i="27"/>
  <c r="C185" i="27"/>
  <c r="L184" i="27"/>
  <c r="K184" i="27"/>
  <c r="H184" i="27" s="1"/>
  <c r="J184" i="27"/>
  <c r="I184" i="27"/>
  <c r="G184" i="27"/>
  <c r="F184" i="27"/>
  <c r="E184" i="27"/>
  <c r="D184" i="27"/>
  <c r="C184" i="27"/>
  <c r="H183" i="27"/>
  <c r="C183" i="27"/>
  <c r="H182" i="27"/>
  <c r="C182" i="27"/>
  <c r="H181" i="27"/>
  <c r="C181" i="27"/>
  <c r="H180" i="27"/>
  <c r="C180" i="27"/>
  <c r="L179" i="27"/>
  <c r="K179" i="27"/>
  <c r="J179" i="27"/>
  <c r="I179" i="27"/>
  <c r="H179" i="27" s="1"/>
  <c r="G179" i="27"/>
  <c r="F179" i="27"/>
  <c r="E179" i="27"/>
  <c r="C179" i="27" s="1"/>
  <c r="D179" i="27"/>
  <c r="H178" i="27"/>
  <c r="C178" i="27"/>
  <c r="H177" i="27"/>
  <c r="C177" i="27"/>
  <c r="H176" i="27"/>
  <c r="C176" i="27"/>
  <c r="L175" i="27"/>
  <c r="K175" i="27"/>
  <c r="J175" i="27"/>
  <c r="J174" i="27" s="1"/>
  <c r="J173" i="27" s="1"/>
  <c r="I175" i="27"/>
  <c r="G175" i="27"/>
  <c r="F175" i="27"/>
  <c r="F174" i="27" s="1"/>
  <c r="F173" i="27" s="1"/>
  <c r="E175" i="27"/>
  <c r="D175" i="27"/>
  <c r="L174" i="27"/>
  <c r="L173" i="27" s="1"/>
  <c r="K174" i="27"/>
  <c r="G174" i="27"/>
  <c r="G173" i="27" s="1"/>
  <c r="D174" i="27"/>
  <c r="D173" i="27" s="1"/>
  <c r="H172" i="27"/>
  <c r="C172" i="27"/>
  <c r="H171" i="27"/>
  <c r="C171" i="27"/>
  <c r="H170" i="27"/>
  <c r="C170" i="27"/>
  <c r="H169" i="27"/>
  <c r="C169" i="27"/>
  <c r="H168" i="27"/>
  <c r="C168" i="27"/>
  <c r="H167" i="27"/>
  <c r="C167" i="27"/>
  <c r="L166" i="27"/>
  <c r="L165" i="27" s="1"/>
  <c r="K166" i="27"/>
  <c r="J166" i="27"/>
  <c r="I166" i="27"/>
  <c r="G166" i="27"/>
  <c r="G165" i="27" s="1"/>
  <c r="F166" i="27"/>
  <c r="E166" i="27"/>
  <c r="D166" i="27"/>
  <c r="D165" i="27" s="1"/>
  <c r="C165" i="27" s="1"/>
  <c r="C166" i="27"/>
  <c r="J165" i="27"/>
  <c r="I165" i="27"/>
  <c r="F165" i="27"/>
  <c r="E165" i="27"/>
  <c r="H164" i="27"/>
  <c r="C164" i="27"/>
  <c r="H163" i="27"/>
  <c r="C163" i="27"/>
  <c r="H162" i="27"/>
  <c r="C162" i="27"/>
  <c r="H161" i="27"/>
  <c r="C161" i="27"/>
  <c r="L160" i="27"/>
  <c r="K160" i="27"/>
  <c r="H160" i="27" s="1"/>
  <c r="J160" i="27"/>
  <c r="I160" i="27"/>
  <c r="G160" i="27"/>
  <c r="F160" i="27"/>
  <c r="E160" i="27"/>
  <c r="D160" i="27"/>
  <c r="C160" i="27"/>
  <c r="H159" i="27"/>
  <c r="C159" i="27"/>
  <c r="H158" i="27"/>
  <c r="C158" i="27"/>
  <c r="H157" i="27"/>
  <c r="C157" i="27"/>
  <c r="H156" i="27"/>
  <c r="C156" i="27"/>
  <c r="H155" i="27"/>
  <c r="C155" i="27"/>
  <c r="H154" i="27"/>
  <c r="C154" i="27"/>
  <c r="H153" i="27"/>
  <c r="C153" i="27"/>
  <c r="H152" i="27"/>
  <c r="C152" i="27"/>
  <c r="L151" i="27"/>
  <c r="K151" i="27"/>
  <c r="J151" i="27"/>
  <c r="I151" i="27"/>
  <c r="H151" i="27" s="1"/>
  <c r="G151" i="27"/>
  <c r="F151" i="27"/>
  <c r="E151" i="27"/>
  <c r="D151" i="27"/>
  <c r="C151" i="27" s="1"/>
  <c r="H150" i="27"/>
  <c r="C150" i="27"/>
  <c r="H149" i="27"/>
  <c r="C149" i="27"/>
  <c r="H148" i="27"/>
  <c r="C148" i="27"/>
  <c r="H147" i="27"/>
  <c r="C147" i="27"/>
  <c r="H146" i="27"/>
  <c r="C146" i="27"/>
  <c r="H145" i="27"/>
  <c r="C145" i="27"/>
  <c r="L144" i="27"/>
  <c r="K144" i="27"/>
  <c r="J144" i="27"/>
  <c r="I144" i="27"/>
  <c r="G144" i="27"/>
  <c r="F144" i="27"/>
  <c r="E144" i="27"/>
  <c r="D144" i="27"/>
  <c r="C144" i="27"/>
  <c r="H143" i="27"/>
  <c r="C143" i="27"/>
  <c r="H142" i="27"/>
  <c r="C142" i="27"/>
  <c r="L141" i="27"/>
  <c r="K141" i="27"/>
  <c r="J141" i="27"/>
  <c r="I141" i="27"/>
  <c r="H141" i="27" s="1"/>
  <c r="G141" i="27"/>
  <c r="F141" i="27"/>
  <c r="E141" i="27"/>
  <c r="D141" i="27"/>
  <c r="H140" i="27"/>
  <c r="C140" i="27"/>
  <c r="H139" i="27"/>
  <c r="C139" i="27"/>
  <c r="H138" i="27"/>
  <c r="C138" i="27"/>
  <c r="H137" i="27"/>
  <c r="C137" i="27"/>
  <c r="L136" i="27"/>
  <c r="K136" i="27"/>
  <c r="H136" i="27" s="1"/>
  <c r="J136" i="27"/>
  <c r="I136" i="27"/>
  <c r="G136" i="27"/>
  <c r="G130" i="27" s="1"/>
  <c r="F136" i="27"/>
  <c r="E136" i="27"/>
  <c r="D136" i="27"/>
  <c r="C136" i="27"/>
  <c r="H135" i="27"/>
  <c r="C135" i="27"/>
  <c r="H134" i="27"/>
  <c r="C134" i="27"/>
  <c r="H133" i="27"/>
  <c r="C133" i="27"/>
  <c r="H132" i="27"/>
  <c r="C132" i="27"/>
  <c r="L131" i="27"/>
  <c r="K131" i="27"/>
  <c r="J131" i="27"/>
  <c r="J130" i="27" s="1"/>
  <c r="I131" i="27"/>
  <c r="G131" i="27"/>
  <c r="F131" i="27"/>
  <c r="F130" i="27" s="1"/>
  <c r="E131" i="27"/>
  <c r="D131" i="27"/>
  <c r="C131" i="27" s="1"/>
  <c r="L130" i="27"/>
  <c r="D130" i="27"/>
  <c r="H129" i="27"/>
  <c r="C129" i="27"/>
  <c r="L128" i="27"/>
  <c r="K128" i="27"/>
  <c r="J128" i="27"/>
  <c r="I128" i="27"/>
  <c r="H128" i="27"/>
  <c r="G128" i="27"/>
  <c r="F128" i="27"/>
  <c r="E128" i="27"/>
  <c r="D128" i="27"/>
  <c r="C128" i="27"/>
  <c r="H127" i="27"/>
  <c r="C127" i="27"/>
  <c r="H126" i="27"/>
  <c r="C126" i="27"/>
  <c r="H125" i="27"/>
  <c r="C125" i="27"/>
  <c r="H124" i="27"/>
  <c r="C124" i="27"/>
  <c r="H123" i="27"/>
  <c r="C123" i="27"/>
  <c r="L122" i="27"/>
  <c r="K122" i="27"/>
  <c r="H122" i="27" s="1"/>
  <c r="J122" i="27"/>
  <c r="I122" i="27"/>
  <c r="G122" i="27"/>
  <c r="F122" i="27"/>
  <c r="E122" i="27"/>
  <c r="D122" i="27"/>
  <c r="C122" i="27"/>
  <c r="H121" i="27"/>
  <c r="C121" i="27"/>
  <c r="H120" i="27"/>
  <c r="C120" i="27"/>
  <c r="H119" i="27"/>
  <c r="C119" i="27"/>
  <c r="H118" i="27"/>
  <c r="C118" i="27"/>
  <c r="H117" i="27"/>
  <c r="C117" i="27"/>
  <c r="L116" i="27"/>
  <c r="K116" i="27"/>
  <c r="H116" i="27" s="1"/>
  <c r="J116" i="27"/>
  <c r="I116" i="27"/>
  <c r="G116" i="27"/>
  <c r="F116" i="27"/>
  <c r="E116" i="27"/>
  <c r="D116" i="27"/>
  <c r="C116" i="27"/>
  <c r="H115" i="27"/>
  <c r="C115" i="27"/>
  <c r="H114" i="27"/>
  <c r="C114" i="27"/>
  <c r="H113" i="27"/>
  <c r="C113" i="27"/>
  <c r="L112" i="27"/>
  <c r="K112" i="27"/>
  <c r="H112" i="27" s="1"/>
  <c r="J112" i="27"/>
  <c r="I112" i="27"/>
  <c r="G112" i="27"/>
  <c r="F112" i="27"/>
  <c r="E112" i="27"/>
  <c r="D112" i="27"/>
  <c r="C112" i="27"/>
  <c r="H111" i="27"/>
  <c r="C111" i="27"/>
  <c r="H110" i="27"/>
  <c r="C110" i="27"/>
  <c r="H109" i="27"/>
  <c r="C109" i="27"/>
  <c r="H108" i="27"/>
  <c r="C108" i="27"/>
  <c r="H107" i="27"/>
  <c r="C107" i="27"/>
  <c r="H106" i="27"/>
  <c r="C106" i="27"/>
  <c r="H105" i="27"/>
  <c r="C105" i="27"/>
  <c r="H104" i="27"/>
  <c r="C104" i="27"/>
  <c r="L103" i="27"/>
  <c r="K103" i="27"/>
  <c r="J103" i="27"/>
  <c r="I103" i="27"/>
  <c r="H103" i="27" s="1"/>
  <c r="G103" i="27"/>
  <c r="F103" i="27"/>
  <c r="E103" i="27"/>
  <c r="C103" i="27" s="1"/>
  <c r="D103" i="27"/>
  <c r="H102" i="27"/>
  <c r="C102" i="27"/>
  <c r="H101" i="27"/>
  <c r="C101" i="27"/>
  <c r="H100" i="27"/>
  <c r="C100" i="27"/>
  <c r="H99" i="27"/>
  <c r="C99" i="27"/>
  <c r="H98" i="27"/>
  <c r="C98" i="27"/>
  <c r="H97" i="27"/>
  <c r="C97" i="27"/>
  <c r="H96" i="27"/>
  <c r="C96" i="27"/>
  <c r="L95" i="27"/>
  <c r="K95" i="27"/>
  <c r="J95" i="27"/>
  <c r="I95" i="27"/>
  <c r="H95" i="27" s="1"/>
  <c r="G95" i="27"/>
  <c r="F95" i="27"/>
  <c r="E95" i="27"/>
  <c r="D95" i="27"/>
  <c r="C95" i="27" s="1"/>
  <c r="H94" i="27"/>
  <c r="C94" i="27"/>
  <c r="H93" i="27"/>
  <c r="C93" i="27"/>
  <c r="H92" i="27"/>
  <c r="C92" i="27"/>
  <c r="H91" i="27"/>
  <c r="C91" i="27"/>
  <c r="H90" i="27"/>
  <c r="C90" i="27"/>
  <c r="L89" i="27"/>
  <c r="K89" i="27"/>
  <c r="J89" i="27"/>
  <c r="I89" i="27"/>
  <c r="H89" i="27" s="1"/>
  <c r="G89" i="27"/>
  <c r="F89" i="27"/>
  <c r="E89" i="27"/>
  <c r="E83" i="27" s="1"/>
  <c r="D89" i="27"/>
  <c r="C89" i="27" s="1"/>
  <c r="H88" i="27"/>
  <c r="C88" i="27"/>
  <c r="H87" i="27"/>
  <c r="C87" i="27"/>
  <c r="H86" i="27"/>
  <c r="C86" i="27"/>
  <c r="H85" i="27"/>
  <c r="C85" i="27"/>
  <c r="L84" i="27"/>
  <c r="L83" i="27" s="1"/>
  <c r="K84" i="27"/>
  <c r="J84" i="27"/>
  <c r="I84" i="27"/>
  <c r="G84" i="27"/>
  <c r="F84" i="27"/>
  <c r="E84" i="27"/>
  <c r="D84" i="27"/>
  <c r="D83" i="27" s="1"/>
  <c r="C84" i="27"/>
  <c r="J83" i="27"/>
  <c r="F83" i="27"/>
  <c r="H82" i="27"/>
  <c r="C82" i="27"/>
  <c r="H81" i="27"/>
  <c r="C81" i="27"/>
  <c r="L80" i="27"/>
  <c r="K80" i="27"/>
  <c r="H80" i="27" s="1"/>
  <c r="J80" i="27"/>
  <c r="I80" i="27"/>
  <c r="G80" i="27"/>
  <c r="G76" i="27" s="1"/>
  <c r="F80" i="27"/>
  <c r="E80" i="27"/>
  <c r="D80" i="27"/>
  <c r="C80" i="27"/>
  <c r="H79" i="27"/>
  <c r="C79" i="27"/>
  <c r="H78" i="27"/>
  <c r="C78" i="27"/>
  <c r="L77" i="27"/>
  <c r="K77" i="27"/>
  <c r="J77" i="27"/>
  <c r="J76" i="27" s="1"/>
  <c r="J75" i="27" s="1"/>
  <c r="I77" i="27"/>
  <c r="G77" i="27"/>
  <c r="F77" i="27"/>
  <c r="F76" i="27" s="1"/>
  <c r="F75" i="27" s="1"/>
  <c r="E77" i="27"/>
  <c r="E76" i="27" s="1"/>
  <c r="D77" i="27"/>
  <c r="C77" i="27" s="1"/>
  <c r="L76" i="27"/>
  <c r="L75" i="27" s="1"/>
  <c r="K76" i="27"/>
  <c r="D76" i="27"/>
  <c r="D75" i="27" s="1"/>
  <c r="H74" i="27"/>
  <c r="C74" i="27"/>
  <c r="H73" i="27"/>
  <c r="C73" i="27"/>
  <c r="H72" i="27"/>
  <c r="C72" i="27"/>
  <c r="H71" i="27"/>
  <c r="C71" i="27"/>
  <c r="H70" i="27"/>
  <c r="C70" i="27"/>
  <c r="L69" i="27"/>
  <c r="K69" i="27"/>
  <c r="J69" i="27"/>
  <c r="I69" i="27"/>
  <c r="H69" i="27" s="1"/>
  <c r="G69" i="27"/>
  <c r="F69" i="27"/>
  <c r="E69" i="27"/>
  <c r="E67" i="27" s="1"/>
  <c r="E53" i="27" s="1"/>
  <c r="D69" i="27"/>
  <c r="H68" i="27"/>
  <c r="C68" i="27"/>
  <c r="L67" i="27"/>
  <c r="K67" i="27"/>
  <c r="J67" i="27"/>
  <c r="G67" i="27"/>
  <c r="F67" i="27"/>
  <c r="D67" i="27"/>
  <c r="H66" i="27"/>
  <c r="C66" i="27"/>
  <c r="H65" i="27"/>
  <c r="C65" i="27"/>
  <c r="H64" i="27"/>
  <c r="C64" i="27"/>
  <c r="H63" i="27"/>
  <c r="C63" i="27"/>
  <c r="H62" i="27"/>
  <c r="C62" i="27"/>
  <c r="H61" i="27"/>
  <c r="C61" i="27"/>
  <c r="H60" i="27"/>
  <c r="C60" i="27"/>
  <c r="H59" i="27"/>
  <c r="C59" i="27"/>
  <c r="L58" i="27"/>
  <c r="K58" i="27"/>
  <c r="H58" i="27" s="1"/>
  <c r="J58" i="27"/>
  <c r="I58" i="27"/>
  <c r="G58" i="27"/>
  <c r="G54" i="27" s="1"/>
  <c r="G53" i="27" s="1"/>
  <c r="F58" i="27"/>
  <c r="E58" i="27"/>
  <c r="D58" i="27"/>
  <c r="C58" i="27"/>
  <c r="H57" i="27"/>
  <c r="C57" i="27"/>
  <c r="H56" i="27"/>
  <c r="C56" i="27"/>
  <c r="L55" i="27"/>
  <c r="K55" i="27"/>
  <c r="J55" i="27"/>
  <c r="J54" i="27" s="1"/>
  <c r="J53" i="27" s="1"/>
  <c r="I55" i="27"/>
  <c r="G55" i="27"/>
  <c r="F55" i="27"/>
  <c r="F54" i="27" s="1"/>
  <c r="F53" i="27" s="1"/>
  <c r="F52" i="27" s="1"/>
  <c r="E55" i="27"/>
  <c r="E54" i="27" s="1"/>
  <c r="D55" i="27"/>
  <c r="C55" i="27" s="1"/>
  <c r="L54" i="27"/>
  <c r="L53" i="27" s="1"/>
  <c r="K54" i="27"/>
  <c r="K53" i="27" s="1"/>
  <c r="D54" i="27"/>
  <c r="D53" i="27" s="1"/>
  <c r="H47" i="27"/>
  <c r="C47" i="27"/>
  <c r="H46" i="27"/>
  <c r="C46" i="27"/>
  <c r="L45" i="27"/>
  <c r="H45" i="27"/>
  <c r="G45" i="27"/>
  <c r="C45" i="27"/>
  <c r="H44" i="27"/>
  <c r="C44" i="27"/>
  <c r="K43" i="27"/>
  <c r="J43" i="27"/>
  <c r="H43" i="27" s="1"/>
  <c r="I43" i="27"/>
  <c r="F43" i="27"/>
  <c r="E43" i="27"/>
  <c r="D43" i="27"/>
  <c r="H42" i="27"/>
  <c r="C42" i="27"/>
  <c r="I41" i="27"/>
  <c r="H41" i="27"/>
  <c r="D41" i="27"/>
  <c r="C41" i="27"/>
  <c r="H40" i="27"/>
  <c r="C40" i="27"/>
  <c r="H39" i="27"/>
  <c r="C39" i="27"/>
  <c r="H38" i="27"/>
  <c r="C38" i="27"/>
  <c r="H37" i="27"/>
  <c r="C37" i="27"/>
  <c r="K36" i="27"/>
  <c r="H36" i="27" s="1"/>
  <c r="F36" i="27"/>
  <c r="C36" i="27"/>
  <c r="H35" i="27"/>
  <c r="C35" i="27"/>
  <c r="H34" i="27"/>
  <c r="C34" i="27"/>
  <c r="K33" i="27"/>
  <c r="H33" i="27" s="1"/>
  <c r="F33" i="27"/>
  <c r="C33" i="27"/>
  <c r="H32" i="27"/>
  <c r="C32" i="27"/>
  <c r="K31" i="27"/>
  <c r="K26" i="27" s="1"/>
  <c r="H31" i="27"/>
  <c r="F31" i="27"/>
  <c r="C31" i="27" s="1"/>
  <c r="H30" i="27"/>
  <c r="C30" i="27"/>
  <c r="H29" i="27"/>
  <c r="C29" i="27"/>
  <c r="H28" i="27"/>
  <c r="C28" i="27"/>
  <c r="K27" i="27"/>
  <c r="H27" i="27" s="1"/>
  <c r="F27" i="27"/>
  <c r="C27" i="27"/>
  <c r="F26" i="27"/>
  <c r="C26" i="27"/>
  <c r="H25" i="27"/>
  <c r="C25" i="27"/>
  <c r="C24" i="27"/>
  <c r="H23" i="27"/>
  <c r="C23" i="27"/>
  <c r="H22" i="27"/>
  <c r="C22" i="27"/>
  <c r="L21" i="27"/>
  <c r="L289" i="27" s="1"/>
  <c r="L288" i="27" s="1"/>
  <c r="K21" i="27"/>
  <c r="J21" i="27"/>
  <c r="I21" i="27"/>
  <c r="G21" i="27"/>
  <c r="G20" i="27" s="1"/>
  <c r="F21" i="27"/>
  <c r="E21" i="27"/>
  <c r="D21" i="27"/>
  <c r="D289" i="27" s="1"/>
  <c r="D288" i="27" s="1"/>
  <c r="L20" i="27"/>
  <c r="D20" i="27"/>
  <c r="H298" i="26"/>
  <c r="C298" i="26"/>
  <c r="H297" i="26"/>
  <c r="C297" i="26"/>
  <c r="H296" i="26"/>
  <c r="C296" i="26"/>
  <c r="H295" i="26"/>
  <c r="C295" i="26"/>
  <c r="H294" i="26"/>
  <c r="C294" i="26"/>
  <c r="H293" i="26"/>
  <c r="C293" i="26"/>
  <c r="H292" i="26"/>
  <c r="C292" i="26"/>
  <c r="H291" i="26"/>
  <c r="H290" i="26" s="1"/>
  <c r="C291" i="26"/>
  <c r="L290" i="26"/>
  <c r="K290" i="26"/>
  <c r="J290" i="26"/>
  <c r="I290" i="26"/>
  <c r="G290" i="26"/>
  <c r="F290" i="26"/>
  <c r="E290" i="26"/>
  <c r="D290" i="26"/>
  <c r="C290" i="26"/>
  <c r="L289" i="26"/>
  <c r="F289" i="26"/>
  <c r="F288" i="26" s="1"/>
  <c r="L288" i="26"/>
  <c r="H285" i="26"/>
  <c r="C285" i="26"/>
  <c r="H284" i="26"/>
  <c r="C284" i="26"/>
  <c r="L283" i="26"/>
  <c r="K283" i="26"/>
  <c r="J283" i="26"/>
  <c r="I283" i="26"/>
  <c r="G283" i="26"/>
  <c r="F283" i="26"/>
  <c r="E283" i="26"/>
  <c r="D283" i="26"/>
  <c r="H282" i="26"/>
  <c r="C282" i="26"/>
  <c r="L281" i="26"/>
  <c r="K281" i="26"/>
  <c r="J281" i="26"/>
  <c r="H281" i="26" s="1"/>
  <c r="I281" i="26"/>
  <c r="G281" i="26"/>
  <c r="F281" i="26"/>
  <c r="E281" i="26"/>
  <c r="D281" i="26"/>
  <c r="H280" i="26"/>
  <c r="C280" i="26"/>
  <c r="H279" i="26"/>
  <c r="C279" i="26"/>
  <c r="H278" i="26"/>
  <c r="C278" i="26"/>
  <c r="H277" i="26"/>
  <c r="C277" i="26"/>
  <c r="L276" i="26"/>
  <c r="K276" i="26"/>
  <c r="J276" i="26"/>
  <c r="H276" i="26" s="1"/>
  <c r="I276" i="26"/>
  <c r="G276" i="26"/>
  <c r="F276" i="26"/>
  <c r="E276" i="26"/>
  <c r="D276" i="26"/>
  <c r="H275" i="26"/>
  <c r="C275" i="26"/>
  <c r="H274" i="26"/>
  <c r="C274" i="26"/>
  <c r="H273" i="26"/>
  <c r="C273" i="26"/>
  <c r="L272" i="26"/>
  <c r="L270" i="26" s="1"/>
  <c r="L269" i="26" s="1"/>
  <c r="K272" i="26"/>
  <c r="J272" i="26"/>
  <c r="I272" i="26"/>
  <c r="G272" i="26"/>
  <c r="F272" i="26"/>
  <c r="F270" i="26" s="1"/>
  <c r="E272" i="26"/>
  <c r="D272" i="26"/>
  <c r="H271" i="26"/>
  <c r="C271" i="26"/>
  <c r="K270" i="26"/>
  <c r="K269" i="26" s="1"/>
  <c r="I270" i="26"/>
  <c r="G270" i="26"/>
  <c r="G269" i="26" s="1"/>
  <c r="E270" i="26"/>
  <c r="I269" i="26"/>
  <c r="E269" i="26"/>
  <c r="H268" i="26"/>
  <c r="C268" i="26"/>
  <c r="H267" i="26"/>
  <c r="C267" i="26"/>
  <c r="H266" i="26"/>
  <c r="C266" i="26"/>
  <c r="H265" i="26"/>
  <c r="C265" i="26"/>
  <c r="L264" i="26"/>
  <c r="K264" i="26"/>
  <c r="J264" i="26"/>
  <c r="I264" i="26"/>
  <c r="H264" i="26"/>
  <c r="G264" i="26"/>
  <c r="F264" i="26"/>
  <c r="E264" i="26"/>
  <c r="D264" i="26"/>
  <c r="C264" i="26" s="1"/>
  <c r="H263" i="26"/>
  <c r="C263" i="26"/>
  <c r="H262" i="26"/>
  <c r="C262" i="26"/>
  <c r="H261" i="26"/>
  <c r="C261" i="26"/>
  <c r="L260" i="26"/>
  <c r="L259" i="26" s="1"/>
  <c r="K260" i="26"/>
  <c r="K259" i="26" s="1"/>
  <c r="J260" i="26"/>
  <c r="I260" i="26"/>
  <c r="H260" i="26"/>
  <c r="G260" i="26"/>
  <c r="G259" i="26" s="1"/>
  <c r="F260" i="26"/>
  <c r="F259" i="26" s="1"/>
  <c r="E260" i="26"/>
  <c r="D260" i="26"/>
  <c r="J259" i="26"/>
  <c r="I259" i="26"/>
  <c r="H259" i="26"/>
  <c r="E259" i="26"/>
  <c r="H258" i="26"/>
  <c r="C258" i="26"/>
  <c r="H257" i="26"/>
  <c r="C257" i="26"/>
  <c r="H256" i="26"/>
  <c r="C256" i="26"/>
  <c r="H255" i="26"/>
  <c r="C255" i="26"/>
  <c r="H254" i="26"/>
  <c r="C254" i="26"/>
  <c r="H253" i="26"/>
  <c r="C253" i="26"/>
  <c r="L252" i="26"/>
  <c r="L251" i="26" s="1"/>
  <c r="H251" i="26" s="1"/>
  <c r="K252" i="26"/>
  <c r="K251" i="26" s="1"/>
  <c r="J252" i="26"/>
  <c r="I252" i="26"/>
  <c r="H252" i="26"/>
  <c r="G252" i="26"/>
  <c r="G251" i="26" s="1"/>
  <c r="F252" i="26"/>
  <c r="F251" i="26" s="1"/>
  <c r="F230" i="26" s="1"/>
  <c r="E252" i="26"/>
  <c r="D252" i="26"/>
  <c r="J251" i="26"/>
  <c r="I251" i="26"/>
  <c r="E251" i="26"/>
  <c r="H250" i="26"/>
  <c r="C250" i="26"/>
  <c r="H249" i="26"/>
  <c r="C249" i="26"/>
  <c r="H248" i="26"/>
  <c r="C248" i="26"/>
  <c r="H247" i="26"/>
  <c r="C247" i="26"/>
  <c r="L246" i="26"/>
  <c r="K246" i="26"/>
  <c r="J246" i="26"/>
  <c r="I246" i="26"/>
  <c r="H246" i="26"/>
  <c r="G246" i="26"/>
  <c r="F246" i="26"/>
  <c r="E246" i="26"/>
  <c r="D246" i="26"/>
  <c r="C246" i="26" s="1"/>
  <c r="H245" i="26"/>
  <c r="C245" i="26"/>
  <c r="H244" i="26"/>
  <c r="C244" i="26"/>
  <c r="H243" i="26"/>
  <c r="C243" i="26"/>
  <c r="H242" i="26"/>
  <c r="C242" i="26"/>
  <c r="H241" i="26"/>
  <c r="C241" i="26"/>
  <c r="H240" i="26"/>
  <c r="C240" i="26"/>
  <c r="H239" i="26"/>
  <c r="C239" i="26"/>
  <c r="L238" i="26"/>
  <c r="K238" i="26"/>
  <c r="K231" i="26" s="1"/>
  <c r="K230" i="26" s="1"/>
  <c r="J238" i="26"/>
  <c r="H238" i="26" s="1"/>
  <c r="I238" i="26"/>
  <c r="G238" i="26"/>
  <c r="G231" i="26" s="1"/>
  <c r="G230" i="26" s="1"/>
  <c r="F238" i="26"/>
  <c r="E238" i="26"/>
  <c r="D238" i="26"/>
  <c r="H237" i="26"/>
  <c r="C237" i="26"/>
  <c r="H236" i="26"/>
  <c r="C236" i="26"/>
  <c r="L235" i="26"/>
  <c r="L231" i="26" s="1"/>
  <c r="L230" i="26" s="1"/>
  <c r="K235" i="26"/>
  <c r="J235" i="26"/>
  <c r="I235" i="26"/>
  <c r="H235" i="26"/>
  <c r="G235" i="26"/>
  <c r="F235" i="26"/>
  <c r="E235" i="26"/>
  <c r="D235" i="26"/>
  <c r="C235" i="26" s="1"/>
  <c r="H234" i="26"/>
  <c r="C234" i="26"/>
  <c r="L233" i="26"/>
  <c r="K233" i="26"/>
  <c r="J233" i="26"/>
  <c r="H233" i="26" s="1"/>
  <c r="I233" i="26"/>
  <c r="G233" i="26"/>
  <c r="F233" i="26"/>
  <c r="E233" i="26"/>
  <c r="D233" i="26"/>
  <c r="H232" i="26"/>
  <c r="C232" i="26"/>
  <c r="I231" i="26"/>
  <c r="I230" i="26" s="1"/>
  <c r="F231" i="26"/>
  <c r="E231" i="26"/>
  <c r="E230" i="26" s="1"/>
  <c r="D231" i="26"/>
  <c r="H229" i="26"/>
  <c r="C229" i="26"/>
  <c r="H228" i="26"/>
  <c r="C228" i="26"/>
  <c r="L227" i="26"/>
  <c r="K227" i="26"/>
  <c r="J227" i="26"/>
  <c r="H227" i="26" s="1"/>
  <c r="I227" i="26"/>
  <c r="G227" i="26"/>
  <c r="F227" i="26"/>
  <c r="F204" i="26" s="1"/>
  <c r="E227" i="26"/>
  <c r="D227" i="26"/>
  <c r="H226" i="26"/>
  <c r="C226" i="26"/>
  <c r="H225" i="26"/>
  <c r="C225" i="26"/>
  <c r="H224" i="26"/>
  <c r="C224" i="26"/>
  <c r="H223" i="26"/>
  <c r="C223" i="26"/>
  <c r="H222" i="26"/>
  <c r="C222" i="26"/>
  <c r="H221" i="26"/>
  <c r="C221" i="26"/>
  <c r="H220" i="26"/>
  <c r="C220" i="26"/>
  <c r="H219" i="26"/>
  <c r="C219" i="26"/>
  <c r="H218" i="26"/>
  <c r="C218" i="26"/>
  <c r="H217" i="26"/>
  <c r="C217" i="26"/>
  <c r="L216" i="26"/>
  <c r="K216" i="26"/>
  <c r="J216" i="26"/>
  <c r="H216" i="26" s="1"/>
  <c r="I216" i="26"/>
  <c r="G216" i="26"/>
  <c r="F216" i="26"/>
  <c r="E216" i="26"/>
  <c r="D216" i="26"/>
  <c r="H215" i="26"/>
  <c r="C215" i="26"/>
  <c r="H214" i="26"/>
  <c r="C214" i="26"/>
  <c r="H213" i="26"/>
  <c r="C213" i="26"/>
  <c r="H212" i="26"/>
  <c r="C212" i="26"/>
  <c r="H211" i="26"/>
  <c r="C211" i="26"/>
  <c r="H210" i="26"/>
  <c r="C210" i="26"/>
  <c r="H209" i="26"/>
  <c r="C209" i="26"/>
  <c r="H208" i="26"/>
  <c r="C208" i="26"/>
  <c r="H207" i="26"/>
  <c r="C207" i="26"/>
  <c r="H206" i="26"/>
  <c r="C206" i="26"/>
  <c r="L205" i="26"/>
  <c r="L204" i="26" s="1"/>
  <c r="H204" i="26" s="1"/>
  <c r="K205" i="26"/>
  <c r="J205" i="26"/>
  <c r="J204" i="26" s="1"/>
  <c r="I205" i="26"/>
  <c r="I204" i="26" s="1"/>
  <c r="I195" i="26" s="1"/>
  <c r="H205" i="26"/>
  <c r="G205" i="26"/>
  <c r="F205" i="26"/>
  <c r="E205" i="26"/>
  <c r="E204" i="26" s="1"/>
  <c r="E195" i="26" s="1"/>
  <c r="E194" i="26" s="1"/>
  <c r="D205" i="26"/>
  <c r="K204" i="26"/>
  <c r="G204" i="26"/>
  <c r="H203" i="26"/>
  <c r="C203" i="26"/>
  <c r="H202" i="26"/>
  <c r="C202" i="26"/>
  <c r="H201" i="26"/>
  <c r="C201" i="26"/>
  <c r="H200" i="26"/>
  <c r="C200" i="26"/>
  <c r="H199" i="26"/>
  <c r="C199" i="26"/>
  <c r="L198" i="26"/>
  <c r="L196" i="26" s="1"/>
  <c r="K198" i="26"/>
  <c r="J198" i="26"/>
  <c r="I198" i="26"/>
  <c r="G198" i="26"/>
  <c r="F198" i="26"/>
  <c r="F196" i="26" s="1"/>
  <c r="F195" i="26" s="1"/>
  <c r="E198" i="26"/>
  <c r="D198" i="26"/>
  <c r="H197" i="26"/>
  <c r="C197" i="26"/>
  <c r="K196" i="26"/>
  <c r="K195" i="26" s="1"/>
  <c r="I196" i="26"/>
  <c r="G196" i="26"/>
  <c r="G195" i="26" s="1"/>
  <c r="E196" i="26"/>
  <c r="H193" i="26"/>
  <c r="C193" i="26"/>
  <c r="L192" i="26"/>
  <c r="L191" i="26" s="1"/>
  <c r="K192" i="26"/>
  <c r="K191" i="26" s="1"/>
  <c r="J192" i="26"/>
  <c r="H192" i="26" s="1"/>
  <c r="I192" i="26"/>
  <c r="G192" i="26"/>
  <c r="G191" i="26" s="1"/>
  <c r="F192" i="26"/>
  <c r="F191" i="26" s="1"/>
  <c r="E192" i="26"/>
  <c r="D192" i="26"/>
  <c r="J191" i="26"/>
  <c r="I191" i="26"/>
  <c r="E191" i="26"/>
  <c r="H190" i="26"/>
  <c r="C190" i="26"/>
  <c r="H189" i="26"/>
  <c r="C189" i="26"/>
  <c r="L188" i="26"/>
  <c r="K188" i="26"/>
  <c r="K187" i="26" s="1"/>
  <c r="J188" i="26"/>
  <c r="H188" i="26" s="1"/>
  <c r="I188" i="26"/>
  <c r="G188" i="26"/>
  <c r="G187" i="26" s="1"/>
  <c r="F188" i="26"/>
  <c r="F187" i="26" s="1"/>
  <c r="E188" i="26"/>
  <c r="D188" i="26"/>
  <c r="I187" i="26"/>
  <c r="E187" i="26"/>
  <c r="H186" i="26"/>
  <c r="C186" i="26"/>
  <c r="H185" i="26"/>
  <c r="C185" i="26"/>
  <c r="L184" i="26"/>
  <c r="K184" i="26"/>
  <c r="J184" i="26"/>
  <c r="H184" i="26" s="1"/>
  <c r="I184" i="26"/>
  <c r="G184" i="26"/>
  <c r="F184" i="26"/>
  <c r="E184" i="26"/>
  <c r="D184" i="26"/>
  <c r="H183" i="26"/>
  <c r="C183" i="26"/>
  <c r="H182" i="26"/>
  <c r="C182" i="26"/>
  <c r="H181" i="26"/>
  <c r="C181" i="26"/>
  <c r="H180" i="26"/>
  <c r="C180" i="26"/>
  <c r="L179" i="26"/>
  <c r="K179" i="26"/>
  <c r="J179" i="26"/>
  <c r="H179" i="26" s="1"/>
  <c r="I179" i="26"/>
  <c r="G179" i="26"/>
  <c r="F179" i="26"/>
  <c r="E179" i="26"/>
  <c r="D179" i="26"/>
  <c r="H178" i="26"/>
  <c r="C178" i="26"/>
  <c r="H177" i="26"/>
  <c r="C177" i="26"/>
  <c r="H176" i="26"/>
  <c r="C176" i="26"/>
  <c r="L175" i="26"/>
  <c r="L174" i="26" s="1"/>
  <c r="L173" i="26" s="1"/>
  <c r="K175" i="26"/>
  <c r="J175" i="26"/>
  <c r="I175" i="26"/>
  <c r="I174" i="26" s="1"/>
  <c r="I173" i="26" s="1"/>
  <c r="G175" i="26"/>
  <c r="F175" i="26"/>
  <c r="E175" i="26"/>
  <c r="E174" i="26" s="1"/>
  <c r="E173" i="26" s="1"/>
  <c r="D175" i="26"/>
  <c r="K174" i="26"/>
  <c r="K173" i="26" s="1"/>
  <c r="G174" i="26"/>
  <c r="G173" i="26" s="1"/>
  <c r="F174" i="26"/>
  <c r="H172" i="26"/>
  <c r="C172" i="26"/>
  <c r="H171" i="26"/>
  <c r="C171" i="26"/>
  <c r="H170" i="26"/>
  <c r="C170" i="26"/>
  <c r="H169" i="26"/>
  <c r="C169" i="26"/>
  <c r="H168" i="26"/>
  <c r="C168" i="26"/>
  <c r="H167" i="26"/>
  <c r="C167" i="26"/>
  <c r="L166" i="26"/>
  <c r="K166" i="26"/>
  <c r="K165" i="26" s="1"/>
  <c r="J166" i="26"/>
  <c r="H166" i="26" s="1"/>
  <c r="I166" i="26"/>
  <c r="G166" i="26"/>
  <c r="G165" i="26" s="1"/>
  <c r="F166" i="26"/>
  <c r="E166" i="26"/>
  <c r="D166" i="26"/>
  <c r="L165" i="26"/>
  <c r="J165" i="26"/>
  <c r="I165" i="26"/>
  <c r="F165" i="26"/>
  <c r="E165" i="26"/>
  <c r="D165" i="26"/>
  <c r="H164" i="26"/>
  <c r="C164" i="26"/>
  <c r="H163" i="26"/>
  <c r="C163" i="26"/>
  <c r="H162" i="26"/>
  <c r="C162" i="26"/>
  <c r="H161" i="26"/>
  <c r="C161" i="26"/>
  <c r="L160" i="26"/>
  <c r="K160" i="26"/>
  <c r="J160" i="26"/>
  <c r="H160" i="26" s="1"/>
  <c r="I160" i="26"/>
  <c r="G160" i="26"/>
  <c r="F160" i="26"/>
  <c r="E160" i="26"/>
  <c r="D160" i="26"/>
  <c r="H159" i="26"/>
  <c r="C159" i="26"/>
  <c r="H158" i="26"/>
  <c r="C158" i="26"/>
  <c r="H157" i="26"/>
  <c r="C157" i="26"/>
  <c r="H156" i="26"/>
  <c r="C156" i="26"/>
  <c r="H155" i="26"/>
  <c r="C155" i="26"/>
  <c r="H154" i="26"/>
  <c r="C154" i="26"/>
  <c r="H153" i="26"/>
  <c r="C153" i="26"/>
  <c r="H152" i="26"/>
  <c r="C152" i="26"/>
  <c r="L151" i="26"/>
  <c r="K151" i="26"/>
  <c r="J151" i="26"/>
  <c r="I151" i="26"/>
  <c r="H151" i="26"/>
  <c r="G151" i="26"/>
  <c r="F151" i="26"/>
  <c r="E151" i="26"/>
  <c r="D151" i="26"/>
  <c r="C151" i="26" s="1"/>
  <c r="H150" i="26"/>
  <c r="C150" i="26"/>
  <c r="H149" i="26"/>
  <c r="C149" i="26"/>
  <c r="H148" i="26"/>
  <c r="C148" i="26"/>
  <c r="H147" i="26"/>
  <c r="C147" i="26"/>
  <c r="H146" i="26"/>
  <c r="C146" i="26"/>
  <c r="H145" i="26"/>
  <c r="C145" i="26"/>
  <c r="L144" i="26"/>
  <c r="K144" i="26"/>
  <c r="J144" i="26"/>
  <c r="I144" i="26"/>
  <c r="H144" i="26"/>
  <c r="G144" i="26"/>
  <c r="F144" i="26"/>
  <c r="E144" i="26"/>
  <c r="D144" i="26"/>
  <c r="C144" i="26" s="1"/>
  <c r="H143" i="26"/>
  <c r="C143" i="26"/>
  <c r="H142" i="26"/>
  <c r="C142" i="26"/>
  <c r="L141" i="26"/>
  <c r="K141" i="26"/>
  <c r="J141" i="26"/>
  <c r="H141" i="26" s="1"/>
  <c r="I141" i="26"/>
  <c r="G141" i="26"/>
  <c r="F141" i="26"/>
  <c r="F130" i="26" s="1"/>
  <c r="E141" i="26"/>
  <c r="D141" i="26"/>
  <c r="H140" i="26"/>
  <c r="C140" i="26"/>
  <c r="H139" i="26"/>
  <c r="C139" i="26"/>
  <c r="H138" i="26"/>
  <c r="C138" i="26"/>
  <c r="H137" i="26"/>
  <c r="C137" i="26"/>
  <c r="L136" i="26"/>
  <c r="K136" i="26"/>
  <c r="J136" i="26"/>
  <c r="H136" i="26" s="1"/>
  <c r="I136" i="26"/>
  <c r="G136" i="26"/>
  <c r="F136" i="26"/>
  <c r="E136" i="26"/>
  <c r="D136" i="26"/>
  <c r="H135" i="26"/>
  <c r="C135" i="26"/>
  <c r="H134" i="26"/>
  <c r="C134" i="26"/>
  <c r="H133" i="26"/>
  <c r="C133" i="26"/>
  <c r="H132" i="26"/>
  <c r="C132" i="26"/>
  <c r="L131" i="26"/>
  <c r="L130" i="26" s="1"/>
  <c r="K131" i="26"/>
  <c r="J131" i="26"/>
  <c r="J130" i="26" s="1"/>
  <c r="I131" i="26"/>
  <c r="I130" i="26" s="1"/>
  <c r="H131" i="26"/>
  <c r="G131" i="26"/>
  <c r="F131" i="26"/>
  <c r="E131" i="26"/>
  <c r="E130" i="26" s="1"/>
  <c r="D131" i="26"/>
  <c r="K130" i="26"/>
  <c r="G130" i="26"/>
  <c r="H129" i="26"/>
  <c r="H128" i="26" s="1"/>
  <c r="C129" i="26"/>
  <c r="L128" i="26"/>
  <c r="K128" i="26"/>
  <c r="J128" i="26"/>
  <c r="I128" i="26"/>
  <c r="G128" i="26"/>
  <c r="F128" i="26"/>
  <c r="E128" i="26"/>
  <c r="D128" i="26"/>
  <c r="C128" i="26"/>
  <c r="H127" i="26"/>
  <c r="C127" i="26"/>
  <c r="H126" i="26"/>
  <c r="C126" i="26"/>
  <c r="H125" i="26"/>
  <c r="C125" i="26"/>
  <c r="H124" i="26"/>
  <c r="C124" i="26"/>
  <c r="H123" i="26"/>
  <c r="C123" i="26"/>
  <c r="L122" i="26"/>
  <c r="K122" i="26"/>
  <c r="J122" i="26"/>
  <c r="H122" i="26" s="1"/>
  <c r="I122" i="26"/>
  <c r="G122" i="26"/>
  <c r="F122" i="26"/>
  <c r="E122" i="26"/>
  <c r="D122" i="26"/>
  <c r="H121" i="26"/>
  <c r="C121" i="26"/>
  <c r="H120" i="26"/>
  <c r="C120" i="26"/>
  <c r="H119" i="26"/>
  <c r="C119" i="26"/>
  <c r="H118" i="26"/>
  <c r="C118" i="26"/>
  <c r="H117" i="26"/>
  <c r="C117" i="26"/>
  <c r="L116" i="26"/>
  <c r="K116" i="26"/>
  <c r="H116" i="26" s="1"/>
  <c r="J116" i="26"/>
  <c r="I116" i="26"/>
  <c r="G116" i="26"/>
  <c r="F116" i="26"/>
  <c r="E116" i="26"/>
  <c r="D116" i="26"/>
  <c r="C116" i="26"/>
  <c r="H115" i="26"/>
  <c r="C115" i="26"/>
  <c r="H114" i="26"/>
  <c r="C114" i="26"/>
  <c r="H113" i="26"/>
  <c r="C113" i="26"/>
  <c r="L112" i="26"/>
  <c r="K112" i="26"/>
  <c r="H112" i="26" s="1"/>
  <c r="J112" i="26"/>
  <c r="I112" i="26"/>
  <c r="G112" i="26"/>
  <c r="F112" i="26"/>
  <c r="E112" i="26"/>
  <c r="D112" i="26"/>
  <c r="C112" i="26"/>
  <c r="H111" i="26"/>
  <c r="C111" i="26"/>
  <c r="H110" i="26"/>
  <c r="C110" i="26"/>
  <c r="H109" i="26"/>
  <c r="C109" i="26"/>
  <c r="H108" i="26"/>
  <c r="C108" i="26"/>
  <c r="H107" i="26"/>
  <c r="C107" i="26"/>
  <c r="H106" i="26"/>
  <c r="C106" i="26"/>
  <c r="H105" i="26"/>
  <c r="C105" i="26"/>
  <c r="H104" i="26"/>
  <c r="C104" i="26"/>
  <c r="L103" i="26"/>
  <c r="K103" i="26"/>
  <c r="J103" i="26"/>
  <c r="I103" i="26"/>
  <c r="H103" i="26" s="1"/>
  <c r="G103" i="26"/>
  <c r="F103" i="26"/>
  <c r="E103" i="26"/>
  <c r="D103" i="26"/>
  <c r="H102" i="26"/>
  <c r="C102" i="26"/>
  <c r="H101" i="26"/>
  <c r="C101" i="26"/>
  <c r="H100" i="26"/>
  <c r="C100" i="26"/>
  <c r="H99" i="26"/>
  <c r="C99" i="26"/>
  <c r="H98" i="26"/>
  <c r="C98" i="26"/>
  <c r="H97" i="26"/>
  <c r="C97" i="26"/>
  <c r="H96" i="26"/>
  <c r="C96" i="26"/>
  <c r="L95" i="26"/>
  <c r="K95" i="26"/>
  <c r="J95" i="26"/>
  <c r="H95" i="26" s="1"/>
  <c r="I95" i="26"/>
  <c r="G95" i="26"/>
  <c r="F95" i="26"/>
  <c r="E95" i="26"/>
  <c r="D95" i="26"/>
  <c r="H94" i="26"/>
  <c r="C94" i="26"/>
  <c r="H93" i="26"/>
  <c r="C93" i="26"/>
  <c r="H92" i="26"/>
  <c r="C92" i="26"/>
  <c r="H91" i="26"/>
  <c r="C91" i="26"/>
  <c r="H90" i="26"/>
  <c r="C90" i="26"/>
  <c r="L89" i="26"/>
  <c r="K89" i="26"/>
  <c r="J89" i="26"/>
  <c r="I89" i="26"/>
  <c r="G89" i="26"/>
  <c r="F89" i="26"/>
  <c r="E89" i="26"/>
  <c r="E83" i="26" s="1"/>
  <c r="D89" i="26"/>
  <c r="H88" i="26"/>
  <c r="C88" i="26"/>
  <c r="H87" i="26"/>
  <c r="C87" i="26"/>
  <c r="H86" i="26"/>
  <c r="C86" i="26"/>
  <c r="H85" i="26"/>
  <c r="C85" i="26"/>
  <c r="L84" i="26"/>
  <c r="K84" i="26"/>
  <c r="J84" i="26"/>
  <c r="I84" i="26"/>
  <c r="G84" i="26"/>
  <c r="F84" i="26"/>
  <c r="E84" i="26"/>
  <c r="D84" i="26"/>
  <c r="L83" i="26"/>
  <c r="F83" i="26"/>
  <c r="D83" i="26"/>
  <c r="H82" i="26"/>
  <c r="C82" i="26"/>
  <c r="H81" i="26"/>
  <c r="C81" i="26"/>
  <c r="L80" i="26"/>
  <c r="K80" i="26"/>
  <c r="K76" i="26" s="1"/>
  <c r="J80" i="26"/>
  <c r="H80" i="26" s="1"/>
  <c r="I80" i="26"/>
  <c r="G80" i="26"/>
  <c r="G76" i="26" s="1"/>
  <c r="F80" i="26"/>
  <c r="F76" i="26" s="1"/>
  <c r="E80" i="26"/>
  <c r="D80" i="26"/>
  <c r="C80" i="26"/>
  <c r="H79" i="26"/>
  <c r="C79" i="26"/>
  <c r="H78" i="26"/>
  <c r="C78" i="26"/>
  <c r="L77" i="26"/>
  <c r="K77" i="26"/>
  <c r="J77" i="26"/>
  <c r="I77" i="26"/>
  <c r="G77" i="26"/>
  <c r="F77" i="26"/>
  <c r="E77" i="26"/>
  <c r="E76" i="26" s="1"/>
  <c r="E75" i="26" s="1"/>
  <c r="D77" i="26"/>
  <c r="L76" i="26"/>
  <c r="J76" i="26"/>
  <c r="D76" i="26"/>
  <c r="H74" i="26"/>
  <c r="C74" i="26"/>
  <c r="H73" i="26"/>
  <c r="C73" i="26"/>
  <c r="H72" i="26"/>
  <c r="C72" i="26"/>
  <c r="H71" i="26"/>
  <c r="C71" i="26"/>
  <c r="H70" i="26"/>
  <c r="C70" i="26"/>
  <c r="L69" i="26"/>
  <c r="K69" i="26"/>
  <c r="J69" i="26"/>
  <c r="I69" i="26"/>
  <c r="I67" i="26" s="1"/>
  <c r="G69" i="26"/>
  <c r="F69" i="26"/>
  <c r="E69" i="26"/>
  <c r="E67" i="26" s="1"/>
  <c r="D69" i="26"/>
  <c r="H68" i="26"/>
  <c r="C68" i="26"/>
  <c r="L67" i="26"/>
  <c r="K67" i="26"/>
  <c r="J67" i="26"/>
  <c r="G67" i="26"/>
  <c r="F67" i="26"/>
  <c r="D67" i="26"/>
  <c r="H66" i="26"/>
  <c r="C66" i="26"/>
  <c r="H65" i="26"/>
  <c r="C65" i="26"/>
  <c r="H64" i="26"/>
  <c r="C64" i="26"/>
  <c r="H63" i="26"/>
  <c r="C63" i="26"/>
  <c r="H62" i="26"/>
  <c r="C62" i="26"/>
  <c r="H61" i="26"/>
  <c r="C61" i="26"/>
  <c r="H60" i="26"/>
  <c r="C60" i="26"/>
  <c r="H59" i="26"/>
  <c r="C59" i="26"/>
  <c r="L58" i="26"/>
  <c r="K58" i="26"/>
  <c r="K54" i="26" s="1"/>
  <c r="K53" i="26" s="1"/>
  <c r="J58" i="26"/>
  <c r="H58" i="26" s="1"/>
  <c r="I58" i="26"/>
  <c r="G58" i="26"/>
  <c r="G54" i="26" s="1"/>
  <c r="G53" i="26" s="1"/>
  <c r="F58" i="26"/>
  <c r="F54" i="26" s="1"/>
  <c r="E58" i="26"/>
  <c r="D58" i="26"/>
  <c r="C58" i="26"/>
  <c r="H57" i="26"/>
  <c r="C57" i="26"/>
  <c r="H56" i="26"/>
  <c r="C56" i="26"/>
  <c r="L55" i="26"/>
  <c r="K55" i="26"/>
  <c r="J55" i="26"/>
  <c r="I55" i="26"/>
  <c r="G55" i="26"/>
  <c r="F55" i="26"/>
  <c r="E55" i="26"/>
  <c r="E54" i="26" s="1"/>
  <c r="D55" i="26"/>
  <c r="L54" i="26"/>
  <c r="J54" i="26"/>
  <c r="J53" i="26" s="1"/>
  <c r="D54" i="26"/>
  <c r="L53" i="26"/>
  <c r="D53" i="26"/>
  <c r="H47" i="26"/>
  <c r="C47" i="26"/>
  <c r="H46" i="26"/>
  <c r="C46" i="26"/>
  <c r="L45" i="26"/>
  <c r="G45" i="26"/>
  <c r="C45" i="26"/>
  <c r="H44" i="26"/>
  <c r="C44" i="26"/>
  <c r="K43" i="26"/>
  <c r="J43" i="26"/>
  <c r="I43" i="26"/>
  <c r="F43" i="26"/>
  <c r="E43" i="26"/>
  <c r="D43" i="26"/>
  <c r="H42" i="26"/>
  <c r="C42" i="26"/>
  <c r="I41" i="26"/>
  <c r="H41" i="26" s="1"/>
  <c r="D41" i="26"/>
  <c r="C41" i="26" s="1"/>
  <c r="H40" i="26"/>
  <c r="C40" i="26"/>
  <c r="H39" i="26"/>
  <c r="C39" i="26"/>
  <c r="H38" i="26"/>
  <c r="C38" i="26"/>
  <c r="H37" i="26"/>
  <c r="C37" i="26"/>
  <c r="K36" i="26"/>
  <c r="H36" i="26" s="1"/>
  <c r="F36" i="26"/>
  <c r="C36" i="26"/>
  <c r="H35" i="26"/>
  <c r="C35" i="26"/>
  <c r="H34" i="26"/>
  <c r="C34" i="26"/>
  <c r="K33" i="26"/>
  <c r="H33" i="26" s="1"/>
  <c r="F33" i="26"/>
  <c r="C33" i="26" s="1"/>
  <c r="H32" i="26"/>
  <c r="C32" i="26"/>
  <c r="K31" i="26"/>
  <c r="F31" i="26"/>
  <c r="C31" i="26" s="1"/>
  <c r="H30" i="26"/>
  <c r="C30" i="26"/>
  <c r="H29" i="26"/>
  <c r="C29" i="26"/>
  <c r="H28" i="26"/>
  <c r="C28" i="26"/>
  <c r="K27" i="26"/>
  <c r="H27" i="26" s="1"/>
  <c r="F27" i="26"/>
  <c r="F26" i="26" s="1"/>
  <c r="C26" i="26" s="1"/>
  <c r="H25" i="26"/>
  <c r="C25" i="26"/>
  <c r="C24" i="26"/>
  <c r="H23" i="26"/>
  <c r="C23" i="26"/>
  <c r="H22" i="26"/>
  <c r="C22" i="26"/>
  <c r="L21" i="26"/>
  <c r="K21" i="26"/>
  <c r="K289" i="26" s="1"/>
  <c r="K288" i="26" s="1"/>
  <c r="J21" i="26"/>
  <c r="I21" i="26"/>
  <c r="G21" i="26"/>
  <c r="F21" i="26"/>
  <c r="E21" i="26"/>
  <c r="E289" i="26" s="1"/>
  <c r="E288" i="26" s="1"/>
  <c r="D21" i="26"/>
  <c r="C21" i="26"/>
  <c r="E20" i="26"/>
  <c r="H298" i="25"/>
  <c r="C298" i="25"/>
  <c r="H297" i="25"/>
  <c r="C297" i="25"/>
  <c r="H296" i="25"/>
  <c r="C296" i="25"/>
  <c r="H295" i="25"/>
  <c r="C295" i="25"/>
  <c r="H294" i="25"/>
  <c r="C294" i="25"/>
  <c r="H293" i="25"/>
  <c r="C293" i="25"/>
  <c r="H292" i="25"/>
  <c r="C292" i="25"/>
  <c r="H291" i="25"/>
  <c r="H290" i="25" s="1"/>
  <c r="C291" i="25"/>
  <c r="C290" i="25" s="1"/>
  <c r="L290" i="25"/>
  <c r="K290" i="25"/>
  <c r="J290" i="25"/>
  <c r="I290" i="25"/>
  <c r="G290" i="25"/>
  <c r="F290" i="25"/>
  <c r="E290" i="25"/>
  <c r="D290" i="25"/>
  <c r="I289" i="25"/>
  <c r="D289" i="25"/>
  <c r="D288" i="25" s="1"/>
  <c r="I288" i="25"/>
  <c r="F288" i="25"/>
  <c r="H285" i="25"/>
  <c r="C285" i="25"/>
  <c r="H284" i="25"/>
  <c r="C284" i="25"/>
  <c r="L283" i="25"/>
  <c r="K283" i="25"/>
  <c r="J283" i="25"/>
  <c r="I283" i="25"/>
  <c r="H283" i="25"/>
  <c r="G283" i="25"/>
  <c r="F283" i="25"/>
  <c r="E283" i="25"/>
  <c r="D283" i="25"/>
  <c r="H282" i="25"/>
  <c r="C282" i="25"/>
  <c r="L281" i="25"/>
  <c r="L269" i="25" s="1"/>
  <c r="K281" i="25"/>
  <c r="J281" i="25"/>
  <c r="I281" i="25"/>
  <c r="H281" i="25"/>
  <c r="G281" i="25"/>
  <c r="F281" i="25"/>
  <c r="E281" i="25"/>
  <c r="D281" i="25"/>
  <c r="H280" i="25"/>
  <c r="C280" i="25"/>
  <c r="H279" i="25"/>
  <c r="C279" i="25"/>
  <c r="H278" i="25"/>
  <c r="C278" i="25"/>
  <c r="H277" i="25"/>
  <c r="C277" i="25"/>
  <c r="L276" i="25"/>
  <c r="K276" i="25"/>
  <c r="J276" i="25"/>
  <c r="J270" i="25" s="1"/>
  <c r="J269" i="25" s="1"/>
  <c r="I276" i="25"/>
  <c r="G276" i="25"/>
  <c r="F276" i="25"/>
  <c r="E276" i="25"/>
  <c r="D276" i="25"/>
  <c r="H275" i="25"/>
  <c r="C275" i="25"/>
  <c r="H274" i="25"/>
  <c r="C274" i="25"/>
  <c r="H273" i="25"/>
  <c r="C273" i="25"/>
  <c r="L272" i="25"/>
  <c r="K272" i="25"/>
  <c r="K270" i="25" s="1"/>
  <c r="K269" i="25" s="1"/>
  <c r="J272" i="25"/>
  <c r="I272" i="25"/>
  <c r="G272" i="25"/>
  <c r="F272" i="25"/>
  <c r="C272" i="25" s="1"/>
  <c r="E272" i="25"/>
  <c r="D272" i="25"/>
  <c r="H271" i="25"/>
  <c r="C271" i="25"/>
  <c r="L270" i="25"/>
  <c r="G270" i="25"/>
  <c r="G269" i="25" s="1"/>
  <c r="D270" i="25"/>
  <c r="H268" i="25"/>
  <c r="C268" i="25"/>
  <c r="H267" i="25"/>
  <c r="C267" i="25"/>
  <c r="H266" i="25"/>
  <c r="C266" i="25"/>
  <c r="H265" i="25"/>
  <c r="C265" i="25"/>
  <c r="L264" i="25"/>
  <c r="K264" i="25"/>
  <c r="J264" i="25"/>
  <c r="I264" i="25"/>
  <c r="G264" i="25"/>
  <c r="F264" i="25"/>
  <c r="C264" i="25" s="1"/>
  <c r="E264" i="25"/>
  <c r="D264" i="25"/>
  <c r="H263" i="25"/>
  <c r="C263" i="25"/>
  <c r="H262" i="25"/>
  <c r="C262" i="25"/>
  <c r="H261" i="25"/>
  <c r="C261" i="25"/>
  <c r="L260" i="25"/>
  <c r="K260" i="25"/>
  <c r="J260" i="25"/>
  <c r="J259" i="25" s="1"/>
  <c r="I260" i="25"/>
  <c r="G260" i="25"/>
  <c r="G259" i="25" s="1"/>
  <c r="F260" i="25"/>
  <c r="E260" i="25"/>
  <c r="D260" i="25"/>
  <c r="C260" i="25"/>
  <c r="L259" i="25"/>
  <c r="K259" i="25"/>
  <c r="E259" i="25"/>
  <c r="D259" i="25"/>
  <c r="H258" i="25"/>
  <c r="C258" i="25"/>
  <c r="H257" i="25"/>
  <c r="C257" i="25"/>
  <c r="H256" i="25"/>
  <c r="C256" i="25"/>
  <c r="H255" i="25"/>
  <c r="C255" i="25"/>
  <c r="H254" i="25"/>
  <c r="C254" i="25"/>
  <c r="H253" i="25"/>
  <c r="C253" i="25"/>
  <c r="L252" i="25"/>
  <c r="K252" i="25"/>
  <c r="K251" i="25" s="1"/>
  <c r="J252" i="25"/>
  <c r="J251" i="25" s="1"/>
  <c r="I252" i="25"/>
  <c r="G252" i="25"/>
  <c r="F252" i="25"/>
  <c r="F251" i="25" s="1"/>
  <c r="E252" i="25"/>
  <c r="D252" i="25"/>
  <c r="L251" i="25"/>
  <c r="G251" i="25"/>
  <c r="E251" i="25"/>
  <c r="D251" i="25"/>
  <c r="C251" i="25" s="1"/>
  <c r="H250" i="25"/>
  <c r="C250" i="25"/>
  <c r="H249" i="25"/>
  <c r="C249" i="25"/>
  <c r="H248" i="25"/>
  <c r="C248" i="25"/>
  <c r="H247" i="25"/>
  <c r="C247" i="25"/>
  <c r="L246" i="25"/>
  <c r="K246" i="25"/>
  <c r="J246" i="25"/>
  <c r="I246" i="25"/>
  <c r="G246" i="25"/>
  <c r="F246" i="25"/>
  <c r="E246" i="25"/>
  <c r="C246" i="25" s="1"/>
  <c r="D246" i="25"/>
  <c r="H245" i="25"/>
  <c r="C245" i="25"/>
  <c r="H244" i="25"/>
  <c r="C244" i="25"/>
  <c r="H243" i="25"/>
  <c r="C243" i="25"/>
  <c r="H242" i="25"/>
  <c r="C242" i="25"/>
  <c r="H241" i="25"/>
  <c r="C241" i="25"/>
  <c r="H240" i="25"/>
  <c r="C240" i="25"/>
  <c r="H239" i="25"/>
  <c r="C239" i="25"/>
  <c r="L238" i="25"/>
  <c r="K238" i="25"/>
  <c r="K231" i="25" s="1"/>
  <c r="J238" i="25"/>
  <c r="I238" i="25"/>
  <c r="H238" i="25" s="1"/>
  <c r="G238" i="25"/>
  <c r="F238" i="25"/>
  <c r="F231" i="25" s="1"/>
  <c r="E238" i="25"/>
  <c r="D238" i="25"/>
  <c r="H237" i="25"/>
  <c r="C237" i="25"/>
  <c r="H236" i="25"/>
  <c r="C236" i="25"/>
  <c r="L235" i="25"/>
  <c r="K235" i="25"/>
  <c r="J235" i="25"/>
  <c r="I235" i="25"/>
  <c r="H235" i="25"/>
  <c r="G235" i="25"/>
  <c r="F235" i="25"/>
  <c r="E235" i="25"/>
  <c r="D235" i="25"/>
  <c r="C235" i="25" s="1"/>
  <c r="H234" i="25"/>
  <c r="C234" i="25"/>
  <c r="L233" i="25"/>
  <c r="K233" i="25"/>
  <c r="J233" i="25"/>
  <c r="I233" i="25"/>
  <c r="H233" i="25"/>
  <c r="G233" i="25"/>
  <c r="F233" i="25"/>
  <c r="E233" i="25"/>
  <c r="D233" i="25"/>
  <c r="C233" i="25" s="1"/>
  <c r="H232" i="25"/>
  <c r="C232" i="25"/>
  <c r="L231" i="25"/>
  <c r="L230" i="25" s="1"/>
  <c r="I231" i="25"/>
  <c r="G231" i="25"/>
  <c r="G230" i="25" s="1"/>
  <c r="D231" i="25"/>
  <c r="H229" i="25"/>
  <c r="C229" i="25"/>
  <c r="H228" i="25"/>
  <c r="C228" i="25"/>
  <c r="L227" i="25"/>
  <c r="K227" i="25"/>
  <c r="J227" i="25"/>
  <c r="I227" i="25"/>
  <c r="H227" i="25" s="1"/>
  <c r="G227" i="25"/>
  <c r="G204" i="25" s="1"/>
  <c r="F227" i="25"/>
  <c r="E227" i="25"/>
  <c r="D227" i="25"/>
  <c r="H226" i="25"/>
  <c r="C226" i="25"/>
  <c r="H225" i="25"/>
  <c r="C225" i="25"/>
  <c r="H224" i="25"/>
  <c r="C224" i="25"/>
  <c r="H223" i="25"/>
  <c r="C223" i="25"/>
  <c r="H222" i="25"/>
  <c r="C222" i="25"/>
  <c r="H221" i="25"/>
  <c r="C221" i="25"/>
  <c r="H220" i="25"/>
  <c r="C220" i="25"/>
  <c r="H219" i="25"/>
  <c r="C219" i="25"/>
  <c r="H218" i="25"/>
  <c r="C218" i="25"/>
  <c r="H217" i="25"/>
  <c r="C217" i="25"/>
  <c r="L216" i="25"/>
  <c r="K216" i="25"/>
  <c r="K204" i="25" s="1"/>
  <c r="J216" i="25"/>
  <c r="I216" i="25"/>
  <c r="G216" i="25"/>
  <c r="F216" i="25"/>
  <c r="F204" i="25" s="1"/>
  <c r="E216" i="25"/>
  <c r="C216" i="25" s="1"/>
  <c r="D216" i="25"/>
  <c r="H215" i="25"/>
  <c r="C215" i="25"/>
  <c r="H214" i="25"/>
  <c r="C214" i="25"/>
  <c r="H213" i="25"/>
  <c r="C213" i="25"/>
  <c r="H212" i="25"/>
  <c r="C212" i="25"/>
  <c r="H211" i="25"/>
  <c r="C211" i="25"/>
  <c r="H210" i="25"/>
  <c r="C210" i="25"/>
  <c r="H209" i="25"/>
  <c r="C209" i="25"/>
  <c r="H208" i="25"/>
  <c r="C208" i="25"/>
  <c r="H207" i="25"/>
  <c r="C207" i="25"/>
  <c r="H206" i="25"/>
  <c r="C206" i="25"/>
  <c r="L205" i="25"/>
  <c r="L204" i="25" s="1"/>
  <c r="L195" i="25" s="1"/>
  <c r="L194" i="25" s="1"/>
  <c r="K205" i="25"/>
  <c r="J205" i="25"/>
  <c r="I205" i="25"/>
  <c r="H205" i="25"/>
  <c r="G205" i="25"/>
  <c r="F205" i="25"/>
  <c r="E205" i="25"/>
  <c r="D205" i="25"/>
  <c r="J204" i="25"/>
  <c r="H203" i="25"/>
  <c r="C203" i="25"/>
  <c r="H202" i="25"/>
  <c r="C202" i="25"/>
  <c r="H201" i="25"/>
  <c r="C201" i="25"/>
  <c r="H200" i="25"/>
  <c r="C200" i="25"/>
  <c r="H199" i="25"/>
  <c r="C199" i="25"/>
  <c r="L198" i="25"/>
  <c r="K198" i="25"/>
  <c r="K196" i="25" s="1"/>
  <c r="K195" i="25" s="1"/>
  <c r="J198" i="25"/>
  <c r="I198" i="25"/>
  <c r="G198" i="25"/>
  <c r="F198" i="25"/>
  <c r="F196" i="25" s="1"/>
  <c r="F195" i="25" s="1"/>
  <c r="E198" i="25"/>
  <c r="C198" i="25" s="1"/>
  <c r="D198" i="25"/>
  <c r="H197" i="25"/>
  <c r="C197" i="25"/>
  <c r="L196" i="25"/>
  <c r="J196" i="25"/>
  <c r="J195" i="25" s="1"/>
  <c r="G196" i="25"/>
  <c r="E196" i="25"/>
  <c r="C196" i="25" s="1"/>
  <c r="D196" i="25"/>
  <c r="H193" i="25"/>
  <c r="C193" i="25"/>
  <c r="L192" i="25"/>
  <c r="K192" i="25"/>
  <c r="J192" i="25"/>
  <c r="J191" i="25" s="1"/>
  <c r="I192" i="25"/>
  <c r="G192" i="25"/>
  <c r="G191" i="25" s="1"/>
  <c r="G187" i="25" s="1"/>
  <c r="F192" i="25"/>
  <c r="F191" i="25" s="1"/>
  <c r="E192" i="25"/>
  <c r="D192" i="25"/>
  <c r="C192" i="25"/>
  <c r="L191" i="25"/>
  <c r="K191" i="25"/>
  <c r="I191" i="25"/>
  <c r="H191" i="25"/>
  <c r="E191" i="25"/>
  <c r="E187" i="25" s="1"/>
  <c r="D191" i="25"/>
  <c r="H190" i="25"/>
  <c r="C190" i="25"/>
  <c r="H189" i="25"/>
  <c r="C189" i="25"/>
  <c r="L188" i="25"/>
  <c r="K188" i="25"/>
  <c r="K187" i="25" s="1"/>
  <c r="J188" i="25"/>
  <c r="I188" i="25"/>
  <c r="H188" i="25" s="1"/>
  <c r="G188" i="25"/>
  <c r="F188" i="25"/>
  <c r="F187" i="25" s="1"/>
  <c r="E188" i="25"/>
  <c r="C188" i="25" s="1"/>
  <c r="D188" i="25"/>
  <c r="L187" i="25"/>
  <c r="I187" i="25"/>
  <c r="D187" i="25"/>
  <c r="H186" i="25"/>
  <c r="C186" i="25"/>
  <c r="H185" i="25"/>
  <c r="C185" i="25"/>
  <c r="L184" i="25"/>
  <c r="K184" i="25"/>
  <c r="J184" i="25"/>
  <c r="I184" i="25"/>
  <c r="G184" i="25"/>
  <c r="F184" i="25"/>
  <c r="E184" i="25"/>
  <c r="C184" i="25" s="1"/>
  <c r="D184" i="25"/>
  <c r="H183" i="25"/>
  <c r="C183" i="25"/>
  <c r="H182" i="25"/>
  <c r="C182" i="25"/>
  <c r="H181" i="25"/>
  <c r="C181" i="25"/>
  <c r="H180" i="25"/>
  <c r="C180" i="25"/>
  <c r="L179" i="25"/>
  <c r="K179" i="25"/>
  <c r="J179" i="25"/>
  <c r="I179" i="25"/>
  <c r="G179" i="25"/>
  <c r="F179" i="25"/>
  <c r="E179" i="25"/>
  <c r="D179" i="25"/>
  <c r="C179" i="25"/>
  <c r="H178" i="25"/>
  <c r="C178" i="25"/>
  <c r="H177" i="25"/>
  <c r="C177" i="25"/>
  <c r="H176" i="25"/>
  <c r="C176" i="25"/>
  <c r="L175" i="25"/>
  <c r="L174" i="25" s="1"/>
  <c r="K175" i="25"/>
  <c r="J175" i="25"/>
  <c r="I175" i="25"/>
  <c r="H175" i="25" s="1"/>
  <c r="G175" i="25"/>
  <c r="F175" i="25"/>
  <c r="E175" i="25"/>
  <c r="D175" i="25"/>
  <c r="D174" i="25" s="1"/>
  <c r="C175" i="25"/>
  <c r="J174" i="25"/>
  <c r="G174" i="25"/>
  <c r="F174" i="25"/>
  <c r="E174" i="25"/>
  <c r="L173" i="25"/>
  <c r="G173" i="25"/>
  <c r="D173" i="25"/>
  <c r="H172" i="25"/>
  <c r="C172" i="25"/>
  <c r="H171" i="25"/>
  <c r="C171" i="25"/>
  <c r="H170" i="25"/>
  <c r="C170" i="25"/>
  <c r="H169" i="25"/>
  <c r="C169" i="25"/>
  <c r="H168" i="25"/>
  <c r="C168" i="25"/>
  <c r="H167" i="25"/>
  <c r="C167" i="25"/>
  <c r="L166" i="25"/>
  <c r="K166" i="25"/>
  <c r="J166" i="25"/>
  <c r="J165" i="25" s="1"/>
  <c r="I166" i="25"/>
  <c r="G166" i="25"/>
  <c r="G165" i="25" s="1"/>
  <c r="F166" i="25"/>
  <c r="F165" i="25" s="1"/>
  <c r="E166" i="25"/>
  <c r="D166" i="25"/>
  <c r="C166" i="25"/>
  <c r="L165" i="25"/>
  <c r="K165" i="25"/>
  <c r="I165" i="25"/>
  <c r="H165" i="25"/>
  <c r="E165" i="25"/>
  <c r="D165" i="25"/>
  <c r="C165" i="25"/>
  <c r="H164" i="25"/>
  <c r="C164" i="25"/>
  <c r="H163" i="25"/>
  <c r="C163" i="25"/>
  <c r="H162" i="25"/>
  <c r="C162" i="25"/>
  <c r="H161" i="25"/>
  <c r="C161" i="25"/>
  <c r="L160" i="25"/>
  <c r="K160" i="25"/>
  <c r="J160" i="25"/>
  <c r="I160" i="25"/>
  <c r="G160" i="25"/>
  <c r="F160" i="25"/>
  <c r="E160" i="25"/>
  <c r="C160" i="25" s="1"/>
  <c r="D160" i="25"/>
  <c r="H159" i="25"/>
  <c r="C159" i="25"/>
  <c r="H158" i="25"/>
  <c r="C158" i="25"/>
  <c r="H157" i="25"/>
  <c r="C157" i="25"/>
  <c r="H156" i="25"/>
  <c r="C156" i="25"/>
  <c r="H155" i="25"/>
  <c r="C155" i="25"/>
  <c r="H154" i="25"/>
  <c r="C154" i="25"/>
  <c r="H153" i="25"/>
  <c r="C153" i="25"/>
  <c r="H152" i="25"/>
  <c r="C152" i="25"/>
  <c r="L151" i="25"/>
  <c r="K151" i="25"/>
  <c r="J151" i="25"/>
  <c r="H151" i="25" s="1"/>
  <c r="I151" i="25"/>
  <c r="G151" i="25"/>
  <c r="F151" i="25"/>
  <c r="E151" i="25"/>
  <c r="D151" i="25"/>
  <c r="C151" i="25" s="1"/>
  <c r="H150" i="25"/>
  <c r="C150" i="25"/>
  <c r="H149" i="25"/>
  <c r="C149" i="25"/>
  <c r="H148" i="25"/>
  <c r="C148" i="25"/>
  <c r="H147" i="25"/>
  <c r="C147" i="25"/>
  <c r="H146" i="25"/>
  <c r="C146" i="25"/>
  <c r="H145" i="25"/>
  <c r="C145" i="25"/>
  <c r="L144" i="25"/>
  <c r="K144" i="25"/>
  <c r="J144" i="25"/>
  <c r="I144" i="25"/>
  <c r="H144" i="25"/>
  <c r="G144" i="25"/>
  <c r="F144" i="25"/>
  <c r="E144" i="25"/>
  <c r="D144" i="25"/>
  <c r="C144" i="25" s="1"/>
  <c r="H143" i="25"/>
  <c r="C143" i="25"/>
  <c r="H142" i="25"/>
  <c r="C142" i="25"/>
  <c r="L141" i="25"/>
  <c r="K141" i="25"/>
  <c r="J141" i="25"/>
  <c r="H141" i="25" s="1"/>
  <c r="I141" i="25"/>
  <c r="G141" i="25"/>
  <c r="F141" i="25"/>
  <c r="E141" i="25"/>
  <c r="D141" i="25"/>
  <c r="H140" i="25"/>
  <c r="C140" i="25"/>
  <c r="H139" i="25"/>
  <c r="C139" i="25"/>
  <c r="H138" i="25"/>
  <c r="C138" i="25"/>
  <c r="H137" i="25"/>
  <c r="C137" i="25"/>
  <c r="L136" i="25"/>
  <c r="K136" i="25"/>
  <c r="J136" i="25"/>
  <c r="I136" i="25"/>
  <c r="H136" i="25"/>
  <c r="G136" i="25"/>
  <c r="F136" i="25"/>
  <c r="E136" i="25"/>
  <c r="D136" i="25"/>
  <c r="C136" i="25" s="1"/>
  <c r="H135" i="25"/>
  <c r="C135" i="25"/>
  <c r="H134" i="25"/>
  <c r="C134" i="25"/>
  <c r="H133" i="25"/>
  <c r="C133" i="25"/>
  <c r="H132" i="25"/>
  <c r="C132" i="25"/>
  <c r="L131" i="25"/>
  <c r="K131" i="25"/>
  <c r="K130" i="25" s="1"/>
  <c r="J131" i="25"/>
  <c r="I131" i="25"/>
  <c r="G131" i="25"/>
  <c r="G130" i="25" s="1"/>
  <c r="F131" i="25"/>
  <c r="F130" i="25" s="1"/>
  <c r="E131" i="25"/>
  <c r="D131" i="25"/>
  <c r="L130" i="25"/>
  <c r="E130" i="25"/>
  <c r="D130" i="25"/>
  <c r="H129" i="25"/>
  <c r="C129" i="25"/>
  <c r="C128" i="25" s="1"/>
  <c r="L128" i="25"/>
  <c r="K128" i="25"/>
  <c r="J128" i="25"/>
  <c r="I128" i="25"/>
  <c r="H128" i="25"/>
  <c r="G128" i="25"/>
  <c r="F128" i="25"/>
  <c r="E128" i="25"/>
  <c r="D128" i="25"/>
  <c r="H127" i="25"/>
  <c r="C127" i="25"/>
  <c r="H126" i="25"/>
  <c r="C126" i="25"/>
  <c r="H125" i="25"/>
  <c r="C125" i="25"/>
  <c r="H124" i="25"/>
  <c r="C124" i="25"/>
  <c r="H123" i="25"/>
  <c r="C123" i="25"/>
  <c r="L122" i="25"/>
  <c r="K122" i="25"/>
  <c r="J122" i="25"/>
  <c r="I122" i="25"/>
  <c r="H122" i="25"/>
  <c r="G122" i="25"/>
  <c r="F122" i="25"/>
  <c r="E122" i="25"/>
  <c r="D122" i="25"/>
  <c r="C122" i="25" s="1"/>
  <c r="H121" i="25"/>
  <c r="C121" i="25"/>
  <c r="H120" i="25"/>
  <c r="C120" i="25"/>
  <c r="H119" i="25"/>
  <c r="C119" i="25"/>
  <c r="H118" i="25"/>
  <c r="C118" i="25"/>
  <c r="H117" i="25"/>
  <c r="C117" i="25"/>
  <c r="L116" i="25"/>
  <c r="K116" i="25"/>
  <c r="J116" i="25"/>
  <c r="I116" i="25"/>
  <c r="H116" i="25"/>
  <c r="G116" i="25"/>
  <c r="F116" i="25"/>
  <c r="E116" i="25"/>
  <c r="D116" i="25"/>
  <c r="C116" i="25" s="1"/>
  <c r="H115" i="25"/>
  <c r="C115" i="25"/>
  <c r="H114" i="25"/>
  <c r="C114" i="25"/>
  <c r="H113" i="25"/>
  <c r="C113" i="25"/>
  <c r="L112" i="25"/>
  <c r="K112" i="25"/>
  <c r="J112" i="25"/>
  <c r="I112" i="25"/>
  <c r="H112" i="25"/>
  <c r="G112" i="25"/>
  <c r="F112" i="25"/>
  <c r="E112" i="25"/>
  <c r="D112" i="25"/>
  <c r="C112" i="25" s="1"/>
  <c r="H111" i="25"/>
  <c r="C111" i="25"/>
  <c r="H110" i="25"/>
  <c r="C110" i="25"/>
  <c r="H109" i="25"/>
  <c r="C109" i="25"/>
  <c r="H108" i="25"/>
  <c r="C108" i="25"/>
  <c r="H107" i="25"/>
  <c r="C107" i="25"/>
  <c r="H106" i="25"/>
  <c r="C106" i="25"/>
  <c r="H105" i="25"/>
  <c r="C105" i="25"/>
  <c r="H104" i="25"/>
  <c r="C104" i="25"/>
  <c r="L103" i="25"/>
  <c r="K103" i="25"/>
  <c r="J103" i="25"/>
  <c r="H103" i="25" s="1"/>
  <c r="I103" i="25"/>
  <c r="G103" i="25"/>
  <c r="F103" i="25"/>
  <c r="E103" i="25"/>
  <c r="D103" i="25"/>
  <c r="H102" i="25"/>
  <c r="C102" i="25"/>
  <c r="H101" i="25"/>
  <c r="C101" i="25"/>
  <c r="H100" i="25"/>
  <c r="C100" i="25"/>
  <c r="H99" i="25"/>
  <c r="C99" i="25"/>
  <c r="H98" i="25"/>
  <c r="C98" i="25"/>
  <c r="H97" i="25"/>
  <c r="C97" i="25"/>
  <c r="H96" i="25"/>
  <c r="C96" i="25"/>
  <c r="L95" i="25"/>
  <c r="K95" i="25"/>
  <c r="J95" i="25"/>
  <c r="H95" i="25" s="1"/>
  <c r="I95" i="25"/>
  <c r="G95" i="25"/>
  <c r="F95" i="25"/>
  <c r="E95" i="25"/>
  <c r="D95" i="25"/>
  <c r="C95" i="25" s="1"/>
  <c r="H94" i="25"/>
  <c r="C94" i="25"/>
  <c r="H93" i="25"/>
  <c r="C93" i="25"/>
  <c r="H92" i="25"/>
  <c r="C92" i="25"/>
  <c r="H91" i="25"/>
  <c r="C91" i="25"/>
  <c r="H90" i="25"/>
  <c r="C90" i="25"/>
  <c r="L89" i="25"/>
  <c r="K89" i="25"/>
  <c r="J89" i="25"/>
  <c r="H89" i="25" s="1"/>
  <c r="I89" i="25"/>
  <c r="G89" i="25"/>
  <c r="F89" i="25"/>
  <c r="F83" i="25" s="1"/>
  <c r="F75" i="25" s="1"/>
  <c r="E89" i="25"/>
  <c r="D89" i="25"/>
  <c r="H88" i="25"/>
  <c r="C88" i="25"/>
  <c r="H87" i="25"/>
  <c r="C87" i="25"/>
  <c r="H86" i="25"/>
  <c r="C86" i="25"/>
  <c r="H85" i="25"/>
  <c r="C85" i="25"/>
  <c r="L84" i="25"/>
  <c r="K84" i="25"/>
  <c r="J84" i="25"/>
  <c r="I84" i="25"/>
  <c r="I83" i="25" s="1"/>
  <c r="H84" i="25"/>
  <c r="G84" i="25"/>
  <c r="F84" i="25"/>
  <c r="E84" i="25"/>
  <c r="E83" i="25" s="1"/>
  <c r="D84" i="25"/>
  <c r="K83" i="25"/>
  <c r="G83" i="25"/>
  <c r="H82" i="25"/>
  <c r="C82" i="25"/>
  <c r="H81" i="25"/>
  <c r="C81" i="25"/>
  <c r="L80" i="25"/>
  <c r="L76" i="25" s="1"/>
  <c r="K80" i="25"/>
  <c r="J80" i="25"/>
  <c r="I80" i="25"/>
  <c r="H80" i="25"/>
  <c r="G80" i="25"/>
  <c r="F80" i="25"/>
  <c r="E80" i="25"/>
  <c r="D80" i="25"/>
  <c r="H79" i="25"/>
  <c r="C79" i="25"/>
  <c r="H78" i="25"/>
  <c r="C78" i="25"/>
  <c r="L77" i="25"/>
  <c r="K77" i="25"/>
  <c r="K76" i="25" s="1"/>
  <c r="J77" i="25"/>
  <c r="I77" i="25"/>
  <c r="G77" i="25"/>
  <c r="G76" i="25" s="1"/>
  <c r="F77" i="25"/>
  <c r="F76" i="25" s="1"/>
  <c r="E77" i="25"/>
  <c r="D77" i="25"/>
  <c r="C77" i="25" s="1"/>
  <c r="I76" i="25"/>
  <c r="E76" i="25"/>
  <c r="E75" i="25" s="1"/>
  <c r="H74" i="25"/>
  <c r="C74" i="25"/>
  <c r="H73" i="25"/>
  <c r="C73" i="25"/>
  <c r="H72" i="25"/>
  <c r="C72" i="25"/>
  <c r="H71" i="25"/>
  <c r="C71" i="25"/>
  <c r="H70" i="25"/>
  <c r="C70" i="25"/>
  <c r="L69" i="25"/>
  <c r="K69" i="25"/>
  <c r="J69" i="25"/>
  <c r="I69" i="25"/>
  <c r="G69" i="25"/>
  <c r="F69" i="25"/>
  <c r="F67" i="25" s="1"/>
  <c r="F53" i="25" s="1"/>
  <c r="E69" i="25"/>
  <c r="D69" i="25"/>
  <c r="H68" i="25"/>
  <c r="C68" i="25"/>
  <c r="L67" i="25"/>
  <c r="K67" i="25"/>
  <c r="I67" i="25"/>
  <c r="G67" i="25"/>
  <c r="E67" i="25"/>
  <c r="D67" i="25"/>
  <c r="H66" i="25"/>
  <c r="C66" i="25"/>
  <c r="H65" i="25"/>
  <c r="C65" i="25"/>
  <c r="H64" i="25"/>
  <c r="C64" i="25"/>
  <c r="H63" i="25"/>
  <c r="C63" i="25"/>
  <c r="H62" i="25"/>
  <c r="C62" i="25"/>
  <c r="H61" i="25"/>
  <c r="C61" i="25"/>
  <c r="H60" i="25"/>
  <c r="C60" i="25"/>
  <c r="H59" i="25"/>
  <c r="C59" i="25"/>
  <c r="L58" i="25"/>
  <c r="L54" i="25" s="1"/>
  <c r="L53" i="25" s="1"/>
  <c r="K58" i="25"/>
  <c r="J58" i="25"/>
  <c r="I58" i="25"/>
  <c r="H58" i="25"/>
  <c r="G58" i="25"/>
  <c r="F58" i="25"/>
  <c r="E58" i="25"/>
  <c r="D58" i="25"/>
  <c r="H57" i="25"/>
  <c r="C57" i="25"/>
  <c r="H56" i="25"/>
  <c r="C56" i="25"/>
  <c r="L55" i="25"/>
  <c r="K55" i="25"/>
  <c r="K54" i="25" s="1"/>
  <c r="K53" i="25" s="1"/>
  <c r="J55" i="25"/>
  <c r="I55" i="25"/>
  <c r="G55" i="25"/>
  <c r="G54" i="25" s="1"/>
  <c r="G53" i="25" s="1"/>
  <c r="F55" i="25"/>
  <c r="F54" i="25" s="1"/>
  <c r="E55" i="25"/>
  <c r="D55" i="25"/>
  <c r="C55" i="25" s="1"/>
  <c r="I54" i="25"/>
  <c r="I53" i="25" s="1"/>
  <c r="E54" i="25"/>
  <c r="E53" i="25" s="1"/>
  <c r="H47" i="25"/>
  <c r="C47" i="25"/>
  <c r="H46" i="25"/>
  <c r="C46" i="25"/>
  <c r="L45" i="25"/>
  <c r="G45" i="25"/>
  <c r="H44" i="25"/>
  <c r="C44" i="25"/>
  <c r="K43" i="25"/>
  <c r="J43" i="25"/>
  <c r="I43" i="25"/>
  <c r="F43" i="25"/>
  <c r="E43" i="25"/>
  <c r="D43" i="25"/>
  <c r="H42" i="25"/>
  <c r="C42" i="25"/>
  <c r="I41" i="25"/>
  <c r="H41" i="25" s="1"/>
  <c r="D41" i="25"/>
  <c r="C41" i="25" s="1"/>
  <c r="H40" i="25"/>
  <c r="C40" i="25"/>
  <c r="H39" i="25"/>
  <c r="C39" i="25"/>
  <c r="H38" i="25"/>
  <c r="C38" i="25"/>
  <c r="H37" i="25"/>
  <c r="C37" i="25"/>
  <c r="K36" i="25"/>
  <c r="H36" i="25" s="1"/>
  <c r="F36" i="25"/>
  <c r="C36" i="25" s="1"/>
  <c r="H35" i="25"/>
  <c r="C35" i="25"/>
  <c r="H34" i="25"/>
  <c r="C34" i="25"/>
  <c r="K33" i="25"/>
  <c r="H33" i="25" s="1"/>
  <c r="F33" i="25"/>
  <c r="C33" i="25" s="1"/>
  <c r="H32" i="25"/>
  <c r="C32" i="25"/>
  <c r="K31" i="25"/>
  <c r="F31" i="25"/>
  <c r="C31" i="25" s="1"/>
  <c r="H30" i="25"/>
  <c r="C30" i="25"/>
  <c r="H29" i="25"/>
  <c r="C29" i="25"/>
  <c r="H28" i="25"/>
  <c r="C28" i="25"/>
  <c r="K27" i="25"/>
  <c r="H27" i="25" s="1"/>
  <c r="F27" i="25"/>
  <c r="C27" i="25" s="1"/>
  <c r="H25" i="25"/>
  <c r="C25" i="25"/>
  <c r="C24" i="25"/>
  <c r="H23" i="25"/>
  <c r="C23" i="25"/>
  <c r="H22" i="25"/>
  <c r="C22" i="25"/>
  <c r="L21" i="25"/>
  <c r="L20" i="25" s="1"/>
  <c r="K21" i="25"/>
  <c r="J21" i="25"/>
  <c r="J289" i="25" s="1"/>
  <c r="J288" i="25" s="1"/>
  <c r="I21" i="25"/>
  <c r="G21" i="25"/>
  <c r="F21" i="25"/>
  <c r="F289" i="25" s="1"/>
  <c r="E21" i="25"/>
  <c r="E289" i="25" s="1"/>
  <c r="E288" i="25" s="1"/>
  <c r="D21" i="25"/>
  <c r="D20" i="25" s="1"/>
  <c r="C21" i="25"/>
  <c r="J20" i="25"/>
  <c r="E20" i="25"/>
  <c r="H298" i="24"/>
  <c r="C298" i="24"/>
  <c r="H297" i="24"/>
  <c r="C297" i="24"/>
  <c r="H296" i="24"/>
  <c r="C296" i="24"/>
  <c r="H295" i="24"/>
  <c r="C295" i="24"/>
  <c r="H294" i="24"/>
  <c r="C294" i="24"/>
  <c r="H293" i="24"/>
  <c r="C293" i="24"/>
  <c r="H292" i="24"/>
  <c r="C292" i="24"/>
  <c r="H291" i="24"/>
  <c r="C291" i="24"/>
  <c r="L290" i="24"/>
  <c r="K290" i="24"/>
  <c r="J290" i="24"/>
  <c r="I290" i="24"/>
  <c r="H290" i="24"/>
  <c r="G290" i="24"/>
  <c r="F290" i="24"/>
  <c r="E290" i="24"/>
  <c r="D290" i="24"/>
  <c r="C290" i="24"/>
  <c r="E289" i="24"/>
  <c r="E288" i="24" s="1"/>
  <c r="G288" i="24"/>
  <c r="H285" i="24"/>
  <c r="C285" i="24"/>
  <c r="H284" i="24"/>
  <c r="C284" i="24"/>
  <c r="L283" i="24"/>
  <c r="K283" i="24"/>
  <c r="K289" i="24" s="1"/>
  <c r="K288" i="24" s="1"/>
  <c r="J283" i="24"/>
  <c r="I283" i="24"/>
  <c r="G283" i="24"/>
  <c r="G289" i="24" s="1"/>
  <c r="F283" i="24"/>
  <c r="F286" i="24" s="1"/>
  <c r="E283" i="24"/>
  <c r="D283" i="24"/>
  <c r="H282" i="24"/>
  <c r="C282" i="24"/>
  <c r="L281" i="24"/>
  <c r="K281" i="24"/>
  <c r="J281" i="24"/>
  <c r="I281" i="24"/>
  <c r="G281" i="24"/>
  <c r="F281" i="24"/>
  <c r="E281" i="24"/>
  <c r="C281" i="24" s="1"/>
  <c r="D281" i="24"/>
  <c r="H280" i="24"/>
  <c r="C280" i="24"/>
  <c r="H279" i="24"/>
  <c r="C279" i="24"/>
  <c r="H278" i="24"/>
  <c r="C278" i="24"/>
  <c r="H277" i="24"/>
  <c r="C277" i="24"/>
  <c r="L276" i="24"/>
  <c r="K276" i="24"/>
  <c r="J276" i="24"/>
  <c r="I276" i="24"/>
  <c r="H276" i="24" s="1"/>
  <c r="G276" i="24"/>
  <c r="F276" i="24"/>
  <c r="E276" i="24"/>
  <c r="D276" i="24"/>
  <c r="C276" i="24"/>
  <c r="H275" i="24"/>
  <c r="C275" i="24"/>
  <c r="H274" i="24"/>
  <c r="C274" i="24"/>
  <c r="H273" i="24"/>
  <c r="C273" i="24"/>
  <c r="L272" i="24"/>
  <c r="K272" i="24"/>
  <c r="J272" i="24"/>
  <c r="I272" i="24"/>
  <c r="H272" i="24" s="1"/>
  <c r="G272" i="24"/>
  <c r="G270" i="24" s="1"/>
  <c r="F272" i="24"/>
  <c r="E272" i="24"/>
  <c r="D272" i="24"/>
  <c r="C272" i="24"/>
  <c r="H271" i="24"/>
  <c r="C271" i="24"/>
  <c r="L270" i="24"/>
  <c r="L269" i="24" s="1"/>
  <c r="K270" i="24"/>
  <c r="K269" i="24" s="1"/>
  <c r="J270" i="24"/>
  <c r="I270" i="24"/>
  <c r="F270" i="24"/>
  <c r="E270" i="24"/>
  <c r="D270" i="24"/>
  <c r="D269" i="24" s="1"/>
  <c r="J269" i="24"/>
  <c r="F269" i="24"/>
  <c r="E269" i="24"/>
  <c r="H268" i="24"/>
  <c r="C268" i="24"/>
  <c r="H267" i="24"/>
  <c r="C267" i="24"/>
  <c r="H266" i="24"/>
  <c r="C266" i="24"/>
  <c r="H265" i="24"/>
  <c r="C265" i="24"/>
  <c r="L264" i="24"/>
  <c r="K264" i="24"/>
  <c r="J264" i="24"/>
  <c r="I264" i="24"/>
  <c r="H264" i="24" s="1"/>
  <c r="G264" i="24"/>
  <c r="F264" i="24"/>
  <c r="E264" i="24"/>
  <c r="D264" i="24"/>
  <c r="C264" i="24"/>
  <c r="H263" i="24"/>
  <c r="C263" i="24"/>
  <c r="H262" i="24"/>
  <c r="C262" i="24"/>
  <c r="H261" i="24"/>
  <c r="C261" i="24"/>
  <c r="L260" i="24"/>
  <c r="L259" i="24" s="1"/>
  <c r="K260" i="24"/>
  <c r="K259" i="24" s="1"/>
  <c r="J260" i="24"/>
  <c r="I260" i="24"/>
  <c r="G260" i="24"/>
  <c r="F260" i="24"/>
  <c r="E260" i="24"/>
  <c r="D260" i="24"/>
  <c r="D259" i="24" s="1"/>
  <c r="C260" i="24"/>
  <c r="J259" i="24"/>
  <c r="I259" i="24"/>
  <c r="F259" i="24"/>
  <c r="E259" i="24"/>
  <c r="H258" i="24"/>
  <c r="C258" i="24"/>
  <c r="H257" i="24"/>
  <c r="C257" i="24"/>
  <c r="H256" i="24"/>
  <c r="C256" i="24"/>
  <c r="H255" i="24"/>
  <c r="C255" i="24"/>
  <c r="H254" i="24"/>
  <c r="C254" i="24"/>
  <c r="H253" i="24"/>
  <c r="C253" i="24"/>
  <c r="L252" i="24"/>
  <c r="L251" i="24" s="1"/>
  <c r="K252" i="24"/>
  <c r="K251" i="24" s="1"/>
  <c r="J252" i="24"/>
  <c r="I252" i="24"/>
  <c r="H252" i="24" s="1"/>
  <c r="G252" i="24"/>
  <c r="G251" i="24" s="1"/>
  <c r="F252" i="24"/>
  <c r="E252" i="24"/>
  <c r="D252" i="24"/>
  <c r="D251" i="24" s="1"/>
  <c r="C252" i="24"/>
  <c r="J251" i="24"/>
  <c r="I251" i="24"/>
  <c r="F251" i="24"/>
  <c r="E251" i="24"/>
  <c r="H250" i="24"/>
  <c r="C250" i="24"/>
  <c r="H249" i="24"/>
  <c r="C249" i="24"/>
  <c r="H248" i="24"/>
  <c r="C248" i="24"/>
  <c r="H247" i="24"/>
  <c r="C247" i="24"/>
  <c r="L246" i="24"/>
  <c r="K246" i="24"/>
  <c r="J246" i="24"/>
  <c r="I246" i="24"/>
  <c r="H246" i="24" s="1"/>
  <c r="G246" i="24"/>
  <c r="F246" i="24"/>
  <c r="E246" i="24"/>
  <c r="D246" i="24"/>
  <c r="C246" i="24"/>
  <c r="H245" i="24"/>
  <c r="C245" i="24"/>
  <c r="H244" i="24"/>
  <c r="C244" i="24"/>
  <c r="H243" i="24"/>
  <c r="C243" i="24"/>
  <c r="H242" i="24"/>
  <c r="C242" i="24"/>
  <c r="H241" i="24"/>
  <c r="C241" i="24"/>
  <c r="H240" i="24"/>
  <c r="C240" i="24"/>
  <c r="H239" i="24"/>
  <c r="C239" i="24"/>
  <c r="L238" i="24"/>
  <c r="L231" i="24" s="1"/>
  <c r="L230" i="24" s="1"/>
  <c r="K238" i="24"/>
  <c r="J238" i="24"/>
  <c r="I238" i="24"/>
  <c r="H238" i="24" s="1"/>
  <c r="G238" i="24"/>
  <c r="G231" i="24" s="1"/>
  <c r="F238" i="24"/>
  <c r="E238" i="24"/>
  <c r="D238" i="24"/>
  <c r="D231" i="24" s="1"/>
  <c r="C238" i="24"/>
  <c r="H237" i="24"/>
  <c r="C237" i="24"/>
  <c r="H236" i="24"/>
  <c r="C236" i="24"/>
  <c r="L235" i="24"/>
  <c r="K235" i="24"/>
  <c r="J235" i="24"/>
  <c r="I235" i="24"/>
  <c r="G235" i="24"/>
  <c r="F235" i="24"/>
  <c r="E235" i="24"/>
  <c r="C235" i="24" s="1"/>
  <c r="D235" i="24"/>
  <c r="H234" i="24"/>
  <c r="C234" i="24"/>
  <c r="L233" i="24"/>
  <c r="K233" i="24"/>
  <c r="J233" i="24"/>
  <c r="I233" i="24"/>
  <c r="H233" i="24" s="1"/>
  <c r="G233" i="24"/>
  <c r="F233" i="24"/>
  <c r="E233" i="24"/>
  <c r="C233" i="24" s="1"/>
  <c r="D233" i="24"/>
  <c r="H232" i="24"/>
  <c r="C232" i="24"/>
  <c r="J231" i="24"/>
  <c r="J230" i="24" s="1"/>
  <c r="F231" i="24"/>
  <c r="F230" i="24" s="1"/>
  <c r="E231" i="24"/>
  <c r="E230" i="24" s="1"/>
  <c r="H229" i="24"/>
  <c r="C229" i="24"/>
  <c r="H228" i="24"/>
  <c r="C228" i="24"/>
  <c r="L227" i="24"/>
  <c r="K227" i="24"/>
  <c r="J227" i="24"/>
  <c r="I227" i="24"/>
  <c r="H227" i="24" s="1"/>
  <c r="G227" i="24"/>
  <c r="F227" i="24"/>
  <c r="E227" i="24"/>
  <c r="C227" i="24" s="1"/>
  <c r="D227" i="24"/>
  <c r="H226" i="24"/>
  <c r="C226" i="24"/>
  <c r="H225" i="24"/>
  <c r="C225" i="24"/>
  <c r="H224" i="24"/>
  <c r="C224" i="24"/>
  <c r="H223" i="24"/>
  <c r="C223" i="24"/>
  <c r="H222" i="24"/>
  <c r="C222" i="24"/>
  <c r="H221" i="24"/>
  <c r="C221" i="24"/>
  <c r="H220" i="24"/>
  <c r="C220" i="24"/>
  <c r="H219" i="24"/>
  <c r="C219" i="24"/>
  <c r="H218" i="24"/>
  <c r="C218" i="24"/>
  <c r="H217" i="24"/>
  <c r="C217" i="24"/>
  <c r="L216" i="24"/>
  <c r="K216" i="24"/>
  <c r="J216" i="24"/>
  <c r="I216" i="24"/>
  <c r="H216" i="24" s="1"/>
  <c r="G216" i="24"/>
  <c r="G204" i="24" s="1"/>
  <c r="F216" i="24"/>
  <c r="E216" i="24"/>
  <c r="D216" i="24"/>
  <c r="C216" i="24"/>
  <c r="H215" i="24"/>
  <c r="C215" i="24"/>
  <c r="H214" i="24"/>
  <c r="C214" i="24"/>
  <c r="H213" i="24"/>
  <c r="C213" i="24"/>
  <c r="H212" i="24"/>
  <c r="C212" i="24"/>
  <c r="H211" i="24"/>
  <c r="C211" i="24"/>
  <c r="H210" i="24"/>
  <c r="C210" i="24"/>
  <c r="H209" i="24"/>
  <c r="C209" i="24"/>
  <c r="H208" i="24"/>
  <c r="C208" i="24"/>
  <c r="H207" i="24"/>
  <c r="C207" i="24"/>
  <c r="H206" i="24"/>
  <c r="C206" i="24"/>
  <c r="L205" i="24"/>
  <c r="K205" i="24"/>
  <c r="J205" i="24"/>
  <c r="J204" i="24" s="1"/>
  <c r="J195" i="24" s="1"/>
  <c r="J194" i="24" s="1"/>
  <c r="I205" i="24"/>
  <c r="G205" i="24"/>
  <c r="F205" i="24"/>
  <c r="F204" i="24" s="1"/>
  <c r="F195" i="24" s="1"/>
  <c r="E205" i="24"/>
  <c r="D205" i="24"/>
  <c r="L204" i="24"/>
  <c r="K204" i="24"/>
  <c r="D204" i="24"/>
  <c r="H203" i="24"/>
  <c r="C203" i="24"/>
  <c r="H202" i="24"/>
  <c r="C202" i="24"/>
  <c r="H201" i="24"/>
  <c r="C201" i="24"/>
  <c r="H200" i="24"/>
  <c r="C200" i="24"/>
  <c r="H199" i="24"/>
  <c r="C199" i="24"/>
  <c r="L198" i="24"/>
  <c r="K198" i="24"/>
  <c r="J198" i="24"/>
  <c r="I198" i="24"/>
  <c r="H198" i="24" s="1"/>
  <c r="G198" i="24"/>
  <c r="G196" i="24" s="1"/>
  <c r="F198" i="24"/>
  <c r="E198" i="24"/>
  <c r="D198" i="24"/>
  <c r="C198" i="24"/>
  <c r="H197" i="24"/>
  <c r="C197" i="24"/>
  <c r="L196" i="24"/>
  <c r="L195" i="24" s="1"/>
  <c r="K196" i="24"/>
  <c r="K195" i="24" s="1"/>
  <c r="J196" i="24"/>
  <c r="I196" i="24"/>
  <c r="F196" i="24"/>
  <c r="E196" i="24"/>
  <c r="D196" i="24"/>
  <c r="D195" i="24" s="1"/>
  <c r="H193" i="24"/>
  <c r="C193" i="24"/>
  <c r="L192" i="24"/>
  <c r="L191" i="24" s="1"/>
  <c r="K192" i="24"/>
  <c r="K191" i="24" s="1"/>
  <c r="J192" i="24"/>
  <c r="I192" i="24"/>
  <c r="G192" i="24"/>
  <c r="G191" i="24" s="1"/>
  <c r="F192" i="24"/>
  <c r="E192" i="24"/>
  <c r="D192" i="24"/>
  <c r="D191" i="24" s="1"/>
  <c r="C192" i="24"/>
  <c r="J191" i="24"/>
  <c r="I191" i="24"/>
  <c r="F191" i="24"/>
  <c r="E191" i="24"/>
  <c r="H190" i="24"/>
  <c r="C190" i="24"/>
  <c r="H189" i="24"/>
  <c r="C189" i="24"/>
  <c r="L188" i="24"/>
  <c r="L187" i="24" s="1"/>
  <c r="K188" i="24"/>
  <c r="J188" i="24"/>
  <c r="I188" i="24"/>
  <c r="H188" i="24" s="1"/>
  <c r="G188" i="24"/>
  <c r="G187" i="24" s="1"/>
  <c r="F188" i="24"/>
  <c r="E188" i="24"/>
  <c r="D188" i="24"/>
  <c r="D187" i="24" s="1"/>
  <c r="C188" i="24"/>
  <c r="J187" i="24"/>
  <c r="I187" i="24"/>
  <c r="F187" i="24"/>
  <c r="E187" i="24"/>
  <c r="H186" i="24"/>
  <c r="C186" i="24"/>
  <c r="H185" i="24"/>
  <c r="C185" i="24"/>
  <c r="L184" i="24"/>
  <c r="K184" i="24"/>
  <c r="J184" i="24"/>
  <c r="I184" i="24"/>
  <c r="H184" i="24" s="1"/>
  <c r="G184" i="24"/>
  <c r="F184" i="24"/>
  <c r="E184" i="24"/>
  <c r="D184" i="24"/>
  <c r="C184" i="24"/>
  <c r="H183" i="24"/>
  <c r="C183" i="24"/>
  <c r="H182" i="24"/>
  <c r="C182" i="24"/>
  <c r="H181" i="24"/>
  <c r="C181" i="24"/>
  <c r="H180" i="24"/>
  <c r="C180" i="24"/>
  <c r="L179" i="24"/>
  <c r="K179" i="24"/>
  <c r="J179" i="24"/>
  <c r="I179" i="24"/>
  <c r="H179" i="24" s="1"/>
  <c r="G179" i="24"/>
  <c r="F179" i="24"/>
  <c r="E179" i="24"/>
  <c r="C179" i="24" s="1"/>
  <c r="D179" i="24"/>
  <c r="H178" i="24"/>
  <c r="C178" i="24"/>
  <c r="H177" i="24"/>
  <c r="C177" i="24"/>
  <c r="H176" i="24"/>
  <c r="C176" i="24"/>
  <c r="L175" i="24"/>
  <c r="K175" i="24"/>
  <c r="J175" i="24"/>
  <c r="J174" i="24" s="1"/>
  <c r="J173" i="24" s="1"/>
  <c r="J52" i="24" s="1"/>
  <c r="I175" i="24"/>
  <c r="G175" i="24"/>
  <c r="F175" i="24"/>
  <c r="F174" i="24" s="1"/>
  <c r="F173" i="24" s="1"/>
  <c r="F52" i="24" s="1"/>
  <c r="E175" i="24"/>
  <c r="D175" i="24"/>
  <c r="L174" i="24"/>
  <c r="L173" i="24" s="1"/>
  <c r="K174" i="24"/>
  <c r="G174" i="24"/>
  <c r="G173" i="24" s="1"/>
  <c r="D174" i="24"/>
  <c r="D173" i="24" s="1"/>
  <c r="H172" i="24"/>
  <c r="C172" i="24"/>
  <c r="H171" i="24"/>
  <c r="C171" i="24"/>
  <c r="H170" i="24"/>
  <c r="C170" i="24"/>
  <c r="H169" i="24"/>
  <c r="C169" i="24"/>
  <c r="H168" i="24"/>
  <c r="C168" i="24"/>
  <c r="H167" i="24"/>
  <c r="C167" i="24"/>
  <c r="L166" i="24"/>
  <c r="L165" i="24" s="1"/>
  <c r="L75" i="24" s="1"/>
  <c r="K166" i="24"/>
  <c r="K165" i="24" s="1"/>
  <c r="J166" i="24"/>
  <c r="I166" i="24"/>
  <c r="G166" i="24"/>
  <c r="G165" i="24" s="1"/>
  <c r="F166" i="24"/>
  <c r="E166" i="24"/>
  <c r="D166" i="24"/>
  <c r="C166" i="24"/>
  <c r="J165" i="24"/>
  <c r="I165" i="24"/>
  <c r="F165" i="24"/>
  <c r="E165" i="24"/>
  <c r="C165" i="24" s="1"/>
  <c r="D165" i="24"/>
  <c r="H164" i="24"/>
  <c r="C164" i="24"/>
  <c r="H163" i="24"/>
  <c r="C163" i="24"/>
  <c r="H162" i="24"/>
  <c r="C162" i="24"/>
  <c r="H161" i="24"/>
  <c r="C161" i="24"/>
  <c r="L160" i="24"/>
  <c r="K160" i="24"/>
  <c r="J160" i="24"/>
  <c r="I160" i="24"/>
  <c r="H160" i="24" s="1"/>
  <c r="G160" i="24"/>
  <c r="F160" i="24"/>
  <c r="E160" i="24"/>
  <c r="D160" i="24"/>
  <c r="C160" i="24"/>
  <c r="H159" i="24"/>
  <c r="C159" i="24"/>
  <c r="H158" i="24"/>
  <c r="C158" i="24"/>
  <c r="H157" i="24"/>
  <c r="C157" i="24"/>
  <c r="H156" i="24"/>
  <c r="C156" i="24"/>
  <c r="H155" i="24"/>
  <c r="C155" i="24"/>
  <c r="H154" i="24"/>
  <c r="C154" i="24"/>
  <c r="H153" i="24"/>
  <c r="C153" i="24"/>
  <c r="H152" i="24"/>
  <c r="C152" i="24"/>
  <c r="L151" i="24"/>
  <c r="K151" i="24"/>
  <c r="J151" i="24"/>
  <c r="I151" i="24"/>
  <c r="G151" i="24"/>
  <c r="F151" i="24"/>
  <c r="E151" i="24"/>
  <c r="C151" i="24" s="1"/>
  <c r="D151" i="24"/>
  <c r="H150" i="24"/>
  <c r="C150" i="24"/>
  <c r="H149" i="24"/>
  <c r="C149" i="24"/>
  <c r="H148" i="24"/>
  <c r="C148" i="24"/>
  <c r="H147" i="24"/>
  <c r="C147" i="24"/>
  <c r="H146" i="24"/>
  <c r="C146" i="24"/>
  <c r="H145" i="24"/>
  <c r="C145" i="24"/>
  <c r="L144" i="24"/>
  <c r="K144" i="24"/>
  <c r="J144" i="24"/>
  <c r="I144" i="24"/>
  <c r="G144" i="24"/>
  <c r="F144" i="24"/>
  <c r="E144" i="24"/>
  <c r="D144" i="24"/>
  <c r="C144" i="24"/>
  <c r="H143" i="24"/>
  <c r="C143" i="24"/>
  <c r="H142" i="24"/>
  <c r="C142" i="24"/>
  <c r="L141" i="24"/>
  <c r="K141" i="24"/>
  <c r="J141" i="24"/>
  <c r="I141" i="24"/>
  <c r="H141" i="24" s="1"/>
  <c r="G141" i="24"/>
  <c r="F141" i="24"/>
  <c r="E141" i="24"/>
  <c r="C141" i="24" s="1"/>
  <c r="D141" i="24"/>
  <c r="H140" i="24"/>
  <c r="C140" i="24"/>
  <c r="H139" i="24"/>
  <c r="C139" i="24"/>
  <c r="H138" i="24"/>
  <c r="C138" i="24"/>
  <c r="H137" i="24"/>
  <c r="C137" i="24"/>
  <c r="L136" i="24"/>
  <c r="K136" i="24"/>
  <c r="K130" i="24" s="1"/>
  <c r="J136" i="24"/>
  <c r="I136" i="24"/>
  <c r="G136" i="24"/>
  <c r="F136" i="24"/>
  <c r="E136" i="24"/>
  <c r="D136" i="24"/>
  <c r="C136" i="24"/>
  <c r="H135" i="24"/>
  <c r="C135" i="24"/>
  <c r="H134" i="24"/>
  <c r="C134" i="24"/>
  <c r="H133" i="24"/>
  <c r="C133" i="24"/>
  <c r="H132" i="24"/>
  <c r="C132" i="24"/>
  <c r="L131" i="24"/>
  <c r="K131" i="24"/>
  <c r="J131" i="24"/>
  <c r="I131" i="24"/>
  <c r="G131" i="24"/>
  <c r="F131" i="24"/>
  <c r="E131" i="24"/>
  <c r="D131" i="24"/>
  <c r="L130" i="24"/>
  <c r="J130" i="24"/>
  <c r="G130" i="24"/>
  <c r="F130" i="24"/>
  <c r="D130" i="24"/>
  <c r="H129" i="24"/>
  <c r="C129" i="24"/>
  <c r="L128" i="24"/>
  <c r="K128" i="24"/>
  <c r="J128" i="24"/>
  <c r="I128" i="24"/>
  <c r="H128" i="24"/>
  <c r="G128" i="24"/>
  <c r="F128" i="24"/>
  <c r="E128" i="24"/>
  <c r="D128" i="24"/>
  <c r="C128" i="24"/>
  <c r="H127" i="24"/>
  <c r="C127" i="24"/>
  <c r="H126" i="24"/>
  <c r="C126" i="24"/>
  <c r="H125" i="24"/>
  <c r="C125" i="24"/>
  <c r="H124" i="24"/>
  <c r="C124" i="24"/>
  <c r="H123" i="24"/>
  <c r="C123" i="24"/>
  <c r="L122" i="24"/>
  <c r="K122" i="24"/>
  <c r="J122" i="24"/>
  <c r="I122" i="24"/>
  <c r="H122" i="24" s="1"/>
  <c r="G122" i="24"/>
  <c r="F122" i="24"/>
  <c r="E122" i="24"/>
  <c r="D122" i="24"/>
  <c r="C122" i="24"/>
  <c r="H121" i="24"/>
  <c r="C121" i="24"/>
  <c r="H120" i="24"/>
  <c r="C120" i="24"/>
  <c r="H119" i="24"/>
  <c r="C119" i="24"/>
  <c r="H118" i="24"/>
  <c r="C118" i="24"/>
  <c r="H117" i="24"/>
  <c r="C117" i="24"/>
  <c r="L116" i="24"/>
  <c r="K116" i="24"/>
  <c r="J116" i="24"/>
  <c r="I116" i="24"/>
  <c r="H116" i="24" s="1"/>
  <c r="G116" i="24"/>
  <c r="F116" i="24"/>
  <c r="E116" i="24"/>
  <c r="D116" i="24"/>
  <c r="C116" i="24"/>
  <c r="H115" i="24"/>
  <c r="C115" i="24"/>
  <c r="H114" i="24"/>
  <c r="C114" i="24"/>
  <c r="H113" i="24"/>
  <c r="C113" i="24"/>
  <c r="L112" i="24"/>
  <c r="K112" i="24"/>
  <c r="J112" i="24"/>
  <c r="I112" i="24"/>
  <c r="G112" i="24"/>
  <c r="F112" i="24"/>
  <c r="E112" i="24"/>
  <c r="D112" i="24"/>
  <c r="C112" i="24"/>
  <c r="H111" i="24"/>
  <c r="C111" i="24"/>
  <c r="H110" i="24"/>
  <c r="C110" i="24"/>
  <c r="H109" i="24"/>
  <c r="C109" i="24"/>
  <c r="H108" i="24"/>
  <c r="C108" i="24"/>
  <c r="H107" i="24"/>
  <c r="C107" i="24"/>
  <c r="H106" i="24"/>
  <c r="C106" i="24"/>
  <c r="H105" i="24"/>
  <c r="C105" i="24"/>
  <c r="H104" i="24"/>
  <c r="C104" i="24"/>
  <c r="L103" i="24"/>
  <c r="K103" i="24"/>
  <c r="J103" i="24"/>
  <c r="I103" i="24"/>
  <c r="H103" i="24" s="1"/>
  <c r="G103" i="24"/>
  <c r="F103" i="24"/>
  <c r="E103" i="24"/>
  <c r="C103" i="24" s="1"/>
  <c r="D103" i="24"/>
  <c r="H102" i="24"/>
  <c r="C102" i="24"/>
  <c r="H101" i="24"/>
  <c r="C101" i="24"/>
  <c r="H100" i="24"/>
  <c r="C100" i="24"/>
  <c r="H99" i="24"/>
  <c r="C99" i="24"/>
  <c r="H98" i="24"/>
  <c r="C98" i="24"/>
  <c r="H97" i="24"/>
  <c r="C97" i="24"/>
  <c r="H96" i="24"/>
  <c r="C96" i="24"/>
  <c r="L95" i="24"/>
  <c r="K95" i="24"/>
  <c r="J95" i="24"/>
  <c r="I95" i="24"/>
  <c r="H95" i="24" s="1"/>
  <c r="G95" i="24"/>
  <c r="F95" i="24"/>
  <c r="E95" i="24"/>
  <c r="D95" i="24"/>
  <c r="H94" i="24"/>
  <c r="C94" i="24"/>
  <c r="H93" i="24"/>
  <c r="C93" i="24"/>
  <c r="H92" i="24"/>
  <c r="C92" i="24"/>
  <c r="H91" i="24"/>
  <c r="C91" i="24"/>
  <c r="H90" i="24"/>
  <c r="C90" i="24"/>
  <c r="L89" i="24"/>
  <c r="K89" i="24"/>
  <c r="J89" i="24"/>
  <c r="I89" i="24"/>
  <c r="H89" i="24" s="1"/>
  <c r="G89" i="24"/>
  <c r="F89" i="24"/>
  <c r="E89" i="24"/>
  <c r="C89" i="24" s="1"/>
  <c r="D89" i="24"/>
  <c r="H88" i="24"/>
  <c r="C88" i="24"/>
  <c r="H87" i="24"/>
  <c r="C87" i="24"/>
  <c r="H86" i="24"/>
  <c r="C86" i="24"/>
  <c r="H85" i="24"/>
  <c r="C85" i="24"/>
  <c r="L84" i="24"/>
  <c r="K84" i="24"/>
  <c r="J84" i="24"/>
  <c r="I84" i="24"/>
  <c r="H84" i="24" s="1"/>
  <c r="G84" i="24"/>
  <c r="G83" i="24" s="1"/>
  <c r="F84" i="24"/>
  <c r="E84" i="24"/>
  <c r="D84" i="24"/>
  <c r="C84" i="24"/>
  <c r="L83" i="24"/>
  <c r="J83" i="24"/>
  <c r="I83" i="24"/>
  <c r="F83" i="24"/>
  <c r="D83" i="24"/>
  <c r="H82" i="24"/>
  <c r="C82" i="24"/>
  <c r="H81" i="24"/>
  <c r="C81" i="24"/>
  <c r="L80" i="24"/>
  <c r="K80" i="24"/>
  <c r="K76" i="24" s="1"/>
  <c r="J80" i="24"/>
  <c r="I80" i="24"/>
  <c r="G80" i="24"/>
  <c r="F80" i="24"/>
  <c r="E80" i="24"/>
  <c r="D80" i="24"/>
  <c r="C80" i="24"/>
  <c r="H79" i="24"/>
  <c r="C79" i="24"/>
  <c r="H78" i="24"/>
  <c r="C78" i="24"/>
  <c r="L77" i="24"/>
  <c r="K77" i="24"/>
  <c r="J77" i="24"/>
  <c r="I77" i="24"/>
  <c r="G77" i="24"/>
  <c r="F77" i="24"/>
  <c r="E77" i="24"/>
  <c r="D77" i="24"/>
  <c r="L76" i="24"/>
  <c r="J76" i="24"/>
  <c r="G76" i="24"/>
  <c r="F76" i="24"/>
  <c r="D76" i="24"/>
  <c r="J75" i="24"/>
  <c r="F75" i="24"/>
  <c r="D75" i="24"/>
  <c r="H74" i="24"/>
  <c r="C74" i="24"/>
  <c r="H73" i="24"/>
  <c r="C73" i="24"/>
  <c r="H72" i="24"/>
  <c r="C72" i="24"/>
  <c r="H71" i="24"/>
  <c r="C71" i="24"/>
  <c r="H70" i="24"/>
  <c r="C70" i="24"/>
  <c r="L69" i="24"/>
  <c r="K69" i="24"/>
  <c r="J69" i="24"/>
  <c r="I69" i="24"/>
  <c r="H69" i="24" s="1"/>
  <c r="G69" i="24"/>
  <c r="F69" i="24"/>
  <c r="E69" i="24"/>
  <c r="D69" i="24"/>
  <c r="H68" i="24"/>
  <c r="C68" i="24"/>
  <c r="L67" i="24"/>
  <c r="K67" i="24"/>
  <c r="J67" i="24"/>
  <c r="I67" i="24"/>
  <c r="H67" i="24" s="1"/>
  <c r="G67" i="24"/>
  <c r="F67" i="24"/>
  <c r="D67" i="24"/>
  <c r="H66" i="24"/>
  <c r="C66" i="24"/>
  <c r="H65" i="24"/>
  <c r="C65" i="24"/>
  <c r="H64" i="24"/>
  <c r="C64" i="24"/>
  <c r="H63" i="24"/>
  <c r="C63" i="24"/>
  <c r="H62" i="24"/>
  <c r="C62" i="24"/>
  <c r="H61" i="24"/>
  <c r="C61" i="24"/>
  <c r="H60" i="24"/>
  <c r="C60" i="24"/>
  <c r="H59" i="24"/>
  <c r="C59" i="24"/>
  <c r="L58" i="24"/>
  <c r="K58" i="24"/>
  <c r="J58" i="24"/>
  <c r="I58" i="24"/>
  <c r="H58" i="24" s="1"/>
  <c r="G58" i="24"/>
  <c r="F58" i="24"/>
  <c r="E58" i="24"/>
  <c r="D58" i="24"/>
  <c r="C58" i="24"/>
  <c r="H57" i="24"/>
  <c r="C57" i="24"/>
  <c r="H56" i="24"/>
  <c r="C56" i="24"/>
  <c r="L55" i="24"/>
  <c r="K55" i="24"/>
  <c r="J55" i="24"/>
  <c r="I55" i="24"/>
  <c r="G55" i="24"/>
  <c r="F55" i="24"/>
  <c r="E55" i="24"/>
  <c r="D55" i="24"/>
  <c r="L54" i="24"/>
  <c r="K54" i="24"/>
  <c r="K53" i="24" s="1"/>
  <c r="J54" i="24"/>
  <c r="G54" i="24"/>
  <c r="G53" i="24" s="1"/>
  <c r="F54" i="24"/>
  <c r="D54" i="24"/>
  <c r="L53" i="24"/>
  <c r="J53" i="24"/>
  <c r="F53" i="24"/>
  <c r="D53" i="24"/>
  <c r="H47" i="24"/>
  <c r="C47" i="24"/>
  <c r="H46" i="24"/>
  <c r="C46" i="24"/>
  <c r="L45" i="24"/>
  <c r="H45" i="24"/>
  <c r="G45" i="24"/>
  <c r="C45" i="24"/>
  <c r="H44" i="24"/>
  <c r="C44" i="24"/>
  <c r="K43" i="24"/>
  <c r="J43" i="24"/>
  <c r="H43" i="24" s="1"/>
  <c r="I43" i="24"/>
  <c r="F43" i="24"/>
  <c r="E43" i="24"/>
  <c r="D43" i="24"/>
  <c r="H42" i="24"/>
  <c r="C42" i="24"/>
  <c r="I41" i="24"/>
  <c r="H41" i="24"/>
  <c r="D41" i="24"/>
  <c r="C41" i="24"/>
  <c r="H40" i="24"/>
  <c r="C40" i="24"/>
  <c r="H39" i="24"/>
  <c r="C39" i="24"/>
  <c r="H38" i="24"/>
  <c r="C38" i="24"/>
  <c r="H37" i="24"/>
  <c r="C37" i="24"/>
  <c r="K36" i="24"/>
  <c r="H36" i="24" s="1"/>
  <c r="F36" i="24"/>
  <c r="C36" i="24"/>
  <c r="H35" i="24"/>
  <c r="C35" i="24"/>
  <c r="H34" i="24"/>
  <c r="C34" i="24"/>
  <c r="K33" i="24"/>
  <c r="H33" i="24"/>
  <c r="F33" i="24"/>
  <c r="C33" i="24"/>
  <c r="H32" i="24"/>
  <c r="C32" i="24"/>
  <c r="K31" i="24"/>
  <c r="H31" i="24"/>
  <c r="F31" i="24"/>
  <c r="C31" i="24"/>
  <c r="H30" i="24"/>
  <c r="C30" i="24"/>
  <c r="H29" i="24"/>
  <c r="C29" i="24"/>
  <c r="H28" i="24"/>
  <c r="C28" i="24"/>
  <c r="K27" i="24"/>
  <c r="H27" i="24"/>
  <c r="F27" i="24"/>
  <c r="C27" i="24"/>
  <c r="K26" i="24"/>
  <c r="H26" i="24" s="1"/>
  <c r="F26" i="24"/>
  <c r="C26" i="24"/>
  <c r="H25" i="24"/>
  <c r="C25" i="24"/>
  <c r="C24" i="24"/>
  <c r="H23" i="24"/>
  <c r="C23" i="24"/>
  <c r="H22" i="24"/>
  <c r="C22" i="24"/>
  <c r="L21" i="24"/>
  <c r="L289" i="24" s="1"/>
  <c r="L288" i="24" s="1"/>
  <c r="K21" i="24"/>
  <c r="J21" i="24"/>
  <c r="I21" i="24"/>
  <c r="G21" i="24"/>
  <c r="F21" i="24"/>
  <c r="E21" i="24"/>
  <c r="D21" i="24"/>
  <c r="D289" i="24" s="1"/>
  <c r="D288" i="24" s="1"/>
  <c r="L20" i="24"/>
  <c r="K20" i="24"/>
  <c r="G20" i="24"/>
  <c r="D20" i="24"/>
  <c r="H298" i="23"/>
  <c r="C298" i="23"/>
  <c r="H297" i="23"/>
  <c r="C297" i="23"/>
  <c r="H296" i="23"/>
  <c r="C296" i="23"/>
  <c r="H295" i="23"/>
  <c r="C295" i="23"/>
  <c r="H294" i="23"/>
  <c r="C294" i="23"/>
  <c r="H293" i="23"/>
  <c r="C293" i="23"/>
  <c r="H292" i="23"/>
  <c r="C292" i="23"/>
  <c r="H291" i="23"/>
  <c r="H290" i="23" s="1"/>
  <c r="C291" i="23"/>
  <c r="L290" i="23"/>
  <c r="K290" i="23"/>
  <c r="J290" i="23"/>
  <c r="I290" i="23"/>
  <c r="G290" i="23"/>
  <c r="F290" i="23"/>
  <c r="E290" i="23"/>
  <c r="D290" i="23"/>
  <c r="C290" i="23"/>
  <c r="D289" i="23"/>
  <c r="D288" i="23" s="1"/>
  <c r="H285" i="23"/>
  <c r="C285" i="23"/>
  <c r="H284" i="23"/>
  <c r="C284" i="23"/>
  <c r="L283" i="23"/>
  <c r="K283" i="23"/>
  <c r="J283" i="23"/>
  <c r="I283" i="23"/>
  <c r="H283" i="23"/>
  <c r="G283" i="23"/>
  <c r="F283" i="23"/>
  <c r="E283" i="23"/>
  <c r="D283" i="23"/>
  <c r="H282" i="23"/>
  <c r="C282" i="23"/>
  <c r="L281" i="23"/>
  <c r="K281" i="23"/>
  <c r="J281" i="23"/>
  <c r="I281" i="23"/>
  <c r="H281" i="23"/>
  <c r="G281" i="23"/>
  <c r="F281" i="23"/>
  <c r="E281" i="23"/>
  <c r="D281" i="23"/>
  <c r="C281" i="23" s="1"/>
  <c r="H280" i="23"/>
  <c r="C280" i="23"/>
  <c r="H279" i="23"/>
  <c r="C279" i="23"/>
  <c r="H278" i="23"/>
  <c r="C278" i="23"/>
  <c r="H277" i="23"/>
  <c r="C277" i="23"/>
  <c r="L276" i="23"/>
  <c r="K276" i="23"/>
  <c r="J276" i="23"/>
  <c r="H276" i="23" s="1"/>
  <c r="I276" i="23"/>
  <c r="G276" i="23"/>
  <c r="F276" i="23"/>
  <c r="E276" i="23"/>
  <c r="D276" i="23"/>
  <c r="C276" i="23" s="1"/>
  <c r="H275" i="23"/>
  <c r="C275" i="23"/>
  <c r="H274" i="23"/>
  <c r="C274" i="23"/>
  <c r="H273" i="23"/>
  <c r="C273" i="23"/>
  <c r="L272" i="23"/>
  <c r="K272" i="23"/>
  <c r="J272" i="23"/>
  <c r="I272" i="23"/>
  <c r="G272" i="23"/>
  <c r="F272" i="23"/>
  <c r="F270" i="23" s="1"/>
  <c r="F269" i="23" s="1"/>
  <c r="E272" i="23"/>
  <c r="D272" i="23"/>
  <c r="H271" i="23"/>
  <c r="C271" i="23"/>
  <c r="L270" i="23"/>
  <c r="K270" i="23"/>
  <c r="I270" i="23"/>
  <c r="G270" i="23"/>
  <c r="E270" i="23"/>
  <c r="D270" i="23"/>
  <c r="L269" i="23"/>
  <c r="K269" i="23"/>
  <c r="I269" i="23"/>
  <c r="G269" i="23"/>
  <c r="E269" i="23"/>
  <c r="H268" i="23"/>
  <c r="C268" i="23"/>
  <c r="H267" i="23"/>
  <c r="C267" i="23"/>
  <c r="H266" i="23"/>
  <c r="C266" i="23"/>
  <c r="H265" i="23"/>
  <c r="C265" i="23"/>
  <c r="L264" i="23"/>
  <c r="K264" i="23"/>
  <c r="J264" i="23"/>
  <c r="H264" i="23" s="1"/>
  <c r="I264" i="23"/>
  <c r="G264" i="23"/>
  <c r="F264" i="23"/>
  <c r="E264" i="23"/>
  <c r="D264" i="23"/>
  <c r="H263" i="23"/>
  <c r="C263" i="23"/>
  <c r="H262" i="23"/>
  <c r="C262" i="23"/>
  <c r="H261" i="23"/>
  <c r="C261" i="23"/>
  <c r="L260" i="23"/>
  <c r="K260" i="23"/>
  <c r="J260" i="23"/>
  <c r="I260" i="23"/>
  <c r="G260" i="23"/>
  <c r="F260" i="23"/>
  <c r="E260" i="23"/>
  <c r="D260" i="23"/>
  <c r="C260" i="23" s="1"/>
  <c r="L259" i="23"/>
  <c r="K259" i="23"/>
  <c r="I259" i="23"/>
  <c r="G259" i="23"/>
  <c r="E259" i="23"/>
  <c r="D259" i="23"/>
  <c r="H258" i="23"/>
  <c r="C258" i="23"/>
  <c r="H257" i="23"/>
  <c r="C257" i="23"/>
  <c r="H256" i="23"/>
  <c r="C256" i="23"/>
  <c r="H255" i="23"/>
  <c r="C255" i="23"/>
  <c r="H254" i="23"/>
  <c r="C254" i="23"/>
  <c r="H253" i="23"/>
  <c r="C253" i="23"/>
  <c r="L252" i="23"/>
  <c r="K252" i="23"/>
  <c r="J252" i="23"/>
  <c r="I252" i="23"/>
  <c r="G252" i="23"/>
  <c r="F252" i="23"/>
  <c r="F251" i="23" s="1"/>
  <c r="E252" i="23"/>
  <c r="D252" i="23"/>
  <c r="C252" i="23" s="1"/>
  <c r="L251" i="23"/>
  <c r="K251" i="23"/>
  <c r="I251" i="23"/>
  <c r="G251" i="23"/>
  <c r="E251" i="23"/>
  <c r="D251" i="23"/>
  <c r="C251" i="23" s="1"/>
  <c r="H250" i="23"/>
  <c r="C250" i="23"/>
  <c r="H249" i="23"/>
  <c r="C249" i="23"/>
  <c r="H248" i="23"/>
  <c r="C248" i="23"/>
  <c r="H247" i="23"/>
  <c r="C247" i="23"/>
  <c r="L246" i="23"/>
  <c r="K246" i="23"/>
  <c r="J246" i="23"/>
  <c r="H246" i="23" s="1"/>
  <c r="I246" i="23"/>
  <c r="G246" i="23"/>
  <c r="F246" i="23"/>
  <c r="E246" i="23"/>
  <c r="D246" i="23"/>
  <c r="H245" i="23"/>
  <c r="C245" i="23"/>
  <c r="H244" i="23"/>
  <c r="C244" i="23"/>
  <c r="H243" i="23"/>
  <c r="C243" i="23"/>
  <c r="H242" i="23"/>
  <c r="C242" i="23"/>
  <c r="H241" i="23"/>
  <c r="C241" i="23"/>
  <c r="H240" i="23"/>
  <c r="C240" i="23"/>
  <c r="H239" i="23"/>
  <c r="C239" i="23"/>
  <c r="L238" i="23"/>
  <c r="K238" i="23"/>
  <c r="J238" i="23"/>
  <c r="I238" i="23"/>
  <c r="G238" i="23"/>
  <c r="F238" i="23"/>
  <c r="E238" i="23"/>
  <c r="D238" i="23"/>
  <c r="C238" i="23" s="1"/>
  <c r="H237" i="23"/>
  <c r="C237" i="23"/>
  <c r="H236" i="23"/>
  <c r="C236" i="23"/>
  <c r="L235" i="23"/>
  <c r="K235" i="23"/>
  <c r="J235" i="23"/>
  <c r="I235" i="23"/>
  <c r="H235" i="23"/>
  <c r="G235" i="23"/>
  <c r="F235" i="23"/>
  <c r="E235" i="23"/>
  <c r="D235" i="23"/>
  <c r="C235" i="23" s="1"/>
  <c r="H234" i="23"/>
  <c r="C234" i="23"/>
  <c r="L233" i="23"/>
  <c r="L231" i="23" s="1"/>
  <c r="L230" i="23" s="1"/>
  <c r="K233" i="23"/>
  <c r="J233" i="23"/>
  <c r="I233" i="23"/>
  <c r="H233" i="23"/>
  <c r="G233" i="23"/>
  <c r="F233" i="23"/>
  <c r="E233" i="23"/>
  <c r="D233" i="23"/>
  <c r="H232" i="23"/>
  <c r="C232" i="23"/>
  <c r="K231" i="23"/>
  <c r="I231" i="23"/>
  <c r="G231" i="23"/>
  <c r="E231" i="23"/>
  <c r="K230" i="23"/>
  <c r="I230" i="23"/>
  <c r="G230" i="23"/>
  <c r="E230" i="23"/>
  <c r="H229" i="23"/>
  <c r="C229" i="23"/>
  <c r="H228" i="23"/>
  <c r="C228" i="23"/>
  <c r="L227" i="23"/>
  <c r="K227" i="23"/>
  <c r="J227" i="23"/>
  <c r="I227" i="23"/>
  <c r="H227" i="23"/>
  <c r="G227" i="23"/>
  <c r="F227" i="23"/>
  <c r="E227" i="23"/>
  <c r="D227" i="23"/>
  <c r="C227" i="23" s="1"/>
  <c r="H226" i="23"/>
  <c r="C226" i="23"/>
  <c r="H225" i="23"/>
  <c r="C225" i="23"/>
  <c r="H224" i="23"/>
  <c r="C224" i="23"/>
  <c r="H223" i="23"/>
  <c r="C223" i="23"/>
  <c r="H222" i="23"/>
  <c r="C222" i="23"/>
  <c r="H221" i="23"/>
  <c r="C221" i="23"/>
  <c r="H220" i="23"/>
  <c r="C220" i="23"/>
  <c r="H219" i="23"/>
  <c r="C219" i="23"/>
  <c r="H218" i="23"/>
  <c r="C218" i="23"/>
  <c r="H217" i="23"/>
  <c r="C217" i="23"/>
  <c r="L216" i="23"/>
  <c r="K216" i="23"/>
  <c r="J216" i="23"/>
  <c r="H216" i="23" s="1"/>
  <c r="I216" i="23"/>
  <c r="G216" i="23"/>
  <c r="F216" i="23"/>
  <c r="E216" i="23"/>
  <c r="D216" i="23"/>
  <c r="C216" i="23" s="1"/>
  <c r="H215" i="23"/>
  <c r="C215" i="23"/>
  <c r="H214" i="23"/>
  <c r="C214" i="23"/>
  <c r="H213" i="23"/>
  <c r="C213" i="23"/>
  <c r="H212" i="23"/>
  <c r="C212" i="23"/>
  <c r="H211" i="23"/>
  <c r="C211" i="23"/>
  <c r="H210" i="23"/>
  <c r="C210" i="23"/>
  <c r="H209" i="23"/>
  <c r="C209" i="23"/>
  <c r="H208" i="23"/>
  <c r="C208" i="23"/>
  <c r="H207" i="23"/>
  <c r="C207" i="23"/>
  <c r="H206" i="23"/>
  <c r="C206" i="23"/>
  <c r="L205" i="23"/>
  <c r="K205" i="23"/>
  <c r="J205" i="23"/>
  <c r="I205" i="23"/>
  <c r="H205" i="23"/>
  <c r="G205" i="23"/>
  <c r="F205" i="23"/>
  <c r="E205" i="23"/>
  <c r="D205" i="23"/>
  <c r="K204" i="23"/>
  <c r="J204" i="23"/>
  <c r="I204" i="23"/>
  <c r="G204" i="23"/>
  <c r="F204" i="23"/>
  <c r="E204" i="23"/>
  <c r="H203" i="23"/>
  <c r="C203" i="23"/>
  <c r="H202" i="23"/>
  <c r="C202" i="23"/>
  <c r="H201" i="23"/>
  <c r="C201" i="23"/>
  <c r="H200" i="23"/>
  <c r="C200" i="23"/>
  <c r="H199" i="23"/>
  <c r="C199" i="23"/>
  <c r="L198" i="23"/>
  <c r="K198" i="23"/>
  <c r="J198" i="23"/>
  <c r="I198" i="23"/>
  <c r="G198" i="23"/>
  <c r="F198" i="23"/>
  <c r="F196" i="23" s="1"/>
  <c r="F195" i="23" s="1"/>
  <c r="E198" i="23"/>
  <c r="D198" i="23"/>
  <c r="H197" i="23"/>
  <c r="C197" i="23"/>
  <c r="L196" i="23"/>
  <c r="K196" i="23"/>
  <c r="I196" i="23"/>
  <c r="G196" i="23"/>
  <c r="E196" i="23"/>
  <c r="D196" i="23"/>
  <c r="K195" i="23"/>
  <c r="I195" i="23"/>
  <c r="G195" i="23"/>
  <c r="E195" i="23"/>
  <c r="K194" i="23"/>
  <c r="I194" i="23"/>
  <c r="G194" i="23"/>
  <c r="E194" i="23"/>
  <c r="H193" i="23"/>
  <c r="C193" i="23"/>
  <c r="L192" i="23"/>
  <c r="K192" i="23"/>
  <c r="J192" i="23"/>
  <c r="I192" i="23"/>
  <c r="G192" i="23"/>
  <c r="F192" i="23"/>
  <c r="F191" i="23" s="1"/>
  <c r="E192" i="23"/>
  <c r="D192" i="23"/>
  <c r="L191" i="23"/>
  <c r="L187" i="23" s="1"/>
  <c r="K191" i="23"/>
  <c r="I191" i="23"/>
  <c r="G191" i="23"/>
  <c r="E191" i="23"/>
  <c r="D191" i="23"/>
  <c r="H190" i="23"/>
  <c r="C190" i="23"/>
  <c r="H189" i="23"/>
  <c r="C189" i="23"/>
  <c r="L188" i="23"/>
  <c r="K188" i="23"/>
  <c r="K187" i="23" s="1"/>
  <c r="J188" i="23"/>
  <c r="I188" i="23"/>
  <c r="G188" i="23"/>
  <c r="G187" i="23" s="1"/>
  <c r="F188" i="23"/>
  <c r="E188" i="23"/>
  <c r="D188" i="23"/>
  <c r="I187" i="23"/>
  <c r="E187" i="23"/>
  <c r="D187" i="23"/>
  <c r="H186" i="23"/>
  <c r="C186" i="23"/>
  <c r="H185" i="23"/>
  <c r="C185" i="23"/>
  <c r="L184" i="23"/>
  <c r="K184" i="23"/>
  <c r="J184" i="23"/>
  <c r="H184" i="23" s="1"/>
  <c r="I184" i="23"/>
  <c r="G184" i="23"/>
  <c r="F184" i="23"/>
  <c r="C184" i="23" s="1"/>
  <c r="E184" i="23"/>
  <c r="D184" i="23"/>
  <c r="H183" i="23"/>
  <c r="C183" i="23"/>
  <c r="H182" i="23"/>
  <c r="C182" i="23"/>
  <c r="H181" i="23"/>
  <c r="C181" i="23"/>
  <c r="H180" i="23"/>
  <c r="C180" i="23"/>
  <c r="L179" i="23"/>
  <c r="K179" i="23"/>
  <c r="J179" i="23"/>
  <c r="I179" i="23"/>
  <c r="H179" i="23"/>
  <c r="G179" i="23"/>
  <c r="F179" i="23"/>
  <c r="E179" i="23"/>
  <c r="D179" i="23"/>
  <c r="C179" i="23" s="1"/>
  <c r="H178" i="23"/>
  <c r="C178" i="23"/>
  <c r="H177" i="23"/>
  <c r="C177" i="23"/>
  <c r="H176" i="23"/>
  <c r="C176" i="23"/>
  <c r="L175" i="23"/>
  <c r="K175" i="23"/>
  <c r="J175" i="23"/>
  <c r="I175" i="23"/>
  <c r="I174" i="23" s="1"/>
  <c r="H175" i="23"/>
  <c r="G175" i="23"/>
  <c r="F175" i="23"/>
  <c r="E175" i="23"/>
  <c r="E174" i="23" s="1"/>
  <c r="E173" i="23" s="1"/>
  <c r="D175" i="23"/>
  <c r="K174" i="23"/>
  <c r="K173" i="23" s="1"/>
  <c r="J174" i="23"/>
  <c r="J173" i="23" s="1"/>
  <c r="G174" i="23"/>
  <c r="G173" i="23" s="1"/>
  <c r="F174" i="23"/>
  <c r="H172" i="23"/>
  <c r="C172" i="23"/>
  <c r="H171" i="23"/>
  <c r="C171" i="23"/>
  <c r="H170" i="23"/>
  <c r="C170" i="23"/>
  <c r="H169" i="23"/>
  <c r="C169" i="23"/>
  <c r="H168" i="23"/>
  <c r="C168" i="23"/>
  <c r="H167" i="23"/>
  <c r="C167" i="23"/>
  <c r="L166" i="23"/>
  <c r="K166" i="23"/>
  <c r="K165" i="23" s="1"/>
  <c r="J166" i="23"/>
  <c r="I166" i="23"/>
  <c r="G166" i="23"/>
  <c r="G165" i="23" s="1"/>
  <c r="F166" i="23"/>
  <c r="E166" i="23"/>
  <c r="D166" i="23"/>
  <c r="L165" i="23"/>
  <c r="I165" i="23"/>
  <c r="E165" i="23"/>
  <c r="D165" i="23"/>
  <c r="H164" i="23"/>
  <c r="C164" i="23"/>
  <c r="H163" i="23"/>
  <c r="C163" i="23"/>
  <c r="H162" i="23"/>
  <c r="C162" i="23"/>
  <c r="H161" i="23"/>
  <c r="C161" i="23"/>
  <c r="L160" i="23"/>
  <c r="K160" i="23"/>
  <c r="J160" i="23"/>
  <c r="H160" i="23" s="1"/>
  <c r="I160" i="23"/>
  <c r="G160" i="23"/>
  <c r="F160" i="23"/>
  <c r="E160" i="23"/>
  <c r="D160" i="23"/>
  <c r="H159" i="23"/>
  <c r="C159" i="23"/>
  <c r="H158" i="23"/>
  <c r="C158" i="23"/>
  <c r="H157" i="23"/>
  <c r="C157" i="23"/>
  <c r="H156" i="23"/>
  <c r="C156" i="23"/>
  <c r="H155" i="23"/>
  <c r="C155" i="23"/>
  <c r="H154" i="23"/>
  <c r="C154" i="23"/>
  <c r="H153" i="23"/>
  <c r="C153" i="23"/>
  <c r="H152" i="23"/>
  <c r="C152" i="23"/>
  <c r="L151" i="23"/>
  <c r="K151" i="23"/>
  <c r="J151" i="23"/>
  <c r="I151" i="23"/>
  <c r="H151" i="23"/>
  <c r="G151" i="23"/>
  <c r="F151" i="23"/>
  <c r="E151" i="23"/>
  <c r="D151" i="23"/>
  <c r="C151" i="23" s="1"/>
  <c r="H150" i="23"/>
  <c r="C150" i="23"/>
  <c r="H149" i="23"/>
  <c r="C149" i="23"/>
  <c r="H148" i="23"/>
  <c r="C148" i="23"/>
  <c r="H147" i="23"/>
  <c r="C147" i="23"/>
  <c r="H146" i="23"/>
  <c r="C146" i="23"/>
  <c r="H145" i="23"/>
  <c r="C145" i="23"/>
  <c r="L144" i="23"/>
  <c r="K144" i="23"/>
  <c r="J144" i="23"/>
  <c r="H144" i="23" s="1"/>
  <c r="I144" i="23"/>
  <c r="G144" i="23"/>
  <c r="F144" i="23"/>
  <c r="C144" i="23" s="1"/>
  <c r="E144" i="23"/>
  <c r="D144" i="23"/>
  <c r="H143" i="23"/>
  <c r="C143" i="23"/>
  <c r="H142" i="23"/>
  <c r="C142" i="23"/>
  <c r="L141" i="23"/>
  <c r="K141" i="23"/>
  <c r="J141" i="23"/>
  <c r="I141" i="23"/>
  <c r="H141" i="23"/>
  <c r="G141" i="23"/>
  <c r="F141" i="23"/>
  <c r="E141" i="23"/>
  <c r="D141" i="23"/>
  <c r="C141" i="23" s="1"/>
  <c r="H140" i="23"/>
  <c r="C140" i="23"/>
  <c r="H139" i="23"/>
  <c r="C139" i="23"/>
  <c r="H138" i="23"/>
  <c r="C138" i="23"/>
  <c r="H137" i="23"/>
  <c r="C137" i="23"/>
  <c r="L136" i="23"/>
  <c r="K136" i="23"/>
  <c r="J136" i="23"/>
  <c r="H136" i="23" s="1"/>
  <c r="I136" i="23"/>
  <c r="G136" i="23"/>
  <c r="F136" i="23"/>
  <c r="C136" i="23" s="1"/>
  <c r="E136" i="23"/>
  <c r="D136" i="23"/>
  <c r="H135" i="23"/>
  <c r="C135" i="23"/>
  <c r="H134" i="23"/>
  <c r="C134" i="23"/>
  <c r="H133" i="23"/>
  <c r="C133" i="23"/>
  <c r="H132" i="23"/>
  <c r="C132" i="23"/>
  <c r="L131" i="23"/>
  <c r="K131" i="23"/>
  <c r="J131" i="23"/>
  <c r="I131" i="23"/>
  <c r="G131" i="23"/>
  <c r="F131" i="23"/>
  <c r="E131" i="23"/>
  <c r="E130" i="23" s="1"/>
  <c r="D131" i="23"/>
  <c r="K130" i="23"/>
  <c r="J130" i="23"/>
  <c r="G130" i="23"/>
  <c r="H129" i="23"/>
  <c r="H128" i="23" s="1"/>
  <c r="C129" i="23"/>
  <c r="L128" i="23"/>
  <c r="K128" i="23"/>
  <c r="J128" i="23"/>
  <c r="I128" i="23"/>
  <c r="G128" i="23"/>
  <c r="F128" i="23"/>
  <c r="E128" i="23"/>
  <c r="D128" i="23"/>
  <c r="C128" i="23"/>
  <c r="H127" i="23"/>
  <c r="C127" i="23"/>
  <c r="H126" i="23"/>
  <c r="C126" i="23"/>
  <c r="H125" i="23"/>
  <c r="C125" i="23"/>
  <c r="H124" i="23"/>
  <c r="C124" i="23"/>
  <c r="H123" i="23"/>
  <c r="C123" i="23"/>
  <c r="L122" i="23"/>
  <c r="K122" i="23"/>
  <c r="J122" i="23"/>
  <c r="H122" i="23" s="1"/>
  <c r="I122" i="23"/>
  <c r="G122" i="23"/>
  <c r="F122" i="23"/>
  <c r="E122" i="23"/>
  <c r="D122" i="23"/>
  <c r="C122" i="23"/>
  <c r="H121" i="23"/>
  <c r="C121" i="23"/>
  <c r="H120" i="23"/>
  <c r="C120" i="23"/>
  <c r="H119" i="23"/>
  <c r="C119" i="23"/>
  <c r="H118" i="23"/>
  <c r="C118" i="23"/>
  <c r="H117" i="23"/>
  <c r="C117" i="23"/>
  <c r="L116" i="23"/>
  <c r="K116" i="23"/>
  <c r="J116" i="23"/>
  <c r="I116" i="23"/>
  <c r="G116" i="23"/>
  <c r="F116" i="23"/>
  <c r="C116" i="23" s="1"/>
  <c r="E116" i="23"/>
  <c r="D116" i="23"/>
  <c r="H115" i="23"/>
  <c r="C115" i="23"/>
  <c r="H114" i="23"/>
  <c r="C114" i="23"/>
  <c r="H113" i="23"/>
  <c r="C113" i="23"/>
  <c r="L112" i="23"/>
  <c r="K112" i="23"/>
  <c r="J112" i="23"/>
  <c r="H112" i="23" s="1"/>
  <c r="I112" i="23"/>
  <c r="G112" i="23"/>
  <c r="F112" i="23"/>
  <c r="C112" i="23" s="1"/>
  <c r="E112" i="23"/>
  <c r="D112" i="23"/>
  <c r="H111" i="23"/>
  <c r="C111" i="23"/>
  <c r="H110" i="23"/>
  <c r="C110" i="23"/>
  <c r="H109" i="23"/>
  <c r="C109" i="23"/>
  <c r="H108" i="23"/>
  <c r="C108" i="23"/>
  <c r="H107" i="23"/>
  <c r="C107" i="23"/>
  <c r="H106" i="23"/>
  <c r="C106" i="23"/>
  <c r="H105" i="23"/>
  <c r="C105" i="23"/>
  <c r="H104" i="23"/>
  <c r="C104" i="23"/>
  <c r="L103" i="23"/>
  <c r="K103" i="23"/>
  <c r="J103" i="23"/>
  <c r="I103" i="23"/>
  <c r="H103" i="23"/>
  <c r="G103" i="23"/>
  <c r="F103" i="23"/>
  <c r="E103" i="23"/>
  <c r="D103" i="23"/>
  <c r="C103" i="23" s="1"/>
  <c r="H102" i="23"/>
  <c r="C102" i="23"/>
  <c r="H101" i="23"/>
  <c r="C101" i="23"/>
  <c r="H100" i="23"/>
  <c r="C100" i="23"/>
  <c r="H99" i="23"/>
  <c r="C99" i="23"/>
  <c r="H98" i="23"/>
  <c r="C98" i="23"/>
  <c r="H97" i="23"/>
  <c r="C97" i="23"/>
  <c r="H96" i="23"/>
  <c r="C96" i="23"/>
  <c r="L95" i="23"/>
  <c r="K95" i="23"/>
  <c r="J95" i="23"/>
  <c r="I95" i="23"/>
  <c r="H95" i="23"/>
  <c r="G95" i="23"/>
  <c r="F95" i="23"/>
  <c r="E95" i="23"/>
  <c r="D95" i="23"/>
  <c r="C95" i="23" s="1"/>
  <c r="H94" i="23"/>
  <c r="C94" i="23"/>
  <c r="H93" i="23"/>
  <c r="C93" i="23"/>
  <c r="H92" i="23"/>
  <c r="C92" i="23"/>
  <c r="H91" i="23"/>
  <c r="C91" i="23"/>
  <c r="H90" i="23"/>
  <c r="C90" i="23"/>
  <c r="L89" i="23"/>
  <c r="K89" i="23"/>
  <c r="J89" i="23"/>
  <c r="I89" i="23"/>
  <c r="H89" i="23" s="1"/>
  <c r="G89" i="23"/>
  <c r="F89" i="23"/>
  <c r="E89" i="23"/>
  <c r="E83" i="23" s="1"/>
  <c r="D89" i="23"/>
  <c r="H88" i="23"/>
  <c r="C88" i="23"/>
  <c r="H87" i="23"/>
  <c r="C87" i="23"/>
  <c r="H86" i="23"/>
  <c r="C86" i="23"/>
  <c r="H85" i="23"/>
  <c r="C85" i="23"/>
  <c r="L84" i="23"/>
  <c r="K84" i="23"/>
  <c r="J84" i="23"/>
  <c r="I84" i="23"/>
  <c r="G84" i="23"/>
  <c r="F84" i="23"/>
  <c r="E84" i="23"/>
  <c r="D84" i="23"/>
  <c r="L83" i="23"/>
  <c r="I83" i="23"/>
  <c r="D83" i="23"/>
  <c r="H82" i="23"/>
  <c r="C82" i="23"/>
  <c r="H81" i="23"/>
  <c r="C81" i="23"/>
  <c r="L80" i="23"/>
  <c r="K80" i="23"/>
  <c r="J80" i="23"/>
  <c r="H80" i="23" s="1"/>
  <c r="I80" i="23"/>
  <c r="G80" i="23"/>
  <c r="F80" i="23"/>
  <c r="E80" i="23"/>
  <c r="D80" i="23"/>
  <c r="C80" i="23"/>
  <c r="H79" i="23"/>
  <c r="C79" i="23"/>
  <c r="H78" i="23"/>
  <c r="C78" i="23"/>
  <c r="L77" i="23"/>
  <c r="L76" i="23" s="1"/>
  <c r="K77" i="23"/>
  <c r="J77" i="23"/>
  <c r="I77" i="23"/>
  <c r="G77" i="23"/>
  <c r="F77" i="23"/>
  <c r="E77" i="23"/>
  <c r="E76" i="23" s="1"/>
  <c r="E75" i="23" s="1"/>
  <c r="D77" i="23"/>
  <c r="K76" i="23"/>
  <c r="J76" i="23"/>
  <c r="G76" i="23"/>
  <c r="F76" i="23"/>
  <c r="H74" i="23"/>
  <c r="C74" i="23"/>
  <c r="H73" i="23"/>
  <c r="C73" i="23"/>
  <c r="H72" i="23"/>
  <c r="C72" i="23"/>
  <c r="H71" i="23"/>
  <c r="C71" i="23"/>
  <c r="H70" i="23"/>
  <c r="C70" i="23"/>
  <c r="L69" i="23"/>
  <c r="K69" i="23"/>
  <c r="J69" i="23"/>
  <c r="I69" i="23"/>
  <c r="H69" i="23" s="1"/>
  <c r="G69" i="23"/>
  <c r="F69" i="23"/>
  <c r="E69" i="23"/>
  <c r="D69" i="23"/>
  <c r="H68" i="23"/>
  <c r="C68" i="23"/>
  <c r="L67" i="23"/>
  <c r="K67" i="23"/>
  <c r="J67" i="23"/>
  <c r="I67" i="23"/>
  <c r="G67" i="23"/>
  <c r="F67" i="23"/>
  <c r="E67" i="23"/>
  <c r="D67" i="23"/>
  <c r="H66" i="23"/>
  <c r="C66" i="23"/>
  <c r="H65" i="23"/>
  <c r="C65" i="23"/>
  <c r="H64" i="23"/>
  <c r="C64" i="23"/>
  <c r="H63" i="23"/>
  <c r="C63" i="23"/>
  <c r="H62" i="23"/>
  <c r="C62" i="23"/>
  <c r="H61" i="23"/>
  <c r="C61" i="23"/>
  <c r="H60" i="23"/>
  <c r="C60" i="23"/>
  <c r="H59" i="23"/>
  <c r="C59" i="23"/>
  <c r="L58" i="23"/>
  <c r="K58" i="23"/>
  <c r="J58" i="23"/>
  <c r="I58" i="23"/>
  <c r="G58" i="23"/>
  <c r="F58" i="23"/>
  <c r="C58" i="23" s="1"/>
  <c r="E58" i="23"/>
  <c r="D58" i="23"/>
  <c r="H57" i="23"/>
  <c r="C57" i="23"/>
  <c r="H56" i="23"/>
  <c r="C56" i="23"/>
  <c r="L55" i="23"/>
  <c r="L54" i="23" s="1"/>
  <c r="L53" i="23" s="1"/>
  <c r="K55" i="23"/>
  <c r="J55" i="23"/>
  <c r="I55" i="23"/>
  <c r="I54" i="23" s="1"/>
  <c r="H55" i="23"/>
  <c r="G55" i="23"/>
  <c r="F55" i="23"/>
  <c r="E55" i="23"/>
  <c r="E54" i="23" s="1"/>
  <c r="D55" i="23"/>
  <c r="K54" i="23"/>
  <c r="K53" i="23" s="1"/>
  <c r="G54" i="23"/>
  <c r="G53" i="23" s="1"/>
  <c r="F54" i="23"/>
  <c r="F53" i="23" s="1"/>
  <c r="E53" i="23"/>
  <c r="E52" i="23" s="1"/>
  <c r="E51" i="23" s="1"/>
  <c r="H47" i="23"/>
  <c r="C47" i="23"/>
  <c r="H46" i="23"/>
  <c r="C46" i="23"/>
  <c r="L45" i="23"/>
  <c r="H45" i="23" s="1"/>
  <c r="G45" i="23"/>
  <c r="C45" i="23"/>
  <c r="H44" i="23"/>
  <c r="C44" i="23"/>
  <c r="K43" i="23"/>
  <c r="J43" i="23"/>
  <c r="I43" i="23"/>
  <c r="H43" i="23" s="1"/>
  <c r="F43" i="23"/>
  <c r="E43" i="23"/>
  <c r="D43" i="23"/>
  <c r="C43" i="23" s="1"/>
  <c r="H42" i="23"/>
  <c r="C42" i="23"/>
  <c r="I41" i="23"/>
  <c r="H41" i="23" s="1"/>
  <c r="D41" i="23"/>
  <c r="C41" i="23"/>
  <c r="H40" i="23"/>
  <c r="C40" i="23"/>
  <c r="H39" i="23"/>
  <c r="C39" i="23"/>
  <c r="H38" i="23"/>
  <c r="C38" i="23"/>
  <c r="H37" i="23"/>
  <c r="C37" i="23"/>
  <c r="K36" i="23"/>
  <c r="H36" i="23" s="1"/>
  <c r="F36" i="23"/>
  <c r="C36" i="23"/>
  <c r="H35" i="23"/>
  <c r="C35" i="23"/>
  <c r="H34" i="23"/>
  <c r="C34" i="23"/>
  <c r="K33" i="23"/>
  <c r="H33" i="23" s="1"/>
  <c r="F33" i="23"/>
  <c r="C33" i="23"/>
  <c r="H32" i="23"/>
  <c r="C32" i="23"/>
  <c r="K31" i="23"/>
  <c r="H31" i="23"/>
  <c r="F31" i="23"/>
  <c r="H30" i="23"/>
  <c r="C30" i="23"/>
  <c r="H29" i="23"/>
  <c r="C29" i="23"/>
  <c r="H28" i="23"/>
  <c r="C28" i="23"/>
  <c r="K27" i="23"/>
  <c r="H27" i="23" s="1"/>
  <c r="F27" i="23"/>
  <c r="C27" i="23"/>
  <c r="H25" i="23"/>
  <c r="C25" i="23"/>
  <c r="C24" i="23"/>
  <c r="H23" i="23"/>
  <c r="C23" i="23"/>
  <c r="H22" i="23"/>
  <c r="C22" i="23"/>
  <c r="L21" i="23"/>
  <c r="K21" i="23"/>
  <c r="K289" i="23" s="1"/>
  <c r="K288" i="23" s="1"/>
  <c r="J21" i="23"/>
  <c r="I21" i="23"/>
  <c r="G21" i="23"/>
  <c r="G289" i="23" s="1"/>
  <c r="G288" i="23" s="1"/>
  <c r="F21" i="23"/>
  <c r="E21" i="23"/>
  <c r="D21" i="23"/>
  <c r="L20" i="23"/>
  <c r="G20" i="23"/>
  <c r="D20" i="23"/>
  <c r="H298" i="22"/>
  <c r="C298" i="22"/>
  <c r="H297" i="22"/>
  <c r="C297" i="22"/>
  <c r="H296" i="22"/>
  <c r="C296" i="22"/>
  <c r="H295" i="22"/>
  <c r="C295" i="22"/>
  <c r="H294" i="22"/>
  <c r="C294" i="22"/>
  <c r="H293" i="22"/>
  <c r="C293" i="22"/>
  <c r="H292" i="22"/>
  <c r="C292" i="22"/>
  <c r="H291" i="22"/>
  <c r="H290" i="22" s="1"/>
  <c r="C291" i="22"/>
  <c r="C290" i="22" s="1"/>
  <c r="L290" i="22"/>
  <c r="K290" i="22"/>
  <c r="J290" i="22"/>
  <c r="I290" i="22"/>
  <c r="G290" i="22"/>
  <c r="F290" i="22"/>
  <c r="E290" i="22"/>
  <c r="D290" i="22"/>
  <c r="K289" i="22"/>
  <c r="K288" i="22" s="1"/>
  <c r="G289" i="22"/>
  <c r="G288" i="22" s="1"/>
  <c r="H285" i="22"/>
  <c r="C285" i="22"/>
  <c r="H284" i="22"/>
  <c r="C284" i="22"/>
  <c r="L283" i="22"/>
  <c r="K283" i="22"/>
  <c r="J283" i="22"/>
  <c r="I283" i="22"/>
  <c r="H283" i="22"/>
  <c r="G283" i="22"/>
  <c r="F283" i="22"/>
  <c r="E283" i="22"/>
  <c r="D283" i="22"/>
  <c r="H282" i="22"/>
  <c r="C282" i="22"/>
  <c r="L281" i="22"/>
  <c r="L269" i="22" s="1"/>
  <c r="K281" i="22"/>
  <c r="J281" i="22"/>
  <c r="I281" i="22"/>
  <c r="H281" i="22"/>
  <c r="G281" i="22"/>
  <c r="F281" i="22"/>
  <c r="E281" i="22"/>
  <c r="D281" i="22"/>
  <c r="H280" i="22"/>
  <c r="C280" i="22"/>
  <c r="H279" i="22"/>
  <c r="C279" i="22"/>
  <c r="H278" i="22"/>
  <c r="C278" i="22"/>
  <c r="H277" i="22"/>
  <c r="C277" i="22"/>
  <c r="L276" i="22"/>
  <c r="K276" i="22"/>
  <c r="J276" i="22"/>
  <c r="I276" i="22"/>
  <c r="G276" i="22"/>
  <c r="F276" i="22"/>
  <c r="E276" i="22"/>
  <c r="C276" i="22" s="1"/>
  <c r="D276" i="22"/>
  <c r="H275" i="22"/>
  <c r="C275" i="22"/>
  <c r="H274" i="22"/>
  <c r="C274" i="22"/>
  <c r="H273" i="22"/>
  <c r="C273" i="22"/>
  <c r="L272" i="22"/>
  <c r="K272" i="22"/>
  <c r="K270" i="22" s="1"/>
  <c r="K269" i="22" s="1"/>
  <c r="J272" i="22"/>
  <c r="J270" i="22" s="1"/>
  <c r="J269" i="22" s="1"/>
  <c r="I272" i="22"/>
  <c r="G272" i="22"/>
  <c r="F272" i="22"/>
  <c r="F270" i="22" s="1"/>
  <c r="F269" i="22" s="1"/>
  <c r="E272" i="22"/>
  <c r="C272" i="22" s="1"/>
  <c r="D272" i="22"/>
  <c r="H271" i="22"/>
  <c r="C271" i="22"/>
  <c r="L270" i="22"/>
  <c r="G270" i="22"/>
  <c r="G269" i="22" s="1"/>
  <c r="D270" i="22"/>
  <c r="H268" i="22"/>
  <c r="C268" i="22"/>
  <c r="H267" i="22"/>
  <c r="C267" i="22"/>
  <c r="H266" i="22"/>
  <c r="C266" i="22"/>
  <c r="H265" i="22"/>
  <c r="C265" i="22"/>
  <c r="L264" i="22"/>
  <c r="K264" i="22"/>
  <c r="J264" i="22"/>
  <c r="I264" i="22"/>
  <c r="G264" i="22"/>
  <c r="F264" i="22"/>
  <c r="E264" i="22"/>
  <c r="C264" i="22" s="1"/>
  <c r="D264" i="22"/>
  <c r="H263" i="22"/>
  <c r="C263" i="22"/>
  <c r="H262" i="22"/>
  <c r="C262" i="22"/>
  <c r="H261" i="22"/>
  <c r="C261" i="22"/>
  <c r="L260" i="22"/>
  <c r="K260" i="22"/>
  <c r="J260" i="22"/>
  <c r="I260" i="22"/>
  <c r="H260" i="22" s="1"/>
  <c r="G260" i="22"/>
  <c r="G259" i="22" s="1"/>
  <c r="F260" i="22"/>
  <c r="E260" i="22"/>
  <c r="D260" i="22"/>
  <c r="C260" i="22"/>
  <c r="L259" i="22"/>
  <c r="K259" i="22"/>
  <c r="D259" i="22"/>
  <c r="H258" i="22"/>
  <c r="C258" i="22"/>
  <c r="H257" i="22"/>
  <c r="C257" i="22"/>
  <c r="H256" i="22"/>
  <c r="C256" i="22"/>
  <c r="H255" i="22"/>
  <c r="C255" i="22"/>
  <c r="H254" i="22"/>
  <c r="C254" i="22"/>
  <c r="H253" i="22"/>
  <c r="C253" i="22"/>
  <c r="L252" i="22"/>
  <c r="K252" i="22"/>
  <c r="J252" i="22"/>
  <c r="J251" i="22" s="1"/>
  <c r="I252" i="22"/>
  <c r="G252" i="22"/>
  <c r="F252" i="22"/>
  <c r="F251" i="22" s="1"/>
  <c r="E252" i="22"/>
  <c r="C252" i="22" s="1"/>
  <c r="D252" i="22"/>
  <c r="L251" i="22"/>
  <c r="K251" i="22"/>
  <c r="G251" i="22"/>
  <c r="E251" i="22"/>
  <c r="D251" i="22"/>
  <c r="C251" i="22" s="1"/>
  <c r="H250" i="22"/>
  <c r="C250" i="22"/>
  <c r="H249" i="22"/>
  <c r="C249" i="22"/>
  <c r="H248" i="22"/>
  <c r="C248" i="22"/>
  <c r="H247" i="22"/>
  <c r="C247" i="22"/>
  <c r="L246" i="22"/>
  <c r="K246" i="22"/>
  <c r="J246" i="22"/>
  <c r="I246" i="22"/>
  <c r="G246" i="22"/>
  <c r="F246" i="22"/>
  <c r="E246" i="22"/>
  <c r="D246" i="22"/>
  <c r="H245" i="22"/>
  <c r="C245" i="22"/>
  <c r="H244" i="22"/>
  <c r="C244" i="22"/>
  <c r="H243" i="22"/>
  <c r="C243" i="22"/>
  <c r="H242" i="22"/>
  <c r="C242" i="22"/>
  <c r="H241" i="22"/>
  <c r="C241" i="22"/>
  <c r="H240" i="22"/>
  <c r="C240" i="22"/>
  <c r="H239" i="22"/>
  <c r="C239" i="22"/>
  <c r="L238" i="22"/>
  <c r="K238" i="22"/>
  <c r="J238" i="22"/>
  <c r="I238" i="22"/>
  <c r="G238" i="22"/>
  <c r="F238" i="22"/>
  <c r="E238" i="22"/>
  <c r="C238" i="22" s="1"/>
  <c r="D238" i="22"/>
  <c r="H237" i="22"/>
  <c r="C237" i="22"/>
  <c r="H236" i="22"/>
  <c r="C236" i="22"/>
  <c r="L235" i="22"/>
  <c r="K235" i="22"/>
  <c r="H235" i="22" s="1"/>
  <c r="J235" i="22"/>
  <c r="I235" i="22"/>
  <c r="G235" i="22"/>
  <c r="F235" i="22"/>
  <c r="E235" i="22"/>
  <c r="D235" i="22"/>
  <c r="C235" i="22"/>
  <c r="H234" i="22"/>
  <c r="C234" i="22"/>
  <c r="L233" i="22"/>
  <c r="K233" i="22"/>
  <c r="H233" i="22" s="1"/>
  <c r="J233" i="22"/>
  <c r="I233" i="22"/>
  <c r="G233" i="22"/>
  <c r="G231" i="22" s="1"/>
  <c r="G230" i="22" s="1"/>
  <c r="F233" i="22"/>
  <c r="E233" i="22"/>
  <c r="D233" i="22"/>
  <c r="C233" i="22"/>
  <c r="H232" i="22"/>
  <c r="C232" i="22"/>
  <c r="L231" i="22"/>
  <c r="L230" i="22" s="1"/>
  <c r="K231" i="22"/>
  <c r="K230" i="22" s="1"/>
  <c r="D231" i="22"/>
  <c r="H229" i="22"/>
  <c r="C229" i="22"/>
  <c r="H228" i="22"/>
  <c r="C228" i="22"/>
  <c r="L227" i="22"/>
  <c r="K227" i="22"/>
  <c r="J227" i="22"/>
  <c r="I227" i="22"/>
  <c r="G227" i="22"/>
  <c r="F227" i="22"/>
  <c r="E227" i="22"/>
  <c r="D227" i="22"/>
  <c r="H226" i="22"/>
  <c r="C226" i="22"/>
  <c r="H225" i="22"/>
  <c r="C225" i="22"/>
  <c r="H224" i="22"/>
  <c r="C224" i="22"/>
  <c r="H223" i="22"/>
  <c r="C223" i="22"/>
  <c r="H222" i="22"/>
  <c r="C222" i="22"/>
  <c r="H221" i="22"/>
  <c r="C221" i="22"/>
  <c r="H220" i="22"/>
  <c r="C220" i="22"/>
  <c r="H219" i="22"/>
  <c r="C219" i="22"/>
  <c r="H218" i="22"/>
  <c r="C218" i="22"/>
  <c r="H217" i="22"/>
  <c r="C217" i="22"/>
  <c r="L216" i="22"/>
  <c r="K216" i="22"/>
  <c r="K204" i="22" s="1"/>
  <c r="J216" i="22"/>
  <c r="I216" i="22"/>
  <c r="G216" i="22"/>
  <c r="G204" i="22" s="1"/>
  <c r="F216" i="22"/>
  <c r="E216" i="22"/>
  <c r="D216" i="22"/>
  <c r="H215" i="22"/>
  <c r="C215" i="22"/>
  <c r="H214" i="22"/>
  <c r="C214" i="22"/>
  <c r="H213" i="22"/>
  <c r="C213" i="22"/>
  <c r="H212" i="22"/>
  <c r="C212" i="22"/>
  <c r="H211" i="22"/>
  <c r="C211" i="22"/>
  <c r="H210" i="22"/>
  <c r="C210" i="22"/>
  <c r="H209" i="22"/>
  <c r="C209" i="22"/>
  <c r="H208" i="22"/>
  <c r="C208" i="22"/>
  <c r="H207" i="22"/>
  <c r="C207" i="22"/>
  <c r="H206" i="22"/>
  <c r="C206" i="22"/>
  <c r="L205" i="22"/>
  <c r="L204" i="22" s="1"/>
  <c r="L195" i="22" s="1"/>
  <c r="L194" i="22" s="1"/>
  <c r="K205" i="22"/>
  <c r="J205" i="22"/>
  <c r="I205" i="22"/>
  <c r="H205" i="22"/>
  <c r="G205" i="22"/>
  <c r="F205" i="22"/>
  <c r="E205" i="22"/>
  <c r="D205" i="22"/>
  <c r="J204" i="22"/>
  <c r="H203" i="22"/>
  <c r="C203" i="22"/>
  <c r="H202" i="22"/>
  <c r="C202" i="22"/>
  <c r="H201" i="22"/>
  <c r="C201" i="22"/>
  <c r="H200" i="22"/>
  <c r="C200" i="22"/>
  <c r="H199" i="22"/>
  <c r="C199" i="22"/>
  <c r="L198" i="22"/>
  <c r="K198" i="22"/>
  <c r="K196" i="22" s="1"/>
  <c r="K195" i="22" s="1"/>
  <c r="J198" i="22"/>
  <c r="I198" i="22"/>
  <c r="G198" i="22"/>
  <c r="G196" i="22" s="1"/>
  <c r="G195" i="22" s="1"/>
  <c r="F198" i="22"/>
  <c r="E198" i="22"/>
  <c r="D198" i="22"/>
  <c r="H197" i="22"/>
  <c r="C197" i="22"/>
  <c r="L196" i="22"/>
  <c r="J196" i="22"/>
  <c r="J195" i="22" s="1"/>
  <c r="E196" i="22"/>
  <c r="D196" i="22"/>
  <c r="H193" i="22"/>
  <c r="C193" i="22"/>
  <c r="L192" i="22"/>
  <c r="K192" i="22"/>
  <c r="J192" i="22"/>
  <c r="J191" i="22" s="1"/>
  <c r="I192" i="22"/>
  <c r="H192" i="22" s="1"/>
  <c r="G192" i="22"/>
  <c r="G191" i="22" s="1"/>
  <c r="G187" i="22" s="1"/>
  <c r="F192" i="22"/>
  <c r="F191" i="22" s="1"/>
  <c r="E192" i="22"/>
  <c r="D192" i="22"/>
  <c r="C192" i="22"/>
  <c r="L191" i="22"/>
  <c r="K191" i="22"/>
  <c r="I191" i="22"/>
  <c r="H191" i="22"/>
  <c r="E191" i="22"/>
  <c r="D191" i="22"/>
  <c r="H190" i="22"/>
  <c r="C190" i="22"/>
  <c r="H189" i="22"/>
  <c r="C189" i="22"/>
  <c r="L188" i="22"/>
  <c r="K188" i="22"/>
  <c r="J188" i="22"/>
  <c r="J187" i="22" s="1"/>
  <c r="I188" i="22"/>
  <c r="H188" i="22" s="1"/>
  <c r="G188" i="22"/>
  <c r="F188" i="22"/>
  <c r="F187" i="22" s="1"/>
  <c r="E188" i="22"/>
  <c r="C188" i="22" s="1"/>
  <c r="D188" i="22"/>
  <c r="L187" i="22"/>
  <c r="K187" i="22"/>
  <c r="I187" i="22"/>
  <c r="H187" i="22" s="1"/>
  <c r="E187" i="22"/>
  <c r="D187" i="22"/>
  <c r="C187" i="22" s="1"/>
  <c r="H186" i="22"/>
  <c r="C186" i="22"/>
  <c r="H185" i="22"/>
  <c r="C185" i="22"/>
  <c r="L184" i="22"/>
  <c r="K184" i="22"/>
  <c r="J184" i="22"/>
  <c r="I184" i="22"/>
  <c r="G184" i="22"/>
  <c r="F184" i="22"/>
  <c r="E184" i="22"/>
  <c r="C184" i="22" s="1"/>
  <c r="D184" i="22"/>
  <c r="H183" i="22"/>
  <c r="C183" i="22"/>
  <c r="H182" i="22"/>
  <c r="C182" i="22"/>
  <c r="H181" i="22"/>
  <c r="C181" i="22"/>
  <c r="H180" i="22"/>
  <c r="C180" i="22"/>
  <c r="L179" i="22"/>
  <c r="K179" i="22"/>
  <c r="H179" i="22" s="1"/>
  <c r="J179" i="22"/>
  <c r="I179" i="22"/>
  <c r="G179" i="22"/>
  <c r="F179" i="22"/>
  <c r="E179" i="22"/>
  <c r="D179" i="22"/>
  <c r="C179" i="22"/>
  <c r="H178" i="22"/>
  <c r="C178" i="22"/>
  <c r="H177" i="22"/>
  <c r="C177" i="22"/>
  <c r="H176" i="22"/>
  <c r="C176" i="22"/>
  <c r="L175" i="22"/>
  <c r="L174" i="22" s="1"/>
  <c r="K175" i="22"/>
  <c r="J175" i="22"/>
  <c r="I175" i="22"/>
  <c r="G175" i="22"/>
  <c r="G174" i="22" s="1"/>
  <c r="F175" i="22"/>
  <c r="E175" i="22"/>
  <c r="D175" i="22"/>
  <c r="D174" i="22" s="1"/>
  <c r="D173" i="22" s="1"/>
  <c r="C175" i="22"/>
  <c r="J174" i="22"/>
  <c r="I174" i="22"/>
  <c r="F174" i="22"/>
  <c r="E174" i="22"/>
  <c r="E173" i="22" s="1"/>
  <c r="L173" i="22"/>
  <c r="H172" i="22"/>
  <c r="C172" i="22"/>
  <c r="H171" i="22"/>
  <c r="C171" i="22"/>
  <c r="H170" i="22"/>
  <c r="C170" i="22"/>
  <c r="H169" i="22"/>
  <c r="C169" i="22"/>
  <c r="H168" i="22"/>
  <c r="C168" i="22"/>
  <c r="H167" i="22"/>
  <c r="C167" i="22"/>
  <c r="L166" i="22"/>
  <c r="K166" i="22"/>
  <c r="J166" i="22"/>
  <c r="J165" i="22" s="1"/>
  <c r="I166" i="22"/>
  <c r="H166" i="22" s="1"/>
  <c r="G166" i="22"/>
  <c r="G165" i="22" s="1"/>
  <c r="C165" i="22" s="1"/>
  <c r="F166" i="22"/>
  <c r="F165" i="22" s="1"/>
  <c r="E166" i="22"/>
  <c r="D166" i="22"/>
  <c r="C166" i="22"/>
  <c r="L165" i="22"/>
  <c r="K165" i="22"/>
  <c r="I165" i="22"/>
  <c r="H165" i="22"/>
  <c r="E165" i="22"/>
  <c r="D165" i="22"/>
  <c r="H164" i="22"/>
  <c r="C164" i="22"/>
  <c r="H163" i="22"/>
  <c r="C163" i="22"/>
  <c r="H162" i="22"/>
  <c r="C162" i="22"/>
  <c r="H161" i="22"/>
  <c r="C161" i="22"/>
  <c r="L160" i="22"/>
  <c r="K160" i="22"/>
  <c r="J160" i="22"/>
  <c r="I160" i="22"/>
  <c r="H160" i="22" s="1"/>
  <c r="G160" i="22"/>
  <c r="F160" i="22"/>
  <c r="E160" i="22"/>
  <c r="C160" i="22" s="1"/>
  <c r="D160" i="22"/>
  <c r="H159" i="22"/>
  <c r="C159" i="22"/>
  <c r="H158" i="22"/>
  <c r="C158" i="22"/>
  <c r="H157" i="22"/>
  <c r="C157" i="22"/>
  <c r="H156" i="22"/>
  <c r="C156" i="22"/>
  <c r="H155" i="22"/>
  <c r="C155" i="22"/>
  <c r="H154" i="22"/>
  <c r="C154" i="22"/>
  <c r="H153" i="22"/>
  <c r="C153" i="22"/>
  <c r="H152" i="22"/>
  <c r="C152" i="22"/>
  <c r="L151" i="22"/>
  <c r="K151" i="22"/>
  <c r="H151" i="22" s="1"/>
  <c r="J151" i="22"/>
  <c r="I151" i="22"/>
  <c r="G151" i="22"/>
  <c r="F151" i="22"/>
  <c r="E151" i="22"/>
  <c r="D151" i="22"/>
  <c r="C151" i="22"/>
  <c r="H150" i="22"/>
  <c r="C150" i="22"/>
  <c r="H149" i="22"/>
  <c r="C149" i="22"/>
  <c r="H148" i="22"/>
  <c r="C148" i="22"/>
  <c r="H147" i="22"/>
  <c r="C147" i="22"/>
  <c r="H146" i="22"/>
  <c r="C146" i="22"/>
  <c r="H145" i="22"/>
  <c r="C145" i="22"/>
  <c r="L144" i="22"/>
  <c r="K144" i="22"/>
  <c r="J144" i="22"/>
  <c r="I144" i="22"/>
  <c r="H144" i="22" s="1"/>
  <c r="G144" i="22"/>
  <c r="F144" i="22"/>
  <c r="E144" i="22"/>
  <c r="D144" i="22"/>
  <c r="C144" i="22"/>
  <c r="H143" i="22"/>
  <c r="C143" i="22"/>
  <c r="H142" i="22"/>
  <c r="C142" i="22"/>
  <c r="L141" i="22"/>
  <c r="K141" i="22"/>
  <c r="J141" i="22"/>
  <c r="I141" i="22"/>
  <c r="G141" i="22"/>
  <c r="F141" i="22"/>
  <c r="E141" i="22"/>
  <c r="D141" i="22"/>
  <c r="H140" i="22"/>
  <c r="C140" i="22"/>
  <c r="H139" i="22"/>
  <c r="C139" i="22"/>
  <c r="H138" i="22"/>
  <c r="C138" i="22"/>
  <c r="H137" i="22"/>
  <c r="C137" i="22"/>
  <c r="L136" i="22"/>
  <c r="K136" i="22"/>
  <c r="K130" i="22" s="1"/>
  <c r="J136" i="22"/>
  <c r="I136" i="22"/>
  <c r="G136" i="22"/>
  <c r="F136" i="22"/>
  <c r="E136" i="22"/>
  <c r="D136" i="22"/>
  <c r="H135" i="22"/>
  <c r="C135" i="22"/>
  <c r="H134" i="22"/>
  <c r="C134" i="22"/>
  <c r="H133" i="22"/>
  <c r="C133" i="22"/>
  <c r="H132" i="22"/>
  <c r="C132" i="22"/>
  <c r="L131" i="22"/>
  <c r="L130" i="22" s="1"/>
  <c r="K131" i="22"/>
  <c r="J131" i="22"/>
  <c r="I131" i="22"/>
  <c r="H131" i="22"/>
  <c r="G131" i="22"/>
  <c r="F131" i="22"/>
  <c r="E131" i="22"/>
  <c r="D131" i="22"/>
  <c r="J130" i="22"/>
  <c r="H129" i="22"/>
  <c r="H128" i="22" s="1"/>
  <c r="C129" i="22"/>
  <c r="L128" i="22"/>
  <c r="K128" i="22"/>
  <c r="J128" i="22"/>
  <c r="I128" i="22"/>
  <c r="G128" i="22"/>
  <c r="F128" i="22"/>
  <c r="E128" i="22"/>
  <c r="D128" i="22"/>
  <c r="C128" i="22"/>
  <c r="H127" i="22"/>
  <c r="C127" i="22"/>
  <c r="H126" i="22"/>
  <c r="C126" i="22"/>
  <c r="H125" i="22"/>
  <c r="C125" i="22"/>
  <c r="H124" i="22"/>
  <c r="C124" i="22"/>
  <c r="H123" i="22"/>
  <c r="C123" i="22"/>
  <c r="L122" i="22"/>
  <c r="K122" i="22"/>
  <c r="J122" i="22"/>
  <c r="I122" i="22"/>
  <c r="G122" i="22"/>
  <c r="F122" i="22"/>
  <c r="E122" i="22"/>
  <c r="C122" i="22" s="1"/>
  <c r="D122" i="22"/>
  <c r="H121" i="22"/>
  <c r="C121" i="22"/>
  <c r="H120" i="22"/>
  <c r="C120" i="22"/>
  <c r="H119" i="22"/>
  <c r="C119" i="22"/>
  <c r="H118" i="22"/>
  <c r="C118" i="22"/>
  <c r="H117" i="22"/>
  <c r="C117" i="22"/>
  <c r="L116" i="22"/>
  <c r="K116" i="22"/>
  <c r="J116" i="22"/>
  <c r="I116" i="22"/>
  <c r="H116" i="22" s="1"/>
  <c r="G116" i="22"/>
  <c r="F116" i="22"/>
  <c r="E116" i="22"/>
  <c r="C116" i="22" s="1"/>
  <c r="D116" i="22"/>
  <c r="H115" i="22"/>
  <c r="C115" i="22"/>
  <c r="H114" i="22"/>
  <c r="C114" i="22"/>
  <c r="H113" i="22"/>
  <c r="C113" i="22"/>
  <c r="L112" i="22"/>
  <c r="K112" i="22"/>
  <c r="J112" i="22"/>
  <c r="I112" i="22"/>
  <c r="H112" i="22" s="1"/>
  <c r="G112" i="22"/>
  <c r="F112" i="22"/>
  <c r="E112" i="22"/>
  <c r="D112" i="22"/>
  <c r="C112" i="22"/>
  <c r="H111" i="22"/>
  <c r="C111" i="22"/>
  <c r="H110" i="22"/>
  <c r="C110" i="22"/>
  <c r="H109" i="22"/>
  <c r="C109" i="22"/>
  <c r="H108" i="22"/>
  <c r="C108" i="22"/>
  <c r="H107" i="22"/>
  <c r="C107" i="22"/>
  <c r="H106" i="22"/>
  <c r="C106" i="22"/>
  <c r="H105" i="22"/>
  <c r="C105" i="22"/>
  <c r="H104" i="22"/>
  <c r="C104" i="22"/>
  <c r="L103" i="22"/>
  <c r="K103" i="22"/>
  <c r="J103" i="22"/>
  <c r="I103" i="22"/>
  <c r="H103" i="22" s="1"/>
  <c r="G103" i="22"/>
  <c r="F103" i="22"/>
  <c r="E103" i="22"/>
  <c r="C103" i="22" s="1"/>
  <c r="D103" i="22"/>
  <c r="H102" i="22"/>
  <c r="C102" i="22"/>
  <c r="H101" i="22"/>
  <c r="C101" i="22"/>
  <c r="H100" i="22"/>
  <c r="C100" i="22"/>
  <c r="H99" i="22"/>
  <c r="C99" i="22"/>
  <c r="H98" i="22"/>
  <c r="C98" i="22"/>
  <c r="H97" i="22"/>
  <c r="C97" i="22"/>
  <c r="H96" i="22"/>
  <c r="C96" i="22"/>
  <c r="L95" i="22"/>
  <c r="K95" i="22"/>
  <c r="J95" i="22"/>
  <c r="I95" i="22"/>
  <c r="H95" i="22" s="1"/>
  <c r="G95" i="22"/>
  <c r="F95" i="22"/>
  <c r="E95" i="22"/>
  <c r="C95" i="22" s="1"/>
  <c r="D95" i="22"/>
  <c r="H94" i="22"/>
  <c r="C94" i="22"/>
  <c r="H93" i="22"/>
  <c r="C93" i="22"/>
  <c r="H92" i="22"/>
  <c r="C92" i="22"/>
  <c r="H91" i="22"/>
  <c r="C91" i="22"/>
  <c r="H90" i="22"/>
  <c r="C90" i="22"/>
  <c r="L89" i="22"/>
  <c r="K89" i="22"/>
  <c r="J89" i="22"/>
  <c r="I89" i="22"/>
  <c r="G89" i="22"/>
  <c r="F89" i="22"/>
  <c r="E89" i="22"/>
  <c r="D89" i="22"/>
  <c r="H88" i="22"/>
  <c r="C88" i="22"/>
  <c r="H87" i="22"/>
  <c r="C87" i="22"/>
  <c r="H86" i="22"/>
  <c r="C86" i="22"/>
  <c r="H85" i="22"/>
  <c r="C85" i="22"/>
  <c r="L84" i="22"/>
  <c r="K84" i="22"/>
  <c r="K83" i="22" s="1"/>
  <c r="K75" i="22" s="1"/>
  <c r="J84" i="22"/>
  <c r="I84" i="22"/>
  <c r="G84" i="22"/>
  <c r="F84" i="22"/>
  <c r="E84" i="22"/>
  <c r="D84" i="22"/>
  <c r="L83" i="22"/>
  <c r="L75" i="22" s="1"/>
  <c r="G83" i="22"/>
  <c r="D83" i="22"/>
  <c r="H82" i="22"/>
  <c r="C82" i="22"/>
  <c r="H81" i="22"/>
  <c r="C81" i="22"/>
  <c r="L80" i="22"/>
  <c r="K80" i="22"/>
  <c r="J80" i="22"/>
  <c r="I80" i="22"/>
  <c r="H80" i="22" s="1"/>
  <c r="G80" i="22"/>
  <c r="G76" i="22" s="1"/>
  <c r="F80" i="22"/>
  <c r="E80" i="22"/>
  <c r="D80" i="22"/>
  <c r="C80" i="22"/>
  <c r="H79" i="22"/>
  <c r="C79" i="22"/>
  <c r="H78" i="22"/>
  <c r="C78" i="22"/>
  <c r="L77" i="22"/>
  <c r="L76" i="22" s="1"/>
  <c r="K77" i="22"/>
  <c r="J77" i="22"/>
  <c r="I77" i="22"/>
  <c r="G77" i="22"/>
  <c r="F77" i="22"/>
  <c r="E77" i="22"/>
  <c r="C77" i="22" s="1"/>
  <c r="D77" i="22"/>
  <c r="D76" i="22" s="1"/>
  <c r="K76" i="22"/>
  <c r="J76" i="22"/>
  <c r="F76" i="22"/>
  <c r="H74" i="22"/>
  <c r="C74" i="22"/>
  <c r="H73" i="22"/>
  <c r="C73" i="22"/>
  <c r="H72" i="22"/>
  <c r="C72" i="22"/>
  <c r="H71" i="22"/>
  <c r="C71" i="22"/>
  <c r="H70" i="22"/>
  <c r="C70" i="22"/>
  <c r="L69" i="22"/>
  <c r="L67" i="22" s="1"/>
  <c r="K69" i="22"/>
  <c r="J69" i="22"/>
  <c r="I69" i="22"/>
  <c r="H69" i="22"/>
  <c r="G69" i="22"/>
  <c r="F69" i="22"/>
  <c r="E69" i="22"/>
  <c r="D69" i="22"/>
  <c r="C69" i="22" s="1"/>
  <c r="H68" i="22"/>
  <c r="C68" i="22"/>
  <c r="K67" i="22"/>
  <c r="J67" i="22"/>
  <c r="I67" i="22"/>
  <c r="G67" i="22"/>
  <c r="F67" i="22"/>
  <c r="E67" i="22"/>
  <c r="H66" i="22"/>
  <c r="C66" i="22"/>
  <c r="H65" i="22"/>
  <c r="C65" i="22"/>
  <c r="H64" i="22"/>
  <c r="C64" i="22"/>
  <c r="H63" i="22"/>
  <c r="C63" i="22"/>
  <c r="H62" i="22"/>
  <c r="C62" i="22"/>
  <c r="H61" i="22"/>
  <c r="C61" i="22"/>
  <c r="H60" i="22"/>
  <c r="C60" i="22"/>
  <c r="H59" i="22"/>
  <c r="C59" i="22"/>
  <c r="L58" i="22"/>
  <c r="K58" i="22"/>
  <c r="J58" i="22"/>
  <c r="J54" i="22" s="1"/>
  <c r="J53" i="22" s="1"/>
  <c r="I58" i="22"/>
  <c r="G58" i="22"/>
  <c r="F58" i="22"/>
  <c r="F54" i="22" s="1"/>
  <c r="F53" i="22" s="1"/>
  <c r="E58" i="22"/>
  <c r="D58" i="22"/>
  <c r="H57" i="22"/>
  <c r="C57" i="22"/>
  <c r="H56" i="22"/>
  <c r="C56" i="22"/>
  <c r="L55" i="22"/>
  <c r="L54" i="22" s="1"/>
  <c r="K55" i="22"/>
  <c r="J55" i="22"/>
  <c r="I55" i="22"/>
  <c r="G55" i="22"/>
  <c r="G54" i="22" s="1"/>
  <c r="G53" i="22" s="1"/>
  <c r="F55" i="22"/>
  <c r="E55" i="22"/>
  <c r="D55" i="22"/>
  <c r="D54" i="22" s="1"/>
  <c r="C55" i="22"/>
  <c r="I54" i="22"/>
  <c r="H47" i="22"/>
  <c r="C47" i="22"/>
  <c r="H46" i="22"/>
  <c r="C46" i="22"/>
  <c r="L45" i="22"/>
  <c r="H45" i="22"/>
  <c r="G45" i="22"/>
  <c r="C45" i="22"/>
  <c r="H44" i="22"/>
  <c r="C44" i="22"/>
  <c r="K43" i="22"/>
  <c r="J43" i="22"/>
  <c r="I43" i="22"/>
  <c r="H43" i="22"/>
  <c r="F43" i="22"/>
  <c r="E43" i="22"/>
  <c r="D43" i="22"/>
  <c r="C43" i="22"/>
  <c r="H42" i="22"/>
  <c r="C42" i="22"/>
  <c r="I41" i="22"/>
  <c r="H41" i="22"/>
  <c r="D41" i="22"/>
  <c r="C41" i="22"/>
  <c r="H40" i="22"/>
  <c r="C40" i="22"/>
  <c r="H39" i="22"/>
  <c r="C39" i="22"/>
  <c r="H38" i="22"/>
  <c r="C38" i="22"/>
  <c r="H37" i="22"/>
  <c r="C37" i="22"/>
  <c r="K36" i="22"/>
  <c r="H36" i="22"/>
  <c r="F36" i="22"/>
  <c r="C36" i="22"/>
  <c r="H35" i="22"/>
  <c r="C35" i="22"/>
  <c r="H34" i="22"/>
  <c r="C34" i="22"/>
  <c r="K33" i="22"/>
  <c r="H33" i="22"/>
  <c r="F33" i="22"/>
  <c r="C33" i="22"/>
  <c r="H32" i="22"/>
  <c r="C32" i="22"/>
  <c r="K31" i="22"/>
  <c r="H31" i="22"/>
  <c r="F31" i="22"/>
  <c r="F26" i="22" s="1"/>
  <c r="C31" i="22"/>
  <c r="H30" i="22"/>
  <c r="C30" i="22"/>
  <c r="H29" i="22"/>
  <c r="C29" i="22"/>
  <c r="H28" i="22"/>
  <c r="C28" i="22"/>
  <c r="K27" i="22"/>
  <c r="H27" i="22"/>
  <c r="F27" i="22"/>
  <c r="C27" i="22"/>
  <c r="K26" i="22"/>
  <c r="H26" i="22"/>
  <c r="C26" i="22"/>
  <c r="H25" i="22"/>
  <c r="C25" i="22"/>
  <c r="C24" i="22"/>
  <c r="H23" i="22"/>
  <c r="C23" i="22"/>
  <c r="H22" i="22"/>
  <c r="C22" i="22"/>
  <c r="L21" i="22"/>
  <c r="L289" i="22" s="1"/>
  <c r="L288" i="22" s="1"/>
  <c r="K21" i="22"/>
  <c r="J21" i="22"/>
  <c r="J289" i="22" s="1"/>
  <c r="J288" i="22" s="1"/>
  <c r="I21" i="22"/>
  <c r="G21" i="22"/>
  <c r="F21" i="22"/>
  <c r="F289" i="22" s="1"/>
  <c r="F288" i="22" s="1"/>
  <c r="E21" i="22"/>
  <c r="D21" i="22"/>
  <c r="L20" i="22"/>
  <c r="K20" i="22"/>
  <c r="J20" i="22"/>
  <c r="G20" i="22"/>
  <c r="F20" i="22"/>
  <c r="D20" i="22"/>
  <c r="H298" i="21"/>
  <c r="C298" i="21"/>
  <c r="H297" i="21"/>
  <c r="C297" i="21"/>
  <c r="H296" i="21"/>
  <c r="C296" i="21"/>
  <c r="H295" i="21"/>
  <c r="C295" i="21"/>
  <c r="H294" i="21"/>
  <c r="C294" i="21"/>
  <c r="H293" i="21"/>
  <c r="C293" i="21"/>
  <c r="H292" i="21"/>
  <c r="C292" i="21"/>
  <c r="H291" i="21"/>
  <c r="H290" i="21" s="1"/>
  <c r="C291" i="21"/>
  <c r="C290" i="21" s="1"/>
  <c r="L290" i="21"/>
  <c r="K290" i="21"/>
  <c r="J290" i="21"/>
  <c r="I290" i="21"/>
  <c r="G290" i="21"/>
  <c r="F290" i="21"/>
  <c r="E290" i="21"/>
  <c r="D290" i="21"/>
  <c r="K289" i="21"/>
  <c r="K288" i="21" s="1"/>
  <c r="G289" i="21"/>
  <c r="G288" i="21" s="1"/>
  <c r="F289" i="21"/>
  <c r="F288" i="21" s="1"/>
  <c r="H285" i="21"/>
  <c r="C285" i="21"/>
  <c r="H284" i="21"/>
  <c r="C284" i="21"/>
  <c r="L283" i="21"/>
  <c r="K283" i="21"/>
  <c r="J283" i="21"/>
  <c r="I283" i="21"/>
  <c r="H283" i="21"/>
  <c r="G283" i="21"/>
  <c r="F283" i="21"/>
  <c r="E283" i="21"/>
  <c r="D283" i="21"/>
  <c r="H282" i="21"/>
  <c r="C282" i="21"/>
  <c r="L281" i="21"/>
  <c r="K281" i="21"/>
  <c r="J281" i="21"/>
  <c r="I281" i="21"/>
  <c r="H281" i="21"/>
  <c r="G281" i="21"/>
  <c r="F281" i="21"/>
  <c r="E281" i="21"/>
  <c r="D281" i="21"/>
  <c r="C281" i="21" s="1"/>
  <c r="H280" i="21"/>
  <c r="C280" i="21"/>
  <c r="H279" i="21"/>
  <c r="C279" i="21"/>
  <c r="H278" i="21"/>
  <c r="C278" i="21"/>
  <c r="H277" i="21"/>
  <c r="C277" i="21"/>
  <c r="L276" i="21"/>
  <c r="K276" i="21"/>
  <c r="J276" i="21"/>
  <c r="H276" i="21" s="1"/>
  <c r="I276" i="21"/>
  <c r="G276" i="21"/>
  <c r="F276" i="21"/>
  <c r="C276" i="21" s="1"/>
  <c r="E276" i="21"/>
  <c r="D276" i="21"/>
  <c r="H275" i="21"/>
  <c r="C275" i="21"/>
  <c r="H274" i="21"/>
  <c r="C274" i="21"/>
  <c r="H273" i="21"/>
  <c r="C273" i="21"/>
  <c r="L272" i="21"/>
  <c r="K272" i="21"/>
  <c r="J272" i="21"/>
  <c r="H272" i="21" s="1"/>
  <c r="I272" i="21"/>
  <c r="G272" i="21"/>
  <c r="F272" i="21"/>
  <c r="C272" i="21" s="1"/>
  <c r="E272" i="21"/>
  <c r="D272" i="21"/>
  <c r="H271" i="21"/>
  <c r="C271" i="21"/>
  <c r="L270" i="21"/>
  <c r="K270" i="21"/>
  <c r="K269" i="21" s="1"/>
  <c r="I270" i="21"/>
  <c r="G270" i="21"/>
  <c r="G269" i="21" s="1"/>
  <c r="E270" i="21"/>
  <c r="D270" i="21"/>
  <c r="L269" i="21"/>
  <c r="I269" i="21"/>
  <c r="E269" i="21"/>
  <c r="D269" i="21"/>
  <c r="H268" i="21"/>
  <c r="C268" i="21"/>
  <c r="H267" i="21"/>
  <c r="C267" i="21"/>
  <c r="H266" i="21"/>
  <c r="C266" i="21"/>
  <c r="H265" i="21"/>
  <c r="C265" i="21"/>
  <c r="L264" i="21"/>
  <c r="K264" i="21"/>
  <c r="J264" i="21"/>
  <c r="H264" i="21" s="1"/>
  <c r="I264" i="21"/>
  <c r="G264" i="21"/>
  <c r="F264" i="21"/>
  <c r="C264" i="21" s="1"/>
  <c r="E264" i="21"/>
  <c r="D264" i="21"/>
  <c r="H263" i="21"/>
  <c r="C263" i="21"/>
  <c r="H262" i="21"/>
  <c r="C262" i="21"/>
  <c r="H261" i="21"/>
  <c r="C261" i="21"/>
  <c r="L260" i="21"/>
  <c r="K260" i="21"/>
  <c r="K259" i="21" s="1"/>
  <c r="J260" i="21"/>
  <c r="I260" i="21"/>
  <c r="G260" i="21"/>
  <c r="G259" i="21" s="1"/>
  <c r="F260" i="21"/>
  <c r="E260" i="21"/>
  <c r="D260" i="21"/>
  <c r="L259" i="21"/>
  <c r="I259" i="21"/>
  <c r="E259" i="21"/>
  <c r="D259" i="21"/>
  <c r="H258" i="21"/>
  <c r="C258" i="21"/>
  <c r="H257" i="21"/>
  <c r="C257" i="21"/>
  <c r="H256" i="21"/>
  <c r="C256" i="21"/>
  <c r="H255" i="21"/>
  <c r="C255" i="21"/>
  <c r="H254" i="21"/>
  <c r="C254" i="21"/>
  <c r="H253" i="21"/>
  <c r="C253" i="21"/>
  <c r="L252" i="21"/>
  <c r="K252" i="21"/>
  <c r="K251" i="21" s="1"/>
  <c r="J252" i="21"/>
  <c r="I252" i="21"/>
  <c r="G252" i="21"/>
  <c r="G251" i="21" s="1"/>
  <c r="F252" i="21"/>
  <c r="E252" i="21"/>
  <c r="D252" i="21"/>
  <c r="L251" i="21"/>
  <c r="I251" i="21"/>
  <c r="E251" i="21"/>
  <c r="D251" i="21"/>
  <c r="H250" i="21"/>
  <c r="C250" i="21"/>
  <c r="H249" i="21"/>
  <c r="C249" i="21"/>
  <c r="H248" i="21"/>
  <c r="C248" i="21"/>
  <c r="H247" i="21"/>
  <c r="C247" i="21"/>
  <c r="L246" i="21"/>
  <c r="K246" i="21"/>
  <c r="J246" i="21"/>
  <c r="I246" i="21"/>
  <c r="H246" i="21" s="1"/>
  <c r="G246" i="21"/>
  <c r="F246" i="21"/>
  <c r="C246" i="21" s="1"/>
  <c r="E246" i="21"/>
  <c r="D246" i="21"/>
  <c r="H245" i="21"/>
  <c r="C245" i="21"/>
  <c r="H244" i="21"/>
  <c r="C244" i="21"/>
  <c r="H243" i="21"/>
  <c r="C243" i="21"/>
  <c r="H242" i="21"/>
  <c r="C242" i="21"/>
  <c r="H241" i="21"/>
  <c r="C241" i="21"/>
  <c r="H240" i="21"/>
  <c r="C240" i="21"/>
  <c r="H239" i="21"/>
  <c r="C239" i="21"/>
  <c r="L238" i="21"/>
  <c r="K238" i="21"/>
  <c r="K231" i="21" s="1"/>
  <c r="J238" i="21"/>
  <c r="J231" i="21" s="1"/>
  <c r="I238" i="21"/>
  <c r="G238" i="21"/>
  <c r="G231" i="21" s="1"/>
  <c r="F238" i="21"/>
  <c r="E238" i="21"/>
  <c r="D238" i="21"/>
  <c r="H237" i="21"/>
  <c r="C237" i="21"/>
  <c r="H236" i="21"/>
  <c r="C236" i="21"/>
  <c r="L235" i="21"/>
  <c r="K235" i="21"/>
  <c r="J235" i="21"/>
  <c r="I235" i="21"/>
  <c r="H235" i="21"/>
  <c r="G235" i="21"/>
  <c r="F235" i="21"/>
  <c r="E235" i="21"/>
  <c r="D235" i="21"/>
  <c r="C235" i="21" s="1"/>
  <c r="H234" i="21"/>
  <c r="C234" i="21"/>
  <c r="L233" i="21"/>
  <c r="K233" i="21"/>
  <c r="J233" i="21"/>
  <c r="I233" i="21"/>
  <c r="H233" i="21"/>
  <c r="G233" i="21"/>
  <c r="F233" i="21"/>
  <c r="E233" i="21"/>
  <c r="D233" i="21"/>
  <c r="C233" i="21" s="1"/>
  <c r="H232" i="21"/>
  <c r="C232" i="21"/>
  <c r="L231" i="21"/>
  <c r="L230" i="21" s="1"/>
  <c r="I231" i="21"/>
  <c r="I230" i="21" s="1"/>
  <c r="E231" i="21"/>
  <c r="E230" i="21" s="1"/>
  <c r="D231" i="21"/>
  <c r="H229" i="21"/>
  <c r="C229" i="21"/>
  <c r="H228" i="21"/>
  <c r="C228" i="21"/>
  <c r="L227" i="21"/>
  <c r="K227" i="21"/>
  <c r="J227" i="21"/>
  <c r="I227" i="21"/>
  <c r="H227" i="21"/>
  <c r="G227" i="21"/>
  <c r="F227" i="21"/>
  <c r="E227" i="21"/>
  <c r="D227" i="21"/>
  <c r="C227" i="21" s="1"/>
  <c r="H226" i="21"/>
  <c r="C226" i="21"/>
  <c r="H225" i="21"/>
  <c r="C225" i="21"/>
  <c r="H224" i="21"/>
  <c r="C224" i="21"/>
  <c r="H223" i="21"/>
  <c r="C223" i="21"/>
  <c r="H222" i="21"/>
  <c r="C222" i="21"/>
  <c r="H221" i="21"/>
  <c r="C221" i="21"/>
  <c r="H220" i="21"/>
  <c r="C220" i="21"/>
  <c r="H219" i="21"/>
  <c r="C219" i="21"/>
  <c r="H218" i="21"/>
  <c r="C218" i="21"/>
  <c r="H217" i="21"/>
  <c r="C217" i="21"/>
  <c r="L216" i="21"/>
  <c r="K216" i="21"/>
  <c r="J216" i="21"/>
  <c r="H216" i="21" s="1"/>
  <c r="I216" i="21"/>
  <c r="G216" i="21"/>
  <c r="F216" i="21"/>
  <c r="C216" i="21" s="1"/>
  <c r="E216" i="21"/>
  <c r="D216" i="21"/>
  <c r="H215" i="21"/>
  <c r="C215" i="21"/>
  <c r="H214" i="21"/>
  <c r="C214" i="21"/>
  <c r="H213" i="21"/>
  <c r="C213" i="21"/>
  <c r="H212" i="21"/>
  <c r="C212" i="21"/>
  <c r="H211" i="21"/>
  <c r="C211" i="21"/>
  <c r="H210" i="21"/>
  <c r="C210" i="21"/>
  <c r="H209" i="21"/>
  <c r="C209" i="21"/>
  <c r="H208" i="21"/>
  <c r="C208" i="21"/>
  <c r="H207" i="21"/>
  <c r="C207" i="21"/>
  <c r="H206" i="21"/>
  <c r="C206" i="21"/>
  <c r="L205" i="21"/>
  <c r="L204" i="21" s="1"/>
  <c r="L195" i="21" s="1"/>
  <c r="K205" i="21"/>
  <c r="J205" i="21"/>
  <c r="I205" i="21"/>
  <c r="I204" i="21" s="1"/>
  <c r="H205" i="21"/>
  <c r="G205" i="21"/>
  <c r="F205" i="21"/>
  <c r="E205" i="21"/>
  <c r="E204" i="21" s="1"/>
  <c r="E195" i="21" s="1"/>
  <c r="E194" i="21" s="1"/>
  <c r="D205" i="21"/>
  <c r="K204" i="21"/>
  <c r="J204" i="21"/>
  <c r="G204" i="21"/>
  <c r="F204" i="21"/>
  <c r="H203" i="21"/>
  <c r="C203" i="21"/>
  <c r="H202" i="21"/>
  <c r="C202" i="21"/>
  <c r="H201" i="21"/>
  <c r="C201" i="21"/>
  <c r="H200" i="21"/>
  <c r="C200" i="21"/>
  <c r="H199" i="21"/>
  <c r="C199" i="21"/>
  <c r="L198" i="21"/>
  <c r="K198" i="21"/>
  <c r="J198" i="21"/>
  <c r="I198" i="21"/>
  <c r="G198" i="21"/>
  <c r="F198" i="21"/>
  <c r="E198" i="21"/>
  <c r="D198" i="21"/>
  <c r="H197" i="21"/>
  <c r="C197" i="21"/>
  <c r="L196" i="21"/>
  <c r="K196" i="21"/>
  <c r="K195" i="21" s="1"/>
  <c r="J196" i="21"/>
  <c r="J195" i="21" s="1"/>
  <c r="I196" i="21"/>
  <c r="H196" i="21" s="1"/>
  <c r="G196" i="21"/>
  <c r="G195" i="21" s="1"/>
  <c r="E196" i="21"/>
  <c r="D196" i="21"/>
  <c r="H193" i="21"/>
  <c r="C193" i="21"/>
  <c r="L192" i="21"/>
  <c r="K192" i="21"/>
  <c r="K191" i="21" s="1"/>
  <c r="J192" i="21"/>
  <c r="I192" i="21"/>
  <c r="G192" i="21"/>
  <c r="G191" i="21" s="1"/>
  <c r="F192" i="21"/>
  <c r="E192" i="21"/>
  <c r="D192" i="21"/>
  <c r="L191" i="21"/>
  <c r="L187" i="21" s="1"/>
  <c r="I191" i="21"/>
  <c r="E191" i="21"/>
  <c r="D191" i="21"/>
  <c r="H190" i="21"/>
  <c r="C190" i="21"/>
  <c r="H189" i="21"/>
  <c r="C189" i="21"/>
  <c r="L188" i="21"/>
  <c r="K188" i="21"/>
  <c r="J188" i="21"/>
  <c r="I188" i="21"/>
  <c r="H188" i="21" s="1"/>
  <c r="G188" i="21"/>
  <c r="F188" i="21"/>
  <c r="E188" i="21"/>
  <c r="D188" i="21"/>
  <c r="I187" i="21"/>
  <c r="E187" i="21"/>
  <c r="H186" i="21"/>
  <c r="C186" i="21"/>
  <c r="H185" i="21"/>
  <c r="C185" i="21"/>
  <c r="L184" i="21"/>
  <c r="K184" i="21"/>
  <c r="J184" i="21"/>
  <c r="I184" i="21"/>
  <c r="G184" i="21"/>
  <c r="F184" i="21"/>
  <c r="C184" i="21" s="1"/>
  <c r="E184" i="21"/>
  <c r="D184" i="21"/>
  <c r="H183" i="21"/>
  <c r="C183" i="21"/>
  <c r="H182" i="21"/>
  <c r="C182" i="21"/>
  <c r="H181" i="21"/>
  <c r="C181" i="21"/>
  <c r="H180" i="21"/>
  <c r="C180" i="21"/>
  <c r="L179" i="21"/>
  <c r="K179" i="21"/>
  <c r="J179" i="21"/>
  <c r="I179" i="21"/>
  <c r="H179" i="21"/>
  <c r="G179" i="21"/>
  <c r="F179" i="21"/>
  <c r="E179" i="21"/>
  <c r="D179" i="21"/>
  <c r="C179" i="21" s="1"/>
  <c r="H178" i="21"/>
  <c r="C178" i="21"/>
  <c r="H177" i="21"/>
  <c r="C177" i="21"/>
  <c r="H176" i="21"/>
  <c r="C176" i="21"/>
  <c r="L175" i="21"/>
  <c r="L174" i="21" s="1"/>
  <c r="L173" i="21" s="1"/>
  <c r="K175" i="21"/>
  <c r="J175" i="21"/>
  <c r="I175" i="21"/>
  <c r="I174" i="21" s="1"/>
  <c r="H175" i="21"/>
  <c r="G175" i="21"/>
  <c r="F175" i="21"/>
  <c r="E175" i="21"/>
  <c r="E174" i="21" s="1"/>
  <c r="E173" i="21" s="1"/>
  <c r="D175" i="21"/>
  <c r="K174" i="21"/>
  <c r="K173" i="21" s="1"/>
  <c r="J174" i="21"/>
  <c r="G174" i="21"/>
  <c r="G173" i="21" s="1"/>
  <c r="F174" i="21"/>
  <c r="H172" i="21"/>
  <c r="C172" i="21"/>
  <c r="H171" i="21"/>
  <c r="C171" i="21"/>
  <c r="H170" i="21"/>
  <c r="C170" i="21"/>
  <c r="H169" i="21"/>
  <c r="C169" i="21"/>
  <c r="H168" i="21"/>
  <c r="C168" i="21"/>
  <c r="H167" i="21"/>
  <c r="C167" i="21"/>
  <c r="L166" i="21"/>
  <c r="K166" i="21"/>
  <c r="K165" i="21" s="1"/>
  <c r="J166" i="21"/>
  <c r="I166" i="21"/>
  <c r="G166" i="21"/>
  <c r="G165" i="21" s="1"/>
  <c r="F166" i="21"/>
  <c r="E166" i="21"/>
  <c r="D166" i="21"/>
  <c r="L165" i="21"/>
  <c r="I165" i="21"/>
  <c r="E165" i="21"/>
  <c r="D165" i="21"/>
  <c r="H164" i="21"/>
  <c r="C164" i="21"/>
  <c r="H163" i="21"/>
  <c r="C163" i="21"/>
  <c r="H162" i="21"/>
  <c r="C162" i="21"/>
  <c r="H161" i="21"/>
  <c r="C161" i="21"/>
  <c r="L160" i="21"/>
  <c r="K160" i="21"/>
  <c r="J160" i="21"/>
  <c r="H160" i="21" s="1"/>
  <c r="I160" i="21"/>
  <c r="G160" i="21"/>
  <c r="F160" i="21"/>
  <c r="C160" i="21" s="1"/>
  <c r="E160" i="21"/>
  <c r="D160" i="21"/>
  <c r="H159" i="21"/>
  <c r="C159" i="21"/>
  <c r="H158" i="21"/>
  <c r="C158" i="21"/>
  <c r="H157" i="21"/>
  <c r="C157" i="21"/>
  <c r="H156" i="21"/>
  <c r="C156" i="21"/>
  <c r="H155" i="21"/>
  <c r="C155" i="21"/>
  <c r="H154" i="21"/>
  <c r="C154" i="21"/>
  <c r="H153" i="21"/>
  <c r="C153" i="21"/>
  <c r="H152" i="21"/>
  <c r="C152" i="21"/>
  <c r="L151" i="21"/>
  <c r="K151" i="21"/>
  <c r="J151" i="21"/>
  <c r="I151" i="21"/>
  <c r="H151" i="21"/>
  <c r="G151" i="21"/>
  <c r="F151" i="21"/>
  <c r="E151" i="21"/>
  <c r="D151" i="21"/>
  <c r="C151" i="21" s="1"/>
  <c r="H150" i="21"/>
  <c r="C150" i="21"/>
  <c r="H149" i="21"/>
  <c r="C149" i="21"/>
  <c r="H148" i="21"/>
  <c r="C148" i="21"/>
  <c r="H147" i="21"/>
  <c r="C147" i="21"/>
  <c r="H146" i="21"/>
  <c r="C146" i="21"/>
  <c r="H145" i="21"/>
  <c r="C145" i="21"/>
  <c r="L144" i="21"/>
  <c r="K144" i="21"/>
  <c r="J144" i="21"/>
  <c r="J130" i="21" s="1"/>
  <c r="I144" i="21"/>
  <c r="G144" i="21"/>
  <c r="F144" i="21"/>
  <c r="C144" i="21" s="1"/>
  <c r="E144" i="21"/>
  <c r="D144" i="21"/>
  <c r="H143" i="21"/>
  <c r="C143" i="21"/>
  <c r="H142" i="21"/>
  <c r="C142" i="21"/>
  <c r="L141" i="21"/>
  <c r="K141" i="21"/>
  <c r="J141" i="21"/>
  <c r="I141" i="21"/>
  <c r="H141" i="21"/>
  <c r="G141" i="21"/>
  <c r="F141" i="21"/>
  <c r="E141" i="21"/>
  <c r="D141" i="21"/>
  <c r="C141" i="21" s="1"/>
  <c r="H140" i="21"/>
  <c r="C140" i="21"/>
  <c r="H139" i="21"/>
  <c r="C139" i="21"/>
  <c r="H138" i="21"/>
  <c r="C138" i="21"/>
  <c r="H137" i="21"/>
  <c r="C137" i="21"/>
  <c r="L136" i="21"/>
  <c r="K136" i="21"/>
  <c r="J136" i="21"/>
  <c r="I136" i="21"/>
  <c r="H136" i="21" s="1"/>
  <c r="G136" i="21"/>
  <c r="F136" i="21"/>
  <c r="C136" i="21" s="1"/>
  <c r="E136" i="21"/>
  <c r="D136" i="21"/>
  <c r="H135" i="21"/>
  <c r="C135" i="21"/>
  <c r="H134" i="21"/>
  <c r="C134" i="21"/>
  <c r="H133" i="21"/>
  <c r="C133" i="21"/>
  <c r="H132" i="21"/>
  <c r="C132" i="21"/>
  <c r="L131" i="21"/>
  <c r="L130" i="21" s="1"/>
  <c r="K131" i="21"/>
  <c r="J131" i="21"/>
  <c r="I131" i="21"/>
  <c r="I130" i="21" s="1"/>
  <c r="H131" i="21"/>
  <c r="G131" i="21"/>
  <c r="F131" i="21"/>
  <c r="E131" i="21"/>
  <c r="E130" i="21" s="1"/>
  <c r="D131" i="21"/>
  <c r="K130" i="21"/>
  <c r="G130" i="21"/>
  <c r="F130" i="21"/>
  <c r="H129" i="21"/>
  <c r="H128" i="21" s="1"/>
  <c r="C129" i="21"/>
  <c r="L128" i="21"/>
  <c r="K128" i="21"/>
  <c r="J128" i="21"/>
  <c r="I128" i="21"/>
  <c r="G128" i="21"/>
  <c r="F128" i="21"/>
  <c r="E128" i="21"/>
  <c r="D128" i="21"/>
  <c r="C128" i="21"/>
  <c r="H127" i="21"/>
  <c r="C127" i="21"/>
  <c r="H126" i="21"/>
  <c r="C126" i="21"/>
  <c r="H125" i="21"/>
  <c r="C125" i="21"/>
  <c r="H124" i="21"/>
  <c r="C124" i="21"/>
  <c r="H123" i="21"/>
  <c r="C123" i="21"/>
  <c r="L122" i="21"/>
  <c r="K122" i="21"/>
  <c r="J122" i="21"/>
  <c r="H122" i="21" s="1"/>
  <c r="I122" i="21"/>
  <c r="G122" i="21"/>
  <c r="F122" i="21"/>
  <c r="C122" i="21" s="1"/>
  <c r="E122" i="21"/>
  <c r="D122" i="21"/>
  <c r="H121" i="21"/>
  <c r="C121" i="21"/>
  <c r="H120" i="21"/>
  <c r="C120" i="21"/>
  <c r="H119" i="21"/>
  <c r="C119" i="21"/>
  <c r="H118" i="21"/>
  <c r="C118" i="21"/>
  <c r="H117" i="21"/>
  <c r="C117" i="21"/>
  <c r="L116" i="21"/>
  <c r="K116" i="21"/>
  <c r="J116" i="21"/>
  <c r="H116" i="21" s="1"/>
  <c r="I116" i="21"/>
  <c r="G116" i="21"/>
  <c r="F116" i="21"/>
  <c r="C116" i="21" s="1"/>
  <c r="E116" i="21"/>
  <c r="D116" i="21"/>
  <c r="H115" i="21"/>
  <c r="C115" i="21"/>
  <c r="H114" i="21"/>
  <c r="C114" i="21"/>
  <c r="H113" i="21"/>
  <c r="C113" i="21"/>
  <c r="L112" i="21"/>
  <c r="K112" i="21"/>
  <c r="J112" i="21"/>
  <c r="H112" i="21" s="1"/>
  <c r="I112" i="21"/>
  <c r="G112" i="21"/>
  <c r="F112" i="21"/>
  <c r="C112" i="21" s="1"/>
  <c r="E112" i="21"/>
  <c r="D112" i="21"/>
  <c r="H111" i="21"/>
  <c r="C111" i="21"/>
  <c r="H110" i="21"/>
  <c r="C110" i="21"/>
  <c r="H109" i="21"/>
  <c r="C109" i="21"/>
  <c r="H108" i="21"/>
  <c r="C108" i="21"/>
  <c r="H107" i="21"/>
  <c r="C107" i="21"/>
  <c r="H106" i="21"/>
  <c r="C106" i="21"/>
  <c r="H105" i="21"/>
  <c r="C105" i="21"/>
  <c r="H104" i="21"/>
  <c r="C104" i="21"/>
  <c r="L103" i="21"/>
  <c r="K103" i="21"/>
  <c r="J103" i="21"/>
  <c r="I103" i="21"/>
  <c r="H103" i="21"/>
  <c r="G103" i="21"/>
  <c r="F103" i="21"/>
  <c r="E103" i="21"/>
  <c r="D103" i="21"/>
  <c r="C103" i="21" s="1"/>
  <c r="H102" i="21"/>
  <c r="C102" i="21"/>
  <c r="H101" i="21"/>
  <c r="C101" i="21"/>
  <c r="H100" i="21"/>
  <c r="C100" i="21"/>
  <c r="H99" i="21"/>
  <c r="C99" i="21"/>
  <c r="H98" i="21"/>
  <c r="C98" i="21"/>
  <c r="H97" i="21"/>
  <c r="C97" i="21"/>
  <c r="H96" i="21"/>
  <c r="C96" i="21"/>
  <c r="L95" i="21"/>
  <c r="K95" i="21"/>
  <c r="J95" i="21"/>
  <c r="I95" i="21"/>
  <c r="H95" i="21"/>
  <c r="G95" i="21"/>
  <c r="F95" i="21"/>
  <c r="E95" i="21"/>
  <c r="D95" i="21"/>
  <c r="C95" i="21" s="1"/>
  <c r="H94" i="21"/>
  <c r="C94" i="21"/>
  <c r="H93" i="21"/>
  <c r="C93" i="21"/>
  <c r="H92" i="21"/>
  <c r="C92" i="21"/>
  <c r="H91" i="21"/>
  <c r="C91" i="21"/>
  <c r="H90" i="21"/>
  <c r="C90" i="21"/>
  <c r="L89" i="21"/>
  <c r="L83" i="21" s="1"/>
  <c r="L75" i="21" s="1"/>
  <c r="K89" i="21"/>
  <c r="J89" i="21"/>
  <c r="I89" i="21"/>
  <c r="H89" i="21"/>
  <c r="G89" i="21"/>
  <c r="F89" i="21"/>
  <c r="E89" i="21"/>
  <c r="D89" i="21"/>
  <c r="H88" i="21"/>
  <c r="C88" i="21"/>
  <c r="H87" i="21"/>
  <c r="C87" i="21"/>
  <c r="H86" i="21"/>
  <c r="C86" i="21"/>
  <c r="H85" i="21"/>
  <c r="C85" i="21"/>
  <c r="L84" i="21"/>
  <c r="K84" i="21"/>
  <c r="K83" i="21" s="1"/>
  <c r="J84" i="21"/>
  <c r="I84" i="21"/>
  <c r="H84" i="21" s="1"/>
  <c r="G84" i="21"/>
  <c r="G83" i="21" s="1"/>
  <c r="F84" i="21"/>
  <c r="E84" i="21"/>
  <c r="D84" i="21"/>
  <c r="I83" i="21"/>
  <c r="E83" i="21"/>
  <c r="H82" i="21"/>
  <c r="C82" i="21"/>
  <c r="H81" i="21"/>
  <c r="C81" i="21"/>
  <c r="L80" i="21"/>
  <c r="K80" i="21"/>
  <c r="J80" i="21"/>
  <c r="H80" i="21" s="1"/>
  <c r="I80" i="21"/>
  <c r="G80" i="21"/>
  <c r="F80" i="21"/>
  <c r="C80" i="21" s="1"/>
  <c r="E80" i="21"/>
  <c r="D80" i="21"/>
  <c r="H79" i="21"/>
  <c r="C79" i="21"/>
  <c r="H78" i="21"/>
  <c r="C78" i="21"/>
  <c r="L77" i="21"/>
  <c r="L76" i="21" s="1"/>
  <c r="K77" i="21"/>
  <c r="J77" i="21"/>
  <c r="I77" i="21"/>
  <c r="I76" i="21" s="1"/>
  <c r="H77" i="21"/>
  <c r="G77" i="21"/>
  <c r="F77" i="21"/>
  <c r="E77" i="21"/>
  <c r="E76" i="21" s="1"/>
  <c r="D77" i="21"/>
  <c r="K76" i="21"/>
  <c r="K75" i="21" s="1"/>
  <c r="J76" i="21"/>
  <c r="G76" i="21"/>
  <c r="G75" i="21" s="1"/>
  <c r="H74" i="21"/>
  <c r="C74" i="21"/>
  <c r="H73" i="21"/>
  <c r="C73" i="21"/>
  <c r="H72" i="21"/>
  <c r="C72" i="21"/>
  <c r="H71" i="21"/>
  <c r="C71" i="21"/>
  <c r="H70" i="21"/>
  <c r="C70" i="21"/>
  <c r="L69" i="21"/>
  <c r="L67" i="21" s="1"/>
  <c r="H67" i="21" s="1"/>
  <c r="K69" i="21"/>
  <c r="J69" i="21"/>
  <c r="I69" i="21"/>
  <c r="H69" i="21"/>
  <c r="G69" i="21"/>
  <c r="F69" i="21"/>
  <c r="E69" i="21"/>
  <c r="D69" i="21"/>
  <c r="H68" i="21"/>
  <c r="C68" i="21"/>
  <c r="K67" i="21"/>
  <c r="J67" i="21"/>
  <c r="I67" i="21"/>
  <c r="G67" i="21"/>
  <c r="F67" i="21"/>
  <c r="E67" i="21"/>
  <c r="H66" i="21"/>
  <c r="C66" i="21"/>
  <c r="H65" i="21"/>
  <c r="C65" i="21"/>
  <c r="H64" i="21"/>
  <c r="C64" i="21"/>
  <c r="H63" i="21"/>
  <c r="C63" i="21"/>
  <c r="H62" i="21"/>
  <c r="C62" i="21"/>
  <c r="H61" i="21"/>
  <c r="C61" i="21"/>
  <c r="H60" i="21"/>
  <c r="C60" i="21"/>
  <c r="H59" i="21"/>
  <c r="C59" i="21"/>
  <c r="L58" i="21"/>
  <c r="K58" i="21"/>
  <c r="J58" i="21"/>
  <c r="H58" i="21" s="1"/>
  <c r="I58" i="21"/>
  <c r="G58" i="21"/>
  <c r="F58" i="21"/>
  <c r="C58" i="21" s="1"/>
  <c r="E58" i="21"/>
  <c r="D58" i="21"/>
  <c r="H57" i="21"/>
  <c r="C57" i="21"/>
  <c r="H56" i="21"/>
  <c r="C56" i="21"/>
  <c r="L55" i="21"/>
  <c r="L54" i="21" s="1"/>
  <c r="L53" i="21" s="1"/>
  <c r="L52" i="21" s="1"/>
  <c r="K55" i="21"/>
  <c r="J55" i="21"/>
  <c r="I55" i="21"/>
  <c r="I54" i="21" s="1"/>
  <c r="H55" i="21"/>
  <c r="G55" i="21"/>
  <c r="F55" i="21"/>
  <c r="E55" i="21"/>
  <c r="E54" i="21" s="1"/>
  <c r="E53" i="21" s="1"/>
  <c r="D55" i="21"/>
  <c r="K54" i="21"/>
  <c r="K53" i="21" s="1"/>
  <c r="J54" i="21"/>
  <c r="J53" i="21" s="1"/>
  <c r="G54" i="21"/>
  <c r="G53" i="21" s="1"/>
  <c r="F54" i="21"/>
  <c r="F53" i="21" s="1"/>
  <c r="H47" i="21"/>
  <c r="C47" i="21"/>
  <c r="H46" i="21"/>
  <c r="C46" i="21"/>
  <c r="L45" i="21"/>
  <c r="G45" i="21"/>
  <c r="C45" i="21"/>
  <c r="H44" i="21"/>
  <c r="C44" i="21"/>
  <c r="K43" i="21"/>
  <c r="J43" i="21"/>
  <c r="I43" i="21"/>
  <c r="H43" i="21" s="1"/>
  <c r="F43" i="21"/>
  <c r="E43" i="21"/>
  <c r="D43" i="21"/>
  <c r="H42" i="21"/>
  <c r="C42" i="21"/>
  <c r="I41" i="21"/>
  <c r="H41" i="21" s="1"/>
  <c r="D41" i="21"/>
  <c r="C41" i="21"/>
  <c r="H40" i="21"/>
  <c r="C40" i="21"/>
  <c r="H39" i="21"/>
  <c r="C39" i="21"/>
  <c r="H38" i="21"/>
  <c r="C38" i="21"/>
  <c r="H37" i="21"/>
  <c r="C37" i="21"/>
  <c r="K36" i="21"/>
  <c r="H36" i="21" s="1"/>
  <c r="F36" i="21"/>
  <c r="C36" i="21"/>
  <c r="H35" i="21"/>
  <c r="C35" i="21"/>
  <c r="H34" i="21"/>
  <c r="C34" i="21"/>
  <c r="K33" i="21"/>
  <c r="H33" i="21" s="1"/>
  <c r="F33" i="21"/>
  <c r="C33" i="21"/>
  <c r="H32" i="21"/>
  <c r="C32" i="21"/>
  <c r="K31" i="21"/>
  <c r="H31" i="21"/>
  <c r="F31" i="21"/>
  <c r="H30" i="21"/>
  <c r="C30" i="21"/>
  <c r="H29" i="21"/>
  <c r="C29" i="21"/>
  <c r="H28" i="21"/>
  <c r="C28" i="21"/>
  <c r="K27" i="21"/>
  <c r="F27" i="21"/>
  <c r="C27" i="21"/>
  <c r="H25" i="21"/>
  <c r="C25" i="21"/>
  <c r="C24" i="21"/>
  <c r="H23" i="21"/>
  <c r="C23" i="21"/>
  <c r="H22" i="21"/>
  <c r="C22" i="21"/>
  <c r="L21" i="21"/>
  <c r="K21" i="21"/>
  <c r="J21" i="21"/>
  <c r="J289" i="21" s="1"/>
  <c r="J288" i="21" s="1"/>
  <c r="I21" i="21"/>
  <c r="G21" i="21"/>
  <c r="F21" i="21"/>
  <c r="E21" i="21"/>
  <c r="D21" i="21"/>
  <c r="G20" i="21"/>
  <c r="H298" i="20"/>
  <c r="C298" i="20"/>
  <c r="H297" i="20"/>
  <c r="C297" i="20"/>
  <c r="H296" i="20"/>
  <c r="C296" i="20"/>
  <c r="H295" i="20"/>
  <c r="C295" i="20"/>
  <c r="H294" i="20"/>
  <c r="C294" i="20"/>
  <c r="H293" i="20"/>
  <c r="C293" i="20"/>
  <c r="H292" i="20"/>
  <c r="C292" i="20"/>
  <c r="H291" i="20"/>
  <c r="H290" i="20" s="1"/>
  <c r="C291" i="20"/>
  <c r="C290" i="20" s="1"/>
  <c r="L290" i="20"/>
  <c r="K290" i="20"/>
  <c r="J290" i="20"/>
  <c r="I290" i="20"/>
  <c r="G290" i="20"/>
  <c r="F290" i="20"/>
  <c r="E290" i="20"/>
  <c r="D290" i="20"/>
  <c r="H285" i="20"/>
  <c r="C285" i="20"/>
  <c r="H284" i="20"/>
  <c r="C284" i="20"/>
  <c r="L283" i="20"/>
  <c r="K283" i="20"/>
  <c r="K289" i="20" s="1"/>
  <c r="K288" i="20" s="1"/>
  <c r="J283" i="20"/>
  <c r="I283" i="20"/>
  <c r="G283" i="20"/>
  <c r="F283" i="20"/>
  <c r="E283" i="20"/>
  <c r="D283" i="20"/>
  <c r="C283" i="20"/>
  <c r="H282" i="20"/>
  <c r="C282" i="20"/>
  <c r="L281" i="20"/>
  <c r="K281" i="20"/>
  <c r="J281" i="20"/>
  <c r="I281" i="20"/>
  <c r="G281" i="20"/>
  <c r="G269" i="20" s="1"/>
  <c r="F281" i="20"/>
  <c r="E281" i="20"/>
  <c r="D281" i="20"/>
  <c r="C281" i="20"/>
  <c r="H280" i="20"/>
  <c r="C280" i="20"/>
  <c r="H279" i="20"/>
  <c r="C279" i="20"/>
  <c r="H278" i="20"/>
  <c r="C278" i="20"/>
  <c r="H277" i="20"/>
  <c r="C277" i="20"/>
  <c r="L276" i="20"/>
  <c r="K276" i="20"/>
  <c r="J276" i="20"/>
  <c r="I276" i="20"/>
  <c r="H276" i="20" s="1"/>
  <c r="G276" i="20"/>
  <c r="F276" i="20"/>
  <c r="E276" i="20"/>
  <c r="D276" i="20"/>
  <c r="C276" i="20" s="1"/>
  <c r="H275" i="20"/>
  <c r="C275" i="20"/>
  <c r="H274" i="20"/>
  <c r="C274" i="20"/>
  <c r="H273" i="20"/>
  <c r="C273" i="20"/>
  <c r="L272" i="20"/>
  <c r="K272" i="20"/>
  <c r="J272" i="20"/>
  <c r="I272" i="20"/>
  <c r="H272" i="20" s="1"/>
  <c r="G272" i="20"/>
  <c r="F272" i="20"/>
  <c r="E272" i="20"/>
  <c r="E270" i="20" s="1"/>
  <c r="E269" i="20" s="1"/>
  <c r="C269" i="20" s="1"/>
  <c r="D272" i="20"/>
  <c r="H271" i="20"/>
  <c r="C271" i="20"/>
  <c r="L270" i="20"/>
  <c r="K270" i="20"/>
  <c r="J270" i="20"/>
  <c r="J269" i="20" s="1"/>
  <c r="I270" i="20"/>
  <c r="G270" i="20"/>
  <c r="F270" i="20"/>
  <c r="F269" i="20" s="1"/>
  <c r="D270" i="20"/>
  <c r="L269" i="20"/>
  <c r="D269" i="20"/>
  <c r="H268" i="20"/>
  <c r="C268" i="20"/>
  <c r="H267" i="20"/>
  <c r="C267" i="20"/>
  <c r="H266" i="20"/>
  <c r="C266" i="20"/>
  <c r="H265" i="20"/>
  <c r="C265" i="20"/>
  <c r="L264" i="20"/>
  <c r="K264" i="20"/>
  <c r="J264" i="20"/>
  <c r="I264" i="20"/>
  <c r="H264" i="20" s="1"/>
  <c r="G264" i="20"/>
  <c r="F264" i="20"/>
  <c r="E264" i="20"/>
  <c r="C264" i="20" s="1"/>
  <c r="D264" i="20"/>
  <c r="H263" i="20"/>
  <c r="C263" i="20"/>
  <c r="H262" i="20"/>
  <c r="C262" i="20"/>
  <c r="H261" i="20"/>
  <c r="C261" i="20"/>
  <c r="L260" i="20"/>
  <c r="K260" i="20"/>
  <c r="J260" i="20"/>
  <c r="J259" i="20" s="1"/>
  <c r="I260" i="20"/>
  <c r="G260" i="20"/>
  <c r="F260" i="20"/>
  <c r="F259" i="20" s="1"/>
  <c r="E260" i="20"/>
  <c r="D260" i="20"/>
  <c r="L259" i="20"/>
  <c r="K259" i="20"/>
  <c r="G259" i="20"/>
  <c r="D259" i="20"/>
  <c r="H258" i="20"/>
  <c r="C258" i="20"/>
  <c r="H257" i="20"/>
  <c r="C257" i="20"/>
  <c r="H256" i="20"/>
  <c r="C256" i="20"/>
  <c r="H255" i="20"/>
  <c r="C255" i="20"/>
  <c r="H254" i="20"/>
  <c r="C254" i="20"/>
  <c r="H253" i="20"/>
  <c r="C253" i="20"/>
  <c r="L252" i="20"/>
  <c r="K252" i="20"/>
  <c r="J252" i="20"/>
  <c r="J251" i="20" s="1"/>
  <c r="I252" i="20"/>
  <c r="G252" i="20"/>
  <c r="F252" i="20"/>
  <c r="F251" i="20" s="1"/>
  <c r="E252" i="20"/>
  <c r="E251" i="20" s="1"/>
  <c r="D252" i="20"/>
  <c r="C252" i="20" s="1"/>
  <c r="L251" i="20"/>
  <c r="K251" i="20"/>
  <c r="G251" i="20"/>
  <c r="D251" i="20"/>
  <c r="C251" i="20"/>
  <c r="H250" i="20"/>
  <c r="C250" i="20"/>
  <c r="H249" i="20"/>
  <c r="C249" i="20"/>
  <c r="H248" i="20"/>
  <c r="C248" i="20"/>
  <c r="H247" i="20"/>
  <c r="C247" i="20"/>
  <c r="L246" i="20"/>
  <c r="K246" i="20"/>
  <c r="J246" i="20"/>
  <c r="I246" i="20"/>
  <c r="H246" i="20" s="1"/>
  <c r="G246" i="20"/>
  <c r="F246" i="20"/>
  <c r="E246" i="20"/>
  <c r="C246" i="20" s="1"/>
  <c r="D246" i="20"/>
  <c r="H245" i="20"/>
  <c r="C245" i="20"/>
  <c r="H244" i="20"/>
  <c r="C244" i="20"/>
  <c r="H243" i="20"/>
  <c r="C243" i="20"/>
  <c r="H242" i="20"/>
  <c r="C242" i="20"/>
  <c r="H241" i="20"/>
  <c r="C241" i="20"/>
  <c r="H240" i="20"/>
  <c r="C240" i="20"/>
  <c r="H239" i="20"/>
  <c r="C239" i="20"/>
  <c r="L238" i="20"/>
  <c r="K238" i="20"/>
  <c r="J238" i="20"/>
  <c r="J231" i="20" s="1"/>
  <c r="J230" i="20" s="1"/>
  <c r="I238" i="20"/>
  <c r="G238" i="20"/>
  <c r="F238" i="20"/>
  <c r="F231" i="20" s="1"/>
  <c r="F230" i="20" s="1"/>
  <c r="E238" i="20"/>
  <c r="D238" i="20"/>
  <c r="H237" i="20"/>
  <c r="C237" i="20"/>
  <c r="H236" i="20"/>
  <c r="C236" i="20"/>
  <c r="L235" i="20"/>
  <c r="K235" i="20"/>
  <c r="H235" i="20" s="1"/>
  <c r="J235" i="20"/>
  <c r="I235" i="20"/>
  <c r="G235" i="20"/>
  <c r="F235" i="20"/>
  <c r="E235" i="20"/>
  <c r="D235" i="20"/>
  <c r="C235" i="20"/>
  <c r="H234" i="20"/>
  <c r="C234" i="20"/>
  <c r="L233" i="20"/>
  <c r="K233" i="20"/>
  <c r="H233" i="20" s="1"/>
  <c r="J233" i="20"/>
  <c r="I233" i="20"/>
  <c r="G233" i="20"/>
  <c r="F233" i="20"/>
  <c r="E233" i="20"/>
  <c r="D233" i="20"/>
  <c r="C233" i="20"/>
  <c r="H232" i="20"/>
  <c r="C232" i="20"/>
  <c r="L231" i="20"/>
  <c r="L230" i="20" s="1"/>
  <c r="G231" i="20"/>
  <c r="G230" i="20" s="1"/>
  <c r="D231" i="20"/>
  <c r="D230" i="20" s="1"/>
  <c r="H229" i="20"/>
  <c r="C229" i="20"/>
  <c r="H228" i="20"/>
  <c r="C228" i="20"/>
  <c r="L227" i="20"/>
  <c r="K227" i="20"/>
  <c r="H227" i="20" s="1"/>
  <c r="J227" i="20"/>
  <c r="I227" i="20"/>
  <c r="G227" i="20"/>
  <c r="F227" i="20"/>
  <c r="E227" i="20"/>
  <c r="D227" i="20"/>
  <c r="C227" i="20"/>
  <c r="H226" i="20"/>
  <c r="C226" i="20"/>
  <c r="H225" i="20"/>
  <c r="C225" i="20"/>
  <c r="H224" i="20"/>
  <c r="C224" i="20"/>
  <c r="H223" i="20"/>
  <c r="C223" i="20"/>
  <c r="H222" i="20"/>
  <c r="C222" i="20"/>
  <c r="H221" i="20"/>
  <c r="C221" i="20"/>
  <c r="H220" i="20"/>
  <c r="C220" i="20"/>
  <c r="H219" i="20"/>
  <c r="C219" i="20"/>
  <c r="H218" i="20"/>
  <c r="C218" i="20"/>
  <c r="H217" i="20"/>
  <c r="C217" i="20"/>
  <c r="L216" i="20"/>
  <c r="K216" i="20"/>
  <c r="J216" i="20"/>
  <c r="I216" i="20"/>
  <c r="G216" i="20"/>
  <c r="F216" i="20"/>
  <c r="E216" i="20"/>
  <c r="E204" i="20" s="1"/>
  <c r="D216" i="20"/>
  <c r="C216" i="20" s="1"/>
  <c r="H215" i="20"/>
  <c r="C215" i="20"/>
  <c r="H214" i="20"/>
  <c r="C214" i="20"/>
  <c r="H213" i="20"/>
  <c r="C213" i="20"/>
  <c r="H212" i="20"/>
  <c r="C212" i="20"/>
  <c r="H211" i="20"/>
  <c r="C211" i="20"/>
  <c r="H210" i="20"/>
  <c r="C210" i="20"/>
  <c r="H209" i="20"/>
  <c r="C209" i="20"/>
  <c r="H208" i="20"/>
  <c r="C208" i="20"/>
  <c r="H207" i="20"/>
  <c r="C207" i="20"/>
  <c r="H206" i="20"/>
  <c r="C206" i="20"/>
  <c r="L205" i="20"/>
  <c r="L204" i="20" s="1"/>
  <c r="L195" i="20" s="1"/>
  <c r="L194" i="20" s="1"/>
  <c r="K205" i="20"/>
  <c r="J205" i="20"/>
  <c r="I205" i="20"/>
  <c r="H205" i="20" s="1"/>
  <c r="G205" i="20"/>
  <c r="F205" i="20"/>
  <c r="E205" i="20"/>
  <c r="D205" i="20"/>
  <c r="D204" i="20" s="1"/>
  <c r="C205" i="20"/>
  <c r="J204" i="20"/>
  <c r="F204" i="20"/>
  <c r="H203" i="20"/>
  <c r="C203" i="20"/>
  <c r="H202" i="20"/>
  <c r="C202" i="20"/>
  <c r="H201" i="20"/>
  <c r="C201" i="20"/>
  <c r="H200" i="20"/>
  <c r="C200" i="20"/>
  <c r="H199" i="20"/>
  <c r="C199" i="20"/>
  <c r="L198" i="20"/>
  <c r="K198" i="20"/>
  <c r="J198" i="20"/>
  <c r="I198" i="20"/>
  <c r="H198" i="20" s="1"/>
  <c r="G198" i="20"/>
  <c r="F198" i="20"/>
  <c r="E198" i="20"/>
  <c r="C198" i="20" s="1"/>
  <c r="D198" i="20"/>
  <c r="H197" i="20"/>
  <c r="C197" i="20"/>
  <c r="L196" i="20"/>
  <c r="K196" i="20"/>
  <c r="J196" i="20"/>
  <c r="J195" i="20" s="1"/>
  <c r="J194" i="20" s="1"/>
  <c r="G196" i="20"/>
  <c r="F196" i="20"/>
  <c r="F195" i="20" s="1"/>
  <c r="E196" i="20"/>
  <c r="D196" i="20"/>
  <c r="H193" i="20"/>
  <c r="C193" i="20"/>
  <c r="L192" i="20"/>
  <c r="K192" i="20"/>
  <c r="J192" i="20"/>
  <c r="J191" i="20" s="1"/>
  <c r="I192" i="20"/>
  <c r="G192" i="20"/>
  <c r="F192" i="20"/>
  <c r="F191" i="20" s="1"/>
  <c r="E192" i="20"/>
  <c r="D192" i="20"/>
  <c r="L191" i="20"/>
  <c r="K191" i="20"/>
  <c r="G191" i="20"/>
  <c r="D191" i="20"/>
  <c r="H190" i="20"/>
  <c r="C190" i="20"/>
  <c r="H189" i="20"/>
  <c r="C189" i="20"/>
  <c r="L188" i="20"/>
  <c r="K188" i="20"/>
  <c r="J188" i="20"/>
  <c r="J187" i="20" s="1"/>
  <c r="I188" i="20"/>
  <c r="G188" i="20"/>
  <c r="F188" i="20"/>
  <c r="F187" i="20" s="1"/>
  <c r="E188" i="20"/>
  <c r="D188" i="20"/>
  <c r="L187" i="20"/>
  <c r="K187" i="20"/>
  <c r="G187" i="20"/>
  <c r="D187" i="20"/>
  <c r="H186" i="20"/>
  <c r="C186" i="20"/>
  <c r="H185" i="20"/>
  <c r="C185" i="20"/>
  <c r="L184" i="20"/>
  <c r="K184" i="20"/>
  <c r="J184" i="20"/>
  <c r="I184" i="20"/>
  <c r="H184" i="20" s="1"/>
  <c r="G184" i="20"/>
  <c r="F184" i="20"/>
  <c r="E184" i="20"/>
  <c r="C184" i="20" s="1"/>
  <c r="D184" i="20"/>
  <c r="H183" i="20"/>
  <c r="C183" i="20"/>
  <c r="H182" i="20"/>
  <c r="C182" i="20"/>
  <c r="H181" i="20"/>
  <c r="C181" i="20"/>
  <c r="H180" i="20"/>
  <c r="C180" i="20"/>
  <c r="L179" i="20"/>
  <c r="K179" i="20"/>
  <c r="J179" i="20"/>
  <c r="I179" i="20"/>
  <c r="G179" i="20"/>
  <c r="F179" i="20"/>
  <c r="E179" i="20"/>
  <c r="D179" i="20"/>
  <c r="C179" i="20"/>
  <c r="H178" i="20"/>
  <c r="C178" i="20"/>
  <c r="H177" i="20"/>
  <c r="C177" i="20"/>
  <c r="H176" i="20"/>
  <c r="C176" i="20"/>
  <c r="L175" i="20"/>
  <c r="L174" i="20" s="1"/>
  <c r="L173" i="20" s="1"/>
  <c r="K175" i="20"/>
  <c r="J175" i="20"/>
  <c r="I175" i="20"/>
  <c r="G175" i="20"/>
  <c r="F175" i="20"/>
  <c r="E175" i="20"/>
  <c r="D175" i="20"/>
  <c r="D174" i="20" s="1"/>
  <c r="C175" i="20"/>
  <c r="J174" i="20"/>
  <c r="J173" i="20" s="1"/>
  <c r="I174" i="20"/>
  <c r="F174" i="20"/>
  <c r="F173" i="20" s="1"/>
  <c r="E174" i="20"/>
  <c r="H172" i="20"/>
  <c r="C172" i="20"/>
  <c r="H171" i="20"/>
  <c r="C171" i="20"/>
  <c r="H170" i="20"/>
  <c r="C170" i="20"/>
  <c r="H169" i="20"/>
  <c r="C169" i="20"/>
  <c r="H168" i="20"/>
  <c r="C168" i="20"/>
  <c r="H167" i="20"/>
  <c r="C167" i="20"/>
  <c r="L166" i="20"/>
  <c r="K166" i="20"/>
  <c r="J166" i="20"/>
  <c r="J165" i="20" s="1"/>
  <c r="I166" i="20"/>
  <c r="G166" i="20"/>
  <c r="F166" i="20"/>
  <c r="F165" i="20" s="1"/>
  <c r="E166" i="20"/>
  <c r="D166" i="20"/>
  <c r="L165" i="20"/>
  <c r="K165" i="20"/>
  <c r="G165" i="20"/>
  <c r="D165" i="20"/>
  <c r="H164" i="20"/>
  <c r="C164" i="20"/>
  <c r="H163" i="20"/>
  <c r="C163" i="20"/>
  <c r="H162" i="20"/>
  <c r="C162" i="20"/>
  <c r="H161" i="20"/>
  <c r="C161" i="20"/>
  <c r="L160" i="20"/>
  <c r="K160" i="20"/>
  <c r="J160" i="20"/>
  <c r="I160" i="20"/>
  <c r="H160" i="20" s="1"/>
  <c r="G160" i="20"/>
  <c r="F160" i="20"/>
  <c r="E160" i="20"/>
  <c r="C160" i="20" s="1"/>
  <c r="D160" i="20"/>
  <c r="H159" i="20"/>
  <c r="C159" i="20"/>
  <c r="H158" i="20"/>
  <c r="C158" i="20"/>
  <c r="H157" i="20"/>
  <c r="C157" i="20"/>
  <c r="H156" i="20"/>
  <c r="C156" i="20"/>
  <c r="H155" i="20"/>
  <c r="C155" i="20"/>
  <c r="H154" i="20"/>
  <c r="C154" i="20"/>
  <c r="H153" i="20"/>
  <c r="C153" i="20"/>
  <c r="H152" i="20"/>
  <c r="C152" i="20"/>
  <c r="L151" i="20"/>
  <c r="K151" i="20"/>
  <c r="J151" i="20"/>
  <c r="I151" i="20"/>
  <c r="G151" i="20"/>
  <c r="F151" i="20"/>
  <c r="E151" i="20"/>
  <c r="D151" i="20"/>
  <c r="C151" i="20"/>
  <c r="H150" i="20"/>
  <c r="C150" i="20"/>
  <c r="H149" i="20"/>
  <c r="C149" i="20"/>
  <c r="H148" i="20"/>
  <c r="C148" i="20"/>
  <c r="H147" i="20"/>
  <c r="C147" i="20"/>
  <c r="H146" i="20"/>
  <c r="C146" i="20"/>
  <c r="H145" i="20"/>
  <c r="C145" i="20"/>
  <c r="L144" i="20"/>
  <c r="K144" i="20"/>
  <c r="J144" i="20"/>
  <c r="I144" i="20"/>
  <c r="H144" i="20" s="1"/>
  <c r="G144" i="20"/>
  <c r="F144" i="20"/>
  <c r="E144" i="20"/>
  <c r="C144" i="20" s="1"/>
  <c r="D144" i="20"/>
  <c r="H143" i="20"/>
  <c r="C143" i="20"/>
  <c r="H142" i="20"/>
  <c r="C142" i="20"/>
  <c r="L141" i="20"/>
  <c r="K141" i="20"/>
  <c r="J141" i="20"/>
  <c r="I141" i="20"/>
  <c r="H141" i="20" s="1"/>
  <c r="G141" i="20"/>
  <c r="F141" i="20"/>
  <c r="E141" i="20"/>
  <c r="D141" i="20"/>
  <c r="C141" i="20"/>
  <c r="H140" i="20"/>
  <c r="C140" i="20"/>
  <c r="H139" i="20"/>
  <c r="C139" i="20"/>
  <c r="H138" i="20"/>
  <c r="C138" i="20"/>
  <c r="H137" i="20"/>
  <c r="C137" i="20"/>
  <c r="L136" i="20"/>
  <c r="K136" i="20"/>
  <c r="J136" i="20"/>
  <c r="I136" i="20"/>
  <c r="G136" i="20"/>
  <c r="F136" i="20"/>
  <c r="E136" i="20"/>
  <c r="C136" i="20" s="1"/>
  <c r="D136" i="20"/>
  <c r="H135" i="20"/>
  <c r="C135" i="20"/>
  <c r="H134" i="20"/>
  <c r="C134" i="20"/>
  <c r="H133" i="20"/>
  <c r="C133" i="20"/>
  <c r="H132" i="20"/>
  <c r="C132" i="20"/>
  <c r="L131" i="20"/>
  <c r="L130" i="20" s="1"/>
  <c r="K131" i="20"/>
  <c r="J131" i="20"/>
  <c r="I131" i="20"/>
  <c r="H131" i="20" s="1"/>
  <c r="G131" i="20"/>
  <c r="F131" i="20"/>
  <c r="E131" i="20"/>
  <c r="D131" i="20"/>
  <c r="D130" i="20" s="1"/>
  <c r="C131" i="20"/>
  <c r="J130" i="20"/>
  <c r="F130" i="20"/>
  <c r="H129" i="20"/>
  <c r="H128" i="20" s="1"/>
  <c r="C129" i="20"/>
  <c r="C128" i="20" s="1"/>
  <c r="L128" i="20"/>
  <c r="K128" i="20"/>
  <c r="J128" i="20"/>
  <c r="I128" i="20"/>
  <c r="G128" i="20"/>
  <c r="F128" i="20"/>
  <c r="E128" i="20"/>
  <c r="D128" i="20"/>
  <c r="H127" i="20"/>
  <c r="C127" i="20"/>
  <c r="H126" i="20"/>
  <c r="C126" i="20"/>
  <c r="H125" i="20"/>
  <c r="C125" i="20"/>
  <c r="H124" i="20"/>
  <c r="C124" i="20"/>
  <c r="H123" i="20"/>
  <c r="C123" i="20"/>
  <c r="L122" i="20"/>
  <c r="K122" i="20"/>
  <c r="J122" i="20"/>
  <c r="I122" i="20"/>
  <c r="H122" i="20" s="1"/>
  <c r="G122" i="20"/>
  <c r="F122" i="20"/>
  <c r="E122" i="20"/>
  <c r="C122" i="20" s="1"/>
  <c r="D122" i="20"/>
  <c r="H121" i="20"/>
  <c r="C121" i="20"/>
  <c r="H120" i="20"/>
  <c r="C120" i="20"/>
  <c r="H119" i="20"/>
  <c r="C119" i="20"/>
  <c r="H118" i="20"/>
  <c r="C118" i="20"/>
  <c r="H117" i="20"/>
  <c r="C117" i="20"/>
  <c r="L116" i="20"/>
  <c r="K116" i="20"/>
  <c r="J116" i="20"/>
  <c r="I116" i="20"/>
  <c r="H116" i="20" s="1"/>
  <c r="G116" i="20"/>
  <c r="F116" i="20"/>
  <c r="E116" i="20"/>
  <c r="C116" i="20" s="1"/>
  <c r="D116" i="20"/>
  <c r="H115" i="20"/>
  <c r="C115" i="20"/>
  <c r="H114" i="20"/>
  <c r="C114" i="20"/>
  <c r="H113" i="20"/>
  <c r="C113" i="20"/>
  <c r="L112" i="20"/>
  <c r="K112" i="20"/>
  <c r="J112" i="20"/>
  <c r="I112" i="20"/>
  <c r="H112" i="20" s="1"/>
  <c r="G112" i="20"/>
  <c r="F112" i="20"/>
  <c r="E112" i="20"/>
  <c r="C112" i="20" s="1"/>
  <c r="D112" i="20"/>
  <c r="H111" i="20"/>
  <c r="C111" i="20"/>
  <c r="H110" i="20"/>
  <c r="C110" i="20"/>
  <c r="H109" i="20"/>
  <c r="C109" i="20"/>
  <c r="H108" i="20"/>
  <c r="C108" i="20"/>
  <c r="H107" i="20"/>
  <c r="C107" i="20"/>
  <c r="H106" i="20"/>
  <c r="C106" i="20"/>
  <c r="H105" i="20"/>
  <c r="C105" i="20"/>
  <c r="H104" i="20"/>
  <c r="C104" i="20"/>
  <c r="L103" i="20"/>
  <c r="K103" i="20"/>
  <c r="J103" i="20"/>
  <c r="I103" i="20"/>
  <c r="G103" i="20"/>
  <c r="F103" i="20"/>
  <c r="E103" i="20"/>
  <c r="D103" i="20"/>
  <c r="C103" i="20"/>
  <c r="H102" i="20"/>
  <c r="C102" i="20"/>
  <c r="H101" i="20"/>
  <c r="C101" i="20"/>
  <c r="H100" i="20"/>
  <c r="C100" i="20"/>
  <c r="H99" i="20"/>
  <c r="C99" i="20"/>
  <c r="H98" i="20"/>
  <c r="C98" i="20"/>
  <c r="H97" i="20"/>
  <c r="C97" i="20"/>
  <c r="H96" i="20"/>
  <c r="C96" i="20"/>
  <c r="L95" i="20"/>
  <c r="K95" i="20"/>
  <c r="J95" i="20"/>
  <c r="I95" i="20"/>
  <c r="H95" i="20" s="1"/>
  <c r="G95" i="20"/>
  <c r="F95" i="20"/>
  <c r="E95" i="20"/>
  <c r="D95" i="20"/>
  <c r="C95" i="20"/>
  <c r="H94" i="20"/>
  <c r="C94" i="20"/>
  <c r="H93" i="20"/>
  <c r="C93" i="20"/>
  <c r="H92" i="20"/>
  <c r="C92" i="20"/>
  <c r="H91" i="20"/>
  <c r="C91" i="20"/>
  <c r="H90" i="20"/>
  <c r="C90" i="20"/>
  <c r="L89" i="20"/>
  <c r="K89" i="20"/>
  <c r="K83" i="20" s="1"/>
  <c r="J89" i="20"/>
  <c r="I89" i="20"/>
  <c r="H89" i="20" s="1"/>
  <c r="G89" i="20"/>
  <c r="G83" i="20" s="1"/>
  <c r="F89" i="20"/>
  <c r="E89" i="20"/>
  <c r="D89" i="20"/>
  <c r="C89" i="20"/>
  <c r="H88" i="20"/>
  <c r="C88" i="20"/>
  <c r="H87" i="20"/>
  <c r="C87" i="20"/>
  <c r="H86" i="20"/>
  <c r="C86" i="20"/>
  <c r="H85" i="20"/>
  <c r="C85" i="20"/>
  <c r="L84" i="20"/>
  <c r="K84" i="20"/>
  <c r="J84" i="20"/>
  <c r="J83" i="20" s="1"/>
  <c r="I84" i="20"/>
  <c r="G84" i="20"/>
  <c r="F84" i="20"/>
  <c r="F83" i="20" s="1"/>
  <c r="E84" i="20"/>
  <c r="D84" i="20"/>
  <c r="L83" i="20"/>
  <c r="D83" i="20"/>
  <c r="H82" i="20"/>
  <c r="C82" i="20"/>
  <c r="H81" i="20"/>
  <c r="C81" i="20"/>
  <c r="L80" i="20"/>
  <c r="K80" i="20"/>
  <c r="J80" i="20"/>
  <c r="I80" i="20"/>
  <c r="H80" i="20" s="1"/>
  <c r="G80" i="20"/>
  <c r="F80" i="20"/>
  <c r="E80" i="20"/>
  <c r="D80" i="20"/>
  <c r="H79" i="20"/>
  <c r="C79" i="20"/>
  <c r="H78" i="20"/>
  <c r="C78" i="20"/>
  <c r="L77" i="20"/>
  <c r="L76" i="20" s="1"/>
  <c r="K77" i="20"/>
  <c r="K76" i="20" s="1"/>
  <c r="J77" i="20"/>
  <c r="I77" i="20"/>
  <c r="G77" i="20"/>
  <c r="G76" i="20" s="1"/>
  <c r="F77" i="20"/>
  <c r="E77" i="20"/>
  <c r="D77" i="20"/>
  <c r="D76" i="20" s="1"/>
  <c r="C77" i="20"/>
  <c r="J76" i="20"/>
  <c r="I76" i="20"/>
  <c r="F76" i="20"/>
  <c r="H74" i="20"/>
  <c r="C74" i="20"/>
  <c r="H73" i="20"/>
  <c r="C73" i="20"/>
  <c r="H72" i="20"/>
  <c r="C72" i="20"/>
  <c r="H71" i="20"/>
  <c r="C71" i="20"/>
  <c r="H70" i="20"/>
  <c r="C70" i="20"/>
  <c r="L69" i="20"/>
  <c r="K69" i="20"/>
  <c r="J69" i="20"/>
  <c r="I69" i="20"/>
  <c r="H69" i="20" s="1"/>
  <c r="G69" i="20"/>
  <c r="G67" i="20" s="1"/>
  <c r="C67" i="20" s="1"/>
  <c r="F69" i="20"/>
  <c r="E69" i="20"/>
  <c r="D69" i="20"/>
  <c r="C69" i="20"/>
  <c r="H68" i="20"/>
  <c r="C68" i="20"/>
  <c r="L67" i="20"/>
  <c r="K67" i="20"/>
  <c r="K53" i="20" s="1"/>
  <c r="J67" i="20"/>
  <c r="I67" i="20"/>
  <c r="F67" i="20"/>
  <c r="E67" i="20"/>
  <c r="D67" i="20"/>
  <c r="H66" i="20"/>
  <c r="C66" i="20"/>
  <c r="H65" i="20"/>
  <c r="C65" i="20"/>
  <c r="H64" i="20"/>
  <c r="C64" i="20"/>
  <c r="H63" i="20"/>
  <c r="C63" i="20"/>
  <c r="H62" i="20"/>
  <c r="C62" i="20"/>
  <c r="H61" i="20"/>
  <c r="C61" i="20"/>
  <c r="H60" i="20"/>
  <c r="C60" i="20"/>
  <c r="H59" i="20"/>
  <c r="C59" i="20"/>
  <c r="L58" i="20"/>
  <c r="K58" i="20"/>
  <c r="J58" i="20"/>
  <c r="I58" i="20"/>
  <c r="G58" i="20"/>
  <c r="F58" i="20"/>
  <c r="E58" i="20"/>
  <c r="C58" i="20" s="1"/>
  <c r="D58" i="20"/>
  <c r="H57" i="20"/>
  <c r="C57" i="20"/>
  <c r="H56" i="20"/>
  <c r="C56" i="20"/>
  <c r="L55" i="20"/>
  <c r="L54" i="20" s="1"/>
  <c r="L53" i="20" s="1"/>
  <c r="K55" i="20"/>
  <c r="K54" i="20" s="1"/>
  <c r="J55" i="20"/>
  <c r="I55" i="20"/>
  <c r="H55" i="20" s="1"/>
  <c r="G55" i="20"/>
  <c r="G54" i="20" s="1"/>
  <c r="G53" i="20" s="1"/>
  <c r="F55" i="20"/>
  <c r="E55" i="20"/>
  <c r="D55" i="20"/>
  <c r="D54" i="20" s="1"/>
  <c r="C55" i="20"/>
  <c r="J54" i="20"/>
  <c r="J53" i="20" s="1"/>
  <c r="F54" i="20"/>
  <c r="F53" i="20" s="1"/>
  <c r="E54" i="20"/>
  <c r="E53" i="20" s="1"/>
  <c r="H47" i="20"/>
  <c r="C47" i="20"/>
  <c r="H46" i="20"/>
  <c r="C46" i="20"/>
  <c r="L45" i="20"/>
  <c r="H45" i="20"/>
  <c r="G45" i="20"/>
  <c r="C45" i="20"/>
  <c r="H44" i="20"/>
  <c r="C44" i="20"/>
  <c r="K43" i="20"/>
  <c r="J43" i="20"/>
  <c r="I43" i="20"/>
  <c r="H43" i="20"/>
  <c r="F43" i="20"/>
  <c r="E43" i="20"/>
  <c r="D43" i="20"/>
  <c r="C43" i="20"/>
  <c r="H42" i="20"/>
  <c r="C42" i="20"/>
  <c r="I41" i="20"/>
  <c r="H41" i="20"/>
  <c r="D41" i="20"/>
  <c r="C41" i="20"/>
  <c r="H40" i="20"/>
  <c r="C40" i="20"/>
  <c r="H39" i="20"/>
  <c r="C39" i="20"/>
  <c r="H38" i="20"/>
  <c r="C38" i="20"/>
  <c r="H37" i="20"/>
  <c r="C37" i="20"/>
  <c r="K36" i="20"/>
  <c r="H36" i="20"/>
  <c r="F36" i="20"/>
  <c r="C36" i="20"/>
  <c r="H35" i="20"/>
  <c r="C35" i="20"/>
  <c r="H34" i="20"/>
  <c r="C34" i="20"/>
  <c r="K33" i="20"/>
  <c r="H33" i="20"/>
  <c r="F33" i="20"/>
  <c r="C33" i="20"/>
  <c r="H32" i="20"/>
  <c r="C32" i="20"/>
  <c r="K31" i="20"/>
  <c r="H31" i="20"/>
  <c r="F31" i="20"/>
  <c r="F26" i="20" s="1"/>
  <c r="C31" i="20"/>
  <c r="H30" i="20"/>
  <c r="C30" i="20"/>
  <c r="H29" i="20"/>
  <c r="C29" i="20"/>
  <c r="H28" i="20"/>
  <c r="C28" i="20"/>
  <c r="K27" i="20"/>
  <c r="H27" i="20"/>
  <c r="F27" i="20"/>
  <c r="C27" i="20"/>
  <c r="K26" i="20"/>
  <c r="H26" i="20"/>
  <c r="H25" i="20"/>
  <c r="C25" i="20"/>
  <c r="C24" i="20"/>
  <c r="H23" i="20"/>
  <c r="C23" i="20"/>
  <c r="H22" i="20"/>
  <c r="C22" i="20"/>
  <c r="L21" i="20"/>
  <c r="K21" i="20"/>
  <c r="J21" i="20"/>
  <c r="J289" i="20" s="1"/>
  <c r="J288" i="20" s="1"/>
  <c r="I21" i="20"/>
  <c r="G21" i="20"/>
  <c r="F21" i="20"/>
  <c r="F289" i="20" s="1"/>
  <c r="F288" i="20" s="1"/>
  <c r="E21" i="20"/>
  <c r="D21" i="20"/>
  <c r="L20" i="20"/>
  <c r="K20" i="20"/>
  <c r="G20" i="20"/>
  <c r="D20" i="20"/>
  <c r="H298" i="19"/>
  <c r="C298" i="19"/>
  <c r="H297" i="19"/>
  <c r="C297" i="19"/>
  <c r="H296" i="19"/>
  <c r="C296" i="19"/>
  <c r="H295" i="19"/>
  <c r="C295" i="19"/>
  <c r="H294" i="19"/>
  <c r="C294" i="19"/>
  <c r="H293" i="19"/>
  <c r="C293" i="19"/>
  <c r="H292" i="19"/>
  <c r="C292" i="19"/>
  <c r="H291" i="19"/>
  <c r="H290" i="19" s="1"/>
  <c r="C291" i="19"/>
  <c r="C290" i="19" s="1"/>
  <c r="L290" i="19"/>
  <c r="K290" i="19"/>
  <c r="J290" i="19"/>
  <c r="I290" i="19"/>
  <c r="G290" i="19"/>
  <c r="F290" i="19"/>
  <c r="E290" i="19"/>
  <c r="D290" i="19"/>
  <c r="H285" i="19"/>
  <c r="C285" i="19"/>
  <c r="H284" i="19"/>
  <c r="C284" i="19"/>
  <c r="L283" i="19"/>
  <c r="K283" i="19"/>
  <c r="J283" i="19"/>
  <c r="I283" i="19"/>
  <c r="G283" i="19"/>
  <c r="F283" i="19"/>
  <c r="E283" i="19"/>
  <c r="D283" i="19"/>
  <c r="C283" i="19"/>
  <c r="H282" i="19"/>
  <c r="C282" i="19"/>
  <c r="L281" i="19"/>
  <c r="K281" i="19"/>
  <c r="J281" i="19"/>
  <c r="I281" i="19"/>
  <c r="G281" i="19"/>
  <c r="F281" i="19"/>
  <c r="E281" i="19"/>
  <c r="D281" i="19"/>
  <c r="C281" i="19"/>
  <c r="H280" i="19"/>
  <c r="C280" i="19"/>
  <c r="H279" i="19"/>
  <c r="C279" i="19"/>
  <c r="H278" i="19"/>
  <c r="C278" i="19"/>
  <c r="H277" i="19"/>
  <c r="C277" i="19"/>
  <c r="L276" i="19"/>
  <c r="K276" i="19"/>
  <c r="J276" i="19"/>
  <c r="I276" i="19"/>
  <c r="H276" i="19" s="1"/>
  <c r="G276" i="19"/>
  <c r="F276" i="19"/>
  <c r="E276" i="19"/>
  <c r="C276" i="19" s="1"/>
  <c r="D276" i="19"/>
  <c r="H275" i="19"/>
  <c r="C275" i="19"/>
  <c r="H274" i="19"/>
  <c r="C274" i="19"/>
  <c r="H273" i="19"/>
  <c r="C273" i="19"/>
  <c r="L272" i="19"/>
  <c r="K272" i="19"/>
  <c r="J272" i="19"/>
  <c r="I272" i="19"/>
  <c r="G272" i="19"/>
  <c r="F272" i="19"/>
  <c r="E272" i="19"/>
  <c r="D272" i="19"/>
  <c r="H271" i="19"/>
  <c r="C271" i="19"/>
  <c r="L270" i="19"/>
  <c r="K270" i="19"/>
  <c r="J270" i="19"/>
  <c r="J269" i="19" s="1"/>
  <c r="G270" i="19"/>
  <c r="F270" i="19"/>
  <c r="F269" i="19" s="1"/>
  <c r="D270" i="19"/>
  <c r="L269" i="19"/>
  <c r="K269" i="19"/>
  <c r="G269" i="19"/>
  <c r="D269" i="19"/>
  <c r="H268" i="19"/>
  <c r="C268" i="19"/>
  <c r="H267" i="19"/>
  <c r="C267" i="19"/>
  <c r="H266" i="19"/>
  <c r="C266" i="19"/>
  <c r="H265" i="19"/>
  <c r="C265" i="19"/>
  <c r="L264" i="19"/>
  <c r="K264" i="19"/>
  <c r="J264" i="19"/>
  <c r="I264" i="19"/>
  <c r="H264" i="19" s="1"/>
  <c r="G264" i="19"/>
  <c r="F264" i="19"/>
  <c r="E264" i="19"/>
  <c r="C264" i="19" s="1"/>
  <c r="D264" i="19"/>
  <c r="H263" i="19"/>
  <c r="C263" i="19"/>
  <c r="H262" i="19"/>
  <c r="C262" i="19"/>
  <c r="H261" i="19"/>
  <c r="C261" i="19"/>
  <c r="L260" i="19"/>
  <c r="K260" i="19"/>
  <c r="J260" i="19"/>
  <c r="J259" i="19" s="1"/>
  <c r="I260" i="19"/>
  <c r="G260" i="19"/>
  <c r="F260" i="19"/>
  <c r="F259" i="19" s="1"/>
  <c r="E260" i="19"/>
  <c r="D260" i="19"/>
  <c r="L259" i="19"/>
  <c r="K259" i="19"/>
  <c r="G259" i="19"/>
  <c r="D259" i="19"/>
  <c r="H258" i="19"/>
  <c r="C258" i="19"/>
  <c r="H257" i="19"/>
  <c r="C257" i="19"/>
  <c r="H256" i="19"/>
  <c r="C256" i="19"/>
  <c r="H255" i="19"/>
  <c r="C255" i="19"/>
  <c r="H254" i="19"/>
  <c r="C254" i="19"/>
  <c r="H253" i="19"/>
  <c r="C253" i="19"/>
  <c r="L252" i="19"/>
  <c r="K252" i="19"/>
  <c r="J252" i="19"/>
  <c r="J251" i="19" s="1"/>
  <c r="I252" i="19"/>
  <c r="G252" i="19"/>
  <c r="F252" i="19"/>
  <c r="F251" i="19" s="1"/>
  <c r="E252" i="19"/>
  <c r="D252" i="19"/>
  <c r="L251" i="19"/>
  <c r="K251" i="19"/>
  <c r="G251" i="19"/>
  <c r="D251" i="19"/>
  <c r="H250" i="19"/>
  <c r="C250" i="19"/>
  <c r="H249" i="19"/>
  <c r="C249" i="19"/>
  <c r="H248" i="19"/>
  <c r="C248" i="19"/>
  <c r="H247" i="19"/>
  <c r="C247" i="19"/>
  <c r="L246" i="19"/>
  <c r="K246" i="19"/>
  <c r="J246" i="19"/>
  <c r="I246" i="19"/>
  <c r="H246" i="19" s="1"/>
  <c r="G246" i="19"/>
  <c r="F246" i="19"/>
  <c r="E246" i="19"/>
  <c r="C246" i="19" s="1"/>
  <c r="D246" i="19"/>
  <c r="H245" i="19"/>
  <c r="C245" i="19"/>
  <c r="H244" i="19"/>
  <c r="C244" i="19"/>
  <c r="H243" i="19"/>
  <c r="C243" i="19"/>
  <c r="H242" i="19"/>
  <c r="C242" i="19"/>
  <c r="H241" i="19"/>
  <c r="C241" i="19"/>
  <c r="H240" i="19"/>
  <c r="C240" i="19"/>
  <c r="H239" i="19"/>
  <c r="C239" i="19"/>
  <c r="L238" i="19"/>
  <c r="K238" i="19"/>
  <c r="J238" i="19"/>
  <c r="J231" i="19" s="1"/>
  <c r="J230" i="19" s="1"/>
  <c r="I238" i="19"/>
  <c r="G238" i="19"/>
  <c r="F238" i="19"/>
  <c r="F231" i="19" s="1"/>
  <c r="E238" i="19"/>
  <c r="D238" i="19"/>
  <c r="H237" i="19"/>
  <c r="C237" i="19"/>
  <c r="H236" i="19"/>
  <c r="C236" i="19"/>
  <c r="L235" i="19"/>
  <c r="K235" i="19"/>
  <c r="K231" i="19" s="1"/>
  <c r="J235" i="19"/>
  <c r="I235" i="19"/>
  <c r="G235" i="19"/>
  <c r="F235" i="19"/>
  <c r="E235" i="19"/>
  <c r="D235" i="19"/>
  <c r="C235" i="19"/>
  <c r="H234" i="19"/>
  <c r="C234" i="19"/>
  <c r="L233" i="19"/>
  <c r="K233" i="19"/>
  <c r="J233" i="19"/>
  <c r="I233" i="19"/>
  <c r="H233" i="19" s="1"/>
  <c r="G233" i="19"/>
  <c r="G231" i="19" s="1"/>
  <c r="G230" i="19" s="1"/>
  <c r="F233" i="19"/>
  <c r="E233" i="19"/>
  <c r="D233" i="19"/>
  <c r="C233" i="19"/>
  <c r="H232" i="19"/>
  <c r="C232" i="19"/>
  <c r="L231" i="19"/>
  <c r="L230" i="19" s="1"/>
  <c r="D231" i="19"/>
  <c r="D230" i="19" s="1"/>
  <c r="H229" i="19"/>
  <c r="C229" i="19"/>
  <c r="H228" i="19"/>
  <c r="C228" i="19"/>
  <c r="L227" i="19"/>
  <c r="K227" i="19"/>
  <c r="J227" i="19"/>
  <c r="I227" i="19"/>
  <c r="G227" i="19"/>
  <c r="F227" i="19"/>
  <c r="E227" i="19"/>
  <c r="D227" i="19"/>
  <c r="C227" i="19"/>
  <c r="H226" i="19"/>
  <c r="C226" i="19"/>
  <c r="H225" i="19"/>
  <c r="C225" i="19"/>
  <c r="H224" i="19"/>
  <c r="C224" i="19"/>
  <c r="H223" i="19"/>
  <c r="C223" i="19"/>
  <c r="H222" i="19"/>
  <c r="C222" i="19"/>
  <c r="H221" i="19"/>
  <c r="C221" i="19"/>
  <c r="H220" i="19"/>
  <c r="C220" i="19"/>
  <c r="H219" i="19"/>
  <c r="C219" i="19"/>
  <c r="H218" i="19"/>
  <c r="C218" i="19"/>
  <c r="H217" i="19"/>
  <c r="C217" i="19"/>
  <c r="L216" i="19"/>
  <c r="K216" i="19"/>
  <c r="J216" i="19"/>
  <c r="I216" i="19"/>
  <c r="G216" i="19"/>
  <c r="F216" i="19"/>
  <c r="E216" i="19"/>
  <c r="C216" i="19" s="1"/>
  <c r="D216" i="19"/>
  <c r="H215" i="19"/>
  <c r="C215" i="19"/>
  <c r="H214" i="19"/>
  <c r="C214" i="19"/>
  <c r="H213" i="19"/>
  <c r="C213" i="19"/>
  <c r="H212" i="19"/>
  <c r="C212" i="19"/>
  <c r="H211" i="19"/>
  <c r="C211" i="19"/>
  <c r="H210" i="19"/>
  <c r="C210" i="19"/>
  <c r="H209" i="19"/>
  <c r="C209" i="19"/>
  <c r="H208" i="19"/>
  <c r="C208" i="19"/>
  <c r="H207" i="19"/>
  <c r="C207" i="19"/>
  <c r="H206" i="19"/>
  <c r="C206" i="19"/>
  <c r="L205" i="19"/>
  <c r="L204" i="19" s="1"/>
  <c r="L195" i="19" s="1"/>
  <c r="L194" i="19" s="1"/>
  <c r="K205" i="19"/>
  <c r="J205" i="19"/>
  <c r="I205" i="19"/>
  <c r="H205" i="19" s="1"/>
  <c r="G205" i="19"/>
  <c r="G204" i="19" s="1"/>
  <c r="G195" i="19" s="1"/>
  <c r="G194" i="19" s="1"/>
  <c r="F205" i="19"/>
  <c r="E205" i="19"/>
  <c r="D205" i="19"/>
  <c r="D204" i="19" s="1"/>
  <c r="C205" i="19"/>
  <c r="J204" i="19"/>
  <c r="F204" i="19"/>
  <c r="E204" i="19"/>
  <c r="H203" i="19"/>
  <c r="C203" i="19"/>
  <c r="H202" i="19"/>
  <c r="C202" i="19"/>
  <c r="H201" i="19"/>
  <c r="C201" i="19"/>
  <c r="H200" i="19"/>
  <c r="C200" i="19"/>
  <c r="H199" i="19"/>
  <c r="C199" i="19"/>
  <c r="L198" i="19"/>
  <c r="K198" i="19"/>
  <c r="J198" i="19"/>
  <c r="I198" i="19"/>
  <c r="H198" i="19" s="1"/>
  <c r="G198" i="19"/>
  <c r="F198" i="19"/>
  <c r="E198" i="19"/>
  <c r="C198" i="19" s="1"/>
  <c r="D198" i="19"/>
  <c r="H197" i="19"/>
  <c r="C197" i="19"/>
  <c r="L196" i="19"/>
  <c r="K196" i="19"/>
  <c r="J196" i="19"/>
  <c r="J195" i="19" s="1"/>
  <c r="I196" i="19"/>
  <c r="G196" i="19"/>
  <c r="F196" i="19"/>
  <c r="F195" i="19" s="1"/>
  <c r="E196" i="19"/>
  <c r="D196" i="19"/>
  <c r="H193" i="19"/>
  <c r="C193" i="19"/>
  <c r="L192" i="19"/>
  <c r="K192" i="19"/>
  <c r="J192" i="19"/>
  <c r="J191" i="19" s="1"/>
  <c r="I192" i="19"/>
  <c r="G192" i="19"/>
  <c r="F192" i="19"/>
  <c r="F191" i="19" s="1"/>
  <c r="E192" i="19"/>
  <c r="D192" i="19"/>
  <c r="L191" i="19"/>
  <c r="K191" i="19"/>
  <c r="K187" i="19" s="1"/>
  <c r="G191" i="19"/>
  <c r="D191" i="19"/>
  <c r="H190" i="19"/>
  <c r="C190" i="19"/>
  <c r="H189" i="19"/>
  <c r="C189" i="19"/>
  <c r="L188" i="19"/>
  <c r="K188" i="19"/>
  <c r="J188" i="19"/>
  <c r="J187" i="19" s="1"/>
  <c r="I188" i="19"/>
  <c r="G188" i="19"/>
  <c r="F188" i="19"/>
  <c r="E188" i="19"/>
  <c r="D188" i="19"/>
  <c r="L187" i="19"/>
  <c r="G187" i="19"/>
  <c r="D187" i="19"/>
  <c r="H186" i="19"/>
  <c r="C186" i="19"/>
  <c r="H185" i="19"/>
  <c r="C185" i="19"/>
  <c r="L184" i="19"/>
  <c r="K184" i="19"/>
  <c r="J184" i="19"/>
  <c r="I184" i="19"/>
  <c r="H184" i="19" s="1"/>
  <c r="G184" i="19"/>
  <c r="F184" i="19"/>
  <c r="E184" i="19"/>
  <c r="C184" i="19" s="1"/>
  <c r="D184" i="19"/>
  <c r="H183" i="19"/>
  <c r="C183" i="19"/>
  <c r="H182" i="19"/>
  <c r="C182" i="19"/>
  <c r="H181" i="19"/>
  <c r="C181" i="19"/>
  <c r="H180" i="19"/>
  <c r="C180" i="19"/>
  <c r="L179" i="19"/>
  <c r="K179" i="19"/>
  <c r="J179" i="19"/>
  <c r="I179" i="19"/>
  <c r="G179" i="19"/>
  <c r="F179" i="19"/>
  <c r="E179" i="19"/>
  <c r="D179" i="19"/>
  <c r="C179" i="19"/>
  <c r="H178" i="19"/>
  <c r="C178" i="19"/>
  <c r="H177" i="19"/>
  <c r="C177" i="19"/>
  <c r="H176" i="19"/>
  <c r="C176" i="19"/>
  <c r="L175" i="19"/>
  <c r="L174" i="19" s="1"/>
  <c r="L173" i="19" s="1"/>
  <c r="K175" i="19"/>
  <c r="J175" i="19"/>
  <c r="I175" i="19"/>
  <c r="H175" i="19" s="1"/>
  <c r="G175" i="19"/>
  <c r="G174" i="19" s="1"/>
  <c r="F175" i="19"/>
  <c r="E175" i="19"/>
  <c r="D175" i="19"/>
  <c r="D174" i="19" s="1"/>
  <c r="C175" i="19"/>
  <c r="J174" i="19"/>
  <c r="J173" i="19" s="1"/>
  <c r="I174" i="19"/>
  <c r="F174" i="19"/>
  <c r="F173" i="19" s="1"/>
  <c r="E174" i="19"/>
  <c r="G173" i="19"/>
  <c r="H172" i="19"/>
  <c r="C172" i="19"/>
  <c r="H171" i="19"/>
  <c r="C171" i="19"/>
  <c r="H170" i="19"/>
  <c r="C170" i="19"/>
  <c r="H169" i="19"/>
  <c r="C169" i="19"/>
  <c r="H168" i="19"/>
  <c r="C168" i="19"/>
  <c r="H167" i="19"/>
  <c r="C167" i="19"/>
  <c r="L166" i="19"/>
  <c r="K166" i="19"/>
  <c r="J166" i="19"/>
  <c r="J165" i="19" s="1"/>
  <c r="I166" i="19"/>
  <c r="G166" i="19"/>
  <c r="F166" i="19"/>
  <c r="F165" i="19" s="1"/>
  <c r="E166" i="19"/>
  <c r="D166" i="19"/>
  <c r="L165" i="19"/>
  <c r="K165" i="19"/>
  <c r="G165" i="19"/>
  <c r="D165" i="19"/>
  <c r="H164" i="19"/>
  <c r="C164" i="19"/>
  <c r="H163" i="19"/>
  <c r="C163" i="19"/>
  <c r="H162" i="19"/>
  <c r="C162" i="19"/>
  <c r="H161" i="19"/>
  <c r="C161" i="19"/>
  <c r="L160" i="19"/>
  <c r="K160" i="19"/>
  <c r="J160" i="19"/>
  <c r="I160" i="19"/>
  <c r="H160" i="19" s="1"/>
  <c r="G160" i="19"/>
  <c r="F160" i="19"/>
  <c r="E160" i="19"/>
  <c r="C160" i="19" s="1"/>
  <c r="D160" i="19"/>
  <c r="H159" i="19"/>
  <c r="C159" i="19"/>
  <c r="H158" i="19"/>
  <c r="C158" i="19"/>
  <c r="H157" i="19"/>
  <c r="C157" i="19"/>
  <c r="H156" i="19"/>
  <c r="C156" i="19"/>
  <c r="H155" i="19"/>
  <c r="C155" i="19"/>
  <c r="H154" i="19"/>
  <c r="C154" i="19"/>
  <c r="H153" i="19"/>
  <c r="C153" i="19"/>
  <c r="H152" i="19"/>
  <c r="C152" i="19"/>
  <c r="L151" i="19"/>
  <c r="K151" i="19"/>
  <c r="J151" i="19"/>
  <c r="I151" i="19"/>
  <c r="G151" i="19"/>
  <c r="F151" i="19"/>
  <c r="E151" i="19"/>
  <c r="D151" i="19"/>
  <c r="C151" i="19"/>
  <c r="H150" i="19"/>
  <c r="C150" i="19"/>
  <c r="H149" i="19"/>
  <c r="C149" i="19"/>
  <c r="H148" i="19"/>
  <c r="C148" i="19"/>
  <c r="H147" i="19"/>
  <c r="C147" i="19"/>
  <c r="H146" i="19"/>
  <c r="C146" i="19"/>
  <c r="H145" i="19"/>
  <c r="C145" i="19"/>
  <c r="L144" i="19"/>
  <c r="K144" i="19"/>
  <c r="J144" i="19"/>
  <c r="I144" i="19"/>
  <c r="H144" i="19" s="1"/>
  <c r="G144" i="19"/>
  <c r="F144" i="19"/>
  <c r="E144" i="19"/>
  <c r="C144" i="19" s="1"/>
  <c r="D144" i="19"/>
  <c r="H143" i="19"/>
  <c r="C143" i="19"/>
  <c r="H142" i="19"/>
  <c r="C142" i="19"/>
  <c r="L141" i="19"/>
  <c r="K141" i="19"/>
  <c r="J141" i="19"/>
  <c r="I141" i="19"/>
  <c r="G141" i="19"/>
  <c r="F141" i="19"/>
  <c r="E141" i="19"/>
  <c r="D141" i="19"/>
  <c r="C141" i="19"/>
  <c r="H140" i="19"/>
  <c r="C140" i="19"/>
  <c r="H139" i="19"/>
  <c r="C139" i="19"/>
  <c r="H138" i="19"/>
  <c r="C138" i="19"/>
  <c r="H137" i="19"/>
  <c r="C137" i="19"/>
  <c r="L136" i="19"/>
  <c r="K136" i="19"/>
  <c r="J136" i="19"/>
  <c r="I136" i="19"/>
  <c r="G136" i="19"/>
  <c r="F136" i="19"/>
  <c r="E136" i="19"/>
  <c r="C136" i="19" s="1"/>
  <c r="D136" i="19"/>
  <c r="H135" i="19"/>
  <c r="C135" i="19"/>
  <c r="H134" i="19"/>
  <c r="C134" i="19"/>
  <c r="H133" i="19"/>
  <c r="C133" i="19"/>
  <c r="H132" i="19"/>
  <c r="C132" i="19"/>
  <c r="L131" i="19"/>
  <c r="L130" i="19" s="1"/>
  <c r="K131" i="19"/>
  <c r="J131" i="19"/>
  <c r="I131" i="19"/>
  <c r="H131" i="19" s="1"/>
  <c r="G131" i="19"/>
  <c r="G130" i="19" s="1"/>
  <c r="F131" i="19"/>
  <c r="E131" i="19"/>
  <c r="D131" i="19"/>
  <c r="D130" i="19" s="1"/>
  <c r="C131" i="19"/>
  <c r="J130" i="19"/>
  <c r="F130" i="19"/>
  <c r="H129" i="19"/>
  <c r="H128" i="19" s="1"/>
  <c r="C129" i="19"/>
  <c r="C128" i="19" s="1"/>
  <c r="L128" i="19"/>
  <c r="K128" i="19"/>
  <c r="J128" i="19"/>
  <c r="I128" i="19"/>
  <c r="G128" i="19"/>
  <c r="F128" i="19"/>
  <c r="E128" i="19"/>
  <c r="D128" i="19"/>
  <c r="H127" i="19"/>
  <c r="C127" i="19"/>
  <c r="H126" i="19"/>
  <c r="C126" i="19"/>
  <c r="H125" i="19"/>
  <c r="C125" i="19"/>
  <c r="H124" i="19"/>
  <c r="C124" i="19"/>
  <c r="H123" i="19"/>
  <c r="C123" i="19"/>
  <c r="L122" i="19"/>
  <c r="K122" i="19"/>
  <c r="J122" i="19"/>
  <c r="I122" i="19"/>
  <c r="H122" i="19" s="1"/>
  <c r="G122" i="19"/>
  <c r="F122" i="19"/>
  <c r="E122" i="19"/>
  <c r="C122" i="19" s="1"/>
  <c r="D122" i="19"/>
  <c r="H121" i="19"/>
  <c r="C121" i="19"/>
  <c r="H120" i="19"/>
  <c r="C120" i="19"/>
  <c r="H119" i="19"/>
  <c r="C119" i="19"/>
  <c r="H118" i="19"/>
  <c r="C118" i="19"/>
  <c r="H117" i="19"/>
  <c r="C117" i="19"/>
  <c r="L116" i="19"/>
  <c r="K116" i="19"/>
  <c r="J116" i="19"/>
  <c r="I116" i="19"/>
  <c r="H116" i="19" s="1"/>
  <c r="G116" i="19"/>
  <c r="F116" i="19"/>
  <c r="E116" i="19"/>
  <c r="C116" i="19" s="1"/>
  <c r="D116" i="19"/>
  <c r="H115" i="19"/>
  <c r="C115" i="19"/>
  <c r="H114" i="19"/>
  <c r="C114" i="19"/>
  <c r="H113" i="19"/>
  <c r="C113" i="19"/>
  <c r="L112" i="19"/>
  <c r="K112" i="19"/>
  <c r="J112" i="19"/>
  <c r="I112" i="19"/>
  <c r="H112" i="19" s="1"/>
  <c r="G112" i="19"/>
  <c r="F112" i="19"/>
  <c r="E112" i="19"/>
  <c r="C112" i="19" s="1"/>
  <c r="D112" i="19"/>
  <c r="H111" i="19"/>
  <c r="C111" i="19"/>
  <c r="H110" i="19"/>
  <c r="C110" i="19"/>
  <c r="H109" i="19"/>
  <c r="C109" i="19"/>
  <c r="H108" i="19"/>
  <c r="C108" i="19"/>
  <c r="H107" i="19"/>
  <c r="C107" i="19"/>
  <c r="H106" i="19"/>
  <c r="C106" i="19"/>
  <c r="H105" i="19"/>
  <c r="C105" i="19"/>
  <c r="H104" i="19"/>
  <c r="C104" i="19"/>
  <c r="L103" i="19"/>
  <c r="K103" i="19"/>
  <c r="J103" i="19"/>
  <c r="I103" i="19"/>
  <c r="H103" i="19" s="1"/>
  <c r="G103" i="19"/>
  <c r="F103" i="19"/>
  <c r="E103" i="19"/>
  <c r="D103" i="19"/>
  <c r="C103" i="19"/>
  <c r="H102" i="19"/>
  <c r="C102" i="19"/>
  <c r="H101" i="19"/>
  <c r="C101" i="19"/>
  <c r="H100" i="19"/>
  <c r="C100" i="19"/>
  <c r="H99" i="19"/>
  <c r="C99" i="19"/>
  <c r="H98" i="19"/>
  <c r="C98" i="19"/>
  <c r="H97" i="19"/>
  <c r="C97" i="19"/>
  <c r="H96" i="19"/>
  <c r="C96" i="19"/>
  <c r="L95" i="19"/>
  <c r="K95" i="19"/>
  <c r="J95" i="19"/>
  <c r="I95" i="19"/>
  <c r="H95" i="19" s="1"/>
  <c r="G95" i="19"/>
  <c r="F95" i="19"/>
  <c r="E95" i="19"/>
  <c r="D95" i="19"/>
  <c r="C95" i="19"/>
  <c r="H94" i="19"/>
  <c r="C94" i="19"/>
  <c r="H93" i="19"/>
  <c r="C93" i="19"/>
  <c r="H92" i="19"/>
  <c r="C92" i="19"/>
  <c r="H91" i="19"/>
  <c r="C91" i="19"/>
  <c r="H90" i="19"/>
  <c r="C90" i="19"/>
  <c r="L89" i="19"/>
  <c r="K89" i="19"/>
  <c r="K83" i="19" s="1"/>
  <c r="J89" i="19"/>
  <c r="I89" i="19"/>
  <c r="G89" i="19"/>
  <c r="F89" i="19"/>
  <c r="E89" i="19"/>
  <c r="D89" i="19"/>
  <c r="C89" i="19"/>
  <c r="H88" i="19"/>
  <c r="C88" i="19"/>
  <c r="H87" i="19"/>
  <c r="C87" i="19"/>
  <c r="H86" i="19"/>
  <c r="C86" i="19"/>
  <c r="H85" i="19"/>
  <c r="C85" i="19"/>
  <c r="L84" i="19"/>
  <c r="K84" i="19"/>
  <c r="J84" i="19"/>
  <c r="J83" i="19" s="1"/>
  <c r="I84" i="19"/>
  <c r="G84" i="19"/>
  <c r="F84" i="19"/>
  <c r="F83" i="19" s="1"/>
  <c r="E84" i="19"/>
  <c r="D84" i="19"/>
  <c r="L83" i="19"/>
  <c r="D83" i="19"/>
  <c r="H82" i="19"/>
  <c r="C82" i="19"/>
  <c r="H81" i="19"/>
  <c r="C81" i="19"/>
  <c r="L80" i="19"/>
  <c r="K80" i="19"/>
  <c r="J80" i="19"/>
  <c r="I80" i="19"/>
  <c r="H80" i="19" s="1"/>
  <c r="G80" i="19"/>
  <c r="F80" i="19"/>
  <c r="E80" i="19"/>
  <c r="D80" i="19"/>
  <c r="H79" i="19"/>
  <c r="C79" i="19"/>
  <c r="H78" i="19"/>
  <c r="C78" i="19"/>
  <c r="L77" i="19"/>
  <c r="L76" i="19" s="1"/>
  <c r="K77" i="19"/>
  <c r="K76" i="19" s="1"/>
  <c r="J77" i="19"/>
  <c r="I77" i="19"/>
  <c r="H77" i="19" s="1"/>
  <c r="G77" i="19"/>
  <c r="G76" i="19" s="1"/>
  <c r="F77" i="19"/>
  <c r="E77" i="19"/>
  <c r="D77" i="19"/>
  <c r="D76" i="19" s="1"/>
  <c r="C77" i="19"/>
  <c r="J76" i="19"/>
  <c r="I76" i="19"/>
  <c r="F76" i="19"/>
  <c r="F75" i="19" s="1"/>
  <c r="H74" i="19"/>
  <c r="C74" i="19"/>
  <c r="H73" i="19"/>
  <c r="C73" i="19"/>
  <c r="H72" i="19"/>
  <c r="C72" i="19"/>
  <c r="H71" i="19"/>
  <c r="C71" i="19"/>
  <c r="H70" i="19"/>
  <c r="C70" i="19"/>
  <c r="L69" i="19"/>
  <c r="K69" i="19"/>
  <c r="K67" i="19" s="1"/>
  <c r="J69" i="19"/>
  <c r="I69" i="19"/>
  <c r="G69" i="19"/>
  <c r="G67" i="19" s="1"/>
  <c r="C67" i="19" s="1"/>
  <c r="F69" i="19"/>
  <c r="E69" i="19"/>
  <c r="D69" i="19"/>
  <c r="C69" i="19"/>
  <c r="H68" i="19"/>
  <c r="C68" i="19"/>
  <c r="L67" i="19"/>
  <c r="J67" i="19"/>
  <c r="I67" i="19"/>
  <c r="F67" i="19"/>
  <c r="E67" i="19"/>
  <c r="D67" i="19"/>
  <c r="H66" i="19"/>
  <c r="C66" i="19"/>
  <c r="H65" i="19"/>
  <c r="C65" i="19"/>
  <c r="H64" i="19"/>
  <c r="C64" i="19"/>
  <c r="H63" i="19"/>
  <c r="C63" i="19"/>
  <c r="H62" i="19"/>
  <c r="C62" i="19"/>
  <c r="H61" i="19"/>
  <c r="C61" i="19"/>
  <c r="H60" i="19"/>
  <c r="C60" i="19"/>
  <c r="H59" i="19"/>
  <c r="C59" i="19"/>
  <c r="L58" i="19"/>
  <c r="K58" i="19"/>
  <c r="J58" i="19"/>
  <c r="I58" i="19"/>
  <c r="H58" i="19" s="1"/>
  <c r="G58" i="19"/>
  <c r="F58" i="19"/>
  <c r="E58" i="19"/>
  <c r="C58" i="19" s="1"/>
  <c r="D58" i="19"/>
  <c r="H57" i="19"/>
  <c r="C57" i="19"/>
  <c r="H56" i="19"/>
  <c r="C56" i="19"/>
  <c r="L55" i="19"/>
  <c r="L54" i="19" s="1"/>
  <c r="L53" i="19" s="1"/>
  <c r="K55" i="19"/>
  <c r="K54" i="19" s="1"/>
  <c r="J55" i="19"/>
  <c r="I55" i="19"/>
  <c r="G55" i="19"/>
  <c r="G54" i="19" s="1"/>
  <c r="G53" i="19" s="1"/>
  <c r="F55" i="19"/>
  <c r="E55" i="19"/>
  <c r="D55" i="19"/>
  <c r="D54" i="19" s="1"/>
  <c r="C55" i="19"/>
  <c r="J54" i="19"/>
  <c r="J53" i="19" s="1"/>
  <c r="I54" i="19"/>
  <c r="F54" i="19"/>
  <c r="F53" i="19" s="1"/>
  <c r="E54" i="19"/>
  <c r="E53" i="19" s="1"/>
  <c r="H47" i="19"/>
  <c r="C47" i="19"/>
  <c r="H46" i="19"/>
  <c r="C46" i="19"/>
  <c r="L45" i="19"/>
  <c r="H45" i="19"/>
  <c r="G45" i="19"/>
  <c r="C45" i="19"/>
  <c r="H44" i="19"/>
  <c r="C44" i="19"/>
  <c r="K43" i="19"/>
  <c r="J43" i="19"/>
  <c r="I43" i="19"/>
  <c r="H43" i="19"/>
  <c r="F43" i="19"/>
  <c r="E43" i="19"/>
  <c r="D43" i="19"/>
  <c r="C43" i="19"/>
  <c r="H42" i="19"/>
  <c r="C42" i="19"/>
  <c r="I41" i="19"/>
  <c r="H41" i="19"/>
  <c r="D41" i="19"/>
  <c r="C41" i="19"/>
  <c r="H40" i="19"/>
  <c r="C40" i="19"/>
  <c r="H39" i="19"/>
  <c r="C39" i="19"/>
  <c r="H38" i="19"/>
  <c r="C38" i="19"/>
  <c r="H37" i="19"/>
  <c r="C37" i="19"/>
  <c r="K36" i="19"/>
  <c r="H36" i="19"/>
  <c r="F36" i="19"/>
  <c r="C36" i="19"/>
  <c r="H35" i="19"/>
  <c r="C35" i="19"/>
  <c r="H34" i="19"/>
  <c r="C34" i="19"/>
  <c r="K33" i="19"/>
  <c r="H33" i="19"/>
  <c r="F33" i="19"/>
  <c r="C33" i="19"/>
  <c r="H32" i="19"/>
  <c r="C32" i="19"/>
  <c r="K31" i="19"/>
  <c r="H31" i="19"/>
  <c r="F31" i="19"/>
  <c r="F26" i="19" s="1"/>
  <c r="C31" i="19"/>
  <c r="H30" i="19"/>
  <c r="C30" i="19"/>
  <c r="H29" i="19"/>
  <c r="C29" i="19"/>
  <c r="H28" i="19"/>
  <c r="C28" i="19"/>
  <c r="K27" i="19"/>
  <c r="H27" i="19"/>
  <c r="F27" i="19"/>
  <c r="C27" i="19"/>
  <c r="K26" i="19"/>
  <c r="H26" i="19"/>
  <c r="H25" i="19"/>
  <c r="C25" i="19"/>
  <c r="C24" i="19"/>
  <c r="H23" i="19"/>
  <c r="C23" i="19"/>
  <c r="H22" i="19"/>
  <c r="C22" i="19"/>
  <c r="L21" i="19"/>
  <c r="K21" i="19"/>
  <c r="J21" i="19"/>
  <c r="J289" i="19" s="1"/>
  <c r="J288" i="19" s="1"/>
  <c r="I21" i="19"/>
  <c r="H21" i="19"/>
  <c r="G21" i="19"/>
  <c r="F21" i="19"/>
  <c r="F289" i="19" s="1"/>
  <c r="F288" i="19" s="1"/>
  <c r="E21" i="19"/>
  <c r="E20" i="19" s="1"/>
  <c r="D21" i="19"/>
  <c r="K20" i="19"/>
  <c r="J20" i="19"/>
  <c r="G20" i="19"/>
  <c r="F20" i="19"/>
  <c r="H298" i="18"/>
  <c r="C298" i="18"/>
  <c r="H297" i="18"/>
  <c r="C297" i="18"/>
  <c r="H296" i="18"/>
  <c r="C296" i="18"/>
  <c r="H295" i="18"/>
  <c r="C295" i="18"/>
  <c r="H294" i="18"/>
  <c r="C294" i="18"/>
  <c r="H293" i="18"/>
  <c r="C293" i="18"/>
  <c r="H292" i="18"/>
  <c r="C292" i="18"/>
  <c r="H291" i="18"/>
  <c r="C291" i="18"/>
  <c r="C290" i="18" s="1"/>
  <c r="L290" i="18"/>
  <c r="K290" i="18"/>
  <c r="J290" i="18"/>
  <c r="I290" i="18"/>
  <c r="H290" i="18"/>
  <c r="G290" i="18"/>
  <c r="F290" i="18"/>
  <c r="E290" i="18"/>
  <c r="D290" i="18"/>
  <c r="H285" i="18"/>
  <c r="C285" i="18"/>
  <c r="H284" i="18"/>
  <c r="C284" i="18"/>
  <c r="L283" i="18"/>
  <c r="K283" i="18"/>
  <c r="J283" i="18"/>
  <c r="I283" i="18"/>
  <c r="G283" i="18"/>
  <c r="F283" i="18"/>
  <c r="E283" i="18"/>
  <c r="D283" i="18"/>
  <c r="H282" i="18"/>
  <c r="C282" i="18"/>
  <c r="L281" i="18"/>
  <c r="K281" i="18"/>
  <c r="J281" i="18"/>
  <c r="I281" i="18"/>
  <c r="G281" i="18"/>
  <c r="F281" i="18"/>
  <c r="E281" i="18"/>
  <c r="D281" i="18"/>
  <c r="C281" i="18" s="1"/>
  <c r="H280" i="18"/>
  <c r="C280" i="18"/>
  <c r="H279" i="18"/>
  <c r="C279" i="18"/>
  <c r="H278" i="18"/>
  <c r="C278" i="18"/>
  <c r="H277" i="18"/>
  <c r="C277" i="18"/>
  <c r="L276" i="18"/>
  <c r="K276" i="18"/>
  <c r="J276" i="18"/>
  <c r="I276" i="18"/>
  <c r="H276" i="18"/>
  <c r="G276" i="18"/>
  <c r="F276" i="18"/>
  <c r="E276" i="18"/>
  <c r="D276" i="18"/>
  <c r="C276" i="18" s="1"/>
  <c r="H275" i="18"/>
  <c r="C275" i="18"/>
  <c r="H274" i="18"/>
  <c r="C274" i="18"/>
  <c r="H273" i="18"/>
  <c r="C273" i="18"/>
  <c r="L272" i="18"/>
  <c r="K272" i="18"/>
  <c r="J272" i="18"/>
  <c r="I272" i="18"/>
  <c r="H272" i="18"/>
  <c r="G272" i="18"/>
  <c r="F272" i="18"/>
  <c r="E272" i="18"/>
  <c r="D272" i="18"/>
  <c r="C272" i="18" s="1"/>
  <c r="H271" i="18"/>
  <c r="C271" i="18"/>
  <c r="L270" i="18"/>
  <c r="L269" i="18" s="1"/>
  <c r="K270" i="18"/>
  <c r="J270" i="18"/>
  <c r="I270" i="18"/>
  <c r="I269" i="18" s="1"/>
  <c r="H270" i="18"/>
  <c r="G270" i="18"/>
  <c r="F270" i="18"/>
  <c r="E270" i="18"/>
  <c r="E269" i="18" s="1"/>
  <c r="D270" i="18"/>
  <c r="K269" i="18"/>
  <c r="G269" i="18"/>
  <c r="F269" i="18"/>
  <c r="H268" i="18"/>
  <c r="C268" i="18"/>
  <c r="H267" i="18"/>
  <c r="C267" i="18"/>
  <c r="H266" i="18"/>
  <c r="C266" i="18"/>
  <c r="H265" i="18"/>
  <c r="C265" i="18"/>
  <c r="L264" i="18"/>
  <c r="K264" i="18"/>
  <c r="J264" i="18"/>
  <c r="I264" i="18"/>
  <c r="H264" i="18"/>
  <c r="G264" i="18"/>
  <c r="F264" i="18"/>
  <c r="E264" i="18"/>
  <c r="D264" i="18"/>
  <c r="C264" i="18" s="1"/>
  <c r="H263" i="18"/>
  <c r="C263" i="18"/>
  <c r="H262" i="18"/>
  <c r="C262" i="18"/>
  <c r="H261" i="18"/>
  <c r="C261" i="18"/>
  <c r="L260" i="18"/>
  <c r="L259" i="18" s="1"/>
  <c r="K260" i="18"/>
  <c r="J260" i="18"/>
  <c r="I260" i="18"/>
  <c r="I259" i="18" s="1"/>
  <c r="H260" i="18"/>
  <c r="G260" i="18"/>
  <c r="F260" i="18"/>
  <c r="E260" i="18"/>
  <c r="E259" i="18" s="1"/>
  <c r="D260" i="18"/>
  <c r="K259" i="18"/>
  <c r="J259" i="18"/>
  <c r="G259" i="18"/>
  <c r="F259" i="18"/>
  <c r="H258" i="18"/>
  <c r="C258" i="18"/>
  <c r="H257" i="18"/>
  <c r="C257" i="18"/>
  <c r="H256" i="18"/>
  <c r="C256" i="18"/>
  <c r="H255" i="18"/>
  <c r="C255" i="18"/>
  <c r="H254" i="18"/>
  <c r="C254" i="18"/>
  <c r="H253" i="18"/>
  <c r="C253" i="18"/>
  <c r="L252" i="18"/>
  <c r="L251" i="18" s="1"/>
  <c r="K252" i="18"/>
  <c r="J252" i="18"/>
  <c r="I252" i="18"/>
  <c r="I251" i="18" s="1"/>
  <c r="H251" i="18" s="1"/>
  <c r="H252" i="18"/>
  <c r="G252" i="18"/>
  <c r="F252" i="18"/>
  <c r="E252" i="18"/>
  <c r="E251" i="18" s="1"/>
  <c r="D252" i="18"/>
  <c r="K251" i="18"/>
  <c r="J251" i="18"/>
  <c r="G251" i="18"/>
  <c r="F251" i="18"/>
  <c r="H250" i="18"/>
  <c r="C250" i="18"/>
  <c r="H249" i="18"/>
  <c r="C249" i="18"/>
  <c r="H248" i="18"/>
  <c r="C248" i="18"/>
  <c r="H247" i="18"/>
  <c r="C247" i="18"/>
  <c r="L246" i="18"/>
  <c r="K246" i="18"/>
  <c r="J246" i="18"/>
  <c r="I246" i="18"/>
  <c r="H246" i="18"/>
  <c r="G246" i="18"/>
  <c r="F246" i="18"/>
  <c r="E246" i="18"/>
  <c r="D246" i="18"/>
  <c r="C246" i="18" s="1"/>
  <c r="H245" i="18"/>
  <c r="C245" i="18"/>
  <c r="H244" i="18"/>
  <c r="C244" i="18"/>
  <c r="H243" i="18"/>
  <c r="C243" i="18"/>
  <c r="H242" i="18"/>
  <c r="C242" i="18"/>
  <c r="H241" i="18"/>
  <c r="C241" i="18"/>
  <c r="H240" i="18"/>
  <c r="C240" i="18"/>
  <c r="H239" i="18"/>
  <c r="C239" i="18"/>
  <c r="L238" i="18"/>
  <c r="L231" i="18" s="1"/>
  <c r="K238" i="18"/>
  <c r="J238" i="18"/>
  <c r="I238" i="18"/>
  <c r="I231" i="18" s="1"/>
  <c r="H238" i="18"/>
  <c r="G238" i="18"/>
  <c r="F238" i="18"/>
  <c r="E238" i="18"/>
  <c r="E231" i="18" s="1"/>
  <c r="E230" i="18" s="1"/>
  <c r="D238" i="18"/>
  <c r="H237" i="18"/>
  <c r="C237" i="18"/>
  <c r="H236" i="18"/>
  <c r="C236" i="18"/>
  <c r="L235" i="18"/>
  <c r="K235" i="18"/>
  <c r="J235" i="18"/>
  <c r="H235" i="18" s="1"/>
  <c r="I235" i="18"/>
  <c r="G235" i="18"/>
  <c r="F235" i="18"/>
  <c r="E235" i="18"/>
  <c r="D235" i="18"/>
  <c r="C235" i="18" s="1"/>
  <c r="H234" i="18"/>
  <c r="C234" i="18"/>
  <c r="L233" i="18"/>
  <c r="K233" i="18"/>
  <c r="J233" i="18"/>
  <c r="H233" i="18" s="1"/>
  <c r="I233" i="18"/>
  <c r="G233" i="18"/>
  <c r="F233" i="18"/>
  <c r="E233" i="18"/>
  <c r="D233" i="18"/>
  <c r="H232" i="18"/>
  <c r="C232" i="18"/>
  <c r="K231" i="18"/>
  <c r="K230" i="18" s="1"/>
  <c r="G231" i="18"/>
  <c r="G230" i="18" s="1"/>
  <c r="F231" i="18"/>
  <c r="F230" i="18" s="1"/>
  <c r="H229" i="18"/>
  <c r="C229" i="18"/>
  <c r="H228" i="18"/>
  <c r="C228" i="18"/>
  <c r="L227" i="18"/>
  <c r="K227" i="18"/>
  <c r="J227" i="18"/>
  <c r="H227" i="18" s="1"/>
  <c r="I227" i="18"/>
  <c r="G227" i="18"/>
  <c r="F227" i="18"/>
  <c r="E227" i="18"/>
  <c r="D227" i="18"/>
  <c r="C227" i="18" s="1"/>
  <c r="H226" i="18"/>
  <c r="C226" i="18"/>
  <c r="H225" i="18"/>
  <c r="C225" i="18"/>
  <c r="H224" i="18"/>
  <c r="C224" i="18"/>
  <c r="H223" i="18"/>
  <c r="C223" i="18"/>
  <c r="H222" i="18"/>
  <c r="C222" i="18"/>
  <c r="H221" i="18"/>
  <c r="C221" i="18"/>
  <c r="H220" i="18"/>
  <c r="C220" i="18"/>
  <c r="H219" i="18"/>
  <c r="C219" i="18"/>
  <c r="H218" i="18"/>
  <c r="C218" i="18"/>
  <c r="H217" i="18"/>
  <c r="C217" i="18"/>
  <c r="L216" i="18"/>
  <c r="L204" i="18" s="1"/>
  <c r="K216" i="18"/>
  <c r="J216" i="18"/>
  <c r="I216" i="18"/>
  <c r="H216" i="18"/>
  <c r="G216" i="18"/>
  <c r="F216" i="18"/>
  <c r="E216" i="18"/>
  <c r="D216" i="18"/>
  <c r="H215" i="18"/>
  <c r="C215" i="18"/>
  <c r="H214" i="18"/>
  <c r="C214" i="18"/>
  <c r="H213" i="18"/>
  <c r="C213" i="18"/>
  <c r="H212" i="18"/>
  <c r="C212" i="18"/>
  <c r="H211" i="18"/>
  <c r="C211" i="18"/>
  <c r="H210" i="18"/>
  <c r="C210" i="18"/>
  <c r="H209" i="18"/>
  <c r="C209" i="18"/>
  <c r="H208" i="18"/>
  <c r="C208" i="18"/>
  <c r="H207" i="18"/>
  <c r="C207" i="18"/>
  <c r="H206" i="18"/>
  <c r="C206" i="18"/>
  <c r="L205" i="18"/>
  <c r="K205" i="18"/>
  <c r="K204" i="18" s="1"/>
  <c r="K195" i="18" s="1"/>
  <c r="J205" i="18"/>
  <c r="I205" i="18"/>
  <c r="G205" i="18"/>
  <c r="G204" i="18" s="1"/>
  <c r="G195" i="18" s="1"/>
  <c r="F205" i="18"/>
  <c r="E205" i="18"/>
  <c r="D205" i="18"/>
  <c r="C205" i="18" s="1"/>
  <c r="I204" i="18"/>
  <c r="E204" i="18"/>
  <c r="H203" i="18"/>
  <c r="C203" i="18"/>
  <c r="H202" i="18"/>
  <c r="C202" i="18"/>
  <c r="H201" i="18"/>
  <c r="C201" i="18"/>
  <c r="H200" i="18"/>
  <c r="C200" i="18"/>
  <c r="H199" i="18"/>
  <c r="C199" i="18"/>
  <c r="L198" i="18"/>
  <c r="L196" i="18" s="1"/>
  <c r="K198" i="18"/>
  <c r="J198" i="18"/>
  <c r="I198" i="18"/>
  <c r="H198" i="18"/>
  <c r="G198" i="18"/>
  <c r="F198" i="18"/>
  <c r="E198" i="18"/>
  <c r="D198" i="18"/>
  <c r="C198" i="18" s="1"/>
  <c r="H197" i="18"/>
  <c r="C197" i="18"/>
  <c r="K196" i="18"/>
  <c r="J196" i="18"/>
  <c r="I196" i="18"/>
  <c r="I195" i="18" s="1"/>
  <c r="G196" i="18"/>
  <c r="F196" i="18"/>
  <c r="E196" i="18"/>
  <c r="E195" i="18" s="1"/>
  <c r="H193" i="18"/>
  <c r="C193" i="18"/>
  <c r="L192" i="18"/>
  <c r="L191" i="18" s="1"/>
  <c r="K192" i="18"/>
  <c r="J192" i="18"/>
  <c r="I192" i="18"/>
  <c r="I191" i="18" s="1"/>
  <c r="H192" i="18"/>
  <c r="G192" i="18"/>
  <c r="F192" i="18"/>
  <c r="E192" i="18"/>
  <c r="E191" i="18" s="1"/>
  <c r="D192" i="18"/>
  <c r="K191" i="18"/>
  <c r="J191" i="18"/>
  <c r="J187" i="18" s="1"/>
  <c r="G191" i="18"/>
  <c r="F191" i="18"/>
  <c r="H190" i="18"/>
  <c r="C190" i="18"/>
  <c r="H189" i="18"/>
  <c r="C189" i="18"/>
  <c r="L188" i="18"/>
  <c r="K188" i="18"/>
  <c r="J188" i="18"/>
  <c r="I188" i="18"/>
  <c r="I187" i="18" s="1"/>
  <c r="H188" i="18"/>
  <c r="G188" i="18"/>
  <c r="F188" i="18"/>
  <c r="E188" i="18"/>
  <c r="E187" i="18" s="1"/>
  <c r="D188" i="18"/>
  <c r="K187" i="18"/>
  <c r="G187" i="18"/>
  <c r="F187" i="18"/>
  <c r="H186" i="18"/>
  <c r="C186" i="18"/>
  <c r="H185" i="18"/>
  <c r="C185" i="18"/>
  <c r="L184" i="18"/>
  <c r="K184" i="18"/>
  <c r="J184" i="18"/>
  <c r="I184" i="18"/>
  <c r="H184" i="18"/>
  <c r="G184" i="18"/>
  <c r="F184" i="18"/>
  <c r="E184" i="18"/>
  <c r="D184" i="18"/>
  <c r="C184" i="18" s="1"/>
  <c r="H183" i="18"/>
  <c r="C183" i="18"/>
  <c r="H182" i="18"/>
  <c r="C182" i="18"/>
  <c r="H181" i="18"/>
  <c r="C181" i="18"/>
  <c r="H180" i="18"/>
  <c r="C180" i="18"/>
  <c r="L179" i="18"/>
  <c r="K179" i="18"/>
  <c r="J179" i="18"/>
  <c r="H179" i="18" s="1"/>
  <c r="I179" i="18"/>
  <c r="G179" i="18"/>
  <c r="F179" i="18"/>
  <c r="E179" i="18"/>
  <c r="D179" i="18"/>
  <c r="H178" i="18"/>
  <c r="C178" i="18"/>
  <c r="H177" i="18"/>
  <c r="C177" i="18"/>
  <c r="H176" i="18"/>
  <c r="C176" i="18"/>
  <c r="L175" i="18"/>
  <c r="K175" i="18"/>
  <c r="K174" i="18" s="1"/>
  <c r="K173" i="18" s="1"/>
  <c r="J175" i="18"/>
  <c r="I175" i="18"/>
  <c r="G175" i="18"/>
  <c r="G174" i="18" s="1"/>
  <c r="G173" i="18" s="1"/>
  <c r="F175" i="18"/>
  <c r="E175" i="18"/>
  <c r="D175" i="18"/>
  <c r="C175" i="18" s="1"/>
  <c r="L174" i="18"/>
  <c r="L173" i="18" s="1"/>
  <c r="I174" i="18"/>
  <c r="I173" i="18" s="1"/>
  <c r="E174" i="18"/>
  <c r="E173" i="18" s="1"/>
  <c r="D174" i="18"/>
  <c r="H172" i="18"/>
  <c r="C172" i="18"/>
  <c r="H171" i="18"/>
  <c r="C171" i="18"/>
  <c r="H170" i="18"/>
  <c r="C170" i="18"/>
  <c r="H169" i="18"/>
  <c r="C169" i="18"/>
  <c r="H168" i="18"/>
  <c r="C168" i="18"/>
  <c r="H167" i="18"/>
  <c r="C167" i="18"/>
  <c r="L166" i="18"/>
  <c r="L165" i="18" s="1"/>
  <c r="K166" i="18"/>
  <c r="J166" i="18"/>
  <c r="I166" i="18"/>
  <c r="I165" i="18" s="1"/>
  <c r="H166" i="18"/>
  <c r="G166" i="18"/>
  <c r="F166" i="18"/>
  <c r="E166" i="18"/>
  <c r="E165" i="18" s="1"/>
  <c r="D166" i="18"/>
  <c r="K165" i="18"/>
  <c r="J165" i="18"/>
  <c r="G165" i="18"/>
  <c r="F165" i="18"/>
  <c r="H164" i="18"/>
  <c r="C164" i="18"/>
  <c r="H163" i="18"/>
  <c r="C163" i="18"/>
  <c r="H162" i="18"/>
  <c r="C162" i="18"/>
  <c r="H161" i="18"/>
  <c r="C161" i="18"/>
  <c r="L160" i="18"/>
  <c r="K160" i="18"/>
  <c r="J160" i="18"/>
  <c r="I160" i="18"/>
  <c r="H160" i="18"/>
  <c r="G160" i="18"/>
  <c r="F160" i="18"/>
  <c r="E160" i="18"/>
  <c r="D160" i="18"/>
  <c r="C160" i="18" s="1"/>
  <c r="H159" i="18"/>
  <c r="C159" i="18"/>
  <c r="H158" i="18"/>
  <c r="C158" i="18"/>
  <c r="H157" i="18"/>
  <c r="C157" i="18"/>
  <c r="H156" i="18"/>
  <c r="C156" i="18"/>
  <c r="H155" i="18"/>
  <c r="C155" i="18"/>
  <c r="H154" i="18"/>
  <c r="C154" i="18"/>
  <c r="H153" i="18"/>
  <c r="C153" i="18"/>
  <c r="H152" i="18"/>
  <c r="C152" i="18"/>
  <c r="L151" i="18"/>
  <c r="K151" i="18"/>
  <c r="J151" i="18"/>
  <c r="H151" i="18" s="1"/>
  <c r="I151" i="18"/>
  <c r="G151" i="18"/>
  <c r="F151" i="18"/>
  <c r="E151" i="18"/>
  <c r="D151" i="18"/>
  <c r="C151" i="18" s="1"/>
  <c r="H150" i="18"/>
  <c r="C150" i="18"/>
  <c r="H149" i="18"/>
  <c r="C149" i="18"/>
  <c r="H148" i="18"/>
  <c r="C148" i="18"/>
  <c r="H147" i="18"/>
  <c r="C147" i="18"/>
  <c r="H146" i="18"/>
  <c r="C146" i="18"/>
  <c r="H145" i="18"/>
  <c r="C145" i="18"/>
  <c r="L144" i="18"/>
  <c r="K144" i="18"/>
  <c r="J144" i="18"/>
  <c r="I144" i="18"/>
  <c r="H144" i="18"/>
  <c r="G144" i="18"/>
  <c r="F144" i="18"/>
  <c r="E144" i="18"/>
  <c r="D144" i="18"/>
  <c r="C144" i="18" s="1"/>
  <c r="H143" i="18"/>
  <c r="C143" i="18"/>
  <c r="H142" i="18"/>
  <c r="C142" i="18"/>
  <c r="L141" i="18"/>
  <c r="K141" i="18"/>
  <c r="J141" i="18"/>
  <c r="H141" i="18" s="1"/>
  <c r="I141" i="18"/>
  <c r="G141" i="18"/>
  <c r="F141" i="18"/>
  <c r="E141" i="18"/>
  <c r="D141" i="18"/>
  <c r="H140" i="18"/>
  <c r="C140" i="18"/>
  <c r="H139" i="18"/>
  <c r="C139" i="18"/>
  <c r="H138" i="18"/>
  <c r="C138" i="18"/>
  <c r="H137" i="18"/>
  <c r="C137" i="18"/>
  <c r="L136" i="18"/>
  <c r="K136" i="18"/>
  <c r="J136" i="18"/>
  <c r="I136" i="18"/>
  <c r="H136" i="18"/>
  <c r="G136" i="18"/>
  <c r="F136" i="18"/>
  <c r="E136" i="18"/>
  <c r="D136" i="18"/>
  <c r="C136" i="18" s="1"/>
  <c r="H135" i="18"/>
  <c r="C135" i="18"/>
  <c r="H134" i="18"/>
  <c r="C134" i="18"/>
  <c r="H133" i="18"/>
  <c r="C133" i="18"/>
  <c r="H132" i="18"/>
  <c r="C132" i="18"/>
  <c r="L131" i="18"/>
  <c r="K131" i="18"/>
  <c r="K130" i="18" s="1"/>
  <c r="J131" i="18"/>
  <c r="I131" i="18"/>
  <c r="G131" i="18"/>
  <c r="G130" i="18" s="1"/>
  <c r="F131" i="18"/>
  <c r="E131" i="18"/>
  <c r="D131" i="18"/>
  <c r="L130" i="18"/>
  <c r="I130" i="18"/>
  <c r="E130" i="18"/>
  <c r="D130" i="18"/>
  <c r="H129" i="18"/>
  <c r="C129" i="18"/>
  <c r="C128" i="18" s="1"/>
  <c r="L128" i="18"/>
  <c r="K128" i="18"/>
  <c r="J128" i="18"/>
  <c r="I128" i="18"/>
  <c r="H128" i="18"/>
  <c r="G128" i="18"/>
  <c r="F128" i="18"/>
  <c r="E128" i="18"/>
  <c r="D128" i="18"/>
  <c r="H127" i="18"/>
  <c r="C127" i="18"/>
  <c r="H126" i="18"/>
  <c r="C126" i="18"/>
  <c r="H125" i="18"/>
  <c r="C125" i="18"/>
  <c r="H124" i="18"/>
  <c r="C124" i="18"/>
  <c r="H123" i="18"/>
  <c r="C123" i="18"/>
  <c r="L122" i="18"/>
  <c r="K122" i="18"/>
  <c r="J122" i="18"/>
  <c r="I122" i="18"/>
  <c r="H122" i="18"/>
  <c r="G122" i="18"/>
  <c r="F122" i="18"/>
  <c r="E122" i="18"/>
  <c r="D122" i="18"/>
  <c r="C122" i="18" s="1"/>
  <c r="H121" i="18"/>
  <c r="C121" i="18"/>
  <c r="H120" i="18"/>
  <c r="C120" i="18"/>
  <c r="H119" i="18"/>
  <c r="C119" i="18"/>
  <c r="H118" i="18"/>
  <c r="C118" i="18"/>
  <c r="H117" i="18"/>
  <c r="C117" i="18"/>
  <c r="L116" i="18"/>
  <c r="K116" i="18"/>
  <c r="J116" i="18"/>
  <c r="I116" i="18"/>
  <c r="H116" i="18"/>
  <c r="G116" i="18"/>
  <c r="F116" i="18"/>
  <c r="E116" i="18"/>
  <c r="D116" i="18"/>
  <c r="C116" i="18" s="1"/>
  <c r="H115" i="18"/>
  <c r="C115" i="18"/>
  <c r="H114" i="18"/>
  <c r="C114" i="18"/>
  <c r="H113" i="18"/>
  <c r="C113" i="18"/>
  <c r="L112" i="18"/>
  <c r="K112" i="18"/>
  <c r="J112" i="18"/>
  <c r="I112" i="18"/>
  <c r="H112" i="18"/>
  <c r="G112" i="18"/>
  <c r="F112" i="18"/>
  <c r="E112" i="18"/>
  <c r="D112" i="18"/>
  <c r="C112" i="18" s="1"/>
  <c r="H111" i="18"/>
  <c r="C111" i="18"/>
  <c r="H110" i="18"/>
  <c r="C110" i="18"/>
  <c r="H109" i="18"/>
  <c r="C109" i="18"/>
  <c r="H108" i="18"/>
  <c r="C108" i="18"/>
  <c r="H107" i="18"/>
  <c r="C107" i="18"/>
  <c r="H106" i="18"/>
  <c r="C106" i="18"/>
  <c r="H105" i="18"/>
  <c r="C105" i="18"/>
  <c r="H104" i="18"/>
  <c r="C104" i="18"/>
  <c r="L103" i="18"/>
  <c r="K103" i="18"/>
  <c r="J103" i="18"/>
  <c r="H103" i="18" s="1"/>
  <c r="I103" i="18"/>
  <c r="G103" i="18"/>
  <c r="F103" i="18"/>
  <c r="E103" i="18"/>
  <c r="D103" i="18"/>
  <c r="C103" i="18" s="1"/>
  <c r="H102" i="18"/>
  <c r="C102" i="18"/>
  <c r="H101" i="18"/>
  <c r="C101" i="18"/>
  <c r="H100" i="18"/>
  <c r="C100" i="18"/>
  <c r="H99" i="18"/>
  <c r="C99" i="18"/>
  <c r="H98" i="18"/>
  <c r="C98" i="18"/>
  <c r="H97" i="18"/>
  <c r="C97" i="18"/>
  <c r="H96" i="18"/>
  <c r="C96" i="18"/>
  <c r="L95" i="18"/>
  <c r="K95" i="18"/>
  <c r="J95" i="18"/>
  <c r="I95" i="18"/>
  <c r="G95" i="18"/>
  <c r="F95" i="18"/>
  <c r="E95" i="18"/>
  <c r="D95" i="18"/>
  <c r="H94" i="18"/>
  <c r="C94" i="18"/>
  <c r="H93" i="18"/>
  <c r="C93" i="18"/>
  <c r="H92" i="18"/>
  <c r="C92" i="18"/>
  <c r="H91" i="18"/>
  <c r="C91" i="18"/>
  <c r="H90" i="18"/>
  <c r="C90" i="18"/>
  <c r="L89" i="18"/>
  <c r="K89" i="18"/>
  <c r="J89" i="18"/>
  <c r="H89" i="18" s="1"/>
  <c r="I89" i="18"/>
  <c r="G89" i="18"/>
  <c r="F89" i="18"/>
  <c r="E89" i="18"/>
  <c r="D89" i="18"/>
  <c r="C89" i="18" s="1"/>
  <c r="H88" i="18"/>
  <c r="C88" i="18"/>
  <c r="H87" i="18"/>
  <c r="C87" i="18"/>
  <c r="H86" i="18"/>
  <c r="C86" i="18"/>
  <c r="H85" i="18"/>
  <c r="C85" i="18"/>
  <c r="L84" i="18"/>
  <c r="K84" i="18"/>
  <c r="J84" i="18"/>
  <c r="I84" i="18"/>
  <c r="I83" i="18" s="1"/>
  <c r="H84" i="18"/>
  <c r="G84" i="18"/>
  <c r="F84" i="18"/>
  <c r="E84" i="18"/>
  <c r="E83" i="18" s="1"/>
  <c r="D84" i="18"/>
  <c r="K83" i="18"/>
  <c r="G83" i="18"/>
  <c r="F83" i="18"/>
  <c r="H82" i="18"/>
  <c r="C82" i="18"/>
  <c r="H81" i="18"/>
  <c r="C81" i="18"/>
  <c r="L80" i="18"/>
  <c r="L76" i="18" s="1"/>
  <c r="K80" i="18"/>
  <c r="J80" i="18"/>
  <c r="I80" i="18"/>
  <c r="H80" i="18"/>
  <c r="G80" i="18"/>
  <c r="F80" i="18"/>
  <c r="E80" i="18"/>
  <c r="D80" i="18"/>
  <c r="C80" i="18" s="1"/>
  <c r="H79" i="18"/>
  <c r="C79" i="18"/>
  <c r="H78" i="18"/>
  <c r="C78" i="18"/>
  <c r="L77" i="18"/>
  <c r="K77" i="18"/>
  <c r="K76" i="18" s="1"/>
  <c r="K75" i="18" s="1"/>
  <c r="J77" i="18"/>
  <c r="I77" i="18"/>
  <c r="G77" i="18"/>
  <c r="G76" i="18" s="1"/>
  <c r="F77" i="18"/>
  <c r="F76" i="18" s="1"/>
  <c r="E77" i="18"/>
  <c r="D77" i="18"/>
  <c r="I76" i="18"/>
  <c r="E76" i="18"/>
  <c r="H74" i="18"/>
  <c r="C74" i="18"/>
  <c r="H73" i="18"/>
  <c r="C73" i="18"/>
  <c r="H72" i="18"/>
  <c r="C72" i="18"/>
  <c r="H71" i="18"/>
  <c r="C71" i="18"/>
  <c r="H70" i="18"/>
  <c r="C70" i="18"/>
  <c r="L69" i="18"/>
  <c r="K69" i="18"/>
  <c r="J69" i="18"/>
  <c r="I69" i="18"/>
  <c r="G69" i="18"/>
  <c r="G67" i="18" s="1"/>
  <c r="F69" i="18"/>
  <c r="E69" i="18"/>
  <c r="D69" i="18"/>
  <c r="C69" i="18"/>
  <c r="H68" i="18"/>
  <c r="C68" i="18"/>
  <c r="L67" i="18"/>
  <c r="K67" i="18"/>
  <c r="J67" i="18"/>
  <c r="I67" i="18"/>
  <c r="F67" i="18"/>
  <c r="E67" i="18"/>
  <c r="D67" i="18"/>
  <c r="H66" i="18"/>
  <c r="C66" i="18"/>
  <c r="H65" i="18"/>
  <c r="C65" i="18"/>
  <c r="H64" i="18"/>
  <c r="C64" i="18"/>
  <c r="H63" i="18"/>
  <c r="C63" i="18"/>
  <c r="H62" i="18"/>
  <c r="C62" i="18"/>
  <c r="H61" i="18"/>
  <c r="C61" i="18"/>
  <c r="H60" i="18"/>
  <c r="C60" i="18"/>
  <c r="H59" i="18"/>
  <c r="C59" i="18"/>
  <c r="L58" i="18"/>
  <c r="L54" i="18" s="1"/>
  <c r="L53" i="18" s="1"/>
  <c r="K58" i="18"/>
  <c r="J58" i="18"/>
  <c r="I58" i="18"/>
  <c r="H58" i="18"/>
  <c r="G58" i="18"/>
  <c r="F58" i="18"/>
  <c r="E58" i="18"/>
  <c r="D58" i="18"/>
  <c r="H57" i="18"/>
  <c r="C57" i="18"/>
  <c r="H56" i="18"/>
  <c r="C56" i="18"/>
  <c r="L55" i="18"/>
  <c r="K55" i="18"/>
  <c r="K54" i="18" s="1"/>
  <c r="K53" i="18" s="1"/>
  <c r="K52" i="18" s="1"/>
  <c r="J55" i="18"/>
  <c r="I55" i="18"/>
  <c r="G55" i="18"/>
  <c r="G54" i="18" s="1"/>
  <c r="G53" i="18" s="1"/>
  <c r="F55" i="18"/>
  <c r="F54" i="18" s="1"/>
  <c r="E55" i="18"/>
  <c r="D55" i="18"/>
  <c r="C55" i="18"/>
  <c r="I54" i="18"/>
  <c r="I53" i="18" s="1"/>
  <c r="E54" i="18"/>
  <c r="E53" i="18" s="1"/>
  <c r="H47" i="18"/>
  <c r="C47" i="18"/>
  <c r="H46" i="18"/>
  <c r="C46" i="18"/>
  <c r="L45" i="18"/>
  <c r="H45" i="18"/>
  <c r="G45" i="18"/>
  <c r="H44" i="18"/>
  <c r="C44" i="18"/>
  <c r="K43" i="18"/>
  <c r="H43" i="18" s="1"/>
  <c r="J43" i="18"/>
  <c r="I43" i="18"/>
  <c r="F43" i="18"/>
  <c r="C43" i="18" s="1"/>
  <c r="E43" i="18"/>
  <c r="D43" i="18"/>
  <c r="H42" i="18"/>
  <c r="C42" i="18"/>
  <c r="I41" i="18"/>
  <c r="H41" i="18"/>
  <c r="D41" i="18"/>
  <c r="C41" i="18" s="1"/>
  <c r="H40" i="18"/>
  <c r="C40" i="18"/>
  <c r="H39" i="18"/>
  <c r="C39" i="18"/>
  <c r="H38" i="18"/>
  <c r="C38" i="18"/>
  <c r="H37" i="18"/>
  <c r="C37" i="18"/>
  <c r="K36" i="18"/>
  <c r="H36" i="18"/>
  <c r="F36" i="18"/>
  <c r="C36" i="18" s="1"/>
  <c r="H35" i="18"/>
  <c r="C35" i="18"/>
  <c r="H34" i="18"/>
  <c r="C34" i="18"/>
  <c r="K33" i="18"/>
  <c r="H33" i="18"/>
  <c r="F33" i="18"/>
  <c r="C33" i="18" s="1"/>
  <c r="H32" i="18"/>
  <c r="C32" i="18"/>
  <c r="K31" i="18"/>
  <c r="F31" i="18"/>
  <c r="C31" i="18"/>
  <c r="H30" i="18"/>
  <c r="C30" i="18"/>
  <c r="H29" i="18"/>
  <c r="C29" i="18"/>
  <c r="H28" i="18"/>
  <c r="C28" i="18"/>
  <c r="K27" i="18"/>
  <c r="H27" i="18"/>
  <c r="F27" i="18"/>
  <c r="H25" i="18"/>
  <c r="C25" i="18"/>
  <c r="C24" i="18"/>
  <c r="H23" i="18"/>
  <c r="C23" i="18"/>
  <c r="H22" i="18"/>
  <c r="C22" i="18"/>
  <c r="L21" i="18"/>
  <c r="K21" i="18"/>
  <c r="K289" i="18" s="1"/>
  <c r="K288" i="18" s="1"/>
  <c r="J21" i="18"/>
  <c r="I21" i="18"/>
  <c r="H21" i="18" s="1"/>
  <c r="G21" i="18"/>
  <c r="G289" i="18" s="1"/>
  <c r="G288" i="18" s="1"/>
  <c r="F21" i="18"/>
  <c r="E21" i="18"/>
  <c r="D21" i="18"/>
  <c r="H298" i="17"/>
  <c r="C298" i="17"/>
  <c r="H297" i="17"/>
  <c r="C297" i="17"/>
  <c r="H296" i="17"/>
  <c r="C296" i="17"/>
  <c r="H295" i="17"/>
  <c r="C295" i="17"/>
  <c r="H294" i="17"/>
  <c r="C294" i="17"/>
  <c r="H293" i="17"/>
  <c r="C293" i="17"/>
  <c r="H292" i="17"/>
  <c r="C292" i="17"/>
  <c r="H291" i="17"/>
  <c r="C291" i="17"/>
  <c r="C290" i="17" s="1"/>
  <c r="L290" i="17"/>
  <c r="K290" i="17"/>
  <c r="J290" i="17"/>
  <c r="I290" i="17"/>
  <c r="H290" i="17"/>
  <c r="G290" i="17"/>
  <c r="F290" i="17"/>
  <c r="E290" i="17"/>
  <c r="D290" i="17"/>
  <c r="K289" i="17"/>
  <c r="K288" i="17" s="1"/>
  <c r="G289" i="17"/>
  <c r="G288" i="17" s="1"/>
  <c r="H285" i="17"/>
  <c r="C285" i="17"/>
  <c r="H284" i="17"/>
  <c r="C284" i="17"/>
  <c r="L283" i="17"/>
  <c r="K283" i="17"/>
  <c r="J283" i="17"/>
  <c r="I283" i="17"/>
  <c r="G283" i="17"/>
  <c r="F283" i="17"/>
  <c r="E283" i="17"/>
  <c r="D283" i="17"/>
  <c r="C283" i="17"/>
  <c r="H282" i="17"/>
  <c r="C282" i="17"/>
  <c r="L281" i="17"/>
  <c r="K281" i="17"/>
  <c r="J281" i="17"/>
  <c r="I281" i="17"/>
  <c r="G281" i="17"/>
  <c r="G269" i="17" s="1"/>
  <c r="F281" i="17"/>
  <c r="E281" i="17"/>
  <c r="D281" i="17"/>
  <c r="C281" i="17"/>
  <c r="H280" i="17"/>
  <c r="C280" i="17"/>
  <c r="H279" i="17"/>
  <c r="C279" i="17"/>
  <c r="H278" i="17"/>
  <c r="C278" i="17"/>
  <c r="H277" i="17"/>
  <c r="C277" i="17"/>
  <c r="L276" i="17"/>
  <c r="K276" i="17"/>
  <c r="J276" i="17"/>
  <c r="I276" i="17"/>
  <c r="H276" i="17" s="1"/>
  <c r="G276" i="17"/>
  <c r="F276" i="17"/>
  <c r="E276" i="17"/>
  <c r="D276" i="17"/>
  <c r="H275" i="17"/>
  <c r="C275" i="17"/>
  <c r="H274" i="17"/>
  <c r="C274" i="17"/>
  <c r="H273" i="17"/>
  <c r="C273" i="17"/>
  <c r="L272" i="17"/>
  <c r="L270" i="17" s="1"/>
  <c r="K272" i="17"/>
  <c r="J272" i="17"/>
  <c r="I272" i="17"/>
  <c r="H272" i="17"/>
  <c r="G272" i="17"/>
  <c r="F272" i="17"/>
  <c r="E272" i="17"/>
  <c r="D272" i="17"/>
  <c r="C272" i="17" s="1"/>
  <c r="H271" i="17"/>
  <c r="C271" i="17"/>
  <c r="K270" i="17"/>
  <c r="J270" i="17"/>
  <c r="G270" i="17"/>
  <c r="F270" i="17"/>
  <c r="K269" i="17"/>
  <c r="J269" i="17"/>
  <c r="F269" i="17"/>
  <c r="H268" i="17"/>
  <c r="C268" i="17"/>
  <c r="H267" i="17"/>
  <c r="C267" i="17"/>
  <c r="H266" i="17"/>
  <c r="C266" i="17"/>
  <c r="H265" i="17"/>
  <c r="C265" i="17"/>
  <c r="L264" i="17"/>
  <c r="K264" i="17"/>
  <c r="J264" i="17"/>
  <c r="I264" i="17"/>
  <c r="H264" i="17" s="1"/>
  <c r="G264" i="17"/>
  <c r="F264" i="17"/>
  <c r="E264" i="17"/>
  <c r="D264" i="17"/>
  <c r="H263" i="17"/>
  <c r="C263" i="17"/>
  <c r="H262" i="17"/>
  <c r="C262" i="17"/>
  <c r="H261" i="17"/>
  <c r="C261" i="17"/>
  <c r="L260" i="17"/>
  <c r="L259" i="17" s="1"/>
  <c r="K260" i="17"/>
  <c r="J260" i="17"/>
  <c r="I260" i="17"/>
  <c r="H260" i="17"/>
  <c r="G260" i="17"/>
  <c r="F260" i="17"/>
  <c r="E260" i="17"/>
  <c r="D260" i="17"/>
  <c r="K259" i="17"/>
  <c r="J259" i="17"/>
  <c r="G259" i="17"/>
  <c r="F259" i="17"/>
  <c r="H258" i="17"/>
  <c r="C258" i="17"/>
  <c r="H257" i="17"/>
  <c r="C257" i="17"/>
  <c r="H256" i="17"/>
  <c r="C256" i="17"/>
  <c r="H255" i="17"/>
  <c r="C255" i="17"/>
  <c r="H254" i="17"/>
  <c r="C254" i="17"/>
  <c r="H253" i="17"/>
  <c r="C253" i="17"/>
  <c r="L252" i="17"/>
  <c r="L251" i="17" s="1"/>
  <c r="K252" i="17"/>
  <c r="J252" i="17"/>
  <c r="I252" i="17"/>
  <c r="I251" i="17" s="1"/>
  <c r="G252" i="17"/>
  <c r="F252" i="17"/>
  <c r="E252" i="17"/>
  <c r="E251" i="17" s="1"/>
  <c r="D252" i="17"/>
  <c r="K251" i="17"/>
  <c r="J251" i="17"/>
  <c r="G251" i="17"/>
  <c r="F251" i="17"/>
  <c r="H250" i="17"/>
  <c r="C250" i="17"/>
  <c r="H249" i="17"/>
  <c r="C249" i="17"/>
  <c r="H248" i="17"/>
  <c r="C248" i="17"/>
  <c r="H247" i="17"/>
  <c r="C247" i="17"/>
  <c r="L246" i="17"/>
  <c r="K246" i="17"/>
  <c r="J246" i="17"/>
  <c r="I246" i="17"/>
  <c r="H246" i="17" s="1"/>
  <c r="G246" i="17"/>
  <c r="F246" i="17"/>
  <c r="E246" i="17"/>
  <c r="D246" i="17"/>
  <c r="H245" i="17"/>
  <c r="C245" i="17"/>
  <c r="H244" i="17"/>
  <c r="C244" i="17"/>
  <c r="H243" i="17"/>
  <c r="C243" i="17"/>
  <c r="H242" i="17"/>
  <c r="C242" i="17"/>
  <c r="H241" i="17"/>
  <c r="C241" i="17"/>
  <c r="H240" i="17"/>
  <c r="C240" i="17"/>
  <c r="H239" i="17"/>
  <c r="C239" i="17"/>
  <c r="L238" i="17"/>
  <c r="L231" i="17" s="1"/>
  <c r="L230" i="17" s="1"/>
  <c r="K238" i="17"/>
  <c r="J238" i="17"/>
  <c r="I238" i="17"/>
  <c r="H238" i="17"/>
  <c r="G238" i="17"/>
  <c r="F238" i="17"/>
  <c r="E238" i="17"/>
  <c r="D238" i="17"/>
  <c r="H237" i="17"/>
  <c r="C237" i="17"/>
  <c r="H236" i="17"/>
  <c r="C236" i="17"/>
  <c r="L235" i="17"/>
  <c r="K235" i="17"/>
  <c r="J235" i="17"/>
  <c r="I235" i="17"/>
  <c r="G235" i="17"/>
  <c r="F235" i="17"/>
  <c r="E235" i="17"/>
  <c r="D235" i="17"/>
  <c r="C235" i="17"/>
  <c r="H234" i="17"/>
  <c r="C234" i="17"/>
  <c r="L233" i="17"/>
  <c r="K233" i="17"/>
  <c r="K231" i="17" s="1"/>
  <c r="J233" i="17"/>
  <c r="I233" i="17"/>
  <c r="G233" i="17"/>
  <c r="F233" i="17"/>
  <c r="F231" i="17" s="1"/>
  <c r="E233" i="17"/>
  <c r="D233" i="17"/>
  <c r="C233" i="17"/>
  <c r="H232" i="17"/>
  <c r="C232" i="17"/>
  <c r="J231" i="17"/>
  <c r="J230" i="17" s="1"/>
  <c r="G231" i="17"/>
  <c r="G230" i="17" s="1"/>
  <c r="H229" i="17"/>
  <c r="C229" i="17"/>
  <c r="H228" i="17"/>
  <c r="C228" i="17"/>
  <c r="L227" i="17"/>
  <c r="K227" i="17"/>
  <c r="J227" i="17"/>
  <c r="I227" i="17"/>
  <c r="G227" i="17"/>
  <c r="F227" i="17"/>
  <c r="E227" i="17"/>
  <c r="D227" i="17"/>
  <c r="C227" i="17"/>
  <c r="H226" i="17"/>
  <c r="C226" i="17"/>
  <c r="H225" i="17"/>
  <c r="C225" i="17"/>
  <c r="H224" i="17"/>
  <c r="C224" i="17"/>
  <c r="H223" i="17"/>
  <c r="C223" i="17"/>
  <c r="H222" i="17"/>
  <c r="C222" i="17"/>
  <c r="H221" i="17"/>
  <c r="C221" i="17"/>
  <c r="H220" i="17"/>
  <c r="C220" i="17"/>
  <c r="H219" i="17"/>
  <c r="C219" i="17"/>
  <c r="H218" i="17"/>
  <c r="C218" i="17"/>
  <c r="H217" i="17"/>
  <c r="C217" i="17"/>
  <c r="L216" i="17"/>
  <c r="K216" i="17"/>
  <c r="J216" i="17"/>
  <c r="I216" i="17"/>
  <c r="H216" i="17" s="1"/>
  <c r="G216" i="17"/>
  <c r="F216" i="17"/>
  <c r="E216" i="17"/>
  <c r="E204" i="17" s="1"/>
  <c r="D216" i="17"/>
  <c r="H215" i="17"/>
  <c r="C215" i="17"/>
  <c r="H214" i="17"/>
  <c r="C214" i="17"/>
  <c r="H213" i="17"/>
  <c r="C213" i="17"/>
  <c r="H212" i="17"/>
  <c r="C212" i="17"/>
  <c r="H211" i="17"/>
  <c r="C211" i="17"/>
  <c r="H210" i="17"/>
  <c r="C210" i="17"/>
  <c r="H209" i="17"/>
  <c r="C209" i="17"/>
  <c r="H208" i="17"/>
  <c r="C208" i="17"/>
  <c r="H207" i="17"/>
  <c r="C207" i="17"/>
  <c r="H206" i="17"/>
  <c r="C206" i="17"/>
  <c r="L205" i="17"/>
  <c r="K205" i="17"/>
  <c r="K204" i="17" s="1"/>
  <c r="K195" i="17" s="1"/>
  <c r="J205" i="17"/>
  <c r="I205" i="17"/>
  <c r="G205" i="17"/>
  <c r="F205" i="17"/>
  <c r="E205" i="17"/>
  <c r="D205" i="17"/>
  <c r="L204" i="17"/>
  <c r="D204" i="17"/>
  <c r="H203" i="17"/>
  <c r="C203" i="17"/>
  <c r="H202" i="17"/>
  <c r="C202" i="17"/>
  <c r="H201" i="17"/>
  <c r="C201" i="17"/>
  <c r="H200" i="17"/>
  <c r="C200" i="17"/>
  <c r="H199" i="17"/>
  <c r="C199" i="17"/>
  <c r="L198" i="17"/>
  <c r="K198" i="17"/>
  <c r="J198" i="17"/>
  <c r="I198" i="17"/>
  <c r="H198" i="17" s="1"/>
  <c r="G198" i="17"/>
  <c r="F198" i="17"/>
  <c r="E198" i="17"/>
  <c r="D198" i="17"/>
  <c r="H197" i="17"/>
  <c r="C197" i="17"/>
  <c r="L196" i="17"/>
  <c r="K196" i="17"/>
  <c r="J196" i="17"/>
  <c r="I196" i="17"/>
  <c r="G196" i="17"/>
  <c r="F196" i="17"/>
  <c r="E196" i="17"/>
  <c r="D196" i="17"/>
  <c r="H193" i="17"/>
  <c r="C193" i="17"/>
  <c r="L192" i="17"/>
  <c r="L191" i="17" s="1"/>
  <c r="K192" i="17"/>
  <c r="J192" i="17"/>
  <c r="I192" i="17"/>
  <c r="I191" i="17" s="1"/>
  <c r="G192" i="17"/>
  <c r="F192" i="17"/>
  <c r="E192" i="17"/>
  <c r="E191" i="17" s="1"/>
  <c r="D192" i="17"/>
  <c r="K191" i="17"/>
  <c r="K187" i="17" s="1"/>
  <c r="J191" i="17"/>
  <c r="J187" i="17" s="1"/>
  <c r="G191" i="17"/>
  <c r="F191" i="17"/>
  <c r="H190" i="17"/>
  <c r="C190" i="17"/>
  <c r="H189" i="17"/>
  <c r="C189" i="17"/>
  <c r="L188" i="17"/>
  <c r="L187" i="17" s="1"/>
  <c r="K188" i="17"/>
  <c r="J188" i="17"/>
  <c r="I188" i="17"/>
  <c r="I187" i="17" s="1"/>
  <c r="H187" i="17" s="1"/>
  <c r="G188" i="17"/>
  <c r="F188" i="17"/>
  <c r="E188" i="17"/>
  <c r="E187" i="17" s="1"/>
  <c r="D188" i="17"/>
  <c r="G187" i="17"/>
  <c r="F187" i="17"/>
  <c r="H186" i="17"/>
  <c r="C186" i="17"/>
  <c r="H185" i="17"/>
  <c r="C185" i="17"/>
  <c r="L184" i="17"/>
  <c r="K184" i="17"/>
  <c r="J184" i="17"/>
  <c r="I184" i="17"/>
  <c r="H184" i="17" s="1"/>
  <c r="G184" i="17"/>
  <c r="F184" i="17"/>
  <c r="E184" i="17"/>
  <c r="D184" i="17"/>
  <c r="H183" i="17"/>
  <c r="C183" i="17"/>
  <c r="H182" i="17"/>
  <c r="C182" i="17"/>
  <c r="H181" i="17"/>
  <c r="C181" i="17"/>
  <c r="H180" i="17"/>
  <c r="C180" i="17"/>
  <c r="L179" i="17"/>
  <c r="K179" i="17"/>
  <c r="J179" i="17"/>
  <c r="I179" i="17"/>
  <c r="G179" i="17"/>
  <c r="C179" i="17" s="1"/>
  <c r="F179" i="17"/>
  <c r="E179" i="17"/>
  <c r="D179" i="17"/>
  <c r="H178" i="17"/>
  <c r="C178" i="17"/>
  <c r="H177" i="17"/>
  <c r="C177" i="17"/>
  <c r="H176" i="17"/>
  <c r="C176" i="17"/>
  <c r="L175" i="17"/>
  <c r="K175" i="17"/>
  <c r="K174" i="17" s="1"/>
  <c r="K173" i="17" s="1"/>
  <c r="J175" i="17"/>
  <c r="I175" i="17"/>
  <c r="G175" i="17"/>
  <c r="F175" i="17"/>
  <c r="E175" i="17"/>
  <c r="D175" i="17"/>
  <c r="L174" i="17"/>
  <c r="L173" i="17" s="1"/>
  <c r="I174" i="17"/>
  <c r="E174" i="17"/>
  <c r="D174" i="17"/>
  <c r="H172" i="17"/>
  <c r="C172" i="17"/>
  <c r="H171" i="17"/>
  <c r="C171" i="17"/>
  <c r="H170" i="17"/>
  <c r="C170" i="17"/>
  <c r="H169" i="17"/>
  <c r="C169" i="17"/>
  <c r="H168" i="17"/>
  <c r="C168" i="17"/>
  <c r="H167" i="17"/>
  <c r="C167" i="17"/>
  <c r="L166" i="17"/>
  <c r="L165" i="17" s="1"/>
  <c r="K166" i="17"/>
  <c r="J166" i="17"/>
  <c r="I166" i="17"/>
  <c r="G166" i="17"/>
  <c r="F166" i="17"/>
  <c r="E166" i="17"/>
  <c r="D166" i="17"/>
  <c r="K165" i="17"/>
  <c r="J165" i="17"/>
  <c r="G165" i="17"/>
  <c r="F165" i="17"/>
  <c r="H164" i="17"/>
  <c r="C164" i="17"/>
  <c r="H163" i="17"/>
  <c r="C163" i="17"/>
  <c r="H162" i="17"/>
  <c r="C162" i="17"/>
  <c r="H161" i="17"/>
  <c r="C161" i="17"/>
  <c r="L160" i="17"/>
  <c r="K160" i="17"/>
  <c r="J160" i="17"/>
  <c r="I160" i="17"/>
  <c r="H160" i="17"/>
  <c r="G160" i="17"/>
  <c r="F160" i="17"/>
  <c r="E160" i="17"/>
  <c r="D160" i="17"/>
  <c r="C160" i="17" s="1"/>
  <c r="H159" i="17"/>
  <c r="C159" i="17"/>
  <c r="H158" i="17"/>
  <c r="C158" i="17"/>
  <c r="H157" i="17"/>
  <c r="C157" i="17"/>
  <c r="H156" i="17"/>
  <c r="C156" i="17"/>
  <c r="H155" i="17"/>
  <c r="C155" i="17"/>
  <c r="H154" i="17"/>
  <c r="C154" i="17"/>
  <c r="H153" i="17"/>
  <c r="C153" i="17"/>
  <c r="H152" i="17"/>
  <c r="C152" i="17"/>
  <c r="L151" i="17"/>
  <c r="K151" i="17"/>
  <c r="J151" i="17"/>
  <c r="I151" i="17"/>
  <c r="G151" i="17"/>
  <c r="F151" i="17"/>
  <c r="E151" i="17"/>
  <c r="D151" i="17"/>
  <c r="C151" i="17"/>
  <c r="H150" i="17"/>
  <c r="C150" i="17"/>
  <c r="H149" i="17"/>
  <c r="C149" i="17"/>
  <c r="H148" i="17"/>
  <c r="C148" i="17"/>
  <c r="H147" i="17"/>
  <c r="C147" i="17"/>
  <c r="H146" i="17"/>
  <c r="C146" i="17"/>
  <c r="H145" i="17"/>
  <c r="C145" i="17"/>
  <c r="L144" i="17"/>
  <c r="K144" i="17"/>
  <c r="J144" i="17"/>
  <c r="I144" i="17"/>
  <c r="G144" i="17"/>
  <c r="F144" i="17"/>
  <c r="E144" i="17"/>
  <c r="D144" i="17"/>
  <c r="H143" i="17"/>
  <c r="C143" i="17"/>
  <c r="H142" i="17"/>
  <c r="C142" i="17"/>
  <c r="L141" i="17"/>
  <c r="K141" i="17"/>
  <c r="J141" i="17"/>
  <c r="I141" i="17"/>
  <c r="G141" i="17"/>
  <c r="F141" i="17"/>
  <c r="C141" i="17" s="1"/>
  <c r="E141" i="17"/>
  <c r="D141" i="17"/>
  <c r="H140" i="17"/>
  <c r="C140" i="17"/>
  <c r="H139" i="17"/>
  <c r="C139" i="17"/>
  <c r="H138" i="17"/>
  <c r="C138" i="17"/>
  <c r="H137" i="17"/>
  <c r="C137" i="17"/>
  <c r="L136" i="17"/>
  <c r="L130" i="17" s="1"/>
  <c r="K136" i="17"/>
  <c r="J136" i="17"/>
  <c r="I136" i="17"/>
  <c r="H136" i="17"/>
  <c r="G136" i="17"/>
  <c r="F136" i="17"/>
  <c r="E136" i="17"/>
  <c r="D136" i="17"/>
  <c r="H135" i="17"/>
  <c r="C135" i="17"/>
  <c r="H134" i="17"/>
  <c r="C134" i="17"/>
  <c r="H133" i="17"/>
  <c r="C133" i="17"/>
  <c r="H132" i="17"/>
  <c r="C132" i="17"/>
  <c r="L131" i="17"/>
  <c r="K131" i="17"/>
  <c r="J131" i="17"/>
  <c r="I131" i="17"/>
  <c r="G131" i="17"/>
  <c r="G130" i="17" s="1"/>
  <c r="F131" i="17"/>
  <c r="E131" i="17"/>
  <c r="D131" i="17"/>
  <c r="C131" i="17"/>
  <c r="E130" i="17"/>
  <c r="H129" i="17"/>
  <c r="C129" i="17"/>
  <c r="C128" i="17" s="1"/>
  <c r="L128" i="17"/>
  <c r="K128" i="17"/>
  <c r="J128" i="17"/>
  <c r="I128" i="17"/>
  <c r="H128" i="17"/>
  <c r="G128" i="17"/>
  <c r="F128" i="17"/>
  <c r="E128" i="17"/>
  <c r="D128" i="17"/>
  <c r="H127" i="17"/>
  <c r="C127" i="17"/>
  <c r="H126" i="17"/>
  <c r="C126" i="17"/>
  <c r="H125" i="17"/>
  <c r="C125" i="17"/>
  <c r="H124" i="17"/>
  <c r="C124" i="17"/>
  <c r="H123" i="17"/>
  <c r="C123" i="17"/>
  <c r="L122" i="17"/>
  <c r="K122" i="17"/>
  <c r="J122" i="17"/>
  <c r="I122" i="17"/>
  <c r="H122" i="17"/>
  <c r="G122" i="17"/>
  <c r="F122" i="17"/>
  <c r="E122" i="17"/>
  <c r="D122" i="17"/>
  <c r="C122" i="17" s="1"/>
  <c r="H121" i="17"/>
  <c r="C121" i="17"/>
  <c r="H120" i="17"/>
  <c r="C120" i="17"/>
  <c r="H119" i="17"/>
  <c r="C119" i="17"/>
  <c r="H118" i="17"/>
  <c r="C118" i="17"/>
  <c r="H117" i="17"/>
  <c r="C117" i="17"/>
  <c r="L116" i="17"/>
  <c r="K116" i="17"/>
  <c r="J116" i="17"/>
  <c r="I116" i="17"/>
  <c r="H116" i="17" s="1"/>
  <c r="G116" i="17"/>
  <c r="F116" i="17"/>
  <c r="E116" i="17"/>
  <c r="D116" i="17"/>
  <c r="H115" i="17"/>
  <c r="C115" i="17"/>
  <c r="H114" i="17"/>
  <c r="C114" i="17"/>
  <c r="H113" i="17"/>
  <c r="C113" i="17"/>
  <c r="L112" i="17"/>
  <c r="K112" i="17"/>
  <c r="J112" i="17"/>
  <c r="I112" i="17"/>
  <c r="H112" i="17" s="1"/>
  <c r="G112" i="17"/>
  <c r="F112" i="17"/>
  <c r="E112" i="17"/>
  <c r="D112" i="17"/>
  <c r="H111" i="17"/>
  <c r="C111" i="17"/>
  <c r="H110" i="17"/>
  <c r="C110" i="17"/>
  <c r="H109" i="17"/>
  <c r="C109" i="17"/>
  <c r="H108" i="17"/>
  <c r="C108" i="17"/>
  <c r="H107" i="17"/>
  <c r="C107" i="17"/>
  <c r="H106" i="17"/>
  <c r="C106" i="17"/>
  <c r="H105" i="17"/>
  <c r="C105" i="17"/>
  <c r="H104" i="17"/>
  <c r="C104" i="17"/>
  <c r="L103" i="17"/>
  <c r="K103" i="17"/>
  <c r="J103" i="17"/>
  <c r="I103" i="17"/>
  <c r="G103" i="17"/>
  <c r="F103" i="17"/>
  <c r="C103" i="17" s="1"/>
  <c r="E103" i="17"/>
  <c r="D103" i="17"/>
  <c r="H102" i="17"/>
  <c r="C102" i="17"/>
  <c r="H101" i="17"/>
  <c r="C101" i="17"/>
  <c r="H100" i="17"/>
  <c r="C100" i="17"/>
  <c r="H99" i="17"/>
  <c r="C99" i="17"/>
  <c r="H98" i="17"/>
  <c r="C98" i="17"/>
  <c r="H97" i="17"/>
  <c r="C97" i="17"/>
  <c r="H96" i="17"/>
  <c r="C96" i="17"/>
  <c r="L95" i="17"/>
  <c r="K95" i="17"/>
  <c r="J95" i="17"/>
  <c r="H95" i="17" s="1"/>
  <c r="I95" i="17"/>
  <c r="G95" i="17"/>
  <c r="F95" i="17"/>
  <c r="E95" i="17"/>
  <c r="D95" i="17"/>
  <c r="C95" i="17"/>
  <c r="H94" i="17"/>
  <c r="C94" i="17"/>
  <c r="H93" i="17"/>
  <c r="C93" i="17"/>
  <c r="H92" i="17"/>
  <c r="C92" i="17"/>
  <c r="H91" i="17"/>
  <c r="C91" i="17"/>
  <c r="H90" i="17"/>
  <c r="C90" i="17"/>
  <c r="L89" i="17"/>
  <c r="K89" i="17"/>
  <c r="K83" i="17" s="1"/>
  <c r="J89" i="17"/>
  <c r="I89" i="17"/>
  <c r="G89" i="17"/>
  <c r="F89" i="17"/>
  <c r="F83" i="17" s="1"/>
  <c r="E89" i="17"/>
  <c r="D89" i="17"/>
  <c r="C89" i="17"/>
  <c r="H88" i="17"/>
  <c r="C88" i="17"/>
  <c r="H87" i="17"/>
  <c r="C87" i="17"/>
  <c r="H86" i="17"/>
  <c r="C86" i="17"/>
  <c r="H85" i="17"/>
  <c r="C85" i="17"/>
  <c r="L84" i="17"/>
  <c r="L83" i="17" s="1"/>
  <c r="K84" i="17"/>
  <c r="J84" i="17"/>
  <c r="I84" i="17"/>
  <c r="G84" i="17"/>
  <c r="F84" i="17"/>
  <c r="E84" i="17"/>
  <c r="D84" i="17"/>
  <c r="D83" i="17"/>
  <c r="H82" i="17"/>
  <c r="C82" i="17"/>
  <c r="H81" i="17"/>
  <c r="C81" i="17"/>
  <c r="L80" i="17"/>
  <c r="K80" i="17"/>
  <c r="J80" i="17"/>
  <c r="I80" i="17"/>
  <c r="G80" i="17"/>
  <c r="F80" i="17"/>
  <c r="E80" i="17"/>
  <c r="D80" i="17"/>
  <c r="D76" i="17" s="1"/>
  <c r="H79" i="17"/>
  <c r="C79" i="17"/>
  <c r="H78" i="17"/>
  <c r="C78" i="17"/>
  <c r="L77" i="17"/>
  <c r="K77" i="17"/>
  <c r="K76" i="17" s="1"/>
  <c r="J77" i="17"/>
  <c r="I77" i="17"/>
  <c r="G77" i="17"/>
  <c r="G76" i="17" s="1"/>
  <c r="F77" i="17"/>
  <c r="C77" i="17" s="1"/>
  <c r="E77" i="17"/>
  <c r="D77" i="17"/>
  <c r="L76" i="17"/>
  <c r="L75" i="17" s="1"/>
  <c r="F76" i="17"/>
  <c r="H74" i="17"/>
  <c r="C74" i="17"/>
  <c r="H73" i="17"/>
  <c r="C73" i="17"/>
  <c r="H72" i="17"/>
  <c r="C72" i="17"/>
  <c r="H71" i="17"/>
  <c r="C71" i="17"/>
  <c r="H70" i="17"/>
  <c r="C70" i="17"/>
  <c r="L69" i="17"/>
  <c r="K69" i="17"/>
  <c r="J69" i="17"/>
  <c r="H69" i="17" s="1"/>
  <c r="I69" i="17"/>
  <c r="G69" i="17"/>
  <c r="F69" i="17"/>
  <c r="F67" i="17" s="1"/>
  <c r="E69" i="17"/>
  <c r="D69" i="17"/>
  <c r="H68" i="17"/>
  <c r="C68" i="17"/>
  <c r="L67" i="17"/>
  <c r="K67" i="17"/>
  <c r="J67" i="17"/>
  <c r="H67" i="17" s="1"/>
  <c r="I67" i="17"/>
  <c r="G67" i="17"/>
  <c r="E67" i="17"/>
  <c r="D67" i="17"/>
  <c r="H66" i="17"/>
  <c r="C66" i="17"/>
  <c r="H65" i="17"/>
  <c r="C65" i="17"/>
  <c r="H64" i="17"/>
  <c r="C64" i="17"/>
  <c r="H63" i="17"/>
  <c r="C63" i="17"/>
  <c r="H62" i="17"/>
  <c r="C62" i="17"/>
  <c r="H61" i="17"/>
  <c r="C61" i="17"/>
  <c r="H60" i="17"/>
  <c r="C60" i="17"/>
  <c r="H59" i="17"/>
  <c r="C59" i="17"/>
  <c r="L58" i="17"/>
  <c r="K58" i="17"/>
  <c r="J58" i="17"/>
  <c r="I58" i="17"/>
  <c r="H58" i="17"/>
  <c r="G58" i="17"/>
  <c r="F58" i="17"/>
  <c r="F54" i="17" s="1"/>
  <c r="F53" i="17" s="1"/>
  <c r="E58" i="17"/>
  <c r="D58" i="17"/>
  <c r="C58" i="17" s="1"/>
  <c r="H57" i="17"/>
  <c r="C57" i="17"/>
  <c r="H56" i="17"/>
  <c r="C56" i="17"/>
  <c r="L55" i="17"/>
  <c r="L54" i="17" s="1"/>
  <c r="L53" i="17" s="1"/>
  <c r="K55" i="17"/>
  <c r="K54" i="17" s="1"/>
  <c r="K53" i="17" s="1"/>
  <c r="J55" i="17"/>
  <c r="I55" i="17"/>
  <c r="H55" i="17"/>
  <c r="G55" i="17"/>
  <c r="G54" i="17" s="1"/>
  <c r="F55" i="17"/>
  <c r="E55" i="17"/>
  <c r="D55" i="17"/>
  <c r="C55" i="17" s="1"/>
  <c r="J54" i="17"/>
  <c r="I54" i="17"/>
  <c r="E54" i="17"/>
  <c r="E53" i="17" s="1"/>
  <c r="D54" i="17"/>
  <c r="J53" i="17"/>
  <c r="G53" i="17"/>
  <c r="D53" i="17"/>
  <c r="H47" i="17"/>
  <c r="C47" i="17"/>
  <c r="H46" i="17"/>
  <c r="C46" i="17"/>
  <c r="L45" i="17"/>
  <c r="H45" i="17"/>
  <c r="G45" i="17"/>
  <c r="C45" i="17" s="1"/>
  <c r="H44" i="17"/>
  <c r="C44" i="17"/>
  <c r="K43" i="17"/>
  <c r="J43" i="17"/>
  <c r="I43" i="17"/>
  <c r="F43" i="17"/>
  <c r="E43" i="17"/>
  <c r="D43" i="17"/>
  <c r="H42" i="17"/>
  <c r="C42" i="17"/>
  <c r="I41" i="17"/>
  <c r="H41" i="17"/>
  <c r="D41" i="17"/>
  <c r="H40" i="17"/>
  <c r="C40" i="17"/>
  <c r="H39" i="17"/>
  <c r="C39" i="17"/>
  <c r="H38" i="17"/>
  <c r="C38" i="17"/>
  <c r="H37" i="17"/>
  <c r="C37" i="17"/>
  <c r="K36" i="17"/>
  <c r="H36" i="17" s="1"/>
  <c r="F36" i="17"/>
  <c r="C36" i="17" s="1"/>
  <c r="H35" i="17"/>
  <c r="C35" i="17"/>
  <c r="H34" i="17"/>
  <c r="C34" i="17"/>
  <c r="K33" i="17"/>
  <c r="F33" i="17"/>
  <c r="C33" i="17" s="1"/>
  <c r="H32" i="17"/>
  <c r="C32" i="17"/>
  <c r="K31" i="17"/>
  <c r="H31" i="17" s="1"/>
  <c r="F31" i="17"/>
  <c r="C31" i="17"/>
  <c r="H30" i="17"/>
  <c r="C30" i="17"/>
  <c r="H29" i="17"/>
  <c r="C29" i="17"/>
  <c r="H28" i="17"/>
  <c r="C28" i="17"/>
  <c r="K27" i="17"/>
  <c r="H27" i="17"/>
  <c r="F27" i="17"/>
  <c r="C27" i="17" s="1"/>
  <c r="F26" i="17"/>
  <c r="H25" i="17"/>
  <c r="C25" i="17"/>
  <c r="C24" i="17"/>
  <c r="H23" i="17"/>
  <c r="C23" i="17"/>
  <c r="H22" i="17"/>
  <c r="C22" i="17"/>
  <c r="L21" i="17"/>
  <c r="L289" i="17" s="1"/>
  <c r="L288" i="17" s="1"/>
  <c r="K21" i="17"/>
  <c r="J21" i="17"/>
  <c r="I21" i="17"/>
  <c r="G21" i="17"/>
  <c r="F21" i="17"/>
  <c r="F289" i="17" s="1"/>
  <c r="F288" i="17" s="1"/>
  <c r="E21" i="17"/>
  <c r="D21" i="17"/>
  <c r="H298" i="16"/>
  <c r="C298" i="16"/>
  <c r="H297" i="16"/>
  <c r="C297" i="16"/>
  <c r="H296" i="16"/>
  <c r="C296" i="16"/>
  <c r="H295" i="16"/>
  <c r="C295" i="16"/>
  <c r="H294" i="16"/>
  <c r="C294" i="16"/>
  <c r="H293" i="16"/>
  <c r="C293" i="16"/>
  <c r="H292" i="16"/>
  <c r="C292" i="16"/>
  <c r="H291" i="16"/>
  <c r="H290" i="16" s="1"/>
  <c r="C291" i="16"/>
  <c r="C290" i="16" s="1"/>
  <c r="L290" i="16"/>
  <c r="K290" i="16"/>
  <c r="J290" i="16"/>
  <c r="I290" i="16"/>
  <c r="G290" i="16"/>
  <c r="F290" i="16"/>
  <c r="E290" i="16"/>
  <c r="D290" i="16"/>
  <c r="L289" i="16"/>
  <c r="K289" i="16"/>
  <c r="K288" i="16" s="1"/>
  <c r="L288" i="16"/>
  <c r="J288" i="16"/>
  <c r="H285" i="16"/>
  <c r="C285" i="16"/>
  <c r="H284" i="16"/>
  <c r="C284" i="16"/>
  <c r="L283" i="16"/>
  <c r="K283" i="16"/>
  <c r="J283" i="16"/>
  <c r="I283" i="16"/>
  <c r="H283" i="16" s="1"/>
  <c r="G283" i="16"/>
  <c r="F283" i="16"/>
  <c r="F289" i="16" s="1"/>
  <c r="F288" i="16" s="1"/>
  <c r="E283" i="16"/>
  <c r="D283" i="16"/>
  <c r="H282" i="16"/>
  <c r="C282" i="16"/>
  <c r="L281" i="16"/>
  <c r="K281" i="16"/>
  <c r="J281" i="16"/>
  <c r="I281" i="16"/>
  <c r="G281" i="16"/>
  <c r="F281" i="16"/>
  <c r="F269" i="16" s="1"/>
  <c r="E281" i="16"/>
  <c r="E269" i="16" s="1"/>
  <c r="D281" i="16"/>
  <c r="H280" i="16"/>
  <c r="C280" i="16"/>
  <c r="H279" i="16"/>
  <c r="C279" i="16"/>
  <c r="H278" i="16"/>
  <c r="C278" i="16"/>
  <c r="H277" i="16"/>
  <c r="C277" i="16"/>
  <c r="L276" i="16"/>
  <c r="K276" i="16"/>
  <c r="H276" i="16" s="1"/>
  <c r="J276" i="16"/>
  <c r="I276" i="16"/>
  <c r="G276" i="16"/>
  <c r="F276" i="16"/>
  <c r="E276" i="16"/>
  <c r="D276" i="16"/>
  <c r="C276" i="16"/>
  <c r="H275" i="16"/>
  <c r="C275" i="16"/>
  <c r="H274" i="16"/>
  <c r="C274" i="16"/>
  <c r="H273" i="16"/>
  <c r="C273" i="16"/>
  <c r="L272" i="16"/>
  <c r="K272" i="16"/>
  <c r="H272" i="16" s="1"/>
  <c r="J272" i="16"/>
  <c r="I272" i="16"/>
  <c r="G272" i="16"/>
  <c r="F272" i="16"/>
  <c r="E272" i="16"/>
  <c r="D272" i="16"/>
  <c r="C272" i="16"/>
  <c r="H271" i="16"/>
  <c r="C271" i="16"/>
  <c r="L270" i="16"/>
  <c r="L269" i="16" s="1"/>
  <c r="K270" i="16"/>
  <c r="K269" i="16" s="1"/>
  <c r="J270" i="16"/>
  <c r="I270" i="16"/>
  <c r="G270" i="16"/>
  <c r="G269" i="16" s="1"/>
  <c r="F270" i="16"/>
  <c r="E270" i="16"/>
  <c r="D270" i="16"/>
  <c r="D269" i="16" s="1"/>
  <c r="C270" i="16"/>
  <c r="J269" i="16"/>
  <c r="I269" i="16"/>
  <c r="H268" i="16"/>
  <c r="C268" i="16"/>
  <c r="H267" i="16"/>
  <c r="C267" i="16"/>
  <c r="H266" i="16"/>
  <c r="C266" i="16"/>
  <c r="H265" i="16"/>
  <c r="C265" i="16"/>
  <c r="L264" i="16"/>
  <c r="K264" i="16"/>
  <c r="J264" i="16"/>
  <c r="I264" i="16"/>
  <c r="H264" i="16"/>
  <c r="G264" i="16"/>
  <c r="F264" i="16"/>
  <c r="E264" i="16"/>
  <c r="D264" i="16"/>
  <c r="H263" i="16"/>
  <c r="C263" i="16"/>
  <c r="H262" i="16"/>
  <c r="C262" i="16"/>
  <c r="H261" i="16"/>
  <c r="C261" i="16"/>
  <c r="L260" i="16"/>
  <c r="K260" i="16"/>
  <c r="K259" i="16" s="1"/>
  <c r="J260" i="16"/>
  <c r="I260" i="16"/>
  <c r="H260" i="16"/>
  <c r="G260" i="16"/>
  <c r="G259" i="16" s="1"/>
  <c r="F260" i="16"/>
  <c r="E260" i="16"/>
  <c r="D260" i="16"/>
  <c r="J259" i="16"/>
  <c r="I259" i="16"/>
  <c r="F259" i="16"/>
  <c r="E259" i="16"/>
  <c r="H258" i="16"/>
  <c r="C258" i="16"/>
  <c r="H257" i="16"/>
  <c r="C257" i="16"/>
  <c r="H256" i="16"/>
  <c r="C256" i="16"/>
  <c r="H255" i="16"/>
  <c r="C255" i="16"/>
  <c r="H254" i="16"/>
  <c r="C254" i="16"/>
  <c r="H253" i="16"/>
  <c r="C253" i="16"/>
  <c r="L252" i="16"/>
  <c r="L251" i="16" s="1"/>
  <c r="K252" i="16"/>
  <c r="K251" i="16" s="1"/>
  <c r="J252" i="16"/>
  <c r="I252" i="16"/>
  <c r="G252" i="16"/>
  <c r="G251" i="16" s="1"/>
  <c r="F252" i="16"/>
  <c r="E252" i="16"/>
  <c r="D252" i="16"/>
  <c r="D251" i="16" s="1"/>
  <c r="C252" i="16"/>
  <c r="J251" i="16"/>
  <c r="I251" i="16"/>
  <c r="F251" i="16"/>
  <c r="E251" i="16"/>
  <c r="H250" i="16"/>
  <c r="C250" i="16"/>
  <c r="H249" i="16"/>
  <c r="C249" i="16"/>
  <c r="H248" i="16"/>
  <c r="C248" i="16"/>
  <c r="H247" i="16"/>
  <c r="C247" i="16"/>
  <c r="L246" i="16"/>
  <c r="K246" i="16"/>
  <c r="J246" i="16"/>
  <c r="I246" i="16"/>
  <c r="H246" i="16"/>
  <c r="G246" i="16"/>
  <c r="F246" i="16"/>
  <c r="E246" i="16"/>
  <c r="D246" i="16"/>
  <c r="H245" i="16"/>
  <c r="C245" i="16"/>
  <c r="H244" i="16"/>
  <c r="C244" i="16"/>
  <c r="H243" i="16"/>
  <c r="C243" i="16"/>
  <c r="H242" i="16"/>
  <c r="C242" i="16"/>
  <c r="H241" i="16"/>
  <c r="C241" i="16"/>
  <c r="H240" i="16"/>
  <c r="C240" i="16"/>
  <c r="H239" i="16"/>
  <c r="C239" i="16"/>
  <c r="L238" i="16"/>
  <c r="K238" i="16"/>
  <c r="K231" i="16" s="1"/>
  <c r="K230" i="16" s="1"/>
  <c r="J238" i="16"/>
  <c r="I238" i="16"/>
  <c r="H238" i="16"/>
  <c r="G238" i="16"/>
  <c r="G231" i="16" s="1"/>
  <c r="F238" i="16"/>
  <c r="E238" i="16"/>
  <c r="D238" i="16"/>
  <c r="H237" i="16"/>
  <c r="C237" i="16"/>
  <c r="H236" i="16"/>
  <c r="C236" i="16"/>
  <c r="L235" i="16"/>
  <c r="K235" i="16"/>
  <c r="J235" i="16"/>
  <c r="I235" i="16"/>
  <c r="I231" i="16" s="1"/>
  <c r="G235" i="16"/>
  <c r="F235" i="16"/>
  <c r="E235" i="16"/>
  <c r="E231" i="16" s="1"/>
  <c r="E230" i="16" s="1"/>
  <c r="D235" i="16"/>
  <c r="H234" i="16"/>
  <c r="C234" i="16"/>
  <c r="L233" i="16"/>
  <c r="K233" i="16"/>
  <c r="J233" i="16"/>
  <c r="I233" i="16"/>
  <c r="H233" i="16" s="1"/>
  <c r="G233" i="16"/>
  <c r="F233" i="16"/>
  <c r="E233" i="16"/>
  <c r="D233" i="16"/>
  <c r="H232" i="16"/>
  <c r="C232" i="16"/>
  <c r="F231" i="16"/>
  <c r="G230" i="16"/>
  <c r="H229" i="16"/>
  <c r="C229" i="16"/>
  <c r="H228" i="16"/>
  <c r="C228" i="16"/>
  <c r="L227" i="16"/>
  <c r="K227" i="16"/>
  <c r="J227" i="16"/>
  <c r="I227" i="16"/>
  <c r="H227" i="16" s="1"/>
  <c r="G227" i="16"/>
  <c r="F227" i="16"/>
  <c r="E227" i="16"/>
  <c r="D227" i="16"/>
  <c r="H226" i="16"/>
  <c r="C226" i="16"/>
  <c r="H225" i="16"/>
  <c r="C225" i="16"/>
  <c r="H224" i="16"/>
  <c r="C224" i="16"/>
  <c r="H223" i="16"/>
  <c r="C223" i="16"/>
  <c r="H222" i="16"/>
  <c r="C222" i="16"/>
  <c r="H221" i="16"/>
  <c r="C221" i="16"/>
  <c r="H220" i="16"/>
  <c r="C220" i="16"/>
  <c r="H219" i="16"/>
  <c r="C219" i="16"/>
  <c r="H218" i="16"/>
  <c r="C218" i="16"/>
  <c r="H217" i="16"/>
  <c r="C217" i="16"/>
  <c r="L216" i="16"/>
  <c r="K216" i="16"/>
  <c r="K204" i="16" s="1"/>
  <c r="J216" i="16"/>
  <c r="I216" i="16"/>
  <c r="H216" i="16"/>
  <c r="G216" i="16"/>
  <c r="F216" i="16"/>
  <c r="E216" i="16"/>
  <c r="D216" i="16"/>
  <c r="H215" i="16"/>
  <c r="C215" i="16"/>
  <c r="H214" i="16"/>
  <c r="C214" i="16"/>
  <c r="H213" i="16"/>
  <c r="C213" i="16"/>
  <c r="H212" i="16"/>
  <c r="C212" i="16"/>
  <c r="H211" i="16"/>
  <c r="C211" i="16"/>
  <c r="H210" i="16"/>
  <c r="C210" i="16"/>
  <c r="H209" i="16"/>
  <c r="C209" i="16"/>
  <c r="H208" i="16"/>
  <c r="C208" i="16"/>
  <c r="H207" i="16"/>
  <c r="C207" i="16"/>
  <c r="H206" i="16"/>
  <c r="C206" i="16"/>
  <c r="L205" i="16"/>
  <c r="K205" i="16"/>
  <c r="J205" i="16"/>
  <c r="I205" i="16"/>
  <c r="G205" i="16"/>
  <c r="F205" i="16"/>
  <c r="E205" i="16"/>
  <c r="E204" i="16" s="1"/>
  <c r="E195" i="16" s="1"/>
  <c r="D205" i="16"/>
  <c r="G204" i="16"/>
  <c r="H203" i="16"/>
  <c r="C203" i="16"/>
  <c r="H202" i="16"/>
  <c r="C202" i="16"/>
  <c r="H201" i="16"/>
  <c r="C201" i="16"/>
  <c r="H200" i="16"/>
  <c r="C200" i="16"/>
  <c r="H199" i="16"/>
  <c r="C199" i="16"/>
  <c r="L198" i="16"/>
  <c r="K198" i="16"/>
  <c r="H198" i="16" s="1"/>
  <c r="J198" i="16"/>
  <c r="I198" i="16"/>
  <c r="G198" i="16"/>
  <c r="F198" i="16"/>
  <c r="E198" i="16"/>
  <c r="D198" i="16"/>
  <c r="C198" i="16"/>
  <c r="H197" i="16"/>
  <c r="C197" i="16"/>
  <c r="L196" i="16"/>
  <c r="K196" i="16"/>
  <c r="J196" i="16"/>
  <c r="I196" i="16"/>
  <c r="G196" i="16"/>
  <c r="F196" i="16"/>
  <c r="E196" i="16"/>
  <c r="D196" i="16"/>
  <c r="C196" i="16"/>
  <c r="H193" i="16"/>
  <c r="C193" i="16"/>
  <c r="L192" i="16"/>
  <c r="K192" i="16"/>
  <c r="K191" i="16" s="1"/>
  <c r="J192" i="16"/>
  <c r="I192" i="16"/>
  <c r="H192" i="16"/>
  <c r="G192" i="16"/>
  <c r="G191" i="16" s="1"/>
  <c r="F192" i="16"/>
  <c r="E192" i="16"/>
  <c r="D192" i="16"/>
  <c r="J191" i="16"/>
  <c r="I191" i="16"/>
  <c r="F191" i="16"/>
  <c r="F187" i="16" s="1"/>
  <c r="E191" i="16"/>
  <c r="E187" i="16" s="1"/>
  <c r="H190" i="16"/>
  <c r="C190" i="16"/>
  <c r="H189" i="16"/>
  <c r="C189" i="16"/>
  <c r="L188" i="16"/>
  <c r="K188" i="16"/>
  <c r="J188" i="16"/>
  <c r="I188" i="16"/>
  <c r="G188" i="16"/>
  <c r="F188" i="16"/>
  <c r="E188" i="16"/>
  <c r="D188" i="16"/>
  <c r="C188" i="16"/>
  <c r="J187" i="16"/>
  <c r="I187" i="16"/>
  <c r="H186" i="16"/>
  <c r="C186" i="16"/>
  <c r="H185" i="16"/>
  <c r="C185" i="16"/>
  <c r="L184" i="16"/>
  <c r="K184" i="16"/>
  <c r="J184" i="16"/>
  <c r="I184" i="16"/>
  <c r="H184" i="16"/>
  <c r="G184" i="16"/>
  <c r="F184" i="16"/>
  <c r="E184" i="16"/>
  <c r="D184" i="16"/>
  <c r="H183" i="16"/>
  <c r="C183" i="16"/>
  <c r="H182" i="16"/>
  <c r="C182" i="16"/>
  <c r="H181" i="16"/>
  <c r="C181" i="16"/>
  <c r="H180" i="16"/>
  <c r="C180" i="16"/>
  <c r="L179" i="16"/>
  <c r="K179" i="16"/>
  <c r="J179" i="16"/>
  <c r="I179" i="16"/>
  <c r="G179" i="16"/>
  <c r="F179" i="16"/>
  <c r="E179" i="16"/>
  <c r="D179" i="16"/>
  <c r="H178" i="16"/>
  <c r="C178" i="16"/>
  <c r="H177" i="16"/>
  <c r="C177" i="16"/>
  <c r="H176" i="16"/>
  <c r="C176" i="16"/>
  <c r="L175" i="16"/>
  <c r="K175" i="16"/>
  <c r="J175" i="16"/>
  <c r="I175" i="16"/>
  <c r="G175" i="16"/>
  <c r="F175" i="16"/>
  <c r="F174" i="16" s="1"/>
  <c r="E175" i="16"/>
  <c r="D175" i="16"/>
  <c r="L174" i="16"/>
  <c r="K174" i="16"/>
  <c r="K173" i="16" s="1"/>
  <c r="G174" i="16"/>
  <c r="D174" i="16"/>
  <c r="F173" i="16"/>
  <c r="H172" i="16"/>
  <c r="C172" i="16"/>
  <c r="H171" i="16"/>
  <c r="C171" i="16"/>
  <c r="H170" i="16"/>
  <c r="C170" i="16"/>
  <c r="H169" i="16"/>
  <c r="C169" i="16"/>
  <c r="H168" i="16"/>
  <c r="C168" i="16"/>
  <c r="H167" i="16"/>
  <c r="C167" i="16"/>
  <c r="L166" i="16"/>
  <c r="L165" i="16" s="1"/>
  <c r="K166" i="16"/>
  <c r="K165" i="16" s="1"/>
  <c r="J166" i="16"/>
  <c r="I166" i="16"/>
  <c r="G166" i="16"/>
  <c r="G165" i="16" s="1"/>
  <c r="F166" i="16"/>
  <c r="E166" i="16"/>
  <c r="D166" i="16"/>
  <c r="D165" i="16" s="1"/>
  <c r="C166" i="16"/>
  <c r="J165" i="16"/>
  <c r="I165" i="16"/>
  <c r="F165" i="16"/>
  <c r="E165" i="16"/>
  <c r="H164" i="16"/>
  <c r="C164" i="16"/>
  <c r="H163" i="16"/>
  <c r="C163" i="16"/>
  <c r="H162" i="16"/>
  <c r="C162" i="16"/>
  <c r="H161" i="16"/>
  <c r="C161" i="16"/>
  <c r="L160" i="16"/>
  <c r="K160" i="16"/>
  <c r="J160" i="16"/>
  <c r="I160" i="16"/>
  <c r="H160" i="16"/>
  <c r="G160" i="16"/>
  <c r="F160" i="16"/>
  <c r="E160" i="16"/>
  <c r="D160" i="16"/>
  <c r="H159" i="16"/>
  <c r="C159" i="16"/>
  <c r="H158" i="16"/>
  <c r="C158" i="16"/>
  <c r="H157" i="16"/>
  <c r="C157" i="16"/>
  <c r="H156" i="16"/>
  <c r="C156" i="16"/>
  <c r="H155" i="16"/>
  <c r="C155" i="16"/>
  <c r="H154" i="16"/>
  <c r="C154" i="16"/>
  <c r="H153" i="16"/>
  <c r="C153" i="16"/>
  <c r="H152" i="16"/>
  <c r="C152" i="16"/>
  <c r="L151" i="16"/>
  <c r="K151" i="16"/>
  <c r="J151" i="16"/>
  <c r="I151" i="16"/>
  <c r="G151" i="16"/>
  <c r="F151" i="16"/>
  <c r="E151" i="16"/>
  <c r="D151" i="16"/>
  <c r="H150" i="16"/>
  <c r="C150" i="16"/>
  <c r="H149" i="16"/>
  <c r="C149" i="16"/>
  <c r="H148" i="16"/>
  <c r="C148" i="16"/>
  <c r="H147" i="16"/>
  <c r="C147" i="16"/>
  <c r="H146" i="16"/>
  <c r="C146" i="16"/>
  <c r="H145" i="16"/>
  <c r="C145" i="16"/>
  <c r="L144" i="16"/>
  <c r="K144" i="16"/>
  <c r="H144" i="16" s="1"/>
  <c r="J144" i="16"/>
  <c r="I144" i="16"/>
  <c r="G144" i="16"/>
  <c r="F144" i="16"/>
  <c r="E144" i="16"/>
  <c r="D144" i="16"/>
  <c r="C144" i="16"/>
  <c r="H143" i="16"/>
  <c r="C143" i="16"/>
  <c r="H142" i="16"/>
  <c r="C142" i="16"/>
  <c r="L141" i="16"/>
  <c r="K141" i="16"/>
  <c r="J141" i="16"/>
  <c r="I141" i="16"/>
  <c r="H141" i="16" s="1"/>
  <c r="G141" i="16"/>
  <c r="F141" i="16"/>
  <c r="E141" i="16"/>
  <c r="D141" i="16"/>
  <c r="H140" i="16"/>
  <c r="C140" i="16"/>
  <c r="H139" i="16"/>
  <c r="C139" i="16"/>
  <c r="H138" i="16"/>
  <c r="C138" i="16"/>
  <c r="H137" i="16"/>
  <c r="C137" i="16"/>
  <c r="L136" i="16"/>
  <c r="K136" i="16"/>
  <c r="K130" i="16" s="1"/>
  <c r="J136" i="16"/>
  <c r="I136" i="16"/>
  <c r="H136" i="16"/>
  <c r="G136" i="16"/>
  <c r="F136" i="16"/>
  <c r="E136" i="16"/>
  <c r="D136" i="16"/>
  <c r="H135" i="16"/>
  <c r="C135" i="16"/>
  <c r="H134" i="16"/>
  <c r="C134" i="16"/>
  <c r="H133" i="16"/>
  <c r="C133" i="16"/>
  <c r="H132" i="16"/>
  <c r="C132" i="16"/>
  <c r="L131" i="16"/>
  <c r="K131" i="16"/>
  <c r="J131" i="16"/>
  <c r="I131" i="16"/>
  <c r="G131" i="16"/>
  <c r="F131" i="16"/>
  <c r="E131" i="16"/>
  <c r="D131" i="16"/>
  <c r="G130" i="16"/>
  <c r="H129" i="16"/>
  <c r="C129" i="16"/>
  <c r="L128" i="16"/>
  <c r="K128" i="16"/>
  <c r="J128" i="16"/>
  <c r="I128" i="16"/>
  <c r="H128" i="16"/>
  <c r="G128" i="16"/>
  <c r="F128" i="16"/>
  <c r="E128" i="16"/>
  <c r="D128" i="16"/>
  <c r="C128" i="16"/>
  <c r="H127" i="16"/>
  <c r="C127" i="16"/>
  <c r="H126" i="16"/>
  <c r="C126" i="16"/>
  <c r="H125" i="16"/>
  <c r="C125" i="16"/>
  <c r="H124" i="16"/>
  <c r="C124" i="16"/>
  <c r="H123" i="16"/>
  <c r="C123" i="16"/>
  <c r="L122" i="16"/>
  <c r="K122" i="16"/>
  <c r="H122" i="16" s="1"/>
  <c r="J122" i="16"/>
  <c r="I122" i="16"/>
  <c r="G122" i="16"/>
  <c r="F122" i="16"/>
  <c r="E122" i="16"/>
  <c r="D122" i="16"/>
  <c r="C122" i="16"/>
  <c r="H121" i="16"/>
  <c r="C121" i="16"/>
  <c r="H120" i="16"/>
  <c r="C120" i="16"/>
  <c r="H119" i="16"/>
  <c r="C119" i="16"/>
  <c r="H118" i="16"/>
  <c r="C118" i="16"/>
  <c r="H117" i="16"/>
  <c r="C117" i="16"/>
  <c r="L116" i="16"/>
  <c r="K116" i="16"/>
  <c r="H116" i="16" s="1"/>
  <c r="J116" i="16"/>
  <c r="I116" i="16"/>
  <c r="G116" i="16"/>
  <c r="F116" i="16"/>
  <c r="E116" i="16"/>
  <c r="D116" i="16"/>
  <c r="C116" i="16"/>
  <c r="H115" i="16"/>
  <c r="C115" i="16"/>
  <c r="H114" i="16"/>
  <c r="C114" i="16"/>
  <c r="H113" i="16"/>
  <c r="C113" i="16"/>
  <c r="L112" i="16"/>
  <c r="K112" i="16"/>
  <c r="H112" i="16" s="1"/>
  <c r="J112" i="16"/>
  <c r="I112" i="16"/>
  <c r="G112" i="16"/>
  <c r="F112" i="16"/>
  <c r="E112" i="16"/>
  <c r="D112" i="16"/>
  <c r="C112" i="16"/>
  <c r="H111" i="16"/>
  <c r="C111" i="16"/>
  <c r="H110" i="16"/>
  <c r="C110" i="16"/>
  <c r="H109" i="16"/>
  <c r="C109" i="16"/>
  <c r="H108" i="16"/>
  <c r="C108" i="16"/>
  <c r="H107" i="16"/>
  <c r="C107" i="16"/>
  <c r="H106" i="16"/>
  <c r="C106" i="16"/>
  <c r="H105" i="16"/>
  <c r="C105" i="16"/>
  <c r="H104" i="16"/>
  <c r="C104" i="16"/>
  <c r="L103" i="16"/>
  <c r="K103" i="16"/>
  <c r="J103" i="16"/>
  <c r="I103" i="16"/>
  <c r="H103" i="16" s="1"/>
  <c r="G103" i="16"/>
  <c r="F103" i="16"/>
  <c r="E103" i="16"/>
  <c r="D103" i="16"/>
  <c r="H102" i="16"/>
  <c r="C102" i="16"/>
  <c r="H101" i="16"/>
  <c r="C101" i="16"/>
  <c r="H100" i="16"/>
  <c r="C100" i="16"/>
  <c r="H99" i="16"/>
  <c r="C99" i="16"/>
  <c r="H98" i="16"/>
  <c r="C98" i="16"/>
  <c r="H97" i="16"/>
  <c r="C97" i="16"/>
  <c r="H96" i="16"/>
  <c r="C96" i="16"/>
  <c r="L95" i="16"/>
  <c r="K95" i="16"/>
  <c r="J95" i="16"/>
  <c r="I95" i="16"/>
  <c r="I83" i="16" s="1"/>
  <c r="G95" i="16"/>
  <c r="F95" i="16"/>
  <c r="E95" i="16"/>
  <c r="E83" i="16" s="1"/>
  <c r="D95" i="16"/>
  <c r="H94" i="16"/>
  <c r="C94" i="16"/>
  <c r="H93" i="16"/>
  <c r="C93" i="16"/>
  <c r="H92" i="16"/>
  <c r="C92" i="16"/>
  <c r="H91" i="16"/>
  <c r="C91" i="16"/>
  <c r="H90" i="16"/>
  <c r="C90" i="16"/>
  <c r="L89" i="16"/>
  <c r="K89" i="16"/>
  <c r="J89" i="16"/>
  <c r="I89" i="16"/>
  <c r="H89" i="16" s="1"/>
  <c r="G89" i="16"/>
  <c r="F89" i="16"/>
  <c r="E89" i="16"/>
  <c r="D89" i="16"/>
  <c r="H88" i="16"/>
  <c r="C88" i="16"/>
  <c r="H87" i="16"/>
  <c r="C87" i="16"/>
  <c r="H86" i="16"/>
  <c r="C86" i="16"/>
  <c r="H85" i="16"/>
  <c r="C85" i="16"/>
  <c r="L84" i="16"/>
  <c r="K84" i="16"/>
  <c r="K83" i="16" s="1"/>
  <c r="J84" i="16"/>
  <c r="I84" i="16"/>
  <c r="H84" i="16"/>
  <c r="G84" i="16"/>
  <c r="G83" i="16" s="1"/>
  <c r="F84" i="16"/>
  <c r="E84" i="16"/>
  <c r="D84" i="16"/>
  <c r="F83" i="16"/>
  <c r="H82" i="16"/>
  <c r="C82" i="16"/>
  <c r="H81" i="16"/>
  <c r="C81" i="16"/>
  <c r="L80" i="16"/>
  <c r="K80" i="16"/>
  <c r="H80" i="16" s="1"/>
  <c r="J80" i="16"/>
  <c r="I80" i="16"/>
  <c r="G80" i="16"/>
  <c r="F80" i="16"/>
  <c r="E80" i="16"/>
  <c r="D80" i="16"/>
  <c r="C80" i="16"/>
  <c r="H79" i="16"/>
  <c r="C79" i="16"/>
  <c r="H78" i="16"/>
  <c r="C78" i="16"/>
  <c r="L77" i="16"/>
  <c r="K77" i="16"/>
  <c r="J77" i="16"/>
  <c r="J76" i="16" s="1"/>
  <c r="I77" i="16"/>
  <c r="G77" i="16"/>
  <c r="F77" i="16"/>
  <c r="F76" i="16" s="1"/>
  <c r="E77" i="16"/>
  <c r="E76" i="16" s="1"/>
  <c r="D77" i="16"/>
  <c r="L76" i="16"/>
  <c r="K76" i="16"/>
  <c r="G76" i="16"/>
  <c r="D76" i="16"/>
  <c r="H74" i="16"/>
  <c r="C74" i="16"/>
  <c r="H73" i="16"/>
  <c r="C73" i="16"/>
  <c r="H72" i="16"/>
  <c r="C72" i="16"/>
  <c r="H71" i="16"/>
  <c r="C71" i="16"/>
  <c r="H70" i="16"/>
  <c r="C70" i="16"/>
  <c r="L69" i="16"/>
  <c r="K69" i="16"/>
  <c r="J69" i="16"/>
  <c r="I69" i="16"/>
  <c r="H69" i="16" s="1"/>
  <c r="G69" i="16"/>
  <c r="F69" i="16"/>
  <c r="F67" i="16" s="1"/>
  <c r="E69" i="16"/>
  <c r="D69" i="16"/>
  <c r="H68" i="16"/>
  <c r="C68" i="16"/>
  <c r="L67" i="16"/>
  <c r="K67" i="16"/>
  <c r="J67" i="16"/>
  <c r="I67" i="16"/>
  <c r="G67" i="16"/>
  <c r="E67" i="16"/>
  <c r="E53" i="16" s="1"/>
  <c r="D67" i="16"/>
  <c r="H66" i="16"/>
  <c r="C66" i="16"/>
  <c r="H65" i="16"/>
  <c r="C65" i="16"/>
  <c r="H64" i="16"/>
  <c r="C64" i="16"/>
  <c r="H63" i="16"/>
  <c r="C63" i="16"/>
  <c r="H62" i="16"/>
  <c r="C62" i="16"/>
  <c r="H61" i="16"/>
  <c r="C61" i="16"/>
  <c r="H60" i="16"/>
  <c r="C60" i="16"/>
  <c r="H59" i="16"/>
  <c r="C59" i="16"/>
  <c r="L58" i="16"/>
  <c r="K58" i="16"/>
  <c r="H58" i="16" s="1"/>
  <c r="J58" i="16"/>
  <c r="I58" i="16"/>
  <c r="G58" i="16"/>
  <c r="F58" i="16"/>
  <c r="E58" i="16"/>
  <c r="D58" i="16"/>
  <c r="C58" i="16"/>
  <c r="H57" i="16"/>
  <c r="C57" i="16"/>
  <c r="H56" i="16"/>
  <c r="C56" i="16"/>
  <c r="L55" i="16"/>
  <c r="K55" i="16"/>
  <c r="J55" i="16"/>
  <c r="J54" i="16" s="1"/>
  <c r="I55" i="16"/>
  <c r="G55" i="16"/>
  <c r="F55" i="16"/>
  <c r="F54" i="16" s="1"/>
  <c r="E55" i="16"/>
  <c r="E54" i="16" s="1"/>
  <c r="D55" i="16"/>
  <c r="L54" i="16"/>
  <c r="L53" i="16" s="1"/>
  <c r="K54" i="16"/>
  <c r="K53" i="16" s="1"/>
  <c r="G54" i="16"/>
  <c r="G53" i="16" s="1"/>
  <c r="D54" i="16"/>
  <c r="F53" i="16"/>
  <c r="H47" i="16"/>
  <c r="C47" i="16"/>
  <c r="H46" i="16"/>
  <c r="C46" i="16"/>
  <c r="L45" i="16"/>
  <c r="G45" i="16"/>
  <c r="C45" i="16"/>
  <c r="H44" i="16"/>
  <c r="C44" i="16"/>
  <c r="K43" i="16"/>
  <c r="J43" i="16"/>
  <c r="I43" i="16"/>
  <c r="F43" i="16"/>
  <c r="E43" i="16"/>
  <c r="E20" i="16" s="1"/>
  <c r="D43" i="16"/>
  <c r="C43" i="16" s="1"/>
  <c r="H42" i="16"/>
  <c r="C42" i="16"/>
  <c r="I41" i="16"/>
  <c r="H41" i="16" s="1"/>
  <c r="D41" i="16"/>
  <c r="H40" i="16"/>
  <c r="C40" i="16"/>
  <c r="H39" i="16"/>
  <c r="C39" i="16"/>
  <c r="H38" i="16"/>
  <c r="C38" i="16"/>
  <c r="H37" i="16"/>
  <c r="C37" i="16"/>
  <c r="K36" i="16"/>
  <c r="H36" i="16" s="1"/>
  <c r="F36" i="16"/>
  <c r="C36" i="16"/>
  <c r="H35" i="16"/>
  <c r="C35" i="16"/>
  <c r="H34" i="16"/>
  <c r="C34" i="16"/>
  <c r="K33" i="16"/>
  <c r="H33" i="16" s="1"/>
  <c r="F33" i="16"/>
  <c r="C33" i="16"/>
  <c r="H32" i="16"/>
  <c r="C32" i="16"/>
  <c r="K31" i="16"/>
  <c r="K26" i="16" s="1"/>
  <c r="H26" i="16" s="1"/>
  <c r="H31" i="16"/>
  <c r="F31" i="16"/>
  <c r="C31" i="16" s="1"/>
  <c r="H30" i="16"/>
  <c r="C30" i="16"/>
  <c r="H29" i="16"/>
  <c r="C29" i="16"/>
  <c r="H28" i="16"/>
  <c r="C28" i="16"/>
  <c r="K27" i="16"/>
  <c r="H27" i="16" s="1"/>
  <c r="F27" i="16"/>
  <c r="H25" i="16"/>
  <c r="C25" i="16"/>
  <c r="C24" i="16"/>
  <c r="H23" i="16"/>
  <c r="C23" i="16"/>
  <c r="H22" i="16"/>
  <c r="C22" i="16"/>
  <c r="L21" i="16"/>
  <c r="L20" i="16" s="1"/>
  <c r="K21" i="16"/>
  <c r="J21" i="16"/>
  <c r="J289" i="16" s="1"/>
  <c r="I21" i="16"/>
  <c r="H21" i="16"/>
  <c r="H289" i="16" s="1"/>
  <c r="G21" i="16"/>
  <c r="F21" i="16"/>
  <c r="E21" i="16"/>
  <c r="D21" i="16"/>
  <c r="C21" i="16" s="1"/>
  <c r="H298" i="15"/>
  <c r="C298" i="15"/>
  <c r="H297" i="15"/>
  <c r="C297" i="15"/>
  <c r="H296" i="15"/>
  <c r="C296" i="15"/>
  <c r="H295" i="15"/>
  <c r="C295" i="15"/>
  <c r="H294" i="15"/>
  <c r="C294" i="15"/>
  <c r="H293" i="15"/>
  <c r="C293" i="15"/>
  <c r="H292" i="15"/>
  <c r="C292" i="15"/>
  <c r="H291" i="15"/>
  <c r="C291" i="15"/>
  <c r="L290" i="15"/>
  <c r="K290" i="15"/>
  <c r="J290" i="15"/>
  <c r="I290" i="15"/>
  <c r="H290" i="15"/>
  <c r="G290" i="15"/>
  <c r="F290" i="15"/>
  <c r="E290" i="15"/>
  <c r="D290" i="15"/>
  <c r="C290" i="15"/>
  <c r="E289" i="15"/>
  <c r="E288" i="15" s="1"/>
  <c r="L288" i="15"/>
  <c r="D288" i="15"/>
  <c r="H285" i="15"/>
  <c r="C285" i="15"/>
  <c r="H284" i="15"/>
  <c r="C284" i="15"/>
  <c r="L283" i="15"/>
  <c r="K283" i="15"/>
  <c r="J283" i="15"/>
  <c r="I283" i="15"/>
  <c r="G283" i="15"/>
  <c r="F283" i="15"/>
  <c r="E283" i="15"/>
  <c r="D283" i="15"/>
  <c r="C283" i="15" s="1"/>
  <c r="H282" i="15"/>
  <c r="C282" i="15"/>
  <c r="L281" i="15"/>
  <c r="K281" i="15"/>
  <c r="J281" i="15"/>
  <c r="I281" i="15"/>
  <c r="G281" i="15"/>
  <c r="F281" i="15"/>
  <c r="E281" i="15"/>
  <c r="D281" i="15"/>
  <c r="H280" i="15"/>
  <c r="C280" i="15"/>
  <c r="H279" i="15"/>
  <c r="C279" i="15"/>
  <c r="H278" i="15"/>
  <c r="C278" i="15"/>
  <c r="H277" i="15"/>
  <c r="C277" i="15"/>
  <c r="L276" i="15"/>
  <c r="K276" i="15"/>
  <c r="H276" i="15" s="1"/>
  <c r="J276" i="15"/>
  <c r="I276" i="15"/>
  <c r="G276" i="15"/>
  <c r="F276" i="15"/>
  <c r="E276" i="15"/>
  <c r="D276" i="15"/>
  <c r="C276" i="15"/>
  <c r="H275" i="15"/>
  <c r="C275" i="15"/>
  <c r="H274" i="15"/>
  <c r="C274" i="15"/>
  <c r="H273" i="15"/>
  <c r="C273" i="15"/>
  <c r="L272" i="15"/>
  <c r="K272" i="15"/>
  <c r="H272" i="15" s="1"/>
  <c r="J272" i="15"/>
  <c r="I272" i="15"/>
  <c r="G272" i="15"/>
  <c r="F272" i="15"/>
  <c r="E272" i="15"/>
  <c r="D272" i="15"/>
  <c r="C272" i="15"/>
  <c r="H271" i="15"/>
  <c r="C271" i="15"/>
  <c r="L270" i="15"/>
  <c r="L269" i="15" s="1"/>
  <c r="J270" i="15"/>
  <c r="I270" i="15"/>
  <c r="G270" i="15"/>
  <c r="G269" i="15" s="1"/>
  <c r="F270" i="15"/>
  <c r="E270" i="15"/>
  <c r="D270" i="15"/>
  <c r="D269" i="15" s="1"/>
  <c r="C270" i="15"/>
  <c r="J269" i="15"/>
  <c r="I269" i="15"/>
  <c r="E269" i="15"/>
  <c r="H268" i="15"/>
  <c r="C268" i="15"/>
  <c r="H267" i="15"/>
  <c r="C267" i="15"/>
  <c r="H266" i="15"/>
  <c r="C266" i="15"/>
  <c r="H265" i="15"/>
  <c r="C265" i="15"/>
  <c r="L264" i="15"/>
  <c r="K264" i="15"/>
  <c r="J264" i="15"/>
  <c r="I264" i="15"/>
  <c r="H264" i="15"/>
  <c r="G264" i="15"/>
  <c r="F264" i="15"/>
  <c r="E264" i="15"/>
  <c r="D264" i="15"/>
  <c r="C264" i="15" s="1"/>
  <c r="H263" i="15"/>
  <c r="C263" i="15"/>
  <c r="H262" i="15"/>
  <c r="C262" i="15"/>
  <c r="H261" i="15"/>
  <c r="C261" i="15"/>
  <c r="L260" i="15"/>
  <c r="L259" i="15" s="1"/>
  <c r="K260" i="15"/>
  <c r="K259" i="15" s="1"/>
  <c r="J260" i="15"/>
  <c r="I260" i="15"/>
  <c r="H260" i="15"/>
  <c r="G260" i="15"/>
  <c r="G259" i="15" s="1"/>
  <c r="F260" i="15"/>
  <c r="E260" i="15"/>
  <c r="D260" i="15"/>
  <c r="D259" i="15" s="1"/>
  <c r="J259" i="15"/>
  <c r="I259" i="15"/>
  <c r="H259" i="15" s="1"/>
  <c r="F259" i="15"/>
  <c r="E259" i="15"/>
  <c r="H258" i="15"/>
  <c r="C258" i="15"/>
  <c r="H257" i="15"/>
  <c r="C257" i="15"/>
  <c r="H256" i="15"/>
  <c r="C256" i="15"/>
  <c r="H255" i="15"/>
  <c r="C255" i="15"/>
  <c r="H254" i="15"/>
  <c r="C254" i="15"/>
  <c r="H253" i="15"/>
  <c r="C253" i="15"/>
  <c r="L252" i="15"/>
  <c r="L251" i="15" s="1"/>
  <c r="K252" i="15"/>
  <c r="J252" i="15"/>
  <c r="I252" i="15"/>
  <c r="G252" i="15"/>
  <c r="G251" i="15" s="1"/>
  <c r="F252" i="15"/>
  <c r="E252" i="15"/>
  <c r="D252" i="15"/>
  <c r="D251" i="15" s="1"/>
  <c r="C252" i="15"/>
  <c r="J251" i="15"/>
  <c r="I251" i="15"/>
  <c r="F251" i="15"/>
  <c r="E251" i="15"/>
  <c r="H250" i="15"/>
  <c r="C250" i="15"/>
  <c r="H249" i="15"/>
  <c r="C249" i="15"/>
  <c r="H248" i="15"/>
  <c r="C248" i="15"/>
  <c r="H247" i="15"/>
  <c r="C247" i="15"/>
  <c r="L246" i="15"/>
  <c r="K246" i="15"/>
  <c r="J246" i="15"/>
  <c r="H246" i="15" s="1"/>
  <c r="I246" i="15"/>
  <c r="G246" i="15"/>
  <c r="F246" i="15"/>
  <c r="E246" i="15"/>
  <c r="D246" i="15"/>
  <c r="C246" i="15"/>
  <c r="H245" i="15"/>
  <c r="C245" i="15"/>
  <c r="H244" i="15"/>
  <c r="C244" i="15"/>
  <c r="H243" i="15"/>
  <c r="C243" i="15"/>
  <c r="H242" i="15"/>
  <c r="C242" i="15"/>
  <c r="H241" i="15"/>
  <c r="C241" i="15"/>
  <c r="H240" i="15"/>
  <c r="C240" i="15"/>
  <c r="H239" i="15"/>
  <c r="C239" i="15"/>
  <c r="L238" i="15"/>
  <c r="K238" i="15"/>
  <c r="K231" i="15" s="1"/>
  <c r="J238" i="15"/>
  <c r="I238" i="15"/>
  <c r="G238" i="15"/>
  <c r="G231" i="15" s="1"/>
  <c r="G230" i="15" s="1"/>
  <c r="F238" i="15"/>
  <c r="F231" i="15" s="1"/>
  <c r="E238" i="15"/>
  <c r="D238" i="15"/>
  <c r="C238" i="15"/>
  <c r="H237" i="15"/>
  <c r="C237" i="15"/>
  <c r="H236" i="15"/>
  <c r="C236" i="15"/>
  <c r="L235" i="15"/>
  <c r="K235" i="15"/>
  <c r="J235" i="15"/>
  <c r="I235" i="15"/>
  <c r="G235" i="15"/>
  <c r="F235" i="15"/>
  <c r="E235" i="15"/>
  <c r="D235" i="15"/>
  <c r="H234" i="15"/>
  <c r="C234" i="15"/>
  <c r="L233" i="15"/>
  <c r="K233" i="15"/>
  <c r="J233" i="15"/>
  <c r="I233" i="15"/>
  <c r="H233" i="15"/>
  <c r="G233" i="15"/>
  <c r="F233" i="15"/>
  <c r="E233" i="15"/>
  <c r="D233" i="15"/>
  <c r="H232" i="15"/>
  <c r="C232" i="15"/>
  <c r="J231" i="15"/>
  <c r="E231" i="15"/>
  <c r="E230" i="15" s="1"/>
  <c r="J230" i="15"/>
  <c r="H229" i="15"/>
  <c r="C229" i="15"/>
  <c r="H228" i="15"/>
  <c r="C228" i="15"/>
  <c r="L227" i="15"/>
  <c r="K227" i="15"/>
  <c r="J227" i="15"/>
  <c r="I227" i="15"/>
  <c r="G227" i="15"/>
  <c r="F227" i="15"/>
  <c r="E227" i="15"/>
  <c r="D227" i="15"/>
  <c r="H226" i="15"/>
  <c r="C226" i="15"/>
  <c r="H225" i="15"/>
  <c r="C225" i="15"/>
  <c r="H224" i="15"/>
  <c r="C224" i="15"/>
  <c r="H223" i="15"/>
  <c r="C223" i="15"/>
  <c r="H222" i="15"/>
  <c r="C222" i="15"/>
  <c r="H221" i="15"/>
  <c r="C221" i="15"/>
  <c r="H220" i="15"/>
  <c r="C220" i="15"/>
  <c r="H219" i="15"/>
  <c r="C219" i="15"/>
  <c r="H218" i="15"/>
  <c r="C218" i="15"/>
  <c r="H217" i="15"/>
  <c r="C217" i="15"/>
  <c r="L216" i="15"/>
  <c r="K216" i="15"/>
  <c r="K204" i="15" s="1"/>
  <c r="J216" i="15"/>
  <c r="H216" i="15" s="1"/>
  <c r="I216" i="15"/>
  <c r="G216" i="15"/>
  <c r="G204" i="15" s="1"/>
  <c r="F216" i="15"/>
  <c r="F204" i="15" s="1"/>
  <c r="F195" i="15" s="1"/>
  <c r="E216" i="15"/>
  <c r="D216" i="15"/>
  <c r="C216" i="15"/>
  <c r="H215" i="15"/>
  <c r="C215" i="15"/>
  <c r="H214" i="15"/>
  <c r="C214" i="15"/>
  <c r="H213" i="15"/>
  <c r="C213" i="15"/>
  <c r="H212" i="15"/>
  <c r="C212" i="15"/>
  <c r="H211" i="15"/>
  <c r="C211" i="15"/>
  <c r="H210" i="15"/>
  <c r="C210" i="15"/>
  <c r="H209" i="15"/>
  <c r="C209" i="15"/>
  <c r="H208" i="15"/>
  <c r="C208" i="15"/>
  <c r="H207" i="15"/>
  <c r="C207" i="15"/>
  <c r="H206" i="15"/>
  <c r="C206" i="15"/>
  <c r="L205" i="15"/>
  <c r="L204" i="15" s="1"/>
  <c r="K205" i="15"/>
  <c r="J205" i="15"/>
  <c r="I205" i="15"/>
  <c r="G205" i="15"/>
  <c r="F205" i="15"/>
  <c r="E205" i="15"/>
  <c r="E204" i="15" s="1"/>
  <c r="E195" i="15" s="1"/>
  <c r="D205" i="15"/>
  <c r="D204" i="15"/>
  <c r="C204" i="15" s="1"/>
  <c r="H203" i="15"/>
  <c r="C203" i="15"/>
  <c r="H202" i="15"/>
  <c r="C202" i="15"/>
  <c r="H201" i="15"/>
  <c r="C201" i="15"/>
  <c r="H200" i="15"/>
  <c r="C200" i="15"/>
  <c r="H199" i="15"/>
  <c r="C199" i="15"/>
  <c r="L198" i="15"/>
  <c r="K198" i="15"/>
  <c r="J198" i="15"/>
  <c r="I198" i="15"/>
  <c r="H198" i="15"/>
  <c r="G198" i="15"/>
  <c r="F198" i="15"/>
  <c r="E198" i="15"/>
  <c r="D198" i="15"/>
  <c r="H197" i="15"/>
  <c r="C197" i="15"/>
  <c r="K196" i="15"/>
  <c r="J196" i="15"/>
  <c r="I196" i="15"/>
  <c r="G196" i="15"/>
  <c r="F196" i="15"/>
  <c r="E196" i="15"/>
  <c r="H193" i="15"/>
  <c r="C193" i="15"/>
  <c r="L192" i="15"/>
  <c r="K192" i="15"/>
  <c r="K191" i="15" s="1"/>
  <c r="J192" i="15"/>
  <c r="J191" i="15" s="1"/>
  <c r="J187" i="15" s="1"/>
  <c r="I192" i="15"/>
  <c r="G192" i="15"/>
  <c r="G191" i="15" s="1"/>
  <c r="F192" i="15"/>
  <c r="E192" i="15"/>
  <c r="D192" i="15"/>
  <c r="C192" i="15"/>
  <c r="L191" i="15"/>
  <c r="I191" i="15"/>
  <c r="H191" i="15"/>
  <c r="F191" i="15"/>
  <c r="F187" i="15" s="1"/>
  <c r="E191" i="15"/>
  <c r="D191" i="15"/>
  <c r="H190" i="15"/>
  <c r="C190" i="15"/>
  <c r="H189" i="15"/>
  <c r="C189" i="15"/>
  <c r="L188" i="15"/>
  <c r="K188" i="15"/>
  <c r="J188" i="15"/>
  <c r="I188" i="15"/>
  <c r="H188" i="15"/>
  <c r="G188" i="15"/>
  <c r="F188" i="15"/>
  <c r="E188" i="15"/>
  <c r="D188" i="15"/>
  <c r="I187" i="15"/>
  <c r="E187" i="15"/>
  <c r="H186" i="15"/>
  <c r="C186" i="15"/>
  <c r="H185" i="15"/>
  <c r="C185" i="15"/>
  <c r="L184" i="15"/>
  <c r="L173" i="15" s="1"/>
  <c r="K184" i="15"/>
  <c r="J184" i="15"/>
  <c r="I184" i="15"/>
  <c r="H184" i="15"/>
  <c r="G184" i="15"/>
  <c r="F184" i="15"/>
  <c r="E184" i="15"/>
  <c r="D184" i="15"/>
  <c r="C184" i="15" s="1"/>
  <c r="H183" i="15"/>
  <c r="C183" i="15"/>
  <c r="H182" i="15"/>
  <c r="C182" i="15"/>
  <c r="H181" i="15"/>
  <c r="C181" i="15"/>
  <c r="H180" i="15"/>
  <c r="C180" i="15"/>
  <c r="L179" i="15"/>
  <c r="K179" i="15"/>
  <c r="J179" i="15"/>
  <c r="H179" i="15" s="1"/>
  <c r="I179" i="15"/>
  <c r="G179" i="15"/>
  <c r="F179" i="15"/>
  <c r="E179" i="15"/>
  <c r="D179" i="15"/>
  <c r="H178" i="15"/>
  <c r="C178" i="15"/>
  <c r="H177" i="15"/>
  <c r="C177" i="15"/>
  <c r="H176" i="15"/>
  <c r="C176" i="15"/>
  <c r="L175" i="15"/>
  <c r="K175" i="15"/>
  <c r="J175" i="15"/>
  <c r="I175" i="15"/>
  <c r="I174" i="15" s="1"/>
  <c r="G175" i="15"/>
  <c r="F175" i="15"/>
  <c r="E175" i="15"/>
  <c r="E174" i="15" s="1"/>
  <c r="D175" i="15"/>
  <c r="L174" i="15"/>
  <c r="K174" i="15"/>
  <c r="K173" i="15" s="1"/>
  <c r="G174" i="15"/>
  <c r="G173" i="15" s="1"/>
  <c r="D174" i="15"/>
  <c r="I173" i="15"/>
  <c r="E173" i="15"/>
  <c r="D173" i="15"/>
  <c r="H172" i="15"/>
  <c r="C172" i="15"/>
  <c r="H171" i="15"/>
  <c r="C171" i="15"/>
  <c r="H170" i="15"/>
  <c r="C170" i="15"/>
  <c r="H169" i="15"/>
  <c r="C169" i="15"/>
  <c r="H168" i="15"/>
  <c r="C168" i="15"/>
  <c r="H167" i="15"/>
  <c r="C167" i="15"/>
  <c r="L166" i="15"/>
  <c r="K166" i="15"/>
  <c r="K165" i="15" s="1"/>
  <c r="J166" i="15"/>
  <c r="I166" i="15"/>
  <c r="G166" i="15"/>
  <c r="G165" i="15" s="1"/>
  <c r="F166" i="15"/>
  <c r="F165" i="15" s="1"/>
  <c r="E166" i="15"/>
  <c r="D166" i="15"/>
  <c r="L165" i="15"/>
  <c r="I165" i="15"/>
  <c r="E165" i="15"/>
  <c r="D165" i="15"/>
  <c r="H164" i="15"/>
  <c r="C164" i="15"/>
  <c r="H163" i="15"/>
  <c r="C163" i="15"/>
  <c r="H162" i="15"/>
  <c r="C162" i="15"/>
  <c r="H161" i="15"/>
  <c r="C161" i="15"/>
  <c r="L160" i="15"/>
  <c r="K160" i="15"/>
  <c r="K130" i="15" s="1"/>
  <c r="J160" i="15"/>
  <c r="H160" i="15" s="1"/>
  <c r="I160" i="15"/>
  <c r="G160" i="15"/>
  <c r="F160" i="15"/>
  <c r="E160" i="15"/>
  <c r="D160" i="15"/>
  <c r="C160" i="15"/>
  <c r="H159" i="15"/>
  <c r="C159" i="15"/>
  <c r="H158" i="15"/>
  <c r="C158" i="15"/>
  <c r="H157" i="15"/>
  <c r="C157" i="15"/>
  <c r="H156" i="15"/>
  <c r="C156" i="15"/>
  <c r="H155" i="15"/>
  <c r="C155" i="15"/>
  <c r="H154" i="15"/>
  <c r="C154" i="15"/>
  <c r="H153" i="15"/>
  <c r="C153" i="15"/>
  <c r="H152" i="15"/>
  <c r="C152" i="15"/>
  <c r="L151" i="15"/>
  <c r="K151" i="15"/>
  <c r="J151" i="15"/>
  <c r="I151" i="15"/>
  <c r="H151" i="15" s="1"/>
  <c r="G151" i="15"/>
  <c r="F151" i="15"/>
  <c r="E151" i="15"/>
  <c r="D151" i="15"/>
  <c r="H150" i="15"/>
  <c r="C150" i="15"/>
  <c r="H149" i="15"/>
  <c r="C149" i="15"/>
  <c r="H148" i="15"/>
  <c r="C148" i="15"/>
  <c r="H147" i="15"/>
  <c r="C147" i="15"/>
  <c r="H146" i="15"/>
  <c r="C146" i="15"/>
  <c r="H145" i="15"/>
  <c r="C145" i="15"/>
  <c r="L144" i="15"/>
  <c r="K144" i="15"/>
  <c r="J144" i="15"/>
  <c r="I144" i="15"/>
  <c r="G144" i="15"/>
  <c r="F144" i="15"/>
  <c r="E144" i="15"/>
  <c r="D144" i="15"/>
  <c r="H143" i="15"/>
  <c r="C143" i="15"/>
  <c r="H142" i="15"/>
  <c r="C142" i="15"/>
  <c r="L141" i="15"/>
  <c r="K141" i="15"/>
  <c r="J141" i="15"/>
  <c r="I141" i="15"/>
  <c r="H141" i="15"/>
  <c r="G141" i="15"/>
  <c r="F141" i="15"/>
  <c r="E141" i="15"/>
  <c r="D141" i="15"/>
  <c r="H140" i="15"/>
  <c r="C140" i="15"/>
  <c r="H139" i="15"/>
  <c r="C139" i="15"/>
  <c r="H138" i="15"/>
  <c r="C138" i="15"/>
  <c r="H137" i="15"/>
  <c r="C137" i="15"/>
  <c r="L136" i="15"/>
  <c r="K136" i="15"/>
  <c r="J136" i="15"/>
  <c r="I136" i="15"/>
  <c r="H136" i="15"/>
  <c r="G136" i="15"/>
  <c r="F136" i="15"/>
  <c r="E136" i="15"/>
  <c r="D136" i="15"/>
  <c r="C136" i="15" s="1"/>
  <c r="H135" i="15"/>
  <c r="C135" i="15"/>
  <c r="H134" i="15"/>
  <c r="C134" i="15"/>
  <c r="H133" i="15"/>
  <c r="C133" i="15"/>
  <c r="H132" i="15"/>
  <c r="C132" i="15"/>
  <c r="L131" i="15"/>
  <c r="K131" i="15"/>
  <c r="J131" i="15"/>
  <c r="I131" i="15"/>
  <c r="G131" i="15"/>
  <c r="F131" i="15"/>
  <c r="E131" i="15"/>
  <c r="D131" i="15"/>
  <c r="L130" i="15"/>
  <c r="G130" i="15"/>
  <c r="H129" i="15"/>
  <c r="C129" i="15"/>
  <c r="L128" i="15"/>
  <c r="K128" i="15"/>
  <c r="J128" i="15"/>
  <c r="I128" i="15"/>
  <c r="G128" i="15"/>
  <c r="F128" i="15"/>
  <c r="E128" i="15"/>
  <c r="D128" i="15"/>
  <c r="C128" i="15"/>
  <c r="H127" i="15"/>
  <c r="C127" i="15"/>
  <c r="H126" i="15"/>
  <c r="C126" i="15"/>
  <c r="H125" i="15"/>
  <c r="C125" i="15"/>
  <c r="H124" i="15"/>
  <c r="C124" i="15"/>
  <c r="H123" i="15"/>
  <c r="C123" i="15"/>
  <c r="L122" i="15"/>
  <c r="K122" i="15"/>
  <c r="J122" i="15"/>
  <c r="I122" i="15"/>
  <c r="G122" i="15"/>
  <c r="F122" i="15"/>
  <c r="E122" i="15"/>
  <c r="D122" i="15"/>
  <c r="H121" i="15"/>
  <c r="C121" i="15"/>
  <c r="H120" i="15"/>
  <c r="C120" i="15"/>
  <c r="H119" i="15"/>
  <c r="C119" i="15"/>
  <c r="H118" i="15"/>
  <c r="C118" i="15"/>
  <c r="H117" i="15"/>
  <c r="C117" i="15"/>
  <c r="L116" i="15"/>
  <c r="K116" i="15"/>
  <c r="J116" i="15"/>
  <c r="I116" i="15"/>
  <c r="G116" i="15"/>
  <c r="F116" i="15"/>
  <c r="E116" i="15"/>
  <c r="D116" i="15"/>
  <c r="H115" i="15"/>
  <c r="C115" i="15"/>
  <c r="H114" i="15"/>
  <c r="C114" i="15"/>
  <c r="H113" i="15"/>
  <c r="C113" i="15"/>
  <c r="L112" i="15"/>
  <c r="K112" i="15"/>
  <c r="J112" i="15"/>
  <c r="I112" i="15"/>
  <c r="G112" i="15"/>
  <c r="F112" i="15"/>
  <c r="E112" i="15"/>
  <c r="D112" i="15"/>
  <c r="H111" i="15"/>
  <c r="C111" i="15"/>
  <c r="H110" i="15"/>
  <c r="C110" i="15"/>
  <c r="H109" i="15"/>
  <c r="C109" i="15"/>
  <c r="H108" i="15"/>
  <c r="C108" i="15"/>
  <c r="H107" i="15"/>
  <c r="C107" i="15"/>
  <c r="H106" i="15"/>
  <c r="C106" i="15"/>
  <c r="H105" i="15"/>
  <c r="C105" i="15"/>
  <c r="H104" i="15"/>
  <c r="C104" i="15"/>
  <c r="L103" i="15"/>
  <c r="K103" i="15"/>
  <c r="J103" i="15"/>
  <c r="I103" i="15"/>
  <c r="H103" i="15"/>
  <c r="G103" i="15"/>
  <c r="F103" i="15"/>
  <c r="E103" i="15"/>
  <c r="D103" i="15"/>
  <c r="H102" i="15"/>
  <c r="C102" i="15"/>
  <c r="H101" i="15"/>
  <c r="C101" i="15"/>
  <c r="H100" i="15"/>
  <c r="C100" i="15"/>
  <c r="H99" i="15"/>
  <c r="C99" i="15"/>
  <c r="H98" i="15"/>
  <c r="C98" i="15"/>
  <c r="H97" i="15"/>
  <c r="C97" i="15"/>
  <c r="H96" i="15"/>
  <c r="C96" i="15"/>
  <c r="L95" i="15"/>
  <c r="K95" i="15"/>
  <c r="J95" i="15"/>
  <c r="H95" i="15" s="1"/>
  <c r="I95" i="15"/>
  <c r="G95" i="15"/>
  <c r="F95" i="15"/>
  <c r="E95" i="15"/>
  <c r="D95" i="15"/>
  <c r="H94" i="15"/>
  <c r="C94" i="15"/>
  <c r="H93" i="15"/>
  <c r="C93" i="15"/>
  <c r="H92" i="15"/>
  <c r="C92" i="15"/>
  <c r="H91" i="15"/>
  <c r="C91" i="15"/>
  <c r="H90" i="15"/>
  <c r="C90" i="15"/>
  <c r="L89" i="15"/>
  <c r="K89" i="15"/>
  <c r="J89" i="15"/>
  <c r="I89" i="15"/>
  <c r="H89" i="15" s="1"/>
  <c r="G89" i="15"/>
  <c r="F89" i="15"/>
  <c r="E89" i="15"/>
  <c r="E83" i="15" s="1"/>
  <c r="D89" i="15"/>
  <c r="H88" i="15"/>
  <c r="C88" i="15"/>
  <c r="H87" i="15"/>
  <c r="C87" i="15"/>
  <c r="H86" i="15"/>
  <c r="C86" i="15"/>
  <c r="H85" i="15"/>
  <c r="C85" i="15"/>
  <c r="L84" i="15"/>
  <c r="K84" i="15"/>
  <c r="K83" i="15" s="1"/>
  <c r="J84" i="15"/>
  <c r="I84" i="15"/>
  <c r="G84" i="15"/>
  <c r="G83" i="15" s="1"/>
  <c r="F84" i="15"/>
  <c r="E84" i="15"/>
  <c r="D84" i="15"/>
  <c r="C84" i="15"/>
  <c r="H82" i="15"/>
  <c r="C82" i="15"/>
  <c r="H81" i="15"/>
  <c r="C81" i="15"/>
  <c r="L80" i="15"/>
  <c r="K80" i="15"/>
  <c r="J80" i="15"/>
  <c r="I80" i="15"/>
  <c r="H80" i="15"/>
  <c r="G80" i="15"/>
  <c r="G76" i="15" s="1"/>
  <c r="F80" i="15"/>
  <c r="E80" i="15"/>
  <c r="D80" i="15"/>
  <c r="H79" i="15"/>
  <c r="C79" i="15"/>
  <c r="H78" i="15"/>
  <c r="C78" i="15"/>
  <c r="L77" i="15"/>
  <c r="K77" i="15"/>
  <c r="J77" i="15"/>
  <c r="I77" i="15"/>
  <c r="I76" i="15" s="1"/>
  <c r="G77" i="15"/>
  <c r="F77" i="15"/>
  <c r="E77" i="15"/>
  <c r="E76" i="15" s="1"/>
  <c r="D77" i="15"/>
  <c r="K76" i="15"/>
  <c r="K75" i="15" s="1"/>
  <c r="F76" i="15"/>
  <c r="H74" i="15"/>
  <c r="C74" i="15"/>
  <c r="H73" i="15"/>
  <c r="C73" i="15"/>
  <c r="H72" i="15"/>
  <c r="C72" i="15"/>
  <c r="H71" i="15"/>
  <c r="C71" i="15"/>
  <c r="H70" i="15"/>
  <c r="C70" i="15"/>
  <c r="L69" i="15"/>
  <c r="K69" i="15"/>
  <c r="J69" i="15"/>
  <c r="I69" i="15"/>
  <c r="I67" i="15" s="1"/>
  <c r="H69" i="15"/>
  <c r="G69" i="15"/>
  <c r="F69" i="15"/>
  <c r="E69" i="15"/>
  <c r="E67" i="15" s="1"/>
  <c r="D69" i="15"/>
  <c r="H68" i="15"/>
  <c r="C68" i="15"/>
  <c r="K67" i="15"/>
  <c r="J67" i="15"/>
  <c r="G67" i="15"/>
  <c r="F67" i="15"/>
  <c r="H66" i="15"/>
  <c r="C66" i="15"/>
  <c r="H65" i="15"/>
  <c r="C65" i="15"/>
  <c r="H64" i="15"/>
  <c r="C64" i="15"/>
  <c r="H63" i="15"/>
  <c r="C63" i="15"/>
  <c r="H62" i="15"/>
  <c r="C62" i="15"/>
  <c r="H61" i="15"/>
  <c r="C61" i="15"/>
  <c r="H60" i="15"/>
  <c r="C60" i="15"/>
  <c r="H59" i="15"/>
  <c r="C59" i="15"/>
  <c r="L58" i="15"/>
  <c r="K58" i="15"/>
  <c r="J58" i="15"/>
  <c r="I58" i="15"/>
  <c r="H58" i="15"/>
  <c r="G58" i="15"/>
  <c r="G54" i="15" s="1"/>
  <c r="G53" i="15" s="1"/>
  <c r="F58" i="15"/>
  <c r="E58" i="15"/>
  <c r="D58" i="15"/>
  <c r="H57" i="15"/>
  <c r="C57" i="15"/>
  <c r="H56" i="15"/>
  <c r="C56" i="15"/>
  <c r="L55" i="15"/>
  <c r="K55" i="15"/>
  <c r="J55" i="15"/>
  <c r="I55" i="15"/>
  <c r="I54" i="15" s="1"/>
  <c r="G55" i="15"/>
  <c r="F55" i="15"/>
  <c r="E55" i="15"/>
  <c r="E54" i="15" s="1"/>
  <c r="D55" i="15"/>
  <c r="K54" i="15"/>
  <c r="K53" i="15" s="1"/>
  <c r="F54" i="15"/>
  <c r="F53" i="15" s="1"/>
  <c r="E53" i="15"/>
  <c r="H47" i="15"/>
  <c r="C47" i="15"/>
  <c r="H46" i="15"/>
  <c r="C46" i="15"/>
  <c r="L45" i="15"/>
  <c r="G45" i="15"/>
  <c r="C45" i="15"/>
  <c r="H44" i="15"/>
  <c r="C44" i="15"/>
  <c r="K43" i="15"/>
  <c r="J43" i="15"/>
  <c r="I43" i="15"/>
  <c r="H43" i="15" s="1"/>
  <c r="F43" i="15"/>
  <c r="E43" i="15"/>
  <c r="D43" i="15"/>
  <c r="H42" i="15"/>
  <c r="C42" i="15"/>
  <c r="I41" i="15"/>
  <c r="H41" i="15" s="1"/>
  <c r="D41" i="15"/>
  <c r="D20" i="15" s="1"/>
  <c r="C41" i="15"/>
  <c r="H40" i="15"/>
  <c r="C40" i="15"/>
  <c r="H39" i="15"/>
  <c r="C39" i="15"/>
  <c r="H38" i="15"/>
  <c r="C38" i="15"/>
  <c r="H37" i="15"/>
  <c r="C37" i="15"/>
  <c r="K36" i="15"/>
  <c r="H36" i="15" s="1"/>
  <c r="F36" i="15"/>
  <c r="C36" i="15"/>
  <c r="H35" i="15"/>
  <c r="C35" i="15"/>
  <c r="H34" i="15"/>
  <c r="C34" i="15"/>
  <c r="K33" i="15"/>
  <c r="F33" i="15"/>
  <c r="C33" i="15" s="1"/>
  <c r="H32" i="15"/>
  <c r="C32" i="15"/>
  <c r="K31" i="15"/>
  <c r="H31" i="15" s="1"/>
  <c r="F31" i="15"/>
  <c r="C31" i="15" s="1"/>
  <c r="H30" i="15"/>
  <c r="C30" i="15"/>
  <c r="H29" i="15"/>
  <c r="C29" i="15"/>
  <c r="H28" i="15"/>
  <c r="C28" i="15"/>
  <c r="K27" i="15"/>
  <c r="H27" i="15" s="1"/>
  <c r="F27" i="15"/>
  <c r="F26" i="15" s="1"/>
  <c r="C27" i="15"/>
  <c r="H25" i="15"/>
  <c r="C25" i="15"/>
  <c r="C24" i="15"/>
  <c r="H23" i="15"/>
  <c r="C23" i="15"/>
  <c r="H22" i="15"/>
  <c r="C22" i="15"/>
  <c r="L21" i="15"/>
  <c r="L289" i="15" s="1"/>
  <c r="K21" i="15"/>
  <c r="J21" i="15"/>
  <c r="I21" i="15"/>
  <c r="G21" i="15"/>
  <c r="F21" i="15"/>
  <c r="E21" i="15"/>
  <c r="D21" i="15"/>
  <c r="D289" i="15" s="1"/>
  <c r="L20" i="15"/>
  <c r="E20" i="15"/>
  <c r="H298" i="14"/>
  <c r="C298" i="14"/>
  <c r="H297" i="14"/>
  <c r="C297" i="14"/>
  <c r="H296" i="14"/>
  <c r="C296" i="14"/>
  <c r="H295" i="14"/>
  <c r="C295" i="14"/>
  <c r="H294" i="14"/>
  <c r="C294" i="14"/>
  <c r="H293" i="14"/>
  <c r="C293" i="14"/>
  <c r="H292" i="14"/>
  <c r="C292" i="14"/>
  <c r="H291" i="14"/>
  <c r="H290" i="14" s="1"/>
  <c r="C291" i="14"/>
  <c r="L290" i="14"/>
  <c r="K290" i="14"/>
  <c r="J290" i="14"/>
  <c r="I290" i="14"/>
  <c r="G290" i="14"/>
  <c r="F290" i="14"/>
  <c r="E290" i="14"/>
  <c r="D290" i="14"/>
  <c r="C290" i="14"/>
  <c r="H285" i="14"/>
  <c r="C285" i="14"/>
  <c r="H284" i="14"/>
  <c r="C284" i="14"/>
  <c r="L283" i="14"/>
  <c r="L289" i="14" s="1"/>
  <c r="L288" i="14" s="1"/>
  <c r="K283" i="14"/>
  <c r="J283" i="14"/>
  <c r="I283" i="14"/>
  <c r="G283" i="14"/>
  <c r="F283" i="14"/>
  <c r="E283" i="14"/>
  <c r="D283" i="14"/>
  <c r="H282" i="14"/>
  <c r="C282" i="14"/>
  <c r="L281" i="14"/>
  <c r="K281" i="14"/>
  <c r="J281" i="14"/>
  <c r="I281" i="14"/>
  <c r="H281" i="14" s="1"/>
  <c r="G281" i="14"/>
  <c r="F281" i="14"/>
  <c r="E281" i="14"/>
  <c r="D281" i="14"/>
  <c r="C281" i="14" s="1"/>
  <c r="H280" i="14"/>
  <c r="C280" i="14"/>
  <c r="H279" i="14"/>
  <c r="C279" i="14"/>
  <c r="H278" i="14"/>
  <c r="C278" i="14"/>
  <c r="H277" i="14"/>
  <c r="C277" i="14"/>
  <c r="L276" i="14"/>
  <c r="K276" i="14"/>
  <c r="J276" i="14"/>
  <c r="I276" i="14"/>
  <c r="G276" i="14"/>
  <c r="F276" i="14"/>
  <c r="E276" i="14"/>
  <c r="D276" i="14"/>
  <c r="C276" i="14"/>
  <c r="H275" i="14"/>
  <c r="C275" i="14"/>
  <c r="H274" i="14"/>
  <c r="C274" i="14"/>
  <c r="H273" i="14"/>
  <c r="C273" i="14"/>
  <c r="L272" i="14"/>
  <c r="K272" i="14"/>
  <c r="K270" i="14" s="1"/>
  <c r="K269" i="14" s="1"/>
  <c r="J272" i="14"/>
  <c r="I272" i="14"/>
  <c r="G272" i="14"/>
  <c r="G270" i="14" s="1"/>
  <c r="F272" i="14"/>
  <c r="E272" i="14"/>
  <c r="D272" i="14"/>
  <c r="C272" i="14"/>
  <c r="H271" i="14"/>
  <c r="C271" i="14"/>
  <c r="L270" i="14"/>
  <c r="J270" i="14"/>
  <c r="I270" i="14"/>
  <c r="F270" i="14"/>
  <c r="F269" i="14" s="1"/>
  <c r="E270" i="14"/>
  <c r="D270" i="14"/>
  <c r="L269" i="14"/>
  <c r="I269" i="14"/>
  <c r="E269" i="14"/>
  <c r="D269" i="14"/>
  <c r="H268" i="14"/>
  <c r="C268" i="14"/>
  <c r="H267" i="14"/>
  <c r="C267" i="14"/>
  <c r="H266" i="14"/>
  <c r="C266" i="14"/>
  <c r="H265" i="14"/>
  <c r="C265" i="14"/>
  <c r="L264" i="14"/>
  <c r="K264" i="14"/>
  <c r="J264" i="14"/>
  <c r="I264" i="14"/>
  <c r="G264" i="14"/>
  <c r="F264" i="14"/>
  <c r="E264" i="14"/>
  <c r="D264" i="14"/>
  <c r="C264" i="14"/>
  <c r="H263" i="14"/>
  <c r="C263" i="14"/>
  <c r="H262" i="14"/>
  <c r="C262" i="14"/>
  <c r="H261" i="14"/>
  <c r="C261" i="14"/>
  <c r="L260" i="14"/>
  <c r="K260" i="14"/>
  <c r="J260" i="14"/>
  <c r="H260" i="14" s="1"/>
  <c r="I260" i="14"/>
  <c r="G260" i="14"/>
  <c r="F260" i="14"/>
  <c r="F259" i="14" s="1"/>
  <c r="E260" i="14"/>
  <c r="D260" i="14"/>
  <c r="C260" i="14"/>
  <c r="L259" i="14"/>
  <c r="I259" i="14"/>
  <c r="E259" i="14"/>
  <c r="D259" i="14"/>
  <c r="H258" i="14"/>
  <c r="C258" i="14"/>
  <c r="H257" i="14"/>
  <c r="C257" i="14"/>
  <c r="H256" i="14"/>
  <c r="C256" i="14"/>
  <c r="H255" i="14"/>
  <c r="C255" i="14"/>
  <c r="H254" i="14"/>
  <c r="C254" i="14"/>
  <c r="H253" i="14"/>
  <c r="C253" i="14"/>
  <c r="L252" i="14"/>
  <c r="K252" i="14"/>
  <c r="K251" i="14" s="1"/>
  <c r="J252" i="14"/>
  <c r="I252" i="14"/>
  <c r="G252" i="14"/>
  <c r="G251" i="14" s="1"/>
  <c r="F252" i="14"/>
  <c r="F251" i="14" s="1"/>
  <c r="E252" i="14"/>
  <c r="D252" i="14"/>
  <c r="C252" i="14"/>
  <c r="L251" i="14"/>
  <c r="I251" i="14"/>
  <c r="E251" i="14"/>
  <c r="D251" i="14"/>
  <c r="H250" i="14"/>
  <c r="C250" i="14"/>
  <c r="H249" i="14"/>
  <c r="C249" i="14"/>
  <c r="H248" i="14"/>
  <c r="C248" i="14"/>
  <c r="H247" i="14"/>
  <c r="C247" i="14"/>
  <c r="L246" i="14"/>
  <c r="K246" i="14"/>
  <c r="J246" i="14"/>
  <c r="I246" i="14"/>
  <c r="G246" i="14"/>
  <c r="F246" i="14"/>
  <c r="E246" i="14"/>
  <c r="D246" i="14"/>
  <c r="C246" i="14"/>
  <c r="H245" i="14"/>
  <c r="C245" i="14"/>
  <c r="H244" i="14"/>
  <c r="C244" i="14"/>
  <c r="H243" i="14"/>
  <c r="C243" i="14"/>
  <c r="H242" i="14"/>
  <c r="C242" i="14"/>
  <c r="H241" i="14"/>
  <c r="C241" i="14"/>
  <c r="H240" i="14"/>
  <c r="C240" i="14"/>
  <c r="H239" i="14"/>
  <c r="C239" i="14"/>
  <c r="L238" i="14"/>
  <c r="K238" i="14"/>
  <c r="K231" i="14" s="1"/>
  <c r="J238" i="14"/>
  <c r="I238" i="14"/>
  <c r="G238" i="14"/>
  <c r="F238" i="14"/>
  <c r="F231" i="14" s="1"/>
  <c r="F230" i="14" s="1"/>
  <c r="E238" i="14"/>
  <c r="D238" i="14"/>
  <c r="C238" i="14"/>
  <c r="H237" i="14"/>
  <c r="C237" i="14"/>
  <c r="H236" i="14"/>
  <c r="C236" i="14"/>
  <c r="L235" i="14"/>
  <c r="K235" i="14"/>
  <c r="J235" i="14"/>
  <c r="I235" i="14"/>
  <c r="H235" i="14" s="1"/>
  <c r="G235" i="14"/>
  <c r="F235" i="14"/>
  <c r="E235" i="14"/>
  <c r="D235" i="14"/>
  <c r="C235" i="14" s="1"/>
  <c r="H234" i="14"/>
  <c r="C234" i="14"/>
  <c r="L233" i="14"/>
  <c r="K233" i="14"/>
  <c r="J233" i="14"/>
  <c r="I233" i="14"/>
  <c r="H233" i="14" s="1"/>
  <c r="G233" i="14"/>
  <c r="F233" i="14"/>
  <c r="E233" i="14"/>
  <c r="E231" i="14" s="1"/>
  <c r="E230" i="14" s="1"/>
  <c r="D233" i="14"/>
  <c r="H232" i="14"/>
  <c r="C232" i="14"/>
  <c r="L231" i="14"/>
  <c r="L230" i="14" s="1"/>
  <c r="D231" i="14"/>
  <c r="H229" i="14"/>
  <c r="C229" i="14"/>
  <c r="H228" i="14"/>
  <c r="C228" i="14"/>
  <c r="L227" i="14"/>
  <c r="K227" i="14"/>
  <c r="J227" i="14"/>
  <c r="I227" i="14"/>
  <c r="H227" i="14" s="1"/>
  <c r="G227" i="14"/>
  <c r="F227" i="14"/>
  <c r="E227" i="14"/>
  <c r="D227" i="14"/>
  <c r="H226" i="14"/>
  <c r="C226" i="14"/>
  <c r="H225" i="14"/>
  <c r="C225" i="14"/>
  <c r="H224" i="14"/>
  <c r="C224" i="14"/>
  <c r="H223" i="14"/>
  <c r="C223" i="14"/>
  <c r="H222" i="14"/>
  <c r="C222" i="14"/>
  <c r="H221" i="14"/>
  <c r="C221" i="14"/>
  <c r="H220" i="14"/>
  <c r="C220" i="14"/>
  <c r="H219" i="14"/>
  <c r="C219" i="14"/>
  <c r="H218" i="14"/>
  <c r="C218" i="14"/>
  <c r="H217" i="14"/>
  <c r="C217" i="14"/>
  <c r="L216" i="14"/>
  <c r="K216" i="14"/>
  <c r="J216" i="14"/>
  <c r="I216" i="14"/>
  <c r="G216" i="14"/>
  <c r="G204" i="14" s="1"/>
  <c r="F216" i="14"/>
  <c r="E216" i="14"/>
  <c r="D216" i="14"/>
  <c r="C216" i="14"/>
  <c r="H215" i="14"/>
  <c r="C215" i="14"/>
  <c r="H214" i="14"/>
  <c r="C214" i="14"/>
  <c r="H213" i="14"/>
  <c r="C213" i="14"/>
  <c r="H212" i="14"/>
  <c r="C212" i="14"/>
  <c r="H211" i="14"/>
  <c r="C211" i="14"/>
  <c r="H210" i="14"/>
  <c r="C210" i="14"/>
  <c r="H209" i="14"/>
  <c r="C209" i="14"/>
  <c r="H208" i="14"/>
  <c r="C208" i="14"/>
  <c r="H207" i="14"/>
  <c r="C207" i="14"/>
  <c r="H206" i="14"/>
  <c r="C206" i="14"/>
  <c r="L205" i="14"/>
  <c r="L204" i="14" s="1"/>
  <c r="L195" i="14" s="1"/>
  <c r="L194" i="14" s="1"/>
  <c r="K205" i="14"/>
  <c r="J205" i="14"/>
  <c r="I205" i="14"/>
  <c r="G205" i="14"/>
  <c r="F205" i="14"/>
  <c r="E205" i="14"/>
  <c r="D205" i="14"/>
  <c r="C205" i="14" s="1"/>
  <c r="K204" i="14"/>
  <c r="J204" i="14"/>
  <c r="F204" i="14"/>
  <c r="H203" i="14"/>
  <c r="C203" i="14"/>
  <c r="H202" i="14"/>
  <c r="C202" i="14"/>
  <c r="H201" i="14"/>
  <c r="C201" i="14"/>
  <c r="H200" i="14"/>
  <c r="C200" i="14"/>
  <c r="H199" i="14"/>
  <c r="C199" i="14"/>
  <c r="L198" i="14"/>
  <c r="K198" i="14"/>
  <c r="K196" i="14" s="1"/>
  <c r="K195" i="14" s="1"/>
  <c r="J198" i="14"/>
  <c r="I198" i="14"/>
  <c r="G198" i="14"/>
  <c r="G196" i="14" s="1"/>
  <c r="F198" i="14"/>
  <c r="E198" i="14"/>
  <c r="D198" i="14"/>
  <c r="C198" i="14"/>
  <c r="H197" i="14"/>
  <c r="C197" i="14"/>
  <c r="L196" i="14"/>
  <c r="J196" i="14"/>
  <c r="I196" i="14"/>
  <c r="F196" i="14"/>
  <c r="F195" i="14" s="1"/>
  <c r="E196" i="14"/>
  <c r="D196" i="14"/>
  <c r="H193" i="14"/>
  <c r="C193" i="14"/>
  <c r="L192" i="14"/>
  <c r="K192" i="14"/>
  <c r="K191" i="14" s="1"/>
  <c r="J192" i="14"/>
  <c r="H192" i="14" s="1"/>
  <c r="I192" i="14"/>
  <c r="G192" i="14"/>
  <c r="G191" i="14" s="1"/>
  <c r="F192" i="14"/>
  <c r="F191" i="14" s="1"/>
  <c r="E192" i="14"/>
  <c r="D192" i="14"/>
  <c r="C192" i="14"/>
  <c r="L191" i="14"/>
  <c r="I191" i="14"/>
  <c r="E191" i="14"/>
  <c r="E187" i="14" s="1"/>
  <c r="D191" i="14"/>
  <c r="H190" i="14"/>
  <c r="C190" i="14"/>
  <c r="H189" i="14"/>
  <c r="C189" i="14"/>
  <c r="L188" i="14"/>
  <c r="K188" i="14"/>
  <c r="K187" i="14" s="1"/>
  <c r="J188" i="14"/>
  <c r="I188" i="14"/>
  <c r="G188" i="14"/>
  <c r="G187" i="14" s="1"/>
  <c r="F188" i="14"/>
  <c r="F187" i="14" s="1"/>
  <c r="E188" i="14"/>
  <c r="D188" i="14"/>
  <c r="C188" i="14"/>
  <c r="L187" i="14"/>
  <c r="D187" i="14"/>
  <c r="H186" i="14"/>
  <c r="C186" i="14"/>
  <c r="H185" i="14"/>
  <c r="C185" i="14"/>
  <c r="L184" i="14"/>
  <c r="K184" i="14"/>
  <c r="J184" i="14"/>
  <c r="I184" i="14"/>
  <c r="G184" i="14"/>
  <c r="F184" i="14"/>
  <c r="E184" i="14"/>
  <c r="D184" i="14"/>
  <c r="C184" i="14"/>
  <c r="H183" i="14"/>
  <c r="C183" i="14"/>
  <c r="H182" i="14"/>
  <c r="C182" i="14"/>
  <c r="H181" i="14"/>
  <c r="C181" i="14"/>
  <c r="H180" i="14"/>
  <c r="C180" i="14"/>
  <c r="L179" i="14"/>
  <c r="K179" i="14"/>
  <c r="J179" i="14"/>
  <c r="I179" i="14"/>
  <c r="H179" i="14" s="1"/>
  <c r="G179" i="14"/>
  <c r="F179" i="14"/>
  <c r="E179" i="14"/>
  <c r="D179" i="14"/>
  <c r="C179" i="14" s="1"/>
  <c r="H178" i="14"/>
  <c r="C178" i="14"/>
  <c r="H177" i="14"/>
  <c r="C177" i="14"/>
  <c r="H176" i="14"/>
  <c r="C176" i="14"/>
  <c r="L175" i="14"/>
  <c r="L174" i="14" s="1"/>
  <c r="L173" i="14" s="1"/>
  <c r="K175" i="14"/>
  <c r="J175" i="14"/>
  <c r="I175" i="14"/>
  <c r="G175" i="14"/>
  <c r="F175" i="14"/>
  <c r="E175" i="14"/>
  <c r="D175" i="14"/>
  <c r="K174" i="14"/>
  <c r="K173" i="14" s="1"/>
  <c r="J174" i="14"/>
  <c r="J173" i="14" s="1"/>
  <c r="G174" i="14"/>
  <c r="F174" i="14"/>
  <c r="F173" i="14" s="1"/>
  <c r="H172" i="14"/>
  <c r="C172" i="14"/>
  <c r="H171" i="14"/>
  <c r="C171" i="14"/>
  <c r="H170" i="14"/>
  <c r="C170" i="14"/>
  <c r="H169" i="14"/>
  <c r="C169" i="14"/>
  <c r="H168" i="14"/>
  <c r="C168" i="14"/>
  <c r="H167" i="14"/>
  <c r="C167" i="14"/>
  <c r="L166" i="14"/>
  <c r="K166" i="14"/>
  <c r="K165" i="14" s="1"/>
  <c r="J166" i="14"/>
  <c r="H166" i="14" s="1"/>
  <c r="I166" i="14"/>
  <c r="G166" i="14"/>
  <c r="G165" i="14" s="1"/>
  <c r="F166" i="14"/>
  <c r="F165" i="14" s="1"/>
  <c r="E166" i="14"/>
  <c r="D166" i="14"/>
  <c r="C166" i="14"/>
  <c r="L165" i="14"/>
  <c r="I165" i="14"/>
  <c r="E165" i="14"/>
  <c r="D165" i="14"/>
  <c r="H164" i="14"/>
  <c r="C164" i="14"/>
  <c r="H163" i="14"/>
  <c r="C163" i="14"/>
  <c r="H162" i="14"/>
  <c r="C162" i="14"/>
  <c r="H161" i="14"/>
  <c r="C161" i="14"/>
  <c r="L160" i="14"/>
  <c r="K160" i="14"/>
  <c r="J160" i="14"/>
  <c r="I160" i="14"/>
  <c r="G160" i="14"/>
  <c r="F160" i="14"/>
  <c r="E160" i="14"/>
  <c r="D160" i="14"/>
  <c r="C160" i="14"/>
  <c r="H159" i="14"/>
  <c r="C159" i="14"/>
  <c r="H158" i="14"/>
  <c r="C158" i="14"/>
  <c r="H157" i="14"/>
  <c r="C157" i="14"/>
  <c r="H156" i="14"/>
  <c r="C156" i="14"/>
  <c r="H155" i="14"/>
  <c r="C155" i="14"/>
  <c r="H154" i="14"/>
  <c r="C154" i="14"/>
  <c r="H153" i="14"/>
  <c r="C153" i="14"/>
  <c r="H152" i="14"/>
  <c r="C152" i="14"/>
  <c r="L151" i="14"/>
  <c r="K151" i="14"/>
  <c r="J151" i="14"/>
  <c r="I151" i="14"/>
  <c r="H151" i="14" s="1"/>
  <c r="G151" i="14"/>
  <c r="F151" i="14"/>
  <c r="E151" i="14"/>
  <c r="D151" i="14"/>
  <c r="C151" i="14" s="1"/>
  <c r="H150" i="14"/>
  <c r="C150" i="14"/>
  <c r="H149" i="14"/>
  <c r="C149" i="14"/>
  <c r="H148" i="14"/>
  <c r="C148" i="14"/>
  <c r="H147" i="14"/>
  <c r="C147" i="14"/>
  <c r="H146" i="14"/>
  <c r="C146" i="14"/>
  <c r="H145" i="14"/>
  <c r="C145" i="14"/>
  <c r="L144" i="14"/>
  <c r="K144" i="14"/>
  <c r="K130" i="14" s="1"/>
  <c r="J144" i="14"/>
  <c r="I144" i="14"/>
  <c r="G144" i="14"/>
  <c r="F144" i="14"/>
  <c r="E144" i="14"/>
  <c r="D144" i="14"/>
  <c r="C144" i="14"/>
  <c r="H143" i="14"/>
  <c r="C143" i="14"/>
  <c r="H142" i="14"/>
  <c r="C142" i="14"/>
  <c r="L141" i="14"/>
  <c r="K141" i="14"/>
  <c r="J141" i="14"/>
  <c r="I141" i="14"/>
  <c r="H141" i="14" s="1"/>
  <c r="G141" i="14"/>
  <c r="F141" i="14"/>
  <c r="E141" i="14"/>
  <c r="D141" i="14"/>
  <c r="C141" i="14" s="1"/>
  <c r="H140" i="14"/>
  <c r="C140" i="14"/>
  <c r="H139" i="14"/>
  <c r="C139" i="14"/>
  <c r="H138" i="14"/>
  <c r="C138" i="14"/>
  <c r="H137" i="14"/>
  <c r="C137" i="14"/>
  <c r="L136" i="14"/>
  <c r="K136" i="14"/>
  <c r="J136" i="14"/>
  <c r="H136" i="14" s="1"/>
  <c r="I136" i="14"/>
  <c r="G136" i="14"/>
  <c r="F136" i="14"/>
  <c r="E136" i="14"/>
  <c r="D136" i="14"/>
  <c r="C136" i="14"/>
  <c r="H135" i="14"/>
  <c r="C135" i="14"/>
  <c r="H134" i="14"/>
  <c r="C134" i="14"/>
  <c r="H133" i="14"/>
  <c r="C133" i="14"/>
  <c r="H132" i="14"/>
  <c r="C132" i="14"/>
  <c r="L131" i="14"/>
  <c r="L130" i="14" s="1"/>
  <c r="K131" i="14"/>
  <c r="J131" i="14"/>
  <c r="I131" i="14"/>
  <c r="G131" i="14"/>
  <c r="F131" i="14"/>
  <c r="E131" i="14"/>
  <c r="E130" i="14" s="1"/>
  <c r="D131" i="14"/>
  <c r="J130" i="14"/>
  <c r="G130" i="14"/>
  <c r="F130" i="14"/>
  <c r="H129" i="14"/>
  <c r="H128" i="14" s="1"/>
  <c r="C129" i="14"/>
  <c r="L128" i="14"/>
  <c r="K128" i="14"/>
  <c r="J128" i="14"/>
  <c r="I128" i="14"/>
  <c r="G128" i="14"/>
  <c r="F128" i="14"/>
  <c r="E128" i="14"/>
  <c r="D128" i="14"/>
  <c r="C128" i="14"/>
  <c r="H127" i="14"/>
  <c r="C127" i="14"/>
  <c r="H126" i="14"/>
  <c r="C126" i="14"/>
  <c r="H125" i="14"/>
  <c r="C125" i="14"/>
  <c r="H124" i="14"/>
  <c r="C124" i="14"/>
  <c r="H123" i="14"/>
  <c r="C123" i="14"/>
  <c r="L122" i="14"/>
  <c r="K122" i="14"/>
  <c r="J122" i="14"/>
  <c r="I122" i="14"/>
  <c r="G122" i="14"/>
  <c r="F122" i="14"/>
  <c r="E122" i="14"/>
  <c r="D122" i="14"/>
  <c r="C122" i="14"/>
  <c r="H121" i="14"/>
  <c r="C121" i="14"/>
  <c r="H120" i="14"/>
  <c r="C120" i="14"/>
  <c r="H119" i="14"/>
  <c r="C119" i="14"/>
  <c r="H118" i="14"/>
  <c r="C118" i="14"/>
  <c r="H117" i="14"/>
  <c r="C117" i="14"/>
  <c r="L116" i="14"/>
  <c r="K116" i="14"/>
  <c r="J116" i="14"/>
  <c r="I116" i="14"/>
  <c r="G116" i="14"/>
  <c r="F116" i="14"/>
  <c r="E116" i="14"/>
  <c r="D116" i="14"/>
  <c r="C116" i="14"/>
  <c r="H115" i="14"/>
  <c r="C115" i="14"/>
  <c r="H114" i="14"/>
  <c r="C114" i="14"/>
  <c r="H113" i="14"/>
  <c r="C113" i="14"/>
  <c r="L112" i="14"/>
  <c r="K112" i="14"/>
  <c r="J112" i="14"/>
  <c r="H112" i="14" s="1"/>
  <c r="I112" i="14"/>
  <c r="G112" i="14"/>
  <c r="F112" i="14"/>
  <c r="E112" i="14"/>
  <c r="D112" i="14"/>
  <c r="C112" i="14"/>
  <c r="H111" i="14"/>
  <c r="C111" i="14"/>
  <c r="H110" i="14"/>
  <c r="C110" i="14"/>
  <c r="H109" i="14"/>
  <c r="C109" i="14"/>
  <c r="H108" i="14"/>
  <c r="C108" i="14"/>
  <c r="H107" i="14"/>
  <c r="C107" i="14"/>
  <c r="H106" i="14"/>
  <c r="C106" i="14"/>
  <c r="H105" i="14"/>
  <c r="C105" i="14"/>
  <c r="H104" i="14"/>
  <c r="C104" i="14"/>
  <c r="L103" i="14"/>
  <c r="K103" i="14"/>
  <c r="J103" i="14"/>
  <c r="I103" i="14"/>
  <c r="H103" i="14" s="1"/>
  <c r="G103" i="14"/>
  <c r="F103" i="14"/>
  <c r="E103" i="14"/>
  <c r="D103" i="14"/>
  <c r="H102" i="14"/>
  <c r="C102" i="14"/>
  <c r="H101" i="14"/>
  <c r="C101" i="14"/>
  <c r="H100" i="14"/>
  <c r="C100" i="14"/>
  <c r="H99" i="14"/>
  <c r="C99" i="14"/>
  <c r="H98" i="14"/>
  <c r="C98" i="14"/>
  <c r="H97" i="14"/>
  <c r="C97" i="14"/>
  <c r="H96" i="14"/>
  <c r="C96" i="14"/>
  <c r="L95" i="14"/>
  <c r="K95" i="14"/>
  <c r="J95" i="14"/>
  <c r="I95" i="14"/>
  <c r="H95" i="14" s="1"/>
  <c r="G95" i="14"/>
  <c r="F95" i="14"/>
  <c r="E95" i="14"/>
  <c r="D95" i="14"/>
  <c r="C95" i="14" s="1"/>
  <c r="H94" i="14"/>
  <c r="C94" i="14"/>
  <c r="H93" i="14"/>
  <c r="C93" i="14"/>
  <c r="H92" i="14"/>
  <c r="C92" i="14"/>
  <c r="H91" i="14"/>
  <c r="C91" i="14"/>
  <c r="H90" i="14"/>
  <c r="C90" i="14"/>
  <c r="L89" i="14"/>
  <c r="K89" i="14"/>
  <c r="J89" i="14"/>
  <c r="I89" i="14"/>
  <c r="H89" i="14" s="1"/>
  <c r="G89" i="14"/>
  <c r="F89" i="14"/>
  <c r="E89" i="14"/>
  <c r="E83" i="14" s="1"/>
  <c r="E75" i="14" s="1"/>
  <c r="D89" i="14"/>
  <c r="H88" i="14"/>
  <c r="C88" i="14"/>
  <c r="H87" i="14"/>
  <c r="C87" i="14"/>
  <c r="H86" i="14"/>
  <c r="C86" i="14"/>
  <c r="H85" i="14"/>
  <c r="C85" i="14"/>
  <c r="L84" i="14"/>
  <c r="K84" i="14"/>
  <c r="K83" i="14" s="1"/>
  <c r="J84" i="14"/>
  <c r="I84" i="14"/>
  <c r="G84" i="14"/>
  <c r="F84" i="14"/>
  <c r="F83" i="14" s="1"/>
  <c r="E84" i="14"/>
  <c r="D84" i="14"/>
  <c r="C84" i="14"/>
  <c r="L83" i="14"/>
  <c r="D83" i="14"/>
  <c r="H82" i="14"/>
  <c r="C82" i="14"/>
  <c r="H81" i="14"/>
  <c r="C81" i="14"/>
  <c r="L80" i="14"/>
  <c r="K80" i="14"/>
  <c r="J80" i="14"/>
  <c r="I80" i="14"/>
  <c r="G80" i="14"/>
  <c r="G76" i="14" s="1"/>
  <c r="F80" i="14"/>
  <c r="E80" i="14"/>
  <c r="D80" i="14"/>
  <c r="C80" i="14"/>
  <c r="H79" i="14"/>
  <c r="C79" i="14"/>
  <c r="H78" i="14"/>
  <c r="C78" i="14"/>
  <c r="L77" i="14"/>
  <c r="L76" i="14" s="1"/>
  <c r="L75" i="14" s="1"/>
  <c r="K77" i="14"/>
  <c r="J77" i="14"/>
  <c r="I77" i="14"/>
  <c r="G77" i="14"/>
  <c r="F77" i="14"/>
  <c r="E77" i="14"/>
  <c r="E76" i="14" s="1"/>
  <c r="D77" i="14"/>
  <c r="C77" i="14" s="1"/>
  <c r="K76" i="14"/>
  <c r="J76" i="14"/>
  <c r="F76" i="14"/>
  <c r="F75" i="14" s="1"/>
  <c r="H74" i="14"/>
  <c r="C74" i="14"/>
  <c r="H73" i="14"/>
  <c r="C73" i="14"/>
  <c r="H72" i="14"/>
  <c r="C72" i="14"/>
  <c r="H71" i="14"/>
  <c r="C71" i="14"/>
  <c r="H70" i="14"/>
  <c r="C70" i="14"/>
  <c r="L69" i="14"/>
  <c r="K69" i="14"/>
  <c r="J69" i="14"/>
  <c r="I69" i="14"/>
  <c r="H69" i="14" s="1"/>
  <c r="G69" i="14"/>
  <c r="F69" i="14"/>
  <c r="E69" i="14"/>
  <c r="E67" i="14" s="1"/>
  <c r="E53" i="14" s="1"/>
  <c r="D69" i="14"/>
  <c r="H68" i="14"/>
  <c r="C68" i="14"/>
  <c r="L67" i="14"/>
  <c r="K67" i="14"/>
  <c r="J67" i="14"/>
  <c r="I67" i="14"/>
  <c r="H67" i="14" s="1"/>
  <c r="G67" i="14"/>
  <c r="F67" i="14"/>
  <c r="D67" i="14"/>
  <c r="H66" i="14"/>
  <c r="C66" i="14"/>
  <c r="H65" i="14"/>
  <c r="C65" i="14"/>
  <c r="H64" i="14"/>
  <c r="C64" i="14"/>
  <c r="H63" i="14"/>
  <c r="C63" i="14"/>
  <c r="H62" i="14"/>
  <c r="C62" i="14"/>
  <c r="H61" i="14"/>
  <c r="C61" i="14"/>
  <c r="H60" i="14"/>
  <c r="C60" i="14"/>
  <c r="H59" i="14"/>
  <c r="C59" i="14"/>
  <c r="L58" i="14"/>
  <c r="K58" i="14"/>
  <c r="J58" i="14"/>
  <c r="I58" i="14"/>
  <c r="G58" i="14"/>
  <c r="G54" i="14" s="1"/>
  <c r="G53" i="14" s="1"/>
  <c r="F58" i="14"/>
  <c r="E58" i="14"/>
  <c r="D58" i="14"/>
  <c r="C58" i="14"/>
  <c r="H57" i="14"/>
  <c r="C57" i="14"/>
  <c r="H56" i="14"/>
  <c r="C56" i="14"/>
  <c r="L55" i="14"/>
  <c r="L54" i="14" s="1"/>
  <c r="K55" i="14"/>
  <c r="J55" i="14"/>
  <c r="I55" i="14"/>
  <c r="G55" i="14"/>
  <c r="F55" i="14"/>
  <c r="E55" i="14"/>
  <c r="E54" i="14" s="1"/>
  <c r="D55" i="14"/>
  <c r="C55" i="14" s="1"/>
  <c r="K54" i="14"/>
  <c r="K53" i="14" s="1"/>
  <c r="J54" i="14"/>
  <c r="J53" i="14" s="1"/>
  <c r="F54" i="14"/>
  <c r="F53" i="14" s="1"/>
  <c r="F52" i="14" s="1"/>
  <c r="H47" i="14"/>
  <c r="C47" i="14"/>
  <c r="H46" i="14"/>
  <c r="C46" i="14"/>
  <c r="L45" i="14"/>
  <c r="G45" i="14"/>
  <c r="C45" i="14"/>
  <c r="H44" i="14"/>
  <c r="C44" i="14"/>
  <c r="K43" i="14"/>
  <c r="J43" i="14"/>
  <c r="I43" i="14"/>
  <c r="H43" i="14" s="1"/>
  <c r="F43" i="14"/>
  <c r="E43" i="14"/>
  <c r="D43" i="14"/>
  <c r="H42" i="14"/>
  <c r="C42" i="14"/>
  <c r="I41" i="14"/>
  <c r="H41" i="14" s="1"/>
  <c r="D41" i="14"/>
  <c r="C41" i="14"/>
  <c r="H40" i="14"/>
  <c r="C40" i="14"/>
  <c r="H39" i="14"/>
  <c r="C39" i="14"/>
  <c r="H38" i="14"/>
  <c r="C38" i="14"/>
  <c r="H37" i="14"/>
  <c r="C37" i="14"/>
  <c r="K36" i="14"/>
  <c r="H36" i="14" s="1"/>
  <c r="F36" i="14"/>
  <c r="C36" i="14"/>
  <c r="H35" i="14"/>
  <c r="C35" i="14"/>
  <c r="H34" i="14"/>
  <c r="C34" i="14"/>
  <c r="K33" i="14"/>
  <c r="H33" i="14" s="1"/>
  <c r="F33" i="14"/>
  <c r="C33" i="14"/>
  <c r="H32" i="14"/>
  <c r="C32" i="14"/>
  <c r="K31" i="14"/>
  <c r="H31" i="14"/>
  <c r="F31" i="14"/>
  <c r="C31" i="14" s="1"/>
  <c r="H30" i="14"/>
  <c r="C30" i="14"/>
  <c r="H29" i="14"/>
  <c r="C29" i="14"/>
  <c r="H28" i="14"/>
  <c r="C28" i="14"/>
  <c r="K27" i="14"/>
  <c r="H27" i="14" s="1"/>
  <c r="F27" i="14"/>
  <c r="C27" i="14"/>
  <c r="K26" i="14"/>
  <c r="H25" i="14"/>
  <c r="C25" i="14"/>
  <c r="C24" i="14"/>
  <c r="H23" i="14"/>
  <c r="C23" i="14"/>
  <c r="H22" i="14"/>
  <c r="C22" i="14"/>
  <c r="L21" i="14"/>
  <c r="K21" i="14"/>
  <c r="J21" i="14"/>
  <c r="J289" i="14" s="1"/>
  <c r="J288" i="14" s="1"/>
  <c r="I21" i="14"/>
  <c r="I289" i="14" s="1"/>
  <c r="I288" i="14" s="1"/>
  <c r="G21" i="14"/>
  <c r="F21" i="14"/>
  <c r="F289" i="14" s="1"/>
  <c r="F288" i="14" s="1"/>
  <c r="E21" i="14"/>
  <c r="E289" i="14" s="1"/>
  <c r="E288" i="14" s="1"/>
  <c r="D21" i="14"/>
  <c r="D289" i="14" s="1"/>
  <c r="D288" i="14" s="1"/>
  <c r="C21" i="14"/>
  <c r="L20" i="14"/>
  <c r="E20" i="14"/>
  <c r="D20" i="14"/>
  <c r="H298" i="13"/>
  <c r="C298" i="13"/>
  <c r="H297" i="13"/>
  <c r="C297" i="13"/>
  <c r="H296" i="13"/>
  <c r="C296" i="13"/>
  <c r="H295" i="13"/>
  <c r="C295" i="13"/>
  <c r="H294" i="13"/>
  <c r="C294" i="13"/>
  <c r="H293" i="13"/>
  <c r="C293" i="13"/>
  <c r="H292" i="13"/>
  <c r="C292" i="13"/>
  <c r="C290" i="13" s="1"/>
  <c r="H291" i="13"/>
  <c r="H290" i="13" s="1"/>
  <c r="C291" i="13"/>
  <c r="L290" i="13"/>
  <c r="K290" i="13"/>
  <c r="J290" i="13"/>
  <c r="I290" i="13"/>
  <c r="G290" i="13"/>
  <c r="F290" i="13"/>
  <c r="E290" i="13"/>
  <c r="D290" i="13"/>
  <c r="I289" i="13"/>
  <c r="I288" i="13" s="1"/>
  <c r="H285" i="13"/>
  <c r="C285" i="13"/>
  <c r="H284" i="13"/>
  <c r="C284" i="13"/>
  <c r="L283" i="13"/>
  <c r="K283" i="13"/>
  <c r="J283" i="13"/>
  <c r="I283" i="13"/>
  <c r="G283" i="13"/>
  <c r="F283" i="13"/>
  <c r="E283" i="13"/>
  <c r="D283" i="13"/>
  <c r="H282" i="13"/>
  <c r="C282" i="13"/>
  <c r="L281" i="13"/>
  <c r="K281" i="13"/>
  <c r="J281" i="13"/>
  <c r="I281" i="13"/>
  <c r="H281" i="13" s="1"/>
  <c r="G281" i="13"/>
  <c r="F281" i="13"/>
  <c r="E281" i="13"/>
  <c r="D281" i="13"/>
  <c r="C281" i="13" s="1"/>
  <c r="H280" i="13"/>
  <c r="C280" i="13"/>
  <c r="H279" i="13"/>
  <c r="C279" i="13"/>
  <c r="H278" i="13"/>
  <c r="C278" i="13"/>
  <c r="H277" i="13"/>
  <c r="C277" i="13"/>
  <c r="L276" i="13"/>
  <c r="K276" i="13"/>
  <c r="J276" i="13"/>
  <c r="I276" i="13"/>
  <c r="G276" i="13"/>
  <c r="F276" i="13"/>
  <c r="E276" i="13"/>
  <c r="D276" i="13"/>
  <c r="C276" i="13"/>
  <c r="H275" i="13"/>
  <c r="C275" i="13"/>
  <c r="H274" i="13"/>
  <c r="C274" i="13"/>
  <c r="H273" i="13"/>
  <c r="C273" i="13"/>
  <c r="L272" i="13"/>
  <c r="K272" i="13"/>
  <c r="K270" i="13" s="1"/>
  <c r="K269" i="13" s="1"/>
  <c r="J272" i="13"/>
  <c r="I272" i="13"/>
  <c r="G272" i="13"/>
  <c r="G270" i="13" s="1"/>
  <c r="F272" i="13"/>
  <c r="E272" i="13"/>
  <c r="D272" i="13"/>
  <c r="C272" i="13"/>
  <c r="H271" i="13"/>
  <c r="C271" i="13"/>
  <c r="L270" i="13"/>
  <c r="J270" i="13"/>
  <c r="I270" i="13"/>
  <c r="F270" i="13"/>
  <c r="F269" i="13" s="1"/>
  <c r="E270" i="13"/>
  <c r="D270" i="13"/>
  <c r="L269" i="13"/>
  <c r="I269" i="13"/>
  <c r="E269" i="13"/>
  <c r="D269" i="13"/>
  <c r="H268" i="13"/>
  <c r="C268" i="13"/>
  <c r="H267" i="13"/>
  <c r="C267" i="13"/>
  <c r="H266" i="13"/>
  <c r="C266" i="13"/>
  <c r="H265" i="13"/>
  <c r="C265" i="13"/>
  <c r="L264" i="13"/>
  <c r="K264" i="13"/>
  <c r="J264" i="13"/>
  <c r="I264" i="13"/>
  <c r="G264" i="13"/>
  <c r="F264" i="13"/>
  <c r="E264" i="13"/>
  <c r="D264" i="13"/>
  <c r="C264" i="13"/>
  <c r="H263" i="13"/>
  <c r="C263" i="13"/>
  <c r="H262" i="13"/>
  <c r="C262" i="13"/>
  <c r="H261" i="13"/>
  <c r="C261" i="13"/>
  <c r="L260" i="13"/>
  <c r="K260" i="13"/>
  <c r="J260" i="13"/>
  <c r="H260" i="13" s="1"/>
  <c r="I260" i="13"/>
  <c r="G260" i="13"/>
  <c r="F260" i="13"/>
  <c r="F259" i="13" s="1"/>
  <c r="E260" i="13"/>
  <c r="D260" i="13"/>
  <c r="C260" i="13"/>
  <c r="L259" i="13"/>
  <c r="I259" i="13"/>
  <c r="E259" i="13"/>
  <c r="D259" i="13"/>
  <c r="H258" i="13"/>
  <c r="C258" i="13"/>
  <c r="H257" i="13"/>
  <c r="C257" i="13"/>
  <c r="H256" i="13"/>
  <c r="C256" i="13"/>
  <c r="H255" i="13"/>
  <c r="C255" i="13"/>
  <c r="H254" i="13"/>
  <c r="C254" i="13"/>
  <c r="H253" i="13"/>
  <c r="C253" i="13"/>
  <c r="L252" i="13"/>
  <c r="K252" i="13"/>
  <c r="K251" i="13" s="1"/>
  <c r="J252" i="13"/>
  <c r="I252" i="13"/>
  <c r="G252" i="13"/>
  <c r="G251" i="13" s="1"/>
  <c r="F252" i="13"/>
  <c r="F251" i="13" s="1"/>
  <c r="E252" i="13"/>
  <c r="D252" i="13"/>
  <c r="C252" i="13"/>
  <c r="L251" i="13"/>
  <c r="I251" i="13"/>
  <c r="E251" i="13"/>
  <c r="D251" i="13"/>
  <c r="H250" i="13"/>
  <c r="C250" i="13"/>
  <c r="H249" i="13"/>
  <c r="C249" i="13"/>
  <c r="H248" i="13"/>
  <c r="C248" i="13"/>
  <c r="H247" i="13"/>
  <c r="C247" i="13"/>
  <c r="L246" i="13"/>
  <c r="K246" i="13"/>
  <c r="J246" i="13"/>
  <c r="I246" i="13"/>
  <c r="G246" i="13"/>
  <c r="F246" i="13"/>
  <c r="E246" i="13"/>
  <c r="D246" i="13"/>
  <c r="C246" i="13"/>
  <c r="H245" i="13"/>
  <c r="C245" i="13"/>
  <c r="H244" i="13"/>
  <c r="C244" i="13"/>
  <c r="H243" i="13"/>
  <c r="C243" i="13"/>
  <c r="H242" i="13"/>
  <c r="C242" i="13"/>
  <c r="H241" i="13"/>
  <c r="C241" i="13"/>
  <c r="H240" i="13"/>
  <c r="C240" i="13"/>
  <c r="H239" i="13"/>
  <c r="C239" i="13"/>
  <c r="L238" i="13"/>
  <c r="K238" i="13"/>
  <c r="K231" i="13" s="1"/>
  <c r="J238" i="13"/>
  <c r="I238" i="13"/>
  <c r="G238" i="13"/>
  <c r="F238" i="13"/>
  <c r="F231" i="13" s="1"/>
  <c r="E238" i="13"/>
  <c r="D238" i="13"/>
  <c r="C238" i="13"/>
  <c r="H237" i="13"/>
  <c r="C237" i="13"/>
  <c r="H236" i="13"/>
  <c r="C236" i="13"/>
  <c r="L235" i="13"/>
  <c r="K235" i="13"/>
  <c r="J235" i="13"/>
  <c r="I235" i="13"/>
  <c r="H235" i="13" s="1"/>
  <c r="G235" i="13"/>
  <c r="F235" i="13"/>
  <c r="E235" i="13"/>
  <c r="D235" i="13"/>
  <c r="C235" i="13" s="1"/>
  <c r="H234" i="13"/>
  <c r="C234" i="13"/>
  <c r="L233" i="13"/>
  <c r="K233" i="13"/>
  <c r="J233" i="13"/>
  <c r="I233" i="13"/>
  <c r="H233" i="13" s="1"/>
  <c r="G233" i="13"/>
  <c r="F233" i="13"/>
  <c r="E233" i="13"/>
  <c r="E231" i="13" s="1"/>
  <c r="E230" i="13" s="1"/>
  <c r="D233" i="13"/>
  <c r="H232" i="13"/>
  <c r="C232" i="13"/>
  <c r="L231" i="13"/>
  <c r="L230" i="13" s="1"/>
  <c r="D231" i="13"/>
  <c r="H229" i="13"/>
  <c r="C229" i="13"/>
  <c r="H228" i="13"/>
  <c r="C228" i="13"/>
  <c r="L227" i="13"/>
  <c r="K227" i="13"/>
  <c r="J227" i="13"/>
  <c r="I227" i="13"/>
  <c r="H227" i="13" s="1"/>
  <c r="G227" i="13"/>
  <c r="F227" i="13"/>
  <c r="E227" i="13"/>
  <c r="D227" i="13"/>
  <c r="H226" i="13"/>
  <c r="C226" i="13"/>
  <c r="H225" i="13"/>
  <c r="C225" i="13"/>
  <c r="H224" i="13"/>
  <c r="C224" i="13"/>
  <c r="H223" i="13"/>
  <c r="C223" i="13"/>
  <c r="H222" i="13"/>
  <c r="C222" i="13"/>
  <c r="H221" i="13"/>
  <c r="C221" i="13"/>
  <c r="H220" i="13"/>
  <c r="C220" i="13"/>
  <c r="H219" i="13"/>
  <c r="C219" i="13"/>
  <c r="H218" i="13"/>
  <c r="C218" i="13"/>
  <c r="H217" i="13"/>
  <c r="C217" i="13"/>
  <c r="L216" i="13"/>
  <c r="K216" i="13"/>
  <c r="J216" i="13"/>
  <c r="I216" i="13"/>
  <c r="G216" i="13"/>
  <c r="G204" i="13" s="1"/>
  <c r="F216" i="13"/>
  <c r="E216" i="13"/>
  <c r="D216" i="13"/>
  <c r="C216" i="13"/>
  <c r="H215" i="13"/>
  <c r="C215" i="13"/>
  <c r="H214" i="13"/>
  <c r="C214" i="13"/>
  <c r="H213" i="13"/>
  <c r="C213" i="13"/>
  <c r="H212" i="13"/>
  <c r="C212" i="13"/>
  <c r="H211" i="13"/>
  <c r="C211" i="13"/>
  <c r="H210" i="13"/>
  <c r="C210" i="13"/>
  <c r="H209" i="13"/>
  <c r="C209" i="13"/>
  <c r="H208" i="13"/>
  <c r="C208" i="13"/>
  <c r="H207" i="13"/>
  <c r="C207" i="13"/>
  <c r="H206" i="13"/>
  <c r="C206" i="13"/>
  <c r="L205" i="13"/>
  <c r="L204" i="13" s="1"/>
  <c r="K205" i="13"/>
  <c r="J205" i="13"/>
  <c r="I205" i="13"/>
  <c r="G205" i="13"/>
  <c r="F205" i="13"/>
  <c r="E205" i="13"/>
  <c r="D205" i="13"/>
  <c r="C205" i="13" s="1"/>
  <c r="K204" i="13"/>
  <c r="J204" i="13"/>
  <c r="F204" i="13"/>
  <c r="H203" i="13"/>
  <c r="C203" i="13"/>
  <c r="H202" i="13"/>
  <c r="C202" i="13"/>
  <c r="H201" i="13"/>
  <c r="C201" i="13"/>
  <c r="H200" i="13"/>
  <c r="C200" i="13"/>
  <c r="H199" i="13"/>
  <c r="C199" i="13"/>
  <c r="L198" i="13"/>
  <c r="K198" i="13"/>
  <c r="K196" i="13" s="1"/>
  <c r="K195" i="13" s="1"/>
  <c r="J198" i="13"/>
  <c r="I198" i="13"/>
  <c r="G198" i="13"/>
  <c r="G196" i="13" s="1"/>
  <c r="F198" i="13"/>
  <c r="E198" i="13"/>
  <c r="D198" i="13"/>
  <c r="C198" i="13"/>
  <c r="H197" i="13"/>
  <c r="C197" i="13"/>
  <c r="L196" i="13"/>
  <c r="J196" i="13"/>
  <c r="I196" i="13"/>
  <c r="F196" i="13"/>
  <c r="F195" i="13" s="1"/>
  <c r="E196" i="13"/>
  <c r="D196" i="13"/>
  <c r="H193" i="13"/>
  <c r="C193" i="13"/>
  <c r="L192" i="13"/>
  <c r="K192" i="13"/>
  <c r="K191" i="13" s="1"/>
  <c r="J192" i="13"/>
  <c r="H192" i="13" s="1"/>
  <c r="I192" i="13"/>
  <c r="G192" i="13"/>
  <c r="G191" i="13" s="1"/>
  <c r="F192" i="13"/>
  <c r="F191" i="13" s="1"/>
  <c r="E192" i="13"/>
  <c r="D192" i="13"/>
  <c r="C192" i="13"/>
  <c r="L191" i="13"/>
  <c r="I191" i="13"/>
  <c r="E191" i="13"/>
  <c r="E187" i="13" s="1"/>
  <c r="D191" i="13"/>
  <c r="H190" i="13"/>
  <c r="C190" i="13"/>
  <c r="H189" i="13"/>
  <c r="C189" i="13"/>
  <c r="L188" i="13"/>
  <c r="K188" i="13"/>
  <c r="K187" i="13" s="1"/>
  <c r="J188" i="13"/>
  <c r="I188" i="13"/>
  <c r="G188" i="13"/>
  <c r="G187" i="13" s="1"/>
  <c r="F188" i="13"/>
  <c r="F187" i="13" s="1"/>
  <c r="E188" i="13"/>
  <c r="D188" i="13"/>
  <c r="C188" i="13"/>
  <c r="L187" i="13"/>
  <c r="D187" i="13"/>
  <c r="H186" i="13"/>
  <c r="C186" i="13"/>
  <c r="H185" i="13"/>
  <c r="C185" i="13"/>
  <c r="L184" i="13"/>
  <c r="K184" i="13"/>
  <c r="J184" i="13"/>
  <c r="I184" i="13"/>
  <c r="G184" i="13"/>
  <c r="F184" i="13"/>
  <c r="E184" i="13"/>
  <c r="D184" i="13"/>
  <c r="C184" i="13"/>
  <c r="H183" i="13"/>
  <c r="C183" i="13"/>
  <c r="H182" i="13"/>
  <c r="C182" i="13"/>
  <c r="H181" i="13"/>
  <c r="C181" i="13"/>
  <c r="H180" i="13"/>
  <c r="C180" i="13"/>
  <c r="L179" i="13"/>
  <c r="K179" i="13"/>
  <c r="J179" i="13"/>
  <c r="I179" i="13"/>
  <c r="H179" i="13" s="1"/>
  <c r="G179" i="13"/>
  <c r="F179" i="13"/>
  <c r="E179" i="13"/>
  <c r="D179" i="13"/>
  <c r="C179" i="13" s="1"/>
  <c r="H178" i="13"/>
  <c r="C178" i="13"/>
  <c r="H177" i="13"/>
  <c r="C177" i="13"/>
  <c r="H176" i="13"/>
  <c r="C176" i="13"/>
  <c r="L175" i="13"/>
  <c r="L174" i="13" s="1"/>
  <c r="K175" i="13"/>
  <c r="J175" i="13"/>
  <c r="I175" i="13"/>
  <c r="G175" i="13"/>
  <c r="F175" i="13"/>
  <c r="E175" i="13"/>
  <c r="D175" i="13"/>
  <c r="K174" i="13"/>
  <c r="K173" i="13" s="1"/>
  <c r="J174" i="13"/>
  <c r="J173" i="13" s="1"/>
  <c r="G174" i="13"/>
  <c r="F174" i="13"/>
  <c r="F173" i="13" s="1"/>
  <c r="H172" i="13"/>
  <c r="C172" i="13"/>
  <c r="H171" i="13"/>
  <c r="C171" i="13"/>
  <c r="H170" i="13"/>
  <c r="C170" i="13"/>
  <c r="H169" i="13"/>
  <c r="C169" i="13"/>
  <c r="H168" i="13"/>
  <c r="C168" i="13"/>
  <c r="H167" i="13"/>
  <c r="C167" i="13"/>
  <c r="L166" i="13"/>
  <c r="K166" i="13"/>
  <c r="K165" i="13" s="1"/>
  <c r="J166" i="13"/>
  <c r="H166" i="13" s="1"/>
  <c r="I166" i="13"/>
  <c r="G166" i="13"/>
  <c r="G165" i="13" s="1"/>
  <c r="F166" i="13"/>
  <c r="F165" i="13" s="1"/>
  <c r="E166" i="13"/>
  <c r="D166" i="13"/>
  <c r="C166" i="13"/>
  <c r="L165" i="13"/>
  <c r="I165" i="13"/>
  <c r="E165" i="13"/>
  <c r="D165" i="13"/>
  <c r="H164" i="13"/>
  <c r="C164" i="13"/>
  <c r="H163" i="13"/>
  <c r="C163" i="13"/>
  <c r="H162" i="13"/>
  <c r="C162" i="13"/>
  <c r="H161" i="13"/>
  <c r="C161" i="13"/>
  <c r="L160" i="13"/>
  <c r="K160" i="13"/>
  <c r="J160" i="13"/>
  <c r="I160" i="13"/>
  <c r="G160" i="13"/>
  <c r="F160" i="13"/>
  <c r="E160" i="13"/>
  <c r="D160" i="13"/>
  <c r="C160" i="13"/>
  <c r="H159" i="13"/>
  <c r="C159" i="13"/>
  <c r="H158" i="13"/>
  <c r="C158" i="13"/>
  <c r="H157" i="13"/>
  <c r="C157" i="13"/>
  <c r="H156" i="13"/>
  <c r="C156" i="13"/>
  <c r="H155" i="13"/>
  <c r="C155" i="13"/>
  <c r="H154" i="13"/>
  <c r="C154" i="13"/>
  <c r="H153" i="13"/>
  <c r="C153" i="13"/>
  <c r="H152" i="13"/>
  <c r="C152" i="13"/>
  <c r="L151" i="13"/>
  <c r="K151" i="13"/>
  <c r="J151" i="13"/>
  <c r="I151" i="13"/>
  <c r="H151" i="13" s="1"/>
  <c r="G151" i="13"/>
  <c r="F151" i="13"/>
  <c r="E151" i="13"/>
  <c r="D151" i="13"/>
  <c r="C151" i="13" s="1"/>
  <c r="H150" i="13"/>
  <c r="C150" i="13"/>
  <c r="H149" i="13"/>
  <c r="C149" i="13"/>
  <c r="H148" i="13"/>
  <c r="C148" i="13"/>
  <c r="H147" i="13"/>
  <c r="C147" i="13"/>
  <c r="H146" i="13"/>
  <c r="C146" i="13"/>
  <c r="H145" i="13"/>
  <c r="C145" i="13"/>
  <c r="L144" i="13"/>
  <c r="K144" i="13"/>
  <c r="K130" i="13" s="1"/>
  <c r="J144" i="13"/>
  <c r="I144" i="13"/>
  <c r="G144" i="13"/>
  <c r="F144" i="13"/>
  <c r="E144" i="13"/>
  <c r="D144" i="13"/>
  <c r="C144" i="13"/>
  <c r="H143" i="13"/>
  <c r="C143" i="13"/>
  <c r="H142" i="13"/>
  <c r="C142" i="13"/>
  <c r="L141" i="13"/>
  <c r="K141" i="13"/>
  <c r="J141" i="13"/>
  <c r="I141" i="13"/>
  <c r="H141" i="13" s="1"/>
  <c r="G141" i="13"/>
  <c r="F141" i="13"/>
  <c r="E141" i="13"/>
  <c r="D141" i="13"/>
  <c r="C141" i="13" s="1"/>
  <c r="H140" i="13"/>
  <c r="C140" i="13"/>
  <c r="H139" i="13"/>
  <c r="C139" i="13"/>
  <c r="H138" i="13"/>
  <c r="C138" i="13"/>
  <c r="H137" i="13"/>
  <c r="C137" i="13"/>
  <c r="L136" i="13"/>
  <c r="K136" i="13"/>
  <c r="J136" i="13"/>
  <c r="H136" i="13" s="1"/>
  <c r="I136" i="13"/>
  <c r="G136" i="13"/>
  <c r="F136" i="13"/>
  <c r="E136" i="13"/>
  <c r="D136" i="13"/>
  <c r="C136" i="13"/>
  <c r="H135" i="13"/>
  <c r="C135" i="13"/>
  <c r="H134" i="13"/>
  <c r="C134" i="13"/>
  <c r="H133" i="13"/>
  <c r="C133" i="13"/>
  <c r="H132" i="13"/>
  <c r="C132" i="13"/>
  <c r="L131" i="13"/>
  <c r="L130" i="13" s="1"/>
  <c r="K131" i="13"/>
  <c r="J131" i="13"/>
  <c r="I131" i="13"/>
  <c r="G131" i="13"/>
  <c r="F131" i="13"/>
  <c r="E131" i="13"/>
  <c r="E130" i="13" s="1"/>
  <c r="D131" i="13"/>
  <c r="J130" i="13"/>
  <c r="G130" i="13"/>
  <c r="F130" i="13"/>
  <c r="H129" i="13"/>
  <c r="H128" i="13" s="1"/>
  <c r="C129" i="13"/>
  <c r="L128" i="13"/>
  <c r="K128" i="13"/>
  <c r="J128" i="13"/>
  <c r="I128" i="13"/>
  <c r="G128" i="13"/>
  <c r="F128" i="13"/>
  <c r="E128" i="13"/>
  <c r="D128" i="13"/>
  <c r="C128" i="13"/>
  <c r="H127" i="13"/>
  <c r="C127" i="13"/>
  <c r="H126" i="13"/>
  <c r="C126" i="13"/>
  <c r="H125" i="13"/>
  <c r="C125" i="13"/>
  <c r="H124" i="13"/>
  <c r="C124" i="13"/>
  <c r="H123" i="13"/>
  <c r="C123" i="13"/>
  <c r="L122" i="13"/>
  <c r="K122" i="13"/>
  <c r="J122" i="13"/>
  <c r="I122" i="13"/>
  <c r="G122" i="13"/>
  <c r="F122" i="13"/>
  <c r="E122" i="13"/>
  <c r="D122" i="13"/>
  <c r="C122" i="13"/>
  <c r="H121" i="13"/>
  <c r="C121" i="13"/>
  <c r="H120" i="13"/>
  <c r="C120" i="13"/>
  <c r="H119" i="13"/>
  <c r="C119" i="13"/>
  <c r="H118" i="13"/>
  <c r="C118" i="13"/>
  <c r="H117" i="13"/>
  <c r="C117" i="13"/>
  <c r="L116" i="13"/>
  <c r="K116" i="13"/>
  <c r="J116" i="13"/>
  <c r="I116" i="13"/>
  <c r="G116" i="13"/>
  <c r="F116" i="13"/>
  <c r="E116" i="13"/>
  <c r="D116" i="13"/>
  <c r="C116" i="13"/>
  <c r="H115" i="13"/>
  <c r="C115" i="13"/>
  <c r="H114" i="13"/>
  <c r="C114" i="13"/>
  <c r="H113" i="13"/>
  <c r="C113" i="13"/>
  <c r="L112" i="13"/>
  <c r="K112" i="13"/>
  <c r="J112" i="13"/>
  <c r="H112" i="13" s="1"/>
  <c r="I112" i="13"/>
  <c r="G112" i="13"/>
  <c r="F112" i="13"/>
  <c r="E112" i="13"/>
  <c r="D112" i="13"/>
  <c r="C112" i="13"/>
  <c r="H111" i="13"/>
  <c r="C111" i="13"/>
  <c r="H110" i="13"/>
  <c r="C110" i="13"/>
  <c r="H109" i="13"/>
  <c r="C109" i="13"/>
  <c r="H108" i="13"/>
  <c r="C108" i="13"/>
  <c r="H107" i="13"/>
  <c r="C107" i="13"/>
  <c r="H106" i="13"/>
  <c r="C106" i="13"/>
  <c r="H105" i="13"/>
  <c r="C105" i="13"/>
  <c r="H104" i="13"/>
  <c r="C104" i="13"/>
  <c r="L103" i="13"/>
  <c r="K103" i="13"/>
  <c r="J103" i="13"/>
  <c r="I103" i="13"/>
  <c r="H103" i="13" s="1"/>
  <c r="G103" i="13"/>
  <c r="F103" i="13"/>
  <c r="E103" i="13"/>
  <c r="D103" i="13"/>
  <c r="H102" i="13"/>
  <c r="C102" i="13"/>
  <c r="H101" i="13"/>
  <c r="C101" i="13"/>
  <c r="H100" i="13"/>
  <c r="C100" i="13"/>
  <c r="H99" i="13"/>
  <c r="C99" i="13"/>
  <c r="H98" i="13"/>
  <c r="C98" i="13"/>
  <c r="H97" i="13"/>
  <c r="C97" i="13"/>
  <c r="H96" i="13"/>
  <c r="C96" i="13"/>
  <c r="L95" i="13"/>
  <c r="K95" i="13"/>
  <c r="J95" i="13"/>
  <c r="I95" i="13"/>
  <c r="H95" i="13" s="1"/>
  <c r="G95" i="13"/>
  <c r="F95" i="13"/>
  <c r="E95" i="13"/>
  <c r="D95" i="13"/>
  <c r="C95" i="13" s="1"/>
  <c r="H94" i="13"/>
  <c r="C94" i="13"/>
  <c r="H93" i="13"/>
  <c r="C93" i="13"/>
  <c r="H92" i="13"/>
  <c r="C92" i="13"/>
  <c r="H91" i="13"/>
  <c r="C91" i="13"/>
  <c r="H90" i="13"/>
  <c r="C90" i="13"/>
  <c r="L89" i="13"/>
  <c r="K89" i="13"/>
  <c r="J89" i="13"/>
  <c r="I89" i="13"/>
  <c r="H89" i="13" s="1"/>
  <c r="G89" i="13"/>
  <c r="F89" i="13"/>
  <c r="E89" i="13"/>
  <c r="E83" i="13" s="1"/>
  <c r="E75" i="13" s="1"/>
  <c r="D89" i="13"/>
  <c r="H88" i="13"/>
  <c r="C88" i="13"/>
  <c r="H87" i="13"/>
  <c r="C87" i="13"/>
  <c r="H86" i="13"/>
  <c r="C86" i="13"/>
  <c r="H85" i="13"/>
  <c r="C85" i="13"/>
  <c r="L84" i="13"/>
  <c r="K84" i="13"/>
  <c r="K83" i="13" s="1"/>
  <c r="J84" i="13"/>
  <c r="I84" i="13"/>
  <c r="G84" i="13"/>
  <c r="F84" i="13"/>
  <c r="F83" i="13" s="1"/>
  <c r="E84" i="13"/>
  <c r="D84" i="13"/>
  <c r="C84" i="13"/>
  <c r="L83" i="13"/>
  <c r="D83" i="13"/>
  <c r="H82" i="13"/>
  <c r="C82" i="13"/>
  <c r="H81" i="13"/>
  <c r="C81" i="13"/>
  <c r="L80" i="13"/>
  <c r="K80" i="13"/>
  <c r="J80" i="13"/>
  <c r="I80" i="13"/>
  <c r="G80" i="13"/>
  <c r="G76" i="13" s="1"/>
  <c r="F80" i="13"/>
  <c r="E80" i="13"/>
  <c r="D80" i="13"/>
  <c r="C80" i="13"/>
  <c r="H79" i="13"/>
  <c r="C79" i="13"/>
  <c r="H78" i="13"/>
  <c r="C78" i="13"/>
  <c r="L77" i="13"/>
  <c r="L76" i="13" s="1"/>
  <c r="K77" i="13"/>
  <c r="J77" i="13"/>
  <c r="I77" i="13"/>
  <c r="G77" i="13"/>
  <c r="F77" i="13"/>
  <c r="E77" i="13"/>
  <c r="E76" i="13" s="1"/>
  <c r="D77" i="13"/>
  <c r="C77" i="13" s="1"/>
  <c r="K76" i="13"/>
  <c r="J76" i="13"/>
  <c r="F76" i="13"/>
  <c r="F75" i="13" s="1"/>
  <c r="H74" i="13"/>
  <c r="C74" i="13"/>
  <c r="H73" i="13"/>
  <c r="C73" i="13"/>
  <c r="H72" i="13"/>
  <c r="C72" i="13"/>
  <c r="H71" i="13"/>
  <c r="C71" i="13"/>
  <c r="H70" i="13"/>
  <c r="C70" i="13"/>
  <c r="L69" i="13"/>
  <c r="K69" i="13"/>
  <c r="J69" i="13"/>
  <c r="I69" i="13"/>
  <c r="H69" i="13" s="1"/>
  <c r="G69" i="13"/>
  <c r="F69" i="13"/>
  <c r="E69" i="13"/>
  <c r="E67" i="13" s="1"/>
  <c r="E53" i="13" s="1"/>
  <c r="D69" i="13"/>
  <c r="H68" i="13"/>
  <c r="C68" i="13"/>
  <c r="L67" i="13"/>
  <c r="K67" i="13"/>
  <c r="J67" i="13"/>
  <c r="I67" i="13"/>
  <c r="H67" i="13" s="1"/>
  <c r="G67" i="13"/>
  <c r="F67" i="13"/>
  <c r="D67" i="13"/>
  <c r="H66" i="13"/>
  <c r="C66" i="13"/>
  <c r="H65" i="13"/>
  <c r="C65" i="13"/>
  <c r="H64" i="13"/>
  <c r="C64" i="13"/>
  <c r="H63" i="13"/>
  <c r="C63" i="13"/>
  <c r="H62" i="13"/>
  <c r="C62" i="13"/>
  <c r="H61" i="13"/>
  <c r="C61" i="13"/>
  <c r="H60" i="13"/>
  <c r="C60" i="13"/>
  <c r="H59" i="13"/>
  <c r="C59" i="13"/>
  <c r="L58" i="13"/>
  <c r="K58" i="13"/>
  <c r="H58" i="13" s="1"/>
  <c r="J58" i="13"/>
  <c r="I58" i="13"/>
  <c r="G58" i="13"/>
  <c r="G54" i="13" s="1"/>
  <c r="F58" i="13"/>
  <c r="E58" i="13"/>
  <c r="D58" i="13"/>
  <c r="C58" i="13"/>
  <c r="H57" i="13"/>
  <c r="C57" i="13"/>
  <c r="H56" i="13"/>
  <c r="C56" i="13"/>
  <c r="L55" i="13"/>
  <c r="K55" i="13"/>
  <c r="J55" i="13"/>
  <c r="J54" i="13" s="1"/>
  <c r="J53" i="13" s="1"/>
  <c r="I55" i="13"/>
  <c r="G55" i="13"/>
  <c r="F55" i="13"/>
  <c r="F54" i="13" s="1"/>
  <c r="F53" i="13" s="1"/>
  <c r="E55" i="13"/>
  <c r="E54" i="13" s="1"/>
  <c r="C54" i="13" s="1"/>
  <c r="D55" i="13"/>
  <c r="C55" i="13" s="1"/>
  <c r="L54" i="13"/>
  <c r="L53" i="13" s="1"/>
  <c r="D54" i="13"/>
  <c r="D53" i="13" s="1"/>
  <c r="H47" i="13"/>
  <c r="C47" i="13"/>
  <c r="H46" i="13"/>
  <c r="C46" i="13"/>
  <c r="L45" i="13"/>
  <c r="G45" i="13"/>
  <c r="C45" i="13"/>
  <c r="H44" i="13"/>
  <c r="C44" i="13"/>
  <c r="K43" i="13"/>
  <c r="J43" i="13"/>
  <c r="I43" i="13"/>
  <c r="H43" i="13" s="1"/>
  <c r="F43" i="13"/>
  <c r="E43" i="13"/>
  <c r="D43" i="13"/>
  <c r="H42" i="13"/>
  <c r="C42" i="13"/>
  <c r="I41" i="13"/>
  <c r="H41" i="13" s="1"/>
  <c r="D41" i="13"/>
  <c r="C41" i="13"/>
  <c r="H40" i="13"/>
  <c r="C40" i="13"/>
  <c r="H39" i="13"/>
  <c r="C39" i="13"/>
  <c r="H38" i="13"/>
  <c r="C38" i="13"/>
  <c r="H37" i="13"/>
  <c r="C37" i="13"/>
  <c r="K36" i="13"/>
  <c r="H36" i="13" s="1"/>
  <c r="F36" i="13"/>
  <c r="C36" i="13"/>
  <c r="H35" i="13"/>
  <c r="C35" i="13"/>
  <c r="H34" i="13"/>
  <c r="C34" i="13"/>
  <c r="K33" i="13"/>
  <c r="H33" i="13" s="1"/>
  <c r="F33" i="13"/>
  <c r="C33" i="13"/>
  <c r="H32" i="13"/>
  <c r="C32" i="13"/>
  <c r="K31" i="13"/>
  <c r="K26" i="13" s="1"/>
  <c r="H31" i="13"/>
  <c r="F31" i="13"/>
  <c r="C31" i="13" s="1"/>
  <c r="H30" i="13"/>
  <c r="C30" i="13"/>
  <c r="H29" i="13"/>
  <c r="C29" i="13"/>
  <c r="H28" i="13"/>
  <c r="C28" i="13"/>
  <c r="K27" i="13"/>
  <c r="H27" i="13" s="1"/>
  <c r="F27" i="13"/>
  <c r="C27" i="13"/>
  <c r="F26" i="13"/>
  <c r="C26" i="13"/>
  <c r="H25" i="13"/>
  <c r="C25" i="13"/>
  <c r="C24" i="13"/>
  <c r="H23" i="13"/>
  <c r="C23" i="13"/>
  <c r="H22" i="13"/>
  <c r="C22" i="13"/>
  <c r="L21" i="13"/>
  <c r="L289" i="13" s="1"/>
  <c r="L288" i="13" s="1"/>
  <c r="K21" i="13"/>
  <c r="J21" i="13"/>
  <c r="J289" i="13" s="1"/>
  <c r="J288" i="13" s="1"/>
  <c r="I21" i="13"/>
  <c r="G21" i="13"/>
  <c r="F21" i="13"/>
  <c r="F289" i="13" s="1"/>
  <c r="F288" i="13" s="1"/>
  <c r="E21" i="13"/>
  <c r="D21" i="13"/>
  <c r="D289" i="13" s="1"/>
  <c r="D288" i="13" s="1"/>
  <c r="C21" i="13"/>
  <c r="F20" i="13"/>
  <c r="E20" i="13"/>
  <c r="H298" i="12"/>
  <c r="C298" i="12"/>
  <c r="H297" i="12"/>
  <c r="C297" i="12"/>
  <c r="H296" i="12"/>
  <c r="C296" i="12"/>
  <c r="H295" i="12"/>
  <c r="C295" i="12"/>
  <c r="H294" i="12"/>
  <c r="C294" i="12"/>
  <c r="H293" i="12"/>
  <c r="C293" i="12"/>
  <c r="H292" i="12"/>
  <c r="C292" i="12"/>
  <c r="H291" i="12"/>
  <c r="C291" i="12"/>
  <c r="L290" i="12"/>
  <c r="K290" i="12"/>
  <c r="J290" i="12"/>
  <c r="I290" i="12"/>
  <c r="H290" i="12"/>
  <c r="G290" i="12"/>
  <c r="F290" i="12"/>
  <c r="E290" i="12"/>
  <c r="D290" i="12"/>
  <c r="C290" i="12"/>
  <c r="I289" i="12"/>
  <c r="I288" i="12" s="1"/>
  <c r="H285" i="12"/>
  <c r="C285" i="12"/>
  <c r="H284" i="12"/>
  <c r="C284" i="12"/>
  <c r="L283" i="12"/>
  <c r="K283" i="12"/>
  <c r="J283" i="12"/>
  <c r="I283" i="12"/>
  <c r="G283" i="12"/>
  <c r="F283" i="12"/>
  <c r="E283" i="12"/>
  <c r="D283" i="12"/>
  <c r="H282" i="12"/>
  <c r="C282" i="12"/>
  <c r="L281" i="12"/>
  <c r="K281" i="12"/>
  <c r="J281" i="12"/>
  <c r="I281" i="12"/>
  <c r="H281" i="12" s="1"/>
  <c r="G281" i="12"/>
  <c r="F281" i="12"/>
  <c r="E281" i="12"/>
  <c r="D281" i="12"/>
  <c r="C281" i="12" s="1"/>
  <c r="H280" i="12"/>
  <c r="C280" i="12"/>
  <c r="H279" i="12"/>
  <c r="C279" i="12"/>
  <c r="H278" i="12"/>
  <c r="C278" i="12"/>
  <c r="H277" i="12"/>
  <c r="C277" i="12"/>
  <c r="L276" i="12"/>
  <c r="K276" i="12"/>
  <c r="H276" i="12" s="1"/>
  <c r="J276" i="12"/>
  <c r="I276" i="12"/>
  <c r="G276" i="12"/>
  <c r="F276" i="12"/>
  <c r="E276" i="12"/>
  <c r="D276" i="12"/>
  <c r="C276" i="12"/>
  <c r="H275" i="12"/>
  <c r="C275" i="12"/>
  <c r="H274" i="12"/>
  <c r="C274" i="12"/>
  <c r="H273" i="12"/>
  <c r="C273" i="12"/>
  <c r="L272" i="12"/>
  <c r="K272" i="12"/>
  <c r="H272" i="12" s="1"/>
  <c r="J272" i="12"/>
  <c r="I272" i="12"/>
  <c r="G272" i="12"/>
  <c r="G270" i="12" s="1"/>
  <c r="F272" i="12"/>
  <c r="E272" i="12"/>
  <c r="D272" i="12"/>
  <c r="C272" i="12"/>
  <c r="H271" i="12"/>
  <c r="C271" i="12"/>
  <c r="L270" i="12"/>
  <c r="L269" i="12" s="1"/>
  <c r="J270" i="12"/>
  <c r="I270" i="12"/>
  <c r="F270" i="12"/>
  <c r="E270" i="12"/>
  <c r="D270" i="12"/>
  <c r="D269" i="12" s="1"/>
  <c r="J269" i="12"/>
  <c r="I269" i="12"/>
  <c r="F269" i="12"/>
  <c r="E269" i="12"/>
  <c r="H268" i="12"/>
  <c r="C268" i="12"/>
  <c r="H267" i="12"/>
  <c r="C267" i="12"/>
  <c r="H266" i="12"/>
  <c r="C266" i="12"/>
  <c r="H265" i="12"/>
  <c r="C265" i="12"/>
  <c r="L264" i="12"/>
  <c r="K264" i="12"/>
  <c r="H264" i="12" s="1"/>
  <c r="J264" i="12"/>
  <c r="I264" i="12"/>
  <c r="G264" i="12"/>
  <c r="F264" i="12"/>
  <c r="E264" i="12"/>
  <c r="D264" i="12"/>
  <c r="C264" i="12"/>
  <c r="H263" i="12"/>
  <c r="C263" i="12"/>
  <c r="H262" i="12"/>
  <c r="C262" i="12"/>
  <c r="H261" i="12"/>
  <c r="C261" i="12"/>
  <c r="L260" i="12"/>
  <c r="L259" i="12" s="1"/>
  <c r="K260" i="12"/>
  <c r="J260" i="12"/>
  <c r="I260" i="12"/>
  <c r="G260" i="12"/>
  <c r="F260" i="12"/>
  <c r="E260" i="12"/>
  <c r="D260" i="12"/>
  <c r="D259" i="12" s="1"/>
  <c r="C260" i="12"/>
  <c r="J259" i="12"/>
  <c r="I259" i="12"/>
  <c r="F259" i="12"/>
  <c r="E259" i="12"/>
  <c r="H258" i="12"/>
  <c r="C258" i="12"/>
  <c r="H257" i="12"/>
  <c r="C257" i="12"/>
  <c r="H256" i="12"/>
  <c r="C256" i="12"/>
  <c r="H255" i="12"/>
  <c r="C255" i="12"/>
  <c r="H254" i="12"/>
  <c r="C254" i="12"/>
  <c r="H253" i="12"/>
  <c r="C253" i="12"/>
  <c r="L252" i="12"/>
  <c r="L251" i="12" s="1"/>
  <c r="K252" i="12"/>
  <c r="J252" i="12"/>
  <c r="I252" i="12"/>
  <c r="G252" i="12"/>
  <c r="G251" i="12" s="1"/>
  <c r="F252" i="12"/>
  <c r="E252" i="12"/>
  <c r="D252" i="12"/>
  <c r="D251" i="12" s="1"/>
  <c r="C252" i="12"/>
  <c r="J251" i="12"/>
  <c r="I251" i="12"/>
  <c r="F251" i="12"/>
  <c r="E251" i="12"/>
  <c r="H250" i="12"/>
  <c r="C250" i="12"/>
  <c r="H249" i="12"/>
  <c r="C249" i="12"/>
  <c r="H248" i="12"/>
  <c r="C248" i="12"/>
  <c r="H247" i="12"/>
  <c r="C247" i="12"/>
  <c r="L246" i="12"/>
  <c r="K246" i="12"/>
  <c r="H246" i="12" s="1"/>
  <c r="J246" i="12"/>
  <c r="I246" i="12"/>
  <c r="G246" i="12"/>
  <c r="F246" i="12"/>
  <c r="E246" i="12"/>
  <c r="D246" i="12"/>
  <c r="C246" i="12"/>
  <c r="H245" i="12"/>
  <c r="C245" i="12"/>
  <c r="H244" i="12"/>
  <c r="C244" i="12"/>
  <c r="H243" i="12"/>
  <c r="C243" i="12"/>
  <c r="H242" i="12"/>
  <c r="C242" i="12"/>
  <c r="H241" i="12"/>
  <c r="C241" i="12"/>
  <c r="H240" i="12"/>
  <c r="C240" i="12"/>
  <c r="H239" i="12"/>
  <c r="C239" i="12"/>
  <c r="L238" i="12"/>
  <c r="L231" i="12" s="1"/>
  <c r="K238" i="12"/>
  <c r="J238" i="12"/>
  <c r="I238" i="12"/>
  <c r="G238" i="12"/>
  <c r="F238" i="12"/>
  <c r="E238" i="12"/>
  <c r="D238" i="12"/>
  <c r="D231" i="12" s="1"/>
  <c r="C238" i="12"/>
  <c r="H237" i="12"/>
  <c r="C237" i="12"/>
  <c r="H236" i="12"/>
  <c r="C236" i="12"/>
  <c r="L235" i="12"/>
  <c r="K235" i="12"/>
  <c r="J235" i="12"/>
  <c r="I235" i="12"/>
  <c r="H235" i="12" s="1"/>
  <c r="G235" i="12"/>
  <c r="F235" i="12"/>
  <c r="E235" i="12"/>
  <c r="D235" i="12"/>
  <c r="C235" i="12" s="1"/>
  <c r="H234" i="12"/>
  <c r="C234" i="12"/>
  <c r="L233" i="12"/>
  <c r="K233" i="12"/>
  <c r="J233" i="12"/>
  <c r="I233" i="12"/>
  <c r="H233" i="12" s="1"/>
  <c r="G233" i="12"/>
  <c r="F233" i="12"/>
  <c r="E233" i="12"/>
  <c r="E231" i="12" s="1"/>
  <c r="D233" i="12"/>
  <c r="H232" i="12"/>
  <c r="C232" i="12"/>
  <c r="J231" i="12"/>
  <c r="J230" i="12" s="1"/>
  <c r="F231" i="12"/>
  <c r="F230" i="12" s="1"/>
  <c r="H229" i="12"/>
  <c r="C229" i="12"/>
  <c r="H228" i="12"/>
  <c r="C228" i="12"/>
  <c r="L227" i="12"/>
  <c r="K227" i="12"/>
  <c r="J227" i="12"/>
  <c r="I227" i="12"/>
  <c r="H227" i="12" s="1"/>
  <c r="G227" i="12"/>
  <c r="F227" i="12"/>
  <c r="E227" i="12"/>
  <c r="D227" i="12"/>
  <c r="H226" i="12"/>
  <c r="C226" i="12"/>
  <c r="H225" i="12"/>
  <c r="C225" i="12"/>
  <c r="H224" i="12"/>
  <c r="C224" i="12"/>
  <c r="H223" i="12"/>
  <c r="C223" i="12"/>
  <c r="H222" i="12"/>
  <c r="C222" i="12"/>
  <c r="H221" i="12"/>
  <c r="C221" i="12"/>
  <c r="H220" i="12"/>
  <c r="C220" i="12"/>
  <c r="H219" i="12"/>
  <c r="C219" i="12"/>
  <c r="H218" i="12"/>
  <c r="C218" i="12"/>
  <c r="H217" i="12"/>
  <c r="C217" i="12"/>
  <c r="L216" i="12"/>
  <c r="K216" i="12"/>
  <c r="H216" i="12" s="1"/>
  <c r="J216" i="12"/>
  <c r="I216" i="12"/>
  <c r="G216" i="12"/>
  <c r="G204" i="12" s="1"/>
  <c r="F216" i="12"/>
  <c r="E216" i="12"/>
  <c r="D216" i="12"/>
  <c r="C216" i="12"/>
  <c r="H215" i="12"/>
  <c r="C215" i="12"/>
  <c r="H214" i="12"/>
  <c r="C214" i="12"/>
  <c r="H213" i="12"/>
  <c r="C213" i="12"/>
  <c r="H212" i="12"/>
  <c r="C212" i="12"/>
  <c r="H211" i="12"/>
  <c r="C211" i="12"/>
  <c r="H210" i="12"/>
  <c r="C210" i="12"/>
  <c r="H209" i="12"/>
  <c r="C209" i="12"/>
  <c r="H208" i="12"/>
  <c r="C208" i="12"/>
  <c r="H207" i="12"/>
  <c r="C207" i="12"/>
  <c r="H206" i="12"/>
  <c r="C206" i="12"/>
  <c r="L205" i="12"/>
  <c r="K205" i="12"/>
  <c r="J205" i="12"/>
  <c r="J204" i="12" s="1"/>
  <c r="I205" i="12"/>
  <c r="G205" i="12"/>
  <c r="F205" i="12"/>
  <c r="F204" i="12" s="1"/>
  <c r="E205" i="12"/>
  <c r="D205" i="12"/>
  <c r="C205" i="12" s="1"/>
  <c r="L204" i="12"/>
  <c r="D204" i="12"/>
  <c r="H203" i="12"/>
  <c r="C203" i="12"/>
  <c r="H202" i="12"/>
  <c r="C202" i="12"/>
  <c r="H201" i="12"/>
  <c r="C201" i="12"/>
  <c r="H200" i="12"/>
  <c r="C200" i="12"/>
  <c r="H199" i="12"/>
  <c r="C199" i="12"/>
  <c r="L198" i="12"/>
  <c r="K198" i="12"/>
  <c r="H198" i="12" s="1"/>
  <c r="J198" i="12"/>
  <c r="I198" i="12"/>
  <c r="G198" i="12"/>
  <c r="G196" i="12" s="1"/>
  <c r="F198" i="12"/>
  <c r="E198" i="12"/>
  <c r="D198" i="12"/>
  <c r="C198" i="12"/>
  <c r="H197" i="12"/>
  <c r="C197" i="12"/>
  <c r="L196" i="12"/>
  <c r="L195" i="12" s="1"/>
  <c r="J196" i="12"/>
  <c r="I196" i="12"/>
  <c r="F196" i="12"/>
  <c r="E196" i="12"/>
  <c r="D196" i="12"/>
  <c r="D195" i="12" s="1"/>
  <c r="H193" i="12"/>
  <c r="C193" i="12"/>
  <c r="L192" i="12"/>
  <c r="L191" i="12" s="1"/>
  <c r="K192" i="12"/>
  <c r="J192" i="12"/>
  <c r="I192" i="12"/>
  <c r="G192" i="12"/>
  <c r="G191" i="12" s="1"/>
  <c r="F192" i="12"/>
  <c r="E192" i="12"/>
  <c r="D192" i="12"/>
  <c r="D191" i="12" s="1"/>
  <c r="C192" i="12"/>
  <c r="J191" i="12"/>
  <c r="I191" i="12"/>
  <c r="F191" i="12"/>
  <c r="E191" i="12"/>
  <c r="H190" i="12"/>
  <c r="C190" i="12"/>
  <c r="H189" i="12"/>
  <c r="C189" i="12"/>
  <c r="L188" i="12"/>
  <c r="L187" i="12" s="1"/>
  <c r="K188" i="12"/>
  <c r="J188" i="12"/>
  <c r="I188" i="12"/>
  <c r="G188" i="12"/>
  <c r="G187" i="12" s="1"/>
  <c r="F188" i="12"/>
  <c r="E188" i="12"/>
  <c r="D188" i="12"/>
  <c r="C188" i="12"/>
  <c r="J187" i="12"/>
  <c r="F187" i="12"/>
  <c r="E187" i="12"/>
  <c r="H186" i="12"/>
  <c r="C186" i="12"/>
  <c r="H185" i="12"/>
  <c r="C185" i="12"/>
  <c r="L184" i="12"/>
  <c r="K184" i="12"/>
  <c r="H184" i="12" s="1"/>
  <c r="J184" i="12"/>
  <c r="I184" i="12"/>
  <c r="G184" i="12"/>
  <c r="F184" i="12"/>
  <c r="E184" i="12"/>
  <c r="D184" i="12"/>
  <c r="C184" i="12"/>
  <c r="H183" i="12"/>
  <c r="C183" i="12"/>
  <c r="H182" i="12"/>
  <c r="C182" i="12"/>
  <c r="H181" i="12"/>
  <c r="C181" i="12"/>
  <c r="H180" i="12"/>
  <c r="C180" i="12"/>
  <c r="L179" i="12"/>
  <c r="K179" i="12"/>
  <c r="J179" i="12"/>
  <c r="I179" i="12"/>
  <c r="H179" i="12" s="1"/>
  <c r="G179" i="12"/>
  <c r="F179" i="12"/>
  <c r="E179" i="12"/>
  <c r="D179" i="12"/>
  <c r="C179" i="12" s="1"/>
  <c r="H178" i="12"/>
  <c r="C178" i="12"/>
  <c r="H177" i="12"/>
  <c r="C177" i="12"/>
  <c r="H176" i="12"/>
  <c r="C176" i="12"/>
  <c r="L175" i="12"/>
  <c r="K175" i="12"/>
  <c r="J175" i="12"/>
  <c r="J174" i="12" s="1"/>
  <c r="I175" i="12"/>
  <c r="G175" i="12"/>
  <c r="F175" i="12"/>
  <c r="F174" i="12" s="1"/>
  <c r="E175" i="12"/>
  <c r="D175" i="12"/>
  <c r="L174" i="12"/>
  <c r="L173" i="12" s="1"/>
  <c r="K174" i="12"/>
  <c r="K173" i="12" s="1"/>
  <c r="G174" i="12"/>
  <c r="D174" i="12"/>
  <c r="D173" i="12" s="1"/>
  <c r="H172" i="12"/>
  <c r="C172" i="12"/>
  <c r="H171" i="12"/>
  <c r="C171" i="12"/>
  <c r="H170" i="12"/>
  <c r="C170" i="12"/>
  <c r="H169" i="12"/>
  <c r="C169" i="12"/>
  <c r="H168" i="12"/>
  <c r="C168" i="12"/>
  <c r="H167" i="12"/>
  <c r="C167" i="12"/>
  <c r="L166" i="12"/>
  <c r="L165" i="12" s="1"/>
  <c r="K166" i="12"/>
  <c r="J166" i="12"/>
  <c r="I166" i="12"/>
  <c r="G166" i="12"/>
  <c r="G165" i="12" s="1"/>
  <c r="F166" i="12"/>
  <c r="E166" i="12"/>
  <c r="D166" i="12"/>
  <c r="D165" i="12" s="1"/>
  <c r="C166" i="12"/>
  <c r="J165" i="12"/>
  <c r="I165" i="12"/>
  <c r="F165" i="12"/>
  <c r="E165" i="12"/>
  <c r="H164" i="12"/>
  <c r="C164" i="12"/>
  <c r="H163" i="12"/>
  <c r="C163" i="12"/>
  <c r="H162" i="12"/>
  <c r="C162" i="12"/>
  <c r="H161" i="12"/>
  <c r="C161" i="12"/>
  <c r="L160" i="12"/>
  <c r="K160" i="12"/>
  <c r="H160" i="12" s="1"/>
  <c r="J160" i="12"/>
  <c r="I160" i="12"/>
  <c r="G160" i="12"/>
  <c r="F160" i="12"/>
  <c r="E160" i="12"/>
  <c r="D160" i="12"/>
  <c r="C160" i="12"/>
  <c r="H159" i="12"/>
  <c r="C159" i="12"/>
  <c r="H158" i="12"/>
  <c r="C158" i="12"/>
  <c r="H157" i="12"/>
  <c r="C157" i="12"/>
  <c r="H156" i="12"/>
  <c r="C156" i="12"/>
  <c r="H155" i="12"/>
  <c r="C155" i="12"/>
  <c r="H154" i="12"/>
  <c r="C154" i="12"/>
  <c r="H153" i="12"/>
  <c r="C153" i="12"/>
  <c r="H152" i="12"/>
  <c r="C152" i="12"/>
  <c r="L151" i="12"/>
  <c r="K151" i="12"/>
  <c r="J151" i="12"/>
  <c r="I151" i="12"/>
  <c r="H151" i="12" s="1"/>
  <c r="G151" i="12"/>
  <c r="F151" i="12"/>
  <c r="E151" i="12"/>
  <c r="D151" i="12"/>
  <c r="C151" i="12" s="1"/>
  <c r="H150" i="12"/>
  <c r="C150" i="12"/>
  <c r="H149" i="12"/>
  <c r="C149" i="12"/>
  <c r="H148" i="12"/>
  <c r="C148" i="12"/>
  <c r="H147" i="12"/>
  <c r="C147" i="12"/>
  <c r="H146" i="12"/>
  <c r="C146" i="12"/>
  <c r="H145" i="12"/>
  <c r="C145" i="12"/>
  <c r="L144" i="12"/>
  <c r="K144" i="12"/>
  <c r="H144" i="12" s="1"/>
  <c r="J144" i="12"/>
  <c r="I144" i="12"/>
  <c r="G144" i="12"/>
  <c r="F144" i="12"/>
  <c r="E144" i="12"/>
  <c r="D144" i="12"/>
  <c r="C144" i="12"/>
  <c r="H143" i="12"/>
  <c r="C143" i="12"/>
  <c r="H142" i="12"/>
  <c r="C142" i="12"/>
  <c r="L141" i="12"/>
  <c r="K141" i="12"/>
  <c r="J141" i="12"/>
  <c r="I141" i="12"/>
  <c r="H141" i="12" s="1"/>
  <c r="G141" i="12"/>
  <c r="F141" i="12"/>
  <c r="E141" i="12"/>
  <c r="D141" i="12"/>
  <c r="C141" i="12" s="1"/>
  <c r="H140" i="12"/>
  <c r="C140" i="12"/>
  <c r="H139" i="12"/>
  <c r="C139" i="12"/>
  <c r="H138" i="12"/>
  <c r="C138" i="12"/>
  <c r="H137" i="12"/>
  <c r="C137" i="12"/>
  <c r="L136" i="12"/>
  <c r="K136" i="12"/>
  <c r="H136" i="12" s="1"/>
  <c r="J136" i="12"/>
  <c r="I136" i="12"/>
  <c r="G136" i="12"/>
  <c r="F136" i="12"/>
  <c r="E136" i="12"/>
  <c r="D136" i="12"/>
  <c r="C136" i="12"/>
  <c r="H135" i="12"/>
  <c r="C135" i="12"/>
  <c r="H134" i="12"/>
  <c r="C134" i="12"/>
  <c r="H133" i="12"/>
  <c r="C133" i="12"/>
  <c r="H132" i="12"/>
  <c r="C132" i="12"/>
  <c r="L131" i="12"/>
  <c r="K131" i="12"/>
  <c r="J131" i="12"/>
  <c r="J130" i="12" s="1"/>
  <c r="I131" i="12"/>
  <c r="G131" i="12"/>
  <c r="F131" i="12"/>
  <c r="F130" i="12" s="1"/>
  <c r="E131" i="12"/>
  <c r="E130" i="12" s="1"/>
  <c r="D131" i="12"/>
  <c r="L130" i="12"/>
  <c r="G130" i="12"/>
  <c r="D130" i="12"/>
  <c r="H129" i="12"/>
  <c r="C129" i="12"/>
  <c r="L128" i="12"/>
  <c r="K128" i="12"/>
  <c r="J128" i="12"/>
  <c r="I128" i="12"/>
  <c r="H128" i="12"/>
  <c r="G128" i="12"/>
  <c r="F128" i="12"/>
  <c r="E128" i="12"/>
  <c r="D128" i="12"/>
  <c r="C128" i="12"/>
  <c r="H127" i="12"/>
  <c r="C127" i="12"/>
  <c r="H126" i="12"/>
  <c r="C126" i="12"/>
  <c r="H125" i="12"/>
  <c r="C125" i="12"/>
  <c r="H124" i="12"/>
  <c r="C124" i="12"/>
  <c r="H123" i="12"/>
  <c r="C123" i="12"/>
  <c r="L122" i="12"/>
  <c r="K122" i="12"/>
  <c r="H122" i="12" s="1"/>
  <c r="J122" i="12"/>
  <c r="I122" i="12"/>
  <c r="G122" i="12"/>
  <c r="F122" i="12"/>
  <c r="E122" i="12"/>
  <c r="D122" i="12"/>
  <c r="C122" i="12"/>
  <c r="H121" i="12"/>
  <c r="C121" i="12"/>
  <c r="H120" i="12"/>
  <c r="C120" i="12"/>
  <c r="H119" i="12"/>
  <c r="C119" i="12"/>
  <c r="H118" i="12"/>
  <c r="C118" i="12"/>
  <c r="H117" i="12"/>
  <c r="C117" i="12"/>
  <c r="L116" i="12"/>
  <c r="K116" i="12"/>
  <c r="H116" i="12" s="1"/>
  <c r="J116" i="12"/>
  <c r="I116" i="12"/>
  <c r="G116" i="12"/>
  <c r="F116" i="12"/>
  <c r="E116" i="12"/>
  <c r="D116" i="12"/>
  <c r="C116" i="12"/>
  <c r="H115" i="12"/>
  <c r="C115" i="12"/>
  <c r="H114" i="12"/>
  <c r="C114" i="12"/>
  <c r="H113" i="12"/>
  <c r="C113" i="12"/>
  <c r="L112" i="12"/>
  <c r="K112" i="12"/>
  <c r="H112" i="12" s="1"/>
  <c r="J112" i="12"/>
  <c r="I112" i="12"/>
  <c r="G112" i="12"/>
  <c r="F112" i="12"/>
  <c r="E112" i="12"/>
  <c r="D112" i="12"/>
  <c r="C112" i="12"/>
  <c r="H111" i="12"/>
  <c r="C111" i="12"/>
  <c r="H110" i="12"/>
  <c r="C110" i="12"/>
  <c r="H109" i="12"/>
  <c r="C109" i="12"/>
  <c r="H108" i="12"/>
  <c r="C108" i="12"/>
  <c r="H107" i="12"/>
  <c r="C107" i="12"/>
  <c r="H106" i="12"/>
  <c r="C106" i="12"/>
  <c r="H105" i="12"/>
  <c r="C105" i="12"/>
  <c r="H104" i="12"/>
  <c r="C104" i="12"/>
  <c r="L103" i="12"/>
  <c r="K103" i="12"/>
  <c r="J103" i="12"/>
  <c r="I103" i="12"/>
  <c r="H103" i="12" s="1"/>
  <c r="G103" i="12"/>
  <c r="F103" i="12"/>
  <c r="E103" i="12"/>
  <c r="D103" i="12"/>
  <c r="C103" i="12" s="1"/>
  <c r="H102" i="12"/>
  <c r="C102" i="12"/>
  <c r="H101" i="12"/>
  <c r="C101" i="12"/>
  <c r="H100" i="12"/>
  <c r="C100" i="12"/>
  <c r="H99" i="12"/>
  <c r="C99" i="12"/>
  <c r="H98" i="12"/>
  <c r="C98" i="12"/>
  <c r="H97" i="12"/>
  <c r="C97" i="12"/>
  <c r="H96" i="12"/>
  <c r="C96" i="12"/>
  <c r="L95" i="12"/>
  <c r="K95" i="12"/>
  <c r="J95" i="12"/>
  <c r="I95" i="12"/>
  <c r="H95" i="12" s="1"/>
  <c r="G95" i="12"/>
  <c r="F95" i="12"/>
  <c r="E95" i="12"/>
  <c r="D95" i="12"/>
  <c r="H94" i="12"/>
  <c r="C94" i="12"/>
  <c r="H93" i="12"/>
  <c r="C93" i="12"/>
  <c r="H92" i="12"/>
  <c r="C92" i="12"/>
  <c r="H91" i="12"/>
  <c r="C91" i="12"/>
  <c r="H90" i="12"/>
  <c r="C90" i="12"/>
  <c r="L89" i="12"/>
  <c r="K89" i="12"/>
  <c r="J89" i="12"/>
  <c r="I89" i="12"/>
  <c r="H89" i="12" s="1"/>
  <c r="G89" i="12"/>
  <c r="F89" i="12"/>
  <c r="E89" i="12"/>
  <c r="D89" i="12"/>
  <c r="C89" i="12" s="1"/>
  <c r="H88" i="12"/>
  <c r="C88" i="12"/>
  <c r="H87" i="12"/>
  <c r="C87" i="12"/>
  <c r="H86" i="12"/>
  <c r="C86" i="12"/>
  <c r="H85" i="12"/>
  <c r="C85" i="12"/>
  <c r="L84" i="12"/>
  <c r="L83" i="12" s="1"/>
  <c r="K84" i="12"/>
  <c r="J84" i="12"/>
  <c r="I84" i="12"/>
  <c r="G84" i="12"/>
  <c r="G83" i="12" s="1"/>
  <c r="F84" i="12"/>
  <c r="E84" i="12"/>
  <c r="D84" i="12"/>
  <c r="D83" i="12" s="1"/>
  <c r="C84" i="12"/>
  <c r="J83" i="12"/>
  <c r="F83" i="12"/>
  <c r="E83" i="12"/>
  <c r="H82" i="12"/>
  <c r="C82" i="12"/>
  <c r="H81" i="12"/>
  <c r="C81" i="12"/>
  <c r="L80" i="12"/>
  <c r="K80" i="12"/>
  <c r="H80" i="12" s="1"/>
  <c r="J80" i="12"/>
  <c r="I80" i="12"/>
  <c r="G80" i="12"/>
  <c r="F80" i="12"/>
  <c r="E80" i="12"/>
  <c r="D80" i="12"/>
  <c r="C80" i="12"/>
  <c r="H79" i="12"/>
  <c r="C79" i="12"/>
  <c r="H78" i="12"/>
  <c r="C78" i="12"/>
  <c r="L77" i="12"/>
  <c r="K77" i="12"/>
  <c r="J77" i="12"/>
  <c r="J76" i="12" s="1"/>
  <c r="I77" i="12"/>
  <c r="G77" i="12"/>
  <c r="F77" i="12"/>
  <c r="F76" i="12" s="1"/>
  <c r="E77" i="12"/>
  <c r="E76" i="12" s="1"/>
  <c r="D77" i="12"/>
  <c r="L76" i="12"/>
  <c r="K76" i="12"/>
  <c r="G76" i="12"/>
  <c r="G75" i="12" s="1"/>
  <c r="D76" i="12"/>
  <c r="D75" i="12" s="1"/>
  <c r="E75" i="12"/>
  <c r="H74" i="12"/>
  <c r="C74" i="12"/>
  <c r="H73" i="12"/>
  <c r="C73" i="12"/>
  <c r="H72" i="12"/>
  <c r="C72" i="12"/>
  <c r="H71" i="12"/>
  <c r="C71" i="12"/>
  <c r="H70" i="12"/>
  <c r="C70" i="12"/>
  <c r="L69" i="12"/>
  <c r="K69" i="12"/>
  <c r="J69" i="12"/>
  <c r="I69" i="12"/>
  <c r="H69" i="12" s="1"/>
  <c r="G69" i="12"/>
  <c r="F69" i="12"/>
  <c r="E69" i="12"/>
  <c r="E67" i="12" s="1"/>
  <c r="D69" i="12"/>
  <c r="H68" i="12"/>
  <c r="C68" i="12"/>
  <c r="L67" i="12"/>
  <c r="K67" i="12"/>
  <c r="J67" i="12"/>
  <c r="I67" i="12"/>
  <c r="H67" i="12" s="1"/>
  <c r="G67" i="12"/>
  <c r="F67" i="12"/>
  <c r="D67" i="12"/>
  <c r="H66" i="12"/>
  <c r="C66" i="12"/>
  <c r="H65" i="12"/>
  <c r="C65" i="12"/>
  <c r="H64" i="12"/>
  <c r="C64" i="12"/>
  <c r="H63" i="12"/>
  <c r="C63" i="12"/>
  <c r="H62" i="12"/>
  <c r="C62" i="12"/>
  <c r="H61" i="12"/>
  <c r="C61" i="12"/>
  <c r="H60" i="12"/>
  <c r="C60" i="12"/>
  <c r="H59" i="12"/>
  <c r="C59" i="12"/>
  <c r="L58" i="12"/>
  <c r="K58" i="12"/>
  <c r="H58" i="12" s="1"/>
  <c r="J58" i="12"/>
  <c r="I58" i="12"/>
  <c r="G58" i="12"/>
  <c r="F58" i="12"/>
  <c r="E58" i="12"/>
  <c r="D58" i="12"/>
  <c r="C58" i="12"/>
  <c r="H57" i="12"/>
  <c r="C57" i="12"/>
  <c r="H56" i="12"/>
  <c r="C56" i="12"/>
  <c r="L55" i="12"/>
  <c r="K55" i="12"/>
  <c r="J55" i="12"/>
  <c r="J54" i="12" s="1"/>
  <c r="I55" i="12"/>
  <c r="G55" i="12"/>
  <c r="F55" i="12"/>
  <c r="F54" i="12" s="1"/>
  <c r="E55" i="12"/>
  <c r="E54" i="12" s="1"/>
  <c r="D55" i="12"/>
  <c r="L54" i="12"/>
  <c r="L53" i="12" s="1"/>
  <c r="K54" i="12"/>
  <c r="K53" i="12" s="1"/>
  <c r="G54" i="12"/>
  <c r="G53" i="12" s="1"/>
  <c r="D54" i="12"/>
  <c r="D53" i="12" s="1"/>
  <c r="H47" i="12"/>
  <c r="C47" i="12"/>
  <c r="H46" i="12"/>
  <c r="C46" i="12"/>
  <c r="L45" i="12"/>
  <c r="G45" i="12"/>
  <c r="C45" i="12"/>
  <c r="H44" i="12"/>
  <c r="C44" i="12"/>
  <c r="K43" i="12"/>
  <c r="J43" i="12"/>
  <c r="I43" i="12"/>
  <c r="H43" i="12" s="1"/>
  <c r="F43" i="12"/>
  <c r="E43" i="12"/>
  <c r="D43" i="12"/>
  <c r="C43" i="12" s="1"/>
  <c r="H42" i="12"/>
  <c r="C42" i="12"/>
  <c r="I41" i="12"/>
  <c r="H41" i="12" s="1"/>
  <c r="D41" i="12"/>
  <c r="C41" i="12"/>
  <c r="H40" i="12"/>
  <c r="C40" i="12"/>
  <c r="H39" i="12"/>
  <c r="C39" i="12"/>
  <c r="H38" i="12"/>
  <c r="C38" i="12"/>
  <c r="H37" i="12"/>
  <c r="C37" i="12"/>
  <c r="K36" i="12"/>
  <c r="H36" i="12" s="1"/>
  <c r="F36" i="12"/>
  <c r="C36" i="12"/>
  <c r="H35" i="12"/>
  <c r="C35" i="12"/>
  <c r="H34" i="12"/>
  <c r="C34" i="12"/>
  <c r="K33" i="12"/>
  <c r="H33" i="12" s="1"/>
  <c r="F33" i="12"/>
  <c r="C33" i="12"/>
  <c r="H32" i="12"/>
  <c r="C32" i="12"/>
  <c r="K31" i="12"/>
  <c r="K26" i="12" s="1"/>
  <c r="H31" i="12"/>
  <c r="F31" i="12"/>
  <c r="C31" i="12" s="1"/>
  <c r="H30" i="12"/>
  <c r="C30" i="12"/>
  <c r="H29" i="12"/>
  <c r="C29" i="12"/>
  <c r="H28" i="12"/>
  <c r="C28" i="12"/>
  <c r="K27" i="12"/>
  <c r="H27" i="12" s="1"/>
  <c r="F27" i="12"/>
  <c r="C27" i="12"/>
  <c r="F26" i="12"/>
  <c r="C26" i="12"/>
  <c r="H25" i="12"/>
  <c r="C25" i="12"/>
  <c r="C24" i="12"/>
  <c r="H23" i="12"/>
  <c r="C23" i="12"/>
  <c r="H22" i="12"/>
  <c r="C22" i="12"/>
  <c r="L21" i="12"/>
  <c r="L289" i="12" s="1"/>
  <c r="K21" i="12"/>
  <c r="J21" i="12"/>
  <c r="J289" i="12" s="1"/>
  <c r="I21" i="12"/>
  <c r="G21" i="12"/>
  <c r="F21" i="12"/>
  <c r="F289" i="12" s="1"/>
  <c r="E21" i="12"/>
  <c r="D21" i="12"/>
  <c r="D289" i="12" s="1"/>
  <c r="C21" i="12"/>
  <c r="F20" i="12"/>
  <c r="E20" i="12"/>
  <c r="H151" i="30" l="1"/>
  <c r="K26" i="30"/>
  <c r="H130" i="26"/>
  <c r="H151" i="24"/>
  <c r="E53" i="12"/>
  <c r="E230" i="12"/>
  <c r="G195" i="13"/>
  <c r="C196" i="13"/>
  <c r="G195" i="12"/>
  <c r="C196" i="12"/>
  <c r="G53" i="13"/>
  <c r="G269" i="14"/>
  <c r="C270" i="14"/>
  <c r="G269" i="12"/>
  <c r="C270" i="12"/>
  <c r="G269" i="13"/>
  <c r="C270" i="13"/>
  <c r="G195" i="14"/>
  <c r="C196" i="14"/>
  <c r="F288" i="12"/>
  <c r="K289" i="12"/>
  <c r="K20" i="12"/>
  <c r="H21" i="12"/>
  <c r="J53" i="12"/>
  <c r="C67" i="12"/>
  <c r="J75" i="12"/>
  <c r="F173" i="12"/>
  <c r="H188" i="12"/>
  <c r="K231" i="12"/>
  <c r="H238" i="12"/>
  <c r="K251" i="12"/>
  <c r="H252" i="12"/>
  <c r="H26" i="13"/>
  <c r="C53" i="13"/>
  <c r="H55" i="13"/>
  <c r="I54" i="13"/>
  <c r="H77" i="13"/>
  <c r="I76" i="13"/>
  <c r="H196" i="13"/>
  <c r="L195" i="13"/>
  <c r="L194" i="13" s="1"/>
  <c r="F230" i="13"/>
  <c r="H270" i="13"/>
  <c r="H55" i="14"/>
  <c r="I54" i="14"/>
  <c r="H77" i="14"/>
  <c r="I76" i="14"/>
  <c r="H196" i="14"/>
  <c r="H270" i="14"/>
  <c r="C58" i="15"/>
  <c r="D54" i="15"/>
  <c r="L54" i="15"/>
  <c r="I53" i="15"/>
  <c r="C112" i="15"/>
  <c r="C122" i="15"/>
  <c r="H144" i="15"/>
  <c r="C188" i="15"/>
  <c r="L187" i="15"/>
  <c r="H235" i="15"/>
  <c r="I231" i="15"/>
  <c r="C184" i="16"/>
  <c r="D191" i="16"/>
  <c r="C191" i="16" s="1"/>
  <c r="C192" i="16"/>
  <c r="L191" i="16"/>
  <c r="E83" i="17"/>
  <c r="K53" i="19"/>
  <c r="G289" i="12"/>
  <c r="G20" i="12"/>
  <c r="L288" i="12"/>
  <c r="F53" i="12"/>
  <c r="F75" i="12"/>
  <c r="C83" i="12"/>
  <c r="K130" i="12"/>
  <c r="K165" i="12"/>
  <c r="H166" i="12"/>
  <c r="K191" i="12"/>
  <c r="H192" i="12"/>
  <c r="K196" i="12"/>
  <c r="H205" i="12"/>
  <c r="I204" i="12"/>
  <c r="G231" i="12"/>
  <c r="L230" i="12"/>
  <c r="K259" i="12"/>
  <c r="H260" i="12"/>
  <c r="K270" i="12"/>
  <c r="K289" i="13"/>
  <c r="K288" i="13" s="1"/>
  <c r="K20" i="13"/>
  <c r="H21" i="13"/>
  <c r="C67" i="13"/>
  <c r="G83" i="13"/>
  <c r="L173" i="13"/>
  <c r="C187" i="13"/>
  <c r="F194" i="13"/>
  <c r="H205" i="13"/>
  <c r="I204" i="13"/>
  <c r="C231" i="13"/>
  <c r="G231" i="13"/>
  <c r="C251" i="13"/>
  <c r="K259" i="13"/>
  <c r="K230" i="13" s="1"/>
  <c r="F286" i="13"/>
  <c r="K289" i="14"/>
  <c r="K288" i="14" s="1"/>
  <c r="K20" i="14"/>
  <c r="C67" i="14"/>
  <c r="C83" i="14"/>
  <c r="G83" i="14"/>
  <c r="G75" i="14" s="1"/>
  <c r="G52" i="14" s="1"/>
  <c r="C187" i="14"/>
  <c r="F194" i="14"/>
  <c r="F51" i="14" s="1"/>
  <c r="F50" i="14" s="1"/>
  <c r="H205" i="14"/>
  <c r="I204" i="14"/>
  <c r="C231" i="14"/>
  <c r="G231" i="14"/>
  <c r="C251" i="14"/>
  <c r="K259" i="14"/>
  <c r="K230" i="14" s="1"/>
  <c r="K286" i="14" s="1"/>
  <c r="F286" i="14"/>
  <c r="J289" i="15"/>
  <c r="J288" i="15" s="1"/>
  <c r="H21" i="15"/>
  <c r="C26" i="15"/>
  <c r="J54" i="15"/>
  <c r="J53" i="15" s="1"/>
  <c r="G75" i="15"/>
  <c r="C103" i="15"/>
  <c r="D83" i="15"/>
  <c r="L83" i="15"/>
  <c r="H116" i="15"/>
  <c r="F130" i="15"/>
  <c r="C144" i="15"/>
  <c r="D187" i="15"/>
  <c r="C198" i="15"/>
  <c r="J204" i="15"/>
  <c r="J195" i="15" s="1"/>
  <c r="J194" i="15" s="1"/>
  <c r="C233" i="15"/>
  <c r="D231" i="15"/>
  <c r="L231" i="15"/>
  <c r="L230" i="15" s="1"/>
  <c r="C251" i="15"/>
  <c r="F269" i="15"/>
  <c r="H283" i="15"/>
  <c r="I289" i="15"/>
  <c r="I288" i="15" s="1"/>
  <c r="D83" i="16"/>
  <c r="C83" i="16" s="1"/>
  <c r="C84" i="16"/>
  <c r="L83" i="16"/>
  <c r="J83" i="16"/>
  <c r="C136" i="16"/>
  <c r="D130" i="16"/>
  <c r="L130" i="16"/>
  <c r="L173" i="16"/>
  <c r="F230" i="16"/>
  <c r="C246" i="16"/>
  <c r="H43" i="17"/>
  <c r="C53" i="17"/>
  <c r="C136" i="17"/>
  <c r="D130" i="17"/>
  <c r="E165" i="17"/>
  <c r="L269" i="17"/>
  <c r="D288" i="12"/>
  <c r="C54" i="12"/>
  <c r="L52" i="12"/>
  <c r="C69" i="12"/>
  <c r="C76" i="12"/>
  <c r="L75" i="12"/>
  <c r="I83" i="12"/>
  <c r="C130" i="12"/>
  <c r="C175" i="12"/>
  <c r="H175" i="12"/>
  <c r="I174" i="12"/>
  <c r="D187" i="12"/>
  <c r="L194" i="12"/>
  <c r="E204" i="12"/>
  <c r="J195" i="12"/>
  <c r="J286" i="12" s="1"/>
  <c r="C227" i="12"/>
  <c r="C231" i="12"/>
  <c r="D230" i="12"/>
  <c r="C251" i="12"/>
  <c r="G259" i="12"/>
  <c r="L286" i="12"/>
  <c r="G289" i="13"/>
  <c r="G288" i="13" s="1"/>
  <c r="G20" i="13"/>
  <c r="C43" i="13"/>
  <c r="K54" i="13"/>
  <c r="F52" i="13"/>
  <c r="F51" i="13" s="1"/>
  <c r="F50" i="13" s="1"/>
  <c r="J75" i="13"/>
  <c r="J52" i="13" s="1"/>
  <c r="H80" i="13"/>
  <c r="C89" i="13"/>
  <c r="C103" i="13"/>
  <c r="H122" i="13"/>
  <c r="H144" i="13"/>
  <c r="C165" i="13"/>
  <c r="C175" i="13"/>
  <c r="H175" i="13"/>
  <c r="I174" i="13"/>
  <c r="H184" i="13"/>
  <c r="C191" i="13"/>
  <c r="E204" i="13"/>
  <c r="E195" i="13" s="1"/>
  <c r="E194" i="13" s="1"/>
  <c r="C227" i="13"/>
  <c r="H246" i="13"/>
  <c r="C259" i="13"/>
  <c r="G259" i="13"/>
  <c r="C269" i="13"/>
  <c r="H276" i="13"/>
  <c r="G289" i="14"/>
  <c r="G288" i="14" s="1"/>
  <c r="G20" i="14"/>
  <c r="C43" i="14"/>
  <c r="H58" i="14"/>
  <c r="J75" i="14"/>
  <c r="J52" i="14" s="1"/>
  <c r="H80" i="14"/>
  <c r="C89" i="14"/>
  <c r="C103" i="14"/>
  <c r="H122" i="14"/>
  <c r="H144" i="14"/>
  <c r="C165" i="14"/>
  <c r="C175" i="14"/>
  <c r="H175" i="14"/>
  <c r="I174" i="14"/>
  <c r="H184" i="14"/>
  <c r="C191" i="14"/>
  <c r="E204" i="14"/>
  <c r="E195" i="14" s="1"/>
  <c r="E194" i="14" s="1"/>
  <c r="C227" i="14"/>
  <c r="H246" i="14"/>
  <c r="G259" i="14"/>
  <c r="C259" i="14" s="1"/>
  <c r="C269" i="14"/>
  <c r="H276" i="14"/>
  <c r="F20" i="15"/>
  <c r="C20" i="15" s="1"/>
  <c r="F289" i="15"/>
  <c r="F288" i="15" s="1"/>
  <c r="C21" i="15"/>
  <c r="C289" i="15" s="1"/>
  <c r="C288" i="15" s="1"/>
  <c r="H33" i="15"/>
  <c r="K26" i="15"/>
  <c r="C80" i="15"/>
  <c r="D76" i="15"/>
  <c r="L76" i="15"/>
  <c r="L75" i="15" s="1"/>
  <c r="J83" i="15"/>
  <c r="C116" i="15"/>
  <c r="H128" i="15"/>
  <c r="J130" i="15"/>
  <c r="C141" i="15"/>
  <c r="J165" i="15"/>
  <c r="H165" i="15" s="1"/>
  <c r="H166" i="15"/>
  <c r="F174" i="15"/>
  <c r="F173" i="15" s="1"/>
  <c r="D196" i="15"/>
  <c r="L196" i="15"/>
  <c r="I204" i="15"/>
  <c r="H205" i="15"/>
  <c r="H238" i="15"/>
  <c r="C41" i="16"/>
  <c r="D53" i="16"/>
  <c r="C54" i="16"/>
  <c r="L75" i="16"/>
  <c r="L52" i="16" s="1"/>
  <c r="E130" i="16"/>
  <c r="E75" i="16" s="1"/>
  <c r="E52" i="16" s="1"/>
  <c r="E51" i="16" s="1"/>
  <c r="J130" i="16"/>
  <c r="D173" i="16"/>
  <c r="C216" i="16"/>
  <c r="D204" i="16"/>
  <c r="C204" i="16" s="1"/>
  <c r="L204" i="16"/>
  <c r="H231" i="16"/>
  <c r="I230" i="16"/>
  <c r="D231" i="16"/>
  <c r="C238" i="16"/>
  <c r="L231" i="16"/>
  <c r="C264" i="16"/>
  <c r="C43" i="17"/>
  <c r="H103" i="17"/>
  <c r="J288" i="12"/>
  <c r="H26" i="12"/>
  <c r="C53" i="12"/>
  <c r="D52" i="12"/>
  <c r="C55" i="12"/>
  <c r="H55" i="12"/>
  <c r="I54" i="12"/>
  <c r="C75" i="12"/>
  <c r="C77" i="12"/>
  <c r="H77" i="12"/>
  <c r="I76" i="12"/>
  <c r="K83" i="12"/>
  <c r="H84" i="12"/>
  <c r="C95" i="12"/>
  <c r="C131" i="12"/>
  <c r="H131" i="12"/>
  <c r="I130" i="12"/>
  <c r="C165" i="12"/>
  <c r="G173" i="12"/>
  <c r="E174" i="12"/>
  <c r="J173" i="12"/>
  <c r="I187" i="12"/>
  <c r="C191" i="12"/>
  <c r="D194" i="12"/>
  <c r="K204" i="12"/>
  <c r="F195" i="12"/>
  <c r="I231" i="12"/>
  <c r="C233" i="12"/>
  <c r="H251" i="12"/>
  <c r="C259" i="12"/>
  <c r="C269" i="12"/>
  <c r="D286" i="12"/>
  <c r="C283" i="12"/>
  <c r="H283" i="12"/>
  <c r="E289" i="12"/>
  <c r="C69" i="13"/>
  <c r="K75" i="13"/>
  <c r="L75" i="13"/>
  <c r="L52" i="13" s="1"/>
  <c r="L51" i="13" s="1"/>
  <c r="I83" i="13"/>
  <c r="H84" i="13"/>
  <c r="H116" i="13"/>
  <c r="C131" i="13"/>
  <c r="H131" i="13"/>
  <c r="I130" i="13"/>
  <c r="H130" i="13" s="1"/>
  <c r="H160" i="13"/>
  <c r="G173" i="13"/>
  <c r="E174" i="13"/>
  <c r="E173" i="13" s="1"/>
  <c r="E52" i="13" s="1"/>
  <c r="E51" i="13" s="1"/>
  <c r="I187" i="13"/>
  <c r="H188" i="13"/>
  <c r="H198" i="13"/>
  <c r="H216" i="13"/>
  <c r="I231" i="13"/>
  <c r="C233" i="13"/>
  <c r="H238" i="13"/>
  <c r="H252" i="13"/>
  <c r="H264" i="13"/>
  <c r="H272" i="13"/>
  <c r="C283" i="13"/>
  <c r="H283" i="13"/>
  <c r="E289" i="13"/>
  <c r="E288" i="13" s="1"/>
  <c r="L53" i="14"/>
  <c r="L52" i="14" s="1"/>
  <c r="L51" i="14" s="1"/>
  <c r="L50" i="14" s="1"/>
  <c r="C69" i="14"/>
  <c r="K75" i="14"/>
  <c r="K52" i="14" s="1"/>
  <c r="I83" i="14"/>
  <c r="H83" i="14" s="1"/>
  <c r="H84" i="14"/>
  <c r="H116" i="14"/>
  <c r="C131" i="14"/>
  <c r="H131" i="14"/>
  <c r="I130" i="14"/>
  <c r="H130" i="14" s="1"/>
  <c r="H160" i="14"/>
  <c r="G173" i="14"/>
  <c r="E174" i="14"/>
  <c r="E173" i="14" s="1"/>
  <c r="E52" i="14" s="1"/>
  <c r="E51" i="14" s="1"/>
  <c r="I187" i="14"/>
  <c r="H188" i="14"/>
  <c r="H198" i="14"/>
  <c r="H216" i="14"/>
  <c r="I231" i="14"/>
  <c r="C233" i="14"/>
  <c r="H238" i="14"/>
  <c r="H251" i="14"/>
  <c r="H252" i="14"/>
  <c r="H264" i="14"/>
  <c r="H272" i="14"/>
  <c r="C283" i="14"/>
  <c r="H283" i="14"/>
  <c r="K52" i="15"/>
  <c r="C69" i="15"/>
  <c r="D67" i="15"/>
  <c r="L67" i="15"/>
  <c r="J76" i="15"/>
  <c r="J75" i="15" s="1"/>
  <c r="F83" i="15"/>
  <c r="H112" i="15"/>
  <c r="H122" i="15"/>
  <c r="C166" i="15"/>
  <c r="H173" i="15"/>
  <c r="J174" i="15"/>
  <c r="J173" i="15" s="1"/>
  <c r="H187" i="15"/>
  <c r="E194" i="15"/>
  <c r="H227" i="15"/>
  <c r="F230" i="15"/>
  <c r="F194" i="15" s="1"/>
  <c r="K230" i="15"/>
  <c r="H251" i="15"/>
  <c r="K251" i="15"/>
  <c r="H252" i="15"/>
  <c r="K270" i="15"/>
  <c r="C27" i="16"/>
  <c r="F26" i="16"/>
  <c r="J53" i="16"/>
  <c r="D75" i="16"/>
  <c r="C76" i="16"/>
  <c r="C160" i="16"/>
  <c r="E194" i="16"/>
  <c r="J204" i="16"/>
  <c r="J195" i="16" s="1"/>
  <c r="J194" i="16" s="1"/>
  <c r="J231" i="16"/>
  <c r="J230" i="16" s="1"/>
  <c r="D259" i="16"/>
  <c r="C259" i="16" s="1"/>
  <c r="C260" i="16"/>
  <c r="L259" i="16"/>
  <c r="C41" i="17"/>
  <c r="D20" i="17"/>
  <c r="J76" i="17"/>
  <c r="H77" i="17"/>
  <c r="E76" i="17"/>
  <c r="E75" i="17" s="1"/>
  <c r="I83" i="17"/>
  <c r="H84" i="17"/>
  <c r="G83" i="17"/>
  <c r="G75" i="17" s="1"/>
  <c r="L195" i="18"/>
  <c r="H196" i="18"/>
  <c r="D76" i="13"/>
  <c r="J83" i="13"/>
  <c r="D130" i="13"/>
  <c r="J165" i="13"/>
  <c r="D174" i="13"/>
  <c r="J187" i="13"/>
  <c r="J191" i="13"/>
  <c r="J195" i="13"/>
  <c r="D204" i="13"/>
  <c r="D230" i="13"/>
  <c r="J231" i="13"/>
  <c r="J251" i="13"/>
  <c r="J259" i="13"/>
  <c r="J269" i="13"/>
  <c r="F20" i="14"/>
  <c r="H21" i="14"/>
  <c r="H289" i="14" s="1"/>
  <c r="H288" i="14" s="1"/>
  <c r="F26" i="14"/>
  <c r="D54" i="14"/>
  <c r="D76" i="14"/>
  <c r="J83" i="14"/>
  <c r="D130" i="14"/>
  <c r="C130" i="14" s="1"/>
  <c r="J165" i="14"/>
  <c r="H165" i="14" s="1"/>
  <c r="D174" i="14"/>
  <c r="J187" i="14"/>
  <c r="J191" i="14"/>
  <c r="H191" i="14" s="1"/>
  <c r="J195" i="14"/>
  <c r="D204" i="14"/>
  <c r="D230" i="14"/>
  <c r="J231" i="14"/>
  <c r="J251" i="14"/>
  <c r="J259" i="14"/>
  <c r="H259" i="14" s="1"/>
  <c r="J269" i="14"/>
  <c r="H269" i="14" s="1"/>
  <c r="G289" i="15"/>
  <c r="G288" i="15" s="1"/>
  <c r="G20" i="15"/>
  <c r="K289" i="15"/>
  <c r="K288" i="15" s="1"/>
  <c r="K20" i="15"/>
  <c r="C43" i="15"/>
  <c r="I83" i="15"/>
  <c r="H84" i="15"/>
  <c r="C95" i="15"/>
  <c r="C131" i="15"/>
  <c r="H131" i="15"/>
  <c r="C179" i="15"/>
  <c r="C191" i="15"/>
  <c r="H192" i="15"/>
  <c r="C269" i="15"/>
  <c r="J286" i="15"/>
  <c r="C55" i="16"/>
  <c r="H55" i="16"/>
  <c r="I54" i="16"/>
  <c r="C69" i="16"/>
  <c r="G75" i="16"/>
  <c r="C77" i="16"/>
  <c r="H77" i="16"/>
  <c r="I76" i="16"/>
  <c r="C89" i="16"/>
  <c r="C103" i="16"/>
  <c r="F130" i="16"/>
  <c r="F75" i="16" s="1"/>
  <c r="C141" i="16"/>
  <c r="G173" i="16"/>
  <c r="C175" i="16"/>
  <c r="H175" i="16"/>
  <c r="I174" i="16"/>
  <c r="G187" i="16"/>
  <c r="K187" i="16"/>
  <c r="H191" i="16"/>
  <c r="G195" i="16"/>
  <c r="G194" i="16" s="1"/>
  <c r="K195" i="16"/>
  <c r="K194" i="16" s="1"/>
  <c r="F204" i="16"/>
  <c r="F195" i="16" s="1"/>
  <c r="F194" i="16" s="1"/>
  <c r="C227" i="16"/>
  <c r="C233" i="16"/>
  <c r="H259" i="16"/>
  <c r="C283" i="16"/>
  <c r="I289" i="17"/>
  <c r="I288" i="17" s="1"/>
  <c r="H21" i="17"/>
  <c r="C26" i="17"/>
  <c r="H33" i="17"/>
  <c r="K26" i="17"/>
  <c r="C54" i="17"/>
  <c r="L52" i="17"/>
  <c r="C69" i="17"/>
  <c r="H144" i="17"/>
  <c r="I130" i="17"/>
  <c r="E195" i="17"/>
  <c r="I204" i="17"/>
  <c r="F204" i="17"/>
  <c r="F195" i="17" s="1"/>
  <c r="F194" i="17" s="1"/>
  <c r="C205" i="17"/>
  <c r="E259" i="17"/>
  <c r="I259" i="17"/>
  <c r="E270" i="17"/>
  <c r="I270" i="17"/>
  <c r="C58" i="18"/>
  <c r="D54" i="18"/>
  <c r="D196" i="18"/>
  <c r="C21" i="19"/>
  <c r="C289" i="19" s="1"/>
  <c r="C288" i="19" s="1"/>
  <c r="D20" i="19"/>
  <c r="C20" i="19" s="1"/>
  <c r="D289" i="19"/>
  <c r="D288" i="19" s="1"/>
  <c r="L20" i="19"/>
  <c r="L289" i="19"/>
  <c r="L288" i="19" s="1"/>
  <c r="E130" i="19"/>
  <c r="C130" i="19"/>
  <c r="H136" i="19"/>
  <c r="I130" i="19"/>
  <c r="C188" i="19"/>
  <c r="H192" i="19"/>
  <c r="I191" i="19"/>
  <c r="H191" i="19" s="1"/>
  <c r="H196" i="19"/>
  <c r="C204" i="19"/>
  <c r="D195" i="19"/>
  <c r="H216" i="19"/>
  <c r="I204" i="19"/>
  <c r="H204" i="19" s="1"/>
  <c r="K230" i="19"/>
  <c r="F230" i="19"/>
  <c r="H272" i="19"/>
  <c r="I270" i="19"/>
  <c r="K289" i="19"/>
  <c r="K288" i="19" s="1"/>
  <c r="C54" i="20"/>
  <c r="D53" i="20"/>
  <c r="H58" i="20"/>
  <c r="I54" i="20"/>
  <c r="H84" i="20"/>
  <c r="I83" i="20"/>
  <c r="H83" i="20" s="1"/>
  <c r="C69" i="21"/>
  <c r="D67" i="21"/>
  <c r="C67" i="21" s="1"/>
  <c r="F270" i="21"/>
  <c r="H198" i="23"/>
  <c r="J196" i="23"/>
  <c r="H55" i="24"/>
  <c r="I54" i="24"/>
  <c r="F174" i="17"/>
  <c r="F173" i="17" s="1"/>
  <c r="C175" i="17"/>
  <c r="I195" i="17"/>
  <c r="H196" i="17"/>
  <c r="H205" i="17"/>
  <c r="J204" i="17"/>
  <c r="J195" i="17" s="1"/>
  <c r="J194" i="17" s="1"/>
  <c r="C260" i="17"/>
  <c r="D259" i="17"/>
  <c r="C259" i="17" s="1"/>
  <c r="H283" i="17"/>
  <c r="F53" i="18"/>
  <c r="C67" i="18"/>
  <c r="D173" i="18"/>
  <c r="I230" i="18"/>
  <c r="C80" i="19"/>
  <c r="E76" i="19"/>
  <c r="H188" i="19"/>
  <c r="I187" i="19"/>
  <c r="H187" i="19" s="1"/>
  <c r="H21" i="20"/>
  <c r="I289" i="20"/>
  <c r="I288" i="20" s="1"/>
  <c r="C26" i="20"/>
  <c r="H76" i="20"/>
  <c r="C80" i="20"/>
  <c r="E76" i="20"/>
  <c r="H174" i="20"/>
  <c r="I173" i="20"/>
  <c r="H27" i="21"/>
  <c r="K26" i="21"/>
  <c r="C55" i="21"/>
  <c r="D54" i="21"/>
  <c r="D187" i="21"/>
  <c r="C231" i="21"/>
  <c r="D230" i="21"/>
  <c r="K54" i="22"/>
  <c r="K53" i="22" s="1"/>
  <c r="H55" i="22"/>
  <c r="C174" i="22"/>
  <c r="G173" i="22"/>
  <c r="H238" i="22"/>
  <c r="I231" i="22"/>
  <c r="H272" i="22"/>
  <c r="I270" i="22"/>
  <c r="H45" i="12"/>
  <c r="H45" i="13"/>
  <c r="H26" i="14"/>
  <c r="H45" i="14"/>
  <c r="C55" i="15"/>
  <c r="H55" i="15"/>
  <c r="C77" i="15"/>
  <c r="H77" i="15"/>
  <c r="C89" i="15"/>
  <c r="D130" i="15"/>
  <c r="C130" i="15" s="1"/>
  <c r="E130" i="15"/>
  <c r="E75" i="15" s="1"/>
  <c r="I130" i="15"/>
  <c r="H130" i="15" s="1"/>
  <c r="C165" i="15"/>
  <c r="C175" i="15"/>
  <c r="H175" i="15"/>
  <c r="C227" i="15"/>
  <c r="C260" i="15"/>
  <c r="C281" i="15"/>
  <c r="H281" i="15"/>
  <c r="G20" i="16"/>
  <c r="K20" i="16"/>
  <c r="C165" i="16"/>
  <c r="H166" i="16"/>
  <c r="E174" i="16"/>
  <c r="E173" i="16" s="1"/>
  <c r="E286" i="16" s="1"/>
  <c r="J174" i="16"/>
  <c r="J173" i="16" s="1"/>
  <c r="D187" i="16"/>
  <c r="C187" i="16" s="1"/>
  <c r="H188" i="16"/>
  <c r="L187" i="16"/>
  <c r="H196" i="16"/>
  <c r="L195" i="16"/>
  <c r="C251" i="16"/>
  <c r="H252" i="16"/>
  <c r="C269" i="16"/>
  <c r="H270" i="16"/>
  <c r="G289" i="16"/>
  <c r="G288" i="16" s="1"/>
  <c r="H288" i="16"/>
  <c r="F20" i="17"/>
  <c r="E289" i="17"/>
  <c r="E288" i="17" s="1"/>
  <c r="E20" i="17"/>
  <c r="J289" i="17"/>
  <c r="J288" i="17" s="1"/>
  <c r="J83" i="17"/>
  <c r="H89" i="17"/>
  <c r="H141" i="17"/>
  <c r="D173" i="17"/>
  <c r="F230" i="17"/>
  <c r="K230" i="17"/>
  <c r="K194" i="17" s="1"/>
  <c r="C246" i="17"/>
  <c r="H289" i="18"/>
  <c r="H288" i="18" s="1"/>
  <c r="H31" i="18"/>
  <c r="K26" i="18"/>
  <c r="H67" i="18"/>
  <c r="I75" i="18"/>
  <c r="F130" i="18"/>
  <c r="F75" i="18" s="1"/>
  <c r="C188" i="18"/>
  <c r="L187" i="18"/>
  <c r="H187" i="18" s="1"/>
  <c r="C216" i="18"/>
  <c r="D204" i="18"/>
  <c r="F289" i="18"/>
  <c r="F288" i="18" s="1"/>
  <c r="K286" i="18"/>
  <c r="H84" i="19"/>
  <c r="I83" i="19"/>
  <c r="H83" i="19" s="1"/>
  <c r="G83" i="19"/>
  <c r="G75" i="19" s="1"/>
  <c r="G286" i="19" s="1"/>
  <c r="C174" i="19"/>
  <c r="D173" i="19"/>
  <c r="C196" i="19"/>
  <c r="E195" i="19"/>
  <c r="J194" i="19"/>
  <c r="C272" i="19"/>
  <c r="E270" i="19"/>
  <c r="G289" i="19"/>
  <c r="G288" i="19" s="1"/>
  <c r="C166" i="20"/>
  <c r="E165" i="20"/>
  <c r="C165" i="20" s="1"/>
  <c r="H192" i="20"/>
  <c r="I191" i="20"/>
  <c r="H191" i="20" s="1"/>
  <c r="C196" i="20"/>
  <c r="E195" i="20"/>
  <c r="J75" i="21"/>
  <c r="C131" i="21"/>
  <c r="D130" i="21"/>
  <c r="C130" i="21" s="1"/>
  <c r="C198" i="21"/>
  <c r="F196" i="21"/>
  <c r="C205" i="21"/>
  <c r="D204" i="21"/>
  <c r="L194" i="21"/>
  <c r="L51" i="21" s="1"/>
  <c r="F251" i="21"/>
  <c r="C251" i="21" s="1"/>
  <c r="C252" i="21"/>
  <c r="H260" i="21"/>
  <c r="J259" i="21"/>
  <c r="H259" i="21" s="1"/>
  <c r="H67" i="22"/>
  <c r="L53" i="22"/>
  <c r="L52" i="22" s="1"/>
  <c r="L51" i="22" s="1"/>
  <c r="L50" i="22" s="1"/>
  <c r="H141" i="22"/>
  <c r="I130" i="22"/>
  <c r="H130" i="22" s="1"/>
  <c r="H227" i="22"/>
  <c r="I204" i="22"/>
  <c r="H204" i="22" s="1"/>
  <c r="H264" i="22"/>
  <c r="I259" i="22"/>
  <c r="H205" i="24"/>
  <c r="I204" i="24"/>
  <c r="H235" i="24"/>
  <c r="I231" i="24"/>
  <c r="I173" i="17"/>
  <c r="C45" i="18"/>
  <c r="G20" i="18"/>
  <c r="H77" i="18"/>
  <c r="J76" i="18"/>
  <c r="H83" i="18"/>
  <c r="C130" i="18"/>
  <c r="C260" i="18"/>
  <c r="D259" i="18"/>
  <c r="C259" i="18" s="1"/>
  <c r="G52" i="19"/>
  <c r="G51" i="19" s="1"/>
  <c r="H76" i="19"/>
  <c r="C166" i="19"/>
  <c r="E165" i="19"/>
  <c r="C165" i="19" s="1"/>
  <c r="C238" i="19"/>
  <c r="E231" i="19"/>
  <c r="D20" i="12"/>
  <c r="L20" i="12"/>
  <c r="D20" i="13"/>
  <c r="C20" i="13" s="1"/>
  <c r="L20" i="13"/>
  <c r="H45" i="15"/>
  <c r="C151" i="15"/>
  <c r="C173" i="15"/>
  <c r="G187" i="15"/>
  <c r="G52" i="15" s="1"/>
  <c r="G51" i="15" s="1"/>
  <c r="K187" i="15"/>
  <c r="G195" i="15"/>
  <c r="G194" i="15" s="1"/>
  <c r="K195" i="15"/>
  <c r="C205" i="15"/>
  <c r="C235" i="15"/>
  <c r="C259" i="15"/>
  <c r="D289" i="16"/>
  <c r="D288" i="16" s="1"/>
  <c r="D20" i="16"/>
  <c r="H43" i="16"/>
  <c r="C67" i="16"/>
  <c r="H67" i="16"/>
  <c r="K75" i="16"/>
  <c r="K52" i="16" s="1"/>
  <c r="K51" i="16" s="1"/>
  <c r="C95" i="16"/>
  <c r="H95" i="16"/>
  <c r="C131" i="16"/>
  <c r="H131" i="16"/>
  <c r="I130" i="16"/>
  <c r="H130" i="16" s="1"/>
  <c r="C151" i="16"/>
  <c r="H151" i="16"/>
  <c r="H165" i="16"/>
  <c r="C179" i="16"/>
  <c r="H179" i="16"/>
  <c r="H187" i="16"/>
  <c r="C205" i="16"/>
  <c r="H205" i="16"/>
  <c r="I204" i="16"/>
  <c r="C235" i="16"/>
  <c r="H235" i="16"/>
  <c r="H251" i="16"/>
  <c r="H269" i="16"/>
  <c r="C281" i="16"/>
  <c r="H281" i="16"/>
  <c r="I53" i="17"/>
  <c r="H54" i="17"/>
  <c r="C67" i="17"/>
  <c r="C76" i="17"/>
  <c r="H80" i="17"/>
  <c r="I76" i="17"/>
  <c r="C84" i="17"/>
  <c r="I165" i="17"/>
  <c r="H166" i="17"/>
  <c r="H175" i="17"/>
  <c r="J174" i="17"/>
  <c r="J173" i="17" s="1"/>
  <c r="C188" i="17"/>
  <c r="H188" i="17"/>
  <c r="C238" i="17"/>
  <c r="D231" i="17"/>
  <c r="D270" i="17"/>
  <c r="C27" i="18"/>
  <c r="F26" i="18"/>
  <c r="L75" i="18"/>
  <c r="L52" i="18" s="1"/>
  <c r="C84" i="18"/>
  <c r="D83" i="18"/>
  <c r="C83" i="18" s="1"/>
  <c r="L83" i="18"/>
  <c r="H95" i="18"/>
  <c r="J83" i="18"/>
  <c r="C166" i="18"/>
  <c r="D165" i="18"/>
  <c r="C165" i="18" s="1"/>
  <c r="C192" i="18"/>
  <c r="D191" i="18"/>
  <c r="C191" i="18" s="1"/>
  <c r="H205" i="18"/>
  <c r="J204" i="18"/>
  <c r="C238" i="18"/>
  <c r="D231" i="18"/>
  <c r="L230" i="18"/>
  <c r="C252" i="18"/>
  <c r="D251" i="18"/>
  <c r="C251" i="18" s="1"/>
  <c r="C270" i="18"/>
  <c r="D269" i="18"/>
  <c r="H281" i="18"/>
  <c r="J269" i="18"/>
  <c r="G286" i="18"/>
  <c r="C76" i="19"/>
  <c r="D75" i="19"/>
  <c r="H166" i="19"/>
  <c r="I165" i="19"/>
  <c r="H165" i="19" s="1"/>
  <c r="I173" i="19"/>
  <c r="C260" i="19"/>
  <c r="E259" i="19"/>
  <c r="C259" i="19" s="1"/>
  <c r="H136" i="20"/>
  <c r="I130" i="20"/>
  <c r="C188" i="20"/>
  <c r="E187" i="20"/>
  <c r="C187" i="20" s="1"/>
  <c r="D195" i="20"/>
  <c r="H216" i="20"/>
  <c r="I204" i="20"/>
  <c r="H281" i="20"/>
  <c r="K269" i="20"/>
  <c r="G289" i="20"/>
  <c r="G288" i="20" s="1"/>
  <c r="L286" i="20"/>
  <c r="C89" i="21"/>
  <c r="D83" i="21"/>
  <c r="H174" i="21"/>
  <c r="I173" i="21"/>
  <c r="H231" i="21"/>
  <c r="H288" i="21"/>
  <c r="F83" i="22"/>
  <c r="C84" i="22"/>
  <c r="K174" i="22"/>
  <c r="K173" i="22" s="1"/>
  <c r="K286" i="22" s="1"/>
  <c r="H175" i="22"/>
  <c r="C198" i="22"/>
  <c r="F196" i="22"/>
  <c r="K194" i="22"/>
  <c r="H252" i="22"/>
  <c r="I251" i="22"/>
  <c r="H251" i="22" s="1"/>
  <c r="C43" i="24"/>
  <c r="E20" i="24"/>
  <c r="C20" i="24" s="1"/>
  <c r="J75" i="20"/>
  <c r="C84" i="20"/>
  <c r="E83" i="20"/>
  <c r="C83" i="20" s="1"/>
  <c r="K174" i="20"/>
  <c r="K173" i="20" s="1"/>
  <c r="C192" i="20"/>
  <c r="E191" i="20"/>
  <c r="C191" i="20" s="1"/>
  <c r="F194" i="20"/>
  <c r="H252" i="20"/>
  <c r="I251" i="20"/>
  <c r="H251" i="20" s="1"/>
  <c r="C270" i="20"/>
  <c r="H270" i="20"/>
  <c r="I269" i="20"/>
  <c r="H45" i="21"/>
  <c r="L20" i="21"/>
  <c r="H54" i="21"/>
  <c r="I53" i="21"/>
  <c r="J83" i="21"/>
  <c r="H83" i="21" s="1"/>
  <c r="H130" i="21"/>
  <c r="H166" i="21"/>
  <c r="J165" i="21"/>
  <c r="H165" i="21" s="1"/>
  <c r="J173" i="21"/>
  <c r="H204" i="21"/>
  <c r="I195" i="21"/>
  <c r="F231" i="21"/>
  <c r="C238" i="21"/>
  <c r="K230" i="21"/>
  <c r="K286" i="21" s="1"/>
  <c r="F259" i="21"/>
  <c r="C260" i="21"/>
  <c r="C283" i="21"/>
  <c r="L286" i="21"/>
  <c r="L289" i="21"/>
  <c r="L288" i="21" s="1"/>
  <c r="H21" i="22"/>
  <c r="H289" i="22" s="1"/>
  <c r="C141" i="22"/>
  <c r="E130" i="22"/>
  <c r="C196" i="22"/>
  <c r="G194" i="22"/>
  <c r="C227" i="22"/>
  <c r="E204" i="22"/>
  <c r="C283" i="22"/>
  <c r="L286" i="22"/>
  <c r="I289" i="22"/>
  <c r="I288" i="22" s="1"/>
  <c r="H67" i="23"/>
  <c r="I53" i="23"/>
  <c r="I130" i="23"/>
  <c r="H130" i="23" s="1"/>
  <c r="H131" i="23"/>
  <c r="C160" i="23"/>
  <c r="F130" i="23"/>
  <c r="H166" i="23"/>
  <c r="J165" i="23"/>
  <c r="H165" i="23" s="1"/>
  <c r="G269" i="24"/>
  <c r="C270" i="24"/>
  <c r="H281" i="24"/>
  <c r="I269" i="24"/>
  <c r="H269" i="24" s="1"/>
  <c r="K289" i="25"/>
  <c r="K288" i="25" s="1"/>
  <c r="C80" i="25"/>
  <c r="D76" i="25"/>
  <c r="D204" i="25"/>
  <c r="C205" i="25"/>
  <c r="H198" i="26"/>
  <c r="J196" i="26"/>
  <c r="C175" i="27"/>
  <c r="E174" i="27"/>
  <c r="D289" i="30"/>
  <c r="D288" i="30" s="1"/>
  <c r="C21" i="30"/>
  <c r="D20" i="30"/>
  <c r="L289" i="30"/>
  <c r="L288" i="30" s="1"/>
  <c r="L20" i="30"/>
  <c r="H43" i="30"/>
  <c r="J20" i="30"/>
  <c r="E289" i="16"/>
  <c r="E288" i="16" s="1"/>
  <c r="I289" i="16"/>
  <c r="I288" i="16" s="1"/>
  <c r="H45" i="16"/>
  <c r="G286" i="16"/>
  <c r="K286" i="16"/>
  <c r="G20" i="17"/>
  <c r="L20" i="17"/>
  <c r="C116" i="17"/>
  <c r="H131" i="17"/>
  <c r="J130" i="17"/>
  <c r="H151" i="17"/>
  <c r="E173" i="17"/>
  <c r="E52" i="17" s="1"/>
  <c r="G174" i="17"/>
  <c r="C174" i="17" s="1"/>
  <c r="C184" i="17"/>
  <c r="C192" i="17"/>
  <c r="D191" i="17"/>
  <c r="C191" i="17" s="1"/>
  <c r="H192" i="17"/>
  <c r="C198" i="17"/>
  <c r="G204" i="17"/>
  <c r="G195" i="17" s="1"/>
  <c r="G194" i="17" s="1"/>
  <c r="H227" i="17"/>
  <c r="H235" i="17"/>
  <c r="E231" i="17"/>
  <c r="E230" i="17" s="1"/>
  <c r="I231" i="17"/>
  <c r="C252" i="17"/>
  <c r="D251" i="17"/>
  <c r="C251" i="17" s="1"/>
  <c r="H252" i="17"/>
  <c r="H281" i="17"/>
  <c r="C21" i="18"/>
  <c r="D289" i="18"/>
  <c r="D288" i="18" s="1"/>
  <c r="D20" i="18"/>
  <c r="L289" i="18"/>
  <c r="L288" i="18" s="1"/>
  <c r="L20" i="18"/>
  <c r="H55" i="18"/>
  <c r="J54" i="18"/>
  <c r="D76" i="18"/>
  <c r="G75" i="18"/>
  <c r="G52" i="18" s="1"/>
  <c r="G51" i="18" s="1"/>
  <c r="C131" i="18"/>
  <c r="H165" i="18"/>
  <c r="H175" i="18"/>
  <c r="J174" i="18"/>
  <c r="H191" i="18"/>
  <c r="E194" i="18"/>
  <c r="F204" i="18"/>
  <c r="F195" i="18" s="1"/>
  <c r="F194" i="18" s="1"/>
  <c r="K194" i="18"/>
  <c r="K51" i="18" s="1"/>
  <c r="K50" i="18" s="1"/>
  <c r="J231" i="18"/>
  <c r="J230" i="18" s="1"/>
  <c r="C233" i="18"/>
  <c r="H259" i="18"/>
  <c r="H269" i="18"/>
  <c r="C283" i="18"/>
  <c r="C26" i="19"/>
  <c r="C54" i="19"/>
  <c r="D53" i="19"/>
  <c r="H55" i="19"/>
  <c r="H69" i="19"/>
  <c r="J75" i="19"/>
  <c r="J52" i="19" s="1"/>
  <c r="J51" i="19" s="1"/>
  <c r="C84" i="19"/>
  <c r="E83" i="19"/>
  <c r="H89" i="19"/>
  <c r="H141" i="19"/>
  <c r="K174" i="19"/>
  <c r="H174" i="19" s="1"/>
  <c r="F187" i="19"/>
  <c r="F286" i="19" s="1"/>
  <c r="C192" i="19"/>
  <c r="E191" i="19"/>
  <c r="F194" i="19"/>
  <c r="H227" i="19"/>
  <c r="H252" i="19"/>
  <c r="I251" i="19"/>
  <c r="D286" i="19"/>
  <c r="H283" i="19"/>
  <c r="H289" i="19" s="1"/>
  <c r="H288" i="19" s="1"/>
  <c r="E289" i="20"/>
  <c r="E288" i="20" s="1"/>
  <c r="C21" i="20"/>
  <c r="C289" i="20" s="1"/>
  <c r="C288" i="20" s="1"/>
  <c r="E20" i="20"/>
  <c r="H67" i="20"/>
  <c r="L75" i="20"/>
  <c r="L52" i="20" s="1"/>
  <c r="L51" i="20" s="1"/>
  <c r="K130" i="20"/>
  <c r="K75" i="20" s="1"/>
  <c r="K52" i="20" s="1"/>
  <c r="H151" i="20"/>
  <c r="E173" i="20"/>
  <c r="G174" i="20"/>
  <c r="G173" i="20" s="1"/>
  <c r="H179" i="20"/>
  <c r="K204" i="20"/>
  <c r="K195" i="20" s="1"/>
  <c r="K231" i="20"/>
  <c r="K230" i="20" s="1"/>
  <c r="H238" i="20"/>
  <c r="I231" i="20"/>
  <c r="C260" i="20"/>
  <c r="H260" i="20"/>
  <c r="I259" i="20"/>
  <c r="H259" i="20" s="1"/>
  <c r="J286" i="20"/>
  <c r="D289" i="21"/>
  <c r="D288" i="21" s="1"/>
  <c r="I289" i="21"/>
  <c r="I288" i="21" s="1"/>
  <c r="H21" i="21"/>
  <c r="H289" i="21" s="1"/>
  <c r="F76" i="21"/>
  <c r="C77" i="21"/>
  <c r="D76" i="21"/>
  <c r="F83" i="21"/>
  <c r="C84" i="21"/>
  <c r="H144" i="21"/>
  <c r="F165" i="21"/>
  <c r="C166" i="21"/>
  <c r="C188" i="21"/>
  <c r="K187" i="21"/>
  <c r="H192" i="21"/>
  <c r="J191" i="21"/>
  <c r="H191" i="21" s="1"/>
  <c r="H198" i="21"/>
  <c r="G230" i="21"/>
  <c r="G286" i="21" s="1"/>
  <c r="C259" i="21"/>
  <c r="E20" i="22"/>
  <c r="C20" i="22" s="1"/>
  <c r="E289" i="22"/>
  <c r="E288" i="22" s="1"/>
  <c r="L287" i="22"/>
  <c r="D53" i="22"/>
  <c r="D67" i="22"/>
  <c r="C67" i="22" s="1"/>
  <c r="E76" i="22"/>
  <c r="H77" i="22"/>
  <c r="I76" i="22"/>
  <c r="H89" i="22"/>
  <c r="I83" i="22"/>
  <c r="F130" i="22"/>
  <c r="F75" i="22" s="1"/>
  <c r="F52" i="22" s="1"/>
  <c r="C136" i="22"/>
  <c r="C191" i="22"/>
  <c r="E195" i="22"/>
  <c r="F204" i="22"/>
  <c r="C216" i="22"/>
  <c r="D230" i="22"/>
  <c r="C231" i="22"/>
  <c r="C281" i="22"/>
  <c r="D269" i="22"/>
  <c r="F289" i="23"/>
  <c r="F288" i="23" s="1"/>
  <c r="H58" i="23"/>
  <c r="J54" i="23"/>
  <c r="J53" i="23" s="1"/>
  <c r="I76" i="23"/>
  <c r="H77" i="23"/>
  <c r="H188" i="23"/>
  <c r="H272" i="23"/>
  <c r="J270" i="23"/>
  <c r="C283" i="23"/>
  <c r="L289" i="23"/>
  <c r="L288" i="23" s="1"/>
  <c r="G195" i="24"/>
  <c r="C196" i="24"/>
  <c r="H69" i="25"/>
  <c r="J67" i="25"/>
  <c r="H67" i="25" s="1"/>
  <c r="H252" i="25"/>
  <c r="I251" i="25"/>
  <c r="H251" i="25" s="1"/>
  <c r="C276" i="25"/>
  <c r="E270" i="25"/>
  <c r="H191" i="26"/>
  <c r="J187" i="26"/>
  <c r="C21" i="17"/>
  <c r="C289" i="17" s="1"/>
  <c r="C288" i="17" s="1"/>
  <c r="D289" i="17"/>
  <c r="D288" i="17" s="1"/>
  <c r="C80" i="17"/>
  <c r="C112" i="17"/>
  <c r="F130" i="17"/>
  <c r="F75" i="17" s="1"/>
  <c r="F52" i="17" s="1"/>
  <c r="F51" i="17" s="1"/>
  <c r="K130" i="17"/>
  <c r="K75" i="17" s="1"/>
  <c r="C144" i="17"/>
  <c r="C166" i="17"/>
  <c r="D165" i="17"/>
  <c r="C165" i="17" s="1"/>
  <c r="H179" i="17"/>
  <c r="H191" i="17"/>
  <c r="C196" i="17"/>
  <c r="D195" i="17"/>
  <c r="L195" i="17"/>
  <c r="L194" i="17" s="1"/>
  <c r="C216" i="17"/>
  <c r="H233" i="17"/>
  <c r="H251" i="17"/>
  <c r="C264" i="17"/>
  <c r="C276" i="17"/>
  <c r="E289" i="18"/>
  <c r="E288" i="18" s="1"/>
  <c r="E20" i="18"/>
  <c r="I289" i="18"/>
  <c r="I288" i="18" s="1"/>
  <c r="H69" i="18"/>
  <c r="E75" i="18"/>
  <c r="E52" i="18" s="1"/>
  <c r="E51" i="18" s="1"/>
  <c r="C77" i="18"/>
  <c r="C95" i="18"/>
  <c r="H131" i="18"/>
  <c r="J130" i="18"/>
  <c r="H130" i="18" s="1"/>
  <c r="C141" i="18"/>
  <c r="F174" i="18"/>
  <c r="F173" i="18" s="1"/>
  <c r="C179" i="18"/>
  <c r="G194" i="18"/>
  <c r="H283" i="18"/>
  <c r="J289" i="18"/>
  <c r="J288" i="18" s="1"/>
  <c r="H54" i="19"/>
  <c r="I53" i="19"/>
  <c r="H67" i="19"/>
  <c r="L75" i="19"/>
  <c r="L52" i="19" s="1"/>
  <c r="L51" i="19" s="1"/>
  <c r="K130" i="19"/>
  <c r="K75" i="19" s="1"/>
  <c r="H151" i="19"/>
  <c r="E173" i="19"/>
  <c r="H179" i="19"/>
  <c r="K204" i="19"/>
  <c r="K195" i="19" s="1"/>
  <c r="K194" i="19" s="1"/>
  <c r="H235" i="19"/>
  <c r="H238" i="19"/>
  <c r="I231" i="19"/>
  <c r="C252" i="19"/>
  <c r="E251" i="19"/>
  <c r="H260" i="19"/>
  <c r="I259" i="19"/>
  <c r="H259" i="19" s="1"/>
  <c r="H281" i="19"/>
  <c r="J52" i="20"/>
  <c r="J51" i="20" s="1"/>
  <c r="F75" i="20"/>
  <c r="F52" i="20" s="1"/>
  <c r="F51" i="20" s="1"/>
  <c r="C76" i="20"/>
  <c r="D75" i="20"/>
  <c r="H77" i="20"/>
  <c r="H103" i="20"/>
  <c r="E130" i="20"/>
  <c r="C130" i="20" s="1"/>
  <c r="G130" i="20"/>
  <c r="H166" i="20"/>
  <c r="I165" i="20"/>
  <c r="H165" i="20" s="1"/>
  <c r="C174" i="20"/>
  <c r="D173" i="20"/>
  <c r="C173" i="20" s="1"/>
  <c r="H175" i="20"/>
  <c r="H188" i="20"/>
  <c r="I187" i="20"/>
  <c r="H187" i="20" s="1"/>
  <c r="I196" i="20"/>
  <c r="G204" i="20"/>
  <c r="G195" i="20" s="1"/>
  <c r="G194" i="20" s="1"/>
  <c r="C238" i="20"/>
  <c r="E231" i="20"/>
  <c r="E259" i="20"/>
  <c r="C259" i="20" s="1"/>
  <c r="C272" i="20"/>
  <c r="H283" i="20"/>
  <c r="E289" i="21"/>
  <c r="E288" i="21" s="1"/>
  <c r="C21" i="21"/>
  <c r="C289" i="21" s="1"/>
  <c r="E20" i="21"/>
  <c r="C31" i="21"/>
  <c r="F26" i="21"/>
  <c r="C43" i="21"/>
  <c r="D20" i="21"/>
  <c r="K52" i="21"/>
  <c r="E75" i="21"/>
  <c r="E286" i="21" s="1"/>
  <c r="H76" i="21"/>
  <c r="I75" i="21"/>
  <c r="I286" i="21" s="1"/>
  <c r="C165" i="21"/>
  <c r="F173" i="21"/>
  <c r="C175" i="21"/>
  <c r="D174" i="21"/>
  <c r="H184" i="21"/>
  <c r="G187" i="21"/>
  <c r="G52" i="21" s="1"/>
  <c r="F191" i="21"/>
  <c r="C192" i="21"/>
  <c r="H238" i="21"/>
  <c r="H252" i="21"/>
  <c r="J251" i="21"/>
  <c r="H251" i="21" s="1"/>
  <c r="J270" i="21"/>
  <c r="C58" i="22"/>
  <c r="E54" i="22"/>
  <c r="E83" i="22"/>
  <c r="C83" i="22" s="1"/>
  <c r="C89" i="22"/>
  <c r="D130" i="22"/>
  <c r="C131" i="22"/>
  <c r="G130" i="22"/>
  <c r="G75" i="22" s="1"/>
  <c r="D204" i="22"/>
  <c r="C205" i="22"/>
  <c r="C246" i="22"/>
  <c r="E231" i="22"/>
  <c r="D289" i="22"/>
  <c r="D288" i="22" s="1"/>
  <c r="E50" i="23"/>
  <c r="E287" i="23"/>
  <c r="H84" i="23"/>
  <c r="J83" i="23"/>
  <c r="J75" i="23" s="1"/>
  <c r="C233" i="23"/>
  <c r="D231" i="23"/>
  <c r="C69" i="24"/>
  <c r="E67" i="24"/>
  <c r="C67" i="24" s="1"/>
  <c r="C95" i="24"/>
  <c r="E83" i="24"/>
  <c r="C83" i="24" s="1"/>
  <c r="H31" i="25"/>
  <c r="K26" i="25"/>
  <c r="K20" i="25" s="1"/>
  <c r="H160" i="25"/>
  <c r="I130" i="25"/>
  <c r="G269" i="27"/>
  <c r="C270" i="27"/>
  <c r="C80" i="28"/>
  <c r="D76" i="28"/>
  <c r="J76" i="29"/>
  <c r="H77" i="29"/>
  <c r="H130" i="29"/>
  <c r="J165" i="29"/>
  <c r="H165" i="29" s="1"/>
  <c r="H166" i="29"/>
  <c r="G269" i="30"/>
  <c r="C270" i="30"/>
  <c r="C58" i="25"/>
  <c r="D54" i="25"/>
  <c r="H31" i="26"/>
  <c r="K26" i="26"/>
  <c r="C131" i="26"/>
  <c r="D130" i="26"/>
  <c r="C205" i="26"/>
  <c r="D204" i="26"/>
  <c r="C204" i="26" s="1"/>
  <c r="G195" i="27"/>
  <c r="C196" i="27"/>
  <c r="H233" i="28"/>
  <c r="J231" i="28"/>
  <c r="J230" i="28" s="1"/>
  <c r="D289" i="20"/>
  <c r="D288" i="20" s="1"/>
  <c r="L289" i="20"/>
  <c r="L288" i="20" s="1"/>
  <c r="H54" i="22"/>
  <c r="J231" i="22"/>
  <c r="H288" i="22"/>
  <c r="C31" i="23"/>
  <c r="F26" i="23"/>
  <c r="C55" i="23"/>
  <c r="D54" i="23"/>
  <c r="F83" i="23"/>
  <c r="K83" i="23"/>
  <c r="K75" i="23" s="1"/>
  <c r="F165" i="23"/>
  <c r="C166" i="23"/>
  <c r="F187" i="23"/>
  <c r="C188" i="23"/>
  <c r="C196" i="23"/>
  <c r="H238" i="23"/>
  <c r="J231" i="23"/>
  <c r="H260" i="23"/>
  <c r="J259" i="23"/>
  <c r="H259" i="23" s="1"/>
  <c r="C270" i="23"/>
  <c r="E286" i="23"/>
  <c r="C55" i="24"/>
  <c r="E54" i="24"/>
  <c r="G75" i="24"/>
  <c r="G52" i="24" s="1"/>
  <c r="H77" i="24"/>
  <c r="I76" i="24"/>
  <c r="H131" i="24"/>
  <c r="I130" i="24"/>
  <c r="H130" i="24" s="1"/>
  <c r="L52" i="24"/>
  <c r="L51" i="24" s="1"/>
  <c r="L50" i="24" s="1"/>
  <c r="D52" i="24"/>
  <c r="H175" i="24"/>
  <c r="I174" i="24"/>
  <c r="C187" i="24"/>
  <c r="L194" i="24"/>
  <c r="C205" i="24"/>
  <c r="E204" i="24"/>
  <c r="C231" i="24"/>
  <c r="D230" i="24"/>
  <c r="C251" i="24"/>
  <c r="G259" i="24"/>
  <c r="G230" i="24" s="1"/>
  <c r="L286" i="24"/>
  <c r="G289" i="25"/>
  <c r="G288" i="25" s="1"/>
  <c r="G20" i="25"/>
  <c r="H55" i="25"/>
  <c r="J54" i="25"/>
  <c r="C67" i="25"/>
  <c r="H77" i="25"/>
  <c r="J76" i="25"/>
  <c r="C84" i="25"/>
  <c r="D83" i="25"/>
  <c r="C83" i="25" s="1"/>
  <c r="L83" i="25"/>
  <c r="L75" i="25" s="1"/>
  <c r="H264" i="25"/>
  <c r="I259" i="25"/>
  <c r="H259" i="25" s="1"/>
  <c r="H272" i="25"/>
  <c r="I270" i="25"/>
  <c r="F53" i="26"/>
  <c r="F75" i="26"/>
  <c r="K75" i="26"/>
  <c r="K52" i="26" s="1"/>
  <c r="K51" i="26" s="1"/>
  <c r="K50" i="26" s="1"/>
  <c r="L75" i="26"/>
  <c r="L187" i="26"/>
  <c r="H272" i="26"/>
  <c r="J270" i="26"/>
  <c r="H55" i="27"/>
  <c r="I54" i="27"/>
  <c r="K83" i="27"/>
  <c r="H84" i="27"/>
  <c r="C26" i="28"/>
  <c r="F20" i="28"/>
  <c r="H31" i="28"/>
  <c r="K26" i="28"/>
  <c r="H69" i="28"/>
  <c r="J67" i="28"/>
  <c r="H67" i="28" s="1"/>
  <c r="H131" i="28"/>
  <c r="J130" i="28"/>
  <c r="H130" i="28" s="1"/>
  <c r="C144" i="28"/>
  <c r="D130" i="28"/>
  <c r="C276" i="28"/>
  <c r="D270" i="28"/>
  <c r="L269" i="28"/>
  <c r="H270" i="28"/>
  <c r="H283" i="28"/>
  <c r="H89" i="29"/>
  <c r="J83" i="29"/>
  <c r="H83" i="29" s="1"/>
  <c r="C103" i="29"/>
  <c r="D83" i="29"/>
  <c r="L194" i="29"/>
  <c r="C83" i="31"/>
  <c r="C191" i="31"/>
  <c r="E187" i="31"/>
  <c r="C77" i="32"/>
  <c r="E76" i="32"/>
  <c r="E289" i="19"/>
  <c r="E288" i="19" s="1"/>
  <c r="I289" i="19"/>
  <c r="I288" i="19" s="1"/>
  <c r="I53" i="22"/>
  <c r="H84" i="22"/>
  <c r="H136" i="22"/>
  <c r="I173" i="22"/>
  <c r="J173" i="22"/>
  <c r="H198" i="22"/>
  <c r="H216" i="22"/>
  <c r="F231" i="22"/>
  <c r="E259" i="22"/>
  <c r="J259" i="22"/>
  <c r="E270" i="22"/>
  <c r="H21" i="23"/>
  <c r="H289" i="23" s="1"/>
  <c r="H288" i="23" s="1"/>
  <c r="I289" i="23"/>
  <c r="I288" i="23" s="1"/>
  <c r="H54" i="23"/>
  <c r="C69" i="23"/>
  <c r="C84" i="23"/>
  <c r="G83" i="23"/>
  <c r="G75" i="23" s="1"/>
  <c r="C165" i="23"/>
  <c r="F173" i="23"/>
  <c r="C175" i="23"/>
  <c r="D174" i="23"/>
  <c r="L174" i="23"/>
  <c r="L173" i="23" s="1"/>
  <c r="C187" i="23"/>
  <c r="C192" i="23"/>
  <c r="F231" i="23"/>
  <c r="C246" i="23"/>
  <c r="H252" i="23"/>
  <c r="J251" i="23"/>
  <c r="H251" i="23" s="1"/>
  <c r="F259" i="23"/>
  <c r="C259" i="23" s="1"/>
  <c r="C264" i="23"/>
  <c r="D269" i="23"/>
  <c r="C269" i="23" s="1"/>
  <c r="H21" i="24"/>
  <c r="H289" i="24" s="1"/>
  <c r="H288" i="24" s="1"/>
  <c r="J20" i="24"/>
  <c r="J289" i="24"/>
  <c r="J288" i="24" s="1"/>
  <c r="L287" i="24"/>
  <c r="C77" i="24"/>
  <c r="E76" i="24"/>
  <c r="H80" i="24"/>
  <c r="H112" i="24"/>
  <c r="C131" i="24"/>
  <c r="E130" i="24"/>
  <c r="C130" i="24" s="1"/>
  <c r="H136" i="24"/>
  <c r="H166" i="24"/>
  <c r="C175" i="24"/>
  <c r="E174" i="24"/>
  <c r="J51" i="24"/>
  <c r="H187" i="24"/>
  <c r="C191" i="24"/>
  <c r="H192" i="24"/>
  <c r="D194" i="24"/>
  <c r="H196" i="24"/>
  <c r="F194" i="24"/>
  <c r="H251" i="24"/>
  <c r="C259" i="24"/>
  <c r="H260" i="24"/>
  <c r="C269" i="24"/>
  <c r="D286" i="24"/>
  <c r="H270" i="24"/>
  <c r="H283" i="24"/>
  <c r="H21" i="25"/>
  <c r="H289" i="25" s="1"/>
  <c r="H288" i="25" s="1"/>
  <c r="F26" i="25"/>
  <c r="H43" i="25"/>
  <c r="I75" i="25"/>
  <c r="K75" i="25"/>
  <c r="H83" i="25"/>
  <c r="C89" i="25"/>
  <c r="C103" i="25"/>
  <c r="C130" i="25"/>
  <c r="C131" i="25"/>
  <c r="K174" i="25"/>
  <c r="K173" i="25" s="1"/>
  <c r="K52" i="25" s="1"/>
  <c r="C191" i="25"/>
  <c r="G195" i="25"/>
  <c r="G194" i="25" s="1"/>
  <c r="I204" i="25"/>
  <c r="H204" i="25" s="1"/>
  <c r="C227" i="25"/>
  <c r="E204" i="25"/>
  <c r="E195" i="25" s="1"/>
  <c r="I230" i="25"/>
  <c r="E231" i="25"/>
  <c r="E230" i="25" s="1"/>
  <c r="C283" i="25"/>
  <c r="L289" i="25"/>
  <c r="L288" i="25" s="1"/>
  <c r="G289" i="26"/>
  <c r="G288" i="26" s="1"/>
  <c r="G20" i="26"/>
  <c r="H45" i="26"/>
  <c r="L20" i="26"/>
  <c r="L52" i="26"/>
  <c r="L51" i="26" s="1"/>
  <c r="L50" i="26" s="1"/>
  <c r="I54" i="26"/>
  <c r="H55" i="26"/>
  <c r="I76" i="26"/>
  <c r="H77" i="26"/>
  <c r="C84" i="26"/>
  <c r="H89" i="26"/>
  <c r="I83" i="26"/>
  <c r="F173" i="26"/>
  <c r="J174" i="26"/>
  <c r="H175" i="26"/>
  <c r="L195" i="26"/>
  <c r="L194" i="26" s="1"/>
  <c r="C231" i="26"/>
  <c r="C252" i="26"/>
  <c r="D251" i="26"/>
  <c r="C251" i="26" s="1"/>
  <c r="F269" i="26"/>
  <c r="F194" i="26" s="1"/>
  <c r="F286" i="26"/>
  <c r="C53" i="27"/>
  <c r="H131" i="27"/>
  <c r="I130" i="27"/>
  <c r="H130" i="27" s="1"/>
  <c r="H144" i="27"/>
  <c r="K130" i="27"/>
  <c r="I230" i="27"/>
  <c r="H276" i="27"/>
  <c r="K270" i="27"/>
  <c r="H283" i="27"/>
  <c r="I289" i="27"/>
  <c r="I288" i="27" s="1"/>
  <c r="C58" i="28"/>
  <c r="D54" i="28"/>
  <c r="H76" i="30"/>
  <c r="F20" i="20"/>
  <c r="J20" i="21"/>
  <c r="C288" i="21"/>
  <c r="C21" i="22"/>
  <c r="C289" i="22" s="1"/>
  <c r="C288" i="22" s="1"/>
  <c r="H58" i="22"/>
  <c r="J83" i="22"/>
  <c r="J75" i="22" s="1"/>
  <c r="J52" i="22" s="1"/>
  <c r="H122" i="22"/>
  <c r="F173" i="22"/>
  <c r="C173" i="22" s="1"/>
  <c r="H184" i="22"/>
  <c r="I196" i="22"/>
  <c r="H246" i="22"/>
  <c r="F259" i="22"/>
  <c r="H276" i="22"/>
  <c r="C21" i="23"/>
  <c r="E20" i="23"/>
  <c r="E289" i="23"/>
  <c r="E288" i="23" s="1"/>
  <c r="J20" i="23"/>
  <c r="J289" i="23"/>
  <c r="J288" i="23" s="1"/>
  <c r="K26" i="23"/>
  <c r="C67" i="23"/>
  <c r="F75" i="23"/>
  <c r="F52" i="23" s="1"/>
  <c r="C77" i="23"/>
  <c r="D76" i="23"/>
  <c r="C89" i="23"/>
  <c r="H116" i="23"/>
  <c r="C131" i="23"/>
  <c r="D130" i="23"/>
  <c r="C130" i="23" s="1"/>
  <c r="L130" i="23"/>
  <c r="L75" i="23" s="1"/>
  <c r="L52" i="23" s="1"/>
  <c r="L51" i="23" s="1"/>
  <c r="H174" i="23"/>
  <c r="I173" i="23"/>
  <c r="H173" i="23" s="1"/>
  <c r="C191" i="23"/>
  <c r="H192" i="23"/>
  <c r="J191" i="23"/>
  <c r="H191" i="23" s="1"/>
  <c r="C198" i="23"/>
  <c r="C205" i="23"/>
  <c r="D204" i="23"/>
  <c r="L204" i="23"/>
  <c r="L195" i="23" s="1"/>
  <c r="L194" i="23" s="1"/>
  <c r="C272" i="23"/>
  <c r="F20" i="24"/>
  <c r="F289" i="24"/>
  <c r="F288" i="24" s="1"/>
  <c r="K83" i="24"/>
  <c r="H83" i="24" s="1"/>
  <c r="H144" i="24"/>
  <c r="H165" i="24"/>
  <c r="K173" i="24"/>
  <c r="F51" i="24"/>
  <c r="F50" i="24" s="1"/>
  <c r="K187" i="24"/>
  <c r="H191" i="24"/>
  <c r="K231" i="24"/>
  <c r="K230" i="24" s="1"/>
  <c r="H259" i="24"/>
  <c r="C283" i="24"/>
  <c r="J286" i="24"/>
  <c r="I289" i="24"/>
  <c r="I288" i="24" s="1"/>
  <c r="C43" i="25"/>
  <c r="C45" i="25"/>
  <c r="G52" i="25"/>
  <c r="G51" i="25" s="1"/>
  <c r="G50" i="25" s="1"/>
  <c r="C69" i="25"/>
  <c r="G75" i="25"/>
  <c r="J83" i="25"/>
  <c r="H131" i="25"/>
  <c r="J130" i="25"/>
  <c r="C141" i="25"/>
  <c r="E173" i="25"/>
  <c r="E52" i="25" s="1"/>
  <c r="H179" i="25"/>
  <c r="C187" i="25"/>
  <c r="D230" i="25"/>
  <c r="K230" i="25"/>
  <c r="K194" i="25" s="1"/>
  <c r="C281" i="25"/>
  <c r="D269" i="25"/>
  <c r="C54" i="26"/>
  <c r="E53" i="26"/>
  <c r="E52" i="26" s="1"/>
  <c r="E51" i="26" s="1"/>
  <c r="H67" i="26"/>
  <c r="C76" i="26"/>
  <c r="J83" i="26"/>
  <c r="J75" i="26" s="1"/>
  <c r="H84" i="26"/>
  <c r="H165" i="26"/>
  <c r="C260" i="26"/>
  <c r="D259" i="26"/>
  <c r="C259" i="26" s="1"/>
  <c r="L286" i="26"/>
  <c r="H77" i="27"/>
  <c r="I76" i="27"/>
  <c r="C89" i="28"/>
  <c r="F83" i="28"/>
  <c r="F174" i="28"/>
  <c r="F173" i="28" s="1"/>
  <c r="C175" i="28"/>
  <c r="J269" i="29"/>
  <c r="H270" i="29"/>
  <c r="C21" i="24"/>
  <c r="C289" i="24" s="1"/>
  <c r="C288" i="24" s="1"/>
  <c r="H45" i="25"/>
  <c r="H166" i="25"/>
  <c r="C174" i="25"/>
  <c r="I174" i="25"/>
  <c r="J187" i="25"/>
  <c r="H187" i="25" s="1"/>
  <c r="H192" i="25"/>
  <c r="J231" i="25"/>
  <c r="J230" i="25" s="1"/>
  <c r="J194" i="25" s="1"/>
  <c r="H260" i="25"/>
  <c r="D20" i="26"/>
  <c r="H21" i="26"/>
  <c r="I289" i="26"/>
  <c r="I288" i="26" s="1"/>
  <c r="C27" i="26"/>
  <c r="H43" i="26"/>
  <c r="C69" i="26"/>
  <c r="H69" i="26"/>
  <c r="G83" i="26"/>
  <c r="G75" i="26" s="1"/>
  <c r="K83" i="26"/>
  <c r="C103" i="26"/>
  <c r="C136" i="26"/>
  <c r="C160" i="26"/>
  <c r="C166" i="26"/>
  <c r="C179" i="26"/>
  <c r="I194" i="26"/>
  <c r="C216" i="26"/>
  <c r="J231" i="26"/>
  <c r="C233" i="26"/>
  <c r="C238" i="26"/>
  <c r="C276" i="26"/>
  <c r="C283" i="26"/>
  <c r="C289" i="26" s="1"/>
  <c r="C288" i="26" s="1"/>
  <c r="H283" i="26"/>
  <c r="D289" i="26"/>
  <c r="D288" i="26" s="1"/>
  <c r="H21" i="27"/>
  <c r="H289" i="27" s="1"/>
  <c r="H288" i="27" s="1"/>
  <c r="J52" i="27"/>
  <c r="J51" i="27" s="1"/>
  <c r="C67" i="27"/>
  <c r="I67" i="27"/>
  <c r="G83" i="27"/>
  <c r="G75" i="27" s="1"/>
  <c r="G52" i="27" s="1"/>
  <c r="E130" i="27"/>
  <c r="C130" i="27" s="1"/>
  <c r="C141" i="27"/>
  <c r="K173" i="27"/>
  <c r="H188" i="27"/>
  <c r="H191" i="27"/>
  <c r="K231" i="27"/>
  <c r="H231" i="27" s="1"/>
  <c r="H238" i="27"/>
  <c r="K251" i="27"/>
  <c r="H251" i="27" s="1"/>
  <c r="H252" i="27"/>
  <c r="I269" i="27"/>
  <c r="C283" i="27"/>
  <c r="J286" i="27"/>
  <c r="H55" i="28"/>
  <c r="J54" i="28"/>
  <c r="H77" i="28"/>
  <c r="J76" i="28"/>
  <c r="C84" i="28"/>
  <c r="D83" i="28"/>
  <c r="L83" i="28"/>
  <c r="L75" i="28" s="1"/>
  <c r="L52" i="28" s="1"/>
  <c r="F130" i="28"/>
  <c r="C131" i="28"/>
  <c r="D173" i="28"/>
  <c r="C173" i="28" s="1"/>
  <c r="L173" i="28"/>
  <c r="C188" i="28"/>
  <c r="L187" i="28"/>
  <c r="H187" i="28" s="1"/>
  <c r="F231" i="28"/>
  <c r="F230" i="28" s="1"/>
  <c r="C238" i="28"/>
  <c r="D231" i="28"/>
  <c r="L231" i="28"/>
  <c r="L230" i="28" s="1"/>
  <c r="C252" i="28"/>
  <c r="D251" i="28"/>
  <c r="C251" i="28" s="1"/>
  <c r="C283" i="28"/>
  <c r="K286" i="28"/>
  <c r="J53" i="29"/>
  <c r="C55" i="29"/>
  <c r="D54" i="29"/>
  <c r="L53" i="29"/>
  <c r="F75" i="29"/>
  <c r="F52" i="29" s="1"/>
  <c r="F51" i="29" s="1"/>
  <c r="F50" i="29" s="1"/>
  <c r="C174" i="29"/>
  <c r="D173" i="29"/>
  <c r="C173" i="29" s="1"/>
  <c r="H191" i="29"/>
  <c r="F195" i="29"/>
  <c r="F194" i="29" s="1"/>
  <c r="H204" i="29"/>
  <c r="J288" i="29"/>
  <c r="E20" i="30"/>
  <c r="C43" i="30"/>
  <c r="K75" i="30"/>
  <c r="K52" i="30" s="1"/>
  <c r="C131" i="30"/>
  <c r="E130" i="30"/>
  <c r="C130" i="30" s="1"/>
  <c r="E20" i="31"/>
  <c r="G269" i="31"/>
  <c r="C270" i="31"/>
  <c r="C131" i="32"/>
  <c r="E130" i="32"/>
  <c r="C165" i="32"/>
  <c r="C175" i="32"/>
  <c r="D174" i="32"/>
  <c r="C216" i="32"/>
  <c r="F204" i="32"/>
  <c r="F195" i="32" s="1"/>
  <c r="C233" i="32"/>
  <c r="D231" i="32"/>
  <c r="H252" i="32"/>
  <c r="J251" i="32"/>
  <c r="H251" i="32" s="1"/>
  <c r="H45" i="34"/>
  <c r="L20" i="34"/>
  <c r="C198" i="34"/>
  <c r="F196" i="34"/>
  <c r="C233" i="34"/>
  <c r="D231" i="34"/>
  <c r="J173" i="25"/>
  <c r="H198" i="25"/>
  <c r="H216" i="25"/>
  <c r="J20" i="26"/>
  <c r="J289" i="26"/>
  <c r="J288" i="26" s="1"/>
  <c r="C43" i="26"/>
  <c r="C67" i="26"/>
  <c r="C83" i="26"/>
  <c r="C95" i="26"/>
  <c r="C122" i="26"/>
  <c r="C141" i="26"/>
  <c r="C165" i="26"/>
  <c r="C175" i="26"/>
  <c r="C184" i="26"/>
  <c r="C188" i="26"/>
  <c r="C192" i="26"/>
  <c r="G194" i="26"/>
  <c r="K194" i="26"/>
  <c r="C198" i="26"/>
  <c r="C227" i="26"/>
  <c r="C272" i="26"/>
  <c r="C281" i="26"/>
  <c r="E286" i="26"/>
  <c r="C20" i="27"/>
  <c r="J20" i="27"/>
  <c r="J289" i="27"/>
  <c r="J288" i="27" s="1"/>
  <c r="H26" i="27"/>
  <c r="C43" i="27"/>
  <c r="E20" i="27"/>
  <c r="F51" i="27"/>
  <c r="F50" i="27" s="1"/>
  <c r="K165" i="27"/>
  <c r="H165" i="27" s="1"/>
  <c r="H166" i="27"/>
  <c r="K191" i="27"/>
  <c r="K187" i="27" s="1"/>
  <c r="H187" i="27" s="1"/>
  <c r="H192" i="27"/>
  <c r="K195" i="27"/>
  <c r="H196" i="27"/>
  <c r="H205" i="27"/>
  <c r="I204" i="27"/>
  <c r="K259" i="27"/>
  <c r="H259" i="27" s="1"/>
  <c r="H260" i="27"/>
  <c r="F286" i="27"/>
  <c r="K289" i="28"/>
  <c r="K288" i="28" s="1"/>
  <c r="K20" i="28"/>
  <c r="H21" i="28"/>
  <c r="C45" i="28"/>
  <c r="I52" i="28"/>
  <c r="F54" i="28"/>
  <c r="F53" i="28" s="1"/>
  <c r="C55" i="28"/>
  <c r="K52" i="28"/>
  <c r="F76" i="28"/>
  <c r="F75" i="28" s="1"/>
  <c r="C77" i="28"/>
  <c r="H83" i="28"/>
  <c r="C166" i="28"/>
  <c r="D165" i="28"/>
  <c r="C165" i="28" s="1"/>
  <c r="C192" i="28"/>
  <c r="D191" i="28"/>
  <c r="C191" i="28" s="1"/>
  <c r="C196" i="28"/>
  <c r="D195" i="28"/>
  <c r="L195" i="28"/>
  <c r="L194" i="28" s="1"/>
  <c r="H205" i="28"/>
  <c r="J204" i="28"/>
  <c r="I230" i="28"/>
  <c r="C260" i="28"/>
  <c r="D259" i="28"/>
  <c r="C259" i="28" s="1"/>
  <c r="C136" i="29"/>
  <c r="D130" i="29"/>
  <c r="C130" i="29" s="1"/>
  <c r="L130" i="29"/>
  <c r="L75" i="29" s="1"/>
  <c r="L286" i="29" s="1"/>
  <c r="C196" i="29"/>
  <c r="D195" i="29"/>
  <c r="H233" i="29"/>
  <c r="J231" i="29"/>
  <c r="H103" i="30"/>
  <c r="I83" i="30"/>
  <c r="H191" i="30"/>
  <c r="I187" i="30"/>
  <c r="H187" i="30" s="1"/>
  <c r="C69" i="31"/>
  <c r="E67" i="31"/>
  <c r="C67" i="31" s="1"/>
  <c r="H235" i="31"/>
  <c r="I231" i="31"/>
  <c r="G230" i="31"/>
  <c r="H269" i="31"/>
  <c r="H69" i="32"/>
  <c r="I67" i="32"/>
  <c r="H67" i="32" s="1"/>
  <c r="C89" i="32"/>
  <c r="E83" i="32"/>
  <c r="H198" i="32"/>
  <c r="J196" i="32"/>
  <c r="C58" i="33"/>
  <c r="F54" i="33"/>
  <c r="F53" i="33" s="1"/>
  <c r="F173" i="25"/>
  <c r="F52" i="25" s="1"/>
  <c r="H184" i="25"/>
  <c r="I196" i="25"/>
  <c r="C238" i="25"/>
  <c r="H246" i="25"/>
  <c r="C252" i="25"/>
  <c r="F259" i="25"/>
  <c r="F270" i="25"/>
  <c r="F269" i="25" s="1"/>
  <c r="H276" i="25"/>
  <c r="F20" i="26"/>
  <c r="C55" i="26"/>
  <c r="C77" i="26"/>
  <c r="C89" i="26"/>
  <c r="D174" i="26"/>
  <c r="D191" i="26"/>
  <c r="D196" i="26"/>
  <c r="D270" i="26"/>
  <c r="F20" i="27"/>
  <c r="F289" i="27"/>
  <c r="F288" i="27" s="1"/>
  <c r="C21" i="27"/>
  <c r="K20" i="27"/>
  <c r="C54" i="27"/>
  <c r="L52" i="27"/>
  <c r="C69" i="27"/>
  <c r="C76" i="27"/>
  <c r="I83" i="27"/>
  <c r="H175" i="27"/>
  <c r="I174" i="27"/>
  <c r="D187" i="27"/>
  <c r="C187" i="27" s="1"/>
  <c r="L194" i="27"/>
  <c r="E204" i="27"/>
  <c r="C227" i="27"/>
  <c r="C231" i="27"/>
  <c r="D230" i="27"/>
  <c r="C251" i="27"/>
  <c r="G259" i="27"/>
  <c r="L286" i="27"/>
  <c r="C289" i="28"/>
  <c r="C288" i="28" s="1"/>
  <c r="G20" i="28"/>
  <c r="G289" i="28"/>
  <c r="G288" i="28" s="1"/>
  <c r="G75" i="28"/>
  <c r="H165" i="28"/>
  <c r="H175" i="28"/>
  <c r="J174" i="28"/>
  <c r="H191" i="28"/>
  <c r="E194" i="28"/>
  <c r="E51" i="28" s="1"/>
  <c r="F204" i="28"/>
  <c r="C205" i="28"/>
  <c r="K194" i="28"/>
  <c r="H259" i="28"/>
  <c r="E286" i="28"/>
  <c r="H269" i="28"/>
  <c r="I286" i="28"/>
  <c r="H27" i="29"/>
  <c r="K26" i="29"/>
  <c r="H45" i="29"/>
  <c r="L20" i="29"/>
  <c r="K52" i="29"/>
  <c r="K51" i="29" s="1"/>
  <c r="K50" i="29" s="1"/>
  <c r="H187" i="29"/>
  <c r="C216" i="29"/>
  <c r="D204" i="29"/>
  <c r="C204" i="29" s="1"/>
  <c r="C283" i="29"/>
  <c r="D289" i="29"/>
  <c r="D288" i="29" s="1"/>
  <c r="H54" i="30"/>
  <c r="G75" i="30"/>
  <c r="H231" i="30"/>
  <c r="I230" i="30"/>
  <c r="C235" i="30"/>
  <c r="E231" i="30"/>
  <c r="C283" i="30"/>
  <c r="E289" i="30"/>
  <c r="E288" i="30" s="1"/>
  <c r="H55" i="31"/>
  <c r="I54" i="31"/>
  <c r="H95" i="31"/>
  <c r="I83" i="31"/>
  <c r="H83" i="31" s="1"/>
  <c r="K195" i="31"/>
  <c r="K194" i="31" s="1"/>
  <c r="G195" i="31"/>
  <c r="C196" i="31"/>
  <c r="H283" i="31"/>
  <c r="I289" i="31"/>
  <c r="I288" i="31" s="1"/>
  <c r="K289" i="32"/>
  <c r="K288" i="32" s="1"/>
  <c r="K20" i="32"/>
  <c r="G194" i="32"/>
  <c r="H270" i="32"/>
  <c r="J269" i="32"/>
  <c r="H21" i="29"/>
  <c r="H289" i="29" s="1"/>
  <c r="H288" i="29" s="1"/>
  <c r="I289" i="29"/>
  <c r="I288" i="29" s="1"/>
  <c r="F20" i="29"/>
  <c r="C26" i="29"/>
  <c r="C76" i="29"/>
  <c r="C165" i="29"/>
  <c r="I50" i="29"/>
  <c r="I287" i="29"/>
  <c r="D51" i="30"/>
  <c r="J75" i="30"/>
  <c r="J52" i="30" s="1"/>
  <c r="J51" i="30" s="1"/>
  <c r="D194" i="30"/>
  <c r="H196" i="30"/>
  <c r="H205" i="30"/>
  <c r="I204" i="30"/>
  <c r="C269" i="30"/>
  <c r="F286" i="30"/>
  <c r="C55" i="31"/>
  <c r="E54" i="31"/>
  <c r="G83" i="31"/>
  <c r="H175" i="31"/>
  <c r="I174" i="31"/>
  <c r="K187" i="31"/>
  <c r="G259" i="31"/>
  <c r="C259" i="31" s="1"/>
  <c r="C283" i="31"/>
  <c r="C20" i="32"/>
  <c r="G289" i="32"/>
  <c r="G288" i="32" s="1"/>
  <c r="G20" i="32"/>
  <c r="H55" i="32"/>
  <c r="I54" i="32"/>
  <c r="K75" i="32"/>
  <c r="K52" i="32" s="1"/>
  <c r="K51" i="32" s="1"/>
  <c r="K50" i="32" s="1"/>
  <c r="K83" i="32"/>
  <c r="H174" i="32"/>
  <c r="I173" i="32"/>
  <c r="C191" i="32"/>
  <c r="C196" i="32"/>
  <c r="C205" i="32"/>
  <c r="D204" i="32"/>
  <c r="H238" i="32"/>
  <c r="J231" i="32"/>
  <c r="F251" i="32"/>
  <c r="C251" i="32" s="1"/>
  <c r="C252" i="32"/>
  <c r="H260" i="32"/>
  <c r="J259" i="32"/>
  <c r="H259" i="32" s="1"/>
  <c r="F270" i="32"/>
  <c r="G286" i="32"/>
  <c r="C55" i="33"/>
  <c r="D54" i="33"/>
  <c r="L53" i="33"/>
  <c r="H67" i="33"/>
  <c r="I53" i="33"/>
  <c r="D174" i="33"/>
  <c r="C175" i="33"/>
  <c r="L174" i="33"/>
  <c r="L173" i="33" s="1"/>
  <c r="C198" i="33"/>
  <c r="E196" i="33"/>
  <c r="J195" i="33"/>
  <c r="C252" i="33"/>
  <c r="E251" i="33"/>
  <c r="C251" i="33" s="1"/>
  <c r="F191" i="34"/>
  <c r="C192" i="34"/>
  <c r="I289" i="36"/>
  <c r="I288" i="36" s="1"/>
  <c r="H21" i="36"/>
  <c r="G289" i="27"/>
  <c r="G288" i="27" s="1"/>
  <c r="K289" i="27"/>
  <c r="K288" i="27" s="1"/>
  <c r="I24" i="29"/>
  <c r="H43" i="29"/>
  <c r="D67" i="29"/>
  <c r="C67" i="29" s="1"/>
  <c r="C77" i="29"/>
  <c r="C89" i="29"/>
  <c r="C144" i="29"/>
  <c r="C166" i="29"/>
  <c r="D191" i="29"/>
  <c r="E50" i="29"/>
  <c r="E287" i="29"/>
  <c r="J196" i="29"/>
  <c r="C233" i="29"/>
  <c r="C238" i="29"/>
  <c r="C251" i="29"/>
  <c r="D270" i="29"/>
  <c r="E54" i="30"/>
  <c r="L52" i="30"/>
  <c r="L51" i="30" s="1"/>
  <c r="I67" i="30"/>
  <c r="H67" i="30" s="1"/>
  <c r="E76" i="30"/>
  <c r="L75" i="30"/>
  <c r="L286" i="30" s="1"/>
  <c r="F75" i="30"/>
  <c r="F52" i="30" s="1"/>
  <c r="F51" i="30" s="1"/>
  <c r="E83" i="30"/>
  <c r="C83" i="30" s="1"/>
  <c r="H89" i="30"/>
  <c r="H160" i="30"/>
  <c r="H175" i="30"/>
  <c r="I174" i="30"/>
  <c r="C187" i="30"/>
  <c r="H188" i="30"/>
  <c r="C205" i="30"/>
  <c r="E204" i="30"/>
  <c r="H216" i="30"/>
  <c r="K231" i="30"/>
  <c r="H251" i="30"/>
  <c r="H252" i="30"/>
  <c r="H272" i="30"/>
  <c r="K289" i="31"/>
  <c r="K288" i="31" s="1"/>
  <c r="K20" i="31"/>
  <c r="G75" i="31"/>
  <c r="G52" i="31" s="1"/>
  <c r="H77" i="31"/>
  <c r="I76" i="31"/>
  <c r="H84" i="31"/>
  <c r="H116" i="31"/>
  <c r="H131" i="31"/>
  <c r="I130" i="31"/>
  <c r="H130" i="31" s="1"/>
  <c r="C175" i="31"/>
  <c r="E174" i="31"/>
  <c r="G187" i="31"/>
  <c r="H191" i="31"/>
  <c r="H192" i="31"/>
  <c r="H196" i="31"/>
  <c r="H205" i="31"/>
  <c r="I204" i="31"/>
  <c r="H259" i="31"/>
  <c r="H260" i="31"/>
  <c r="C269" i="31"/>
  <c r="H276" i="31"/>
  <c r="C55" i="32"/>
  <c r="E54" i="32"/>
  <c r="H58" i="32"/>
  <c r="G83" i="32"/>
  <c r="H122" i="32"/>
  <c r="H166" i="32"/>
  <c r="J165" i="32"/>
  <c r="H165" i="32" s="1"/>
  <c r="J173" i="32"/>
  <c r="H188" i="32"/>
  <c r="C192" i="32"/>
  <c r="H204" i="32"/>
  <c r="I195" i="32"/>
  <c r="F231" i="32"/>
  <c r="C238" i="32"/>
  <c r="F259" i="32"/>
  <c r="C260" i="32"/>
  <c r="C283" i="32"/>
  <c r="L286" i="32"/>
  <c r="D289" i="32"/>
  <c r="D288" i="32" s="1"/>
  <c r="C31" i="33"/>
  <c r="F26" i="33"/>
  <c r="C43" i="33"/>
  <c r="D20" i="33"/>
  <c r="C20" i="33" s="1"/>
  <c r="C83" i="33"/>
  <c r="C231" i="33"/>
  <c r="E230" i="33"/>
  <c r="H198" i="35"/>
  <c r="I196" i="35"/>
  <c r="D20" i="28"/>
  <c r="C20" i="28" s="1"/>
  <c r="L20" i="28"/>
  <c r="F289" i="28"/>
  <c r="F288" i="28" s="1"/>
  <c r="J289" i="28"/>
  <c r="J288" i="28" s="1"/>
  <c r="E20" i="29"/>
  <c r="C41" i="29"/>
  <c r="D20" i="29"/>
  <c r="C20" i="29" s="1"/>
  <c r="C43" i="29"/>
  <c r="G287" i="29"/>
  <c r="C45" i="29"/>
  <c r="C80" i="29"/>
  <c r="C122" i="29"/>
  <c r="C131" i="29"/>
  <c r="C151" i="29"/>
  <c r="C198" i="29"/>
  <c r="C205" i="29"/>
  <c r="D231" i="29"/>
  <c r="C252" i="29"/>
  <c r="G286" i="29"/>
  <c r="K286" i="29"/>
  <c r="F287" i="29"/>
  <c r="K20" i="30"/>
  <c r="H26" i="30"/>
  <c r="H122" i="30"/>
  <c r="H131" i="30"/>
  <c r="I130" i="30"/>
  <c r="H130" i="30" s="1"/>
  <c r="C165" i="30"/>
  <c r="H166" i="30"/>
  <c r="G173" i="30"/>
  <c r="C175" i="30"/>
  <c r="E174" i="30"/>
  <c r="C191" i="30"/>
  <c r="H192" i="30"/>
  <c r="G231" i="30"/>
  <c r="G230" i="30" s="1"/>
  <c r="G194" i="30" s="1"/>
  <c r="H246" i="30"/>
  <c r="C259" i="30"/>
  <c r="K259" i="30"/>
  <c r="H259" i="30" s="1"/>
  <c r="I269" i="30"/>
  <c r="H269" i="30" s="1"/>
  <c r="H270" i="30"/>
  <c r="D286" i="30"/>
  <c r="H283" i="30"/>
  <c r="C289" i="31"/>
  <c r="C288" i="31" s="1"/>
  <c r="G289" i="31"/>
  <c r="G288" i="31" s="1"/>
  <c r="G20" i="31"/>
  <c r="H43" i="31"/>
  <c r="J20" i="31"/>
  <c r="C77" i="31"/>
  <c r="E76" i="31"/>
  <c r="H80" i="31"/>
  <c r="H112" i="31"/>
  <c r="C131" i="31"/>
  <c r="E130" i="31"/>
  <c r="C130" i="31" s="1"/>
  <c r="H136" i="31"/>
  <c r="K173" i="31"/>
  <c r="K52" i="31" s="1"/>
  <c r="K51" i="31" s="1"/>
  <c r="I187" i="31"/>
  <c r="H188" i="31"/>
  <c r="C205" i="31"/>
  <c r="E204" i="31"/>
  <c r="H216" i="31"/>
  <c r="E231" i="31"/>
  <c r="K231" i="31"/>
  <c r="K230" i="31" s="1"/>
  <c r="H251" i="31"/>
  <c r="H252" i="31"/>
  <c r="H272" i="31"/>
  <c r="E67" i="32"/>
  <c r="C67" i="32" s="1"/>
  <c r="G75" i="32"/>
  <c r="G52" i="32" s="1"/>
  <c r="G51" i="32" s="1"/>
  <c r="H77" i="32"/>
  <c r="I76" i="32"/>
  <c r="I83" i="32"/>
  <c r="H83" i="32" s="1"/>
  <c r="H84" i="32"/>
  <c r="H116" i="32"/>
  <c r="H131" i="32"/>
  <c r="I130" i="32"/>
  <c r="L75" i="32"/>
  <c r="L52" i="32" s="1"/>
  <c r="L51" i="32" s="1"/>
  <c r="L50" i="32" s="1"/>
  <c r="F187" i="32"/>
  <c r="C187" i="32" s="1"/>
  <c r="K187" i="32"/>
  <c r="K286" i="32" s="1"/>
  <c r="H192" i="32"/>
  <c r="J191" i="32"/>
  <c r="H191" i="32" s="1"/>
  <c r="C198" i="32"/>
  <c r="G230" i="32"/>
  <c r="C259" i="32"/>
  <c r="L289" i="32"/>
  <c r="L288" i="32" s="1"/>
  <c r="E288" i="33"/>
  <c r="J75" i="33"/>
  <c r="J52" i="33" s="1"/>
  <c r="F83" i="33"/>
  <c r="C84" i="33"/>
  <c r="K83" i="33"/>
  <c r="F130" i="33"/>
  <c r="F75" i="33" s="1"/>
  <c r="C144" i="33"/>
  <c r="C191" i="33"/>
  <c r="D187" i="33"/>
  <c r="C187" i="33" s="1"/>
  <c r="H54" i="34"/>
  <c r="I53" i="34"/>
  <c r="H21" i="32"/>
  <c r="H289" i="32" s="1"/>
  <c r="D130" i="32"/>
  <c r="J151" i="32"/>
  <c r="H151" i="32" s="1"/>
  <c r="J289" i="33"/>
  <c r="J288" i="33" s="1"/>
  <c r="H21" i="33"/>
  <c r="H54" i="33"/>
  <c r="K75" i="33"/>
  <c r="K52" i="33" s="1"/>
  <c r="K51" i="33" s="1"/>
  <c r="K50" i="33" s="1"/>
  <c r="G83" i="33"/>
  <c r="H166" i="33"/>
  <c r="I165" i="33"/>
  <c r="H165" i="33" s="1"/>
  <c r="H174" i="33"/>
  <c r="I173" i="33"/>
  <c r="H192" i="33"/>
  <c r="I191" i="33"/>
  <c r="H191" i="33" s="1"/>
  <c r="G194" i="33"/>
  <c r="H196" i="33"/>
  <c r="I195" i="33"/>
  <c r="H260" i="33"/>
  <c r="I259" i="33"/>
  <c r="H259" i="33" s="1"/>
  <c r="C270" i="33"/>
  <c r="H270" i="33"/>
  <c r="I269" i="33"/>
  <c r="I289" i="34"/>
  <c r="I288" i="34" s="1"/>
  <c r="H21" i="34"/>
  <c r="H289" i="34" s="1"/>
  <c r="H288" i="34" s="1"/>
  <c r="C77" i="34"/>
  <c r="D76" i="34"/>
  <c r="L83" i="34"/>
  <c r="L75" i="34" s="1"/>
  <c r="L52" i="34" s="1"/>
  <c r="L51" i="34" s="1"/>
  <c r="C166" i="34"/>
  <c r="D165" i="34"/>
  <c r="C165" i="34" s="1"/>
  <c r="C58" i="35"/>
  <c r="F54" i="35"/>
  <c r="F53" i="35" s="1"/>
  <c r="C83" i="35"/>
  <c r="F289" i="33"/>
  <c r="F288" i="33" s="1"/>
  <c r="F20" i="33"/>
  <c r="K26" i="33"/>
  <c r="H58" i="33"/>
  <c r="D67" i="33"/>
  <c r="C67" i="33" s="1"/>
  <c r="C77" i="33"/>
  <c r="D76" i="33"/>
  <c r="C131" i="33"/>
  <c r="D130" i="33"/>
  <c r="L130" i="33"/>
  <c r="L75" i="33" s="1"/>
  <c r="H144" i="33"/>
  <c r="D204" i="33"/>
  <c r="H205" i="33"/>
  <c r="L204" i="33"/>
  <c r="L195" i="33" s="1"/>
  <c r="D230" i="33"/>
  <c r="L230" i="33"/>
  <c r="L286" i="33" s="1"/>
  <c r="E259" i="33"/>
  <c r="J259" i="33"/>
  <c r="J230" i="33" s="1"/>
  <c r="J286" i="33" s="1"/>
  <c r="H281" i="33"/>
  <c r="H283" i="33"/>
  <c r="D289" i="33"/>
  <c r="D288" i="33" s="1"/>
  <c r="L289" i="33"/>
  <c r="L288" i="33" s="1"/>
  <c r="E289" i="34"/>
  <c r="E288" i="34" s="1"/>
  <c r="C21" i="34"/>
  <c r="C289" i="34" s="1"/>
  <c r="E20" i="34"/>
  <c r="J289" i="34"/>
  <c r="J288" i="34" s="1"/>
  <c r="C26" i="34"/>
  <c r="G75" i="34"/>
  <c r="G52" i="34" s="1"/>
  <c r="G51" i="34" s="1"/>
  <c r="H76" i="34"/>
  <c r="C80" i="34"/>
  <c r="D83" i="34"/>
  <c r="C83" i="34" s="1"/>
  <c r="C89" i="34"/>
  <c r="C103" i="34"/>
  <c r="C136" i="34"/>
  <c r="D130" i="34"/>
  <c r="C130" i="34" s="1"/>
  <c r="L130" i="34"/>
  <c r="H270" i="34"/>
  <c r="J269" i="34"/>
  <c r="H233" i="35"/>
  <c r="J231" i="35"/>
  <c r="I251" i="35"/>
  <c r="H252" i="35"/>
  <c r="I269" i="35"/>
  <c r="H270" i="35"/>
  <c r="L20" i="31"/>
  <c r="K287" i="32"/>
  <c r="H288" i="32"/>
  <c r="C21" i="33"/>
  <c r="C289" i="33" s="1"/>
  <c r="C288" i="33" s="1"/>
  <c r="H43" i="33"/>
  <c r="G75" i="33"/>
  <c r="H76" i="33"/>
  <c r="H84" i="33"/>
  <c r="J83" i="33"/>
  <c r="H83" i="33" s="1"/>
  <c r="H112" i="33"/>
  <c r="E130" i="33"/>
  <c r="E75" i="33" s="1"/>
  <c r="E52" i="33" s="1"/>
  <c r="I130" i="33"/>
  <c r="H130" i="33" s="1"/>
  <c r="C160" i="33"/>
  <c r="H160" i="33"/>
  <c r="E173" i="33"/>
  <c r="C188" i="33"/>
  <c r="H188" i="33"/>
  <c r="I187" i="33"/>
  <c r="H187" i="33" s="1"/>
  <c r="H198" i="33"/>
  <c r="H204" i="33"/>
  <c r="C216" i="33"/>
  <c r="H216" i="33"/>
  <c r="C238" i="33"/>
  <c r="H238" i="33"/>
  <c r="I231" i="33"/>
  <c r="H252" i="33"/>
  <c r="I251" i="33"/>
  <c r="H251" i="33" s="1"/>
  <c r="F259" i="33"/>
  <c r="F230" i="33" s="1"/>
  <c r="H264" i="33"/>
  <c r="C272" i="33"/>
  <c r="H272" i="33"/>
  <c r="G289" i="33"/>
  <c r="G288" i="33" s="1"/>
  <c r="K20" i="34"/>
  <c r="F289" i="34"/>
  <c r="F288" i="34" s="1"/>
  <c r="F20" i="34"/>
  <c r="C20" i="34" s="1"/>
  <c r="C55" i="34"/>
  <c r="D54" i="34"/>
  <c r="J83" i="34"/>
  <c r="J75" i="34" s="1"/>
  <c r="H130" i="34"/>
  <c r="I204" i="34"/>
  <c r="H205" i="34"/>
  <c r="I83" i="34"/>
  <c r="H83" i="34" s="1"/>
  <c r="C122" i="34"/>
  <c r="E204" i="34"/>
  <c r="E195" i="34" s="1"/>
  <c r="E194" i="34" s="1"/>
  <c r="E51" i="34" s="1"/>
  <c r="I230" i="34"/>
  <c r="H231" i="34"/>
  <c r="F251" i="34"/>
  <c r="C251" i="34" s="1"/>
  <c r="C252" i="34"/>
  <c r="H269" i="34"/>
  <c r="C283" i="34"/>
  <c r="F20" i="35"/>
  <c r="F289" i="35"/>
  <c r="F288" i="35" s="1"/>
  <c r="C21" i="35"/>
  <c r="C289" i="35" s="1"/>
  <c r="K20" i="35"/>
  <c r="K289" i="35"/>
  <c r="K288" i="35" s="1"/>
  <c r="C31" i="35"/>
  <c r="F26" i="35"/>
  <c r="C55" i="35"/>
  <c r="D54" i="35"/>
  <c r="F83" i="35"/>
  <c r="C84" i="35"/>
  <c r="K83" i="35"/>
  <c r="K75" i="35" s="1"/>
  <c r="K52" i="35" s="1"/>
  <c r="C33" i="36"/>
  <c r="F26" i="36"/>
  <c r="D53" i="36"/>
  <c r="L195" i="36"/>
  <c r="H196" i="36"/>
  <c r="C116" i="34"/>
  <c r="C144" i="34"/>
  <c r="I174" i="34"/>
  <c r="H175" i="34"/>
  <c r="H196" i="34"/>
  <c r="J195" i="34"/>
  <c r="H246" i="34"/>
  <c r="F259" i="34"/>
  <c r="C259" i="34" s="1"/>
  <c r="C260" i="34"/>
  <c r="C272" i="34"/>
  <c r="F270" i="34"/>
  <c r="C288" i="34"/>
  <c r="E53" i="35"/>
  <c r="H58" i="35"/>
  <c r="C67" i="35"/>
  <c r="H95" i="35"/>
  <c r="I83" i="35"/>
  <c r="H122" i="35"/>
  <c r="C144" i="35"/>
  <c r="D130" i="35"/>
  <c r="F269" i="35"/>
  <c r="C281" i="35"/>
  <c r="C216" i="36"/>
  <c r="D204" i="36"/>
  <c r="C204" i="36" s="1"/>
  <c r="H216" i="36"/>
  <c r="I204" i="36"/>
  <c r="H204" i="36" s="1"/>
  <c r="H67" i="37"/>
  <c r="L53" i="37"/>
  <c r="L52" i="37" s="1"/>
  <c r="L51" i="37" s="1"/>
  <c r="L50" i="37" s="1"/>
  <c r="C112" i="34"/>
  <c r="C151" i="34"/>
  <c r="C188" i="34"/>
  <c r="K187" i="34"/>
  <c r="K52" i="34" s="1"/>
  <c r="K51" i="34" s="1"/>
  <c r="K50" i="34" s="1"/>
  <c r="H252" i="34"/>
  <c r="H26" i="35"/>
  <c r="H45" i="35"/>
  <c r="H69" i="35"/>
  <c r="I67" i="35"/>
  <c r="C77" i="35"/>
  <c r="D76" i="35"/>
  <c r="H84" i="35"/>
  <c r="C166" i="35"/>
  <c r="D165" i="35"/>
  <c r="C165" i="35" s="1"/>
  <c r="F54" i="36"/>
  <c r="C55" i="36"/>
  <c r="K52" i="36"/>
  <c r="C175" i="34"/>
  <c r="D174" i="34"/>
  <c r="L174" i="34"/>
  <c r="L173" i="34" s="1"/>
  <c r="H188" i="34"/>
  <c r="C205" i="34"/>
  <c r="D204" i="34"/>
  <c r="L204" i="34"/>
  <c r="L195" i="34" s="1"/>
  <c r="L194" i="34" s="1"/>
  <c r="H238" i="34"/>
  <c r="H260" i="34"/>
  <c r="J259" i="34"/>
  <c r="H259" i="34" s="1"/>
  <c r="H272" i="34"/>
  <c r="G20" i="35"/>
  <c r="C20" i="35" s="1"/>
  <c r="G289" i="35"/>
  <c r="G288" i="35" s="1"/>
  <c r="H43" i="35"/>
  <c r="H76" i="35"/>
  <c r="J83" i="35"/>
  <c r="F130" i="35"/>
  <c r="K130" i="35"/>
  <c r="I191" i="35"/>
  <c r="H191" i="35" s="1"/>
  <c r="H192" i="35"/>
  <c r="C196" i="35"/>
  <c r="D195" i="35"/>
  <c r="E289" i="36"/>
  <c r="E288" i="36" s="1"/>
  <c r="E20" i="36"/>
  <c r="C80" i="36"/>
  <c r="D76" i="36"/>
  <c r="F174" i="36"/>
  <c r="F173" i="36" s="1"/>
  <c r="C175" i="36"/>
  <c r="H260" i="37"/>
  <c r="I259" i="37"/>
  <c r="H259" i="37" s="1"/>
  <c r="H184" i="34"/>
  <c r="H192" i="34"/>
  <c r="J191" i="34"/>
  <c r="H191" i="34" s="1"/>
  <c r="H198" i="34"/>
  <c r="H216" i="34"/>
  <c r="C227" i="34"/>
  <c r="C235" i="34"/>
  <c r="F231" i="34"/>
  <c r="K231" i="34"/>
  <c r="K230" i="34" s="1"/>
  <c r="K194" i="34" s="1"/>
  <c r="G259" i="34"/>
  <c r="G230" i="34" s="1"/>
  <c r="G194" i="34" s="1"/>
  <c r="H276" i="34"/>
  <c r="C281" i="34"/>
  <c r="E286" i="34"/>
  <c r="J289" i="35"/>
  <c r="J288" i="35" s="1"/>
  <c r="H21" i="35"/>
  <c r="H289" i="35" s="1"/>
  <c r="H288" i="35" s="1"/>
  <c r="H54" i="35"/>
  <c r="C69" i="35"/>
  <c r="G83" i="35"/>
  <c r="G75" i="35" s="1"/>
  <c r="G52" i="35" s="1"/>
  <c r="G51" i="35" s="1"/>
  <c r="C95" i="35"/>
  <c r="H116" i="35"/>
  <c r="E195" i="35"/>
  <c r="C216" i="35"/>
  <c r="D204" i="35"/>
  <c r="K230" i="35"/>
  <c r="K286" i="35" s="1"/>
  <c r="L52" i="36"/>
  <c r="H131" i="36"/>
  <c r="J130" i="36"/>
  <c r="H130" i="36" s="1"/>
  <c r="H238" i="36"/>
  <c r="I231" i="36"/>
  <c r="H165" i="35"/>
  <c r="I173" i="35"/>
  <c r="H175" i="35"/>
  <c r="J174" i="35"/>
  <c r="C188" i="35"/>
  <c r="D187" i="35"/>
  <c r="H205" i="35"/>
  <c r="J204" i="35"/>
  <c r="G230" i="35"/>
  <c r="C260" i="35"/>
  <c r="D259" i="35"/>
  <c r="L259" i="35"/>
  <c r="H31" i="36"/>
  <c r="K26" i="36"/>
  <c r="C45" i="36"/>
  <c r="G52" i="36"/>
  <c r="F130" i="36"/>
  <c r="C131" i="36"/>
  <c r="C174" i="36"/>
  <c r="D173" i="36"/>
  <c r="C173" i="36" s="1"/>
  <c r="L173" i="36"/>
  <c r="C188" i="36"/>
  <c r="D187" i="36"/>
  <c r="H205" i="36"/>
  <c r="J204" i="36"/>
  <c r="J195" i="36" s="1"/>
  <c r="H272" i="36"/>
  <c r="I270" i="36"/>
  <c r="I173" i="37"/>
  <c r="C136" i="35"/>
  <c r="C160" i="35"/>
  <c r="D173" i="35"/>
  <c r="L173" i="35"/>
  <c r="L52" i="35" s="1"/>
  <c r="F174" i="35"/>
  <c r="K174" i="35"/>
  <c r="K173" i="35" s="1"/>
  <c r="E187" i="35"/>
  <c r="I187" i="35"/>
  <c r="H187" i="35" s="1"/>
  <c r="F204" i="35"/>
  <c r="F195" i="35" s="1"/>
  <c r="F194" i="35" s="1"/>
  <c r="K204" i="35"/>
  <c r="K195" i="35" s="1"/>
  <c r="H227" i="35"/>
  <c r="C238" i="35"/>
  <c r="D231" i="35"/>
  <c r="H238" i="35"/>
  <c r="L231" i="35"/>
  <c r="E259" i="35"/>
  <c r="E230" i="35" s="1"/>
  <c r="E286" i="35" s="1"/>
  <c r="I259" i="35"/>
  <c r="D270" i="35"/>
  <c r="H281" i="35"/>
  <c r="C288" i="35"/>
  <c r="C58" i="36"/>
  <c r="F67" i="36"/>
  <c r="F83" i="36"/>
  <c r="F75" i="36" s="1"/>
  <c r="C84" i="36"/>
  <c r="D83" i="36"/>
  <c r="L83" i="36"/>
  <c r="L75" i="36" s="1"/>
  <c r="H103" i="36"/>
  <c r="C112" i="36"/>
  <c r="D130" i="36"/>
  <c r="C130" i="36" s="1"/>
  <c r="C166" i="36"/>
  <c r="D165" i="36"/>
  <c r="C165" i="36" s="1"/>
  <c r="H175" i="36"/>
  <c r="E187" i="36"/>
  <c r="I187" i="36"/>
  <c r="H187" i="36" s="1"/>
  <c r="C192" i="36"/>
  <c r="D191" i="36"/>
  <c r="C191" i="36" s="1"/>
  <c r="D196" i="36"/>
  <c r="F204" i="36"/>
  <c r="F195" i="36" s="1"/>
  <c r="C205" i="36"/>
  <c r="K204" i="36"/>
  <c r="K195" i="36" s="1"/>
  <c r="H252" i="36"/>
  <c r="I251" i="36"/>
  <c r="H251" i="36" s="1"/>
  <c r="C270" i="36"/>
  <c r="E269" i="36"/>
  <c r="K54" i="37"/>
  <c r="K53" i="37" s="1"/>
  <c r="H55" i="37"/>
  <c r="H131" i="35"/>
  <c r="J130" i="35"/>
  <c r="J75" i="35" s="1"/>
  <c r="H151" i="35"/>
  <c r="E173" i="35"/>
  <c r="C184" i="35"/>
  <c r="C192" i="35"/>
  <c r="D191" i="35"/>
  <c r="C191" i="35" s="1"/>
  <c r="C198" i="35"/>
  <c r="G204" i="35"/>
  <c r="G195" i="35" s="1"/>
  <c r="G194" i="35" s="1"/>
  <c r="H235" i="35"/>
  <c r="C252" i="35"/>
  <c r="D251" i="35"/>
  <c r="C251" i="35" s="1"/>
  <c r="D289" i="36"/>
  <c r="D288" i="36" s="1"/>
  <c r="C21" i="36"/>
  <c r="C289" i="36" s="1"/>
  <c r="C288" i="36" s="1"/>
  <c r="D20" i="36"/>
  <c r="L289" i="36"/>
  <c r="L288" i="36" s="1"/>
  <c r="L20" i="36"/>
  <c r="H53" i="36"/>
  <c r="H55" i="36"/>
  <c r="J54" i="36"/>
  <c r="J53" i="36" s="1"/>
  <c r="H69" i="36"/>
  <c r="E83" i="36"/>
  <c r="E75" i="36" s="1"/>
  <c r="E52" i="36" s="1"/>
  <c r="I83" i="36"/>
  <c r="H83" i="36" s="1"/>
  <c r="H95" i="36"/>
  <c r="H165" i="36"/>
  <c r="J174" i="36"/>
  <c r="H191" i="36"/>
  <c r="I195" i="36"/>
  <c r="G204" i="36"/>
  <c r="G195" i="36" s="1"/>
  <c r="G194" i="36" s="1"/>
  <c r="F289" i="37"/>
  <c r="F288" i="37" s="1"/>
  <c r="J75" i="37"/>
  <c r="J52" i="37" s="1"/>
  <c r="J51" i="37" s="1"/>
  <c r="C238" i="36"/>
  <c r="E231" i="36"/>
  <c r="C252" i="36"/>
  <c r="E251" i="36"/>
  <c r="C251" i="36" s="1"/>
  <c r="C31" i="37"/>
  <c r="F26" i="37"/>
  <c r="K76" i="37"/>
  <c r="H77" i="37"/>
  <c r="K83" i="37"/>
  <c r="H89" i="37"/>
  <c r="C216" i="37"/>
  <c r="E204" i="37"/>
  <c r="C204" i="37" s="1"/>
  <c r="G230" i="37"/>
  <c r="H238" i="37"/>
  <c r="I231" i="37"/>
  <c r="H252" i="37"/>
  <c r="I251" i="37"/>
  <c r="H251" i="37" s="1"/>
  <c r="C260" i="37"/>
  <c r="E259" i="37"/>
  <c r="C259" i="37" s="1"/>
  <c r="C272" i="37"/>
  <c r="E270" i="37"/>
  <c r="L286" i="37"/>
  <c r="K230" i="36"/>
  <c r="F231" i="36"/>
  <c r="F230" i="36" s="1"/>
  <c r="C246" i="36"/>
  <c r="C260" i="36"/>
  <c r="H260" i="36"/>
  <c r="I259" i="36"/>
  <c r="C276" i="36"/>
  <c r="G286" i="36"/>
  <c r="K286" i="36"/>
  <c r="I289" i="37"/>
  <c r="I288" i="37" s="1"/>
  <c r="H21" i="37"/>
  <c r="H289" i="37" s="1"/>
  <c r="H288" i="37" s="1"/>
  <c r="D67" i="37"/>
  <c r="H84" i="37"/>
  <c r="I83" i="37"/>
  <c r="C130" i="37"/>
  <c r="H196" i="37"/>
  <c r="I195" i="37"/>
  <c r="K194" i="37"/>
  <c r="C238" i="37"/>
  <c r="E231" i="37"/>
  <c r="H270" i="37"/>
  <c r="I269" i="37"/>
  <c r="G289" i="37"/>
  <c r="G288" i="37" s="1"/>
  <c r="D230" i="36"/>
  <c r="L230" i="36"/>
  <c r="E259" i="36"/>
  <c r="C259" i="36" s="1"/>
  <c r="J259" i="36"/>
  <c r="J230" i="36" s="1"/>
  <c r="H283" i="36"/>
  <c r="L286" i="36"/>
  <c r="E289" i="37"/>
  <c r="E288" i="37" s="1"/>
  <c r="E20" i="37"/>
  <c r="J289" i="37"/>
  <c r="J288" i="37" s="1"/>
  <c r="J20" i="37"/>
  <c r="K26" i="37"/>
  <c r="H45" i="37"/>
  <c r="C184" i="37"/>
  <c r="C196" i="37"/>
  <c r="C21" i="37"/>
  <c r="C289" i="37" s="1"/>
  <c r="C288" i="37" s="1"/>
  <c r="C54" i="37"/>
  <c r="C76" i="37"/>
  <c r="E83" i="37"/>
  <c r="E75" i="37" s="1"/>
  <c r="J83" i="37"/>
  <c r="H131" i="37"/>
  <c r="C174" i="37"/>
  <c r="H192" i="37"/>
  <c r="I191" i="37"/>
  <c r="H191" i="37" s="1"/>
  <c r="C252" i="37"/>
  <c r="E251" i="37"/>
  <c r="C251" i="37" s="1"/>
  <c r="H281" i="37"/>
  <c r="H54" i="37"/>
  <c r="I53" i="37"/>
  <c r="C58" i="37"/>
  <c r="H58" i="37"/>
  <c r="H76" i="37"/>
  <c r="C80" i="37"/>
  <c r="H80" i="37"/>
  <c r="F83" i="37"/>
  <c r="F75" i="37" s="1"/>
  <c r="H112" i="37"/>
  <c r="C122" i="37"/>
  <c r="H122" i="37"/>
  <c r="I130" i="37"/>
  <c r="H130" i="37" s="1"/>
  <c r="H141" i="37"/>
  <c r="C144" i="37"/>
  <c r="C166" i="37"/>
  <c r="H166" i="37"/>
  <c r="I165" i="37"/>
  <c r="H165" i="37" s="1"/>
  <c r="E173" i="37"/>
  <c r="C173" i="37" s="1"/>
  <c r="K174" i="37"/>
  <c r="K173" i="37" s="1"/>
  <c r="G187" i="37"/>
  <c r="C187" i="37" s="1"/>
  <c r="C188" i="37"/>
  <c r="H188" i="37"/>
  <c r="I187" i="37"/>
  <c r="H187" i="37" s="1"/>
  <c r="C198" i="37"/>
  <c r="G204" i="37"/>
  <c r="G195" i="37" s="1"/>
  <c r="G194" i="37" s="1"/>
  <c r="F52" i="37" l="1"/>
  <c r="F51" i="37" s="1"/>
  <c r="F50" i="37" s="1"/>
  <c r="F286" i="37"/>
  <c r="J286" i="36"/>
  <c r="J287" i="37"/>
  <c r="J50" i="37"/>
  <c r="G50" i="35"/>
  <c r="G287" i="35"/>
  <c r="F194" i="33"/>
  <c r="F286" i="33"/>
  <c r="G50" i="34"/>
  <c r="G287" i="34"/>
  <c r="C75" i="37"/>
  <c r="E52" i="37"/>
  <c r="E51" i="36"/>
  <c r="L50" i="34"/>
  <c r="L287" i="34"/>
  <c r="C83" i="37"/>
  <c r="H195" i="37"/>
  <c r="I194" i="37"/>
  <c r="H194" i="37" s="1"/>
  <c r="K287" i="31"/>
  <c r="K50" i="31"/>
  <c r="C191" i="34"/>
  <c r="F187" i="34"/>
  <c r="D287" i="30"/>
  <c r="D50" i="30"/>
  <c r="J286" i="37"/>
  <c r="L287" i="37"/>
  <c r="H269" i="37"/>
  <c r="H259" i="36"/>
  <c r="E195" i="37"/>
  <c r="C231" i="36"/>
  <c r="E230" i="36"/>
  <c r="E194" i="36" s="1"/>
  <c r="H195" i="36"/>
  <c r="F194" i="36"/>
  <c r="C67" i="36"/>
  <c r="H174" i="37"/>
  <c r="I75" i="36"/>
  <c r="K20" i="36"/>
  <c r="H26" i="36"/>
  <c r="C187" i="35"/>
  <c r="C195" i="35"/>
  <c r="H130" i="35"/>
  <c r="J75" i="36"/>
  <c r="C130" i="35"/>
  <c r="G286" i="34"/>
  <c r="H204" i="34"/>
  <c r="I195" i="34"/>
  <c r="L194" i="33"/>
  <c r="H195" i="33"/>
  <c r="C231" i="31"/>
  <c r="E230" i="31"/>
  <c r="C76" i="31"/>
  <c r="E75" i="31"/>
  <c r="C75" i="31" s="1"/>
  <c r="C231" i="29"/>
  <c r="D230" i="29"/>
  <c r="C230" i="29" s="1"/>
  <c r="C26" i="33"/>
  <c r="H24" i="29"/>
  <c r="I20" i="29"/>
  <c r="H20" i="29" s="1"/>
  <c r="C196" i="33"/>
  <c r="E195" i="33"/>
  <c r="E194" i="33" s="1"/>
  <c r="E51" i="33" s="1"/>
  <c r="C174" i="33"/>
  <c r="D173" i="33"/>
  <c r="C173" i="33" s="1"/>
  <c r="F269" i="32"/>
  <c r="C270" i="32"/>
  <c r="C54" i="31"/>
  <c r="E53" i="31"/>
  <c r="J286" i="30"/>
  <c r="G52" i="30"/>
  <c r="G51" i="30" s="1"/>
  <c r="K287" i="29"/>
  <c r="H26" i="29"/>
  <c r="K20" i="29"/>
  <c r="F195" i="28"/>
  <c r="F194" i="28" s="1"/>
  <c r="C204" i="28"/>
  <c r="G230" i="27"/>
  <c r="G286" i="27" s="1"/>
  <c r="C259" i="27"/>
  <c r="H174" i="27"/>
  <c r="I173" i="27"/>
  <c r="H173" i="27" s="1"/>
  <c r="H230" i="28"/>
  <c r="I194" i="28"/>
  <c r="G286" i="26"/>
  <c r="G52" i="26"/>
  <c r="G51" i="26" s="1"/>
  <c r="K75" i="27"/>
  <c r="K52" i="27" s="1"/>
  <c r="G52" i="22"/>
  <c r="G51" i="22" s="1"/>
  <c r="G286" i="22"/>
  <c r="G50" i="18"/>
  <c r="G287" i="18"/>
  <c r="K286" i="20"/>
  <c r="K50" i="16"/>
  <c r="K287" i="16"/>
  <c r="G50" i="15"/>
  <c r="G287" i="15"/>
  <c r="L50" i="13"/>
  <c r="L287" i="13"/>
  <c r="E287" i="16"/>
  <c r="E50" i="16"/>
  <c r="C231" i="37"/>
  <c r="E230" i="37"/>
  <c r="C230" i="37" s="1"/>
  <c r="K75" i="37"/>
  <c r="K286" i="37" s="1"/>
  <c r="H174" i="36"/>
  <c r="J173" i="36"/>
  <c r="H173" i="36" s="1"/>
  <c r="H174" i="35"/>
  <c r="J173" i="35"/>
  <c r="J52" i="35" s="1"/>
  <c r="J51" i="35" s="1"/>
  <c r="H231" i="36"/>
  <c r="I230" i="36"/>
  <c r="H230" i="36" s="1"/>
  <c r="G52" i="33"/>
  <c r="G51" i="33" s="1"/>
  <c r="G286" i="33"/>
  <c r="C204" i="33"/>
  <c r="D195" i="33"/>
  <c r="G50" i="32"/>
  <c r="G287" i="32"/>
  <c r="J195" i="29"/>
  <c r="H196" i="29"/>
  <c r="E287" i="28"/>
  <c r="E50" i="28"/>
  <c r="I75" i="37"/>
  <c r="H53" i="37"/>
  <c r="I52" i="37"/>
  <c r="H26" i="37"/>
  <c r="K20" i="37"/>
  <c r="H83" i="37"/>
  <c r="C270" i="37"/>
  <c r="E269" i="37"/>
  <c r="G52" i="37"/>
  <c r="G51" i="37" s="1"/>
  <c r="C196" i="36"/>
  <c r="D195" i="36"/>
  <c r="C83" i="36"/>
  <c r="H259" i="35"/>
  <c r="C231" i="35"/>
  <c r="D230" i="35"/>
  <c r="C230" i="35" s="1"/>
  <c r="F173" i="35"/>
  <c r="F286" i="35" s="1"/>
  <c r="C174" i="35"/>
  <c r="F230" i="34"/>
  <c r="C174" i="34"/>
  <c r="D173" i="34"/>
  <c r="C173" i="34" s="1"/>
  <c r="F53" i="36"/>
  <c r="F52" i="36" s="1"/>
  <c r="F51" i="36" s="1"/>
  <c r="F50" i="36" s="1"/>
  <c r="C54" i="36"/>
  <c r="C76" i="35"/>
  <c r="D75" i="35"/>
  <c r="C75" i="35" s="1"/>
  <c r="G286" i="35"/>
  <c r="F287" i="36"/>
  <c r="C26" i="36"/>
  <c r="F20" i="36"/>
  <c r="C20" i="36" s="1"/>
  <c r="F75" i="35"/>
  <c r="J230" i="35"/>
  <c r="H231" i="35"/>
  <c r="I75" i="34"/>
  <c r="H75" i="34" s="1"/>
  <c r="K287" i="34"/>
  <c r="C259" i="33"/>
  <c r="K286" i="33"/>
  <c r="D75" i="32"/>
  <c r="C130" i="32"/>
  <c r="E173" i="30"/>
  <c r="C173" i="30" s="1"/>
  <c r="C174" i="30"/>
  <c r="C289" i="32"/>
  <c r="C288" i="32" s="1"/>
  <c r="C191" i="29"/>
  <c r="D187" i="29"/>
  <c r="C187" i="29" s="1"/>
  <c r="I75" i="33"/>
  <c r="H75" i="33" s="1"/>
  <c r="C54" i="33"/>
  <c r="D53" i="33"/>
  <c r="F52" i="32"/>
  <c r="J50" i="30"/>
  <c r="J287" i="30"/>
  <c r="I53" i="30"/>
  <c r="C289" i="29"/>
  <c r="C288" i="29" s="1"/>
  <c r="F52" i="33"/>
  <c r="F51" i="33" s="1"/>
  <c r="F50" i="33" s="1"/>
  <c r="H83" i="30"/>
  <c r="I75" i="30"/>
  <c r="H75" i="30" s="1"/>
  <c r="C195" i="29"/>
  <c r="K51" i="28"/>
  <c r="K50" i="28" s="1"/>
  <c r="L51" i="28"/>
  <c r="L50" i="19"/>
  <c r="L287" i="19"/>
  <c r="K286" i="17"/>
  <c r="K52" i="17"/>
  <c r="K51" i="17" s="1"/>
  <c r="K50" i="17" s="1"/>
  <c r="J287" i="19"/>
  <c r="J50" i="19"/>
  <c r="E50" i="14"/>
  <c r="E287" i="14"/>
  <c r="C230" i="27"/>
  <c r="D286" i="27"/>
  <c r="D194" i="27"/>
  <c r="L51" i="27"/>
  <c r="C191" i="26"/>
  <c r="D187" i="26"/>
  <c r="C187" i="26" s="1"/>
  <c r="F286" i="28"/>
  <c r="K51" i="25"/>
  <c r="K50" i="25" s="1"/>
  <c r="L52" i="25"/>
  <c r="L51" i="25" s="1"/>
  <c r="L286" i="25"/>
  <c r="F50" i="20"/>
  <c r="F287" i="20"/>
  <c r="F50" i="17"/>
  <c r="F287" i="17"/>
  <c r="L50" i="20"/>
  <c r="L287" i="20"/>
  <c r="L50" i="21"/>
  <c r="L287" i="21"/>
  <c r="J195" i="35"/>
  <c r="J194" i="35" s="1"/>
  <c r="H204" i="35"/>
  <c r="F269" i="34"/>
  <c r="C270" i="34"/>
  <c r="C204" i="31"/>
  <c r="E195" i="31"/>
  <c r="C270" i="29"/>
  <c r="D269" i="29"/>
  <c r="C67" i="37"/>
  <c r="D53" i="37"/>
  <c r="G286" i="37"/>
  <c r="H231" i="37"/>
  <c r="I230" i="37"/>
  <c r="H230" i="37" s="1"/>
  <c r="F287" i="37"/>
  <c r="C26" i="37"/>
  <c r="F20" i="37"/>
  <c r="C20" i="37" s="1"/>
  <c r="L230" i="35"/>
  <c r="C76" i="36"/>
  <c r="D75" i="36"/>
  <c r="C75" i="36" s="1"/>
  <c r="I53" i="35"/>
  <c r="H67" i="35"/>
  <c r="H174" i="34"/>
  <c r="I173" i="34"/>
  <c r="H173" i="34" s="1"/>
  <c r="L286" i="34"/>
  <c r="E287" i="34"/>
  <c r="E50" i="34"/>
  <c r="C54" i="34"/>
  <c r="D53" i="34"/>
  <c r="H26" i="33"/>
  <c r="K287" i="33"/>
  <c r="K20" i="33"/>
  <c r="K286" i="31"/>
  <c r="H289" i="30"/>
  <c r="H288" i="30" s="1"/>
  <c r="I194" i="32"/>
  <c r="F50" i="30"/>
  <c r="F287" i="30"/>
  <c r="L50" i="30"/>
  <c r="L287" i="30"/>
  <c r="H289" i="36"/>
  <c r="H288" i="36" s="1"/>
  <c r="G286" i="28"/>
  <c r="G52" i="28"/>
  <c r="G51" i="28" s="1"/>
  <c r="L50" i="23"/>
  <c r="L287" i="23"/>
  <c r="G52" i="23"/>
  <c r="G51" i="23" s="1"/>
  <c r="G286" i="23"/>
  <c r="K52" i="23"/>
  <c r="K51" i="23" s="1"/>
  <c r="K50" i="23" s="1"/>
  <c r="K286" i="23"/>
  <c r="E287" i="18"/>
  <c r="E50" i="18"/>
  <c r="F52" i="16"/>
  <c r="F51" i="16" s="1"/>
  <c r="F50" i="16" s="1"/>
  <c r="F286" i="16"/>
  <c r="E50" i="13"/>
  <c r="E287" i="13"/>
  <c r="H53" i="29"/>
  <c r="H67" i="27"/>
  <c r="H174" i="25"/>
  <c r="I173" i="25"/>
  <c r="C76" i="23"/>
  <c r="D75" i="23"/>
  <c r="C75" i="23" s="1"/>
  <c r="K287" i="23"/>
  <c r="H26" i="23"/>
  <c r="K20" i="23"/>
  <c r="C20" i="23"/>
  <c r="K269" i="27"/>
  <c r="H270" i="27"/>
  <c r="D230" i="26"/>
  <c r="C230" i="26" s="1"/>
  <c r="H174" i="26"/>
  <c r="J173" i="26"/>
  <c r="H173" i="26" s="1"/>
  <c r="H230" i="25"/>
  <c r="E269" i="22"/>
  <c r="C270" i="22"/>
  <c r="C83" i="29"/>
  <c r="D75" i="29"/>
  <c r="C75" i="29" s="1"/>
  <c r="C270" i="28"/>
  <c r="D269" i="28"/>
  <c r="K286" i="25"/>
  <c r="H231" i="23"/>
  <c r="J230" i="23"/>
  <c r="H230" i="23" s="1"/>
  <c r="D53" i="23"/>
  <c r="C54" i="23"/>
  <c r="C76" i="28"/>
  <c r="D75" i="28"/>
  <c r="C75" i="28" s="1"/>
  <c r="G286" i="25"/>
  <c r="H270" i="21"/>
  <c r="J269" i="21"/>
  <c r="C26" i="21"/>
  <c r="H231" i="19"/>
  <c r="I230" i="19"/>
  <c r="H230" i="19" s="1"/>
  <c r="E269" i="25"/>
  <c r="E286" i="25" s="1"/>
  <c r="C270" i="25"/>
  <c r="H76" i="22"/>
  <c r="I75" i="22"/>
  <c r="H75" i="22" s="1"/>
  <c r="H231" i="20"/>
  <c r="I230" i="20"/>
  <c r="H230" i="20" s="1"/>
  <c r="H251" i="19"/>
  <c r="C191" i="19"/>
  <c r="C76" i="18"/>
  <c r="D75" i="18"/>
  <c r="C75" i="18" s="1"/>
  <c r="H231" i="17"/>
  <c r="I230" i="17"/>
  <c r="H230" i="17" s="1"/>
  <c r="H196" i="26"/>
  <c r="J195" i="26"/>
  <c r="D195" i="25"/>
  <c r="C204" i="25"/>
  <c r="C231" i="18"/>
  <c r="D230" i="18"/>
  <c r="C230" i="18" s="1"/>
  <c r="I195" i="16"/>
  <c r="H204" i="16"/>
  <c r="G50" i="19"/>
  <c r="G287" i="19"/>
  <c r="H173" i="17"/>
  <c r="F195" i="21"/>
  <c r="C196" i="21"/>
  <c r="J52" i="21"/>
  <c r="L286" i="19"/>
  <c r="C270" i="19"/>
  <c r="E269" i="19"/>
  <c r="I52" i="18"/>
  <c r="H270" i="22"/>
  <c r="I269" i="22"/>
  <c r="C54" i="21"/>
  <c r="D53" i="21"/>
  <c r="H26" i="21"/>
  <c r="K20" i="21"/>
  <c r="I75" i="20"/>
  <c r="H75" i="20" s="1"/>
  <c r="H230" i="18"/>
  <c r="H54" i="24"/>
  <c r="I53" i="24"/>
  <c r="H270" i="19"/>
  <c r="I269" i="19"/>
  <c r="I195" i="19"/>
  <c r="E187" i="19"/>
  <c r="H259" i="17"/>
  <c r="H54" i="16"/>
  <c r="I53" i="16"/>
  <c r="D195" i="14"/>
  <c r="C204" i="14"/>
  <c r="D173" i="14"/>
  <c r="C173" i="14" s="1"/>
  <c r="C174" i="14"/>
  <c r="D75" i="14"/>
  <c r="C75" i="14" s="1"/>
  <c r="C76" i="14"/>
  <c r="D195" i="13"/>
  <c r="C204" i="13"/>
  <c r="D173" i="13"/>
  <c r="C174" i="13"/>
  <c r="D75" i="13"/>
  <c r="C76" i="13"/>
  <c r="H83" i="17"/>
  <c r="J75" i="17"/>
  <c r="J52" i="17" s="1"/>
  <c r="J51" i="17" s="1"/>
  <c r="K269" i="15"/>
  <c r="H270" i="15"/>
  <c r="C67" i="15"/>
  <c r="F194" i="12"/>
  <c r="E173" i="12"/>
  <c r="C174" i="12"/>
  <c r="G75" i="20"/>
  <c r="G52" i="20" s="1"/>
  <c r="G51" i="20" s="1"/>
  <c r="L195" i="15"/>
  <c r="L286" i="15" s="1"/>
  <c r="H196" i="15"/>
  <c r="H76" i="15"/>
  <c r="L286" i="13"/>
  <c r="C231" i="15"/>
  <c r="D230" i="15"/>
  <c r="J52" i="15"/>
  <c r="J51" i="15" s="1"/>
  <c r="H289" i="15"/>
  <c r="H288" i="15" s="1"/>
  <c r="H204" i="14"/>
  <c r="I195" i="14"/>
  <c r="H204" i="13"/>
  <c r="I195" i="13"/>
  <c r="F286" i="12"/>
  <c r="G230" i="12"/>
  <c r="G286" i="15"/>
  <c r="H54" i="14"/>
  <c r="I53" i="14"/>
  <c r="H259" i="13"/>
  <c r="F287" i="13"/>
  <c r="K194" i="14"/>
  <c r="J52" i="36"/>
  <c r="J51" i="36" s="1"/>
  <c r="E286" i="36"/>
  <c r="C269" i="36"/>
  <c r="K194" i="36"/>
  <c r="K51" i="36" s="1"/>
  <c r="H54" i="36"/>
  <c r="C270" i="35"/>
  <c r="D269" i="35"/>
  <c r="K194" i="35"/>
  <c r="K51" i="35" s="1"/>
  <c r="H173" i="37"/>
  <c r="J194" i="36"/>
  <c r="C259" i="35"/>
  <c r="E194" i="35"/>
  <c r="J187" i="34"/>
  <c r="H187" i="34" s="1"/>
  <c r="E52" i="35"/>
  <c r="C26" i="35"/>
  <c r="I230" i="33"/>
  <c r="H230" i="33" s="1"/>
  <c r="H231" i="33"/>
  <c r="C230" i="33"/>
  <c r="C76" i="33"/>
  <c r="D75" i="33"/>
  <c r="C75" i="33" s="1"/>
  <c r="F52" i="35"/>
  <c r="F51" i="35" s="1"/>
  <c r="F50" i="35" s="1"/>
  <c r="H173" i="33"/>
  <c r="H289" i="33"/>
  <c r="H288" i="33" s="1"/>
  <c r="H76" i="32"/>
  <c r="I75" i="32"/>
  <c r="H75" i="32" s="1"/>
  <c r="L287" i="32"/>
  <c r="I195" i="35"/>
  <c r="H196" i="35"/>
  <c r="H204" i="31"/>
  <c r="I195" i="31"/>
  <c r="H76" i="31"/>
  <c r="I75" i="31"/>
  <c r="H75" i="31" s="1"/>
  <c r="C204" i="30"/>
  <c r="E195" i="30"/>
  <c r="H174" i="30"/>
  <c r="I173" i="30"/>
  <c r="H173" i="30" s="1"/>
  <c r="C76" i="30"/>
  <c r="E75" i="30"/>
  <c r="C75" i="30" s="1"/>
  <c r="C54" i="30"/>
  <c r="E53" i="30"/>
  <c r="L52" i="33"/>
  <c r="L51" i="33" s="1"/>
  <c r="C204" i="32"/>
  <c r="D195" i="32"/>
  <c r="H173" i="32"/>
  <c r="H174" i="31"/>
  <c r="I173" i="31"/>
  <c r="H173" i="31" s="1"/>
  <c r="H204" i="30"/>
  <c r="I195" i="30"/>
  <c r="H269" i="32"/>
  <c r="H174" i="28"/>
  <c r="J173" i="28"/>
  <c r="H173" i="28" s="1"/>
  <c r="H83" i="27"/>
  <c r="F286" i="25"/>
  <c r="C83" i="32"/>
  <c r="H231" i="31"/>
  <c r="I230" i="31"/>
  <c r="H231" i="28"/>
  <c r="C195" i="28"/>
  <c r="H204" i="27"/>
  <c r="I195" i="27"/>
  <c r="C83" i="27"/>
  <c r="F287" i="27"/>
  <c r="K286" i="26"/>
  <c r="L52" i="29"/>
  <c r="L51" i="29" s="1"/>
  <c r="C231" i="28"/>
  <c r="D230" i="28"/>
  <c r="C230" i="28" s="1"/>
  <c r="D187" i="28"/>
  <c r="C187" i="28" s="1"/>
  <c r="C174" i="28"/>
  <c r="C83" i="28"/>
  <c r="J53" i="28"/>
  <c r="H54" i="28"/>
  <c r="H289" i="26"/>
  <c r="H288" i="26" s="1"/>
  <c r="C231" i="25"/>
  <c r="C289" i="23"/>
  <c r="C288" i="23" s="1"/>
  <c r="H196" i="22"/>
  <c r="I195" i="22"/>
  <c r="L287" i="26"/>
  <c r="J50" i="24"/>
  <c r="J287" i="24"/>
  <c r="F287" i="24"/>
  <c r="K287" i="28"/>
  <c r="H26" i="28"/>
  <c r="H270" i="25"/>
  <c r="I269" i="25"/>
  <c r="H231" i="25"/>
  <c r="J53" i="25"/>
  <c r="H54" i="25"/>
  <c r="C289" i="25"/>
  <c r="C288" i="25" s="1"/>
  <c r="C230" i="24"/>
  <c r="D51" i="24"/>
  <c r="J230" i="22"/>
  <c r="C53" i="26"/>
  <c r="C54" i="25"/>
  <c r="D53" i="25"/>
  <c r="G286" i="30"/>
  <c r="C130" i="22"/>
  <c r="D75" i="22"/>
  <c r="C75" i="22" s="1"/>
  <c r="E53" i="22"/>
  <c r="C53" i="22" s="1"/>
  <c r="C54" i="22"/>
  <c r="G194" i="21"/>
  <c r="G51" i="21" s="1"/>
  <c r="K51" i="21"/>
  <c r="K50" i="21" s="1"/>
  <c r="F286" i="20"/>
  <c r="J287" i="20"/>
  <c r="J24" i="20"/>
  <c r="J20" i="20" s="1"/>
  <c r="J50" i="20"/>
  <c r="H187" i="26"/>
  <c r="G194" i="24"/>
  <c r="G51" i="24" s="1"/>
  <c r="L286" i="23"/>
  <c r="H270" i="23"/>
  <c r="J269" i="23"/>
  <c r="C269" i="22"/>
  <c r="C230" i="22"/>
  <c r="H83" i="22"/>
  <c r="C76" i="21"/>
  <c r="D75" i="21"/>
  <c r="F52" i="19"/>
  <c r="F51" i="19" s="1"/>
  <c r="E286" i="18"/>
  <c r="H54" i="18"/>
  <c r="J53" i="18"/>
  <c r="C289" i="18"/>
  <c r="C288" i="18" s="1"/>
  <c r="C20" i="30"/>
  <c r="G286" i="24"/>
  <c r="H53" i="23"/>
  <c r="J187" i="21"/>
  <c r="H187" i="21" s="1"/>
  <c r="E52" i="21"/>
  <c r="E51" i="21" s="1"/>
  <c r="F195" i="22"/>
  <c r="C83" i="21"/>
  <c r="D194" i="20"/>
  <c r="C195" i="20"/>
  <c r="H130" i="20"/>
  <c r="H173" i="19"/>
  <c r="C75" i="19"/>
  <c r="I75" i="17"/>
  <c r="H75" i="17" s="1"/>
  <c r="H76" i="17"/>
  <c r="J75" i="18"/>
  <c r="H75" i="18" s="1"/>
  <c r="H76" i="18"/>
  <c r="H231" i="24"/>
  <c r="I230" i="24"/>
  <c r="H259" i="22"/>
  <c r="F286" i="18"/>
  <c r="D187" i="18"/>
  <c r="C187" i="18" s="1"/>
  <c r="K52" i="22"/>
  <c r="K51" i="22" s="1"/>
  <c r="C187" i="21"/>
  <c r="H289" i="20"/>
  <c r="H288" i="20" s="1"/>
  <c r="E75" i="19"/>
  <c r="E52" i="19" s="1"/>
  <c r="H231" i="18"/>
  <c r="F52" i="18"/>
  <c r="F51" i="18" s="1"/>
  <c r="F50" i="18" s="1"/>
  <c r="H195" i="17"/>
  <c r="H54" i="20"/>
  <c r="I53" i="20"/>
  <c r="H204" i="17"/>
  <c r="H26" i="17"/>
  <c r="K287" i="17"/>
  <c r="K20" i="17"/>
  <c r="H289" i="17"/>
  <c r="H288" i="17" s="1"/>
  <c r="L286" i="14"/>
  <c r="D53" i="14"/>
  <c r="C54" i="14"/>
  <c r="K75" i="24"/>
  <c r="K52" i="24" s="1"/>
  <c r="C20" i="17"/>
  <c r="C75" i="16"/>
  <c r="F20" i="16"/>
  <c r="F287" i="16"/>
  <c r="C26" i="16"/>
  <c r="K51" i="14"/>
  <c r="H231" i="13"/>
  <c r="I230" i="13"/>
  <c r="H187" i="13"/>
  <c r="E288" i="12"/>
  <c r="H130" i="12"/>
  <c r="H76" i="12"/>
  <c r="I75" i="12"/>
  <c r="D51" i="12"/>
  <c r="C83" i="17"/>
  <c r="C196" i="15"/>
  <c r="D195" i="15"/>
  <c r="C230" i="12"/>
  <c r="C204" i="12"/>
  <c r="E195" i="12"/>
  <c r="C187" i="12"/>
  <c r="G52" i="12"/>
  <c r="H289" i="13"/>
  <c r="H288" i="13" s="1"/>
  <c r="G288" i="12"/>
  <c r="I230" i="15"/>
  <c r="H231" i="15"/>
  <c r="F75" i="15"/>
  <c r="L53" i="15"/>
  <c r="L52" i="15" s="1"/>
  <c r="H54" i="15"/>
  <c r="E286" i="13"/>
  <c r="H165" i="13"/>
  <c r="H54" i="13"/>
  <c r="I53" i="13"/>
  <c r="K187" i="12"/>
  <c r="K288" i="12"/>
  <c r="K194" i="13"/>
  <c r="G52" i="13"/>
  <c r="G51" i="13" s="1"/>
  <c r="G194" i="12"/>
  <c r="G75" i="13"/>
  <c r="E52" i="12"/>
  <c r="C52" i="12" s="1"/>
  <c r="C270" i="26"/>
  <c r="D269" i="26"/>
  <c r="C174" i="26"/>
  <c r="D173" i="26"/>
  <c r="C173" i="26" s="1"/>
  <c r="F230" i="25"/>
  <c r="F194" i="25" s="1"/>
  <c r="F51" i="25" s="1"/>
  <c r="C259" i="25"/>
  <c r="H196" i="25"/>
  <c r="I195" i="25"/>
  <c r="H231" i="29"/>
  <c r="J230" i="29"/>
  <c r="H230" i="29" s="1"/>
  <c r="H204" i="28"/>
  <c r="J195" i="28"/>
  <c r="J286" i="28" s="1"/>
  <c r="F52" i="28"/>
  <c r="F51" i="28" s="1"/>
  <c r="F195" i="34"/>
  <c r="F194" i="34" s="1"/>
  <c r="C196" i="34"/>
  <c r="C231" i="32"/>
  <c r="D230" i="32"/>
  <c r="J130" i="32"/>
  <c r="J75" i="32" s="1"/>
  <c r="G286" i="31"/>
  <c r="F286" i="29"/>
  <c r="C54" i="29"/>
  <c r="D53" i="29"/>
  <c r="H269" i="27"/>
  <c r="J50" i="27"/>
  <c r="J287" i="27"/>
  <c r="H231" i="26"/>
  <c r="J230" i="26"/>
  <c r="H230" i="26" s="1"/>
  <c r="C20" i="26"/>
  <c r="H269" i="29"/>
  <c r="C230" i="25"/>
  <c r="G287" i="25"/>
  <c r="D52" i="27"/>
  <c r="H83" i="26"/>
  <c r="H54" i="26"/>
  <c r="I53" i="26"/>
  <c r="E173" i="24"/>
  <c r="C173" i="24" s="1"/>
  <c r="C174" i="24"/>
  <c r="C76" i="24"/>
  <c r="E75" i="24"/>
  <c r="C75" i="24" s="1"/>
  <c r="C259" i="22"/>
  <c r="I52" i="22"/>
  <c r="H53" i="22"/>
  <c r="C187" i="31"/>
  <c r="H289" i="31"/>
  <c r="H288" i="31" s="1"/>
  <c r="H54" i="27"/>
  <c r="I53" i="27"/>
  <c r="H270" i="26"/>
  <c r="J269" i="26"/>
  <c r="J75" i="25"/>
  <c r="H75" i="25" s="1"/>
  <c r="H76" i="25"/>
  <c r="C54" i="24"/>
  <c r="E53" i="24"/>
  <c r="I286" i="23"/>
  <c r="H204" i="23"/>
  <c r="C83" i="23"/>
  <c r="C26" i="23"/>
  <c r="H174" i="22"/>
  <c r="C130" i="26"/>
  <c r="D75" i="26"/>
  <c r="K287" i="26"/>
  <c r="H26" i="26"/>
  <c r="K20" i="26"/>
  <c r="J75" i="29"/>
  <c r="H75" i="29" s="1"/>
  <c r="H76" i="29"/>
  <c r="C269" i="27"/>
  <c r="C173" i="25"/>
  <c r="C231" i="23"/>
  <c r="D230" i="23"/>
  <c r="D195" i="22"/>
  <c r="C204" i="22"/>
  <c r="C174" i="21"/>
  <c r="D173" i="21"/>
  <c r="C173" i="21" s="1"/>
  <c r="H75" i="21"/>
  <c r="H196" i="20"/>
  <c r="I195" i="20"/>
  <c r="C251" i="19"/>
  <c r="H53" i="19"/>
  <c r="K194" i="24"/>
  <c r="H76" i="23"/>
  <c r="I75" i="23"/>
  <c r="H75" i="23" s="1"/>
  <c r="F20" i="23"/>
  <c r="C76" i="22"/>
  <c r="E75" i="22"/>
  <c r="K194" i="21"/>
  <c r="C83" i="19"/>
  <c r="G173" i="17"/>
  <c r="G52" i="17" s="1"/>
  <c r="G51" i="17" s="1"/>
  <c r="C289" i="30"/>
  <c r="C288" i="30" s="1"/>
  <c r="C174" i="27"/>
  <c r="E173" i="27"/>
  <c r="C173" i="27" s="1"/>
  <c r="C76" i="25"/>
  <c r="D75" i="25"/>
  <c r="C75" i="25" s="1"/>
  <c r="F230" i="21"/>
  <c r="D286" i="20"/>
  <c r="J230" i="21"/>
  <c r="G286" i="20"/>
  <c r="C204" i="20"/>
  <c r="H204" i="18"/>
  <c r="J195" i="18"/>
  <c r="C270" i="17"/>
  <c r="D269" i="17"/>
  <c r="D187" i="17"/>
  <c r="C187" i="17" s="1"/>
  <c r="C20" i="12"/>
  <c r="E230" i="19"/>
  <c r="C230" i="19" s="1"/>
  <c r="C231" i="19"/>
  <c r="I75" i="19"/>
  <c r="H75" i="19" s="1"/>
  <c r="C204" i="17"/>
  <c r="C204" i="21"/>
  <c r="D195" i="21"/>
  <c r="C173" i="19"/>
  <c r="C204" i="18"/>
  <c r="K287" i="18"/>
  <c r="H26" i="18"/>
  <c r="K20" i="18"/>
  <c r="D195" i="16"/>
  <c r="H83" i="23"/>
  <c r="C191" i="21"/>
  <c r="E75" i="20"/>
  <c r="E52" i="20" s="1"/>
  <c r="C173" i="18"/>
  <c r="F20" i="21"/>
  <c r="C20" i="21" s="1"/>
  <c r="D194" i="19"/>
  <c r="C195" i="19"/>
  <c r="H130" i="19"/>
  <c r="C196" i="18"/>
  <c r="D195" i="18"/>
  <c r="I269" i="17"/>
  <c r="H270" i="17"/>
  <c r="L51" i="17"/>
  <c r="G52" i="16"/>
  <c r="G51" i="16" s="1"/>
  <c r="E286" i="15"/>
  <c r="J230" i="14"/>
  <c r="J194" i="14" s="1"/>
  <c r="J51" i="14" s="1"/>
  <c r="F287" i="14"/>
  <c r="C26" i="14"/>
  <c r="J230" i="13"/>
  <c r="C130" i="13"/>
  <c r="H251" i="13"/>
  <c r="H83" i="13"/>
  <c r="H54" i="12"/>
  <c r="I53" i="12"/>
  <c r="C231" i="16"/>
  <c r="D230" i="16"/>
  <c r="C174" i="16"/>
  <c r="C53" i="16"/>
  <c r="D52" i="16"/>
  <c r="H174" i="15"/>
  <c r="D75" i="15"/>
  <c r="C75" i="15" s="1"/>
  <c r="C76" i="15"/>
  <c r="C289" i="14"/>
  <c r="C288" i="14" s="1"/>
  <c r="H174" i="13"/>
  <c r="I173" i="13"/>
  <c r="H173" i="13" s="1"/>
  <c r="K53" i="13"/>
  <c r="C289" i="13"/>
  <c r="C288" i="13" s="1"/>
  <c r="H174" i="12"/>
  <c r="I173" i="12"/>
  <c r="L51" i="12"/>
  <c r="C130" i="17"/>
  <c r="J75" i="16"/>
  <c r="C187" i="15"/>
  <c r="G230" i="14"/>
  <c r="C230" i="14" s="1"/>
  <c r="G230" i="13"/>
  <c r="C83" i="13"/>
  <c r="K195" i="12"/>
  <c r="H196" i="12"/>
  <c r="K75" i="12"/>
  <c r="H67" i="15"/>
  <c r="E52" i="15"/>
  <c r="E51" i="15" s="1"/>
  <c r="H76" i="14"/>
  <c r="I75" i="14"/>
  <c r="H75" i="14" s="1"/>
  <c r="J52" i="12"/>
  <c r="H289" i="12"/>
  <c r="G286" i="13"/>
  <c r="G286" i="12"/>
  <c r="H270" i="36"/>
  <c r="I269" i="36"/>
  <c r="C187" i="36"/>
  <c r="G51" i="36"/>
  <c r="C204" i="35"/>
  <c r="D195" i="34"/>
  <c r="C204" i="34"/>
  <c r="I75" i="35"/>
  <c r="H75" i="35" s="1"/>
  <c r="H83" i="35"/>
  <c r="K286" i="34"/>
  <c r="J194" i="34"/>
  <c r="L194" i="36"/>
  <c r="L51" i="36" s="1"/>
  <c r="C54" i="35"/>
  <c r="D53" i="35"/>
  <c r="J230" i="34"/>
  <c r="H230" i="34" s="1"/>
  <c r="H269" i="35"/>
  <c r="I286" i="35"/>
  <c r="H251" i="35"/>
  <c r="I230" i="35"/>
  <c r="H230" i="35" s="1"/>
  <c r="J286" i="34"/>
  <c r="C130" i="33"/>
  <c r="C76" i="34"/>
  <c r="D75" i="34"/>
  <c r="C75" i="34" s="1"/>
  <c r="H269" i="33"/>
  <c r="H286" i="33" s="1"/>
  <c r="I286" i="33"/>
  <c r="I52" i="34"/>
  <c r="H53" i="34"/>
  <c r="H187" i="31"/>
  <c r="F230" i="32"/>
  <c r="F194" i="32" s="1"/>
  <c r="J187" i="32"/>
  <c r="H187" i="32" s="1"/>
  <c r="C54" i="32"/>
  <c r="E53" i="32"/>
  <c r="C174" i="31"/>
  <c r="E173" i="31"/>
  <c r="C173" i="31" s="1"/>
  <c r="K230" i="30"/>
  <c r="H230" i="30" s="1"/>
  <c r="J194" i="33"/>
  <c r="J51" i="33" s="1"/>
  <c r="I52" i="33"/>
  <c r="H53" i="33"/>
  <c r="H231" i="32"/>
  <c r="J230" i="32"/>
  <c r="H230" i="32" s="1"/>
  <c r="H54" i="32"/>
  <c r="I53" i="32"/>
  <c r="G194" i="31"/>
  <c r="G51" i="31" s="1"/>
  <c r="H54" i="31"/>
  <c r="I53" i="31"/>
  <c r="C231" i="30"/>
  <c r="E230" i="30"/>
  <c r="C204" i="27"/>
  <c r="E195" i="27"/>
  <c r="C289" i="27"/>
  <c r="C288" i="27" s="1"/>
  <c r="C196" i="26"/>
  <c r="D195" i="26"/>
  <c r="H196" i="32"/>
  <c r="J195" i="32"/>
  <c r="J194" i="32" s="1"/>
  <c r="I51" i="28"/>
  <c r="H289" i="28"/>
  <c r="H288" i="28" s="1"/>
  <c r="C231" i="34"/>
  <c r="D230" i="34"/>
  <c r="C174" i="32"/>
  <c r="D173" i="32"/>
  <c r="C173" i="32" s="1"/>
  <c r="C20" i="31"/>
  <c r="J75" i="28"/>
  <c r="H75" i="28" s="1"/>
  <c r="H76" i="28"/>
  <c r="K230" i="27"/>
  <c r="K194" i="27" s="1"/>
  <c r="H76" i="27"/>
  <c r="I75" i="27"/>
  <c r="H75" i="27" s="1"/>
  <c r="E50" i="26"/>
  <c r="E287" i="26"/>
  <c r="C204" i="23"/>
  <c r="D195" i="23"/>
  <c r="C54" i="28"/>
  <c r="D53" i="28"/>
  <c r="H76" i="26"/>
  <c r="I75" i="26"/>
  <c r="C26" i="25"/>
  <c r="F20" i="25"/>
  <c r="C20" i="25" s="1"/>
  <c r="F230" i="23"/>
  <c r="C174" i="23"/>
  <c r="D173" i="23"/>
  <c r="C173" i="23" s="1"/>
  <c r="F230" i="22"/>
  <c r="F286" i="22" s="1"/>
  <c r="H173" i="22"/>
  <c r="E75" i="32"/>
  <c r="E286" i="32" s="1"/>
  <c r="C76" i="32"/>
  <c r="L286" i="28"/>
  <c r="C130" i="28"/>
  <c r="F52" i="26"/>
  <c r="F51" i="26" s="1"/>
  <c r="C204" i="24"/>
  <c r="E195" i="24"/>
  <c r="H174" i="24"/>
  <c r="I173" i="24"/>
  <c r="H173" i="24" s="1"/>
  <c r="H76" i="24"/>
  <c r="I75" i="24"/>
  <c r="H75" i="24" s="1"/>
  <c r="G194" i="27"/>
  <c r="G51" i="27" s="1"/>
  <c r="H130" i="25"/>
  <c r="K287" i="25"/>
  <c r="H26" i="25"/>
  <c r="E230" i="22"/>
  <c r="E194" i="22" s="1"/>
  <c r="C231" i="20"/>
  <c r="E230" i="20"/>
  <c r="E194" i="20" s="1"/>
  <c r="J286" i="19"/>
  <c r="G286" i="17"/>
  <c r="C195" i="17"/>
  <c r="E75" i="27"/>
  <c r="D286" i="23"/>
  <c r="J187" i="23"/>
  <c r="H187" i="23" s="1"/>
  <c r="J52" i="23"/>
  <c r="F187" i="21"/>
  <c r="F75" i="21"/>
  <c r="F52" i="21" s="1"/>
  <c r="K194" i="20"/>
  <c r="K51" i="20" s="1"/>
  <c r="C20" i="20"/>
  <c r="K173" i="19"/>
  <c r="D52" i="19"/>
  <c r="C53" i="19"/>
  <c r="I286" i="18"/>
  <c r="I194" i="18"/>
  <c r="J173" i="18"/>
  <c r="H173" i="18" s="1"/>
  <c r="H174" i="18"/>
  <c r="F286" i="17"/>
  <c r="I194" i="21"/>
  <c r="H195" i="21"/>
  <c r="I52" i="21"/>
  <c r="H53" i="21"/>
  <c r="H269" i="20"/>
  <c r="I286" i="20"/>
  <c r="H173" i="21"/>
  <c r="H204" i="20"/>
  <c r="C269" i="18"/>
  <c r="D286" i="18"/>
  <c r="L286" i="18"/>
  <c r="C26" i="18"/>
  <c r="F20" i="18"/>
  <c r="C20" i="18" s="1"/>
  <c r="F287" i="18"/>
  <c r="C231" i="17"/>
  <c r="D230" i="17"/>
  <c r="C230" i="17" s="1"/>
  <c r="H165" i="17"/>
  <c r="D75" i="17"/>
  <c r="H53" i="17"/>
  <c r="I52" i="17"/>
  <c r="K194" i="15"/>
  <c r="K51" i="15" s="1"/>
  <c r="H174" i="17"/>
  <c r="H204" i="24"/>
  <c r="I195" i="24"/>
  <c r="H231" i="22"/>
  <c r="I230" i="22"/>
  <c r="H230" i="22" s="1"/>
  <c r="C230" i="21"/>
  <c r="H173" i="20"/>
  <c r="C174" i="18"/>
  <c r="H196" i="23"/>
  <c r="J195" i="23"/>
  <c r="F269" i="21"/>
  <c r="C270" i="21"/>
  <c r="D52" i="20"/>
  <c r="C53" i="20"/>
  <c r="K286" i="19"/>
  <c r="C54" i="18"/>
  <c r="D53" i="18"/>
  <c r="E269" i="17"/>
  <c r="E194" i="17" s="1"/>
  <c r="E51" i="17" s="1"/>
  <c r="H130" i="17"/>
  <c r="H174" i="16"/>
  <c r="I173" i="16"/>
  <c r="H173" i="16" s="1"/>
  <c r="H76" i="16"/>
  <c r="I75" i="16"/>
  <c r="H75" i="16" s="1"/>
  <c r="I75" i="15"/>
  <c r="H75" i="15" s="1"/>
  <c r="H83" i="15"/>
  <c r="J286" i="14"/>
  <c r="J286" i="13"/>
  <c r="C230" i="13"/>
  <c r="L194" i="18"/>
  <c r="L51" i="18" s="1"/>
  <c r="J52" i="16"/>
  <c r="J51" i="16" s="1"/>
  <c r="C289" i="16"/>
  <c r="C288" i="16" s="1"/>
  <c r="H231" i="14"/>
  <c r="I230" i="14"/>
  <c r="H187" i="14"/>
  <c r="H231" i="12"/>
  <c r="I230" i="12"/>
  <c r="L230" i="16"/>
  <c r="L286" i="16" s="1"/>
  <c r="C173" i="16"/>
  <c r="H204" i="15"/>
  <c r="I195" i="15"/>
  <c r="H26" i="15"/>
  <c r="H174" i="14"/>
  <c r="I173" i="14"/>
  <c r="H173" i="14" s="1"/>
  <c r="C20" i="14"/>
  <c r="J194" i="12"/>
  <c r="H83" i="12"/>
  <c r="L286" i="17"/>
  <c r="C130" i="16"/>
  <c r="C174" i="15"/>
  <c r="C83" i="15"/>
  <c r="K269" i="12"/>
  <c r="H270" i="12"/>
  <c r="H204" i="12"/>
  <c r="I195" i="12"/>
  <c r="F52" i="12"/>
  <c r="C289" i="12"/>
  <c r="K52" i="19"/>
  <c r="K51" i="19" s="1"/>
  <c r="H83" i="16"/>
  <c r="I52" i="15"/>
  <c r="H53" i="15"/>
  <c r="D53" i="15"/>
  <c r="C54" i="15"/>
  <c r="E286" i="14"/>
  <c r="L287" i="14"/>
  <c r="H269" i="13"/>
  <c r="H191" i="13"/>
  <c r="H76" i="13"/>
  <c r="I75" i="13"/>
  <c r="H75" i="13" s="1"/>
  <c r="H259" i="12"/>
  <c r="K230" i="12"/>
  <c r="H191" i="12"/>
  <c r="H165" i="12"/>
  <c r="G194" i="13"/>
  <c r="J24" i="33" l="1"/>
  <c r="J20" i="33" s="1"/>
  <c r="J50" i="33"/>
  <c r="L287" i="36"/>
  <c r="L50" i="36"/>
  <c r="J50" i="14"/>
  <c r="J287" i="14"/>
  <c r="J24" i="14"/>
  <c r="J20" i="14" s="1"/>
  <c r="G50" i="21"/>
  <c r="G287" i="21"/>
  <c r="K50" i="35"/>
  <c r="K287" i="35"/>
  <c r="K50" i="36"/>
  <c r="K287" i="36"/>
  <c r="G287" i="31"/>
  <c r="G50" i="31"/>
  <c r="G287" i="24"/>
  <c r="G50" i="24"/>
  <c r="E287" i="17"/>
  <c r="E50" i="17"/>
  <c r="K50" i="15"/>
  <c r="K287" i="15"/>
  <c r="L50" i="18"/>
  <c r="L287" i="18"/>
  <c r="K50" i="20"/>
  <c r="K287" i="20"/>
  <c r="G50" i="27"/>
  <c r="G287" i="27"/>
  <c r="F50" i="25"/>
  <c r="F287" i="25"/>
  <c r="J24" i="35"/>
  <c r="J20" i="35" s="1"/>
  <c r="J50" i="35"/>
  <c r="E50" i="33"/>
  <c r="E287" i="33"/>
  <c r="F286" i="21"/>
  <c r="C269" i="21"/>
  <c r="F50" i="26"/>
  <c r="F287" i="26"/>
  <c r="K194" i="12"/>
  <c r="H269" i="17"/>
  <c r="H286" i="17" s="1"/>
  <c r="I286" i="17"/>
  <c r="J194" i="21"/>
  <c r="H194" i="21" s="1"/>
  <c r="H230" i="21"/>
  <c r="C195" i="15"/>
  <c r="D194" i="15"/>
  <c r="C194" i="15" s="1"/>
  <c r="H53" i="20"/>
  <c r="I52" i="20"/>
  <c r="H230" i="24"/>
  <c r="I286" i="24"/>
  <c r="F50" i="19"/>
  <c r="F287" i="19"/>
  <c r="D287" i="24"/>
  <c r="D50" i="24"/>
  <c r="J52" i="25"/>
  <c r="J51" i="25" s="1"/>
  <c r="H53" i="25"/>
  <c r="L50" i="29"/>
  <c r="L287" i="29"/>
  <c r="H195" i="27"/>
  <c r="I194" i="27"/>
  <c r="H194" i="27" s="1"/>
  <c r="H195" i="30"/>
  <c r="H286" i="30" s="1"/>
  <c r="I194" i="30"/>
  <c r="I286" i="30"/>
  <c r="L50" i="33"/>
  <c r="L287" i="33"/>
  <c r="F287" i="35"/>
  <c r="D286" i="35"/>
  <c r="C269" i="35"/>
  <c r="H195" i="14"/>
  <c r="I194" i="14"/>
  <c r="H194" i="14" s="1"/>
  <c r="C173" i="12"/>
  <c r="C195" i="14"/>
  <c r="C286" i="14" s="1"/>
  <c r="D194" i="14"/>
  <c r="C53" i="21"/>
  <c r="D52" i="21"/>
  <c r="L194" i="16"/>
  <c r="L51" i="16" s="1"/>
  <c r="E194" i="19"/>
  <c r="H195" i="16"/>
  <c r="I194" i="16"/>
  <c r="H194" i="16" s="1"/>
  <c r="I286" i="16"/>
  <c r="D194" i="25"/>
  <c r="C195" i="25"/>
  <c r="K286" i="24"/>
  <c r="L286" i="35"/>
  <c r="L194" i="35"/>
  <c r="L51" i="35" s="1"/>
  <c r="D52" i="37"/>
  <c r="C53" i="37"/>
  <c r="D286" i="37"/>
  <c r="C269" i="29"/>
  <c r="C286" i="29" s="1"/>
  <c r="D286" i="29"/>
  <c r="L50" i="25"/>
  <c r="L287" i="25"/>
  <c r="D286" i="14"/>
  <c r="H53" i="30"/>
  <c r="I52" i="30"/>
  <c r="C53" i="33"/>
  <c r="D52" i="33"/>
  <c r="G287" i="37"/>
  <c r="G50" i="37"/>
  <c r="D194" i="33"/>
  <c r="C194" i="33" s="1"/>
  <c r="C195" i="33"/>
  <c r="D286" i="33"/>
  <c r="K51" i="27"/>
  <c r="F286" i="32"/>
  <c r="C269" i="32"/>
  <c r="I194" i="34"/>
  <c r="H194" i="34" s="1"/>
  <c r="H195" i="34"/>
  <c r="H286" i="34" s="1"/>
  <c r="I286" i="34"/>
  <c r="D194" i="35"/>
  <c r="C194" i="35" s="1"/>
  <c r="I194" i="36"/>
  <c r="H194" i="36" s="1"/>
  <c r="C195" i="37"/>
  <c r="E194" i="37"/>
  <c r="C194" i="37" s="1"/>
  <c r="F52" i="34"/>
  <c r="F51" i="34" s="1"/>
  <c r="C187" i="34"/>
  <c r="E287" i="36"/>
  <c r="E50" i="36"/>
  <c r="H288" i="12"/>
  <c r="C52" i="16"/>
  <c r="H53" i="12"/>
  <c r="I52" i="12"/>
  <c r="H269" i="26"/>
  <c r="J286" i="26"/>
  <c r="J286" i="29"/>
  <c r="G50" i="13"/>
  <c r="G287" i="13"/>
  <c r="C53" i="15"/>
  <c r="D52" i="15"/>
  <c r="F51" i="12"/>
  <c r="H230" i="16"/>
  <c r="C53" i="18"/>
  <c r="D52" i="18"/>
  <c r="C52" i="20"/>
  <c r="D51" i="20"/>
  <c r="H195" i="24"/>
  <c r="I194" i="24"/>
  <c r="H194" i="24" s="1"/>
  <c r="H52" i="17"/>
  <c r="J286" i="25"/>
  <c r="F194" i="23"/>
  <c r="F51" i="23" s="1"/>
  <c r="F286" i="23"/>
  <c r="C53" i="28"/>
  <c r="D52" i="28"/>
  <c r="E194" i="27"/>
  <c r="C195" i="27"/>
  <c r="C286" i="27" s="1"/>
  <c r="E286" i="27"/>
  <c r="H53" i="31"/>
  <c r="I52" i="31"/>
  <c r="H53" i="32"/>
  <c r="I52" i="32"/>
  <c r="I51" i="34"/>
  <c r="G50" i="36"/>
  <c r="G287" i="36"/>
  <c r="G194" i="14"/>
  <c r="G51" i="14" s="1"/>
  <c r="K52" i="13"/>
  <c r="K51" i="13" s="1"/>
  <c r="C195" i="18"/>
  <c r="C286" i="18" s="1"/>
  <c r="D194" i="18"/>
  <c r="C194" i="18" s="1"/>
  <c r="C194" i="19"/>
  <c r="E51" i="20"/>
  <c r="C195" i="16"/>
  <c r="D194" i="16"/>
  <c r="C194" i="16" s="1"/>
  <c r="I52" i="19"/>
  <c r="C75" i="20"/>
  <c r="C53" i="29"/>
  <c r="D52" i="29"/>
  <c r="J52" i="32"/>
  <c r="J51" i="32" s="1"/>
  <c r="C269" i="26"/>
  <c r="C286" i="26" s="1"/>
  <c r="D286" i="26"/>
  <c r="G286" i="14"/>
  <c r="H230" i="15"/>
  <c r="I286" i="15"/>
  <c r="K50" i="14"/>
  <c r="K287" i="14"/>
  <c r="J194" i="13"/>
  <c r="J51" i="13" s="1"/>
  <c r="K50" i="22"/>
  <c r="K287" i="22"/>
  <c r="F194" i="22"/>
  <c r="F51" i="22" s="1"/>
  <c r="I52" i="23"/>
  <c r="J52" i="18"/>
  <c r="H53" i="18"/>
  <c r="C75" i="21"/>
  <c r="H230" i="31"/>
  <c r="I286" i="31"/>
  <c r="E52" i="30"/>
  <c r="C53" i="30"/>
  <c r="E51" i="35"/>
  <c r="C230" i="15"/>
  <c r="C286" i="15" s="1"/>
  <c r="D286" i="15"/>
  <c r="C195" i="13"/>
  <c r="C286" i="13" s="1"/>
  <c r="D194" i="13"/>
  <c r="H53" i="16"/>
  <c r="I52" i="16"/>
  <c r="C187" i="19"/>
  <c r="H53" i="24"/>
  <c r="I52" i="24"/>
  <c r="C173" i="17"/>
  <c r="E286" i="19"/>
  <c r="C269" i="19"/>
  <c r="C286" i="19" s="1"/>
  <c r="J194" i="26"/>
  <c r="H194" i="26" s="1"/>
  <c r="H195" i="26"/>
  <c r="C53" i="23"/>
  <c r="D52" i="23"/>
  <c r="C269" i="28"/>
  <c r="C286" i="28" s="1"/>
  <c r="D286" i="28"/>
  <c r="H230" i="27"/>
  <c r="H286" i="27" s="1"/>
  <c r="J52" i="29"/>
  <c r="D286" i="13"/>
  <c r="G50" i="23"/>
  <c r="G287" i="23"/>
  <c r="G50" i="28"/>
  <c r="G287" i="28"/>
  <c r="I286" i="32"/>
  <c r="K52" i="37"/>
  <c r="K51" i="37" s="1"/>
  <c r="J52" i="26"/>
  <c r="J51" i="26" s="1"/>
  <c r="L50" i="27"/>
  <c r="L287" i="27"/>
  <c r="L50" i="28"/>
  <c r="L287" i="28"/>
  <c r="D194" i="29"/>
  <c r="C194" i="29" s="1"/>
  <c r="J286" i="35"/>
  <c r="C195" i="36"/>
  <c r="D194" i="36"/>
  <c r="C194" i="36" s="1"/>
  <c r="D286" i="36"/>
  <c r="C269" i="37"/>
  <c r="C286" i="37" s="1"/>
  <c r="E286" i="37"/>
  <c r="H75" i="37"/>
  <c r="H286" i="37" s="1"/>
  <c r="J194" i="29"/>
  <c r="H194" i="29" s="1"/>
  <c r="H195" i="29"/>
  <c r="H286" i="29" s="1"/>
  <c r="J286" i="16"/>
  <c r="C53" i="31"/>
  <c r="E52" i="31"/>
  <c r="F287" i="33"/>
  <c r="I194" i="33"/>
  <c r="H194" i="33" s="1"/>
  <c r="F286" i="36"/>
  <c r="C230" i="36"/>
  <c r="C286" i="36" s="1"/>
  <c r="E51" i="37"/>
  <c r="K50" i="19"/>
  <c r="K287" i="19"/>
  <c r="K286" i="12"/>
  <c r="H269" i="12"/>
  <c r="I194" i="15"/>
  <c r="H195" i="15"/>
  <c r="H230" i="12"/>
  <c r="I286" i="12"/>
  <c r="H230" i="14"/>
  <c r="H286" i="14" s="1"/>
  <c r="I286" i="14"/>
  <c r="J50" i="16"/>
  <c r="J24" i="16"/>
  <c r="J20" i="16" s="1"/>
  <c r="H195" i="23"/>
  <c r="J194" i="23"/>
  <c r="H194" i="23" s="1"/>
  <c r="J51" i="23"/>
  <c r="E52" i="27"/>
  <c r="E51" i="27" s="1"/>
  <c r="C75" i="27"/>
  <c r="E194" i="24"/>
  <c r="C194" i="24" s="1"/>
  <c r="E286" i="24"/>
  <c r="C195" i="24"/>
  <c r="H75" i="26"/>
  <c r="I286" i="26"/>
  <c r="C195" i="26"/>
  <c r="D194" i="26"/>
  <c r="C194" i="26" s="1"/>
  <c r="H52" i="33"/>
  <c r="J51" i="12"/>
  <c r="L50" i="12"/>
  <c r="L287" i="12"/>
  <c r="D286" i="17"/>
  <c r="C269" i="17"/>
  <c r="G50" i="17"/>
  <c r="G287" i="17"/>
  <c r="H195" i="20"/>
  <c r="H286" i="20" s="1"/>
  <c r="I194" i="20"/>
  <c r="H194" i="20" s="1"/>
  <c r="D194" i="22"/>
  <c r="C195" i="22"/>
  <c r="C286" i="22" s="1"/>
  <c r="D286" i="22"/>
  <c r="H53" i="27"/>
  <c r="I52" i="27"/>
  <c r="D286" i="25"/>
  <c r="D51" i="27"/>
  <c r="C230" i="32"/>
  <c r="D286" i="32"/>
  <c r="F50" i="28"/>
  <c r="F287" i="28"/>
  <c r="F52" i="15"/>
  <c r="F51" i="15" s="1"/>
  <c r="F286" i="15"/>
  <c r="G51" i="12"/>
  <c r="D287" i="12"/>
  <c r="D50" i="12"/>
  <c r="H230" i="13"/>
  <c r="I286" i="13"/>
  <c r="C53" i="14"/>
  <c r="D52" i="14"/>
  <c r="I194" i="17"/>
  <c r="H194" i="17" s="1"/>
  <c r="E51" i="19"/>
  <c r="E287" i="21"/>
  <c r="E50" i="21"/>
  <c r="J286" i="23"/>
  <c r="H269" i="23"/>
  <c r="H286" i="23" s="1"/>
  <c r="J194" i="22"/>
  <c r="J51" i="22" s="1"/>
  <c r="J286" i="22"/>
  <c r="H269" i="25"/>
  <c r="H286" i="25" s="1"/>
  <c r="I286" i="25"/>
  <c r="J52" i="28"/>
  <c r="H53" i="28"/>
  <c r="D194" i="28"/>
  <c r="C194" i="28" s="1"/>
  <c r="C195" i="32"/>
  <c r="D194" i="32"/>
  <c r="C194" i="32" s="1"/>
  <c r="H195" i="35"/>
  <c r="H286" i="35" s="1"/>
  <c r="I194" i="35"/>
  <c r="H194" i="35" s="1"/>
  <c r="J50" i="36"/>
  <c r="J24" i="36"/>
  <c r="J20" i="36" s="1"/>
  <c r="H195" i="13"/>
  <c r="I194" i="13"/>
  <c r="H194" i="13" s="1"/>
  <c r="L194" i="15"/>
  <c r="K286" i="15"/>
  <c r="H269" i="15"/>
  <c r="C173" i="13"/>
  <c r="H195" i="19"/>
  <c r="I194" i="19"/>
  <c r="H194" i="19" s="1"/>
  <c r="K287" i="21"/>
  <c r="H269" i="22"/>
  <c r="I286" i="22"/>
  <c r="I51" i="18"/>
  <c r="H52" i="18"/>
  <c r="D52" i="22"/>
  <c r="J286" i="21"/>
  <c r="H269" i="21"/>
  <c r="H286" i="21" s="1"/>
  <c r="H173" i="25"/>
  <c r="I52" i="25"/>
  <c r="H195" i="32"/>
  <c r="H286" i="32" s="1"/>
  <c r="C195" i="31"/>
  <c r="E194" i="31"/>
  <c r="C194" i="31" s="1"/>
  <c r="F286" i="34"/>
  <c r="C269" i="34"/>
  <c r="C194" i="27"/>
  <c r="J286" i="17"/>
  <c r="E194" i="25"/>
  <c r="E51" i="25" s="1"/>
  <c r="G50" i="26"/>
  <c r="G287" i="26"/>
  <c r="G287" i="30"/>
  <c r="G50" i="30"/>
  <c r="C230" i="31"/>
  <c r="C286" i="31" s="1"/>
  <c r="E286" i="31"/>
  <c r="D52" i="36"/>
  <c r="H173" i="35"/>
  <c r="H195" i="12"/>
  <c r="I194" i="12"/>
  <c r="E286" i="17"/>
  <c r="K194" i="30"/>
  <c r="K51" i="30" s="1"/>
  <c r="K286" i="30"/>
  <c r="E50" i="15"/>
  <c r="E287" i="15"/>
  <c r="H173" i="12"/>
  <c r="L50" i="17"/>
  <c r="L287" i="17"/>
  <c r="J194" i="18"/>
  <c r="H194" i="18" s="1"/>
  <c r="H195" i="18"/>
  <c r="H286" i="18" s="1"/>
  <c r="C75" i="26"/>
  <c r="D52" i="26"/>
  <c r="C53" i="24"/>
  <c r="E52" i="24"/>
  <c r="H52" i="15"/>
  <c r="I51" i="15"/>
  <c r="C288" i="12"/>
  <c r="C75" i="17"/>
  <c r="D52" i="17"/>
  <c r="H52" i="21"/>
  <c r="I51" i="21"/>
  <c r="C52" i="19"/>
  <c r="D51" i="19"/>
  <c r="D194" i="17"/>
  <c r="C194" i="17" s="1"/>
  <c r="C230" i="20"/>
  <c r="C286" i="20" s="1"/>
  <c r="E286" i="20"/>
  <c r="C195" i="23"/>
  <c r="D194" i="23"/>
  <c r="C194" i="23" s="1"/>
  <c r="C230" i="34"/>
  <c r="D286" i="34"/>
  <c r="I50" i="28"/>
  <c r="I24" i="28"/>
  <c r="C230" i="30"/>
  <c r="E286" i="30"/>
  <c r="C53" i="32"/>
  <c r="E52" i="32"/>
  <c r="E51" i="32" s="1"/>
  <c r="C53" i="35"/>
  <c r="D52" i="35"/>
  <c r="C195" i="34"/>
  <c r="D194" i="34"/>
  <c r="C194" i="34" s="1"/>
  <c r="H269" i="36"/>
  <c r="I286" i="36"/>
  <c r="K52" i="12"/>
  <c r="D286" i="16"/>
  <c r="C230" i="16"/>
  <c r="C286" i="16" s="1"/>
  <c r="G50" i="16"/>
  <c r="G287" i="16"/>
  <c r="C195" i="21"/>
  <c r="D194" i="21"/>
  <c r="C194" i="21" s="1"/>
  <c r="D286" i="21"/>
  <c r="C20" i="16"/>
  <c r="C230" i="23"/>
  <c r="H52" i="22"/>
  <c r="I52" i="26"/>
  <c r="H53" i="26"/>
  <c r="I286" i="27"/>
  <c r="C269" i="25"/>
  <c r="C286" i="25" s="1"/>
  <c r="J194" i="28"/>
  <c r="H194" i="28" s="1"/>
  <c r="H195" i="28"/>
  <c r="H286" i="28" s="1"/>
  <c r="I194" i="25"/>
  <c r="H194" i="25" s="1"/>
  <c r="H195" i="25"/>
  <c r="H53" i="13"/>
  <c r="I52" i="13"/>
  <c r="E194" i="12"/>
  <c r="E51" i="12" s="1"/>
  <c r="E286" i="12"/>
  <c r="C195" i="12"/>
  <c r="H75" i="12"/>
  <c r="K51" i="24"/>
  <c r="C194" i="20"/>
  <c r="E52" i="22"/>
  <c r="E51" i="22" s="1"/>
  <c r="C53" i="25"/>
  <c r="D52" i="25"/>
  <c r="I194" i="22"/>
  <c r="H194" i="22" s="1"/>
  <c r="H195" i="22"/>
  <c r="J286" i="32"/>
  <c r="E194" i="30"/>
  <c r="C194" i="30" s="1"/>
  <c r="C195" i="30"/>
  <c r="H195" i="31"/>
  <c r="I194" i="31"/>
  <c r="H194" i="31" s="1"/>
  <c r="C286" i="33"/>
  <c r="H53" i="14"/>
  <c r="I52" i="14"/>
  <c r="J24" i="15"/>
  <c r="J20" i="15" s="1"/>
  <c r="J50" i="15"/>
  <c r="G50" i="20"/>
  <c r="G287" i="20"/>
  <c r="H187" i="12"/>
  <c r="J50" i="17"/>
  <c r="J24" i="17"/>
  <c r="J20" i="17" s="1"/>
  <c r="C75" i="13"/>
  <c r="D52" i="13"/>
  <c r="H269" i="19"/>
  <c r="H286" i="19" s="1"/>
  <c r="I286" i="19"/>
  <c r="F194" i="21"/>
  <c r="E286" i="22"/>
  <c r="K286" i="27"/>
  <c r="J286" i="18"/>
  <c r="H194" i="32"/>
  <c r="H130" i="32"/>
  <c r="C53" i="34"/>
  <c r="D52" i="34"/>
  <c r="I52" i="35"/>
  <c r="H53" i="35"/>
  <c r="C173" i="35"/>
  <c r="K286" i="13"/>
  <c r="F51" i="32"/>
  <c r="C75" i="32"/>
  <c r="D52" i="32"/>
  <c r="H52" i="37"/>
  <c r="I51" i="37"/>
  <c r="G287" i="33"/>
  <c r="G50" i="33"/>
  <c r="G287" i="22"/>
  <c r="G50" i="22"/>
  <c r="C53" i="36"/>
  <c r="H75" i="36"/>
  <c r="I52" i="36"/>
  <c r="I286" i="37"/>
  <c r="J52" i="34"/>
  <c r="J51" i="34" s="1"/>
  <c r="E286" i="33"/>
  <c r="E50" i="12" l="1"/>
  <c r="E287" i="12"/>
  <c r="C51" i="12"/>
  <c r="H52" i="13"/>
  <c r="I51" i="13"/>
  <c r="E287" i="32"/>
  <c r="E50" i="32"/>
  <c r="H24" i="28"/>
  <c r="I20" i="28"/>
  <c r="H20" i="28" s="1"/>
  <c r="F50" i="15"/>
  <c r="F287" i="15"/>
  <c r="C286" i="17"/>
  <c r="C286" i="24"/>
  <c r="E50" i="27"/>
  <c r="E287" i="27"/>
  <c r="E287" i="37"/>
  <c r="E50" i="37"/>
  <c r="F50" i="22"/>
  <c r="F287" i="22"/>
  <c r="K50" i="13"/>
  <c r="K287" i="13"/>
  <c r="I50" i="34"/>
  <c r="I24" i="34"/>
  <c r="I287" i="34" s="1"/>
  <c r="H51" i="34"/>
  <c r="H52" i="31"/>
  <c r="I51" i="31"/>
  <c r="F50" i="23"/>
  <c r="F287" i="23"/>
  <c r="I51" i="17"/>
  <c r="C52" i="15"/>
  <c r="D51" i="15"/>
  <c r="H52" i="12"/>
  <c r="I51" i="12"/>
  <c r="L50" i="35"/>
  <c r="L287" i="35"/>
  <c r="C52" i="21"/>
  <c r="D51" i="21"/>
  <c r="F50" i="32"/>
  <c r="F287" i="32"/>
  <c r="D51" i="13"/>
  <c r="C52" i="13"/>
  <c r="I287" i="28"/>
  <c r="I287" i="21"/>
  <c r="I50" i="21"/>
  <c r="I24" i="21"/>
  <c r="H51" i="21"/>
  <c r="I50" i="15"/>
  <c r="I24" i="15"/>
  <c r="I287" i="15"/>
  <c r="D51" i="26"/>
  <c r="C52" i="26"/>
  <c r="F51" i="21"/>
  <c r="H194" i="12"/>
  <c r="C52" i="36"/>
  <c r="D51" i="36"/>
  <c r="E287" i="25"/>
  <c r="E50" i="25"/>
  <c r="I51" i="25"/>
  <c r="H52" i="25"/>
  <c r="D51" i="22"/>
  <c r="C52" i="22"/>
  <c r="H286" i="22"/>
  <c r="C286" i="12"/>
  <c r="H286" i="13"/>
  <c r="H52" i="27"/>
  <c r="I51" i="27"/>
  <c r="C194" i="22"/>
  <c r="J287" i="23"/>
  <c r="J50" i="23"/>
  <c r="J287" i="16"/>
  <c r="H194" i="15"/>
  <c r="E51" i="31"/>
  <c r="C52" i="31"/>
  <c r="C194" i="13"/>
  <c r="E51" i="30"/>
  <c r="C52" i="30"/>
  <c r="L51" i="15"/>
  <c r="H51" i="15" s="1"/>
  <c r="J287" i="32"/>
  <c r="J50" i="32"/>
  <c r="J24" i="32"/>
  <c r="J20" i="32" s="1"/>
  <c r="E287" i="20"/>
  <c r="E50" i="20"/>
  <c r="G50" i="14"/>
  <c r="G287" i="14"/>
  <c r="H52" i="34"/>
  <c r="C52" i="28"/>
  <c r="D51" i="28"/>
  <c r="C52" i="18"/>
  <c r="D51" i="18"/>
  <c r="K50" i="27"/>
  <c r="K287" i="27"/>
  <c r="H52" i="30"/>
  <c r="I51" i="30"/>
  <c r="C194" i="25"/>
  <c r="J51" i="21"/>
  <c r="C286" i="35"/>
  <c r="H286" i="24"/>
  <c r="C286" i="21"/>
  <c r="K51" i="12"/>
  <c r="K50" i="30"/>
  <c r="K287" i="30"/>
  <c r="C286" i="34"/>
  <c r="I287" i="37"/>
  <c r="H287" i="37" s="1"/>
  <c r="I50" i="37"/>
  <c r="H50" i="37" s="1"/>
  <c r="I24" i="37"/>
  <c r="H51" i="37"/>
  <c r="H52" i="35"/>
  <c r="I51" i="35"/>
  <c r="H52" i="14"/>
  <c r="I51" i="14"/>
  <c r="C286" i="23"/>
  <c r="I51" i="36"/>
  <c r="H52" i="36"/>
  <c r="C52" i="34"/>
  <c r="D51" i="34"/>
  <c r="E287" i="22"/>
  <c r="E50" i="22"/>
  <c r="I51" i="26"/>
  <c r="H52" i="26"/>
  <c r="C52" i="35"/>
  <c r="D51" i="35"/>
  <c r="J287" i="36"/>
  <c r="J51" i="28"/>
  <c r="H52" i="28"/>
  <c r="J287" i="22"/>
  <c r="J50" i="22"/>
  <c r="D51" i="14"/>
  <c r="C52" i="14"/>
  <c r="G50" i="12"/>
  <c r="G287" i="12"/>
  <c r="C52" i="27"/>
  <c r="I51" i="33"/>
  <c r="J287" i="26"/>
  <c r="J50" i="26"/>
  <c r="H52" i="24"/>
  <c r="I51" i="24"/>
  <c r="I51" i="16"/>
  <c r="H52" i="16"/>
  <c r="J51" i="18"/>
  <c r="C52" i="29"/>
  <c r="D51" i="29"/>
  <c r="H52" i="19"/>
  <c r="I51" i="19"/>
  <c r="H52" i="32"/>
  <c r="I51" i="32"/>
  <c r="F50" i="12"/>
  <c r="F287" i="12"/>
  <c r="H286" i="26"/>
  <c r="F50" i="34"/>
  <c r="F287" i="34"/>
  <c r="C194" i="14"/>
  <c r="J287" i="25"/>
  <c r="J50" i="25"/>
  <c r="H52" i="20"/>
  <c r="I51" i="20"/>
  <c r="J287" i="35"/>
  <c r="J287" i="33"/>
  <c r="C52" i="25"/>
  <c r="D51" i="25"/>
  <c r="K287" i="24"/>
  <c r="K50" i="24"/>
  <c r="J24" i="34"/>
  <c r="J20" i="34" s="1"/>
  <c r="J50" i="34"/>
  <c r="D51" i="32"/>
  <c r="C52" i="32"/>
  <c r="J287" i="17"/>
  <c r="J287" i="15"/>
  <c r="C194" i="12"/>
  <c r="I51" i="22"/>
  <c r="H286" i="36"/>
  <c r="C286" i="30"/>
  <c r="D50" i="19"/>
  <c r="D287" i="19"/>
  <c r="C287" i="19" s="1"/>
  <c r="C51" i="19"/>
  <c r="C52" i="17"/>
  <c r="D51" i="17"/>
  <c r="E51" i="24"/>
  <c r="C52" i="24"/>
  <c r="I24" i="18"/>
  <c r="I287" i="18" s="1"/>
  <c r="H51" i="18"/>
  <c r="I50" i="18"/>
  <c r="H286" i="15"/>
  <c r="E287" i="19"/>
  <c r="E50" i="19"/>
  <c r="C50" i="12"/>
  <c r="D287" i="27"/>
  <c r="C287" i="27" s="1"/>
  <c r="C51" i="27"/>
  <c r="D50" i="27"/>
  <c r="C50" i="27" s="1"/>
  <c r="J50" i="12"/>
  <c r="J287" i="12"/>
  <c r="J24" i="12"/>
  <c r="H286" i="12"/>
  <c r="K50" i="37"/>
  <c r="K287" i="37"/>
  <c r="H52" i="29"/>
  <c r="J51" i="29"/>
  <c r="C52" i="23"/>
  <c r="D51" i="23"/>
  <c r="E287" i="35"/>
  <c r="E50" i="35"/>
  <c r="H286" i="31"/>
  <c r="H52" i="23"/>
  <c r="I51" i="23"/>
  <c r="J50" i="13"/>
  <c r="J24" i="13"/>
  <c r="J20" i="13" s="1"/>
  <c r="D50" i="20"/>
  <c r="C50" i="20" s="1"/>
  <c r="D287" i="20"/>
  <c r="C287" i="20" s="1"/>
  <c r="C51" i="20"/>
  <c r="H286" i="16"/>
  <c r="D51" i="16"/>
  <c r="C286" i="32"/>
  <c r="C52" i="33"/>
  <c r="D51" i="33"/>
  <c r="C52" i="37"/>
  <c r="D51" i="37"/>
  <c r="L50" i="16"/>
  <c r="L287" i="16"/>
  <c r="H194" i="30"/>
  <c r="I24" i="22" l="1"/>
  <c r="I50" i="22"/>
  <c r="H50" i="22" s="1"/>
  <c r="H51" i="22"/>
  <c r="I287" i="22"/>
  <c r="H287" i="22" s="1"/>
  <c r="C51" i="26"/>
  <c r="D287" i="26"/>
  <c r="C287" i="26" s="1"/>
  <c r="D50" i="26"/>
  <c r="C50" i="26" s="1"/>
  <c r="D287" i="37"/>
  <c r="C287" i="37" s="1"/>
  <c r="C51" i="37"/>
  <c r="D50" i="37"/>
  <c r="C50" i="37" s="1"/>
  <c r="J287" i="13"/>
  <c r="J20" i="12"/>
  <c r="D287" i="32"/>
  <c r="C287" i="32" s="1"/>
  <c r="C51" i="32"/>
  <c r="D50" i="32"/>
  <c r="C50" i="32" s="1"/>
  <c r="H24" i="37"/>
  <c r="I20" i="37"/>
  <c r="H20" i="37" s="1"/>
  <c r="J50" i="21"/>
  <c r="J287" i="21"/>
  <c r="D287" i="36"/>
  <c r="C287" i="36" s="1"/>
  <c r="C51" i="36"/>
  <c r="D50" i="36"/>
  <c r="C50" i="36" s="1"/>
  <c r="F50" i="21"/>
  <c r="F287" i="21"/>
  <c r="I20" i="15"/>
  <c r="H20" i="15" s="1"/>
  <c r="H24" i="15"/>
  <c r="H24" i="21"/>
  <c r="I20" i="21"/>
  <c r="H20" i="21" s="1"/>
  <c r="C51" i="21"/>
  <c r="D50" i="21"/>
  <c r="C50" i="21" s="1"/>
  <c r="D287" i="21"/>
  <c r="C287" i="21" s="1"/>
  <c r="H51" i="12"/>
  <c r="I50" i="12"/>
  <c r="I287" i="12"/>
  <c r="I24" i="12"/>
  <c r="H51" i="31"/>
  <c r="I50" i="31"/>
  <c r="H50" i="31" s="1"/>
  <c r="I24" i="31"/>
  <c r="I287" i="31" s="1"/>
  <c r="H287" i="31" s="1"/>
  <c r="H50" i="34"/>
  <c r="C51" i="33"/>
  <c r="D50" i="33"/>
  <c r="C50" i="33" s="1"/>
  <c r="D287" i="33"/>
  <c r="C287" i="33" s="1"/>
  <c r="E50" i="24"/>
  <c r="C50" i="24" s="1"/>
  <c r="E287" i="24"/>
  <c r="C287" i="24" s="1"/>
  <c r="C51" i="24"/>
  <c r="H51" i="24"/>
  <c r="I50" i="24"/>
  <c r="H50" i="24" s="1"/>
  <c r="I24" i="24"/>
  <c r="I287" i="24" s="1"/>
  <c r="H287" i="24" s="1"/>
  <c r="C51" i="34"/>
  <c r="D50" i="34"/>
  <c r="C50" i="34" s="1"/>
  <c r="D287" i="34"/>
  <c r="C287" i="34" s="1"/>
  <c r="H51" i="30"/>
  <c r="I24" i="30"/>
  <c r="I287" i="30"/>
  <c r="H287" i="30" s="1"/>
  <c r="I50" i="30"/>
  <c r="H50" i="30" s="1"/>
  <c r="C51" i="16"/>
  <c r="D287" i="16"/>
  <c r="C287" i="16" s="1"/>
  <c r="D50" i="16"/>
  <c r="C50" i="16" s="1"/>
  <c r="J287" i="29"/>
  <c r="H287" i="29" s="1"/>
  <c r="H51" i="29"/>
  <c r="J50" i="29"/>
  <c r="H50" i="29" s="1"/>
  <c r="H51" i="32"/>
  <c r="I50" i="32"/>
  <c r="H50" i="32" s="1"/>
  <c r="I24" i="32"/>
  <c r="C51" i="29"/>
  <c r="D287" i="29"/>
  <c r="C287" i="29" s="1"/>
  <c r="D50" i="29"/>
  <c r="C50" i="29" s="1"/>
  <c r="I287" i="16"/>
  <c r="H287" i="16" s="1"/>
  <c r="H51" i="16"/>
  <c r="I50" i="16"/>
  <c r="H50" i="16" s="1"/>
  <c r="I24" i="16"/>
  <c r="I50" i="33"/>
  <c r="H50" i="33" s="1"/>
  <c r="I287" i="33"/>
  <c r="H287" i="33" s="1"/>
  <c r="H51" i="33"/>
  <c r="I24" i="33"/>
  <c r="D287" i="14"/>
  <c r="C287" i="14" s="1"/>
  <c r="C51" i="14"/>
  <c r="D50" i="14"/>
  <c r="C50" i="14" s="1"/>
  <c r="J287" i="28"/>
  <c r="J50" i="28"/>
  <c r="H50" i="28" s="1"/>
  <c r="H51" i="28"/>
  <c r="I50" i="26"/>
  <c r="H50" i="26" s="1"/>
  <c r="I24" i="26"/>
  <c r="H51" i="26"/>
  <c r="I287" i="36"/>
  <c r="H287" i="36" s="1"/>
  <c r="I24" i="36"/>
  <c r="H51" i="36"/>
  <c r="I50" i="36"/>
  <c r="H50" i="36" s="1"/>
  <c r="I50" i="35"/>
  <c r="H50" i="35" s="1"/>
  <c r="H51" i="35"/>
  <c r="I24" i="35"/>
  <c r="I287" i="35" s="1"/>
  <c r="H287" i="35" s="1"/>
  <c r="D287" i="28"/>
  <c r="C287" i="28" s="1"/>
  <c r="C51" i="28"/>
  <c r="D50" i="28"/>
  <c r="C50" i="28" s="1"/>
  <c r="E287" i="30"/>
  <c r="C287" i="30" s="1"/>
  <c r="E50" i="30"/>
  <c r="C50" i="30" s="1"/>
  <c r="C51" i="30"/>
  <c r="C51" i="31"/>
  <c r="E50" i="31"/>
  <c r="C50" i="31" s="1"/>
  <c r="E287" i="31"/>
  <c r="C287" i="31" s="1"/>
  <c r="H51" i="27"/>
  <c r="I50" i="27"/>
  <c r="H50" i="27" s="1"/>
  <c r="I24" i="27"/>
  <c r="I287" i="27"/>
  <c r="H287" i="27" s="1"/>
  <c r="H51" i="25"/>
  <c r="I50" i="25"/>
  <c r="H50" i="25" s="1"/>
  <c r="I24" i="25"/>
  <c r="I287" i="25" s="1"/>
  <c r="H287" i="25" s="1"/>
  <c r="H50" i="21"/>
  <c r="I24" i="17"/>
  <c r="I50" i="17"/>
  <c r="H50" i="17" s="1"/>
  <c r="H51" i="17"/>
  <c r="I50" i="23"/>
  <c r="H50" i="23" s="1"/>
  <c r="I24" i="23"/>
  <c r="I287" i="23"/>
  <c r="H287" i="23" s="1"/>
  <c r="H51" i="23"/>
  <c r="H287" i="21"/>
  <c r="H51" i="13"/>
  <c r="I50" i="13"/>
  <c r="H50" i="13" s="1"/>
  <c r="I287" i="13"/>
  <c r="H287" i="13" s="1"/>
  <c r="I24" i="13"/>
  <c r="D287" i="25"/>
  <c r="C287" i="25" s="1"/>
  <c r="C51" i="25"/>
  <c r="D50" i="25"/>
  <c r="C50" i="25" s="1"/>
  <c r="I287" i="20"/>
  <c r="H287" i="20" s="1"/>
  <c r="I24" i="20"/>
  <c r="H51" i="20"/>
  <c r="I50" i="20"/>
  <c r="H50" i="20" s="1"/>
  <c r="C287" i="12"/>
  <c r="D287" i="35"/>
  <c r="C287" i="35" s="1"/>
  <c r="C51" i="35"/>
  <c r="D50" i="35"/>
  <c r="C50" i="35" s="1"/>
  <c r="C51" i="23"/>
  <c r="D50" i="23"/>
  <c r="C50" i="23" s="1"/>
  <c r="D287" i="23"/>
  <c r="C287" i="23" s="1"/>
  <c r="I20" i="18"/>
  <c r="D287" i="17"/>
  <c r="C287" i="17" s="1"/>
  <c r="D50" i="17"/>
  <c r="C50" i="17" s="1"/>
  <c r="C51" i="17"/>
  <c r="C50" i="19"/>
  <c r="J287" i="34"/>
  <c r="H287" i="34" s="1"/>
  <c r="I24" i="19"/>
  <c r="I287" i="19" s="1"/>
  <c r="H287" i="19" s="1"/>
  <c r="H51" i="19"/>
  <c r="I50" i="19"/>
  <c r="H50" i="19" s="1"/>
  <c r="J50" i="18"/>
  <c r="J24" i="18"/>
  <c r="J20" i="18" s="1"/>
  <c r="H51" i="14"/>
  <c r="I50" i="14"/>
  <c r="H50" i="14" s="1"/>
  <c r="I24" i="14"/>
  <c r="K50" i="12"/>
  <c r="K287" i="12"/>
  <c r="D287" i="18"/>
  <c r="C287" i="18" s="1"/>
  <c r="D50" i="18"/>
  <c r="C50" i="18" s="1"/>
  <c r="C51" i="18"/>
  <c r="L50" i="15"/>
  <c r="L287" i="15"/>
  <c r="D50" i="22"/>
  <c r="C50" i="22" s="1"/>
  <c r="C51" i="22"/>
  <c r="D287" i="22"/>
  <c r="C287" i="22" s="1"/>
  <c r="H287" i="15"/>
  <c r="H287" i="28"/>
  <c r="D287" i="13"/>
  <c r="C51" i="13"/>
  <c r="D50" i="13"/>
  <c r="D287" i="15"/>
  <c r="C287" i="15" s="1"/>
  <c r="C51" i="15"/>
  <c r="D50" i="15"/>
  <c r="C50" i="15" s="1"/>
  <c r="H24" i="34"/>
  <c r="I20" i="34"/>
  <c r="H20" i="34" s="1"/>
  <c r="H24" i="14" l="1"/>
  <c r="I20" i="14"/>
  <c r="H20" i="14" s="1"/>
  <c r="H24" i="26"/>
  <c r="I20" i="26"/>
  <c r="H20" i="26" s="1"/>
  <c r="H24" i="32"/>
  <c r="I20" i="32"/>
  <c r="H20" i="32" s="1"/>
  <c r="H50" i="18"/>
  <c r="I20" i="30"/>
  <c r="H20" i="30" s="1"/>
  <c r="H24" i="30"/>
  <c r="H287" i="12"/>
  <c r="C287" i="13"/>
  <c r="I287" i="14"/>
  <c r="H287" i="14" s="1"/>
  <c r="J287" i="18"/>
  <c r="H20" i="18"/>
  <c r="H24" i="13"/>
  <c r="I20" i="13"/>
  <c r="H20" i="13" s="1"/>
  <c r="H24" i="23"/>
  <c r="I20" i="23"/>
  <c r="H20" i="23" s="1"/>
  <c r="H24" i="36"/>
  <c r="I20" i="36"/>
  <c r="H20" i="36" s="1"/>
  <c r="I287" i="26"/>
  <c r="H287" i="26" s="1"/>
  <c r="H24" i="33"/>
  <c r="I20" i="33"/>
  <c r="H20" i="33" s="1"/>
  <c r="H24" i="16"/>
  <c r="I20" i="16"/>
  <c r="H20" i="16" s="1"/>
  <c r="I287" i="32"/>
  <c r="H287" i="32" s="1"/>
  <c r="H50" i="15"/>
  <c r="H50" i="12"/>
  <c r="H24" i="22"/>
  <c r="I20" i="22"/>
  <c r="H20" i="22" s="1"/>
  <c r="H24" i="19"/>
  <c r="I20" i="19"/>
  <c r="H20" i="19" s="1"/>
  <c r="H24" i="18"/>
  <c r="H24" i="20"/>
  <c r="I20" i="20"/>
  <c r="H20" i="20" s="1"/>
  <c r="H24" i="17"/>
  <c r="I20" i="17"/>
  <c r="H20" i="17" s="1"/>
  <c r="H24" i="25"/>
  <c r="I20" i="25"/>
  <c r="H20" i="25" s="1"/>
  <c r="H24" i="24"/>
  <c r="I20" i="24"/>
  <c r="H20" i="24" s="1"/>
  <c r="C50" i="13"/>
  <c r="I287" i="17"/>
  <c r="H287" i="17" s="1"/>
  <c r="I20" i="27"/>
  <c r="H20" i="27" s="1"/>
  <c r="H24" i="27"/>
  <c r="H24" i="35"/>
  <c r="I20" i="35"/>
  <c r="H20" i="35" s="1"/>
  <c r="H24" i="31"/>
  <c r="I20" i="31"/>
  <c r="H20" i="31" s="1"/>
  <c r="H24" i="12"/>
  <c r="I20" i="12"/>
  <c r="H20" i="12" l="1"/>
  <c r="H287" i="18"/>
  <c r="H298" i="10" l="1"/>
  <c r="C298" i="10"/>
  <c r="H297" i="10"/>
  <c r="C297" i="10"/>
  <c r="H296" i="10"/>
  <c r="C296" i="10"/>
  <c r="H295" i="10"/>
  <c r="C295" i="10"/>
  <c r="H294" i="10"/>
  <c r="C294" i="10"/>
  <c r="H293" i="10"/>
  <c r="C293" i="10"/>
  <c r="H292" i="10"/>
  <c r="C292" i="10"/>
  <c r="H291" i="10"/>
  <c r="H290" i="10" s="1"/>
  <c r="C291" i="10"/>
  <c r="L290" i="10"/>
  <c r="K290" i="10"/>
  <c r="J290" i="10"/>
  <c r="I290" i="10"/>
  <c r="G290" i="10"/>
  <c r="F290" i="10"/>
  <c r="E290" i="10"/>
  <c r="D290" i="10"/>
  <c r="H285" i="10"/>
  <c r="C285" i="10"/>
  <c r="H284" i="10"/>
  <c r="C284" i="10"/>
  <c r="L283" i="10"/>
  <c r="K283" i="10"/>
  <c r="J283" i="10"/>
  <c r="I283" i="10"/>
  <c r="G283" i="10"/>
  <c r="F283" i="10"/>
  <c r="E283" i="10"/>
  <c r="C283" i="10" s="1"/>
  <c r="D283" i="10"/>
  <c r="I281" i="10"/>
  <c r="H282" i="10"/>
  <c r="C282" i="10"/>
  <c r="L281" i="10"/>
  <c r="K281" i="10"/>
  <c r="J281" i="10"/>
  <c r="G281" i="10"/>
  <c r="F281" i="10"/>
  <c r="E281" i="10"/>
  <c r="D281" i="10"/>
  <c r="H280" i="10"/>
  <c r="C280" i="10"/>
  <c r="H279" i="10"/>
  <c r="C279" i="10"/>
  <c r="H278" i="10"/>
  <c r="C278" i="10"/>
  <c r="H277" i="10"/>
  <c r="C277" i="10"/>
  <c r="L276" i="10"/>
  <c r="K276" i="10"/>
  <c r="J276" i="10"/>
  <c r="I276" i="10"/>
  <c r="H276" i="10"/>
  <c r="G276" i="10"/>
  <c r="F276" i="10"/>
  <c r="E276" i="10"/>
  <c r="D276" i="10"/>
  <c r="C276" i="10" s="1"/>
  <c r="H275" i="10"/>
  <c r="C275" i="10"/>
  <c r="H274" i="10"/>
  <c r="C274" i="10"/>
  <c r="C273" i="10"/>
  <c r="L272" i="10"/>
  <c r="K272" i="10"/>
  <c r="K270" i="10" s="1"/>
  <c r="K269" i="10" s="1"/>
  <c r="J272" i="10"/>
  <c r="G272" i="10"/>
  <c r="G270" i="10" s="1"/>
  <c r="G269" i="10" s="1"/>
  <c r="F272" i="10"/>
  <c r="E272" i="10"/>
  <c r="D272" i="10"/>
  <c r="C272" i="10"/>
  <c r="H271" i="10"/>
  <c r="C271" i="10"/>
  <c r="L270" i="10"/>
  <c r="L269" i="10" s="1"/>
  <c r="J270" i="10"/>
  <c r="F270" i="10"/>
  <c r="E270" i="10"/>
  <c r="E269" i="10" s="1"/>
  <c r="J269" i="10"/>
  <c r="C268" i="10"/>
  <c r="H267" i="10"/>
  <c r="C267" i="10"/>
  <c r="H266" i="10"/>
  <c r="C266" i="10"/>
  <c r="H265" i="10"/>
  <c r="C265" i="10"/>
  <c r="L264" i="10"/>
  <c r="K264" i="10"/>
  <c r="J264" i="10"/>
  <c r="G264" i="10"/>
  <c r="F264" i="10"/>
  <c r="E264" i="10"/>
  <c r="D264" i="10"/>
  <c r="C264" i="10" s="1"/>
  <c r="H263" i="10"/>
  <c r="C263" i="10"/>
  <c r="H262" i="10"/>
  <c r="C262" i="10"/>
  <c r="C261" i="10"/>
  <c r="L260" i="10"/>
  <c r="L259" i="10" s="1"/>
  <c r="K260" i="10"/>
  <c r="K259" i="10" s="1"/>
  <c r="J260" i="10"/>
  <c r="G260" i="10"/>
  <c r="G259" i="10" s="1"/>
  <c r="F260" i="10"/>
  <c r="E260" i="10"/>
  <c r="D260" i="10"/>
  <c r="C260" i="10"/>
  <c r="J259" i="10"/>
  <c r="F259" i="10"/>
  <c r="E259" i="10"/>
  <c r="H258" i="10"/>
  <c r="C258" i="10"/>
  <c r="H257" i="10"/>
  <c r="C257" i="10"/>
  <c r="H256" i="10"/>
  <c r="C256" i="10"/>
  <c r="H255" i="10"/>
  <c r="C255" i="10"/>
  <c r="H254" i="10"/>
  <c r="C254" i="10"/>
  <c r="H253" i="10"/>
  <c r="C253" i="10"/>
  <c r="L252" i="10"/>
  <c r="K252" i="10"/>
  <c r="J252" i="10"/>
  <c r="J251" i="10" s="1"/>
  <c r="G252" i="10"/>
  <c r="F252" i="10"/>
  <c r="F251" i="10" s="1"/>
  <c r="E252" i="10"/>
  <c r="D252" i="10"/>
  <c r="L251" i="10"/>
  <c r="K251" i="10"/>
  <c r="G251" i="10"/>
  <c r="D251" i="10"/>
  <c r="H250" i="10"/>
  <c r="C250" i="10"/>
  <c r="H249" i="10"/>
  <c r="C249" i="10"/>
  <c r="H248" i="10"/>
  <c r="C248" i="10"/>
  <c r="H247" i="10"/>
  <c r="C247" i="10"/>
  <c r="L246" i="10"/>
  <c r="K246" i="10"/>
  <c r="J246" i="10"/>
  <c r="G246" i="10"/>
  <c r="F246" i="10"/>
  <c r="E246" i="10"/>
  <c r="C246" i="10" s="1"/>
  <c r="D246" i="10"/>
  <c r="H245" i="10"/>
  <c r="C245" i="10"/>
  <c r="H244" i="10"/>
  <c r="C244" i="10"/>
  <c r="H243" i="10"/>
  <c r="C243" i="10"/>
  <c r="C242" i="10"/>
  <c r="H241" i="10"/>
  <c r="C241" i="10"/>
  <c r="H240" i="10"/>
  <c r="C240" i="10"/>
  <c r="H239" i="10"/>
  <c r="C239" i="10"/>
  <c r="L238" i="10"/>
  <c r="K238" i="10"/>
  <c r="J238" i="10"/>
  <c r="G238" i="10"/>
  <c r="F238" i="10"/>
  <c r="E238" i="10"/>
  <c r="D238" i="10"/>
  <c r="C238" i="10" s="1"/>
  <c r="H237" i="10"/>
  <c r="C237" i="10"/>
  <c r="H236" i="10"/>
  <c r="C236" i="10"/>
  <c r="L235" i="10"/>
  <c r="L231" i="10" s="1"/>
  <c r="L230" i="10" s="1"/>
  <c r="K235" i="10"/>
  <c r="J235" i="10"/>
  <c r="I235" i="10"/>
  <c r="H235" i="10"/>
  <c r="G235" i="10"/>
  <c r="F235" i="10"/>
  <c r="E235" i="10"/>
  <c r="D235" i="10"/>
  <c r="H234" i="10"/>
  <c r="C234" i="10"/>
  <c r="L233" i="10"/>
  <c r="K233" i="10"/>
  <c r="J233" i="10"/>
  <c r="I233" i="10"/>
  <c r="H233" i="10" s="1"/>
  <c r="G233" i="10"/>
  <c r="F233" i="10"/>
  <c r="E233" i="10"/>
  <c r="D233" i="10"/>
  <c r="H232" i="10"/>
  <c r="C232" i="10"/>
  <c r="K231" i="10"/>
  <c r="J231" i="10"/>
  <c r="J230" i="10" s="1"/>
  <c r="G231" i="10"/>
  <c r="F231" i="10"/>
  <c r="F230" i="10" s="1"/>
  <c r="H229" i="10"/>
  <c r="C229" i="10"/>
  <c r="H228" i="10"/>
  <c r="C228" i="10"/>
  <c r="L227" i="10"/>
  <c r="K227" i="10"/>
  <c r="J227" i="10"/>
  <c r="I227" i="10"/>
  <c r="H227" i="10"/>
  <c r="G227" i="10"/>
  <c r="F227" i="10"/>
  <c r="E227" i="10"/>
  <c r="D227" i="10"/>
  <c r="C227" i="10" s="1"/>
  <c r="H226" i="10"/>
  <c r="C226" i="10"/>
  <c r="H225" i="10"/>
  <c r="C225" i="10"/>
  <c r="H224" i="10"/>
  <c r="C224" i="10"/>
  <c r="H223" i="10"/>
  <c r="C223" i="10"/>
  <c r="H222" i="10"/>
  <c r="C222" i="10"/>
  <c r="H221" i="10"/>
  <c r="C221" i="10"/>
  <c r="C220" i="10"/>
  <c r="H219" i="10"/>
  <c r="C219" i="10"/>
  <c r="H218" i="10"/>
  <c r="C218" i="10"/>
  <c r="H217" i="10"/>
  <c r="C217" i="10"/>
  <c r="L216" i="10"/>
  <c r="K216" i="10"/>
  <c r="J216" i="10"/>
  <c r="G216" i="10"/>
  <c r="F216" i="10"/>
  <c r="E216" i="10"/>
  <c r="D216" i="10"/>
  <c r="C216" i="10" s="1"/>
  <c r="H215" i="10"/>
  <c r="C215" i="10"/>
  <c r="H214" i="10"/>
  <c r="C214" i="10"/>
  <c r="H213" i="10"/>
  <c r="C213" i="10"/>
  <c r="H212" i="10"/>
  <c r="C212" i="10"/>
  <c r="H211" i="10"/>
  <c r="C211" i="10"/>
  <c r="H210" i="10"/>
  <c r="C210" i="10"/>
  <c r="C209" i="10"/>
  <c r="H208" i="10"/>
  <c r="C208" i="10"/>
  <c r="H207" i="10"/>
  <c r="C207" i="10"/>
  <c r="H206" i="10"/>
  <c r="C206" i="10"/>
  <c r="L205" i="10"/>
  <c r="K205" i="10"/>
  <c r="J205" i="10"/>
  <c r="G205" i="10"/>
  <c r="F205" i="10"/>
  <c r="E205" i="10"/>
  <c r="E204" i="10" s="1"/>
  <c r="D205" i="10"/>
  <c r="K204" i="10"/>
  <c r="J204" i="10"/>
  <c r="J195" i="10" s="1"/>
  <c r="J194" i="10" s="1"/>
  <c r="G204" i="10"/>
  <c r="F204" i="10"/>
  <c r="H203" i="10"/>
  <c r="C203" i="10"/>
  <c r="H202" i="10"/>
  <c r="C202" i="10"/>
  <c r="H201" i="10"/>
  <c r="C201" i="10"/>
  <c r="H200" i="10"/>
  <c r="C200" i="10"/>
  <c r="C199" i="10"/>
  <c r="L198" i="10"/>
  <c r="K198" i="10"/>
  <c r="K196" i="10" s="1"/>
  <c r="K195" i="10" s="1"/>
  <c r="J198" i="10"/>
  <c r="G198" i="10"/>
  <c r="G196" i="10" s="1"/>
  <c r="G195" i="10" s="1"/>
  <c r="F198" i="10"/>
  <c r="E198" i="10"/>
  <c r="D198" i="10"/>
  <c r="C198" i="10"/>
  <c r="H197" i="10"/>
  <c r="C197" i="10"/>
  <c r="L196" i="10"/>
  <c r="J196" i="10"/>
  <c r="F196" i="10"/>
  <c r="E196" i="10"/>
  <c r="E195" i="10" s="1"/>
  <c r="D196" i="10"/>
  <c r="F195" i="10"/>
  <c r="H193" i="10"/>
  <c r="C193" i="10"/>
  <c r="L192" i="10"/>
  <c r="K192" i="10"/>
  <c r="J192" i="10"/>
  <c r="J191" i="10" s="1"/>
  <c r="I192" i="10"/>
  <c r="G192" i="10"/>
  <c r="F192" i="10"/>
  <c r="F191" i="10" s="1"/>
  <c r="E192" i="10"/>
  <c r="D192" i="10"/>
  <c r="L191" i="10"/>
  <c r="K191" i="10"/>
  <c r="G191" i="10"/>
  <c r="D191" i="10"/>
  <c r="H190" i="10"/>
  <c r="C190" i="10"/>
  <c r="C189" i="10"/>
  <c r="L188" i="10"/>
  <c r="L187" i="10" s="1"/>
  <c r="K188" i="10"/>
  <c r="J188" i="10"/>
  <c r="G188" i="10"/>
  <c r="G187" i="10" s="1"/>
  <c r="F188" i="10"/>
  <c r="E188" i="10"/>
  <c r="D188" i="10"/>
  <c r="J187" i="10"/>
  <c r="F187" i="10"/>
  <c r="H186" i="10"/>
  <c r="C186" i="10"/>
  <c r="H185" i="10"/>
  <c r="C185" i="10"/>
  <c r="L184" i="10"/>
  <c r="K184" i="10"/>
  <c r="J184" i="10"/>
  <c r="G184" i="10"/>
  <c r="F184" i="10"/>
  <c r="E184" i="10"/>
  <c r="C184" i="10" s="1"/>
  <c r="D184" i="10"/>
  <c r="H183" i="10"/>
  <c r="C183" i="10"/>
  <c r="H182" i="10"/>
  <c r="C182" i="10"/>
  <c r="H181" i="10"/>
  <c r="C181" i="10"/>
  <c r="C180" i="10"/>
  <c r="L179" i="10"/>
  <c r="K179" i="10"/>
  <c r="J179" i="10"/>
  <c r="G179" i="10"/>
  <c r="F179" i="10"/>
  <c r="E179" i="10"/>
  <c r="D179" i="10"/>
  <c r="C179" i="10" s="1"/>
  <c r="H178" i="10"/>
  <c r="C178" i="10"/>
  <c r="H177" i="10"/>
  <c r="C177" i="10"/>
  <c r="I175" i="10"/>
  <c r="H176" i="10"/>
  <c r="C176" i="10"/>
  <c r="L175" i="10"/>
  <c r="K175" i="10"/>
  <c r="J175" i="10"/>
  <c r="J174" i="10" s="1"/>
  <c r="G175" i="10"/>
  <c r="G174" i="10" s="1"/>
  <c r="F175" i="10"/>
  <c r="E175" i="10"/>
  <c r="D175" i="10"/>
  <c r="L174" i="10"/>
  <c r="L173" i="10" s="1"/>
  <c r="E174" i="10"/>
  <c r="D174" i="10"/>
  <c r="J173" i="10"/>
  <c r="G173" i="10"/>
  <c r="H172" i="10"/>
  <c r="C172" i="10"/>
  <c r="H171" i="10"/>
  <c r="C171" i="10"/>
  <c r="H170" i="10"/>
  <c r="C170" i="10"/>
  <c r="H169" i="10"/>
  <c r="C169" i="10"/>
  <c r="H168" i="10"/>
  <c r="C168" i="10"/>
  <c r="H167" i="10"/>
  <c r="C167" i="10"/>
  <c r="L166" i="10"/>
  <c r="K166" i="10"/>
  <c r="K165" i="10" s="1"/>
  <c r="J166" i="10"/>
  <c r="J165" i="10" s="1"/>
  <c r="G166" i="10"/>
  <c r="G165" i="10" s="1"/>
  <c r="F166" i="10"/>
  <c r="F165" i="10" s="1"/>
  <c r="E166" i="10"/>
  <c r="D166" i="10"/>
  <c r="C166" i="10"/>
  <c r="L165" i="10"/>
  <c r="E165" i="10"/>
  <c r="D165" i="10"/>
  <c r="H164" i="10"/>
  <c r="C164" i="10"/>
  <c r="H163" i="10"/>
  <c r="C163" i="10"/>
  <c r="H162" i="10"/>
  <c r="C162" i="10"/>
  <c r="H161" i="10"/>
  <c r="C161" i="10"/>
  <c r="L160" i="10"/>
  <c r="K160" i="10"/>
  <c r="J160" i="10"/>
  <c r="G160" i="10"/>
  <c r="F160" i="10"/>
  <c r="E160" i="10"/>
  <c r="D160" i="10"/>
  <c r="H159" i="10"/>
  <c r="C159" i="10"/>
  <c r="H158" i="10"/>
  <c r="C158" i="10"/>
  <c r="H157" i="10"/>
  <c r="C157" i="10"/>
  <c r="H156" i="10"/>
  <c r="C156" i="10"/>
  <c r="H155" i="10"/>
  <c r="C155" i="10"/>
  <c r="H154" i="10"/>
  <c r="C154" i="10"/>
  <c r="H153" i="10"/>
  <c r="C153" i="10"/>
  <c r="C152" i="10"/>
  <c r="L151" i="10"/>
  <c r="K151" i="10"/>
  <c r="J151" i="10"/>
  <c r="G151" i="10"/>
  <c r="F151" i="10"/>
  <c r="E151" i="10"/>
  <c r="D151" i="10"/>
  <c r="C151" i="10"/>
  <c r="H150" i="10"/>
  <c r="C150" i="10"/>
  <c r="H149" i="10"/>
  <c r="C149" i="10"/>
  <c r="H148" i="10"/>
  <c r="C148" i="10"/>
  <c r="H147" i="10"/>
  <c r="C147" i="10"/>
  <c r="H146" i="10"/>
  <c r="C146" i="10"/>
  <c r="C145" i="10"/>
  <c r="L144" i="10"/>
  <c r="K144" i="10"/>
  <c r="J144" i="10"/>
  <c r="G144" i="10"/>
  <c r="F144" i="10"/>
  <c r="E144" i="10"/>
  <c r="D144" i="10"/>
  <c r="C144" i="10"/>
  <c r="H143" i="10"/>
  <c r="C143" i="10"/>
  <c r="C142" i="10"/>
  <c r="L141" i="10"/>
  <c r="K141" i="10"/>
  <c r="J141" i="10"/>
  <c r="G141" i="10"/>
  <c r="F141" i="10"/>
  <c r="E141" i="10"/>
  <c r="D141" i="10"/>
  <c r="C141" i="10"/>
  <c r="H140" i="10"/>
  <c r="C140" i="10"/>
  <c r="H139" i="10"/>
  <c r="C139" i="10"/>
  <c r="H138" i="10"/>
  <c r="C138" i="10"/>
  <c r="H137" i="10"/>
  <c r="C137" i="10"/>
  <c r="L136" i="10"/>
  <c r="K136" i="10"/>
  <c r="J136" i="10"/>
  <c r="G136" i="10"/>
  <c r="F136" i="10"/>
  <c r="E136" i="10"/>
  <c r="D136" i="10"/>
  <c r="H135" i="10"/>
  <c r="C135" i="10"/>
  <c r="H134" i="10"/>
  <c r="C134" i="10"/>
  <c r="H133" i="10"/>
  <c r="C133" i="10"/>
  <c r="C132" i="10"/>
  <c r="L131" i="10"/>
  <c r="K131" i="10"/>
  <c r="K130" i="10" s="1"/>
  <c r="J131" i="10"/>
  <c r="J130" i="10" s="1"/>
  <c r="G131" i="10"/>
  <c r="F131" i="10"/>
  <c r="F130" i="10" s="1"/>
  <c r="E131" i="10"/>
  <c r="D131" i="10"/>
  <c r="C131" i="10"/>
  <c r="L130" i="10"/>
  <c r="E130" i="10"/>
  <c r="D130" i="10"/>
  <c r="H129" i="10"/>
  <c r="H128" i="10" s="1"/>
  <c r="C129" i="10"/>
  <c r="C128" i="10" s="1"/>
  <c r="L128" i="10"/>
  <c r="K128" i="10"/>
  <c r="J128" i="10"/>
  <c r="I128" i="10"/>
  <c r="G128" i="10"/>
  <c r="F128" i="10"/>
  <c r="E128" i="10"/>
  <c r="D128" i="10"/>
  <c r="H127" i="10"/>
  <c r="C127" i="10"/>
  <c r="H126" i="10"/>
  <c r="C126" i="10"/>
  <c r="H125" i="10"/>
  <c r="C125" i="10"/>
  <c r="H124" i="10"/>
  <c r="C124" i="10"/>
  <c r="C123" i="10"/>
  <c r="L122" i="10"/>
  <c r="K122" i="10"/>
  <c r="J122" i="10"/>
  <c r="G122" i="10"/>
  <c r="F122" i="10"/>
  <c r="E122" i="10"/>
  <c r="D122" i="10"/>
  <c r="C122" i="10"/>
  <c r="H121" i="10"/>
  <c r="C121" i="10"/>
  <c r="H120" i="10"/>
  <c r="C120" i="10"/>
  <c r="H119" i="10"/>
  <c r="C119" i="10"/>
  <c r="H118" i="10"/>
  <c r="C118" i="10"/>
  <c r="H117" i="10"/>
  <c r="C117" i="10"/>
  <c r="L116" i="10"/>
  <c r="K116" i="10"/>
  <c r="J116" i="10"/>
  <c r="G116" i="10"/>
  <c r="F116" i="10"/>
  <c r="E116" i="10"/>
  <c r="D116" i="10"/>
  <c r="C116" i="10" s="1"/>
  <c r="H115" i="10"/>
  <c r="C115" i="10"/>
  <c r="H114" i="10"/>
  <c r="C114" i="10"/>
  <c r="C113" i="10"/>
  <c r="L112" i="10"/>
  <c r="K112" i="10"/>
  <c r="J112" i="10"/>
  <c r="G112" i="10"/>
  <c r="F112" i="10"/>
  <c r="E112" i="10"/>
  <c r="D112" i="10"/>
  <c r="C112" i="10"/>
  <c r="H111" i="10"/>
  <c r="C111" i="10"/>
  <c r="H110" i="10"/>
  <c r="C110" i="10"/>
  <c r="H109" i="10"/>
  <c r="C109" i="10"/>
  <c r="H108" i="10"/>
  <c r="C108" i="10"/>
  <c r="H107" i="10"/>
  <c r="C107" i="10"/>
  <c r="H106" i="10"/>
  <c r="C106" i="10"/>
  <c r="H105" i="10"/>
  <c r="C105" i="10"/>
  <c r="H104" i="10"/>
  <c r="C104" i="10"/>
  <c r="L103" i="10"/>
  <c r="K103" i="10"/>
  <c r="J103" i="10"/>
  <c r="I103" i="10"/>
  <c r="H103" i="10" s="1"/>
  <c r="G103" i="10"/>
  <c r="F103" i="10"/>
  <c r="E103" i="10"/>
  <c r="D103" i="10"/>
  <c r="C103" i="10" s="1"/>
  <c r="H102" i="10"/>
  <c r="C102" i="10"/>
  <c r="H101" i="10"/>
  <c r="C101" i="10"/>
  <c r="H100" i="10"/>
  <c r="C100" i="10"/>
  <c r="H99" i="10"/>
  <c r="C99" i="10"/>
  <c r="H98" i="10"/>
  <c r="C98" i="10"/>
  <c r="H97" i="10"/>
  <c r="C97" i="10"/>
  <c r="H96" i="10"/>
  <c r="C96" i="10"/>
  <c r="L95" i="10"/>
  <c r="L83" i="10" s="1"/>
  <c r="K95" i="10"/>
  <c r="J95" i="10"/>
  <c r="G95" i="10"/>
  <c r="F95" i="10"/>
  <c r="E95" i="10"/>
  <c r="D95" i="10"/>
  <c r="H94" i="10"/>
  <c r="C94" i="10"/>
  <c r="H93" i="10"/>
  <c r="C93" i="10"/>
  <c r="H92" i="10"/>
  <c r="C92" i="10"/>
  <c r="H91" i="10"/>
  <c r="C91" i="10"/>
  <c r="H90" i="10"/>
  <c r="C90" i="10"/>
  <c r="L89" i="10"/>
  <c r="K89" i="10"/>
  <c r="J89" i="10"/>
  <c r="G89" i="10"/>
  <c r="F89" i="10"/>
  <c r="E89" i="10"/>
  <c r="D89" i="10"/>
  <c r="H88" i="10"/>
  <c r="C88" i="10"/>
  <c r="H87" i="10"/>
  <c r="C87" i="10"/>
  <c r="H86" i="10"/>
  <c r="C86" i="10"/>
  <c r="C85" i="10"/>
  <c r="L84" i="10"/>
  <c r="K84" i="10"/>
  <c r="J84" i="10"/>
  <c r="G84" i="10"/>
  <c r="G83" i="10" s="1"/>
  <c r="F84" i="10"/>
  <c r="E84" i="10"/>
  <c r="D84" i="10"/>
  <c r="C84" i="10"/>
  <c r="E83" i="10"/>
  <c r="H82" i="10"/>
  <c r="C82" i="10"/>
  <c r="H81" i="10"/>
  <c r="C81" i="10"/>
  <c r="L80" i="10"/>
  <c r="K80" i="10"/>
  <c r="J80" i="10"/>
  <c r="I80" i="10"/>
  <c r="H80" i="10" s="1"/>
  <c r="G80" i="10"/>
  <c r="F80" i="10"/>
  <c r="E80" i="10"/>
  <c r="D80" i="10"/>
  <c r="H79" i="10"/>
  <c r="C79" i="10"/>
  <c r="H78" i="10"/>
  <c r="C78" i="10"/>
  <c r="L77" i="10"/>
  <c r="L76" i="10" s="1"/>
  <c r="L75" i="10" s="1"/>
  <c r="K77" i="10"/>
  <c r="J77" i="10"/>
  <c r="I77" i="10"/>
  <c r="G77" i="10"/>
  <c r="F77" i="10"/>
  <c r="E77" i="10"/>
  <c r="D77" i="10"/>
  <c r="C77" i="10" s="1"/>
  <c r="K76" i="10"/>
  <c r="J76" i="10"/>
  <c r="G76" i="10"/>
  <c r="F76" i="10"/>
  <c r="H74" i="10"/>
  <c r="C74" i="10"/>
  <c r="H73" i="10"/>
  <c r="C73" i="10"/>
  <c r="H72" i="10"/>
  <c r="C72" i="10"/>
  <c r="C71" i="10"/>
  <c r="H70" i="10"/>
  <c r="C70" i="10"/>
  <c r="L69" i="10"/>
  <c r="L67" i="10" s="1"/>
  <c r="L53" i="10" s="1"/>
  <c r="L52" i="10" s="1"/>
  <c r="K69" i="10"/>
  <c r="J69" i="10"/>
  <c r="J67" i="10" s="1"/>
  <c r="G69" i="10"/>
  <c r="F69" i="10"/>
  <c r="F67" i="10" s="1"/>
  <c r="E69" i="10"/>
  <c r="E67" i="10" s="1"/>
  <c r="D69" i="10"/>
  <c r="C68" i="10"/>
  <c r="K67" i="10"/>
  <c r="G67" i="10"/>
  <c r="H66" i="10"/>
  <c r="C66" i="10"/>
  <c r="H65" i="10"/>
  <c r="C65" i="10"/>
  <c r="H64" i="10"/>
  <c r="C64" i="10"/>
  <c r="H63" i="10"/>
  <c r="C63" i="10"/>
  <c r="H62" i="10"/>
  <c r="C62" i="10"/>
  <c r="H61" i="10"/>
  <c r="C61" i="10"/>
  <c r="H60" i="10"/>
  <c r="C60" i="10"/>
  <c r="H59" i="10"/>
  <c r="C59" i="10"/>
  <c r="L58" i="10"/>
  <c r="K58" i="10"/>
  <c r="J58" i="10"/>
  <c r="I58" i="10"/>
  <c r="H58" i="10" s="1"/>
  <c r="G58" i="10"/>
  <c r="F58" i="10"/>
  <c r="E58" i="10"/>
  <c r="D58" i="10"/>
  <c r="H57" i="10"/>
  <c r="C57" i="10"/>
  <c r="H56" i="10"/>
  <c r="C56" i="10"/>
  <c r="L55" i="10"/>
  <c r="L54" i="10" s="1"/>
  <c r="K55" i="10"/>
  <c r="K54" i="10" s="1"/>
  <c r="K53" i="10" s="1"/>
  <c r="J55" i="10"/>
  <c r="I55" i="10"/>
  <c r="H55" i="10" s="1"/>
  <c r="G55" i="10"/>
  <c r="F55" i="10"/>
  <c r="E55" i="10"/>
  <c r="C55" i="10" s="1"/>
  <c r="D55" i="10"/>
  <c r="D54" i="10" s="1"/>
  <c r="J54" i="10"/>
  <c r="J53" i="10" s="1"/>
  <c r="G54" i="10"/>
  <c r="F54" i="10"/>
  <c r="E54" i="10"/>
  <c r="C54" i="10" s="1"/>
  <c r="G53" i="10"/>
  <c r="H47" i="10"/>
  <c r="C47" i="10"/>
  <c r="H46" i="10"/>
  <c r="C46" i="10"/>
  <c r="L45" i="10"/>
  <c r="G45" i="10"/>
  <c r="C45" i="10"/>
  <c r="H44" i="10"/>
  <c r="C44" i="10"/>
  <c r="K43" i="10"/>
  <c r="J43" i="10"/>
  <c r="I43" i="10"/>
  <c r="H43" i="10" s="1"/>
  <c r="F43" i="10"/>
  <c r="E43" i="10"/>
  <c r="D43" i="10"/>
  <c r="C43" i="10" s="1"/>
  <c r="H42" i="10"/>
  <c r="C42" i="10"/>
  <c r="I41" i="10"/>
  <c r="H41" i="10" s="1"/>
  <c r="D41" i="10"/>
  <c r="C41" i="10"/>
  <c r="H40" i="10"/>
  <c r="C40" i="10"/>
  <c r="H39" i="10"/>
  <c r="C39" i="10"/>
  <c r="H38" i="10"/>
  <c r="C38" i="10"/>
  <c r="H37" i="10"/>
  <c r="C37" i="10"/>
  <c r="K36" i="10"/>
  <c r="H36" i="10" s="1"/>
  <c r="F36" i="10"/>
  <c r="C36" i="10"/>
  <c r="H35" i="10"/>
  <c r="C35" i="10"/>
  <c r="H34" i="10"/>
  <c r="C34" i="10"/>
  <c r="K33" i="10"/>
  <c r="H33" i="10" s="1"/>
  <c r="F33" i="10"/>
  <c r="C33" i="10"/>
  <c r="H32" i="10"/>
  <c r="C32" i="10"/>
  <c r="K31" i="10"/>
  <c r="H31" i="10"/>
  <c r="F31" i="10"/>
  <c r="F26" i="10" s="1"/>
  <c r="H30" i="10"/>
  <c r="C30" i="10"/>
  <c r="H29" i="10"/>
  <c r="C29" i="10"/>
  <c r="H28" i="10"/>
  <c r="C28" i="10"/>
  <c r="K27" i="10"/>
  <c r="H27" i="10" s="1"/>
  <c r="F27" i="10"/>
  <c r="C27" i="10"/>
  <c r="K26" i="10"/>
  <c r="H25" i="10"/>
  <c r="C25" i="10"/>
  <c r="C24" i="10"/>
  <c r="H23" i="10"/>
  <c r="C23" i="10"/>
  <c r="H22" i="10"/>
  <c r="C22" i="10"/>
  <c r="L21" i="10"/>
  <c r="L289" i="10" s="1"/>
  <c r="L288" i="10" s="1"/>
  <c r="K21" i="10"/>
  <c r="K289" i="10" s="1"/>
  <c r="K288" i="10" s="1"/>
  <c r="J21" i="10"/>
  <c r="J289" i="10" s="1"/>
  <c r="J288" i="10" s="1"/>
  <c r="I21" i="10"/>
  <c r="H21" i="10" s="1"/>
  <c r="G21" i="10"/>
  <c r="G289" i="10" s="1"/>
  <c r="G288" i="10" s="1"/>
  <c r="F21" i="10"/>
  <c r="F289" i="10" s="1"/>
  <c r="F288" i="10" s="1"/>
  <c r="E21" i="10"/>
  <c r="E289" i="10" s="1"/>
  <c r="E288" i="10" s="1"/>
  <c r="D21" i="10"/>
  <c r="L20" i="10"/>
  <c r="J20" i="10"/>
  <c r="G20" i="10"/>
  <c r="E20" i="10"/>
  <c r="H289" i="10" l="1"/>
  <c r="H77" i="10"/>
  <c r="I76" i="10"/>
  <c r="H145" i="10"/>
  <c r="I144" i="10"/>
  <c r="H144" i="10" s="1"/>
  <c r="C281" i="10"/>
  <c r="F269" i="10"/>
  <c r="H283" i="10"/>
  <c r="C290" i="10"/>
  <c r="D20" i="10"/>
  <c r="D289" i="10"/>
  <c r="D288" i="10" s="1"/>
  <c r="C21" i="10"/>
  <c r="C289" i="10" s="1"/>
  <c r="C288" i="10" s="1"/>
  <c r="E53" i="10"/>
  <c r="F53" i="10"/>
  <c r="C58" i="10"/>
  <c r="H68" i="10"/>
  <c r="I67" i="10"/>
  <c r="H67" i="10" s="1"/>
  <c r="H71" i="10"/>
  <c r="I69" i="10"/>
  <c r="H69" i="10" s="1"/>
  <c r="G75" i="10"/>
  <c r="G286" i="10" s="1"/>
  <c r="E76" i="10"/>
  <c r="E75" i="10" s="1"/>
  <c r="C80" i="10"/>
  <c r="J83" i="10"/>
  <c r="H85" i="10"/>
  <c r="I84" i="10"/>
  <c r="C89" i="10"/>
  <c r="I89" i="10"/>
  <c r="H89" i="10" s="1"/>
  <c r="C130" i="10"/>
  <c r="G130" i="10"/>
  <c r="H152" i="10"/>
  <c r="I151" i="10"/>
  <c r="H151" i="10" s="1"/>
  <c r="H199" i="10"/>
  <c r="I198" i="10"/>
  <c r="C205" i="10"/>
  <c r="D204" i="10"/>
  <c r="C204" i="10" s="1"/>
  <c r="H123" i="10"/>
  <c r="I122" i="10"/>
  <c r="H122" i="10" s="1"/>
  <c r="H142" i="10"/>
  <c r="I141" i="10"/>
  <c r="H141" i="10" s="1"/>
  <c r="C252" i="10"/>
  <c r="E251" i="10"/>
  <c r="C251" i="10" s="1"/>
  <c r="I289" i="10"/>
  <c r="I288" i="10" s="1"/>
  <c r="C26" i="10"/>
  <c r="C69" i="10"/>
  <c r="J75" i="10"/>
  <c r="J52" i="10" s="1"/>
  <c r="J51" i="10" s="1"/>
  <c r="K83" i="10"/>
  <c r="H132" i="10"/>
  <c r="I131" i="10"/>
  <c r="C136" i="10"/>
  <c r="I136" i="10"/>
  <c r="H136" i="10" s="1"/>
  <c r="C160" i="10"/>
  <c r="D173" i="10"/>
  <c r="C95" i="10"/>
  <c r="D83" i="10"/>
  <c r="F20" i="10"/>
  <c r="K20" i="10"/>
  <c r="H26" i="10"/>
  <c r="C31" i="10"/>
  <c r="H45" i="10"/>
  <c r="I54" i="10"/>
  <c r="K75" i="10"/>
  <c r="K52" i="10" s="1"/>
  <c r="K51" i="10" s="1"/>
  <c r="F83" i="10"/>
  <c r="F75" i="10" s="1"/>
  <c r="H113" i="10"/>
  <c r="I112" i="10"/>
  <c r="H112" i="10" s="1"/>
  <c r="F174" i="10"/>
  <c r="F173" i="10" s="1"/>
  <c r="C175" i="10"/>
  <c r="D187" i="10"/>
  <c r="C188" i="10"/>
  <c r="F194" i="10"/>
  <c r="C235" i="10"/>
  <c r="D231" i="10"/>
  <c r="D67" i="10"/>
  <c r="D76" i="10"/>
  <c r="I95" i="10"/>
  <c r="H95" i="10" s="1"/>
  <c r="I116" i="10"/>
  <c r="H116" i="10" s="1"/>
  <c r="I160" i="10"/>
  <c r="H160" i="10" s="1"/>
  <c r="I166" i="10"/>
  <c r="E173" i="10"/>
  <c r="I184" i="10"/>
  <c r="H184" i="10" s="1"/>
  <c r="H189" i="10"/>
  <c r="I188" i="10"/>
  <c r="K230" i="10"/>
  <c r="K194" i="10" s="1"/>
  <c r="H242" i="10"/>
  <c r="I238" i="10"/>
  <c r="H238" i="10" s="1"/>
  <c r="D259" i="10"/>
  <c r="C259" i="10" s="1"/>
  <c r="H261" i="10"/>
  <c r="I260" i="10"/>
  <c r="D270" i="10"/>
  <c r="H288" i="10"/>
  <c r="C165" i="10"/>
  <c r="K187" i="10"/>
  <c r="H192" i="10"/>
  <c r="I191" i="10"/>
  <c r="H191" i="10" s="1"/>
  <c r="C196" i="10"/>
  <c r="D195" i="10"/>
  <c r="H209" i="10"/>
  <c r="I205" i="10"/>
  <c r="H220" i="10"/>
  <c r="I216" i="10"/>
  <c r="H216" i="10" s="1"/>
  <c r="E231" i="10"/>
  <c r="E230" i="10" s="1"/>
  <c r="C233" i="10"/>
  <c r="H268" i="10"/>
  <c r="I264" i="10"/>
  <c r="H264" i="10" s="1"/>
  <c r="K286" i="10"/>
  <c r="K174" i="10"/>
  <c r="K173" i="10" s="1"/>
  <c r="H175" i="10"/>
  <c r="H180" i="10"/>
  <c r="I179" i="10"/>
  <c r="C192" i="10"/>
  <c r="E191" i="10"/>
  <c r="E194" i="10"/>
  <c r="L195" i="10"/>
  <c r="L194" i="10" s="1"/>
  <c r="L51" i="10" s="1"/>
  <c r="G194" i="10"/>
  <c r="L204" i="10"/>
  <c r="G230" i="10"/>
  <c r="I246" i="10"/>
  <c r="H246" i="10" s="1"/>
  <c r="I252" i="10"/>
  <c r="H273" i="10"/>
  <c r="I272" i="10"/>
  <c r="H281" i="10"/>
  <c r="L50" i="10" l="1"/>
  <c r="L287" i="10"/>
  <c r="F286" i="10"/>
  <c r="K50" i="10"/>
  <c r="K287" i="10"/>
  <c r="J287" i="10"/>
  <c r="J50" i="10"/>
  <c r="I174" i="10"/>
  <c r="H179" i="10"/>
  <c r="I204" i="10"/>
  <c r="H204" i="10" s="1"/>
  <c r="H205" i="10"/>
  <c r="H260" i="10"/>
  <c r="I259" i="10"/>
  <c r="H259" i="10" s="1"/>
  <c r="D53" i="10"/>
  <c r="C67" i="10"/>
  <c r="C174" i="10"/>
  <c r="H131" i="10"/>
  <c r="I130" i="10"/>
  <c r="H130" i="10" s="1"/>
  <c r="H272" i="10"/>
  <c r="I270" i="10"/>
  <c r="J286" i="10"/>
  <c r="C231" i="10"/>
  <c r="D230" i="10"/>
  <c r="C230" i="10" s="1"/>
  <c r="H54" i="10"/>
  <c r="I53" i="10"/>
  <c r="L286" i="10"/>
  <c r="E187" i="10"/>
  <c r="E286" i="10" s="1"/>
  <c r="C191" i="10"/>
  <c r="C195" i="10"/>
  <c r="C187" i="10"/>
  <c r="F52" i="10"/>
  <c r="F51" i="10" s="1"/>
  <c r="C20" i="10"/>
  <c r="G52" i="10"/>
  <c r="G51" i="10" s="1"/>
  <c r="H76" i="10"/>
  <c r="H252" i="10"/>
  <c r="I251" i="10"/>
  <c r="H251" i="10" s="1"/>
  <c r="C270" i="10"/>
  <c r="D269" i="10"/>
  <c r="I187" i="10"/>
  <c r="H187" i="10" s="1"/>
  <c r="H188" i="10"/>
  <c r="H166" i="10"/>
  <c r="I165" i="10"/>
  <c r="H165" i="10" s="1"/>
  <c r="D75" i="10"/>
  <c r="C75" i="10" s="1"/>
  <c r="C76" i="10"/>
  <c r="I231" i="10"/>
  <c r="C83" i="10"/>
  <c r="C173" i="10"/>
  <c r="H198" i="10"/>
  <c r="I196" i="10"/>
  <c r="H84" i="10"/>
  <c r="I83" i="10"/>
  <c r="H83" i="10" s="1"/>
  <c r="E52" i="10"/>
  <c r="E51" i="10" s="1"/>
  <c r="D194" i="10" l="1"/>
  <c r="C194" i="10" s="1"/>
  <c r="D52" i="10"/>
  <c r="C53" i="10"/>
  <c r="G50" i="10"/>
  <c r="G287" i="10"/>
  <c r="C269" i="10"/>
  <c r="D286" i="10"/>
  <c r="I75" i="10"/>
  <c r="H75" i="10" s="1"/>
  <c r="H53" i="10"/>
  <c r="E287" i="10"/>
  <c r="E50" i="10"/>
  <c r="I195" i="10"/>
  <c r="H196" i="10"/>
  <c r="H231" i="10"/>
  <c r="I230" i="10"/>
  <c r="H230" i="10" s="1"/>
  <c r="F50" i="10"/>
  <c r="F287" i="10"/>
  <c r="I269" i="10"/>
  <c r="H270" i="10"/>
  <c r="I173" i="10"/>
  <c r="H173" i="10" s="1"/>
  <c r="H174" i="10"/>
  <c r="H269" i="10" l="1"/>
  <c r="I286" i="10"/>
  <c r="I52" i="10"/>
  <c r="C286" i="10"/>
  <c r="D51" i="10"/>
  <c r="C52" i="10"/>
  <c r="H195" i="10"/>
  <c r="I194" i="10"/>
  <c r="H194" i="10" s="1"/>
  <c r="H52" i="10" l="1"/>
  <c r="I51" i="10"/>
  <c r="D287" i="10"/>
  <c r="C287" i="10" s="1"/>
  <c r="D50" i="10"/>
  <c r="C50" i="10" s="1"/>
  <c r="C51" i="10"/>
  <c r="H286" i="10"/>
  <c r="I287" i="10" l="1"/>
  <c r="H287" i="10" s="1"/>
  <c r="I24" i="10"/>
  <c r="H51" i="10"/>
  <c r="I50" i="10"/>
  <c r="H50" i="10" s="1"/>
  <c r="H24" i="10" l="1"/>
  <c r="I20" i="10"/>
  <c r="H20" i="10" s="1"/>
</calcChain>
</file>

<file path=xl/sharedStrings.xml><?xml version="1.0" encoding="utf-8"?>
<sst xmlns="http://schemas.openxmlformats.org/spreadsheetml/2006/main" count="39587" uniqueCount="675">
  <si>
    <t>Tāme Nr. 09.1.2.</t>
  </si>
  <si>
    <t>IEŅĒMUMU UN IZDEVUMU TĀME 2018.GADAM</t>
  </si>
  <si>
    <t>Budžeta finansēta institūcija</t>
  </si>
  <si>
    <t>Jūrmalas pilsētas dome</t>
  </si>
  <si>
    <t>Reģistrācijas Nr.</t>
  </si>
  <si>
    <t>90000056357</t>
  </si>
  <si>
    <t>Adrese</t>
  </si>
  <si>
    <t>Jūrmala, Jomas iela 1/5</t>
  </si>
  <si>
    <t>Funkcionālās klasifikācijas kods</t>
  </si>
  <si>
    <t>09.210</t>
  </si>
  <si>
    <t>Programma</t>
  </si>
  <si>
    <t>Centralizētie pasākumi vispārējās izglītības jomā</t>
  </si>
  <si>
    <t>Konta Nr.</t>
  </si>
  <si>
    <t>pamatbudžetam</t>
  </si>
  <si>
    <t>LV84PARX0002484572001</t>
  </si>
  <si>
    <t>Valsts budžeta transfertiem</t>
  </si>
  <si>
    <t>projektiem</t>
  </si>
  <si>
    <t>maksas pakalpojumiem</t>
  </si>
  <si>
    <t>ziedojumiem, dāvinājumiem</t>
  </si>
  <si>
    <t>Budžeta klasifikācijas                                                         kods</t>
  </si>
  <si>
    <t>Rādītāju nosaukumi</t>
  </si>
  <si>
    <t>Iestādes pieprasījums 2018.gadam</t>
  </si>
  <si>
    <t>Izdevumu tāme 2018.gadam</t>
  </si>
  <si>
    <t>Kopā</t>
  </si>
  <si>
    <t>Pamatbudžets</t>
  </si>
  <si>
    <t>Valsts un citu pašvaldību (iestāžu) budžeta transferti</t>
  </si>
  <si>
    <t>Maksas pakalpojumi</t>
  </si>
  <si>
    <t>Ziedojumi, dāvinājumi</t>
  </si>
  <si>
    <t>1</t>
  </si>
  <si>
    <t xml:space="preserve">  I   IEŅĒMUMI</t>
  </si>
  <si>
    <t>Ieņēmumi pavisam kopā, t.sk.:</t>
  </si>
  <si>
    <t>Atlikums gada sākumā, t.sk:</t>
  </si>
  <si>
    <t>F21010000   kasē</t>
  </si>
  <si>
    <t>F22010000 bankā</t>
  </si>
  <si>
    <t>Pašvaldības un tās iestāžu savstarpējie transferti</t>
  </si>
  <si>
    <t>X</t>
  </si>
  <si>
    <t>Ieņēmumi no citiem avotiem saskaņā ar noslēgtajiem līgumiem</t>
  </si>
  <si>
    <t>Ieņēmumi no iestāžu sniegtajiem maksas pakalpojumiem un citi pašu ieņēmumi</t>
  </si>
  <si>
    <t>Maksa par izglītības pakalpojumiem</t>
  </si>
  <si>
    <t>Mācību maksa</t>
  </si>
  <si>
    <t>Ieņēmumi no vecāku maksām</t>
  </si>
  <si>
    <t>Pārējie ieņēmumi par izglītības pakalpojumiem</t>
  </si>
  <si>
    <t>Ieņēmumi par dokumentu izsniegšanu un kancelejas pakalpojumiem</t>
  </si>
  <si>
    <t>Ieņēmumi par pārējo dokumentu izsniegšanu un pārēejiem kancelejas pakalpojumiem</t>
  </si>
  <si>
    <t>Ieņēmumi par nomu un īri</t>
  </si>
  <si>
    <t>Ieņēmumi par telpu nomu</t>
  </si>
  <si>
    <t>Ieņēmumi no kustamā īpašuma iznomāšanas</t>
  </si>
  <si>
    <t>Ieņēmumi par pārējiem sniegtajiem maksas pakalpojumiem</t>
  </si>
  <si>
    <t>Maksa par personu uzturēšanos sociālās aprūpes iestādēs</t>
  </si>
  <si>
    <t>Ieņēmumi par biļešu realizāciju</t>
  </si>
  <si>
    <t>Ieņēmumi par projektu realizāciju</t>
  </si>
  <si>
    <t>Citi ieņēmumi par maksas pakalpojumiem</t>
  </si>
  <si>
    <t>Pārējie šajā klasifikācijā iepriekš neklasificētie ieņēmumi</t>
  </si>
  <si>
    <t>Pārējie iepriekš neklasificētie īpašiem mērķiem noteiktie ieņēmumi</t>
  </si>
  <si>
    <t>Citi iepriekš neklasificētie pašu ieņēmumi</t>
  </si>
  <si>
    <t>Pārējie iepriekš neklasificētie pašu ieņēmumi</t>
  </si>
  <si>
    <t>Saņemtie ziedojumi un dāvinājumi</t>
  </si>
  <si>
    <t>Juridisku personu ziedojumi un dāvinājumi naudā</t>
  </si>
  <si>
    <t>Fizisko personu ziedojumi un dāvinājumi naudā</t>
  </si>
  <si>
    <t xml:space="preserve">  I I     IZDEVUMI</t>
  </si>
  <si>
    <t>Izdevumi pavisam kopā, t.sk.</t>
  </si>
  <si>
    <t>Izdevumi (uzturēšanas izdevumi+izdevumi kapitālieguldījumiem)</t>
  </si>
  <si>
    <t>Uzturēšanas izdevumi kopā (1000; 2000; 3000; 4000)</t>
  </si>
  <si>
    <t>Atlīdzība</t>
  </si>
  <si>
    <t xml:space="preserve">Atalgojums  </t>
  </si>
  <si>
    <t>Mēnešalga</t>
  </si>
  <si>
    <t>Deputātu mēnešalga</t>
  </si>
  <si>
    <t>Pārējo darbinieku mēnešalga (darba alga)</t>
  </si>
  <si>
    <t>Piemaksas, prēmijas un naudas balvas</t>
  </si>
  <si>
    <t>Piemaksa par nakts darbu</t>
  </si>
  <si>
    <t>Samaksa par virsstundu darbu un darbu svētku dienās</t>
  </si>
  <si>
    <t>Piemaksa par darbu īpašos apstākļos, speciālās piemaksas</t>
  </si>
  <si>
    <t>Piemaksa par personisko darba ieguldījumu un darba kvalitāti</t>
  </si>
  <si>
    <t>Piemaksa par papildu darbu</t>
  </si>
  <si>
    <t>Prēmijas un naudas balvas</t>
  </si>
  <si>
    <t>Citas normatīvajos aktos noteiktās piemaksas, kas nav iepriekš klasificētas</t>
  </si>
  <si>
    <t>Atalgojums fiziskajām personām uz tiesiskās attiecības regulējošu dokumentu pamata</t>
  </si>
  <si>
    <t>Darba devēja valsts soc. apdroš. obl. iemaksas, pabalsti un kompensācijas</t>
  </si>
  <si>
    <t>Darba devēja valsts sociālās apdrošin. obligātās iemaksas</t>
  </si>
  <si>
    <t>Darba devēja pabalsti, kompensācijas un citi maksājumi</t>
  </si>
  <si>
    <t>Darba devēja pabalsti un kompensācijas, no kuriem aprēķina iedzīvotāju ienākuma nodokli un valsts soc. apdroš. obl. iemaksas</t>
  </si>
  <si>
    <t>Mācību maksas kompensācija</t>
  </si>
  <si>
    <t>Uzturdevas kompensācija</t>
  </si>
  <si>
    <t>Darba devēja izdevumi veselības, dzīvības un nelaimes gadījumu apdrošināšanai</t>
  </si>
  <si>
    <t>Darba devēja pabalsti un kompensācijas, no kā neaprēķina iedzīvotāju ienākuma nodokli un valsts soc. apdroš. obl. Iemaksas</t>
  </si>
  <si>
    <t>Preces un pakalpojumi</t>
  </si>
  <si>
    <t>Mācību, darba un dienesta komandējumi, darba braucieni</t>
  </si>
  <si>
    <t>Iekšzemes mācību, darba un dienesta komandējumi, darba braucieni</t>
  </si>
  <si>
    <t>Dienas nauda</t>
  </si>
  <si>
    <t>Pārējie komandējumu un darba braucienu izdevumi</t>
  </si>
  <si>
    <t xml:space="preserve">Ārvalstu mācību, darba un dienesta komandējumi, darba braucieni </t>
  </si>
  <si>
    <t>Pakalpojumi</t>
  </si>
  <si>
    <t>Pasta, telefona un citi sakaru pakalpojumi</t>
  </si>
  <si>
    <t>Valsts nozīmes datu pārraides tīkla pakalpojumi</t>
  </si>
  <si>
    <t>Telefona abonēšanas maksa, vietējo un tālsarunu apmaksa, interneta pakalpojumu sniedzēju apmaksa</t>
  </si>
  <si>
    <t>Mobilā telefona abonēšanas maksas un sarunu apmaksa</t>
  </si>
  <si>
    <t>Pārējie sakaru pakalpojumi</t>
  </si>
  <si>
    <t>Izdevumi par komunālajiem pakalpojumiem</t>
  </si>
  <si>
    <t>Izdevumi par siltumenerģiju, tai skaitā apkuri</t>
  </si>
  <si>
    <t>Izdevumi par ūdeni un kanalizāciju</t>
  </si>
  <si>
    <t>Izdevumi par elektroenerģiju</t>
  </si>
  <si>
    <t>Izdevumi par atkritumu savākšanu, izvešanu no apdzīvotām vietām un teritorijām ārpus apdzīvotām vietām un atkritumu utilizāciju</t>
  </si>
  <si>
    <t>Izdevumi par pārējiem komunālajiem pakalpojumiem</t>
  </si>
  <si>
    <t>Iestādes administratīvie izdevumi un ar iestādes darbības nodrošināšanu saistītie izdevumi</t>
  </si>
  <si>
    <t>Administratīvie izdevumi un sabiedriskās attiecības</t>
  </si>
  <si>
    <t>Auditoru, tulku pakalpojumi, izdevumi par iestāžu pasūtītajiem pētījumiem</t>
  </si>
  <si>
    <t>Izdevumi par transporta pakalpojumiem</t>
  </si>
  <si>
    <t>Normatīvajos aktos noteiktie darba devēja veselības izdevumi darba ņēmējiem</t>
  </si>
  <si>
    <t>Izdevumi par saņemtajiem apmācību pakalpojumiem</t>
  </si>
  <si>
    <t>Bankas komisija, pakalpojumi</t>
  </si>
  <si>
    <t xml:space="preserve">Pārējie iestādes administratīvie izdevumi </t>
  </si>
  <si>
    <t>Remontdarbi un iestāžu uzturēšanas pakalpojumi (izņemot kapitālo remontu)</t>
  </si>
  <si>
    <t>Ēku, būvju un telpu kārtējais remonts</t>
  </si>
  <si>
    <t>Transportlīdzekļu uzturēšana un remonts</t>
  </si>
  <si>
    <t>Iekārtas, inventāra un aparatūras remonts, tehniskā apkalpošana</t>
  </si>
  <si>
    <t>Nekustamā īpašuma uzturēšana</t>
  </si>
  <si>
    <t>Autoceļu un ielu pārvaldīšana un uzturēšana</t>
  </si>
  <si>
    <t>Apdrošināšanas izdevumi</t>
  </si>
  <si>
    <t>Profesionālās darbības civiltiesiskās atbildības apdrošināšanas izdevumi</t>
  </si>
  <si>
    <t>Pārējie remontdarbu un iestāžu uzturēšanas pakalpojumi</t>
  </si>
  <si>
    <t>Informācijas tehnoloģijas pakalpojumi</t>
  </si>
  <si>
    <t>Informācijas sistēmas uzturēšana</t>
  </si>
  <si>
    <t>Informācijas sistēmas licenču nomas izdevumi</t>
  </si>
  <si>
    <t>Pārējie informācijas tehnoloģiju pakalpojumi</t>
  </si>
  <si>
    <t>Īre un noma</t>
  </si>
  <si>
    <t>Ēku, telpu īre un noma</t>
  </si>
  <si>
    <t>Transportlīdzekļu noma</t>
  </si>
  <si>
    <t>Zemes noma</t>
  </si>
  <si>
    <t>Iekārtu, aparatūras un inventāra īre un noma</t>
  </si>
  <si>
    <t>Pārējā noma</t>
  </si>
  <si>
    <t>Citi pakalpojumi</t>
  </si>
  <si>
    <t>Izdevumi par tiesvedības darbiem</t>
  </si>
  <si>
    <t>Ar brīvprātīgā darba veikšanu saistītie izdevumi</t>
  </si>
  <si>
    <t>Pašvaldību līdzekļi neparedzētiem gadījumiem</t>
  </si>
  <si>
    <t>Izdevumi juridiskās palīdzības sniedzējiem un zvērinātiem tiesu izpildītājiem</t>
  </si>
  <si>
    <t>Pārējie iepriekš neklasificētie pakalpojumu veidi</t>
  </si>
  <si>
    <t>Maksājumi par saņemtajiem finanšu pakalpojumiem</t>
  </si>
  <si>
    <t>Maksājumi par pašvaldību parāda apkalpošanu</t>
  </si>
  <si>
    <t>Krājumi, materiāli, energoresursi, preces, biroja preces un inventārs, kurus neuzskaita kodā 5000</t>
  </si>
  <si>
    <t>Izdevumi par precēm iestādes darbības nodrošināšanai</t>
  </si>
  <si>
    <t xml:space="preserve">Biroja preces </t>
  </si>
  <si>
    <t>Inventārs</t>
  </si>
  <si>
    <t>Spectērpi</t>
  </si>
  <si>
    <t>Izdevumi par precēm iestādes administratīvās darbības nodrošināšanai un sabiedrisko attiecību īstenošanai</t>
  </si>
  <si>
    <t>Kurināmais un enerģētiskie  materiāli</t>
  </si>
  <si>
    <t>Kurināmais</t>
  </si>
  <si>
    <t>Degviela</t>
  </si>
  <si>
    <t>Pārējie enerģētiskie materiāli</t>
  </si>
  <si>
    <t>Materiāli un izejvielas palīgražošanai</t>
  </si>
  <si>
    <t>Zāles, ķimikālijas, laboratorijas preces, medicīniskās ierīces, medicīniskie instrumenti, laboratorijas dzīvnieki un to uzturēšana</t>
  </si>
  <si>
    <t>Zāles, ķimikālijas, laboratorijas preces</t>
  </si>
  <si>
    <t>Medicīnas instrumenti, laboratorijas dzīvnieki un to uzturēšana</t>
  </si>
  <si>
    <t>Kārtējā remonta un iestāžu uzturēšanas materiāli</t>
  </si>
  <si>
    <t>Remontmateriāli</t>
  </si>
  <si>
    <t>Saimniecības materiāli</t>
  </si>
  <si>
    <t>Elektroiekārtu remonta un uzturēšanas materiāli</t>
  </si>
  <si>
    <t>Transportlīdzekļu uzturēšana un remontmateriāli</t>
  </si>
  <si>
    <t>Datortehnikas remonta un uzturēšanas materiāli</t>
  </si>
  <si>
    <t>Pārējās kārtējo remontu materiālu izmaksas</t>
  </si>
  <si>
    <t>Valsts un pašvaldību aprūpē un apgādē esošo personu uzturēšana</t>
  </si>
  <si>
    <t>Mīkstais inventārs</t>
  </si>
  <si>
    <t>Virtuves inventārs, trauki un galda piederumi</t>
  </si>
  <si>
    <t>Ēdināšanas izdevumi</t>
  </si>
  <si>
    <t>Formas tērpi un speciālais apģērbs</t>
  </si>
  <si>
    <t>Uzturdevas kompensācija naudā</t>
  </si>
  <si>
    <t>Apdrošināšanas izdevumi veselības, dzīvības un nelaimes gadījumu apdrošināšanai</t>
  </si>
  <si>
    <t>Pārējie valsts un pašvaldību aprūpē un apgādē esošo personu uzturēšanas izdevumi, kuri nav minēti citos koda 2360 apakškodos</t>
  </si>
  <si>
    <t>Mācību līdzekļi un materiāli</t>
  </si>
  <si>
    <t>Specifiskie materiāli un inventārs</t>
  </si>
  <si>
    <t>Munīcija</t>
  </si>
  <si>
    <t>Pārējie specifiskas lietošanas materiāli un inventārs</t>
  </si>
  <si>
    <t>Pārējās preces</t>
  </si>
  <si>
    <t>Izdevumi periodikas iegādei</t>
  </si>
  <si>
    <t>Budžeta iestāžu nodokļu, nodevu un naudas sodu maksājumi</t>
  </si>
  <si>
    <t>Budžeta iestāžu nodokļu maksājumi</t>
  </si>
  <si>
    <t>Budžeta iestāžu pievienotās vērtības nodokļa maksājumi</t>
  </si>
  <si>
    <t>Budžeta iestāžu nekustamā īpašuma nodokļa (t.sk. zemes nodokļa parāda) maksājumi budžetā</t>
  </si>
  <si>
    <t>Budžeta iestāžu dabas resursu nodokļa maksājumi</t>
  </si>
  <si>
    <t>Pārējie budžeta iestāžu pārskaitītie nodokļi un nodevas</t>
  </si>
  <si>
    <t>Budžeta iestāžu naudas sodu maksājumi</t>
  </si>
  <si>
    <t>Pakalpojumi, kurus budžeta iestādes apmaksā noteikto funkciju ietvaros, kas nav iestādes administratīvie izdevumi</t>
  </si>
  <si>
    <t>Subsīdijas un dotācijas</t>
  </si>
  <si>
    <t>Subsīdijas un dotācijas komersantiem, biedrībām un nodibinājumiem</t>
  </si>
  <si>
    <t>Valsts un pašvaldību budžeta dotācija komersantiem, biedrībām un nodibinājumiem un fiziskām personām</t>
  </si>
  <si>
    <t>Valsts un pašvaldību budžeta dotācija valsts un pašvaldību komersantiem</t>
  </si>
  <si>
    <t>Valsts un pašvaldību budžeta dotācija komersantiem, ostām un speciālajām ekonomiskajām zonām</t>
  </si>
  <si>
    <t>Valsts un pašvaldību budžeta dotācija biedrībām un nodibinājumiem</t>
  </si>
  <si>
    <t>Subsīdijas un dotācijas komersantiem, biedrībām un nodibinājumiem, ostām un speciālajām ekonomiskajām zonām Eiropas Savienības politiku instrumentu un pārējās ārvalstu finanšu palīdzības līdzfinansēto projektu un (vai) pasākumu ietvaros</t>
  </si>
  <si>
    <t>Subsīdijas un dotācijas biedrībām un nodibinājumiem Eiropas Savienības politiku instrumentu un pārējās ārvalstu finanšu palīdzības līdzfinansētajiem projektiem (pasākumiem)</t>
  </si>
  <si>
    <t>Subsīdijas un dotācijas komersantiem, ostām un speciālajām ekonomiskajām zonām Eiropas Savienības politiku instrumentu un pārējās ārvalstu finanšu palīdzības līdzfinansētajiem projektiem (pasākumiem)</t>
  </si>
  <si>
    <t>Atmaksa komersantiem, ostām un speciālajām ekonomiskajām zonām par Eiropas Savienības politiku instrumentu un pārējās ārvalstu finanšu palīdzības projektu (pasākumu) īstenošanu</t>
  </si>
  <si>
    <t>Atmaksa biedrībām un nodibinājumiem par Eiropas Savienības politiku instrumentu un pārējās ārvalstu finanšu palīdzības projektu (pasākumu) īstenošanu</t>
  </si>
  <si>
    <t>Subsīdijas komersantiem sabiedriskā transporta pakalpojumu nodrošināšanai (par pasažieru regulārajiem pārvadājumiem)</t>
  </si>
  <si>
    <t>Produktu supsīdijas komersantiem sabiedriskā transporta pakalpojumu nodrošināšanai (par pasažieru regulārajiem pārvadājumiem)</t>
  </si>
  <si>
    <t>Citas ražošanas subsīdijas komersantiem sabiedriskā transporta pakalpojumu nodrošināšanai (par pasažieru regulārajiem pārvadājumiem)</t>
  </si>
  <si>
    <t>Procentu izdevumi</t>
  </si>
  <si>
    <t>Procentu maksājumi iekšzemes kredītiestādēm</t>
  </si>
  <si>
    <t>Procentu maksājumi iekšzemes finanšu institūcijām par aizņēmumiem un vērtspapīriem</t>
  </si>
  <si>
    <t>Budžeta iestāžu līzinga procentu maksājumi</t>
  </si>
  <si>
    <t>Pārējie procentu maksājumi</t>
  </si>
  <si>
    <t>Budžeta iestāžu procentu maksājumi Valsts kasei</t>
  </si>
  <si>
    <t>Budžeta iestāžu procenta maksājumi Valsts kasei, izņemot valsts sociālās apdrošināšanas speciālo budžetu</t>
  </si>
  <si>
    <t>Izdevumi kapitālieguldījumiem - kopā</t>
  </si>
  <si>
    <t>Pamatkapitāla veidošana</t>
  </si>
  <si>
    <t>Nemateriālie ieguldījumi</t>
  </si>
  <si>
    <t>Attīstības pasākumi un programmas</t>
  </si>
  <si>
    <t>Licences, koncesijas un patenti, preču zīmes un līdzīgas tiesības</t>
  </si>
  <si>
    <t>Datorprogrammas</t>
  </si>
  <si>
    <t>Pārējās licences, koncesijas un patenti, preču zīmes un tamlīdzīgas tiesības</t>
  </si>
  <si>
    <t>Pārējie nemateriālie ieguldījumi</t>
  </si>
  <si>
    <t>Nemateriālo ieguldījumu izveidošana</t>
  </si>
  <si>
    <t>Kapitālsabiedrību iegādes rezultātā iegūtā nemateriālā vērtība</t>
  </si>
  <si>
    <t>Pamatlīdzekļi</t>
  </si>
  <si>
    <t>Zeme, ēkas un būves</t>
  </si>
  <si>
    <t>Dzīvojamās ēkas</t>
  </si>
  <si>
    <t>Nedzīvojamās ēkas</t>
  </si>
  <si>
    <t>Transporta būves</t>
  </si>
  <si>
    <t>Zeme zem ēkām un būvēm</t>
  </si>
  <si>
    <t>Kultivētā zeme</t>
  </si>
  <si>
    <t>Atpūtai un izklaidei izmantojamā zeme</t>
  </si>
  <si>
    <t>Pārējā zeme</t>
  </si>
  <si>
    <t>Celtnes un būves</t>
  </si>
  <si>
    <t>Pārējais nekustamais īpašums</t>
  </si>
  <si>
    <t>Tehnoloģiskās iekārtas un mašīnas</t>
  </si>
  <si>
    <t>Pārējie pamatlīdzekļi</t>
  </si>
  <si>
    <t>Transportlīdzekļi</t>
  </si>
  <si>
    <t>Saimniecības pamatlīdzekļi</t>
  </si>
  <si>
    <t>Bibliotēku krājumi</t>
  </si>
  <si>
    <t>Izklaides, literārie un mākslas oriģināldarbi</t>
  </si>
  <si>
    <t>Antīkie un citi mākslas priekšmeti</t>
  </si>
  <si>
    <t>Citas vērtslietas</t>
  </si>
  <si>
    <t>Datortehnika, sakaru un cita biroja tehnika</t>
  </si>
  <si>
    <t>Pārējie iepriekš neklasificētie pamatlīdzekļi</t>
  </si>
  <si>
    <t>Pamatlīdzekļu izveidošana un nepabeigtā būvniecība</t>
  </si>
  <si>
    <t>Kapitālais remonts un rekonstrukcija</t>
  </si>
  <si>
    <t>Bioloģiskie un pazemes aktīvi</t>
  </si>
  <si>
    <t>Pārējie bioloģiskie un lauksaimniecības aktīvi</t>
  </si>
  <si>
    <t>Ilgtermiņa ieguldījumi nomātajos pamatlīdzekļos</t>
  </si>
  <si>
    <t>Sociālie pabalsti</t>
  </si>
  <si>
    <t>Pensijas un sociālie pabalsti naudā</t>
  </si>
  <si>
    <t>Valsts sociālās apdrošināšanas pabalsti naudā</t>
  </si>
  <si>
    <t>Valsts sociālie pabalsti naudā</t>
  </si>
  <si>
    <t>Pārējie valsts pabalsti un kompensācijas</t>
  </si>
  <si>
    <t>Valsts un pašvaldību nodarbinātības pabalsti naudā</t>
  </si>
  <si>
    <t>Bezdarbnieku pabalsts</t>
  </si>
  <si>
    <t>Bezdarbnieku stipendija</t>
  </si>
  <si>
    <t>Pašvaldību sociālā palīdzība iedzīvotājiem naudā</t>
  </si>
  <si>
    <t>Pabalsti veselības aprūpei naudā</t>
  </si>
  <si>
    <t>Pabalsti ēdināšanai naudā</t>
  </si>
  <si>
    <t>Pašvaldību vienreizējie pabalsti naudā ārkārtas situācijā</t>
  </si>
  <si>
    <t>Sociālās garantijas bāreņiem un audžuģimenēm naudā</t>
  </si>
  <si>
    <t>Pārējā sociālā palīdzība  naudā</t>
  </si>
  <si>
    <t>Pabalsts garantētā minimālā ienākumu līmeņa nodrošināšanai naudā</t>
  </si>
  <si>
    <t>Dzīvokļa pabalsti naudā</t>
  </si>
  <si>
    <t>Valsts un pašvaldību budžeta maksājumi</t>
  </si>
  <si>
    <t>Stipendijas</t>
  </si>
  <si>
    <t>Transporta izdevumu kompensācijas</t>
  </si>
  <si>
    <t>Ilgstošas sociālās aprūpes un sociālās rehabilitācijas institūciju veiktie maksājumi klientiem personiskiem izdevumiem no normatīvajos aktos noteiktajiem klientu ienākumiem, kas izmaksāti no valsts budžeta līdzekļiem</t>
  </si>
  <si>
    <t>Pārējie klasifikācijā neminētie no valsts un pašvaldību budžeta veiktie maksājumi iedzīvotājiem naudā</t>
  </si>
  <si>
    <t>Sociālie pabalsti natūrā</t>
  </si>
  <si>
    <t>Pašvaldību sociālā palīdzība iedzīvotājiem natūrā</t>
  </si>
  <si>
    <t>Pabalsti ēdināšanai natūrā</t>
  </si>
  <si>
    <t>Pašvaldības vienreizējie pabalsti natūrā ārkārtas situācijā</t>
  </si>
  <si>
    <t>Sociālās garantijas bāreņiem un audžuģimenēm natūrā</t>
  </si>
  <si>
    <t>Pārējā sociālā palīdzība  natūrā</t>
  </si>
  <si>
    <t>Atbalsta pasākumi un kompensācijas natūrā</t>
  </si>
  <si>
    <t>Dzīvokļa pabalsti natūrā</t>
  </si>
  <si>
    <t>Pārējie klasifikācijā neminētie maksājumi iedzīvotājiem natūrā un kompensācijas</t>
  </si>
  <si>
    <t>Pašvaldības pirktie sociālie pakalpojumi  iedzīvotājiem</t>
  </si>
  <si>
    <t>Samaksa par aprūpi mājās</t>
  </si>
  <si>
    <t>Samaksa par ilgstošas sociālās aprūpes un sociālās rehabilitācijas institūciju sniegtajiem pakalpojumiem</t>
  </si>
  <si>
    <t>Samaksa par pārējiem sociālajiem pakalpojumiem saskaņā ar pašvaldību saistošajiem noteikumiem</t>
  </si>
  <si>
    <t>Maksājumi iedzīvotājiem natūrā, naudas balvas, izdevumi pašvaldību brīvprātīgo iniciatīvu izpildei</t>
  </si>
  <si>
    <t>Maksājumi iedzīvotājiem natūrā</t>
  </si>
  <si>
    <t>Naudas balvas</t>
  </si>
  <si>
    <t>Izdevumi brīvprātīgo iniciatīvu izpildei</t>
  </si>
  <si>
    <t>Izsoles nodrošinājuma un citu maksājumu, kas saistīti ar dalību izsolēs, atmaksa</t>
  </si>
  <si>
    <t>Uzturēšanas izdevumu transferti, pašu resursu maksājumi, starptautiskā sadarbība</t>
  </si>
  <si>
    <t>Pašvaldību  uzturēšanas izdevumu transferti</t>
  </si>
  <si>
    <t>Pašvaldību  uzturēšanas izdevumu transferti citām pašvaldībām</t>
  </si>
  <si>
    <t>Pašvaldību uzturēšanas izdevumu iekšējie tranferti starp pašvaldības budžeta veidiem</t>
  </si>
  <si>
    <t>Pašvaldības pamatbudžeta uzturēšanas izdevumu transferts uz pašvaldības speciālo budžetu</t>
  </si>
  <si>
    <t>Pašvaldības speciālā budžeta uzturēšanas izdevumu transferts uz pašvaldības pamatbudžetu</t>
  </si>
  <si>
    <t>Pašvaldības un tās iestāžu savstarpējie uzturēšanas izdevumu transferti</t>
  </si>
  <si>
    <t>Pašvaldības  uzturēšanas izdevumu transferti uz valsts budžetu</t>
  </si>
  <si>
    <t>Pašvaldību atmaksa valsts budžetam par iepriekšējos gados saņemto, bet neizlietoto valsts budžeta transfertu uzturēšanas izdevumiem</t>
  </si>
  <si>
    <t>Pašvaldību atmaksa valsts budžetam par iepriekšējos gados saņemtajiem valsts budžeta transfertiem uzturēšanas izdevumiem Eiropas Savienības politiku instrumentu un pārējās ārvalstu finanšu palīdzības līdzfinansētajos projektos (pasākumos)</t>
  </si>
  <si>
    <t>Pašvaldību uzturēšanas izdevumu transferti (izņemot atmaksas) uz valsts budžetu</t>
  </si>
  <si>
    <t>Pašvaldības iemaksa pašvaldību finanšu izlīdzināšanas fondā</t>
  </si>
  <si>
    <t>Starptautiskā sadarbība</t>
  </si>
  <si>
    <t>Pārējie pārskaitījumi ārvalstīm</t>
  </si>
  <si>
    <t>Atlikums perioda beigās bankā, t.sk</t>
  </si>
  <si>
    <t>F22 01 00 00</t>
  </si>
  <si>
    <t>kases apgrozības līdzekļi</t>
  </si>
  <si>
    <t>F22 01 00 20</t>
  </si>
  <si>
    <t>atgriežamie līdzekļi pašvaldības budžetam</t>
  </si>
  <si>
    <t>Kontrolsumma</t>
  </si>
  <si>
    <t>Ieņēmumu pārsniegums (+) vai deficīts (-)</t>
  </si>
  <si>
    <t>Finansēšana</t>
  </si>
  <si>
    <t>F21 01 00 00</t>
  </si>
  <si>
    <t>Naudas līdzekļi</t>
  </si>
  <si>
    <t>F40 02 00 00</t>
  </si>
  <si>
    <t>Aizņēmumi</t>
  </si>
  <si>
    <t>F40 12 00 10</t>
  </si>
  <si>
    <t>Saņemtie īstermiņa aizņēmumi</t>
  </si>
  <si>
    <t>F40 12 00 20</t>
  </si>
  <si>
    <t>Saņemto īstermiņu aizņēmumu atmaksa</t>
  </si>
  <si>
    <t>F40 22 00 10</t>
  </si>
  <si>
    <t>Saņemtie vidēja termiņa aizņēmumi</t>
  </si>
  <si>
    <t>F40 22 00 20</t>
  </si>
  <si>
    <t>Saņemto vidēja termiņa aizņēmumu atmaksa</t>
  </si>
  <si>
    <t>F40 32 00 10</t>
  </si>
  <si>
    <t>Saņemtie ilgtermiņa aizņēmumi</t>
  </si>
  <si>
    <t>F40 32 00 20</t>
  </si>
  <si>
    <t>Saņemto ilgtermiņa aizņēmumu atmaksa</t>
  </si>
  <si>
    <t>F40 01 00 00</t>
  </si>
  <si>
    <t>Aizdevumi</t>
  </si>
  <si>
    <t>F55 01 00 00</t>
  </si>
  <si>
    <t>Akcijas un cita līdzdalība komersantu pašu kapitālā neskaitot kopieguldījuma fonda akcijas</t>
  </si>
  <si>
    <t>Tāme Nr. 09.1.3.</t>
  </si>
  <si>
    <t>09.100</t>
  </si>
  <si>
    <t>Pirmsskolas izglītības iestāžu labiekārtošanas pasākumi</t>
  </si>
  <si>
    <t>Tāme Nr. 09.1.4.</t>
  </si>
  <si>
    <t>Līdzfinansējums privātajām izglītības iestādēm</t>
  </si>
  <si>
    <t>Tāme Nr. 09.1.5.</t>
  </si>
  <si>
    <t>09.510</t>
  </si>
  <si>
    <t>Kultūrizglītības un vides izglītības pasākumi</t>
  </si>
  <si>
    <t>Tāme Nr. 09.1.6.</t>
  </si>
  <si>
    <t>Sporta pasākumi</t>
  </si>
  <si>
    <t>Tāme Nr. 09.1.7.</t>
  </si>
  <si>
    <t>Pasākumi kvalitatīvas un daudzveidīgas izglītības attīstībai un atbalstam</t>
  </si>
  <si>
    <t>Tāme Nr. 09.1.8.</t>
  </si>
  <si>
    <t>Pirmsskolas  izglītības iestāžu būvniecība, atjaunošana un uzlabošana</t>
  </si>
  <si>
    <t>Tāme Nr. 09.1.9.</t>
  </si>
  <si>
    <t xml:space="preserve">Sākumskolu, pamatskolu, vidusskolu būvniecība, atjaunošana un uzlabošana </t>
  </si>
  <si>
    <t>Tāme Nr. 09.1.10.</t>
  </si>
  <si>
    <t>Tāme Nr.09.1.1.</t>
  </si>
  <si>
    <t>09.810</t>
  </si>
  <si>
    <t>Iestādes uzturēšana</t>
  </si>
  <si>
    <t>LV57PARX0002484572002</t>
  </si>
  <si>
    <t>Tāmes Nr.09.2.2.</t>
  </si>
  <si>
    <t>Jūrmalas Alternatīvā skola</t>
  </si>
  <si>
    <t>90000051665</t>
  </si>
  <si>
    <t>Viestura iela 6, Jūrmala</t>
  </si>
  <si>
    <t>09.600</t>
  </si>
  <si>
    <t>Brīvpusdienu nodrošināšana</t>
  </si>
  <si>
    <t>LV94PARX0002484572015</t>
  </si>
  <si>
    <t>Tāmes Nr.09.3.2.</t>
  </si>
  <si>
    <t>Jūrmalas pilsētas Jaundubultu vidusskola</t>
  </si>
  <si>
    <t>90000051561</t>
  </si>
  <si>
    <t>Lielupes-21</t>
  </si>
  <si>
    <t>LV19PARX0002484572007</t>
  </si>
  <si>
    <t>LV82PARX0002484573007</t>
  </si>
  <si>
    <t>Tāmes Nr.09.5.2.</t>
  </si>
  <si>
    <t>Jūrmalas Valsts ģimnāzija</t>
  </si>
  <si>
    <t>90000051487</t>
  </si>
  <si>
    <t>Raiņa iela 55, Jūrmala, LV-2011</t>
  </si>
  <si>
    <t>LV73PARX0002484572005</t>
  </si>
  <si>
    <t>Tāmes Nr.09.6.2.</t>
  </si>
  <si>
    <t>90000051519</t>
  </si>
  <si>
    <t>Raiņa 118</t>
  </si>
  <si>
    <t>LV46PARX0002484572006</t>
  </si>
  <si>
    <t>LV12PARX0002484573006</t>
  </si>
  <si>
    <t>Tāmes Nr.09.7.2.</t>
  </si>
  <si>
    <t>Ķemeru pamatskola</t>
  </si>
  <si>
    <t>90009251338</t>
  </si>
  <si>
    <t>Tukuma iela 10</t>
  </si>
  <si>
    <t>LV26PARX0002484572075</t>
  </si>
  <si>
    <t>LV26PARX0002484573045</t>
  </si>
  <si>
    <t>LV03PARX0002484577048</t>
  </si>
  <si>
    <t>LV37PARX0002484576048</t>
  </si>
  <si>
    <t>Tāmes Nr.09.8.2.</t>
  </si>
  <si>
    <t>Jūrmalas pilsētas Lielupes pamatskola</t>
  </si>
  <si>
    <t>90000051576</t>
  </si>
  <si>
    <t>Aizputes iela 1A, Jūrmala</t>
  </si>
  <si>
    <t>LV51PARZ0002484572013</t>
  </si>
  <si>
    <t>LV17PARX0002484573013</t>
  </si>
  <si>
    <t>Tāmes Nr.09.9.2.</t>
  </si>
  <si>
    <t>Majoru vidusskola</t>
  </si>
  <si>
    <t>90000051627</t>
  </si>
  <si>
    <t>Rīgas ielā3</t>
  </si>
  <si>
    <t>09,600</t>
  </si>
  <si>
    <t>Brīvpusdienu nodrošināšanai</t>
  </si>
  <si>
    <t>LV78PARX0002484572012</t>
  </si>
  <si>
    <t>LV44PARX0002484573012</t>
  </si>
  <si>
    <t>LV05PARX0002484577012</t>
  </si>
  <si>
    <t>LV39PARX0002484576012</t>
  </si>
  <si>
    <t>Tāmes Nr.09.10.2.</t>
  </si>
  <si>
    <t>Jūrmalas Mākslas skola</t>
  </si>
  <si>
    <t>90000053670</t>
  </si>
  <si>
    <t>Jūrmala Strēlnieku pr.30 lit.1</t>
  </si>
  <si>
    <t>Brīvpusdienas nodrošināšana</t>
  </si>
  <si>
    <t>LV62PARX0002484572009</t>
  </si>
  <si>
    <t>Tāmes Nr.09.11.2.</t>
  </si>
  <si>
    <t>Jūrmalas pilsētas Mežmalas vidusskola</t>
  </si>
  <si>
    <t>90000051595</t>
  </si>
  <si>
    <t>Rūpniecības iela 13, Jūrmala</t>
  </si>
  <si>
    <t>LV89PARX0002484572008</t>
  </si>
  <si>
    <t>LV55PARX0002484573008</t>
  </si>
  <si>
    <t>Tāmes Nr.09.13.2.</t>
  </si>
  <si>
    <t>90009249140</t>
  </si>
  <si>
    <t>Tukuma iela  9, Jūrmala, LV-2012</t>
  </si>
  <si>
    <t>LV91PARX0002484572069</t>
  </si>
  <si>
    <t>LV91PARX0002484573039</t>
  </si>
  <si>
    <t>LV68PARX0002484577042</t>
  </si>
  <si>
    <t>Tāmes Nr.09.14.2.</t>
  </si>
  <si>
    <t>Jūrmalas pirmsskolas izglītības iestāde "Bitīte"</t>
  </si>
  <si>
    <t>90009249210</t>
  </si>
  <si>
    <t>Lēdurgas ielas 20a, Jūrmala, LV-2011</t>
  </si>
  <si>
    <t>LV48PARX0002484572067</t>
  </si>
  <si>
    <t>LV48PARX0002484573037</t>
  </si>
  <si>
    <t>LV48PARX00024844577040</t>
  </si>
  <si>
    <t>Tāmes Nr.09.15.2.</t>
  </si>
  <si>
    <t>90009249155</t>
  </si>
  <si>
    <t>Salaspils iela 4, Jūrmala, LV-2010</t>
  </si>
  <si>
    <t>Brīvpusdienu nodrošinājums</t>
  </si>
  <si>
    <t>LV10PARX0002484572072</t>
  </si>
  <si>
    <t>LV10PARX0002484573042</t>
  </si>
  <si>
    <t>LV84PARX0002484577045</t>
  </si>
  <si>
    <t>Tāmes Nr.09.16.2.</t>
  </si>
  <si>
    <t>Jūrmalas pirmsskolas izglītības iestāde "Lācītis"</t>
  </si>
  <si>
    <t>90009249259</t>
  </si>
  <si>
    <t>Tērbatas iela 42, Jūrmala, LV-2016</t>
  </si>
  <si>
    <t>LV37PARX0002484572071</t>
  </si>
  <si>
    <t>LV37PARX0002484573041</t>
  </si>
  <si>
    <t>LV14PARX0002484577044</t>
  </si>
  <si>
    <t>Tāmes Nr.09.17.2.</t>
  </si>
  <si>
    <t>90009249314</t>
  </si>
  <si>
    <t>Tētbatas iela 1, Jūrmala, LV-2016</t>
  </si>
  <si>
    <t>LV05PARX0002484572065</t>
  </si>
  <si>
    <t>LV05PARX0002484573035</t>
  </si>
  <si>
    <t>LV79PARX0002484577038</t>
  </si>
  <si>
    <t>Tāmes Nr.09.18.2.</t>
  </si>
  <si>
    <t>90009249189</t>
  </si>
  <si>
    <t>Engures iela 4, Jūrmala, LV-2016</t>
  </si>
  <si>
    <t>LV64PARX0002484572070</t>
  </si>
  <si>
    <t>LV64PARX0002484573040</t>
  </si>
  <si>
    <t>LV41PARX0002484577043</t>
  </si>
  <si>
    <t>Tāmes Nr.09.19.2.</t>
  </si>
  <si>
    <t>90009249136</t>
  </si>
  <si>
    <t>Poruka prospekts 14, Jūrmala, LV-2008</t>
  </si>
  <si>
    <t>LV80PARX0002484572073</t>
  </si>
  <si>
    <t>LV80PARX0002484573043</t>
  </si>
  <si>
    <t>LV57PARX0002484577046</t>
  </si>
  <si>
    <t>Tāmes Nr.09.20.2.</t>
  </si>
  <si>
    <t>90009563202</t>
  </si>
  <si>
    <t>Lībiešu iela 21, Jūrmala, LV-2016</t>
  </si>
  <si>
    <t>LV31PARX0002484572082</t>
  </si>
  <si>
    <t>LV15PARX0002484573049</t>
  </si>
  <si>
    <t>LV89PARX0002484577052</t>
  </si>
  <si>
    <t>Tāmes Nr.09.21.2.</t>
  </si>
  <si>
    <t>90009249206</t>
  </si>
  <si>
    <t>Rēzeknes pulka iela 28, Jūrmala, LV-2010</t>
  </si>
  <si>
    <t>LV21PARX0002484572068</t>
  </si>
  <si>
    <t>LV21PARX0002484573038</t>
  </si>
  <si>
    <t>LV95PARX0002484577041</t>
  </si>
  <si>
    <t>Tāmes Nr.09.22.2.</t>
  </si>
  <si>
    <t>90009251357</t>
  </si>
  <si>
    <t>Lībiešu iela 19, Jūrmala, LV-2015</t>
  </si>
  <si>
    <t>LV53PARX0002484572074</t>
  </si>
  <si>
    <t>LV53PARX0002484573044</t>
  </si>
  <si>
    <t>LV30PARX0002484577047</t>
  </si>
  <si>
    <t>LV64PARX0002484576047</t>
  </si>
  <si>
    <t>Tāmes Nr.09.23.2.</t>
  </si>
  <si>
    <t>Pumpuru vidusskola</t>
  </si>
  <si>
    <t>90000051542</t>
  </si>
  <si>
    <t>Kronvalda iela 8, Jūrmala, LV2008</t>
  </si>
  <si>
    <t>LV35PARX0002484572010</t>
  </si>
  <si>
    <t>LV98PARX0002484573010</t>
  </si>
  <si>
    <t>LV59PARX0002484577010</t>
  </si>
  <si>
    <t>Tāmes Nr.09.24.2.</t>
  </si>
  <si>
    <t>Jūrmalas sākumskola "Atvase"</t>
  </si>
  <si>
    <t>90001175873</t>
  </si>
  <si>
    <t>Raiņa 53,Jūrmala</t>
  </si>
  <si>
    <t>LV02PARX0002484572022</t>
  </si>
  <si>
    <t>LV65PARX0002484573022</t>
  </si>
  <si>
    <t>Tāmes Nr.09.25.2.</t>
  </si>
  <si>
    <t>Sākumskola "Ābelīte"</t>
  </si>
  <si>
    <t>90009251361</t>
  </si>
  <si>
    <t>Plūdu iela 4a, Jūrmala, LV-2015</t>
  </si>
  <si>
    <t xml:space="preserve">              LV69PARX0002484572077</t>
  </si>
  <si>
    <t>LV69PARX0002484573047</t>
  </si>
  <si>
    <t>LV46PARX0002484577050</t>
  </si>
  <si>
    <t>Tāmes Nr.09.26.2.</t>
  </si>
  <si>
    <t>Sākumskola "Taurenītis"</t>
  </si>
  <si>
    <t>90000051699</t>
  </si>
  <si>
    <t>Kļavu iela 29/31, Jūrmala, LV-2015</t>
  </si>
  <si>
    <t>LV67PARX0002484572016</t>
  </si>
  <si>
    <t>LV33PARX0002484573016</t>
  </si>
  <si>
    <t>LV91PARX0002484577016</t>
  </si>
  <si>
    <t>Tāmes Nr.09.27.2.</t>
  </si>
  <si>
    <t>Slokas pamatskola</t>
  </si>
  <si>
    <t>90000051612</t>
  </si>
  <si>
    <t>Skolas iela 3, Jūrmala</t>
  </si>
  <si>
    <t>LV24PARX0002484572014</t>
  </si>
  <si>
    <t>LV87PARX0002484573014</t>
  </si>
  <si>
    <t>LV48PARX0002484577014</t>
  </si>
  <si>
    <t>Tāmes Nr.09.31.2.</t>
  </si>
  <si>
    <t>Vaivaru pamatskola</t>
  </si>
  <si>
    <t>90000783949</t>
  </si>
  <si>
    <t>Skautu iela 2, Jūrmala</t>
  </si>
  <si>
    <t>LV29PARX0002484572021</t>
  </si>
  <si>
    <t>LV92PARX0002484573021</t>
  </si>
  <si>
    <t>Tāmes Nr.09.32.2.</t>
  </si>
  <si>
    <t>Jūrmalas vakara vidusskola</t>
  </si>
  <si>
    <t>90000051646</t>
  </si>
  <si>
    <t>LV08PARX0002484572011</t>
  </si>
  <si>
    <t>LV71PARX0002484573011</t>
  </si>
  <si>
    <t>Tāme Nr.09.33.1.</t>
  </si>
  <si>
    <t>"LATVIJAS STARPTAUTISKĀ SKOLA"</t>
  </si>
  <si>
    <t>40008006745</t>
  </si>
  <si>
    <t>Viestura iela 6-1, Jūrmala LV-2010</t>
  </si>
  <si>
    <t>LV85PARX0002484573050</t>
  </si>
  <si>
    <t>Tāme Nr.09.4.1.</t>
  </si>
  <si>
    <t>Jūrmalas Bērnu un Jauniešu interešu centrs</t>
  </si>
  <si>
    <t>9000226256</t>
  </si>
  <si>
    <t>Zemgales iela 4, Jūrmala</t>
  </si>
  <si>
    <t>Iestādes uzturēšana, interešu izglītības un jaunatnes darba nodrošinājums</t>
  </si>
  <si>
    <t>LV32PARX0002484572064</t>
  </si>
  <si>
    <t>LV32PARX0002484573034</t>
  </si>
  <si>
    <t>LV90PARX0002484577034</t>
  </si>
  <si>
    <t>Tāme Nr.09.10.1.</t>
  </si>
  <si>
    <t>Jūrmala. Strēlnieku pr.30 lit.1</t>
  </si>
  <si>
    <t>Iestādes uzturēšnas interešu un profesionālās ievirzes izglītības nodrošināšana</t>
  </si>
  <si>
    <t>LV28PARX0002484573009</t>
  </si>
  <si>
    <t>LV86PARX0002484577009</t>
  </si>
  <si>
    <t>Tāme Nr.09.12.1.</t>
  </si>
  <si>
    <t>Jūrmalas Mūzikas vidusskola</t>
  </si>
  <si>
    <t>90000056465</t>
  </si>
  <si>
    <t>Smilšu iela 7, Jūrmala, LV-2015</t>
  </si>
  <si>
    <t>Iestādes uzturēšana, profesionālās ievirzes izglītības nodrošināšana</t>
  </si>
  <si>
    <t>LV56PARX0002484572020</t>
  </si>
  <si>
    <t>LV22PARX0002484573020</t>
  </si>
  <si>
    <t>LV80PARX0002484577020</t>
  </si>
  <si>
    <t>LV17PARX0002484576020</t>
  </si>
  <si>
    <t>Tāme Nr.09.29.1.</t>
  </si>
  <si>
    <t>Jūrmalas Sporta skola</t>
  </si>
  <si>
    <t>90009249367</t>
  </si>
  <si>
    <t>Nometņu iela 2B, Jūrmala</t>
  </si>
  <si>
    <t>Iestādes uzturēšana, interešu un profesionālās ievirzes izglītības nodrošināšana</t>
  </si>
  <si>
    <t>LV96PARX0002484572076</t>
  </si>
  <si>
    <t>LV96PARX0002484573046</t>
  </si>
  <si>
    <t>LV73PARX0002484577049</t>
  </si>
  <si>
    <t>LV10PARX0002484576049</t>
  </si>
  <si>
    <t>Tāme Nr.09.29.2.</t>
  </si>
  <si>
    <t>Sporta skolas pasākumi</t>
  </si>
  <si>
    <t>Tāme Nr.09.13.1.</t>
  </si>
  <si>
    <t>Iestādes uzturēšana un pirmsskolas izglītības nodrošināšana</t>
  </si>
  <si>
    <t>Tāme Nr.09.14.1.</t>
  </si>
  <si>
    <t>Tāme Nr.09.15.1.</t>
  </si>
  <si>
    <t>Tāme Nr.09.16.1.</t>
  </si>
  <si>
    <t>Tāme Nr.09.17.1.</t>
  </si>
  <si>
    <t>Tāme Nr.09.18.1.</t>
  </si>
  <si>
    <t>Tāme Nr.09.19.1.</t>
  </si>
  <si>
    <t>Tāme Nr.09.20.1.</t>
  </si>
  <si>
    <t>Tāme Nr.09.21.1.</t>
  </si>
  <si>
    <t>Tāme Nr.09.22.1.</t>
  </si>
  <si>
    <t>Tāme Nr.09.1.11.</t>
  </si>
  <si>
    <t>Jomas iela 1/5, Jūrmala, LV-2015</t>
  </si>
  <si>
    <t>Projekts "Kafija ar politiķiem Jūrmalā"</t>
  </si>
  <si>
    <t>LV52TREL9802008035000</t>
  </si>
  <si>
    <t>Tāme Nr.09.1.12.</t>
  </si>
  <si>
    <t>Jūrmala, Jomas iela 1/5, LV-2015</t>
  </si>
  <si>
    <t>Projekts "Karjeras atbalsts vispārējās un profesionālās izglītības iestādēs"</t>
  </si>
  <si>
    <t>LV23TREL982008033000</t>
  </si>
  <si>
    <t>Tāme Nr.09.1.13.</t>
  </si>
  <si>
    <t>Projekts "Atbalsts izglītojamo individuālo kompetenču attīstībai"</t>
  </si>
  <si>
    <t>LV29TREL980200804900B</t>
  </si>
  <si>
    <t>Tāme Nr.09.4.2.</t>
  </si>
  <si>
    <t>Jūrmalas Bērnu un jauniešu interešu centrs</t>
  </si>
  <si>
    <t>90009226256</t>
  </si>
  <si>
    <t>09.510.</t>
  </si>
  <si>
    <t>Projekts "Be prepared"</t>
  </si>
  <si>
    <t>LV79TREL981376900500B</t>
  </si>
  <si>
    <t>Tāme Nr.09.4.3.</t>
  </si>
  <si>
    <t>Zemgales iela 4,Jūrmala</t>
  </si>
  <si>
    <t xml:space="preserve">Projekts "Fingerprint of Cultures"/"Kultūras pirkstu nospiedumi" </t>
  </si>
  <si>
    <t>LV30TREL981376900600B</t>
  </si>
  <si>
    <t>Tāme Nr.09.4.4.</t>
  </si>
  <si>
    <t>Zemgales 4, Jūrmala</t>
  </si>
  <si>
    <t>Projekts "LABI!" / "OK!"</t>
  </si>
  <si>
    <t>LV31TREL981376900400B</t>
  </si>
  <si>
    <t>Tāme Nr.09.4.5.</t>
  </si>
  <si>
    <t>Zemgales 4,jūrmala</t>
  </si>
  <si>
    <t>Projekts "Proti un dari"</t>
  </si>
  <si>
    <t>LV80TRELL981376900300B</t>
  </si>
  <si>
    <t>Tāme Nr.09.5.4.</t>
  </si>
  <si>
    <t xml:space="preserve">Projekts "Atcere – totalitārisms Eiropā un vēsturiskā apziņa Eiropas kontekstā" </t>
  </si>
  <si>
    <t>LV97TREL981349300400B</t>
  </si>
  <si>
    <t>Tāme Nr.09.5.5.</t>
  </si>
  <si>
    <t>LV48TREL981349300500B</t>
  </si>
  <si>
    <t>Tāme Nr.09.9.3.</t>
  </si>
  <si>
    <t>Projekts ''Vēro, dalies, audz."'</t>
  </si>
  <si>
    <t>LV02TREL981377100200B</t>
  </si>
  <si>
    <t>Tāme Nr.09.11.3.</t>
  </si>
  <si>
    <t>Rūpniecības iela13.Jūrmala</t>
  </si>
  <si>
    <t>LV46TREL981304700300B</t>
  </si>
  <si>
    <t>Tāme Nr.09.23.3.</t>
  </si>
  <si>
    <t>Projekts "Eiropas jaunieši aktīvā mācīšanās procesā"</t>
  </si>
  <si>
    <t>LV76TREL981304500300B</t>
  </si>
  <si>
    <t>Tāme Nr.09.23.4.</t>
  </si>
  <si>
    <t>09,210</t>
  </si>
  <si>
    <t>Projekts "Mācies zaļāk-pārbīdi klases robežas"</t>
  </si>
  <si>
    <t>LV75TREL981304500500B</t>
  </si>
  <si>
    <t>Tāme Nr.09.23.5.</t>
  </si>
  <si>
    <t>Projekts "Veidosim nākotni"</t>
  </si>
  <si>
    <t>konts vēl nav atvērts</t>
  </si>
  <si>
    <t>Tāme Nr.09.24.3.</t>
  </si>
  <si>
    <t>Raiņa 53, Jūrmala</t>
  </si>
  <si>
    <t>LV53TREL981305300300B</t>
  </si>
  <si>
    <t>Tāme Nr.09.27.3.</t>
  </si>
  <si>
    <t>Sloka pamatskola</t>
  </si>
  <si>
    <t>LV80TREL981304800200B</t>
  </si>
  <si>
    <t>Tāme Nr.09.31.3.</t>
  </si>
  <si>
    <t xml:space="preserve">Projekts "Autisks bērns vispārizglītojošā klasē: skolas personāla iespējas pilnvērtība iekļaujoša mācību procesa veicināšanai" </t>
  </si>
  <si>
    <t>LV20TREL981305200200B</t>
  </si>
  <si>
    <t>Tāmes Nr.09.2.1.</t>
  </si>
  <si>
    <t>Iestādes uzturēšanas un vispārējās izglītības nodrošināšana</t>
  </si>
  <si>
    <t>LV60PARX0002484573015</t>
  </si>
  <si>
    <t>LV21PARX0002484577015</t>
  </si>
  <si>
    <t>Tāmes Nr.09.5.1.</t>
  </si>
  <si>
    <t>Iestādes uzturēšana un vispārējās izglītības nodrošināšana</t>
  </si>
  <si>
    <t>LV39PARX0002484573005</t>
  </si>
  <si>
    <t>LV97PARX0002484577005</t>
  </si>
  <si>
    <t>Tāmes Nr.09.5.3.</t>
  </si>
  <si>
    <t>Reģionālā metodiskā centra un pedagogu tālākizglītības centra darbības nodrošināšana</t>
  </si>
  <si>
    <t>LV63TREL9813493003000</t>
  </si>
  <si>
    <t>Tāmes Nr.09.3.1.</t>
  </si>
  <si>
    <t>LV43PARX0002484577007</t>
  </si>
  <si>
    <t>LV77PARX0002484576007</t>
  </si>
  <si>
    <t>Tāmes Nr.09.6.1.</t>
  </si>
  <si>
    <t>LV70PARX0002484577006</t>
  </si>
  <si>
    <t>LV07PARX0002484576006</t>
  </si>
  <si>
    <t>Tāmes Nr.09.7.1.</t>
  </si>
  <si>
    <t>Tāmes Nr.09.8.1.</t>
  </si>
  <si>
    <t>Iestades uzturēšana un vispārējās izglītības nodrošināšana</t>
  </si>
  <si>
    <t>LV75PARX0002484577013</t>
  </si>
  <si>
    <t>Tāmes Nr.09.9.1.</t>
  </si>
  <si>
    <t>Iestādes uztueēšanas un vispārējās izglītības  nodrošināšana</t>
  </si>
  <si>
    <t>Tāmes Nr.09.11.1.</t>
  </si>
  <si>
    <t>LV16PARX0002484577008</t>
  </si>
  <si>
    <t>Tāmes Nr.09.23.1.</t>
  </si>
  <si>
    <t>Tāmes Nr.09.24.1.</t>
  </si>
  <si>
    <t>LV26PARX0002484577022</t>
  </si>
  <si>
    <t>Tāmes Nr.09.25.1.</t>
  </si>
  <si>
    <t>Iestāžu uzturēšana un vispārējās izglītības nodrošināšana</t>
  </si>
  <si>
    <t xml:space="preserve"> LV69PARX0002484572077</t>
  </si>
  <si>
    <t>Tāmes Nr.09.26.1.</t>
  </si>
  <si>
    <t>Jūrmalas sākumskola "Taurenītis"</t>
  </si>
  <si>
    <t>Tāmes Nr.09.27.1.</t>
  </si>
  <si>
    <t>Tāmes Nr.09.28.1.</t>
  </si>
  <si>
    <t>Jūrmalas pilsētas internātpamatskola</t>
  </si>
  <si>
    <t>90009251342</t>
  </si>
  <si>
    <t>Dzirnavu iela 50, Jūrmala, LV-2011</t>
  </si>
  <si>
    <t xml:space="preserve"> </t>
  </si>
  <si>
    <t>LV42PARX0002484572078</t>
  </si>
  <si>
    <t>LV42PARX0002484573048</t>
  </si>
  <si>
    <t>LV19PARX0002484577051</t>
  </si>
  <si>
    <t>Tāmes Nr.09.31.1.</t>
  </si>
  <si>
    <t>LV53PARX0002484577021</t>
  </si>
  <si>
    <t>LV87PARX0002484576021</t>
  </si>
  <si>
    <t>Tāmes Nr.09.32.1.</t>
  </si>
  <si>
    <t>LV32PARX0002484577011</t>
  </si>
  <si>
    <t>Jūrmalas pirmsskolas izglītības iestāde "Austras koks"</t>
  </si>
  <si>
    <t>Jūrmalas pirmsskolas izglītības iestāde "Katrīna"</t>
  </si>
  <si>
    <t>Jūrmalas pirmsskolas izglītības iestāde "Madara"</t>
  </si>
  <si>
    <t>Jūrmalas pirmsskolas izglītības iestāde "Mārīte"</t>
  </si>
  <si>
    <t>Jūrmalas pirmsskolas izglītības iestāde "Namiņš"</t>
  </si>
  <si>
    <t>Jūrmalas pirmsskolas izglītības iestāde "Podziņa"</t>
  </si>
  <si>
    <t>Jūrmalas pirmsskolas izglītības iestāde "Saulīte"</t>
  </si>
  <si>
    <t>Jāurmalas pirmsskolas izglītības iestāde "Zvaniņš"</t>
  </si>
  <si>
    <t>Jūrmalas pirmsskolas izglītības iestāde "Zvaniņš"</t>
  </si>
  <si>
    <t>Rīgas ielā 3</t>
  </si>
  <si>
    <t>Jūrmalas Kauguru vidusskola</t>
  </si>
  <si>
    <t>Interešu un profesionālās ievirzes izglītības iestāžu būvniecība, atjaunošana un uzlabošana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</si>
</sst>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1" x14ac:knownFonts="1">
    <font>
      <sz val="11"/>
      <color theme="1"/>
      <name val="Calibri"/>
      <family val="2"/>
      <charset val="186"/>
      <scheme val="minor"/>
    </font>
    <font>
      <sz val="11"/>
      <color theme="1"/>
      <name val="Calibri"/>
      <family val="2"/>
      <charset val="186"/>
      <scheme val="minor"/>
    </font>
    <font>
      <sz val="10"/>
      <name val="Arial"/>
      <family val="2"/>
      <charset val="186"/>
    </font>
    <font>
      <b/>
      <sz val="9"/>
      <name val="Times New Roman"/>
      <family val="1"/>
      <charset val="186"/>
    </font>
    <font>
      <sz val="9"/>
      <name val="Times New Roman"/>
      <family val="1"/>
      <charset val="186"/>
    </font>
    <font>
      <b/>
      <u/>
      <sz val="12"/>
      <name val="Times New Roman"/>
      <family val="1"/>
      <charset val="186"/>
    </font>
    <font>
      <sz val="10"/>
      <name val="Times New Roman"/>
      <family val="1"/>
      <charset val="186"/>
    </font>
    <font>
      <i/>
      <sz val="9"/>
      <name val="Times New Roman"/>
      <family val="1"/>
      <charset val="186"/>
    </font>
    <font>
      <sz val="6"/>
      <name val="Times New Roman"/>
      <family val="1"/>
      <charset val="186"/>
    </font>
    <font>
      <sz val="9"/>
      <color rgb="FFFF0000"/>
      <name val="Times New Roman"/>
      <family val="1"/>
      <charset val="186"/>
    </font>
    <font>
      <sz val="9"/>
      <color theme="1"/>
      <name val="Times New Roman"/>
      <family val="1"/>
      <charset val="186"/>
    </font>
  </fonts>
  <fills count="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</fills>
  <borders count="107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/>
      <top style="double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double">
        <color indexed="64"/>
      </top>
      <bottom style="hair">
        <color indexed="64"/>
      </bottom>
      <diagonal/>
    </border>
    <border>
      <left/>
      <right style="thin">
        <color indexed="64"/>
      </right>
      <top style="double">
        <color indexed="64"/>
      </top>
      <bottom style="hair">
        <color indexed="64"/>
      </bottom>
      <diagonal/>
    </border>
    <border>
      <left/>
      <right style="medium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hair">
        <color indexed="64"/>
      </left>
      <right style="medium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medium">
        <color indexed="64"/>
      </right>
      <top style="hair">
        <color indexed="64"/>
      </top>
      <bottom/>
      <diagonal/>
    </border>
    <border>
      <left/>
      <right/>
      <top/>
      <bottom style="hair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 style="medium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hair">
        <color indexed="64"/>
      </right>
      <top style="thin">
        <color indexed="64"/>
      </top>
      <bottom style="double">
        <color indexed="64"/>
      </bottom>
      <diagonal/>
    </border>
    <border>
      <left style="hair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hair">
        <color indexed="64"/>
      </right>
      <top style="double">
        <color indexed="64"/>
      </top>
      <bottom style="double">
        <color indexed="64"/>
      </bottom>
      <diagonal/>
    </border>
    <border>
      <left style="hair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double">
        <color indexed="64"/>
      </top>
      <bottom style="double">
        <color indexed="64"/>
      </bottom>
      <diagonal/>
    </border>
    <border>
      <left style="hair">
        <color indexed="64"/>
      </left>
      <right style="medium">
        <color indexed="64"/>
      </right>
      <top style="double">
        <color indexed="64"/>
      </top>
      <bottom style="double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hair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/>
      <right style="medium">
        <color indexed="64"/>
      </right>
      <top style="double">
        <color indexed="64"/>
      </top>
      <bottom style="double">
        <color indexed="64"/>
      </bottom>
      <diagonal/>
    </border>
  </borders>
  <cellStyleXfs count="5">
    <xf numFmtId="0" fontId="0" fillId="0" borderId="0"/>
    <xf numFmtId="0" fontId="2" fillId="0" borderId="0"/>
    <xf numFmtId="0" fontId="2" fillId="0" borderId="0"/>
    <xf numFmtId="0" fontId="1" fillId="0" borderId="0"/>
    <xf numFmtId="0" fontId="1" fillId="0" borderId="0"/>
  </cellStyleXfs>
  <cellXfs count="686">
    <xf numFmtId="0" fontId="0" fillId="0" borderId="0" xfId="0"/>
    <xf numFmtId="0" fontId="4" fillId="0" borderId="0" xfId="1" applyFont="1" applyFill="1" applyBorder="1" applyAlignment="1" applyProtection="1">
      <alignment vertical="center"/>
    </xf>
    <xf numFmtId="49" fontId="6" fillId="2" borderId="4" xfId="1" applyNumberFormat="1" applyFont="1" applyFill="1" applyBorder="1" applyAlignment="1" applyProtection="1">
      <alignment vertical="center"/>
    </xf>
    <xf numFmtId="49" fontId="3" fillId="2" borderId="0" xfId="1" applyNumberFormat="1" applyFont="1" applyFill="1" applyBorder="1" applyAlignment="1" applyProtection="1">
      <alignment vertical="center"/>
    </xf>
    <xf numFmtId="49" fontId="4" fillId="2" borderId="4" xfId="1" applyNumberFormat="1" applyFont="1" applyFill="1" applyBorder="1" applyAlignment="1" applyProtection="1">
      <alignment vertical="center"/>
    </xf>
    <xf numFmtId="49" fontId="4" fillId="2" borderId="0" xfId="1" applyNumberFormat="1" applyFont="1" applyFill="1" applyBorder="1" applyAlignment="1" applyProtection="1">
      <alignment vertical="center"/>
    </xf>
    <xf numFmtId="49" fontId="7" fillId="2" borderId="4" xfId="1" applyNumberFormat="1" applyFont="1" applyFill="1" applyBorder="1" applyAlignment="1" applyProtection="1">
      <alignment vertical="center"/>
    </xf>
    <xf numFmtId="49" fontId="4" fillId="2" borderId="7" xfId="1" applyNumberFormat="1" applyFont="1" applyFill="1" applyBorder="1" applyAlignment="1" applyProtection="1">
      <alignment vertical="center"/>
    </xf>
    <xf numFmtId="49" fontId="4" fillId="2" borderId="8" xfId="1" applyNumberFormat="1" applyFont="1" applyFill="1" applyBorder="1" applyAlignment="1" applyProtection="1">
      <alignment vertical="center"/>
    </xf>
    <xf numFmtId="49" fontId="4" fillId="2" borderId="9" xfId="1" applyNumberFormat="1" applyFont="1" applyFill="1" applyBorder="1" applyAlignment="1" applyProtection="1">
      <alignment vertical="center"/>
      <protection locked="0"/>
    </xf>
    <xf numFmtId="49" fontId="4" fillId="2" borderId="10" xfId="1" applyNumberFormat="1" applyFont="1" applyFill="1" applyBorder="1" applyAlignment="1" applyProtection="1">
      <alignment vertical="center"/>
      <protection locked="0"/>
    </xf>
    <xf numFmtId="49" fontId="4" fillId="0" borderId="0" xfId="1" applyNumberFormat="1" applyFont="1" applyFill="1" applyBorder="1" applyAlignment="1" applyProtection="1">
      <alignment horizontal="center" vertical="center" wrapText="1"/>
    </xf>
    <xf numFmtId="0" fontId="4" fillId="0" borderId="0" xfId="1" applyFont="1" applyFill="1" applyBorder="1" applyAlignment="1" applyProtection="1">
      <alignment horizontal="center" vertical="center" textRotation="90"/>
    </xf>
    <xf numFmtId="1" fontId="8" fillId="0" borderId="25" xfId="1" applyNumberFormat="1" applyFont="1" applyFill="1" applyBorder="1" applyAlignment="1" applyProtection="1">
      <alignment horizontal="center" vertical="center"/>
    </xf>
    <xf numFmtId="1" fontId="8" fillId="0" borderId="26" xfId="1" applyNumberFormat="1" applyFont="1" applyFill="1" applyBorder="1" applyAlignment="1" applyProtection="1">
      <alignment horizontal="center" vertical="center"/>
    </xf>
    <xf numFmtId="1" fontId="8" fillId="0" borderId="27" xfId="1" applyNumberFormat="1" applyFont="1" applyFill="1" applyBorder="1" applyAlignment="1" applyProtection="1">
      <alignment horizontal="center" vertical="center"/>
    </xf>
    <xf numFmtId="1" fontId="8" fillId="0" borderId="28" xfId="1" applyNumberFormat="1" applyFont="1" applyFill="1" applyBorder="1" applyAlignment="1" applyProtection="1">
      <alignment horizontal="center" vertical="center"/>
    </xf>
    <xf numFmtId="1" fontId="8" fillId="0" borderId="29" xfId="1" applyNumberFormat="1" applyFont="1" applyFill="1" applyBorder="1" applyAlignment="1" applyProtection="1">
      <alignment horizontal="center" vertical="center"/>
    </xf>
    <xf numFmtId="0" fontId="3" fillId="0" borderId="16" xfId="1" applyFont="1" applyFill="1" applyBorder="1" applyAlignment="1" applyProtection="1">
      <alignment vertical="center" wrapText="1"/>
    </xf>
    <xf numFmtId="0" fontId="3" fillId="0" borderId="16" xfId="1" applyFont="1" applyFill="1" applyBorder="1" applyAlignment="1" applyProtection="1">
      <alignment horizontal="left" vertical="center" wrapText="1"/>
    </xf>
    <xf numFmtId="0" fontId="3" fillId="0" borderId="4" xfId="1" applyFont="1" applyFill="1" applyBorder="1" applyAlignment="1" applyProtection="1">
      <alignment vertical="center"/>
    </xf>
    <xf numFmtId="0" fontId="3" fillId="0" borderId="21" xfId="1" applyFont="1" applyFill="1" applyBorder="1" applyAlignment="1" applyProtection="1">
      <alignment vertical="center"/>
      <protection locked="0"/>
    </xf>
    <xf numFmtId="0" fontId="3" fillId="0" borderId="18" xfId="1" applyFont="1" applyFill="1" applyBorder="1" applyAlignment="1" applyProtection="1">
      <alignment vertical="center"/>
      <protection locked="0"/>
    </xf>
    <xf numFmtId="0" fontId="3" fillId="0" borderId="19" xfId="1" applyFont="1" applyFill="1" applyBorder="1" applyAlignment="1" applyProtection="1">
      <alignment vertical="center"/>
      <protection locked="0"/>
    </xf>
    <xf numFmtId="0" fontId="3" fillId="0" borderId="0" xfId="1" applyFont="1" applyFill="1" applyBorder="1" applyAlignment="1" applyProtection="1">
      <alignment vertical="center"/>
    </xf>
    <xf numFmtId="0" fontId="3" fillId="0" borderId="30" xfId="1" applyFont="1" applyFill="1" applyBorder="1" applyAlignment="1" applyProtection="1">
      <alignment vertical="center" wrapText="1"/>
    </xf>
    <xf numFmtId="0" fontId="3" fillId="0" borderId="30" xfId="1" applyFont="1" applyFill="1" applyBorder="1" applyAlignment="1" applyProtection="1">
      <alignment horizontal="left" vertical="center" wrapText="1"/>
    </xf>
    <xf numFmtId="3" fontId="3" fillId="0" borderId="31" xfId="1" applyNumberFormat="1" applyFont="1" applyFill="1" applyBorder="1" applyAlignment="1" applyProtection="1">
      <alignment horizontal="right" vertical="center"/>
    </xf>
    <xf numFmtId="3" fontId="3" fillId="0" borderId="32" xfId="1" applyNumberFormat="1" applyFont="1" applyFill="1" applyBorder="1" applyAlignment="1" applyProtection="1">
      <alignment horizontal="right" vertical="center"/>
    </xf>
    <xf numFmtId="3" fontId="3" fillId="0" borderId="33" xfId="1" applyNumberFormat="1" applyFont="1" applyFill="1" applyBorder="1" applyAlignment="1" applyProtection="1">
      <alignment horizontal="right" vertical="center"/>
    </xf>
    <xf numFmtId="3" fontId="3" fillId="0" borderId="34" xfId="1" applyNumberFormat="1" applyFont="1" applyFill="1" applyBorder="1" applyAlignment="1" applyProtection="1">
      <alignment horizontal="right" vertical="center"/>
    </xf>
    <xf numFmtId="0" fontId="4" fillId="0" borderId="25" xfId="1" applyFont="1" applyFill="1" applyBorder="1" applyAlignment="1" applyProtection="1">
      <alignment vertical="center" wrapText="1"/>
    </xf>
    <xf numFmtId="0" fontId="4" fillId="0" borderId="25" xfId="1" applyFont="1" applyFill="1" applyBorder="1" applyAlignment="1" applyProtection="1">
      <alignment horizontal="left" vertical="center" wrapText="1"/>
    </xf>
    <xf numFmtId="3" fontId="4" fillId="0" borderId="26" xfId="1" applyNumberFormat="1" applyFont="1" applyFill="1" applyBorder="1" applyAlignment="1" applyProtection="1">
      <alignment horizontal="right" vertical="center"/>
    </xf>
    <xf numFmtId="3" fontId="4" fillId="0" borderId="27" xfId="1" applyNumberFormat="1" applyFont="1" applyFill="1" applyBorder="1" applyAlignment="1" applyProtection="1">
      <alignment horizontal="right" vertical="center"/>
    </xf>
    <xf numFmtId="3" fontId="4" fillId="0" borderId="28" xfId="1" applyNumberFormat="1" applyFont="1" applyFill="1" applyBorder="1" applyAlignment="1" applyProtection="1">
      <alignment horizontal="right" vertical="center"/>
    </xf>
    <xf numFmtId="3" fontId="4" fillId="0" borderId="29" xfId="1" applyNumberFormat="1" applyFont="1" applyFill="1" applyBorder="1" applyAlignment="1" applyProtection="1">
      <alignment horizontal="right" vertical="center"/>
    </xf>
    <xf numFmtId="0" fontId="4" fillId="0" borderId="16" xfId="1" applyFont="1" applyFill="1" applyBorder="1" applyAlignment="1" applyProtection="1">
      <alignment vertical="center" wrapText="1"/>
    </xf>
    <xf numFmtId="0" fontId="4" fillId="0" borderId="16" xfId="1" applyFont="1" applyFill="1" applyBorder="1" applyAlignment="1" applyProtection="1">
      <alignment horizontal="right" vertical="center" wrapText="1"/>
    </xf>
    <xf numFmtId="3" fontId="4" fillId="0" borderId="4" xfId="1" applyNumberFormat="1" applyFont="1" applyFill="1" applyBorder="1" applyAlignment="1" applyProtection="1">
      <alignment horizontal="right" vertical="center"/>
    </xf>
    <xf numFmtId="3" fontId="4" fillId="0" borderId="21" xfId="1" applyNumberFormat="1" applyFont="1" applyFill="1" applyBorder="1" applyAlignment="1" applyProtection="1">
      <alignment horizontal="right" vertical="center"/>
      <protection locked="0"/>
    </xf>
    <xf numFmtId="3" fontId="4" fillId="0" borderId="18" xfId="1" applyNumberFormat="1" applyFont="1" applyFill="1" applyBorder="1" applyAlignment="1" applyProtection="1">
      <alignment horizontal="right" vertical="center"/>
      <protection locked="0"/>
    </xf>
    <xf numFmtId="3" fontId="4" fillId="0" borderId="19" xfId="1" applyNumberFormat="1" applyFont="1" applyFill="1" applyBorder="1" applyAlignment="1" applyProtection="1">
      <alignment horizontal="right" vertical="center"/>
      <protection locked="0"/>
    </xf>
    <xf numFmtId="0" fontId="4" fillId="0" borderId="35" xfId="1" applyFont="1" applyFill="1" applyBorder="1" applyAlignment="1" applyProtection="1">
      <alignment vertical="center" wrapText="1"/>
    </xf>
    <xf numFmtId="0" fontId="4" fillId="0" borderId="35" xfId="1" applyFont="1" applyFill="1" applyBorder="1" applyAlignment="1" applyProtection="1">
      <alignment horizontal="right" vertical="center" wrapText="1"/>
    </xf>
    <xf numFmtId="3" fontId="4" fillId="0" borderId="36" xfId="1" applyNumberFormat="1" applyFont="1" applyFill="1" applyBorder="1" applyAlignment="1" applyProtection="1">
      <alignment horizontal="right" vertical="center"/>
    </xf>
    <xf numFmtId="3" fontId="4" fillId="0" borderId="37" xfId="1" applyNumberFormat="1" applyFont="1" applyFill="1" applyBorder="1" applyAlignment="1" applyProtection="1">
      <alignment horizontal="right" vertical="center"/>
      <protection locked="0"/>
    </xf>
    <xf numFmtId="3" fontId="4" fillId="0" borderId="6" xfId="1" applyNumberFormat="1" applyFont="1" applyFill="1" applyBorder="1" applyAlignment="1" applyProtection="1">
      <alignment horizontal="right" vertical="center"/>
      <protection locked="0"/>
    </xf>
    <xf numFmtId="3" fontId="4" fillId="0" borderId="38" xfId="1" applyNumberFormat="1" applyFont="1" applyFill="1" applyBorder="1" applyAlignment="1" applyProtection="1">
      <alignment horizontal="right" vertical="center"/>
    </xf>
    <xf numFmtId="0" fontId="3" fillId="0" borderId="20" xfId="1" applyFont="1" applyFill="1" applyBorder="1" applyAlignment="1" applyProtection="1">
      <alignment horizontal="left" vertical="center" wrapText="1"/>
    </xf>
    <xf numFmtId="3" fontId="4" fillId="0" borderId="23" xfId="1" applyNumberFormat="1" applyFont="1" applyFill="1" applyBorder="1" applyAlignment="1" applyProtection="1">
      <alignment vertical="center"/>
    </xf>
    <xf numFmtId="3" fontId="4" fillId="0" borderId="22" xfId="1" applyNumberFormat="1" applyFont="1" applyFill="1" applyBorder="1" applyAlignment="1" applyProtection="1">
      <alignment vertical="center"/>
      <protection locked="0"/>
    </xf>
    <xf numFmtId="3" fontId="4" fillId="0" borderId="22" xfId="1" applyNumberFormat="1" applyFont="1" applyFill="1" applyBorder="1" applyAlignment="1" applyProtection="1">
      <alignment horizontal="center" vertical="center"/>
    </xf>
    <xf numFmtId="3" fontId="4" fillId="0" borderId="39" xfId="1" applyNumberFormat="1" applyFont="1" applyFill="1" applyBorder="1" applyAlignment="1" applyProtection="1">
      <alignment horizontal="center" vertical="center"/>
    </xf>
    <xf numFmtId="3" fontId="4" fillId="0" borderId="24" xfId="1" applyNumberFormat="1" applyFont="1" applyFill="1" applyBorder="1" applyAlignment="1" applyProtection="1">
      <alignment horizontal="center" vertical="center"/>
    </xf>
    <xf numFmtId="0" fontId="3" fillId="0" borderId="40" xfId="1" applyFont="1" applyFill="1" applyBorder="1" applyAlignment="1" applyProtection="1">
      <alignment horizontal="left" vertical="center" wrapText="1"/>
      <protection locked="0"/>
    </xf>
    <xf numFmtId="0" fontId="3" fillId="0" borderId="40" xfId="1" applyFont="1" applyFill="1" applyBorder="1" applyAlignment="1" applyProtection="1">
      <alignment horizontal="left" vertical="center" wrapText="1"/>
    </xf>
    <xf numFmtId="3" fontId="4" fillId="0" borderId="7" xfId="1" applyNumberFormat="1" applyFont="1" applyFill="1" applyBorder="1" applyAlignment="1" applyProtection="1">
      <alignment vertical="center"/>
    </xf>
    <xf numFmtId="3" fontId="4" fillId="0" borderId="41" xfId="1" applyNumberFormat="1" applyFont="1" applyFill="1" applyBorder="1" applyAlignment="1" applyProtection="1">
      <alignment horizontal="right" vertical="center"/>
      <protection locked="0"/>
    </xf>
    <xf numFmtId="3" fontId="4" fillId="0" borderId="41" xfId="1" applyNumberFormat="1" applyFont="1" applyFill="1" applyBorder="1" applyAlignment="1" applyProtection="1">
      <alignment horizontal="center" vertical="center"/>
    </xf>
    <xf numFmtId="3" fontId="4" fillId="0" borderId="42" xfId="1" applyNumberFormat="1" applyFont="1" applyFill="1" applyBorder="1" applyAlignment="1" applyProtection="1">
      <alignment horizontal="center" vertical="center"/>
    </xf>
    <xf numFmtId="3" fontId="4" fillId="0" borderId="41" xfId="1" applyNumberFormat="1" applyFont="1" applyFill="1" applyBorder="1" applyAlignment="1" applyProtection="1">
      <alignment horizontal="center" vertical="center"/>
      <protection locked="0"/>
    </xf>
    <xf numFmtId="3" fontId="4" fillId="0" borderId="43" xfId="1" applyNumberFormat="1" applyFont="1" applyFill="1" applyBorder="1" applyAlignment="1" applyProtection="1">
      <alignment horizontal="center" vertical="center"/>
    </xf>
    <xf numFmtId="3" fontId="4" fillId="0" borderId="41" xfId="1" applyNumberFormat="1" applyFont="1" applyFill="1" applyBorder="1" applyAlignment="1" applyProtection="1">
      <alignment vertical="center"/>
    </xf>
    <xf numFmtId="0" fontId="3" fillId="0" borderId="40" xfId="1" applyFont="1" applyFill="1" applyBorder="1" applyAlignment="1" applyProtection="1">
      <alignment horizontal="center" vertical="center" wrapText="1"/>
    </xf>
    <xf numFmtId="0" fontId="4" fillId="0" borderId="16" xfId="1" applyFont="1" applyFill="1" applyBorder="1" applyAlignment="1" applyProtection="1">
      <alignment horizontal="left" vertical="center" wrapText="1"/>
    </xf>
    <xf numFmtId="3" fontId="4" fillId="0" borderId="4" xfId="1" applyNumberFormat="1" applyFont="1" applyFill="1" applyBorder="1" applyAlignment="1" applyProtection="1">
      <alignment vertical="center"/>
    </xf>
    <xf numFmtId="3" fontId="4" fillId="0" borderId="21" xfId="1" applyNumberFormat="1" applyFont="1" applyFill="1" applyBorder="1" applyAlignment="1" applyProtection="1">
      <alignment horizontal="center" vertical="center"/>
    </xf>
    <xf numFmtId="3" fontId="4" fillId="0" borderId="21" xfId="1" applyNumberFormat="1" applyFont="1" applyFill="1" applyBorder="1" applyAlignment="1" applyProtection="1">
      <alignment vertical="center"/>
      <protection locked="0"/>
    </xf>
    <xf numFmtId="3" fontId="4" fillId="0" borderId="18" xfId="1" applyNumberFormat="1" applyFont="1" applyFill="1" applyBorder="1" applyAlignment="1" applyProtection="1">
      <alignment horizontal="center" vertical="center"/>
    </xf>
    <xf numFmtId="3" fontId="4" fillId="0" borderId="19" xfId="1" applyNumberFormat="1" applyFont="1" applyFill="1" applyBorder="1" applyAlignment="1" applyProtection="1">
      <alignment horizontal="center" vertical="center"/>
    </xf>
    <xf numFmtId="0" fontId="4" fillId="0" borderId="35" xfId="1" applyFont="1" applyFill="1" applyBorder="1" applyAlignment="1" applyProtection="1">
      <alignment horizontal="left" vertical="center" wrapText="1"/>
    </xf>
    <xf numFmtId="3" fontId="4" fillId="0" borderId="36" xfId="1" applyNumberFormat="1" applyFont="1" applyFill="1" applyBorder="1" applyAlignment="1" applyProtection="1">
      <alignment vertical="center"/>
    </xf>
    <xf numFmtId="3" fontId="4" fillId="0" borderId="37" xfId="1" applyNumberFormat="1" applyFont="1" applyFill="1" applyBorder="1" applyAlignment="1" applyProtection="1">
      <alignment horizontal="center" vertical="center"/>
    </xf>
    <xf numFmtId="3" fontId="4" fillId="0" borderId="37" xfId="1" applyNumberFormat="1" applyFont="1" applyFill="1" applyBorder="1" applyAlignment="1" applyProtection="1">
      <alignment vertical="center"/>
      <protection locked="0"/>
    </xf>
    <xf numFmtId="3" fontId="4" fillId="0" borderId="6" xfId="1" applyNumberFormat="1" applyFont="1" applyFill="1" applyBorder="1" applyAlignment="1" applyProtection="1">
      <alignment horizontal="center" vertical="center"/>
    </xf>
    <xf numFmtId="3" fontId="4" fillId="0" borderId="38" xfId="1" applyNumberFormat="1" applyFont="1" applyFill="1" applyBorder="1" applyAlignment="1" applyProtection="1">
      <alignment horizontal="center" vertical="center"/>
    </xf>
    <xf numFmtId="0" fontId="4" fillId="0" borderId="44" xfId="1" applyFont="1" applyFill="1" applyBorder="1" applyAlignment="1" applyProtection="1">
      <alignment horizontal="right" vertical="center" wrapText="1"/>
    </xf>
    <xf numFmtId="0" fontId="4" fillId="0" borderId="44" xfId="1" applyFont="1" applyFill="1" applyBorder="1" applyAlignment="1" applyProtection="1">
      <alignment horizontal="left" vertical="center" wrapText="1"/>
    </xf>
    <xf numFmtId="3" fontId="4" fillId="0" borderId="12" xfId="1" applyNumberFormat="1" applyFont="1" applyFill="1" applyBorder="1" applyAlignment="1" applyProtection="1">
      <alignment vertical="center"/>
    </xf>
    <xf numFmtId="3" fontId="4" fillId="0" borderId="45" xfId="1" applyNumberFormat="1" applyFont="1" applyFill="1" applyBorder="1" applyAlignment="1" applyProtection="1">
      <alignment horizontal="center" vertical="center"/>
    </xf>
    <xf numFmtId="3" fontId="4" fillId="0" borderId="45" xfId="1" applyNumberFormat="1" applyFont="1" applyFill="1" applyBorder="1" applyAlignment="1" applyProtection="1">
      <alignment vertical="center"/>
      <protection locked="0"/>
    </xf>
    <xf numFmtId="3" fontId="4" fillId="0" borderId="14" xfId="1" applyNumberFormat="1" applyFont="1" applyFill="1" applyBorder="1" applyAlignment="1" applyProtection="1">
      <alignment horizontal="center" vertical="center"/>
    </xf>
    <xf numFmtId="3" fontId="4" fillId="0" borderId="15" xfId="1" applyNumberFormat="1" applyFont="1" applyFill="1" applyBorder="1" applyAlignment="1" applyProtection="1">
      <alignment horizontal="center" vertical="center"/>
    </xf>
    <xf numFmtId="0" fontId="4" fillId="0" borderId="46" xfId="1" applyFont="1" applyFill="1" applyBorder="1" applyAlignment="1" applyProtection="1">
      <alignment horizontal="right" vertical="center" wrapText="1"/>
    </xf>
    <xf numFmtId="0" fontId="4" fillId="0" borderId="46" xfId="1" applyFont="1" applyFill="1" applyBorder="1" applyAlignment="1" applyProtection="1">
      <alignment horizontal="left" vertical="center" wrapText="1"/>
    </xf>
    <xf numFmtId="3" fontId="4" fillId="0" borderId="47" xfId="1" applyNumberFormat="1" applyFont="1" applyFill="1" applyBorder="1" applyAlignment="1" applyProtection="1">
      <alignment vertical="center"/>
    </xf>
    <xf numFmtId="3" fontId="4" fillId="0" borderId="48" xfId="1" applyNumberFormat="1" applyFont="1" applyFill="1" applyBorder="1" applyAlignment="1" applyProtection="1">
      <alignment horizontal="center" vertical="center"/>
    </xf>
    <xf numFmtId="3" fontId="4" fillId="0" borderId="48" xfId="1" applyNumberFormat="1" applyFont="1" applyFill="1" applyBorder="1" applyAlignment="1" applyProtection="1">
      <alignment vertical="center"/>
      <protection locked="0"/>
    </xf>
    <xf numFmtId="3" fontId="4" fillId="0" borderId="10" xfId="1" applyNumberFormat="1" applyFont="1" applyFill="1" applyBorder="1" applyAlignment="1" applyProtection="1">
      <alignment horizontal="center" vertical="center"/>
    </xf>
    <xf numFmtId="3" fontId="4" fillId="0" borderId="49" xfId="1" applyNumberFormat="1" applyFont="1" applyFill="1" applyBorder="1" applyAlignment="1" applyProtection="1">
      <alignment horizontal="center" vertical="center"/>
    </xf>
    <xf numFmtId="0" fontId="3" fillId="0" borderId="50" xfId="1" applyFont="1" applyFill="1" applyBorder="1" applyAlignment="1" applyProtection="1">
      <alignment horizontal="center" vertical="center" wrapText="1"/>
    </xf>
    <xf numFmtId="0" fontId="3" fillId="0" borderId="50" xfId="1" applyFont="1" applyFill="1" applyBorder="1" applyAlignment="1" applyProtection="1">
      <alignment horizontal="left" vertical="center" wrapText="1"/>
    </xf>
    <xf numFmtId="3" fontId="4" fillId="0" borderId="51" xfId="1" applyNumberFormat="1" applyFont="1" applyFill="1" applyBorder="1" applyAlignment="1" applyProtection="1">
      <alignment horizontal="right" vertical="center"/>
    </xf>
    <xf numFmtId="3" fontId="4" fillId="0" borderId="52" xfId="1" applyNumberFormat="1" applyFont="1" applyFill="1" applyBorder="1" applyAlignment="1" applyProtection="1">
      <alignment horizontal="right" vertical="center"/>
    </xf>
    <xf numFmtId="3" fontId="4" fillId="0" borderId="52" xfId="1" applyNumberFormat="1" applyFont="1" applyFill="1" applyBorder="1" applyAlignment="1" applyProtection="1">
      <alignment horizontal="center" vertical="center"/>
    </xf>
    <xf numFmtId="3" fontId="4" fillId="0" borderId="53" xfId="1" applyNumberFormat="1" applyFont="1" applyFill="1" applyBorder="1" applyAlignment="1" applyProtection="1">
      <alignment horizontal="center" vertical="center"/>
    </xf>
    <xf numFmtId="3" fontId="4" fillId="0" borderId="54" xfId="1" applyNumberFormat="1" applyFont="1" applyFill="1" applyBorder="1" applyAlignment="1" applyProtection="1">
      <alignment horizontal="center" vertical="center"/>
    </xf>
    <xf numFmtId="3" fontId="4" fillId="0" borderId="48" xfId="1" applyNumberFormat="1" applyFont="1" applyFill="1" applyBorder="1" applyAlignment="1" applyProtection="1">
      <alignment horizontal="right" vertical="center"/>
      <protection locked="0"/>
    </xf>
    <xf numFmtId="3" fontId="4" fillId="0" borderId="41" xfId="1" applyNumberFormat="1" applyFont="1" applyFill="1" applyBorder="1" applyAlignment="1" applyProtection="1">
      <alignment horizontal="right" vertical="center"/>
    </xf>
    <xf numFmtId="3" fontId="4" fillId="0" borderId="7" xfId="1" applyNumberFormat="1" applyFont="1" applyFill="1" applyBorder="1" applyAlignment="1" applyProtection="1">
      <alignment horizontal="right" vertical="center"/>
    </xf>
    <xf numFmtId="3" fontId="4" fillId="0" borderId="45" xfId="1" applyNumberFormat="1" applyFont="1" applyFill="1" applyBorder="1" applyAlignment="1" applyProtection="1">
      <alignment horizontal="right" vertical="center"/>
      <protection locked="0"/>
    </xf>
    <xf numFmtId="3" fontId="4" fillId="0" borderId="45" xfId="1" applyNumberFormat="1" applyFont="1" applyFill="1" applyBorder="1" applyAlignment="1" applyProtection="1">
      <alignment horizontal="center" vertical="center"/>
      <protection locked="0"/>
    </xf>
    <xf numFmtId="3" fontId="4" fillId="0" borderId="55" xfId="1" applyNumberFormat="1" applyFont="1" applyFill="1" applyBorder="1" applyAlignment="1" applyProtection="1">
      <alignment horizontal="center" vertical="center"/>
    </xf>
    <xf numFmtId="3" fontId="4" fillId="0" borderId="56" xfId="1" applyNumberFormat="1" applyFont="1" applyFill="1" applyBorder="1" applyAlignment="1" applyProtection="1">
      <alignment horizontal="right" vertical="center"/>
    </xf>
    <xf numFmtId="3" fontId="4" fillId="0" borderId="21" xfId="1" applyNumberFormat="1" applyFont="1" applyFill="1" applyBorder="1" applyAlignment="1" applyProtection="1">
      <alignment horizontal="center" vertical="center"/>
      <protection locked="0"/>
    </xf>
    <xf numFmtId="3" fontId="4" fillId="0" borderId="57" xfId="1" applyNumberFormat="1" applyFont="1" applyFill="1" applyBorder="1" applyAlignment="1" applyProtection="1">
      <alignment horizontal="center" vertical="center"/>
    </xf>
    <xf numFmtId="0" fontId="3" fillId="0" borderId="46" xfId="1" applyFont="1" applyFill="1" applyBorder="1" applyAlignment="1" applyProtection="1">
      <alignment horizontal="center" vertical="center" wrapText="1"/>
    </xf>
    <xf numFmtId="0" fontId="3" fillId="0" borderId="46" xfId="1" applyFont="1" applyFill="1" applyBorder="1" applyAlignment="1" applyProtection="1">
      <alignment horizontal="left" vertical="center" wrapText="1"/>
    </xf>
    <xf numFmtId="3" fontId="4" fillId="0" borderId="58" xfId="1" applyNumberFormat="1" applyFont="1" applyFill="1" applyBorder="1" applyAlignment="1" applyProtection="1">
      <alignment horizontal="right" vertical="center"/>
    </xf>
    <xf numFmtId="3" fontId="4" fillId="0" borderId="59" xfId="1" applyNumberFormat="1" applyFont="1" applyFill="1" applyBorder="1" applyAlignment="1" applyProtection="1">
      <alignment horizontal="right" vertical="center"/>
    </xf>
    <xf numFmtId="0" fontId="4" fillId="0" borderId="50" xfId="1" applyFont="1" applyFill="1" applyBorder="1" applyAlignment="1" applyProtection="1">
      <alignment horizontal="right" vertical="center" wrapText="1"/>
    </xf>
    <xf numFmtId="0" fontId="4" fillId="0" borderId="50" xfId="1" applyFont="1" applyFill="1" applyBorder="1" applyAlignment="1" applyProtection="1">
      <alignment horizontal="left" vertical="center" wrapText="1"/>
    </xf>
    <xf numFmtId="3" fontId="4" fillId="0" borderId="60" xfId="1" applyNumberFormat="1" applyFont="1" applyFill="1" applyBorder="1" applyAlignment="1" applyProtection="1">
      <alignment horizontal="right" vertical="center"/>
    </xf>
    <xf numFmtId="3" fontId="4" fillId="0" borderId="53" xfId="1" applyNumberFormat="1" applyFont="1" applyFill="1" applyBorder="1" applyAlignment="1" applyProtection="1">
      <alignment horizontal="right" vertical="center"/>
      <protection locked="0"/>
    </xf>
    <xf numFmtId="3" fontId="4" fillId="0" borderId="54" xfId="1" applyNumberFormat="1" applyFont="1" applyFill="1" applyBorder="1" applyAlignment="1" applyProtection="1">
      <alignment horizontal="right" vertical="center"/>
      <protection locked="0"/>
    </xf>
    <xf numFmtId="0" fontId="4" fillId="0" borderId="50" xfId="1" applyFont="1" applyFill="1" applyBorder="1" applyAlignment="1" applyProtection="1">
      <alignment vertical="center" wrapText="1"/>
    </xf>
    <xf numFmtId="3" fontId="4" fillId="0" borderId="51" xfId="1" applyNumberFormat="1" applyFont="1" applyFill="1" applyBorder="1" applyAlignment="1" applyProtection="1">
      <alignment vertical="center"/>
    </xf>
    <xf numFmtId="3" fontId="4" fillId="0" borderId="53" xfId="1" applyNumberFormat="1" applyFont="1" applyFill="1" applyBorder="1" applyAlignment="1" applyProtection="1">
      <alignment horizontal="right" vertical="center"/>
    </xf>
    <xf numFmtId="3" fontId="4" fillId="0" borderId="54" xfId="1" applyNumberFormat="1" applyFont="1" applyFill="1" applyBorder="1" applyAlignment="1" applyProtection="1">
      <alignment horizontal="right" vertical="center"/>
    </xf>
    <xf numFmtId="0" fontId="3" fillId="0" borderId="16" xfId="1" applyFont="1" applyBorder="1" applyAlignment="1" applyProtection="1">
      <alignment vertical="center" wrapText="1"/>
    </xf>
    <xf numFmtId="0" fontId="3" fillId="0" borderId="16" xfId="1" applyFont="1" applyBorder="1" applyAlignment="1" applyProtection="1">
      <alignment horizontal="left" vertical="center" wrapText="1"/>
    </xf>
    <xf numFmtId="3" fontId="3" fillId="0" borderId="4" xfId="1" applyNumberFormat="1" applyFont="1" applyBorder="1" applyAlignment="1" applyProtection="1">
      <alignment vertical="center"/>
    </xf>
    <xf numFmtId="3" fontId="3" fillId="0" borderId="21" xfId="1" applyNumberFormat="1" applyFont="1" applyBorder="1" applyAlignment="1" applyProtection="1">
      <alignment vertical="center"/>
    </xf>
    <xf numFmtId="3" fontId="3" fillId="0" borderId="18" xfId="1" applyNumberFormat="1" applyFont="1" applyBorder="1" applyAlignment="1" applyProtection="1">
      <alignment vertical="center"/>
    </xf>
    <xf numFmtId="3" fontId="3" fillId="0" borderId="19" xfId="1" applyNumberFormat="1" applyFont="1" applyBorder="1" applyAlignment="1" applyProtection="1">
      <alignment vertical="center"/>
    </xf>
    <xf numFmtId="0" fontId="3" fillId="0" borderId="30" xfId="1" applyFont="1" applyFill="1" applyBorder="1" applyAlignment="1" applyProtection="1">
      <alignment vertical="center"/>
    </xf>
    <xf numFmtId="3" fontId="3" fillId="0" borderId="31" xfId="1" applyNumberFormat="1" applyFont="1" applyFill="1" applyBorder="1" applyAlignment="1" applyProtection="1">
      <alignment vertical="center"/>
    </xf>
    <xf numFmtId="3" fontId="3" fillId="0" borderId="32" xfId="1" applyNumberFormat="1" applyFont="1" applyFill="1" applyBorder="1" applyAlignment="1" applyProtection="1">
      <alignment vertical="center"/>
    </xf>
    <xf numFmtId="3" fontId="3" fillId="0" borderId="33" xfId="1" applyNumberFormat="1" applyFont="1" applyFill="1" applyBorder="1" applyAlignment="1" applyProtection="1">
      <alignment vertical="center"/>
    </xf>
    <xf numFmtId="3" fontId="3" fillId="0" borderId="34" xfId="1" applyNumberFormat="1" applyFont="1" applyFill="1" applyBorder="1" applyAlignment="1" applyProtection="1">
      <alignment vertical="center"/>
    </xf>
    <xf numFmtId="0" fontId="3" fillId="0" borderId="61" xfId="1" applyFont="1" applyFill="1" applyBorder="1" applyAlignment="1" applyProtection="1">
      <alignment vertical="center"/>
    </xf>
    <xf numFmtId="0" fontId="3" fillId="0" borderId="61" xfId="1" applyFont="1" applyFill="1" applyBorder="1" applyAlignment="1" applyProtection="1">
      <alignment vertical="center" wrapText="1"/>
    </xf>
    <xf numFmtId="3" fontId="3" fillId="0" borderId="62" xfId="1" applyNumberFormat="1" applyFont="1" applyFill="1" applyBorder="1" applyAlignment="1" applyProtection="1">
      <alignment vertical="center"/>
    </xf>
    <xf numFmtId="3" fontId="3" fillId="0" borderId="63" xfId="1" applyNumberFormat="1" applyFont="1" applyFill="1" applyBorder="1" applyAlignment="1" applyProtection="1">
      <alignment vertical="center"/>
    </xf>
    <xf numFmtId="3" fontId="3" fillId="0" borderId="64" xfId="1" applyNumberFormat="1" applyFont="1" applyFill="1" applyBorder="1" applyAlignment="1" applyProtection="1">
      <alignment vertical="center"/>
    </xf>
    <xf numFmtId="3" fontId="3" fillId="0" borderId="65" xfId="1" applyNumberFormat="1" applyFont="1" applyFill="1" applyBorder="1" applyAlignment="1" applyProtection="1">
      <alignment vertical="center"/>
    </xf>
    <xf numFmtId="0" fontId="3" fillId="0" borderId="16" xfId="1" applyFont="1" applyFill="1" applyBorder="1" applyAlignment="1" applyProtection="1">
      <alignment vertical="center"/>
    </xf>
    <xf numFmtId="3" fontId="3" fillId="0" borderId="4" xfId="1" applyNumberFormat="1" applyFont="1" applyFill="1" applyBorder="1" applyAlignment="1" applyProtection="1">
      <alignment vertical="center"/>
    </xf>
    <xf numFmtId="3" fontId="3" fillId="0" borderId="21" xfId="1" applyNumberFormat="1" applyFont="1" applyFill="1" applyBorder="1" applyAlignment="1" applyProtection="1">
      <alignment vertical="center"/>
    </xf>
    <xf numFmtId="3" fontId="3" fillId="0" borderId="18" xfId="1" applyNumberFormat="1" applyFont="1" applyFill="1" applyBorder="1" applyAlignment="1" applyProtection="1">
      <alignment vertical="center"/>
    </xf>
    <xf numFmtId="3" fontId="3" fillId="0" borderId="19" xfId="1" applyNumberFormat="1" applyFont="1" applyFill="1" applyBorder="1" applyAlignment="1" applyProtection="1">
      <alignment vertical="center"/>
    </xf>
    <xf numFmtId="0" fontId="3" fillId="3" borderId="66" xfId="1" applyFont="1" applyFill="1" applyBorder="1" applyAlignment="1" applyProtection="1">
      <alignment horizontal="left" vertical="center" wrapText="1"/>
    </xf>
    <xf numFmtId="3" fontId="3" fillId="3" borderId="67" xfId="1" applyNumberFormat="1" applyFont="1" applyFill="1" applyBorder="1" applyAlignment="1" applyProtection="1">
      <alignment vertical="center"/>
    </xf>
    <xf numFmtId="3" fontId="3" fillId="3" borderId="68" xfId="1" applyNumberFormat="1" applyFont="1" applyFill="1" applyBorder="1" applyAlignment="1" applyProtection="1">
      <alignment vertical="center"/>
    </xf>
    <xf numFmtId="3" fontId="3" fillId="3" borderId="69" xfId="1" applyNumberFormat="1" applyFont="1" applyFill="1" applyBorder="1" applyAlignment="1" applyProtection="1">
      <alignment vertical="center"/>
    </xf>
    <xf numFmtId="3" fontId="3" fillId="3" borderId="70" xfId="1" applyNumberFormat="1" applyFont="1" applyFill="1" applyBorder="1" applyAlignment="1" applyProtection="1">
      <alignment vertical="center"/>
    </xf>
    <xf numFmtId="0" fontId="4" fillId="0" borderId="40" xfId="1" applyFont="1" applyFill="1" applyBorder="1" applyAlignment="1" applyProtection="1">
      <alignment horizontal="left" vertical="center" wrapText="1"/>
    </xf>
    <xf numFmtId="3" fontId="4" fillId="0" borderId="71" xfId="1" applyNumberFormat="1" applyFont="1" applyFill="1" applyBorder="1" applyAlignment="1" applyProtection="1">
      <alignment vertical="center"/>
    </xf>
    <xf numFmtId="3" fontId="4" fillId="0" borderId="72" xfId="1" applyNumberFormat="1" applyFont="1" applyFill="1" applyBorder="1" applyAlignment="1" applyProtection="1">
      <alignment vertical="center"/>
    </xf>
    <xf numFmtId="0" fontId="4" fillId="0" borderId="50" xfId="1" applyFont="1" applyFill="1" applyBorder="1" applyAlignment="1" applyProtection="1">
      <alignment horizontal="center" vertical="center" wrapText="1"/>
    </xf>
    <xf numFmtId="3" fontId="4" fillId="0" borderId="52" xfId="1" applyNumberFormat="1" applyFont="1" applyFill="1" applyBorder="1" applyAlignment="1" applyProtection="1">
      <alignment vertical="center"/>
    </xf>
    <xf numFmtId="3" fontId="4" fillId="0" borderId="53" xfId="1" applyNumberFormat="1" applyFont="1" applyFill="1" applyBorder="1" applyAlignment="1" applyProtection="1">
      <alignment vertical="center"/>
    </xf>
    <xf numFmtId="3" fontId="4" fillId="0" borderId="54" xfId="1" applyNumberFormat="1" applyFont="1" applyFill="1" applyBorder="1" applyAlignment="1" applyProtection="1">
      <alignment vertical="center"/>
    </xf>
    <xf numFmtId="3" fontId="4" fillId="0" borderId="18" xfId="1" applyNumberFormat="1" applyFont="1" applyFill="1" applyBorder="1" applyAlignment="1" applyProtection="1">
      <alignment vertical="center"/>
      <protection locked="0"/>
    </xf>
    <xf numFmtId="3" fontId="4" fillId="0" borderId="19" xfId="1" applyNumberFormat="1" applyFont="1" applyFill="1" applyBorder="1" applyAlignment="1" applyProtection="1">
      <alignment vertical="center"/>
      <protection locked="0"/>
    </xf>
    <xf numFmtId="0" fontId="4" fillId="4" borderId="0" xfId="1" applyFont="1" applyFill="1" applyBorder="1" applyAlignment="1" applyProtection="1">
      <alignment vertical="center"/>
    </xf>
    <xf numFmtId="3" fontId="4" fillId="0" borderId="6" xfId="1" applyNumberFormat="1" applyFont="1" applyFill="1" applyBorder="1" applyAlignment="1" applyProtection="1">
      <alignment vertical="center"/>
      <protection locked="0"/>
    </xf>
    <xf numFmtId="3" fontId="4" fillId="0" borderId="38" xfId="1" applyNumberFormat="1" applyFont="1" applyFill="1" applyBorder="1" applyAlignment="1" applyProtection="1">
      <alignment vertical="center"/>
      <protection locked="0"/>
    </xf>
    <xf numFmtId="0" fontId="4" fillId="0" borderId="35" xfId="1" applyFont="1" applyFill="1" applyBorder="1" applyAlignment="1" applyProtection="1">
      <alignment horizontal="center" vertical="center" wrapText="1"/>
    </xf>
    <xf numFmtId="3" fontId="4" fillId="0" borderId="37" xfId="1" applyNumberFormat="1" applyFont="1" applyFill="1" applyBorder="1" applyAlignment="1" applyProtection="1">
      <alignment vertical="center"/>
    </xf>
    <xf numFmtId="3" fontId="4" fillId="0" borderId="6" xfId="1" applyNumberFormat="1" applyFont="1" applyFill="1" applyBorder="1" applyAlignment="1" applyProtection="1">
      <alignment vertical="center"/>
    </xf>
    <xf numFmtId="3" fontId="4" fillId="0" borderId="38" xfId="1" applyNumberFormat="1" applyFont="1" applyFill="1" applyBorder="1" applyAlignment="1" applyProtection="1">
      <alignment vertical="center"/>
    </xf>
    <xf numFmtId="3" fontId="4" fillId="0" borderId="52" xfId="1" applyNumberFormat="1" applyFont="1" applyFill="1" applyBorder="1" applyAlignment="1" applyProtection="1">
      <alignment vertical="center"/>
      <protection locked="0"/>
    </xf>
    <xf numFmtId="3" fontId="4" fillId="0" borderId="53" xfId="1" applyNumberFormat="1" applyFont="1" applyFill="1" applyBorder="1" applyAlignment="1" applyProtection="1">
      <alignment vertical="center"/>
      <protection locked="0"/>
    </xf>
    <xf numFmtId="3" fontId="4" fillId="0" borderId="54" xfId="1" applyNumberFormat="1" applyFont="1" applyFill="1" applyBorder="1" applyAlignment="1" applyProtection="1">
      <alignment vertical="center"/>
      <protection locked="0"/>
    </xf>
    <xf numFmtId="3" fontId="4" fillId="0" borderId="42" xfId="1" applyNumberFormat="1" applyFont="1" applyFill="1" applyBorder="1" applyAlignment="1" applyProtection="1">
      <alignment vertical="center"/>
    </xf>
    <xf numFmtId="3" fontId="4" fillId="0" borderId="43" xfId="1" applyNumberFormat="1" applyFont="1" applyFill="1" applyBorder="1" applyAlignment="1" applyProtection="1">
      <alignment vertical="center"/>
    </xf>
    <xf numFmtId="0" fontId="4" fillId="0" borderId="16" xfId="1" applyFont="1" applyFill="1" applyBorder="1" applyAlignment="1" applyProtection="1">
      <alignment horizontal="center" vertical="center" wrapText="1"/>
    </xf>
    <xf numFmtId="3" fontId="4" fillId="0" borderId="21" xfId="1" applyNumberFormat="1" applyFont="1" applyFill="1" applyBorder="1" applyAlignment="1" applyProtection="1">
      <alignment vertical="center"/>
    </xf>
    <xf numFmtId="3" fontId="4" fillId="0" borderId="18" xfId="1" applyNumberFormat="1" applyFont="1" applyFill="1" applyBorder="1" applyAlignment="1" applyProtection="1">
      <alignment vertical="center"/>
    </xf>
    <xf numFmtId="3" fontId="4" fillId="0" borderId="19" xfId="1" applyNumberFormat="1" applyFont="1" applyFill="1" applyBorder="1" applyAlignment="1" applyProtection="1">
      <alignment vertical="center"/>
    </xf>
    <xf numFmtId="3" fontId="4" fillId="0" borderId="73" xfId="1" applyNumberFormat="1" applyFont="1" applyFill="1" applyBorder="1" applyAlignment="1" applyProtection="1">
      <alignment vertical="center"/>
    </xf>
    <xf numFmtId="3" fontId="4" fillId="0" borderId="74" xfId="1" applyNumberFormat="1" applyFont="1" applyFill="1" applyBorder="1" applyAlignment="1" applyProtection="1">
      <alignment vertical="center"/>
    </xf>
    <xf numFmtId="0" fontId="4" fillId="0" borderId="35" xfId="1" applyFont="1" applyFill="1" applyBorder="1" applyAlignment="1" applyProtection="1">
      <alignment vertical="center"/>
    </xf>
    <xf numFmtId="0" fontId="4" fillId="0" borderId="0" xfId="1" applyFont="1" applyFill="1" applyBorder="1" applyAlignment="1" applyProtection="1">
      <alignment vertical="center" wrapText="1"/>
    </xf>
    <xf numFmtId="3" fontId="4" fillId="0" borderId="75" xfId="1" applyNumberFormat="1" applyFont="1" applyFill="1" applyBorder="1" applyAlignment="1" applyProtection="1">
      <alignment vertical="center"/>
    </xf>
    <xf numFmtId="3" fontId="4" fillId="0" borderId="41" xfId="1" applyNumberFormat="1" applyFont="1" applyFill="1" applyBorder="1" applyAlignment="1" applyProtection="1">
      <alignment vertical="center"/>
      <protection locked="0"/>
    </xf>
    <xf numFmtId="3" fontId="4" fillId="0" borderId="42" xfId="1" applyNumberFormat="1" applyFont="1" applyFill="1" applyBorder="1" applyAlignment="1" applyProtection="1">
      <alignment vertical="center"/>
      <protection locked="0"/>
    </xf>
    <xf numFmtId="3" fontId="4" fillId="0" borderId="43" xfId="1" applyNumberFormat="1" applyFont="1" applyFill="1" applyBorder="1" applyAlignment="1" applyProtection="1">
      <alignment vertical="center"/>
      <protection locked="0"/>
    </xf>
    <xf numFmtId="3" fontId="4" fillId="0" borderId="57" xfId="1" applyNumberFormat="1" applyFont="1" applyFill="1" applyBorder="1" applyAlignment="1" applyProtection="1">
      <alignment vertical="center"/>
    </xf>
    <xf numFmtId="0" fontId="3" fillId="4" borderId="0" xfId="1" applyFont="1" applyFill="1" applyBorder="1" applyAlignment="1" applyProtection="1">
      <alignment horizontal="left" vertical="center"/>
    </xf>
    <xf numFmtId="0" fontId="3" fillId="0" borderId="0" xfId="1" applyFont="1" applyFill="1" applyBorder="1" applyAlignment="1" applyProtection="1">
      <alignment horizontal="left" vertical="center"/>
    </xf>
    <xf numFmtId="0" fontId="4" fillId="0" borderId="66" xfId="1" applyFont="1" applyFill="1" applyBorder="1" applyAlignment="1" applyProtection="1">
      <alignment horizontal="left" vertical="center" wrapText="1"/>
    </xf>
    <xf numFmtId="3" fontId="4" fillId="0" borderId="8" xfId="1" applyNumberFormat="1" applyFont="1" applyFill="1" applyBorder="1" applyAlignment="1" applyProtection="1">
      <alignment vertical="center"/>
    </xf>
    <xf numFmtId="3" fontId="4" fillId="0" borderId="76" xfId="1" applyNumberFormat="1" applyFont="1" applyFill="1" applyBorder="1" applyAlignment="1" applyProtection="1">
      <alignment vertical="center"/>
    </xf>
    <xf numFmtId="3" fontId="4" fillId="0" borderId="77" xfId="1" applyNumberFormat="1" applyFont="1" applyFill="1" applyBorder="1" applyAlignment="1" applyProtection="1">
      <alignment vertical="center"/>
    </xf>
    <xf numFmtId="3" fontId="4" fillId="0" borderId="5" xfId="1" applyNumberFormat="1" applyFont="1" applyFill="1" applyBorder="1" applyAlignment="1" applyProtection="1">
      <alignment vertical="center"/>
      <protection locked="0"/>
    </xf>
    <xf numFmtId="0" fontId="4" fillId="0" borderId="78" xfId="1" applyFont="1" applyFill="1" applyBorder="1" applyAlignment="1" applyProtection="1">
      <alignment horizontal="right" vertical="center" wrapText="1"/>
    </xf>
    <xf numFmtId="3" fontId="4" fillId="0" borderId="17" xfId="1" applyNumberFormat="1" applyFont="1" applyFill="1" applyBorder="1" applyAlignment="1" applyProtection="1">
      <alignment vertical="center"/>
      <protection locked="0"/>
    </xf>
    <xf numFmtId="3" fontId="4" fillId="0" borderId="79" xfId="1" applyNumberFormat="1" applyFont="1" applyFill="1" applyBorder="1" applyAlignment="1" applyProtection="1">
      <alignment vertical="center"/>
      <protection locked="0"/>
    </xf>
    <xf numFmtId="3" fontId="4" fillId="0" borderId="80" xfId="1" applyNumberFormat="1" applyFont="1" applyFill="1" applyBorder="1" applyAlignment="1" applyProtection="1">
      <alignment vertical="center"/>
      <protection locked="0"/>
    </xf>
    <xf numFmtId="0" fontId="3" fillId="0" borderId="66" xfId="1" applyFont="1" applyFill="1" applyBorder="1" applyAlignment="1" applyProtection="1">
      <alignment horizontal="left" vertical="center" wrapText="1"/>
    </xf>
    <xf numFmtId="3" fontId="4" fillId="0" borderId="67" xfId="1" applyNumberFormat="1" applyFont="1" applyFill="1" applyBorder="1" applyAlignment="1" applyProtection="1">
      <alignment vertical="center"/>
    </xf>
    <xf numFmtId="3" fontId="4" fillId="0" borderId="68" xfId="1" applyNumberFormat="1" applyFont="1" applyFill="1" applyBorder="1" applyAlignment="1" applyProtection="1">
      <alignment vertical="center"/>
    </xf>
    <xf numFmtId="3" fontId="4" fillId="0" borderId="60" xfId="1" applyNumberFormat="1" applyFont="1" applyFill="1" applyBorder="1" applyAlignment="1" applyProtection="1">
      <alignment vertical="center"/>
    </xf>
    <xf numFmtId="1" fontId="3" fillId="3" borderId="66" xfId="1" applyNumberFormat="1" applyFont="1" applyFill="1" applyBorder="1" applyAlignment="1" applyProtection="1">
      <alignment horizontal="left" vertical="center" wrapText="1"/>
    </xf>
    <xf numFmtId="1" fontId="3" fillId="0" borderId="40" xfId="1" applyNumberFormat="1" applyFont="1" applyFill="1" applyBorder="1" applyAlignment="1" applyProtection="1">
      <alignment horizontal="left" vertical="center" wrapText="1"/>
    </xf>
    <xf numFmtId="0" fontId="3" fillId="0" borderId="16" xfId="1" applyFont="1" applyFill="1" applyBorder="1" applyAlignment="1" applyProtection="1">
      <alignment horizontal="center" vertical="center" wrapText="1"/>
    </xf>
    <xf numFmtId="3" fontId="3" fillId="0" borderId="73" xfId="1" applyNumberFormat="1" applyFont="1" applyFill="1" applyBorder="1" applyAlignment="1" applyProtection="1">
      <alignment vertical="center"/>
    </xf>
    <xf numFmtId="3" fontId="3" fillId="3" borderId="72" xfId="1" applyNumberFormat="1" applyFont="1" applyFill="1" applyBorder="1" applyAlignment="1" applyProtection="1">
      <alignment vertical="center"/>
    </xf>
    <xf numFmtId="3" fontId="4" fillId="0" borderId="5" xfId="1" applyNumberFormat="1" applyFont="1" applyFill="1" applyBorder="1" applyAlignment="1" applyProtection="1">
      <alignment vertical="center"/>
    </xf>
    <xf numFmtId="3" fontId="4" fillId="0" borderId="81" xfId="1" applyNumberFormat="1" applyFont="1" applyFill="1" applyBorder="1" applyAlignment="1" applyProtection="1">
      <alignment vertical="center"/>
    </xf>
    <xf numFmtId="3" fontId="3" fillId="3" borderId="82" xfId="1" applyNumberFormat="1" applyFont="1" applyFill="1" applyBorder="1" applyAlignment="1" applyProtection="1">
      <alignment vertical="center"/>
    </xf>
    <xf numFmtId="3" fontId="4" fillId="0" borderId="82" xfId="1" applyNumberFormat="1" applyFont="1" applyFill="1" applyBorder="1" applyAlignment="1" applyProtection="1">
      <alignment vertical="center"/>
    </xf>
    <xf numFmtId="3" fontId="4" fillId="0" borderId="0" xfId="1" applyNumberFormat="1" applyFont="1" applyFill="1" applyBorder="1" applyAlignment="1" applyProtection="1">
      <alignment vertical="center"/>
    </xf>
    <xf numFmtId="3" fontId="4" fillId="0" borderId="3" xfId="1" applyNumberFormat="1" applyFont="1" applyFill="1" applyBorder="1" applyAlignment="1" applyProtection="1">
      <alignment vertical="center"/>
      <protection locked="0"/>
    </xf>
    <xf numFmtId="3" fontId="4" fillId="0" borderId="83" xfId="1" applyNumberFormat="1" applyFont="1" applyFill="1" applyBorder="1" applyAlignment="1" applyProtection="1">
      <alignment vertical="center"/>
    </xf>
    <xf numFmtId="3" fontId="4" fillId="0" borderId="84" xfId="1" applyNumberFormat="1" applyFont="1" applyFill="1" applyBorder="1" applyAlignment="1" applyProtection="1">
      <alignment vertical="center"/>
    </xf>
    <xf numFmtId="3" fontId="4" fillId="0" borderId="79" xfId="1" applyNumberFormat="1" applyFont="1" applyFill="1" applyBorder="1" applyAlignment="1" applyProtection="1">
      <alignment vertical="center"/>
    </xf>
    <xf numFmtId="3" fontId="4" fillId="0" borderId="85" xfId="1" applyNumberFormat="1" applyFont="1" applyFill="1" applyBorder="1" applyAlignment="1" applyProtection="1">
      <alignment vertical="center"/>
    </xf>
    <xf numFmtId="3" fontId="4" fillId="0" borderId="86" xfId="1" applyNumberFormat="1" applyFont="1" applyFill="1" applyBorder="1" applyAlignment="1" applyProtection="1">
      <alignment vertical="center"/>
      <protection locked="0"/>
    </xf>
    <xf numFmtId="3" fontId="4" fillId="0" borderId="87" xfId="1" applyNumberFormat="1" applyFont="1" applyFill="1" applyBorder="1" applyAlignment="1" applyProtection="1">
      <alignment vertical="center"/>
    </xf>
    <xf numFmtId="3" fontId="4" fillId="0" borderId="88" xfId="1" applyNumberFormat="1" applyFont="1" applyFill="1" applyBorder="1" applyAlignment="1" applyProtection="1">
      <alignment vertical="center"/>
    </xf>
    <xf numFmtId="3" fontId="4" fillId="0" borderId="89" xfId="1" applyNumberFormat="1" applyFont="1" applyFill="1" applyBorder="1" applyAlignment="1" applyProtection="1">
      <alignment vertical="center"/>
      <protection locked="0"/>
    </xf>
    <xf numFmtId="0" fontId="4" fillId="0" borderId="78" xfId="1" applyFont="1" applyFill="1" applyBorder="1" applyAlignment="1" applyProtection="1">
      <alignment horizontal="center" vertical="center" wrapText="1"/>
    </xf>
    <xf numFmtId="0" fontId="4" fillId="0" borderId="78" xfId="1" applyFont="1" applyFill="1" applyBorder="1" applyAlignment="1" applyProtection="1">
      <alignment horizontal="left" vertical="center" wrapText="1"/>
    </xf>
    <xf numFmtId="3" fontId="4" fillId="0" borderId="55" xfId="1" applyNumberFormat="1" applyFont="1" applyFill="1" applyBorder="1" applyAlignment="1" applyProtection="1">
      <alignment vertical="center"/>
    </xf>
    <xf numFmtId="3" fontId="4" fillId="0" borderId="86" xfId="1" applyNumberFormat="1" applyFont="1" applyFill="1" applyBorder="1" applyAlignment="1" applyProtection="1">
      <alignment vertical="center"/>
    </xf>
    <xf numFmtId="0" fontId="9" fillId="4" borderId="0" xfId="1" applyFont="1" applyFill="1" applyBorder="1" applyAlignment="1" applyProtection="1">
      <alignment vertical="center"/>
    </xf>
    <xf numFmtId="0" fontId="3" fillId="3" borderId="40" xfId="1" applyFont="1" applyFill="1" applyBorder="1" applyAlignment="1" applyProtection="1">
      <alignment horizontal="left" vertical="center" wrapText="1"/>
    </xf>
    <xf numFmtId="3" fontId="3" fillId="3" borderId="8" xfId="1" applyNumberFormat="1" applyFont="1" applyFill="1" applyBorder="1" applyAlignment="1" applyProtection="1">
      <alignment vertical="center"/>
    </xf>
    <xf numFmtId="3" fontId="3" fillId="3" borderId="41" xfId="1" applyNumberFormat="1" applyFont="1" applyFill="1" applyBorder="1" applyAlignment="1" applyProtection="1">
      <alignment vertical="center"/>
    </xf>
    <xf numFmtId="3" fontId="3" fillId="3" borderId="7" xfId="1" applyNumberFormat="1" applyFont="1" applyFill="1" applyBorder="1" applyAlignment="1" applyProtection="1">
      <alignment vertical="center"/>
    </xf>
    <xf numFmtId="3" fontId="3" fillId="3" borderId="73" xfId="1" applyNumberFormat="1" applyFont="1" applyFill="1" applyBorder="1" applyAlignment="1" applyProtection="1">
      <alignment vertical="center"/>
    </xf>
    <xf numFmtId="0" fontId="9" fillId="0" borderId="0" xfId="1" applyFont="1" applyFill="1" applyBorder="1" applyAlignment="1" applyProtection="1">
      <alignment vertical="center"/>
    </xf>
    <xf numFmtId="3" fontId="4" fillId="0" borderId="48" xfId="1" applyNumberFormat="1" applyFont="1" applyFill="1" applyBorder="1" applyAlignment="1" applyProtection="1">
      <alignment vertical="center"/>
    </xf>
    <xf numFmtId="3" fontId="4" fillId="0" borderId="10" xfId="1" applyNumberFormat="1" applyFont="1" applyFill="1" applyBorder="1" applyAlignment="1" applyProtection="1">
      <alignment vertical="center"/>
    </xf>
    <xf numFmtId="3" fontId="4" fillId="0" borderId="49" xfId="1" applyNumberFormat="1" applyFont="1" applyFill="1" applyBorder="1" applyAlignment="1" applyProtection="1">
      <alignment vertical="center"/>
    </xf>
    <xf numFmtId="3" fontId="4" fillId="0" borderId="14" xfId="1" applyNumberFormat="1" applyFont="1" applyFill="1" applyBorder="1" applyAlignment="1" applyProtection="1">
      <alignment vertical="center"/>
      <protection locked="0"/>
    </xf>
    <xf numFmtId="3" fontId="4" fillId="0" borderId="15" xfId="1" applyNumberFormat="1" applyFont="1" applyFill="1" applyBorder="1" applyAlignment="1" applyProtection="1">
      <alignment vertical="center"/>
      <protection locked="0"/>
    </xf>
    <xf numFmtId="0" fontId="4" fillId="0" borderId="40" xfId="1" applyFont="1" applyFill="1" applyBorder="1" applyAlignment="1" applyProtection="1">
      <alignment horizontal="right" vertical="center" wrapText="1"/>
    </xf>
    <xf numFmtId="0" fontId="4" fillId="0" borderId="30" xfId="1" applyFont="1" applyFill="1" applyBorder="1" applyAlignment="1" applyProtection="1">
      <alignment vertical="center"/>
    </xf>
    <xf numFmtId="3" fontId="4" fillId="0" borderId="32" xfId="1" applyNumberFormat="1" applyFont="1" applyFill="1" applyBorder="1" applyAlignment="1" applyProtection="1">
      <alignment vertical="center"/>
    </xf>
    <xf numFmtId="3" fontId="4" fillId="0" borderId="90" xfId="1" applyNumberFormat="1" applyFont="1" applyFill="1" applyBorder="1" applyAlignment="1" applyProtection="1">
      <alignment vertical="center"/>
    </xf>
    <xf numFmtId="3" fontId="4" fillId="0" borderId="91" xfId="1" applyNumberFormat="1" applyFont="1" applyFill="1" applyBorder="1" applyAlignment="1" applyProtection="1">
      <alignment vertical="center"/>
    </xf>
    <xf numFmtId="3" fontId="4" fillId="0" borderId="92" xfId="1" applyNumberFormat="1" applyFont="1" applyFill="1" applyBorder="1" applyAlignment="1" applyProtection="1">
      <alignment vertical="center"/>
    </xf>
    <xf numFmtId="3" fontId="3" fillId="0" borderId="95" xfId="1" applyNumberFormat="1" applyFont="1" applyFill="1" applyBorder="1" applyAlignment="1" applyProtection="1">
      <alignment vertical="center"/>
    </xf>
    <xf numFmtId="3" fontId="3" fillId="0" borderId="96" xfId="1" applyNumberFormat="1" applyFont="1" applyFill="1" applyBorder="1" applyAlignment="1" applyProtection="1">
      <alignment vertical="center"/>
    </xf>
    <xf numFmtId="3" fontId="3" fillId="0" borderId="94" xfId="1" applyNumberFormat="1" applyFont="1" applyFill="1" applyBorder="1" applyAlignment="1" applyProtection="1">
      <alignment vertical="center"/>
    </xf>
    <xf numFmtId="3" fontId="3" fillId="0" borderId="97" xfId="1" applyNumberFormat="1" applyFont="1" applyFill="1" applyBorder="1" applyAlignment="1" applyProtection="1">
      <alignment vertical="center"/>
    </xf>
    <xf numFmtId="3" fontId="3" fillId="0" borderId="8" xfId="1" applyNumberFormat="1" applyFont="1" applyFill="1" applyBorder="1" applyAlignment="1" applyProtection="1">
      <alignment vertical="center"/>
    </xf>
    <xf numFmtId="3" fontId="3" fillId="0" borderId="41" xfId="1" applyNumberFormat="1" applyFont="1" applyFill="1" applyBorder="1" applyAlignment="1" applyProtection="1">
      <alignment vertical="center"/>
    </xf>
    <xf numFmtId="3" fontId="3" fillId="0" borderId="98" xfId="1" applyNumberFormat="1" applyFont="1" applyFill="1" applyBorder="1" applyAlignment="1" applyProtection="1">
      <alignment vertical="center"/>
    </xf>
    <xf numFmtId="3" fontId="3" fillId="0" borderId="99" xfId="1" applyNumberFormat="1" applyFont="1" applyFill="1" applyBorder="1" applyAlignment="1" applyProtection="1">
      <alignment vertical="center"/>
    </xf>
    <xf numFmtId="3" fontId="3" fillId="0" borderId="43" xfId="1" applyNumberFormat="1" applyFont="1" applyFill="1" applyBorder="1" applyAlignment="1" applyProtection="1">
      <alignment vertical="center"/>
    </xf>
    <xf numFmtId="3" fontId="3" fillId="0" borderId="100" xfId="1" applyNumberFormat="1" applyFont="1" applyFill="1" applyBorder="1" applyAlignment="1" applyProtection="1">
      <alignment vertical="center"/>
    </xf>
    <xf numFmtId="3" fontId="3" fillId="0" borderId="101" xfId="1" applyNumberFormat="1" applyFont="1" applyFill="1" applyBorder="1" applyAlignment="1" applyProtection="1">
      <alignment vertical="center"/>
    </xf>
    <xf numFmtId="0" fontId="3" fillId="0" borderId="40" xfId="1" applyFont="1" applyFill="1" applyBorder="1" applyAlignment="1" applyProtection="1">
      <alignment vertical="center"/>
    </xf>
    <xf numFmtId="3" fontId="3" fillId="0" borderId="42" xfId="1" applyNumberFormat="1" applyFont="1" applyFill="1" applyBorder="1" applyAlignment="1" applyProtection="1">
      <alignment vertical="center"/>
    </xf>
    <xf numFmtId="0" fontId="4" fillId="0" borderId="50" xfId="1" applyFont="1" applyFill="1" applyBorder="1" applyAlignment="1" applyProtection="1">
      <alignment vertical="center"/>
    </xf>
    <xf numFmtId="0" fontId="4" fillId="0" borderId="78" xfId="1" applyFont="1" applyFill="1" applyBorder="1" applyAlignment="1" applyProtection="1">
      <alignment vertical="center"/>
    </xf>
    <xf numFmtId="0" fontId="4" fillId="0" borderId="78" xfId="1" applyFont="1" applyFill="1" applyBorder="1" applyAlignment="1" applyProtection="1">
      <alignment vertical="center" wrapText="1"/>
    </xf>
    <xf numFmtId="3" fontId="4" fillId="0" borderId="102" xfId="1" applyNumberFormat="1" applyFont="1" applyFill="1" applyBorder="1" applyAlignment="1" applyProtection="1">
      <alignment vertical="center"/>
      <protection locked="0"/>
    </xf>
    <xf numFmtId="0" fontId="3" fillId="0" borderId="103" xfId="1" applyFont="1" applyFill="1" applyBorder="1" applyAlignment="1" applyProtection="1">
      <alignment vertical="center"/>
    </xf>
    <xf numFmtId="3" fontId="3" fillId="0" borderId="104" xfId="1" applyNumberFormat="1" applyFont="1" applyFill="1" applyBorder="1" applyAlignment="1" applyProtection="1">
      <alignment vertical="center"/>
    </xf>
    <xf numFmtId="3" fontId="3" fillId="0" borderId="96" xfId="1" applyNumberFormat="1" applyFont="1" applyFill="1" applyBorder="1" applyAlignment="1" applyProtection="1">
      <alignment vertical="center"/>
      <protection locked="0"/>
    </xf>
    <xf numFmtId="3" fontId="3" fillId="0" borderId="105" xfId="1" applyNumberFormat="1" applyFont="1" applyFill="1" applyBorder="1" applyAlignment="1" applyProtection="1">
      <alignment vertical="center"/>
      <protection locked="0"/>
    </xf>
    <xf numFmtId="3" fontId="3" fillId="0" borderId="106" xfId="1" applyNumberFormat="1" applyFont="1" applyFill="1" applyBorder="1" applyAlignment="1" applyProtection="1">
      <alignment vertical="center"/>
      <protection locked="0"/>
    </xf>
    <xf numFmtId="0" fontId="3" fillId="0" borderId="8" xfId="1" applyFont="1" applyFill="1" applyBorder="1" applyAlignment="1" applyProtection="1">
      <alignment vertical="center" wrapText="1"/>
    </xf>
    <xf numFmtId="3" fontId="3" fillId="0" borderId="7" xfId="1" applyNumberFormat="1" applyFont="1" applyFill="1" applyBorder="1" applyAlignment="1" applyProtection="1">
      <alignment vertical="center"/>
    </xf>
    <xf numFmtId="0" fontId="4" fillId="0" borderId="0" xfId="0" applyFont="1" applyBorder="1" applyAlignment="1">
      <alignment wrapText="1"/>
    </xf>
    <xf numFmtId="0" fontId="4" fillId="0" borderId="0" xfId="1" applyFont="1" applyBorder="1" applyAlignment="1" applyProtection="1">
      <alignment vertical="center"/>
    </xf>
    <xf numFmtId="3" fontId="9" fillId="0" borderId="37" xfId="1" applyNumberFormat="1" applyFont="1" applyFill="1" applyBorder="1" applyAlignment="1" applyProtection="1">
      <alignment vertical="center"/>
      <protection locked="0"/>
    </xf>
    <xf numFmtId="49" fontId="3" fillId="2" borderId="5" xfId="1" applyNumberFormat="1" applyFont="1" applyFill="1" applyBorder="1" applyAlignment="1" applyProtection="1">
      <alignment horizontal="center" vertical="center" wrapText="1"/>
      <protection locked="0"/>
    </xf>
    <xf numFmtId="49" fontId="3" fillId="2" borderId="5" xfId="1" applyNumberFormat="1" applyFont="1" applyFill="1" applyBorder="1" applyAlignment="1" applyProtection="1">
      <alignment horizontal="center" vertical="center"/>
      <protection locked="0"/>
    </xf>
    <xf numFmtId="49" fontId="3" fillId="2" borderId="6" xfId="1" applyNumberFormat="1" applyFont="1" applyFill="1" applyBorder="1" applyAlignment="1" applyProtection="1">
      <alignment horizontal="center" vertical="center" wrapText="1"/>
      <protection locked="0"/>
    </xf>
    <xf numFmtId="0" fontId="4" fillId="0" borderId="0" xfId="1" applyFont="1" applyBorder="1" applyAlignment="1" applyProtection="1">
      <alignment vertical="center"/>
      <protection locked="0"/>
    </xf>
    <xf numFmtId="0" fontId="4" fillId="0" borderId="18" xfId="1" applyFont="1" applyBorder="1" applyAlignment="1" applyProtection="1">
      <alignment vertical="center"/>
      <protection locked="0"/>
    </xf>
    <xf numFmtId="49" fontId="4" fillId="2" borderId="5" xfId="1" applyNumberFormat="1" applyFont="1" applyFill="1" applyBorder="1" applyAlignment="1" applyProtection="1">
      <alignment horizontal="center" vertical="center"/>
      <protection locked="0"/>
    </xf>
    <xf numFmtId="49" fontId="4" fillId="2" borderId="84" xfId="1" applyNumberFormat="1" applyFont="1" applyFill="1" applyBorder="1" applyAlignment="1" applyProtection="1">
      <alignment horizontal="center" vertical="center"/>
      <protection locked="0"/>
    </xf>
    <xf numFmtId="49" fontId="4" fillId="2" borderId="6" xfId="1" applyNumberFormat="1" applyFont="1" applyFill="1" applyBorder="1" applyAlignment="1" applyProtection="1">
      <alignment horizontal="center" vertical="center"/>
      <protection locked="0"/>
    </xf>
    <xf numFmtId="3" fontId="4" fillId="5" borderId="36" xfId="1" applyNumberFormat="1" applyFont="1" applyFill="1" applyBorder="1" applyAlignment="1" applyProtection="1">
      <alignment vertical="center"/>
    </xf>
    <xf numFmtId="3" fontId="4" fillId="5" borderId="37" xfId="1" applyNumberFormat="1" applyFont="1" applyFill="1" applyBorder="1" applyAlignment="1" applyProtection="1">
      <alignment vertical="center"/>
      <protection locked="0"/>
    </xf>
    <xf numFmtId="3" fontId="4" fillId="5" borderId="48" xfId="1" applyNumberFormat="1" applyFont="1" applyFill="1" applyBorder="1" applyAlignment="1" applyProtection="1">
      <alignment vertical="center"/>
      <protection locked="0"/>
    </xf>
    <xf numFmtId="49" fontId="4" fillId="5" borderId="9" xfId="1" applyNumberFormat="1" applyFont="1" applyFill="1" applyBorder="1" applyAlignment="1" applyProtection="1">
      <alignment vertical="center"/>
      <protection locked="0"/>
    </xf>
    <xf numFmtId="1" fontId="8" fillId="5" borderId="27" xfId="1" applyNumberFormat="1" applyFont="1" applyFill="1" applyBorder="1" applyAlignment="1" applyProtection="1">
      <alignment horizontal="center" vertical="center"/>
    </xf>
    <xf numFmtId="0" fontId="3" fillId="5" borderId="21" xfId="1" applyFont="1" applyFill="1" applyBorder="1" applyAlignment="1" applyProtection="1">
      <alignment vertical="center"/>
      <protection locked="0"/>
    </xf>
    <xf numFmtId="3" fontId="3" fillId="5" borderId="32" xfId="1" applyNumberFormat="1" applyFont="1" applyFill="1" applyBorder="1" applyAlignment="1" applyProtection="1">
      <alignment horizontal="right" vertical="center"/>
    </xf>
    <xf numFmtId="3" fontId="4" fillId="5" borderId="27" xfId="1" applyNumberFormat="1" applyFont="1" applyFill="1" applyBorder="1" applyAlignment="1" applyProtection="1">
      <alignment horizontal="right" vertical="center"/>
    </xf>
    <xf numFmtId="3" fontId="4" fillId="5" borderId="21" xfId="1" applyNumberFormat="1" applyFont="1" applyFill="1" applyBorder="1" applyAlignment="1" applyProtection="1">
      <alignment horizontal="right" vertical="center"/>
      <protection locked="0"/>
    </xf>
    <xf numFmtId="3" fontId="4" fillId="5" borderId="37" xfId="1" applyNumberFormat="1" applyFont="1" applyFill="1" applyBorder="1" applyAlignment="1" applyProtection="1">
      <alignment horizontal="right" vertical="center"/>
      <protection locked="0"/>
    </xf>
    <xf numFmtId="3" fontId="4" fillId="5" borderId="22" xfId="1" applyNumberFormat="1" applyFont="1" applyFill="1" applyBorder="1" applyAlignment="1" applyProtection="1">
      <alignment vertical="center"/>
      <protection locked="0"/>
    </xf>
    <xf numFmtId="3" fontId="4" fillId="5" borderId="22" xfId="1" applyNumberFormat="1" applyFont="1" applyFill="1" applyBorder="1" applyAlignment="1" applyProtection="1">
      <alignment horizontal="center" vertical="center"/>
    </xf>
    <xf numFmtId="3" fontId="4" fillId="5" borderId="41" xfId="1" applyNumberFormat="1" applyFont="1" applyFill="1" applyBorder="1" applyAlignment="1" applyProtection="1">
      <alignment horizontal="right" vertical="center"/>
      <protection locked="0"/>
    </xf>
    <xf numFmtId="3" fontId="4" fillId="5" borderId="41" xfId="1" applyNumberFormat="1" applyFont="1" applyFill="1" applyBorder="1" applyAlignment="1" applyProtection="1">
      <alignment horizontal="center" vertical="center"/>
    </xf>
    <xf numFmtId="3" fontId="4" fillId="5" borderId="41" xfId="1" applyNumberFormat="1" applyFont="1" applyFill="1" applyBorder="1" applyAlignment="1" applyProtection="1">
      <alignment vertical="center"/>
    </xf>
    <xf numFmtId="3" fontId="4" fillId="5" borderId="21" xfId="1" applyNumberFormat="1" applyFont="1" applyFill="1" applyBorder="1" applyAlignment="1" applyProtection="1">
      <alignment horizontal="center" vertical="center"/>
    </xf>
    <xf numFmtId="3" fontId="4" fillId="5" borderId="21" xfId="1" applyNumberFormat="1" applyFont="1" applyFill="1" applyBorder="1" applyAlignment="1" applyProtection="1">
      <alignment vertical="center"/>
      <protection locked="0"/>
    </xf>
    <xf numFmtId="3" fontId="4" fillId="5" borderId="37" xfId="1" applyNumberFormat="1" applyFont="1" applyFill="1" applyBorder="1" applyAlignment="1" applyProtection="1">
      <alignment horizontal="center" vertical="center"/>
    </xf>
    <xf numFmtId="3" fontId="4" fillId="5" borderId="45" xfId="1" applyNumberFormat="1" applyFont="1" applyFill="1" applyBorder="1" applyAlignment="1" applyProtection="1">
      <alignment horizontal="center" vertical="center"/>
    </xf>
    <xf numFmtId="3" fontId="4" fillId="5" borderId="45" xfId="1" applyNumberFormat="1" applyFont="1" applyFill="1" applyBorder="1" applyAlignment="1" applyProtection="1">
      <alignment vertical="center"/>
      <protection locked="0"/>
    </xf>
    <xf numFmtId="3" fontId="4" fillId="5" borderId="48" xfId="1" applyNumberFormat="1" applyFont="1" applyFill="1" applyBorder="1" applyAlignment="1" applyProtection="1">
      <alignment horizontal="center" vertical="center"/>
    </xf>
    <xf numFmtId="3" fontId="4" fillId="5" borderId="52" xfId="1" applyNumberFormat="1" applyFont="1" applyFill="1" applyBorder="1" applyAlignment="1" applyProtection="1">
      <alignment horizontal="right" vertical="center"/>
    </xf>
    <xf numFmtId="3" fontId="4" fillId="5" borderId="52" xfId="1" applyNumberFormat="1" applyFont="1" applyFill="1" applyBorder="1" applyAlignment="1" applyProtection="1">
      <alignment horizontal="center" vertical="center"/>
    </xf>
    <xf numFmtId="3" fontId="4" fillId="5" borderId="48" xfId="1" applyNumberFormat="1" applyFont="1" applyFill="1" applyBorder="1" applyAlignment="1" applyProtection="1">
      <alignment horizontal="right" vertical="center"/>
      <protection locked="0"/>
    </xf>
    <xf numFmtId="3" fontId="4" fillId="5" borderId="41" xfId="1" applyNumberFormat="1" applyFont="1" applyFill="1" applyBorder="1" applyAlignment="1" applyProtection="1">
      <alignment horizontal="right" vertical="center"/>
    </xf>
    <xf numFmtId="3" fontId="4" fillId="5" borderId="45" xfId="1" applyNumberFormat="1" applyFont="1" applyFill="1" applyBorder="1" applyAlignment="1" applyProtection="1">
      <alignment horizontal="right" vertical="center"/>
      <protection locked="0"/>
    </xf>
    <xf numFmtId="3" fontId="4" fillId="5" borderId="45" xfId="1" applyNumberFormat="1" applyFont="1" applyFill="1" applyBorder="1" applyAlignment="1" applyProtection="1">
      <alignment horizontal="center" vertical="center"/>
      <protection locked="0"/>
    </xf>
    <xf numFmtId="3" fontId="3" fillId="5" borderId="21" xfId="1" applyNumberFormat="1" applyFont="1" applyFill="1" applyBorder="1" applyAlignment="1" applyProtection="1">
      <alignment vertical="center"/>
    </xf>
    <xf numFmtId="3" fontId="3" fillId="5" borderId="32" xfId="1" applyNumberFormat="1" applyFont="1" applyFill="1" applyBorder="1" applyAlignment="1" applyProtection="1">
      <alignment vertical="center"/>
    </xf>
    <xf numFmtId="3" fontId="3" fillId="5" borderId="63" xfId="1" applyNumberFormat="1" applyFont="1" applyFill="1" applyBorder="1" applyAlignment="1" applyProtection="1">
      <alignment vertical="center"/>
    </xf>
    <xf numFmtId="3" fontId="3" fillId="6" borderId="68" xfId="1" applyNumberFormat="1" applyFont="1" applyFill="1" applyBorder="1" applyAlignment="1" applyProtection="1">
      <alignment vertical="center"/>
    </xf>
    <xf numFmtId="3" fontId="4" fillId="5" borderId="52" xfId="1" applyNumberFormat="1" applyFont="1" applyFill="1" applyBorder="1" applyAlignment="1" applyProtection="1">
      <alignment vertical="center"/>
    </xf>
    <xf numFmtId="3" fontId="4" fillId="5" borderId="37" xfId="1" applyNumberFormat="1" applyFont="1" applyFill="1" applyBorder="1" applyAlignment="1" applyProtection="1">
      <alignment vertical="center"/>
    </xf>
    <xf numFmtId="3" fontId="4" fillId="5" borderId="52" xfId="1" applyNumberFormat="1" applyFont="1" applyFill="1" applyBorder="1" applyAlignment="1" applyProtection="1">
      <alignment vertical="center"/>
      <protection locked="0"/>
    </xf>
    <xf numFmtId="3" fontId="4" fillId="5" borderId="21" xfId="1" applyNumberFormat="1" applyFont="1" applyFill="1" applyBorder="1" applyAlignment="1" applyProtection="1">
      <alignment vertical="center"/>
    </xf>
    <xf numFmtId="3" fontId="4" fillId="5" borderId="41" xfId="1" applyNumberFormat="1" applyFont="1" applyFill="1" applyBorder="1" applyAlignment="1" applyProtection="1">
      <alignment vertical="center"/>
      <protection locked="0"/>
    </xf>
    <xf numFmtId="3" fontId="4" fillId="5" borderId="17" xfId="1" applyNumberFormat="1" applyFont="1" applyFill="1" applyBorder="1" applyAlignment="1" applyProtection="1">
      <alignment vertical="center"/>
      <protection locked="0"/>
    </xf>
    <xf numFmtId="3" fontId="4" fillId="5" borderId="68" xfId="1" applyNumberFormat="1" applyFont="1" applyFill="1" applyBorder="1" applyAlignment="1" applyProtection="1">
      <alignment vertical="center"/>
    </xf>
    <xf numFmtId="3" fontId="3" fillId="6" borderId="41" xfId="1" applyNumberFormat="1" applyFont="1" applyFill="1" applyBorder="1" applyAlignment="1" applyProtection="1">
      <alignment vertical="center"/>
    </xf>
    <xf numFmtId="3" fontId="4" fillId="5" borderId="48" xfId="1" applyNumberFormat="1" applyFont="1" applyFill="1" applyBorder="1" applyAlignment="1" applyProtection="1">
      <alignment vertical="center"/>
    </xf>
    <xf numFmtId="3" fontId="4" fillId="5" borderId="32" xfId="1" applyNumberFormat="1" applyFont="1" applyFill="1" applyBorder="1" applyAlignment="1" applyProtection="1">
      <alignment vertical="center"/>
    </xf>
    <xf numFmtId="3" fontId="3" fillId="5" borderId="96" xfId="1" applyNumberFormat="1" applyFont="1" applyFill="1" applyBorder="1" applyAlignment="1" applyProtection="1">
      <alignment vertical="center"/>
    </xf>
    <xf numFmtId="3" fontId="3" fillId="5" borderId="41" xfId="1" applyNumberFormat="1" applyFont="1" applyFill="1" applyBorder="1" applyAlignment="1" applyProtection="1">
      <alignment vertical="center"/>
    </xf>
    <xf numFmtId="3" fontId="3" fillId="5" borderId="96" xfId="1" applyNumberFormat="1" applyFont="1" applyFill="1" applyBorder="1" applyAlignment="1" applyProtection="1">
      <alignment vertical="center"/>
      <protection locked="0"/>
    </xf>
    <xf numFmtId="0" fontId="4" fillId="5" borderId="0" xfId="1" applyFont="1" applyFill="1" applyBorder="1" applyAlignment="1" applyProtection="1">
      <alignment vertical="center"/>
    </xf>
    <xf numFmtId="3" fontId="10" fillId="0" borderId="51" xfId="1" applyNumberFormat="1" applyFont="1" applyFill="1" applyBorder="1" applyAlignment="1" applyProtection="1">
      <alignment vertical="center"/>
    </xf>
    <xf numFmtId="3" fontId="10" fillId="0" borderId="52" xfId="1" applyNumberFormat="1" applyFont="1" applyFill="1" applyBorder="1" applyAlignment="1" applyProtection="1">
      <alignment vertical="center"/>
    </xf>
    <xf numFmtId="3" fontId="10" fillId="0" borderId="37" xfId="1" applyNumberFormat="1" applyFont="1" applyFill="1" applyBorder="1" applyAlignment="1" applyProtection="1">
      <alignment vertical="center"/>
    </xf>
    <xf numFmtId="3" fontId="10" fillId="0" borderId="37" xfId="1" applyNumberFormat="1" applyFont="1" applyFill="1" applyBorder="1" applyAlignment="1" applyProtection="1">
      <alignment vertical="center"/>
      <protection locked="0"/>
    </xf>
    <xf numFmtId="0" fontId="4" fillId="0" borderId="6" xfId="1" applyFont="1" applyBorder="1" applyAlignment="1" applyProtection="1">
      <alignment vertical="center"/>
      <protection locked="0"/>
    </xf>
    <xf numFmtId="0" fontId="4" fillId="0" borderId="0" xfId="2" applyFont="1" applyFill="1" applyBorder="1" applyAlignment="1" applyProtection="1">
      <alignment vertical="center"/>
    </xf>
    <xf numFmtId="49" fontId="6" fillId="2" borderId="4" xfId="2" applyNumberFormat="1" applyFont="1" applyFill="1" applyBorder="1" applyAlignment="1" applyProtection="1">
      <alignment vertical="center"/>
    </xf>
    <xf numFmtId="49" fontId="3" fillId="2" borderId="0" xfId="2" applyNumberFormat="1" applyFont="1" applyFill="1" applyBorder="1" applyAlignment="1" applyProtection="1">
      <alignment vertical="center"/>
    </xf>
    <xf numFmtId="49" fontId="4" fillId="2" borderId="4" xfId="2" applyNumberFormat="1" applyFont="1" applyFill="1" applyBorder="1" applyAlignment="1" applyProtection="1">
      <alignment vertical="center"/>
    </xf>
    <xf numFmtId="49" fontId="4" fillId="2" borderId="0" xfId="2" applyNumberFormat="1" applyFont="1" applyFill="1" applyBorder="1" applyAlignment="1" applyProtection="1">
      <alignment vertical="center"/>
    </xf>
    <xf numFmtId="49" fontId="7" fillId="2" borderId="4" xfId="2" applyNumberFormat="1" applyFont="1" applyFill="1" applyBorder="1" applyAlignment="1" applyProtection="1">
      <alignment vertical="center"/>
    </xf>
    <xf numFmtId="49" fontId="4" fillId="2" borderId="7" xfId="2" applyNumberFormat="1" applyFont="1" applyFill="1" applyBorder="1" applyAlignment="1" applyProtection="1">
      <alignment vertical="center"/>
    </xf>
    <xf numFmtId="49" fontId="4" fillId="2" borderId="8" xfId="2" applyNumberFormat="1" applyFont="1" applyFill="1" applyBorder="1" applyAlignment="1" applyProtection="1">
      <alignment vertical="center"/>
    </xf>
    <xf numFmtId="49" fontId="4" fillId="2" borderId="9" xfId="2" applyNumberFormat="1" applyFont="1" applyFill="1" applyBorder="1" applyAlignment="1" applyProtection="1">
      <alignment vertical="center"/>
      <protection locked="0"/>
    </xf>
    <xf numFmtId="49" fontId="4" fillId="2" borderId="10" xfId="2" applyNumberFormat="1" applyFont="1" applyFill="1" applyBorder="1" applyAlignment="1" applyProtection="1">
      <alignment vertical="center"/>
      <protection locked="0"/>
    </xf>
    <xf numFmtId="49" fontId="4" fillId="0" borderId="0" xfId="2" applyNumberFormat="1" applyFont="1" applyFill="1" applyBorder="1" applyAlignment="1" applyProtection="1">
      <alignment horizontal="center" vertical="center" wrapText="1"/>
    </xf>
    <xf numFmtId="0" fontId="4" fillId="0" borderId="0" xfId="2" applyFont="1" applyFill="1" applyBorder="1" applyAlignment="1" applyProtection="1">
      <alignment horizontal="center" vertical="center" textRotation="90"/>
    </xf>
    <xf numFmtId="1" fontId="8" fillId="0" borderId="25" xfId="2" applyNumberFormat="1" applyFont="1" applyFill="1" applyBorder="1" applyAlignment="1" applyProtection="1">
      <alignment horizontal="center" vertical="center"/>
    </xf>
    <xf numFmtId="1" fontId="8" fillId="0" borderId="26" xfId="2" applyNumberFormat="1" applyFont="1" applyFill="1" applyBorder="1" applyAlignment="1" applyProtection="1">
      <alignment horizontal="center" vertical="center"/>
    </xf>
    <xf numFmtId="1" fontId="8" fillId="0" borderId="27" xfId="2" applyNumberFormat="1" applyFont="1" applyFill="1" applyBorder="1" applyAlignment="1" applyProtection="1">
      <alignment horizontal="center" vertical="center"/>
    </xf>
    <xf numFmtId="1" fontId="8" fillId="0" borderId="28" xfId="2" applyNumberFormat="1" applyFont="1" applyFill="1" applyBorder="1" applyAlignment="1" applyProtection="1">
      <alignment horizontal="center" vertical="center"/>
    </xf>
    <xf numFmtId="1" fontId="8" fillId="0" borderId="29" xfId="2" applyNumberFormat="1" applyFont="1" applyFill="1" applyBorder="1" applyAlignment="1" applyProtection="1">
      <alignment horizontal="center" vertical="center"/>
    </xf>
    <xf numFmtId="0" fontId="3" fillId="0" borderId="16" xfId="2" applyFont="1" applyFill="1" applyBorder="1" applyAlignment="1" applyProtection="1">
      <alignment vertical="center" wrapText="1"/>
    </xf>
    <xf numFmtId="0" fontId="3" fillId="0" borderId="16" xfId="2" applyFont="1" applyFill="1" applyBorder="1" applyAlignment="1" applyProtection="1">
      <alignment horizontal="left" vertical="center" wrapText="1"/>
    </xf>
    <xf numFmtId="0" fontId="3" fillId="0" borderId="4" xfId="2" applyFont="1" applyFill="1" applyBorder="1" applyAlignment="1" applyProtection="1">
      <alignment vertical="center"/>
    </xf>
    <xf numFmtId="0" fontId="3" fillId="0" borderId="21" xfId="2" applyFont="1" applyFill="1" applyBorder="1" applyAlignment="1" applyProtection="1">
      <alignment vertical="center"/>
      <protection locked="0"/>
    </xf>
    <xf numFmtId="0" fontId="3" fillId="0" borderId="18" xfId="2" applyFont="1" applyFill="1" applyBorder="1" applyAlignment="1" applyProtection="1">
      <alignment vertical="center"/>
      <protection locked="0"/>
    </xf>
    <xf numFmtId="0" fontId="3" fillId="0" borderId="19" xfId="2" applyFont="1" applyFill="1" applyBorder="1" applyAlignment="1" applyProtection="1">
      <alignment vertical="center"/>
      <protection locked="0"/>
    </xf>
    <xf numFmtId="0" fontId="3" fillId="0" borderId="0" xfId="2" applyFont="1" applyFill="1" applyBorder="1" applyAlignment="1" applyProtection="1">
      <alignment vertical="center"/>
    </xf>
    <xf numFmtId="0" fontId="3" fillId="0" borderId="30" xfId="2" applyFont="1" applyFill="1" applyBorder="1" applyAlignment="1" applyProtection="1">
      <alignment vertical="center" wrapText="1"/>
    </xf>
    <xf numFmtId="0" fontId="3" fillId="0" borderId="30" xfId="2" applyFont="1" applyFill="1" applyBorder="1" applyAlignment="1" applyProtection="1">
      <alignment horizontal="left" vertical="center" wrapText="1"/>
    </xf>
    <xf numFmtId="3" fontId="3" fillId="0" borderId="31" xfId="2" applyNumberFormat="1" applyFont="1" applyFill="1" applyBorder="1" applyAlignment="1" applyProtection="1">
      <alignment horizontal="right" vertical="center"/>
    </xf>
    <xf numFmtId="3" fontId="3" fillId="0" borderId="32" xfId="2" applyNumberFormat="1" applyFont="1" applyFill="1" applyBorder="1" applyAlignment="1" applyProtection="1">
      <alignment horizontal="right" vertical="center"/>
    </xf>
    <xf numFmtId="3" fontId="3" fillId="0" borderId="33" xfId="2" applyNumberFormat="1" applyFont="1" applyFill="1" applyBorder="1" applyAlignment="1" applyProtection="1">
      <alignment horizontal="right" vertical="center"/>
    </xf>
    <xf numFmtId="3" fontId="3" fillId="0" borderId="34" xfId="2" applyNumberFormat="1" applyFont="1" applyFill="1" applyBorder="1" applyAlignment="1" applyProtection="1">
      <alignment horizontal="right" vertical="center"/>
    </xf>
    <xf numFmtId="0" fontId="4" fillId="0" borderId="25" xfId="2" applyFont="1" applyFill="1" applyBorder="1" applyAlignment="1" applyProtection="1">
      <alignment vertical="center" wrapText="1"/>
    </xf>
    <xf numFmtId="0" fontId="4" fillId="0" borderId="25" xfId="2" applyFont="1" applyFill="1" applyBorder="1" applyAlignment="1" applyProtection="1">
      <alignment horizontal="left" vertical="center" wrapText="1"/>
    </xf>
    <xf numFmtId="3" fontId="4" fillId="0" borderId="26" xfId="2" applyNumberFormat="1" applyFont="1" applyFill="1" applyBorder="1" applyAlignment="1" applyProtection="1">
      <alignment horizontal="right" vertical="center"/>
    </xf>
    <xf numFmtId="3" fontId="4" fillId="0" borderId="27" xfId="2" applyNumberFormat="1" applyFont="1" applyFill="1" applyBorder="1" applyAlignment="1" applyProtection="1">
      <alignment horizontal="right" vertical="center"/>
    </xf>
    <xf numFmtId="3" fontId="4" fillId="0" borderId="28" xfId="2" applyNumberFormat="1" applyFont="1" applyFill="1" applyBorder="1" applyAlignment="1" applyProtection="1">
      <alignment horizontal="right" vertical="center"/>
    </xf>
    <xf numFmtId="3" fontId="4" fillId="0" borderId="29" xfId="2" applyNumberFormat="1" applyFont="1" applyFill="1" applyBorder="1" applyAlignment="1" applyProtection="1">
      <alignment horizontal="right" vertical="center"/>
    </xf>
    <xf numFmtId="0" fontId="4" fillId="0" borderId="16" xfId="2" applyFont="1" applyFill="1" applyBorder="1" applyAlignment="1" applyProtection="1">
      <alignment vertical="center" wrapText="1"/>
    </xf>
    <xf numFmtId="0" fontId="4" fillId="0" borderId="16" xfId="2" applyFont="1" applyFill="1" applyBorder="1" applyAlignment="1" applyProtection="1">
      <alignment horizontal="right" vertical="center" wrapText="1"/>
    </xf>
    <xf numFmtId="3" fontId="4" fillId="0" borderId="4" xfId="2" applyNumberFormat="1" applyFont="1" applyFill="1" applyBorder="1" applyAlignment="1" applyProtection="1">
      <alignment horizontal="right" vertical="center"/>
    </xf>
    <xf numFmtId="3" fontId="4" fillId="0" borderId="21" xfId="2" applyNumberFormat="1" applyFont="1" applyFill="1" applyBorder="1" applyAlignment="1" applyProtection="1">
      <alignment horizontal="right" vertical="center"/>
      <protection locked="0"/>
    </xf>
    <xf numFmtId="3" fontId="4" fillId="0" borderId="18" xfId="2" applyNumberFormat="1" applyFont="1" applyFill="1" applyBorder="1" applyAlignment="1" applyProtection="1">
      <alignment horizontal="right" vertical="center"/>
      <protection locked="0"/>
    </xf>
    <xf numFmtId="3" fontId="4" fillId="0" borderId="19" xfId="2" applyNumberFormat="1" applyFont="1" applyFill="1" applyBorder="1" applyAlignment="1" applyProtection="1">
      <alignment horizontal="right" vertical="center"/>
      <protection locked="0"/>
    </xf>
    <xf numFmtId="0" fontId="4" fillId="0" borderId="35" xfId="2" applyFont="1" applyFill="1" applyBorder="1" applyAlignment="1" applyProtection="1">
      <alignment vertical="center" wrapText="1"/>
    </xf>
    <xf numFmtId="0" fontId="4" fillId="0" borderId="35" xfId="2" applyFont="1" applyFill="1" applyBorder="1" applyAlignment="1" applyProtection="1">
      <alignment horizontal="right" vertical="center" wrapText="1"/>
    </xf>
    <xf numFmtId="3" fontId="4" fillId="0" borderId="36" xfId="2" applyNumberFormat="1" applyFont="1" applyFill="1" applyBorder="1" applyAlignment="1" applyProtection="1">
      <alignment horizontal="right" vertical="center"/>
    </xf>
    <xf numFmtId="3" fontId="4" fillId="0" borderId="37" xfId="2" applyNumberFormat="1" applyFont="1" applyFill="1" applyBorder="1" applyAlignment="1" applyProtection="1">
      <alignment horizontal="right" vertical="center"/>
      <protection locked="0"/>
    </xf>
    <xf numFmtId="3" fontId="4" fillId="0" borderId="6" xfId="2" applyNumberFormat="1" applyFont="1" applyFill="1" applyBorder="1" applyAlignment="1" applyProtection="1">
      <alignment horizontal="right" vertical="center"/>
      <protection locked="0"/>
    </xf>
    <xf numFmtId="3" fontId="4" fillId="0" borderId="38" xfId="2" applyNumberFormat="1" applyFont="1" applyFill="1" applyBorder="1" applyAlignment="1" applyProtection="1">
      <alignment horizontal="right" vertical="center"/>
    </xf>
    <xf numFmtId="0" fontId="3" fillId="0" borderId="20" xfId="2" applyFont="1" applyFill="1" applyBorder="1" applyAlignment="1" applyProtection="1">
      <alignment horizontal="left" vertical="center" wrapText="1"/>
    </xf>
    <xf numFmtId="3" fontId="4" fillId="0" borderId="23" xfId="2" applyNumberFormat="1" applyFont="1" applyFill="1" applyBorder="1" applyAlignment="1" applyProtection="1">
      <alignment vertical="center"/>
    </xf>
    <xf numFmtId="3" fontId="4" fillId="0" borderId="22" xfId="2" applyNumberFormat="1" applyFont="1" applyFill="1" applyBorder="1" applyAlignment="1" applyProtection="1">
      <alignment vertical="center"/>
      <protection locked="0"/>
    </xf>
    <xf numFmtId="3" fontId="4" fillId="0" borderId="22" xfId="2" applyNumberFormat="1" applyFont="1" applyFill="1" applyBorder="1" applyAlignment="1" applyProtection="1">
      <alignment horizontal="center" vertical="center"/>
    </xf>
    <xf numFmtId="3" fontId="4" fillId="0" borderId="39" xfId="2" applyNumberFormat="1" applyFont="1" applyFill="1" applyBorder="1" applyAlignment="1" applyProtection="1">
      <alignment horizontal="center" vertical="center"/>
    </xf>
    <xf numFmtId="3" fontId="4" fillId="0" borderId="24" xfId="2" applyNumberFormat="1" applyFont="1" applyFill="1" applyBorder="1" applyAlignment="1" applyProtection="1">
      <alignment horizontal="center" vertical="center"/>
    </xf>
    <xf numFmtId="0" fontId="3" fillId="0" borderId="40" xfId="2" applyFont="1" applyFill="1" applyBorder="1" applyAlignment="1" applyProtection="1">
      <alignment horizontal="left" vertical="center" wrapText="1"/>
      <protection locked="0"/>
    </xf>
    <xf numFmtId="0" fontId="3" fillId="0" borderId="40" xfId="2" applyFont="1" applyFill="1" applyBorder="1" applyAlignment="1" applyProtection="1">
      <alignment horizontal="left" vertical="center" wrapText="1"/>
    </xf>
    <xf numFmtId="3" fontId="4" fillId="0" borderId="7" xfId="2" applyNumberFormat="1" applyFont="1" applyFill="1" applyBorder="1" applyAlignment="1" applyProtection="1">
      <alignment vertical="center"/>
    </xf>
    <xf numFmtId="3" fontId="4" fillId="0" borderId="41" xfId="2" applyNumberFormat="1" applyFont="1" applyFill="1" applyBorder="1" applyAlignment="1" applyProtection="1">
      <alignment horizontal="right" vertical="center"/>
      <protection locked="0"/>
    </xf>
    <xf numFmtId="3" fontId="4" fillId="0" borderId="41" xfId="2" applyNumberFormat="1" applyFont="1" applyFill="1" applyBorder="1" applyAlignment="1" applyProtection="1">
      <alignment horizontal="center" vertical="center"/>
    </xf>
    <xf numFmtId="3" fontId="4" fillId="0" borderId="42" xfId="2" applyNumberFormat="1" applyFont="1" applyFill="1" applyBorder="1" applyAlignment="1" applyProtection="1">
      <alignment horizontal="center" vertical="center"/>
    </xf>
    <xf numFmtId="3" fontId="4" fillId="0" borderId="43" xfId="2" applyNumberFormat="1" applyFont="1" applyFill="1" applyBorder="1" applyAlignment="1" applyProtection="1">
      <alignment horizontal="center" vertical="center"/>
    </xf>
    <xf numFmtId="3" fontId="4" fillId="0" borderId="41" xfId="2" applyNumberFormat="1" applyFont="1" applyFill="1" applyBorder="1" applyAlignment="1" applyProtection="1">
      <alignment vertical="center"/>
    </xf>
    <xf numFmtId="0" fontId="3" fillId="0" borderId="40" xfId="2" applyFont="1" applyFill="1" applyBorder="1" applyAlignment="1" applyProtection="1">
      <alignment horizontal="center" vertical="center" wrapText="1"/>
    </xf>
    <xf numFmtId="0" fontId="4" fillId="0" borderId="16" xfId="2" applyFont="1" applyFill="1" applyBorder="1" applyAlignment="1" applyProtection="1">
      <alignment horizontal="left" vertical="center" wrapText="1"/>
    </xf>
    <xf numFmtId="3" fontId="4" fillId="0" borderId="4" xfId="2" applyNumberFormat="1" applyFont="1" applyFill="1" applyBorder="1" applyAlignment="1" applyProtection="1">
      <alignment vertical="center"/>
    </xf>
    <xf numFmtId="3" fontId="4" fillId="0" borderId="21" xfId="2" applyNumberFormat="1" applyFont="1" applyFill="1" applyBorder="1" applyAlignment="1" applyProtection="1">
      <alignment horizontal="center" vertical="center"/>
    </xf>
    <xf numFmtId="3" fontId="4" fillId="0" borderId="21" xfId="2" applyNumberFormat="1" applyFont="1" applyFill="1" applyBorder="1" applyAlignment="1" applyProtection="1">
      <alignment vertical="center"/>
      <protection locked="0"/>
    </xf>
    <xf numFmtId="3" fontId="4" fillId="0" borderId="18" xfId="2" applyNumberFormat="1" applyFont="1" applyFill="1" applyBorder="1" applyAlignment="1" applyProtection="1">
      <alignment horizontal="center" vertical="center"/>
    </xf>
    <xf numFmtId="3" fontId="4" fillId="0" borderId="19" xfId="2" applyNumberFormat="1" applyFont="1" applyFill="1" applyBorder="1" applyAlignment="1" applyProtection="1">
      <alignment horizontal="center" vertical="center"/>
    </xf>
    <xf numFmtId="0" fontId="4" fillId="0" borderId="35" xfId="2" applyFont="1" applyFill="1" applyBorder="1" applyAlignment="1" applyProtection="1">
      <alignment horizontal="left" vertical="center" wrapText="1"/>
    </xf>
    <xf numFmtId="3" fontId="4" fillId="0" borderId="36" xfId="2" applyNumberFormat="1" applyFont="1" applyFill="1" applyBorder="1" applyAlignment="1" applyProtection="1">
      <alignment vertical="center"/>
    </xf>
    <xf numFmtId="3" fontId="4" fillId="0" borderId="37" xfId="2" applyNumberFormat="1" applyFont="1" applyFill="1" applyBorder="1" applyAlignment="1" applyProtection="1">
      <alignment horizontal="center" vertical="center"/>
    </xf>
    <xf numFmtId="3" fontId="4" fillId="0" borderId="37" xfId="2" applyNumberFormat="1" applyFont="1" applyFill="1" applyBorder="1" applyAlignment="1" applyProtection="1">
      <alignment vertical="center"/>
      <protection locked="0"/>
    </xf>
    <xf numFmtId="3" fontId="4" fillId="0" borderId="6" xfId="2" applyNumberFormat="1" applyFont="1" applyFill="1" applyBorder="1" applyAlignment="1" applyProtection="1">
      <alignment horizontal="center" vertical="center"/>
    </xf>
    <xf numFmtId="3" fontId="4" fillId="0" borderId="38" xfId="2" applyNumberFormat="1" applyFont="1" applyFill="1" applyBorder="1" applyAlignment="1" applyProtection="1">
      <alignment horizontal="center" vertical="center"/>
    </xf>
    <xf numFmtId="0" fontId="4" fillId="0" borderId="44" xfId="2" applyFont="1" applyFill="1" applyBorder="1" applyAlignment="1" applyProtection="1">
      <alignment horizontal="right" vertical="center" wrapText="1"/>
    </xf>
    <xf numFmtId="0" fontId="4" fillId="0" borderId="44" xfId="2" applyFont="1" applyFill="1" applyBorder="1" applyAlignment="1" applyProtection="1">
      <alignment horizontal="left" vertical="center" wrapText="1"/>
    </xf>
    <xf numFmtId="3" fontId="4" fillId="0" borderId="12" xfId="2" applyNumberFormat="1" applyFont="1" applyFill="1" applyBorder="1" applyAlignment="1" applyProtection="1">
      <alignment vertical="center"/>
    </xf>
    <xf numFmtId="3" fontId="4" fillId="0" borderId="45" xfId="2" applyNumberFormat="1" applyFont="1" applyFill="1" applyBorder="1" applyAlignment="1" applyProtection="1">
      <alignment horizontal="center" vertical="center"/>
    </xf>
    <xf numFmtId="3" fontId="4" fillId="0" borderId="45" xfId="2" applyNumberFormat="1" applyFont="1" applyFill="1" applyBorder="1" applyAlignment="1" applyProtection="1">
      <alignment vertical="center"/>
      <protection locked="0"/>
    </xf>
    <xf numFmtId="3" fontId="4" fillId="0" borderId="14" xfId="2" applyNumberFormat="1" applyFont="1" applyFill="1" applyBorder="1" applyAlignment="1" applyProtection="1">
      <alignment horizontal="center" vertical="center"/>
    </xf>
    <xf numFmtId="3" fontId="4" fillId="0" borderId="15" xfId="2" applyNumberFormat="1" applyFont="1" applyFill="1" applyBorder="1" applyAlignment="1" applyProtection="1">
      <alignment horizontal="center" vertical="center"/>
    </xf>
    <xf numFmtId="0" fontId="4" fillId="0" borderId="46" xfId="2" applyFont="1" applyFill="1" applyBorder="1" applyAlignment="1" applyProtection="1">
      <alignment horizontal="right" vertical="center" wrapText="1"/>
    </xf>
    <xf numFmtId="0" fontId="4" fillId="0" borderId="46" xfId="2" applyFont="1" applyFill="1" applyBorder="1" applyAlignment="1" applyProtection="1">
      <alignment horizontal="left" vertical="center" wrapText="1"/>
    </xf>
    <xf numFmtId="3" fontId="4" fillId="0" borderId="47" xfId="2" applyNumberFormat="1" applyFont="1" applyFill="1" applyBorder="1" applyAlignment="1" applyProtection="1">
      <alignment vertical="center"/>
    </xf>
    <xf numFmtId="3" fontId="4" fillId="0" borderId="48" xfId="2" applyNumberFormat="1" applyFont="1" applyFill="1" applyBorder="1" applyAlignment="1" applyProtection="1">
      <alignment horizontal="center" vertical="center"/>
    </xf>
    <xf numFmtId="3" fontId="4" fillId="0" borderId="48" xfId="2" applyNumberFormat="1" applyFont="1" applyFill="1" applyBorder="1" applyAlignment="1" applyProtection="1">
      <alignment vertical="center"/>
      <protection locked="0"/>
    </xf>
    <xf numFmtId="3" fontId="4" fillId="0" borderId="10" xfId="2" applyNumberFormat="1" applyFont="1" applyFill="1" applyBorder="1" applyAlignment="1" applyProtection="1">
      <alignment horizontal="center" vertical="center"/>
    </xf>
    <xf numFmtId="3" fontId="4" fillId="0" borderId="49" xfId="2" applyNumberFormat="1" applyFont="1" applyFill="1" applyBorder="1" applyAlignment="1" applyProtection="1">
      <alignment horizontal="center" vertical="center"/>
    </xf>
    <xf numFmtId="0" fontId="3" fillId="0" borderId="50" xfId="2" applyFont="1" applyFill="1" applyBorder="1" applyAlignment="1" applyProtection="1">
      <alignment horizontal="center" vertical="center" wrapText="1"/>
    </xf>
    <xf numFmtId="0" fontId="3" fillId="0" borderId="50" xfId="2" applyFont="1" applyFill="1" applyBorder="1" applyAlignment="1" applyProtection="1">
      <alignment horizontal="left" vertical="center" wrapText="1"/>
    </xf>
    <xf numFmtId="3" fontId="4" fillId="0" borderId="51" xfId="2" applyNumberFormat="1" applyFont="1" applyFill="1" applyBorder="1" applyAlignment="1" applyProtection="1">
      <alignment horizontal="right" vertical="center"/>
    </xf>
    <xf numFmtId="3" fontId="4" fillId="0" borderId="52" xfId="2" applyNumberFormat="1" applyFont="1" applyFill="1" applyBorder="1" applyAlignment="1" applyProtection="1">
      <alignment horizontal="right" vertical="center"/>
    </xf>
    <xf numFmtId="3" fontId="4" fillId="0" borderId="52" xfId="2" applyNumberFormat="1" applyFont="1" applyFill="1" applyBorder="1" applyAlignment="1" applyProtection="1">
      <alignment horizontal="center" vertical="center"/>
    </xf>
    <xf numFmtId="3" fontId="4" fillId="0" borderId="53" xfId="2" applyNumberFormat="1" applyFont="1" applyFill="1" applyBorder="1" applyAlignment="1" applyProtection="1">
      <alignment horizontal="center" vertical="center"/>
    </xf>
    <xf numFmtId="3" fontId="4" fillId="0" borderId="54" xfId="2" applyNumberFormat="1" applyFont="1" applyFill="1" applyBorder="1" applyAlignment="1" applyProtection="1">
      <alignment horizontal="center" vertical="center"/>
    </xf>
    <xf numFmtId="3" fontId="4" fillId="0" borderId="48" xfId="2" applyNumberFormat="1" applyFont="1" applyFill="1" applyBorder="1" applyAlignment="1" applyProtection="1">
      <alignment horizontal="right" vertical="center"/>
      <protection locked="0"/>
    </xf>
    <xf numFmtId="3" fontId="4" fillId="0" borderId="41" xfId="2" applyNumberFormat="1" applyFont="1" applyFill="1" applyBorder="1" applyAlignment="1" applyProtection="1">
      <alignment horizontal="right" vertical="center"/>
    </xf>
    <xf numFmtId="3" fontId="4" fillId="0" borderId="7" xfId="2" applyNumberFormat="1" applyFont="1" applyFill="1" applyBorder="1" applyAlignment="1" applyProtection="1">
      <alignment horizontal="right" vertical="center"/>
    </xf>
    <xf numFmtId="3" fontId="4" fillId="0" borderId="45" xfId="2" applyNumberFormat="1" applyFont="1" applyFill="1" applyBorder="1" applyAlignment="1" applyProtection="1">
      <alignment horizontal="right" vertical="center"/>
      <protection locked="0"/>
    </xf>
    <xf numFmtId="3" fontId="4" fillId="0" borderId="45" xfId="2" applyNumberFormat="1" applyFont="1" applyFill="1" applyBorder="1" applyAlignment="1" applyProtection="1">
      <alignment horizontal="center" vertical="center"/>
      <protection locked="0"/>
    </xf>
    <xf numFmtId="3" fontId="4" fillId="0" borderId="55" xfId="2" applyNumberFormat="1" applyFont="1" applyFill="1" applyBorder="1" applyAlignment="1" applyProtection="1">
      <alignment horizontal="center" vertical="center"/>
    </xf>
    <xf numFmtId="3" fontId="4" fillId="0" borderId="56" xfId="2" applyNumberFormat="1" applyFont="1" applyFill="1" applyBorder="1" applyAlignment="1" applyProtection="1">
      <alignment horizontal="right" vertical="center"/>
    </xf>
    <xf numFmtId="3" fontId="4" fillId="0" borderId="21" xfId="2" applyNumberFormat="1" applyFont="1" applyFill="1" applyBorder="1" applyAlignment="1" applyProtection="1">
      <alignment horizontal="center" vertical="center"/>
      <protection locked="0"/>
    </xf>
    <xf numFmtId="3" fontId="4" fillId="0" borderId="57" xfId="2" applyNumberFormat="1" applyFont="1" applyFill="1" applyBorder="1" applyAlignment="1" applyProtection="1">
      <alignment horizontal="center" vertical="center"/>
    </xf>
    <xf numFmtId="0" fontId="3" fillId="0" borderId="46" xfId="2" applyFont="1" applyFill="1" applyBorder="1" applyAlignment="1" applyProtection="1">
      <alignment horizontal="center" vertical="center" wrapText="1"/>
    </xf>
    <xf numFmtId="0" fontId="3" fillId="0" borderId="46" xfId="2" applyFont="1" applyFill="1" applyBorder="1" applyAlignment="1" applyProtection="1">
      <alignment horizontal="left" vertical="center" wrapText="1"/>
    </xf>
    <xf numFmtId="3" fontId="4" fillId="0" borderId="58" xfId="2" applyNumberFormat="1" applyFont="1" applyFill="1" applyBorder="1" applyAlignment="1" applyProtection="1">
      <alignment horizontal="right" vertical="center"/>
    </xf>
    <xf numFmtId="3" fontId="4" fillId="0" borderId="59" xfId="2" applyNumberFormat="1" applyFont="1" applyFill="1" applyBorder="1" applyAlignment="1" applyProtection="1">
      <alignment horizontal="right" vertical="center"/>
    </xf>
    <xf numFmtId="0" fontId="4" fillId="0" borderId="50" xfId="2" applyFont="1" applyFill="1" applyBorder="1" applyAlignment="1" applyProtection="1">
      <alignment horizontal="right" vertical="center" wrapText="1"/>
    </xf>
    <xf numFmtId="0" fontId="4" fillId="0" borderId="50" xfId="2" applyFont="1" applyFill="1" applyBorder="1" applyAlignment="1" applyProtection="1">
      <alignment horizontal="left" vertical="center" wrapText="1"/>
    </xf>
    <xf numFmtId="3" fontId="4" fillId="0" borderId="60" xfId="2" applyNumberFormat="1" applyFont="1" applyFill="1" applyBorder="1" applyAlignment="1" applyProtection="1">
      <alignment horizontal="right" vertical="center"/>
    </xf>
    <xf numFmtId="3" fontId="4" fillId="0" borderId="53" xfId="2" applyNumberFormat="1" applyFont="1" applyFill="1" applyBorder="1" applyAlignment="1" applyProtection="1">
      <alignment horizontal="right" vertical="center"/>
      <protection locked="0"/>
    </xf>
    <xf numFmtId="3" fontId="4" fillId="0" borderId="54" xfId="2" applyNumberFormat="1" applyFont="1" applyFill="1" applyBorder="1" applyAlignment="1" applyProtection="1">
      <alignment horizontal="right" vertical="center"/>
      <protection locked="0"/>
    </xf>
    <xf numFmtId="0" fontId="4" fillId="0" borderId="50" xfId="2" applyFont="1" applyFill="1" applyBorder="1" applyAlignment="1" applyProtection="1">
      <alignment vertical="center" wrapText="1"/>
    </xf>
    <xf numFmtId="3" fontId="4" fillId="0" borderId="51" xfId="2" applyNumberFormat="1" applyFont="1" applyFill="1" applyBorder="1" applyAlignment="1" applyProtection="1">
      <alignment vertical="center"/>
    </xf>
    <xf numFmtId="3" fontId="4" fillId="0" borderId="53" xfId="2" applyNumberFormat="1" applyFont="1" applyFill="1" applyBorder="1" applyAlignment="1" applyProtection="1">
      <alignment horizontal="right" vertical="center"/>
    </xf>
    <xf numFmtId="3" fontId="4" fillId="0" borderId="54" xfId="2" applyNumberFormat="1" applyFont="1" applyFill="1" applyBorder="1" applyAlignment="1" applyProtection="1">
      <alignment horizontal="right" vertical="center"/>
    </xf>
    <xf numFmtId="0" fontId="3" fillId="0" borderId="16" xfId="2" applyFont="1" applyBorder="1" applyAlignment="1" applyProtection="1">
      <alignment vertical="center" wrapText="1"/>
    </xf>
    <xf numFmtId="0" fontId="3" fillId="0" borderId="16" xfId="2" applyFont="1" applyBorder="1" applyAlignment="1" applyProtection="1">
      <alignment horizontal="left" vertical="center" wrapText="1"/>
    </xf>
    <xf numFmtId="3" fontId="3" fillId="0" borderId="4" xfId="2" applyNumberFormat="1" applyFont="1" applyBorder="1" applyAlignment="1" applyProtection="1">
      <alignment vertical="center"/>
    </xf>
    <xf numFmtId="3" fontId="3" fillId="0" borderId="21" xfId="2" applyNumberFormat="1" applyFont="1" applyBorder="1" applyAlignment="1" applyProtection="1">
      <alignment vertical="center"/>
    </xf>
    <xf numFmtId="3" fontId="3" fillId="0" borderId="18" xfId="2" applyNumberFormat="1" applyFont="1" applyBorder="1" applyAlignment="1" applyProtection="1">
      <alignment vertical="center"/>
    </xf>
    <xf numFmtId="3" fontId="3" fillId="0" borderId="19" xfId="2" applyNumberFormat="1" applyFont="1" applyBorder="1" applyAlignment="1" applyProtection="1">
      <alignment vertical="center"/>
    </xf>
    <xf numFmtId="0" fontId="3" fillId="0" borderId="30" xfId="2" applyFont="1" applyFill="1" applyBorder="1" applyAlignment="1" applyProtection="1">
      <alignment vertical="center"/>
    </xf>
    <xf numFmtId="3" fontId="3" fillId="0" borderId="31" xfId="2" applyNumberFormat="1" applyFont="1" applyFill="1" applyBorder="1" applyAlignment="1" applyProtection="1">
      <alignment vertical="center"/>
    </xf>
    <xf numFmtId="3" fontId="3" fillId="0" borderId="32" xfId="2" applyNumberFormat="1" applyFont="1" applyFill="1" applyBorder="1" applyAlignment="1" applyProtection="1">
      <alignment vertical="center"/>
    </xf>
    <xf numFmtId="3" fontId="3" fillId="0" borderId="33" xfId="2" applyNumberFormat="1" applyFont="1" applyFill="1" applyBorder="1" applyAlignment="1" applyProtection="1">
      <alignment vertical="center"/>
    </xf>
    <xf numFmtId="3" fontId="3" fillId="0" borderId="34" xfId="2" applyNumberFormat="1" applyFont="1" applyFill="1" applyBorder="1" applyAlignment="1" applyProtection="1">
      <alignment vertical="center"/>
    </xf>
    <xf numFmtId="0" fontId="3" fillId="0" borderId="61" xfId="2" applyFont="1" applyFill="1" applyBorder="1" applyAlignment="1" applyProtection="1">
      <alignment vertical="center"/>
    </xf>
    <xf numFmtId="0" fontId="3" fillId="0" borderId="61" xfId="2" applyFont="1" applyFill="1" applyBorder="1" applyAlignment="1" applyProtection="1">
      <alignment vertical="center" wrapText="1"/>
    </xf>
    <xf numFmtId="3" fontId="3" fillId="0" borderId="62" xfId="2" applyNumberFormat="1" applyFont="1" applyFill="1" applyBorder="1" applyAlignment="1" applyProtection="1">
      <alignment vertical="center"/>
    </xf>
    <xf numFmtId="3" fontId="3" fillId="0" borderId="63" xfId="2" applyNumberFormat="1" applyFont="1" applyFill="1" applyBorder="1" applyAlignment="1" applyProtection="1">
      <alignment vertical="center"/>
    </xf>
    <xf numFmtId="3" fontId="3" fillId="0" borderId="64" xfId="2" applyNumberFormat="1" applyFont="1" applyFill="1" applyBorder="1" applyAlignment="1" applyProtection="1">
      <alignment vertical="center"/>
    </xf>
    <xf numFmtId="3" fontId="3" fillId="0" borderId="65" xfId="2" applyNumberFormat="1" applyFont="1" applyFill="1" applyBorder="1" applyAlignment="1" applyProtection="1">
      <alignment vertical="center"/>
    </xf>
    <xf numFmtId="0" fontId="3" fillId="0" borderId="16" xfId="2" applyFont="1" applyFill="1" applyBorder="1" applyAlignment="1" applyProtection="1">
      <alignment vertical="center"/>
    </xf>
    <xf numFmtId="3" fontId="3" fillId="0" borderId="4" xfId="2" applyNumberFormat="1" applyFont="1" applyFill="1" applyBorder="1" applyAlignment="1" applyProtection="1">
      <alignment vertical="center"/>
    </xf>
    <xf numFmtId="3" fontId="3" fillId="0" borderId="21" xfId="2" applyNumberFormat="1" applyFont="1" applyFill="1" applyBorder="1" applyAlignment="1" applyProtection="1">
      <alignment vertical="center"/>
    </xf>
    <xf numFmtId="3" fontId="3" fillId="0" borderId="18" xfId="2" applyNumberFormat="1" applyFont="1" applyFill="1" applyBorder="1" applyAlignment="1" applyProtection="1">
      <alignment vertical="center"/>
    </xf>
    <xf numFmtId="3" fontId="3" fillId="0" borderId="19" xfId="2" applyNumberFormat="1" applyFont="1" applyFill="1" applyBorder="1" applyAlignment="1" applyProtection="1">
      <alignment vertical="center"/>
    </xf>
    <xf numFmtId="0" fontId="3" fillId="3" borderId="66" xfId="2" applyFont="1" applyFill="1" applyBorder="1" applyAlignment="1" applyProtection="1">
      <alignment horizontal="left" vertical="center" wrapText="1"/>
    </xf>
    <xf numFmtId="3" fontId="3" fillId="3" borderId="67" xfId="2" applyNumberFormat="1" applyFont="1" applyFill="1" applyBorder="1" applyAlignment="1" applyProtection="1">
      <alignment vertical="center"/>
    </xf>
    <xf numFmtId="3" fontId="3" fillId="3" borderId="68" xfId="2" applyNumberFormat="1" applyFont="1" applyFill="1" applyBorder="1" applyAlignment="1" applyProtection="1">
      <alignment vertical="center"/>
    </xf>
    <xf numFmtId="3" fontId="3" fillId="3" borderId="69" xfId="2" applyNumberFormat="1" applyFont="1" applyFill="1" applyBorder="1" applyAlignment="1" applyProtection="1">
      <alignment vertical="center"/>
    </xf>
    <xf numFmtId="3" fontId="3" fillId="3" borderId="70" xfId="2" applyNumberFormat="1" applyFont="1" applyFill="1" applyBorder="1" applyAlignment="1" applyProtection="1">
      <alignment vertical="center"/>
    </xf>
    <xf numFmtId="0" fontId="4" fillId="0" borderId="40" xfId="2" applyFont="1" applyFill="1" applyBorder="1" applyAlignment="1" applyProtection="1">
      <alignment horizontal="left" vertical="center" wrapText="1"/>
    </xf>
    <xf numFmtId="3" fontId="4" fillId="0" borderId="71" xfId="2" applyNumberFormat="1" applyFont="1" applyFill="1" applyBorder="1" applyAlignment="1" applyProtection="1">
      <alignment vertical="center"/>
    </xf>
    <xf numFmtId="3" fontId="4" fillId="0" borderId="72" xfId="2" applyNumberFormat="1" applyFont="1" applyFill="1" applyBorder="1" applyAlignment="1" applyProtection="1">
      <alignment vertical="center"/>
    </xf>
    <xf numFmtId="0" fontId="4" fillId="0" borderId="50" xfId="2" applyFont="1" applyFill="1" applyBorder="1" applyAlignment="1" applyProtection="1">
      <alignment horizontal="center" vertical="center" wrapText="1"/>
    </xf>
    <xf numFmtId="3" fontId="4" fillId="0" borderId="52" xfId="2" applyNumberFormat="1" applyFont="1" applyFill="1" applyBorder="1" applyAlignment="1" applyProtection="1">
      <alignment vertical="center"/>
    </xf>
    <xf numFmtId="3" fontId="4" fillId="0" borderId="53" xfId="2" applyNumberFormat="1" applyFont="1" applyFill="1" applyBorder="1" applyAlignment="1" applyProtection="1">
      <alignment vertical="center"/>
    </xf>
    <xf numFmtId="3" fontId="4" fillId="0" borderId="54" xfId="2" applyNumberFormat="1" applyFont="1" applyFill="1" applyBorder="1" applyAlignment="1" applyProtection="1">
      <alignment vertical="center"/>
    </xf>
    <xf numFmtId="3" fontId="4" fillId="0" borderId="18" xfId="2" applyNumberFormat="1" applyFont="1" applyFill="1" applyBorder="1" applyAlignment="1" applyProtection="1">
      <alignment vertical="center"/>
      <protection locked="0"/>
    </xf>
    <xf numFmtId="3" fontId="4" fillId="0" borderId="19" xfId="2" applyNumberFormat="1" applyFont="1" applyFill="1" applyBorder="1" applyAlignment="1" applyProtection="1">
      <alignment vertical="center"/>
      <protection locked="0"/>
    </xf>
    <xf numFmtId="3" fontId="4" fillId="0" borderId="6" xfId="2" applyNumberFormat="1" applyFont="1" applyFill="1" applyBorder="1" applyAlignment="1" applyProtection="1">
      <alignment vertical="center"/>
      <protection locked="0"/>
    </xf>
    <xf numFmtId="3" fontId="4" fillId="0" borderId="38" xfId="2" applyNumberFormat="1" applyFont="1" applyFill="1" applyBorder="1" applyAlignment="1" applyProtection="1">
      <alignment vertical="center"/>
      <protection locked="0"/>
    </xf>
    <xf numFmtId="0" fontId="4" fillId="0" borderId="35" xfId="2" applyFont="1" applyFill="1" applyBorder="1" applyAlignment="1" applyProtection="1">
      <alignment horizontal="center" vertical="center" wrapText="1"/>
    </xf>
    <xf numFmtId="3" fontId="4" fillId="0" borderId="37" xfId="2" applyNumberFormat="1" applyFont="1" applyFill="1" applyBorder="1" applyAlignment="1" applyProtection="1">
      <alignment vertical="center"/>
    </xf>
    <xf numFmtId="3" fontId="4" fillId="0" borderId="6" xfId="2" applyNumberFormat="1" applyFont="1" applyFill="1" applyBorder="1" applyAlignment="1" applyProtection="1">
      <alignment vertical="center"/>
    </xf>
    <xf numFmtId="3" fontId="4" fillId="0" borderId="38" xfId="2" applyNumberFormat="1" applyFont="1" applyFill="1" applyBorder="1" applyAlignment="1" applyProtection="1">
      <alignment vertical="center"/>
    </xf>
    <xf numFmtId="3" fontId="4" fillId="0" borderId="52" xfId="2" applyNumberFormat="1" applyFont="1" applyFill="1" applyBorder="1" applyAlignment="1" applyProtection="1">
      <alignment vertical="center"/>
      <protection locked="0"/>
    </xf>
    <xf numFmtId="3" fontId="4" fillId="0" borderId="53" xfId="2" applyNumberFormat="1" applyFont="1" applyFill="1" applyBorder="1" applyAlignment="1" applyProtection="1">
      <alignment vertical="center"/>
      <protection locked="0"/>
    </xf>
    <xf numFmtId="3" fontId="4" fillId="0" borderId="54" xfId="2" applyNumberFormat="1" applyFont="1" applyFill="1" applyBorder="1" applyAlignment="1" applyProtection="1">
      <alignment vertical="center"/>
      <protection locked="0"/>
    </xf>
    <xf numFmtId="3" fontId="4" fillId="0" borderId="42" xfId="2" applyNumberFormat="1" applyFont="1" applyFill="1" applyBorder="1" applyAlignment="1" applyProtection="1">
      <alignment vertical="center"/>
    </xf>
    <xf numFmtId="3" fontId="4" fillId="0" borderId="43" xfId="2" applyNumberFormat="1" applyFont="1" applyFill="1" applyBorder="1" applyAlignment="1" applyProtection="1">
      <alignment vertical="center"/>
    </xf>
    <xf numFmtId="0" fontId="4" fillId="0" borderId="16" xfId="2" applyFont="1" applyFill="1" applyBorder="1" applyAlignment="1" applyProtection="1">
      <alignment horizontal="center" vertical="center" wrapText="1"/>
    </xf>
    <xf numFmtId="3" fontId="4" fillId="0" borderId="21" xfId="2" applyNumberFormat="1" applyFont="1" applyFill="1" applyBorder="1" applyAlignment="1" applyProtection="1">
      <alignment vertical="center"/>
    </xf>
    <xf numFmtId="3" fontId="4" fillId="0" borderId="18" xfId="2" applyNumberFormat="1" applyFont="1" applyFill="1" applyBorder="1" applyAlignment="1" applyProtection="1">
      <alignment vertical="center"/>
    </xf>
    <xf numFmtId="3" fontId="4" fillId="0" borderId="19" xfId="2" applyNumberFormat="1" applyFont="1" applyFill="1" applyBorder="1" applyAlignment="1" applyProtection="1">
      <alignment vertical="center"/>
    </xf>
    <xf numFmtId="3" fontId="4" fillId="0" borderId="73" xfId="2" applyNumberFormat="1" applyFont="1" applyFill="1" applyBorder="1" applyAlignment="1" applyProtection="1">
      <alignment vertical="center"/>
    </xf>
    <xf numFmtId="3" fontId="4" fillId="0" borderId="74" xfId="2" applyNumberFormat="1" applyFont="1" applyFill="1" applyBorder="1" applyAlignment="1" applyProtection="1">
      <alignment vertical="center"/>
    </xf>
    <xf numFmtId="0" fontId="4" fillId="0" borderId="35" xfId="2" applyFont="1" applyFill="1" applyBorder="1" applyAlignment="1" applyProtection="1">
      <alignment vertical="center"/>
    </xf>
    <xf numFmtId="0" fontId="4" fillId="0" borderId="0" xfId="2" applyFont="1" applyFill="1" applyBorder="1" applyAlignment="1" applyProtection="1">
      <alignment vertical="center" wrapText="1"/>
    </xf>
    <xf numFmtId="3" fontId="4" fillId="0" borderId="75" xfId="2" applyNumberFormat="1" applyFont="1" applyFill="1" applyBorder="1" applyAlignment="1" applyProtection="1">
      <alignment vertical="center"/>
    </xf>
    <xf numFmtId="3" fontId="4" fillId="0" borderId="41" xfId="2" applyNumberFormat="1" applyFont="1" applyFill="1" applyBorder="1" applyAlignment="1" applyProtection="1">
      <alignment vertical="center"/>
      <protection locked="0"/>
    </xf>
    <xf numFmtId="3" fontId="4" fillId="0" borderId="42" xfId="2" applyNumberFormat="1" applyFont="1" applyFill="1" applyBorder="1" applyAlignment="1" applyProtection="1">
      <alignment vertical="center"/>
      <protection locked="0"/>
    </xf>
    <xf numFmtId="3" fontId="4" fillId="0" borderId="43" xfId="2" applyNumberFormat="1" applyFont="1" applyFill="1" applyBorder="1" applyAlignment="1" applyProtection="1">
      <alignment vertical="center"/>
      <protection locked="0"/>
    </xf>
    <xf numFmtId="3" fontId="4" fillId="0" borderId="57" xfId="2" applyNumberFormat="1" applyFont="1" applyFill="1" applyBorder="1" applyAlignment="1" applyProtection="1">
      <alignment vertical="center"/>
    </xf>
    <xf numFmtId="0" fontId="3" fillId="0" borderId="0" xfId="2" applyFont="1" applyFill="1" applyBorder="1" applyAlignment="1" applyProtection="1">
      <alignment horizontal="left" vertical="center"/>
    </xf>
    <xf numFmtId="0" fontId="4" fillId="0" borderId="66" xfId="2" applyFont="1" applyFill="1" applyBorder="1" applyAlignment="1" applyProtection="1">
      <alignment horizontal="left" vertical="center" wrapText="1"/>
    </xf>
    <xf numFmtId="3" fontId="4" fillId="0" borderId="8" xfId="2" applyNumberFormat="1" applyFont="1" applyFill="1" applyBorder="1" applyAlignment="1" applyProtection="1">
      <alignment vertical="center"/>
    </xf>
    <xf numFmtId="3" fontId="4" fillId="0" borderId="76" xfId="2" applyNumberFormat="1" applyFont="1" applyFill="1" applyBorder="1" applyAlignment="1" applyProtection="1">
      <alignment vertical="center"/>
    </xf>
    <xf numFmtId="3" fontId="4" fillId="0" borderId="77" xfId="2" applyNumberFormat="1" applyFont="1" applyFill="1" applyBorder="1" applyAlignment="1" applyProtection="1">
      <alignment vertical="center"/>
    </xf>
    <xf numFmtId="3" fontId="4" fillId="0" borderId="5" xfId="2" applyNumberFormat="1" applyFont="1" applyFill="1" applyBorder="1" applyAlignment="1" applyProtection="1">
      <alignment vertical="center"/>
      <protection locked="0"/>
    </xf>
    <xf numFmtId="0" fontId="4" fillId="0" borderId="78" xfId="2" applyFont="1" applyFill="1" applyBorder="1" applyAlignment="1" applyProtection="1">
      <alignment horizontal="right" vertical="center" wrapText="1"/>
    </xf>
    <xf numFmtId="3" fontId="4" fillId="0" borderId="17" xfId="2" applyNumberFormat="1" applyFont="1" applyFill="1" applyBorder="1" applyAlignment="1" applyProtection="1">
      <alignment vertical="center"/>
      <protection locked="0"/>
    </xf>
    <xf numFmtId="3" fontId="4" fillId="0" borderId="79" xfId="2" applyNumberFormat="1" applyFont="1" applyFill="1" applyBorder="1" applyAlignment="1" applyProtection="1">
      <alignment vertical="center"/>
      <protection locked="0"/>
    </xf>
    <xf numFmtId="3" fontId="4" fillId="0" borderId="80" xfId="2" applyNumberFormat="1" applyFont="1" applyFill="1" applyBorder="1" applyAlignment="1" applyProtection="1">
      <alignment vertical="center"/>
      <protection locked="0"/>
    </xf>
    <xf numFmtId="0" fontId="3" fillId="0" borderId="66" xfId="2" applyFont="1" applyFill="1" applyBorder="1" applyAlignment="1" applyProtection="1">
      <alignment horizontal="left" vertical="center" wrapText="1"/>
    </xf>
    <xf numFmtId="3" fontId="4" fillId="0" borderId="67" xfId="2" applyNumberFormat="1" applyFont="1" applyFill="1" applyBorder="1" applyAlignment="1" applyProtection="1">
      <alignment vertical="center"/>
    </xf>
    <xf numFmtId="3" fontId="4" fillId="0" borderId="68" xfId="2" applyNumberFormat="1" applyFont="1" applyFill="1" applyBorder="1" applyAlignment="1" applyProtection="1">
      <alignment vertical="center"/>
    </xf>
    <xf numFmtId="3" fontId="4" fillId="0" borderId="60" xfId="2" applyNumberFormat="1" applyFont="1" applyFill="1" applyBorder="1" applyAlignment="1" applyProtection="1">
      <alignment vertical="center"/>
    </xf>
    <xf numFmtId="1" fontId="3" fillId="3" borderId="66" xfId="2" applyNumberFormat="1" applyFont="1" applyFill="1" applyBorder="1" applyAlignment="1" applyProtection="1">
      <alignment horizontal="left" vertical="center" wrapText="1"/>
    </xf>
    <xf numFmtId="1" fontId="3" fillId="0" borderId="40" xfId="2" applyNumberFormat="1" applyFont="1" applyFill="1" applyBorder="1" applyAlignment="1" applyProtection="1">
      <alignment horizontal="left" vertical="center" wrapText="1"/>
    </xf>
    <xf numFmtId="0" fontId="3" fillId="0" borderId="16" xfId="2" applyFont="1" applyFill="1" applyBorder="1" applyAlignment="1" applyProtection="1">
      <alignment horizontal="center" vertical="center" wrapText="1"/>
    </xf>
    <xf numFmtId="3" fontId="3" fillId="0" borderId="73" xfId="2" applyNumberFormat="1" applyFont="1" applyFill="1" applyBorder="1" applyAlignment="1" applyProtection="1">
      <alignment vertical="center"/>
    </xf>
    <xf numFmtId="3" fontId="3" fillId="3" borderId="72" xfId="2" applyNumberFormat="1" applyFont="1" applyFill="1" applyBorder="1" applyAlignment="1" applyProtection="1">
      <alignment vertical="center"/>
    </xf>
    <xf numFmtId="3" fontId="4" fillId="0" borderId="5" xfId="2" applyNumberFormat="1" applyFont="1" applyFill="1" applyBorder="1" applyAlignment="1" applyProtection="1">
      <alignment vertical="center"/>
    </xf>
    <xf numFmtId="3" fontId="4" fillId="0" borderId="81" xfId="2" applyNumberFormat="1" applyFont="1" applyFill="1" applyBorder="1" applyAlignment="1" applyProtection="1">
      <alignment vertical="center"/>
    </xf>
    <xf numFmtId="3" fontId="3" fillId="3" borderId="82" xfId="2" applyNumberFormat="1" applyFont="1" applyFill="1" applyBorder="1" applyAlignment="1" applyProtection="1">
      <alignment vertical="center"/>
    </xf>
    <xf numFmtId="3" fontId="4" fillId="0" borderId="82" xfId="2" applyNumberFormat="1" applyFont="1" applyFill="1" applyBorder="1" applyAlignment="1" applyProtection="1">
      <alignment vertical="center"/>
    </xf>
    <xf numFmtId="3" fontId="4" fillId="0" borderId="0" xfId="2" applyNumberFormat="1" applyFont="1" applyFill="1" applyBorder="1" applyAlignment="1" applyProtection="1">
      <alignment vertical="center"/>
    </xf>
    <xf numFmtId="3" fontId="4" fillId="0" borderId="3" xfId="2" applyNumberFormat="1" applyFont="1" applyFill="1" applyBorder="1" applyAlignment="1" applyProtection="1">
      <alignment vertical="center"/>
      <protection locked="0"/>
    </xf>
    <xf numFmtId="3" fontId="4" fillId="0" borderId="83" xfId="2" applyNumberFormat="1" applyFont="1" applyFill="1" applyBorder="1" applyAlignment="1" applyProtection="1">
      <alignment vertical="center"/>
    </xf>
    <xf numFmtId="3" fontId="4" fillId="0" borderId="84" xfId="2" applyNumberFormat="1" applyFont="1" applyFill="1" applyBorder="1" applyAlignment="1" applyProtection="1">
      <alignment vertical="center"/>
    </xf>
    <xf numFmtId="3" fontId="4" fillId="0" borderId="79" xfId="2" applyNumberFormat="1" applyFont="1" applyFill="1" applyBorder="1" applyAlignment="1" applyProtection="1">
      <alignment vertical="center"/>
    </xf>
    <xf numFmtId="3" fontId="4" fillId="0" borderId="85" xfId="2" applyNumberFormat="1" applyFont="1" applyFill="1" applyBorder="1" applyAlignment="1" applyProtection="1">
      <alignment vertical="center"/>
    </xf>
    <xf numFmtId="3" fontId="4" fillId="0" borderId="86" xfId="2" applyNumberFormat="1" applyFont="1" applyFill="1" applyBorder="1" applyAlignment="1" applyProtection="1">
      <alignment vertical="center"/>
      <protection locked="0"/>
    </xf>
    <xf numFmtId="3" fontId="4" fillId="0" borderId="87" xfId="2" applyNumberFormat="1" applyFont="1" applyFill="1" applyBorder="1" applyAlignment="1" applyProtection="1">
      <alignment vertical="center"/>
    </xf>
    <xf numFmtId="3" fontId="4" fillId="0" borderId="88" xfId="2" applyNumberFormat="1" applyFont="1" applyFill="1" applyBorder="1" applyAlignment="1" applyProtection="1">
      <alignment vertical="center"/>
    </xf>
    <xf numFmtId="3" fontId="4" fillId="0" borderId="89" xfId="2" applyNumberFormat="1" applyFont="1" applyFill="1" applyBorder="1" applyAlignment="1" applyProtection="1">
      <alignment vertical="center"/>
      <protection locked="0"/>
    </xf>
    <xf numFmtId="0" fontId="4" fillId="0" borderId="78" xfId="2" applyFont="1" applyFill="1" applyBorder="1" applyAlignment="1" applyProtection="1">
      <alignment horizontal="center" vertical="center" wrapText="1"/>
    </xf>
    <xf numFmtId="0" fontId="4" fillId="0" borderId="78" xfId="2" applyFont="1" applyFill="1" applyBorder="1" applyAlignment="1" applyProtection="1">
      <alignment horizontal="left" vertical="center" wrapText="1"/>
    </xf>
    <xf numFmtId="3" fontId="4" fillId="0" borderId="55" xfId="2" applyNumberFormat="1" applyFont="1" applyFill="1" applyBorder="1" applyAlignment="1" applyProtection="1">
      <alignment vertical="center"/>
    </xf>
    <xf numFmtId="3" fontId="4" fillId="0" borderId="86" xfId="2" applyNumberFormat="1" applyFont="1" applyFill="1" applyBorder="1" applyAlignment="1" applyProtection="1">
      <alignment vertical="center"/>
    </xf>
    <xf numFmtId="0" fontId="9" fillId="0" borderId="0" xfId="2" applyFont="1" applyFill="1" applyBorder="1" applyAlignment="1" applyProtection="1">
      <alignment vertical="center"/>
    </xf>
    <xf numFmtId="0" fontId="3" fillId="3" borderId="40" xfId="2" applyFont="1" applyFill="1" applyBorder="1" applyAlignment="1" applyProtection="1">
      <alignment horizontal="left" vertical="center" wrapText="1"/>
    </xf>
    <xf numFmtId="3" fontId="3" fillId="3" borderId="8" xfId="2" applyNumberFormat="1" applyFont="1" applyFill="1" applyBorder="1" applyAlignment="1" applyProtection="1">
      <alignment vertical="center"/>
    </xf>
    <xf numFmtId="3" fontId="3" fillId="3" borderId="41" xfId="2" applyNumberFormat="1" applyFont="1" applyFill="1" applyBorder="1" applyAlignment="1" applyProtection="1">
      <alignment vertical="center"/>
    </xf>
    <xf numFmtId="3" fontId="3" fillId="3" borderId="7" xfId="2" applyNumberFormat="1" applyFont="1" applyFill="1" applyBorder="1" applyAlignment="1" applyProtection="1">
      <alignment vertical="center"/>
    </xf>
    <xf numFmtId="3" fontId="3" fillId="3" borderId="73" xfId="2" applyNumberFormat="1" applyFont="1" applyFill="1" applyBorder="1" applyAlignment="1" applyProtection="1">
      <alignment vertical="center"/>
    </xf>
    <xf numFmtId="3" fontId="4" fillId="0" borderId="48" xfId="2" applyNumberFormat="1" applyFont="1" applyFill="1" applyBorder="1" applyAlignment="1" applyProtection="1">
      <alignment vertical="center"/>
    </xf>
    <xf numFmtId="3" fontId="4" fillId="0" borderId="10" xfId="2" applyNumberFormat="1" applyFont="1" applyFill="1" applyBorder="1" applyAlignment="1" applyProtection="1">
      <alignment vertical="center"/>
    </xf>
    <xf numFmtId="3" fontId="4" fillId="0" borderId="49" xfId="2" applyNumberFormat="1" applyFont="1" applyFill="1" applyBorder="1" applyAlignment="1" applyProtection="1">
      <alignment vertical="center"/>
    </xf>
    <xf numFmtId="3" fontId="4" fillId="0" borderId="14" xfId="2" applyNumberFormat="1" applyFont="1" applyFill="1" applyBorder="1" applyAlignment="1" applyProtection="1">
      <alignment vertical="center"/>
      <protection locked="0"/>
    </xf>
    <xf numFmtId="3" fontId="4" fillId="0" borderId="15" xfId="2" applyNumberFormat="1" applyFont="1" applyFill="1" applyBorder="1" applyAlignment="1" applyProtection="1">
      <alignment vertical="center"/>
      <protection locked="0"/>
    </xf>
    <xf numFmtId="0" fontId="4" fillId="0" borderId="40" xfId="2" applyFont="1" applyFill="1" applyBorder="1" applyAlignment="1" applyProtection="1">
      <alignment horizontal="right" vertical="center" wrapText="1"/>
    </xf>
    <xf numFmtId="0" fontId="4" fillId="0" borderId="30" xfId="2" applyFont="1" applyFill="1" applyBorder="1" applyAlignment="1" applyProtection="1">
      <alignment vertical="center"/>
    </xf>
    <xf numFmtId="3" fontId="4" fillId="0" borderId="32" xfId="2" applyNumberFormat="1" applyFont="1" applyFill="1" applyBorder="1" applyAlignment="1" applyProtection="1">
      <alignment vertical="center"/>
    </xf>
    <xf numFmtId="3" fontId="4" fillId="0" borderId="90" xfId="2" applyNumberFormat="1" applyFont="1" applyFill="1" applyBorder="1" applyAlignment="1" applyProtection="1">
      <alignment vertical="center"/>
    </xf>
    <xf numFmtId="3" fontId="4" fillId="0" borderId="91" xfId="2" applyNumberFormat="1" applyFont="1" applyFill="1" applyBorder="1" applyAlignment="1" applyProtection="1">
      <alignment vertical="center"/>
    </xf>
    <xf numFmtId="3" fontId="4" fillId="0" borderId="92" xfId="2" applyNumberFormat="1" applyFont="1" applyFill="1" applyBorder="1" applyAlignment="1" applyProtection="1">
      <alignment vertical="center"/>
    </xf>
    <xf numFmtId="3" fontId="3" fillId="0" borderId="95" xfId="2" applyNumberFormat="1" applyFont="1" applyFill="1" applyBorder="1" applyAlignment="1" applyProtection="1">
      <alignment vertical="center"/>
    </xf>
    <xf numFmtId="3" fontId="3" fillId="0" borderId="96" xfId="2" applyNumberFormat="1" applyFont="1" applyFill="1" applyBorder="1" applyAlignment="1" applyProtection="1">
      <alignment vertical="center"/>
    </xf>
    <xf numFmtId="3" fontId="3" fillId="0" borderId="94" xfId="2" applyNumberFormat="1" applyFont="1" applyFill="1" applyBorder="1" applyAlignment="1" applyProtection="1">
      <alignment vertical="center"/>
    </xf>
    <xf numFmtId="3" fontId="3" fillId="0" borderId="97" xfId="2" applyNumberFormat="1" applyFont="1" applyFill="1" applyBorder="1" applyAlignment="1" applyProtection="1">
      <alignment vertical="center"/>
    </xf>
    <xf numFmtId="3" fontId="3" fillId="0" borderId="8" xfId="2" applyNumberFormat="1" applyFont="1" applyFill="1" applyBorder="1" applyAlignment="1" applyProtection="1">
      <alignment vertical="center"/>
    </xf>
    <xf numFmtId="3" fontId="3" fillId="0" borderId="41" xfId="2" applyNumberFormat="1" applyFont="1" applyFill="1" applyBorder="1" applyAlignment="1" applyProtection="1">
      <alignment vertical="center"/>
    </xf>
    <xf numFmtId="3" fontId="3" fillId="0" borderId="98" xfId="2" applyNumberFormat="1" applyFont="1" applyFill="1" applyBorder="1" applyAlignment="1" applyProtection="1">
      <alignment vertical="center"/>
    </xf>
    <xf numFmtId="3" fontId="3" fillId="0" borderId="99" xfId="2" applyNumberFormat="1" applyFont="1" applyFill="1" applyBorder="1" applyAlignment="1" applyProtection="1">
      <alignment vertical="center"/>
    </xf>
    <xf numFmtId="3" fontId="3" fillId="0" borderId="43" xfId="2" applyNumberFormat="1" applyFont="1" applyFill="1" applyBorder="1" applyAlignment="1" applyProtection="1">
      <alignment vertical="center"/>
    </xf>
    <xf numFmtId="3" fontId="3" fillId="0" borderId="100" xfId="2" applyNumberFormat="1" applyFont="1" applyFill="1" applyBorder="1" applyAlignment="1" applyProtection="1">
      <alignment vertical="center"/>
    </xf>
    <xf numFmtId="3" fontId="3" fillId="0" borderId="101" xfId="2" applyNumberFormat="1" applyFont="1" applyFill="1" applyBorder="1" applyAlignment="1" applyProtection="1">
      <alignment vertical="center"/>
    </xf>
    <xf numFmtId="0" fontId="3" fillId="0" borderId="40" xfId="2" applyFont="1" applyFill="1" applyBorder="1" applyAlignment="1" applyProtection="1">
      <alignment vertical="center"/>
    </xf>
    <xf numFmtId="3" fontId="3" fillId="0" borderId="42" xfId="2" applyNumberFormat="1" applyFont="1" applyFill="1" applyBorder="1" applyAlignment="1" applyProtection="1">
      <alignment vertical="center"/>
    </xf>
    <xf numFmtId="0" fontId="4" fillId="0" borderId="50" xfId="2" applyFont="1" applyFill="1" applyBorder="1" applyAlignment="1" applyProtection="1">
      <alignment vertical="center"/>
    </xf>
    <xf numFmtId="0" fontId="4" fillId="0" borderId="78" xfId="2" applyFont="1" applyFill="1" applyBorder="1" applyAlignment="1" applyProtection="1">
      <alignment vertical="center"/>
    </xf>
    <xf numFmtId="0" fontId="4" fillId="0" borderId="78" xfId="2" applyFont="1" applyFill="1" applyBorder="1" applyAlignment="1" applyProtection="1">
      <alignment vertical="center" wrapText="1"/>
    </xf>
    <xf numFmtId="3" fontId="4" fillId="0" borderId="102" xfId="2" applyNumberFormat="1" applyFont="1" applyFill="1" applyBorder="1" applyAlignment="1" applyProtection="1">
      <alignment vertical="center"/>
      <protection locked="0"/>
    </xf>
    <xf numFmtId="0" fontId="3" fillId="0" borderId="103" xfId="2" applyFont="1" applyFill="1" applyBorder="1" applyAlignment="1" applyProtection="1">
      <alignment vertical="center"/>
    </xf>
    <xf numFmtId="3" fontId="3" fillId="0" borderId="104" xfId="2" applyNumberFormat="1" applyFont="1" applyFill="1" applyBorder="1" applyAlignment="1" applyProtection="1">
      <alignment vertical="center"/>
    </xf>
    <xf numFmtId="3" fontId="3" fillId="0" borderId="96" xfId="2" applyNumberFormat="1" applyFont="1" applyFill="1" applyBorder="1" applyAlignment="1" applyProtection="1">
      <alignment vertical="center"/>
      <protection locked="0"/>
    </xf>
    <xf numFmtId="3" fontId="3" fillId="0" borderId="105" xfId="2" applyNumberFormat="1" applyFont="1" applyFill="1" applyBorder="1" applyAlignment="1" applyProtection="1">
      <alignment vertical="center"/>
      <protection locked="0"/>
    </xf>
    <xf numFmtId="3" fontId="3" fillId="0" borderId="106" xfId="2" applyNumberFormat="1" applyFont="1" applyFill="1" applyBorder="1" applyAlignment="1" applyProtection="1">
      <alignment vertical="center"/>
      <protection locked="0"/>
    </xf>
    <xf numFmtId="0" fontId="3" fillId="0" borderId="8" xfId="2" applyFont="1" applyFill="1" applyBorder="1" applyAlignment="1" applyProtection="1">
      <alignment vertical="center" wrapText="1"/>
    </xf>
    <xf numFmtId="3" fontId="3" fillId="0" borderId="7" xfId="2" applyNumberFormat="1" applyFont="1" applyFill="1" applyBorder="1" applyAlignment="1" applyProtection="1">
      <alignment vertical="center"/>
    </xf>
    <xf numFmtId="0" fontId="4" fillId="0" borderId="0" xfId="3" applyFont="1" applyBorder="1" applyAlignment="1">
      <alignment wrapText="1"/>
    </xf>
    <xf numFmtId="0" fontId="4" fillId="0" borderId="0" xfId="2" applyFont="1" applyBorder="1" applyAlignment="1" applyProtection="1">
      <alignment vertical="center"/>
    </xf>
    <xf numFmtId="0" fontId="4" fillId="0" borderId="0" xfId="4" applyFont="1" applyBorder="1" applyAlignment="1">
      <alignment wrapText="1"/>
    </xf>
    <xf numFmtId="0" fontId="3" fillId="0" borderId="0" xfId="1" applyFont="1" applyFill="1" applyBorder="1" applyAlignment="1" applyProtection="1">
      <alignment vertical="center" wrapText="1"/>
    </xf>
    <xf numFmtId="3" fontId="4" fillId="5" borderId="6" xfId="1" applyNumberFormat="1" applyFont="1" applyFill="1" applyBorder="1" applyAlignment="1" applyProtection="1">
      <alignment vertical="center"/>
      <protection locked="0"/>
    </xf>
    <xf numFmtId="3" fontId="4" fillId="5" borderId="6" xfId="1" applyNumberFormat="1" applyFont="1" applyFill="1" applyBorder="1" applyAlignment="1" applyProtection="1">
      <alignment vertical="center"/>
    </xf>
    <xf numFmtId="0" fontId="4" fillId="5" borderId="35" xfId="1" applyFont="1" applyFill="1" applyBorder="1" applyAlignment="1" applyProtection="1">
      <alignment horizontal="right" vertical="center" wrapText="1"/>
    </xf>
    <xf numFmtId="0" fontId="4" fillId="5" borderId="35" xfId="1" applyFont="1" applyFill="1" applyBorder="1" applyAlignment="1" applyProtection="1">
      <alignment horizontal="left" vertical="center" wrapText="1"/>
    </xf>
    <xf numFmtId="3" fontId="4" fillId="5" borderId="38" xfId="1" applyNumberFormat="1" applyFont="1" applyFill="1" applyBorder="1" applyAlignment="1" applyProtection="1">
      <alignment vertical="center"/>
      <protection locked="0"/>
    </xf>
    <xf numFmtId="0" fontId="4" fillId="0" borderId="81" xfId="1" applyFont="1" applyBorder="1" applyAlignment="1" applyProtection="1">
      <alignment vertical="center"/>
      <protection locked="0"/>
    </xf>
    <xf numFmtId="0" fontId="4" fillId="0" borderId="53" xfId="1" applyFont="1" applyBorder="1" applyAlignment="1" applyProtection="1">
      <alignment vertical="center"/>
      <protection locked="0"/>
    </xf>
    <xf numFmtId="49" fontId="4" fillId="2" borderId="5" xfId="1" applyNumberFormat="1" applyFont="1" applyFill="1" applyBorder="1" applyAlignment="1" applyProtection="1">
      <alignment horizontal="center" vertical="center"/>
      <protection locked="0"/>
    </xf>
    <xf numFmtId="49" fontId="4" fillId="2" borderId="6" xfId="1" applyNumberFormat="1" applyFont="1" applyFill="1" applyBorder="1" applyAlignment="1" applyProtection="1">
      <alignment horizontal="center" vertical="center"/>
      <protection locked="0"/>
    </xf>
    <xf numFmtId="0" fontId="3" fillId="2" borderId="0" xfId="1" applyFont="1" applyFill="1" applyBorder="1" applyAlignment="1" applyProtection="1">
      <alignment horizontal="right" vertical="center"/>
    </xf>
    <xf numFmtId="49" fontId="5" fillId="2" borderId="1" xfId="1" applyNumberFormat="1" applyFont="1" applyFill="1" applyBorder="1" applyAlignment="1" applyProtection="1">
      <alignment horizontal="center" vertical="center"/>
    </xf>
    <xf numFmtId="49" fontId="5" fillId="2" borderId="2" xfId="1" applyNumberFormat="1" applyFont="1" applyFill="1" applyBorder="1" applyAlignment="1" applyProtection="1">
      <alignment horizontal="center" vertical="center"/>
    </xf>
    <xf numFmtId="49" fontId="5" fillId="2" borderId="3" xfId="1" applyNumberFormat="1" applyFont="1" applyFill="1" applyBorder="1" applyAlignment="1" applyProtection="1">
      <alignment horizontal="center" vertical="center"/>
    </xf>
    <xf numFmtId="49" fontId="3" fillId="2" borderId="5" xfId="1" applyNumberFormat="1" applyFont="1" applyFill="1" applyBorder="1" applyAlignment="1" applyProtection="1">
      <alignment horizontal="center" vertical="center" wrapText="1"/>
      <protection locked="0"/>
    </xf>
    <xf numFmtId="49" fontId="3" fillId="2" borderId="6" xfId="1" applyNumberFormat="1" applyFont="1" applyFill="1" applyBorder="1" applyAlignment="1" applyProtection="1">
      <alignment horizontal="center" vertical="center" wrapText="1"/>
      <protection locked="0"/>
    </xf>
    <xf numFmtId="0" fontId="4" fillId="0" borderId="5" xfId="1" applyFont="1" applyBorder="1" applyAlignment="1" applyProtection="1">
      <alignment horizontal="center" vertical="center"/>
      <protection locked="0"/>
    </xf>
    <xf numFmtId="0" fontId="4" fillId="0" borderId="6" xfId="1" applyFont="1" applyBorder="1" applyAlignment="1" applyProtection="1">
      <alignment horizontal="center" vertical="center"/>
      <protection locked="0"/>
    </xf>
    <xf numFmtId="0" fontId="4" fillId="0" borderId="19" xfId="1" applyFont="1" applyFill="1" applyBorder="1" applyAlignment="1" applyProtection="1">
      <alignment horizontal="center" vertical="center" textRotation="90" wrapText="1"/>
    </xf>
    <xf numFmtId="0" fontId="4" fillId="0" borderId="24" xfId="1" applyFont="1" applyFill="1" applyBorder="1" applyAlignment="1" applyProtection="1">
      <alignment horizontal="center" vertical="center" textRotation="90" wrapText="1"/>
    </xf>
    <xf numFmtId="0" fontId="3" fillId="0" borderId="93" xfId="1" applyFont="1" applyFill="1" applyBorder="1" applyAlignment="1" applyProtection="1">
      <alignment horizontal="left" vertical="center"/>
    </xf>
    <xf numFmtId="0" fontId="3" fillId="0" borderId="94" xfId="1" applyFont="1" applyFill="1" applyBorder="1" applyAlignment="1" applyProtection="1">
      <alignment horizontal="left" vertical="center"/>
    </xf>
    <xf numFmtId="49" fontId="4" fillId="0" borderId="11" xfId="1" applyNumberFormat="1" applyFont="1" applyFill="1" applyBorder="1" applyAlignment="1" applyProtection="1">
      <alignment horizontal="center" vertical="center" textRotation="90" wrapText="1"/>
    </xf>
    <xf numFmtId="0" fontId="4" fillId="0" borderId="16" xfId="1" applyFont="1" applyFill="1" applyBorder="1" applyAlignment="1" applyProtection="1">
      <alignment horizontal="center" vertical="center" wrapText="1"/>
    </xf>
    <xf numFmtId="0" fontId="4" fillId="0" borderId="20" xfId="1" applyFont="1" applyFill="1" applyBorder="1" applyAlignment="1" applyProtection="1">
      <alignment horizontal="center" vertical="center" wrapText="1"/>
    </xf>
    <xf numFmtId="49" fontId="4" fillId="0" borderId="11" xfId="1" applyNumberFormat="1" applyFont="1" applyFill="1" applyBorder="1" applyAlignment="1" applyProtection="1">
      <alignment horizontal="center" vertical="center" wrapText="1"/>
    </xf>
    <xf numFmtId="49" fontId="4" fillId="0" borderId="16" xfId="1" applyNumberFormat="1" applyFont="1" applyFill="1" applyBorder="1" applyAlignment="1" applyProtection="1">
      <alignment horizontal="center" vertical="center" wrapText="1"/>
    </xf>
    <xf numFmtId="49" fontId="4" fillId="0" borderId="12" xfId="1" applyNumberFormat="1" applyFont="1" applyFill="1" applyBorder="1" applyAlignment="1" applyProtection="1">
      <alignment horizontal="center" vertical="center"/>
    </xf>
    <xf numFmtId="49" fontId="4" fillId="0" borderId="13" xfId="1" applyNumberFormat="1" applyFont="1" applyFill="1" applyBorder="1" applyAlignment="1" applyProtection="1">
      <alignment horizontal="center" vertical="center"/>
    </xf>
    <xf numFmtId="49" fontId="4" fillId="0" borderId="14" xfId="1" applyNumberFormat="1" applyFont="1" applyFill="1" applyBorder="1" applyAlignment="1" applyProtection="1">
      <alignment horizontal="center" vertical="center"/>
    </xf>
    <xf numFmtId="49" fontId="4" fillId="0" borderId="15" xfId="1" applyNumberFormat="1" applyFont="1" applyFill="1" applyBorder="1" applyAlignment="1" applyProtection="1">
      <alignment horizontal="center" vertical="center"/>
    </xf>
    <xf numFmtId="0" fontId="4" fillId="0" borderId="4" xfId="1" applyFont="1" applyFill="1" applyBorder="1" applyAlignment="1" applyProtection="1">
      <alignment horizontal="center" vertical="center" textRotation="90"/>
    </xf>
    <xf numFmtId="0" fontId="4" fillId="0" borderId="17" xfId="1" applyFont="1" applyFill="1" applyBorder="1" applyAlignment="1" applyProtection="1">
      <alignment horizontal="center" vertical="center" textRotation="90"/>
    </xf>
    <xf numFmtId="0" fontId="4" fillId="0" borderId="21" xfId="1" applyFont="1" applyFill="1" applyBorder="1" applyAlignment="1" applyProtection="1">
      <alignment horizontal="center" vertical="center" textRotation="90"/>
    </xf>
    <xf numFmtId="0" fontId="4" fillId="0" borderId="17" xfId="1" applyNumberFormat="1" applyFont="1" applyFill="1" applyBorder="1" applyAlignment="1" applyProtection="1">
      <alignment horizontal="center" vertical="center" textRotation="90" wrapText="1"/>
    </xf>
    <xf numFmtId="0" fontId="4" fillId="0" borderId="21" xfId="1" applyNumberFormat="1" applyFont="1" applyFill="1" applyBorder="1" applyAlignment="1" applyProtection="1">
      <alignment horizontal="center" vertical="center" textRotation="90" wrapText="1"/>
    </xf>
    <xf numFmtId="0" fontId="4" fillId="0" borderId="17" xfId="1" applyFont="1" applyFill="1" applyBorder="1" applyAlignment="1" applyProtection="1">
      <alignment horizontal="center" vertical="center" textRotation="90" wrapText="1"/>
    </xf>
    <xf numFmtId="0" fontId="4" fillId="0" borderId="22" xfId="1" applyFont="1" applyFill="1" applyBorder="1" applyAlignment="1" applyProtection="1">
      <alignment horizontal="center" vertical="center" textRotation="90" wrapText="1"/>
    </xf>
    <xf numFmtId="0" fontId="4" fillId="0" borderId="18" xfId="1" applyFont="1" applyFill="1" applyBorder="1" applyAlignment="1" applyProtection="1">
      <alignment horizontal="center" vertical="center" textRotation="90" wrapText="1"/>
    </xf>
    <xf numFmtId="0" fontId="3" fillId="0" borderId="58" xfId="1" applyFont="1" applyFill="1" applyBorder="1" applyAlignment="1" applyProtection="1">
      <alignment horizontal="left" vertical="center"/>
    </xf>
    <xf numFmtId="0" fontId="3" fillId="0" borderId="98" xfId="1" applyFont="1" applyFill="1" applyBorder="1" applyAlignment="1" applyProtection="1">
      <alignment horizontal="left" vertical="center"/>
    </xf>
    <xf numFmtId="0" fontId="4" fillId="0" borderId="23" xfId="1" applyFont="1" applyFill="1" applyBorder="1" applyAlignment="1" applyProtection="1">
      <alignment horizontal="center" vertical="center" textRotation="90"/>
    </xf>
    <xf numFmtId="0" fontId="4" fillId="0" borderId="22" xfId="1" applyFont="1" applyFill="1" applyBorder="1" applyAlignment="1" applyProtection="1">
      <alignment horizontal="center" vertical="center" textRotation="90"/>
    </xf>
    <xf numFmtId="49" fontId="4" fillId="2" borderId="5" xfId="2" applyNumberFormat="1" applyFont="1" applyFill="1" applyBorder="1" applyAlignment="1" applyProtection="1">
      <alignment horizontal="center" vertical="center"/>
      <protection locked="0"/>
    </xf>
    <xf numFmtId="49" fontId="4" fillId="2" borderId="6" xfId="2" applyNumberFormat="1" applyFont="1" applyFill="1" applyBorder="1" applyAlignment="1" applyProtection="1">
      <alignment horizontal="center" vertical="center"/>
      <protection locked="0"/>
    </xf>
    <xf numFmtId="0" fontId="3" fillId="2" borderId="0" xfId="2" applyFont="1" applyFill="1" applyBorder="1" applyAlignment="1" applyProtection="1">
      <alignment horizontal="right" vertical="center"/>
    </xf>
    <xf numFmtId="49" fontId="5" fillId="2" borderId="1" xfId="2" applyNumberFormat="1" applyFont="1" applyFill="1" applyBorder="1" applyAlignment="1" applyProtection="1">
      <alignment horizontal="center" vertical="center"/>
    </xf>
    <xf numFmtId="49" fontId="5" fillId="2" borderId="2" xfId="2" applyNumberFormat="1" applyFont="1" applyFill="1" applyBorder="1" applyAlignment="1" applyProtection="1">
      <alignment horizontal="center" vertical="center"/>
    </xf>
    <xf numFmtId="49" fontId="5" fillId="2" borderId="3" xfId="2" applyNumberFormat="1" applyFont="1" applyFill="1" applyBorder="1" applyAlignment="1" applyProtection="1">
      <alignment horizontal="center" vertical="center"/>
    </xf>
    <xf numFmtId="49" fontId="3" fillId="2" borderId="5" xfId="2" applyNumberFormat="1" applyFont="1" applyFill="1" applyBorder="1" applyAlignment="1" applyProtection="1">
      <alignment horizontal="center" vertical="center" wrapText="1"/>
      <protection locked="0"/>
    </xf>
    <xf numFmtId="49" fontId="3" fillId="2" borderId="6" xfId="2" applyNumberFormat="1" applyFont="1" applyFill="1" applyBorder="1" applyAlignment="1" applyProtection="1">
      <alignment horizontal="center" vertical="center" wrapText="1"/>
      <protection locked="0"/>
    </xf>
    <xf numFmtId="0" fontId="4" fillId="0" borderId="5" xfId="2" applyFont="1" applyBorder="1" applyAlignment="1" applyProtection="1">
      <alignment horizontal="center" vertical="center"/>
      <protection locked="0"/>
    </xf>
    <xf numFmtId="0" fontId="4" fillId="0" borderId="6" xfId="2" applyFont="1" applyBorder="1" applyAlignment="1" applyProtection="1">
      <alignment horizontal="center" vertical="center"/>
      <protection locked="0"/>
    </xf>
    <xf numFmtId="0" fontId="4" fillId="0" borderId="5" xfId="2" applyFont="1" applyFill="1" applyBorder="1" applyAlignment="1" applyProtection="1">
      <alignment horizontal="center" vertical="center"/>
      <protection locked="0"/>
    </xf>
    <xf numFmtId="0" fontId="4" fillId="0" borderId="6" xfId="2" applyFont="1" applyFill="1" applyBorder="1" applyAlignment="1" applyProtection="1">
      <alignment horizontal="center" vertical="center"/>
      <protection locked="0"/>
    </xf>
    <xf numFmtId="0" fontId="4" fillId="0" borderId="19" xfId="2" applyFont="1" applyFill="1" applyBorder="1" applyAlignment="1" applyProtection="1">
      <alignment horizontal="center" vertical="center" textRotation="90" wrapText="1"/>
    </xf>
    <xf numFmtId="0" fontId="4" fillId="0" borderId="24" xfId="2" applyFont="1" applyFill="1" applyBorder="1" applyAlignment="1" applyProtection="1">
      <alignment horizontal="center" vertical="center" textRotation="90" wrapText="1"/>
    </xf>
    <xf numFmtId="0" fontId="3" fillId="0" borderId="93" xfId="2" applyFont="1" applyFill="1" applyBorder="1" applyAlignment="1" applyProtection="1">
      <alignment horizontal="left" vertical="center"/>
    </xf>
    <xf numFmtId="0" fontId="3" fillId="0" borderId="94" xfId="2" applyFont="1" applyFill="1" applyBorder="1" applyAlignment="1" applyProtection="1">
      <alignment horizontal="left" vertical="center"/>
    </xf>
    <xf numFmtId="49" fontId="4" fillId="0" borderId="11" xfId="2" applyNumberFormat="1" applyFont="1" applyFill="1" applyBorder="1" applyAlignment="1" applyProtection="1">
      <alignment horizontal="center" vertical="center" textRotation="90" wrapText="1"/>
    </xf>
    <xf numFmtId="0" fontId="4" fillId="0" borderId="16" xfId="2" applyFont="1" applyFill="1" applyBorder="1" applyAlignment="1" applyProtection="1">
      <alignment horizontal="center" vertical="center" wrapText="1"/>
    </xf>
    <xf numFmtId="0" fontId="4" fillId="0" borderId="20" xfId="2" applyFont="1" applyFill="1" applyBorder="1" applyAlignment="1" applyProtection="1">
      <alignment horizontal="center" vertical="center" wrapText="1"/>
    </xf>
    <xf numFmtId="49" fontId="4" fillId="0" borderId="11" xfId="2" applyNumberFormat="1" applyFont="1" applyFill="1" applyBorder="1" applyAlignment="1" applyProtection="1">
      <alignment horizontal="center" vertical="center" wrapText="1"/>
    </xf>
    <xf numFmtId="49" fontId="4" fillId="0" borderId="16" xfId="2" applyNumberFormat="1" applyFont="1" applyFill="1" applyBorder="1" applyAlignment="1" applyProtection="1">
      <alignment horizontal="center" vertical="center" wrapText="1"/>
    </xf>
    <xf numFmtId="49" fontId="4" fillId="0" borderId="12" xfId="2" applyNumberFormat="1" applyFont="1" applyFill="1" applyBorder="1" applyAlignment="1" applyProtection="1">
      <alignment horizontal="center" vertical="center"/>
    </xf>
    <xf numFmtId="49" fontId="4" fillId="0" borderId="13" xfId="2" applyNumberFormat="1" applyFont="1" applyFill="1" applyBorder="1" applyAlignment="1" applyProtection="1">
      <alignment horizontal="center" vertical="center"/>
    </xf>
    <xf numFmtId="49" fontId="4" fillId="0" borderId="14" xfId="2" applyNumberFormat="1" applyFont="1" applyFill="1" applyBorder="1" applyAlignment="1" applyProtection="1">
      <alignment horizontal="center" vertical="center"/>
    </xf>
    <xf numFmtId="49" fontId="4" fillId="0" borderId="15" xfId="2" applyNumberFormat="1" applyFont="1" applyFill="1" applyBorder="1" applyAlignment="1" applyProtection="1">
      <alignment horizontal="center" vertical="center"/>
    </xf>
    <xf numFmtId="0" fontId="4" fillId="0" borderId="4" xfId="2" applyFont="1" applyFill="1" applyBorder="1" applyAlignment="1" applyProtection="1">
      <alignment horizontal="center" vertical="center" textRotation="90"/>
    </xf>
    <xf numFmtId="0" fontId="4" fillId="0" borderId="17" xfId="2" applyFont="1" applyFill="1" applyBorder="1" applyAlignment="1" applyProtection="1">
      <alignment horizontal="center" vertical="center" textRotation="90"/>
    </xf>
    <xf numFmtId="0" fontId="4" fillId="0" borderId="21" xfId="2" applyFont="1" applyFill="1" applyBorder="1" applyAlignment="1" applyProtection="1">
      <alignment horizontal="center" vertical="center" textRotation="90"/>
    </xf>
    <xf numFmtId="0" fontId="4" fillId="0" borderId="17" xfId="2" applyNumberFormat="1" applyFont="1" applyFill="1" applyBorder="1" applyAlignment="1" applyProtection="1">
      <alignment horizontal="center" vertical="center" textRotation="90" wrapText="1"/>
    </xf>
    <xf numFmtId="0" fontId="4" fillId="0" borderId="21" xfId="2" applyNumberFormat="1" applyFont="1" applyFill="1" applyBorder="1" applyAlignment="1" applyProtection="1">
      <alignment horizontal="center" vertical="center" textRotation="90" wrapText="1"/>
    </xf>
    <xf numFmtId="0" fontId="4" fillId="0" borderId="17" xfId="2" applyFont="1" applyFill="1" applyBorder="1" applyAlignment="1" applyProtection="1">
      <alignment horizontal="center" vertical="center" textRotation="90" wrapText="1"/>
    </xf>
    <xf numFmtId="0" fontId="4" fillId="0" borderId="22" xfId="2" applyFont="1" applyFill="1" applyBorder="1" applyAlignment="1" applyProtection="1">
      <alignment horizontal="center" vertical="center" textRotation="90" wrapText="1"/>
    </xf>
    <xf numFmtId="0" fontId="4" fillId="0" borderId="18" xfId="2" applyFont="1" applyFill="1" applyBorder="1" applyAlignment="1" applyProtection="1">
      <alignment horizontal="center" vertical="center" textRotation="90" wrapText="1"/>
    </xf>
    <xf numFmtId="0" fontId="3" fillId="0" borderId="58" xfId="2" applyFont="1" applyFill="1" applyBorder="1" applyAlignment="1" applyProtection="1">
      <alignment horizontal="left" vertical="center"/>
    </xf>
    <xf numFmtId="0" fontId="3" fillId="0" borderId="98" xfId="2" applyFont="1" applyFill="1" applyBorder="1" applyAlignment="1" applyProtection="1">
      <alignment horizontal="left" vertical="center"/>
    </xf>
    <xf numFmtId="0" fontId="4" fillId="0" borderId="23" xfId="2" applyFont="1" applyFill="1" applyBorder="1" applyAlignment="1" applyProtection="1">
      <alignment horizontal="center" vertical="center" textRotation="90"/>
    </xf>
    <xf numFmtId="0" fontId="4" fillId="0" borderId="22" xfId="2" applyFont="1" applyFill="1" applyBorder="1" applyAlignment="1" applyProtection="1">
      <alignment horizontal="center" vertical="center" textRotation="90"/>
    </xf>
    <xf numFmtId="49" fontId="4" fillId="2" borderId="5" xfId="0" applyNumberFormat="1" applyFont="1" applyFill="1" applyBorder="1" applyAlignment="1" applyProtection="1">
      <alignment horizontal="center" vertical="center"/>
      <protection locked="0"/>
    </xf>
    <xf numFmtId="49" fontId="4" fillId="2" borderId="6" xfId="0" applyNumberFormat="1" applyFont="1" applyFill="1" applyBorder="1" applyAlignment="1" applyProtection="1">
      <alignment horizontal="center" vertical="center"/>
      <protection locked="0"/>
    </xf>
    <xf numFmtId="0" fontId="3" fillId="0" borderId="5" xfId="1" applyFont="1" applyBorder="1" applyAlignment="1" applyProtection="1">
      <alignment horizontal="center" vertical="center"/>
      <protection locked="0"/>
    </xf>
    <xf numFmtId="0" fontId="3" fillId="0" borderId="6" xfId="1" applyFont="1" applyBorder="1" applyAlignment="1" applyProtection="1">
      <alignment horizontal="center" vertical="center"/>
      <protection locked="0"/>
    </xf>
    <xf numFmtId="49" fontId="3" fillId="2" borderId="37" xfId="1" applyNumberFormat="1" applyFont="1" applyFill="1" applyBorder="1" applyAlignment="1" applyProtection="1">
      <alignment horizontal="center" vertical="center" wrapText="1"/>
      <protection locked="0"/>
    </xf>
    <xf numFmtId="49" fontId="3" fillId="2" borderId="86" xfId="1" applyNumberFormat="1" applyFont="1" applyFill="1" applyBorder="1" applyAlignment="1" applyProtection="1">
      <alignment horizontal="center" vertical="center" wrapText="1"/>
      <protection locked="0"/>
    </xf>
    <xf numFmtId="49" fontId="4" fillId="2" borderId="84" xfId="1" applyNumberFormat="1" applyFont="1" applyFill="1" applyBorder="1" applyAlignment="1" applyProtection="1">
      <alignment horizontal="center" vertical="center"/>
      <protection locked="0"/>
    </xf>
    <xf numFmtId="49" fontId="3" fillId="2" borderId="84" xfId="1" applyNumberFormat="1" applyFont="1" applyFill="1" applyBorder="1" applyAlignment="1" applyProtection="1">
      <alignment horizontal="center" vertical="center" wrapText="1"/>
      <protection locked="0"/>
    </xf>
    <xf numFmtId="49" fontId="3" fillId="2" borderId="74" xfId="1" applyNumberFormat="1" applyFont="1" applyFill="1" applyBorder="1" applyAlignment="1" applyProtection="1">
      <alignment horizontal="center" vertical="center" wrapText="1"/>
      <protection locked="0"/>
    </xf>
    <xf numFmtId="49" fontId="4" fillId="2" borderId="84" xfId="0" applyNumberFormat="1" applyFont="1" applyFill="1" applyBorder="1" applyAlignment="1" applyProtection="1">
      <alignment horizontal="center" vertical="center"/>
      <protection locked="0"/>
    </xf>
    <xf numFmtId="49" fontId="4" fillId="2" borderId="5" xfId="1" quotePrefix="1" applyNumberFormat="1" applyFont="1" applyFill="1" applyBorder="1" applyAlignment="1" applyProtection="1">
      <alignment horizontal="center" vertical="center"/>
      <protection locked="0"/>
    </xf>
    <xf numFmtId="49" fontId="3" fillId="5" borderId="5" xfId="1" applyNumberFormat="1" applyFont="1" applyFill="1" applyBorder="1" applyAlignment="1" applyProtection="1">
      <alignment horizontal="center" vertical="center" wrapText="1"/>
      <protection locked="0"/>
    </xf>
    <xf numFmtId="49" fontId="3" fillId="5" borderId="6" xfId="1" applyNumberFormat="1" applyFont="1" applyFill="1" applyBorder="1" applyAlignment="1" applyProtection="1">
      <alignment horizontal="center" vertical="center" wrapText="1"/>
      <protection locked="0"/>
    </xf>
    <xf numFmtId="0" fontId="4" fillId="0" borderId="5" xfId="1" applyFont="1" applyBorder="1" applyAlignment="1" applyProtection="1">
      <alignment horizontal="center" vertical="center" wrapText="1"/>
      <protection locked="0"/>
    </xf>
    <xf numFmtId="0" fontId="4" fillId="0" borderId="6" xfId="1" applyFont="1" applyBorder="1" applyAlignment="1" applyProtection="1">
      <alignment horizontal="center" vertical="center" wrapText="1"/>
      <protection locked="0"/>
    </xf>
    <xf numFmtId="0" fontId="4" fillId="5" borderId="17" xfId="1" applyFont="1" applyFill="1" applyBorder="1" applyAlignment="1" applyProtection="1">
      <alignment horizontal="center" vertical="center" textRotation="90"/>
    </xf>
    <xf numFmtId="0" fontId="4" fillId="5" borderId="21" xfId="1" applyFont="1" applyFill="1" applyBorder="1" applyAlignment="1" applyProtection="1">
      <alignment horizontal="center" vertical="center" textRotation="90"/>
    </xf>
    <xf numFmtId="0" fontId="4" fillId="5" borderId="17" xfId="1" applyFont="1" applyFill="1" applyBorder="1" applyAlignment="1" applyProtection="1">
      <alignment horizontal="center" vertical="center" textRotation="90" wrapText="1"/>
    </xf>
    <xf numFmtId="0" fontId="4" fillId="5" borderId="22" xfId="1" applyFont="1" applyFill="1" applyBorder="1" applyAlignment="1" applyProtection="1">
      <alignment horizontal="center" vertical="center" textRotation="90" wrapText="1"/>
    </xf>
    <xf numFmtId="49" fontId="4" fillId="0" borderId="5" xfId="1" applyNumberFormat="1" applyFont="1" applyBorder="1" applyAlignment="1" applyProtection="1">
      <alignment horizontal="center" vertical="center"/>
      <protection locked="0"/>
    </xf>
    <xf numFmtId="49" fontId="4" fillId="0" borderId="6" xfId="1" applyNumberFormat="1" applyFont="1" applyBorder="1" applyAlignment="1" applyProtection="1">
      <alignment horizontal="center" vertical="center"/>
      <protection locked="0"/>
    </xf>
    <xf numFmtId="49" fontId="4" fillId="5" borderId="5" xfId="1" applyNumberFormat="1" applyFont="1" applyFill="1" applyBorder="1" applyAlignment="1" applyProtection="1">
      <alignment horizontal="center" vertical="center"/>
      <protection locked="0"/>
    </xf>
    <xf numFmtId="49" fontId="4" fillId="5" borderId="6" xfId="1" applyNumberFormat="1" applyFont="1" applyFill="1" applyBorder="1" applyAlignment="1" applyProtection="1">
      <alignment horizontal="center" vertical="center"/>
      <protection locked="0"/>
    </xf>
    <xf numFmtId="49" fontId="4" fillId="2" borderId="5" xfId="1" applyNumberFormat="1" applyFont="1" applyFill="1" applyBorder="1" applyAlignment="1" applyProtection="1">
      <alignment horizontal="center" vertical="center" wrapText="1"/>
      <protection locked="0"/>
    </xf>
    <xf numFmtId="49" fontId="4" fillId="2" borderId="6" xfId="1" applyNumberFormat="1" applyFont="1" applyFill="1" applyBorder="1" applyAlignment="1" applyProtection="1">
      <alignment horizontal="center" vertical="center" wrapText="1"/>
      <protection locked="0"/>
    </xf>
  </cellXfs>
  <cellStyles count="5">
    <cellStyle name="Normal" xfId="0" builtinId="0"/>
    <cellStyle name="Normal 2" xfId="1"/>
    <cellStyle name="Normal 2 3" xfId="2"/>
    <cellStyle name="Normal 2 4" xfId="3"/>
    <cellStyle name="Normal 4" xf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worksheet" Target="worksheets/sheet76.xml"/><Relationship Id="rId84" Type="http://schemas.openxmlformats.org/officeDocument/2006/relationships/worksheet" Target="worksheets/sheet84.xml"/><Relationship Id="rId89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theme" Target="theme/theme1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calcChain" Target="calcChain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N315"/>
  <sheetViews>
    <sheetView showGridLines="0" view="pageLayout" zoomScaleNormal="100" workbookViewId="0">
      <selection activeCell="C11" sqref="C11:L11"/>
    </sheetView>
  </sheetViews>
  <sheetFormatPr defaultColWidth="9.140625" defaultRowHeight="12" x14ac:dyDescent="0.25"/>
  <cols>
    <col min="1" max="1" width="10.85546875" style="262" customWidth="1"/>
    <col min="2" max="2" width="28" style="262" customWidth="1"/>
    <col min="3" max="3" width="9.7109375" style="262" customWidth="1"/>
    <col min="4" max="4" width="9.5703125" style="262" customWidth="1"/>
    <col min="5" max="6" width="8.7109375" style="262" customWidth="1"/>
    <col min="7" max="7" width="8.28515625" style="262" customWidth="1"/>
    <col min="8" max="11" width="8.7109375" style="262" customWidth="1"/>
    <col min="12" max="12" width="7.5703125" style="262" customWidth="1"/>
    <col min="13" max="16" width="0" style="1" hidden="1" customWidth="1"/>
    <col min="17" max="16384" width="9.140625" style="1"/>
  </cols>
  <sheetData>
    <row r="1" spans="1:14" x14ac:dyDescent="0.25">
      <c r="A1" s="591" t="s">
        <v>336</v>
      </c>
      <c r="B1" s="591"/>
      <c r="C1" s="591"/>
      <c r="D1" s="591"/>
      <c r="E1" s="591"/>
      <c r="F1" s="591"/>
      <c r="G1" s="591"/>
      <c r="H1" s="591"/>
      <c r="I1" s="591"/>
      <c r="J1" s="591"/>
      <c r="K1" s="591"/>
      <c r="L1" s="591"/>
    </row>
    <row r="2" spans="1:14" ht="35.25" customHeight="1" x14ac:dyDescent="0.25">
      <c r="A2" s="592" t="s">
        <v>1</v>
      </c>
      <c r="B2" s="593"/>
      <c r="C2" s="593"/>
      <c r="D2" s="593"/>
      <c r="E2" s="593"/>
      <c r="F2" s="593"/>
      <c r="G2" s="593"/>
      <c r="H2" s="593"/>
      <c r="I2" s="593"/>
      <c r="J2" s="593"/>
      <c r="K2" s="593"/>
      <c r="L2" s="594"/>
    </row>
    <row r="3" spans="1:14" ht="12.75" customHeight="1" x14ac:dyDescent="0.25">
      <c r="A3" s="2" t="s">
        <v>2</v>
      </c>
      <c r="B3" s="3"/>
      <c r="C3" s="595" t="s">
        <v>3</v>
      </c>
      <c r="D3" s="595"/>
      <c r="E3" s="595"/>
      <c r="F3" s="595"/>
      <c r="G3" s="595"/>
      <c r="H3" s="595"/>
      <c r="I3" s="595"/>
      <c r="J3" s="595"/>
      <c r="K3" s="595"/>
      <c r="L3" s="596"/>
      <c r="N3" s="1" t="s">
        <v>63</v>
      </c>
    </row>
    <row r="4" spans="1:14" ht="12.75" customHeight="1" x14ac:dyDescent="0.25">
      <c r="A4" s="2" t="s">
        <v>4</v>
      </c>
      <c r="B4" s="3"/>
      <c r="C4" s="595" t="s">
        <v>5</v>
      </c>
      <c r="D4" s="595"/>
      <c r="E4" s="595"/>
      <c r="F4" s="595"/>
      <c r="G4" s="595"/>
      <c r="H4" s="595"/>
      <c r="I4" s="595"/>
      <c r="J4" s="595"/>
      <c r="K4" s="595"/>
      <c r="L4" s="596"/>
    </row>
    <row r="5" spans="1:14" ht="12.75" customHeight="1" x14ac:dyDescent="0.25">
      <c r="A5" s="4" t="s">
        <v>6</v>
      </c>
      <c r="B5" s="5"/>
      <c r="C5" s="589" t="s">
        <v>7</v>
      </c>
      <c r="D5" s="589"/>
      <c r="E5" s="589"/>
      <c r="F5" s="589"/>
      <c r="G5" s="589"/>
      <c r="H5" s="589"/>
      <c r="I5" s="589"/>
      <c r="J5" s="589"/>
      <c r="K5" s="589"/>
      <c r="L5" s="590"/>
    </row>
    <row r="6" spans="1:14" ht="12.75" customHeight="1" x14ac:dyDescent="0.25">
      <c r="A6" s="4" t="s">
        <v>8</v>
      </c>
      <c r="B6" s="5"/>
      <c r="C6" s="589" t="s">
        <v>337</v>
      </c>
      <c r="D6" s="589"/>
      <c r="E6" s="589"/>
      <c r="F6" s="589"/>
      <c r="G6" s="589"/>
      <c r="H6" s="589"/>
      <c r="I6" s="589"/>
      <c r="J6" s="589"/>
      <c r="K6" s="589"/>
      <c r="L6" s="590"/>
    </row>
    <row r="7" spans="1:14" x14ac:dyDescent="0.25">
      <c r="A7" s="4" t="s">
        <v>10</v>
      </c>
      <c r="B7" s="5"/>
      <c r="C7" s="595" t="s">
        <v>338</v>
      </c>
      <c r="D7" s="595"/>
      <c r="E7" s="595"/>
      <c r="F7" s="595"/>
      <c r="G7" s="595"/>
      <c r="H7" s="595"/>
      <c r="I7" s="595"/>
      <c r="J7" s="595"/>
      <c r="K7" s="595"/>
      <c r="L7" s="596"/>
    </row>
    <row r="8" spans="1:14" ht="12.75" customHeight="1" x14ac:dyDescent="0.25">
      <c r="A8" s="6" t="s">
        <v>12</v>
      </c>
      <c r="B8" s="5"/>
      <c r="C8" s="597"/>
      <c r="D8" s="597"/>
      <c r="E8" s="597"/>
      <c r="F8" s="597"/>
      <c r="G8" s="597"/>
      <c r="H8" s="597"/>
      <c r="I8" s="597"/>
      <c r="J8" s="597"/>
      <c r="K8" s="597"/>
      <c r="L8" s="598"/>
    </row>
    <row r="9" spans="1:14" ht="12.75" customHeight="1" x14ac:dyDescent="0.25">
      <c r="A9" s="4"/>
      <c r="B9" s="5" t="s">
        <v>13</v>
      </c>
      <c r="C9" s="589" t="s">
        <v>339</v>
      </c>
      <c r="D9" s="589"/>
      <c r="E9" s="589"/>
      <c r="F9" s="589"/>
      <c r="G9" s="589"/>
      <c r="H9" s="589"/>
      <c r="I9" s="589"/>
      <c r="J9" s="589"/>
      <c r="K9" s="589"/>
      <c r="L9" s="590"/>
    </row>
    <row r="10" spans="1:14" ht="12.75" customHeight="1" x14ac:dyDescent="0.25">
      <c r="A10" s="4"/>
      <c r="B10" s="5" t="s">
        <v>15</v>
      </c>
      <c r="C10" s="589"/>
      <c r="D10" s="589"/>
      <c r="E10" s="589"/>
      <c r="F10" s="589"/>
      <c r="G10" s="589"/>
      <c r="H10" s="589"/>
      <c r="I10" s="589"/>
      <c r="J10" s="589"/>
      <c r="K10" s="589"/>
      <c r="L10" s="590"/>
    </row>
    <row r="11" spans="1:14" ht="12.75" customHeight="1" x14ac:dyDescent="0.25">
      <c r="A11" s="4"/>
      <c r="B11" s="5" t="s">
        <v>16</v>
      </c>
      <c r="C11" s="597"/>
      <c r="D11" s="597"/>
      <c r="E11" s="597"/>
      <c r="F11" s="597"/>
      <c r="G11" s="597"/>
      <c r="H11" s="597"/>
      <c r="I11" s="597"/>
      <c r="J11" s="597"/>
      <c r="K11" s="597"/>
      <c r="L11" s="598"/>
    </row>
    <row r="12" spans="1:14" ht="12.75" customHeight="1" x14ac:dyDescent="0.25">
      <c r="A12" s="4"/>
      <c r="B12" s="5" t="s">
        <v>17</v>
      </c>
      <c r="C12" s="589"/>
      <c r="D12" s="589"/>
      <c r="E12" s="589"/>
      <c r="F12" s="589"/>
      <c r="G12" s="589"/>
      <c r="H12" s="589"/>
      <c r="I12" s="589"/>
      <c r="J12" s="589"/>
      <c r="K12" s="589"/>
      <c r="L12" s="590"/>
    </row>
    <row r="13" spans="1:14" ht="12.75" customHeight="1" x14ac:dyDescent="0.25">
      <c r="A13" s="4"/>
      <c r="B13" s="5" t="s">
        <v>18</v>
      </c>
      <c r="C13" s="589"/>
      <c r="D13" s="589"/>
      <c r="E13" s="589"/>
      <c r="F13" s="589"/>
      <c r="G13" s="589"/>
      <c r="H13" s="589"/>
      <c r="I13" s="589"/>
      <c r="J13" s="589"/>
      <c r="K13" s="589"/>
      <c r="L13" s="590"/>
    </row>
    <row r="14" spans="1:14" ht="12.75" customHeight="1" x14ac:dyDescent="0.25">
      <c r="A14" s="7"/>
      <c r="B14" s="8"/>
      <c r="C14" s="9"/>
      <c r="D14" s="9"/>
      <c r="E14" s="9"/>
      <c r="F14" s="9"/>
      <c r="G14" s="9"/>
      <c r="H14" s="9"/>
      <c r="I14" s="9"/>
      <c r="J14" s="9"/>
      <c r="K14" s="9"/>
      <c r="L14" s="10"/>
    </row>
    <row r="15" spans="1:14" s="11" customFormat="1" ht="12.75" customHeight="1" x14ac:dyDescent="0.25">
      <c r="A15" s="603" t="s">
        <v>19</v>
      </c>
      <c r="B15" s="606" t="s">
        <v>20</v>
      </c>
      <c r="C15" s="608" t="s">
        <v>21</v>
      </c>
      <c r="D15" s="609"/>
      <c r="E15" s="609"/>
      <c r="F15" s="609"/>
      <c r="G15" s="610"/>
      <c r="H15" s="608" t="s">
        <v>22</v>
      </c>
      <c r="I15" s="609"/>
      <c r="J15" s="609"/>
      <c r="K15" s="609"/>
      <c r="L15" s="611"/>
    </row>
    <row r="16" spans="1:14" s="11" customFormat="1" ht="12.75" customHeight="1" x14ac:dyDescent="0.25">
      <c r="A16" s="604"/>
      <c r="B16" s="607"/>
      <c r="C16" s="612" t="s">
        <v>23</v>
      </c>
      <c r="D16" s="613" t="s">
        <v>24</v>
      </c>
      <c r="E16" s="615" t="s">
        <v>25</v>
      </c>
      <c r="F16" s="617" t="s">
        <v>26</v>
      </c>
      <c r="G16" s="619" t="s">
        <v>27</v>
      </c>
      <c r="H16" s="612" t="s">
        <v>23</v>
      </c>
      <c r="I16" s="613" t="s">
        <v>24</v>
      </c>
      <c r="J16" s="615" t="s">
        <v>25</v>
      </c>
      <c r="K16" s="617" t="s">
        <v>26</v>
      </c>
      <c r="L16" s="599" t="s">
        <v>27</v>
      </c>
    </row>
    <row r="17" spans="1:12" s="12" customFormat="1" ht="61.5" customHeight="1" thickBot="1" x14ac:dyDescent="0.3">
      <c r="A17" s="605"/>
      <c r="B17" s="607"/>
      <c r="C17" s="612"/>
      <c r="D17" s="614"/>
      <c r="E17" s="616"/>
      <c r="F17" s="618"/>
      <c r="G17" s="619"/>
      <c r="H17" s="622"/>
      <c r="I17" s="623"/>
      <c r="J17" s="616"/>
      <c r="K17" s="618"/>
      <c r="L17" s="600"/>
    </row>
    <row r="18" spans="1:12" s="12" customFormat="1" ht="9.75" customHeight="1" thickTop="1" x14ac:dyDescent="0.25">
      <c r="A18" s="13" t="s">
        <v>28</v>
      </c>
      <c r="B18" s="13">
        <v>2</v>
      </c>
      <c r="C18" s="14">
        <v>3</v>
      </c>
      <c r="D18" s="15">
        <v>4</v>
      </c>
      <c r="E18" s="15">
        <v>5</v>
      </c>
      <c r="F18" s="15">
        <v>6</v>
      </c>
      <c r="G18" s="16">
        <v>7</v>
      </c>
      <c r="H18" s="14">
        <v>8</v>
      </c>
      <c r="I18" s="15">
        <v>9</v>
      </c>
      <c r="J18" s="15">
        <v>10</v>
      </c>
      <c r="K18" s="15">
        <v>11</v>
      </c>
      <c r="L18" s="17">
        <v>12</v>
      </c>
    </row>
    <row r="19" spans="1:12" s="24" customFormat="1" x14ac:dyDescent="0.25">
      <c r="A19" s="18"/>
      <c r="B19" s="19" t="s">
        <v>29</v>
      </c>
      <c r="C19" s="20"/>
      <c r="D19" s="21"/>
      <c r="E19" s="21"/>
      <c r="F19" s="21"/>
      <c r="G19" s="22"/>
      <c r="H19" s="20"/>
      <c r="I19" s="21"/>
      <c r="J19" s="21"/>
      <c r="K19" s="21"/>
      <c r="L19" s="23"/>
    </row>
    <row r="20" spans="1:12" s="24" customFormat="1" ht="12.75" thickBot="1" x14ac:dyDescent="0.3">
      <c r="A20" s="25"/>
      <c r="B20" s="26" t="s">
        <v>30</v>
      </c>
      <c r="C20" s="27">
        <f t="shared" ref="C20:C47" si="0">SUM(D20:G20)</f>
        <v>322616</v>
      </c>
      <c r="D20" s="28">
        <f>SUM(D21,D24,D25,D41,D43)</f>
        <v>322616</v>
      </c>
      <c r="E20" s="28">
        <f>SUM(E21,E24,E43)</f>
        <v>0</v>
      </c>
      <c r="F20" s="28">
        <f>SUM(F21,F26,F43)</f>
        <v>0</v>
      </c>
      <c r="G20" s="29">
        <f>SUM(G21,G45)</f>
        <v>0</v>
      </c>
      <c r="H20" s="27">
        <f t="shared" ref="H20:H47" si="1">SUM(I20:L20)</f>
        <v>311432</v>
      </c>
      <c r="I20" s="28">
        <f>SUM(I21,I24,I25,I41,I43)</f>
        <v>311432</v>
      </c>
      <c r="J20" s="28">
        <f>SUM(J21,J24,J43)</f>
        <v>0</v>
      </c>
      <c r="K20" s="28">
        <f>SUM(K21,K26,K43)</f>
        <v>0</v>
      </c>
      <c r="L20" s="30">
        <f>SUM(L21,L45)</f>
        <v>0</v>
      </c>
    </row>
    <row r="21" spans="1:12" ht="12.75" thickTop="1" x14ac:dyDescent="0.25">
      <c r="A21" s="31"/>
      <c r="B21" s="32" t="s">
        <v>31</v>
      </c>
      <c r="C21" s="33">
        <f t="shared" si="0"/>
        <v>0</v>
      </c>
      <c r="D21" s="34">
        <f>SUM(D22:D23)</f>
        <v>0</v>
      </c>
      <c r="E21" s="34">
        <f>SUM(E22:E23)</f>
        <v>0</v>
      </c>
      <c r="F21" s="34">
        <f>SUM(F22:F23)</f>
        <v>0</v>
      </c>
      <c r="G21" s="35">
        <f>SUM(G22:G23)</f>
        <v>0</v>
      </c>
      <c r="H21" s="33">
        <f t="shared" si="1"/>
        <v>0</v>
      </c>
      <c r="I21" s="34">
        <f>SUM(I22:I23)</f>
        <v>0</v>
      </c>
      <c r="J21" s="34">
        <f>SUM(J22:J23)</f>
        <v>0</v>
      </c>
      <c r="K21" s="34">
        <f>SUM(K22:K23)</f>
        <v>0</v>
      </c>
      <c r="L21" s="36">
        <f>SUM(L22:L23)</f>
        <v>0</v>
      </c>
    </row>
    <row r="22" spans="1:12" x14ac:dyDescent="0.25">
      <c r="A22" s="37"/>
      <c r="B22" s="38" t="s">
        <v>32</v>
      </c>
      <c r="C22" s="39">
        <f t="shared" si="0"/>
        <v>0</v>
      </c>
      <c r="D22" s="40"/>
      <c r="E22" s="40"/>
      <c r="F22" s="40"/>
      <c r="G22" s="41"/>
      <c r="H22" s="39">
        <f t="shared" si="1"/>
        <v>0</v>
      </c>
      <c r="I22" s="40"/>
      <c r="J22" s="40"/>
      <c r="K22" s="40"/>
      <c r="L22" s="42"/>
    </row>
    <row r="23" spans="1:12" x14ac:dyDescent="0.25">
      <c r="A23" s="43"/>
      <c r="B23" s="44" t="s">
        <v>33</v>
      </c>
      <c r="C23" s="45">
        <f t="shared" si="0"/>
        <v>0</v>
      </c>
      <c r="D23" s="46"/>
      <c r="E23" s="46"/>
      <c r="F23" s="46"/>
      <c r="G23" s="47"/>
      <c r="H23" s="45">
        <f t="shared" si="1"/>
        <v>0</v>
      </c>
      <c r="I23" s="46"/>
      <c r="J23" s="46"/>
      <c r="K23" s="46"/>
      <c r="L23" s="48"/>
    </row>
    <row r="24" spans="1:12" s="24" customFormat="1" ht="24.75" thickBot="1" x14ac:dyDescent="0.3">
      <c r="A24" s="49">
        <v>19300</v>
      </c>
      <c r="B24" s="49" t="s">
        <v>34</v>
      </c>
      <c r="C24" s="50">
        <f t="shared" si="0"/>
        <v>322616</v>
      </c>
      <c r="D24" s="51">
        <v>322616</v>
      </c>
      <c r="E24" s="51"/>
      <c r="F24" s="52" t="s">
        <v>35</v>
      </c>
      <c r="G24" s="53" t="s">
        <v>35</v>
      </c>
      <c r="H24" s="50">
        <f t="shared" si="1"/>
        <v>311432</v>
      </c>
      <c r="I24" s="51">
        <f>I51</f>
        <v>311432</v>
      </c>
      <c r="J24" s="51"/>
      <c r="K24" s="52" t="s">
        <v>35</v>
      </c>
      <c r="L24" s="54" t="s">
        <v>35</v>
      </c>
    </row>
    <row r="25" spans="1:12" s="24" customFormat="1" ht="24.75" thickTop="1" x14ac:dyDescent="0.25">
      <c r="A25" s="55"/>
      <c r="B25" s="56" t="s">
        <v>36</v>
      </c>
      <c r="C25" s="57">
        <f t="shared" si="0"/>
        <v>0</v>
      </c>
      <c r="D25" s="58"/>
      <c r="E25" s="59" t="s">
        <v>35</v>
      </c>
      <c r="F25" s="59" t="s">
        <v>35</v>
      </c>
      <c r="G25" s="60" t="s">
        <v>35</v>
      </c>
      <c r="H25" s="57">
        <f t="shared" si="1"/>
        <v>0</v>
      </c>
      <c r="I25" s="61"/>
      <c r="J25" s="59" t="s">
        <v>35</v>
      </c>
      <c r="K25" s="59" t="s">
        <v>35</v>
      </c>
      <c r="L25" s="62" t="s">
        <v>35</v>
      </c>
    </row>
    <row r="26" spans="1:12" s="24" customFormat="1" ht="36" x14ac:dyDescent="0.25">
      <c r="A26" s="56">
        <v>21300</v>
      </c>
      <c r="B26" s="56" t="s">
        <v>37</v>
      </c>
      <c r="C26" s="57">
        <f t="shared" si="0"/>
        <v>0</v>
      </c>
      <c r="D26" s="59" t="s">
        <v>35</v>
      </c>
      <c r="E26" s="59" t="s">
        <v>35</v>
      </c>
      <c r="F26" s="63">
        <f>SUM(F27,F31,F33,F36)</f>
        <v>0</v>
      </c>
      <c r="G26" s="60" t="s">
        <v>35</v>
      </c>
      <c r="H26" s="57">
        <f t="shared" si="1"/>
        <v>0</v>
      </c>
      <c r="I26" s="59" t="s">
        <v>35</v>
      </c>
      <c r="J26" s="59" t="s">
        <v>35</v>
      </c>
      <c r="K26" s="63">
        <f>SUM(K27,K31,K33,K36)</f>
        <v>0</v>
      </c>
      <c r="L26" s="62" t="s">
        <v>35</v>
      </c>
    </row>
    <row r="27" spans="1:12" s="24" customFormat="1" ht="24" x14ac:dyDescent="0.25">
      <c r="A27" s="64">
        <v>21350</v>
      </c>
      <c r="B27" s="56" t="s">
        <v>38</v>
      </c>
      <c r="C27" s="57">
        <f t="shared" si="0"/>
        <v>0</v>
      </c>
      <c r="D27" s="59" t="s">
        <v>35</v>
      </c>
      <c r="E27" s="59" t="s">
        <v>35</v>
      </c>
      <c r="F27" s="63">
        <f>SUM(F28:F30)</f>
        <v>0</v>
      </c>
      <c r="G27" s="60" t="s">
        <v>35</v>
      </c>
      <c r="H27" s="57">
        <f t="shared" si="1"/>
        <v>0</v>
      </c>
      <c r="I27" s="59" t="s">
        <v>35</v>
      </c>
      <c r="J27" s="59" t="s">
        <v>35</v>
      </c>
      <c r="K27" s="63">
        <f>SUM(K28:K30)</f>
        <v>0</v>
      </c>
      <c r="L27" s="62" t="s">
        <v>35</v>
      </c>
    </row>
    <row r="28" spans="1:12" x14ac:dyDescent="0.25">
      <c r="A28" s="37">
        <v>21351</v>
      </c>
      <c r="B28" s="65" t="s">
        <v>39</v>
      </c>
      <c r="C28" s="66">
        <f t="shared" si="0"/>
        <v>0</v>
      </c>
      <c r="D28" s="67" t="s">
        <v>35</v>
      </c>
      <c r="E28" s="67" t="s">
        <v>35</v>
      </c>
      <c r="F28" s="68"/>
      <c r="G28" s="69" t="s">
        <v>35</v>
      </c>
      <c r="H28" s="66">
        <f t="shared" si="1"/>
        <v>0</v>
      </c>
      <c r="I28" s="67" t="s">
        <v>35</v>
      </c>
      <c r="J28" s="67" t="s">
        <v>35</v>
      </c>
      <c r="K28" s="68"/>
      <c r="L28" s="70" t="s">
        <v>35</v>
      </c>
    </row>
    <row r="29" spans="1:12" x14ac:dyDescent="0.25">
      <c r="A29" s="43">
        <v>21352</v>
      </c>
      <c r="B29" s="71" t="s">
        <v>40</v>
      </c>
      <c r="C29" s="72">
        <f t="shared" si="0"/>
        <v>0</v>
      </c>
      <c r="D29" s="73" t="s">
        <v>35</v>
      </c>
      <c r="E29" s="73" t="s">
        <v>35</v>
      </c>
      <c r="F29" s="74"/>
      <c r="G29" s="75" t="s">
        <v>35</v>
      </c>
      <c r="H29" s="72">
        <f t="shared" si="1"/>
        <v>0</v>
      </c>
      <c r="I29" s="73" t="s">
        <v>35</v>
      </c>
      <c r="J29" s="73" t="s">
        <v>35</v>
      </c>
      <c r="K29" s="74"/>
      <c r="L29" s="76" t="s">
        <v>35</v>
      </c>
    </row>
    <row r="30" spans="1:12" ht="24" x14ac:dyDescent="0.25">
      <c r="A30" s="43">
        <v>21359</v>
      </c>
      <c r="B30" s="71" t="s">
        <v>41</v>
      </c>
      <c r="C30" s="72">
        <f t="shared" si="0"/>
        <v>0</v>
      </c>
      <c r="D30" s="73" t="s">
        <v>35</v>
      </c>
      <c r="E30" s="73" t="s">
        <v>35</v>
      </c>
      <c r="F30" s="74"/>
      <c r="G30" s="75" t="s">
        <v>35</v>
      </c>
      <c r="H30" s="72">
        <f t="shared" si="1"/>
        <v>0</v>
      </c>
      <c r="I30" s="73" t="s">
        <v>35</v>
      </c>
      <c r="J30" s="73" t="s">
        <v>35</v>
      </c>
      <c r="K30" s="74"/>
      <c r="L30" s="76" t="s">
        <v>35</v>
      </c>
    </row>
    <row r="31" spans="1:12" s="24" customFormat="1" ht="36" x14ac:dyDescent="0.25">
      <c r="A31" s="64">
        <v>21370</v>
      </c>
      <c r="B31" s="56" t="s">
        <v>42</v>
      </c>
      <c r="C31" s="57">
        <f t="shared" si="0"/>
        <v>0</v>
      </c>
      <c r="D31" s="59" t="s">
        <v>35</v>
      </c>
      <c r="E31" s="59" t="s">
        <v>35</v>
      </c>
      <c r="F31" s="63">
        <f>SUM(F32)</f>
        <v>0</v>
      </c>
      <c r="G31" s="60" t="s">
        <v>35</v>
      </c>
      <c r="H31" s="57">
        <f t="shared" si="1"/>
        <v>0</v>
      </c>
      <c r="I31" s="59" t="s">
        <v>35</v>
      </c>
      <c r="J31" s="59" t="s">
        <v>35</v>
      </c>
      <c r="K31" s="63">
        <f>SUM(K32)</f>
        <v>0</v>
      </c>
      <c r="L31" s="62" t="s">
        <v>35</v>
      </c>
    </row>
    <row r="32" spans="1:12" ht="36" x14ac:dyDescent="0.25">
      <c r="A32" s="77">
        <v>21379</v>
      </c>
      <c r="B32" s="78" t="s">
        <v>43</v>
      </c>
      <c r="C32" s="79">
        <f t="shared" si="0"/>
        <v>0</v>
      </c>
      <c r="D32" s="80" t="s">
        <v>35</v>
      </c>
      <c r="E32" s="80" t="s">
        <v>35</v>
      </c>
      <c r="F32" s="81"/>
      <c r="G32" s="82" t="s">
        <v>35</v>
      </c>
      <c r="H32" s="79">
        <f t="shared" si="1"/>
        <v>0</v>
      </c>
      <c r="I32" s="80" t="s">
        <v>35</v>
      </c>
      <c r="J32" s="80" t="s">
        <v>35</v>
      </c>
      <c r="K32" s="81"/>
      <c r="L32" s="83" t="s">
        <v>35</v>
      </c>
    </row>
    <row r="33" spans="1:12" s="24" customFormat="1" x14ac:dyDescent="0.25">
      <c r="A33" s="64">
        <v>21380</v>
      </c>
      <c r="B33" s="56" t="s">
        <v>44</v>
      </c>
      <c r="C33" s="57">
        <f t="shared" si="0"/>
        <v>0</v>
      </c>
      <c r="D33" s="59" t="s">
        <v>35</v>
      </c>
      <c r="E33" s="59" t="s">
        <v>35</v>
      </c>
      <c r="F33" s="63">
        <f>SUM(F34:F35)</f>
        <v>0</v>
      </c>
      <c r="G33" s="60" t="s">
        <v>35</v>
      </c>
      <c r="H33" s="57">
        <f t="shared" si="1"/>
        <v>0</v>
      </c>
      <c r="I33" s="59" t="s">
        <v>35</v>
      </c>
      <c r="J33" s="59" t="s">
        <v>35</v>
      </c>
      <c r="K33" s="63">
        <f>SUM(K34:K35)</f>
        <v>0</v>
      </c>
      <c r="L33" s="62" t="s">
        <v>35</v>
      </c>
    </row>
    <row r="34" spans="1:12" x14ac:dyDescent="0.25">
      <c r="A34" s="38">
        <v>21381</v>
      </c>
      <c r="B34" s="65" t="s">
        <v>45</v>
      </c>
      <c r="C34" s="66">
        <f t="shared" si="0"/>
        <v>0</v>
      </c>
      <c r="D34" s="67" t="s">
        <v>35</v>
      </c>
      <c r="E34" s="67" t="s">
        <v>35</v>
      </c>
      <c r="F34" s="68"/>
      <c r="G34" s="69" t="s">
        <v>35</v>
      </c>
      <c r="H34" s="66">
        <f t="shared" si="1"/>
        <v>0</v>
      </c>
      <c r="I34" s="67" t="s">
        <v>35</v>
      </c>
      <c r="J34" s="67" t="s">
        <v>35</v>
      </c>
      <c r="K34" s="68"/>
      <c r="L34" s="70" t="s">
        <v>35</v>
      </c>
    </row>
    <row r="35" spans="1:12" ht="24" x14ac:dyDescent="0.25">
      <c r="A35" s="44">
        <v>21383</v>
      </c>
      <c r="B35" s="71" t="s">
        <v>46</v>
      </c>
      <c r="C35" s="72">
        <f t="shared" si="0"/>
        <v>0</v>
      </c>
      <c r="D35" s="73" t="s">
        <v>35</v>
      </c>
      <c r="E35" s="73" t="s">
        <v>35</v>
      </c>
      <c r="F35" s="74"/>
      <c r="G35" s="75" t="s">
        <v>35</v>
      </c>
      <c r="H35" s="72">
        <f t="shared" si="1"/>
        <v>0</v>
      </c>
      <c r="I35" s="73" t="s">
        <v>35</v>
      </c>
      <c r="J35" s="73" t="s">
        <v>35</v>
      </c>
      <c r="K35" s="74"/>
      <c r="L35" s="76" t="s">
        <v>35</v>
      </c>
    </row>
    <row r="36" spans="1:12" s="24" customFormat="1" ht="25.5" customHeight="1" x14ac:dyDescent="0.25">
      <c r="A36" s="64">
        <v>21390</v>
      </c>
      <c r="B36" s="56" t="s">
        <v>47</v>
      </c>
      <c r="C36" s="57">
        <f t="shared" si="0"/>
        <v>0</v>
      </c>
      <c r="D36" s="59" t="s">
        <v>35</v>
      </c>
      <c r="E36" s="59" t="s">
        <v>35</v>
      </c>
      <c r="F36" s="63">
        <f>SUM(F37:F40)</f>
        <v>0</v>
      </c>
      <c r="G36" s="60" t="s">
        <v>35</v>
      </c>
      <c r="H36" s="57">
        <f t="shared" si="1"/>
        <v>0</v>
      </c>
      <c r="I36" s="59" t="s">
        <v>35</v>
      </c>
      <c r="J36" s="59" t="s">
        <v>35</v>
      </c>
      <c r="K36" s="63">
        <f>SUM(K37:K40)</f>
        <v>0</v>
      </c>
      <c r="L36" s="62" t="s">
        <v>35</v>
      </c>
    </row>
    <row r="37" spans="1:12" ht="24" x14ac:dyDescent="0.25">
      <c r="A37" s="38">
        <v>21391</v>
      </c>
      <c r="B37" s="65" t="s">
        <v>48</v>
      </c>
      <c r="C37" s="66">
        <f t="shared" si="0"/>
        <v>0</v>
      </c>
      <c r="D37" s="67" t="s">
        <v>35</v>
      </c>
      <c r="E37" s="67" t="s">
        <v>35</v>
      </c>
      <c r="F37" s="68"/>
      <c r="G37" s="69" t="s">
        <v>35</v>
      </c>
      <c r="H37" s="66">
        <f t="shared" si="1"/>
        <v>0</v>
      </c>
      <c r="I37" s="67" t="s">
        <v>35</v>
      </c>
      <c r="J37" s="67" t="s">
        <v>35</v>
      </c>
      <c r="K37" s="68"/>
      <c r="L37" s="70" t="s">
        <v>35</v>
      </c>
    </row>
    <row r="38" spans="1:12" x14ac:dyDescent="0.25">
      <c r="A38" s="44">
        <v>21393</v>
      </c>
      <c r="B38" s="71" t="s">
        <v>49</v>
      </c>
      <c r="C38" s="72">
        <f t="shared" si="0"/>
        <v>0</v>
      </c>
      <c r="D38" s="73" t="s">
        <v>35</v>
      </c>
      <c r="E38" s="73" t="s">
        <v>35</v>
      </c>
      <c r="F38" s="74"/>
      <c r="G38" s="75" t="s">
        <v>35</v>
      </c>
      <c r="H38" s="72">
        <f t="shared" si="1"/>
        <v>0</v>
      </c>
      <c r="I38" s="73" t="s">
        <v>35</v>
      </c>
      <c r="J38" s="73" t="s">
        <v>35</v>
      </c>
      <c r="K38" s="74"/>
      <c r="L38" s="76" t="s">
        <v>35</v>
      </c>
    </row>
    <row r="39" spans="1:12" x14ac:dyDescent="0.25">
      <c r="A39" s="44">
        <v>21395</v>
      </c>
      <c r="B39" s="71" t="s">
        <v>50</v>
      </c>
      <c r="C39" s="72">
        <f t="shared" si="0"/>
        <v>0</v>
      </c>
      <c r="D39" s="73" t="s">
        <v>35</v>
      </c>
      <c r="E39" s="73" t="s">
        <v>35</v>
      </c>
      <c r="F39" s="74"/>
      <c r="G39" s="75" t="s">
        <v>35</v>
      </c>
      <c r="H39" s="72">
        <f t="shared" si="1"/>
        <v>0</v>
      </c>
      <c r="I39" s="73" t="s">
        <v>35</v>
      </c>
      <c r="J39" s="73" t="s">
        <v>35</v>
      </c>
      <c r="K39" s="74"/>
      <c r="L39" s="76" t="s">
        <v>35</v>
      </c>
    </row>
    <row r="40" spans="1:12" ht="24" x14ac:dyDescent="0.25">
      <c r="A40" s="84">
        <v>21399</v>
      </c>
      <c r="B40" s="85" t="s">
        <v>51</v>
      </c>
      <c r="C40" s="86">
        <f t="shared" si="0"/>
        <v>0</v>
      </c>
      <c r="D40" s="87" t="s">
        <v>35</v>
      </c>
      <c r="E40" s="87" t="s">
        <v>35</v>
      </c>
      <c r="F40" s="88"/>
      <c r="G40" s="89" t="s">
        <v>35</v>
      </c>
      <c r="H40" s="86">
        <f t="shared" si="1"/>
        <v>0</v>
      </c>
      <c r="I40" s="87" t="s">
        <v>35</v>
      </c>
      <c r="J40" s="87" t="s">
        <v>35</v>
      </c>
      <c r="K40" s="88"/>
      <c r="L40" s="90" t="s">
        <v>35</v>
      </c>
    </row>
    <row r="41" spans="1:12" s="24" customFormat="1" ht="26.25" customHeight="1" x14ac:dyDescent="0.25">
      <c r="A41" s="91">
        <v>21420</v>
      </c>
      <c r="B41" s="92" t="s">
        <v>52</v>
      </c>
      <c r="C41" s="93">
        <f t="shared" si="0"/>
        <v>0</v>
      </c>
      <c r="D41" s="94">
        <f>SUM(D42)</f>
        <v>0</v>
      </c>
      <c r="E41" s="95" t="s">
        <v>35</v>
      </c>
      <c r="F41" s="95" t="s">
        <v>35</v>
      </c>
      <c r="G41" s="96" t="s">
        <v>35</v>
      </c>
      <c r="H41" s="93">
        <f t="shared" si="1"/>
        <v>0</v>
      </c>
      <c r="I41" s="94">
        <f>SUM(I42)</f>
        <v>0</v>
      </c>
      <c r="J41" s="95" t="s">
        <v>35</v>
      </c>
      <c r="K41" s="95" t="s">
        <v>35</v>
      </c>
      <c r="L41" s="97" t="s">
        <v>35</v>
      </c>
    </row>
    <row r="42" spans="1:12" s="24" customFormat="1" ht="26.25" customHeight="1" x14ac:dyDescent="0.25">
      <c r="A42" s="84">
        <v>21429</v>
      </c>
      <c r="B42" s="85" t="s">
        <v>53</v>
      </c>
      <c r="C42" s="86">
        <f t="shared" si="0"/>
        <v>0</v>
      </c>
      <c r="D42" s="98"/>
      <c r="E42" s="87" t="s">
        <v>35</v>
      </c>
      <c r="F42" s="87" t="s">
        <v>35</v>
      </c>
      <c r="G42" s="89" t="s">
        <v>35</v>
      </c>
      <c r="H42" s="86">
        <f t="shared" si="1"/>
        <v>0</v>
      </c>
      <c r="I42" s="98"/>
      <c r="J42" s="87" t="s">
        <v>35</v>
      </c>
      <c r="K42" s="87" t="s">
        <v>35</v>
      </c>
      <c r="L42" s="90" t="s">
        <v>35</v>
      </c>
    </row>
    <row r="43" spans="1:12" s="24" customFormat="1" ht="24" x14ac:dyDescent="0.25">
      <c r="A43" s="64">
        <v>21490</v>
      </c>
      <c r="B43" s="56" t="s">
        <v>54</v>
      </c>
      <c r="C43" s="57">
        <f t="shared" si="0"/>
        <v>0</v>
      </c>
      <c r="D43" s="99">
        <f>D44</f>
        <v>0</v>
      </c>
      <c r="E43" s="99">
        <f>E44</f>
        <v>0</v>
      </c>
      <c r="F43" s="99">
        <f>F44</f>
        <v>0</v>
      </c>
      <c r="G43" s="60" t="s">
        <v>35</v>
      </c>
      <c r="H43" s="100">
        <f t="shared" si="1"/>
        <v>0</v>
      </c>
      <c r="I43" s="99">
        <f>I44</f>
        <v>0</v>
      </c>
      <c r="J43" s="99">
        <f>J44</f>
        <v>0</v>
      </c>
      <c r="K43" s="99">
        <f>K44</f>
        <v>0</v>
      </c>
      <c r="L43" s="62" t="s">
        <v>35</v>
      </c>
    </row>
    <row r="44" spans="1:12" s="24" customFormat="1" ht="24" x14ac:dyDescent="0.25">
      <c r="A44" s="44">
        <v>21499</v>
      </c>
      <c r="B44" s="71" t="s">
        <v>55</v>
      </c>
      <c r="C44" s="79">
        <f t="shared" si="0"/>
        <v>0</v>
      </c>
      <c r="D44" s="101"/>
      <c r="E44" s="102"/>
      <c r="F44" s="102"/>
      <c r="G44" s="103" t="s">
        <v>35</v>
      </c>
      <c r="H44" s="104">
        <f t="shared" si="1"/>
        <v>0</v>
      </c>
      <c r="I44" s="40"/>
      <c r="J44" s="105"/>
      <c r="K44" s="105"/>
      <c r="L44" s="106" t="s">
        <v>35</v>
      </c>
    </row>
    <row r="45" spans="1:12" ht="12.75" customHeight="1" x14ac:dyDescent="0.25">
      <c r="A45" s="107">
        <v>23000</v>
      </c>
      <c r="B45" s="108" t="s">
        <v>56</v>
      </c>
      <c r="C45" s="109">
        <f t="shared" si="0"/>
        <v>0</v>
      </c>
      <c r="D45" s="59" t="s">
        <v>35</v>
      </c>
      <c r="E45" s="59" t="s">
        <v>35</v>
      </c>
      <c r="F45" s="59" t="s">
        <v>35</v>
      </c>
      <c r="G45" s="99">
        <f>SUM(G46:G47)</f>
        <v>0</v>
      </c>
      <c r="H45" s="109">
        <f t="shared" si="1"/>
        <v>0</v>
      </c>
      <c r="I45" s="87" t="s">
        <v>35</v>
      </c>
      <c r="J45" s="87" t="s">
        <v>35</v>
      </c>
      <c r="K45" s="87" t="s">
        <v>35</v>
      </c>
      <c r="L45" s="110">
        <f>SUM(L46:L47)</f>
        <v>0</v>
      </c>
    </row>
    <row r="46" spans="1:12" ht="24" x14ac:dyDescent="0.25">
      <c r="A46" s="111">
        <v>23410</v>
      </c>
      <c r="B46" s="112" t="s">
        <v>57</v>
      </c>
      <c r="C46" s="113">
        <f t="shared" si="0"/>
        <v>0</v>
      </c>
      <c r="D46" s="95" t="s">
        <v>35</v>
      </c>
      <c r="E46" s="95" t="s">
        <v>35</v>
      </c>
      <c r="F46" s="95" t="s">
        <v>35</v>
      </c>
      <c r="G46" s="114"/>
      <c r="H46" s="113">
        <f t="shared" si="1"/>
        <v>0</v>
      </c>
      <c r="I46" s="95" t="s">
        <v>35</v>
      </c>
      <c r="J46" s="95" t="s">
        <v>35</v>
      </c>
      <c r="K46" s="95" t="s">
        <v>35</v>
      </c>
      <c r="L46" s="115"/>
    </row>
    <row r="47" spans="1:12" ht="24" x14ac:dyDescent="0.25">
      <c r="A47" s="111">
        <v>23510</v>
      </c>
      <c r="B47" s="112" t="s">
        <v>58</v>
      </c>
      <c r="C47" s="93">
        <f t="shared" si="0"/>
        <v>0</v>
      </c>
      <c r="D47" s="95" t="s">
        <v>35</v>
      </c>
      <c r="E47" s="95" t="s">
        <v>35</v>
      </c>
      <c r="F47" s="95" t="s">
        <v>35</v>
      </c>
      <c r="G47" s="114"/>
      <c r="H47" s="93">
        <f t="shared" si="1"/>
        <v>0</v>
      </c>
      <c r="I47" s="95" t="s">
        <v>35</v>
      </c>
      <c r="J47" s="95" t="s">
        <v>35</v>
      </c>
      <c r="K47" s="95" t="s">
        <v>35</v>
      </c>
      <c r="L47" s="115"/>
    </row>
    <row r="48" spans="1:12" x14ac:dyDescent="0.25">
      <c r="A48" s="116"/>
      <c r="B48" s="112"/>
      <c r="C48" s="117"/>
      <c r="D48" s="95"/>
      <c r="E48" s="95"/>
      <c r="F48" s="94"/>
      <c r="G48" s="118"/>
      <c r="H48" s="117"/>
      <c r="I48" s="95"/>
      <c r="J48" s="95"/>
      <c r="K48" s="94"/>
      <c r="L48" s="119"/>
    </row>
    <row r="49" spans="1:13" s="24" customFormat="1" x14ac:dyDescent="0.25">
      <c r="A49" s="120"/>
      <c r="B49" s="121" t="s">
        <v>59</v>
      </c>
      <c r="C49" s="122"/>
      <c r="D49" s="123"/>
      <c r="E49" s="123"/>
      <c r="F49" s="123"/>
      <c r="G49" s="124"/>
      <c r="H49" s="122"/>
      <c r="I49" s="123"/>
      <c r="J49" s="123"/>
      <c r="K49" s="123"/>
      <c r="L49" s="125"/>
    </row>
    <row r="50" spans="1:13" s="24" customFormat="1" ht="12.75" thickBot="1" x14ac:dyDescent="0.3">
      <c r="A50" s="126"/>
      <c r="B50" s="25" t="s">
        <v>60</v>
      </c>
      <c r="C50" s="127">
        <f t="shared" ref="C50:C81" si="2">SUM(D50:G50)</f>
        <v>322616</v>
      </c>
      <c r="D50" s="128">
        <f>SUM(D51,D283)</f>
        <v>322616</v>
      </c>
      <c r="E50" s="128">
        <f>SUM(E51,E283)</f>
        <v>0</v>
      </c>
      <c r="F50" s="128">
        <f>SUM(F51,F283)</f>
        <v>0</v>
      </c>
      <c r="G50" s="129">
        <f>SUM(G51,G283)</f>
        <v>0</v>
      </c>
      <c r="H50" s="127">
        <f t="shared" ref="H50:H81" si="3">SUM(I50:L50)</f>
        <v>311432</v>
      </c>
      <c r="I50" s="128">
        <f>SUM(I51,I283)</f>
        <v>311432</v>
      </c>
      <c r="J50" s="128">
        <f>SUM(J51,J283)</f>
        <v>0</v>
      </c>
      <c r="K50" s="128">
        <f>SUM(K51,K283)</f>
        <v>0</v>
      </c>
      <c r="L50" s="130">
        <f>SUM(L51,L283)</f>
        <v>0</v>
      </c>
    </row>
    <row r="51" spans="1:13" s="24" customFormat="1" ht="36.75" thickTop="1" x14ac:dyDescent="0.25">
      <c r="A51" s="131"/>
      <c r="B51" s="132" t="s">
        <v>61</v>
      </c>
      <c r="C51" s="133">
        <f t="shared" si="2"/>
        <v>322616</v>
      </c>
      <c r="D51" s="134">
        <f>SUM(D52,D194)</f>
        <v>322616</v>
      </c>
      <c r="E51" s="134">
        <f>SUM(E52,E194)</f>
        <v>0</v>
      </c>
      <c r="F51" s="134">
        <f>SUM(F52,F194)</f>
        <v>0</v>
      </c>
      <c r="G51" s="135">
        <f>SUM(G52,G194)</f>
        <v>0</v>
      </c>
      <c r="H51" s="133">
        <f t="shared" si="3"/>
        <v>311432</v>
      </c>
      <c r="I51" s="134">
        <f>SUM(I52,I194)</f>
        <v>311432</v>
      </c>
      <c r="J51" s="134">
        <f>SUM(J52,J194)</f>
        <v>0</v>
      </c>
      <c r="K51" s="134">
        <f>SUM(K52,K194)</f>
        <v>0</v>
      </c>
      <c r="L51" s="136">
        <f>SUM(L52,L194)</f>
        <v>0</v>
      </c>
    </row>
    <row r="52" spans="1:13" s="24" customFormat="1" ht="24" x14ac:dyDescent="0.25">
      <c r="A52" s="137"/>
      <c r="B52" s="18" t="s">
        <v>62</v>
      </c>
      <c r="C52" s="138">
        <f t="shared" si="2"/>
        <v>322616</v>
      </c>
      <c r="D52" s="139">
        <f>SUM(D53,D75,D173,D187)</f>
        <v>322616</v>
      </c>
      <c r="E52" s="139">
        <f>SUM(E53,E75,E173,E187)</f>
        <v>0</v>
      </c>
      <c r="F52" s="139">
        <f>SUM(F53,F75,F173,F187)</f>
        <v>0</v>
      </c>
      <c r="G52" s="140">
        <f>SUM(G53,G75,G173,G187)</f>
        <v>0</v>
      </c>
      <c r="H52" s="138">
        <f t="shared" si="3"/>
        <v>311432</v>
      </c>
      <c r="I52" s="139">
        <f>SUM(I53,I75,I173,I187)</f>
        <v>311432</v>
      </c>
      <c r="J52" s="139">
        <f>SUM(J53,J75,J173,J187)</f>
        <v>0</v>
      </c>
      <c r="K52" s="139">
        <f>SUM(K53,K75,K173,K187)</f>
        <v>0</v>
      </c>
      <c r="L52" s="141">
        <f>SUM(L53,L75,L173,L187)</f>
        <v>0</v>
      </c>
    </row>
    <row r="53" spans="1:13" s="24" customFormat="1" x14ac:dyDescent="0.25">
      <c r="A53" s="142">
        <v>1000</v>
      </c>
      <c r="B53" s="142" t="s">
        <v>63</v>
      </c>
      <c r="C53" s="143">
        <f t="shared" si="2"/>
        <v>322616</v>
      </c>
      <c r="D53" s="144">
        <f>SUM(D54,D67)</f>
        <v>322616</v>
      </c>
      <c r="E53" s="144">
        <f>SUM(E54,E67)</f>
        <v>0</v>
      </c>
      <c r="F53" s="144">
        <f>SUM(F54,F67)</f>
        <v>0</v>
      </c>
      <c r="G53" s="145">
        <f>SUM(G54,G67)</f>
        <v>0</v>
      </c>
      <c r="H53" s="143">
        <f t="shared" si="3"/>
        <v>311432</v>
      </c>
      <c r="I53" s="144">
        <f>SUM(I54,I67)</f>
        <v>311432</v>
      </c>
      <c r="J53" s="144">
        <f>SUM(J54,J67)</f>
        <v>0</v>
      </c>
      <c r="K53" s="144">
        <f>SUM(K54,K67)</f>
        <v>0</v>
      </c>
      <c r="L53" s="146">
        <f>SUM(L54,L67)</f>
        <v>0</v>
      </c>
    </row>
    <row r="54" spans="1:13" x14ac:dyDescent="0.25">
      <c r="A54" s="56">
        <v>1100</v>
      </c>
      <c r="B54" s="147" t="s">
        <v>64</v>
      </c>
      <c r="C54" s="57">
        <f t="shared" si="2"/>
        <v>244360</v>
      </c>
      <c r="D54" s="63">
        <f>SUM(D55,D58,D66)</f>
        <v>244360</v>
      </c>
      <c r="E54" s="63">
        <f>SUM(E55,E58,E66)</f>
        <v>0</v>
      </c>
      <c r="F54" s="63">
        <f>SUM(F55,F58,F66)</f>
        <v>0</v>
      </c>
      <c r="G54" s="148">
        <f>SUM(G55,G58,G66)</f>
        <v>0</v>
      </c>
      <c r="H54" s="57">
        <f t="shared" si="3"/>
        <v>236100</v>
      </c>
      <c r="I54" s="63">
        <f>SUM(I55,I58,I66)</f>
        <v>236100</v>
      </c>
      <c r="J54" s="63">
        <f>SUM(J55,J58,J66)</f>
        <v>0</v>
      </c>
      <c r="K54" s="63">
        <f>SUM(K55,K58,K66)</f>
        <v>0</v>
      </c>
      <c r="L54" s="149">
        <f>SUM(L55,L58,L66)</f>
        <v>0</v>
      </c>
    </row>
    <row r="55" spans="1:13" x14ac:dyDescent="0.25">
      <c r="A55" s="150">
        <v>1110</v>
      </c>
      <c r="B55" s="112" t="s">
        <v>65</v>
      </c>
      <c r="C55" s="117">
        <f t="shared" si="2"/>
        <v>206663</v>
      </c>
      <c r="D55" s="151">
        <f>SUM(D56:D57)</f>
        <v>206663</v>
      </c>
      <c r="E55" s="151">
        <f>SUM(E56:E57)</f>
        <v>0</v>
      </c>
      <c r="F55" s="151">
        <f>SUM(F56:F57)</f>
        <v>0</v>
      </c>
      <c r="G55" s="152">
        <f>SUM(G56:G57)</f>
        <v>0</v>
      </c>
      <c r="H55" s="117">
        <f t="shared" si="3"/>
        <v>212665</v>
      </c>
      <c r="I55" s="151">
        <f>SUM(I56:I57)</f>
        <v>212665</v>
      </c>
      <c r="J55" s="151">
        <f>SUM(J56:J57)</f>
        <v>0</v>
      </c>
      <c r="K55" s="151">
        <f>SUM(K56:K57)</f>
        <v>0</v>
      </c>
      <c r="L55" s="153">
        <f>SUM(L56:L57)</f>
        <v>0</v>
      </c>
    </row>
    <row r="56" spans="1:13" x14ac:dyDescent="0.25">
      <c r="A56" s="38">
        <v>1111</v>
      </c>
      <c r="B56" s="65" t="s">
        <v>66</v>
      </c>
      <c r="C56" s="66">
        <f t="shared" si="2"/>
        <v>0</v>
      </c>
      <c r="D56" s="68"/>
      <c r="E56" s="68"/>
      <c r="F56" s="68"/>
      <c r="G56" s="154"/>
      <c r="H56" s="66">
        <f t="shared" si="3"/>
        <v>0</v>
      </c>
      <c r="I56" s="68">
        <v>0</v>
      </c>
      <c r="J56" s="68"/>
      <c r="K56" s="68"/>
      <c r="L56" s="155"/>
      <c r="M56" s="156"/>
    </row>
    <row r="57" spans="1:13" ht="24" customHeight="1" x14ac:dyDescent="0.25">
      <c r="A57" s="44">
        <v>1119</v>
      </c>
      <c r="B57" s="71" t="s">
        <v>67</v>
      </c>
      <c r="C57" s="72">
        <f t="shared" si="2"/>
        <v>206663</v>
      </c>
      <c r="D57" s="74">
        <v>206663</v>
      </c>
      <c r="E57" s="74"/>
      <c r="F57" s="74"/>
      <c r="G57" s="157"/>
      <c r="H57" s="72">
        <f t="shared" si="3"/>
        <v>212665</v>
      </c>
      <c r="I57" s="74">
        <v>212665</v>
      </c>
      <c r="J57" s="74"/>
      <c r="K57" s="74"/>
      <c r="L57" s="158"/>
      <c r="M57" s="156"/>
    </row>
    <row r="58" spans="1:13" x14ac:dyDescent="0.25">
      <c r="A58" s="159">
        <v>1140</v>
      </c>
      <c r="B58" s="71" t="s">
        <v>68</v>
      </c>
      <c r="C58" s="72">
        <f t="shared" si="2"/>
        <v>37697</v>
      </c>
      <c r="D58" s="160">
        <f>SUM(D59:D65)</f>
        <v>37697</v>
      </c>
      <c r="E58" s="160">
        <f>SUM(E59:E65)</f>
        <v>0</v>
      </c>
      <c r="F58" s="160">
        <f>SUM(F59:F65)</f>
        <v>0</v>
      </c>
      <c r="G58" s="161">
        <f>SUM(G59:G65)</f>
        <v>0</v>
      </c>
      <c r="H58" s="72">
        <f t="shared" si="3"/>
        <v>23435</v>
      </c>
      <c r="I58" s="160">
        <f>SUM(I59:I65)</f>
        <v>23435</v>
      </c>
      <c r="J58" s="160">
        <f>SUM(J59:J65)</f>
        <v>0</v>
      </c>
      <c r="K58" s="160">
        <f>SUM(K59:K65)</f>
        <v>0</v>
      </c>
      <c r="L58" s="162">
        <f>SUM(L59:L65)</f>
        <v>0</v>
      </c>
    </row>
    <row r="59" spans="1:13" x14ac:dyDescent="0.25">
      <c r="A59" s="44">
        <v>1141</v>
      </c>
      <c r="B59" s="71" t="s">
        <v>69</v>
      </c>
      <c r="C59" s="72">
        <f t="shared" si="2"/>
        <v>0</v>
      </c>
      <c r="D59" s="74"/>
      <c r="E59" s="74"/>
      <c r="F59" s="74"/>
      <c r="G59" s="157"/>
      <c r="H59" s="72">
        <f t="shared" si="3"/>
        <v>0</v>
      </c>
      <c r="I59" s="74">
        <v>0</v>
      </c>
      <c r="J59" s="74"/>
      <c r="K59" s="74"/>
      <c r="L59" s="158"/>
      <c r="M59" s="156"/>
    </row>
    <row r="60" spans="1:13" ht="24.75" customHeight="1" x14ac:dyDescent="0.25">
      <c r="A60" s="44">
        <v>1142</v>
      </c>
      <c r="B60" s="71" t="s">
        <v>70</v>
      </c>
      <c r="C60" s="72">
        <f t="shared" si="2"/>
        <v>285</v>
      </c>
      <c r="D60" s="74">
        <v>285</v>
      </c>
      <c r="E60" s="74"/>
      <c r="F60" s="74"/>
      <c r="G60" s="157"/>
      <c r="H60" s="72">
        <f t="shared" si="3"/>
        <v>285</v>
      </c>
      <c r="I60" s="74">
        <v>285</v>
      </c>
      <c r="J60" s="74"/>
      <c r="K60" s="74"/>
      <c r="L60" s="158"/>
      <c r="M60" s="156"/>
    </row>
    <row r="61" spans="1:13" ht="24" x14ac:dyDescent="0.25">
      <c r="A61" s="44">
        <v>1145</v>
      </c>
      <c r="B61" s="71" t="s">
        <v>71</v>
      </c>
      <c r="C61" s="72">
        <f t="shared" si="2"/>
        <v>0</v>
      </c>
      <c r="D61" s="74"/>
      <c r="E61" s="74"/>
      <c r="F61" s="74"/>
      <c r="G61" s="157"/>
      <c r="H61" s="72">
        <f t="shared" si="3"/>
        <v>0</v>
      </c>
      <c r="I61" s="74">
        <v>0</v>
      </c>
      <c r="J61" s="74"/>
      <c r="K61" s="74"/>
      <c r="L61" s="158"/>
      <c r="M61" s="156"/>
    </row>
    <row r="62" spans="1:13" ht="27.75" customHeight="1" x14ac:dyDescent="0.25">
      <c r="A62" s="44">
        <v>1146</v>
      </c>
      <c r="B62" s="71" t="s">
        <v>72</v>
      </c>
      <c r="C62" s="72">
        <f t="shared" si="2"/>
        <v>17435</v>
      </c>
      <c r="D62" s="74">
        <v>17435</v>
      </c>
      <c r="E62" s="74"/>
      <c r="F62" s="74"/>
      <c r="G62" s="157"/>
      <c r="H62" s="72">
        <f t="shared" si="3"/>
        <v>5000</v>
      </c>
      <c r="I62" s="74">
        <v>5000</v>
      </c>
      <c r="J62" s="74"/>
      <c r="K62" s="74"/>
      <c r="L62" s="158"/>
      <c r="M62" s="156"/>
    </row>
    <row r="63" spans="1:13" x14ac:dyDescent="0.25">
      <c r="A63" s="44">
        <v>1147</v>
      </c>
      <c r="B63" s="71" t="s">
        <v>73</v>
      </c>
      <c r="C63" s="72">
        <f t="shared" si="2"/>
        <v>8642</v>
      </c>
      <c r="D63" s="74">
        <v>8642</v>
      </c>
      <c r="E63" s="74"/>
      <c r="F63" s="74"/>
      <c r="G63" s="157"/>
      <c r="H63" s="72">
        <f t="shared" si="3"/>
        <v>5285</v>
      </c>
      <c r="I63" s="74">
        <v>5285</v>
      </c>
      <c r="J63" s="74"/>
      <c r="K63" s="74"/>
      <c r="L63" s="158"/>
      <c r="M63" s="156"/>
    </row>
    <row r="64" spans="1:13" x14ac:dyDescent="0.25">
      <c r="A64" s="44">
        <v>1148</v>
      </c>
      <c r="B64" s="71" t="s">
        <v>74</v>
      </c>
      <c r="C64" s="72">
        <f t="shared" si="2"/>
        <v>11335</v>
      </c>
      <c r="D64" s="74">
        <v>11335</v>
      </c>
      <c r="E64" s="74"/>
      <c r="F64" s="74"/>
      <c r="G64" s="157"/>
      <c r="H64" s="72">
        <f t="shared" si="3"/>
        <v>12865</v>
      </c>
      <c r="I64" s="74">
        <v>12865</v>
      </c>
      <c r="J64" s="74"/>
      <c r="K64" s="74"/>
      <c r="L64" s="158"/>
      <c r="M64" s="156"/>
    </row>
    <row r="65" spans="1:13" ht="24" customHeight="1" x14ac:dyDescent="0.25">
      <c r="A65" s="44">
        <v>1149</v>
      </c>
      <c r="B65" s="71" t="s">
        <v>75</v>
      </c>
      <c r="C65" s="72">
        <f t="shared" si="2"/>
        <v>0</v>
      </c>
      <c r="D65" s="74"/>
      <c r="E65" s="74"/>
      <c r="F65" s="74"/>
      <c r="G65" s="157"/>
      <c r="H65" s="72">
        <f t="shared" si="3"/>
        <v>0</v>
      </c>
      <c r="I65" s="74">
        <v>0</v>
      </c>
      <c r="J65" s="74"/>
      <c r="K65" s="74"/>
      <c r="L65" s="158"/>
      <c r="M65" s="156"/>
    </row>
    <row r="66" spans="1:13" ht="36" x14ac:dyDescent="0.25">
      <c r="A66" s="150">
        <v>1150</v>
      </c>
      <c r="B66" s="112" t="s">
        <v>76</v>
      </c>
      <c r="C66" s="117">
        <f t="shared" si="2"/>
        <v>0</v>
      </c>
      <c r="D66" s="163"/>
      <c r="E66" s="163"/>
      <c r="F66" s="163"/>
      <c r="G66" s="164"/>
      <c r="H66" s="117">
        <f t="shared" si="3"/>
        <v>0</v>
      </c>
      <c r="I66" s="163">
        <v>0</v>
      </c>
      <c r="J66" s="163"/>
      <c r="K66" s="163"/>
      <c r="L66" s="165"/>
      <c r="M66" s="156"/>
    </row>
    <row r="67" spans="1:13" ht="24" x14ac:dyDescent="0.25">
      <c r="A67" s="56">
        <v>1200</v>
      </c>
      <c r="B67" s="147" t="s">
        <v>77</v>
      </c>
      <c r="C67" s="57">
        <f t="shared" si="2"/>
        <v>78256</v>
      </c>
      <c r="D67" s="63">
        <f>SUM(D68:D69)</f>
        <v>78256</v>
      </c>
      <c r="E67" s="63">
        <f>SUM(E68:E69)</f>
        <v>0</v>
      </c>
      <c r="F67" s="63">
        <f>SUM(F68:F69)</f>
        <v>0</v>
      </c>
      <c r="G67" s="166">
        <f>SUM(G68:G69)</f>
        <v>0</v>
      </c>
      <c r="H67" s="57">
        <f t="shared" si="3"/>
        <v>75332</v>
      </c>
      <c r="I67" s="63">
        <f>SUM(I68:I69)</f>
        <v>75332</v>
      </c>
      <c r="J67" s="63">
        <f>SUM(J68:J69)</f>
        <v>0</v>
      </c>
      <c r="K67" s="63">
        <f>SUM(K68:K69)</f>
        <v>0</v>
      </c>
      <c r="L67" s="167">
        <f>SUM(L68:L69)</f>
        <v>0</v>
      </c>
    </row>
    <row r="68" spans="1:13" ht="24" x14ac:dyDescent="0.25">
      <c r="A68" s="168">
        <v>1210</v>
      </c>
      <c r="B68" s="65" t="s">
        <v>78</v>
      </c>
      <c r="C68" s="66">
        <f t="shared" si="2"/>
        <v>61090</v>
      </c>
      <c r="D68" s="68">
        <v>61090</v>
      </c>
      <c r="E68" s="68"/>
      <c r="F68" s="68"/>
      <c r="G68" s="154"/>
      <c r="H68" s="66">
        <f t="shared" si="3"/>
        <v>59962</v>
      </c>
      <c r="I68" s="68">
        <v>59962</v>
      </c>
      <c r="J68" s="68"/>
      <c r="K68" s="68"/>
      <c r="L68" s="155"/>
      <c r="M68" s="156"/>
    </row>
    <row r="69" spans="1:13" ht="24" x14ac:dyDescent="0.25">
      <c r="A69" s="159">
        <v>1220</v>
      </c>
      <c r="B69" s="71" t="s">
        <v>79</v>
      </c>
      <c r="C69" s="72">
        <f t="shared" si="2"/>
        <v>17166</v>
      </c>
      <c r="D69" s="160">
        <f>SUM(D70:D74)</f>
        <v>17166</v>
      </c>
      <c r="E69" s="160">
        <f>SUM(E70:E74)</f>
        <v>0</v>
      </c>
      <c r="F69" s="160">
        <f>SUM(F70:F74)</f>
        <v>0</v>
      </c>
      <c r="G69" s="161">
        <f>SUM(G70:G74)</f>
        <v>0</v>
      </c>
      <c r="H69" s="72">
        <f t="shared" si="3"/>
        <v>15370</v>
      </c>
      <c r="I69" s="160">
        <f>SUM(I70:I74)</f>
        <v>15370</v>
      </c>
      <c r="J69" s="160">
        <f>SUM(J70:J74)</f>
        <v>0</v>
      </c>
      <c r="K69" s="160">
        <f>SUM(K70:K74)</f>
        <v>0</v>
      </c>
      <c r="L69" s="162">
        <f>SUM(L70:L74)</f>
        <v>0</v>
      </c>
    </row>
    <row r="70" spans="1:13" ht="48" x14ac:dyDescent="0.25">
      <c r="A70" s="44">
        <v>1221</v>
      </c>
      <c r="B70" s="71" t="s">
        <v>80</v>
      </c>
      <c r="C70" s="72">
        <f t="shared" si="2"/>
        <v>14604</v>
      </c>
      <c r="D70" s="74">
        <v>14604</v>
      </c>
      <c r="E70" s="74"/>
      <c r="F70" s="74"/>
      <c r="G70" s="157"/>
      <c r="H70" s="72">
        <f t="shared" si="3"/>
        <v>12808</v>
      </c>
      <c r="I70" s="74">
        <v>12808</v>
      </c>
      <c r="J70" s="74"/>
      <c r="K70" s="74"/>
      <c r="L70" s="158"/>
      <c r="M70" s="156"/>
    </row>
    <row r="71" spans="1:13" x14ac:dyDescent="0.25">
      <c r="A71" s="44">
        <v>1223</v>
      </c>
      <c r="B71" s="71" t="s">
        <v>81</v>
      </c>
      <c r="C71" s="72">
        <f t="shared" si="2"/>
        <v>0</v>
      </c>
      <c r="D71" s="74"/>
      <c r="E71" s="74"/>
      <c r="F71" s="74"/>
      <c r="G71" s="157"/>
      <c r="H71" s="72">
        <f t="shared" si="3"/>
        <v>0</v>
      </c>
      <c r="I71" s="74">
        <v>0</v>
      </c>
      <c r="J71" s="74"/>
      <c r="K71" s="74"/>
      <c r="L71" s="158"/>
      <c r="M71" s="156"/>
    </row>
    <row r="72" spans="1:13" x14ac:dyDescent="0.25">
      <c r="A72" s="44">
        <v>1225</v>
      </c>
      <c r="B72" s="71" t="s">
        <v>82</v>
      </c>
      <c r="C72" s="72">
        <f t="shared" si="2"/>
        <v>0</v>
      </c>
      <c r="D72" s="74"/>
      <c r="E72" s="74"/>
      <c r="F72" s="74"/>
      <c r="G72" s="157"/>
      <c r="H72" s="72">
        <f t="shared" si="3"/>
        <v>0</v>
      </c>
      <c r="I72" s="74">
        <v>0</v>
      </c>
      <c r="J72" s="74"/>
      <c r="K72" s="74"/>
      <c r="L72" s="158"/>
      <c r="M72" s="156"/>
    </row>
    <row r="73" spans="1:13" ht="36" x14ac:dyDescent="0.25">
      <c r="A73" s="44">
        <v>1227</v>
      </c>
      <c r="B73" s="71" t="s">
        <v>83</v>
      </c>
      <c r="C73" s="72">
        <f t="shared" si="2"/>
        <v>2562</v>
      </c>
      <c r="D73" s="74">
        <v>2562</v>
      </c>
      <c r="E73" s="74"/>
      <c r="F73" s="74"/>
      <c r="G73" s="157"/>
      <c r="H73" s="72">
        <f t="shared" si="3"/>
        <v>2562</v>
      </c>
      <c r="I73" s="74">
        <v>2562</v>
      </c>
      <c r="J73" s="74"/>
      <c r="K73" s="74"/>
      <c r="L73" s="158"/>
      <c r="M73" s="156"/>
    </row>
    <row r="74" spans="1:13" ht="48" x14ac:dyDescent="0.25">
      <c r="A74" s="44">
        <v>1228</v>
      </c>
      <c r="B74" s="71" t="s">
        <v>84</v>
      </c>
      <c r="C74" s="72">
        <f t="shared" si="2"/>
        <v>0</v>
      </c>
      <c r="D74" s="74"/>
      <c r="E74" s="74"/>
      <c r="F74" s="74"/>
      <c r="G74" s="157"/>
      <c r="H74" s="72">
        <f t="shared" si="3"/>
        <v>0</v>
      </c>
      <c r="I74" s="74">
        <v>0</v>
      </c>
      <c r="J74" s="74"/>
      <c r="K74" s="74"/>
      <c r="L74" s="158"/>
      <c r="M74" s="156"/>
    </row>
    <row r="75" spans="1:13" x14ac:dyDescent="0.25">
      <c r="A75" s="142">
        <v>2000</v>
      </c>
      <c r="B75" s="142" t="s">
        <v>85</v>
      </c>
      <c r="C75" s="143">
        <f t="shared" si="2"/>
        <v>0</v>
      </c>
      <c r="D75" s="144">
        <f>SUM(D76,D83,D130,D164,D165,D172)</f>
        <v>0</v>
      </c>
      <c r="E75" s="144">
        <f>SUM(E76,E83,E130,E164,E165,E172)</f>
        <v>0</v>
      </c>
      <c r="F75" s="144">
        <f>SUM(F76,F83,F130,F164,F165,F172)</f>
        <v>0</v>
      </c>
      <c r="G75" s="145">
        <f>SUM(G76,G83,G130,G164,G165,G172)</f>
        <v>0</v>
      </c>
      <c r="H75" s="143">
        <f t="shared" si="3"/>
        <v>0</v>
      </c>
      <c r="I75" s="144">
        <f>SUM(I76,I83,I130,I164,I165,I172)</f>
        <v>0</v>
      </c>
      <c r="J75" s="144">
        <f>SUM(J76,J83,J130,J164,J165,J172)</f>
        <v>0</v>
      </c>
      <c r="K75" s="144">
        <f>SUM(K76,K83,K130,K164,K165,K172)</f>
        <v>0</v>
      </c>
      <c r="L75" s="146">
        <f>SUM(L76,L83,L130,L164,L165,L172)</f>
        <v>0</v>
      </c>
    </row>
    <row r="76" spans="1:13" ht="24" x14ac:dyDescent="0.25">
      <c r="A76" s="56">
        <v>2100</v>
      </c>
      <c r="B76" s="147" t="s">
        <v>86</v>
      </c>
      <c r="C76" s="57">
        <f t="shared" si="2"/>
        <v>0</v>
      </c>
      <c r="D76" s="63">
        <f>SUM(D77,D80)</f>
        <v>0</v>
      </c>
      <c r="E76" s="63">
        <f>SUM(E77,E80)</f>
        <v>0</v>
      </c>
      <c r="F76" s="63">
        <f>SUM(F77,F80)</f>
        <v>0</v>
      </c>
      <c r="G76" s="166">
        <f>SUM(G77,G80)</f>
        <v>0</v>
      </c>
      <c r="H76" s="57">
        <f t="shared" si="3"/>
        <v>0</v>
      </c>
      <c r="I76" s="63">
        <f>SUM(I77,I80)</f>
        <v>0</v>
      </c>
      <c r="J76" s="63">
        <f>SUM(J77,J80)</f>
        <v>0</v>
      </c>
      <c r="K76" s="63">
        <f>SUM(K77,K80)</f>
        <v>0</v>
      </c>
      <c r="L76" s="167">
        <f>SUM(L77,L80)</f>
        <v>0</v>
      </c>
    </row>
    <row r="77" spans="1:13" ht="24" x14ac:dyDescent="0.25">
      <c r="A77" s="168">
        <v>2110</v>
      </c>
      <c r="B77" s="65" t="s">
        <v>87</v>
      </c>
      <c r="C77" s="66">
        <f t="shared" si="2"/>
        <v>0</v>
      </c>
      <c r="D77" s="169">
        <f>SUM(D78:D79)</f>
        <v>0</v>
      </c>
      <c r="E77" s="169">
        <f>SUM(E78:E79)</f>
        <v>0</v>
      </c>
      <c r="F77" s="169">
        <f>SUM(F78:F79)</f>
        <v>0</v>
      </c>
      <c r="G77" s="170">
        <f>SUM(G78:G79)</f>
        <v>0</v>
      </c>
      <c r="H77" s="66">
        <f t="shared" si="3"/>
        <v>0</v>
      </c>
      <c r="I77" s="169">
        <f>SUM(I78:I79)</f>
        <v>0</v>
      </c>
      <c r="J77" s="169">
        <f>SUM(J78:J79)</f>
        <v>0</v>
      </c>
      <c r="K77" s="169">
        <f>SUM(K78:K79)</f>
        <v>0</v>
      </c>
      <c r="L77" s="171">
        <f>SUM(L78:L79)</f>
        <v>0</v>
      </c>
    </row>
    <row r="78" spans="1:13" x14ac:dyDescent="0.25">
      <c r="A78" s="44">
        <v>2111</v>
      </c>
      <c r="B78" s="71" t="s">
        <v>88</v>
      </c>
      <c r="C78" s="72">
        <f t="shared" si="2"/>
        <v>0</v>
      </c>
      <c r="D78" s="74"/>
      <c r="E78" s="74"/>
      <c r="F78" s="74"/>
      <c r="G78" s="157"/>
      <c r="H78" s="72">
        <f t="shared" si="3"/>
        <v>0</v>
      </c>
      <c r="I78" s="74">
        <v>0</v>
      </c>
      <c r="J78" s="74"/>
      <c r="K78" s="74"/>
      <c r="L78" s="158"/>
      <c r="M78" s="156"/>
    </row>
    <row r="79" spans="1:13" ht="24" x14ac:dyDescent="0.25">
      <c r="A79" s="44">
        <v>2112</v>
      </c>
      <c r="B79" s="71" t="s">
        <v>89</v>
      </c>
      <c r="C79" s="72">
        <f t="shared" si="2"/>
        <v>0</v>
      </c>
      <c r="D79" s="74"/>
      <c r="E79" s="74"/>
      <c r="F79" s="74"/>
      <c r="G79" s="157"/>
      <c r="H79" s="72">
        <f t="shared" si="3"/>
        <v>0</v>
      </c>
      <c r="I79" s="74">
        <v>0</v>
      </c>
      <c r="J79" s="74"/>
      <c r="K79" s="74"/>
      <c r="L79" s="158"/>
      <c r="M79" s="156"/>
    </row>
    <row r="80" spans="1:13" ht="24" x14ac:dyDescent="0.25">
      <c r="A80" s="159">
        <v>2120</v>
      </c>
      <c r="B80" s="71" t="s">
        <v>90</v>
      </c>
      <c r="C80" s="72">
        <f t="shared" si="2"/>
        <v>0</v>
      </c>
      <c r="D80" s="160">
        <f>SUM(D81:D82)</f>
        <v>0</v>
      </c>
      <c r="E80" s="160">
        <f>SUM(E81:E82)</f>
        <v>0</v>
      </c>
      <c r="F80" s="160">
        <f>SUM(F81:F82)</f>
        <v>0</v>
      </c>
      <c r="G80" s="161">
        <f>SUM(G81:G82)</f>
        <v>0</v>
      </c>
      <c r="H80" s="72">
        <f t="shared" si="3"/>
        <v>0</v>
      </c>
      <c r="I80" s="160">
        <f>SUM(I81:I82)</f>
        <v>0</v>
      </c>
      <c r="J80" s="160">
        <f>SUM(J81:J82)</f>
        <v>0</v>
      </c>
      <c r="K80" s="160">
        <f>SUM(K81:K82)</f>
        <v>0</v>
      </c>
      <c r="L80" s="162">
        <f>SUM(L81:L82)</f>
        <v>0</v>
      </c>
    </row>
    <row r="81" spans="1:13" x14ac:dyDescent="0.25">
      <c r="A81" s="44">
        <v>2121</v>
      </c>
      <c r="B81" s="71" t="s">
        <v>88</v>
      </c>
      <c r="C81" s="72">
        <f t="shared" si="2"/>
        <v>0</v>
      </c>
      <c r="D81" s="74"/>
      <c r="E81" s="74"/>
      <c r="F81" s="74"/>
      <c r="G81" s="157"/>
      <c r="H81" s="72">
        <f t="shared" si="3"/>
        <v>0</v>
      </c>
      <c r="I81" s="74">
        <v>0</v>
      </c>
      <c r="J81" s="74"/>
      <c r="K81" s="74"/>
      <c r="L81" s="158"/>
      <c r="M81" s="156"/>
    </row>
    <row r="82" spans="1:13" ht="24" x14ac:dyDescent="0.25">
      <c r="A82" s="44">
        <v>2122</v>
      </c>
      <c r="B82" s="71" t="s">
        <v>89</v>
      </c>
      <c r="C82" s="72">
        <f t="shared" ref="C82:C113" si="4">SUM(D82:G82)</f>
        <v>0</v>
      </c>
      <c r="D82" s="74"/>
      <c r="E82" s="74"/>
      <c r="F82" s="74"/>
      <c r="G82" s="157"/>
      <c r="H82" s="72">
        <f t="shared" ref="H82:H127" si="5">SUM(I82:L82)</f>
        <v>0</v>
      </c>
      <c r="I82" s="74">
        <v>0</v>
      </c>
      <c r="J82" s="74"/>
      <c r="K82" s="74"/>
      <c r="L82" s="158"/>
      <c r="M82" s="156"/>
    </row>
    <row r="83" spans="1:13" x14ac:dyDescent="0.25">
      <c r="A83" s="56">
        <v>2200</v>
      </c>
      <c r="B83" s="147" t="s">
        <v>91</v>
      </c>
      <c r="C83" s="57">
        <f t="shared" si="4"/>
        <v>0</v>
      </c>
      <c r="D83" s="63">
        <f>SUM(D84,D89,D95,D103,D112,D116,D122,D128)</f>
        <v>0</v>
      </c>
      <c r="E83" s="63">
        <f>SUM(E84,E89,E95,E103,E112,E116,E122,E128)</f>
        <v>0</v>
      </c>
      <c r="F83" s="63">
        <f>SUM(F84,F89,F95,F103,F112,F116,F122,F128)</f>
        <v>0</v>
      </c>
      <c r="G83" s="166">
        <f>SUM(G84,G89,G95,G103,G112,G116,G122,G128)</f>
        <v>0</v>
      </c>
      <c r="H83" s="57">
        <f t="shared" si="5"/>
        <v>0</v>
      </c>
      <c r="I83" s="63">
        <f>SUM(I84,I89,I95,I103,I112,I116,I122,I128)</f>
        <v>0</v>
      </c>
      <c r="J83" s="63">
        <f>SUM(J84,J89,J95,J103,J112,J116,J122,J128)</f>
        <v>0</v>
      </c>
      <c r="K83" s="63">
        <f>SUM(K84,K89,K95,K103,K112,K116,K122,K128)</f>
        <v>0</v>
      </c>
      <c r="L83" s="172">
        <f>SUM(L84,L89,L95,L103,L112,L116,L122,L128)</f>
        <v>0</v>
      </c>
    </row>
    <row r="84" spans="1:13" ht="24" x14ac:dyDescent="0.25">
      <c r="A84" s="150">
        <v>2210</v>
      </c>
      <c r="B84" s="112" t="s">
        <v>92</v>
      </c>
      <c r="C84" s="117">
        <f t="shared" si="4"/>
        <v>0</v>
      </c>
      <c r="D84" s="151">
        <f>SUM(D85:D88)</f>
        <v>0</v>
      </c>
      <c r="E84" s="151">
        <f>SUM(E85:E88)</f>
        <v>0</v>
      </c>
      <c r="F84" s="151">
        <f>SUM(F85:F88)</f>
        <v>0</v>
      </c>
      <c r="G84" s="151">
        <f>SUM(G85:G88)</f>
        <v>0</v>
      </c>
      <c r="H84" s="117">
        <f t="shared" si="5"/>
        <v>0</v>
      </c>
      <c r="I84" s="151">
        <f>SUM(I85:I88)</f>
        <v>0</v>
      </c>
      <c r="J84" s="151">
        <f>SUM(J85:J88)</f>
        <v>0</v>
      </c>
      <c r="K84" s="151">
        <f>SUM(K85:K88)</f>
        <v>0</v>
      </c>
      <c r="L84" s="153">
        <f>SUM(L85:L88)</f>
        <v>0</v>
      </c>
    </row>
    <row r="85" spans="1:13" ht="24" x14ac:dyDescent="0.25">
      <c r="A85" s="38">
        <v>2211</v>
      </c>
      <c r="B85" s="65" t="s">
        <v>93</v>
      </c>
      <c r="C85" s="66">
        <f t="shared" si="4"/>
        <v>0</v>
      </c>
      <c r="D85" s="68"/>
      <c r="E85" s="68"/>
      <c r="F85" s="68"/>
      <c r="G85" s="154"/>
      <c r="H85" s="66">
        <f t="shared" si="5"/>
        <v>0</v>
      </c>
      <c r="I85" s="68">
        <v>0</v>
      </c>
      <c r="J85" s="68"/>
      <c r="K85" s="68"/>
      <c r="L85" s="155"/>
      <c r="M85" s="156"/>
    </row>
    <row r="86" spans="1:13" ht="36" x14ac:dyDescent="0.25">
      <c r="A86" s="44">
        <v>2212</v>
      </c>
      <c r="B86" s="71" t="s">
        <v>94</v>
      </c>
      <c r="C86" s="72">
        <f t="shared" si="4"/>
        <v>0</v>
      </c>
      <c r="D86" s="74"/>
      <c r="E86" s="74"/>
      <c r="F86" s="74"/>
      <c r="G86" s="157"/>
      <c r="H86" s="72">
        <f t="shared" si="5"/>
        <v>0</v>
      </c>
      <c r="I86" s="74">
        <v>0</v>
      </c>
      <c r="J86" s="74"/>
      <c r="K86" s="74"/>
      <c r="L86" s="158"/>
      <c r="M86" s="156"/>
    </row>
    <row r="87" spans="1:13" ht="24" x14ac:dyDescent="0.25">
      <c r="A87" s="44">
        <v>2214</v>
      </c>
      <c r="B87" s="71" t="s">
        <v>95</v>
      </c>
      <c r="C87" s="72">
        <f t="shared" si="4"/>
        <v>0</v>
      </c>
      <c r="D87" s="74"/>
      <c r="E87" s="74"/>
      <c r="F87" s="74"/>
      <c r="G87" s="157"/>
      <c r="H87" s="72">
        <f t="shared" si="5"/>
        <v>0</v>
      </c>
      <c r="I87" s="74">
        <v>0</v>
      </c>
      <c r="J87" s="74"/>
      <c r="K87" s="74"/>
      <c r="L87" s="158"/>
      <c r="M87" s="156"/>
    </row>
    <row r="88" spans="1:13" x14ac:dyDescent="0.25">
      <c r="A88" s="44">
        <v>2219</v>
      </c>
      <c r="B88" s="71" t="s">
        <v>96</v>
      </c>
      <c r="C88" s="72">
        <f t="shared" si="4"/>
        <v>0</v>
      </c>
      <c r="D88" s="74"/>
      <c r="E88" s="74"/>
      <c r="F88" s="74"/>
      <c r="G88" s="157"/>
      <c r="H88" s="72">
        <f t="shared" si="5"/>
        <v>0</v>
      </c>
      <c r="I88" s="74">
        <v>0</v>
      </c>
      <c r="J88" s="74"/>
      <c r="K88" s="74"/>
      <c r="L88" s="158"/>
      <c r="M88" s="156"/>
    </row>
    <row r="89" spans="1:13" ht="24" x14ac:dyDescent="0.25">
      <c r="A89" s="159">
        <v>2220</v>
      </c>
      <c r="B89" s="71" t="s">
        <v>97</v>
      </c>
      <c r="C89" s="72">
        <f t="shared" si="4"/>
        <v>0</v>
      </c>
      <c r="D89" s="160">
        <f>SUM(D90:D94)</f>
        <v>0</v>
      </c>
      <c r="E89" s="160">
        <f>SUM(E90:E94)</f>
        <v>0</v>
      </c>
      <c r="F89" s="160">
        <f>SUM(F90:F94)</f>
        <v>0</v>
      </c>
      <c r="G89" s="161">
        <f>SUM(G90:G94)</f>
        <v>0</v>
      </c>
      <c r="H89" s="72">
        <f t="shared" si="5"/>
        <v>0</v>
      </c>
      <c r="I89" s="160">
        <f>SUM(I90:I94)</f>
        <v>0</v>
      </c>
      <c r="J89" s="160">
        <f>SUM(J90:J94)</f>
        <v>0</v>
      </c>
      <c r="K89" s="160">
        <f>SUM(K90:K94)</f>
        <v>0</v>
      </c>
      <c r="L89" s="162">
        <f>SUM(L90:L94)</f>
        <v>0</v>
      </c>
    </row>
    <row r="90" spans="1:13" ht="24" x14ac:dyDescent="0.25">
      <c r="A90" s="44">
        <v>2221</v>
      </c>
      <c r="B90" s="71" t="s">
        <v>98</v>
      </c>
      <c r="C90" s="72">
        <f t="shared" si="4"/>
        <v>0</v>
      </c>
      <c r="D90" s="74"/>
      <c r="E90" s="74"/>
      <c r="F90" s="74"/>
      <c r="G90" s="157"/>
      <c r="H90" s="72">
        <f t="shared" si="5"/>
        <v>0</v>
      </c>
      <c r="I90" s="74">
        <v>0</v>
      </c>
      <c r="J90" s="74"/>
      <c r="K90" s="74"/>
      <c r="L90" s="158"/>
      <c r="M90" s="156"/>
    </row>
    <row r="91" spans="1:13" x14ac:dyDescent="0.25">
      <c r="A91" s="44">
        <v>2222</v>
      </c>
      <c r="B91" s="71" t="s">
        <v>99</v>
      </c>
      <c r="C91" s="72">
        <f t="shared" si="4"/>
        <v>0</v>
      </c>
      <c r="D91" s="74"/>
      <c r="E91" s="74"/>
      <c r="F91" s="74"/>
      <c r="G91" s="157"/>
      <c r="H91" s="72">
        <f t="shared" si="5"/>
        <v>0</v>
      </c>
      <c r="I91" s="74">
        <v>0</v>
      </c>
      <c r="J91" s="74"/>
      <c r="K91" s="74"/>
      <c r="L91" s="158"/>
      <c r="M91" s="156"/>
    </row>
    <row r="92" spans="1:13" x14ac:dyDescent="0.25">
      <c r="A92" s="44">
        <v>2223</v>
      </c>
      <c r="B92" s="71" t="s">
        <v>100</v>
      </c>
      <c r="C92" s="72">
        <f t="shared" si="4"/>
        <v>0</v>
      </c>
      <c r="D92" s="74"/>
      <c r="E92" s="74"/>
      <c r="F92" s="74"/>
      <c r="G92" s="157"/>
      <c r="H92" s="72">
        <f t="shared" si="5"/>
        <v>0</v>
      </c>
      <c r="I92" s="74">
        <v>0</v>
      </c>
      <c r="J92" s="74"/>
      <c r="K92" s="74"/>
      <c r="L92" s="158"/>
      <c r="M92" s="156"/>
    </row>
    <row r="93" spans="1:13" ht="48" x14ac:dyDescent="0.25">
      <c r="A93" s="44">
        <v>2224</v>
      </c>
      <c r="B93" s="71" t="s">
        <v>101</v>
      </c>
      <c r="C93" s="72">
        <f t="shared" si="4"/>
        <v>0</v>
      </c>
      <c r="D93" s="74"/>
      <c r="E93" s="74"/>
      <c r="F93" s="74"/>
      <c r="G93" s="157"/>
      <c r="H93" s="72">
        <f t="shared" si="5"/>
        <v>0</v>
      </c>
      <c r="I93" s="74">
        <v>0</v>
      </c>
      <c r="J93" s="74"/>
      <c r="K93" s="74"/>
      <c r="L93" s="158"/>
      <c r="M93" s="156"/>
    </row>
    <row r="94" spans="1:13" ht="24" x14ac:dyDescent="0.25">
      <c r="A94" s="44">
        <v>2229</v>
      </c>
      <c r="B94" s="71" t="s">
        <v>102</v>
      </c>
      <c r="C94" s="72">
        <f t="shared" si="4"/>
        <v>0</v>
      </c>
      <c r="D94" s="74"/>
      <c r="E94" s="74"/>
      <c r="F94" s="74"/>
      <c r="G94" s="157"/>
      <c r="H94" s="72">
        <f t="shared" si="5"/>
        <v>0</v>
      </c>
      <c r="I94" s="74">
        <v>0</v>
      </c>
      <c r="J94" s="74"/>
      <c r="K94" s="74"/>
      <c r="L94" s="158"/>
      <c r="M94" s="156"/>
    </row>
    <row r="95" spans="1:13" ht="36" x14ac:dyDescent="0.25">
      <c r="A95" s="159">
        <v>2230</v>
      </c>
      <c r="B95" s="71" t="s">
        <v>103</v>
      </c>
      <c r="C95" s="72">
        <f t="shared" si="4"/>
        <v>0</v>
      </c>
      <c r="D95" s="160">
        <f>SUM(D96:D102)</f>
        <v>0</v>
      </c>
      <c r="E95" s="160">
        <f>SUM(E96:E102)</f>
        <v>0</v>
      </c>
      <c r="F95" s="160">
        <f>SUM(F96:F102)</f>
        <v>0</v>
      </c>
      <c r="G95" s="161">
        <f>SUM(G96:G102)</f>
        <v>0</v>
      </c>
      <c r="H95" s="72">
        <f t="shared" si="5"/>
        <v>0</v>
      </c>
      <c r="I95" s="160">
        <f>SUM(I96:I102)</f>
        <v>0</v>
      </c>
      <c r="J95" s="160">
        <f>SUM(J96:J102)</f>
        <v>0</v>
      </c>
      <c r="K95" s="160">
        <f>SUM(K96:K102)</f>
        <v>0</v>
      </c>
      <c r="L95" s="162">
        <f>SUM(L96:L102)</f>
        <v>0</v>
      </c>
    </row>
    <row r="96" spans="1:13" ht="24" x14ac:dyDescent="0.25">
      <c r="A96" s="44">
        <v>2231</v>
      </c>
      <c r="B96" s="71" t="s">
        <v>104</v>
      </c>
      <c r="C96" s="72">
        <f t="shared" si="4"/>
        <v>0</v>
      </c>
      <c r="D96" s="74"/>
      <c r="E96" s="74"/>
      <c r="F96" s="74"/>
      <c r="G96" s="157"/>
      <c r="H96" s="72">
        <f t="shared" si="5"/>
        <v>0</v>
      </c>
      <c r="I96" s="74">
        <v>0</v>
      </c>
      <c r="J96" s="74"/>
      <c r="K96" s="74"/>
      <c r="L96" s="158"/>
      <c r="M96" s="156"/>
    </row>
    <row r="97" spans="1:13" ht="24.75" customHeight="1" x14ac:dyDescent="0.25">
      <c r="A97" s="44">
        <v>2232</v>
      </c>
      <c r="B97" s="71" t="s">
        <v>105</v>
      </c>
      <c r="C97" s="72">
        <f t="shared" si="4"/>
        <v>0</v>
      </c>
      <c r="D97" s="74"/>
      <c r="E97" s="74"/>
      <c r="F97" s="74"/>
      <c r="G97" s="157"/>
      <c r="H97" s="72">
        <f t="shared" si="5"/>
        <v>0</v>
      </c>
      <c r="I97" s="74">
        <v>0</v>
      </c>
      <c r="J97" s="74"/>
      <c r="K97" s="74"/>
      <c r="L97" s="158"/>
      <c r="M97" s="156"/>
    </row>
    <row r="98" spans="1:13" ht="24" x14ac:dyDescent="0.25">
      <c r="A98" s="38">
        <v>2233</v>
      </c>
      <c r="B98" s="65" t="s">
        <v>106</v>
      </c>
      <c r="C98" s="66">
        <f t="shared" si="4"/>
        <v>0</v>
      </c>
      <c r="D98" s="68"/>
      <c r="E98" s="68"/>
      <c r="F98" s="68"/>
      <c r="G98" s="154"/>
      <c r="H98" s="66">
        <f t="shared" si="5"/>
        <v>0</v>
      </c>
      <c r="I98" s="68">
        <v>0</v>
      </c>
      <c r="J98" s="68"/>
      <c r="K98" s="68"/>
      <c r="L98" s="155"/>
      <c r="M98" s="156"/>
    </row>
    <row r="99" spans="1:13" ht="36" x14ac:dyDescent="0.25">
      <c r="A99" s="44">
        <v>2234</v>
      </c>
      <c r="B99" s="71" t="s">
        <v>107</v>
      </c>
      <c r="C99" s="72">
        <f t="shared" si="4"/>
        <v>0</v>
      </c>
      <c r="D99" s="74"/>
      <c r="E99" s="74"/>
      <c r="F99" s="74"/>
      <c r="G99" s="157"/>
      <c r="H99" s="72">
        <f t="shared" si="5"/>
        <v>0</v>
      </c>
      <c r="I99" s="74">
        <v>0</v>
      </c>
      <c r="J99" s="74"/>
      <c r="K99" s="74"/>
      <c r="L99" s="158"/>
      <c r="M99" s="156"/>
    </row>
    <row r="100" spans="1:13" ht="24" x14ac:dyDescent="0.25">
      <c r="A100" s="44">
        <v>2235</v>
      </c>
      <c r="B100" s="71" t="s">
        <v>108</v>
      </c>
      <c r="C100" s="72">
        <f t="shared" si="4"/>
        <v>0</v>
      </c>
      <c r="D100" s="74"/>
      <c r="E100" s="74"/>
      <c r="F100" s="74"/>
      <c r="G100" s="157"/>
      <c r="H100" s="72">
        <f t="shared" si="5"/>
        <v>0</v>
      </c>
      <c r="I100" s="74">
        <v>0</v>
      </c>
      <c r="J100" s="74"/>
      <c r="K100" s="74"/>
      <c r="L100" s="158"/>
      <c r="M100" s="156"/>
    </row>
    <row r="101" spans="1:13" x14ac:dyDescent="0.25">
      <c r="A101" s="44">
        <v>2236</v>
      </c>
      <c r="B101" s="71" t="s">
        <v>109</v>
      </c>
      <c r="C101" s="72">
        <f t="shared" si="4"/>
        <v>0</v>
      </c>
      <c r="D101" s="74"/>
      <c r="E101" s="74"/>
      <c r="F101" s="74"/>
      <c r="G101" s="157"/>
      <c r="H101" s="72">
        <f t="shared" si="5"/>
        <v>0</v>
      </c>
      <c r="I101" s="74">
        <v>0</v>
      </c>
      <c r="J101" s="74"/>
      <c r="K101" s="74"/>
      <c r="L101" s="158"/>
      <c r="M101" s="156"/>
    </row>
    <row r="102" spans="1:13" ht="24" x14ac:dyDescent="0.25">
      <c r="A102" s="44">
        <v>2239</v>
      </c>
      <c r="B102" s="71" t="s">
        <v>110</v>
      </c>
      <c r="C102" s="72">
        <f t="shared" si="4"/>
        <v>0</v>
      </c>
      <c r="D102" s="74"/>
      <c r="E102" s="74"/>
      <c r="F102" s="74"/>
      <c r="G102" s="157"/>
      <c r="H102" s="72">
        <f t="shared" si="5"/>
        <v>0</v>
      </c>
      <c r="I102" s="74">
        <v>0</v>
      </c>
      <c r="J102" s="74"/>
      <c r="K102" s="74"/>
      <c r="L102" s="158"/>
      <c r="M102" s="156"/>
    </row>
    <row r="103" spans="1:13" ht="36" x14ac:dyDescent="0.25">
      <c r="A103" s="159">
        <v>2240</v>
      </c>
      <c r="B103" s="71" t="s">
        <v>111</v>
      </c>
      <c r="C103" s="72">
        <f t="shared" si="4"/>
        <v>0</v>
      </c>
      <c r="D103" s="160">
        <f>SUM(D104:D111)</f>
        <v>0</v>
      </c>
      <c r="E103" s="160">
        <f>SUM(E104:E111)</f>
        <v>0</v>
      </c>
      <c r="F103" s="160">
        <f>SUM(F104:F111)</f>
        <v>0</v>
      </c>
      <c r="G103" s="161">
        <f>SUM(G104:G111)</f>
        <v>0</v>
      </c>
      <c r="H103" s="72">
        <f t="shared" si="5"/>
        <v>0</v>
      </c>
      <c r="I103" s="160">
        <f>SUM(I104:I111)</f>
        <v>0</v>
      </c>
      <c r="J103" s="160">
        <f>SUM(J104:J111)</f>
        <v>0</v>
      </c>
      <c r="K103" s="160">
        <f>SUM(K104:K111)</f>
        <v>0</v>
      </c>
      <c r="L103" s="162">
        <f>SUM(L104:L111)</f>
        <v>0</v>
      </c>
    </row>
    <row r="104" spans="1:13" x14ac:dyDescent="0.25">
      <c r="A104" s="44">
        <v>2241</v>
      </c>
      <c r="B104" s="71" t="s">
        <v>112</v>
      </c>
      <c r="C104" s="72">
        <f t="shared" si="4"/>
        <v>0</v>
      </c>
      <c r="D104" s="74"/>
      <c r="E104" s="74"/>
      <c r="F104" s="74"/>
      <c r="G104" s="157"/>
      <c r="H104" s="72">
        <f t="shared" si="5"/>
        <v>0</v>
      </c>
      <c r="I104" s="74">
        <v>0</v>
      </c>
      <c r="J104" s="74"/>
      <c r="K104" s="74"/>
      <c r="L104" s="158"/>
      <c r="M104" s="156"/>
    </row>
    <row r="105" spans="1:13" ht="24" x14ac:dyDescent="0.25">
      <c r="A105" s="44">
        <v>2242</v>
      </c>
      <c r="B105" s="71" t="s">
        <v>113</v>
      </c>
      <c r="C105" s="72">
        <f t="shared" si="4"/>
        <v>0</v>
      </c>
      <c r="D105" s="74"/>
      <c r="E105" s="74"/>
      <c r="F105" s="74"/>
      <c r="G105" s="157"/>
      <c r="H105" s="72">
        <f t="shared" si="5"/>
        <v>0</v>
      </c>
      <c r="I105" s="74">
        <v>0</v>
      </c>
      <c r="J105" s="74"/>
      <c r="K105" s="74"/>
      <c r="L105" s="158"/>
      <c r="M105" s="156"/>
    </row>
    <row r="106" spans="1:13" ht="24" x14ac:dyDescent="0.25">
      <c r="A106" s="44">
        <v>2243</v>
      </c>
      <c r="B106" s="71" t="s">
        <v>114</v>
      </c>
      <c r="C106" s="72">
        <f t="shared" si="4"/>
        <v>0</v>
      </c>
      <c r="D106" s="74"/>
      <c r="E106" s="74"/>
      <c r="F106" s="74"/>
      <c r="G106" s="157"/>
      <c r="H106" s="72">
        <f t="shared" si="5"/>
        <v>0</v>
      </c>
      <c r="I106" s="74">
        <v>0</v>
      </c>
      <c r="J106" s="74"/>
      <c r="K106" s="74"/>
      <c r="L106" s="158"/>
      <c r="M106" s="156"/>
    </row>
    <row r="107" spans="1:13" x14ac:dyDescent="0.25">
      <c r="A107" s="44">
        <v>2244</v>
      </c>
      <c r="B107" s="71" t="s">
        <v>115</v>
      </c>
      <c r="C107" s="72">
        <f t="shared" si="4"/>
        <v>0</v>
      </c>
      <c r="D107" s="74"/>
      <c r="E107" s="74"/>
      <c r="F107" s="74"/>
      <c r="G107" s="157"/>
      <c r="H107" s="72">
        <f t="shared" si="5"/>
        <v>0</v>
      </c>
      <c r="I107" s="74">
        <v>0</v>
      </c>
      <c r="J107" s="74"/>
      <c r="K107" s="74"/>
      <c r="L107" s="158"/>
      <c r="M107" s="156"/>
    </row>
    <row r="108" spans="1:13" ht="24" x14ac:dyDescent="0.25">
      <c r="A108" s="44">
        <v>2246</v>
      </c>
      <c r="B108" s="71" t="s">
        <v>116</v>
      </c>
      <c r="C108" s="72">
        <f t="shared" si="4"/>
        <v>0</v>
      </c>
      <c r="D108" s="74"/>
      <c r="E108" s="74"/>
      <c r="F108" s="74"/>
      <c r="G108" s="157"/>
      <c r="H108" s="72">
        <f t="shared" si="5"/>
        <v>0</v>
      </c>
      <c r="I108" s="74">
        <v>0</v>
      </c>
      <c r="J108" s="74"/>
      <c r="K108" s="74"/>
      <c r="L108" s="158"/>
      <c r="M108" s="156"/>
    </row>
    <row r="109" spans="1:13" x14ac:dyDescent="0.25">
      <c r="A109" s="44">
        <v>2247</v>
      </c>
      <c r="B109" s="71" t="s">
        <v>117</v>
      </c>
      <c r="C109" s="72">
        <f t="shared" si="4"/>
        <v>0</v>
      </c>
      <c r="D109" s="74"/>
      <c r="E109" s="74"/>
      <c r="F109" s="74"/>
      <c r="G109" s="157"/>
      <c r="H109" s="72">
        <f t="shared" si="5"/>
        <v>0</v>
      </c>
      <c r="I109" s="74">
        <v>0</v>
      </c>
      <c r="J109" s="74"/>
      <c r="K109" s="74"/>
      <c r="L109" s="158"/>
      <c r="M109" s="156"/>
    </row>
    <row r="110" spans="1:13" ht="24" x14ac:dyDescent="0.25">
      <c r="A110" s="44">
        <v>2248</v>
      </c>
      <c r="B110" s="71" t="s">
        <v>118</v>
      </c>
      <c r="C110" s="72">
        <f t="shared" si="4"/>
        <v>0</v>
      </c>
      <c r="D110" s="74"/>
      <c r="E110" s="74"/>
      <c r="F110" s="74"/>
      <c r="G110" s="157"/>
      <c r="H110" s="72">
        <f t="shared" si="5"/>
        <v>0</v>
      </c>
      <c r="I110" s="74">
        <v>0</v>
      </c>
      <c r="J110" s="74"/>
      <c r="K110" s="74"/>
      <c r="L110" s="158"/>
      <c r="M110" s="156"/>
    </row>
    <row r="111" spans="1:13" ht="24" x14ac:dyDescent="0.25">
      <c r="A111" s="44">
        <v>2249</v>
      </c>
      <c r="B111" s="71" t="s">
        <v>119</v>
      </c>
      <c r="C111" s="72">
        <f t="shared" si="4"/>
        <v>0</v>
      </c>
      <c r="D111" s="74"/>
      <c r="E111" s="74"/>
      <c r="F111" s="74"/>
      <c r="G111" s="157"/>
      <c r="H111" s="72">
        <f t="shared" si="5"/>
        <v>0</v>
      </c>
      <c r="I111" s="74">
        <v>0</v>
      </c>
      <c r="J111" s="74"/>
      <c r="K111" s="74"/>
      <c r="L111" s="158"/>
      <c r="M111" s="156"/>
    </row>
    <row r="112" spans="1:13" x14ac:dyDescent="0.25">
      <c r="A112" s="159">
        <v>2250</v>
      </c>
      <c r="B112" s="71" t="s">
        <v>120</v>
      </c>
      <c r="C112" s="72">
        <f t="shared" si="4"/>
        <v>0</v>
      </c>
      <c r="D112" s="160">
        <f>SUM(D113:D115)</f>
        <v>0</v>
      </c>
      <c r="E112" s="160">
        <f>SUM(E113:E115)</f>
        <v>0</v>
      </c>
      <c r="F112" s="160">
        <f>SUM(F113:F115)</f>
        <v>0</v>
      </c>
      <c r="G112" s="173">
        <f>SUM(G113:G115)</f>
        <v>0</v>
      </c>
      <c r="H112" s="72">
        <f t="shared" si="5"/>
        <v>0</v>
      </c>
      <c r="I112" s="160">
        <f>SUM(I113:I115)</f>
        <v>0</v>
      </c>
      <c r="J112" s="160">
        <f>SUM(J113:J115)</f>
        <v>0</v>
      </c>
      <c r="K112" s="160">
        <f>SUM(K113:K115)</f>
        <v>0</v>
      </c>
      <c r="L112" s="162">
        <f>SUM(L113:L115)</f>
        <v>0</v>
      </c>
    </row>
    <row r="113" spans="1:13" x14ac:dyDescent="0.25">
      <c r="A113" s="44">
        <v>2251</v>
      </c>
      <c r="B113" s="71" t="s">
        <v>121</v>
      </c>
      <c r="C113" s="72">
        <f t="shared" si="4"/>
        <v>0</v>
      </c>
      <c r="D113" s="74"/>
      <c r="E113" s="74"/>
      <c r="F113" s="74"/>
      <c r="G113" s="157"/>
      <c r="H113" s="72">
        <f t="shared" si="5"/>
        <v>0</v>
      </c>
      <c r="I113" s="74">
        <v>0</v>
      </c>
      <c r="J113" s="74"/>
      <c r="K113" s="74"/>
      <c r="L113" s="158"/>
      <c r="M113" s="156"/>
    </row>
    <row r="114" spans="1:13" ht="24" x14ac:dyDescent="0.25">
      <c r="A114" s="44">
        <v>2252</v>
      </c>
      <c r="B114" s="71" t="s">
        <v>122</v>
      </c>
      <c r="C114" s="72">
        <f t="shared" ref="C114:C127" si="6">SUM(D114:G114)</f>
        <v>0</v>
      </c>
      <c r="D114" s="74"/>
      <c r="E114" s="74"/>
      <c r="F114" s="74"/>
      <c r="G114" s="157"/>
      <c r="H114" s="72">
        <f t="shared" si="5"/>
        <v>0</v>
      </c>
      <c r="I114" s="74">
        <v>0</v>
      </c>
      <c r="J114" s="74"/>
      <c r="K114" s="74"/>
      <c r="L114" s="158"/>
      <c r="M114" s="156"/>
    </row>
    <row r="115" spans="1:13" ht="24" x14ac:dyDescent="0.25">
      <c r="A115" s="44">
        <v>2259</v>
      </c>
      <c r="B115" s="71" t="s">
        <v>123</v>
      </c>
      <c r="C115" s="72">
        <f t="shared" si="6"/>
        <v>0</v>
      </c>
      <c r="D115" s="74"/>
      <c r="E115" s="74"/>
      <c r="F115" s="74"/>
      <c r="G115" s="157"/>
      <c r="H115" s="72">
        <f t="shared" si="5"/>
        <v>0</v>
      </c>
      <c r="I115" s="74">
        <v>0</v>
      </c>
      <c r="J115" s="74"/>
      <c r="K115" s="74"/>
      <c r="L115" s="158"/>
      <c r="M115" s="156"/>
    </row>
    <row r="116" spans="1:13" x14ac:dyDescent="0.25">
      <c r="A116" s="159">
        <v>2260</v>
      </c>
      <c r="B116" s="71" t="s">
        <v>124</v>
      </c>
      <c r="C116" s="72">
        <f t="shared" si="6"/>
        <v>0</v>
      </c>
      <c r="D116" s="160">
        <f>SUM(D117:D121)</f>
        <v>0</v>
      </c>
      <c r="E116" s="160">
        <f>SUM(E117:E121)</f>
        <v>0</v>
      </c>
      <c r="F116" s="160">
        <f>SUM(F117:F121)</f>
        <v>0</v>
      </c>
      <c r="G116" s="161">
        <f>SUM(G117:G121)</f>
        <v>0</v>
      </c>
      <c r="H116" s="72">
        <f t="shared" si="5"/>
        <v>0</v>
      </c>
      <c r="I116" s="160">
        <f>SUM(I117:I121)</f>
        <v>0</v>
      </c>
      <c r="J116" s="160">
        <f>SUM(J117:J121)</f>
        <v>0</v>
      </c>
      <c r="K116" s="160">
        <f>SUM(K117:K121)</f>
        <v>0</v>
      </c>
      <c r="L116" s="162">
        <f>SUM(L117:L121)</f>
        <v>0</v>
      </c>
    </row>
    <row r="117" spans="1:13" x14ac:dyDescent="0.25">
      <c r="A117" s="44">
        <v>2261</v>
      </c>
      <c r="B117" s="71" t="s">
        <v>125</v>
      </c>
      <c r="C117" s="72">
        <f t="shared" si="6"/>
        <v>0</v>
      </c>
      <c r="D117" s="74"/>
      <c r="E117" s="74"/>
      <c r="F117" s="74"/>
      <c r="G117" s="157"/>
      <c r="H117" s="72">
        <f t="shared" si="5"/>
        <v>0</v>
      </c>
      <c r="I117" s="74">
        <v>0</v>
      </c>
      <c r="J117" s="74"/>
      <c r="K117" s="74"/>
      <c r="L117" s="158"/>
      <c r="M117" s="156"/>
    </row>
    <row r="118" spans="1:13" x14ac:dyDescent="0.25">
      <c r="A118" s="44">
        <v>2262</v>
      </c>
      <c r="B118" s="71" t="s">
        <v>126</v>
      </c>
      <c r="C118" s="72">
        <f t="shared" si="6"/>
        <v>0</v>
      </c>
      <c r="D118" s="74"/>
      <c r="E118" s="74"/>
      <c r="F118" s="74"/>
      <c r="G118" s="157"/>
      <c r="H118" s="72">
        <f t="shared" si="5"/>
        <v>0</v>
      </c>
      <c r="I118" s="74">
        <v>0</v>
      </c>
      <c r="J118" s="74"/>
      <c r="K118" s="74"/>
      <c r="L118" s="158"/>
      <c r="M118" s="156"/>
    </row>
    <row r="119" spans="1:13" x14ac:dyDescent="0.25">
      <c r="A119" s="44">
        <v>2263</v>
      </c>
      <c r="B119" s="71" t="s">
        <v>127</v>
      </c>
      <c r="C119" s="72">
        <f t="shared" si="6"/>
        <v>0</v>
      </c>
      <c r="D119" s="74"/>
      <c r="E119" s="74"/>
      <c r="F119" s="74"/>
      <c r="G119" s="157"/>
      <c r="H119" s="72">
        <f t="shared" si="5"/>
        <v>0</v>
      </c>
      <c r="I119" s="74">
        <v>0</v>
      </c>
      <c r="J119" s="74"/>
      <c r="K119" s="74"/>
      <c r="L119" s="158"/>
      <c r="M119" s="156"/>
    </row>
    <row r="120" spans="1:13" ht="24" x14ac:dyDescent="0.25">
      <c r="A120" s="44">
        <v>2264</v>
      </c>
      <c r="B120" s="71" t="s">
        <v>128</v>
      </c>
      <c r="C120" s="72">
        <f t="shared" si="6"/>
        <v>0</v>
      </c>
      <c r="D120" s="74"/>
      <c r="E120" s="74"/>
      <c r="F120" s="74"/>
      <c r="G120" s="157"/>
      <c r="H120" s="72">
        <f t="shared" si="5"/>
        <v>0</v>
      </c>
      <c r="I120" s="74">
        <v>0</v>
      </c>
      <c r="J120" s="74"/>
      <c r="K120" s="74"/>
      <c r="L120" s="158"/>
      <c r="M120" s="156"/>
    </row>
    <row r="121" spans="1:13" x14ac:dyDescent="0.25">
      <c r="A121" s="44">
        <v>2269</v>
      </c>
      <c r="B121" s="71" t="s">
        <v>129</v>
      </c>
      <c r="C121" s="72">
        <f t="shared" si="6"/>
        <v>0</v>
      </c>
      <c r="D121" s="74"/>
      <c r="E121" s="74"/>
      <c r="F121" s="74"/>
      <c r="G121" s="157"/>
      <c r="H121" s="72">
        <f t="shared" si="5"/>
        <v>0</v>
      </c>
      <c r="I121" s="74">
        <v>0</v>
      </c>
      <c r="J121" s="74"/>
      <c r="K121" s="74"/>
      <c r="L121" s="158"/>
      <c r="M121" s="156"/>
    </row>
    <row r="122" spans="1:13" x14ac:dyDescent="0.25">
      <c r="A122" s="159">
        <v>2270</v>
      </c>
      <c r="B122" s="71" t="s">
        <v>130</v>
      </c>
      <c r="C122" s="72">
        <f t="shared" si="6"/>
        <v>0</v>
      </c>
      <c r="D122" s="160">
        <f>SUM(D123:D127)</f>
        <v>0</v>
      </c>
      <c r="E122" s="160">
        <f>SUM(E123:E127)</f>
        <v>0</v>
      </c>
      <c r="F122" s="160">
        <f>SUM(F123:F127)</f>
        <v>0</v>
      </c>
      <c r="G122" s="161">
        <f>SUM(G123:G127)</f>
        <v>0</v>
      </c>
      <c r="H122" s="72">
        <f t="shared" si="5"/>
        <v>0</v>
      </c>
      <c r="I122" s="160">
        <f>SUM(I123:I127)</f>
        <v>0</v>
      </c>
      <c r="J122" s="160">
        <f>SUM(J123:J127)</f>
        <v>0</v>
      </c>
      <c r="K122" s="160">
        <f>SUM(K123:K127)</f>
        <v>0</v>
      </c>
      <c r="L122" s="162">
        <f>SUM(L123:L127)</f>
        <v>0</v>
      </c>
    </row>
    <row r="123" spans="1:13" x14ac:dyDescent="0.25">
      <c r="A123" s="44">
        <v>2272</v>
      </c>
      <c r="B123" s="174" t="s">
        <v>131</v>
      </c>
      <c r="C123" s="72">
        <f t="shared" si="6"/>
        <v>0</v>
      </c>
      <c r="D123" s="74"/>
      <c r="E123" s="74"/>
      <c r="F123" s="74"/>
      <c r="G123" s="157"/>
      <c r="H123" s="72">
        <f t="shared" si="5"/>
        <v>0</v>
      </c>
      <c r="I123" s="74">
        <v>0</v>
      </c>
      <c r="J123" s="74"/>
      <c r="K123" s="74"/>
      <c r="L123" s="158"/>
      <c r="M123" s="156"/>
    </row>
    <row r="124" spans="1:13" ht="24" x14ac:dyDescent="0.25">
      <c r="A124" s="44">
        <v>2274</v>
      </c>
      <c r="B124" s="175" t="s">
        <v>132</v>
      </c>
      <c r="C124" s="72">
        <f t="shared" si="6"/>
        <v>0</v>
      </c>
      <c r="D124" s="74"/>
      <c r="E124" s="74"/>
      <c r="F124" s="74"/>
      <c r="G124" s="157"/>
      <c r="H124" s="72">
        <f t="shared" si="5"/>
        <v>0</v>
      </c>
      <c r="I124" s="74">
        <v>0</v>
      </c>
      <c r="J124" s="74"/>
      <c r="K124" s="74"/>
      <c r="L124" s="158"/>
      <c r="M124" s="156"/>
    </row>
    <row r="125" spans="1:13" ht="24" x14ac:dyDescent="0.25">
      <c r="A125" s="44">
        <v>2275</v>
      </c>
      <c r="B125" s="71" t="s">
        <v>133</v>
      </c>
      <c r="C125" s="72">
        <f t="shared" si="6"/>
        <v>0</v>
      </c>
      <c r="D125" s="74"/>
      <c r="E125" s="74"/>
      <c r="F125" s="74"/>
      <c r="G125" s="157"/>
      <c r="H125" s="72">
        <f t="shared" si="5"/>
        <v>0</v>
      </c>
      <c r="I125" s="74">
        <v>0</v>
      </c>
      <c r="J125" s="74"/>
      <c r="K125" s="74"/>
      <c r="L125" s="158"/>
      <c r="M125" s="156"/>
    </row>
    <row r="126" spans="1:13" ht="36" x14ac:dyDescent="0.25">
      <c r="A126" s="44">
        <v>2276</v>
      </c>
      <c r="B126" s="71" t="s">
        <v>134</v>
      </c>
      <c r="C126" s="72">
        <f t="shared" si="6"/>
        <v>0</v>
      </c>
      <c r="D126" s="74"/>
      <c r="E126" s="74"/>
      <c r="F126" s="74"/>
      <c r="G126" s="157"/>
      <c r="H126" s="72">
        <f t="shared" si="5"/>
        <v>0</v>
      </c>
      <c r="I126" s="74">
        <v>0</v>
      </c>
      <c r="J126" s="74"/>
      <c r="K126" s="74"/>
      <c r="L126" s="158"/>
      <c r="M126" s="156"/>
    </row>
    <row r="127" spans="1:13" ht="24" x14ac:dyDescent="0.25">
      <c r="A127" s="44">
        <v>2279</v>
      </c>
      <c r="B127" s="71" t="s">
        <v>135</v>
      </c>
      <c r="C127" s="72">
        <f t="shared" si="6"/>
        <v>0</v>
      </c>
      <c r="D127" s="74"/>
      <c r="E127" s="74"/>
      <c r="F127" s="74"/>
      <c r="G127" s="157"/>
      <c r="H127" s="72">
        <f t="shared" si="5"/>
        <v>0</v>
      </c>
      <c r="I127" s="74">
        <v>0</v>
      </c>
      <c r="J127" s="74"/>
      <c r="K127" s="74"/>
      <c r="L127" s="158"/>
      <c r="M127" s="156"/>
    </row>
    <row r="128" spans="1:13" ht="24" x14ac:dyDescent="0.25">
      <c r="A128" s="168">
        <v>2280</v>
      </c>
      <c r="B128" s="65" t="s">
        <v>136</v>
      </c>
      <c r="C128" s="66">
        <f t="shared" ref="C128:L128" si="7">SUM(C129)</f>
        <v>0</v>
      </c>
      <c r="D128" s="169">
        <f t="shared" si="7"/>
        <v>0</v>
      </c>
      <c r="E128" s="169">
        <f t="shared" si="7"/>
        <v>0</v>
      </c>
      <c r="F128" s="169">
        <f t="shared" si="7"/>
        <v>0</v>
      </c>
      <c r="G128" s="169">
        <f t="shared" si="7"/>
        <v>0</v>
      </c>
      <c r="H128" s="66">
        <f t="shared" si="7"/>
        <v>0</v>
      </c>
      <c r="I128" s="169">
        <f t="shared" si="7"/>
        <v>0</v>
      </c>
      <c r="J128" s="169">
        <f t="shared" si="7"/>
        <v>0</v>
      </c>
      <c r="K128" s="169">
        <f t="shared" si="7"/>
        <v>0</v>
      </c>
      <c r="L128" s="176">
        <f t="shared" si="7"/>
        <v>0</v>
      </c>
    </row>
    <row r="129" spans="1:13" ht="24" x14ac:dyDescent="0.25">
      <c r="A129" s="44">
        <v>2283</v>
      </c>
      <c r="B129" s="71" t="s">
        <v>137</v>
      </c>
      <c r="C129" s="72">
        <f t="shared" ref="C129:C160" si="8">SUM(D129:G129)</f>
        <v>0</v>
      </c>
      <c r="D129" s="74"/>
      <c r="E129" s="74"/>
      <c r="F129" s="74"/>
      <c r="G129" s="157"/>
      <c r="H129" s="72">
        <f t="shared" ref="H129:H192" si="9">SUM(I129:L129)</f>
        <v>0</v>
      </c>
      <c r="I129" s="74">
        <v>0</v>
      </c>
      <c r="J129" s="74"/>
      <c r="K129" s="74"/>
      <c r="L129" s="158"/>
      <c r="M129" s="156"/>
    </row>
    <row r="130" spans="1:13" ht="38.25" customHeight="1" x14ac:dyDescent="0.25">
      <c r="A130" s="56">
        <v>2300</v>
      </c>
      <c r="B130" s="147" t="s">
        <v>138</v>
      </c>
      <c r="C130" s="57">
        <f t="shared" si="8"/>
        <v>0</v>
      </c>
      <c r="D130" s="63">
        <f>SUM(D131,D136,D140,D141,D144,D151,D159,D160,D163)</f>
        <v>0</v>
      </c>
      <c r="E130" s="63">
        <f>SUM(E131,E136,E140,E141,E144,E151,E159,E160,E163)</f>
        <v>0</v>
      </c>
      <c r="F130" s="63">
        <f>SUM(F131,F136,F140,F141,F144,F151,F159,F160,F163)</f>
        <v>0</v>
      </c>
      <c r="G130" s="166">
        <f>SUM(G131,G136,G140,G141,G144,G151,G159,G160,G163)</f>
        <v>0</v>
      </c>
      <c r="H130" s="57">
        <f t="shared" si="9"/>
        <v>0</v>
      </c>
      <c r="I130" s="63">
        <f>SUM(I131,I136,I140,I141,I144,I151,I159,I160,I163)</f>
        <v>0</v>
      </c>
      <c r="J130" s="63">
        <f>SUM(J131,J136,J140,J141,J144,J151,J159,J160,J163)</f>
        <v>0</v>
      </c>
      <c r="K130" s="63">
        <f>SUM(K131,K136,K140,K141,K144,K151,K159,K160,K163)</f>
        <v>0</v>
      </c>
      <c r="L130" s="167">
        <f>SUM(L131,L136,L140,L141,L144,L151,L159,L160,L163)</f>
        <v>0</v>
      </c>
    </row>
    <row r="131" spans="1:13" ht="24" x14ac:dyDescent="0.25">
      <c r="A131" s="168">
        <v>2310</v>
      </c>
      <c r="B131" s="65" t="s">
        <v>139</v>
      </c>
      <c r="C131" s="66">
        <f t="shared" si="8"/>
        <v>0</v>
      </c>
      <c r="D131" s="169">
        <f>SUM(D132:D135)</f>
        <v>0</v>
      </c>
      <c r="E131" s="169">
        <f>SUM(E132:E135)</f>
        <v>0</v>
      </c>
      <c r="F131" s="169">
        <f>SUM(F132:F135)</f>
        <v>0</v>
      </c>
      <c r="G131" s="170">
        <f>SUM(G132:G135)</f>
        <v>0</v>
      </c>
      <c r="H131" s="66">
        <f t="shared" si="9"/>
        <v>0</v>
      </c>
      <c r="I131" s="169">
        <f>SUM(I132:I135)</f>
        <v>0</v>
      </c>
      <c r="J131" s="169">
        <f>SUM(J132:J135)</f>
        <v>0</v>
      </c>
      <c r="K131" s="169">
        <f>SUM(K132:K135)</f>
        <v>0</v>
      </c>
      <c r="L131" s="171">
        <f>SUM(L132:L135)</f>
        <v>0</v>
      </c>
    </row>
    <row r="132" spans="1:13" x14ac:dyDescent="0.25">
      <c r="A132" s="44">
        <v>2311</v>
      </c>
      <c r="B132" s="71" t="s">
        <v>140</v>
      </c>
      <c r="C132" s="72">
        <f t="shared" si="8"/>
        <v>0</v>
      </c>
      <c r="D132" s="74"/>
      <c r="E132" s="74"/>
      <c r="F132" s="74"/>
      <c r="G132" s="157"/>
      <c r="H132" s="72">
        <f t="shared" si="9"/>
        <v>0</v>
      </c>
      <c r="I132" s="74">
        <v>0</v>
      </c>
      <c r="J132" s="74"/>
      <c r="K132" s="74"/>
      <c r="L132" s="158"/>
      <c r="M132" s="156"/>
    </row>
    <row r="133" spans="1:13" x14ac:dyDescent="0.25">
      <c r="A133" s="44">
        <v>2312</v>
      </c>
      <c r="B133" s="71" t="s">
        <v>141</v>
      </c>
      <c r="C133" s="72">
        <f t="shared" si="8"/>
        <v>0</v>
      </c>
      <c r="D133" s="74"/>
      <c r="E133" s="74"/>
      <c r="F133" s="74"/>
      <c r="G133" s="157"/>
      <c r="H133" s="72">
        <f t="shared" si="9"/>
        <v>0</v>
      </c>
      <c r="I133" s="74">
        <v>0</v>
      </c>
      <c r="J133" s="74"/>
      <c r="K133" s="74"/>
      <c r="L133" s="158"/>
      <c r="M133" s="156"/>
    </row>
    <row r="134" spans="1:13" x14ac:dyDescent="0.25">
      <c r="A134" s="44">
        <v>2313</v>
      </c>
      <c r="B134" s="71" t="s">
        <v>142</v>
      </c>
      <c r="C134" s="72">
        <f t="shared" si="8"/>
        <v>0</v>
      </c>
      <c r="D134" s="74"/>
      <c r="E134" s="74"/>
      <c r="F134" s="74"/>
      <c r="G134" s="157"/>
      <c r="H134" s="72">
        <f t="shared" si="9"/>
        <v>0</v>
      </c>
      <c r="I134" s="74">
        <v>0</v>
      </c>
      <c r="J134" s="74"/>
      <c r="K134" s="74"/>
      <c r="L134" s="158"/>
      <c r="M134" s="156"/>
    </row>
    <row r="135" spans="1:13" ht="36" customHeight="1" x14ac:dyDescent="0.25">
      <c r="A135" s="44">
        <v>2314</v>
      </c>
      <c r="B135" s="71" t="s">
        <v>143</v>
      </c>
      <c r="C135" s="72">
        <f t="shared" si="8"/>
        <v>0</v>
      </c>
      <c r="D135" s="74"/>
      <c r="E135" s="74"/>
      <c r="F135" s="74"/>
      <c r="G135" s="157"/>
      <c r="H135" s="72">
        <f t="shared" si="9"/>
        <v>0</v>
      </c>
      <c r="I135" s="74">
        <v>0</v>
      </c>
      <c r="J135" s="74"/>
      <c r="K135" s="74"/>
      <c r="L135" s="158"/>
      <c r="M135" s="156"/>
    </row>
    <row r="136" spans="1:13" x14ac:dyDescent="0.25">
      <c r="A136" s="159">
        <v>2320</v>
      </c>
      <c r="B136" s="71" t="s">
        <v>144</v>
      </c>
      <c r="C136" s="72">
        <f t="shared" si="8"/>
        <v>0</v>
      </c>
      <c r="D136" s="160">
        <f>SUM(D137:D139)</f>
        <v>0</v>
      </c>
      <c r="E136" s="160">
        <f>SUM(E137:E139)</f>
        <v>0</v>
      </c>
      <c r="F136" s="160">
        <f>SUM(F137:F139)</f>
        <v>0</v>
      </c>
      <c r="G136" s="161">
        <f>SUM(G137:G139)</f>
        <v>0</v>
      </c>
      <c r="H136" s="72">
        <f t="shared" si="9"/>
        <v>0</v>
      </c>
      <c r="I136" s="160">
        <f>SUM(I137:I139)</f>
        <v>0</v>
      </c>
      <c r="J136" s="160">
        <f>SUM(J137:J139)</f>
        <v>0</v>
      </c>
      <c r="K136" s="160">
        <f>SUM(K137:K139)</f>
        <v>0</v>
      </c>
      <c r="L136" s="162">
        <f>SUM(L137:L139)</f>
        <v>0</v>
      </c>
    </row>
    <row r="137" spans="1:13" x14ac:dyDescent="0.25">
      <c r="A137" s="44">
        <v>2321</v>
      </c>
      <c r="B137" s="71" t="s">
        <v>145</v>
      </c>
      <c r="C137" s="72">
        <f t="shared" si="8"/>
        <v>0</v>
      </c>
      <c r="D137" s="74"/>
      <c r="E137" s="74"/>
      <c r="F137" s="74"/>
      <c r="G137" s="157"/>
      <c r="H137" s="72">
        <f t="shared" si="9"/>
        <v>0</v>
      </c>
      <c r="I137" s="74">
        <v>0</v>
      </c>
      <c r="J137" s="74"/>
      <c r="K137" s="74"/>
      <c r="L137" s="158"/>
      <c r="M137" s="156"/>
    </row>
    <row r="138" spans="1:13" x14ac:dyDescent="0.25">
      <c r="A138" s="44">
        <v>2322</v>
      </c>
      <c r="B138" s="71" t="s">
        <v>146</v>
      </c>
      <c r="C138" s="72">
        <f t="shared" si="8"/>
        <v>0</v>
      </c>
      <c r="D138" s="74"/>
      <c r="E138" s="74"/>
      <c r="F138" s="74"/>
      <c r="G138" s="157"/>
      <c r="H138" s="72">
        <f t="shared" si="9"/>
        <v>0</v>
      </c>
      <c r="I138" s="74">
        <v>0</v>
      </c>
      <c r="J138" s="74"/>
      <c r="K138" s="74"/>
      <c r="L138" s="158"/>
      <c r="M138" s="156"/>
    </row>
    <row r="139" spans="1:13" ht="10.5" customHeight="1" x14ac:dyDescent="0.25">
      <c r="A139" s="44">
        <v>2329</v>
      </c>
      <c r="B139" s="71" t="s">
        <v>147</v>
      </c>
      <c r="C139" s="72">
        <f t="shared" si="8"/>
        <v>0</v>
      </c>
      <c r="D139" s="74"/>
      <c r="E139" s="74"/>
      <c r="F139" s="74"/>
      <c r="G139" s="157"/>
      <c r="H139" s="72">
        <f t="shared" si="9"/>
        <v>0</v>
      </c>
      <c r="I139" s="74">
        <v>0</v>
      </c>
      <c r="J139" s="74"/>
      <c r="K139" s="74"/>
      <c r="L139" s="158"/>
      <c r="M139" s="156"/>
    </row>
    <row r="140" spans="1:13" x14ac:dyDescent="0.25">
      <c r="A140" s="159">
        <v>2330</v>
      </c>
      <c r="B140" s="71" t="s">
        <v>148</v>
      </c>
      <c r="C140" s="72">
        <f t="shared" si="8"/>
        <v>0</v>
      </c>
      <c r="D140" s="74"/>
      <c r="E140" s="74"/>
      <c r="F140" s="74"/>
      <c r="G140" s="157"/>
      <c r="H140" s="72">
        <f t="shared" si="9"/>
        <v>0</v>
      </c>
      <c r="I140" s="74">
        <v>0</v>
      </c>
      <c r="J140" s="74"/>
      <c r="K140" s="74"/>
      <c r="L140" s="158"/>
      <c r="M140" s="156"/>
    </row>
    <row r="141" spans="1:13" ht="48" x14ac:dyDescent="0.25">
      <c r="A141" s="159">
        <v>2340</v>
      </c>
      <c r="B141" s="71" t="s">
        <v>149</v>
      </c>
      <c r="C141" s="72">
        <f t="shared" si="8"/>
        <v>0</v>
      </c>
      <c r="D141" s="160">
        <f>SUM(D142:D143)</f>
        <v>0</v>
      </c>
      <c r="E141" s="160">
        <f>SUM(E142:E143)</f>
        <v>0</v>
      </c>
      <c r="F141" s="160">
        <f>SUM(F142:F143)</f>
        <v>0</v>
      </c>
      <c r="G141" s="161">
        <f>SUM(G142:G143)</f>
        <v>0</v>
      </c>
      <c r="H141" s="72">
        <f t="shared" si="9"/>
        <v>0</v>
      </c>
      <c r="I141" s="160">
        <f>SUM(I142:I143)</f>
        <v>0</v>
      </c>
      <c r="J141" s="160">
        <f>SUM(J142:J143)</f>
        <v>0</v>
      </c>
      <c r="K141" s="160">
        <f>SUM(K142:K143)</f>
        <v>0</v>
      </c>
      <c r="L141" s="162">
        <f>SUM(L142:L143)</f>
        <v>0</v>
      </c>
    </row>
    <row r="142" spans="1:13" x14ac:dyDescent="0.25">
      <c r="A142" s="44">
        <v>2341</v>
      </c>
      <c r="B142" s="71" t="s">
        <v>150</v>
      </c>
      <c r="C142" s="72">
        <f t="shared" si="8"/>
        <v>0</v>
      </c>
      <c r="D142" s="74"/>
      <c r="E142" s="74"/>
      <c r="F142" s="74"/>
      <c r="G142" s="157"/>
      <c r="H142" s="72">
        <f t="shared" si="9"/>
        <v>0</v>
      </c>
      <c r="I142" s="74">
        <v>0</v>
      </c>
      <c r="J142" s="74"/>
      <c r="K142" s="74"/>
      <c r="L142" s="158"/>
      <c r="M142" s="156"/>
    </row>
    <row r="143" spans="1:13" ht="24" x14ac:dyDescent="0.25">
      <c r="A143" s="44">
        <v>2344</v>
      </c>
      <c r="B143" s="71" t="s">
        <v>151</v>
      </c>
      <c r="C143" s="72">
        <f t="shared" si="8"/>
        <v>0</v>
      </c>
      <c r="D143" s="74"/>
      <c r="E143" s="74"/>
      <c r="F143" s="74"/>
      <c r="G143" s="157"/>
      <c r="H143" s="72">
        <f t="shared" si="9"/>
        <v>0</v>
      </c>
      <c r="I143" s="74">
        <v>0</v>
      </c>
      <c r="J143" s="74"/>
      <c r="K143" s="74"/>
      <c r="L143" s="158"/>
      <c r="M143" s="156"/>
    </row>
    <row r="144" spans="1:13" ht="24" x14ac:dyDescent="0.25">
      <c r="A144" s="150">
        <v>2350</v>
      </c>
      <c r="B144" s="112" t="s">
        <v>152</v>
      </c>
      <c r="C144" s="117">
        <f t="shared" si="8"/>
        <v>0</v>
      </c>
      <c r="D144" s="151">
        <f>SUM(D145:D150)</f>
        <v>0</v>
      </c>
      <c r="E144" s="151">
        <f>SUM(E145:E150)</f>
        <v>0</v>
      </c>
      <c r="F144" s="151">
        <f>SUM(F145:F150)</f>
        <v>0</v>
      </c>
      <c r="G144" s="152">
        <f>SUM(G145:G150)</f>
        <v>0</v>
      </c>
      <c r="H144" s="117">
        <f t="shared" si="9"/>
        <v>0</v>
      </c>
      <c r="I144" s="151">
        <f>SUM(I145:I150)</f>
        <v>0</v>
      </c>
      <c r="J144" s="151">
        <f>SUM(J145:J150)</f>
        <v>0</v>
      </c>
      <c r="K144" s="151">
        <f>SUM(K145:K150)</f>
        <v>0</v>
      </c>
      <c r="L144" s="153">
        <f>SUM(L145:L150)</f>
        <v>0</v>
      </c>
    </row>
    <row r="145" spans="1:13" x14ac:dyDescent="0.25">
      <c r="A145" s="38">
        <v>2351</v>
      </c>
      <c r="B145" s="65" t="s">
        <v>153</v>
      </c>
      <c r="C145" s="66">
        <f t="shared" si="8"/>
        <v>0</v>
      </c>
      <c r="D145" s="68"/>
      <c r="E145" s="68"/>
      <c r="F145" s="68"/>
      <c r="G145" s="154"/>
      <c r="H145" s="66">
        <f t="shared" si="9"/>
        <v>0</v>
      </c>
      <c r="I145" s="68">
        <v>0</v>
      </c>
      <c r="J145" s="68"/>
      <c r="K145" s="68"/>
      <c r="L145" s="155"/>
      <c r="M145" s="156"/>
    </row>
    <row r="146" spans="1:13" x14ac:dyDescent="0.25">
      <c r="A146" s="44">
        <v>2352</v>
      </c>
      <c r="B146" s="71" t="s">
        <v>154</v>
      </c>
      <c r="C146" s="72">
        <f t="shared" si="8"/>
        <v>0</v>
      </c>
      <c r="D146" s="74"/>
      <c r="E146" s="74"/>
      <c r="F146" s="74"/>
      <c r="G146" s="157"/>
      <c r="H146" s="72">
        <f t="shared" si="9"/>
        <v>0</v>
      </c>
      <c r="I146" s="74">
        <v>0</v>
      </c>
      <c r="J146" s="74"/>
      <c r="K146" s="74"/>
      <c r="L146" s="158"/>
      <c r="M146" s="156"/>
    </row>
    <row r="147" spans="1:13" ht="24" x14ac:dyDescent="0.25">
      <c r="A147" s="44">
        <v>2353</v>
      </c>
      <c r="B147" s="71" t="s">
        <v>155</v>
      </c>
      <c r="C147" s="72">
        <f t="shared" si="8"/>
        <v>0</v>
      </c>
      <c r="D147" s="74"/>
      <c r="E147" s="74"/>
      <c r="F147" s="74"/>
      <c r="G147" s="157"/>
      <c r="H147" s="72">
        <f t="shared" si="9"/>
        <v>0</v>
      </c>
      <c r="I147" s="74">
        <v>0</v>
      </c>
      <c r="J147" s="74"/>
      <c r="K147" s="74"/>
      <c r="L147" s="158"/>
      <c r="M147" s="156"/>
    </row>
    <row r="148" spans="1:13" ht="24" x14ac:dyDescent="0.25">
      <c r="A148" s="44">
        <v>2354</v>
      </c>
      <c r="B148" s="71" t="s">
        <v>156</v>
      </c>
      <c r="C148" s="72">
        <f t="shared" si="8"/>
        <v>0</v>
      </c>
      <c r="D148" s="74"/>
      <c r="E148" s="74"/>
      <c r="F148" s="74"/>
      <c r="G148" s="157"/>
      <c r="H148" s="72">
        <f t="shared" si="9"/>
        <v>0</v>
      </c>
      <c r="I148" s="74">
        <v>0</v>
      </c>
      <c r="J148" s="74"/>
      <c r="K148" s="74"/>
      <c r="L148" s="158"/>
      <c r="M148" s="156"/>
    </row>
    <row r="149" spans="1:13" ht="24" x14ac:dyDescent="0.25">
      <c r="A149" s="44">
        <v>2355</v>
      </c>
      <c r="B149" s="71" t="s">
        <v>157</v>
      </c>
      <c r="C149" s="72">
        <f t="shared" si="8"/>
        <v>0</v>
      </c>
      <c r="D149" s="74"/>
      <c r="E149" s="74"/>
      <c r="F149" s="74"/>
      <c r="G149" s="157"/>
      <c r="H149" s="72">
        <f t="shared" si="9"/>
        <v>0</v>
      </c>
      <c r="I149" s="74">
        <v>0</v>
      </c>
      <c r="J149" s="74"/>
      <c r="K149" s="74"/>
      <c r="L149" s="158"/>
      <c r="M149" s="156"/>
    </row>
    <row r="150" spans="1:13" ht="24" x14ac:dyDescent="0.25">
      <c r="A150" s="44">
        <v>2359</v>
      </c>
      <c r="B150" s="71" t="s">
        <v>158</v>
      </c>
      <c r="C150" s="72">
        <f t="shared" si="8"/>
        <v>0</v>
      </c>
      <c r="D150" s="74"/>
      <c r="E150" s="74"/>
      <c r="F150" s="74"/>
      <c r="G150" s="157"/>
      <c r="H150" s="72">
        <f t="shared" si="9"/>
        <v>0</v>
      </c>
      <c r="I150" s="74">
        <v>0</v>
      </c>
      <c r="J150" s="74"/>
      <c r="K150" s="74"/>
      <c r="L150" s="158"/>
      <c r="M150" s="156"/>
    </row>
    <row r="151" spans="1:13" ht="24.75" customHeight="1" x14ac:dyDescent="0.25">
      <c r="A151" s="159">
        <v>2360</v>
      </c>
      <c r="B151" s="71" t="s">
        <v>159</v>
      </c>
      <c r="C151" s="72">
        <f t="shared" si="8"/>
        <v>0</v>
      </c>
      <c r="D151" s="160">
        <f>SUM(D152:D158)</f>
        <v>0</v>
      </c>
      <c r="E151" s="160">
        <f>SUM(E152:E158)</f>
        <v>0</v>
      </c>
      <c r="F151" s="160">
        <f>SUM(F152:F158)</f>
        <v>0</v>
      </c>
      <c r="G151" s="161">
        <f>SUM(G152:G158)</f>
        <v>0</v>
      </c>
      <c r="H151" s="72">
        <f t="shared" si="9"/>
        <v>0</v>
      </c>
      <c r="I151" s="160">
        <f>SUM(I152:I158)</f>
        <v>0</v>
      </c>
      <c r="J151" s="160">
        <f>SUM(J152:J158)</f>
        <v>0</v>
      </c>
      <c r="K151" s="160">
        <f>SUM(K152:K158)</f>
        <v>0</v>
      </c>
      <c r="L151" s="162">
        <f>SUM(L152:L158)</f>
        <v>0</v>
      </c>
    </row>
    <row r="152" spans="1:13" x14ac:dyDescent="0.25">
      <c r="A152" s="43">
        <v>2361</v>
      </c>
      <c r="B152" s="71" t="s">
        <v>160</v>
      </c>
      <c r="C152" s="72">
        <f t="shared" si="8"/>
        <v>0</v>
      </c>
      <c r="D152" s="74"/>
      <c r="E152" s="74"/>
      <c r="F152" s="74"/>
      <c r="G152" s="157"/>
      <c r="H152" s="72">
        <f t="shared" si="9"/>
        <v>0</v>
      </c>
      <c r="I152" s="74">
        <v>0</v>
      </c>
      <c r="J152" s="74"/>
      <c r="K152" s="74"/>
      <c r="L152" s="158"/>
      <c r="M152" s="156"/>
    </row>
    <row r="153" spans="1:13" ht="24" x14ac:dyDescent="0.25">
      <c r="A153" s="43">
        <v>2362</v>
      </c>
      <c r="B153" s="71" t="s">
        <v>161</v>
      </c>
      <c r="C153" s="72">
        <f t="shared" si="8"/>
        <v>0</v>
      </c>
      <c r="D153" s="74"/>
      <c r="E153" s="74"/>
      <c r="F153" s="74"/>
      <c r="G153" s="157"/>
      <c r="H153" s="72">
        <f t="shared" si="9"/>
        <v>0</v>
      </c>
      <c r="I153" s="74">
        <v>0</v>
      </c>
      <c r="J153" s="74"/>
      <c r="K153" s="74"/>
      <c r="L153" s="158"/>
      <c r="M153" s="156"/>
    </row>
    <row r="154" spans="1:13" x14ac:dyDescent="0.25">
      <c r="A154" s="43">
        <v>2363</v>
      </c>
      <c r="B154" s="71" t="s">
        <v>162</v>
      </c>
      <c r="C154" s="72">
        <f t="shared" si="8"/>
        <v>0</v>
      </c>
      <c r="D154" s="74"/>
      <c r="E154" s="74"/>
      <c r="F154" s="74"/>
      <c r="G154" s="157"/>
      <c r="H154" s="72">
        <f t="shared" si="9"/>
        <v>0</v>
      </c>
      <c r="I154" s="74">
        <v>0</v>
      </c>
      <c r="J154" s="74"/>
      <c r="K154" s="74"/>
      <c r="L154" s="158"/>
      <c r="M154" s="156"/>
    </row>
    <row r="155" spans="1:13" x14ac:dyDescent="0.25">
      <c r="A155" s="43">
        <v>2364</v>
      </c>
      <c r="B155" s="71" t="s">
        <v>163</v>
      </c>
      <c r="C155" s="72">
        <f t="shared" si="8"/>
        <v>0</v>
      </c>
      <c r="D155" s="74"/>
      <c r="E155" s="74"/>
      <c r="F155" s="74"/>
      <c r="G155" s="157"/>
      <c r="H155" s="72">
        <f t="shared" si="9"/>
        <v>0</v>
      </c>
      <c r="I155" s="74">
        <v>0</v>
      </c>
      <c r="J155" s="74"/>
      <c r="K155" s="74"/>
      <c r="L155" s="158"/>
      <c r="M155" s="156"/>
    </row>
    <row r="156" spans="1:13" ht="12.75" customHeight="1" x14ac:dyDescent="0.25">
      <c r="A156" s="43">
        <v>2365</v>
      </c>
      <c r="B156" s="71" t="s">
        <v>164</v>
      </c>
      <c r="C156" s="72">
        <f t="shared" si="8"/>
        <v>0</v>
      </c>
      <c r="D156" s="74"/>
      <c r="E156" s="74"/>
      <c r="F156" s="74"/>
      <c r="G156" s="157"/>
      <c r="H156" s="72">
        <f t="shared" si="9"/>
        <v>0</v>
      </c>
      <c r="I156" s="74">
        <v>0</v>
      </c>
      <c r="J156" s="74"/>
      <c r="K156" s="74"/>
      <c r="L156" s="158"/>
      <c r="M156" s="156"/>
    </row>
    <row r="157" spans="1:13" ht="36" x14ac:dyDescent="0.25">
      <c r="A157" s="43">
        <v>2366</v>
      </c>
      <c r="B157" s="71" t="s">
        <v>165</v>
      </c>
      <c r="C157" s="72">
        <f t="shared" si="8"/>
        <v>0</v>
      </c>
      <c r="D157" s="74"/>
      <c r="E157" s="74"/>
      <c r="F157" s="74"/>
      <c r="G157" s="157"/>
      <c r="H157" s="72">
        <f t="shared" si="9"/>
        <v>0</v>
      </c>
      <c r="I157" s="74">
        <v>0</v>
      </c>
      <c r="J157" s="74"/>
      <c r="K157" s="74"/>
      <c r="L157" s="158"/>
      <c r="M157" s="156"/>
    </row>
    <row r="158" spans="1:13" ht="48" x14ac:dyDescent="0.25">
      <c r="A158" s="43">
        <v>2369</v>
      </c>
      <c r="B158" s="71" t="s">
        <v>166</v>
      </c>
      <c r="C158" s="72">
        <f t="shared" si="8"/>
        <v>0</v>
      </c>
      <c r="D158" s="74"/>
      <c r="E158" s="74"/>
      <c r="F158" s="74"/>
      <c r="G158" s="157"/>
      <c r="H158" s="72">
        <f t="shared" si="9"/>
        <v>0</v>
      </c>
      <c r="I158" s="74">
        <v>0</v>
      </c>
      <c r="J158" s="74"/>
      <c r="K158" s="74"/>
      <c r="L158" s="158"/>
      <c r="M158" s="156"/>
    </row>
    <row r="159" spans="1:13" x14ac:dyDescent="0.25">
      <c r="A159" s="150">
        <v>2370</v>
      </c>
      <c r="B159" s="112" t="s">
        <v>167</v>
      </c>
      <c r="C159" s="117">
        <f t="shared" si="8"/>
        <v>0</v>
      </c>
      <c r="D159" s="163"/>
      <c r="E159" s="163"/>
      <c r="F159" s="163"/>
      <c r="G159" s="164"/>
      <c r="H159" s="117">
        <f t="shared" si="9"/>
        <v>0</v>
      </c>
      <c r="I159" s="163">
        <v>0</v>
      </c>
      <c r="J159" s="163"/>
      <c r="K159" s="163"/>
      <c r="L159" s="165"/>
      <c r="M159" s="156"/>
    </row>
    <row r="160" spans="1:13" x14ac:dyDescent="0.25">
      <c r="A160" s="150">
        <v>2380</v>
      </c>
      <c r="B160" s="112" t="s">
        <v>168</v>
      </c>
      <c r="C160" s="117">
        <f t="shared" si="8"/>
        <v>0</v>
      </c>
      <c r="D160" s="151">
        <f>SUM(D161:D162)</f>
        <v>0</v>
      </c>
      <c r="E160" s="151">
        <f>SUM(E161:E162)</f>
        <v>0</v>
      </c>
      <c r="F160" s="151">
        <f>SUM(F161:F162)</f>
        <v>0</v>
      </c>
      <c r="G160" s="152">
        <f>SUM(G161:G162)</f>
        <v>0</v>
      </c>
      <c r="H160" s="117">
        <f t="shared" si="9"/>
        <v>0</v>
      </c>
      <c r="I160" s="151">
        <f>SUM(I161:I162)</f>
        <v>0</v>
      </c>
      <c r="J160" s="151">
        <f>SUM(J161:J162)</f>
        <v>0</v>
      </c>
      <c r="K160" s="151">
        <f>SUM(K161:K162)</f>
        <v>0</v>
      </c>
      <c r="L160" s="153">
        <f>SUM(L161:L162)</f>
        <v>0</v>
      </c>
    </row>
    <row r="161" spans="1:13" x14ac:dyDescent="0.25">
      <c r="A161" s="37">
        <v>2381</v>
      </c>
      <c r="B161" s="65" t="s">
        <v>169</v>
      </c>
      <c r="C161" s="66">
        <f t="shared" ref="C161:C224" si="10">SUM(D161:G161)</f>
        <v>0</v>
      </c>
      <c r="D161" s="68"/>
      <c r="E161" s="68"/>
      <c r="F161" s="68"/>
      <c r="G161" s="154"/>
      <c r="H161" s="66">
        <f t="shared" si="9"/>
        <v>0</v>
      </c>
      <c r="I161" s="68">
        <v>0</v>
      </c>
      <c r="J161" s="68"/>
      <c r="K161" s="68"/>
      <c r="L161" s="155"/>
      <c r="M161" s="156"/>
    </row>
    <row r="162" spans="1:13" ht="24" x14ac:dyDescent="0.25">
      <c r="A162" s="43">
        <v>2389</v>
      </c>
      <c r="B162" s="71" t="s">
        <v>170</v>
      </c>
      <c r="C162" s="72">
        <f t="shared" si="10"/>
        <v>0</v>
      </c>
      <c r="D162" s="74"/>
      <c r="E162" s="74"/>
      <c r="F162" s="74"/>
      <c r="G162" s="157"/>
      <c r="H162" s="72">
        <f t="shared" si="9"/>
        <v>0</v>
      </c>
      <c r="I162" s="74">
        <v>0</v>
      </c>
      <c r="J162" s="74"/>
      <c r="K162" s="74"/>
      <c r="L162" s="158"/>
      <c r="M162" s="156"/>
    </row>
    <row r="163" spans="1:13" x14ac:dyDescent="0.25">
      <c r="A163" s="150">
        <v>2390</v>
      </c>
      <c r="B163" s="112" t="s">
        <v>171</v>
      </c>
      <c r="C163" s="117">
        <f t="shared" si="10"/>
        <v>0</v>
      </c>
      <c r="D163" s="163"/>
      <c r="E163" s="163"/>
      <c r="F163" s="163"/>
      <c r="G163" s="164"/>
      <c r="H163" s="117">
        <f t="shared" si="9"/>
        <v>0</v>
      </c>
      <c r="I163" s="163">
        <v>0</v>
      </c>
      <c r="J163" s="163"/>
      <c r="K163" s="163"/>
      <c r="L163" s="165"/>
      <c r="M163" s="156"/>
    </row>
    <row r="164" spans="1:13" x14ac:dyDescent="0.25">
      <c r="A164" s="56">
        <v>2400</v>
      </c>
      <c r="B164" s="147" t="s">
        <v>172</v>
      </c>
      <c r="C164" s="57">
        <f t="shared" si="10"/>
        <v>0</v>
      </c>
      <c r="D164" s="177"/>
      <c r="E164" s="177"/>
      <c r="F164" s="177"/>
      <c r="G164" s="178"/>
      <c r="H164" s="57">
        <f t="shared" si="9"/>
        <v>0</v>
      </c>
      <c r="I164" s="177">
        <v>0</v>
      </c>
      <c r="J164" s="177"/>
      <c r="K164" s="177"/>
      <c r="L164" s="179"/>
      <c r="M164" s="156"/>
    </row>
    <row r="165" spans="1:13" ht="24" x14ac:dyDescent="0.25">
      <c r="A165" s="56">
        <v>2500</v>
      </c>
      <c r="B165" s="147" t="s">
        <v>173</v>
      </c>
      <c r="C165" s="57">
        <f t="shared" si="10"/>
        <v>0</v>
      </c>
      <c r="D165" s="63">
        <f>SUM(D166,D171)</f>
        <v>0</v>
      </c>
      <c r="E165" s="63">
        <f>SUM(E166,E171)</f>
        <v>0</v>
      </c>
      <c r="F165" s="63">
        <f>SUM(F166,F171)</f>
        <v>0</v>
      </c>
      <c r="G165" s="63">
        <f>SUM(G166,G171)</f>
        <v>0</v>
      </c>
      <c r="H165" s="57">
        <f t="shared" si="9"/>
        <v>0</v>
      </c>
      <c r="I165" s="63">
        <f>SUM(I166,I171)</f>
        <v>0</v>
      </c>
      <c r="J165" s="63">
        <f>SUM(J166,J171)</f>
        <v>0</v>
      </c>
      <c r="K165" s="63">
        <f>SUM(K166,K171)</f>
        <v>0</v>
      </c>
      <c r="L165" s="149">
        <f>SUM(L166,L171)</f>
        <v>0</v>
      </c>
    </row>
    <row r="166" spans="1:13" ht="16.5" customHeight="1" x14ac:dyDescent="0.25">
      <c r="A166" s="168">
        <v>2510</v>
      </c>
      <c r="B166" s="65" t="s">
        <v>174</v>
      </c>
      <c r="C166" s="66">
        <f t="shared" si="10"/>
        <v>0</v>
      </c>
      <c r="D166" s="169">
        <f>SUM(D167:D170)</f>
        <v>0</v>
      </c>
      <c r="E166" s="169">
        <f>SUM(E167:E170)</f>
        <v>0</v>
      </c>
      <c r="F166" s="169">
        <f>SUM(F167:F170)</f>
        <v>0</v>
      </c>
      <c r="G166" s="169">
        <f>SUM(G167:G170)</f>
        <v>0</v>
      </c>
      <c r="H166" s="66">
        <f t="shared" si="9"/>
        <v>0</v>
      </c>
      <c r="I166" s="169">
        <f>SUM(I167:I170)</f>
        <v>0</v>
      </c>
      <c r="J166" s="169">
        <f>SUM(J167:J170)</f>
        <v>0</v>
      </c>
      <c r="K166" s="169">
        <f>SUM(K167:K170)</f>
        <v>0</v>
      </c>
      <c r="L166" s="180">
        <f>SUM(L167:L170)</f>
        <v>0</v>
      </c>
    </row>
    <row r="167" spans="1:13" ht="24" x14ac:dyDescent="0.25">
      <c r="A167" s="44">
        <v>2512</v>
      </c>
      <c r="B167" s="71" t="s">
        <v>175</v>
      </c>
      <c r="C167" s="72">
        <f t="shared" si="10"/>
        <v>0</v>
      </c>
      <c r="D167" s="74"/>
      <c r="E167" s="74"/>
      <c r="F167" s="74"/>
      <c r="G167" s="157"/>
      <c r="H167" s="72">
        <f t="shared" si="9"/>
        <v>0</v>
      </c>
      <c r="I167" s="74">
        <v>0</v>
      </c>
      <c r="J167" s="74"/>
      <c r="K167" s="74"/>
      <c r="L167" s="158"/>
      <c r="M167" s="156"/>
    </row>
    <row r="168" spans="1:13" ht="36" x14ac:dyDescent="0.25">
      <c r="A168" s="44">
        <v>2513</v>
      </c>
      <c r="B168" s="71" t="s">
        <v>176</v>
      </c>
      <c r="C168" s="72">
        <f t="shared" si="10"/>
        <v>0</v>
      </c>
      <c r="D168" s="74"/>
      <c r="E168" s="74"/>
      <c r="F168" s="74"/>
      <c r="G168" s="157"/>
      <c r="H168" s="72">
        <f t="shared" si="9"/>
        <v>0</v>
      </c>
      <c r="I168" s="74">
        <v>0</v>
      </c>
      <c r="J168" s="74"/>
      <c r="K168" s="74"/>
      <c r="L168" s="158"/>
      <c r="M168" s="156"/>
    </row>
    <row r="169" spans="1:13" ht="24" x14ac:dyDescent="0.25">
      <c r="A169" s="44">
        <v>2515</v>
      </c>
      <c r="B169" s="71" t="s">
        <v>177</v>
      </c>
      <c r="C169" s="72">
        <f t="shared" si="10"/>
        <v>0</v>
      </c>
      <c r="D169" s="74"/>
      <c r="E169" s="74"/>
      <c r="F169" s="74"/>
      <c r="G169" s="157"/>
      <c r="H169" s="72">
        <f t="shared" si="9"/>
        <v>0</v>
      </c>
      <c r="I169" s="74">
        <v>0</v>
      </c>
      <c r="J169" s="74"/>
      <c r="K169" s="74"/>
      <c r="L169" s="158"/>
      <c r="M169" s="156"/>
    </row>
    <row r="170" spans="1:13" ht="24" x14ac:dyDescent="0.25">
      <c r="A170" s="44">
        <v>2519</v>
      </c>
      <c r="B170" s="71" t="s">
        <v>178</v>
      </c>
      <c r="C170" s="72">
        <f t="shared" si="10"/>
        <v>0</v>
      </c>
      <c r="D170" s="74"/>
      <c r="E170" s="74"/>
      <c r="F170" s="74"/>
      <c r="G170" s="157"/>
      <c r="H170" s="72">
        <f t="shared" si="9"/>
        <v>0</v>
      </c>
      <c r="I170" s="74">
        <v>0</v>
      </c>
      <c r="J170" s="74"/>
      <c r="K170" s="74"/>
      <c r="L170" s="158"/>
      <c r="M170" s="156"/>
    </row>
    <row r="171" spans="1:13" ht="24" x14ac:dyDescent="0.25">
      <c r="A171" s="159">
        <v>2520</v>
      </c>
      <c r="B171" s="71" t="s">
        <v>179</v>
      </c>
      <c r="C171" s="72">
        <f t="shared" si="10"/>
        <v>0</v>
      </c>
      <c r="D171" s="74"/>
      <c r="E171" s="74"/>
      <c r="F171" s="74"/>
      <c r="G171" s="157"/>
      <c r="H171" s="72">
        <f t="shared" si="9"/>
        <v>0</v>
      </c>
      <c r="I171" s="74">
        <v>0</v>
      </c>
      <c r="J171" s="74"/>
      <c r="K171" s="74"/>
      <c r="L171" s="158"/>
      <c r="M171" s="156"/>
    </row>
    <row r="172" spans="1:13" s="182" customFormat="1" ht="36" customHeight="1" x14ac:dyDescent="0.25">
      <c r="A172" s="19">
        <v>2800</v>
      </c>
      <c r="B172" s="65" t="s">
        <v>180</v>
      </c>
      <c r="C172" s="66">
        <f t="shared" si="10"/>
        <v>0</v>
      </c>
      <c r="D172" s="40"/>
      <c r="E172" s="40"/>
      <c r="F172" s="40"/>
      <c r="G172" s="41"/>
      <c r="H172" s="66">
        <f t="shared" si="9"/>
        <v>0</v>
      </c>
      <c r="I172" s="40">
        <v>0</v>
      </c>
      <c r="J172" s="40"/>
      <c r="K172" s="40"/>
      <c r="L172" s="42"/>
      <c r="M172" s="181"/>
    </row>
    <row r="173" spans="1:13" x14ac:dyDescent="0.25">
      <c r="A173" s="142">
        <v>3000</v>
      </c>
      <c r="B173" s="142" t="s">
        <v>181</v>
      </c>
      <c r="C173" s="143">
        <f t="shared" si="10"/>
        <v>0</v>
      </c>
      <c r="D173" s="144">
        <f>SUM(D174,D184)</f>
        <v>0</v>
      </c>
      <c r="E173" s="144">
        <f>SUM(E174,E184)</f>
        <v>0</v>
      </c>
      <c r="F173" s="144">
        <f>SUM(F174,F184)</f>
        <v>0</v>
      </c>
      <c r="G173" s="145">
        <f>SUM(G174,G184)</f>
        <v>0</v>
      </c>
      <c r="H173" s="143">
        <f t="shared" si="9"/>
        <v>0</v>
      </c>
      <c r="I173" s="144">
        <f>SUM(I174,I184)</f>
        <v>0</v>
      </c>
      <c r="J173" s="144">
        <f>SUM(J174,J184)</f>
        <v>0</v>
      </c>
      <c r="K173" s="144">
        <f>SUM(K174,K184)</f>
        <v>0</v>
      </c>
      <c r="L173" s="146">
        <f>SUM(L174,L184)</f>
        <v>0</v>
      </c>
    </row>
    <row r="174" spans="1:13" ht="24" x14ac:dyDescent="0.25">
      <c r="A174" s="56">
        <v>3200</v>
      </c>
      <c r="B174" s="183" t="s">
        <v>182</v>
      </c>
      <c r="C174" s="184">
        <f t="shared" si="10"/>
        <v>0</v>
      </c>
      <c r="D174" s="63">
        <f>SUM(D175,D179)</f>
        <v>0</v>
      </c>
      <c r="E174" s="63">
        <f>SUM(E175,E179)</f>
        <v>0</v>
      </c>
      <c r="F174" s="63">
        <f>SUM(F175,F179)</f>
        <v>0</v>
      </c>
      <c r="G174" s="63">
        <f>SUM(G175,G179)</f>
        <v>0</v>
      </c>
      <c r="H174" s="57">
        <f t="shared" si="9"/>
        <v>0</v>
      </c>
      <c r="I174" s="63">
        <f>SUM(I175,I179)</f>
        <v>0</v>
      </c>
      <c r="J174" s="63">
        <f>SUM(J175,J179)</f>
        <v>0</v>
      </c>
      <c r="K174" s="63">
        <f>SUM(K175,K179)</f>
        <v>0</v>
      </c>
      <c r="L174" s="149">
        <f>SUM(L175,L179)</f>
        <v>0</v>
      </c>
    </row>
    <row r="175" spans="1:13" ht="36" x14ac:dyDescent="0.25">
      <c r="A175" s="168">
        <v>3260</v>
      </c>
      <c r="B175" s="65" t="s">
        <v>183</v>
      </c>
      <c r="C175" s="66">
        <f t="shared" si="10"/>
        <v>0</v>
      </c>
      <c r="D175" s="169">
        <f>SUM(D176:D178)</f>
        <v>0</v>
      </c>
      <c r="E175" s="169">
        <f>SUM(E176:E178)</f>
        <v>0</v>
      </c>
      <c r="F175" s="169">
        <f>SUM(F176:F178)</f>
        <v>0</v>
      </c>
      <c r="G175" s="170">
        <f>SUM(G176:G178)</f>
        <v>0</v>
      </c>
      <c r="H175" s="66">
        <f t="shared" si="9"/>
        <v>0</v>
      </c>
      <c r="I175" s="169">
        <f>SUM(I176:I178)</f>
        <v>0</v>
      </c>
      <c r="J175" s="169">
        <f>SUM(J176:J178)</f>
        <v>0</v>
      </c>
      <c r="K175" s="169">
        <f>SUM(K176:K178)</f>
        <v>0</v>
      </c>
      <c r="L175" s="171">
        <f>SUM(L176:L178)</f>
        <v>0</v>
      </c>
    </row>
    <row r="176" spans="1:13" ht="24" x14ac:dyDescent="0.25">
      <c r="A176" s="44">
        <v>3261</v>
      </c>
      <c r="B176" s="71" t="s">
        <v>184</v>
      </c>
      <c r="C176" s="72">
        <f t="shared" si="10"/>
        <v>0</v>
      </c>
      <c r="D176" s="74"/>
      <c r="E176" s="74"/>
      <c r="F176" s="74"/>
      <c r="G176" s="157"/>
      <c r="H176" s="72">
        <f t="shared" si="9"/>
        <v>0</v>
      </c>
      <c r="I176" s="74">
        <v>0</v>
      </c>
      <c r="J176" s="74"/>
      <c r="K176" s="74"/>
      <c r="L176" s="158"/>
      <c r="M176" s="156"/>
    </row>
    <row r="177" spans="1:13" ht="36" x14ac:dyDescent="0.25">
      <c r="A177" s="44">
        <v>3262</v>
      </c>
      <c r="B177" s="71" t="s">
        <v>185</v>
      </c>
      <c r="C177" s="72">
        <f t="shared" si="10"/>
        <v>0</v>
      </c>
      <c r="D177" s="74"/>
      <c r="E177" s="74"/>
      <c r="F177" s="74"/>
      <c r="G177" s="157"/>
      <c r="H177" s="72">
        <f t="shared" si="9"/>
        <v>0</v>
      </c>
      <c r="I177" s="74">
        <v>0</v>
      </c>
      <c r="J177" s="74"/>
      <c r="K177" s="74"/>
      <c r="L177" s="158"/>
      <c r="M177" s="156"/>
    </row>
    <row r="178" spans="1:13" ht="24" x14ac:dyDescent="0.25">
      <c r="A178" s="44">
        <v>3263</v>
      </c>
      <c r="B178" s="71" t="s">
        <v>186</v>
      </c>
      <c r="C178" s="72">
        <f t="shared" si="10"/>
        <v>0</v>
      </c>
      <c r="D178" s="74"/>
      <c r="E178" s="74"/>
      <c r="F178" s="74"/>
      <c r="G178" s="157"/>
      <c r="H178" s="72">
        <f t="shared" si="9"/>
        <v>0</v>
      </c>
      <c r="I178" s="74">
        <v>0</v>
      </c>
      <c r="J178" s="74"/>
      <c r="K178" s="74"/>
      <c r="L178" s="158"/>
      <c r="M178" s="156"/>
    </row>
    <row r="179" spans="1:13" ht="84" x14ac:dyDescent="0.25">
      <c r="A179" s="168">
        <v>3290</v>
      </c>
      <c r="B179" s="65" t="s">
        <v>187</v>
      </c>
      <c r="C179" s="185">
        <f t="shared" si="10"/>
        <v>0</v>
      </c>
      <c r="D179" s="169">
        <f>SUM(D180:D183)</f>
        <v>0</v>
      </c>
      <c r="E179" s="169">
        <f>SUM(E180:E183)</f>
        <v>0</v>
      </c>
      <c r="F179" s="169">
        <f>SUM(F180:F183)</f>
        <v>0</v>
      </c>
      <c r="G179" s="169">
        <f>SUM(G180:G183)</f>
        <v>0</v>
      </c>
      <c r="H179" s="185">
        <f t="shared" si="9"/>
        <v>0</v>
      </c>
      <c r="I179" s="169">
        <f>SUM(I180:I183)</f>
        <v>0</v>
      </c>
      <c r="J179" s="169">
        <f>SUM(J180:J183)</f>
        <v>0</v>
      </c>
      <c r="K179" s="169">
        <f>SUM(K180:K183)</f>
        <v>0</v>
      </c>
      <c r="L179" s="186">
        <f>SUM(L180:L183)</f>
        <v>0</v>
      </c>
    </row>
    <row r="180" spans="1:13" ht="72" x14ac:dyDescent="0.25">
      <c r="A180" s="44">
        <v>3291</v>
      </c>
      <c r="B180" s="71" t="s">
        <v>188</v>
      </c>
      <c r="C180" s="72">
        <f t="shared" si="10"/>
        <v>0</v>
      </c>
      <c r="D180" s="74"/>
      <c r="E180" s="74"/>
      <c r="F180" s="74"/>
      <c r="G180" s="187"/>
      <c r="H180" s="72">
        <f t="shared" si="9"/>
        <v>0</v>
      </c>
      <c r="I180" s="74">
        <v>0</v>
      </c>
      <c r="J180" s="74"/>
      <c r="K180" s="74"/>
      <c r="L180" s="158"/>
      <c r="M180" s="156"/>
    </row>
    <row r="181" spans="1:13" ht="72" x14ac:dyDescent="0.25">
      <c r="A181" s="44">
        <v>3292</v>
      </c>
      <c r="B181" s="71" t="s">
        <v>189</v>
      </c>
      <c r="C181" s="72">
        <f t="shared" si="10"/>
        <v>0</v>
      </c>
      <c r="D181" s="74"/>
      <c r="E181" s="74"/>
      <c r="F181" s="74"/>
      <c r="G181" s="187"/>
      <c r="H181" s="72">
        <f t="shared" si="9"/>
        <v>0</v>
      </c>
      <c r="I181" s="74">
        <v>0</v>
      </c>
      <c r="J181" s="74"/>
      <c r="K181" s="74"/>
      <c r="L181" s="158"/>
      <c r="M181" s="156"/>
    </row>
    <row r="182" spans="1:13" ht="72" x14ac:dyDescent="0.25">
      <c r="A182" s="44">
        <v>3293</v>
      </c>
      <c r="B182" s="71" t="s">
        <v>190</v>
      </c>
      <c r="C182" s="72">
        <f t="shared" si="10"/>
        <v>0</v>
      </c>
      <c r="D182" s="74"/>
      <c r="E182" s="74"/>
      <c r="F182" s="74"/>
      <c r="G182" s="187"/>
      <c r="H182" s="72">
        <f t="shared" si="9"/>
        <v>0</v>
      </c>
      <c r="I182" s="74">
        <v>0</v>
      </c>
      <c r="J182" s="74"/>
      <c r="K182" s="74"/>
      <c r="L182" s="158"/>
      <c r="M182" s="156"/>
    </row>
    <row r="183" spans="1:13" ht="60" x14ac:dyDescent="0.25">
      <c r="A183" s="188">
        <v>3294</v>
      </c>
      <c r="B183" s="71" t="s">
        <v>191</v>
      </c>
      <c r="C183" s="185">
        <f t="shared" si="10"/>
        <v>0</v>
      </c>
      <c r="D183" s="189"/>
      <c r="E183" s="189"/>
      <c r="F183" s="189"/>
      <c r="G183" s="190"/>
      <c r="H183" s="185">
        <f t="shared" si="9"/>
        <v>0</v>
      </c>
      <c r="I183" s="189">
        <v>0</v>
      </c>
      <c r="J183" s="189"/>
      <c r="K183" s="189"/>
      <c r="L183" s="191"/>
      <c r="M183" s="156"/>
    </row>
    <row r="184" spans="1:13" ht="48" x14ac:dyDescent="0.25">
      <c r="A184" s="192">
        <v>3300</v>
      </c>
      <c r="B184" s="183" t="s">
        <v>192</v>
      </c>
      <c r="C184" s="193">
        <f t="shared" si="10"/>
        <v>0</v>
      </c>
      <c r="D184" s="194">
        <f>SUM(D185:D186)</f>
        <v>0</v>
      </c>
      <c r="E184" s="194">
        <f>SUM(E185:E186)</f>
        <v>0</v>
      </c>
      <c r="F184" s="194">
        <f>SUM(F185:F186)</f>
        <v>0</v>
      </c>
      <c r="G184" s="194">
        <f>SUM(G185:G186)</f>
        <v>0</v>
      </c>
      <c r="H184" s="193">
        <f t="shared" si="9"/>
        <v>0</v>
      </c>
      <c r="I184" s="194">
        <f>SUM(I185:I186)</f>
        <v>0</v>
      </c>
      <c r="J184" s="194">
        <f>SUM(J185:J186)</f>
        <v>0</v>
      </c>
      <c r="K184" s="194">
        <f>SUM(K185:K186)</f>
        <v>0</v>
      </c>
      <c r="L184" s="149">
        <f>SUM(L185:L186)</f>
        <v>0</v>
      </c>
    </row>
    <row r="185" spans="1:13" ht="48" x14ac:dyDescent="0.25">
      <c r="A185" s="111">
        <v>3310</v>
      </c>
      <c r="B185" s="112" t="s">
        <v>193</v>
      </c>
      <c r="C185" s="195">
        <f t="shared" si="10"/>
        <v>0</v>
      </c>
      <c r="D185" s="163"/>
      <c r="E185" s="163"/>
      <c r="F185" s="163"/>
      <c r="G185" s="164"/>
      <c r="H185" s="195">
        <f t="shared" si="9"/>
        <v>0</v>
      </c>
      <c r="I185" s="163">
        <v>0</v>
      </c>
      <c r="J185" s="163"/>
      <c r="K185" s="163"/>
      <c r="L185" s="165"/>
      <c r="M185" s="156"/>
    </row>
    <row r="186" spans="1:13" ht="48.75" customHeight="1" x14ac:dyDescent="0.25">
      <c r="A186" s="38">
        <v>3320</v>
      </c>
      <c r="B186" s="65" t="s">
        <v>194</v>
      </c>
      <c r="C186" s="66">
        <f t="shared" si="10"/>
        <v>0</v>
      </c>
      <c r="D186" s="68"/>
      <c r="E186" s="68"/>
      <c r="F186" s="68"/>
      <c r="G186" s="154"/>
      <c r="H186" s="66">
        <f t="shared" si="9"/>
        <v>0</v>
      </c>
      <c r="I186" s="68">
        <v>0</v>
      </c>
      <c r="J186" s="68"/>
      <c r="K186" s="68"/>
      <c r="L186" s="155"/>
      <c r="M186" s="156"/>
    </row>
    <row r="187" spans="1:13" x14ac:dyDescent="0.25">
      <c r="A187" s="196">
        <v>4000</v>
      </c>
      <c r="B187" s="142" t="s">
        <v>195</v>
      </c>
      <c r="C187" s="143">
        <f t="shared" si="10"/>
        <v>0</v>
      </c>
      <c r="D187" s="144">
        <f>SUM(D188,D191)</f>
        <v>0</v>
      </c>
      <c r="E187" s="144">
        <f>SUM(E188,E191)</f>
        <v>0</v>
      </c>
      <c r="F187" s="144">
        <f>SUM(F188,F191)</f>
        <v>0</v>
      </c>
      <c r="G187" s="145">
        <f>SUM(G188,G191)</f>
        <v>0</v>
      </c>
      <c r="H187" s="143">
        <f t="shared" si="9"/>
        <v>0</v>
      </c>
      <c r="I187" s="144">
        <f>SUM(I188,I191)</f>
        <v>0</v>
      </c>
      <c r="J187" s="144">
        <f>SUM(J188,J191)</f>
        <v>0</v>
      </c>
      <c r="K187" s="144">
        <f>SUM(K188,K191)</f>
        <v>0</v>
      </c>
      <c r="L187" s="146">
        <f>SUM(L188,L191)</f>
        <v>0</v>
      </c>
    </row>
    <row r="188" spans="1:13" ht="24" x14ac:dyDescent="0.25">
      <c r="A188" s="197">
        <v>4200</v>
      </c>
      <c r="B188" s="147" t="s">
        <v>196</v>
      </c>
      <c r="C188" s="57">
        <f t="shared" si="10"/>
        <v>0</v>
      </c>
      <c r="D188" s="63">
        <f>SUM(D189,D190)</f>
        <v>0</v>
      </c>
      <c r="E188" s="63">
        <f>SUM(E189,E190)</f>
        <v>0</v>
      </c>
      <c r="F188" s="63">
        <f>SUM(F189,F190)</f>
        <v>0</v>
      </c>
      <c r="G188" s="166">
        <f>SUM(G189,G190)</f>
        <v>0</v>
      </c>
      <c r="H188" s="57">
        <f t="shared" si="9"/>
        <v>0</v>
      </c>
      <c r="I188" s="63">
        <f>SUM(I189,I190)</f>
        <v>0</v>
      </c>
      <c r="J188" s="63">
        <f>SUM(J189,J190)</f>
        <v>0</v>
      </c>
      <c r="K188" s="63">
        <f>SUM(K189,K190)</f>
        <v>0</v>
      </c>
      <c r="L188" s="167">
        <f>SUM(L189,L190)</f>
        <v>0</v>
      </c>
    </row>
    <row r="189" spans="1:13" ht="36" x14ac:dyDescent="0.25">
      <c r="A189" s="168">
        <v>4240</v>
      </c>
      <c r="B189" s="65" t="s">
        <v>197</v>
      </c>
      <c r="C189" s="66">
        <f t="shared" si="10"/>
        <v>0</v>
      </c>
      <c r="D189" s="68"/>
      <c r="E189" s="68"/>
      <c r="F189" s="68"/>
      <c r="G189" s="154"/>
      <c r="H189" s="66">
        <f t="shared" si="9"/>
        <v>0</v>
      </c>
      <c r="I189" s="68">
        <v>0</v>
      </c>
      <c r="J189" s="68"/>
      <c r="K189" s="68"/>
      <c r="L189" s="155"/>
      <c r="M189" s="156"/>
    </row>
    <row r="190" spans="1:13" ht="24" x14ac:dyDescent="0.25">
      <c r="A190" s="159">
        <v>4250</v>
      </c>
      <c r="B190" s="71" t="s">
        <v>198</v>
      </c>
      <c r="C190" s="72">
        <f t="shared" si="10"/>
        <v>0</v>
      </c>
      <c r="D190" s="74"/>
      <c r="E190" s="74"/>
      <c r="F190" s="74"/>
      <c r="G190" s="157"/>
      <c r="H190" s="72">
        <f t="shared" si="9"/>
        <v>0</v>
      </c>
      <c r="I190" s="74">
        <v>0</v>
      </c>
      <c r="J190" s="74"/>
      <c r="K190" s="74"/>
      <c r="L190" s="158"/>
      <c r="M190" s="156"/>
    </row>
    <row r="191" spans="1:13" x14ac:dyDescent="0.25">
      <c r="A191" s="56">
        <v>4300</v>
      </c>
      <c r="B191" s="147" t="s">
        <v>199</v>
      </c>
      <c r="C191" s="57">
        <f t="shared" si="10"/>
        <v>0</v>
      </c>
      <c r="D191" s="63">
        <f>SUM(D192)</f>
        <v>0</v>
      </c>
      <c r="E191" s="63">
        <f>SUM(E192)</f>
        <v>0</v>
      </c>
      <c r="F191" s="63">
        <f>SUM(F192)</f>
        <v>0</v>
      </c>
      <c r="G191" s="166">
        <f>SUM(G192)</f>
        <v>0</v>
      </c>
      <c r="H191" s="57">
        <f t="shared" si="9"/>
        <v>0</v>
      </c>
      <c r="I191" s="63">
        <f>SUM(I192)</f>
        <v>0</v>
      </c>
      <c r="J191" s="63">
        <f>SUM(J192)</f>
        <v>0</v>
      </c>
      <c r="K191" s="63">
        <f>SUM(K192)</f>
        <v>0</v>
      </c>
      <c r="L191" s="167">
        <f>SUM(L192)</f>
        <v>0</v>
      </c>
    </row>
    <row r="192" spans="1:13" ht="24" x14ac:dyDescent="0.25">
      <c r="A192" s="168">
        <v>4310</v>
      </c>
      <c r="B192" s="65" t="s">
        <v>200</v>
      </c>
      <c r="C192" s="66">
        <f t="shared" si="10"/>
        <v>0</v>
      </c>
      <c r="D192" s="169">
        <f>SUM(D193:D193)</f>
        <v>0</v>
      </c>
      <c r="E192" s="169">
        <f>SUM(E193:E193)</f>
        <v>0</v>
      </c>
      <c r="F192" s="169">
        <f>SUM(F193:F193)</f>
        <v>0</v>
      </c>
      <c r="G192" s="170">
        <f>SUM(G193:G193)</f>
        <v>0</v>
      </c>
      <c r="H192" s="66">
        <f t="shared" si="9"/>
        <v>0</v>
      </c>
      <c r="I192" s="169">
        <f>SUM(I193:I193)</f>
        <v>0</v>
      </c>
      <c r="J192" s="169">
        <f>SUM(J193:J193)</f>
        <v>0</v>
      </c>
      <c r="K192" s="169">
        <f>SUM(K193:K193)</f>
        <v>0</v>
      </c>
      <c r="L192" s="171">
        <f>SUM(L193:L193)</f>
        <v>0</v>
      </c>
    </row>
    <row r="193" spans="1:13" ht="36" x14ac:dyDescent="0.25">
      <c r="A193" s="44">
        <v>4311</v>
      </c>
      <c r="B193" s="71" t="s">
        <v>201</v>
      </c>
      <c r="C193" s="72">
        <f t="shared" si="10"/>
        <v>0</v>
      </c>
      <c r="D193" s="74"/>
      <c r="E193" s="74"/>
      <c r="F193" s="74"/>
      <c r="G193" s="157"/>
      <c r="H193" s="72">
        <f t="shared" ref="H193:H256" si="11">SUM(I193:L193)</f>
        <v>0</v>
      </c>
      <c r="I193" s="74">
        <v>0</v>
      </c>
      <c r="J193" s="74"/>
      <c r="K193" s="74"/>
      <c r="L193" s="158"/>
      <c r="M193" s="156"/>
    </row>
    <row r="194" spans="1:13" s="24" customFormat="1" ht="24" x14ac:dyDescent="0.25">
      <c r="A194" s="198"/>
      <c r="B194" s="19" t="s">
        <v>202</v>
      </c>
      <c r="C194" s="138">
        <f t="shared" si="10"/>
        <v>0</v>
      </c>
      <c r="D194" s="139">
        <f>SUM(D195,D230,D269)</f>
        <v>0</v>
      </c>
      <c r="E194" s="139">
        <f>SUM(E195,E230,E269)</f>
        <v>0</v>
      </c>
      <c r="F194" s="139">
        <f>SUM(F195,F230,F269)</f>
        <v>0</v>
      </c>
      <c r="G194" s="139">
        <f>SUM(G195,G230,G269)</f>
        <v>0</v>
      </c>
      <c r="H194" s="138">
        <f t="shared" si="11"/>
        <v>0</v>
      </c>
      <c r="I194" s="139">
        <f>SUM(I195,I230,I269)</f>
        <v>0</v>
      </c>
      <c r="J194" s="139">
        <f>SUM(J195,J230,J269)</f>
        <v>0</v>
      </c>
      <c r="K194" s="139">
        <f>SUM(K195,K230,K269)</f>
        <v>0</v>
      </c>
      <c r="L194" s="199">
        <f>SUM(L195,L230,L269)</f>
        <v>0</v>
      </c>
    </row>
    <row r="195" spans="1:13" x14ac:dyDescent="0.25">
      <c r="A195" s="142">
        <v>5000</v>
      </c>
      <c r="B195" s="142" t="s">
        <v>203</v>
      </c>
      <c r="C195" s="143">
        <f t="shared" si="10"/>
        <v>0</v>
      </c>
      <c r="D195" s="144">
        <f>D196+D204</f>
        <v>0</v>
      </c>
      <c r="E195" s="144">
        <f>E196+E204</f>
        <v>0</v>
      </c>
      <c r="F195" s="144">
        <f>F196+F204</f>
        <v>0</v>
      </c>
      <c r="G195" s="144">
        <f>G196+G204</f>
        <v>0</v>
      </c>
      <c r="H195" s="143">
        <f t="shared" si="11"/>
        <v>0</v>
      </c>
      <c r="I195" s="144">
        <f>I196+I204</f>
        <v>0</v>
      </c>
      <c r="J195" s="144">
        <f>J196+J204</f>
        <v>0</v>
      </c>
      <c r="K195" s="144">
        <f>K196+K204</f>
        <v>0</v>
      </c>
      <c r="L195" s="200">
        <f>L196+L204</f>
        <v>0</v>
      </c>
    </row>
    <row r="196" spans="1:13" x14ac:dyDescent="0.25">
      <c r="A196" s="56">
        <v>5100</v>
      </c>
      <c r="B196" s="147" t="s">
        <v>204</v>
      </c>
      <c r="C196" s="57">
        <f t="shared" si="10"/>
        <v>0</v>
      </c>
      <c r="D196" s="63">
        <f>D197+D198+D201+D202+D203</f>
        <v>0</v>
      </c>
      <c r="E196" s="63">
        <f>E197+E198+E201+E202+E203</f>
        <v>0</v>
      </c>
      <c r="F196" s="63">
        <f>F197+F198+F201+F202+F203</f>
        <v>0</v>
      </c>
      <c r="G196" s="166">
        <f>G197+G198+G201+G202+G203</f>
        <v>0</v>
      </c>
      <c r="H196" s="57">
        <f t="shared" si="11"/>
        <v>0</v>
      </c>
      <c r="I196" s="63">
        <f>I197+I198+I201+I202+I203</f>
        <v>0</v>
      </c>
      <c r="J196" s="63">
        <f>J197+J198+J201+J202+J203</f>
        <v>0</v>
      </c>
      <c r="K196" s="63">
        <f>K197+K198+K201+K202+K203</f>
        <v>0</v>
      </c>
      <c r="L196" s="167">
        <f>L197+L198+L201+L202+L203</f>
        <v>0</v>
      </c>
    </row>
    <row r="197" spans="1:13" x14ac:dyDescent="0.25">
      <c r="A197" s="168">
        <v>5110</v>
      </c>
      <c r="B197" s="65" t="s">
        <v>205</v>
      </c>
      <c r="C197" s="66">
        <f t="shared" si="10"/>
        <v>0</v>
      </c>
      <c r="D197" s="68"/>
      <c r="E197" s="68"/>
      <c r="F197" s="68"/>
      <c r="G197" s="154"/>
      <c r="H197" s="66">
        <f t="shared" si="11"/>
        <v>0</v>
      </c>
      <c r="I197" s="68">
        <v>0</v>
      </c>
      <c r="J197" s="68"/>
      <c r="K197" s="68"/>
      <c r="L197" s="155"/>
      <c r="M197" s="156"/>
    </row>
    <row r="198" spans="1:13" ht="24" x14ac:dyDescent="0.25">
      <c r="A198" s="159">
        <v>5120</v>
      </c>
      <c r="B198" s="71" t="s">
        <v>206</v>
      </c>
      <c r="C198" s="72">
        <f t="shared" si="10"/>
        <v>0</v>
      </c>
      <c r="D198" s="160">
        <f>D199+D200</f>
        <v>0</v>
      </c>
      <c r="E198" s="160">
        <f>E199+E200</f>
        <v>0</v>
      </c>
      <c r="F198" s="160">
        <f>F199+F200</f>
        <v>0</v>
      </c>
      <c r="G198" s="161">
        <f>G199+G200</f>
        <v>0</v>
      </c>
      <c r="H198" s="72">
        <f t="shared" si="11"/>
        <v>0</v>
      </c>
      <c r="I198" s="160">
        <f>I199+I200</f>
        <v>0</v>
      </c>
      <c r="J198" s="160">
        <f>J199+J200</f>
        <v>0</v>
      </c>
      <c r="K198" s="160">
        <f>K199+K200</f>
        <v>0</v>
      </c>
      <c r="L198" s="162">
        <f>L199+L200</f>
        <v>0</v>
      </c>
    </row>
    <row r="199" spans="1:13" x14ac:dyDescent="0.25">
      <c r="A199" s="44">
        <v>5121</v>
      </c>
      <c r="B199" s="71" t="s">
        <v>207</v>
      </c>
      <c r="C199" s="72">
        <f t="shared" si="10"/>
        <v>0</v>
      </c>
      <c r="D199" s="74"/>
      <c r="E199" s="74"/>
      <c r="F199" s="74"/>
      <c r="G199" s="157"/>
      <c r="H199" s="72">
        <f t="shared" si="11"/>
        <v>0</v>
      </c>
      <c r="I199" s="74">
        <v>0</v>
      </c>
      <c r="J199" s="74"/>
      <c r="K199" s="74"/>
      <c r="L199" s="158"/>
      <c r="M199" s="156"/>
    </row>
    <row r="200" spans="1:13" ht="24" x14ac:dyDescent="0.25">
      <c r="A200" s="44">
        <v>5129</v>
      </c>
      <c r="B200" s="71" t="s">
        <v>208</v>
      </c>
      <c r="C200" s="72">
        <f t="shared" si="10"/>
        <v>0</v>
      </c>
      <c r="D200" s="74"/>
      <c r="E200" s="74"/>
      <c r="F200" s="74"/>
      <c r="G200" s="157"/>
      <c r="H200" s="72">
        <f t="shared" si="11"/>
        <v>0</v>
      </c>
      <c r="I200" s="74">
        <v>0</v>
      </c>
      <c r="J200" s="74"/>
      <c r="K200" s="74"/>
      <c r="L200" s="158"/>
      <c r="M200" s="156"/>
    </row>
    <row r="201" spans="1:13" x14ac:dyDescent="0.25">
      <c r="A201" s="159">
        <v>5130</v>
      </c>
      <c r="B201" s="71" t="s">
        <v>209</v>
      </c>
      <c r="C201" s="72">
        <f t="shared" si="10"/>
        <v>0</v>
      </c>
      <c r="D201" s="74"/>
      <c r="E201" s="74"/>
      <c r="F201" s="74"/>
      <c r="G201" s="157"/>
      <c r="H201" s="72">
        <f t="shared" si="11"/>
        <v>0</v>
      </c>
      <c r="I201" s="74">
        <v>0</v>
      </c>
      <c r="J201" s="74"/>
      <c r="K201" s="74"/>
      <c r="L201" s="158"/>
      <c r="M201" s="156"/>
    </row>
    <row r="202" spans="1:13" x14ac:dyDescent="0.25">
      <c r="A202" s="159">
        <v>5140</v>
      </c>
      <c r="B202" s="71" t="s">
        <v>210</v>
      </c>
      <c r="C202" s="72">
        <f t="shared" si="10"/>
        <v>0</v>
      </c>
      <c r="D202" s="74"/>
      <c r="E202" s="74"/>
      <c r="F202" s="74"/>
      <c r="G202" s="157"/>
      <c r="H202" s="72">
        <f t="shared" si="11"/>
        <v>0</v>
      </c>
      <c r="I202" s="74">
        <v>0</v>
      </c>
      <c r="J202" s="74"/>
      <c r="K202" s="74"/>
      <c r="L202" s="158"/>
      <c r="M202" s="156"/>
    </row>
    <row r="203" spans="1:13" ht="24" x14ac:dyDescent="0.25">
      <c r="A203" s="159">
        <v>5170</v>
      </c>
      <c r="B203" s="71" t="s">
        <v>211</v>
      </c>
      <c r="C203" s="72">
        <f t="shared" si="10"/>
        <v>0</v>
      </c>
      <c r="D203" s="74"/>
      <c r="E203" s="74"/>
      <c r="F203" s="74"/>
      <c r="G203" s="157"/>
      <c r="H203" s="72">
        <f t="shared" si="11"/>
        <v>0</v>
      </c>
      <c r="I203" s="74">
        <v>0</v>
      </c>
      <c r="J203" s="74"/>
      <c r="K203" s="74"/>
      <c r="L203" s="158"/>
      <c r="M203" s="156"/>
    </row>
    <row r="204" spans="1:13" x14ac:dyDescent="0.25">
      <c r="A204" s="56">
        <v>5200</v>
      </c>
      <c r="B204" s="147" t="s">
        <v>212</v>
      </c>
      <c r="C204" s="57">
        <f t="shared" si="10"/>
        <v>0</v>
      </c>
      <c r="D204" s="63">
        <f>D205+D215+D216+D225+D226+D227+D229</f>
        <v>0</v>
      </c>
      <c r="E204" s="63">
        <f>E205+E215+E216+E225+E226+E227+E229</f>
        <v>0</v>
      </c>
      <c r="F204" s="63">
        <f>F205+F215+F216+F225+F226+F227+F229</f>
        <v>0</v>
      </c>
      <c r="G204" s="166">
        <f>G205+G215+G216+G225+G226+G227+G229</f>
        <v>0</v>
      </c>
      <c r="H204" s="57">
        <f t="shared" si="11"/>
        <v>0</v>
      </c>
      <c r="I204" s="63">
        <f>I205+I215+I216+I225+I226+I227+I229</f>
        <v>0</v>
      </c>
      <c r="J204" s="63">
        <f>J205+J215+J216+J225+J226+J227+J229</f>
        <v>0</v>
      </c>
      <c r="K204" s="63">
        <f>K205+K215+K216+K225+K226+K227+K229</f>
        <v>0</v>
      </c>
      <c r="L204" s="167">
        <f>L205+L215+L216+L225+L226+L227+L229</f>
        <v>0</v>
      </c>
    </row>
    <row r="205" spans="1:13" x14ac:dyDescent="0.25">
      <c r="A205" s="150">
        <v>5210</v>
      </c>
      <c r="B205" s="112" t="s">
        <v>213</v>
      </c>
      <c r="C205" s="117">
        <f t="shared" si="10"/>
        <v>0</v>
      </c>
      <c r="D205" s="151">
        <f>SUM(D206:D214)</f>
        <v>0</v>
      </c>
      <c r="E205" s="151">
        <f>SUM(E206:E214)</f>
        <v>0</v>
      </c>
      <c r="F205" s="151">
        <f>SUM(F206:F214)</f>
        <v>0</v>
      </c>
      <c r="G205" s="152">
        <f>SUM(G206:G214)</f>
        <v>0</v>
      </c>
      <c r="H205" s="117">
        <f t="shared" si="11"/>
        <v>0</v>
      </c>
      <c r="I205" s="151">
        <f>SUM(I206:I214)</f>
        <v>0</v>
      </c>
      <c r="J205" s="151">
        <f>SUM(J206:J214)</f>
        <v>0</v>
      </c>
      <c r="K205" s="151">
        <f>SUM(K206:K214)</f>
        <v>0</v>
      </c>
      <c r="L205" s="153">
        <f>SUM(L206:L214)</f>
        <v>0</v>
      </c>
    </row>
    <row r="206" spans="1:13" x14ac:dyDescent="0.25">
      <c r="A206" s="38">
        <v>5211</v>
      </c>
      <c r="B206" s="65" t="s">
        <v>214</v>
      </c>
      <c r="C206" s="66">
        <f t="shared" si="10"/>
        <v>0</v>
      </c>
      <c r="D206" s="68"/>
      <c r="E206" s="68"/>
      <c r="F206" s="68"/>
      <c r="G206" s="154"/>
      <c r="H206" s="66">
        <f t="shared" si="11"/>
        <v>0</v>
      </c>
      <c r="I206" s="68">
        <v>0</v>
      </c>
      <c r="J206" s="68"/>
      <c r="K206" s="68"/>
      <c r="L206" s="155"/>
      <c r="M206" s="156"/>
    </row>
    <row r="207" spans="1:13" x14ac:dyDescent="0.25">
      <c r="A207" s="44">
        <v>5212</v>
      </c>
      <c r="B207" s="71" t="s">
        <v>215</v>
      </c>
      <c r="C207" s="72">
        <f t="shared" si="10"/>
        <v>0</v>
      </c>
      <c r="D207" s="74"/>
      <c r="E207" s="74"/>
      <c r="F207" s="74"/>
      <c r="G207" s="157"/>
      <c r="H207" s="72">
        <f t="shared" si="11"/>
        <v>0</v>
      </c>
      <c r="I207" s="74">
        <v>0</v>
      </c>
      <c r="J207" s="74"/>
      <c r="K207" s="74"/>
      <c r="L207" s="158"/>
      <c r="M207" s="156"/>
    </row>
    <row r="208" spans="1:13" x14ac:dyDescent="0.25">
      <c r="A208" s="44">
        <v>5213</v>
      </c>
      <c r="B208" s="71" t="s">
        <v>216</v>
      </c>
      <c r="C208" s="72">
        <f t="shared" si="10"/>
        <v>0</v>
      </c>
      <c r="D208" s="74"/>
      <c r="E208" s="74"/>
      <c r="F208" s="74"/>
      <c r="G208" s="157"/>
      <c r="H208" s="72">
        <f t="shared" si="11"/>
        <v>0</v>
      </c>
      <c r="I208" s="74">
        <v>0</v>
      </c>
      <c r="J208" s="74"/>
      <c r="K208" s="74"/>
      <c r="L208" s="158"/>
      <c r="M208" s="156"/>
    </row>
    <row r="209" spans="1:13" x14ac:dyDescent="0.25">
      <c r="A209" s="44">
        <v>5214</v>
      </c>
      <c r="B209" s="71" t="s">
        <v>217</v>
      </c>
      <c r="C209" s="72">
        <f t="shared" si="10"/>
        <v>0</v>
      </c>
      <c r="D209" s="74"/>
      <c r="E209" s="74"/>
      <c r="F209" s="74"/>
      <c r="G209" s="157"/>
      <c r="H209" s="72">
        <f t="shared" si="11"/>
        <v>0</v>
      </c>
      <c r="I209" s="74">
        <v>0</v>
      </c>
      <c r="J209" s="74"/>
      <c r="K209" s="74"/>
      <c r="L209" s="158"/>
      <c r="M209" s="156"/>
    </row>
    <row r="210" spans="1:13" x14ac:dyDescent="0.25">
      <c r="A210" s="44">
        <v>5215</v>
      </c>
      <c r="B210" s="71" t="s">
        <v>218</v>
      </c>
      <c r="C210" s="72">
        <f t="shared" si="10"/>
        <v>0</v>
      </c>
      <c r="D210" s="74"/>
      <c r="E210" s="74"/>
      <c r="F210" s="74"/>
      <c r="G210" s="157"/>
      <c r="H210" s="72">
        <f t="shared" si="11"/>
        <v>0</v>
      </c>
      <c r="I210" s="74">
        <v>0</v>
      </c>
      <c r="J210" s="74"/>
      <c r="K210" s="74"/>
      <c r="L210" s="158"/>
      <c r="M210" s="156"/>
    </row>
    <row r="211" spans="1:13" ht="14.25" customHeight="1" x14ac:dyDescent="0.25">
      <c r="A211" s="44">
        <v>5216</v>
      </c>
      <c r="B211" s="71" t="s">
        <v>219</v>
      </c>
      <c r="C211" s="72">
        <f t="shared" si="10"/>
        <v>0</v>
      </c>
      <c r="D211" s="74"/>
      <c r="E211" s="74"/>
      <c r="F211" s="74"/>
      <c r="G211" s="157"/>
      <c r="H211" s="72">
        <f t="shared" si="11"/>
        <v>0</v>
      </c>
      <c r="I211" s="74">
        <v>0</v>
      </c>
      <c r="J211" s="74"/>
      <c r="K211" s="74"/>
      <c r="L211" s="158"/>
      <c r="M211" s="156"/>
    </row>
    <row r="212" spans="1:13" x14ac:dyDescent="0.25">
      <c r="A212" s="44">
        <v>5217</v>
      </c>
      <c r="B212" s="71" t="s">
        <v>220</v>
      </c>
      <c r="C212" s="72">
        <f t="shared" si="10"/>
        <v>0</v>
      </c>
      <c r="D212" s="74"/>
      <c r="E212" s="74"/>
      <c r="F212" s="74"/>
      <c r="G212" s="157"/>
      <c r="H212" s="72">
        <f t="shared" si="11"/>
        <v>0</v>
      </c>
      <c r="I212" s="74">
        <v>0</v>
      </c>
      <c r="J212" s="74"/>
      <c r="K212" s="74"/>
      <c r="L212" s="158"/>
      <c r="M212" s="156"/>
    </row>
    <row r="213" spans="1:13" x14ac:dyDescent="0.25">
      <c r="A213" s="44">
        <v>5218</v>
      </c>
      <c r="B213" s="71" t="s">
        <v>221</v>
      </c>
      <c r="C213" s="72">
        <f t="shared" si="10"/>
        <v>0</v>
      </c>
      <c r="D213" s="74"/>
      <c r="E213" s="74"/>
      <c r="F213" s="74"/>
      <c r="G213" s="157"/>
      <c r="H213" s="72">
        <f t="shared" si="11"/>
        <v>0</v>
      </c>
      <c r="I213" s="74">
        <v>0</v>
      </c>
      <c r="J213" s="74"/>
      <c r="K213" s="74"/>
      <c r="L213" s="158"/>
      <c r="M213" s="156"/>
    </row>
    <row r="214" spans="1:13" x14ac:dyDescent="0.25">
      <c r="A214" s="44">
        <v>5219</v>
      </c>
      <c r="B214" s="71" t="s">
        <v>222</v>
      </c>
      <c r="C214" s="72">
        <f t="shared" si="10"/>
        <v>0</v>
      </c>
      <c r="D214" s="74"/>
      <c r="E214" s="74"/>
      <c r="F214" s="74"/>
      <c r="G214" s="157"/>
      <c r="H214" s="72">
        <f t="shared" si="11"/>
        <v>0</v>
      </c>
      <c r="I214" s="74">
        <v>0</v>
      </c>
      <c r="J214" s="74"/>
      <c r="K214" s="74"/>
      <c r="L214" s="158"/>
      <c r="M214" s="156"/>
    </row>
    <row r="215" spans="1:13" ht="13.5" customHeight="1" x14ac:dyDescent="0.25">
      <c r="A215" s="159">
        <v>5220</v>
      </c>
      <c r="B215" s="71" t="s">
        <v>223</v>
      </c>
      <c r="C215" s="72">
        <f t="shared" si="10"/>
        <v>0</v>
      </c>
      <c r="D215" s="74"/>
      <c r="E215" s="74"/>
      <c r="F215" s="74"/>
      <c r="G215" s="157"/>
      <c r="H215" s="72">
        <f t="shared" si="11"/>
        <v>0</v>
      </c>
      <c r="I215" s="74">
        <v>0</v>
      </c>
      <c r="J215" s="74"/>
      <c r="K215" s="74"/>
      <c r="L215" s="158"/>
      <c r="M215" s="156"/>
    </row>
    <row r="216" spans="1:13" x14ac:dyDescent="0.25">
      <c r="A216" s="159">
        <v>5230</v>
      </c>
      <c r="B216" s="71" t="s">
        <v>224</v>
      </c>
      <c r="C216" s="72">
        <f t="shared" si="10"/>
        <v>0</v>
      </c>
      <c r="D216" s="160">
        <f>SUM(D217:D224)</f>
        <v>0</v>
      </c>
      <c r="E216" s="160">
        <f>SUM(E217:E224)</f>
        <v>0</v>
      </c>
      <c r="F216" s="160">
        <f>SUM(F217:F224)</f>
        <v>0</v>
      </c>
      <c r="G216" s="161">
        <f>SUM(G217:G224)</f>
        <v>0</v>
      </c>
      <c r="H216" s="72">
        <f t="shared" si="11"/>
        <v>0</v>
      </c>
      <c r="I216" s="160">
        <f>SUM(I217:I224)</f>
        <v>0</v>
      </c>
      <c r="J216" s="160">
        <f>SUM(J217:J224)</f>
        <v>0</v>
      </c>
      <c r="K216" s="160">
        <f>SUM(K217:K224)</f>
        <v>0</v>
      </c>
      <c r="L216" s="162">
        <f>SUM(L217:L224)</f>
        <v>0</v>
      </c>
    </row>
    <row r="217" spans="1:13" x14ac:dyDescent="0.25">
      <c r="A217" s="44">
        <v>5231</v>
      </c>
      <c r="B217" s="71" t="s">
        <v>225</v>
      </c>
      <c r="C217" s="72">
        <f t="shared" si="10"/>
        <v>0</v>
      </c>
      <c r="D217" s="74"/>
      <c r="E217" s="74"/>
      <c r="F217" s="74"/>
      <c r="G217" s="157"/>
      <c r="H217" s="72">
        <f t="shared" si="11"/>
        <v>0</v>
      </c>
      <c r="I217" s="74">
        <v>0</v>
      </c>
      <c r="J217" s="74"/>
      <c r="K217" s="74"/>
      <c r="L217" s="158"/>
      <c r="M217" s="156"/>
    </row>
    <row r="218" spans="1:13" x14ac:dyDescent="0.25">
      <c r="A218" s="44">
        <v>5232</v>
      </c>
      <c r="B218" s="71" t="s">
        <v>226</v>
      </c>
      <c r="C218" s="72">
        <f t="shared" si="10"/>
        <v>0</v>
      </c>
      <c r="D218" s="74"/>
      <c r="E218" s="74"/>
      <c r="F218" s="74"/>
      <c r="G218" s="157"/>
      <c r="H218" s="72">
        <f t="shared" si="11"/>
        <v>0</v>
      </c>
      <c r="I218" s="74">
        <v>0</v>
      </c>
      <c r="J218" s="74"/>
      <c r="K218" s="74"/>
      <c r="L218" s="158"/>
      <c r="M218" s="156"/>
    </row>
    <row r="219" spans="1:13" x14ac:dyDescent="0.25">
      <c r="A219" s="44">
        <v>5233</v>
      </c>
      <c r="B219" s="71" t="s">
        <v>227</v>
      </c>
      <c r="C219" s="201">
        <f t="shared" si="10"/>
        <v>0</v>
      </c>
      <c r="D219" s="74"/>
      <c r="E219" s="74"/>
      <c r="F219" s="74"/>
      <c r="G219" s="157"/>
      <c r="H219" s="72">
        <f t="shared" si="11"/>
        <v>0</v>
      </c>
      <c r="I219" s="74">
        <v>0</v>
      </c>
      <c r="J219" s="74"/>
      <c r="K219" s="74"/>
      <c r="L219" s="158"/>
      <c r="M219" s="156"/>
    </row>
    <row r="220" spans="1:13" ht="24" x14ac:dyDescent="0.25">
      <c r="A220" s="44">
        <v>5234</v>
      </c>
      <c r="B220" s="71" t="s">
        <v>228</v>
      </c>
      <c r="C220" s="201">
        <f t="shared" si="10"/>
        <v>0</v>
      </c>
      <c r="D220" s="74"/>
      <c r="E220" s="74"/>
      <c r="F220" s="74"/>
      <c r="G220" s="157"/>
      <c r="H220" s="72">
        <f t="shared" si="11"/>
        <v>0</v>
      </c>
      <c r="I220" s="74">
        <v>0</v>
      </c>
      <c r="J220" s="74"/>
      <c r="K220" s="74"/>
      <c r="L220" s="158"/>
      <c r="M220" s="156"/>
    </row>
    <row r="221" spans="1:13" ht="14.25" customHeight="1" x14ac:dyDescent="0.25">
      <c r="A221" s="44">
        <v>5236</v>
      </c>
      <c r="B221" s="71" t="s">
        <v>229</v>
      </c>
      <c r="C221" s="201">
        <f t="shared" si="10"/>
        <v>0</v>
      </c>
      <c r="D221" s="74"/>
      <c r="E221" s="74"/>
      <c r="F221" s="74"/>
      <c r="G221" s="157"/>
      <c r="H221" s="72">
        <f t="shared" si="11"/>
        <v>0</v>
      </c>
      <c r="I221" s="74">
        <v>0</v>
      </c>
      <c r="J221" s="74"/>
      <c r="K221" s="74"/>
      <c r="L221" s="158"/>
      <c r="M221" s="156"/>
    </row>
    <row r="222" spans="1:13" ht="14.25" customHeight="1" x14ac:dyDescent="0.25">
      <c r="A222" s="44">
        <v>5237</v>
      </c>
      <c r="B222" s="71" t="s">
        <v>230</v>
      </c>
      <c r="C222" s="201">
        <f t="shared" si="10"/>
        <v>0</v>
      </c>
      <c r="D222" s="74"/>
      <c r="E222" s="74"/>
      <c r="F222" s="74"/>
      <c r="G222" s="157"/>
      <c r="H222" s="72">
        <f t="shared" si="11"/>
        <v>0</v>
      </c>
      <c r="I222" s="74">
        <v>0</v>
      </c>
      <c r="J222" s="74"/>
      <c r="K222" s="74"/>
      <c r="L222" s="158"/>
      <c r="M222" s="156"/>
    </row>
    <row r="223" spans="1:13" ht="24" x14ac:dyDescent="0.25">
      <c r="A223" s="44">
        <v>5238</v>
      </c>
      <c r="B223" s="71" t="s">
        <v>231</v>
      </c>
      <c r="C223" s="201">
        <f t="shared" si="10"/>
        <v>0</v>
      </c>
      <c r="D223" s="74"/>
      <c r="E223" s="74"/>
      <c r="F223" s="74"/>
      <c r="G223" s="157"/>
      <c r="H223" s="72">
        <f t="shared" si="11"/>
        <v>0</v>
      </c>
      <c r="I223" s="74">
        <v>0</v>
      </c>
      <c r="J223" s="74"/>
      <c r="K223" s="74"/>
      <c r="L223" s="158"/>
      <c r="M223" s="156"/>
    </row>
    <row r="224" spans="1:13" ht="24" x14ac:dyDescent="0.25">
      <c r="A224" s="44">
        <v>5239</v>
      </c>
      <c r="B224" s="71" t="s">
        <v>232</v>
      </c>
      <c r="C224" s="201">
        <f t="shared" si="10"/>
        <v>0</v>
      </c>
      <c r="D224" s="74"/>
      <c r="E224" s="74"/>
      <c r="F224" s="74"/>
      <c r="G224" s="157"/>
      <c r="H224" s="72">
        <f t="shared" si="11"/>
        <v>0</v>
      </c>
      <c r="I224" s="74">
        <v>0</v>
      </c>
      <c r="J224" s="74"/>
      <c r="K224" s="74"/>
      <c r="L224" s="158"/>
      <c r="M224" s="156"/>
    </row>
    <row r="225" spans="1:13" ht="24" x14ac:dyDescent="0.25">
      <c r="A225" s="159">
        <v>5240</v>
      </c>
      <c r="B225" s="71" t="s">
        <v>233</v>
      </c>
      <c r="C225" s="201">
        <f t="shared" ref="C225:C256" si="12">SUM(D225:G225)</f>
        <v>0</v>
      </c>
      <c r="D225" s="74"/>
      <c r="E225" s="74"/>
      <c r="F225" s="74"/>
      <c r="G225" s="157"/>
      <c r="H225" s="72">
        <f t="shared" si="11"/>
        <v>0</v>
      </c>
      <c r="I225" s="74">
        <v>0</v>
      </c>
      <c r="J225" s="74"/>
      <c r="K225" s="74"/>
      <c r="L225" s="158"/>
      <c r="M225" s="156"/>
    </row>
    <row r="226" spans="1:13" x14ac:dyDescent="0.25">
      <c r="A226" s="159">
        <v>5250</v>
      </c>
      <c r="B226" s="71" t="s">
        <v>234</v>
      </c>
      <c r="C226" s="201">
        <f t="shared" si="12"/>
        <v>0</v>
      </c>
      <c r="D226" s="74"/>
      <c r="E226" s="74"/>
      <c r="F226" s="74"/>
      <c r="G226" s="157"/>
      <c r="H226" s="72">
        <f t="shared" si="11"/>
        <v>0</v>
      </c>
      <c r="I226" s="74">
        <v>0</v>
      </c>
      <c r="J226" s="74"/>
      <c r="K226" s="74"/>
      <c r="L226" s="158"/>
      <c r="M226" s="156"/>
    </row>
    <row r="227" spans="1:13" x14ac:dyDescent="0.25">
      <c r="A227" s="159">
        <v>5260</v>
      </c>
      <c r="B227" s="71" t="s">
        <v>235</v>
      </c>
      <c r="C227" s="201">
        <f t="shared" si="12"/>
        <v>0</v>
      </c>
      <c r="D227" s="160">
        <f>SUM(D228)</f>
        <v>0</v>
      </c>
      <c r="E227" s="160">
        <f>SUM(E228)</f>
        <v>0</v>
      </c>
      <c r="F227" s="160">
        <f>SUM(F228)</f>
        <v>0</v>
      </c>
      <c r="G227" s="161">
        <f>SUM(G228)</f>
        <v>0</v>
      </c>
      <c r="H227" s="72">
        <f t="shared" si="11"/>
        <v>0</v>
      </c>
      <c r="I227" s="160">
        <f>SUM(I228)</f>
        <v>0</v>
      </c>
      <c r="J227" s="160">
        <f>SUM(J228)</f>
        <v>0</v>
      </c>
      <c r="K227" s="160">
        <f>SUM(K228)</f>
        <v>0</v>
      </c>
      <c r="L227" s="162">
        <f>SUM(L228)</f>
        <v>0</v>
      </c>
    </row>
    <row r="228" spans="1:13" ht="24" x14ac:dyDescent="0.25">
      <c r="A228" s="44">
        <v>5269</v>
      </c>
      <c r="B228" s="71" t="s">
        <v>236</v>
      </c>
      <c r="C228" s="201">
        <f t="shared" si="12"/>
        <v>0</v>
      </c>
      <c r="D228" s="74"/>
      <c r="E228" s="74"/>
      <c r="F228" s="74"/>
      <c r="G228" s="157"/>
      <c r="H228" s="72">
        <f t="shared" si="11"/>
        <v>0</v>
      </c>
      <c r="I228" s="74">
        <v>0</v>
      </c>
      <c r="J228" s="74"/>
      <c r="K228" s="74"/>
      <c r="L228" s="158"/>
      <c r="M228" s="156"/>
    </row>
    <row r="229" spans="1:13" ht="24" x14ac:dyDescent="0.25">
      <c r="A229" s="150">
        <v>5270</v>
      </c>
      <c r="B229" s="112" t="s">
        <v>237</v>
      </c>
      <c r="C229" s="202">
        <f t="shared" si="12"/>
        <v>0</v>
      </c>
      <c r="D229" s="163"/>
      <c r="E229" s="163"/>
      <c r="F229" s="163"/>
      <c r="G229" s="164"/>
      <c r="H229" s="117">
        <f t="shared" si="11"/>
        <v>0</v>
      </c>
      <c r="I229" s="163">
        <v>0</v>
      </c>
      <c r="J229" s="163"/>
      <c r="K229" s="163"/>
      <c r="L229" s="165"/>
      <c r="M229" s="156"/>
    </row>
    <row r="230" spans="1:13" x14ac:dyDescent="0.25">
      <c r="A230" s="142">
        <v>6000</v>
      </c>
      <c r="B230" s="142" t="s">
        <v>238</v>
      </c>
      <c r="C230" s="203">
        <f t="shared" si="12"/>
        <v>0</v>
      </c>
      <c r="D230" s="144">
        <f>D231+D251+D259</f>
        <v>0</v>
      </c>
      <c r="E230" s="144">
        <f>E231+E251+E259</f>
        <v>0</v>
      </c>
      <c r="F230" s="144">
        <f>F231+F251+F259</f>
        <v>0</v>
      </c>
      <c r="G230" s="145">
        <f>G231+G251+G259</f>
        <v>0</v>
      </c>
      <c r="H230" s="143">
        <f t="shared" si="11"/>
        <v>0</v>
      </c>
      <c r="I230" s="144">
        <f>I231+I251+I259</f>
        <v>0</v>
      </c>
      <c r="J230" s="144">
        <f>J231+J251+J259</f>
        <v>0</v>
      </c>
      <c r="K230" s="144">
        <f>K231+K251+K259</f>
        <v>0</v>
      </c>
      <c r="L230" s="146">
        <f>L231+L251+L259</f>
        <v>0</v>
      </c>
    </row>
    <row r="231" spans="1:13" ht="14.25" customHeight="1" x14ac:dyDescent="0.25">
      <c r="A231" s="192">
        <v>6200</v>
      </c>
      <c r="B231" s="183" t="s">
        <v>239</v>
      </c>
      <c r="C231" s="204">
        <f t="shared" si="12"/>
        <v>0</v>
      </c>
      <c r="D231" s="194">
        <f>SUM(D232,D233,D235,D238,D244,D245,D246)</f>
        <v>0</v>
      </c>
      <c r="E231" s="194">
        <f>SUM(E232,E233,E235,E238,E244,E245,E246)</f>
        <v>0</v>
      </c>
      <c r="F231" s="194">
        <f>SUM(F232,F233,F235,F238,F244,F245,F246)</f>
        <v>0</v>
      </c>
      <c r="G231" s="194">
        <f>SUM(G232,G233,G235,G238,G244,G245,G246)</f>
        <v>0</v>
      </c>
      <c r="H231" s="193">
        <f t="shared" si="11"/>
        <v>0</v>
      </c>
      <c r="I231" s="194">
        <f>SUM(I232,I233,I235,I238,I244,I245,I246)</f>
        <v>0</v>
      </c>
      <c r="J231" s="194">
        <f>SUM(J232,J233,J235,J238,J244,J245,J246)</f>
        <v>0</v>
      </c>
      <c r="K231" s="194">
        <f>SUM(K232,K233,K235,K238,K244,K245,K246)</f>
        <v>0</v>
      </c>
      <c r="L231" s="149">
        <f>SUM(L232,L233,L235,L238,L244,L245,L246)</f>
        <v>0</v>
      </c>
    </row>
    <row r="232" spans="1:13" ht="24" x14ac:dyDescent="0.25">
      <c r="A232" s="168">
        <v>6220</v>
      </c>
      <c r="B232" s="65" t="s">
        <v>240</v>
      </c>
      <c r="C232" s="205">
        <f t="shared" si="12"/>
        <v>0</v>
      </c>
      <c r="D232" s="68"/>
      <c r="E232" s="68"/>
      <c r="F232" s="68"/>
      <c r="G232" s="206"/>
      <c r="H232" s="207">
        <f t="shared" si="11"/>
        <v>0</v>
      </c>
      <c r="I232" s="68">
        <v>0</v>
      </c>
      <c r="J232" s="68"/>
      <c r="K232" s="68"/>
      <c r="L232" s="155"/>
      <c r="M232" s="156"/>
    </row>
    <row r="233" spans="1:13" x14ac:dyDescent="0.25">
      <c r="A233" s="159">
        <v>6230</v>
      </c>
      <c r="B233" s="71" t="s">
        <v>241</v>
      </c>
      <c r="C233" s="201">
        <f t="shared" si="12"/>
        <v>0</v>
      </c>
      <c r="D233" s="160">
        <f>SUM(D234)</f>
        <v>0</v>
      </c>
      <c r="E233" s="160">
        <f>SUM(E234)</f>
        <v>0</v>
      </c>
      <c r="F233" s="160">
        <f>SUM(F234)</f>
        <v>0</v>
      </c>
      <c r="G233" s="161">
        <f>SUM(G234)</f>
        <v>0</v>
      </c>
      <c r="H233" s="208">
        <f t="shared" si="11"/>
        <v>0</v>
      </c>
      <c r="I233" s="160">
        <f>SUM(I234)</f>
        <v>0</v>
      </c>
      <c r="J233" s="160">
        <f>SUM(J234)</f>
        <v>0</v>
      </c>
      <c r="K233" s="160">
        <f>SUM(K234)</f>
        <v>0</v>
      </c>
      <c r="L233" s="162">
        <f>SUM(L234)</f>
        <v>0</v>
      </c>
    </row>
    <row r="234" spans="1:13" ht="24" x14ac:dyDescent="0.25">
      <c r="A234" s="44">
        <v>6239</v>
      </c>
      <c r="B234" s="65" t="s">
        <v>242</v>
      </c>
      <c r="C234" s="201">
        <f t="shared" si="12"/>
        <v>0</v>
      </c>
      <c r="D234" s="68"/>
      <c r="E234" s="68"/>
      <c r="F234" s="68"/>
      <c r="G234" s="154"/>
      <c r="H234" s="208">
        <f t="shared" si="11"/>
        <v>0</v>
      </c>
      <c r="I234" s="68">
        <v>0</v>
      </c>
      <c r="J234" s="68"/>
      <c r="K234" s="68"/>
      <c r="L234" s="155"/>
      <c r="M234" s="156"/>
    </row>
    <row r="235" spans="1:13" ht="24" x14ac:dyDescent="0.25">
      <c r="A235" s="159">
        <v>6240</v>
      </c>
      <c r="B235" s="71" t="s">
        <v>243</v>
      </c>
      <c r="C235" s="201">
        <f t="shared" si="12"/>
        <v>0</v>
      </c>
      <c r="D235" s="160">
        <f>SUM(D236:D237)</f>
        <v>0</v>
      </c>
      <c r="E235" s="160">
        <f>SUM(E236:E237)</f>
        <v>0</v>
      </c>
      <c r="F235" s="160">
        <f>SUM(F236:F237)</f>
        <v>0</v>
      </c>
      <c r="G235" s="161">
        <f>SUM(G236:G237)</f>
        <v>0</v>
      </c>
      <c r="H235" s="208">
        <f t="shared" si="11"/>
        <v>0</v>
      </c>
      <c r="I235" s="160">
        <f>SUM(I236:I237)</f>
        <v>0</v>
      </c>
      <c r="J235" s="160">
        <f>SUM(J236:J237)</f>
        <v>0</v>
      </c>
      <c r="K235" s="160">
        <f>SUM(K236:K237)</f>
        <v>0</v>
      </c>
      <c r="L235" s="162">
        <f>SUM(L236:L237)</f>
        <v>0</v>
      </c>
    </row>
    <row r="236" spans="1:13" x14ac:dyDescent="0.25">
      <c r="A236" s="44">
        <v>6241</v>
      </c>
      <c r="B236" s="71" t="s">
        <v>244</v>
      </c>
      <c r="C236" s="201">
        <f t="shared" si="12"/>
        <v>0</v>
      </c>
      <c r="D236" s="74"/>
      <c r="E236" s="74"/>
      <c r="F236" s="74"/>
      <c r="G236" s="157"/>
      <c r="H236" s="208">
        <f t="shared" si="11"/>
        <v>0</v>
      </c>
      <c r="I236" s="74">
        <v>0</v>
      </c>
      <c r="J236" s="74"/>
      <c r="K236" s="74"/>
      <c r="L236" s="158"/>
      <c r="M236" s="156"/>
    </row>
    <row r="237" spans="1:13" x14ac:dyDescent="0.25">
      <c r="A237" s="44">
        <v>6242</v>
      </c>
      <c r="B237" s="71" t="s">
        <v>245</v>
      </c>
      <c r="C237" s="201">
        <f t="shared" si="12"/>
        <v>0</v>
      </c>
      <c r="D237" s="74"/>
      <c r="E237" s="74"/>
      <c r="F237" s="74"/>
      <c r="G237" s="157"/>
      <c r="H237" s="208">
        <f t="shared" si="11"/>
        <v>0</v>
      </c>
      <c r="I237" s="74">
        <v>0</v>
      </c>
      <c r="J237" s="74"/>
      <c r="K237" s="74"/>
      <c r="L237" s="158"/>
      <c r="M237" s="156"/>
    </row>
    <row r="238" spans="1:13" ht="25.5" customHeight="1" x14ac:dyDescent="0.25">
      <c r="A238" s="159">
        <v>6250</v>
      </c>
      <c r="B238" s="71" t="s">
        <v>246</v>
      </c>
      <c r="C238" s="201">
        <f t="shared" si="12"/>
        <v>0</v>
      </c>
      <c r="D238" s="160">
        <f>SUM(D239:D243)</f>
        <v>0</v>
      </c>
      <c r="E238" s="160">
        <f>SUM(E239:E243)</f>
        <v>0</v>
      </c>
      <c r="F238" s="160">
        <f>SUM(F239:F243)</f>
        <v>0</v>
      </c>
      <c r="G238" s="161">
        <f>SUM(G239:G243)</f>
        <v>0</v>
      </c>
      <c r="H238" s="208">
        <f t="shared" si="11"/>
        <v>0</v>
      </c>
      <c r="I238" s="160">
        <f>SUM(I239:I243)</f>
        <v>0</v>
      </c>
      <c r="J238" s="160">
        <f>SUM(J239:J243)</f>
        <v>0</v>
      </c>
      <c r="K238" s="160">
        <f>SUM(K239:K243)</f>
        <v>0</v>
      </c>
      <c r="L238" s="162">
        <f>SUM(L239:L243)</f>
        <v>0</v>
      </c>
    </row>
    <row r="239" spans="1:13" ht="14.25" customHeight="1" x14ac:dyDescent="0.25">
      <c r="A239" s="44">
        <v>6252</v>
      </c>
      <c r="B239" s="71" t="s">
        <v>247</v>
      </c>
      <c r="C239" s="201">
        <f t="shared" si="12"/>
        <v>0</v>
      </c>
      <c r="D239" s="74"/>
      <c r="E239" s="74"/>
      <c r="F239" s="74"/>
      <c r="G239" s="157"/>
      <c r="H239" s="208">
        <f t="shared" si="11"/>
        <v>0</v>
      </c>
      <c r="I239" s="74">
        <v>0</v>
      </c>
      <c r="J239" s="74"/>
      <c r="K239" s="74"/>
      <c r="L239" s="158"/>
      <c r="M239" s="156"/>
    </row>
    <row r="240" spans="1:13" ht="14.25" customHeight="1" x14ac:dyDescent="0.25">
      <c r="A240" s="44">
        <v>6253</v>
      </c>
      <c r="B240" s="71" t="s">
        <v>248</v>
      </c>
      <c r="C240" s="201">
        <f t="shared" si="12"/>
        <v>0</v>
      </c>
      <c r="D240" s="74"/>
      <c r="E240" s="74"/>
      <c r="F240" s="74"/>
      <c r="G240" s="157"/>
      <c r="H240" s="208">
        <f t="shared" si="11"/>
        <v>0</v>
      </c>
      <c r="I240" s="74">
        <v>0</v>
      </c>
      <c r="J240" s="74"/>
      <c r="K240" s="74"/>
      <c r="L240" s="158"/>
      <c r="M240" s="156"/>
    </row>
    <row r="241" spans="1:13" ht="24" x14ac:dyDescent="0.25">
      <c r="A241" s="44">
        <v>6254</v>
      </c>
      <c r="B241" s="71" t="s">
        <v>249</v>
      </c>
      <c r="C241" s="201">
        <f t="shared" si="12"/>
        <v>0</v>
      </c>
      <c r="D241" s="74"/>
      <c r="E241" s="74"/>
      <c r="F241" s="74"/>
      <c r="G241" s="157"/>
      <c r="H241" s="208">
        <f t="shared" si="11"/>
        <v>0</v>
      </c>
      <c r="I241" s="74">
        <v>0</v>
      </c>
      <c r="J241" s="74"/>
      <c r="K241" s="74"/>
      <c r="L241" s="158"/>
      <c r="M241" s="156"/>
    </row>
    <row r="242" spans="1:13" ht="24" x14ac:dyDescent="0.25">
      <c r="A242" s="44">
        <v>6255</v>
      </c>
      <c r="B242" s="71" t="s">
        <v>250</v>
      </c>
      <c r="C242" s="201">
        <f t="shared" si="12"/>
        <v>0</v>
      </c>
      <c r="D242" s="74"/>
      <c r="E242" s="74"/>
      <c r="F242" s="74"/>
      <c r="G242" s="157"/>
      <c r="H242" s="208">
        <f t="shared" si="11"/>
        <v>0</v>
      </c>
      <c r="I242" s="74">
        <v>0</v>
      </c>
      <c r="J242" s="74"/>
      <c r="K242" s="74"/>
      <c r="L242" s="158"/>
      <c r="M242" s="156"/>
    </row>
    <row r="243" spans="1:13" x14ac:dyDescent="0.25">
      <c r="A243" s="44">
        <v>6259</v>
      </c>
      <c r="B243" s="71" t="s">
        <v>251</v>
      </c>
      <c r="C243" s="201">
        <f t="shared" si="12"/>
        <v>0</v>
      </c>
      <c r="D243" s="74"/>
      <c r="E243" s="74"/>
      <c r="F243" s="74"/>
      <c r="G243" s="157"/>
      <c r="H243" s="208">
        <f t="shared" si="11"/>
        <v>0</v>
      </c>
      <c r="I243" s="74">
        <v>0</v>
      </c>
      <c r="J243" s="74"/>
      <c r="K243" s="74"/>
      <c r="L243" s="158"/>
      <c r="M243" s="156"/>
    </row>
    <row r="244" spans="1:13" ht="24" x14ac:dyDescent="0.25">
      <c r="A244" s="159">
        <v>6260</v>
      </c>
      <c r="B244" s="71" t="s">
        <v>252</v>
      </c>
      <c r="C244" s="201">
        <f t="shared" si="12"/>
        <v>0</v>
      </c>
      <c r="D244" s="74"/>
      <c r="E244" s="74"/>
      <c r="F244" s="74"/>
      <c r="G244" s="157"/>
      <c r="H244" s="208">
        <f t="shared" si="11"/>
        <v>0</v>
      </c>
      <c r="I244" s="74">
        <v>0</v>
      </c>
      <c r="J244" s="74"/>
      <c r="K244" s="74"/>
      <c r="L244" s="158"/>
      <c r="M244" s="156"/>
    </row>
    <row r="245" spans="1:13" x14ac:dyDescent="0.25">
      <c r="A245" s="159">
        <v>6270</v>
      </c>
      <c r="B245" s="71" t="s">
        <v>253</v>
      </c>
      <c r="C245" s="201">
        <f t="shared" si="12"/>
        <v>0</v>
      </c>
      <c r="D245" s="74"/>
      <c r="E245" s="74"/>
      <c r="F245" s="74"/>
      <c r="G245" s="157"/>
      <c r="H245" s="208">
        <f t="shared" si="11"/>
        <v>0</v>
      </c>
      <c r="I245" s="74">
        <v>0</v>
      </c>
      <c r="J245" s="74"/>
      <c r="K245" s="74"/>
      <c r="L245" s="158"/>
      <c r="M245" s="156"/>
    </row>
    <row r="246" spans="1:13" ht="24" x14ac:dyDescent="0.25">
      <c r="A246" s="168">
        <v>6290</v>
      </c>
      <c r="B246" s="65" t="s">
        <v>254</v>
      </c>
      <c r="C246" s="209">
        <f t="shared" si="12"/>
        <v>0</v>
      </c>
      <c r="D246" s="169">
        <f>SUM(D247:D250)</f>
        <v>0</v>
      </c>
      <c r="E246" s="169">
        <f>SUM(E247:E250)</f>
        <v>0</v>
      </c>
      <c r="F246" s="169">
        <f>SUM(F247:F250)</f>
        <v>0</v>
      </c>
      <c r="G246" s="210">
        <f>SUM(G247:G250)</f>
        <v>0</v>
      </c>
      <c r="H246" s="209">
        <f t="shared" si="11"/>
        <v>0</v>
      </c>
      <c r="I246" s="169">
        <f>SUM(I247:I250)</f>
        <v>0</v>
      </c>
      <c r="J246" s="169">
        <f>SUM(J247:J250)</f>
        <v>0</v>
      </c>
      <c r="K246" s="169">
        <f>SUM(K247:K250)</f>
        <v>0</v>
      </c>
      <c r="L246" s="186">
        <f>SUM(L247:L250)</f>
        <v>0</v>
      </c>
    </row>
    <row r="247" spans="1:13" x14ac:dyDescent="0.25">
      <c r="A247" s="44">
        <v>6291</v>
      </c>
      <c r="B247" s="71" t="s">
        <v>255</v>
      </c>
      <c r="C247" s="201">
        <f t="shared" si="12"/>
        <v>0</v>
      </c>
      <c r="D247" s="74"/>
      <c r="E247" s="74"/>
      <c r="F247" s="74"/>
      <c r="G247" s="211"/>
      <c r="H247" s="201">
        <f t="shared" si="11"/>
        <v>0</v>
      </c>
      <c r="I247" s="74">
        <v>0</v>
      </c>
      <c r="J247" s="74"/>
      <c r="K247" s="74"/>
      <c r="L247" s="158"/>
      <c r="M247" s="156"/>
    </row>
    <row r="248" spans="1:13" x14ac:dyDescent="0.25">
      <c r="A248" s="44">
        <v>6292</v>
      </c>
      <c r="B248" s="71" t="s">
        <v>256</v>
      </c>
      <c r="C248" s="201">
        <f t="shared" si="12"/>
        <v>0</v>
      </c>
      <c r="D248" s="74"/>
      <c r="E248" s="74"/>
      <c r="F248" s="74"/>
      <c r="G248" s="211"/>
      <c r="H248" s="201">
        <f t="shared" si="11"/>
        <v>0</v>
      </c>
      <c r="I248" s="74">
        <v>0</v>
      </c>
      <c r="J248" s="74"/>
      <c r="K248" s="74"/>
      <c r="L248" s="158"/>
      <c r="M248" s="156"/>
    </row>
    <row r="249" spans="1:13" ht="72" x14ac:dyDescent="0.25">
      <c r="A249" s="44">
        <v>6296</v>
      </c>
      <c r="B249" s="71" t="s">
        <v>257</v>
      </c>
      <c r="C249" s="201">
        <f t="shared" si="12"/>
        <v>0</v>
      </c>
      <c r="D249" s="74"/>
      <c r="E249" s="74"/>
      <c r="F249" s="74"/>
      <c r="G249" s="211"/>
      <c r="H249" s="201">
        <f t="shared" si="11"/>
        <v>0</v>
      </c>
      <c r="I249" s="74">
        <v>0</v>
      </c>
      <c r="J249" s="74"/>
      <c r="K249" s="74"/>
      <c r="L249" s="158"/>
      <c r="M249" s="156"/>
    </row>
    <row r="250" spans="1:13" ht="39.75" customHeight="1" x14ac:dyDescent="0.25">
      <c r="A250" s="44">
        <v>6299</v>
      </c>
      <c r="B250" s="71" t="s">
        <v>258</v>
      </c>
      <c r="C250" s="201">
        <f t="shared" si="12"/>
        <v>0</v>
      </c>
      <c r="D250" s="74"/>
      <c r="E250" s="74"/>
      <c r="F250" s="74"/>
      <c r="G250" s="211"/>
      <c r="H250" s="201">
        <f t="shared" si="11"/>
        <v>0</v>
      </c>
      <c r="I250" s="74">
        <v>0</v>
      </c>
      <c r="J250" s="74"/>
      <c r="K250" s="74"/>
      <c r="L250" s="158"/>
      <c r="M250" s="156"/>
    </row>
    <row r="251" spans="1:13" x14ac:dyDescent="0.25">
      <c r="A251" s="56">
        <v>6300</v>
      </c>
      <c r="B251" s="147" t="s">
        <v>259</v>
      </c>
      <c r="C251" s="184">
        <f t="shared" si="12"/>
        <v>0</v>
      </c>
      <c r="D251" s="63">
        <f>SUM(D252,D257,D258)</f>
        <v>0</v>
      </c>
      <c r="E251" s="63">
        <f>SUM(E252,E257,E258)</f>
        <v>0</v>
      </c>
      <c r="F251" s="63">
        <f>SUM(F252,F257,F258)</f>
        <v>0</v>
      </c>
      <c r="G251" s="63">
        <f>SUM(G252,G257,G258)</f>
        <v>0</v>
      </c>
      <c r="H251" s="57">
        <f t="shared" si="11"/>
        <v>0</v>
      </c>
      <c r="I251" s="63">
        <f>SUM(I252,I257,I258)</f>
        <v>0</v>
      </c>
      <c r="J251" s="63">
        <f>SUM(J252,J257,J258)</f>
        <v>0</v>
      </c>
      <c r="K251" s="63">
        <f>SUM(K252,K257,K258)</f>
        <v>0</v>
      </c>
      <c r="L251" s="172">
        <f>SUM(L252,L257,L258)</f>
        <v>0</v>
      </c>
    </row>
    <row r="252" spans="1:13" ht="24" x14ac:dyDescent="0.25">
      <c r="A252" s="168">
        <v>6320</v>
      </c>
      <c r="B252" s="65" t="s">
        <v>260</v>
      </c>
      <c r="C252" s="209">
        <f t="shared" si="12"/>
        <v>0</v>
      </c>
      <c r="D252" s="169">
        <f>SUM(D253:D256)</f>
        <v>0</v>
      </c>
      <c r="E252" s="169">
        <f>SUM(E253:E256)</f>
        <v>0</v>
      </c>
      <c r="F252" s="169">
        <f>SUM(F253:F256)</f>
        <v>0</v>
      </c>
      <c r="G252" s="212">
        <f>SUM(G253:G256)</f>
        <v>0</v>
      </c>
      <c r="H252" s="209">
        <f t="shared" si="11"/>
        <v>0</v>
      </c>
      <c r="I252" s="169">
        <f>SUM(I253:I256)</f>
        <v>0</v>
      </c>
      <c r="J252" s="169">
        <f>SUM(J253:J256)</f>
        <v>0</v>
      </c>
      <c r="K252" s="169">
        <f>SUM(K253:K256)</f>
        <v>0</v>
      </c>
      <c r="L252" s="213">
        <f>SUM(L253:L256)</f>
        <v>0</v>
      </c>
    </row>
    <row r="253" spans="1:13" x14ac:dyDescent="0.25">
      <c r="A253" s="44">
        <v>6322</v>
      </c>
      <c r="B253" s="71" t="s">
        <v>261</v>
      </c>
      <c r="C253" s="201">
        <f t="shared" si="12"/>
        <v>0</v>
      </c>
      <c r="D253" s="74"/>
      <c r="E253" s="74"/>
      <c r="F253" s="74"/>
      <c r="G253" s="211"/>
      <c r="H253" s="201">
        <f t="shared" si="11"/>
        <v>0</v>
      </c>
      <c r="I253" s="74">
        <v>0</v>
      </c>
      <c r="J253" s="74"/>
      <c r="K253" s="74"/>
      <c r="L253" s="158"/>
      <c r="M253" s="156"/>
    </row>
    <row r="254" spans="1:13" ht="24" x14ac:dyDescent="0.25">
      <c r="A254" s="44">
        <v>6323</v>
      </c>
      <c r="B254" s="71" t="s">
        <v>262</v>
      </c>
      <c r="C254" s="201">
        <f t="shared" si="12"/>
        <v>0</v>
      </c>
      <c r="D254" s="74"/>
      <c r="E254" s="74"/>
      <c r="F254" s="74"/>
      <c r="G254" s="211"/>
      <c r="H254" s="201">
        <f t="shared" si="11"/>
        <v>0</v>
      </c>
      <c r="I254" s="74">
        <v>0</v>
      </c>
      <c r="J254" s="74"/>
      <c r="K254" s="74"/>
      <c r="L254" s="158"/>
      <c r="M254" s="156"/>
    </row>
    <row r="255" spans="1:13" ht="24" x14ac:dyDescent="0.25">
      <c r="A255" s="44">
        <v>6324</v>
      </c>
      <c r="B255" s="71" t="s">
        <v>263</v>
      </c>
      <c r="C255" s="201">
        <f t="shared" si="12"/>
        <v>0</v>
      </c>
      <c r="D255" s="74"/>
      <c r="E255" s="74"/>
      <c r="F255" s="74"/>
      <c r="G255" s="211"/>
      <c r="H255" s="201">
        <f t="shared" si="11"/>
        <v>0</v>
      </c>
      <c r="I255" s="74">
        <v>0</v>
      </c>
      <c r="J255" s="74"/>
      <c r="K255" s="74"/>
      <c r="L255" s="158"/>
      <c r="M255" s="156"/>
    </row>
    <row r="256" spans="1:13" x14ac:dyDescent="0.25">
      <c r="A256" s="38">
        <v>6329</v>
      </c>
      <c r="B256" s="65" t="s">
        <v>264</v>
      </c>
      <c r="C256" s="205">
        <f t="shared" si="12"/>
        <v>0</v>
      </c>
      <c r="D256" s="68"/>
      <c r="E256" s="68"/>
      <c r="F256" s="68"/>
      <c r="G256" s="214"/>
      <c r="H256" s="205">
        <f t="shared" si="11"/>
        <v>0</v>
      </c>
      <c r="I256" s="68">
        <v>0</v>
      </c>
      <c r="J256" s="68"/>
      <c r="K256" s="68"/>
      <c r="L256" s="155"/>
      <c r="M256" s="156"/>
    </row>
    <row r="257" spans="1:13" ht="24" x14ac:dyDescent="0.25">
      <c r="A257" s="215">
        <v>6330</v>
      </c>
      <c r="B257" s="216" t="s">
        <v>265</v>
      </c>
      <c r="C257" s="209">
        <f t="shared" ref="C257:C285" si="13">SUM(D257:G257)</f>
        <v>0</v>
      </c>
      <c r="D257" s="189"/>
      <c r="E257" s="189"/>
      <c r="F257" s="189"/>
      <c r="G257" s="211"/>
      <c r="H257" s="209">
        <f t="shared" ref="H257:H285" si="14">SUM(I257:L257)</f>
        <v>0</v>
      </c>
      <c r="I257" s="189">
        <v>0</v>
      </c>
      <c r="J257" s="189"/>
      <c r="K257" s="189"/>
      <c r="L257" s="191"/>
      <c r="M257" s="156"/>
    </row>
    <row r="258" spans="1:13" x14ac:dyDescent="0.25">
      <c r="A258" s="159">
        <v>6360</v>
      </c>
      <c r="B258" s="71" t="s">
        <v>266</v>
      </c>
      <c r="C258" s="201">
        <f t="shared" si="13"/>
        <v>0</v>
      </c>
      <c r="D258" s="74"/>
      <c r="E258" s="74"/>
      <c r="F258" s="74"/>
      <c r="G258" s="157"/>
      <c r="H258" s="208">
        <f t="shared" si="14"/>
        <v>0</v>
      </c>
      <c r="I258" s="74">
        <v>0</v>
      </c>
      <c r="J258" s="74"/>
      <c r="K258" s="74"/>
      <c r="L258" s="158"/>
      <c r="M258" s="156"/>
    </row>
    <row r="259" spans="1:13" ht="36" x14ac:dyDescent="0.25">
      <c r="A259" s="56">
        <v>6400</v>
      </c>
      <c r="B259" s="147" t="s">
        <v>267</v>
      </c>
      <c r="C259" s="184">
        <f t="shared" si="13"/>
        <v>0</v>
      </c>
      <c r="D259" s="63">
        <f>SUM(D260,D264)</f>
        <v>0</v>
      </c>
      <c r="E259" s="63">
        <f>SUM(E260,E264)</f>
        <v>0</v>
      </c>
      <c r="F259" s="63">
        <f>SUM(F260,F264)</f>
        <v>0</v>
      </c>
      <c r="G259" s="63">
        <f>SUM(G260,G264)</f>
        <v>0</v>
      </c>
      <c r="H259" s="57">
        <f t="shared" si="14"/>
        <v>0</v>
      </c>
      <c r="I259" s="63">
        <f>SUM(I260,I264)</f>
        <v>0</v>
      </c>
      <c r="J259" s="63">
        <f>SUM(J260,J264)</f>
        <v>0</v>
      </c>
      <c r="K259" s="63">
        <f>SUM(K260,K264)</f>
        <v>0</v>
      </c>
      <c r="L259" s="172">
        <f>SUM(L260,L264)</f>
        <v>0</v>
      </c>
    </row>
    <row r="260" spans="1:13" ht="24" x14ac:dyDescent="0.25">
      <c r="A260" s="168">
        <v>6410</v>
      </c>
      <c r="B260" s="65" t="s">
        <v>268</v>
      </c>
      <c r="C260" s="205">
        <f t="shared" si="13"/>
        <v>0</v>
      </c>
      <c r="D260" s="169">
        <f>SUM(D261:D263)</f>
        <v>0</v>
      </c>
      <c r="E260" s="169">
        <f>SUM(E261:E263)</f>
        <v>0</v>
      </c>
      <c r="F260" s="169">
        <f>SUM(F261:F263)</f>
        <v>0</v>
      </c>
      <c r="G260" s="217">
        <f>SUM(G261:G263)</f>
        <v>0</v>
      </c>
      <c r="H260" s="205">
        <f t="shared" si="14"/>
        <v>0</v>
      </c>
      <c r="I260" s="169">
        <f>SUM(I261:I263)</f>
        <v>0</v>
      </c>
      <c r="J260" s="169">
        <f>SUM(J261:J263)</f>
        <v>0</v>
      </c>
      <c r="K260" s="169">
        <f>SUM(K261:K263)</f>
        <v>0</v>
      </c>
      <c r="L260" s="180">
        <f>SUM(L261:L263)</f>
        <v>0</v>
      </c>
    </row>
    <row r="261" spans="1:13" x14ac:dyDescent="0.25">
      <c r="A261" s="44">
        <v>6411</v>
      </c>
      <c r="B261" s="174" t="s">
        <v>269</v>
      </c>
      <c r="C261" s="201">
        <f t="shared" si="13"/>
        <v>0</v>
      </c>
      <c r="D261" s="74"/>
      <c r="E261" s="74"/>
      <c r="F261" s="74"/>
      <c r="G261" s="157"/>
      <c r="H261" s="208">
        <f t="shared" si="14"/>
        <v>0</v>
      </c>
      <c r="I261" s="74">
        <v>0</v>
      </c>
      <c r="J261" s="74"/>
      <c r="K261" s="74"/>
      <c r="L261" s="158"/>
      <c r="M261" s="156"/>
    </row>
    <row r="262" spans="1:13" ht="36" x14ac:dyDescent="0.25">
      <c r="A262" s="44">
        <v>6412</v>
      </c>
      <c r="B262" s="71" t="s">
        <v>270</v>
      </c>
      <c r="C262" s="201">
        <f t="shared" si="13"/>
        <v>0</v>
      </c>
      <c r="D262" s="74"/>
      <c r="E262" s="74"/>
      <c r="F262" s="74"/>
      <c r="G262" s="157"/>
      <c r="H262" s="208">
        <f t="shared" si="14"/>
        <v>0</v>
      </c>
      <c r="I262" s="74">
        <v>0</v>
      </c>
      <c r="J262" s="74"/>
      <c r="K262" s="74"/>
      <c r="L262" s="158"/>
      <c r="M262" s="156"/>
    </row>
    <row r="263" spans="1:13" ht="36" x14ac:dyDescent="0.25">
      <c r="A263" s="44">
        <v>6419</v>
      </c>
      <c r="B263" s="71" t="s">
        <v>271</v>
      </c>
      <c r="C263" s="201">
        <f t="shared" si="13"/>
        <v>0</v>
      </c>
      <c r="D263" s="74"/>
      <c r="E263" s="74"/>
      <c r="F263" s="74"/>
      <c r="G263" s="157"/>
      <c r="H263" s="208">
        <f t="shared" si="14"/>
        <v>0</v>
      </c>
      <c r="I263" s="74">
        <v>0</v>
      </c>
      <c r="J263" s="74"/>
      <c r="K263" s="74"/>
      <c r="L263" s="158"/>
      <c r="M263" s="156"/>
    </row>
    <row r="264" spans="1:13" ht="36" x14ac:dyDescent="0.25">
      <c r="A264" s="159">
        <v>6420</v>
      </c>
      <c r="B264" s="71" t="s">
        <v>272</v>
      </c>
      <c r="C264" s="201">
        <f t="shared" si="13"/>
        <v>0</v>
      </c>
      <c r="D264" s="160">
        <f>SUM(D265:D268)</f>
        <v>0</v>
      </c>
      <c r="E264" s="160">
        <f>SUM(E265:E268)</f>
        <v>0</v>
      </c>
      <c r="F264" s="160">
        <f>SUM(F265:F268)</f>
        <v>0</v>
      </c>
      <c r="G264" s="218">
        <f>SUM(G265:G268)</f>
        <v>0</v>
      </c>
      <c r="H264" s="201">
        <f t="shared" si="14"/>
        <v>0</v>
      </c>
      <c r="I264" s="160">
        <f>SUM(I265:I268)</f>
        <v>0</v>
      </c>
      <c r="J264" s="160">
        <f>SUM(J265:J268)</f>
        <v>0</v>
      </c>
      <c r="K264" s="160">
        <f>SUM(K265:K268)</f>
        <v>0</v>
      </c>
      <c r="L264" s="176">
        <f>SUM(L265:L268)</f>
        <v>0</v>
      </c>
    </row>
    <row r="265" spans="1:13" x14ac:dyDescent="0.25">
      <c r="A265" s="44">
        <v>6421</v>
      </c>
      <c r="B265" s="71" t="s">
        <v>273</v>
      </c>
      <c r="C265" s="201">
        <f t="shared" si="13"/>
        <v>0</v>
      </c>
      <c r="D265" s="74"/>
      <c r="E265" s="74"/>
      <c r="F265" s="74"/>
      <c r="G265" s="157"/>
      <c r="H265" s="208">
        <f t="shared" si="14"/>
        <v>0</v>
      </c>
      <c r="I265" s="74">
        <v>0</v>
      </c>
      <c r="J265" s="74"/>
      <c r="K265" s="74"/>
      <c r="L265" s="158"/>
      <c r="M265" s="156"/>
    </row>
    <row r="266" spans="1:13" x14ac:dyDescent="0.25">
      <c r="A266" s="44">
        <v>6422</v>
      </c>
      <c r="B266" s="71" t="s">
        <v>274</v>
      </c>
      <c r="C266" s="201">
        <f t="shared" si="13"/>
        <v>0</v>
      </c>
      <c r="D266" s="74"/>
      <c r="E266" s="74"/>
      <c r="F266" s="74"/>
      <c r="G266" s="157"/>
      <c r="H266" s="208">
        <f t="shared" si="14"/>
        <v>0</v>
      </c>
      <c r="I266" s="74">
        <v>0</v>
      </c>
      <c r="J266" s="74"/>
      <c r="K266" s="74"/>
      <c r="L266" s="158"/>
      <c r="M266" s="156"/>
    </row>
    <row r="267" spans="1:13" ht="13.5" customHeight="1" x14ac:dyDescent="0.25">
      <c r="A267" s="44">
        <v>6423</v>
      </c>
      <c r="B267" s="71" t="s">
        <v>275</v>
      </c>
      <c r="C267" s="201">
        <f t="shared" si="13"/>
        <v>0</v>
      </c>
      <c r="D267" s="74"/>
      <c r="E267" s="74"/>
      <c r="F267" s="74"/>
      <c r="G267" s="157"/>
      <c r="H267" s="208">
        <f t="shared" si="14"/>
        <v>0</v>
      </c>
      <c r="I267" s="74">
        <v>0</v>
      </c>
      <c r="J267" s="74"/>
      <c r="K267" s="74"/>
      <c r="L267" s="158"/>
      <c r="M267" s="156"/>
    </row>
    <row r="268" spans="1:13" ht="36" x14ac:dyDescent="0.25">
      <c r="A268" s="44">
        <v>6424</v>
      </c>
      <c r="B268" s="71" t="s">
        <v>276</v>
      </c>
      <c r="C268" s="201">
        <f t="shared" si="13"/>
        <v>0</v>
      </c>
      <c r="D268" s="74"/>
      <c r="E268" s="74"/>
      <c r="F268" s="74"/>
      <c r="G268" s="157"/>
      <c r="H268" s="208">
        <f t="shared" si="14"/>
        <v>0</v>
      </c>
      <c r="I268" s="74">
        <v>0</v>
      </c>
      <c r="J268" s="74"/>
      <c r="K268" s="74"/>
      <c r="L268" s="158"/>
      <c r="M268" s="219"/>
    </row>
    <row r="269" spans="1:13" ht="36" x14ac:dyDescent="0.25">
      <c r="A269" s="220">
        <v>7000</v>
      </c>
      <c r="B269" s="220" t="s">
        <v>277</v>
      </c>
      <c r="C269" s="221">
        <f t="shared" si="13"/>
        <v>0</v>
      </c>
      <c r="D269" s="222">
        <f>SUM(D270,D281)</f>
        <v>0</v>
      </c>
      <c r="E269" s="222">
        <f>SUM(E270,E281)</f>
        <v>0</v>
      </c>
      <c r="F269" s="222">
        <f>SUM(F270,F281)</f>
        <v>0</v>
      </c>
      <c r="G269" s="222">
        <f>SUM(G270,G281)</f>
        <v>0</v>
      </c>
      <c r="H269" s="223">
        <f t="shared" si="14"/>
        <v>0</v>
      </c>
      <c r="I269" s="222">
        <f>SUM(I270,I281)</f>
        <v>0</v>
      </c>
      <c r="J269" s="222">
        <f>SUM(J270,J281)</f>
        <v>0</v>
      </c>
      <c r="K269" s="222">
        <f>SUM(K270,K281)</f>
        <v>0</v>
      </c>
      <c r="L269" s="224">
        <f>SUM(L270,L281)</f>
        <v>0</v>
      </c>
    </row>
    <row r="270" spans="1:13" ht="24" x14ac:dyDescent="0.25">
      <c r="A270" s="56">
        <v>7200</v>
      </c>
      <c r="B270" s="147" t="s">
        <v>278</v>
      </c>
      <c r="C270" s="184">
        <f t="shared" si="13"/>
        <v>0</v>
      </c>
      <c r="D270" s="63">
        <f>SUM(D271,D272,D275,D276,D280)</f>
        <v>0</v>
      </c>
      <c r="E270" s="63">
        <f>SUM(E271,E272,E275,E276,E280)</f>
        <v>0</v>
      </c>
      <c r="F270" s="63">
        <f>SUM(F271,F272,F275,F276,F280)</f>
        <v>0</v>
      </c>
      <c r="G270" s="63">
        <f>SUM(G271,G272,G275,G276,G280)</f>
        <v>0</v>
      </c>
      <c r="H270" s="57">
        <f t="shared" si="14"/>
        <v>0</v>
      </c>
      <c r="I270" s="63">
        <f>SUM(I271,I272,I275,I276,I280)</f>
        <v>0</v>
      </c>
      <c r="J270" s="63">
        <f>SUM(J271,J272,J275,J276,J280)</f>
        <v>0</v>
      </c>
      <c r="K270" s="63">
        <f>SUM(K271,K272,K275,K276,K280)</f>
        <v>0</v>
      </c>
      <c r="L270" s="149">
        <f>SUM(L271,L272,L275,L276,L280)</f>
        <v>0</v>
      </c>
    </row>
    <row r="271" spans="1:13" ht="24" x14ac:dyDescent="0.25">
      <c r="A271" s="168">
        <v>7210</v>
      </c>
      <c r="B271" s="65" t="s">
        <v>279</v>
      </c>
      <c r="C271" s="205">
        <f t="shared" si="13"/>
        <v>0</v>
      </c>
      <c r="D271" s="68"/>
      <c r="E271" s="68"/>
      <c r="F271" s="68"/>
      <c r="G271" s="154"/>
      <c r="H271" s="66">
        <f t="shared" si="14"/>
        <v>0</v>
      </c>
      <c r="I271" s="68">
        <v>0</v>
      </c>
      <c r="J271" s="68"/>
      <c r="K271" s="68"/>
      <c r="L271" s="155"/>
      <c r="M271" s="156"/>
    </row>
    <row r="272" spans="1:13" s="225" customFormat="1" ht="36" x14ac:dyDescent="0.25">
      <c r="A272" s="159">
        <v>7220</v>
      </c>
      <c r="B272" s="71" t="s">
        <v>280</v>
      </c>
      <c r="C272" s="201">
        <f t="shared" si="13"/>
        <v>0</v>
      </c>
      <c r="D272" s="160">
        <f>SUM(D273:D274)</f>
        <v>0</v>
      </c>
      <c r="E272" s="160">
        <f>SUM(E273:E274)</f>
        <v>0</v>
      </c>
      <c r="F272" s="160">
        <f>SUM(F273:F274)</f>
        <v>0</v>
      </c>
      <c r="G272" s="160">
        <f>SUM(G273:G274)</f>
        <v>0</v>
      </c>
      <c r="H272" s="72">
        <f t="shared" si="14"/>
        <v>0</v>
      </c>
      <c r="I272" s="160">
        <f>SUM(I273:I274)</f>
        <v>0</v>
      </c>
      <c r="J272" s="160">
        <f>SUM(J273:J274)</f>
        <v>0</v>
      </c>
      <c r="K272" s="160">
        <f>SUM(K273:K274)</f>
        <v>0</v>
      </c>
      <c r="L272" s="162">
        <f>SUM(L273:L274)</f>
        <v>0</v>
      </c>
    </row>
    <row r="273" spans="1:13" s="225" customFormat="1" ht="36" x14ac:dyDescent="0.25">
      <c r="A273" s="44">
        <v>7221</v>
      </c>
      <c r="B273" s="71" t="s">
        <v>281</v>
      </c>
      <c r="C273" s="201">
        <f t="shared" si="13"/>
        <v>0</v>
      </c>
      <c r="D273" s="74"/>
      <c r="E273" s="74"/>
      <c r="F273" s="74"/>
      <c r="G273" s="157"/>
      <c r="H273" s="72">
        <f t="shared" si="14"/>
        <v>0</v>
      </c>
      <c r="I273" s="74">
        <v>0</v>
      </c>
      <c r="J273" s="74"/>
      <c r="K273" s="74"/>
      <c r="L273" s="158"/>
      <c r="M273" s="219"/>
    </row>
    <row r="274" spans="1:13" s="225" customFormat="1" ht="36" x14ac:dyDescent="0.25">
      <c r="A274" s="44">
        <v>7222</v>
      </c>
      <c r="B274" s="71" t="s">
        <v>282</v>
      </c>
      <c r="C274" s="201">
        <f t="shared" si="13"/>
        <v>0</v>
      </c>
      <c r="D274" s="74"/>
      <c r="E274" s="74"/>
      <c r="F274" s="74"/>
      <c r="G274" s="157"/>
      <c r="H274" s="72">
        <f t="shared" si="14"/>
        <v>0</v>
      </c>
      <c r="I274" s="74">
        <v>0</v>
      </c>
      <c r="J274" s="74"/>
      <c r="K274" s="74"/>
      <c r="L274" s="158"/>
      <c r="M274" s="219"/>
    </row>
    <row r="275" spans="1:13" ht="24" x14ac:dyDescent="0.25">
      <c r="A275" s="159">
        <v>7230</v>
      </c>
      <c r="B275" s="71" t="s">
        <v>283</v>
      </c>
      <c r="C275" s="201">
        <f t="shared" si="13"/>
        <v>0</v>
      </c>
      <c r="D275" s="74"/>
      <c r="E275" s="74"/>
      <c r="F275" s="74"/>
      <c r="G275" s="157"/>
      <c r="H275" s="72">
        <f t="shared" si="14"/>
        <v>0</v>
      </c>
      <c r="I275" s="74">
        <v>0</v>
      </c>
      <c r="J275" s="74"/>
      <c r="K275" s="74"/>
      <c r="L275" s="158"/>
      <c r="M275" s="156"/>
    </row>
    <row r="276" spans="1:13" ht="24" x14ac:dyDescent="0.25">
      <c r="A276" s="159">
        <v>7240</v>
      </c>
      <c r="B276" s="71" t="s">
        <v>284</v>
      </c>
      <c r="C276" s="201">
        <f t="shared" si="13"/>
        <v>0</v>
      </c>
      <c r="D276" s="160">
        <f>SUM(D277:D279)</f>
        <v>0</v>
      </c>
      <c r="E276" s="160">
        <f>SUM(E277:E279)</f>
        <v>0</v>
      </c>
      <c r="F276" s="160">
        <f>SUM(F277:F279)</f>
        <v>0</v>
      </c>
      <c r="G276" s="161">
        <f>SUM(G277:G279)</f>
        <v>0</v>
      </c>
      <c r="H276" s="72">
        <f t="shared" si="14"/>
        <v>0</v>
      </c>
      <c r="I276" s="160">
        <f>SUM(I277:I279)</f>
        <v>0</v>
      </c>
      <c r="J276" s="160">
        <f>SUM(J277:J279)</f>
        <v>0</v>
      </c>
      <c r="K276" s="160">
        <f>SUM(K277:K279)</f>
        <v>0</v>
      </c>
      <c r="L276" s="162">
        <f>SUM(L277:L279)</f>
        <v>0</v>
      </c>
    </row>
    <row r="277" spans="1:13" ht="48" x14ac:dyDescent="0.25">
      <c r="A277" s="44">
        <v>7245</v>
      </c>
      <c r="B277" s="71" t="s">
        <v>285</v>
      </c>
      <c r="C277" s="201">
        <f t="shared" si="13"/>
        <v>0</v>
      </c>
      <c r="D277" s="74"/>
      <c r="E277" s="74"/>
      <c r="F277" s="74"/>
      <c r="G277" s="157"/>
      <c r="H277" s="72">
        <f t="shared" si="14"/>
        <v>0</v>
      </c>
      <c r="I277" s="74">
        <v>0</v>
      </c>
      <c r="J277" s="74"/>
      <c r="K277" s="74"/>
      <c r="L277" s="158"/>
      <c r="M277" s="156"/>
    </row>
    <row r="278" spans="1:13" ht="84.75" customHeight="1" x14ac:dyDescent="0.25">
      <c r="A278" s="44">
        <v>7246</v>
      </c>
      <c r="B278" s="71" t="s">
        <v>286</v>
      </c>
      <c r="C278" s="201">
        <f t="shared" si="13"/>
        <v>0</v>
      </c>
      <c r="D278" s="74"/>
      <c r="E278" s="74"/>
      <c r="F278" s="74"/>
      <c r="G278" s="157"/>
      <c r="H278" s="72">
        <f t="shared" si="14"/>
        <v>0</v>
      </c>
      <c r="I278" s="74">
        <v>0</v>
      </c>
      <c r="J278" s="74"/>
      <c r="K278" s="74"/>
      <c r="L278" s="158"/>
      <c r="M278" s="156"/>
    </row>
    <row r="279" spans="1:13" ht="36" x14ac:dyDescent="0.25">
      <c r="A279" s="44">
        <v>7247</v>
      </c>
      <c r="B279" s="71" t="s">
        <v>287</v>
      </c>
      <c r="C279" s="201">
        <f t="shared" si="13"/>
        <v>0</v>
      </c>
      <c r="D279" s="74"/>
      <c r="E279" s="74"/>
      <c r="F279" s="74"/>
      <c r="G279" s="157"/>
      <c r="H279" s="72">
        <f t="shared" si="14"/>
        <v>0</v>
      </c>
      <c r="I279" s="74">
        <v>0</v>
      </c>
      <c r="J279" s="74"/>
      <c r="K279" s="74"/>
      <c r="L279" s="158"/>
      <c r="M279" s="156"/>
    </row>
    <row r="280" spans="1:13" ht="24" x14ac:dyDescent="0.25">
      <c r="A280" s="168">
        <v>7260</v>
      </c>
      <c r="B280" s="65" t="s">
        <v>288</v>
      </c>
      <c r="C280" s="205">
        <f t="shared" si="13"/>
        <v>0</v>
      </c>
      <c r="D280" s="68"/>
      <c r="E280" s="68"/>
      <c r="F280" s="68"/>
      <c r="G280" s="154"/>
      <c r="H280" s="66">
        <f t="shared" si="14"/>
        <v>0</v>
      </c>
      <c r="I280" s="68">
        <v>0</v>
      </c>
      <c r="J280" s="68"/>
      <c r="K280" s="68"/>
      <c r="L280" s="155"/>
      <c r="M280" s="156"/>
    </row>
    <row r="281" spans="1:13" x14ac:dyDescent="0.25">
      <c r="A281" s="108">
        <v>7700</v>
      </c>
      <c r="B281" s="85" t="s">
        <v>289</v>
      </c>
      <c r="C281" s="86">
        <f t="shared" si="13"/>
        <v>0</v>
      </c>
      <c r="D281" s="226">
        <f>D282</f>
        <v>0</v>
      </c>
      <c r="E281" s="226">
        <f>E282</f>
        <v>0</v>
      </c>
      <c r="F281" s="226">
        <f>F282</f>
        <v>0</v>
      </c>
      <c r="G281" s="227">
        <f>G282</f>
        <v>0</v>
      </c>
      <c r="H281" s="86">
        <f t="shared" si="14"/>
        <v>0</v>
      </c>
      <c r="I281" s="226">
        <f>I282</f>
        <v>0</v>
      </c>
      <c r="J281" s="226">
        <f>J282</f>
        <v>0</v>
      </c>
      <c r="K281" s="226">
        <f>K282</f>
        <v>0</v>
      </c>
      <c r="L281" s="228">
        <f>L282</f>
        <v>0</v>
      </c>
    </row>
    <row r="282" spans="1:13" x14ac:dyDescent="0.25">
      <c r="A282" s="150">
        <v>7720</v>
      </c>
      <c r="B282" s="65" t="s">
        <v>290</v>
      </c>
      <c r="C282" s="79">
        <f t="shared" si="13"/>
        <v>0</v>
      </c>
      <c r="D282" s="81"/>
      <c r="E282" s="81"/>
      <c r="F282" s="81"/>
      <c r="G282" s="229"/>
      <c r="H282" s="79">
        <f t="shared" si="14"/>
        <v>0</v>
      </c>
      <c r="I282" s="81">
        <v>0</v>
      </c>
      <c r="J282" s="81"/>
      <c r="K282" s="81"/>
      <c r="L282" s="230"/>
      <c r="M282" s="156"/>
    </row>
    <row r="283" spans="1:13" x14ac:dyDescent="0.25">
      <c r="A283" s="174"/>
      <c r="B283" s="71" t="s">
        <v>291</v>
      </c>
      <c r="C283" s="201">
        <f t="shared" si="13"/>
        <v>0</v>
      </c>
      <c r="D283" s="160">
        <f>SUM(D284:D285)</f>
        <v>0</v>
      </c>
      <c r="E283" s="160">
        <f>SUM(E284:E285)</f>
        <v>0</v>
      </c>
      <c r="F283" s="160">
        <f>SUM(F284:F285)</f>
        <v>0</v>
      </c>
      <c r="G283" s="161">
        <f>SUM(G284:G285)</f>
        <v>0</v>
      </c>
      <c r="H283" s="72">
        <f t="shared" si="14"/>
        <v>0</v>
      </c>
      <c r="I283" s="160">
        <f>SUM(I284:I285)</f>
        <v>0</v>
      </c>
      <c r="J283" s="160">
        <f>SUM(J284:J285)</f>
        <v>0</v>
      </c>
      <c r="K283" s="160">
        <f>SUM(K284:K285)</f>
        <v>0</v>
      </c>
      <c r="L283" s="162">
        <f>SUM(L284:L285)</f>
        <v>0</v>
      </c>
    </row>
    <row r="284" spans="1:13" x14ac:dyDescent="0.25">
      <c r="A284" s="174" t="s">
        <v>292</v>
      </c>
      <c r="B284" s="44" t="s">
        <v>293</v>
      </c>
      <c r="C284" s="201">
        <f t="shared" si="13"/>
        <v>0</v>
      </c>
      <c r="D284" s="74"/>
      <c r="E284" s="74"/>
      <c r="F284" s="74"/>
      <c r="G284" s="157"/>
      <c r="H284" s="72">
        <f t="shared" si="14"/>
        <v>0</v>
      </c>
      <c r="I284" s="74">
        <v>0</v>
      </c>
      <c r="J284" s="74"/>
      <c r="K284" s="74"/>
      <c r="L284" s="158"/>
      <c r="M284" s="156"/>
    </row>
    <row r="285" spans="1:13" ht="24" x14ac:dyDescent="0.25">
      <c r="A285" s="174" t="s">
        <v>294</v>
      </c>
      <c r="B285" s="231" t="s">
        <v>295</v>
      </c>
      <c r="C285" s="205">
        <f t="shared" si="13"/>
        <v>0</v>
      </c>
      <c r="D285" s="68"/>
      <c r="E285" s="68"/>
      <c r="F285" s="68"/>
      <c r="G285" s="154"/>
      <c r="H285" s="66">
        <f t="shared" si="14"/>
        <v>0</v>
      </c>
      <c r="I285" s="68">
        <v>0</v>
      </c>
      <c r="J285" s="68"/>
      <c r="K285" s="68"/>
      <c r="L285" s="155"/>
      <c r="M285" s="156"/>
    </row>
    <row r="286" spans="1:13" ht="12.75" thickBot="1" x14ac:dyDescent="0.3">
      <c r="A286" s="232"/>
      <c r="B286" s="232" t="s">
        <v>296</v>
      </c>
      <c r="C286" s="233">
        <f t="shared" ref="C286:L286" si="15">SUM(C283,C269,C230,C195,C187,C173,C75,C53)</f>
        <v>322616</v>
      </c>
      <c r="D286" s="233">
        <f t="shared" si="15"/>
        <v>322616</v>
      </c>
      <c r="E286" s="233">
        <f t="shared" si="15"/>
        <v>0</v>
      </c>
      <c r="F286" s="233">
        <f t="shared" si="15"/>
        <v>0</v>
      </c>
      <c r="G286" s="234">
        <f t="shared" si="15"/>
        <v>0</v>
      </c>
      <c r="H286" s="235">
        <f t="shared" si="15"/>
        <v>311432</v>
      </c>
      <c r="I286" s="233">
        <f t="shared" si="15"/>
        <v>311432</v>
      </c>
      <c r="J286" s="233">
        <f t="shared" si="15"/>
        <v>0</v>
      </c>
      <c r="K286" s="233">
        <f t="shared" si="15"/>
        <v>0</v>
      </c>
      <c r="L286" s="236">
        <f t="shared" si="15"/>
        <v>0</v>
      </c>
    </row>
    <row r="287" spans="1:13" s="24" customFormat="1" ht="13.5" thickTop="1" thickBot="1" x14ac:dyDescent="0.3">
      <c r="A287" s="601" t="s">
        <v>297</v>
      </c>
      <c r="B287" s="602"/>
      <c r="C287" s="237">
        <f>SUM(D287:G287)</f>
        <v>0</v>
      </c>
      <c r="D287" s="238">
        <f>SUM(D24,D25,D41)-D51</f>
        <v>0</v>
      </c>
      <c r="E287" s="238">
        <f>SUM(E24,E25,E41)-E51</f>
        <v>0</v>
      </c>
      <c r="F287" s="238">
        <f>(F26+F43)-F51</f>
        <v>0</v>
      </c>
      <c r="G287" s="239">
        <f>G45-G51</f>
        <v>0</v>
      </c>
      <c r="H287" s="237">
        <f>SUM(I287:L287)</f>
        <v>0</v>
      </c>
      <c r="I287" s="238">
        <f>SUM(I24,I25,I41)-I51</f>
        <v>0</v>
      </c>
      <c r="J287" s="238">
        <f>SUM(J24,J25,J41)-J51</f>
        <v>0</v>
      </c>
      <c r="K287" s="238">
        <f>(K26+K43)-K51</f>
        <v>0</v>
      </c>
      <c r="L287" s="240">
        <f>L45-L51</f>
        <v>0</v>
      </c>
    </row>
    <row r="288" spans="1:13" s="24" customFormat="1" ht="12.75" thickTop="1" x14ac:dyDescent="0.25">
      <c r="A288" s="620" t="s">
        <v>298</v>
      </c>
      <c r="B288" s="621"/>
      <c r="C288" s="241">
        <f t="shared" ref="C288:L288" si="16">SUM(C289,C290)-C297+C298</f>
        <v>0</v>
      </c>
      <c r="D288" s="242">
        <f t="shared" si="16"/>
        <v>0</v>
      </c>
      <c r="E288" s="242">
        <f t="shared" si="16"/>
        <v>0</v>
      </c>
      <c r="F288" s="242">
        <f t="shared" si="16"/>
        <v>0</v>
      </c>
      <c r="G288" s="243">
        <f t="shared" si="16"/>
        <v>0</v>
      </c>
      <c r="H288" s="244">
        <f t="shared" si="16"/>
        <v>0</v>
      </c>
      <c r="I288" s="242">
        <f t="shared" si="16"/>
        <v>0</v>
      </c>
      <c r="J288" s="242">
        <f t="shared" si="16"/>
        <v>0</v>
      </c>
      <c r="K288" s="242">
        <f t="shared" si="16"/>
        <v>0</v>
      </c>
      <c r="L288" s="245">
        <f t="shared" si="16"/>
        <v>0</v>
      </c>
    </row>
    <row r="289" spans="1:12" s="24" customFormat="1" ht="12.75" thickBot="1" x14ac:dyDescent="0.3">
      <c r="A289" s="126" t="s">
        <v>299</v>
      </c>
      <c r="B289" s="126" t="s">
        <v>300</v>
      </c>
      <c r="C289" s="246">
        <f t="shared" ref="C289:L289" si="17">C21-C283</f>
        <v>0</v>
      </c>
      <c r="D289" s="128">
        <f t="shared" si="17"/>
        <v>0</v>
      </c>
      <c r="E289" s="128">
        <f t="shared" si="17"/>
        <v>0</v>
      </c>
      <c r="F289" s="128">
        <f t="shared" si="17"/>
        <v>0</v>
      </c>
      <c r="G289" s="129">
        <f t="shared" si="17"/>
        <v>0</v>
      </c>
      <c r="H289" s="247">
        <f t="shared" si="17"/>
        <v>0</v>
      </c>
      <c r="I289" s="128">
        <f t="shared" si="17"/>
        <v>0</v>
      </c>
      <c r="J289" s="128">
        <f t="shared" si="17"/>
        <v>0</v>
      </c>
      <c r="K289" s="128">
        <f t="shared" si="17"/>
        <v>0</v>
      </c>
      <c r="L289" s="130">
        <f t="shared" si="17"/>
        <v>0</v>
      </c>
    </row>
    <row r="290" spans="1:12" s="24" customFormat="1" ht="12.75" thickTop="1" x14ac:dyDescent="0.25">
      <c r="A290" s="248" t="s">
        <v>301</v>
      </c>
      <c r="B290" s="248" t="s">
        <v>302</v>
      </c>
      <c r="C290" s="241">
        <f t="shared" ref="C290:L290" si="18">SUM(C291,C293,C295)-SUM(C292,C294,C296)</f>
        <v>0</v>
      </c>
      <c r="D290" s="242">
        <f t="shared" si="18"/>
        <v>0</v>
      </c>
      <c r="E290" s="242">
        <f t="shared" si="18"/>
        <v>0</v>
      </c>
      <c r="F290" s="242">
        <f t="shared" si="18"/>
        <v>0</v>
      </c>
      <c r="G290" s="249">
        <f t="shared" si="18"/>
        <v>0</v>
      </c>
      <c r="H290" s="244">
        <f t="shared" si="18"/>
        <v>0</v>
      </c>
      <c r="I290" s="242">
        <f t="shared" si="18"/>
        <v>0</v>
      </c>
      <c r="J290" s="242">
        <f t="shared" si="18"/>
        <v>0</v>
      </c>
      <c r="K290" s="242">
        <f t="shared" si="18"/>
        <v>0</v>
      </c>
      <c r="L290" s="245">
        <f t="shared" si="18"/>
        <v>0</v>
      </c>
    </row>
    <row r="291" spans="1:12" x14ac:dyDescent="0.25">
      <c r="A291" s="250" t="s">
        <v>303</v>
      </c>
      <c r="B291" s="116" t="s">
        <v>304</v>
      </c>
      <c r="C291" s="79">
        <f t="shared" ref="C291:C298" si="19">SUM(D291:G291)</f>
        <v>0</v>
      </c>
      <c r="D291" s="81"/>
      <c r="E291" s="81"/>
      <c r="F291" s="81"/>
      <c r="G291" s="229"/>
      <c r="H291" s="79">
        <f t="shared" ref="H291:H298" si="20">SUM(I291:L291)</f>
        <v>0</v>
      </c>
      <c r="I291" s="81"/>
      <c r="J291" s="81"/>
      <c r="K291" s="81"/>
      <c r="L291" s="230"/>
    </row>
    <row r="292" spans="1:12" ht="12" customHeight="1" x14ac:dyDescent="0.25">
      <c r="A292" s="174" t="s">
        <v>305</v>
      </c>
      <c r="B292" s="43" t="s">
        <v>306</v>
      </c>
      <c r="C292" s="72">
        <f t="shared" si="19"/>
        <v>0</v>
      </c>
      <c r="D292" s="74"/>
      <c r="E292" s="74"/>
      <c r="F292" s="74"/>
      <c r="G292" s="157"/>
      <c r="H292" s="72">
        <f t="shared" si="20"/>
        <v>0</v>
      </c>
      <c r="I292" s="74"/>
      <c r="J292" s="74"/>
      <c r="K292" s="74"/>
      <c r="L292" s="158"/>
    </row>
    <row r="293" spans="1:12" x14ac:dyDescent="0.25">
      <c r="A293" s="174" t="s">
        <v>307</v>
      </c>
      <c r="B293" s="43" t="s">
        <v>308</v>
      </c>
      <c r="C293" s="72">
        <f t="shared" si="19"/>
        <v>0</v>
      </c>
      <c r="D293" s="74"/>
      <c r="E293" s="74"/>
      <c r="F293" s="74"/>
      <c r="G293" s="157"/>
      <c r="H293" s="72">
        <f t="shared" si="20"/>
        <v>0</v>
      </c>
      <c r="I293" s="74"/>
      <c r="J293" s="74"/>
      <c r="K293" s="74"/>
      <c r="L293" s="158"/>
    </row>
    <row r="294" spans="1:12" ht="24" x14ac:dyDescent="0.25">
      <c r="A294" s="174" t="s">
        <v>309</v>
      </c>
      <c r="B294" s="43" t="s">
        <v>310</v>
      </c>
      <c r="C294" s="72">
        <f t="shared" si="19"/>
        <v>0</v>
      </c>
      <c r="D294" s="74"/>
      <c r="E294" s="74"/>
      <c r="F294" s="74"/>
      <c r="G294" s="157"/>
      <c r="H294" s="72">
        <f t="shared" si="20"/>
        <v>0</v>
      </c>
      <c r="I294" s="74"/>
      <c r="J294" s="74"/>
      <c r="K294" s="74"/>
      <c r="L294" s="158"/>
    </row>
    <row r="295" spans="1:12" x14ac:dyDescent="0.25">
      <c r="A295" s="174" t="s">
        <v>311</v>
      </c>
      <c r="B295" s="43" t="s">
        <v>312</v>
      </c>
      <c r="C295" s="72">
        <f t="shared" si="19"/>
        <v>0</v>
      </c>
      <c r="D295" s="74"/>
      <c r="E295" s="74"/>
      <c r="F295" s="74"/>
      <c r="G295" s="157"/>
      <c r="H295" s="72">
        <f t="shared" si="20"/>
        <v>0</v>
      </c>
      <c r="I295" s="74"/>
      <c r="J295" s="74"/>
      <c r="K295" s="74"/>
      <c r="L295" s="158"/>
    </row>
    <row r="296" spans="1:12" ht="24.75" thickBot="1" x14ac:dyDescent="0.3">
      <c r="A296" s="251" t="s">
        <v>313</v>
      </c>
      <c r="B296" s="252" t="s">
        <v>314</v>
      </c>
      <c r="C296" s="185">
        <f t="shared" si="19"/>
        <v>0</v>
      </c>
      <c r="D296" s="189"/>
      <c r="E296" s="189"/>
      <c r="F296" s="189"/>
      <c r="G296" s="253"/>
      <c r="H296" s="185">
        <f t="shared" si="20"/>
        <v>0</v>
      </c>
      <c r="I296" s="189"/>
      <c r="J296" s="189"/>
      <c r="K296" s="189"/>
      <c r="L296" s="191"/>
    </row>
    <row r="297" spans="1:12" s="24" customFormat="1" ht="13.5" thickTop="1" thickBot="1" x14ac:dyDescent="0.3">
      <c r="A297" s="254" t="s">
        <v>315</v>
      </c>
      <c r="B297" s="254" t="s">
        <v>316</v>
      </c>
      <c r="C297" s="255">
        <f t="shared" si="19"/>
        <v>0</v>
      </c>
      <c r="D297" s="256"/>
      <c r="E297" s="256"/>
      <c r="F297" s="256"/>
      <c r="G297" s="257"/>
      <c r="H297" s="255">
        <f t="shared" si="20"/>
        <v>0</v>
      </c>
      <c r="I297" s="256"/>
      <c r="J297" s="256"/>
      <c r="K297" s="256"/>
      <c r="L297" s="258"/>
    </row>
    <row r="298" spans="1:12" s="24" customFormat="1" ht="39.75" customHeight="1" thickTop="1" x14ac:dyDescent="0.25">
      <c r="A298" s="248" t="s">
        <v>317</v>
      </c>
      <c r="B298" s="259" t="s">
        <v>318</v>
      </c>
      <c r="C298" s="260">
        <f t="shared" si="19"/>
        <v>0</v>
      </c>
      <c r="D298" s="177"/>
      <c r="E298" s="177"/>
      <c r="F298" s="177"/>
      <c r="G298" s="178"/>
      <c r="H298" s="260">
        <f t="shared" si="20"/>
        <v>0</v>
      </c>
      <c r="I298" s="177"/>
      <c r="J298" s="177"/>
      <c r="K298" s="177"/>
      <c r="L298" s="179"/>
    </row>
    <row r="299" spans="1:12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</row>
    <row r="300" spans="1:12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</row>
    <row r="301" spans="1:12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</row>
    <row r="302" spans="1:12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</row>
    <row r="303" spans="1:12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</row>
    <row r="304" spans="1:12" x14ac:dyDescent="0.2">
      <c r="A304" s="1"/>
      <c r="B304" s="1"/>
      <c r="C304" s="261"/>
      <c r="D304" s="1"/>
      <c r="E304" s="1"/>
      <c r="F304" s="1"/>
      <c r="G304" s="1"/>
      <c r="H304" s="1"/>
      <c r="I304" s="1"/>
      <c r="J304" s="1"/>
      <c r="K304" s="1"/>
      <c r="L304" s="1"/>
    </row>
    <row r="305" spans="1:12" x14ac:dyDescent="0.2">
      <c r="A305" s="1"/>
      <c r="B305" s="1"/>
      <c r="C305" s="261"/>
      <c r="D305" s="1"/>
      <c r="E305" s="1"/>
      <c r="F305" s="1"/>
      <c r="G305" s="1"/>
      <c r="H305" s="1"/>
      <c r="I305" s="1"/>
      <c r="J305" s="1"/>
      <c r="K305" s="1"/>
      <c r="L305" s="1"/>
    </row>
    <row r="306" spans="1:12" x14ac:dyDescent="0.2">
      <c r="A306" s="1"/>
      <c r="B306" s="1"/>
      <c r="C306" s="261"/>
      <c r="D306" s="1"/>
      <c r="E306" s="1"/>
      <c r="F306" s="1"/>
      <c r="G306" s="1"/>
      <c r="H306" s="1"/>
      <c r="I306" s="1"/>
      <c r="J306" s="1"/>
      <c r="K306" s="1"/>
      <c r="L306" s="1"/>
    </row>
    <row r="307" spans="1:12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</row>
    <row r="308" spans="1:12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</row>
    <row r="309" spans="1:12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</row>
    <row r="310" spans="1:12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</row>
    <row r="311" spans="1:12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</row>
    <row r="312" spans="1:12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</row>
    <row r="313" spans="1:12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</row>
    <row r="314" spans="1:12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</row>
    <row r="315" spans="1:12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</row>
  </sheetData>
  <sheetProtection formatCells="0" formatColumns="0" formatRows="0"/>
  <autoFilter ref="A18:M298"/>
  <mergeCells count="29">
    <mergeCell ref="A288:B288"/>
    <mergeCell ref="H16:H17"/>
    <mergeCell ref="I16:I17"/>
    <mergeCell ref="J16:J17"/>
    <mergeCell ref="K16:K17"/>
    <mergeCell ref="L16:L17"/>
    <mergeCell ref="A287:B287"/>
    <mergeCell ref="C13:L13"/>
    <mergeCell ref="A15:A17"/>
    <mergeCell ref="B15:B17"/>
    <mergeCell ref="C15:G15"/>
    <mergeCell ref="H15:L15"/>
    <mergeCell ref="C16:C17"/>
    <mergeCell ref="D16:D17"/>
    <mergeCell ref="E16:E17"/>
    <mergeCell ref="F16:F17"/>
    <mergeCell ref="G16:G17"/>
    <mergeCell ref="C12:L12"/>
    <mergeCell ref="A1:L1"/>
    <mergeCell ref="A2:L2"/>
    <mergeCell ref="C3:L3"/>
    <mergeCell ref="C4:L4"/>
    <mergeCell ref="C5:L5"/>
    <mergeCell ref="C6:L6"/>
    <mergeCell ref="C7:L7"/>
    <mergeCell ref="C8:L8"/>
    <mergeCell ref="C9:L9"/>
    <mergeCell ref="C10:L10"/>
    <mergeCell ref="C11:L11"/>
  </mergeCells>
  <pageMargins left="0.78740157480314965" right="0.39370078740157483" top="0.39370078740157483" bottom="0.39370078740157483" header="0.23622047244094491" footer="0.19685039370078741"/>
  <pageSetup paperSize="9" scale="70" orientation="portrait" r:id="rId1"/>
  <headerFooter>
    <oddHeader xml:space="preserve">&amp;C                               </oddHeader>
    <oddFooter>&amp;L&amp;D, &amp;T&amp;R&amp;"Times New Roman,Regular"&amp;10&amp;P (&amp;N)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M316"/>
  <sheetViews>
    <sheetView showGridLines="0" view="pageLayout" zoomScaleNormal="100" workbookViewId="0">
      <selection activeCell="C12" sqref="C12:L12"/>
    </sheetView>
  </sheetViews>
  <sheetFormatPr defaultColWidth="9.140625" defaultRowHeight="12" x14ac:dyDescent="0.25"/>
  <cols>
    <col min="1" max="1" width="10.85546875" style="262" customWidth="1"/>
    <col min="2" max="2" width="28" style="262" customWidth="1"/>
    <col min="3" max="3" width="9.7109375" style="262" customWidth="1"/>
    <col min="4" max="4" width="9.5703125" style="262" customWidth="1"/>
    <col min="5" max="6" width="8.7109375" style="262" customWidth="1"/>
    <col min="7" max="7" width="8.28515625" style="262" customWidth="1"/>
    <col min="8" max="11" width="8.7109375" style="262" customWidth="1"/>
    <col min="12" max="12" width="7.5703125" style="262" customWidth="1"/>
    <col min="13" max="13" width="0" style="1" hidden="1" customWidth="1"/>
    <col min="14" max="16384" width="9.140625" style="1"/>
  </cols>
  <sheetData>
    <row r="1" spans="1:12" x14ac:dyDescent="0.25">
      <c r="A1" s="591" t="s">
        <v>335</v>
      </c>
      <c r="B1" s="591"/>
      <c r="C1" s="591"/>
      <c r="D1" s="591"/>
      <c r="E1" s="591"/>
      <c r="F1" s="591"/>
      <c r="G1" s="591"/>
      <c r="H1" s="591"/>
      <c r="I1" s="591"/>
      <c r="J1" s="591"/>
      <c r="K1" s="591"/>
      <c r="L1" s="591"/>
    </row>
    <row r="2" spans="1:12" ht="35.25" customHeight="1" x14ac:dyDescent="0.25">
      <c r="A2" s="592" t="s">
        <v>1</v>
      </c>
      <c r="B2" s="593"/>
      <c r="C2" s="593"/>
      <c r="D2" s="593"/>
      <c r="E2" s="593"/>
      <c r="F2" s="593"/>
      <c r="G2" s="593"/>
      <c r="H2" s="593"/>
      <c r="I2" s="593"/>
      <c r="J2" s="593"/>
      <c r="K2" s="593"/>
      <c r="L2" s="594"/>
    </row>
    <row r="3" spans="1:12" ht="12.75" customHeight="1" x14ac:dyDescent="0.25">
      <c r="A3" s="2" t="s">
        <v>2</v>
      </c>
      <c r="B3" s="3"/>
      <c r="C3" s="595" t="s">
        <v>3</v>
      </c>
      <c r="D3" s="595"/>
      <c r="E3" s="595"/>
      <c r="F3" s="595"/>
      <c r="G3" s="595"/>
      <c r="H3" s="595"/>
      <c r="I3" s="595"/>
      <c r="J3" s="595"/>
      <c r="K3" s="595"/>
      <c r="L3" s="596"/>
    </row>
    <row r="4" spans="1:12" ht="12.75" customHeight="1" x14ac:dyDescent="0.25">
      <c r="A4" s="2" t="s">
        <v>4</v>
      </c>
      <c r="B4" s="3"/>
      <c r="C4" s="595" t="s">
        <v>5</v>
      </c>
      <c r="D4" s="595"/>
      <c r="E4" s="595"/>
      <c r="F4" s="595"/>
      <c r="G4" s="595"/>
      <c r="H4" s="595"/>
      <c r="I4" s="595"/>
      <c r="J4" s="595"/>
      <c r="K4" s="595"/>
      <c r="L4" s="596"/>
    </row>
    <row r="5" spans="1:12" ht="12.75" customHeight="1" x14ac:dyDescent="0.25">
      <c r="A5" s="4" t="s">
        <v>6</v>
      </c>
      <c r="B5" s="5"/>
      <c r="C5" s="589" t="s">
        <v>7</v>
      </c>
      <c r="D5" s="589"/>
      <c r="E5" s="589"/>
      <c r="F5" s="589"/>
      <c r="G5" s="589"/>
      <c r="H5" s="589"/>
      <c r="I5" s="589"/>
      <c r="J5" s="589"/>
      <c r="K5" s="589"/>
      <c r="L5" s="590"/>
    </row>
    <row r="6" spans="1:12" ht="12.75" customHeight="1" x14ac:dyDescent="0.25">
      <c r="A6" s="4" t="s">
        <v>8</v>
      </c>
      <c r="B6" s="5"/>
      <c r="C6" s="589" t="s">
        <v>325</v>
      </c>
      <c r="D6" s="589"/>
      <c r="E6" s="589"/>
      <c r="F6" s="589"/>
      <c r="G6" s="589"/>
      <c r="H6" s="589"/>
      <c r="I6" s="589"/>
      <c r="J6" s="589"/>
      <c r="K6" s="589"/>
      <c r="L6" s="590"/>
    </row>
    <row r="7" spans="1:12" x14ac:dyDescent="0.25">
      <c r="A7" s="4" t="s">
        <v>10</v>
      </c>
      <c r="B7" s="5"/>
      <c r="C7" s="595" t="s">
        <v>674</v>
      </c>
      <c r="D7" s="595"/>
      <c r="E7" s="595"/>
      <c r="F7" s="595"/>
      <c r="G7" s="595"/>
      <c r="H7" s="595"/>
      <c r="I7" s="595"/>
      <c r="J7" s="595"/>
      <c r="K7" s="595"/>
      <c r="L7" s="596"/>
    </row>
    <row r="8" spans="1:12" ht="12.75" customHeight="1" x14ac:dyDescent="0.25">
      <c r="A8" s="6" t="s">
        <v>12</v>
      </c>
      <c r="B8" s="5"/>
      <c r="C8" s="597"/>
      <c r="D8" s="597"/>
      <c r="E8" s="597"/>
      <c r="F8" s="597"/>
      <c r="G8" s="597"/>
      <c r="H8" s="597"/>
      <c r="I8" s="597"/>
      <c r="J8" s="597"/>
      <c r="K8" s="597"/>
      <c r="L8" s="598"/>
    </row>
    <row r="9" spans="1:12" ht="12.75" customHeight="1" x14ac:dyDescent="0.25">
      <c r="A9" s="4"/>
      <c r="B9" s="5" t="s">
        <v>13</v>
      </c>
      <c r="C9" s="589" t="s">
        <v>14</v>
      </c>
      <c r="D9" s="589"/>
      <c r="E9" s="589"/>
      <c r="F9" s="589"/>
      <c r="G9" s="589"/>
      <c r="H9" s="589"/>
      <c r="I9" s="589"/>
      <c r="J9" s="589"/>
      <c r="K9" s="589"/>
      <c r="L9" s="590"/>
    </row>
    <row r="10" spans="1:12" ht="12.75" customHeight="1" x14ac:dyDescent="0.25">
      <c r="A10" s="4"/>
      <c r="B10" s="5" t="s">
        <v>15</v>
      </c>
      <c r="C10" s="589"/>
      <c r="D10" s="589"/>
      <c r="E10" s="589"/>
      <c r="F10" s="589"/>
      <c r="G10" s="589"/>
      <c r="H10" s="589"/>
      <c r="I10" s="589"/>
      <c r="J10" s="589"/>
      <c r="K10" s="589"/>
      <c r="L10" s="590"/>
    </row>
    <row r="11" spans="1:12" ht="12.75" customHeight="1" x14ac:dyDescent="0.25">
      <c r="A11" s="4"/>
      <c r="B11" s="5" t="s">
        <v>16</v>
      </c>
      <c r="C11" s="597"/>
      <c r="D11" s="597"/>
      <c r="E11" s="597"/>
      <c r="F11" s="597"/>
      <c r="G11" s="597"/>
      <c r="H11" s="597"/>
      <c r="I11" s="597"/>
      <c r="J11" s="597"/>
      <c r="K11" s="597"/>
      <c r="L11" s="598"/>
    </row>
    <row r="12" spans="1:12" ht="12.75" customHeight="1" x14ac:dyDescent="0.25">
      <c r="A12" s="4"/>
      <c r="B12" s="5" t="s">
        <v>17</v>
      </c>
      <c r="C12" s="589"/>
      <c r="D12" s="589"/>
      <c r="E12" s="589"/>
      <c r="F12" s="589"/>
      <c r="G12" s="589"/>
      <c r="H12" s="589"/>
      <c r="I12" s="589"/>
      <c r="J12" s="589"/>
      <c r="K12" s="589"/>
      <c r="L12" s="590"/>
    </row>
    <row r="13" spans="1:12" ht="12.75" customHeight="1" x14ac:dyDescent="0.25">
      <c r="A13" s="4"/>
      <c r="B13" s="5" t="s">
        <v>18</v>
      </c>
      <c r="C13" s="589"/>
      <c r="D13" s="589"/>
      <c r="E13" s="589"/>
      <c r="F13" s="589"/>
      <c r="G13" s="589"/>
      <c r="H13" s="589"/>
      <c r="I13" s="589"/>
      <c r="J13" s="589"/>
      <c r="K13" s="589"/>
      <c r="L13" s="590"/>
    </row>
    <row r="14" spans="1:12" ht="12.75" customHeight="1" x14ac:dyDescent="0.25">
      <c r="A14" s="7"/>
      <c r="B14" s="8"/>
      <c r="C14" s="9"/>
      <c r="D14" s="9"/>
      <c r="E14" s="9"/>
      <c r="F14" s="9"/>
      <c r="G14" s="9"/>
      <c r="H14" s="9"/>
      <c r="I14" s="9"/>
      <c r="J14" s="9"/>
      <c r="K14" s="9"/>
      <c r="L14" s="10"/>
    </row>
    <row r="15" spans="1:12" s="11" customFormat="1" ht="12.75" customHeight="1" x14ac:dyDescent="0.25">
      <c r="A15" s="603" t="s">
        <v>19</v>
      </c>
      <c r="B15" s="606" t="s">
        <v>20</v>
      </c>
      <c r="C15" s="608" t="s">
        <v>21</v>
      </c>
      <c r="D15" s="609"/>
      <c r="E15" s="609"/>
      <c r="F15" s="609"/>
      <c r="G15" s="610"/>
      <c r="H15" s="608" t="s">
        <v>22</v>
      </c>
      <c r="I15" s="609"/>
      <c r="J15" s="609"/>
      <c r="K15" s="609"/>
      <c r="L15" s="611"/>
    </row>
    <row r="16" spans="1:12" s="11" customFormat="1" ht="12.75" customHeight="1" x14ac:dyDescent="0.25">
      <c r="A16" s="604"/>
      <c r="B16" s="607"/>
      <c r="C16" s="612" t="s">
        <v>23</v>
      </c>
      <c r="D16" s="613" t="s">
        <v>24</v>
      </c>
      <c r="E16" s="615" t="s">
        <v>25</v>
      </c>
      <c r="F16" s="617" t="s">
        <v>26</v>
      </c>
      <c r="G16" s="619" t="s">
        <v>27</v>
      </c>
      <c r="H16" s="612" t="s">
        <v>23</v>
      </c>
      <c r="I16" s="613" t="s">
        <v>24</v>
      </c>
      <c r="J16" s="615" t="s">
        <v>25</v>
      </c>
      <c r="K16" s="617" t="s">
        <v>26</v>
      </c>
      <c r="L16" s="599" t="s">
        <v>27</v>
      </c>
    </row>
    <row r="17" spans="1:12" s="12" customFormat="1" ht="61.5" customHeight="1" thickBot="1" x14ac:dyDescent="0.3">
      <c r="A17" s="605"/>
      <c r="B17" s="607"/>
      <c r="C17" s="612"/>
      <c r="D17" s="614"/>
      <c r="E17" s="616"/>
      <c r="F17" s="618"/>
      <c r="G17" s="619"/>
      <c r="H17" s="622"/>
      <c r="I17" s="623"/>
      <c r="J17" s="616"/>
      <c r="K17" s="618"/>
      <c r="L17" s="600"/>
    </row>
    <row r="18" spans="1:12" s="12" customFormat="1" ht="9.75" customHeight="1" thickTop="1" x14ac:dyDescent="0.25">
      <c r="A18" s="13" t="s">
        <v>28</v>
      </c>
      <c r="B18" s="13">
        <v>2</v>
      </c>
      <c r="C18" s="14">
        <v>3</v>
      </c>
      <c r="D18" s="15">
        <v>4</v>
      </c>
      <c r="E18" s="15">
        <v>5</v>
      </c>
      <c r="F18" s="15">
        <v>6</v>
      </c>
      <c r="G18" s="16">
        <v>7</v>
      </c>
      <c r="H18" s="14">
        <v>8</v>
      </c>
      <c r="I18" s="15">
        <v>9</v>
      </c>
      <c r="J18" s="15">
        <v>10</v>
      </c>
      <c r="K18" s="15">
        <v>11</v>
      </c>
      <c r="L18" s="17">
        <v>12</v>
      </c>
    </row>
    <row r="19" spans="1:12" s="24" customFormat="1" x14ac:dyDescent="0.25">
      <c r="A19" s="18"/>
      <c r="B19" s="19" t="s">
        <v>29</v>
      </c>
      <c r="C19" s="20"/>
      <c r="D19" s="21"/>
      <c r="E19" s="21"/>
      <c r="F19" s="21"/>
      <c r="G19" s="22"/>
      <c r="H19" s="20"/>
      <c r="I19" s="21"/>
      <c r="J19" s="21"/>
      <c r="K19" s="21"/>
      <c r="L19" s="23"/>
    </row>
    <row r="20" spans="1:12" s="24" customFormat="1" ht="12.75" thickBot="1" x14ac:dyDescent="0.3">
      <c r="A20" s="25"/>
      <c r="B20" s="26" t="s">
        <v>30</v>
      </c>
      <c r="C20" s="27">
        <f t="shared" ref="C20:C47" si="0">SUM(D20:G20)</f>
        <v>221441</v>
      </c>
      <c r="D20" s="28">
        <f>SUM(D21,D24,D25,D41,D43)</f>
        <v>221441</v>
      </c>
      <c r="E20" s="28">
        <f>SUM(E21,E24,E43)</f>
        <v>0</v>
      </c>
      <c r="F20" s="28">
        <f>SUM(F21,F26,F43)</f>
        <v>0</v>
      </c>
      <c r="G20" s="29">
        <f>SUM(G21,G45)</f>
        <v>0</v>
      </c>
      <c r="H20" s="27">
        <f>SUM(I20:L20)</f>
        <v>80568</v>
      </c>
      <c r="I20" s="28">
        <f>SUM(I21,I24,I25,I41,I43)</f>
        <v>80568</v>
      </c>
      <c r="J20" s="28">
        <f>SUM(J21,J24,J43)</f>
        <v>0</v>
      </c>
      <c r="K20" s="28">
        <f>SUM(K21,K26,K43)</f>
        <v>0</v>
      </c>
      <c r="L20" s="30">
        <f>SUM(L21,L45)</f>
        <v>0</v>
      </c>
    </row>
    <row r="21" spans="1:12" ht="12.75" thickTop="1" x14ac:dyDescent="0.25">
      <c r="A21" s="31"/>
      <c r="B21" s="32" t="s">
        <v>31</v>
      </c>
      <c r="C21" s="33">
        <f t="shared" si="0"/>
        <v>0</v>
      </c>
      <c r="D21" s="34">
        <f>SUM(D22:D23)</f>
        <v>0</v>
      </c>
      <c r="E21" s="34">
        <f>SUM(E22:E23)</f>
        <v>0</v>
      </c>
      <c r="F21" s="34">
        <f>SUM(F22:F23)</f>
        <v>0</v>
      </c>
      <c r="G21" s="35">
        <f>SUM(G22:G23)</f>
        <v>0</v>
      </c>
      <c r="H21" s="33">
        <f t="shared" ref="H21:H47" si="1">SUM(I21:L21)</f>
        <v>0</v>
      </c>
      <c r="I21" s="34">
        <f>SUM(I22:I23)</f>
        <v>0</v>
      </c>
      <c r="J21" s="34">
        <f>SUM(J22:J23)</f>
        <v>0</v>
      </c>
      <c r="K21" s="34">
        <f>SUM(K22:K23)</f>
        <v>0</v>
      </c>
      <c r="L21" s="36">
        <f>SUM(L22:L23)</f>
        <v>0</v>
      </c>
    </row>
    <row r="22" spans="1:12" x14ac:dyDescent="0.25">
      <c r="A22" s="37"/>
      <c r="B22" s="38" t="s">
        <v>32</v>
      </c>
      <c r="C22" s="39">
        <f t="shared" si="0"/>
        <v>0</v>
      </c>
      <c r="D22" s="40"/>
      <c r="E22" s="40"/>
      <c r="F22" s="40"/>
      <c r="G22" s="41"/>
      <c r="H22" s="39">
        <f t="shared" si="1"/>
        <v>0</v>
      </c>
      <c r="I22" s="40"/>
      <c r="J22" s="40"/>
      <c r="K22" s="40"/>
      <c r="L22" s="42"/>
    </row>
    <row r="23" spans="1:12" x14ac:dyDescent="0.25">
      <c r="A23" s="43"/>
      <c r="B23" s="44" t="s">
        <v>33</v>
      </c>
      <c r="C23" s="45">
        <f t="shared" si="0"/>
        <v>0</v>
      </c>
      <c r="D23" s="46"/>
      <c r="E23" s="46"/>
      <c r="F23" s="46"/>
      <c r="G23" s="47"/>
      <c r="H23" s="45">
        <f t="shared" si="1"/>
        <v>0</v>
      </c>
      <c r="I23" s="46"/>
      <c r="J23" s="46"/>
      <c r="K23" s="46"/>
      <c r="L23" s="48"/>
    </row>
    <row r="24" spans="1:12" s="24" customFormat="1" ht="24.75" thickBot="1" x14ac:dyDescent="0.3">
      <c r="A24" s="49">
        <v>19300</v>
      </c>
      <c r="B24" s="49" t="s">
        <v>34</v>
      </c>
      <c r="C24" s="50">
        <f t="shared" si="0"/>
        <v>221441</v>
      </c>
      <c r="D24" s="51">
        <f>221441</f>
        <v>221441</v>
      </c>
      <c r="E24" s="51"/>
      <c r="F24" s="52" t="s">
        <v>35</v>
      </c>
      <c r="G24" s="53" t="s">
        <v>35</v>
      </c>
      <c r="H24" s="50">
        <f t="shared" si="1"/>
        <v>80568</v>
      </c>
      <c r="I24" s="51">
        <f>I51</f>
        <v>80568</v>
      </c>
      <c r="J24" s="51"/>
      <c r="K24" s="52" t="s">
        <v>35</v>
      </c>
      <c r="L24" s="54" t="s">
        <v>35</v>
      </c>
    </row>
    <row r="25" spans="1:12" s="24" customFormat="1" ht="24.75" thickTop="1" x14ac:dyDescent="0.25">
      <c r="A25" s="55"/>
      <c r="B25" s="56" t="s">
        <v>36</v>
      </c>
      <c r="C25" s="57">
        <f t="shared" si="0"/>
        <v>0</v>
      </c>
      <c r="D25" s="58"/>
      <c r="E25" s="59" t="s">
        <v>35</v>
      </c>
      <c r="F25" s="59" t="s">
        <v>35</v>
      </c>
      <c r="G25" s="60" t="s">
        <v>35</v>
      </c>
      <c r="H25" s="57">
        <f t="shared" si="1"/>
        <v>0</v>
      </c>
      <c r="I25" s="61"/>
      <c r="J25" s="59" t="s">
        <v>35</v>
      </c>
      <c r="K25" s="59" t="s">
        <v>35</v>
      </c>
      <c r="L25" s="62" t="s">
        <v>35</v>
      </c>
    </row>
    <row r="26" spans="1:12" s="24" customFormat="1" ht="36" x14ac:dyDescent="0.25">
      <c r="A26" s="56">
        <v>21300</v>
      </c>
      <c r="B26" s="56" t="s">
        <v>37</v>
      </c>
      <c r="C26" s="57">
        <f t="shared" si="0"/>
        <v>0</v>
      </c>
      <c r="D26" s="59" t="s">
        <v>35</v>
      </c>
      <c r="E26" s="59" t="s">
        <v>35</v>
      </c>
      <c r="F26" s="63">
        <f>SUM(F27,F31,F33,F36)</f>
        <v>0</v>
      </c>
      <c r="G26" s="60" t="s">
        <v>35</v>
      </c>
      <c r="H26" s="57">
        <f t="shared" si="1"/>
        <v>0</v>
      </c>
      <c r="I26" s="59" t="s">
        <v>35</v>
      </c>
      <c r="J26" s="59" t="s">
        <v>35</v>
      </c>
      <c r="K26" s="63">
        <f>SUM(K27,K31,K33,K36)</f>
        <v>0</v>
      </c>
      <c r="L26" s="62" t="s">
        <v>35</v>
      </c>
    </row>
    <row r="27" spans="1:12" s="24" customFormat="1" ht="24" x14ac:dyDescent="0.25">
      <c r="A27" s="64">
        <v>21350</v>
      </c>
      <c r="B27" s="56" t="s">
        <v>38</v>
      </c>
      <c r="C27" s="57">
        <f t="shared" si="0"/>
        <v>0</v>
      </c>
      <c r="D27" s="59" t="s">
        <v>35</v>
      </c>
      <c r="E27" s="59" t="s">
        <v>35</v>
      </c>
      <c r="F27" s="63">
        <f>SUM(F28:F30)</f>
        <v>0</v>
      </c>
      <c r="G27" s="60" t="s">
        <v>35</v>
      </c>
      <c r="H27" s="57">
        <f t="shared" si="1"/>
        <v>0</v>
      </c>
      <c r="I27" s="59" t="s">
        <v>35</v>
      </c>
      <c r="J27" s="59" t="s">
        <v>35</v>
      </c>
      <c r="K27" s="63">
        <f>SUM(K28:K30)</f>
        <v>0</v>
      </c>
      <c r="L27" s="62" t="s">
        <v>35</v>
      </c>
    </row>
    <row r="28" spans="1:12" x14ac:dyDescent="0.25">
      <c r="A28" s="37">
        <v>21351</v>
      </c>
      <c r="B28" s="65" t="s">
        <v>39</v>
      </c>
      <c r="C28" s="66">
        <f t="shared" si="0"/>
        <v>0</v>
      </c>
      <c r="D28" s="67" t="s">
        <v>35</v>
      </c>
      <c r="E28" s="67" t="s">
        <v>35</v>
      </c>
      <c r="F28" s="68"/>
      <c r="G28" s="69" t="s">
        <v>35</v>
      </c>
      <c r="H28" s="66">
        <f t="shared" si="1"/>
        <v>0</v>
      </c>
      <c r="I28" s="67" t="s">
        <v>35</v>
      </c>
      <c r="J28" s="67" t="s">
        <v>35</v>
      </c>
      <c r="K28" s="68"/>
      <c r="L28" s="70" t="s">
        <v>35</v>
      </c>
    </row>
    <row r="29" spans="1:12" x14ac:dyDescent="0.25">
      <c r="A29" s="43">
        <v>21352</v>
      </c>
      <c r="B29" s="71" t="s">
        <v>40</v>
      </c>
      <c r="C29" s="72">
        <f t="shared" si="0"/>
        <v>0</v>
      </c>
      <c r="D29" s="73" t="s">
        <v>35</v>
      </c>
      <c r="E29" s="73" t="s">
        <v>35</v>
      </c>
      <c r="F29" s="74"/>
      <c r="G29" s="75" t="s">
        <v>35</v>
      </c>
      <c r="H29" s="72">
        <f t="shared" si="1"/>
        <v>0</v>
      </c>
      <c r="I29" s="73" t="s">
        <v>35</v>
      </c>
      <c r="J29" s="73" t="s">
        <v>35</v>
      </c>
      <c r="K29" s="74"/>
      <c r="L29" s="76" t="s">
        <v>35</v>
      </c>
    </row>
    <row r="30" spans="1:12" ht="24" x14ac:dyDescent="0.25">
      <c r="A30" s="43">
        <v>21359</v>
      </c>
      <c r="B30" s="71" t="s">
        <v>41</v>
      </c>
      <c r="C30" s="72">
        <f t="shared" si="0"/>
        <v>0</v>
      </c>
      <c r="D30" s="73" t="s">
        <v>35</v>
      </c>
      <c r="E30" s="73" t="s">
        <v>35</v>
      </c>
      <c r="F30" s="74"/>
      <c r="G30" s="75" t="s">
        <v>35</v>
      </c>
      <c r="H30" s="72">
        <f t="shared" si="1"/>
        <v>0</v>
      </c>
      <c r="I30" s="73" t="s">
        <v>35</v>
      </c>
      <c r="J30" s="73" t="s">
        <v>35</v>
      </c>
      <c r="K30" s="74"/>
      <c r="L30" s="76" t="s">
        <v>35</v>
      </c>
    </row>
    <row r="31" spans="1:12" s="24" customFormat="1" ht="36" x14ac:dyDescent="0.25">
      <c r="A31" s="64">
        <v>21370</v>
      </c>
      <c r="B31" s="56" t="s">
        <v>42</v>
      </c>
      <c r="C31" s="57">
        <f t="shared" si="0"/>
        <v>0</v>
      </c>
      <c r="D31" s="59" t="s">
        <v>35</v>
      </c>
      <c r="E31" s="59" t="s">
        <v>35</v>
      </c>
      <c r="F31" s="63">
        <f>SUM(F32)</f>
        <v>0</v>
      </c>
      <c r="G31" s="60" t="s">
        <v>35</v>
      </c>
      <c r="H31" s="57">
        <f t="shared" si="1"/>
        <v>0</v>
      </c>
      <c r="I31" s="59" t="s">
        <v>35</v>
      </c>
      <c r="J31" s="59" t="s">
        <v>35</v>
      </c>
      <c r="K31" s="63">
        <f>SUM(K32)</f>
        <v>0</v>
      </c>
      <c r="L31" s="62" t="s">
        <v>35</v>
      </c>
    </row>
    <row r="32" spans="1:12" ht="36" x14ac:dyDescent="0.25">
      <c r="A32" s="77">
        <v>21379</v>
      </c>
      <c r="B32" s="78" t="s">
        <v>43</v>
      </c>
      <c r="C32" s="79">
        <f t="shared" si="0"/>
        <v>0</v>
      </c>
      <c r="D32" s="80" t="s">
        <v>35</v>
      </c>
      <c r="E32" s="80" t="s">
        <v>35</v>
      </c>
      <c r="F32" s="81"/>
      <c r="G32" s="82" t="s">
        <v>35</v>
      </c>
      <c r="H32" s="79">
        <f t="shared" si="1"/>
        <v>0</v>
      </c>
      <c r="I32" s="80" t="s">
        <v>35</v>
      </c>
      <c r="J32" s="80" t="s">
        <v>35</v>
      </c>
      <c r="K32" s="81"/>
      <c r="L32" s="83" t="s">
        <v>35</v>
      </c>
    </row>
    <row r="33" spans="1:12" s="24" customFormat="1" x14ac:dyDescent="0.25">
      <c r="A33" s="64">
        <v>21380</v>
      </c>
      <c r="B33" s="56" t="s">
        <v>44</v>
      </c>
      <c r="C33" s="57">
        <f t="shared" si="0"/>
        <v>0</v>
      </c>
      <c r="D33" s="59" t="s">
        <v>35</v>
      </c>
      <c r="E33" s="59" t="s">
        <v>35</v>
      </c>
      <c r="F33" s="63">
        <f>SUM(F34:F35)</f>
        <v>0</v>
      </c>
      <c r="G33" s="60" t="s">
        <v>35</v>
      </c>
      <c r="H33" s="57">
        <f t="shared" si="1"/>
        <v>0</v>
      </c>
      <c r="I33" s="59" t="s">
        <v>35</v>
      </c>
      <c r="J33" s="59" t="s">
        <v>35</v>
      </c>
      <c r="K33" s="63">
        <f>SUM(K34:K35)</f>
        <v>0</v>
      </c>
      <c r="L33" s="62" t="s">
        <v>35</v>
      </c>
    </row>
    <row r="34" spans="1:12" x14ac:dyDescent="0.25">
      <c r="A34" s="38">
        <v>21381</v>
      </c>
      <c r="B34" s="65" t="s">
        <v>45</v>
      </c>
      <c r="C34" s="66">
        <f t="shared" si="0"/>
        <v>0</v>
      </c>
      <c r="D34" s="67" t="s">
        <v>35</v>
      </c>
      <c r="E34" s="67" t="s">
        <v>35</v>
      </c>
      <c r="F34" s="68"/>
      <c r="G34" s="69" t="s">
        <v>35</v>
      </c>
      <c r="H34" s="66">
        <f t="shared" si="1"/>
        <v>0</v>
      </c>
      <c r="I34" s="67" t="s">
        <v>35</v>
      </c>
      <c r="J34" s="67" t="s">
        <v>35</v>
      </c>
      <c r="K34" s="68"/>
      <c r="L34" s="70" t="s">
        <v>35</v>
      </c>
    </row>
    <row r="35" spans="1:12" ht="24" x14ac:dyDescent="0.25">
      <c r="A35" s="44">
        <v>21383</v>
      </c>
      <c r="B35" s="71" t="s">
        <v>46</v>
      </c>
      <c r="C35" s="72">
        <f>SUM(D35:G35)</f>
        <v>0</v>
      </c>
      <c r="D35" s="73" t="s">
        <v>35</v>
      </c>
      <c r="E35" s="73" t="s">
        <v>35</v>
      </c>
      <c r="F35" s="74"/>
      <c r="G35" s="75" t="s">
        <v>35</v>
      </c>
      <c r="H35" s="72">
        <f t="shared" si="1"/>
        <v>0</v>
      </c>
      <c r="I35" s="73" t="s">
        <v>35</v>
      </c>
      <c r="J35" s="73" t="s">
        <v>35</v>
      </c>
      <c r="K35" s="74"/>
      <c r="L35" s="76" t="s">
        <v>35</v>
      </c>
    </row>
    <row r="36" spans="1:12" s="24" customFormat="1" ht="25.5" customHeight="1" x14ac:dyDescent="0.25">
      <c r="A36" s="64">
        <v>21390</v>
      </c>
      <c r="B36" s="56" t="s">
        <v>47</v>
      </c>
      <c r="C36" s="57">
        <f t="shared" si="0"/>
        <v>0</v>
      </c>
      <c r="D36" s="59" t="s">
        <v>35</v>
      </c>
      <c r="E36" s="59" t="s">
        <v>35</v>
      </c>
      <c r="F36" s="63">
        <f>SUM(F37:F40)</f>
        <v>0</v>
      </c>
      <c r="G36" s="60" t="s">
        <v>35</v>
      </c>
      <c r="H36" s="57">
        <f t="shared" si="1"/>
        <v>0</v>
      </c>
      <c r="I36" s="59" t="s">
        <v>35</v>
      </c>
      <c r="J36" s="59" t="s">
        <v>35</v>
      </c>
      <c r="K36" s="63">
        <f>SUM(K37:K40)</f>
        <v>0</v>
      </c>
      <c r="L36" s="62" t="s">
        <v>35</v>
      </c>
    </row>
    <row r="37" spans="1:12" ht="24" x14ac:dyDescent="0.25">
      <c r="A37" s="38">
        <v>21391</v>
      </c>
      <c r="B37" s="65" t="s">
        <v>48</v>
      </c>
      <c r="C37" s="66">
        <f t="shared" si="0"/>
        <v>0</v>
      </c>
      <c r="D37" s="67" t="s">
        <v>35</v>
      </c>
      <c r="E37" s="67" t="s">
        <v>35</v>
      </c>
      <c r="F37" s="68"/>
      <c r="G37" s="69" t="s">
        <v>35</v>
      </c>
      <c r="H37" s="66">
        <f t="shared" si="1"/>
        <v>0</v>
      </c>
      <c r="I37" s="67" t="s">
        <v>35</v>
      </c>
      <c r="J37" s="67" t="s">
        <v>35</v>
      </c>
      <c r="K37" s="68"/>
      <c r="L37" s="70" t="s">
        <v>35</v>
      </c>
    </row>
    <row r="38" spans="1:12" x14ac:dyDescent="0.25">
      <c r="A38" s="44">
        <v>21393</v>
      </c>
      <c r="B38" s="71" t="s">
        <v>49</v>
      </c>
      <c r="C38" s="72">
        <f t="shared" si="0"/>
        <v>0</v>
      </c>
      <c r="D38" s="73" t="s">
        <v>35</v>
      </c>
      <c r="E38" s="73" t="s">
        <v>35</v>
      </c>
      <c r="F38" s="74"/>
      <c r="G38" s="75" t="s">
        <v>35</v>
      </c>
      <c r="H38" s="72">
        <f t="shared" si="1"/>
        <v>0</v>
      </c>
      <c r="I38" s="73" t="s">
        <v>35</v>
      </c>
      <c r="J38" s="73" t="s">
        <v>35</v>
      </c>
      <c r="K38" s="74"/>
      <c r="L38" s="76" t="s">
        <v>35</v>
      </c>
    </row>
    <row r="39" spans="1:12" x14ac:dyDescent="0.25">
      <c r="A39" s="44">
        <v>21395</v>
      </c>
      <c r="B39" s="71" t="s">
        <v>50</v>
      </c>
      <c r="C39" s="72">
        <f t="shared" si="0"/>
        <v>0</v>
      </c>
      <c r="D39" s="73" t="s">
        <v>35</v>
      </c>
      <c r="E39" s="73" t="s">
        <v>35</v>
      </c>
      <c r="F39" s="74"/>
      <c r="G39" s="75" t="s">
        <v>35</v>
      </c>
      <c r="H39" s="72">
        <f t="shared" si="1"/>
        <v>0</v>
      </c>
      <c r="I39" s="73" t="s">
        <v>35</v>
      </c>
      <c r="J39" s="73" t="s">
        <v>35</v>
      </c>
      <c r="K39" s="74"/>
      <c r="L39" s="76" t="s">
        <v>35</v>
      </c>
    </row>
    <row r="40" spans="1:12" ht="24" x14ac:dyDescent="0.25">
      <c r="A40" s="84">
        <v>21399</v>
      </c>
      <c r="B40" s="85" t="s">
        <v>51</v>
      </c>
      <c r="C40" s="86">
        <f t="shared" si="0"/>
        <v>0</v>
      </c>
      <c r="D40" s="87" t="s">
        <v>35</v>
      </c>
      <c r="E40" s="87" t="s">
        <v>35</v>
      </c>
      <c r="F40" s="88"/>
      <c r="G40" s="89" t="s">
        <v>35</v>
      </c>
      <c r="H40" s="86">
        <f t="shared" si="1"/>
        <v>0</v>
      </c>
      <c r="I40" s="87" t="s">
        <v>35</v>
      </c>
      <c r="J40" s="87" t="s">
        <v>35</v>
      </c>
      <c r="K40" s="88"/>
      <c r="L40" s="90" t="s">
        <v>35</v>
      </c>
    </row>
    <row r="41" spans="1:12" s="24" customFormat="1" ht="26.25" customHeight="1" x14ac:dyDescent="0.25">
      <c r="A41" s="91">
        <v>21420</v>
      </c>
      <c r="B41" s="92" t="s">
        <v>52</v>
      </c>
      <c r="C41" s="93">
        <f>SUM(D41:G41)</f>
        <v>0</v>
      </c>
      <c r="D41" s="94">
        <f>SUM(D42)</f>
        <v>0</v>
      </c>
      <c r="E41" s="95" t="s">
        <v>35</v>
      </c>
      <c r="F41" s="95" t="s">
        <v>35</v>
      </c>
      <c r="G41" s="96" t="s">
        <v>35</v>
      </c>
      <c r="H41" s="93">
        <f>SUM(I41:L41)</f>
        <v>0</v>
      </c>
      <c r="I41" s="94">
        <f>SUM(I42)</f>
        <v>0</v>
      </c>
      <c r="J41" s="95" t="s">
        <v>35</v>
      </c>
      <c r="K41" s="95" t="s">
        <v>35</v>
      </c>
      <c r="L41" s="97" t="s">
        <v>35</v>
      </c>
    </row>
    <row r="42" spans="1:12" s="24" customFormat="1" ht="26.25" customHeight="1" x14ac:dyDescent="0.25">
      <c r="A42" s="84">
        <v>21429</v>
      </c>
      <c r="B42" s="85" t="s">
        <v>53</v>
      </c>
      <c r="C42" s="86">
        <f>SUM(D42:G42)</f>
        <v>0</v>
      </c>
      <c r="D42" s="98"/>
      <c r="E42" s="87" t="s">
        <v>35</v>
      </c>
      <c r="F42" s="87" t="s">
        <v>35</v>
      </c>
      <c r="G42" s="89" t="s">
        <v>35</v>
      </c>
      <c r="H42" s="86">
        <f t="shared" ref="H42:H44" si="2">SUM(I42:L42)</f>
        <v>0</v>
      </c>
      <c r="I42" s="98"/>
      <c r="J42" s="87" t="s">
        <v>35</v>
      </c>
      <c r="K42" s="87" t="s">
        <v>35</v>
      </c>
      <c r="L42" s="90" t="s">
        <v>35</v>
      </c>
    </row>
    <row r="43" spans="1:12" s="24" customFormat="1" ht="24" x14ac:dyDescent="0.25">
      <c r="A43" s="64">
        <v>21490</v>
      </c>
      <c r="B43" s="56" t="s">
        <v>54</v>
      </c>
      <c r="C43" s="57">
        <f t="shared" si="0"/>
        <v>0</v>
      </c>
      <c r="D43" s="99">
        <f>D44</f>
        <v>0</v>
      </c>
      <c r="E43" s="99">
        <f t="shared" ref="E43:F43" si="3">E44</f>
        <v>0</v>
      </c>
      <c r="F43" s="99">
        <f t="shared" si="3"/>
        <v>0</v>
      </c>
      <c r="G43" s="60" t="s">
        <v>35</v>
      </c>
      <c r="H43" s="100">
        <f t="shared" si="2"/>
        <v>0</v>
      </c>
      <c r="I43" s="99">
        <f>I44</f>
        <v>0</v>
      </c>
      <c r="J43" s="99">
        <f t="shared" ref="J43:K43" si="4">J44</f>
        <v>0</v>
      </c>
      <c r="K43" s="99">
        <f t="shared" si="4"/>
        <v>0</v>
      </c>
      <c r="L43" s="62" t="s">
        <v>35</v>
      </c>
    </row>
    <row r="44" spans="1:12" s="24" customFormat="1" ht="24" x14ac:dyDescent="0.25">
      <c r="A44" s="44">
        <v>21499</v>
      </c>
      <c r="B44" s="71" t="s">
        <v>55</v>
      </c>
      <c r="C44" s="79">
        <f>SUM(D44:G44)</f>
        <v>0</v>
      </c>
      <c r="D44" s="101"/>
      <c r="E44" s="102"/>
      <c r="F44" s="102"/>
      <c r="G44" s="103" t="s">
        <v>35</v>
      </c>
      <c r="H44" s="104">
        <f t="shared" si="2"/>
        <v>0</v>
      </c>
      <c r="I44" s="40"/>
      <c r="J44" s="105"/>
      <c r="K44" s="105"/>
      <c r="L44" s="106" t="s">
        <v>35</v>
      </c>
    </row>
    <row r="45" spans="1:12" ht="12.75" customHeight="1" x14ac:dyDescent="0.25">
      <c r="A45" s="107">
        <v>23000</v>
      </c>
      <c r="B45" s="108" t="s">
        <v>56</v>
      </c>
      <c r="C45" s="109">
        <f>SUM(D45:G45)</f>
        <v>0</v>
      </c>
      <c r="D45" s="59" t="s">
        <v>35</v>
      </c>
      <c r="E45" s="59" t="s">
        <v>35</v>
      </c>
      <c r="F45" s="59" t="s">
        <v>35</v>
      </c>
      <c r="G45" s="99">
        <f>SUM(G46:G47)</f>
        <v>0</v>
      </c>
      <c r="H45" s="109">
        <f t="shared" si="1"/>
        <v>0</v>
      </c>
      <c r="I45" s="87" t="s">
        <v>35</v>
      </c>
      <c r="J45" s="87" t="s">
        <v>35</v>
      </c>
      <c r="K45" s="87" t="s">
        <v>35</v>
      </c>
      <c r="L45" s="110">
        <f>SUM(L46:L47)</f>
        <v>0</v>
      </c>
    </row>
    <row r="46" spans="1:12" ht="24" x14ac:dyDescent="0.25">
      <c r="A46" s="111">
        <v>23410</v>
      </c>
      <c r="B46" s="112" t="s">
        <v>57</v>
      </c>
      <c r="C46" s="113">
        <f t="shared" si="0"/>
        <v>0</v>
      </c>
      <c r="D46" s="95" t="s">
        <v>35</v>
      </c>
      <c r="E46" s="95" t="s">
        <v>35</v>
      </c>
      <c r="F46" s="95" t="s">
        <v>35</v>
      </c>
      <c r="G46" s="114"/>
      <c r="H46" s="113">
        <f t="shared" si="1"/>
        <v>0</v>
      </c>
      <c r="I46" s="95" t="s">
        <v>35</v>
      </c>
      <c r="J46" s="95" t="s">
        <v>35</v>
      </c>
      <c r="K46" s="95" t="s">
        <v>35</v>
      </c>
      <c r="L46" s="115"/>
    </row>
    <row r="47" spans="1:12" ht="24" x14ac:dyDescent="0.25">
      <c r="A47" s="111">
        <v>23510</v>
      </c>
      <c r="B47" s="112" t="s">
        <v>58</v>
      </c>
      <c r="C47" s="93">
        <f t="shared" si="0"/>
        <v>0</v>
      </c>
      <c r="D47" s="95" t="s">
        <v>35</v>
      </c>
      <c r="E47" s="95" t="s">
        <v>35</v>
      </c>
      <c r="F47" s="95" t="s">
        <v>35</v>
      </c>
      <c r="G47" s="114"/>
      <c r="H47" s="93">
        <f t="shared" si="1"/>
        <v>0</v>
      </c>
      <c r="I47" s="95" t="s">
        <v>35</v>
      </c>
      <c r="J47" s="95" t="s">
        <v>35</v>
      </c>
      <c r="K47" s="95" t="s">
        <v>35</v>
      </c>
      <c r="L47" s="115"/>
    </row>
    <row r="48" spans="1:12" x14ac:dyDescent="0.25">
      <c r="A48" s="116"/>
      <c r="B48" s="112"/>
      <c r="C48" s="117"/>
      <c r="D48" s="95"/>
      <c r="E48" s="95"/>
      <c r="F48" s="94"/>
      <c r="G48" s="118"/>
      <c r="H48" s="117"/>
      <c r="I48" s="95"/>
      <c r="J48" s="95"/>
      <c r="K48" s="94"/>
      <c r="L48" s="119"/>
    </row>
    <row r="49" spans="1:13" s="24" customFormat="1" x14ac:dyDescent="0.25">
      <c r="A49" s="120"/>
      <c r="B49" s="121" t="s">
        <v>59</v>
      </c>
      <c r="C49" s="122"/>
      <c r="D49" s="123"/>
      <c r="E49" s="123"/>
      <c r="F49" s="123"/>
      <c r="G49" s="124"/>
      <c r="H49" s="122"/>
      <c r="I49" s="123"/>
      <c r="J49" s="123"/>
      <c r="K49" s="123"/>
      <c r="L49" s="125"/>
    </row>
    <row r="50" spans="1:13" s="24" customFormat="1" ht="12.75" thickBot="1" x14ac:dyDescent="0.3">
      <c r="A50" s="126"/>
      <c r="B50" s="25" t="s">
        <v>60</v>
      </c>
      <c r="C50" s="127">
        <f t="shared" ref="C50:C113" si="5">SUM(D50:G50)</f>
        <v>221441</v>
      </c>
      <c r="D50" s="128">
        <f>SUM(D51,D283)</f>
        <v>221441</v>
      </c>
      <c r="E50" s="128">
        <f>SUM(E51,E283)</f>
        <v>0</v>
      </c>
      <c r="F50" s="128">
        <f>SUM(F51,F283)</f>
        <v>0</v>
      </c>
      <c r="G50" s="129">
        <f>SUM(G51,G283)</f>
        <v>0</v>
      </c>
      <c r="H50" s="127">
        <f t="shared" ref="H50:H113" si="6">SUM(I50:L50)</f>
        <v>80568</v>
      </c>
      <c r="I50" s="128">
        <f>SUM(I51,I283)</f>
        <v>80568</v>
      </c>
      <c r="J50" s="128">
        <f>SUM(J51,J283)</f>
        <v>0</v>
      </c>
      <c r="K50" s="128">
        <f>SUM(K51,K283)</f>
        <v>0</v>
      </c>
      <c r="L50" s="130">
        <f>SUM(L51,L283)</f>
        <v>0</v>
      </c>
    </row>
    <row r="51" spans="1:13" s="24" customFormat="1" ht="36.75" thickTop="1" x14ac:dyDescent="0.25">
      <c r="A51" s="131"/>
      <c r="B51" s="132" t="s">
        <v>61</v>
      </c>
      <c r="C51" s="133">
        <f t="shared" si="5"/>
        <v>221441</v>
      </c>
      <c r="D51" s="134">
        <f>SUM(D52,D194)</f>
        <v>221441</v>
      </c>
      <c r="E51" s="134">
        <f>SUM(E52,E194)</f>
        <v>0</v>
      </c>
      <c r="F51" s="134">
        <f>SUM(F52,F194)</f>
        <v>0</v>
      </c>
      <c r="G51" s="135">
        <f>SUM(G52,G194)</f>
        <v>0</v>
      </c>
      <c r="H51" s="133">
        <f t="shared" si="6"/>
        <v>80568</v>
      </c>
      <c r="I51" s="134">
        <f>SUM(I52,I194)</f>
        <v>80568</v>
      </c>
      <c r="J51" s="134">
        <f>SUM(J52,J194)</f>
        <v>0</v>
      </c>
      <c r="K51" s="134">
        <f>SUM(K52,K194)</f>
        <v>0</v>
      </c>
      <c r="L51" s="136">
        <f>SUM(L52,L194)</f>
        <v>0</v>
      </c>
    </row>
    <row r="52" spans="1:13" s="24" customFormat="1" ht="24" x14ac:dyDescent="0.25">
      <c r="A52" s="137"/>
      <c r="B52" s="18" t="s">
        <v>62</v>
      </c>
      <c r="C52" s="138">
        <f t="shared" si="5"/>
        <v>5700</v>
      </c>
      <c r="D52" s="139">
        <f>SUM(D53,D75,D173,D187)</f>
        <v>5700</v>
      </c>
      <c r="E52" s="139">
        <f>SUM(E53,E75,E173,E187)</f>
        <v>0</v>
      </c>
      <c r="F52" s="139">
        <f>SUM(F53,F75,F173,F187)</f>
        <v>0</v>
      </c>
      <c r="G52" s="140">
        <f>SUM(G53,G75,G173,G187)</f>
        <v>0</v>
      </c>
      <c r="H52" s="138">
        <f t="shared" si="6"/>
        <v>5700</v>
      </c>
      <c r="I52" s="139">
        <f>SUM(I53,I75,I173,I187)</f>
        <v>5700</v>
      </c>
      <c r="J52" s="139">
        <f>SUM(J53,J75,J173,J187)</f>
        <v>0</v>
      </c>
      <c r="K52" s="139">
        <f>SUM(K53,K75,K173,K187)</f>
        <v>0</v>
      </c>
      <c r="L52" s="141">
        <f>SUM(L53,L75,L173,L187)</f>
        <v>0</v>
      </c>
    </row>
    <row r="53" spans="1:13" s="24" customFormat="1" x14ac:dyDescent="0.25">
      <c r="A53" s="142">
        <v>1000</v>
      </c>
      <c r="B53" s="142" t="s">
        <v>63</v>
      </c>
      <c r="C53" s="143">
        <f t="shared" si="5"/>
        <v>0</v>
      </c>
      <c r="D53" s="144">
        <f>SUM(D54,D67)</f>
        <v>0</v>
      </c>
      <c r="E53" s="144">
        <f>SUM(E54,E67)</f>
        <v>0</v>
      </c>
      <c r="F53" s="144">
        <f>SUM(F54,F67)</f>
        <v>0</v>
      </c>
      <c r="G53" s="145">
        <f>SUM(G54,G67)</f>
        <v>0</v>
      </c>
      <c r="H53" s="143">
        <f t="shared" si="6"/>
        <v>0</v>
      </c>
      <c r="I53" s="144">
        <f>SUM(I54,I67)</f>
        <v>0</v>
      </c>
      <c r="J53" s="144">
        <f>SUM(J54,J67)</f>
        <v>0</v>
      </c>
      <c r="K53" s="144">
        <f>SUM(K54,K67)</f>
        <v>0</v>
      </c>
      <c r="L53" s="146">
        <f>SUM(L54,L67)</f>
        <v>0</v>
      </c>
    </row>
    <row r="54" spans="1:13" x14ac:dyDescent="0.25">
      <c r="A54" s="56">
        <v>1100</v>
      </c>
      <c r="B54" s="147" t="s">
        <v>64</v>
      </c>
      <c r="C54" s="57">
        <f t="shared" si="5"/>
        <v>0</v>
      </c>
      <c r="D54" s="63">
        <f>SUM(D55,D58,D66)</f>
        <v>0</v>
      </c>
      <c r="E54" s="63">
        <f>SUM(E55,E58,E66)</f>
        <v>0</v>
      </c>
      <c r="F54" s="63">
        <f>SUM(F55,F58,F66)</f>
        <v>0</v>
      </c>
      <c r="G54" s="148">
        <f>SUM(G55,G58,G66)</f>
        <v>0</v>
      </c>
      <c r="H54" s="57">
        <f t="shared" si="6"/>
        <v>0</v>
      </c>
      <c r="I54" s="63">
        <f>SUM(I55,I58,I66)</f>
        <v>0</v>
      </c>
      <c r="J54" s="63">
        <f>SUM(J55,J58,J66)</f>
        <v>0</v>
      </c>
      <c r="K54" s="63">
        <f>SUM(K55,K58,K66)</f>
        <v>0</v>
      </c>
      <c r="L54" s="149">
        <f>SUM(L55,L58,L66)</f>
        <v>0</v>
      </c>
    </row>
    <row r="55" spans="1:13" x14ac:dyDescent="0.25">
      <c r="A55" s="150">
        <v>1110</v>
      </c>
      <c r="B55" s="112" t="s">
        <v>65</v>
      </c>
      <c r="C55" s="117">
        <f t="shared" si="5"/>
        <v>0</v>
      </c>
      <c r="D55" s="151">
        <f>SUM(D56:D57)</f>
        <v>0</v>
      </c>
      <c r="E55" s="151">
        <f>SUM(E56:E57)</f>
        <v>0</v>
      </c>
      <c r="F55" s="151">
        <f>SUM(F56:F57)</f>
        <v>0</v>
      </c>
      <c r="G55" s="152">
        <f>SUM(G56:G57)</f>
        <v>0</v>
      </c>
      <c r="H55" s="117">
        <f t="shared" si="6"/>
        <v>0</v>
      </c>
      <c r="I55" s="151">
        <f>SUM(I56:I57)</f>
        <v>0</v>
      </c>
      <c r="J55" s="151">
        <f>SUM(J56:J57)</f>
        <v>0</v>
      </c>
      <c r="K55" s="151">
        <f>SUM(K56:K57)</f>
        <v>0</v>
      </c>
      <c r="L55" s="153">
        <f>SUM(L56:L57)</f>
        <v>0</v>
      </c>
    </row>
    <row r="56" spans="1:13" x14ac:dyDescent="0.25">
      <c r="A56" s="38">
        <v>1111</v>
      </c>
      <c r="B56" s="65" t="s">
        <v>66</v>
      </c>
      <c r="C56" s="66">
        <f t="shared" si="5"/>
        <v>0</v>
      </c>
      <c r="D56" s="68"/>
      <c r="E56" s="68"/>
      <c r="F56" s="68"/>
      <c r="G56" s="154"/>
      <c r="H56" s="66">
        <f t="shared" si="6"/>
        <v>0</v>
      </c>
      <c r="I56" s="68">
        <v>0</v>
      </c>
      <c r="J56" s="68"/>
      <c r="K56" s="68"/>
      <c r="L56" s="155"/>
      <c r="M56" s="156"/>
    </row>
    <row r="57" spans="1:13" ht="24" customHeight="1" x14ac:dyDescent="0.25">
      <c r="A57" s="44">
        <v>1119</v>
      </c>
      <c r="B57" s="71" t="s">
        <v>67</v>
      </c>
      <c r="C57" s="72">
        <f t="shared" si="5"/>
        <v>0</v>
      </c>
      <c r="D57" s="74"/>
      <c r="E57" s="74"/>
      <c r="F57" s="74"/>
      <c r="G57" s="157"/>
      <c r="H57" s="72">
        <f t="shared" si="6"/>
        <v>0</v>
      </c>
      <c r="I57" s="74">
        <v>0</v>
      </c>
      <c r="J57" s="74"/>
      <c r="K57" s="74"/>
      <c r="L57" s="158"/>
      <c r="M57" s="156"/>
    </row>
    <row r="58" spans="1:13" x14ac:dyDescent="0.25">
      <c r="A58" s="159">
        <v>1140</v>
      </c>
      <c r="B58" s="71" t="s">
        <v>68</v>
      </c>
      <c r="C58" s="72">
        <f t="shared" si="5"/>
        <v>0</v>
      </c>
      <c r="D58" s="160">
        <f>SUM(D59:D65)</f>
        <v>0</v>
      </c>
      <c r="E58" s="160">
        <f>SUM(E59:E65)</f>
        <v>0</v>
      </c>
      <c r="F58" s="160">
        <f>SUM(F59:F65)</f>
        <v>0</v>
      </c>
      <c r="G58" s="161">
        <f>SUM(G59:G65)</f>
        <v>0</v>
      </c>
      <c r="H58" s="72">
        <f t="shared" si="6"/>
        <v>0</v>
      </c>
      <c r="I58" s="160">
        <f>SUM(I59:I65)</f>
        <v>0</v>
      </c>
      <c r="J58" s="160">
        <f>SUM(J59:J65)</f>
        <v>0</v>
      </c>
      <c r="K58" s="160">
        <f>SUM(K59:K65)</f>
        <v>0</v>
      </c>
      <c r="L58" s="162">
        <f>SUM(L59:L65)</f>
        <v>0</v>
      </c>
    </row>
    <row r="59" spans="1:13" x14ac:dyDescent="0.25">
      <c r="A59" s="44">
        <v>1141</v>
      </c>
      <c r="B59" s="71" t="s">
        <v>69</v>
      </c>
      <c r="C59" s="72">
        <f t="shared" si="5"/>
        <v>0</v>
      </c>
      <c r="D59" s="74"/>
      <c r="E59" s="74"/>
      <c r="F59" s="74"/>
      <c r="G59" s="157"/>
      <c r="H59" s="72">
        <f t="shared" si="6"/>
        <v>0</v>
      </c>
      <c r="I59" s="74">
        <v>0</v>
      </c>
      <c r="J59" s="74"/>
      <c r="K59" s="74"/>
      <c r="L59" s="158"/>
      <c r="M59" s="156"/>
    </row>
    <row r="60" spans="1:13" ht="24.75" customHeight="1" x14ac:dyDescent="0.25">
      <c r="A60" s="44">
        <v>1142</v>
      </c>
      <c r="B60" s="71" t="s">
        <v>70</v>
      </c>
      <c r="C60" s="72">
        <f t="shared" si="5"/>
        <v>0</v>
      </c>
      <c r="D60" s="74"/>
      <c r="E60" s="74"/>
      <c r="F60" s="74"/>
      <c r="G60" s="157"/>
      <c r="H60" s="72">
        <f t="shared" si="6"/>
        <v>0</v>
      </c>
      <c r="I60" s="74">
        <v>0</v>
      </c>
      <c r="J60" s="74"/>
      <c r="K60" s="74"/>
      <c r="L60" s="158"/>
      <c r="M60" s="156"/>
    </row>
    <row r="61" spans="1:13" ht="24" x14ac:dyDescent="0.25">
      <c r="A61" s="44">
        <v>1145</v>
      </c>
      <c r="B61" s="71" t="s">
        <v>71</v>
      </c>
      <c r="C61" s="72">
        <f t="shared" si="5"/>
        <v>0</v>
      </c>
      <c r="D61" s="74"/>
      <c r="E61" s="74"/>
      <c r="F61" s="74"/>
      <c r="G61" s="157"/>
      <c r="H61" s="72">
        <f t="shared" si="6"/>
        <v>0</v>
      </c>
      <c r="I61" s="74">
        <v>0</v>
      </c>
      <c r="J61" s="74"/>
      <c r="K61" s="74"/>
      <c r="L61" s="158"/>
      <c r="M61" s="156"/>
    </row>
    <row r="62" spans="1:13" ht="27.75" customHeight="1" x14ac:dyDescent="0.25">
      <c r="A62" s="44">
        <v>1146</v>
      </c>
      <c r="B62" s="71" t="s">
        <v>72</v>
      </c>
      <c r="C62" s="72">
        <f t="shared" si="5"/>
        <v>0</v>
      </c>
      <c r="D62" s="74"/>
      <c r="E62" s="74"/>
      <c r="F62" s="74"/>
      <c r="G62" s="157"/>
      <c r="H62" s="72">
        <f t="shared" si="6"/>
        <v>0</v>
      </c>
      <c r="I62" s="74">
        <v>0</v>
      </c>
      <c r="J62" s="74"/>
      <c r="K62" s="74"/>
      <c r="L62" s="158"/>
      <c r="M62" s="156"/>
    </row>
    <row r="63" spans="1:13" x14ac:dyDescent="0.25">
      <c r="A63" s="44">
        <v>1147</v>
      </c>
      <c r="B63" s="71" t="s">
        <v>73</v>
      </c>
      <c r="C63" s="72">
        <f t="shared" si="5"/>
        <v>0</v>
      </c>
      <c r="D63" s="74"/>
      <c r="E63" s="74"/>
      <c r="F63" s="74"/>
      <c r="G63" s="157"/>
      <c r="H63" s="72">
        <f t="shared" si="6"/>
        <v>0</v>
      </c>
      <c r="I63" s="74">
        <v>0</v>
      </c>
      <c r="J63" s="74"/>
      <c r="K63" s="74"/>
      <c r="L63" s="158"/>
      <c r="M63" s="156"/>
    </row>
    <row r="64" spans="1:13" x14ac:dyDescent="0.25">
      <c r="A64" s="44">
        <v>1148</v>
      </c>
      <c r="B64" s="71" t="s">
        <v>74</v>
      </c>
      <c r="C64" s="72">
        <f t="shared" si="5"/>
        <v>0</v>
      </c>
      <c r="D64" s="74"/>
      <c r="E64" s="74"/>
      <c r="F64" s="74"/>
      <c r="G64" s="157"/>
      <c r="H64" s="72">
        <f t="shared" si="6"/>
        <v>0</v>
      </c>
      <c r="I64" s="74">
        <v>0</v>
      </c>
      <c r="J64" s="74"/>
      <c r="K64" s="74"/>
      <c r="L64" s="158"/>
      <c r="M64" s="156"/>
    </row>
    <row r="65" spans="1:13" ht="24" customHeight="1" x14ac:dyDescent="0.25">
      <c r="A65" s="44">
        <v>1149</v>
      </c>
      <c r="B65" s="71" t="s">
        <v>75</v>
      </c>
      <c r="C65" s="72">
        <f t="shared" si="5"/>
        <v>0</v>
      </c>
      <c r="D65" s="74"/>
      <c r="E65" s="74"/>
      <c r="F65" s="74"/>
      <c r="G65" s="157"/>
      <c r="H65" s="72">
        <f t="shared" si="6"/>
        <v>0</v>
      </c>
      <c r="I65" s="74">
        <v>0</v>
      </c>
      <c r="J65" s="74"/>
      <c r="K65" s="74"/>
      <c r="L65" s="158"/>
      <c r="M65" s="156"/>
    </row>
    <row r="66" spans="1:13" ht="36" x14ac:dyDescent="0.25">
      <c r="A66" s="150">
        <v>1150</v>
      </c>
      <c r="B66" s="112" t="s">
        <v>76</v>
      </c>
      <c r="C66" s="117">
        <f t="shared" si="5"/>
        <v>0</v>
      </c>
      <c r="D66" s="163"/>
      <c r="E66" s="163"/>
      <c r="F66" s="163"/>
      <c r="G66" s="164"/>
      <c r="H66" s="117">
        <f t="shared" si="6"/>
        <v>0</v>
      </c>
      <c r="I66" s="163">
        <v>0</v>
      </c>
      <c r="J66" s="163"/>
      <c r="K66" s="163"/>
      <c r="L66" s="165"/>
      <c r="M66" s="156"/>
    </row>
    <row r="67" spans="1:13" ht="24" x14ac:dyDescent="0.25">
      <c r="A67" s="56">
        <v>1200</v>
      </c>
      <c r="B67" s="147" t="s">
        <v>77</v>
      </c>
      <c r="C67" s="57">
        <f t="shared" si="5"/>
        <v>0</v>
      </c>
      <c r="D67" s="63">
        <f>SUM(D68:D69)</f>
        <v>0</v>
      </c>
      <c r="E67" s="63">
        <f>SUM(E68:E69)</f>
        <v>0</v>
      </c>
      <c r="F67" s="63">
        <f>SUM(F68:F69)</f>
        <v>0</v>
      </c>
      <c r="G67" s="166">
        <f>SUM(G68:G69)</f>
        <v>0</v>
      </c>
      <c r="H67" s="57">
        <f t="shared" si="6"/>
        <v>0</v>
      </c>
      <c r="I67" s="63">
        <f>SUM(I68:I69)</f>
        <v>0</v>
      </c>
      <c r="J67" s="63">
        <f>SUM(J68:J69)</f>
        <v>0</v>
      </c>
      <c r="K67" s="63">
        <f>SUM(K68:K69)</f>
        <v>0</v>
      </c>
      <c r="L67" s="167">
        <f>SUM(L68:L69)</f>
        <v>0</v>
      </c>
    </row>
    <row r="68" spans="1:13" ht="24" x14ac:dyDescent="0.25">
      <c r="A68" s="168">
        <v>1210</v>
      </c>
      <c r="B68" s="65" t="s">
        <v>78</v>
      </c>
      <c r="C68" s="66">
        <f t="shared" si="5"/>
        <v>0</v>
      </c>
      <c r="D68" s="68"/>
      <c r="E68" s="68"/>
      <c r="F68" s="68"/>
      <c r="G68" s="154"/>
      <c r="H68" s="66">
        <f t="shared" si="6"/>
        <v>0</v>
      </c>
      <c r="I68" s="68">
        <v>0</v>
      </c>
      <c r="J68" s="68"/>
      <c r="K68" s="68"/>
      <c r="L68" s="155"/>
      <c r="M68" s="156"/>
    </row>
    <row r="69" spans="1:13" ht="24" x14ac:dyDescent="0.25">
      <c r="A69" s="159">
        <v>1220</v>
      </c>
      <c r="B69" s="71" t="s">
        <v>79</v>
      </c>
      <c r="C69" s="72">
        <f t="shared" si="5"/>
        <v>0</v>
      </c>
      <c r="D69" s="160">
        <f>SUM(D70:D74)</f>
        <v>0</v>
      </c>
      <c r="E69" s="160">
        <f>SUM(E70:E74)</f>
        <v>0</v>
      </c>
      <c r="F69" s="160">
        <f>SUM(F70:F74)</f>
        <v>0</v>
      </c>
      <c r="G69" s="161">
        <f>SUM(G70:G74)</f>
        <v>0</v>
      </c>
      <c r="H69" s="72">
        <f t="shared" si="6"/>
        <v>0</v>
      </c>
      <c r="I69" s="160">
        <f>SUM(I70:I74)</f>
        <v>0</v>
      </c>
      <c r="J69" s="160">
        <f>SUM(J70:J74)</f>
        <v>0</v>
      </c>
      <c r="K69" s="160">
        <f>SUM(K70:K74)</f>
        <v>0</v>
      </c>
      <c r="L69" s="162">
        <f>SUM(L70:L74)</f>
        <v>0</v>
      </c>
    </row>
    <row r="70" spans="1:13" ht="48" x14ac:dyDescent="0.25">
      <c r="A70" s="44">
        <v>1221</v>
      </c>
      <c r="B70" s="71" t="s">
        <v>80</v>
      </c>
      <c r="C70" s="72">
        <f t="shared" si="5"/>
        <v>0</v>
      </c>
      <c r="D70" s="74"/>
      <c r="E70" s="74"/>
      <c r="F70" s="74"/>
      <c r="G70" s="157"/>
      <c r="H70" s="72">
        <f t="shared" si="6"/>
        <v>0</v>
      </c>
      <c r="I70" s="74">
        <v>0</v>
      </c>
      <c r="J70" s="74"/>
      <c r="K70" s="74"/>
      <c r="L70" s="158"/>
      <c r="M70" s="156"/>
    </row>
    <row r="71" spans="1:13" x14ac:dyDescent="0.25">
      <c r="A71" s="44">
        <v>1223</v>
      </c>
      <c r="B71" s="71" t="s">
        <v>81</v>
      </c>
      <c r="C71" s="72">
        <f t="shared" si="5"/>
        <v>0</v>
      </c>
      <c r="D71" s="74"/>
      <c r="E71" s="74"/>
      <c r="F71" s="74"/>
      <c r="G71" s="157"/>
      <c r="H71" s="72">
        <f t="shared" si="6"/>
        <v>0</v>
      </c>
      <c r="I71" s="74">
        <v>0</v>
      </c>
      <c r="J71" s="74"/>
      <c r="K71" s="74"/>
      <c r="L71" s="158"/>
      <c r="M71" s="156"/>
    </row>
    <row r="72" spans="1:13" x14ac:dyDescent="0.25">
      <c r="A72" s="44">
        <v>1225</v>
      </c>
      <c r="B72" s="71" t="s">
        <v>82</v>
      </c>
      <c r="C72" s="72">
        <f t="shared" si="5"/>
        <v>0</v>
      </c>
      <c r="D72" s="74"/>
      <c r="E72" s="74"/>
      <c r="F72" s="74"/>
      <c r="G72" s="157"/>
      <c r="H72" s="72">
        <f t="shared" si="6"/>
        <v>0</v>
      </c>
      <c r="I72" s="74">
        <v>0</v>
      </c>
      <c r="J72" s="74"/>
      <c r="K72" s="74"/>
      <c r="L72" s="158"/>
      <c r="M72" s="156"/>
    </row>
    <row r="73" spans="1:13" ht="36" x14ac:dyDescent="0.25">
      <c r="A73" s="44">
        <v>1227</v>
      </c>
      <c r="B73" s="71" t="s">
        <v>83</v>
      </c>
      <c r="C73" s="72">
        <f t="shared" si="5"/>
        <v>0</v>
      </c>
      <c r="D73" s="74"/>
      <c r="E73" s="74"/>
      <c r="F73" s="74"/>
      <c r="G73" s="157"/>
      <c r="H73" s="72">
        <f t="shared" si="6"/>
        <v>0</v>
      </c>
      <c r="I73" s="74">
        <v>0</v>
      </c>
      <c r="J73" s="74"/>
      <c r="K73" s="74"/>
      <c r="L73" s="158"/>
      <c r="M73" s="156"/>
    </row>
    <row r="74" spans="1:13" ht="48" x14ac:dyDescent="0.25">
      <c r="A74" s="44">
        <v>1228</v>
      </c>
      <c r="B74" s="71" t="s">
        <v>84</v>
      </c>
      <c r="C74" s="72">
        <f t="shared" si="5"/>
        <v>0</v>
      </c>
      <c r="D74" s="74"/>
      <c r="E74" s="74"/>
      <c r="F74" s="74"/>
      <c r="G74" s="157"/>
      <c r="H74" s="72">
        <f t="shared" si="6"/>
        <v>0</v>
      </c>
      <c r="I74" s="74">
        <v>0</v>
      </c>
      <c r="J74" s="74"/>
      <c r="K74" s="74"/>
      <c r="L74" s="158"/>
      <c r="M74" s="156"/>
    </row>
    <row r="75" spans="1:13" x14ac:dyDescent="0.25">
      <c r="A75" s="142">
        <v>2000</v>
      </c>
      <c r="B75" s="142" t="s">
        <v>85</v>
      </c>
      <c r="C75" s="143">
        <f t="shared" si="5"/>
        <v>5700</v>
      </c>
      <c r="D75" s="144">
        <f>SUM(D76,D83,D130,D164,D165,D172)</f>
        <v>5700</v>
      </c>
      <c r="E75" s="144">
        <f>SUM(E76,E83,E130,E164,E165,E172)</f>
        <v>0</v>
      </c>
      <c r="F75" s="144">
        <f>SUM(F76,F83,F130,F164,F165,F172)</f>
        <v>0</v>
      </c>
      <c r="G75" s="145">
        <f>SUM(G76,G83,G130,G164,G165,G172)</f>
        <v>0</v>
      </c>
      <c r="H75" s="143">
        <f t="shared" si="6"/>
        <v>5700</v>
      </c>
      <c r="I75" s="144">
        <f>SUM(I76,I83,I130,I164,I165,I172)</f>
        <v>5700</v>
      </c>
      <c r="J75" s="144">
        <f>SUM(J76,J83,J130,J164,J165,J172)</f>
        <v>0</v>
      </c>
      <c r="K75" s="144">
        <f>SUM(K76,K83,K130,K164,K165,K172)</f>
        <v>0</v>
      </c>
      <c r="L75" s="146">
        <f>SUM(L76,L83,L130,L164,L165,L172)</f>
        <v>0</v>
      </c>
    </row>
    <row r="76" spans="1:13" ht="24" x14ac:dyDescent="0.25">
      <c r="A76" s="56">
        <v>2100</v>
      </c>
      <c r="B76" s="147" t="s">
        <v>86</v>
      </c>
      <c r="C76" s="57">
        <f t="shared" si="5"/>
        <v>0</v>
      </c>
      <c r="D76" s="63">
        <f>SUM(D77,D80)</f>
        <v>0</v>
      </c>
      <c r="E76" s="63">
        <f>SUM(E77,E80)</f>
        <v>0</v>
      </c>
      <c r="F76" s="63">
        <f>SUM(F77,F80)</f>
        <v>0</v>
      </c>
      <c r="G76" s="166">
        <f>SUM(G77,G80)</f>
        <v>0</v>
      </c>
      <c r="H76" s="57">
        <f t="shared" si="6"/>
        <v>0</v>
      </c>
      <c r="I76" s="63">
        <f>SUM(I77,I80)</f>
        <v>0</v>
      </c>
      <c r="J76" s="63">
        <f>SUM(J77,J80)</f>
        <v>0</v>
      </c>
      <c r="K76" s="63">
        <f>SUM(K77,K80)</f>
        <v>0</v>
      </c>
      <c r="L76" s="167">
        <f>SUM(L77,L80)</f>
        <v>0</v>
      </c>
    </row>
    <row r="77" spans="1:13" ht="24" x14ac:dyDescent="0.25">
      <c r="A77" s="168">
        <v>2110</v>
      </c>
      <c r="B77" s="65" t="s">
        <v>87</v>
      </c>
      <c r="C77" s="66">
        <f t="shared" si="5"/>
        <v>0</v>
      </c>
      <c r="D77" s="169">
        <f>SUM(D78:D79)</f>
        <v>0</v>
      </c>
      <c r="E77" s="169">
        <f>SUM(E78:E79)</f>
        <v>0</v>
      </c>
      <c r="F77" s="169">
        <f>SUM(F78:F79)</f>
        <v>0</v>
      </c>
      <c r="G77" s="170">
        <f>SUM(G78:G79)</f>
        <v>0</v>
      </c>
      <c r="H77" s="66">
        <f t="shared" si="6"/>
        <v>0</v>
      </c>
      <c r="I77" s="169">
        <f>SUM(I78:I79)</f>
        <v>0</v>
      </c>
      <c r="J77" s="169">
        <f>SUM(J78:J79)</f>
        <v>0</v>
      </c>
      <c r="K77" s="169">
        <f>SUM(K78:K79)</f>
        <v>0</v>
      </c>
      <c r="L77" s="171">
        <f>SUM(L78:L79)</f>
        <v>0</v>
      </c>
    </row>
    <row r="78" spans="1:13" x14ac:dyDescent="0.25">
      <c r="A78" s="44">
        <v>2111</v>
      </c>
      <c r="B78" s="71" t="s">
        <v>88</v>
      </c>
      <c r="C78" s="72">
        <f t="shared" si="5"/>
        <v>0</v>
      </c>
      <c r="D78" s="74"/>
      <c r="E78" s="74"/>
      <c r="F78" s="74"/>
      <c r="G78" s="157"/>
      <c r="H78" s="72">
        <f t="shared" si="6"/>
        <v>0</v>
      </c>
      <c r="I78" s="74">
        <v>0</v>
      </c>
      <c r="J78" s="74"/>
      <c r="K78" s="74"/>
      <c r="L78" s="158"/>
      <c r="M78" s="156"/>
    </row>
    <row r="79" spans="1:13" ht="24" x14ac:dyDescent="0.25">
      <c r="A79" s="44">
        <v>2112</v>
      </c>
      <c r="B79" s="71" t="s">
        <v>89</v>
      </c>
      <c r="C79" s="72">
        <f t="shared" si="5"/>
        <v>0</v>
      </c>
      <c r="D79" s="74"/>
      <c r="E79" s="74"/>
      <c r="F79" s="74"/>
      <c r="G79" s="157"/>
      <c r="H79" s="72">
        <f t="shared" si="6"/>
        <v>0</v>
      </c>
      <c r="I79" s="74">
        <v>0</v>
      </c>
      <c r="J79" s="74"/>
      <c r="K79" s="74"/>
      <c r="L79" s="158"/>
      <c r="M79" s="156"/>
    </row>
    <row r="80" spans="1:13" ht="24" x14ac:dyDescent="0.25">
      <c r="A80" s="159">
        <v>2120</v>
      </c>
      <c r="B80" s="71" t="s">
        <v>90</v>
      </c>
      <c r="C80" s="72">
        <f t="shared" si="5"/>
        <v>0</v>
      </c>
      <c r="D80" s="160">
        <f>SUM(D81:D82)</f>
        <v>0</v>
      </c>
      <c r="E80" s="160">
        <f>SUM(E81:E82)</f>
        <v>0</v>
      </c>
      <c r="F80" s="160">
        <f>SUM(F81:F82)</f>
        <v>0</v>
      </c>
      <c r="G80" s="161">
        <f>SUM(G81:G82)</f>
        <v>0</v>
      </c>
      <c r="H80" s="72">
        <f t="shared" si="6"/>
        <v>0</v>
      </c>
      <c r="I80" s="160">
        <f>SUM(I81:I82)</f>
        <v>0</v>
      </c>
      <c r="J80" s="160">
        <f>SUM(J81:J82)</f>
        <v>0</v>
      </c>
      <c r="K80" s="160">
        <f>SUM(K81:K82)</f>
        <v>0</v>
      </c>
      <c r="L80" s="162">
        <f>SUM(L81:L82)</f>
        <v>0</v>
      </c>
    </row>
    <row r="81" spans="1:13" x14ac:dyDescent="0.25">
      <c r="A81" s="44">
        <v>2121</v>
      </c>
      <c r="B81" s="71" t="s">
        <v>88</v>
      </c>
      <c r="C81" s="72">
        <f t="shared" si="5"/>
        <v>0</v>
      </c>
      <c r="D81" s="74"/>
      <c r="E81" s="74"/>
      <c r="F81" s="74"/>
      <c r="G81" s="157"/>
      <c r="H81" s="72">
        <f t="shared" si="6"/>
        <v>0</v>
      </c>
      <c r="I81" s="74">
        <v>0</v>
      </c>
      <c r="J81" s="74"/>
      <c r="K81" s="74"/>
      <c r="L81" s="158"/>
      <c r="M81" s="156"/>
    </row>
    <row r="82" spans="1:13" ht="24" x14ac:dyDescent="0.25">
      <c r="A82" s="44">
        <v>2122</v>
      </c>
      <c r="B82" s="71" t="s">
        <v>89</v>
      </c>
      <c r="C82" s="72">
        <f t="shared" si="5"/>
        <v>0</v>
      </c>
      <c r="D82" s="74"/>
      <c r="E82" s="74"/>
      <c r="F82" s="74"/>
      <c r="G82" s="157"/>
      <c r="H82" s="72">
        <f t="shared" si="6"/>
        <v>0</v>
      </c>
      <c r="I82" s="74">
        <v>0</v>
      </c>
      <c r="J82" s="74"/>
      <c r="K82" s="74"/>
      <c r="L82" s="158"/>
      <c r="M82" s="156"/>
    </row>
    <row r="83" spans="1:13" x14ac:dyDescent="0.25">
      <c r="A83" s="56">
        <v>2200</v>
      </c>
      <c r="B83" s="147" t="s">
        <v>91</v>
      </c>
      <c r="C83" s="57">
        <f t="shared" si="5"/>
        <v>5700</v>
      </c>
      <c r="D83" s="63">
        <f>SUM(D84,D89,D95,D103,D112,D116,D122,D128)</f>
        <v>5700</v>
      </c>
      <c r="E83" s="63">
        <f>SUM(E84,E89,E95,E103,E112,E116,E122,E128)</f>
        <v>0</v>
      </c>
      <c r="F83" s="63">
        <f>SUM(F84,F89,F95,F103,F112,F116,F122,F128)</f>
        <v>0</v>
      </c>
      <c r="G83" s="166">
        <f>SUM(G84,G89,G95,G103,G112,G116,G122,G128)</f>
        <v>0</v>
      </c>
      <c r="H83" s="57">
        <f t="shared" si="6"/>
        <v>5700</v>
      </c>
      <c r="I83" s="63">
        <f>SUM(I84,I89,I95,I103,I112,I116,I122,I128)</f>
        <v>5700</v>
      </c>
      <c r="J83" s="63">
        <f>SUM(J84,J89,J95,J103,J112,J116,J122,J128)</f>
        <v>0</v>
      </c>
      <c r="K83" s="63">
        <f>SUM(K84,K89,K95,K103,K112,K116,K122,K128)</f>
        <v>0</v>
      </c>
      <c r="L83" s="172">
        <f>SUM(L84,L89,L95,L103,L112,L116,L122,L128)</f>
        <v>0</v>
      </c>
    </row>
    <row r="84" spans="1:13" ht="24" x14ac:dyDescent="0.25">
      <c r="A84" s="150">
        <v>2210</v>
      </c>
      <c r="B84" s="112" t="s">
        <v>92</v>
      </c>
      <c r="C84" s="117">
        <f t="shared" si="5"/>
        <v>0</v>
      </c>
      <c r="D84" s="151">
        <f>SUM(D85:D88)</f>
        <v>0</v>
      </c>
      <c r="E84" s="151">
        <f>SUM(E85:E88)</f>
        <v>0</v>
      </c>
      <c r="F84" s="151">
        <f>SUM(F85:F88)</f>
        <v>0</v>
      </c>
      <c r="G84" s="151">
        <f>SUM(G85:G88)</f>
        <v>0</v>
      </c>
      <c r="H84" s="117">
        <f t="shared" si="6"/>
        <v>0</v>
      </c>
      <c r="I84" s="151">
        <f>SUM(I85:I88)</f>
        <v>0</v>
      </c>
      <c r="J84" s="151">
        <f>SUM(J85:J88)</f>
        <v>0</v>
      </c>
      <c r="K84" s="151">
        <f>SUM(K85:K88)</f>
        <v>0</v>
      </c>
      <c r="L84" s="153">
        <f>SUM(L85:L88)</f>
        <v>0</v>
      </c>
    </row>
    <row r="85" spans="1:13" ht="24" x14ac:dyDescent="0.25">
      <c r="A85" s="38">
        <v>2211</v>
      </c>
      <c r="B85" s="65" t="s">
        <v>93</v>
      </c>
      <c r="C85" s="66">
        <f t="shared" si="5"/>
        <v>0</v>
      </c>
      <c r="D85" s="68"/>
      <c r="E85" s="68"/>
      <c r="F85" s="68"/>
      <c r="G85" s="154"/>
      <c r="H85" s="66">
        <f t="shared" si="6"/>
        <v>0</v>
      </c>
      <c r="I85" s="68">
        <v>0</v>
      </c>
      <c r="J85" s="68"/>
      <c r="K85" s="68"/>
      <c r="L85" s="155"/>
      <c r="M85" s="156"/>
    </row>
    <row r="86" spans="1:13" ht="36" x14ac:dyDescent="0.25">
      <c r="A86" s="44">
        <v>2212</v>
      </c>
      <c r="B86" s="71" t="s">
        <v>94</v>
      </c>
      <c r="C86" s="72">
        <f t="shared" si="5"/>
        <v>0</v>
      </c>
      <c r="D86" s="74"/>
      <c r="E86" s="74"/>
      <c r="F86" s="74"/>
      <c r="G86" s="157"/>
      <c r="H86" s="72">
        <f t="shared" si="6"/>
        <v>0</v>
      </c>
      <c r="I86" s="74">
        <v>0</v>
      </c>
      <c r="J86" s="74"/>
      <c r="K86" s="74"/>
      <c r="L86" s="158"/>
      <c r="M86" s="156"/>
    </row>
    <row r="87" spans="1:13" ht="24" x14ac:dyDescent="0.25">
      <c r="A87" s="44">
        <v>2214</v>
      </c>
      <c r="B87" s="71" t="s">
        <v>95</v>
      </c>
      <c r="C87" s="72">
        <f t="shared" si="5"/>
        <v>0</v>
      </c>
      <c r="D87" s="74"/>
      <c r="E87" s="74"/>
      <c r="F87" s="74"/>
      <c r="G87" s="157"/>
      <c r="H87" s="72">
        <f t="shared" si="6"/>
        <v>0</v>
      </c>
      <c r="I87" s="74">
        <v>0</v>
      </c>
      <c r="J87" s="74"/>
      <c r="K87" s="74"/>
      <c r="L87" s="158"/>
      <c r="M87" s="156"/>
    </row>
    <row r="88" spans="1:13" x14ac:dyDescent="0.25">
      <c r="A88" s="44">
        <v>2219</v>
      </c>
      <c r="B88" s="71" t="s">
        <v>96</v>
      </c>
      <c r="C88" s="72">
        <f t="shared" si="5"/>
        <v>0</v>
      </c>
      <c r="D88" s="74"/>
      <c r="E88" s="74"/>
      <c r="F88" s="74"/>
      <c r="G88" s="157"/>
      <c r="H88" s="72">
        <f t="shared" si="6"/>
        <v>0</v>
      </c>
      <c r="I88" s="74">
        <v>0</v>
      </c>
      <c r="J88" s="74"/>
      <c r="K88" s="74"/>
      <c r="L88" s="158"/>
      <c r="M88" s="156"/>
    </row>
    <row r="89" spans="1:13" ht="24" x14ac:dyDescent="0.25">
      <c r="A89" s="159">
        <v>2220</v>
      </c>
      <c r="B89" s="71" t="s">
        <v>97</v>
      </c>
      <c r="C89" s="72">
        <f t="shared" si="5"/>
        <v>0</v>
      </c>
      <c r="D89" s="160">
        <f>SUM(D90:D94)</f>
        <v>0</v>
      </c>
      <c r="E89" s="160">
        <f>SUM(E90:E94)</f>
        <v>0</v>
      </c>
      <c r="F89" s="160">
        <f>SUM(F90:F94)</f>
        <v>0</v>
      </c>
      <c r="G89" s="161">
        <f>SUM(G90:G94)</f>
        <v>0</v>
      </c>
      <c r="H89" s="72">
        <f t="shared" si="6"/>
        <v>0</v>
      </c>
      <c r="I89" s="160">
        <f>SUM(I90:I94)</f>
        <v>0</v>
      </c>
      <c r="J89" s="160">
        <f>SUM(J90:J94)</f>
        <v>0</v>
      </c>
      <c r="K89" s="160">
        <f>SUM(K90:K94)</f>
        <v>0</v>
      </c>
      <c r="L89" s="162">
        <f>SUM(L90:L94)</f>
        <v>0</v>
      </c>
    </row>
    <row r="90" spans="1:13" ht="24" x14ac:dyDescent="0.25">
      <c r="A90" s="44">
        <v>2221</v>
      </c>
      <c r="B90" s="71" t="s">
        <v>98</v>
      </c>
      <c r="C90" s="72">
        <f t="shared" si="5"/>
        <v>0</v>
      </c>
      <c r="D90" s="74"/>
      <c r="E90" s="74"/>
      <c r="F90" s="74"/>
      <c r="G90" s="157"/>
      <c r="H90" s="72">
        <f t="shared" si="6"/>
        <v>0</v>
      </c>
      <c r="I90" s="74">
        <v>0</v>
      </c>
      <c r="J90" s="74"/>
      <c r="K90" s="74"/>
      <c r="L90" s="158"/>
      <c r="M90" s="156"/>
    </row>
    <row r="91" spans="1:13" x14ac:dyDescent="0.25">
      <c r="A91" s="44">
        <v>2222</v>
      </c>
      <c r="B91" s="71" t="s">
        <v>99</v>
      </c>
      <c r="C91" s="72">
        <f t="shared" si="5"/>
        <v>0</v>
      </c>
      <c r="D91" s="74"/>
      <c r="E91" s="74"/>
      <c r="F91" s="74"/>
      <c r="G91" s="157"/>
      <c r="H91" s="72">
        <f t="shared" si="6"/>
        <v>0</v>
      </c>
      <c r="I91" s="74">
        <v>0</v>
      </c>
      <c r="J91" s="74"/>
      <c r="K91" s="74"/>
      <c r="L91" s="158"/>
      <c r="M91" s="156"/>
    </row>
    <row r="92" spans="1:13" x14ac:dyDescent="0.25">
      <c r="A92" s="44">
        <v>2223</v>
      </c>
      <c r="B92" s="71" t="s">
        <v>100</v>
      </c>
      <c r="C92" s="72">
        <f t="shared" si="5"/>
        <v>0</v>
      </c>
      <c r="D92" s="74"/>
      <c r="E92" s="74"/>
      <c r="F92" s="74"/>
      <c r="G92" s="157"/>
      <c r="H92" s="72">
        <f t="shared" si="6"/>
        <v>0</v>
      </c>
      <c r="I92" s="74">
        <v>0</v>
      </c>
      <c r="J92" s="74"/>
      <c r="K92" s="74"/>
      <c r="L92" s="158"/>
      <c r="M92" s="156"/>
    </row>
    <row r="93" spans="1:13" ht="48" x14ac:dyDescent="0.25">
      <c r="A93" s="44">
        <v>2224</v>
      </c>
      <c r="B93" s="71" t="s">
        <v>101</v>
      </c>
      <c r="C93" s="72">
        <f t="shared" si="5"/>
        <v>0</v>
      </c>
      <c r="D93" s="74"/>
      <c r="E93" s="74"/>
      <c r="F93" s="74"/>
      <c r="G93" s="157"/>
      <c r="H93" s="72">
        <f t="shared" si="6"/>
        <v>0</v>
      </c>
      <c r="I93" s="74">
        <v>0</v>
      </c>
      <c r="J93" s="74"/>
      <c r="K93" s="74"/>
      <c r="L93" s="158"/>
      <c r="M93" s="156"/>
    </row>
    <row r="94" spans="1:13" ht="24" x14ac:dyDescent="0.25">
      <c r="A94" s="44">
        <v>2229</v>
      </c>
      <c r="B94" s="71" t="s">
        <v>102</v>
      </c>
      <c r="C94" s="72">
        <f t="shared" si="5"/>
        <v>0</v>
      </c>
      <c r="D94" s="74"/>
      <c r="E94" s="74"/>
      <c r="F94" s="74"/>
      <c r="G94" s="157"/>
      <c r="H94" s="72">
        <f t="shared" si="6"/>
        <v>0</v>
      </c>
      <c r="I94" s="74">
        <v>0</v>
      </c>
      <c r="J94" s="74"/>
      <c r="K94" s="74"/>
      <c r="L94" s="158"/>
      <c r="M94" s="156"/>
    </row>
    <row r="95" spans="1:13" ht="36" x14ac:dyDescent="0.25">
      <c r="A95" s="159">
        <v>2230</v>
      </c>
      <c r="B95" s="71" t="s">
        <v>103</v>
      </c>
      <c r="C95" s="72">
        <f t="shared" si="5"/>
        <v>0</v>
      </c>
      <c r="D95" s="160">
        <f>SUM(D96:D102)</f>
        <v>0</v>
      </c>
      <c r="E95" s="160">
        <f>SUM(E96:E102)</f>
        <v>0</v>
      </c>
      <c r="F95" s="160">
        <f>SUM(F96:F102)</f>
        <v>0</v>
      </c>
      <c r="G95" s="161">
        <f>SUM(G96:G102)</f>
        <v>0</v>
      </c>
      <c r="H95" s="72">
        <f t="shared" si="6"/>
        <v>0</v>
      </c>
      <c r="I95" s="160">
        <f>SUM(I96:I102)</f>
        <v>0</v>
      </c>
      <c r="J95" s="160">
        <f>SUM(J96:J102)</f>
        <v>0</v>
      </c>
      <c r="K95" s="160">
        <f>SUM(K96:K102)</f>
        <v>0</v>
      </c>
      <c r="L95" s="162">
        <f>SUM(L96:L102)</f>
        <v>0</v>
      </c>
    </row>
    <row r="96" spans="1:13" ht="24" x14ac:dyDescent="0.25">
      <c r="A96" s="44">
        <v>2231</v>
      </c>
      <c r="B96" s="71" t="s">
        <v>104</v>
      </c>
      <c r="C96" s="72">
        <f t="shared" si="5"/>
        <v>0</v>
      </c>
      <c r="D96" s="74"/>
      <c r="E96" s="74"/>
      <c r="F96" s="74"/>
      <c r="G96" s="157"/>
      <c r="H96" s="72">
        <f t="shared" si="6"/>
        <v>0</v>
      </c>
      <c r="I96" s="74">
        <v>0</v>
      </c>
      <c r="J96" s="74"/>
      <c r="K96" s="74"/>
      <c r="L96" s="158"/>
      <c r="M96" s="156"/>
    </row>
    <row r="97" spans="1:13" ht="24.75" customHeight="1" x14ac:dyDescent="0.25">
      <c r="A97" s="44">
        <v>2232</v>
      </c>
      <c r="B97" s="71" t="s">
        <v>105</v>
      </c>
      <c r="C97" s="72">
        <f t="shared" si="5"/>
        <v>0</v>
      </c>
      <c r="D97" s="74"/>
      <c r="E97" s="74"/>
      <c r="F97" s="74"/>
      <c r="G97" s="157"/>
      <c r="H97" s="72">
        <f t="shared" si="6"/>
        <v>0</v>
      </c>
      <c r="I97" s="74">
        <v>0</v>
      </c>
      <c r="J97" s="74"/>
      <c r="K97" s="74"/>
      <c r="L97" s="158"/>
      <c r="M97" s="156"/>
    </row>
    <row r="98" spans="1:13" ht="24" x14ac:dyDescent="0.25">
      <c r="A98" s="38">
        <v>2233</v>
      </c>
      <c r="B98" s="65" t="s">
        <v>106</v>
      </c>
      <c r="C98" s="66">
        <f t="shared" si="5"/>
        <v>0</v>
      </c>
      <c r="D98" s="68"/>
      <c r="E98" s="68"/>
      <c r="F98" s="68"/>
      <c r="G98" s="154"/>
      <c r="H98" s="66">
        <f t="shared" si="6"/>
        <v>0</v>
      </c>
      <c r="I98" s="68">
        <v>0</v>
      </c>
      <c r="J98" s="68"/>
      <c r="K98" s="68"/>
      <c r="L98" s="155"/>
      <c r="M98" s="156"/>
    </row>
    <row r="99" spans="1:13" ht="36" x14ac:dyDescent="0.25">
      <c r="A99" s="44">
        <v>2234</v>
      </c>
      <c r="B99" s="71" t="s">
        <v>107</v>
      </c>
      <c r="C99" s="72">
        <f t="shared" si="5"/>
        <v>0</v>
      </c>
      <c r="D99" s="74"/>
      <c r="E99" s="74"/>
      <c r="F99" s="74"/>
      <c r="G99" s="157"/>
      <c r="H99" s="72">
        <f t="shared" si="6"/>
        <v>0</v>
      </c>
      <c r="I99" s="74">
        <v>0</v>
      </c>
      <c r="J99" s="74"/>
      <c r="K99" s="74"/>
      <c r="L99" s="158"/>
      <c r="M99" s="156"/>
    </row>
    <row r="100" spans="1:13" ht="24" x14ac:dyDescent="0.25">
      <c r="A100" s="44">
        <v>2235</v>
      </c>
      <c r="B100" s="71" t="s">
        <v>108</v>
      </c>
      <c r="C100" s="72">
        <f t="shared" si="5"/>
        <v>0</v>
      </c>
      <c r="D100" s="74"/>
      <c r="E100" s="74"/>
      <c r="F100" s="74"/>
      <c r="G100" s="157"/>
      <c r="H100" s="72">
        <f t="shared" si="6"/>
        <v>0</v>
      </c>
      <c r="I100" s="74">
        <v>0</v>
      </c>
      <c r="J100" s="74"/>
      <c r="K100" s="74"/>
      <c r="L100" s="158"/>
      <c r="M100" s="156"/>
    </row>
    <row r="101" spans="1:13" x14ac:dyDescent="0.25">
      <c r="A101" s="44">
        <v>2236</v>
      </c>
      <c r="B101" s="71" t="s">
        <v>109</v>
      </c>
      <c r="C101" s="72">
        <f t="shared" si="5"/>
        <v>0</v>
      </c>
      <c r="D101" s="74"/>
      <c r="E101" s="74"/>
      <c r="F101" s="74"/>
      <c r="G101" s="157"/>
      <c r="H101" s="72">
        <f t="shared" si="6"/>
        <v>0</v>
      </c>
      <c r="I101" s="74">
        <v>0</v>
      </c>
      <c r="J101" s="74"/>
      <c r="K101" s="74"/>
      <c r="L101" s="158"/>
      <c r="M101" s="156"/>
    </row>
    <row r="102" spans="1:13" ht="24" x14ac:dyDescent="0.25">
      <c r="A102" s="44">
        <v>2239</v>
      </c>
      <c r="B102" s="71" t="s">
        <v>110</v>
      </c>
      <c r="C102" s="72">
        <f t="shared" si="5"/>
        <v>0</v>
      </c>
      <c r="D102" s="74"/>
      <c r="E102" s="74"/>
      <c r="F102" s="74"/>
      <c r="G102" s="157"/>
      <c r="H102" s="72">
        <f t="shared" si="6"/>
        <v>0</v>
      </c>
      <c r="I102" s="74">
        <v>0</v>
      </c>
      <c r="J102" s="74"/>
      <c r="K102" s="74"/>
      <c r="L102" s="158"/>
      <c r="M102" s="156"/>
    </row>
    <row r="103" spans="1:13" ht="36" x14ac:dyDescent="0.25">
      <c r="A103" s="159">
        <v>2240</v>
      </c>
      <c r="B103" s="71" t="s">
        <v>111</v>
      </c>
      <c r="C103" s="72">
        <f t="shared" si="5"/>
        <v>5700</v>
      </c>
      <c r="D103" s="160">
        <f>SUM(D104:D111)</f>
        <v>5700</v>
      </c>
      <c r="E103" s="160">
        <f>SUM(E104:E111)</f>
        <v>0</v>
      </c>
      <c r="F103" s="160">
        <f>SUM(F104:F111)</f>
        <v>0</v>
      </c>
      <c r="G103" s="161">
        <f>SUM(G104:G111)</f>
        <v>0</v>
      </c>
      <c r="H103" s="72">
        <f t="shared" si="6"/>
        <v>5700</v>
      </c>
      <c r="I103" s="160">
        <f>SUM(I104:I111)</f>
        <v>5700</v>
      </c>
      <c r="J103" s="160">
        <f>SUM(J104:J111)</f>
        <v>0</v>
      </c>
      <c r="K103" s="160">
        <f>SUM(K104:K111)</f>
        <v>0</v>
      </c>
      <c r="L103" s="162">
        <f>SUM(L104:L111)</f>
        <v>0</v>
      </c>
    </row>
    <row r="104" spans="1:13" x14ac:dyDescent="0.25">
      <c r="A104" s="44">
        <v>2241</v>
      </c>
      <c r="B104" s="71" t="s">
        <v>112</v>
      </c>
      <c r="C104" s="72">
        <f t="shared" si="5"/>
        <v>5700</v>
      </c>
      <c r="D104" s="74">
        <f>5700</f>
        <v>5700</v>
      </c>
      <c r="E104" s="74"/>
      <c r="F104" s="74"/>
      <c r="G104" s="157"/>
      <c r="H104" s="72">
        <f t="shared" si="6"/>
        <v>5700</v>
      </c>
      <c r="I104" s="74">
        <v>5700</v>
      </c>
      <c r="J104" s="74"/>
      <c r="K104" s="74"/>
      <c r="L104" s="158"/>
      <c r="M104" s="156"/>
    </row>
    <row r="105" spans="1:13" ht="24" x14ac:dyDescent="0.25">
      <c r="A105" s="44">
        <v>2242</v>
      </c>
      <c r="B105" s="71" t="s">
        <v>113</v>
      </c>
      <c r="C105" s="72">
        <f t="shared" si="5"/>
        <v>0</v>
      </c>
      <c r="D105" s="74"/>
      <c r="E105" s="74"/>
      <c r="F105" s="74"/>
      <c r="G105" s="157"/>
      <c r="H105" s="72">
        <f t="shared" si="6"/>
        <v>0</v>
      </c>
      <c r="I105" s="74">
        <v>0</v>
      </c>
      <c r="J105" s="74"/>
      <c r="K105" s="74"/>
      <c r="L105" s="158"/>
      <c r="M105" s="156"/>
    </row>
    <row r="106" spans="1:13" ht="24" x14ac:dyDescent="0.25">
      <c r="A106" s="44">
        <v>2243</v>
      </c>
      <c r="B106" s="71" t="s">
        <v>114</v>
      </c>
      <c r="C106" s="72">
        <f t="shared" si="5"/>
        <v>0</v>
      </c>
      <c r="D106" s="74"/>
      <c r="E106" s="74"/>
      <c r="F106" s="74"/>
      <c r="G106" s="157"/>
      <c r="H106" s="72">
        <f t="shared" si="6"/>
        <v>0</v>
      </c>
      <c r="I106" s="74">
        <v>0</v>
      </c>
      <c r="J106" s="74"/>
      <c r="K106" s="74"/>
      <c r="L106" s="158"/>
      <c r="M106" s="156"/>
    </row>
    <row r="107" spans="1:13" x14ac:dyDescent="0.25">
      <c r="A107" s="44">
        <v>2244</v>
      </c>
      <c r="B107" s="71" t="s">
        <v>115</v>
      </c>
      <c r="C107" s="72">
        <f t="shared" si="5"/>
        <v>0</v>
      </c>
      <c r="D107" s="74"/>
      <c r="E107" s="74"/>
      <c r="F107" s="74"/>
      <c r="G107" s="157"/>
      <c r="H107" s="72">
        <f t="shared" si="6"/>
        <v>0</v>
      </c>
      <c r="I107" s="74">
        <v>0</v>
      </c>
      <c r="J107" s="74"/>
      <c r="K107" s="74"/>
      <c r="L107" s="158"/>
      <c r="M107" s="156"/>
    </row>
    <row r="108" spans="1:13" ht="24" x14ac:dyDescent="0.25">
      <c r="A108" s="44">
        <v>2246</v>
      </c>
      <c r="B108" s="71" t="s">
        <v>116</v>
      </c>
      <c r="C108" s="72">
        <f t="shared" si="5"/>
        <v>0</v>
      </c>
      <c r="D108" s="74"/>
      <c r="E108" s="74"/>
      <c r="F108" s="74"/>
      <c r="G108" s="157"/>
      <c r="H108" s="72">
        <f t="shared" si="6"/>
        <v>0</v>
      </c>
      <c r="I108" s="74">
        <v>0</v>
      </c>
      <c r="J108" s="74"/>
      <c r="K108" s="74"/>
      <c r="L108" s="158"/>
      <c r="M108" s="156"/>
    </row>
    <row r="109" spans="1:13" x14ac:dyDescent="0.25">
      <c r="A109" s="44">
        <v>2247</v>
      </c>
      <c r="B109" s="71" t="s">
        <v>117</v>
      </c>
      <c r="C109" s="72">
        <f t="shared" si="5"/>
        <v>0</v>
      </c>
      <c r="D109" s="74"/>
      <c r="E109" s="74"/>
      <c r="F109" s="74"/>
      <c r="G109" s="157"/>
      <c r="H109" s="72">
        <f t="shared" si="6"/>
        <v>0</v>
      </c>
      <c r="I109" s="74">
        <v>0</v>
      </c>
      <c r="J109" s="74"/>
      <c r="K109" s="74"/>
      <c r="L109" s="158"/>
      <c r="M109" s="156"/>
    </row>
    <row r="110" spans="1:13" ht="24" x14ac:dyDescent="0.25">
      <c r="A110" s="44">
        <v>2248</v>
      </c>
      <c r="B110" s="71" t="s">
        <v>118</v>
      </c>
      <c r="C110" s="72">
        <f t="shared" si="5"/>
        <v>0</v>
      </c>
      <c r="D110" s="74"/>
      <c r="E110" s="74"/>
      <c r="F110" s="74"/>
      <c r="G110" s="157"/>
      <c r="H110" s="72">
        <f t="shared" si="6"/>
        <v>0</v>
      </c>
      <c r="I110" s="74">
        <v>0</v>
      </c>
      <c r="J110" s="74"/>
      <c r="K110" s="74"/>
      <c r="L110" s="158"/>
      <c r="M110" s="156"/>
    </row>
    <row r="111" spans="1:13" ht="24" x14ac:dyDescent="0.25">
      <c r="A111" s="44">
        <v>2249</v>
      </c>
      <c r="B111" s="71" t="s">
        <v>119</v>
      </c>
      <c r="C111" s="72">
        <f t="shared" si="5"/>
        <v>0</v>
      </c>
      <c r="D111" s="74"/>
      <c r="E111" s="74"/>
      <c r="F111" s="74"/>
      <c r="G111" s="157"/>
      <c r="H111" s="72">
        <f t="shared" si="6"/>
        <v>0</v>
      </c>
      <c r="I111" s="74">
        <v>0</v>
      </c>
      <c r="J111" s="74"/>
      <c r="K111" s="74"/>
      <c r="L111" s="158"/>
      <c r="M111" s="156"/>
    </row>
    <row r="112" spans="1:13" x14ac:dyDescent="0.25">
      <c r="A112" s="159">
        <v>2250</v>
      </c>
      <c r="B112" s="71" t="s">
        <v>120</v>
      </c>
      <c r="C112" s="72">
        <f t="shared" si="5"/>
        <v>0</v>
      </c>
      <c r="D112" s="160">
        <f>SUM(D113:D115)</f>
        <v>0</v>
      </c>
      <c r="E112" s="160">
        <f>SUM(E113:E115)</f>
        <v>0</v>
      </c>
      <c r="F112" s="160">
        <f>SUM(F113:F115)</f>
        <v>0</v>
      </c>
      <c r="G112" s="173">
        <f>SUM(G113:G115)</f>
        <v>0</v>
      </c>
      <c r="H112" s="72">
        <f t="shared" si="6"/>
        <v>0</v>
      </c>
      <c r="I112" s="160">
        <f>SUM(I113:I115)</f>
        <v>0</v>
      </c>
      <c r="J112" s="160">
        <f>SUM(J113:J115)</f>
        <v>0</v>
      </c>
      <c r="K112" s="160">
        <f>SUM(K113:K115)</f>
        <v>0</v>
      </c>
      <c r="L112" s="162">
        <f>SUM(L113:L115)</f>
        <v>0</v>
      </c>
    </row>
    <row r="113" spans="1:13" x14ac:dyDescent="0.25">
      <c r="A113" s="44">
        <v>2251</v>
      </c>
      <c r="B113" s="71" t="s">
        <v>121</v>
      </c>
      <c r="C113" s="72">
        <f t="shared" si="5"/>
        <v>0</v>
      </c>
      <c r="D113" s="74"/>
      <c r="E113" s="74"/>
      <c r="F113" s="74"/>
      <c r="G113" s="157"/>
      <c r="H113" s="72">
        <f t="shared" si="6"/>
        <v>0</v>
      </c>
      <c r="I113" s="74">
        <v>0</v>
      </c>
      <c r="J113" s="74"/>
      <c r="K113" s="74"/>
      <c r="L113" s="158"/>
      <c r="M113" s="156"/>
    </row>
    <row r="114" spans="1:13" ht="24" x14ac:dyDescent="0.25">
      <c r="A114" s="44">
        <v>2252</v>
      </c>
      <c r="B114" s="71" t="s">
        <v>122</v>
      </c>
      <c r="C114" s="72">
        <f>SUM(D114:G114)</f>
        <v>0</v>
      </c>
      <c r="D114" s="74"/>
      <c r="E114" s="74"/>
      <c r="F114" s="74"/>
      <c r="G114" s="157"/>
      <c r="H114" s="72">
        <f>SUM(I114:L114)</f>
        <v>0</v>
      </c>
      <c r="I114" s="74">
        <v>0</v>
      </c>
      <c r="J114" s="74"/>
      <c r="K114" s="74"/>
      <c r="L114" s="158"/>
      <c r="M114" s="156"/>
    </row>
    <row r="115" spans="1:13" ht="24" x14ac:dyDescent="0.25">
      <c r="A115" s="44">
        <v>2259</v>
      </c>
      <c r="B115" s="71" t="s">
        <v>123</v>
      </c>
      <c r="C115" s="72">
        <f>SUM(D115:G115)</f>
        <v>0</v>
      </c>
      <c r="D115" s="74"/>
      <c r="E115" s="74"/>
      <c r="F115" s="74"/>
      <c r="G115" s="157"/>
      <c r="H115" s="72">
        <f>SUM(I115:L115)</f>
        <v>0</v>
      </c>
      <c r="I115" s="74">
        <v>0</v>
      </c>
      <c r="J115" s="74"/>
      <c r="K115" s="74"/>
      <c r="L115" s="158"/>
      <c r="M115" s="156"/>
    </row>
    <row r="116" spans="1:13" x14ac:dyDescent="0.25">
      <c r="A116" s="159">
        <v>2260</v>
      </c>
      <c r="B116" s="71" t="s">
        <v>124</v>
      </c>
      <c r="C116" s="72">
        <f t="shared" ref="C116:C187" si="7">SUM(D116:G116)</f>
        <v>0</v>
      </c>
      <c r="D116" s="160">
        <f>SUM(D117:D121)</f>
        <v>0</v>
      </c>
      <c r="E116" s="160">
        <f>SUM(E117:E121)</f>
        <v>0</v>
      </c>
      <c r="F116" s="160">
        <f>SUM(F117:F121)</f>
        <v>0</v>
      </c>
      <c r="G116" s="161">
        <f>SUM(G117:G121)</f>
        <v>0</v>
      </c>
      <c r="H116" s="72">
        <f t="shared" ref="H116:H188" si="8">SUM(I116:L116)</f>
        <v>0</v>
      </c>
      <c r="I116" s="160">
        <f>SUM(I117:I121)</f>
        <v>0</v>
      </c>
      <c r="J116" s="160">
        <f>SUM(J117:J121)</f>
        <v>0</v>
      </c>
      <c r="K116" s="160">
        <f>SUM(K117:K121)</f>
        <v>0</v>
      </c>
      <c r="L116" s="162">
        <f>SUM(L117:L121)</f>
        <v>0</v>
      </c>
    </row>
    <row r="117" spans="1:13" x14ac:dyDescent="0.25">
      <c r="A117" s="44">
        <v>2261</v>
      </c>
      <c r="B117" s="71" t="s">
        <v>125</v>
      </c>
      <c r="C117" s="72">
        <f t="shared" si="7"/>
        <v>0</v>
      </c>
      <c r="D117" s="74"/>
      <c r="E117" s="74"/>
      <c r="F117" s="74"/>
      <c r="G117" s="157"/>
      <c r="H117" s="72">
        <f t="shared" si="8"/>
        <v>0</v>
      </c>
      <c r="I117" s="74">
        <v>0</v>
      </c>
      <c r="J117" s="74"/>
      <c r="K117" s="74"/>
      <c r="L117" s="158"/>
      <c r="M117" s="156"/>
    </row>
    <row r="118" spans="1:13" x14ac:dyDescent="0.25">
      <c r="A118" s="44">
        <v>2262</v>
      </c>
      <c r="B118" s="71" t="s">
        <v>126</v>
      </c>
      <c r="C118" s="72">
        <f t="shared" si="7"/>
        <v>0</v>
      </c>
      <c r="D118" s="74"/>
      <c r="E118" s="74"/>
      <c r="F118" s="74"/>
      <c r="G118" s="157"/>
      <c r="H118" s="72">
        <f t="shared" si="8"/>
        <v>0</v>
      </c>
      <c r="I118" s="74">
        <v>0</v>
      </c>
      <c r="J118" s="74"/>
      <c r="K118" s="74"/>
      <c r="L118" s="158"/>
      <c r="M118" s="156"/>
    </row>
    <row r="119" spans="1:13" x14ac:dyDescent="0.25">
      <c r="A119" s="44">
        <v>2263</v>
      </c>
      <c r="B119" s="71" t="s">
        <v>127</v>
      </c>
      <c r="C119" s="72">
        <f t="shared" si="7"/>
        <v>0</v>
      </c>
      <c r="D119" s="74"/>
      <c r="E119" s="74"/>
      <c r="F119" s="74"/>
      <c r="G119" s="157"/>
      <c r="H119" s="72">
        <f t="shared" si="8"/>
        <v>0</v>
      </c>
      <c r="I119" s="74">
        <v>0</v>
      </c>
      <c r="J119" s="74"/>
      <c r="K119" s="74"/>
      <c r="L119" s="158"/>
      <c r="M119" s="156"/>
    </row>
    <row r="120" spans="1:13" ht="24" x14ac:dyDescent="0.25">
      <c r="A120" s="44">
        <v>2264</v>
      </c>
      <c r="B120" s="71" t="s">
        <v>128</v>
      </c>
      <c r="C120" s="72">
        <f t="shared" si="7"/>
        <v>0</v>
      </c>
      <c r="D120" s="74"/>
      <c r="E120" s="74"/>
      <c r="F120" s="74"/>
      <c r="G120" s="157"/>
      <c r="H120" s="72">
        <f t="shared" si="8"/>
        <v>0</v>
      </c>
      <c r="I120" s="74">
        <v>0</v>
      </c>
      <c r="J120" s="74"/>
      <c r="K120" s="74"/>
      <c r="L120" s="158"/>
      <c r="M120" s="156"/>
    </row>
    <row r="121" spans="1:13" x14ac:dyDescent="0.25">
      <c r="A121" s="44">
        <v>2269</v>
      </c>
      <c r="B121" s="71" t="s">
        <v>129</v>
      </c>
      <c r="C121" s="72">
        <f t="shared" si="7"/>
        <v>0</v>
      </c>
      <c r="D121" s="74"/>
      <c r="E121" s="74"/>
      <c r="F121" s="74"/>
      <c r="G121" s="157"/>
      <c r="H121" s="72">
        <f t="shared" si="8"/>
        <v>0</v>
      </c>
      <c r="I121" s="74">
        <v>0</v>
      </c>
      <c r="J121" s="74"/>
      <c r="K121" s="74"/>
      <c r="L121" s="158"/>
      <c r="M121" s="156"/>
    </row>
    <row r="122" spans="1:13" x14ac:dyDescent="0.25">
      <c r="A122" s="159">
        <v>2270</v>
      </c>
      <c r="B122" s="71" t="s">
        <v>130</v>
      </c>
      <c r="C122" s="72">
        <f t="shared" si="7"/>
        <v>0</v>
      </c>
      <c r="D122" s="160">
        <f>SUM(D123:D127)</f>
        <v>0</v>
      </c>
      <c r="E122" s="160">
        <f>SUM(E123:E127)</f>
        <v>0</v>
      </c>
      <c r="F122" s="160">
        <f>SUM(F123:F127)</f>
        <v>0</v>
      </c>
      <c r="G122" s="161">
        <f>SUM(G123:G127)</f>
        <v>0</v>
      </c>
      <c r="H122" s="72">
        <f t="shared" si="8"/>
        <v>0</v>
      </c>
      <c r="I122" s="160">
        <f>SUM(I123:I127)</f>
        <v>0</v>
      </c>
      <c r="J122" s="160">
        <f>SUM(J123:J127)</f>
        <v>0</v>
      </c>
      <c r="K122" s="160">
        <f>SUM(K123:K127)</f>
        <v>0</v>
      </c>
      <c r="L122" s="162">
        <f>SUM(L123:L127)</f>
        <v>0</v>
      </c>
    </row>
    <row r="123" spans="1:13" x14ac:dyDescent="0.25">
      <c r="A123" s="44">
        <v>2272</v>
      </c>
      <c r="B123" s="174" t="s">
        <v>131</v>
      </c>
      <c r="C123" s="72">
        <f t="shared" si="7"/>
        <v>0</v>
      </c>
      <c r="D123" s="74"/>
      <c r="E123" s="74"/>
      <c r="F123" s="74"/>
      <c r="G123" s="157"/>
      <c r="H123" s="72">
        <f t="shared" si="8"/>
        <v>0</v>
      </c>
      <c r="I123" s="74">
        <v>0</v>
      </c>
      <c r="J123" s="74"/>
      <c r="K123" s="74"/>
      <c r="L123" s="158"/>
      <c r="M123" s="156"/>
    </row>
    <row r="124" spans="1:13" ht="24" x14ac:dyDescent="0.25">
      <c r="A124" s="44">
        <v>2274</v>
      </c>
      <c r="B124" s="175" t="s">
        <v>132</v>
      </c>
      <c r="C124" s="72">
        <f t="shared" si="7"/>
        <v>0</v>
      </c>
      <c r="D124" s="74"/>
      <c r="E124" s="74"/>
      <c r="F124" s="74"/>
      <c r="G124" s="157"/>
      <c r="H124" s="72">
        <f t="shared" si="8"/>
        <v>0</v>
      </c>
      <c r="I124" s="74">
        <v>0</v>
      </c>
      <c r="J124" s="74"/>
      <c r="K124" s="74"/>
      <c r="L124" s="158"/>
      <c r="M124" s="156"/>
    </row>
    <row r="125" spans="1:13" ht="24" x14ac:dyDescent="0.25">
      <c r="A125" s="44">
        <v>2275</v>
      </c>
      <c r="B125" s="71" t="s">
        <v>133</v>
      </c>
      <c r="C125" s="72">
        <f t="shared" si="7"/>
        <v>0</v>
      </c>
      <c r="D125" s="74"/>
      <c r="E125" s="74"/>
      <c r="F125" s="74"/>
      <c r="G125" s="157"/>
      <c r="H125" s="72">
        <f t="shared" si="8"/>
        <v>0</v>
      </c>
      <c r="I125" s="74">
        <v>0</v>
      </c>
      <c r="J125" s="74"/>
      <c r="K125" s="74"/>
      <c r="L125" s="158"/>
      <c r="M125" s="156"/>
    </row>
    <row r="126" spans="1:13" ht="36" x14ac:dyDescent="0.25">
      <c r="A126" s="44">
        <v>2276</v>
      </c>
      <c r="B126" s="71" t="s">
        <v>134</v>
      </c>
      <c r="C126" s="72">
        <f t="shared" si="7"/>
        <v>0</v>
      </c>
      <c r="D126" s="74"/>
      <c r="E126" s="74"/>
      <c r="F126" s="74"/>
      <c r="G126" s="157"/>
      <c r="H126" s="72">
        <f t="shared" si="8"/>
        <v>0</v>
      </c>
      <c r="I126" s="74">
        <v>0</v>
      </c>
      <c r="J126" s="74"/>
      <c r="K126" s="74"/>
      <c r="L126" s="158"/>
      <c r="M126" s="156"/>
    </row>
    <row r="127" spans="1:13" ht="24" x14ac:dyDescent="0.25">
      <c r="A127" s="44">
        <v>2279</v>
      </c>
      <c r="B127" s="71" t="s">
        <v>135</v>
      </c>
      <c r="C127" s="72">
        <f t="shared" si="7"/>
        <v>0</v>
      </c>
      <c r="D127" s="74"/>
      <c r="E127" s="74"/>
      <c r="F127" s="74"/>
      <c r="G127" s="157"/>
      <c r="H127" s="72">
        <f t="shared" si="8"/>
        <v>0</v>
      </c>
      <c r="I127" s="74">
        <v>0</v>
      </c>
      <c r="J127" s="74"/>
      <c r="K127" s="74"/>
      <c r="L127" s="158"/>
      <c r="M127" s="156"/>
    </row>
    <row r="128" spans="1:13" ht="24" x14ac:dyDescent="0.25">
      <c r="A128" s="168">
        <v>2280</v>
      </c>
      <c r="B128" s="65" t="s">
        <v>136</v>
      </c>
      <c r="C128" s="66">
        <f t="shared" ref="C128:L128" si="9">SUM(C129)</f>
        <v>0</v>
      </c>
      <c r="D128" s="169">
        <f t="shared" si="9"/>
        <v>0</v>
      </c>
      <c r="E128" s="169">
        <f t="shared" si="9"/>
        <v>0</v>
      </c>
      <c r="F128" s="169">
        <f t="shared" si="9"/>
        <v>0</v>
      </c>
      <c r="G128" s="169">
        <f t="shared" si="9"/>
        <v>0</v>
      </c>
      <c r="H128" s="66">
        <f t="shared" si="9"/>
        <v>0</v>
      </c>
      <c r="I128" s="169">
        <f t="shared" si="9"/>
        <v>0</v>
      </c>
      <c r="J128" s="169">
        <f t="shared" si="9"/>
        <v>0</v>
      </c>
      <c r="K128" s="169">
        <f t="shared" si="9"/>
        <v>0</v>
      </c>
      <c r="L128" s="176">
        <f t="shared" si="9"/>
        <v>0</v>
      </c>
    </row>
    <row r="129" spans="1:13" ht="24" x14ac:dyDescent="0.25">
      <c r="A129" s="44">
        <v>2283</v>
      </c>
      <c r="B129" s="71" t="s">
        <v>137</v>
      </c>
      <c r="C129" s="72">
        <f>SUM(D129:G129)</f>
        <v>0</v>
      </c>
      <c r="D129" s="74"/>
      <c r="E129" s="74"/>
      <c r="F129" s="74"/>
      <c r="G129" s="157"/>
      <c r="H129" s="72">
        <f>SUM(I129:L129)</f>
        <v>0</v>
      </c>
      <c r="I129" s="74">
        <v>0</v>
      </c>
      <c r="J129" s="74"/>
      <c r="K129" s="74"/>
      <c r="L129" s="158"/>
      <c r="M129" s="156"/>
    </row>
    <row r="130" spans="1:13" ht="38.25" customHeight="1" x14ac:dyDescent="0.25">
      <c r="A130" s="56">
        <v>2300</v>
      </c>
      <c r="B130" s="147" t="s">
        <v>138</v>
      </c>
      <c r="C130" s="57">
        <f t="shared" si="7"/>
        <v>0</v>
      </c>
      <c r="D130" s="63">
        <f>SUM(D131,D136,D140,D141,D144,D151,D159,D160,D163)</f>
        <v>0</v>
      </c>
      <c r="E130" s="63">
        <f>SUM(E131,E136,E140,E141,E144,E151,E159,E160,E163)</f>
        <v>0</v>
      </c>
      <c r="F130" s="63">
        <f>SUM(F131,F136,F140,F141,F144,F151,F159,F160,F163)</f>
        <v>0</v>
      </c>
      <c r="G130" s="166">
        <f>SUM(G131,G136,G140,G141,G144,G151,G159,G160,G163)</f>
        <v>0</v>
      </c>
      <c r="H130" s="57">
        <f t="shared" si="8"/>
        <v>0</v>
      </c>
      <c r="I130" s="63">
        <f>SUM(I131,I136,I140,I141,I144,I151,I159,I160,I163)</f>
        <v>0</v>
      </c>
      <c r="J130" s="63">
        <f>SUM(J131,J136,J140,J141,J144,J151,J159,J160,J163)</f>
        <v>0</v>
      </c>
      <c r="K130" s="63">
        <f>SUM(K131,K136,K140,K141,K144,K151,K159,K160,K163)</f>
        <v>0</v>
      </c>
      <c r="L130" s="167">
        <f>SUM(L131,L136,L140,L141,L144,L151,L159,L160,L163)</f>
        <v>0</v>
      </c>
    </row>
    <row r="131" spans="1:13" ht="24" x14ac:dyDescent="0.25">
      <c r="A131" s="168">
        <v>2310</v>
      </c>
      <c r="B131" s="65" t="s">
        <v>139</v>
      </c>
      <c r="C131" s="66">
        <f t="shared" si="7"/>
        <v>0</v>
      </c>
      <c r="D131" s="169">
        <f>SUM(D132:D135)</f>
        <v>0</v>
      </c>
      <c r="E131" s="169">
        <f t="shared" ref="E131:L131" si="10">SUM(E132:E135)</f>
        <v>0</v>
      </c>
      <c r="F131" s="169">
        <f t="shared" si="10"/>
        <v>0</v>
      </c>
      <c r="G131" s="170">
        <f t="shared" si="10"/>
        <v>0</v>
      </c>
      <c r="H131" s="66">
        <f t="shared" si="8"/>
        <v>0</v>
      </c>
      <c r="I131" s="169">
        <f t="shared" si="10"/>
        <v>0</v>
      </c>
      <c r="J131" s="169">
        <f t="shared" si="10"/>
        <v>0</v>
      </c>
      <c r="K131" s="169">
        <f t="shared" si="10"/>
        <v>0</v>
      </c>
      <c r="L131" s="171">
        <f t="shared" si="10"/>
        <v>0</v>
      </c>
    </row>
    <row r="132" spans="1:13" x14ac:dyDescent="0.25">
      <c r="A132" s="44">
        <v>2311</v>
      </c>
      <c r="B132" s="71" t="s">
        <v>140</v>
      </c>
      <c r="C132" s="72">
        <f t="shared" si="7"/>
        <v>0</v>
      </c>
      <c r="D132" s="74"/>
      <c r="E132" s="74"/>
      <c r="F132" s="74"/>
      <c r="G132" s="157"/>
      <c r="H132" s="72">
        <f t="shared" si="8"/>
        <v>0</v>
      </c>
      <c r="I132" s="74">
        <v>0</v>
      </c>
      <c r="J132" s="74"/>
      <c r="K132" s="74"/>
      <c r="L132" s="158"/>
      <c r="M132" s="156"/>
    </row>
    <row r="133" spans="1:13" x14ac:dyDescent="0.25">
      <c r="A133" s="44">
        <v>2312</v>
      </c>
      <c r="B133" s="71" t="s">
        <v>141</v>
      </c>
      <c r="C133" s="72">
        <f t="shared" si="7"/>
        <v>0</v>
      </c>
      <c r="D133" s="74"/>
      <c r="E133" s="74"/>
      <c r="F133" s="74"/>
      <c r="G133" s="157"/>
      <c r="H133" s="72">
        <f t="shared" si="8"/>
        <v>0</v>
      </c>
      <c r="I133" s="74">
        <v>0</v>
      </c>
      <c r="J133" s="74"/>
      <c r="K133" s="74"/>
      <c r="L133" s="158"/>
      <c r="M133" s="156"/>
    </row>
    <row r="134" spans="1:13" x14ac:dyDescent="0.25">
      <c r="A134" s="44">
        <v>2313</v>
      </c>
      <c r="B134" s="71" t="s">
        <v>142</v>
      </c>
      <c r="C134" s="72">
        <f t="shared" si="7"/>
        <v>0</v>
      </c>
      <c r="D134" s="74"/>
      <c r="E134" s="74"/>
      <c r="F134" s="74"/>
      <c r="G134" s="157"/>
      <c r="H134" s="72">
        <f t="shared" si="8"/>
        <v>0</v>
      </c>
      <c r="I134" s="74">
        <v>0</v>
      </c>
      <c r="J134" s="74"/>
      <c r="K134" s="74"/>
      <c r="L134" s="158"/>
      <c r="M134" s="156"/>
    </row>
    <row r="135" spans="1:13" ht="36" customHeight="1" x14ac:dyDescent="0.25">
      <c r="A135" s="44">
        <v>2314</v>
      </c>
      <c r="B135" s="71" t="s">
        <v>143</v>
      </c>
      <c r="C135" s="72">
        <f t="shared" si="7"/>
        <v>0</v>
      </c>
      <c r="D135" s="74"/>
      <c r="E135" s="74"/>
      <c r="F135" s="74"/>
      <c r="G135" s="157"/>
      <c r="H135" s="72">
        <f t="shared" si="8"/>
        <v>0</v>
      </c>
      <c r="I135" s="74">
        <v>0</v>
      </c>
      <c r="J135" s="74"/>
      <c r="K135" s="74"/>
      <c r="L135" s="158"/>
      <c r="M135" s="156"/>
    </row>
    <row r="136" spans="1:13" x14ac:dyDescent="0.25">
      <c r="A136" s="159">
        <v>2320</v>
      </c>
      <c r="B136" s="71" t="s">
        <v>144</v>
      </c>
      <c r="C136" s="72">
        <f t="shared" si="7"/>
        <v>0</v>
      </c>
      <c r="D136" s="160">
        <f>SUM(D137:D139)</f>
        <v>0</v>
      </c>
      <c r="E136" s="160">
        <f>SUM(E137:E139)</f>
        <v>0</v>
      </c>
      <c r="F136" s="160">
        <f>SUM(F137:F139)</f>
        <v>0</v>
      </c>
      <c r="G136" s="161">
        <f>SUM(G137:G139)</f>
        <v>0</v>
      </c>
      <c r="H136" s="72">
        <f t="shared" si="8"/>
        <v>0</v>
      </c>
      <c r="I136" s="160">
        <f>SUM(I137:I139)</f>
        <v>0</v>
      </c>
      <c r="J136" s="160">
        <f>SUM(J137:J139)</f>
        <v>0</v>
      </c>
      <c r="K136" s="160">
        <f>SUM(K137:K139)</f>
        <v>0</v>
      </c>
      <c r="L136" s="162">
        <f>SUM(L137:L139)</f>
        <v>0</v>
      </c>
    </row>
    <row r="137" spans="1:13" x14ac:dyDescent="0.25">
      <c r="A137" s="44">
        <v>2321</v>
      </c>
      <c r="B137" s="71" t="s">
        <v>145</v>
      </c>
      <c r="C137" s="72">
        <f t="shared" si="7"/>
        <v>0</v>
      </c>
      <c r="D137" s="74"/>
      <c r="E137" s="74"/>
      <c r="F137" s="74"/>
      <c r="G137" s="157"/>
      <c r="H137" s="72">
        <f t="shared" si="8"/>
        <v>0</v>
      </c>
      <c r="I137" s="74">
        <v>0</v>
      </c>
      <c r="J137" s="74"/>
      <c r="K137" s="74"/>
      <c r="L137" s="158"/>
      <c r="M137" s="156"/>
    </row>
    <row r="138" spans="1:13" x14ac:dyDescent="0.25">
      <c r="A138" s="44">
        <v>2322</v>
      </c>
      <c r="B138" s="71" t="s">
        <v>146</v>
      </c>
      <c r="C138" s="72">
        <f t="shared" si="7"/>
        <v>0</v>
      </c>
      <c r="D138" s="74"/>
      <c r="E138" s="74"/>
      <c r="F138" s="74"/>
      <c r="G138" s="157"/>
      <c r="H138" s="72">
        <f t="shared" si="8"/>
        <v>0</v>
      </c>
      <c r="I138" s="74">
        <v>0</v>
      </c>
      <c r="J138" s="74"/>
      <c r="K138" s="74"/>
      <c r="L138" s="158"/>
      <c r="M138" s="156"/>
    </row>
    <row r="139" spans="1:13" ht="10.5" customHeight="1" x14ac:dyDescent="0.25">
      <c r="A139" s="44">
        <v>2329</v>
      </c>
      <c r="B139" s="71" t="s">
        <v>147</v>
      </c>
      <c r="C139" s="72">
        <f t="shared" si="7"/>
        <v>0</v>
      </c>
      <c r="D139" s="74"/>
      <c r="E139" s="74"/>
      <c r="F139" s="74"/>
      <c r="G139" s="157"/>
      <c r="H139" s="72">
        <f t="shared" si="8"/>
        <v>0</v>
      </c>
      <c r="I139" s="74">
        <v>0</v>
      </c>
      <c r="J139" s="74"/>
      <c r="K139" s="74"/>
      <c r="L139" s="158"/>
      <c r="M139" s="156"/>
    </row>
    <row r="140" spans="1:13" x14ac:dyDescent="0.25">
      <c r="A140" s="159">
        <v>2330</v>
      </c>
      <c r="B140" s="71" t="s">
        <v>148</v>
      </c>
      <c r="C140" s="72">
        <f t="shared" si="7"/>
        <v>0</v>
      </c>
      <c r="D140" s="74"/>
      <c r="E140" s="74"/>
      <c r="F140" s="74"/>
      <c r="G140" s="157"/>
      <c r="H140" s="72">
        <f t="shared" si="8"/>
        <v>0</v>
      </c>
      <c r="I140" s="74">
        <v>0</v>
      </c>
      <c r="J140" s="74"/>
      <c r="K140" s="74"/>
      <c r="L140" s="158"/>
      <c r="M140" s="156"/>
    </row>
    <row r="141" spans="1:13" ht="48" x14ac:dyDescent="0.25">
      <c r="A141" s="159">
        <v>2340</v>
      </c>
      <c r="B141" s="71" t="s">
        <v>149</v>
      </c>
      <c r="C141" s="72">
        <f t="shared" si="7"/>
        <v>0</v>
      </c>
      <c r="D141" s="160">
        <f>SUM(D142:D143)</f>
        <v>0</v>
      </c>
      <c r="E141" s="160">
        <f>SUM(E142:E143)</f>
        <v>0</v>
      </c>
      <c r="F141" s="160">
        <f>SUM(F142:F143)</f>
        <v>0</v>
      </c>
      <c r="G141" s="161">
        <f>SUM(G142:G143)</f>
        <v>0</v>
      </c>
      <c r="H141" s="72">
        <f t="shared" si="8"/>
        <v>0</v>
      </c>
      <c r="I141" s="160">
        <f>SUM(I142:I143)</f>
        <v>0</v>
      </c>
      <c r="J141" s="160">
        <f>SUM(J142:J143)</f>
        <v>0</v>
      </c>
      <c r="K141" s="160">
        <f>SUM(K142:K143)</f>
        <v>0</v>
      </c>
      <c r="L141" s="162">
        <f>SUM(L142:L143)</f>
        <v>0</v>
      </c>
    </row>
    <row r="142" spans="1:13" x14ac:dyDescent="0.25">
      <c r="A142" s="44">
        <v>2341</v>
      </c>
      <c r="B142" s="71" t="s">
        <v>150</v>
      </c>
      <c r="C142" s="72">
        <f t="shared" si="7"/>
        <v>0</v>
      </c>
      <c r="D142" s="74"/>
      <c r="E142" s="74"/>
      <c r="F142" s="74"/>
      <c r="G142" s="157"/>
      <c r="H142" s="72">
        <f t="shared" si="8"/>
        <v>0</v>
      </c>
      <c r="I142" s="74">
        <v>0</v>
      </c>
      <c r="J142" s="74"/>
      <c r="K142" s="74"/>
      <c r="L142" s="158"/>
      <c r="M142" s="156"/>
    </row>
    <row r="143" spans="1:13" ht="24" x14ac:dyDescent="0.25">
      <c r="A143" s="44">
        <v>2344</v>
      </c>
      <c r="B143" s="71" t="s">
        <v>151</v>
      </c>
      <c r="C143" s="72">
        <f t="shared" si="7"/>
        <v>0</v>
      </c>
      <c r="D143" s="74"/>
      <c r="E143" s="74"/>
      <c r="F143" s="74"/>
      <c r="G143" s="157"/>
      <c r="H143" s="72">
        <f t="shared" si="8"/>
        <v>0</v>
      </c>
      <c r="I143" s="74">
        <v>0</v>
      </c>
      <c r="J143" s="74"/>
      <c r="K143" s="74"/>
      <c r="L143" s="158"/>
      <c r="M143" s="156"/>
    </row>
    <row r="144" spans="1:13" ht="24" x14ac:dyDescent="0.25">
      <c r="A144" s="150">
        <v>2350</v>
      </c>
      <c r="B144" s="112" t="s">
        <v>152</v>
      </c>
      <c r="C144" s="117">
        <f t="shared" si="7"/>
        <v>0</v>
      </c>
      <c r="D144" s="151">
        <f>SUM(D145:D150)</f>
        <v>0</v>
      </c>
      <c r="E144" s="151">
        <f>SUM(E145:E150)</f>
        <v>0</v>
      </c>
      <c r="F144" s="151">
        <f>SUM(F145:F150)</f>
        <v>0</v>
      </c>
      <c r="G144" s="152">
        <f>SUM(G145:G150)</f>
        <v>0</v>
      </c>
      <c r="H144" s="117">
        <f t="shared" si="8"/>
        <v>0</v>
      </c>
      <c r="I144" s="151">
        <f>SUM(I145:I150)</f>
        <v>0</v>
      </c>
      <c r="J144" s="151">
        <f>SUM(J145:J150)</f>
        <v>0</v>
      </c>
      <c r="K144" s="151">
        <f>SUM(K145:K150)</f>
        <v>0</v>
      </c>
      <c r="L144" s="153">
        <f>SUM(L145:L150)</f>
        <v>0</v>
      </c>
    </row>
    <row r="145" spans="1:13" x14ac:dyDescent="0.25">
      <c r="A145" s="38">
        <v>2351</v>
      </c>
      <c r="B145" s="65" t="s">
        <v>153</v>
      </c>
      <c r="C145" s="66">
        <f t="shared" si="7"/>
        <v>0</v>
      </c>
      <c r="D145" s="68"/>
      <c r="E145" s="68"/>
      <c r="F145" s="68"/>
      <c r="G145" s="154"/>
      <c r="H145" s="66">
        <f t="shared" si="8"/>
        <v>0</v>
      </c>
      <c r="I145" s="68">
        <v>0</v>
      </c>
      <c r="J145" s="68"/>
      <c r="K145" s="68"/>
      <c r="L145" s="155"/>
      <c r="M145" s="156"/>
    </row>
    <row r="146" spans="1:13" x14ac:dyDescent="0.25">
      <c r="A146" s="44">
        <v>2352</v>
      </c>
      <c r="B146" s="71" t="s">
        <v>154</v>
      </c>
      <c r="C146" s="72">
        <f t="shared" si="7"/>
        <v>0</v>
      </c>
      <c r="D146" s="74"/>
      <c r="E146" s="74"/>
      <c r="F146" s="74"/>
      <c r="G146" s="157"/>
      <c r="H146" s="72">
        <f t="shared" si="8"/>
        <v>0</v>
      </c>
      <c r="I146" s="74">
        <v>0</v>
      </c>
      <c r="J146" s="74"/>
      <c r="K146" s="74"/>
      <c r="L146" s="158"/>
      <c r="M146" s="156"/>
    </row>
    <row r="147" spans="1:13" ht="24" x14ac:dyDescent="0.25">
      <c r="A147" s="44">
        <v>2353</v>
      </c>
      <c r="B147" s="71" t="s">
        <v>155</v>
      </c>
      <c r="C147" s="72">
        <f t="shared" si="7"/>
        <v>0</v>
      </c>
      <c r="D147" s="74"/>
      <c r="E147" s="74"/>
      <c r="F147" s="74"/>
      <c r="G147" s="157"/>
      <c r="H147" s="72">
        <f t="shared" si="8"/>
        <v>0</v>
      </c>
      <c r="I147" s="74">
        <v>0</v>
      </c>
      <c r="J147" s="74"/>
      <c r="K147" s="74"/>
      <c r="L147" s="158"/>
      <c r="M147" s="156"/>
    </row>
    <row r="148" spans="1:13" ht="24" x14ac:dyDescent="0.25">
      <c r="A148" s="44">
        <v>2354</v>
      </c>
      <c r="B148" s="71" t="s">
        <v>156</v>
      </c>
      <c r="C148" s="72">
        <f t="shared" si="7"/>
        <v>0</v>
      </c>
      <c r="D148" s="74"/>
      <c r="E148" s="74"/>
      <c r="F148" s="74"/>
      <c r="G148" s="157"/>
      <c r="H148" s="72">
        <f t="shared" si="8"/>
        <v>0</v>
      </c>
      <c r="I148" s="74">
        <v>0</v>
      </c>
      <c r="J148" s="74"/>
      <c r="K148" s="74"/>
      <c r="L148" s="158"/>
      <c r="M148" s="156"/>
    </row>
    <row r="149" spans="1:13" ht="24" x14ac:dyDescent="0.25">
      <c r="A149" s="44">
        <v>2355</v>
      </c>
      <c r="B149" s="71" t="s">
        <v>157</v>
      </c>
      <c r="C149" s="72">
        <f t="shared" si="7"/>
        <v>0</v>
      </c>
      <c r="D149" s="74"/>
      <c r="E149" s="74"/>
      <c r="F149" s="74"/>
      <c r="G149" s="157"/>
      <c r="H149" s="72">
        <f t="shared" si="8"/>
        <v>0</v>
      </c>
      <c r="I149" s="74">
        <v>0</v>
      </c>
      <c r="J149" s="74"/>
      <c r="K149" s="74"/>
      <c r="L149" s="158"/>
      <c r="M149" s="156"/>
    </row>
    <row r="150" spans="1:13" ht="24" x14ac:dyDescent="0.25">
      <c r="A150" s="44">
        <v>2359</v>
      </c>
      <c r="B150" s="71" t="s">
        <v>158</v>
      </c>
      <c r="C150" s="72">
        <f t="shared" si="7"/>
        <v>0</v>
      </c>
      <c r="D150" s="74"/>
      <c r="E150" s="74"/>
      <c r="F150" s="74"/>
      <c r="G150" s="157"/>
      <c r="H150" s="72">
        <f t="shared" si="8"/>
        <v>0</v>
      </c>
      <c r="I150" s="74">
        <v>0</v>
      </c>
      <c r="J150" s="74"/>
      <c r="K150" s="74"/>
      <c r="L150" s="158"/>
      <c r="M150" s="156"/>
    </row>
    <row r="151" spans="1:13" ht="24.75" customHeight="1" x14ac:dyDescent="0.25">
      <c r="A151" s="159">
        <v>2360</v>
      </c>
      <c r="B151" s="71" t="s">
        <v>159</v>
      </c>
      <c r="C151" s="72">
        <f t="shared" si="7"/>
        <v>0</v>
      </c>
      <c r="D151" s="160">
        <f>SUM(D152:D158)</f>
        <v>0</v>
      </c>
      <c r="E151" s="160">
        <f>SUM(E152:E158)</f>
        <v>0</v>
      </c>
      <c r="F151" s="160">
        <f>SUM(F152:F158)</f>
        <v>0</v>
      </c>
      <c r="G151" s="161">
        <f>SUM(G152:G158)</f>
        <v>0</v>
      </c>
      <c r="H151" s="72">
        <f t="shared" si="8"/>
        <v>0</v>
      </c>
      <c r="I151" s="160">
        <f>SUM(I152:I158)</f>
        <v>0</v>
      </c>
      <c r="J151" s="160">
        <f>SUM(J152:J158)</f>
        <v>0</v>
      </c>
      <c r="K151" s="160">
        <f>SUM(K152:K158)</f>
        <v>0</v>
      </c>
      <c r="L151" s="162">
        <f>SUM(L152:L158)</f>
        <v>0</v>
      </c>
    </row>
    <row r="152" spans="1:13" x14ac:dyDescent="0.25">
      <c r="A152" s="43">
        <v>2361</v>
      </c>
      <c r="B152" s="71" t="s">
        <v>160</v>
      </c>
      <c r="C152" s="72">
        <f t="shared" si="7"/>
        <v>0</v>
      </c>
      <c r="D152" s="74"/>
      <c r="E152" s="74"/>
      <c r="F152" s="74"/>
      <c r="G152" s="157"/>
      <c r="H152" s="72">
        <f t="shared" si="8"/>
        <v>0</v>
      </c>
      <c r="I152" s="74">
        <v>0</v>
      </c>
      <c r="J152" s="74"/>
      <c r="K152" s="74"/>
      <c r="L152" s="158"/>
      <c r="M152" s="156"/>
    </row>
    <row r="153" spans="1:13" ht="24" x14ac:dyDescent="0.25">
      <c r="A153" s="43">
        <v>2362</v>
      </c>
      <c r="B153" s="71" t="s">
        <v>161</v>
      </c>
      <c r="C153" s="72">
        <f t="shared" si="7"/>
        <v>0</v>
      </c>
      <c r="D153" s="74"/>
      <c r="E153" s="74"/>
      <c r="F153" s="74"/>
      <c r="G153" s="157"/>
      <c r="H153" s="72">
        <f t="shared" si="8"/>
        <v>0</v>
      </c>
      <c r="I153" s="74">
        <v>0</v>
      </c>
      <c r="J153" s="74"/>
      <c r="K153" s="74"/>
      <c r="L153" s="158"/>
      <c r="M153" s="156"/>
    </row>
    <row r="154" spans="1:13" x14ac:dyDescent="0.25">
      <c r="A154" s="43">
        <v>2363</v>
      </c>
      <c r="B154" s="71" t="s">
        <v>162</v>
      </c>
      <c r="C154" s="72">
        <f t="shared" si="7"/>
        <v>0</v>
      </c>
      <c r="D154" s="74"/>
      <c r="E154" s="74"/>
      <c r="F154" s="74"/>
      <c r="G154" s="157"/>
      <c r="H154" s="72">
        <f t="shared" si="8"/>
        <v>0</v>
      </c>
      <c r="I154" s="74">
        <v>0</v>
      </c>
      <c r="J154" s="74"/>
      <c r="K154" s="74"/>
      <c r="L154" s="158"/>
      <c r="M154" s="156"/>
    </row>
    <row r="155" spans="1:13" x14ac:dyDescent="0.25">
      <c r="A155" s="43">
        <v>2364</v>
      </c>
      <c r="B155" s="71" t="s">
        <v>163</v>
      </c>
      <c r="C155" s="72">
        <f t="shared" si="7"/>
        <v>0</v>
      </c>
      <c r="D155" s="74"/>
      <c r="E155" s="74"/>
      <c r="F155" s="74"/>
      <c r="G155" s="157"/>
      <c r="H155" s="72">
        <f t="shared" si="8"/>
        <v>0</v>
      </c>
      <c r="I155" s="74">
        <v>0</v>
      </c>
      <c r="J155" s="74"/>
      <c r="K155" s="74"/>
      <c r="L155" s="158"/>
      <c r="M155" s="156"/>
    </row>
    <row r="156" spans="1:13" ht="12.75" customHeight="1" x14ac:dyDescent="0.25">
      <c r="A156" s="43">
        <v>2365</v>
      </c>
      <c r="B156" s="71" t="s">
        <v>164</v>
      </c>
      <c r="C156" s="72">
        <f t="shared" si="7"/>
        <v>0</v>
      </c>
      <c r="D156" s="74"/>
      <c r="E156" s="74"/>
      <c r="F156" s="74"/>
      <c r="G156" s="157"/>
      <c r="H156" s="72">
        <f t="shared" si="8"/>
        <v>0</v>
      </c>
      <c r="I156" s="74">
        <v>0</v>
      </c>
      <c r="J156" s="74"/>
      <c r="K156" s="74"/>
      <c r="L156" s="158"/>
      <c r="M156" s="156"/>
    </row>
    <row r="157" spans="1:13" ht="36" x14ac:dyDescent="0.25">
      <c r="A157" s="43">
        <v>2366</v>
      </c>
      <c r="B157" s="71" t="s">
        <v>165</v>
      </c>
      <c r="C157" s="72">
        <f t="shared" si="7"/>
        <v>0</v>
      </c>
      <c r="D157" s="74"/>
      <c r="E157" s="74"/>
      <c r="F157" s="74"/>
      <c r="G157" s="157"/>
      <c r="H157" s="72">
        <f t="shared" si="8"/>
        <v>0</v>
      </c>
      <c r="I157" s="74">
        <v>0</v>
      </c>
      <c r="J157" s="74"/>
      <c r="K157" s="74"/>
      <c r="L157" s="158"/>
      <c r="M157" s="156"/>
    </row>
    <row r="158" spans="1:13" ht="48" x14ac:dyDescent="0.25">
      <c r="A158" s="43">
        <v>2369</v>
      </c>
      <c r="B158" s="71" t="s">
        <v>166</v>
      </c>
      <c r="C158" s="72">
        <f t="shared" si="7"/>
        <v>0</v>
      </c>
      <c r="D158" s="74"/>
      <c r="E158" s="74"/>
      <c r="F158" s="74"/>
      <c r="G158" s="157"/>
      <c r="H158" s="72">
        <f t="shared" si="8"/>
        <v>0</v>
      </c>
      <c r="I158" s="74">
        <v>0</v>
      </c>
      <c r="J158" s="74"/>
      <c r="K158" s="74"/>
      <c r="L158" s="158"/>
      <c r="M158" s="156"/>
    </row>
    <row r="159" spans="1:13" x14ac:dyDescent="0.25">
      <c r="A159" s="150">
        <v>2370</v>
      </c>
      <c r="B159" s="112" t="s">
        <v>167</v>
      </c>
      <c r="C159" s="117">
        <f t="shared" si="7"/>
        <v>0</v>
      </c>
      <c r="D159" s="163"/>
      <c r="E159" s="163"/>
      <c r="F159" s="163"/>
      <c r="G159" s="164"/>
      <c r="H159" s="117">
        <f t="shared" si="8"/>
        <v>0</v>
      </c>
      <c r="I159" s="163">
        <v>0</v>
      </c>
      <c r="J159" s="163"/>
      <c r="K159" s="163"/>
      <c r="L159" s="165"/>
      <c r="M159" s="156"/>
    </row>
    <row r="160" spans="1:13" x14ac:dyDescent="0.25">
      <c r="A160" s="150">
        <v>2380</v>
      </c>
      <c r="B160" s="112" t="s">
        <v>168</v>
      </c>
      <c r="C160" s="117">
        <f t="shared" si="7"/>
        <v>0</v>
      </c>
      <c r="D160" s="151">
        <f>SUM(D161:D162)</f>
        <v>0</v>
      </c>
      <c r="E160" s="151">
        <f>SUM(E161:E162)</f>
        <v>0</v>
      </c>
      <c r="F160" s="151">
        <f>SUM(F161:F162)</f>
        <v>0</v>
      </c>
      <c r="G160" s="152">
        <f>SUM(G161:G162)</f>
        <v>0</v>
      </c>
      <c r="H160" s="117">
        <f t="shared" si="8"/>
        <v>0</v>
      </c>
      <c r="I160" s="151">
        <f>SUM(I161:I162)</f>
        <v>0</v>
      </c>
      <c r="J160" s="151">
        <f>SUM(J161:J162)</f>
        <v>0</v>
      </c>
      <c r="K160" s="151">
        <f>SUM(K161:K162)</f>
        <v>0</v>
      </c>
      <c r="L160" s="153">
        <f>SUM(L161:L162)</f>
        <v>0</v>
      </c>
    </row>
    <row r="161" spans="1:13" x14ac:dyDescent="0.25">
      <c r="A161" s="37">
        <v>2381</v>
      </c>
      <c r="B161" s="65" t="s">
        <v>169</v>
      </c>
      <c r="C161" s="66">
        <f t="shared" si="7"/>
        <v>0</v>
      </c>
      <c r="D161" s="68"/>
      <c r="E161" s="68"/>
      <c r="F161" s="68"/>
      <c r="G161" s="154"/>
      <c r="H161" s="66">
        <f t="shared" si="8"/>
        <v>0</v>
      </c>
      <c r="I161" s="68">
        <v>0</v>
      </c>
      <c r="J161" s="68"/>
      <c r="K161" s="68"/>
      <c r="L161" s="155"/>
      <c r="M161" s="156"/>
    </row>
    <row r="162" spans="1:13" ht="24" x14ac:dyDescent="0.25">
      <c r="A162" s="43">
        <v>2389</v>
      </c>
      <c r="B162" s="71" t="s">
        <v>170</v>
      </c>
      <c r="C162" s="72">
        <f t="shared" si="7"/>
        <v>0</v>
      </c>
      <c r="D162" s="74"/>
      <c r="E162" s="74"/>
      <c r="F162" s="74"/>
      <c r="G162" s="157"/>
      <c r="H162" s="72">
        <f t="shared" si="8"/>
        <v>0</v>
      </c>
      <c r="I162" s="74">
        <v>0</v>
      </c>
      <c r="J162" s="74"/>
      <c r="K162" s="74"/>
      <c r="L162" s="158"/>
      <c r="M162" s="156"/>
    </row>
    <row r="163" spans="1:13" x14ac:dyDescent="0.25">
      <c r="A163" s="150">
        <v>2390</v>
      </c>
      <c r="B163" s="112" t="s">
        <v>171</v>
      </c>
      <c r="C163" s="117">
        <f t="shared" si="7"/>
        <v>0</v>
      </c>
      <c r="D163" s="163"/>
      <c r="E163" s="163"/>
      <c r="F163" s="163"/>
      <c r="G163" s="164"/>
      <c r="H163" s="117">
        <f t="shared" si="8"/>
        <v>0</v>
      </c>
      <c r="I163" s="163">
        <v>0</v>
      </c>
      <c r="J163" s="163"/>
      <c r="K163" s="163"/>
      <c r="L163" s="165"/>
      <c r="M163" s="156"/>
    </row>
    <row r="164" spans="1:13" x14ac:dyDescent="0.25">
      <c r="A164" s="56">
        <v>2400</v>
      </c>
      <c r="B164" s="147" t="s">
        <v>172</v>
      </c>
      <c r="C164" s="57">
        <f t="shared" si="7"/>
        <v>0</v>
      </c>
      <c r="D164" s="177"/>
      <c r="E164" s="177"/>
      <c r="F164" s="177"/>
      <c r="G164" s="178"/>
      <c r="H164" s="57">
        <f t="shared" si="8"/>
        <v>0</v>
      </c>
      <c r="I164" s="177">
        <v>0</v>
      </c>
      <c r="J164" s="177"/>
      <c r="K164" s="177"/>
      <c r="L164" s="179"/>
      <c r="M164" s="156"/>
    </row>
    <row r="165" spans="1:13" ht="24" x14ac:dyDescent="0.25">
      <c r="A165" s="56">
        <v>2500</v>
      </c>
      <c r="B165" s="147" t="s">
        <v>173</v>
      </c>
      <c r="C165" s="57">
        <f t="shared" si="7"/>
        <v>0</v>
      </c>
      <c r="D165" s="63">
        <f>SUM(D166,D171)</f>
        <v>0</v>
      </c>
      <c r="E165" s="63">
        <f t="shared" ref="E165:G165" si="11">SUM(E166,E171)</f>
        <v>0</v>
      </c>
      <c r="F165" s="63">
        <f t="shared" si="11"/>
        <v>0</v>
      </c>
      <c r="G165" s="63">
        <f t="shared" si="11"/>
        <v>0</v>
      </c>
      <c r="H165" s="57">
        <f t="shared" si="8"/>
        <v>0</v>
      </c>
      <c r="I165" s="63">
        <f>SUM(I166,I171)</f>
        <v>0</v>
      </c>
      <c r="J165" s="63">
        <f t="shared" ref="J165:L165" si="12">SUM(J166,J171)</f>
        <v>0</v>
      </c>
      <c r="K165" s="63">
        <f t="shared" si="12"/>
        <v>0</v>
      </c>
      <c r="L165" s="149">
        <f t="shared" si="12"/>
        <v>0</v>
      </c>
    </row>
    <row r="166" spans="1:13" ht="16.5" customHeight="1" x14ac:dyDescent="0.25">
      <c r="A166" s="168">
        <v>2510</v>
      </c>
      <c r="B166" s="65" t="s">
        <v>174</v>
      </c>
      <c r="C166" s="66">
        <f t="shared" si="7"/>
        <v>0</v>
      </c>
      <c r="D166" s="169">
        <f>SUM(D167:D170)</f>
        <v>0</v>
      </c>
      <c r="E166" s="169">
        <f t="shared" ref="E166:G166" si="13">SUM(E167:E170)</f>
        <v>0</v>
      </c>
      <c r="F166" s="169">
        <f t="shared" si="13"/>
        <v>0</v>
      </c>
      <c r="G166" s="169">
        <f t="shared" si="13"/>
        <v>0</v>
      </c>
      <c r="H166" s="66">
        <f t="shared" si="8"/>
        <v>0</v>
      </c>
      <c r="I166" s="169">
        <f>SUM(I167:I170)</f>
        <v>0</v>
      </c>
      <c r="J166" s="169">
        <f t="shared" ref="J166:L166" si="14">SUM(J167:J170)</f>
        <v>0</v>
      </c>
      <c r="K166" s="169">
        <f t="shared" si="14"/>
        <v>0</v>
      </c>
      <c r="L166" s="180">
        <f t="shared" si="14"/>
        <v>0</v>
      </c>
    </row>
    <row r="167" spans="1:13" ht="24" x14ac:dyDescent="0.25">
      <c r="A167" s="44">
        <v>2512</v>
      </c>
      <c r="B167" s="71" t="s">
        <v>175</v>
      </c>
      <c r="C167" s="72">
        <f t="shared" si="7"/>
        <v>0</v>
      </c>
      <c r="D167" s="74"/>
      <c r="E167" s="74"/>
      <c r="F167" s="74"/>
      <c r="G167" s="157"/>
      <c r="H167" s="72">
        <f t="shared" si="8"/>
        <v>0</v>
      </c>
      <c r="I167" s="74">
        <v>0</v>
      </c>
      <c r="J167" s="74"/>
      <c r="K167" s="74"/>
      <c r="L167" s="158"/>
      <c r="M167" s="156"/>
    </row>
    <row r="168" spans="1:13" ht="36" x14ac:dyDescent="0.25">
      <c r="A168" s="44">
        <v>2513</v>
      </c>
      <c r="B168" s="71" t="s">
        <v>176</v>
      </c>
      <c r="C168" s="72">
        <f t="shared" si="7"/>
        <v>0</v>
      </c>
      <c r="D168" s="74"/>
      <c r="E168" s="74"/>
      <c r="F168" s="74"/>
      <c r="G168" s="157"/>
      <c r="H168" s="72">
        <f t="shared" si="8"/>
        <v>0</v>
      </c>
      <c r="I168" s="74">
        <v>0</v>
      </c>
      <c r="J168" s="74"/>
      <c r="K168" s="74"/>
      <c r="L168" s="158"/>
      <c r="M168" s="156"/>
    </row>
    <row r="169" spans="1:13" ht="24" x14ac:dyDescent="0.25">
      <c r="A169" s="44">
        <v>2515</v>
      </c>
      <c r="B169" s="71" t="s">
        <v>177</v>
      </c>
      <c r="C169" s="72">
        <f t="shared" si="7"/>
        <v>0</v>
      </c>
      <c r="D169" s="74"/>
      <c r="E169" s="74"/>
      <c r="F169" s="74"/>
      <c r="G169" s="157"/>
      <c r="H169" s="72">
        <f t="shared" si="8"/>
        <v>0</v>
      </c>
      <c r="I169" s="74">
        <v>0</v>
      </c>
      <c r="J169" s="74"/>
      <c r="K169" s="74"/>
      <c r="L169" s="158"/>
      <c r="M169" s="156"/>
    </row>
    <row r="170" spans="1:13" ht="24" x14ac:dyDescent="0.25">
      <c r="A170" s="44">
        <v>2519</v>
      </c>
      <c r="B170" s="71" t="s">
        <v>178</v>
      </c>
      <c r="C170" s="72">
        <f t="shared" si="7"/>
        <v>0</v>
      </c>
      <c r="D170" s="74"/>
      <c r="E170" s="74"/>
      <c r="F170" s="74"/>
      <c r="G170" s="157"/>
      <c r="H170" s="72">
        <f t="shared" si="8"/>
        <v>0</v>
      </c>
      <c r="I170" s="74">
        <v>0</v>
      </c>
      <c r="J170" s="74"/>
      <c r="K170" s="74"/>
      <c r="L170" s="158"/>
      <c r="M170" s="156"/>
    </row>
    <row r="171" spans="1:13" ht="24" x14ac:dyDescent="0.25">
      <c r="A171" s="159">
        <v>2520</v>
      </c>
      <c r="B171" s="71" t="s">
        <v>179</v>
      </c>
      <c r="C171" s="72">
        <f t="shared" si="7"/>
        <v>0</v>
      </c>
      <c r="D171" s="74"/>
      <c r="E171" s="74"/>
      <c r="F171" s="74"/>
      <c r="G171" s="157"/>
      <c r="H171" s="72">
        <f t="shared" si="8"/>
        <v>0</v>
      </c>
      <c r="I171" s="74">
        <v>0</v>
      </c>
      <c r="J171" s="74"/>
      <c r="K171" s="74"/>
      <c r="L171" s="158"/>
      <c r="M171" s="156"/>
    </row>
    <row r="172" spans="1:13" s="182" customFormat="1" ht="36" customHeight="1" x14ac:dyDescent="0.25">
      <c r="A172" s="19">
        <v>2800</v>
      </c>
      <c r="B172" s="65" t="s">
        <v>180</v>
      </c>
      <c r="C172" s="66">
        <f t="shared" si="7"/>
        <v>0</v>
      </c>
      <c r="D172" s="40"/>
      <c r="E172" s="40"/>
      <c r="F172" s="40"/>
      <c r="G172" s="41"/>
      <c r="H172" s="66">
        <f t="shared" si="8"/>
        <v>0</v>
      </c>
      <c r="I172" s="40">
        <v>0</v>
      </c>
      <c r="J172" s="40"/>
      <c r="K172" s="40"/>
      <c r="L172" s="42"/>
      <c r="M172" s="181"/>
    </row>
    <row r="173" spans="1:13" x14ac:dyDescent="0.25">
      <c r="A173" s="142">
        <v>3000</v>
      </c>
      <c r="B173" s="142" t="s">
        <v>181</v>
      </c>
      <c r="C173" s="143">
        <f t="shared" si="7"/>
        <v>0</v>
      </c>
      <c r="D173" s="144">
        <f>SUM(D174,D184)</f>
        <v>0</v>
      </c>
      <c r="E173" s="144">
        <f>SUM(E174,E184)</f>
        <v>0</v>
      </c>
      <c r="F173" s="144">
        <f>SUM(F174,F184)</f>
        <v>0</v>
      </c>
      <c r="G173" s="145">
        <f>SUM(G174,G184)</f>
        <v>0</v>
      </c>
      <c r="H173" s="143">
        <f t="shared" si="8"/>
        <v>0</v>
      </c>
      <c r="I173" s="144">
        <f>SUM(I174,I184)</f>
        <v>0</v>
      </c>
      <c r="J173" s="144">
        <f>SUM(J174,J184)</f>
        <v>0</v>
      </c>
      <c r="K173" s="144">
        <f>SUM(K174,K184)</f>
        <v>0</v>
      </c>
      <c r="L173" s="146">
        <f>SUM(L174,L184)</f>
        <v>0</v>
      </c>
    </row>
    <row r="174" spans="1:13" ht="24" x14ac:dyDescent="0.25">
      <c r="A174" s="56">
        <v>3200</v>
      </c>
      <c r="B174" s="183" t="s">
        <v>182</v>
      </c>
      <c r="C174" s="184">
        <f t="shared" si="7"/>
        <v>0</v>
      </c>
      <c r="D174" s="63">
        <f>SUM(D175,D179)</f>
        <v>0</v>
      </c>
      <c r="E174" s="63">
        <f t="shared" ref="E174:G174" si="15">SUM(E175,E179)</f>
        <v>0</v>
      </c>
      <c r="F174" s="63">
        <f t="shared" si="15"/>
        <v>0</v>
      </c>
      <c r="G174" s="63">
        <f t="shared" si="15"/>
        <v>0</v>
      </c>
      <c r="H174" s="57">
        <f t="shared" si="8"/>
        <v>0</v>
      </c>
      <c r="I174" s="63">
        <f>SUM(I175,I179)</f>
        <v>0</v>
      </c>
      <c r="J174" s="63">
        <f t="shared" ref="J174:L174" si="16">SUM(J175,J179)</f>
        <v>0</v>
      </c>
      <c r="K174" s="63">
        <f t="shared" si="16"/>
        <v>0</v>
      </c>
      <c r="L174" s="149">
        <f t="shared" si="16"/>
        <v>0</v>
      </c>
    </row>
    <row r="175" spans="1:13" ht="36" x14ac:dyDescent="0.25">
      <c r="A175" s="168">
        <v>3260</v>
      </c>
      <c r="B175" s="65" t="s">
        <v>183</v>
      </c>
      <c r="C175" s="66">
        <f t="shared" si="7"/>
        <v>0</v>
      </c>
      <c r="D175" s="169">
        <f>SUM(D176:D178)</f>
        <v>0</v>
      </c>
      <c r="E175" s="169">
        <f>SUM(E176:E178)</f>
        <v>0</v>
      </c>
      <c r="F175" s="169">
        <f>SUM(F176:F178)</f>
        <v>0</v>
      </c>
      <c r="G175" s="170">
        <f>SUM(G176:G178)</f>
        <v>0</v>
      </c>
      <c r="H175" s="66">
        <f t="shared" si="8"/>
        <v>0</v>
      </c>
      <c r="I175" s="169">
        <f>SUM(I176:I178)</f>
        <v>0</v>
      </c>
      <c r="J175" s="169">
        <f>SUM(J176:J178)</f>
        <v>0</v>
      </c>
      <c r="K175" s="169">
        <f>SUM(K176:K178)</f>
        <v>0</v>
      </c>
      <c r="L175" s="171">
        <f>SUM(L176:L178)</f>
        <v>0</v>
      </c>
    </row>
    <row r="176" spans="1:13" ht="24" x14ac:dyDescent="0.25">
      <c r="A176" s="44">
        <v>3261</v>
      </c>
      <c r="B176" s="71" t="s">
        <v>184</v>
      </c>
      <c r="C176" s="72">
        <f>SUM(D176:G176)</f>
        <v>0</v>
      </c>
      <c r="D176" s="74"/>
      <c r="E176" s="74"/>
      <c r="F176" s="74"/>
      <c r="G176" s="157"/>
      <c r="H176" s="72">
        <f>SUM(I176:L176)</f>
        <v>0</v>
      </c>
      <c r="I176" s="74">
        <v>0</v>
      </c>
      <c r="J176" s="74"/>
      <c r="K176" s="74"/>
      <c r="L176" s="158"/>
      <c r="M176" s="156"/>
    </row>
    <row r="177" spans="1:13" ht="36" x14ac:dyDescent="0.25">
      <c r="A177" s="44">
        <v>3262</v>
      </c>
      <c r="B177" s="71" t="s">
        <v>185</v>
      </c>
      <c r="C177" s="72">
        <f>SUM(D177:G177)</f>
        <v>0</v>
      </c>
      <c r="D177" s="74"/>
      <c r="E177" s="74"/>
      <c r="F177" s="74"/>
      <c r="G177" s="157"/>
      <c r="H177" s="72">
        <f>SUM(I177:L177)</f>
        <v>0</v>
      </c>
      <c r="I177" s="74">
        <v>0</v>
      </c>
      <c r="J177" s="74"/>
      <c r="K177" s="74"/>
      <c r="L177" s="158"/>
      <c r="M177" s="156"/>
    </row>
    <row r="178" spans="1:13" ht="24" x14ac:dyDescent="0.25">
      <c r="A178" s="44">
        <v>3263</v>
      </c>
      <c r="B178" s="71" t="s">
        <v>186</v>
      </c>
      <c r="C178" s="72">
        <f>SUM(D178:G178)</f>
        <v>0</v>
      </c>
      <c r="D178" s="74"/>
      <c r="E178" s="74"/>
      <c r="F178" s="74"/>
      <c r="G178" s="157"/>
      <c r="H178" s="72">
        <f>SUM(I178:L178)</f>
        <v>0</v>
      </c>
      <c r="I178" s="74">
        <v>0</v>
      </c>
      <c r="J178" s="74"/>
      <c r="K178" s="74"/>
      <c r="L178" s="158"/>
      <c r="M178" s="156"/>
    </row>
    <row r="179" spans="1:13" ht="84" x14ac:dyDescent="0.25">
      <c r="A179" s="168">
        <v>3290</v>
      </c>
      <c r="B179" s="65" t="s">
        <v>187</v>
      </c>
      <c r="C179" s="185">
        <f t="shared" ref="C179:C183" si="17">SUM(D179:G179)</f>
        <v>0</v>
      </c>
      <c r="D179" s="169">
        <f>SUM(D180:D183)</f>
        <v>0</v>
      </c>
      <c r="E179" s="169">
        <f t="shared" ref="E179:G179" si="18">SUM(E180:E183)</f>
        <v>0</v>
      </c>
      <c r="F179" s="169">
        <f t="shared" si="18"/>
        <v>0</v>
      </c>
      <c r="G179" s="169">
        <f t="shared" si="18"/>
        <v>0</v>
      </c>
      <c r="H179" s="185">
        <f t="shared" ref="H179:H183" si="19">SUM(I179:L179)</f>
        <v>0</v>
      </c>
      <c r="I179" s="169">
        <f>SUM(I180:I183)</f>
        <v>0</v>
      </c>
      <c r="J179" s="169">
        <f t="shared" ref="J179:L179" si="20">SUM(J180:J183)</f>
        <v>0</v>
      </c>
      <c r="K179" s="169">
        <f t="shared" si="20"/>
        <v>0</v>
      </c>
      <c r="L179" s="186">
        <f t="shared" si="20"/>
        <v>0</v>
      </c>
    </row>
    <row r="180" spans="1:13" ht="72" x14ac:dyDescent="0.25">
      <c r="A180" s="44">
        <v>3291</v>
      </c>
      <c r="B180" s="71" t="s">
        <v>188</v>
      </c>
      <c r="C180" s="72">
        <f t="shared" si="17"/>
        <v>0</v>
      </c>
      <c r="D180" s="74"/>
      <c r="E180" s="74"/>
      <c r="F180" s="74"/>
      <c r="G180" s="187"/>
      <c r="H180" s="72">
        <f t="shared" si="19"/>
        <v>0</v>
      </c>
      <c r="I180" s="74">
        <v>0</v>
      </c>
      <c r="J180" s="74"/>
      <c r="K180" s="74"/>
      <c r="L180" s="158"/>
      <c r="M180" s="156"/>
    </row>
    <row r="181" spans="1:13" ht="72" x14ac:dyDescent="0.25">
      <c r="A181" s="44">
        <v>3292</v>
      </c>
      <c r="B181" s="71" t="s">
        <v>189</v>
      </c>
      <c r="C181" s="72">
        <f t="shared" si="17"/>
        <v>0</v>
      </c>
      <c r="D181" s="74"/>
      <c r="E181" s="74"/>
      <c r="F181" s="74"/>
      <c r="G181" s="187"/>
      <c r="H181" s="72">
        <f t="shared" si="19"/>
        <v>0</v>
      </c>
      <c r="I181" s="74">
        <v>0</v>
      </c>
      <c r="J181" s="74"/>
      <c r="K181" s="74"/>
      <c r="L181" s="158"/>
      <c r="M181" s="156"/>
    </row>
    <row r="182" spans="1:13" ht="72" x14ac:dyDescent="0.25">
      <c r="A182" s="44">
        <v>3293</v>
      </c>
      <c r="B182" s="71" t="s">
        <v>190</v>
      </c>
      <c r="C182" s="72">
        <f t="shared" si="17"/>
        <v>0</v>
      </c>
      <c r="D182" s="74"/>
      <c r="E182" s="74"/>
      <c r="F182" s="74"/>
      <c r="G182" s="187"/>
      <c r="H182" s="72">
        <f t="shared" si="19"/>
        <v>0</v>
      </c>
      <c r="I182" s="74">
        <v>0</v>
      </c>
      <c r="J182" s="74"/>
      <c r="K182" s="74"/>
      <c r="L182" s="158"/>
      <c r="M182" s="156"/>
    </row>
    <row r="183" spans="1:13" ht="60" x14ac:dyDescent="0.25">
      <c r="A183" s="188">
        <v>3294</v>
      </c>
      <c r="B183" s="71" t="s">
        <v>191</v>
      </c>
      <c r="C183" s="185">
        <f t="shared" si="17"/>
        <v>0</v>
      </c>
      <c r="D183" s="189"/>
      <c r="E183" s="189"/>
      <c r="F183" s="189"/>
      <c r="G183" s="190"/>
      <c r="H183" s="185">
        <f t="shared" si="19"/>
        <v>0</v>
      </c>
      <c r="I183" s="189">
        <v>0</v>
      </c>
      <c r="J183" s="189"/>
      <c r="K183" s="189"/>
      <c r="L183" s="191"/>
      <c r="M183" s="156"/>
    </row>
    <row r="184" spans="1:13" ht="48" x14ac:dyDescent="0.25">
      <c r="A184" s="192">
        <v>3300</v>
      </c>
      <c r="B184" s="183" t="s">
        <v>192</v>
      </c>
      <c r="C184" s="193">
        <f t="shared" si="7"/>
        <v>0</v>
      </c>
      <c r="D184" s="194">
        <f>SUM(D185:D186)</f>
        <v>0</v>
      </c>
      <c r="E184" s="194">
        <f t="shared" ref="E184:G184" si="21">SUM(E185:E186)</f>
        <v>0</v>
      </c>
      <c r="F184" s="194">
        <f t="shared" si="21"/>
        <v>0</v>
      </c>
      <c r="G184" s="194">
        <f t="shared" si="21"/>
        <v>0</v>
      </c>
      <c r="H184" s="193">
        <f t="shared" si="8"/>
        <v>0</v>
      </c>
      <c r="I184" s="194">
        <f>SUM(I185:I186)</f>
        <v>0</v>
      </c>
      <c r="J184" s="194">
        <f t="shared" ref="J184:L184" si="22">SUM(J185:J186)</f>
        <v>0</v>
      </c>
      <c r="K184" s="194">
        <f t="shared" si="22"/>
        <v>0</v>
      </c>
      <c r="L184" s="149">
        <f t="shared" si="22"/>
        <v>0</v>
      </c>
    </row>
    <row r="185" spans="1:13" ht="48" x14ac:dyDescent="0.25">
      <c r="A185" s="111">
        <v>3310</v>
      </c>
      <c r="B185" s="112" t="s">
        <v>193</v>
      </c>
      <c r="C185" s="195">
        <f t="shared" si="7"/>
        <v>0</v>
      </c>
      <c r="D185" s="163"/>
      <c r="E185" s="163"/>
      <c r="F185" s="163"/>
      <c r="G185" s="164"/>
      <c r="H185" s="195">
        <f t="shared" si="8"/>
        <v>0</v>
      </c>
      <c r="I185" s="163">
        <v>0</v>
      </c>
      <c r="J185" s="163"/>
      <c r="K185" s="163"/>
      <c r="L185" s="165"/>
      <c r="M185" s="156"/>
    </row>
    <row r="186" spans="1:13" ht="48.75" customHeight="1" x14ac:dyDescent="0.25">
      <c r="A186" s="38">
        <v>3320</v>
      </c>
      <c r="B186" s="65" t="s">
        <v>194</v>
      </c>
      <c r="C186" s="66">
        <f t="shared" si="7"/>
        <v>0</v>
      </c>
      <c r="D186" s="68"/>
      <c r="E186" s="68"/>
      <c r="F186" s="68"/>
      <c r="G186" s="154"/>
      <c r="H186" s="66">
        <f t="shared" si="8"/>
        <v>0</v>
      </c>
      <c r="I186" s="68">
        <v>0</v>
      </c>
      <c r="J186" s="68"/>
      <c r="K186" s="68"/>
      <c r="L186" s="155"/>
      <c r="M186" s="156"/>
    </row>
    <row r="187" spans="1:13" x14ac:dyDescent="0.25">
      <c r="A187" s="196">
        <v>4000</v>
      </c>
      <c r="B187" s="142" t="s">
        <v>195</v>
      </c>
      <c r="C187" s="143">
        <f t="shared" si="7"/>
        <v>0</v>
      </c>
      <c r="D187" s="144">
        <f>SUM(D188,D191)</f>
        <v>0</v>
      </c>
      <c r="E187" s="144">
        <f>SUM(E188,E191)</f>
        <v>0</v>
      </c>
      <c r="F187" s="144">
        <f>SUM(F188,F191)</f>
        <v>0</v>
      </c>
      <c r="G187" s="145">
        <f>SUM(G188,G191)</f>
        <v>0</v>
      </c>
      <c r="H187" s="143">
        <f t="shared" si="8"/>
        <v>0</v>
      </c>
      <c r="I187" s="144">
        <f>SUM(I188,I191)</f>
        <v>0</v>
      </c>
      <c r="J187" s="144">
        <f>SUM(J188,J191)</f>
        <v>0</v>
      </c>
      <c r="K187" s="144">
        <f>SUM(K188,K191)</f>
        <v>0</v>
      </c>
      <c r="L187" s="146">
        <f>SUM(L188,L191)</f>
        <v>0</v>
      </c>
    </row>
    <row r="188" spans="1:13" ht="24" x14ac:dyDescent="0.25">
      <c r="A188" s="197">
        <v>4200</v>
      </c>
      <c r="B188" s="147" t="s">
        <v>196</v>
      </c>
      <c r="C188" s="57">
        <f>SUM(D188:G188)</f>
        <v>0</v>
      </c>
      <c r="D188" s="63">
        <f>SUM(D189,D190)</f>
        <v>0</v>
      </c>
      <c r="E188" s="63">
        <f>SUM(E189,E190)</f>
        <v>0</v>
      </c>
      <c r="F188" s="63">
        <f>SUM(F189,F190)</f>
        <v>0</v>
      </c>
      <c r="G188" s="166">
        <f>SUM(G189,G190)</f>
        <v>0</v>
      </c>
      <c r="H188" s="57">
        <f t="shared" si="8"/>
        <v>0</v>
      </c>
      <c r="I188" s="63">
        <f>SUM(I189,I190)</f>
        <v>0</v>
      </c>
      <c r="J188" s="63">
        <f>SUM(J189,J190)</f>
        <v>0</v>
      </c>
      <c r="K188" s="63">
        <f>SUM(K189,K190)</f>
        <v>0</v>
      </c>
      <c r="L188" s="167">
        <f>SUM(L189,L190)</f>
        <v>0</v>
      </c>
    </row>
    <row r="189" spans="1:13" ht="36" x14ac:dyDescent="0.25">
      <c r="A189" s="168">
        <v>4240</v>
      </c>
      <c r="B189" s="65" t="s">
        <v>197</v>
      </c>
      <c r="C189" s="66">
        <f t="shared" ref="C189:C264" si="23">SUM(D189:G189)</f>
        <v>0</v>
      </c>
      <c r="D189" s="68"/>
      <c r="E189" s="68"/>
      <c r="F189" s="68"/>
      <c r="G189" s="154"/>
      <c r="H189" s="66">
        <f t="shared" ref="H189:H263" si="24">SUM(I189:L189)</f>
        <v>0</v>
      </c>
      <c r="I189" s="68">
        <v>0</v>
      </c>
      <c r="J189" s="68"/>
      <c r="K189" s="68"/>
      <c r="L189" s="155"/>
      <c r="M189" s="156"/>
    </row>
    <row r="190" spans="1:13" ht="24" x14ac:dyDescent="0.25">
      <c r="A190" s="159">
        <v>4250</v>
      </c>
      <c r="B190" s="71" t="s">
        <v>198</v>
      </c>
      <c r="C190" s="72">
        <f t="shared" si="23"/>
        <v>0</v>
      </c>
      <c r="D190" s="74"/>
      <c r="E190" s="74"/>
      <c r="F190" s="74"/>
      <c r="G190" s="157"/>
      <c r="H190" s="72">
        <f t="shared" si="24"/>
        <v>0</v>
      </c>
      <c r="I190" s="74">
        <v>0</v>
      </c>
      <c r="J190" s="74"/>
      <c r="K190" s="74"/>
      <c r="L190" s="158"/>
      <c r="M190" s="156"/>
    </row>
    <row r="191" spans="1:13" x14ac:dyDescent="0.25">
      <c r="A191" s="56">
        <v>4300</v>
      </c>
      <c r="B191" s="147" t="s">
        <v>199</v>
      </c>
      <c r="C191" s="57">
        <f t="shared" si="23"/>
        <v>0</v>
      </c>
      <c r="D191" s="63">
        <f>SUM(D192)</f>
        <v>0</v>
      </c>
      <c r="E191" s="63">
        <f>SUM(E192)</f>
        <v>0</v>
      </c>
      <c r="F191" s="63">
        <f>SUM(F192)</f>
        <v>0</v>
      </c>
      <c r="G191" s="166">
        <f>SUM(G192)</f>
        <v>0</v>
      </c>
      <c r="H191" s="57">
        <f t="shared" si="24"/>
        <v>0</v>
      </c>
      <c r="I191" s="63">
        <f>SUM(I192)</f>
        <v>0</v>
      </c>
      <c r="J191" s="63">
        <f>SUM(J192)</f>
        <v>0</v>
      </c>
      <c r="K191" s="63">
        <f>SUM(K192)</f>
        <v>0</v>
      </c>
      <c r="L191" s="167">
        <f>SUM(L192)</f>
        <v>0</v>
      </c>
    </row>
    <row r="192" spans="1:13" ht="24" x14ac:dyDescent="0.25">
      <c r="A192" s="168">
        <v>4310</v>
      </c>
      <c r="B192" s="65" t="s">
        <v>200</v>
      </c>
      <c r="C192" s="66">
        <f>SUM(D192:G192)</f>
        <v>0</v>
      </c>
      <c r="D192" s="169">
        <f>SUM(D193:D193)</f>
        <v>0</v>
      </c>
      <c r="E192" s="169">
        <f>SUM(E193:E193)</f>
        <v>0</v>
      </c>
      <c r="F192" s="169">
        <f>SUM(F193:F193)</f>
        <v>0</v>
      </c>
      <c r="G192" s="170">
        <f>SUM(G193:G193)</f>
        <v>0</v>
      </c>
      <c r="H192" s="66">
        <f t="shared" si="24"/>
        <v>0</v>
      </c>
      <c r="I192" s="169">
        <f>SUM(I193:I193)</f>
        <v>0</v>
      </c>
      <c r="J192" s="169">
        <f>SUM(J193:J193)</f>
        <v>0</v>
      </c>
      <c r="K192" s="169">
        <f>SUM(K193:K193)</f>
        <v>0</v>
      </c>
      <c r="L192" s="171">
        <f>SUM(L193:L193)</f>
        <v>0</v>
      </c>
    </row>
    <row r="193" spans="1:13" ht="36" x14ac:dyDescent="0.25">
      <c r="A193" s="44">
        <v>4311</v>
      </c>
      <c r="B193" s="71" t="s">
        <v>201</v>
      </c>
      <c r="C193" s="72">
        <f t="shared" si="23"/>
        <v>0</v>
      </c>
      <c r="D193" s="74"/>
      <c r="E193" s="74"/>
      <c r="F193" s="74"/>
      <c r="G193" s="157"/>
      <c r="H193" s="72">
        <f t="shared" si="24"/>
        <v>0</v>
      </c>
      <c r="I193" s="74">
        <v>0</v>
      </c>
      <c r="J193" s="74"/>
      <c r="K193" s="74"/>
      <c r="L193" s="158"/>
      <c r="M193" s="156"/>
    </row>
    <row r="194" spans="1:13" s="24" customFormat="1" ht="24" x14ac:dyDescent="0.25">
      <c r="A194" s="198"/>
      <c r="B194" s="19" t="s">
        <v>202</v>
      </c>
      <c r="C194" s="138">
        <f t="shared" si="23"/>
        <v>215741</v>
      </c>
      <c r="D194" s="139">
        <f>SUM(D195,D230,D269)</f>
        <v>215741</v>
      </c>
      <c r="E194" s="139">
        <f>SUM(E195,E230,E269)</f>
        <v>0</v>
      </c>
      <c r="F194" s="139">
        <f>SUM(F195,F230,F269)</f>
        <v>0</v>
      </c>
      <c r="G194" s="139">
        <f>SUM(G195,G230,G269)</f>
        <v>0</v>
      </c>
      <c r="H194" s="138">
        <f t="shared" si="24"/>
        <v>74868</v>
      </c>
      <c r="I194" s="139">
        <f>SUM(I195,I230,I269)</f>
        <v>74868</v>
      </c>
      <c r="J194" s="139">
        <f>SUM(J195,J230,J269)</f>
        <v>0</v>
      </c>
      <c r="K194" s="139">
        <f>SUM(K195,K230,K269)</f>
        <v>0</v>
      </c>
      <c r="L194" s="199">
        <f>SUM(L195,L230,L269)</f>
        <v>0</v>
      </c>
    </row>
    <row r="195" spans="1:13" x14ac:dyDescent="0.25">
      <c r="A195" s="142">
        <v>5000</v>
      </c>
      <c r="B195" s="142" t="s">
        <v>203</v>
      </c>
      <c r="C195" s="143">
        <f t="shared" si="23"/>
        <v>215741</v>
      </c>
      <c r="D195" s="144">
        <f>D196+D204</f>
        <v>215741</v>
      </c>
      <c r="E195" s="144">
        <f>E196+E204</f>
        <v>0</v>
      </c>
      <c r="F195" s="144">
        <f>F196+F204</f>
        <v>0</v>
      </c>
      <c r="G195" s="144">
        <f>G196+G204</f>
        <v>0</v>
      </c>
      <c r="H195" s="143">
        <f t="shared" si="24"/>
        <v>74868</v>
      </c>
      <c r="I195" s="144">
        <f>I196+I204</f>
        <v>74868</v>
      </c>
      <c r="J195" s="144">
        <f>J196+J204</f>
        <v>0</v>
      </c>
      <c r="K195" s="144">
        <f>K196+K204</f>
        <v>0</v>
      </c>
      <c r="L195" s="200">
        <f>L196+L204</f>
        <v>0</v>
      </c>
    </row>
    <row r="196" spans="1:13" x14ac:dyDescent="0.25">
      <c r="A196" s="56">
        <v>5100</v>
      </c>
      <c r="B196" s="147" t="s">
        <v>204</v>
      </c>
      <c r="C196" s="57">
        <f t="shared" si="23"/>
        <v>0</v>
      </c>
      <c r="D196" s="63">
        <f>D197+D198+D201+D202+D203</f>
        <v>0</v>
      </c>
      <c r="E196" s="63">
        <f>E197+E198+E201+E202+E203</f>
        <v>0</v>
      </c>
      <c r="F196" s="63">
        <f>F197+F198+F201+F202+F203</f>
        <v>0</v>
      </c>
      <c r="G196" s="166">
        <f>G197+G198+G201+G202+G203</f>
        <v>0</v>
      </c>
      <c r="H196" s="57">
        <f t="shared" si="24"/>
        <v>0</v>
      </c>
      <c r="I196" s="63">
        <f>I197+I198+I201+I202+I203</f>
        <v>0</v>
      </c>
      <c r="J196" s="63">
        <f>J197+J198+J201+J202+J203</f>
        <v>0</v>
      </c>
      <c r="K196" s="63">
        <f>K197+K198+K201+K202+K203</f>
        <v>0</v>
      </c>
      <c r="L196" s="167">
        <f>L197+L198+L201+L202+L203</f>
        <v>0</v>
      </c>
    </row>
    <row r="197" spans="1:13" x14ac:dyDescent="0.25">
      <c r="A197" s="168">
        <v>5110</v>
      </c>
      <c r="B197" s="65" t="s">
        <v>205</v>
      </c>
      <c r="C197" s="66">
        <f t="shared" si="23"/>
        <v>0</v>
      </c>
      <c r="D197" s="68"/>
      <c r="E197" s="68"/>
      <c r="F197" s="68"/>
      <c r="G197" s="154"/>
      <c r="H197" s="66">
        <f t="shared" si="24"/>
        <v>0</v>
      </c>
      <c r="I197" s="68">
        <v>0</v>
      </c>
      <c r="J197" s="68"/>
      <c r="K197" s="68"/>
      <c r="L197" s="155"/>
      <c r="M197" s="156"/>
    </row>
    <row r="198" spans="1:13" ht="24" x14ac:dyDescent="0.25">
      <c r="A198" s="159">
        <v>5120</v>
      </c>
      <c r="B198" s="71" t="s">
        <v>206</v>
      </c>
      <c r="C198" s="72">
        <f t="shared" si="23"/>
        <v>0</v>
      </c>
      <c r="D198" s="160">
        <f>D199+D200</f>
        <v>0</v>
      </c>
      <c r="E198" s="160">
        <f>E199+E200</f>
        <v>0</v>
      </c>
      <c r="F198" s="160">
        <f>F199+F200</f>
        <v>0</v>
      </c>
      <c r="G198" s="161">
        <f>G199+G200</f>
        <v>0</v>
      </c>
      <c r="H198" s="72">
        <f t="shared" si="24"/>
        <v>0</v>
      </c>
      <c r="I198" s="160">
        <f>I199+I200</f>
        <v>0</v>
      </c>
      <c r="J198" s="160">
        <f>J199+J200</f>
        <v>0</v>
      </c>
      <c r="K198" s="160">
        <f>K199+K200</f>
        <v>0</v>
      </c>
      <c r="L198" s="162">
        <f>L199+L200</f>
        <v>0</v>
      </c>
    </row>
    <row r="199" spans="1:13" x14ac:dyDescent="0.25">
      <c r="A199" s="44">
        <v>5121</v>
      </c>
      <c r="B199" s="71" t="s">
        <v>207</v>
      </c>
      <c r="C199" s="72">
        <f t="shared" si="23"/>
        <v>0</v>
      </c>
      <c r="D199" s="74"/>
      <c r="E199" s="74"/>
      <c r="F199" s="74"/>
      <c r="G199" s="157"/>
      <c r="H199" s="72">
        <f t="shared" si="24"/>
        <v>0</v>
      </c>
      <c r="I199" s="74">
        <v>0</v>
      </c>
      <c r="J199" s="74"/>
      <c r="K199" s="74"/>
      <c r="L199" s="158"/>
      <c r="M199" s="156"/>
    </row>
    <row r="200" spans="1:13" ht="24" x14ac:dyDescent="0.25">
      <c r="A200" s="44">
        <v>5129</v>
      </c>
      <c r="B200" s="71" t="s">
        <v>208</v>
      </c>
      <c r="C200" s="72">
        <f t="shared" si="23"/>
        <v>0</v>
      </c>
      <c r="D200" s="74"/>
      <c r="E200" s="74"/>
      <c r="F200" s="74"/>
      <c r="G200" s="157"/>
      <c r="H200" s="72">
        <f t="shared" si="24"/>
        <v>0</v>
      </c>
      <c r="I200" s="74">
        <v>0</v>
      </c>
      <c r="J200" s="74"/>
      <c r="K200" s="74"/>
      <c r="L200" s="158"/>
      <c r="M200" s="156"/>
    </row>
    <row r="201" spans="1:13" x14ac:dyDescent="0.25">
      <c r="A201" s="159">
        <v>5130</v>
      </c>
      <c r="B201" s="71" t="s">
        <v>209</v>
      </c>
      <c r="C201" s="72">
        <f t="shared" si="23"/>
        <v>0</v>
      </c>
      <c r="D201" s="74"/>
      <c r="E201" s="74"/>
      <c r="F201" s="74"/>
      <c r="G201" s="157"/>
      <c r="H201" s="72">
        <f t="shared" si="24"/>
        <v>0</v>
      </c>
      <c r="I201" s="74">
        <v>0</v>
      </c>
      <c r="J201" s="74"/>
      <c r="K201" s="74"/>
      <c r="L201" s="158"/>
      <c r="M201" s="156"/>
    </row>
    <row r="202" spans="1:13" x14ac:dyDescent="0.25">
      <c r="A202" s="159">
        <v>5140</v>
      </c>
      <c r="B202" s="71" t="s">
        <v>210</v>
      </c>
      <c r="C202" s="72">
        <f t="shared" si="23"/>
        <v>0</v>
      </c>
      <c r="D202" s="74"/>
      <c r="E202" s="74"/>
      <c r="F202" s="74"/>
      <c r="G202" s="157"/>
      <c r="H202" s="72">
        <f t="shared" si="24"/>
        <v>0</v>
      </c>
      <c r="I202" s="74">
        <v>0</v>
      </c>
      <c r="J202" s="74"/>
      <c r="K202" s="74"/>
      <c r="L202" s="158"/>
      <c r="M202" s="156"/>
    </row>
    <row r="203" spans="1:13" ht="24" x14ac:dyDescent="0.25">
      <c r="A203" s="159">
        <v>5170</v>
      </c>
      <c r="B203" s="71" t="s">
        <v>211</v>
      </c>
      <c r="C203" s="72">
        <f t="shared" si="23"/>
        <v>0</v>
      </c>
      <c r="D203" s="74"/>
      <c r="E203" s="74"/>
      <c r="F203" s="74"/>
      <c r="G203" s="157"/>
      <c r="H203" s="72">
        <f t="shared" si="24"/>
        <v>0</v>
      </c>
      <c r="I203" s="74">
        <v>0</v>
      </c>
      <c r="J203" s="74"/>
      <c r="K203" s="74"/>
      <c r="L203" s="158"/>
      <c r="M203" s="156"/>
    </row>
    <row r="204" spans="1:13" x14ac:dyDescent="0.25">
      <c r="A204" s="56">
        <v>5200</v>
      </c>
      <c r="B204" s="147" t="s">
        <v>212</v>
      </c>
      <c r="C204" s="57">
        <f t="shared" si="23"/>
        <v>215741</v>
      </c>
      <c r="D204" s="63">
        <f>D205+D215+D216+D225+D226+D227+D229</f>
        <v>215741</v>
      </c>
      <c r="E204" s="63">
        <f>E205+E215+E216+E225+E226+E227+E229</f>
        <v>0</v>
      </c>
      <c r="F204" s="63">
        <f>F205+F215+F216+F225+F226+F227+F229</f>
        <v>0</v>
      </c>
      <c r="G204" s="166">
        <f>G205+G215+G216+G225+G226+G227+G229</f>
        <v>0</v>
      </c>
      <c r="H204" s="57">
        <f t="shared" si="24"/>
        <v>74868</v>
      </c>
      <c r="I204" s="63">
        <f>I205+I215+I216+I225+I226+I227+I229</f>
        <v>74868</v>
      </c>
      <c r="J204" s="63">
        <f>J205+J215+J216+J225+J226+J227+J229</f>
        <v>0</v>
      </c>
      <c r="K204" s="63">
        <f>K205+K215+K216+K225+K226+K227+K229</f>
        <v>0</v>
      </c>
      <c r="L204" s="167">
        <f>L205+L215+L216+L225+L226+L227+L229</f>
        <v>0</v>
      </c>
    </row>
    <row r="205" spans="1:13" x14ac:dyDescent="0.25">
      <c r="A205" s="150">
        <v>5210</v>
      </c>
      <c r="B205" s="112" t="s">
        <v>213</v>
      </c>
      <c r="C205" s="117">
        <f t="shared" si="23"/>
        <v>0</v>
      </c>
      <c r="D205" s="151">
        <f>SUM(D206:D214)</f>
        <v>0</v>
      </c>
      <c r="E205" s="151">
        <f>SUM(E206:E214)</f>
        <v>0</v>
      </c>
      <c r="F205" s="151">
        <f>SUM(F206:F214)</f>
        <v>0</v>
      </c>
      <c r="G205" s="152">
        <f>SUM(G206:G214)</f>
        <v>0</v>
      </c>
      <c r="H205" s="117">
        <f t="shared" si="24"/>
        <v>0</v>
      </c>
      <c r="I205" s="151">
        <f>SUM(I206:I214)</f>
        <v>0</v>
      </c>
      <c r="J205" s="151">
        <f>SUM(J206:J214)</f>
        <v>0</v>
      </c>
      <c r="K205" s="151">
        <f>SUM(K206:K214)</f>
        <v>0</v>
      </c>
      <c r="L205" s="153">
        <f>SUM(L206:L214)</f>
        <v>0</v>
      </c>
    </row>
    <row r="206" spans="1:13" x14ac:dyDescent="0.25">
      <c r="A206" s="38">
        <v>5211</v>
      </c>
      <c r="B206" s="65" t="s">
        <v>214</v>
      </c>
      <c r="C206" s="66">
        <f t="shared" si="23"/>
        <v>0</v>
      </c>
      <c r="D206" s="68"/>
      <c r="E206" s="68"/>
      <c r="F206" s="68"/>
      <c r="G206" s="154"/>
      <c r="H206" s="66">
        <f t="shared" si="24"/>
        <v>0</v>
      </c>
      <c r="I206" s="68">
        <v>0</v>
      </c>
      <c r="J206" s="68"/>
      <c r="K206" s="68"/>
      <c r="L206" s="155"/>
      <c r="M206" s="156"/>
    </row>
    <row r="207" spans="1:13" x14ac:dyDescent="0.25">
      <c r="A207" s="44">
        <v>5212</v>
      </c>
      <c r="B207" s="71" t="s">
        <v>215</v>
      </c>
      <c r="C207" s="72">
        <f t="shared" si="23"/>
        <v>0</v>
      </c>
      <c r="D207" s="74"/>
      <c r="E207" s="74"/>
      <c r="F207" s="74"/>
      <c r="G207" s="157"/>
      <c r="H207" s="72">
        <f t="shared" si="24"/>
        <v>0</v>
      </c>
      <c r="I207" s="74">
        <v>0</v>
      </c>
      <c r="J207" s="74"/>
      <c r="K207" s="74"/>
      <c r="L207" s="158"/>
      <c r="M207" s="156"/>
    </row>
    <row r="208" spans="1:13" x14ac:dyDescent="0.25">
      <c r="A208" s="44">
        <v>5213</v>
      </c>
      <c r="B208" s="71" t="s">
        <v>216</v>
      </c>
      <c r="C208" s="72">
        <f t="shared" si="23"/>
        <v>0</v>
      </c>
      <c r="D208" s="74"/>
      <c r="E208" s="74"/>
      <c r="F208" s="74"/>
      <c r="G208" s="157"/>
      <c r="H208" s="72">
        <f t="shared" si="24"/>
        <v>0</v>
      </c>
      <c r="I208" s="74">
        <v>0</v>
      </c>
      <c r="J208" s="74"/>
      <c r="K208" s="74"/>
      <c r="L208" s="158"/>
      <c r="M208" s="156"/>
    </row>
    <row r="209" spans="1:13" x14ac:dyDescent="0.25">
      <c r="A209" s="44">
        <v>5214</v>
      </c>
      <c r="B209" s="71" t="s">
        <v>217</v>
      </c>
      <c r="C209" s="72">
        <f t="shared" si="23"/>
        <v>0</v>
      </c>
      <c r="D209" s="74"/>
      <c r="E209" s="74"/>
      <c r="F209" s="74"/>
      <c r="G209" s="157"/>
      <c r="H209" s="72">
        <f t="shared" si="24"/>
        <v>0</v>
      </c>
      <c r="I209" s="74">
        <v>0</v>
      </c>
      <c r="J209" s="74"/>
      <c r="K209" s="74"/>
      <c r="L209" s="158"/>
      <c r="M209" s="156"/>
    </row>
    <row r="210" spans="1:13" x14ac:dyDescent="0.25">
      <c r="A210" s="44">
        <v>5215</v>
      </c>
      <c r="B210" s="71" t="s">
        <v>218</v>
      </c>
      <c r="C210" s="72">
        <f>SUM(D210:G210)</f>
        <v>0</v>
      </c>
      <c r="D210" s="74"/>
      <c r="E210" s="74"/>
      <c r="F210" s="74"/>
      <c r="G210" s="157"/>
      <c r="H210" s="72">
        <f>SUM(I210:L210)</f>
        <v>0</v>
      </c>
      <c r="I210" s="74">
        <v>0</v>
      </c>
      <c r="J210" s="74"/>
      <c r="K210" s="74"/>
      <c r="L210" s="158"/>
      <c r="M210" s="156"/>
    </row>
    <row r="211" spans="1:13" ht="14.25" customHeight="1" x14ac:dyDescent="0.25">
      <c r="A211" s="44">
        <v>5216</v>
      </c>
      <c r="B211" s="71" t="s">
        <v>219</v>
      </c>
      <c r="C211" s="72">
        <f t="shared" si="23"/>
        <v>0</v>
      </c>
      <c r="D211" s="74"/>
      <c r="E211" s="74"/>
      <c r="F211" s="74"/>
      <c r="G211" s="157"/>
      <c r="H211" s="72">
        <f t="shared" si="24"/>
        <v>0</v>
      </c>
      <c r="I211" s="74">
        <v>0</v>
      </c>
      <c r="J211" s="74"/>
      <c r="K211" s="74"/>
      <c r="L211" s="158"/>
      <c r="M211" s="156"/>
    </row>
    <row r="212" spans="1:13" x14ac:dyDescent="0.25">
      <c r="A212" s="44">
        <v>5217</v>
      </c>
      <c r="B212" s="71" t="s">
        <v>220</v>
      </c>
      <c r="C212" s="72">
        <f t="shared" si="23"/>
        <v>0</v>
      </c>
      <c r="D212" s="74"/>
      <c r="E212" s="74"/>
      <c r="F212" s="74"/>
      <c r="G212" s="157"/>
      <c r="H212" s="72">
        <f t="shared" si="24"/>
        <v>0</v>
      </c>
      <c r="I212" s="74">
        <v>0</v>
      </c>
      <c r="J212" s="74"/>
      <c r="K212" s="74"/>
      <c r="L212" s="158"/>
      <c r="M212" s="156"/>
    </row>
    <row r="213" spans="1:13" x14ac:dyDescent="0.25">
      <c r="A213" s="44">
        <v>5218</v>
      </c>
      <c r="B213" s="71" t="s">
        <v>221</v>
      </c>
      <c r="C213" s="72">
        <f t="shared" si="23"/>
        <v>0</v>
      </c>
      <c r="D213" s="74"/>
      <c r="E213" s="74"/>
      <c r="F213" s="74"/>
      <c r="G213" s="157"/>
      <c r="H213" s="72">
        <f t="shared" si="24"/>
        <v>0</v>
      </c>
      <c r="I213" s="74">
        <v>0</v>
      </c>
      <c r="J213" s="74"/>
      <c r="K213" s="74"/>
      <c r="L213" s="158"/>
      <c r="M213" s="156"/>
    </row>
    <row r="214" spans="1:13" x14ac:dyDescent="0.25">
      <c r="A214" s="44">
        <v>5219</v>
      </c>
      <c r="B214" s="71" t="s">
        <v>222</v>
      </c>
      <c r="C214" s="72">
        <f t="shared" si="23"/>
        <v>0</v>
      </c>
      <c r="D214" s="74"/>
      <c r="E214" s="74"/>
      <c r="F214" s="74"/>
      <c r="G214" s="157"/>
      <c r="H214" s="72">
        <f t="shared" si="24"/>
        <v>0</v>
      </c>
      <c r="I214" s="74">
        <v>0</v>
      </c>
      <c r="J214" s="74"/>
      <c r="K214" s="74"/>
      <c r="L214" s="158"/>
      <c r="M214" s="156"/>
    </row>
    <row r="215" spans="1:13" ht="13.5" customHeight="1" x14ac:dyDescent="0.25">
      <c r="A215" s="159">
        <v>5220</v>
      </c>
      <c r="B215" s="71" t="s">
        <v>223</v>
      </c>
      <c r="C215" s="72">
        <f t="shared" si="23"/>
        <v>0</v>
      </c>
      <c r="D215" s="74"/>
      <c r="E215" s="74"/>
      <c r="F215" s="74"/>
      <c r="G215" s="157"/>
      <c r="H215" s="72">
        <f t="shared" si="24"/>
        <v>0</v>
      </c>
      <c r="I215" s="74">
        <v>0</v>
      </c>
      <c r="J215" s="74"/>
      <c r="K215" s="74"/>
      <c r="L215" s="158"/>
      <c r="M215" s="156"/>
    </row>
    <row r="216" spans="1:13" x14ac:dyDescent="0.25">
      <c r="A216" s="159">
        <v>5230</v>
      </c>
      <c r="B216" s="71" t="s">
        <v>224</v>
      </c>
      <c r="C216" s="72">
        <f t="shared" si="23"/>
        <v>0</v>
      </c>
      <c r="D216" s="160">
        <f>SUM(D217:D224)</f>
        <v>0</v>
      </c>
      <c r="E216" s="160">
        <f>SUM(E217:E224)</f>
        <v>0</v>
      </c>
      <c r="F216" s="160">
        <f>SUM(F217:F224)</f>
        <v>0</v>
      </c>
      <c r="G216" s="161">
        <f>SUM(G217:G224)</f>
        <v>0</v>
      </c>
      <c r="H216" s="72">
        <f t="shared" si="24"/>
        <v>0</v>
      </c>
      <c r="I216" s="160">
        <f>SUM(I217:I224)</f>
        <v>0</v>
      </c>
      <c r="J216" s="160">
        <f>SUM(J217:J224)</f>
        <v>0</v>
      </c>
      <c r="K216" s="160">
        <f>SUM(K217:K224)</f>
        <v>0</v>
      </c>
      <c r="L216" s="162">
        <f>SUM(L217:L224)</f>
        <v>0</v>
      </c>
    </row>
    <row r="217" spans="1:13" x14ac:dyDescent="0.25">
      <c r="A217" s="44">
        <v>5231</v>
      </c>
      <c r="B217" s="71" t="s">
        <v>225</v>
      </c>
      <c r="C217" s="72">
        <f t="shared" si="23"/>
        <v>0</v>
      </c>
      <c r="D217" s="74"/>
      <c r="E217" s="74"/>
      <c r="F217" s="74"/>
      <c r="G217" s="157"/>
      <c r="H217" s="72">
        <f t="shared" si="24"/>
        <v>0</v>
      </c>
      <c r="I217" s="74">
        <v>0</v>
      </c>
      <c r="J217" s="74"/>
      <c r="K217" s="74"/>
      <c r="L217" s="158"/>
      <c r="M217" s="156"/>
    </row>
    <row r="218" spans="1:13" x14ac:dyDescent="0.25">
      <c r="A218" s="44">
        <v>5232</v>
      </c>
      <c r="B218" s="71" t="s">
        <v>226</v>
      </c>
      <c r="C218" s="72">
        <f t="shared" si="23"/>
        <v>0</v>
      </c>
      <c r="D218" s="74"/>
      <c r="E218" s="74"/>
      <c r="F218" s="74"/>
      <c r="G218" s="157"/>
      <c r="H218" s="72">
        <f t="shared" si="24"/>
        <v>0</v>
      </c>
      <c r="I218" s="74">
        <v>0</v>
      </c>
      <c r="J218" s="74"/>
      <c r="K218" s="74"/>
      <c r="L218" s="158"/>
      <c r="M218" s="156"/>
    </row>
    <row r="219" spans="1:13" x14ac:dyDescent="0.25">
      <c r="A219" s="44">
        <v>5233</v>
      </c>
      <c r="B219" s="71" t="s">
        <v>227</v>
      </c>
      <c r="C219" s="201">
        <f t="shared" si="23"/>
        <v>0</v>
      </c>
      <c r="D219" s="74"/>
      <c r="E219" s="74"/>
      <c r="F219" s="74"/>
      <c r="G219" s="157"/>
      <c r="H219" s="72">
        <f t="shared" si="24"/>
        <v>0</v>
      </c>
      <c r="I219" s="74">
        <v>0</v>
      </c>
      <c r="J219" s="74"/>
      <c r="K219" s="74"/>
      <c r="L219" s="158"/>
      <c r="M219" s="156"/>
    </row>
    <row r="220" spans="1:13" ht="24" x14ac:dyDescent="0.25">
      <c r="A220" s="44">
        <v>5234</v>
      </c>
      <c r="B220" s="71" t="s">
        <v>228</v>
      </c>
      <c r="C220" s="201">
        <f t="shared" si="23"/>
        <v>0</v>
      </c>
      <c r="D220" s="74"/>
      <c r="E220" s="74"/>
      <c r="F220" s="74"/>
      <c r="G220" s="157"/>
      <c r="H220" s="72">
        <f t="shared" si="24"/>
        <v>0</v>
      </c>
      <c r="I220" s="74">
        <v>0</v>
      </c>
      <c r="J220" s="74"/>
      <c r="K220" s="74"/>
      <c r="L220" s="158"/>
      <c r="M220" s="156"/>
    </row>
    <row r="221" spans="1:13" ht="14.25" customHeight="1" x14ac:dyDescent="0.25">
      <c r="A221" s="44">
        <v>5236</v>
      </c>
      <c r="B221" s="71" t="s">
        <v>229</v>
      </c>
      <c r="C221" s="201">
        <f t="shared" si="23"/>
        <v>0</v>
      </c>
      <c r="D221" s="74"/>
      <c r="E221" s="74"/>
      <c r="F221" s="74"/>
      <c r="G221" s="157"/>
      <c r="H221" s="72">
        <f t="shared" si="24"/>
        <v>0</v>
      </c>
      <c r="I221" s="74">
        <v>0</v>
      </c>
      <c r="J221" s="74"/>
      <c r="K221" s="74"/>
      <c r="L221" s="158"/>
      <c r="M221" s="156"/>
    </row>
    <row r="222" spans="1:13" ht="14.25" customHeight="1" x14ac:dyDescent="0.25">
      <c r="A222" s="44">
        <v>5237</v>
      </c>
      <c r="B222" s="71" t="s">
        <v>230</v>
      </c>
      <c r="C222" s="201">
        <f t="shared" si="23"/>
        <v>0</v>
      </c>
      <c r="D222" s="74"/>
      <c r="E222" s="74"/>
      <c r="F222" s="74"/>
      <c r="G222" s="157"/>
      <c r="H222" s="72">
        <f t="shared" si="24"/>
        <v>0</v>
      </c>
      <c r="I222" s="74">
        <v>0</v>
      </c>
      <c r="J222" s="74"/>
      <c r="K222" s="74"/>
      <c r="L222" s="158"/>
      <c r="M222" s="156"/>
    </row>
    <row r="223" spans="1:13" ht="24" x14ac:dyDescent="0.25">
      <c r="A223" s="44">
        <v>5238</v>
      </c>
      <c r="B223" s="71" t="s">
        <v>231</v>
      </c>
      <c r="C223" s="201">
        <f t="shared" si="23"/>
        <v>0</v>
      </c>
      <c r="D223" s="74"/>
      <c r="E223" s="74"/>
      <c r="F223" s="74"/>
      <c r="G223" s="157"/>
      <c r="H223" s="72">
        <f t="shared" si="24"/>
        <v>0</v>
      </c>
      <c r="I223" s="74">
        <v>0</v>
      </c>
      <c r="J223" s="74"/>
      <c r="K223" s="74"/>
      <c r="L223" s="158"/>
      <c r="M223" s="156"/>
    </row>
    <row r="224" spans="1:13" ht="24" x14ac:dyDescent="0.25">
      <c r="A224" s="44">
        <v>5239</v>
      </c>
      <c r="B224" s="71" t="s">
        <v>232</v>
      </c>
      <c r="C224" s="201">
        <f t="shared" si="23"/>
        <v>0</v>
      </c>
      <c r="D224" s="74"/>
      <c r="E224" s="74"/>
      <c r="F224" s="74"/>
      <c r="G224" s="157"/>
      <c r="H224" s="72">
        <f t="shared" si="24"/>
        <v>0</v>
      </c>
      <c r="I224" s="74">
        <v>0</v>
      </c>
      <c r="J224" s="74"/>
      <c r="K224" s="74"/>
      <c r="L224" s="158"/>
      <c r="M224" s="156"/>
    </row>
    <row r="225" spans="1:13" ht="24" x14ac:dyDescent="0.25">
      <c r="A225" s="159">
        <v>5240</v>
      </c>
      <c r="B225" s="71" t="s">
        <v>233</v>
      </c>
      <c r="C225" s="201">
        <f t="shared" si="23"/>
        <v>0</v>
      </c>
      <c r="D225" s="74"/>
      <c r="E225" s="74"/>
      <c r="F225" s="74"/>
      <c r="G225" s="157"/>
      <c r="H225" s="72">
        <f t="shared" si="24"/>
        <v>0</v>
      </c>
      <c r="I225" s="74">
        <v>0</v>
      </c>
      <c r="J225" s="74"/>
      <c r="K225" s="74"/>
      <c r="L225" s="158"/>
      <c r="M225" s="156"/>
    </row>
    <row r="226" spans="1:13" x14ac:dyDescent="0.25">
      <c r="A226" s="159">
        <v>5250</v>
      </c>
      <c r="B226" s="71" t="s">
        <v>234</v>
      </c>
      <c r="C226" s="201">
        <f t="shared" si="23"/>
        <v>215741</v>
      </c>
      <c r="D226" s="74">
        <f>70076+48650+13562+23453+60000</f>
        <v>215741</v>
      </c>
      <c r="E226" s="74"/>
      <c r="F226" s="74"/>
      <c r="G226" s="157"/>
      <c r="H226" s="72">
        <f t="shared" si="24"/>
        <v>74868</v>
      </c>
      <c r="I226" s="74">
        <v>74868</v>
      </c>
      <c r="J226" s="74"/>
      <c r="K226" s="74"/>
      <c r="L226" s="158"/>
      <c r="M226" s="156"/>
    </row>
    <row r="227" spans="1:13" x14ac:dyDescent="0.25">
      <c r="A227" s="159">
        <v>5260</v>
      </c>
      <c r="B227" s="71" t="s">
        <v>235</v>
      </c>
      <c r="C227" s="201">
        <f t="shared" si="23"/>
        <v>0</v>
      </c>
      <c r="D227" s="160">
        <f>SUM(D228)</f>
        <v>0</v>
      </c>
      <c r="E227" s="160">
        <f>SUM(E228)</f>
        <v>0</v>
      </c>
      <c r="F227" s="160">
        <f>SUM(F228)</f>
        <v>0</v>
      </c>
      <c r="G227" s="161">
        <f>SUM(G228)</f>
        <v>0</v>
      </c>
      <c r="H227" s="72">
        <f t="shared" si="24"/>
        <v>0</v>
      </c>
      <c r="I227" s="160">
        <f>SUM(I228)</f>
        <v>0</v>
      </c>
      <c r="J227" s="160">
        <f>SUM(J228)</f>
        <v>0</v>
      </c>
      <c r="K227" s="160">
        <f>SUM(K228)</f>
        <v>0</v>
      </c>
      <c r="L227" s="162">
        <f>SUM(L228)</f>
        <v>0</v>
      </c>
    </row>
    <row r="228" spans="1:13" ht="24" x14ac:dyDescent="0.25">
      <c r="A228" s="44">
        <v>5269</v>
      </c>
      <c r="B228" s="71" t="s">
        <v>236</v>
      </c>
      <c r="C228" s="201">
        <f t="shared" si="23"/>
        <v>0</v>
      </c>
      <c r="D228" s="74"/>
      <c r="E228" s="74"/>
      <c r="F228" s="74"/>
      <c r="G228" s="157"/>
      <c r="H228" s="72">
        <f t="shared" si="24"/>
        <v>0</v>
      </c>
      <c r="I228" s="74">
        <v>0</v>
      </c>
      <c r="J228" s="74"/>
      <c r="K228" s="74"/>
      <c r="L228" s="158"/>
      <c r="M228" s="156"/>
    </row>
    <row r="229" spans="1:13" ht="24" x14ac:dyDescent="0.25">
      <c r="A229" s="150">
        <v>5270</v>
      </c>
      <c r="B229" s="112" t="s">
        <v>237</v>
      </c>
      <c r="C229" s="202">
        <f t="shared" si="23"/>
        <v>0</v>
      </c>
      <c r="D229" s="163"/>
      <c r="E229" s="163"/>
      <c r="F229" s="163"/>
      <c r="G229" s="164"/>
      <c r="H229" s="117">
        <f t="shared" si="24"/>
        <v>0</v>
      </c>
      <c r="I229" s="163">
        <v>0</v>
      </c>
      <c r="J229" s="163"/>
      <c r="K229" s="163"/>
      <c r="L229" s="165"/>
      <c r="M229" s="156"/>
    </row>
    <row r="230" spans="1:13" x14ac:dyDescent="0.25">
      <c r="A230" s="142">
        <v>6000</v>
      </c>
      <c r="B230" s="142" t="s">
        <v>238</v>
      </c>
      <c r="C230" s="203">
        <f t="shared" si="23"/>
        <v>0</v>
      </c>
      <c r="D230" s="144">
        <f>D231+D251+D259</f>
        <v>0</v>
      </c>
      <c r="E230" s="144">
        <f>E231+E251+E259</f>
        <v>0</v>
      </c>
      <c r="F230" s="144">
        <f>F231+F251+F259</f>
        <v>0</v>
      </c>
      <c r="G230" s="145">
        <f>G231+G251+G259</f>
        <v>0</v>
      </c>
      <c r="H230" s="143">
        <f t="shared" si="24"/>
        <v>0</v>
      </c>
      <c r="I230" s="144">
        <f>I231+I251+I259</f>
        <v>0</v>
      </c>
      <c r="J230" s="144">
        <f>J231+J251+J259</f>
        <v>0</v>
      </c>
      <c r="K230" s="144">
        <f>K231+K251+K259</f>
        <v>0</v>
      </c>
      <c r="L230" s="146">
        <f>L231+L251+L259</f>
        <v>0</v>
      </c>
    </row>
    <row r="231" spans="1:13" ht="14.25" customHeight="1" x14ac:dyDescent="0.25">
      <c r="A231" s="192">
        <v>6200</v>
      </c>
      <c r="B231" s="183" t="s">
        <v>239</v>
      </c>
      <c r="C231" s="204">
        <f>SUM(D231:G231)</f>
        <v>0</v>
      </c>
      <c r="D231" s="194">
        <f>SUM(D232,D233,D235,D238,D244,D245,D246)</f>
        <v>0</v>
      </c>
      <c r="E231" s="194">
        <f>SUM(E232,E233,E235,E238,E244,E245,E246)</f>
        <v>0</v>
      </c>
      <c r="F231" s="194">
        <f>SUM(F232,F233,F235,F238,F244,F245,F246)</f>
        <v>0</v>
      </c>
      <c r="G231" s="194">
        <f>SUM(G232,G233,G235,G238,G244,G245,G246)</f>
        <v>0</v>
      </c>
      <c r="H231" s="193">
        <f t="shared" si="24"/>
        <v>0</v>
      </c>
      <c r="I231" s="194">
        <f>SUM(I232,I233,I235,I238,I244,I245,I246)</f>
        <v>0</v>
      </c>
      <c r="J231" s="194">
        <f>SUM(J232,J233,J235,J238,J244,J245,J246)</f>
        <v>0</v>
      </c>
      <c r="K231" s="194">
        <f>SUM(K232,K233,K235,K238,K244,K245,K246)</f>
        <v>0</v>
      </c>
      <c r="L231" s="149">
        <f>SUM(L232,L233,L235,L238,L244,L245,L246)</f>
        <v>0</v>
      </c>
    </row>
    <row r="232" spans="1:13" ht="24" x14ac:dyDescent="0.25">
      <c r="A232" s="168">
        <v>6220</v>
      </c>
      <c r="B232" s="65" t="s">
        <v>240</v>
      </c>
      <c r="C232" s="205">
        <f t="shared" si="23"/>
        <v>0</v>
      </c>
      <c r="D232" s="68"/>
      <c r="E232" s="68"/>
      <c r="F232" s="68"/>
      <c r="G232" s="206"/>
      <c r="H232" s="207">
        <f t="shared" si="24"/>
        <v>0</v>
      </c>
      <c r="I232" s="68">
        <v>0</v>
      </c>
      <c r="J232" s="68"/>
      <c r="K232" s="68"/>
      <c r="L232" s="155"/>
      <c r="M232" s="156"/>
    </row>
    <row r="233" spans="1:13" x14ac:dyDescent="0.25">
      <c r="A233" s="159">
        <v>6230</v>
      </c>
      <c r="B233" s="71" t="s">
        <v>241</v>
      </c>
      <c r="C233" s="201">
        <f t="shared" si="23"/>
        <v>0</v>
      </c>
      <c r="D233" s="160">
        <f>SUM(D234)</f>
        <v>0</v>
      </c>
      <c r="E233" s="160">
        <f t="shared" ref="E233:L233" si="25">SUM(E234)</f>
        <v>0</v>
      </c>
      <c r="F233" s="160">
        <f t="shared" si="25"/>
        <v>0</v>
      </c>
      <c r="G233" s="161">
        <f t="shared" si="25"/>
        <v>0</v>
      </c>
      <c r="H233" s="208">
        <f t="shared" si="24"/>
        <v>0</v>
      </c>
      <c r="I233" s="160">
        <f t="shared" si="25"/>
        <v>0</v>
      </c>
      <c r="J233" s="160">
        <f t="shared" si="25"/>
        <v>0</v>
      </c>
      <c r="K233" s="160">
        <f t="shared" si="25"/>
        <v>0</v>
      </c>
      <c r="L233" s="162">
        <f t="shared" si="25"/>
        <v>0</v>
      </c>
    </row>
    <row r="234" spans="1:13" ht="24" x14ac:dyDescent="0.25">
      <c r="A234" s="44">
        <v>6239</v>
      </c>
      <c r="B234" s="65" t="s">
        <v>242</v>
      </c>
      <c r="C234" s="201">
        <f t="shared" si="23"/>
        <v>0</v>
      </c>
      <c r="D234" s="68"/>
      <c r="E234" s="68"/>
      <c r="F234" s="68"/>
      <c r="G234" s="154"/>
      <c r="H234" s="208">
        <f t="shared" si="24"/>
        <v>0</v>
      </c>
      <c r="I234" s="68">
        <v>0</v>
      </c>
      <c r="J234" s="68"/>
      <c r="K234" s="68"/>
      <c r="L234" s="155"/>
      <c r="M234" s="156"/>
    </row>
    <row r="235" spans="1:13" ht="24" x14ac:dyDescent="0.25">
      <c r="A235" s="159">
        <v>6240</v>
      </c>
      <c r="B235" s="71" t="s">
        <v>243</v>
      </c>
      <c r="C235" s="201">
        <f>SUM(D235:G235)</f>
        <v>0</v>
      </c>
      <c r="D235" s="160">
        <f>SUM(D236:D237)</f>
        <v>0</v>
      </c>
      <c r="E235" s="160">
        <f>SUM(E236:E237)</f>
        <v>0</v>
      </c>
      <c r="F235" s="160">
        <f>SUM(F236:F237)</f>
        <v>0</v>
      </c>
      <c r="G235" s="161">
        <f>SUM(G236:G237)</f>
        <v>0</v>
      </c>
      <c r="H235" s="208">
        <f t="shared" si="24"/>
        <v>0</v>
      </c>
      <c r="I235" s="160">
        <f>SUM(I236:I237)</f>
        <v>0</v>
      </c>
      <c r="J235" s="160">
        <f>SUM(J236:J237)</f>
        <v>0</v>
      </c>
      <c r="K235" s="160">
        <f>SUM(K236:K237)</f>
        <v>0</v>
      </c>
      <c r="L235" s="162">
        <f>SUM(L236:L237)</f>
        <v>0</v>
      </c>
    </row>
    <row r="236" spans="1:13" x14ac:dyDescent="0.25">
      <c r="A236" s="44">
        <v>6241</v>
      </c>
      <c r="B236" s="71" t="s">
        <v>244</v>
      </c>
      <c r="C236" s="201">
        <f>SUM(D236:G236)</f>
        <v>0</v>
      </c>
      <c r="D236" s="74"/>
      <c r="E236" s="74"/>
      <c r="F236" s="74"/>
      <c r="G236" s="157"/>
      <c r="H236" s="208">
        <f>SUM(I236:L236)</f>
        <v>0</v>
      </c>
      <c r="I236" s="74">
        <v>0</v>
      </c>
      <c r="J236" s="74"/>
      <c r="K236" s="74"/>
      <c r="L236" s="158"/>
      <c r="M236" s="156"/>
    </row>
    <row r="237" spans="1:13" x14ac:dyDescent="0.25">
      <c r="A237" s="44">
        <v>6242</v>
      </c>
      <c r="B237" s="71" t="s">
        <v>245</v>
      </c>
      <c r="C237" s="201">
        <f>SUM(D237:G237)</f>
        <v>0</v>
      </c>
      <c r="D237" s="74"/>
      <c r="E237" s="74"/>
      <c r="F237" s="74"/>
      <c r="G237" s="157"/>
      <c r="H237" s="208">
        <f t="shared" si="24"/>
        <v>0</v>
      </c>
      <c r="I237" s="74">
        <v>0</v>
      </c>
      <c r="J237" s="74"/>
      <c r="K237" s="74"/>
      <c r="L237" s="158"/>
      <c r="M237" s="156"/>
    </row>
    <row r="238" spans="1:13" ht="25.5" customHeight="1" x14ac:dyDescent="0.25">
      <c r="A238" s="159">
        <v>6250</v>
      </c>
      <c r="B238" s="71" t="s">
        <v>246</v>
      </c>
      <c r="C238" s="201">
        <f>SUM(D238:G238)</f>
        <v>0</v>
      </c>
      <c r="D238" s="160">
        <f>SUM(D239:D243)</f>
        <v>0</v>
      </c>
      <c r="E238" s="160">
        <f>SUM(E239:E243)</f>
        <v>0</v>
      </c>
      <c r="F238" s="160">
        <f>SUM(F239:F243)</f>
        <v>0</v>
      </c>
      <c r="G238" s="161">
        <f>SUM(G239:G243)</f>
        <v>0</v>
      </c>
      <c r="H238" s="208">
        <f t="shared" si="24"/>
        <v>0</v>
      </c>
      <c r="I238" s="160">
        <f>SUM(I239:I243)</f>
        <v>0</v>
      </c>
      <c r="J238" s="160">
        <f>SUM(J239:J243)</f>
        <v>0</v>
      </c>
      <c r="K238" s="160">
        <f>SUM(K239:K243)</f>
        <v>0</v>
      </c>
      <c r="L238" s="162">
        <f>SUM(L239:L243)</f>
        <v>0</v>
      </c>
    </row>
    <row r="239" spans="1:13" ht="14.25" customHeight="1" x14ac:dyDescent="0.25">
      <c r="A239" s="44">
        <v>6252</v>
      </c>
      <c r="B239" s="71" t="s">
        <v>247</v>
      </c>
      <c r="C239" s="201">
        <f>SUM(D239:G239)</f>
        <v>0</v>
      </c>
      <c r="D239" s="74"/>
      <c r="E239" s="74"/>
      <c r="F239" s="74"/>
      <c r="G239" s="157"/>
      <c r="H239" s="208">
        <f t="shared" si="24"/>
        <v>0</v>
      </c>
      <c r="I239" s="74">
        <v>0</v>
      </c>
      <c r="J239" s="74"/>
      <c r="K239" s="74"/>
      <c r="L239" s="158"/>
      <c r="M239" s="156"/>
    </row>
    <row r="240" spans="1:13" ht="14.25" customHeight="1" x14ac:dyDescent="0.25">
      <c r="A240" s="44">
        <v>6253</v>
      </c>
      <c r="B240" s="71" t="s">
        <v>248</v>
      </c>
      <c r="C240" s="201">
        <f t="shared" si="23"/>
        <v>0</v>
      </c>
      <c r="D240" s="74"/>
      <c r="E240" s="74"/>
      <c r="F240" s="74"/>
      <c r="G240" s="157"/>
      <c r="H240" s="208">
        <f t="shared" si="24"/>
        <v>0</v>
      </c>
      <c r="I240" s="74">
        <v>0</v>
      </c>
      <c r="J240" s="74"/>
      <c r="K240" s="74"/>
      <c r="L240" s="158"/>
      <c r="M240" s="156"/>
    </row>
    <row r="241" spans="1:13" ht="24" x14ac:dyDescent="0.25">
      <c r="A241" s="44">
        <v>6254</v>
      </c>
      <c r="B241" s="71" t="s">
        <v>249</v>
      </c>
      <c r="C241" s="201">
        <f t="shared" si="23"/>
        <v>0</v>
      </c>
      <c r="D241" s="74"/>
      <c r="E241" s="74"/>
      <c r="F241" s="74"/>
      <c r="G241" s="157"/>
      <c r="H241" s="208">
        <f t="shared" si="24"/>
        <v>0</v>
      </c>
      <c r="I241" s="74">
        <v>0</v>
      </c>
      <c r="J241" s="74"/>
      <c r="K241" s="74"/>
      <c r="L241" s="158"/>
      <c r="M241" s="156"/>
    </row>
    <row r="242" spans="1:13" ht="24" x14ac:dyDescent="0.25">
      <c r="A242" s="44">
        <v>6255</v>
      </c>
      <c r="B242" s="71" t="s">
        <v>250</v>
      </c>
      <c r="C242" s="201">
        <f t="shared" si="23"/>
        <v>0</v>
      </c>
      <c r="D242" s="74"/>
      <c r="E242" s="74"/>
      <c r="F242" s="74"/>
      <c r="G242" s="157"/>
      <c r="H242" s="208">
        <f t="shared" si="24"/>
        <v>0</v>
      </c>
      <c r="I242" s="74">
        <v>0</v>
      </c>
      <c r="J242" s="74"/>
      <c r="K242" s="74"/>
      <c r="L242" s="158"/>
      <c r="M242" s="156"/>
    </row>
    <row r="243" spans="1:13" x14ac:dyDescent="0.25">
      <c r="A243" s="44">
        <v>6259</v>
      </c>
      <c r="B243" s="71" t="s">
        <v>251</v>
      </c>
      <c r="C243" s="201">
        <f t="shared" si="23"/>
        <v>0</v>
      </c>
      <c r="D243" s="74"/>
      <c r="E243" s="74"/>
      <c r="F243" s="74"/>
      <c r="G243" s="157"/>
      <c r="H243" s="208">
        <f t="shared" si="24"/>
        <v>0</v>
      </c>
      <c r="I243" s="74">
        <v>0</v>
      </c>
      <c r="J243" s="74"/>
      <c r="K243" s="74"/>
      <c r="L243" s="158"/>
      <c r="M243" s="156"/>
    </row>
    <row r="244" spans="1:13" ht="24" x14ac:dyDescent="0.25">
      <c r="A244" s="159">
        <v>6260</v>
      </c>
      <c r="B244" s="71" t="s">
        <v>252</v>
      </c>
      <c r="C244" s="201">
        <f t="shared" si="23"/>
        <v>0</v>
      </c>
      <c r="D244" s="74"/>
      <c r="E244" s="74"/>
      <c r="F244" s="74"/>
      <c r="G244" s="157"/>
      <c r="H244" s="208">
        <f t="shared" si="24"/>
        <v>0</v>
      </c>
      <c r="I244" s="74">
        <v>0</v>
      </c>
      <c r="J244" s="74"/>
      <c r="K244" s="74"/>
      <c r="L244" s="158"/>
      <c r="M244" s="156"/>
    </row>
    <row r="245" spans="1:13" x14ac:dyDescent="0.25">
      <c r="A245" s="159">
        <v>6270</v>
      </c>
      <c r="B245" s="71" t="s">
        <v>253</v>
      </c>
      <c r="C245" s="201">
        <f t="shared" si="23"/>
        <v>0</v>
      </c>
      <c r="D245" s="74"/>
      <c r="E245" s="74"/>
      <c r="F245" s="74"/>
      <c r="G245" s="157"/>
      <c r="H245" s="208">
        <f t="shared" si="24"/>
        <v>0</v>
      </c>
      <c r="I245" s="74">
        <v>0</v>
      </c>
      <c r="J245" s="74"/>
      <c r="K245" s="74"/>
      <c r="L245" s="158"/>
      <c r="M245" s="156"/>
    </row>
    <row r="246" spans="1:13" ht="24" x14ac:dyDescent="0.25">
      <c r="A246" s="168">
        <v>6290</v>
      </c>
      <c r="B246" s="65" t="s">
        <v>254</v>
      </c>
      <c r="C246" s="209">
        <f t="shared" si="23"/>
        <v>0</v>
      </c>
      <c r="D246" s="169">
        <f>SUM(D247:D250)</f>
        <v>0</v>
      </c>
      <c r="E246" s="169">
        <f t="shared" ref="E246:G246" si="26">SUM(E247:E250)</f>
        <v>0</v>
      </c>
      <c r="F246" s="169">
        <f t="shared" si="26"/>
        <v>0</v>
      </c>
      <c r="G246" s="210">
        <f t="shared" si="26"/>
        <v>0</v>
      </c>
      <c r="H246" s="209">
        <f t="shared" si="24"/>
        <v>0</v>
      </c>
      <c r="I246" s="169">
        <f>SUM(I247:I250)</f>
        <v>0</v>
      </c>
      <c r="J246" s="169">
        <f t="shared" ref="J246:L246" si="27">SUM(J247:J250)</f>
        <v>0</v>
      </c>
      <c r="K246" s="169">
        <f t="shared" si="27"/>
        <v>0</v>
      </c>
      <c r="L246" s="186">
        <f t="shared" si="27"/>
        <v>0</v>
      </c>
    </row>
    <row r="247" spans="1:13" x14ac:dyDescent="0.25">
      <c r="A247" s="44">
        <v>6291</v>
      </c>
      <c r="B247" s="71" t="s">
        <v>255</v>
      </c>
      <c r="C247" s="201">
        <f t="shared" si="23"/>
        <v>0</v>
      </c>
      <c r="D247" s="74"/>
      <c r="E247" s="74"/>
      <c r="F247" s="74"/>
      <c r="G247" s="211"/>
      <c r="H247" s="201">
        <f t="shared" si="24"/>
        <v>0</v>
      </c>
      <c r="I247" s="74">
        <v>0</v>
      </c>
      <c r="J247" s="74"/>
      <c r="K247" s="74"/>
      <c r="L247" s="158"/>
      <c r="M247" s="156"/>
    </row>
    <row r="248" spans="1:13" x14ac:dyDescent="0.25">
      <c r="A248" s="44">
        <v>6292</v>
      </c>
      <c r="B248" s="71" t="s">
        <v>256</v>
      </c>
      <c r="C248" s="201">
        <f t="shared" si="23"/>
        <v>0</v>
      </c>
      <c r="D248" s="74"/>
      <c r="E248" s="74"/>
      <c r="F248" s="74"/>
      <c r="G248" s="211"/>
      <c r="H248" s="201">
        <f t="shared" si="24"/>
        <v>0</v>
      </c>
      <c r="I248" s="74">
        <v>0</v>
      </c>
      <c r="J248" s="74"/>
      <c r="K248" s="74"/>
      <c r="L248" s="158"/>
      <c r="M248" s="156"/>
    </row>
    <row r="249" spans="1:13" ht="72" x14ac:dyDescent="0.25">
      <c r="A249" s="44">
        <v>6296</v>
      </c>
      <c r="B249" s="71" t="s">
        <v>257</v>
      </c>
      <c r="C249" s="201">
        <f t="shared" si="23"/>
        <v>0</v>
      </c>
      <c r="D249" s="74"/>
      <c r="E249" s="74"/>
      <c r="F249" s="74"/>
      <c r="G249" s="211"/>
      <c r="H249" s="201">
        <f t="shared" si="24"/>
        <v>0</v>
      </c>
      <c r="I249" s="74">
        <v>0</v>
      </c>
      <c r="J249" s="74"/>
      <c r="K249" s="74"/>
      <c r="L249" s="158"/>
      <c r="M249" s="156"/>
    </row>
    <row r="250" spans="1:13" ht="39.75" customHeight="1" x14ac:dyDescent="0.25">
      <c r="A250" s="44">
        <v>6299</v>
      </c>
      <c r="B250" s="71" t="s">
        <v>258</v>
      </c>
      <c r="C250" s="201">
        <f t="shared" si="23"/>
        <v>0</v>
      </c>
      <c r="D250" s="74"/>
      <c r="E250" s="74"/>
      <c r="F250" s="74"/>
      <c r="G250" s="211"/>
      <c r="H250" s="201">
        <f t="shared" si="24"/>
        <v>0</v>
      </c>
      <c r="I250" s="74">
        <v>0</v>
      </c>
      <c r="J250" s="74"/>
      <c r="K250" s="74"/>
      <c r="L250" s="158"/>
      <c r="M250" s="156"/>
    </row>
    <row r="251" spans="1:13" x14ac:dyDescent="0.25">
      <c r="A251" s="56">
        <v>6300</v>
      </c>
      <c r="B251" s="147" t="s">
        <v>259</v>
      </c>
      <c r="C251" s="184">
        <f t="shared" si="23"/>
        <v>0</v>
      </c>
      <c r="D251" s="63">
        <f>SUM(D252,D257,D258)</f>
        <v>0</v>
      </c>
      <c r="E251" s="63">
        <f t="shared" ref="E251:G251" si="28">SUM(E252,E257,E258)</f>
        <v>0</v>
      </c>
      <c r="F251" s="63">
        <f t="shared" si="28"/>
        <v>0</v>
      </c>
      <c r="G251" s="63">
        <f t="shared" si="28"/>
        <v>0</v>
      </c>
      <c r="H251" s="57">
        <f t="shared" si="24"/>
        <v>0</v>
      </c>
      <c r="I251" s="63">
        <f>SUM(I252,I257,I258)</f>
        <v>0</v>
      </c>
      <c r="J251" s="63">
        <f t="shared" ref="J251:L251" si="29">SUM(J252,J257,J258)</f>
        <v>0</v>
      </c>
      <c r="K251" s="63">
        <f t="shared" si="29"/>
        <v>0</v>
      </c>
      <c r="L251" s="172">
        <f t="shared" si="29"/>
        <v>0</v>
      </c>
    </row>
    <row r="252" spans="1:13" ht="24" x14ac:dyDescent="0.25">
      <c r="A252" s="168">
        <v>6320</v>
      </c>
      <c r="B252" s="65" t="s">
        <v>260</v>
      </c>
      <c r="C252" s="209">
        <f t="shared" si="23"/>
        <v>0</v>
      </c>
      <c r="D252" s="169">
        <f>SUM(D253:D256)</f>
        <v>0</v>
      </c>
      <c r="E252" s="169">
        <f>SUM(E253:E256)</f>
        <v>0</v>
      </c>
      <c r="F252" s="169">
        <f t="shared" ref="F252:G252" si="30">SUM(F253:F256)</f>
        <v>0</v>
      </c>
      <c r="G252" s="212">
        <f t="shared" si="30"/>
        <v>0</v>
      </c>
      <c r="H252" s="209">
        <f t="shared" si="24"/>
        <v>0</v>
      </c>
      <c r="I252" s="169">
        <f>SUM(I253:I256)</f>
        <v>0</v>
      </c>
      <c r="J252" s="169">
        <f t="shared" ref="J252:L252" si="31">SUM(J253:J256)</f>
        <v>0</v>
      </c>
      <c r="K252" s="169">
        <f t="shared" si="31"/>
        <v>0</v>
      </c>
      <c r="L252" s="213">
        <f t="shared" si="31"/>
        <v>0</v>
      </c>
    </row>
    <row r="253" spans="1:13" x14ac:dyDescent="0.25">
      <c r="A253" s="44">
        <v>6322</v>
      </c>
      <c r="B253" s="71" t="s">
        <v>261</v>
      </c>
      <c r="C253" s="201">
        <f t="shared" si="23"/>
        <v>0</v>
      </c>
      <c r="D253" s="74"/>
      <c r="E253" s="74"/>
      <c r="F253" s="74"/>
      <c r="G253" s="211"/>
      <c r="H253" s="201">
        <f t="shared" si="24"/>
        <v>0</v>
      </c>
      <c r="I253" s="74">
        <v>0</v>
      </c>
      <c r="J253" s="74"/>
      <c r="K253" s="74"/>
      <c r="L253" s="158"/>
      <c r="M253" s="156"/>
    </row>
    <row r="254" spans="1:13" ht="24" x14ac:dyDescent="0.25">
      <c r="A254" s="44">
        <v>6323</v>
      </c>
      <c r="B254" s="71" t="s">
        <v>262</v>
      </c>
      <c r="C254" s="201">
        <f t="shared" si="23"/>
        <v>0</v>
      </c>
      <c r="D254" s="74"/>
      <c r="E254" s="74"/>
      <c r="F254" s="74"/>
      <c r="G254" s="211"/>
      <c r="H254" s="201">
        <f t="shared" si="24"/>
        <v>0</v>
      </c>
      <c r="I254" s="74">
        <v>0</v>
      </c>
      <c r="J254" s="74"/>
      <c r="K254" s="74"/>
      <c r="L254" s="158"/>
      <c r="M254" s="156"/>
    </row>
    <row r="255" spans="1:13" ht="24" x14ac:dyDescent="0.25">
      <c r="A255" s="44">
        <v>6324</v>
      </c>
      <c r="B255" s="71" t="s">
        <v>263</v>
      </c>
      <c r="C255" s="201">
        <f t="shared" si="23"/>
        <v>0</v>
      </c>
      <c r="D255" s="74"/>
      <c r="E255" s="74"/>
      <c r="F255" s="74"/>
      <c r="G255" s="211"/>
      <c r="H255" s="201">
        <f t="shared" si="24"/>
        <v>0</v>
      </c>
      <c r="I255" s="74">
        <v>0</v>
      </c>
      <c r="J255" s="74"/>
      <c r="K255" s="74"/>
      <c r="L255" s="158"/>
      <c r="M255" s="156"/>
    </row>
    <row r="256" spans="1:13" x14ac:dyDescent="0.25">
      <c r="A256" s="38">
        <v>6329</v>
      </c>
      <c r="B256" s="65" t="s">
        <v>264</v>
      </c>
      <c r="C256" s="205">
        <f t="shared" si="23"/>
        <v>0</v>
      </c>
      <c r="D256" s="68"/>
      <c r="E256" s="68"/>
      <c r="F256" s="68"/>
      <c r="G256" s="214"/>
      <c r="H256" s="205">
        <f t="shared" si="24"/>
        <v>0</v>
      </c>
      <c r="I256" s="68">
        <v>0</v>
      </c>
      <c r="J256" s="68"/>
      <c r="K256" s="68"/>
      <c r="L256" s="155"/>
      <c r="M256" s="156"/>
    </row>
    <row r="257" spans="1:13" ht="24" x14ac:dyDescent="0.25">
      <c r="A257" s="215">
        <v>6330</v>
      </c>
      <c r="B257" s="216" t="s">
        <v>265</v>
      </c>
      <c r="C257" s="209">
        <f>SUM(D257:G257)</f>
        <v>0</v>
      </c>
      <c r="D257" s="189"/>
      <c r="E257" s="189"/>
      <c r="F257" s="189"/>
      <c r="G257" s="211"/>
      <c r="H257" s="209">
        <f>SUM(I257:L257)</f>
        <v>0</v>
      </c>
      <c r="I257" s="189">
        <v>0</v>
      </c>
      <c r="J257" s="189"/>
      <c r="K257" s="189"/>
      <c r="L257" s="191"/>
      <c r="M257" s="156"/>
    </row>
    <row r="258" spans="1:13" x14ac:dyDescent="0.25">
      <c r="A258" s="159">
        <v>6360</v>
      </c>
      <c r="B258" s="71" t="s">
        <v>266</v>
      </c>
      <c r="C258" s="201">
        <f t="shared" si="23"/>
        <v>0</v>
      </c>
      <c r="D258" s="74"/>
      <c r="E258" s="74"/>
      <c r="F258" s="74"/>
      <c r="G258" s="157"/>
      <c r="H258" s="208">
        <f t="shared" si="24"/>
        <v>0</v>
      </c>
      <c r="I258" s="74">
        <v>0</v>
      </c>
      <c r="J258" s="74"/>
      <c r="K258" s="74"/>
      <c r="L258" s="158"/>
      <c r="M258" s="156"/>
    </row>
    <row r="259" spans="1:13" ht="36" x14ac:dyDescent="0.25">
      <c r="A259" s="56">
        <v>6400</v>
      </c>
      <c r="B259" s="147" t="s">
        <v>267</v>
      </c>
      <c r="C259" s="184">
        <f>SUM(D259:G259)</f>
        <v>0</v>
      </c>
      <c r="D259" s="63">
        <f>SUM(D260,D264)</f>
        <v>0</v>
      </c>
      <c r="E259" s="63">
        <f t="shared" ref="E259:G259" si="32">SUM(E260,E264)</f>
        <v>0</v>
      </c>
      <c r="F259" s="63">
        <f t="shared" si="32"/>
        <v>0</v>
      </c>
      <c r="G259" s="63">
        <f t="shared" si="32"/>
        <v>0</v>
      </c>
      <c r="H259" s="57">
        <f>SUM(I259:L259)</f>
        <v>0</v>
      </c>
      <c r="I259" s="63">
        <f>SUM(I260,I264)</f>
        <v>0</v>
      </c>
      <c r="J259" s="63">
        <f t="shared" ref="J259:L259" si="33">SUM(J260,J264)</f>
        <v>0</v>
      </c>
      <c r="K259" s="63">
        <f t="shared" si="33"/>
        <v>0</v>
      </c>
      <c r="L259" s="172">
        <f t="shared" si="33"/>
        <v>0</v>
      </c>
    </row>
    <row r="260" spans="1:13" ht="24" x14ac:dyDescent="0.25">
      <c r="A260" s="168">
        <v>6410</v>
      </c>
      <c r="B260" s="65" t="s">
        <v>268</v>
      </c>
      <c r="C260" s="205">
        <f t="shared" si="23"/>
        <v>0</v>
      </c>
      <c r="D260" s="169">
        <f>SUM(D261:D263)</f>
        <v>0</v>
      </c>
      <c r="E260" s="169">
        <f t="shared" ref="E260:G260" si="34">SUM(E261:E263)</f>
        <v>0</v>
      </c>
      <c r="F260" s="169">
        <f t="shared" si="34"/>
        <v>0</v>
      </c>
      <c r="G260" s="217">
        <f t="shared" si="34"/>
        <v>0</v>
      </c>
      <c r="H260" s="205">
        <f t="shared" si="24"/>
        <v>0</v>
      </c>
      <c r="I260" s="169">
        <f>SUM(I261:I263)</f>
        <v>0</v>
      </c>
      <c r="J260" s="169">
        <f t="shared" ref="J260:L260" si="35">SUM(J261:J263)</f>
        <v>0</v>
      </c>
      <c r="K260" s="169">
        <f t="shared" si="35"/>
        <v>0</v>
      </c>
      <c r="L260" s="180">
        <f t="shared" si="35"/>
        <v>0</v>
      </c>
    </row>
    <row r="261" spans="1:13" x14ac:dyDescent="0.25">
      <c r="A261" s="44">
        <v>6411</v>
      </c>
      <c r="B261" s="174" t="s">
        <v>269</v>
      </c>
      <c r="C261" s="201">
        <f t="shared" si="23"/>
        <v>0</v>
      </c>
      <c r="D261" s="74"/>
      <c r="E261" s="74"/>
      <c r="F261" s="74"/>
      <c r="G261" s="157"/>
      <c r="H261" s="208">
        <f t="shared" si="24"/>
        <v>0</v>
      </c>
      <c r="I261" s="74">
        <v>0</v>
      </c>
      <c r="J261" s="74"/>
      <c r="K261" s="74"/>
      <c r="L261" s="158"/>
      <c r="M261" s="156"/>
    </row>
    <row r="262" spans="1:13" ht="36" x14ac:dyDescent="0.25">
      <c r="A262" s="44">
        <v>6412</v>
      </c>
      <c r="B262" s="71" t="s">
        <v>270</v>
      </c>
      <c r="C262" s="201">
        <f t="shared" si="23"/>
        <v>0</v>
      </c>
      <c r="D262" s="74"/>
      <c r="E262" s="74"/>
      <c r="F262" s="74"/>
      <c r="G262" s="157"/>
      <c r="H262" s="208">
        <f t="shared" si="24"/>
        <v>0</v>
      </c>
      <c r="I262" s="74">
        <v>0</v>
      </c>
      <c r="J262" s="74"/>
      <c r="K262" s="74"/>
      <c r="L262" s="158"/>
      <c r="M262" s="156"/>
    </row>
    <row r="263" spans="1:13" ht="36" x14ac:dyDescent="0.25">
      <c r="A263" s="44">
        <v>6419</v>
      </c>
      <c r="B263" s="71" t="s">
        <v>271</v>
      </c>
      <c r="C263" s="201">
        <f t="shared" si="23"/>
        <v>0</v>
      </c>
      <c r="D263" s="74"/>
      <c r="E263" s="74"/>
      <c r="F263" s="74"/>
      <c r="G263" s="157"/>
      <c r="H263" s="208">
        <f t="shared" si="24"/>
        <v>0</v>
      </c>
      <c r="I263" s="74">
        <v>0</v>
      </c>
      <c r="J263" s="74"/>
      <c r="K263" s="74"/>
      <c r="L263" s="158"/>
      <c r="M263" s="156"/>
    </row>
    <row r="264" spans="1:13" ht="36" x14ac:dyDescent="0.25">
      <c r="A264" s="159">
        <v>6420</v>
      </c>
      <c r="B264" s="71" t="s">
        <v>272</v>
      </c>
      <c r="C264" s="201">
        <f t="shared" si="23"/>
        <v>0</v>
      </c>
      <c r="D264" s="160">
        <f>SUM(D265:D268)</f>
        <v>0</v>
      </c>
      <c r="E264" s="160">
        <f>SUM(E265:E268)</f>
        <v>0</v>
      </c>
      <c r="F264" s="160">
        <f>SUM(F265:F268)</f>
        <v>0</v>
      </c>
      <c r="G264" s="218">
        <f>SUM(G265:G268)</f>
        <v>0</v>
      </c>
      <c r="H264" s="201">
        <f>SUM(I264:L264)</f>
        <v>0</v>
      </c>
      <c r="I264" s="160">
        <f>SUM(I265:I268)</f>
        <v>0</v>
      </c>
      <c r="J264" s="160">
        <f>SUM(J265:J268)</f>
        <v>0</v>
      </c>
      <c r="K264" s="160">
        <f>SUM(K265:K268)</f>
        <v>0</v>
      </c>
      <c r="L264" s="176">
        <f>SUM(L265:L268)</f>
        <v>0</v>
      </c>
    </row>
    <row r="265" spans="1:13" x14ac:dyDescent="0.25">
      <c r="A265" s="44">
        <v>6421</v>
      </c>
      <c r="B265" s="71" t="s">
        <v>273</v>
      </c>
      <c r="C265" s="201">
        <f t="shared" ref="C265:C285" si="36">SUM(D265:G265)</f>
        <v>0</v>
      </c>
      <c r="D265" s="74"/>
      <c r="E265" s="74"/>
      <c r="F265" s="74"/>
      <c r="G265" s="157"/>
      <c r="H265" s="208">
        <f t="shared" ref="H265:H285" si="37">SUM(I265:L265)</f>
        <v>0</v>
      </c>
      <c r="I265" s="74">
        <v>0</v>
      </c>
      <c r="J265" s="74"/>
      <c r="K265" s="74"/>
      <c r="L265" s="158"/>
      <c r="M265" s="156"/>
    </row>
    <row r="266" spans="1:13" x14ac:dyDescent="0.25">
      <c r="A266" s="44">
        <v>6422</v>
      </c>
      <c r="B266" s="71" t="s">
        <v>274</v>
      </c>
      <c r="C266" s="201">
        <f t="shared" si="36"/>
        <v>0</v>
      </c>
      <c r="D266" s="74"/>
      <c r="E266" s="74"/>
      <c r="F266" s="74"/>
      <c r="G266" s="157"/>
      <c r="H266" s="208">
        <f t="shared" si="37"/>
        <v>0</v>
      </c>
      <c r="I266" s="74">
        <v>0</v>
      </c>
      <c r="J266" s="74"/>
      <c r="K266" s="74"/>
      <c r="L266" s="158"/>
      <c r="M266" s="156"/>
    </row>
    <row r="267" spans="1:13" ht="13.5" customHeight="1" x14ac:dyDescent="0.25">
      <c r="A267" s="44">
        <v>6423</v>
      </c>
      <c r="B267" s="71" t="s">
        <v>275</v>
      </c>
      <c r="C267" s="201">
        <f>SUM(D267:G267)</f>
        <v>0</v>
      </c>
      <c r="D267" s="74"/>
      <c r="E267" s="74"/>
      <c r="F267" s="74"/>
      <c r="G267" s="157"/>
      <c r="H267" s="208">
        <f>SUM(I267:L267)</f>
        <v>0</v>
      </c>
      <c r="I267" s="74">
        <v>0</v>
      </c>
      <c r="J267" s="74"/>
      <c r="K267" s="74"/>
      <c r="L267" s="158"/>
      <c r="M267" s="156"/>
    </row>
    <row r="268" spans="1:13" ht="36" x14ac:dyDescent="0.25">
      <c r="A268" s="44">
        <v>6424</v>
      </c>
      <c r="B268" s="71" t="s">
        <v>276</v>
      </c>
      <c r="C268" s="201">
        <f>SUM(D268:G268)</f>
        <v>0</v>
      </c>
      <c r="D268" s="74"/>
      <c r="E268" s="74"/>
      <c r="F268" s="74"/>
      <c r="G268" s="157"/>
      <c r="H268" s="208">
        <f>SUM(I268:L268)</f>
        <v>0</v>
      </c>
      <c r="I268" s="74">
        <v>0</v>
      </c>
      <c r="J268" s="74"/>
      <c r="K268" s="74"/>
      <c r="L268" s="158"/>
      <c r="M268" s="219"/>
    </row>
    <row r="269" spans="1:13" ht="36" x14ac:dyDescent="0.25">
      <c r="A269" s="220">
        <v>7000</v>
      </c>
      <c r="B269" s="220" t="s">
        <v>277</v>
      </c>
      <c r="C269" s="221">
        <f t="shared" si="36"/>
        <v>0</v>
      </c>
      <c r="D269" s="222">
        <f>SUM(D270,D281)</f>
        <v>0</v>
      </c>
      <c r="E269" s="222">
        <f>SUM(E270,E281)</f>
        <v>0</v>
      </c>
      <c r="F269" s="222">
        <f>SUM(F270,F281)</f>
        <v>0</v>
      </c>
      <c r="G269" s="222">
        <f>SUM(G270,G281)</f>
        <v>0</v>
      </c>
      <c r="H269" s="223">
        <f t="shared" si="37"/>
        <v>0</v>
      </c>
      <c r="I269" s="222">
        <f>SUM(I270,I281)</f>
        <v>0</v>
      </c>
      <c r="J269" s="222">
        <f>SUM(J270,J281)</f>
        <v>0</v>
      </c>
      <c r="K269" s="222">
        <f>SUM(K270,K281)</f>
        <v>0</v>
      </c>
      <c r="L269" s="224">
        <f>SUM(L270,L281)</f>
        <v>0</v>
      </c>
    </row>
    <row r="270" spans="1:13" ht="24" x14ac:dyDescent="0.25">
      <c r="A270" s="56">
        <v>7200</v>
      </c>
      <c r="B270" s="147" t="s">
        <v>278</v>
      </c>
      <c r="C270" s="184">
        <f t="shared" si="36"/>
        <v>0</v>
      </c>
      <c r="D270" s="63">
        <f>SUM(D271,D272,D275,D276,D280)</f>
        <v>0</v>
      </c>
      <c r="E270" s="63">
        <f>SUM(E271,E272,E275,E276,E280)</f>
        <v>0</v>
      </c>
      <c r="F270" s="63">
        <f>SUM(F271,F272,F275,F276,F280)</f>
        <v>0</v>
      </c>
      <c r="G270" s="63">
        <f>SUM(G271,G272,G275,G276,G280)</f>
        <v>0</v>
      </c>
      <c r="H270" s="57">
        <f t="shared" si="37"/>
        <v>0</v>
      </c>
      <c r="I270" s="63">
        <f>SUM(I271,I272,I275,I276,I280)</f>
        <v>0</v>
      </c>
      <c r="J270" s="63">
        <f>SUM(J271,J272,J275,J276,J280)</f>
        <v>0</v>
      </c>
      <c r="K270" s="63">
        <f>SUM(K271,K272,K275,K276,K280)</f>
        <v>0</v>
      </c>
      <c r="L270" s="149">
        <f>SUM(L271,L272,L275,L276,L280)</f>
        <v>0</v>
      </c>
    </row>
    <row r="271" spans="1:13" ht="24" x14ac:dyDescent="0.25">
      <c r="A271" s="168">
        <v>7210</v>
      </c>
      <c r="B271" s="65" t="s">
        <v>279</v>
      </c>
      <c r="C271" s="205">
        <f t="shared" si="36"/>
        <v>0</v>
      </c>
      <c r="D271" s="68"/>
      <c r="E271" s="68"/>
      <c r="F271" s="68"/>
      <c r="G271" s="154"/>
      <c r="H271" s="66">
        <f t="shared" si="37"/>
        <v>0</v>
      </c>
      <c r="I271" s="68">
        <v>0</v>
      </c>
      <c r="J271" s="68"/>
      <c r="K271" s="68"/>
      <c r="L271" s="155"/>
      <c r="M271" s="156"/>
    </row>
    <row r="272" spans="1:13" s="225" customFormat="1" ht="36" x14ac:dyDescent="0.25">
      <c r="A272" s="159">
        <v>7220</v>
      </c>
      <c r="B272" s="71" t="s">
        <v>280</v>
      </c>
      <c r="C272" s="201">
        <f>SUM(D272:G272)</f>
        <v>0</v>
      </c>
      <c r="D272" s="160">
        <f>SUM(D273:D274)</f>
        <v>0</v>
      </c>
      <c r="E272" s="160">
        <f>SUM(E273:E274)</f>
        <v>0</v>
      </c>
      <c r="F272" s="160">
        <f>SUM(F273:F274)</f>
        <v>0</v>
      </c>
      <c r="G272" s="160">
        <f>SUM(G273:G274)</f>
        <v>0</v>
      </c>
      <c r="H272" s="72">
        <f>SUM(I272:L272)</f>
        <v>0</v>
      </c>
      <c r="I272" s="160">
        <f>SUM(I273:I274)</f>
        <v>0</v>
      </c>
      <c r="J272" s="160">
        <f>SUM(J273:J274)</f>
        <v>0</v>
      </c>
      <c r="K272" s="160">
        <f>SUM(K273:K274)</f>
        <v>0</v>
      </c>
      <c r="L272" s="162">
        <f>SUM(L273:L274)</f>
        <v>0</v>
      </c>
    </row>
    <row r="273" spans="1:13" s="225" customFormat="1" ht="36" x14ac:dyDescent="0.25">
      <c r="A273" s="44">
        <v>7221</v>
      </c>
      <c r="B273" s="71" t="s">
        <v>281</v>
      </c>
      <c r="C273" s="201">
        <f t="shared" si="36"/>
        <v>0</v>
      </c>
      <c r="D273" s="74"/>
      <c r="E273" s="74"/>
      <c r="F273" s="74"/>
      <c r="G273" s="157"/>
      <c r="H273" s="72">
        <f t="shared" si="37"/>
        <v>0</v>
      </c>
      <c r="I273" s="74">
        <v>0</v>
      </c>
      <c r="J273" s="74"/>
      <c r="K273" s="74"/>
      <c r="L273" s="158"/>
      <c r="M273" s="219"/>
    </row>
    <row r="274" spans="1:13" s="225" customFormat="1" ht="36" x14ac:dyDescent="0.25">
      <c r="A274" s="44">
        <v>7222</v>
      </c>
      <c r="B274" s="71" t="s">
        <v>282</v>
      </c>
      <c r="C274" s="201">
        <f t="shared" si="36"/>
        <v>0</v>
      </c>
      <c r="D274" s="74"/>
      <c r="E274" s="74"/>
      <c r="F274" s="74"/>
      <c r="G274" s="157"/>
      <c r="H274" s="72">
        <f t="shared" si="37"/>
        <v>0</v>
      </c>
      <c r="I274" s="74">
        <v>0</v>
      </c>
      <c r="J274" s="74"/>
      <c r="K274" s="74"/>
      <c r="L274" s="158"/>
      <c r="M274" s="219"/>
    </row>
    <row r="275" spans="1:13" ht="24" x14ac:dyDescent="0.25">
      <c r="A275" s="159">
        <v>7230</v>
      </c>
      <c r="B275" s="71" t="s">
        <v>283</v>
      </c>
      <c r="C275" s="201">
        <f t="shared" si="36"/>
        <v>0</v>
      </c>
      <c r="D275" s="74"/>
      <c r="E275" s="74"/>
      <c r="F275" s="74"/>
      <c r="G275" s="157"/>
      <c r="H275" s="72">
        <f t="shared" si="37"/>
        <v>0</v>
      </c>
      <c r="I275" s="74">
        <v>0</v>
      </c>
      <c r="J275" s="74"/>
      <c r="K275" s="74"/>
      <c r="L275" s="158"/>
      <c r="M275" s="156"/>
    </row>
    <row r="276" spans="1:13" ht="24" x14ac:dyDescent="0.25">
      <c r="A276" s="159">
        <v>7240</v>
      </c>
      <c r="B276" s="71" t="s">
        <v>284</v>
      </c>
      <c r="C276" s="201">
        <f t="shared" si="36"/>
        <v>0</v>
      </c>
      <c r="D276" s="160">
        <f>SUM(D277:D279)</f>
        <v>0</v>
      </c>
      <c r="E276" s="160">
        <f t="shared" ref="E276:G276" si="38">SUM(E277:E279)</f>
        <v>0</v>
      </c>
      <c r="F276" s="160">
        <f t="shared" si="38"/>
        <v>0</v>
      </c>
      <c r="G276" s="161">
        <f t="shared" si="38"/>
        <v>0</v>
      </c>
      <c r="H276" s="72">
        <f t="shared" si="37"/>
        <v>0</v>
      </c>
      <c r="I276" s="160">
        <f t="shared" ref="I276:L276" si="39">SUM(I277:I279)</f>
        <v>0</v>
      </c>
      <c r="J276" s="160">
        <f t="shared" si="39"/>
        <v>0</v>
      </c>
      <c r="K276" s="160">
        <f>SUM(K277:K279)</f>
        <v>0</v>
      </c>
      <c r="L276" s="162">
        <f t="shared" si="39"/>
        <v>0</v>
      </c>
    </row>
    <row r="277" spans="1:13" ht="48" x14ac:dyDescent="0.25">
      <c r="A277" s="44">
        <v>7245</v>
      </c>
      <c r="B277" s="71" t="s">
        <v>285</v>
      </c>
      <c r="C277" s="201">
        <f t="shared" si="36"/>
        <v>0</v>
      </c>
      <c r="D277" s="74"/>
      <c r="E277" s="74"/>
      <c r="F277" s="74"/>
      <c r="G277" s="157"/>
      <c r="H277" s="72">
        <f t="shared" si="37"/>
        <v>0</v>
      </c>
      <c r="I277" s="74">
        <v>0</v>
      </c>
      <c r="J277" s="74"/>
      <c r="K277" s="74"/>
      <c r="L277" s="158"/>
      <c r="M277" s="156"/>
    </row>
    <row r="278" spans="1:13" ht="84.75" customHeight="1" x14ac:dyDescent="0.25">
      <c r="A278" s="44">
        <v>7246</v>
      </c>
      <c r="B278" s="71" t="s">
        <v>286</v>
      </c>
      <c r="C278" s="201">
        <f t="shared" si="36"/>
        <v>0</v>
      </c>
      <c r="D278" s="74"/>
      <c r="E278" s="74"/>
      <c r="F278" s="74"/>
      <c r="G278" s="157"/>
      <c r="H278" s="72">
        <f t="shared" si="37"/>
        <v>0</v>
      </c>
      <c r="I278" s="74">
        <v>0</v>
      </c>
      <c r="J278" s="74"/>
      <c r="K278" s="74"/>
      <c r="L278" s="158"/>
      <c r="M278" s="156"/>
    </row>
    <row r="279" spans="1:13" ht="36" x14ac:dyDescent="0.25">
      <c r="A279" s="44">
        <v>7247</v>
      </c>
      <c r="B279" s="71" t="s">
        <v>287</v>
      </c>
      <c r="C279" s="201">
        <f t="shared" si="36"/>
        <v>0</v>
      </c>
      <c r="D279" s="74"/>
      <c r="E279" s="74"/>
      <c r="F279" s="74"/>
      <c r="G279" s="157"/>
      <c r="H279" s="72">
        <f t="shared" si="37"/>
        <v>0</v>
      </c>
      <c r="I279" s="74">
        <v>0</v>
      </c>
      <c r="J279" s="74"/>
      <c r="K279" s="74"/>
      <c r="L279" s="158"/>
      <c r="M279" s="156"/>
    </row>
    <row r="280" spans="1:13" ht="24" x14ac:dyDescent="0.25">
      <c r="A280" s="168">
        <v>7260</v>
      </c>
      <c r="B280" s="65" t="s">
        <v>288</v>
      </c>
      <c r="C280" s="205">
        <f t="shared" si="36"/>
        <v>0</v>
      </c>
      <c r="D280" s="68"/>
      <c r="E280" s="68"/>
      <c r="F280" s="68"/>
      <c r="G280" s="154"/>
      <c r="H280" s="66">
        <f t="shared" si="37"/>
        <v>0</v>
      </c>
      <c r="I280" s="68">
        <v>0</v>
      </c>
      <c r="J280" s="68"/>
      <c r="K280" s="68"/>
      <c r="L280" s="155"/>
      <c r="M280" s="156"/>
    </row>
    <row r="281" spans="1:13" x14ac:dyDescent="0.25">
      <c r="A281" s="108">
        <v>7700</v>
      </c>
      <c r="B281" s="85" t="s">
        <v>289</v>
      </c>
      <c r="C281" s="86">
        <f t="shared" si="36"/>
        <v>0</v>
      </c>
      <c r="D281" s="226">
        <f>D282</f>
        <v>0</v>
      </c>
      <c r="E281" s="226">
        <f t="shared" ref="E281:G281" si="40">E282</f>
        <v>0</v>
      </c>
      <c r="F281" s="226">
        <f t="shared" si="40"/>
        <v>0</v>
      </c>
      <c r="G281" s="227">
        <f t="shared" si="40"/>
        <v>0</v>
      </c>
      <c r="H281" s="86">
        <f t="shared" si="37"/>
        <v>0</v>
      </c>
      <c r="I281" s="226">
        <f t="shared" ref="I281:L281" si="41">I282</f>
        <v>0</v>
      </c>
      <c r="J281" s="226">
        <f t="shared" si="41"/>
        <v>0</v>
      </c>
      <c r="K281" s="226">
        <f t="shared" si="41"/>
        <v>0</v>
      </c>
      <c r="L281" s="228">
        <f t="shared" si="41"/>
        <v>0</v>
      </c>
    </row>
    <row r="282" spans="1:13" x14ac:dyDescent="0.25">
      <c r="A282" s="150">
        <v>7720</v>
      </c>
      <c r="B282" s="65" t="s">
        <v>290</v>
      </c>
      <c r="C282" s="79">
        <f t="shared" si="36"/>
        <v>0</v>
      </c>
      <c r="D282" s="81"/>
      <c r="E282" s="81"/>
      <c r="F282" s="81"/>
      <c r="G282" s="229"/>
      <c r="H282" s="79">
        <f t="shared" si="37"/>
        <v>0</v>
      </c>
      <c r="I282" s="81">
        <v>0</v>
      </c>
      <c r="J282" s="81"/>
      <c r="K282" s="81"/>
      <c r="L282" s="230"/>
      <c r="M282" s="156"/>
    </row>
    <row r="283" spans="1:13" x14ac:dyDescent="0.25">
      <c r="A283" s="174"/>
      <c r="B283" s="71" t="s">
        <v>291</v>
      </c>
      <c r="C283" s="201">
        <f t="shared" si="36"/>
        <v>0</v>
      </c>
      <c r="D283" s="160">
        <f>SUM(D284:D285)</f>
        <v>0</v>
      </c>
      <c r="E283" s="160">
        <f>SUM(E284:E285)</f>
        <v>0</v>
      </c>
      <c r="F283" s="160">
        <f>SUM(F284:F285)</f>
        <v>0</v>
      </c>
      <c r="G283" s="161">
        <f>SUM(G284:G285)</f>
        <v>0</v>
      </c>
      <c r="H283" s="72">
        <f t="shared" si="37"/>
        <v>0</v>
      </c>
      <c r="I283" s="160">
        <f>SUM(I284:I285)</f>
        <v>0</v>
      </c>
      <c r="J283" s="160">
        <f>SUM(J284:J285)</f>
        <v>0</v>
      </c>
      <c r="K283" s="160">
        <f>SUM(K284:K285)</f>
        <v>0</v>
      </c>
      <c r="L283" s="162">
        <f>SUM(L284:L285)</f>
        <v>0</v>
      </c>
    </row>
    <row r="284" spans="1:13" x14ac:dyDescent="0.25">
      <c r="A284" s="174" t="s">
        <v>292</v>
      </c>
      <c r="B284" s="44" t="s">
        <v>293</v>
      </c>
      <c r="C284" s="201">
        <f t="shared" si="36"/>
        <v>0</v>
      </c>
      <c r="D284" s="74"/>
      <c r="E284" s="74"/>
      <c r="F284" s="74"/>
      <c r="G284" s="157"/>
      <c r="H284" s="72">
        <f t="shared" si="37"/>
        <v>0</v>
      </c>
      <c r="I284" s="74">
        <v>0</v>
      </c>
      <c r="J284" s="74"/>
      <c r="K284" s="74"/>
      <c r="L284" s="158"/>
      <c r="M284" s="156"/>
    </row>
    <row r="285" spans="1:13" ht="24" x14ac:dyDescent="0.25">
      <c r="A285" s="174" t="s">
        <v>294</v>
      </c>
      <c r="B285" s="231" t="s">
        <v>295</v>
      </c>
      <c r="C285" s="205">
        <f t="shared" si="36"/>
        <v>0</v>
      </c>
      <c r="D285" s="68"/>
      <c r="E285" s="68"/>
      <c r="F285" s="68"/>
      <c r="G285" s="154"/>
      <c r="H285" s="66">
        <f t="shared" si="37"/>
        <v>0</v>
      </c>
      <c r="I285" s="68">
        <v>0</v>
      </c>
      <c r="J285" s="68"/>
      <c r="K285" s="68"/>
      <c r="L285" s="155"/>
      <c r="M285" s="156"/>
    </row>
    <row r="286" spans="1:13" ht="12.75" thickBot="1" x14ac:dyDescent="0.3">
      <c r="A286" s="232"/>
      <c r="B286" s="232" t="s">
        <v>296</v>
      </c>
      <c r="C286" s="233">
        <f t="shared" ref="C286:L286" si="42">SUM(C283,C269,C230,C195,C187,C173,C75,C53)</f>
        <v>221441</v>
      </c>
      <c r="D286" s="233">
        <f t="shared" si="42"/>
        <v>221441</v>
      </c>
      <c r="E286" s="233">
        <f t="shared" si="42"/>
        <v>0</v>
      </c>
      <c r="F286" s="233">
        <f t="shared" si="42"/>
        <v>0</v>
      </c>
      <c r="G286" s="234">
        <f t="shared" si="42"/>
        <v>0</v>
      </c>
      <c r="H286" s="235">
        <f t="shared" si="42"/>
        <v>80568</v>
      </c>
      <c r="I286" s="233">
        <f t="shared" si="42"/>
        <v>80568</v>
      </c>
      <c r="J286" s="233">
        <f t="shared" si="42"/>
        <v>0</v>
      </c>
      <c r="K286" s="233">
        <f t="shared" si="42"/>
        <v>0</v>
      </c>
      <c r="L286" s="236">
        <f t="shared" si="42"/>
        <v>0</v>
      </c>
    </row>
    <row r="287" spans="1:13" s="24" customFormat="1" ht="13.5" thickTop="1" thickBot="1" x14ac:dyDescent="0.3">
      <c r="A287" s="601" t="s">
        <v>297</v>
      </c>
      <c r="B287" s="602"/>
      <c r="C287" s="237">
        <f>SUM(D287:G287)</f>
        <v>0</v>
      </c>
      <c r="D287" s="238">
        <f>SUM(D24,D25,D41)-D51</f>
        <v>0</v>
      </c>
      <c r="E287" s="238">
        <f>SUM(E24,E25,E41)-E51</f>
        <v>0</v>
      </c>
      <c r="F287" s="238">
        <f>(F26+F43)-F51</f>
        <v>0</v>
      </c>
      <c r="G287" s="239">
        <f>G45-G51</f>
        <v>0</v>
      </c>
      <c r="H287" s="237">
        <f>SUM(I287:L287)</f>
        <v>0</v>
      </c>
      <c r="I287" s="238">
        <f>SUM(I24,I25,I41)-I51</f>
        <v>0</v>
      </c>
      <c r="J287" s="238">
        <f>SUM(J24,J25,J41)-J51</f>
        <v>0</v>
      </c>
      <c r="K287" s="238">
        <f>(K26+K43)-K51</f>
        <v>0</v>
      </c>
      <c r="L287" s="240">
        <f>L45-L51</f>
        <v>0</v>
      </c>
    </row>
    <row r="288" spans="1:13" s="24" customFormat="1" ht="12.75" thickTop="1" x14ac:dyDescent="0.25">
      <c r="A288" s="620" t="s">
        <v>298</v>
      </c>
      <c r="B288" s="621"/>
      <c r="C288" s="241">
        <f t="shared" ref="C288:L288" si="43">SUM(C289,C290)-C297+C298</f>
        <v>0</v>
      </c>
      <c r="D288" s="242">
        <f t="shared" si="43"/>
        <v>0</v>
      </c>
      <c r="E288" s="242">
        <f t="shared" si="43"/>
        <v>0</v>
      </c>
      <c r="F288" s="242">
        <f t="shared" si="43"/>
        <v>0</v>
      </c>
      <c r="G288" s="243">
        <f t="shared" si="43"/>
        <v>0</v>
      </c>
      <c r="H288" s="244">
        <f t="shared" si="43"/>
        <v>0</v>
      </c>
      <c r="I288" s="242">
        <f t="shared" si="43"/>
        <v>0</v>
      </c>
      <c r="J288" s="242">
        <f t="shared" si="43"/>
        <v>0</v>
      </c>
      <c r="K288" s="242">
        <f t="shared" si="43"/>
        <v>0</v>
      </c>
      <c r="L288" s="245">
        <f t="shared" si="43"/>
        <v>0</v>
      </c>
    </row>
    <row r="289" spans="1:12" s="24" customFormat="1" ht="12.75" thickBot="1" x14ac:dyDescent="0.3">
      <c r="A289" s="126" t="s">
        <v>299</v>
      </c>
      <c r="B289" s="126" t="s">
        <v>300</v>
      </c>
      <c r="C289" s="246">
        <f t="shared" ref="C289:L289" si="44">C21-C283</f>
        <v>0</v>
      </c>
      <c r="D289" s="128">
        <f t="shared" si="44"/>
        <v>0</v>
      </c>
      <c r="E289" s="128">
        <f t="shared" si="44"/>
        <v>0</v>
      </c>
      <c r="F289" s="128">
        <f t="shared" si="44"/>
        <v>0</v>
      </c>
      <c r="G289" s="129">
        <f t="shared" si="44"/>
        <v>0</v>
      </c>
      <c r="H289" s="247">
        <f t="shared" si="44"/>
        <v>0</v>
      </c>
      <c r="I289" s="128">
        <f t="shared" si="44"/>
        <v>0</v>
      </c>
      <c r="J289" s="128">
        <f t="shared" si="44"/>
        <v>0</v>
      </c>
      <c r="K289" s="128">
        <f t="shared" si="44"/>
        <v>0</v>
      </c>
      <c r="L289" s="130">
        <f t="shared" si="44"/>
        <v>0</v>
      </c>
    </row>
    <row r="290" spans="1:12" s="24" customFormat="1" ht="12.75" thickTop="1" x14ac:dyDescent="0.25">
      <c r="A290" s="248" t="s">
        <v>301</v>
      </c>
      <c r="B290" s="248" t="s">
        <v>302</v>
      </c>
      <c r="C290" s="241">
        <f t="shared" ref="C290:L290" si="45">SUM(C291,C293,C295)-SUM(C292,C294,C296)</f>
        <v>0</v>
      </c>
      <c r="D290" s="242">
        <f t="shared" si="45"/>
        <v>0</v>
      </c>
      <c r="E290" s="242">
        <f t="shared" si="45"/>
        <v>0</v>
      </c>
      <c r="F290" s="242">
        <f t="shared" si="45"/>
        <v>0</v>
      </c>
      <c r="G290" s="249">
        <f t="shared" si="45"/>
        <v>0</v>
      </c>
      <c r="H290" s="244">
        <f t="shared" si="45"/>
        <v>0</v>
      </c>
      <c r="I290" s="242">
        <f t="shared" si="45"/>
        <v>0</v>
      </c>
      <c r="J290" s="242">
        <f t="shared" si="45"/>
        <v>0</v>
      </c>
      <c r="K290" s="242">
        <f t="shared" si="45"/>
        <v>0</v>
      </c>
      <c r="L290" s="245">
        <f t="shared" si="45"/>
        <v>0</v>
      </c>
    </row>
    <row r="291" spans="1:12" x14ac:dyDescent="0.25">
      <c r="A291" s="250" t="s">
        <v>303</v>
      </c>
      <c r="B291" s="116" t="s">
        <v>304</v>
      </c>
      <c r="C291" s="79">
        <f t="shared" ref="C291:C296" si="46">SUM(D291:G291)</f>
        <v>0</v>
      </c>
      <c r="D291" s="81"/>
      <c r="E291" s="81"/>
      <c r="F291" s="81"/>
      <c r="G291" s="229"/>
      <c r="H291" s="79">
        <f t="shared" ref="H291:H296" si="47">SUM(I291:L291)</f>
        <v>0</v>
      </c>
      <c r="I291" s="81"/>
      <c r="J291" s="81"/>
      <c r="K291" s="81"/>
      <c r="L291" s="230"/>
    </row>
    <row r="292" spans="1:12" ht="24" x14ac:dyDescent="0.25">
      <c r="A292" s="174" t="s">
        <v>305</v>
      </c>
      <c r="B292" s="43" t="s">
        <v>306</v>
      </c>
      <c r="C292" s="72">
        <f t="shared" si="46"/>
        <v>0</v>
      </c>
      <c r="D292" s="74"/>
      <c r="E292" s="74"/>
      <c r="F292" s="74"/>
      <c r="G292" s="157"/>
      <c r="H292" s="72">
        <f t="shared" si="47"/>
        <v>0</v>
      </c>
      <c r="I292" s="74"/>
      <c r="J292" s="74"/>
      <c r="K292" s="74"/>
      <c r="L292" s="158"/>
    </row>
    <row r="293" spans="1:12" x14ac:dyDescent="0.25">
      <c r="A293" s="174" t="s">
        <v>307</v>
      </c>
      <c r="B293" s="43" t="s">
        <v>308</v>
      </c>
      <c r="C293" s="72">
        <f t="shared" si="46"/>
        <v>0</v>
      </c>
      <c r="D293" s="74"/>
      <c r="E293" s="74"/>
      <c r="F293" s="74"/>
      <c r="G293" s="157"/>
      <c r="H293" s="72">
        <f t="shared" si="47"/>
        <v>0</v>
      </c>
      <c r="I293" s="74"/>
      <c r="J293" s="74"/>
      <c r="K293" s="74"/>
      <c r="L293" s="158"/>
    </row>
    <row r="294" spans="1:12" ht="24" x14ac:dyDescent="0.25">
      <c r="A294" s="174" t="s">
        <v>309</v>
      </c>
      <c r="B294" s="43" t="s">
        <v>310</v>
      </c>
      <c r="C294" s="72">
        <f t="shared" si="46"/>
        <v>0</v>
      </c>
      <c r="D294" s="74"/>
      <c r="E294" s="74"/>
      <c r="F294" s="74"/>
      <c r="G294" s="157"/>
      <c r="H294" s="72">
        <f t="shared" si="47"/>
        <v>0</v>
      </c>
      <c r="I294" s="74"/>
      <c r="J294" s="74"/>
      <c r="K294" s="74"/>
      <c r="L294" s="158"/>
    </row>
    <row r="295" spans="1:12" x14ac:dyDescent="0.25">
      <c r="A295" s="174" t="s">
        <v>311</v>
      </c>
      <c r="B295" s="43" t="s">
        <v>312</v>
      </c>
      <c r="C295" s="72">
        <f t="shared" si="46"/>
        <v>0</v>
      </c>
      <c r="D295" s="74"/>
      <c r="E295" s="74"/>
      <c r="F295" s="74"/>
      <c r="G295" s="157"/>
      <c r="H295" s="72">
        <f t="shared" si="47"/>
        <v>0</v>
      </c>
      <c r="I295" s="74"/>
      <c r="J295" s="74"/>
      <c r="K295" s="74"/>
      <c r="L295" s="158"/>
    </row>
    <row r="296" spans="1:12" ht="24.75" thickBot="1" x14ac:dyDescent="0.3">
      <c r="A296" s="251" t="s">
        <v>313</v>
      </c>
      <c r="B296" s="252" t="s">
        <v>314</v>
      </c>
      <c r="C296" s="185">
        <f t="shared" si="46"/>
        <v>0</v>
      </c>
      <c r="D296" s="189"/>
      <c r="E296" s="189"/>
      <c r="F296" s="189"/>
      <c r="G296" s="253"/>
      <c r="H296" s="185">
        <f t="shared" si="47"/>
        <v>0</v>
      </c>
      <c r="I296" s="189"/>
      <c r="J296" s="189"/>
      <c r="K296" s="189"/>
      <c r="L296" s="191"/>
    </row>
    <row r="297" spans="1:12" s="24" customFormat="1" ht="13.5" thickTop="1" thickBot="1" x14ac:dyDescent="0.3">
      <c r="A297" s="254" t="s">
        <v>315</v>
      </c>
      <c r="B297" s="254" t="s">
        <v>316</v>
      </c>
      <c r="C297" s="255">
        <f>SUM(D297:G297)</f>
        <v>0</v>
      </c>
      <c r="D297" s="256"/>
      <c r="E297" s="256"/>
      <c r="F297" s="256"/>
      <c r="G297" s="257"/>
      <c r="H297" s="255">
        <f>SUM(I297:L297)</f>
        <v>0</v>
      </c>
      <c r="I297" s="256"/>
      <c r="J297" s="256"/>
      <c r="K297" s="256"/>
      <c r="L297" s="258"/>
    </row>
    <row r="298" spans="1:12" s="24" customFormat="1" ht="48.75" thickTop="1" x14ac:dyDescent="0.25">
      <c r="A298" s="248" t="s">
        <v>317</v>
      </c>
      <c r="B298" s="259" t="s">
        <v>318</v>
      </c>
      <c r="C298" s="260">
        <f>SUM(D298:G298)</f>
        <v>0</v>
      </c>
      <c r="D298" s="177"/>
      <c r="E298" s="177"/>
      <c r="F298" s="177"/>
      <c r="G298" s="178"/>
      <c r="H298" s="260">
        <f>SUM(I298:L298)</f>
        <v>0</v>
      </c>
      <c r="I298" s="177"/>
      <c r="J298" s="177"/>
      <c r="K298" s="177"/>
      <c r="L298" s="179"/>
    </row>
    <row r="299" spans="1:12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</row>
    <row r="300" spans="1:12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</row>
    <row r="301" spans="1:12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</row>
    <row r="302" spans="1:12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</row>
    <row r="303" spans="1:12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</row>
    <row r="304" spans="1:12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</row>
    <row r="305" spans="1:12" x14ac:dyDescent="0.2">
      <c r="A305" s="1"/>
      <c r="B305" s="1"/>
      <c r="C305" s="261"/>
      <c r="D305" s="1"/>
      <c r="E305" s="1"/>
      <c r="F305" s="1"/>
      <c r="G305" s="1"/>
      <c r="H305" s="1"/>
      <c r="I305" s="1"/>
      <c r="J305" s="1"/>
      <c r="K305" s="1"/>
      <c r="L305" s="1"/>
    </row>
    <row r="306" spans="1:12" x14ac:dyDescent="0.2">
      <c r="A306" s="1"/>
      <c r="B306" s="1"/>
      <c r="C306" s="261"/>
      <c r="D306" s="1"/>
      <c r="E306" s="1"/>
      <c r="F306" s="1"/>
      <c r="G306" s="1"/>
      <c r="H306" s="1"/>
      <c r="I306" s="1"/>
      <c r="J306" s="1"/>
      <c r="K306" s="1"/>
      <c r="L306" s="1"/>
    </row>
    <row r="307" spans="1:12" x14ac:dyDescent="0.2">
      <c r="A307" s="1"/>
      <c r="B307" s="1"/>
      <c r="C307" s="261"/>
      <c r="D307" s="1"/>
      <c r="E307" s="1"/>
      <c r="F307" s="1"/>
      <c r="G307" s="1"/>
      <c r="H307" s="1"/>
      <c r="I307" s="1"/>
      <c r="J307" s="1"/>
      <c r="K307" s="1"/>
      <c r="L307" s="1"/>
    </row>
    <row r="308" spans="1:12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</row>
    <row r="309" spans="1:12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</row>
    <row r="310" spans="1:12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</row>
    <row r="311" spans="1:12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</row>
    <row r="312" spans="1:12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</row>
    <row r="313" spans="1:12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</row>
    <row r="314" spans="1:12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</row>
    <row r="315" spans="1:12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</row>
    <row r="316" spans="1:12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</row>
  </sheetData>
  <sheetProtection formatCells="0" formatColumns="0" formatRows="0"/>
  <autoFilter ref="A18:M298"/>
  <mergeCells count="29">
    <mergeCell ref="C12:L12"/>
    <mergeCell ref="A1:L1"/>
    <mergeCell ref="A2:L2"/>
    <mergeCell ref="C3:L3"/>
    <mergeCell ref="C4:L4"/>
    <mergeCell ref="C5:L5"/>
    <mergeCell ref="C6:L6"/>
    <mergeCell ref="C7:L7"/>
    <mergeCell ref="C8:L8"/>
    <mergeCell ref="C9:L9"/>
    <mergeCell ref="C10:L10"/>
    <mergeCell ref="C11:L11"/>
    <mergeCell ref="L16:L17"/>
    <mergeCell ref="A287:B287"/>
    <mergeCell ref="C13:L13"/>
    <mergeCell ref="A15:A17"/>
    <mergeCell ref="B15:B17"/>
    <mergeCell ref="C15:G15"/>
    <mergeCell ref="H15:L15"/>
    <mergeCell ref="C16:C17"/>
    <mergeCell ref="D16:D17"/>
    <mergeCell ref="E16:E17"/>
    <mergeCell ref="F16:F17"/>
    <mergeCell ref="G16:G17"/>
    <mergeCell ref="A288:B288"/>
    <mergeCell ref="H16:H17"/>
    <mergeCell ref="I16:I17"/>
    <mergeCell ref="J16:J17"/>
    <mergeCell ref="K16:K17"/>
  </mergeCells>
  <pageMargins left="0.78740157480314965" right="0.39370078740157483" top="0.39370078740157483" bottom="0.39370078740157483" header="0.23622047244094491" footer="0.19685039370078741"/>
  <pageSetup paperSize="9" scale="70" orientation="portrait" r:id="rId1"/>
  <headerFooter>
    <oddHeader xml:space="preserve">&amp;C                               </oddHeader>
    <oddFooter>&amp;L&amp;D, &amp;T&amp;R&amp;"Times New Roman,Regular"&amp;10&amp;P (&amp;N)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M316"/>
  <sheetViews>
    <sheetView showGridLines="0" view="pageLayout" zoomScaleNormal="100" workbookViewId="0">
      <selection activeCell="C6" sqref="C6:L6"/>
    </sheetView>
  </sheetViews>
  <sheetFormatPr defaultRowHeight="12" x14ac:dyDescent="0.25"/>
  <cols>
    <col min="1" max="1" width="10.85546875" style="579" customWidth="1"/>
    <col min="2" max="2" width="28" style="579" customWidth="1"/>
    <col min="3" max="3" width="9.7109375" style="579" customWidth="1"/>
    <col min="4" max="4" width="9.5703125" style="579" customWidth="1"/>
    <col min="5" max="6" width="8.7109375" style="579" customWidth="1"/>
    <col min="7" max="7" width="8.28515625" style="579" customWidth="1"/>
    <col min="8" max="11" width="8.7109375" style="579" customWidth="1"/>
    <col min="12" max="12" width="7.5703125" style="579" customWidth="1"/>
    <col min="13" max="16" width="0" style="322" hidden="1" customWidth="1"/>
    <col min="17" max="16384" width="9.140625" style="322"/>
  </cols>
  <sheetData>
    <row r="1" spans="1:12" x14ac:dyDescent="0.25">
      <c r="A1" s="626" t="s">
        <v>557</v>
      </c>
      <c r="B1" s="626"/>
      <c r="C1" s="626"/>
      <c r="D1" s="626"/>
      <c r="E1" s="626"/>
      <c r="F1" s="626"/>
      <c r="G1" s="626"/>
      <c r="H1" s="626"/>
      <c r="I1" s="626"/>
      <c r="J1" s="626"/>
      <c r="K1" s="626"/>
      <c r="L1" s="626"/>
    </row>
    <row r="2" spans="1:12" ht="35.25" customHeight="1" x14ac:dyDescent="0.25">
      <c r="A2" s="627" t="s">
        <v>1</v>
      </c>
      <c r="B2" s="628"/>
      <c r="C2" s="628"/>
      <c r="D2" s="628"/>
      <c r="E2" s="628"/>
      <c r="F2" s="628"/>
      <c r="G2" s="628"/>
      <c r="H2" s="628"/>
      <c r="I2" s="628"/>
      <c r="J2" s="628"/>
      <c r="K2" s="628"/>
      <c r="L2" s="629"/>
    </row>
    <row r="3" spans="1:12" ht="12.75" customHeight="1" x14ac:dyDescent="0.25">
      <c r="A3" s="323" t="s">
        <v>2</v>
      </c>
      <c r="B3" s="324"/>
      <c r="C3" s="630" t="s">
        <v>3</v>
      </c>
      <c r="D3" s="630"/>
      <c r="E3" s="630"/>
      <c r="F3" s="630"/>
      <c r="G3" s="630"/>
      <c r="H3" s="630"/>
      <c r="I3" s="630"/>
      <c r="J3" s="630"/>
      <c r="K3" s="630"/>
      <c r="L3" s="631"/>
    </row>
    <row r="4" spans="1:12" ht="12.75" customHeight="1" x14ac:dyDescent="0.25">
      <c r="A4" s="323" t="s">
        <v>4</v>
      </c>
      <c r="B4" s="324"/>
      <c r="C4" s="630" t="s">
        <v>5</v>
      </c>
      <c r="D4" s="630"/>
      <c r="E4" s="630"/>
      <c r="F4" s="630"/>
      <c r="G4" s="630"/>
      <c r="H4" s="630"/>
      <c r="I4" s="630"/>
      <c r="J4" s="630"/>
      <c r="K4" s="630"/>
      <c r="L4" s="631"/>
    </row>
    <row r="5" spans="1:12" ht="12.75" customHeight="1" x14ac:dyDescent="0.25">
      <c r="A5" s="325" t="s">
        <v>6</v>
      </c>
      <c r="B5" s="326"/>
      <c r="C5" s="624" t="s">
        <v>558</v>
      </c>
      <c r="D5" s="624"/>
      <c r="E5" s="624"/>
      <c r="F5" s="624"/>
      <c r="G5" s="624"/>
      <c r="H5" s="624"/>
      <c r="I5" s="624"/>
      <c r="J5" s="624"/>
      <c r="K5" s="624"/>
      <c r="L5" s="625"/>
    </row>
    <row r="6" spans="1:12" ht="12.75" customHeight="1" x14ac:dyDescent="0.25">
      <c r="A6" s="325" t="s">
        <v>8</v>
      </c>
      <c r="B6" s="326"/>
      <c r="C6" s="624" t="s">
        <v>325</v>
      </c>
      <c r="D6" s="624"/>
      <c r="E6" s="624"/>
      <c r="F6" s="624"/>
      <c r="G6" s="624"/>
      <c r="H6" s="624"/>
      <c r="I6" s="624"/>
      <c r="J6" s="624"/>
      <c r="K6" s="624"/>
      <c r="L6" s="625"/>
    </row>
    <row r="7" spans="1:12" x14ac:dyDescent="0.25">
      <c r="A7" s="325" t="s">
        <v>10</v>
      </c>
      <c r="B7" s="326"/>
      <c r="C7" s="630" t="s">
        <v>559</v>
      </c>
      <c r="D7" s="630"/>
      <c r="E7" s="630"/>
      <c r="F7" s="630"/>
      <c r="G7" s="630"/>
      <c r="H7" s="630"/>
      <c r="I7" s="630"/>
      <c r="J7" s="630"/>
      <c r="K7" s="630"/>
      <c r="L7" s="631"/>
    </row>
    <row r="8" spans="1:12" ht="12.75" customHeight="1" x14ac:dyDescent="0.25">
      <c r="A8" s="327" t="s">
        <v>12</v>
      </c>
      <c r="B8" s="326"/>
      <c r="C8" s="632"/>
      <c r="D8" s="632"/>
      <c r="E8" s="632"/>
      <c r="F8" s="632"/>
      <c r="G8" s="632"/>
      <c r="H8" s="632"/>
      <c r="I8" s="632"/>
      <c r="J8" s="632"/>
      <c r="K8" s="632"/>
      <c r="L8" s="633"/>
    </row>
    <row r="9" spans="1:12" ht="12.75" customHeight="1" x14ac:dyDescent="0.25">
      <c r="A9" s="325"/>
      <c r="B9" s="326" t="s">
        <v>13</v>
      </c>
      <c r="C9" s="624"/>
      <c r="D9" s="624"/>
      <c r="E9" s="624"/>
      <c r="F9" s="624"/>
      <c r="G9" s="624"/>
      <c r="H9" s="624"/>
      <c r="I9" s="624"/>
      <c r="J9" s="624"/>
      <c r="K9" s="624"/>
      <c r="L9" s="625"/>
    </row>
    <row r="10" spans="1:12" ht="12.75" customHeight="1" x14ac:dyDescent="0.25">
      <c r="A10" s="325"/>
      <c r="B10" s="326" t="s">
        <v>15</v>
      </c>
      <c r="C10" s="624"/>
      <c r="D10" s="624"/>
      <c r="E10" s="624"/>
      <c r="F10" s="624"/>
      <c r="G10" s="624"/>
      <c r="H10" s="624"/>
      <c r="I10" s="624"/>
      <c r="J10" s="624"/>
      <c r="K10" s="624"/>
      <c r="L10" s="625"/>
    </row>
    <row r="11" spans="1:12" ht="12.75" customHeight="1" x14ac:dyDescent="0.25">
      <c r="A11" s="325"/>
      <c r="B11" s="326" t="s">
        <v>16</v>
      </c>
      <c r="C11" s="634" t="s">
        <v>560</v>
      </c>
      <c r="D11" s="634"/>
      <c r="E11" s="634"/>
      <c r="F11" s="634"/>
      <c r="G11" s="634"/>
      <c r="H11" s="634"/>
      <c r="I11" s="634"/>
      <c r="J11" s="634"/>
      <c r="K11" s="634"/>
      <c r="L11" s="635"/>
    </row>
    <row r="12" spans="1:12" ht="12.75" customHeight="1" x14ac:dyDescent="0.25">
      <c r="A12" s="325"/>
      <c r="B12" s="326" t="s">
        <v>17</v>
      </c>
      <c r="C12" s="624"/>
      <c r="D12" s="624"/>
      <c r="E12" s="624"/>
      <c r="F12" s="624"/>
      <c r="G12" s="624"/>
      <c r="H12" s="624"/>
      <c r="I12" s="624"/>
      <c r="J12" s="624"/>
      <c r="K12" s="624"/>
      <c r="L12" s="625"/>
    </row>
    <row r="13" spans="1:12" ht="12.75" customHeight="1" x14ac:dyDescent="0.25">
      <c r="A13" s="325"/>
      <c r="B13" s="326" t="s">
        <v>18</v>
      </c>
      <c r="C13" s="624"/>
      <c r="D13" s="624"/>
      <c r="E13" s="624"/>
      <c r="F13" s="624"/>
      <c r="G13" s="624"/>
      <c r="H13" s="624"/>
      <c r="I13" s="624"/>
      <c r="J13" s="624"/>
      <c r="K13" s="624"/>
      <c r="L13" s="625"/>
    </row>
    <row r="14" spans="1:12" ht="12.75" customHeight="1" x14ac:dyDescent="0.25">
      <c r="A14" s="328"/>
      <c r="B14" s="329"/>
      <c r="C14" s="330"/>
      <c r="D14" s="330"/>
      <c r="E14" s="330"/>
      <c r="F14" s="330"/>
      <c r="G14" s="330"/>
      <c r="H14" s="330"/>
      <c r="I14" s="330"/>
      <c r="J14" s="330"/>
      <c r="K14" s="330"/>
      <c r="L14" s="331"/>
    </row>
    <row r="15" spans="1:12" s="332" customFormat="1" ht="12.75" customHeight="1" x14ac:dyDescent="0.25">
      <c r="A15" s="640" t="s">
        <v>19</v>
      </c>
      <c r="B15" s="643" t="s">
        <v>20</v>
      </c>
      <c r="C15" s="645" t="s">
        <v>21</v>
      </c>
      <c r="D15" s="646"/>
      <c r="E15" s="646"/>
      <c r="F15" s="646"/>
      <c r="G15" s="647"/>
      <c r="H15" s="645" t="s">
        <v>22</v>
      </c>
      <c r="I15" s="646"/>
      <c r="J15" s="646"/>
      <c r="K15" s="646"/>
      <c r="L15" s="648"/>
    </row>
    <row r="16" spans="1:12" s="332" customFormat="1" ht="12.75" customHeight="1" x14ac:dyDescent="0.25">
      <c r="A16" s="641"/>
      <c r="B16" s="644"/>
      <c r="C16" s="649" t="s">
        <v>23</v>
      </c>
      <c r="D16" s="650" t="s">
        <v>24</v>
      </c>
      <c r="E16" s="652" t="s">
        <v>25</v>
      </c>
      <c r="F16" s="654" t="s">
        <v>26</v>
      </c>
      <c r="G16" s="656" t="s">
        <v>27</v>
      </c>
      <c r="H16" s="649" t="s">
        <v>23</v>
      </c>
      <c r="I16" s="650" t="s">
        <v>24</v>
      </c>
      <c r="J16" s="652" t="s">
        <v>25</v>
      </c>
      <c r="K16" s="654" t="s">
        <v>26</v>
      </c>
      <c r="L16" s="636" t="s">
        <v>27</v>
      </c>
    </row>
    <row r="17" spans="1:12" s="333" customFormat="1" ht="61.5" customHeight="1" thickBot="1" x14ac:dyDescent="0.3">
      <c r="A17" s="642"/>
      <c r="B17" s="644"/>
      <c r="C17" s="649"/>
      <c r="D17" s="651"/>
      <c r="E17" s="653"/>
      <c r="F17" s="655"/>
      <c r="G17" s="656"/>
      <c r="H17" s="659"/>
      <c r="I17" s="660"/>
      <c r="J17" s="653"/>
      <c r="K17" s="655"/>
      <c r="L17" s="637"/>
    </row>
    <row r="18" spans="1:12" s="333" customFormat="1" ht="9.75" customHeight="1" thickTop="1" x14ac:dyDescent="0.25">
      <c r="A18" s="334" t="s">
        <v>28</v>
      </c>
      <c r="B18" s="334">
        <v>2</v>
      </c>
      <c r="C18" s="335">
        <v>3</v>
      </c>
      <c r="D18" s="336">
        <v>4</v>
      </c>
      <c r="E18" s="336">
        <v>5</v>
      </c>
      <c r="F18" s="336">
        <v>6</v>
      </c>
      <c r="G18" s="337">
        <v>7</v>
      </c>
      <c r="H18" s="335">
        <v>8</v>
      </c>
      <c r="I18" s="336">
        <v>9</v>
      </c>
      <c r="J18" s="336">
        <v>10</v>
      </c>
      <c r="K18" s="336">
        <v>11</v>
      </c>
      <c r="L18" s="338">
        <v>12</v>
      </c>
    </row>
    <row r="19" spans="1:12" s="345" customFormat="1" x14ac:dyDescent="0.25">
      <c r="A19" s="339"/>
      <c r="B19" s="340" t="s">
        <v>29</v>
      </c>
      <c r="C19" s="341"/>
      <c r="D19" s="342"/>
      <c r="E19" s="342"/>
      <c r="F19" s="342"/>
      <c r="G19" s="343"/>
      <c r="H19" s="341"/>
      <c r="I19" s="342"/>
      <c r="J19" s="342"/>
      <c r="K19" s="342"/>
      <c r="L19" s="344"/>
    </row>
    <row r="20" spans="1:12" s="345" customFormat="1" ht="12.75" thickBot="1" x14ac:dyDescent="0.3">
      <c r="A20" s="346"/>
      <c r="B20" s="347" t="s">
        <v>30</v>
      </c>
      <c r="C20" s="348">
        <f t="shared" ref="C20:C47" si="0">SUM(D20:G20)</f>
        <v>776</v>
      </c>
      <c r="D20" s="349">
        <f>SUM(D21,D24,D25,D41,D43)</f>
        <v>776</v>
      </c>
      <c r="E20" s="349">
        <f>SUM(E21,E24,E43)</f>
        <v>0</v>
      </c>
      <c r="F20" s="349">
        <f>SUM(F21,F26,F43)</f>
        <v>0</v>
      </c>
      <c r="G20" s="350">
        <f>SUM(G21,G45)</f>
        <v>0</v>
      </c>
      <c r="H20" s="348">
        <f>SUM(I20:L20)</f>
        <v>776</v>
      </c>
      <c r="I20" s="349">
        <f>SUM(I21,I24,I25,I41,I43)</f>
        <v>776</v>
      </c>
      <c r="J20" s="349">
        <f>SUM(J21,J24,J43)</f>
        <v>0</v>
      </c>
      <c r="K20" s="349">
        <f>SUM(K21,K26,K43)</f>
        <v>0</v>
      </c>
      <c r="L20" s="351">
        <f>SUM(L21,L45)</f>
        <v>0</v>
      </c>
    </row>
    <row r="21" spans="1:12" ht="12.75" thickTop="1" x14ac:dyDescent="0.25">
      <c r="A21" s="352"/>
      <c r="B21" s="353" t="s">
        <v>31</v>
      </c>
      <c r="C21" s="354">
        <f t="shared" si="0"/>
        <v>376</v>
      </c>
      <c r="D21" s="355">
        <f>SUM(D22:D23)</f>
        <v>376</v>
      </c>
      <c r="E21" s="355">
        <f>SUM(E22:E23)</f>
        <v>0</v>
      </c>
      <c r="F21" s="355">
        <f>SUM(F22:F23)</f>
        <v>0</v>
      </c>
      <c r="G21" s="356">
        <f>SUM(G22:G23)</f>
        <v>0</v>
      </c>
      <c r="H21" s="354">
        <f t="shared" ref="H21:H47" si="1">SUM(I21:L21)</f>
        <v>376</v>
      </c>
      <c r="I21" s="355">
        <f>SUM(I22:I23)</f>
        <v>376</v>
      </c>
      <c r="J21" s="355">
        <f>SUM(J22:J23)</f>
        <v>0</v>
      </c>
      <c r="K21" s="355">
        <f>SUM(K22:K23)</f>
        <v>0</v>
      </c>
      <c r="L21" s="357">
        <f>SUM(L22:L23)</f>
        <v>0</v>
      </c>
    </row>
    <row r="22" spans="1:12" x14ac:dyDescent="0.25">
      <c r="A22" s="358"/>
      <c r="B22" s="359" t="s">
        <v>32</v>
      </c>
      <c r="C22" s="360">
        <f t="shared" si="0"/>
        <v>376</v>
      </c>
      <c r="D22" s="361">
        <v>376</v>
      </c>
      <c r="E22" s="361"/>
      <c r="F22" s="361"/>
      <c r="G22" s="362"/>
      <c r="H22" s="360">
        <f t="shared" si="1"/>
        <v>0</v>
      </c>
      <c r="I22" s="361"/>
      <c r="J22" s="361"/>
      <c r="K22" s="361"/>
      <c r="L22" s="363"/>
    </row>
    <row r="23" spans="1:12" x14ac:dyDescent="0.25">
      <c r="A23" s="364"/>
      <c r="B23" s="365" t="s">
        <v>33</v>
      </c>
      <c r="C23" s="366">
        <f t="shared" si="0"/>
        <v>0</v>
      </c>
      <c r="D23" s="367"/>
      <c r="E23" s="367"/>
      <c r="F23" s="367"/>
      <c r="G23" s="368"/>
      <c r="H23" s="366">
        <f t="shared" si="1"/>
        <v>376</v>
      </c>
      <c r="I23" s="367">
        <v>376</v>
      </c>
      <c r="J23" s="367"/>
      <c r="K23" s="367"/>
      <c r="L23" s="369"/>
    </row>
    <row r="24" spans="1:12" s="345" customFormat="1" ht="24.75" thickBot="1" x14ac:dyDescent="0.3">
      <c r="A24" s="370">
        <v>19300</v>
      </c>
      <c r="B24" s="370" t="s">
        <v>34</v>
      </c>
      <c r="C24" s="371">
        <f t="shared" si="0"/>
        <v>200</v>
      </c>
      <c r="D24" s="372">
        <v>200</v>
      </c>
      <c r="E24" s="372"/>
      <c r="F24" s="373" t="s">
        <v>35</v>
      </c>
      <c r="G24" s="374" t="s">
        <v>35</v>
      </c>
      <c r="H24" s="371">
        <f t="shared" si="1"/>
        <v>200</v>
      </c>
      <c r="I24" s="372">
        <v>200</v>
      </c>
      <c r="J24" s="372"/>
      <c r="K24" s="373" t="s">
        <v>35</v>
      </c>
      <c r="L24" s="375" t="s">
        <v>35</v>
      </c>
    </row>
    <row r="25" spans="1:12" s="345" customFormat="1" ht="24.75" thickTop="1" x14ac:dyDescent="0.25">
      <c r="A25" s="376">
        <v>18620</v>
      </c>
      <c r="B25" s="377" t="s">
        <v>36</v>
      </c>
      <c r="C25" s="378">
        <f t="shared" si="0"/>
        <v>200</v>
      </c>
      <c r="D25" s="379">
        <v>200</v>
      </c>
      <c r="E25" s="380" t="s">
        <v>35</v>
      </c>
      <c r="F25" s="380" t="s">
        <v>35</v>
      </c>
      <c r="G25" s="381" t="s">
        <v>35</v>
      </c>
      <c r="H25" s="378">
        <f t="shared" si="1"/>
        <v>200</v>
      </c>
      <c r="I25" s="379">
        <v>200</v>
      </c>
      <c r="J25" s="380" t="s">
        <v>35</v>
      </c>
      <c r="K25" s="380" t="s">
        <v>35</v>
      </c>
      <c r="L25" s="382" t="s">
        <v>35</v>
      </c>
    </row>
    <row r="26" spans="1:12" s="345" customFormat="1" ht="36" x14ac:dyDescent="0.25">
      <c r="A26" s="377">
        <v>21300</v>
      </c>
      <c r="B26" s="377" t="s">
        <v>37</v>
      </c>
      <c r="C26" s="378">
        <f t="shared" si="0"/>
        <v>0</v>
      </c>
      <c r="D26" s="380" t="s">
        <v>35</v>
      </c>
      <c r="E26" s="380" t="s">
        <v>35</v>
      </c>
      <c r="F26" s="383">
        <f>SUM(F27,F31,F33,F36)</f>
        <v>0</v>
      </c>
      <c r="G26" s="381" t="s">
        <v>35</v>
      </c>
      <c r="H26" s="378">
        <f t="shared" si="1"/>
        <v>0</v>
      </c>
      <c r="I26" s="380" t="s">
        <v>35</v>
      </c>
      <c r="J26" s="380" t="s">
        <v>35</v>
      </c>
      <c r="K26" s="383">
        <f>SUM(K27,K31,K33,K36)</f>
        <v>0</v>
      </c>
      <c r="L26" s="382" t="s">
        <v>35</v>
      </c>
    </row>
    <row r="27" spans="1:12" s="345" customFormat="1" ht="24" x14ac:dyDescent="0.25">
      <c r="A27" s="384">
        <v>21350</v>
      </c>
      <c r="B27" s="377" t="s">
        <v>38</v>
      </c>
      <c r="C27" s="378">
        <f t="shared" si="0"/>
        <v>0</v>
      </c>
      <c r="D27" s="380" t="s">
        <v>35</v>
      </c>
      <c r="E27" s="380" t="s">
        <v>35</v>
      </c>
      <c r="F27" s="383">
        <f>SUM(F28:F30)</f>
        <v>0</v>
      </c>
      <c r="G27" s="381" t="s">
        <v>35</v>
      </c>
      <c r="H27" s="378">
        <f t="shared" si="1"/>
        <v>0</v>
      </c>
      <c r="I27" s="380" t="s">
        <v>35</v>
      </c>
      <c r="J27" s="380" t="s">
        <v>35</v>
      </c>
      <c r="K27" s="383">
        <f>SUM(K28:K30)</f>
        <v>0</v>
      </c>
      <c r="L27" s="382" t="s">
        <v>35</v>
      </c>
    </row>
    <row r="28" spans="1:12" x14ac:dyDescent="0.25">
      <c r="A28" s="358">
        <v>21351</v>
      </c>
      <c r="B28" s="385" t="s">
        <v>39</v>
      </c>
      <c r="C28" s="386">
        <f t="shared" si="0"/>
        <v>0</v>
      </c>
      <c r="D28" s="387" t="s">
        <v>35</v>
      </c>
      <c r="E28" s="387" t="s">
        <v>35</v>
      </c>
      <c r="F28" s="388"/>
      <c r="G28" s="389" t="s">
        <v>35</v>
      </c>
      <c r="H28" s="386">
        <f t="shared" si="1"/>
        <v>0</v>
      </c>
      <c r="I28" s="387" t="s">
        <v>35</v>
      </c>
      <c r="J28" s="387" t="s">
        <v>35</v>
      </c>
      <c r="K28" s="388"/>
      <c r="L28" s="390" t="s">
        <v>35</v>
      </c>
    </row>
    <row r="29" spans="1:12" x14ac:dyDescent="0.25">
      <c r="A29" s="364">
        <v>21352</v>
      </c>
      <c r="B29" s="391" t="s">
        <v>40</v>
      </c>
      <c r="C29" s="392">
        <f t="shared" si="0"/>
        <v>0</v>
      </c>
      <c r="D29" s="393" t="s">
        <v>35</v>
      </c>
      <c r="E29" s="393" t="s">
        <v>35</v>
      </c>
      <c r="F29" s="394"/>
      <c r="G29" s="395" t="s">
        <v>35</v>
      </c>
      <c r="H29" s="392">
        <f t="shared" si="1"/>
        <v>0</v>
      </c>
      <c r="I29" s="393" t="s">
        <v>35</v>
      </c>
      <c r="J29" s="393" t="s">
        <v>35</v>
      </c>
      <c r="K29" s="394"/>
      <c r="L29" s="396" t="s">
        <v>35</v>
      </c>
    </row>
    <row r="30" spans="1:12" ht="24" x14ac:dyDescent="0.25">
      <c r="A30" s="364">
        <v>21359</v>
      </c>
      <c r="B30" s="391" t="s">
        <v>41</v>
      </c>
      <c r="C30" s="392">
        <f t="shared" si="0"/>
        <v>0</v>
      </c>
      <c r="D30" s="393" t="s">
        <v>35</v>
      </c>
      <c r="E30" s="393" t="s">
        <v>35</v>
      </c>
      <c r="F30" s="394"/>
      <c r="G30" s="395" t="s">
        <v>35</v>
      </c>
      <c r="H30" s="392">
        <f t="shared" si="1"/>
        <v>0</v>
      </c>
      <c r="I30" s="393" t="s">
        <v>35</v>
      </c>
      <c r="J30" s="393" t="s">
        <v>35</v>
      </c>
      <c r="K30" s="394"/>
      <c r="L30" s="396" t="s">
        <v>35</v>
      </c>
    </row>
    <row r="31" spans="1:12" s="345" customFormat="1" ht="36" x14ac:dyDescent="0.25">
      <c r="A31" s="384">
        <v>21370</v>
      </c>
      <c r="B31" s="377" t="s">
        <v>42</v>
      </c>
      <c r="C31" s="378">
        <f t="shared" si="0"/>
        <v>0</v>
      </c>
      <c r="D31" s="380" t="s">
        <v>35</v>
      </c>
      <c r="E31" s="380" t="s">
        <v>35</v>
      </c>
      <c r="F31" s="383">
        <f>SUM(F32)</f>
        <v>0</v>
      </c>
      <c r="G31" s="381" t="s">
        <v>35</v>
      </c>
      <c r="H31" s="378">
        <f t="shared" si="1"/>
        <v>0</v>
      </c>
      <c r="I31" s="380" t="s">
        <v>35</v>
      </c>
      <c r="J31" s="380" t="s">
        <v>35</v>
      </c>
      <c r="K31" s="383">
        <f>SUM(K32)</f>
        <v>0</v>
      </c>
      <c r="L31" s="382" t="s">
        <v>35</v>
      </c>
    </row>
    <row r="32" spans="1:12" ht="36" x14ac:dyDescent="0.25">
      <c r="A32" s="397">
        <v>21379</v>
      </c>
      <c r="B32" s="398" t="s">
        <v>43</v>
      </c>
      <c r="C32" s="399">
        <f t="shared" si="0"/>
        <v>0</v>
      </c>
      <c r="D32" s="400" t="s">
        <v>35</v>
      </c>
      <c r="E32" s="400" t="s">
        <v>35</v>
      </c>
      <c r="F32" s="401"/>
      <c r="G32" s="402" t="s">
        <v>35</v>
      </c>
      <c r="H32" s="399">
        <f t="shared" si="1"/>
        <v>0</v>
      </c>
      <c r="I32" s="400" t="s">
        <v>35</v>
      </c>
      <c r="J32" s="400" t="s">
        <v>35</v>
      </c>
      <c r="K32" s="401"/>
      <c r="L32" s="403" t="s">
        <v>35</v>
      </c>
    </row>
    <row r="33" spans="1:12" s="345" customFormat="1" x14ac:dyDescent="0.25">
      <c r="A33" s="384">
        <v>21380</v>
      </c>
      <c r="B33" s="377" t="s">
        <v>44</v>
      </c>
      <c r="C33" s="378">
        <f t="shared" si="0"/>
        <v>0</v>
      </c>
      <c r="D33" s="380" t="s">
        <v>35</v>
      </c>
      <c r="E33" s="380" t="s">
        <v>35</v>
      </c>
      <c r="F33" s="383">
        <f>SUM(F34:F35)</f>
        <v>0</v>
      </c>
      <c r="G33" s="381" t="s">
        <v>35</v>
      </c>
      <c r="H33" s="378">
        <f t="shared" si="1"/>
        <v>0</v>
      </c>
      <c r="I33" s="380" t="s">
        <v>35</v>
      </c>
      <c r="J33" s="380" t="s">
        <v>35</v>
      </c>
      <c r="K33" s="383">
        <f>SUM(K34:K35)</f>
        <v>0</v>
      </c>
      <c r="L33" s="382" t="s">
        <v>35</v>
      </c>
    </row>
    <row r="34" spans="1:12" x14ac:dyDescent="0.25">
      <c r="A34" s="359">
        <v>21381</v>
      </c>
      <c r="B34" s="385" t="s">
        <v>45</v>
      </c>
      <c r="C34" s="386">
        <f t="shared" si="0"/>
        <v>0</v>
      </c>
      <c r="D34" s="387" t="s">
        <v>35</v>
      </c>
      <c r="E34" s="387" t="s">
        <v>35</v>
      </c>
      <c r="F34" s="388"/>
      <c r="G34" s="389" t="s">
        <v>35</v>
      </c>
      <c r="H34" s="386">
        <f t="shared" si="1"/>
        <v>0</v>
      </c>
      <c r="I34" s="387" t="s">
        <v>35</v>
      </c>
      <c r="J34" s="387" t="s">
        <v>35</v>
      </c>
      <c r="K34" s="388"/>
      <c r="L34" s="390" t="s">
        <v>35</v>
      </c>
    </row>
    <row r="35" spans="1:12" ht="24" x14ac:dyDescent="0.25">
      <c r="A35" s="365">
        <v>21383</v>
      </c>
      <c r="B35" s="391" t="s">
        <v>46</v>
      </c>
      <c r="C35" s="392">
        <f>SUM(D35:G35)</f>
        <v>0</v>
      </c>
      <c r="D35" s="393" t="s">
        <v>35</v>
      </c>
      <c r="E35" s="393" t="s">
        <v>35</v>
      </c>
      <c r="F35" s="394"/>
      <c r="G35" s="395" t="s">
        <v>35</v>
      </c>
      <c r="H35" s="392">
        <f t="shared" si="1"/>
        <v>0</v>
      </c>
      <c r="I35" s="393" t="s">
        <v>35</v>
      </c>
      <c r="J35" s="393" t="s">
        <v>35</v>
      </c>
      <c r="K35" s="394"/>
      <c r="L35" s="396" t="s">
        <v>35</v>
      </c>
    </row>
    <row r="36" spans="1:12" s="345" customFormat="1" ht="25.5" customHeight="1" x14ac:dyDescent="0.25">
      <c r="A36" s="384">
        <v>21390</v>
      </c>
      <c r="B36" s="377" t="s">
        <v>47</v>
      </c>
      <c r="C36" s="378">
        <f t="shared" si="0"/>
        <v>0</v>
      </c>
      <c r="D36" s="380" t="s">
        <v>35</v>
      </c>
      <c r="E36" s="380" t="s">
        <v>35</v>
      </c>
      <c r="F36" s="383">
        <f>SUM(F37:F40)</f>
        <v>0</v>
      </c>
      <c r="G36" s="381" t="s">
        <v>35</v>
      </c>
      <c r="H36" s="378">
        <f t="shared" si="1"/>
        <v>0</v>
      </c>
      <c r="I36" s="380" t="s">
        <v>35</v>
      </c>
      <c r="J36" s="380" t="s">
        <v>35</v>
      </c>
      <c r="K36" s="383">
        <f>SUM(K37:K40)</f>
        <v>0</v>
      </c>
      <c r="L36" s="382" t="s">
        <v>35</v>
      </c>
    </row>
    <row r="37" spans="1:12" ht="24" x14ac:dyDescent="0.25">
      <c r="A37" s="359">
        <v>21391</v>
      </c>
      <c r="B37" s="385" t="s">
        <v>48</v>
      </c>
      <c r="C37" s="386">
        <f t="shared" si="0"/>
        <v>0</v>
      </c>
      <c r="D37" s="387" t="s">
        <v>35</v>
      </c>
      <c r="E37" s="387" t="s">
        <v>35</v>
      </c>
      <c r="F37" s="388"/>
      <c r="G37" s="389" t="s">
        <v>35</v>
      </c>
      <c r="H37" s="386">
        <f t="shared" si="1"/>
        <v>0</v>
      </c>
      <c r="I37" s="387" t="s">
        <v>35</v>
      </c>
      <c r="J37" s="387" t="s">
        <v>35</v>
      </c>
      <c r="K37" s="388"/>
      <c r="L37" s="390" t="s">
        <v>35</v>
      </c>
    </row>
    <row r="38" spans="1:12" x14ac:dyDescent="0.25">
      <c r="A38" s="365">
        <v>21393</v>
      </c>
      <c r="B38" s="391" t="s">
        <v>49</v>
      </c>
      <c r="C38" s="392">
        <f t="shared" si="0"/>
        <v>0</v>
      </c>
      <c r="D38" s="393" t="s">
        <v>35</v>
      </c>
      <c r="E38" s="393" t="s">
        <v>35</v>
      </c>
      <c r="F38" s="394"/>
      <c r="G38" s="395" t="s">
        <v>35</v>
      </c>
      <c r="H38" s="392">
        <f t="shared" si="1"/>
        <v>0</v>
      </c>
      <c r="I38" s="393" t="s">
        <v>35</v>
      </c>
      <c r="J38" s="393" t="s">
        <v>35</v>
      </c>
      <c r="K38" s="394"/>
      <c r="L38" s="396" t="s">
        <v>35</v>
      </c>
    </row>
    <row r="39" spans="1:12" x14ac:dyDescent="0.25">
      <c r="A39" s="365">
        <v>21395</v>
      </c>
      <c r="B39" s="391" t="s">
        <v>50</v>
      </c>
      <c r="C39" s="392">
        <f t="shared" si="0"/>
        <v>0</v>
      </c>
      <c r="D39" s="393" t="s">
        <v>35</v>
      </c>
      <c r="E39" s="393" t="s">
        <v>35</v>
      </c>
      <c r="F39" s="394"/>
      <c r="G39" s="395" t="s">
        <v>35</v>
      </c>
      <c r="H39" s="392">
        <f t="shared" si="1"/>
        <v>0</v>
      </c>
      <c r="I39" s="393" t="s">
        <v>35</v>
      </c>
      <c r="J39" s="393" t="s">
        <v>35</v>
      </c>
      <c r="K39" s="394"/>
      <c r="L39" s="396" t="s">
        <v>35</v>
      </c>
    </row>
    <row r="40" spans="1:12" ht="24" x14ac:dyDescent="0.25">
      <c r="A40" s="404">
        <v>21399</v>
      </c>
      <c r="B40" s="405" t="s">
        <v>51</v>
      </c>
      <c r="C40" s="406">
        <f t="shared" si="0"/>
        <v>0</v>
      </c>
      <c r="D40" s="407" t="s">
        <v>35</v>
      </c>
      <c r="E40" s="407" t="s">
        <v>35</v>
      </c>
      <c r="F40" s="408"/>
      <c r="G40" s="409" t="s">
        <v>35</v>
      </c>
      <c r="H40" s="406">
        <f t="shared" si="1"/>
        <v>0</v>
      </c>
      <c r="I40" s="407" t="s">
        <v>35</v>
      </c>
      <c r="J40" s="407" t="s">
        <v>35</v>
      </c>
      <c r="K40" s="408"/>
      <c r="L40" s="410" t="s">
        <v>35</v>
      </c>
    </row>
    <row r="41" spans="1:12" s="345" customFormat="1" ht="26.25" customHeight="1" x14ac:dyDescent="0.25">
      <c r="A41" s="411">
        <v>21420</v>
      </c>
      <c r="B41" s="412" t="s">
        <v>52</v>
      </c>
      <c r="C41" s="413">
        <f>SUM(D41:G41)</f>
        <v>0</v>
      </c>
      <c r="D41" s="414">
        <f>SUM(D42)</f>
        <v>0</v>
      </c>
      <c r="E41" s="415" t="s">
        <v>35</v>
      </c>
      <c r="F41" s="415" t="s">
        <v>35</v>
      </c>
      <c r="G41" s="416" t="s">
        <v>35</v>
      </c>
      <c r="H41" s="413">
        <f>SUM(I41:L41)</f>
        <v>0</v>
      </c>
      <c r="I41" s="414">
        <f>SUM(I42)</f>
        <v>0</v>
      </c>
      <c r="J41" s="415" t="s">
        <v>35</v>
      </c>
      <c r="K41" s="415" t="s">
        <v>35</v>
      </c>
      <c r="L41" s="417" t="s">
        <v>35</v>
      </c>
    </row>
    <row r="42" spans="1:12" s="345" customFormat="1" ht="26.25" customHeight="1" x14ac:dyDescent="0.25">
      <c r="A42" s="404">
        <v>21429</v>
      </c>
      <c r="B42" s="405" t="s">
        <v>53</v>
      </c>
      <c r="C42" s="406">
        <f>SUM(D42:G42)</f>
        <v>0</v>
      </c>
      <c r="D42" s="418"/>
      <c r="E42" s="407" t="s">
        <v>35</v>
      </c>
      <c r="F42" s="407" t="s">
        <v>35</v>
      </c>
      <c r="G42" s="409" t="s">
        <v>35</v>
      </c>
      <c r="H42" s="406">
        <f t="shared" ref="H42:H44" si="2">SUM(I42:L42)</f>
        <v>0</v>
      </c>
      <c r="I42" s="418"/>
      <c r="J42" s="407" t="s">
        <v>35</v>
      </c>
      <c r="K42" s="407" t="s">
        <v>35</v>
      </c>
      <c r="L42" s="410" t="s">
        <v>35</v>
      </c>
    </row>
    <row r="43" spans="1:12" s="345" customFormat="1" ht="24" x14ac:dyDescent="0.25">
      <c r="A43" s="384">
        <v>21490</v>
      </c>
      <c r="B43" s="377" t="s">
        <v>54</v>
      </c>
      <c r="C43" s="378">
        <f t="shared" si="0"/>
        <v>0</v>
      </c>
      <c r="D43" s="419">
        <f>D44</f>
        <v>0</v>
      </c>
      <c r="E43" s="419">
        <f t="shared" ref="E43:F43" si="3">E44</f>
        <v>0</v>
      </c>
      <c r="F43" s="419">
        <f t="shared" si="3"/>
        <v>0</v>
      </c>
      <c r="G43" s="381" t="s">
        <v>35</v>
      </c>
      <c r="H43" s="420">
        <f t="shared" si="2"/>
        <v>0</v>
      </c>
      <c r="I43" s="419">
        <f>I44</f>
        <v>0</v>
      </c>
      <c r="J43" s="419">
        <f t="shared" ref="J43:K43" si="4">J44</f>
        <v>0</v>
      </c>
      <c r="K43" s="419">
        <f t="shared" si="4"/>
        <v>0</v>
      </c>
      <c r="L43" s="382" t="s">
        <v>35</v>
      </c>
    </row>
    <row r="44" spans="1:12" s="345" customFormat="1" ht="24" x14ac:dyDescent="0.25">
      <c r="A44" s="365">
        <v>21499</v>
      </c>
      <c r="B44" s="391" t="s">
        <v>55</v>
      </c>
      <c r="C44" s="399">
        <f>SUM(D44:G44)</f>
        <v>0</v>
      </c>
      <c r="D44" s="421"/>
      <c r="E44" s="422"/>
      <c r="F44" s="422"/>
      <c r="G44" s="423" t="s">
        <v>35</v>
      </c>
      <c r="H44" s="424">
        <f t="shared" si="2"/>
        <v>0</v>
      </c>
      <c r="I44" s="361"/>
      <c r="J44" s="425"/>
      <c r="K44" s="425"/>
      <c r="L44" s="426" t="s">
        <v>35</v>
      </c>
    </row>
    <row r="45" spans="1:12" ht="12.75" customHeight="1" x14ac:dyDescent="0.25">
      <c r="A45" s="427">
        <v>23000</v>
      </c>
      <c r="B45" s="428" t="s">
        <v>56</v>
      </c>
      <c r="C45" s="429">
        <f>SUM(D45:G45)</f>
        <v>0</v>
      </c>
      <c r="D45" s="380" t="s">
        <v>35</v>
      </c>
      <c r="E45" s="380" t="s">
        <v>35</v>
      </c>
      <c r="F45" s="380" t="s">
        <v>35</v>
      </c>
      <c r="G45" s="419">
        <f>SUM(G46:G47)</f>
        <v>0</v>
      </c>
      <c r="H45" s="429">
        <f t="shared" si="1"/>
        <v>0</v>
      </c>
      <c r="I45" s="407" t="s">
        <v>35</v>
      </c>
      <c r="J45" s="407" t="s">
        <v>35</v>
      </c>
      <c r="K45" s="407" t="s">
        <v>35</v>
      </c>
      <c r="L45" s="430">
        <f>SUM(L46:L47)</f>
        <v>0</v>
      </c>
    </row>
    <row r="46" spans="1:12" ht="24" x14ac:dyDescent="0.25">
      <c r="A46" s="431">
        <v>23410</v>
      </c>
      <c r="B46" s="432" t="s">
        <v>57</v>
      </c>
      <c r="C46" s="433">
        <f t="shared" si="0"/>
        <v>0</v>
      </c>
      <c r="D46" s="415" t="s">
        <v>35</v>
      </c>
      <c r="E46" s="415" t="s">
        <v>35</v>
      </c>
      <c r="F46" s="415" t="s">
        <v>35</v>
      </c>
      <c r="G46" s="434"/>
      <c r="H46" s="433">
        <f t="shared" si="1"/>
        <v>0</v>
      </c>
      <c r="I46" s="415" t="s">
        <v>35</v>
      </c>
      <c r="J46" s="415" t="s">
        <v>35</v>
      </c>
      <c r="K46" s="415" t="s">
        <v>35</v>
      </c>
      <c r="L46" s="435"/>
    </row>
    <row r="47" spans="1:12" ht="24" x14ac:dyDescent="0.25">
      <c r="A47" s="431">
        <v>23510</v>
      </c>
      <c r="B47" s="432" t="s">
        <v>58</v>
      </c>
      <c r="C47" s="413">
        <f t="shared" si="0"/>
        <v>0</v>
      </c>
      <c r="D47" s="415" t="s">
        <v>35</v>
      </c>
      <c r="E47" s="415" t="s">
        <v>35</v>
      </c>
      <c r="F47" s="415" t="s">
        <v>35</v>
      </c>
      <c r="G47" s="434"/>
      <c r="H47" s="413">
        <f t="shared" si="1"/>
        <v>0</v>
      </c>
      <c r="I47" s="415" t="s">
        <v>35</v>
      </c>
      <c r="J47" s="415" t="s">
        <v>35</v>
      </c>
      <c r="K47" s="415" t="s">
        <v>35</v>
      </c>
      <c r="L47" s="435"/>
    </row>
    <row r="48" spans="1:12" x14ac:dyDescent="0.25">
      <c r="A48" s="436"/>
      <c r="B48" s="432"/>
      <c r="C48" s="437"/>
      <c r="D48" s="415"/>
      <c r="E48" s="415"/>
      <c r="F48" s="414"/>
      <c r="G48" s="438"/>
      <c r="H48" s="437"/>
      <c r="I48" s="415"/>
      <c r="J48" s="415"/>
      <c r="K48" s="414"/>
      <c r="L48" s="439"/>
    </row>
    <row r="49" spans="1:12" s="345" customFormat="1" x14ac:dyDescent="0.25">
      <c r="A49" s="440"/>
      <c r="B49" s="441" t="s">
        <v>59</v>
      </c>
      <c r="C49" s="442"/>
      <c r="D49" s="443"/>
      <c r="E49" s="443"/>
      <c r="F49" s="443"/>
      <c r="G49" s="444"/>
      <c r="H49" s="442"/>
      <c r="I49" s="443"/>
      <c r="J49" s="443"/>
      <c r="K49" s="443"/>
      <c r="L49" s="445"/>
    </row>
    <row r="50" spans="1:12" s="345" customFormat="1" ht="12.75" thickBot="1" x14ac:dyDescent="0.3">
      <c r="A50" s="446"/>
      <c r="B50" s="346" t="s">
        <v>60</v>
      </c>
      <c r="C50" s="447">
        <f t="shared" ref="C50:C113" si="5">SUM(D50:G50)</f>
        <v>776</v>
      </c>
      <c r="D50" s="448">
        <f>SUM(D51,D283)</f>
        <v>776</v>
      </c>
      <c r="E50" s="448">
        <f>SUM(E51,E283)</f>
        <v>0</v>
      </c>
      <c r="F50" s="448">
        <f>SUM(F51,F283)</f>
        <v>0</v>
      </c>
      <c r="G50" s="449">
        <f>SUM(G51,G283)</f>
        <v>0</v>
      </c>
      <c r="H50" s="447">
        <f t="shared" ref="H50:H113" si="6">SUM(I50:L50)</f>
        <v>776</v>
      </c>
      <c r="I50" s="448">
        <f>SUM(I51,I283)</f>
        <v>776</v>
      </c>
      <c r="J50" s="448">
        <f>SUM(J51,J283)</f>
        <v>0</v>
      </c>
      <c r="K50" s="448">
        <f>SUM(K51,K283)</f>
        <v>0</v>
      </c>
      <c r="L50" s="450">
        <f>SUM(L51,L283)</f>
        <v>0</v>
      </c>
    </row>
    <row r="51" spans="1:12" s="345" customFormat="1" ht="36.75" thickTop="1" x14ac:dyDescent="0.25">
      <c r="A51" s="451"/>
      <c r="B51" s="452" t="s">
        <v>61</v>
      </c>
      <c r="C51" s="453">
        <f t="shared" si="5"/>
        <v>576</v>
      </c>
      <c r="D51" s="454">
        <f>SUM(D52,D194)</f>
        <v>576</v>
      </c>
      <c r="E51" s="454">
        <f>SUM(E52,E194)</f>
        <v>0</v>
      </c>
      <c r="F51" s="454">
        <f>SUM(F52,F194)</f>
        <v>0</v>
      </c>
      <c r="G51" s="455">
        <f>SUM(G52,G194)</f>
        <v>0</v>
      </c>
      <c r="H51" s="453">
        <f t="shared" si="6"/>
        <v>576</v>
      </c>
      <c r="I51" s="454">
        <f>SUM(I52,I194)</f>
        <v>576</v>
      </c>
      <c r="J51" s="454">
        <f>SUM(J52,J194)</f>
        <v>0</v>
      </c>
      <c r="K51" s="454">
        <f>SUM(K52,K194)</f>
        <v>0</v>
      </c>
      <c r="L51" s="456">
        <f>SUM(L52,L194)</f>
        <v>0</v>
      </c>
    </row>
    <row r="52" spans="1:12" s="345" customFormat="1" ht="24" x14ac:dyDescent="0.25">
      <c r="A52" s="457"/>
      <c r="B52" s="339" t="s">
        <v>62</v>
      </c>
      <c r="C52" s="458">
        <f t="shared" si="5"/>
        <v>576</v>
      </c>
      <c r="D52" s="459">
        <f>SUM(D53,D75,D173,D187)</f>
        <v>576</v>
      </c>
      <c r="E52" s="459">
        <f>SUM(E53,E75,E173,E187)</f>
        <v>0</v>
      </c>
      <c r="F52" s="459">
        <f>SUM(F53,F75,F173,F187)</f>
        <v>0</v>
      </c>
      <c r="G52" s="460">
        <f>SUM(G53,G75,G173,G187)</f>
        <v>0</v>
      </c>
      <c r="H52" s="458">
        <f t="shared" si="6"/>
        <v>576</v>
      </c>
      <c r="I52" s="459">
        <f>SUM(I53,I75,I173,I187)</f>
        <v>576</v>
      </c>
      <c r="J52" s="459">
        <f>SUM(J53,J75,J173,J187)</f>
        <v>0</v>
      </c>
      <c r="K52" s="459">
        <f>SUM(K53,K75,K173,K187)</f>
        <v>0</v>
      </c>
      <c r="L52" s="461">
        <f>SUM(L53,L75,L173,L187)</f>
        <v>0</v>
      </c>
    </row>
    <row r="53" spans="1:12" s="345" customFormat="1" x14ac:dyDescent="0.25">
      <c r="A53" s="462">
        <v>1000</v>
      </c>
      <c r="B53" s="462" t="s">
        <v>63</v>
      </c>
      <c r="C53" s="463">
        <f t="shared" si="5"/>
        <v>0</v>
      </c>
      <c r="D53" s="464">
        <f>SUM(D54,D67)</f>
        <v>0</v>
      </c>
      <c r="E53" s="464">
        <f>SUM(E54,E67)</f>
        <v>0</v>
      </c>
      <c r="F53" s="464">
        <f>SUM(F54,F67)</f>
        <v>0</v>
      </c>
      <c r="G53" s="465">
        <f>SUM(G54,G67)</f>
        <v>0</v>
      </c>
      <c r="H53" s="463">
        <f t="shared" si="6"/>
        <v>0</v>
      </c>
      <c r="I53" s="464">
        <f>SUM(I54,I67)</f>
        <v>0</v>
      </c>
      <c r="J53" s="464">
        <f>SUM(J54,J67)</f>
        <v>0</v>
      </c>
      <c r="K53" s="464">
        <f>SUM(K54,K67)</f>
        <v>0</v>
      </c>
      <c r="L53" s="466">
        <f>SUM(L54,L67)</f>
        <v>0</v>
      </c>
    </row>
    <row r="54" spans="1:12" x14ac:dyDescent="0.25">
      <c r="A54" s="377">
        <v>1100</v>
      </c>
      <c r="B54" s="467" t="s">
        <v>64</v>
      </c>
      <c r="C54" s="378">
        <f t="shared" si="5"/>
        <v>0</v>
      </c>
      <c r="D54" s="383">
        <f>SUM(D55,D58,D66)</f>
        <v>0</v>
      </c>
      <c r="E54" s="383">
        <f>SUM(E55,E58,E66)</f>
        <v>0</v>
      </c>
      <c r="F54" s="383">
        <f>SUM(F55,F58,F66)</f>
        <v>0</v>
      </c>
      <c r="G54" s="468">
        <f>SUM(G55,G58,G66)</f>
        <v>0</v>
      </c>
      <c r="H54" s="378">
        <f t="shared" si="6"/>
        <v>0</v>
      </c>
      <c r="I54" s="383">
        <f>SUM(I55,I58,I66)</f>
        <v>0</v>
      </c>
      <c r="J54" s="383">
        <f>SUM(J55,J58,J66)</f>
        <v>0</v>
      </c>
      <c r="K54" s="383">
        <f>SUM(K55,K58,K66)</f>
        <v>0</v>
      </c>
      <c r="L54" s="469">
        <f>SUM(L55,L58,L66)</f>
        <v>0</v>
      </c>
    </row>
    <row r="55" spans="1:12" x14ac:dyDescent="0.25">
      <c r="A55" s="470">
        <v>1110</v>
      </c>
      <c r="B55" s="432" t="s">
        <v>65</v>
      </c>
      <c r="C55" s="437">
        <f t="shared" si="5"/>
        <v>0</v>
      </c>
      <c r="D55" s="471">
        <f>SUM(D56:D57)</f>
        <v>0</v>
      </c>
      <c r="E55" s="471">
        <f>SUM(E56:E57)</f>
        <v>0</v>
      </c>
      <c r="F55" s="471">
        <f>SUM(F56:F57)</f>
        <v>0</v>
      </c>
      <c r="G55" s="472">
        <f>SUM(G56:G57)</f>
        <v>0</v>
      </c>
      <c r="H55" s="437">
        <f t="shared" si="6"/>
        <v>0</v>
      </c>
      <c r="I55" s="471">
        <f>SUM(I56:I57)</f>
        <v>0</v>
      </c>
      <c r="J55" s="471">
        <f>SUM(J56:J57)</f>
        <v>0</v>
      </c>
      <c r="K55" s="471">
        <f>SUM(K56:K57)</f>
        <v>0</v>
      </c>
      <c r="L55" s="473">
        <f>SUM(L56:L57)</f>
        <v>0</v>
      </c>
    </row>
    <row r="56" spans="1:12" x14ac:dyDescent="0.25">
      <c r="A56" s="359">
        <v>1111</v>
      </c>
      <c r="B56" s="385" t="s">
        <v>66</v>
      </c>
      <c r="C56" s="386">
        <f t="shared" si="5"/>
        <v>0</v>
      </c>
      <c r="D56" s="388"/>
      <c r="E56" s="388"/>
      <c r="F56" s="388"/>
      <c r="G56" s="474"/>
      <c r="H56" s="386">
        <f t="shared" si="6"/>
        <v>0</v>
      </c>
      <c r="I56" s="388"/>
      <c r="J56" s="388"/>
      <c r="K56" s="388"/>
      <c r="L56" s="475"/>
    </row>
    <row r="57" spans="1:12" ht="24" customHeight="1" x14ac:dyDescent="0.25">
      <c r="A57" s="365">
        <v>1119</v>
      </c>
      <c r="B57" s="391" t="s">
        <v>67</v>
      </c>
      <c r="C57" s="392">
        <f t="shared" si="5"/>
        <v>0</v>
      </c>
      <c r="D57" s="394"/>
      <c r="E57" s="394"/>
      <c r="F57" s="394"/>
      <c r="G57" s="476"/>
      <c r="H57" s="392">
        <f t="shared" si="6"/>
        <v>0</v>
      </c>
      <c r="I57" s="394"/>
      <c r="J57" s="394"/>
      <c r="K57" s="394"/>
      <c r="L57" s="477"/>
    </row>
    <row r="58" spans="1:12" x14ac:dyDescent="0.25">
      <c r="A58" s="478">
        <v>1140</v>
      </c>
      <c r="B58" s="391" t="s">
        <v>68</v>
      </c>
      <c r="C58" s="392">
        <f t="shared" si="5"/>
        <v>0</v>
      </c>
      <c r="D58" s="479">
        <f>SUM(D59:D65)</f>
        <v>0</v>
      </c>
      <c r="E58" s="479">
        <f>SUM(E59:E65)</f>
        <v>0</v>
      </c>
      <c r="F58" s="479">
        <f>SUM(F59:F65)</f>
        <v>0</v>
      </c>
      <c r="G58" s="480">
        <f>SUM(G59:G65)</f>
        <v>0</v>
      </c>
      <c r="H58" s="392">
        <f t="shared" si="6"/>
        <v>0</v>
      </c>
      <c r="I58" s="479">
        <f>SUM(I59:I65)</f>
        <v>0</v>
      </c>
      <c r="J58" s="479">
        <f>SUM(J59:J65)</f>
        <v>0</v>
      </c>
      <c r="K58" s="479">
        <f>SUM(K59:K65)</f>
        <v>0</v>
      </c>
      <c r="L58" s="481">
        <f>SUM(L59:L65)</f>
        <v>0</v>
      </c>
    </row>
    <row r="59" spans="1:12" x14ac:dyDescent="0.25">
      <c r="A59" s="365">
        <v>1141</v>
      </c>
      <c r="B59" s="391" t="s">
        <v>69</v>
      </c>
      <c r="C59" s="392">
        <f t="shared" si="5"/>
        <v>0</v>
      </c>
      <c r="D59" s="394"/>
      <c r="E59" s="394"/>
      <c r="F59" s="394"/>
      <c r="G59" s="476"/>
      <c r="H59" s="392">
        <f t="shared" si="6"/>
        <v>0</v>
      </c>
      <c r="I59" s="394"/>
      <c r="J59" s="394"/>
      <c r="K59" s="394"/>
      <c r="L59" s="477"/>
    </row>
    <row r="60" spans="1:12" ht="24.75" customHeight="1" x14ac:dyDescent="0.25">
      <c r="A60" s="365">
        <v>1142</v>
      </c>
      <c r="B60" s="391" t="s">
        <v>70</v>
      </c>
      <c r="C60" s="392">
        <f t="shared" si="5"/>
        <v>0</v>
      </c>
      <c r="D60" s="394"/>
      <c r="E60" s="394"/>
      <c r="F60" s="394"/>
      <c r="G60" s="476"/>
      <c r="H60" s="392">
        <f t="shared" si="6"/>
        <v>0</v>
      </c>
      <c r="I60" s="394"/>
      <c r="J60" s="394"/>
      <c r="K60" s="394"/>
      <c r="L60" s="477"/>
    </row>
    <row r="61" spans="1:12" ht="24" x14ac:dyDescent="0.25">
      <c r="A61" s="365">
        <v>1145</v>
      </c>
      <c r="B61" s="391" t="s">
        <v>71</v>
      </c>
      <c r="C61" s="392">
        <f t="shared" si="5"/>
        <v>0</v>
      </c>
      <c r="D61" s="394"/>
      <c r="E61" s="394"/>
      <c r="F61" s="394"/>
      <c r="G61" s="476"/>
      <c r="H61" s="392">
        <f t="shared" si="6"/>
        <v>0</v>
      </c>
      <c r="I61" s="394"/>
      <c r="J61" s="394"/>
      <c r="K61" s="394"/>
      <c r="L61" s="477"/>
    </row>
    <row r="62" spans="1:12" ht="27.75" customHeight="1" x14ac:dyDescent="0.25">
      <c r="A62" s="365">
        <v>1146</v>
      </c>
      <c r="B62" s="391" t="s">
        <v>72</v>
      </c>
      <c r="C62" s="392">
        <f t="shared" si="5"/>
        <v>0</v>
      </c>
      <c r="D62" s="394"/>
      <c r="E62" s="394"/>
      <c r="F62" s="394"/>
      <c r="G62" s="476"/>
      <c r="H62" s="392">
        <f t="shared" si="6"/>
        <v>0</v>
      </c>
      <c r="I62" s="394"/>
      <c r="J62" s="394"/>
      <c r="K62" s="394"/>
      <c r="L62" s="477"/>
    </row>
    <row r="63" spans="1:12" x14ac:dyDescent="0.25">
      <c r="A63" s="365">
        <v>1147</v>
      </c>
      <c r="B63" s="391" t="s">
        <v>73</v>
      </c>
      <c r="C63" s="392">
        <f t="shared" si="5"/>
        <v>0</v>
      </c>
      <c r="D63" s="394"/>
      <c r="E63" s="394"/>
      <c r="F63" s="394"/>
      <c r="G63" s="476"/>
      <c r="H63" s="392">
        <f t="shared" si="6"/>
        <v>0</v>
      </c>
      <c r="I63" s="394"/>
      <c r="J63" s="394"/>
      <c r="K63" s="394"/>
      <c r="L63" s="477"/>
    </row>
    <row r="64" spans="1:12" x14ac:dyDescent="0.25">
      <c r="A64" s="365">
        <v>1148</v>
      </c>
      <c r="B64" s="391" t="s">
        <v>74</v>
      </c>
      <c r="C64" s="392">
        <f t="shared" si="5"/>
        <v>0</v>
      </c>
      <c r="D64" s="394"/>
      <c r="E64" s="394"/>
      <c r="F64" s="394"/>
      <c r="G64" s="476"/>
      <c r="H64" s="392">
        <f t="shared" si="6"/>
        <v>0</v>
      </c>
      <c r="I64" s="394"/>
      <c r="J64" s="394"/>
      <c r="K64" s="394"/>
      <c r="L64" s="477"/>
    </row>
    <row r="65" spans="1:12" ht="24" customHeight="1" x14ac:dyDescent="0.25">
      <c r="A65" s="365">
        <v>1149</v>
      </c>
      <c r="B65" s="391" t="s">
        <v>75</v>
      </c>
      <c r="C65" s="392">
        <f t="shared" si="5"/>
        <v>0</v>
      </c>
      <c r="D65" s="394"/>
      <c r="E65" s="394"/>
      <c r="F65" s="394"/>
      <c r="G65" s="476"/>
      <c r="H65" s="392">
        <f t="shared" si="6"/>
        <v>0</v>
      </c>
      <c r="I65" s="394"/>
      <c r="J65" s="394"/>
      <c r="K65" s="394"/>
      <c r="L65" s="477"/>
    </row>
    <row r="66" spans="1:12" ht="36" x14ac:dyDescent="0.25">
      <c r="A66" s="470">
        <v>1150</v>
      </c>
      <c r="B66" s="432" t="s">
        <v>76</v>
      </c>
      <c r="C66" s="437">
        <f t="shared" si="5"/>
        <v>0</v>
      </c>
      <c r="D66" s="482"/>
      <c r="E66" s="482"/>
      <c r="F66" s="482"/>
      <c r="G66" s="483"/>
      <c r="H66" s="437">
        <f t="shared" si="6"/>
        <v>0</v>
      </c>
      <c r="I66" s="482"/>
      <c r="J66" s="482"/>
      <c r="K66" s="482"/>
      <c r="L66" s="484"/>
    </row>
    <row r="67" spans="1:12" ht="24" x14ac:dyDescent="0.25">
      <c r="A67" s="377">
        <v>1200</v>
      </c>
      <c r="B67" s="467" t="s">
        <v>77</v>
      </c>
      <c r="C67" s="378">
        <f t="shared" si="5"/>
        <v>0</v>
      </c>
      <c r="D67" s="383">
        <f>SUM(D68:D69)</f>
        <v>0</v>
      </c>
      <c r="E67" s="383">
        <f>SUM(E68:E69)</f>
        <v>0</v>
      </c>
      <c r="F67" s="383">
        <f>SUM(F68:F69)</f>
        <v>0</v>
      </c>
      <c r="G67" s="485">
        <f>SUM(G68:G69)</f>
        <v>0</v>
      </c>
      <c r="H67" s="378">
        <f t="shared" si="6"/>
        <v>0</v>
      </c>
      <c r="I67" s="383">
        <f>SUM(I68:I69)</f>
        <v>0</v>
      </c>
      <c r="J67" s="383">
        <f>SUM(J68:J69)</f>
        <v>0</v>
      </c>
      <c r="K67" s="383">
        <f>SUM(K68:K69)</f>
        <v>0</v>
      </c>
      <c r="L67" s="486">
        <f>SUM(L68:L69)</f>
        <v>0</v>
      </c>
    </row>
    <row r="68" spans="1:12" ht="24" x14ac:dyDescent="0.25">
      <c r="A68" s="487">
        <v>1210</v>
      </c>
      <c r="B68" s="385" t="s">
        <v>78</v>
      </c>
      <c r="C68" s="386">
        <f t="shared" si="5"/>
        <v>0</v>
      </c>
      <c r="D68" s="388"/>
      <c r="E68" s="388"/>
      <c r="F68" s="388"/>
      <c r="G68" s="474"/>
      <c r="H68" s="386">
        <f t="shared" si="6"/>
        <v>0</v>
      </c>
      <c r="I68" s="388"/>
      <c r="J68" s="388"/>
      <c r="K68" s="388"/>
      <c r="L68" s="475"/>
    </row>
    <row r="69" spans="1:12" ht="24" x14ac:dyDescent="0.25">
      <c r="A69" s="478">
        <v>1220</v>
      </c>
      <c r="B69" s="391" t="s">
        <v>79</v>
      </c>
      <c r="C69" s="392">
        <f t="shared" si="5"/>
        <v>0</v>
      </c>
      <c r="D69" s="479">
        <f>SUM(D70:D74)</f>
        <v>0</v>
      </c>
      <c r="E69" s="479">
        <f>SUM(E70:E74)</f>
        <v>0</v>
      </c>
      <c r="F69" s="479">
        <f>SUM(F70:F74)</f>
        <v>0</v>
      </c>
      <c r="G69" s="480">
        <f>SUM(G70:G74)</f>
        <v>0</v>
      </c>
      <c r="H69" s="392">
        <f t="shared" si="6"/>
        <v>0</v>
      </c>
      <c r="I69" s="479">
        <f>SUM(I70:I74)</f>
        <v>0</v>
      </c>
      <c r="J69" s="479">
        <f>SUM(J70:J74)</f>
        <v>0</v>
      </c>
      <c r="K69" s="479">
        <f>SUM(K70:K74)</f>
        <v>0</v>
      </c>
      <c r="L69" s="481">
        <f>SUM(L70:L74)</f>
        <v>0</v>
      </c>
    </row>
    <row r="70" spans="1:12" ht="48" x14ac:dyDescent="0.25">
      <c r="A70" s="365">
        <v>1221</v>
      </c>
      <c r="B70" s="391" t="s">
        <v>80</v>
      </c>
      <c r="C70" s="392">
        <f t="shared" si="5"/>
        <v>0</v>
      </c>
      <c r="D70" s="394"/>
      <c r="E70" s="394"/>
      <c r="F70" s="394"/>
      <c r="G70" s="476"/>
      <c r="H70" s="392">
        <f t="shared" si="6"/>
        <v>0</v>
      </c>
      <c r="I70" s="394"/>
      <c r="J70" s="394"/>
      <c r="K70" s="394"/>
      <c r="L70" s="477"/>
    </row>
    <row r="71" spans="1:12" x14ac:dyDescent="0.25">
      <c r="A71" s="365">
        <v>1223</v>
      </c>
      <c r="B71" s="391" t="s">
        <v>81</v>
      </c>
      <c r="C71" s="392">
        <f t="shared" si="5"/>
        <v>0</v>
      </c>
      <c r="D71" s="394"/>
      <c r="E71" s="394"/>
      <c r="F71" s="394"/>
      <c r="G71" s="476"/>
      <c r="H71" s="392">
        <f t="shared" si="6"/>
        <v>0</v>
      </c>
      <c r="I71" s="394"/>
      <c r="J71" s="394"/>
      <c r="K71" s="394"/>
      <c r="L71" s="477"/>
    </row>
    <row r="72" spans="1:12" x14ac:dyDescent="0.25">
      <c r="A72" s="365">
        <v>1225</v>
      </c>
      <c r="B72" s="391" t="s">
        <v>82</v>
      </c>
      <c r="C72" s="392">
        <f t="shared" si="5"/>
        <v>0</v>
      </c>
      <c r="D72" s="394"/>
      <c r="E72" s="394"/>
      <c r="F72" s="394"/>
      <c r="G72" s="476"/>
      <c r="H72" s="392">
        <f t="shared" si="6"/>
        <v>0</v>
      </c>
      <c r="I72" s="394"/>
      <c r="J72" s="394"/>
      <c r="K72" s="394"/>
      <c r="L72" s="477"/>
    </row>
    <row r="73" spans="1:12" ht="36" x14ac:dyDescent="0.25">
      <c r="A73" s="365">
        <v>1227</v>
      </c>
      <c r="B73" s="391" t="s">
        <v>83</v>
      </c>
      <c r="C73" s="392">
        <f t="shared" si="5"/>
        <v>0</v>
      </c>
      <c r="D73" s="394"/>
      <c r="E73" s="394"/>
      <c r="F73" s="394"/>
      <c r="G73" s="476"/>
      <c r="H73" s="392">
        <f t="shared" si="6"/>
        <v>0</v>
      </c>
      <c r="I73" s="394"/>
      <c r="J73" s="394"/>
      <c r="K73" s="394"/>
      <c r="L73" s="477"/>
    </row>
    <row r="74" spans="1:12" ht="48" x14ac:dyDescent="0.25">
      <c r="A74" s="365">
        <v>1228</v>
      </c>
      <c r="B74" s="391" t="s">
        <v>84</v>
      </c>
      <c r="C74" s="392">
        <f t="shared" si="5"/>
        <v>0</v>
      </c>
      <c r="D74" s="394"/>
      <c r="E74" s="394"/>
      <c r="F74" s="394"/>
      <c r="G74" s="476"/>
      <c r="H74" s="392">
        <f t="shared" si="6"/>
        <v>0</v>
      </c>
      <c r="I74" s="394"/>
      <c r="J74" s="394"/>
      <c r="K74" s="394"/>
      <c r="L74" s="477"/>
    </row>
    <row r="75" spans="1:12" x14ac:dyDescent="0.25">
      <c r="A75" s="462">
        <v>2000</v>
      </c>
      <c r="B75" s="462" t="s">
        <v>85</v>
      </c>
      <c r="C75" s="463">
        <f t="shared" si="5"/>
        <v>576</v>
      </c>
      <c r="D75" s="464">
        <f>SUM(D76,D83,D130,D164,D165,D172)</f>
        <v>576</v>
      </c>
      <c r="E75" s="464">
        <f>SUM(E76,E83,E130,E164,E165,E172)</f>
        <v>0</v>
      </c>
      <c r="F75" s="464">
        <f>SUM(F76,F83,F130,F164,F165,F172)</f>
        <v>0</v>
      </c>
      <c r="G75" s="465">
        <f>SUM(G76,G83,G130,G164,G165,G172)</f>
        <v>0</v>
      </c>
      <c r="H75" s="463">
        <f t="shared" si="6"/>
        <v>576</v>
      </c>
      <c r="I75" s="464">
        <f>SUM(I76,I83,I130,I164,I165,I172)</f>
        <v>576</v>
      </c>
      <c r="J75" s="464">
        <f>SUM(J76,J83,J130,J164,J165,J172)</f>
        <v>0</v>
      </c>
      <c r="K75" s="464">
        <f>SUM(K76,K83,K130,K164,K165,K172)</f>
        <v>0</v>
      </c>
      <c r="L75" s="466">
        <f>SUM(L76,L83,L130,L164,L165,L172)</f>
        <v>0</v>
      </c>
    </row>
    <row r="76" spans="1:12" ht="24" x14ac:dyDescent="0.25">
      <c r="A76" s="377">
        <v>2100</v>
      </c>
      <c r="B76" s="467" t="s">
        <v>86</v>
      </c>
      <c r="C76" s="378">
        <f t="shared" si="5"/>
        <v>0</v>
      </c>
      <c r="D76" s="383">
        <f>SUM(D77,D80)</f>
        <v>0</v>
      </c>
      <c r="E76" s="383">
        <f>SUM(E77,E80)</f>
        <v>0</v>
      </c>
      <c r="F76" s="383">
        <f>SUM(F77,F80)</f>
        <v>0</v>
      </c>
      <c r="G76" s="485">
        <f>SUM(G77,G80)</f>
        <v>0</v>
      </c>
      <c r="H76" s="378">
        <f t="shared" si="6"/>
        <v>0</v>
      </c>
      <c r="I76" s="383">
        <f>SUM(I77,I80)</f>
        <v>0</v>
      </c>
      <c r="J76" s="383">
        <f>SUM(J77,J80)</f>
        <v>0</v>
      </c>
      <c r="K76" s="383">
        <f>SUM(K77,K80)</f>
        <v>0</v>
      </c>
      <c r="L76" s="486">
        <f>SUM(L77,L80)</f>
        <v>0</v>
      </c>
    </row>
    <row r="77" spans="1:12" ht="24" x14ac:dyDescent="0.25">
      <c r="A77" s="487">
        <v>2110</v>
      </c>
      <c r="B77" s="385" t="s">
        <v>87</v>
      </c>
      <c r="C77" s="386">
        <f t="shared" si="5"/>
        <v>0</v>
      </c>
      <c r="D77" s="488">
        <f>SUM(D78:D79)</f>
        <v>0</v>
      </c>
      <c r="E77" s="488">
        <f>SUM(E78:E79)</f>
        <v>0</v>
      </c>
      <c r="F77" s="488">
        <f>SUM(F78:F79)</f>
        <v>0</v>
      </c>
      <c r="G77" s="489">
        <f>SUM(G78:G79)</f>
        <v>0</v>
      </c>
      <c r="H77" s="386">
        <f t="shared" si="6"/>
        <v>0</v>
      </c>
      <c r="I77" s="488">
        <f>SUM(I78:I79)</f>
        <v>0</v>
      </c>
      <c r="J77" s="488">
        <f>SUM(J78:J79)</f>
        <v>0</v>
      </c>
      <c r="K77" s="488">
        <f>SUM(K78:K79)</f>
        <v>0</v>
      </c>
      <c r="L77" s="490">
        <f>SUM(L78:L79)</f>
        <v>0</v>
      </c>
    </row>
    <row r="78" spans="1:12" x14ac:dyDescent="0.25">
      <c r="A78" s="365">
        <v>2111</v>
      </c>
      <c r="B78" s="391" t="s">
        <v>88</v>
      </c>
      <c r="C78" s="392">
        <f t="shared" si="5"/>
        <v>0</v>
      </c>
      <c r="D78" s="394"/>
      <c r="E78" s="394"/>
      <c r="F78" s="394"/>
      <c r="G78" s="476"/>
      <c r="H78" s="392">
        <f t="shared" si="6"/>
        <v>0</v>
      </c>
      <c r="I78" s="394"/>
      <c r="J78" s="394"/>
      <c r="K78" s="394"/>
      <c r="L78" s="477"/>
    </row>
    <row r="79" spans="1:12" ht="24" x14ac:dyDescent="0.25">
      <c r="A79" s="365">
        <v>2112</v>
      </c>
      <c r="B79" s="391" t="s">
        <v>89</v>
      </c>
      <c r="C79" s="392">
        <f t="shared" si="5"/>
        <v>0</v>
      </c>
      <c r="D79" s="394"/>
      <c r="E79" s="394"/>
      <c r="F79" s="394"/>
      <c r="G79" s="476"/>
      <c r="H79" s="392">
        <f t="shared" si="6"/>
        <v>0</v>
      </c>
      <c r="I79" s="394"/>
      <c r="J79" s="394"/>
      <c r="K79" s="394"/>
      <c r="L79" s="477"/>
    </row>
    <row r="80" spans="1:12" ht="24" x14ac:dyDescent="0.25">
      <c r="A80" s="478">
        <v>2120</v>
      </c>
      <c r="B80" s="391" t="s">
        <v>90</v>
      </c>
      <c r="C80" s="392">
        <f t="shared" si="5"/>
        <v>0</v>
      </c>
      <c r="D80" s="479">
        <f>SUM(D81:D82)</f>
        <v>0</v>
      </c>
      <c r="E80" s="479">
        <f>SUM(E81:E82)</f>
        <v>0</v>
      </c>
      <c r="F80" s="479">
        <f>SUM(F81:F82)</f>
        <v>0</v>
      </c>
      <c r="G80" s="480">
        <f>SUM(G81:G82)</f>
        <v>0</v>
      </c>
      <c r="H80" s="392">
        <f t="shared" si="6"/>
        <v>0</v>
      </c>
      <c r="I80" s="479">
        <f>SUM(I81:I82)</f>
        <v>0</v>
      </c>
      <c r="J80" s="479">
        <f>SUM(J81:J82)</f>
        <v>0</v>
      </c>
      <c r="K80" s="479">
        <f>SUM(K81:K82)</f>
        <v>0</v>
      </c>
      <c r="L80" s="481">
        <f>SUM(L81:L82)</f>
        <v>0</v>
      </c>
    </row>
    <row r="81" spans="1:12" x14ac:dyDescent="0.25">
      <c r="A81" s="365">
        <v>2121</v>
      </c>
      <c r="B81" s="391" t="s">
        <v>88</v>
      </c>
      <c r="C81" s="392">
        <f t="shared" si="5"/>
        <v>0</v>
      </c>
      <c r="D81" s="394"/>
      <c r="E81" s="394"/>
      <c r="F81" s="394"/>
      <c r="G81" s="476"/>
      <c r="H81" s="392">
        <f t="shared" si="6"/>
        <v>0</v>
      </c>
      <c r="I81" s="394"/>
      <c r="J81" s="394"/>
      <c r="K81" s="394"/>
      <c r="L81" s="477"/>
    </row>
    <row r="82" spans="1:12" ht="24" x14ac:dyDescent="0.25">
      <c r="A82" s="365">
        <v>2122</v>
      </c>
      <c r="B82" s="391" t="s">
        <v>89</v>
      </c>
      <c r="C82" s="392">
        <f t="shared" si="5"/>
        <v>0</v>
      </c>
      <c r="D82" s="394"/>
      <c r="E82" s="394"/>
      <c r="F82" s="394"/>
      <c r="G82" s="476"/>
      <c r="H82" s="392">
        <f t="shared" si="6"/>
        <v>0</v>
      </c>
      <c r="I82" s="394"/>
      <c r="J82" s="394"/>
      <c r="K82" s="394"/>
      <c r="L82" s="477"/>
    </row>
    <row r="83" spans="1:12" x14ac:dyDescent="0.25">
      <c r="A83" s="377">
        <v>2200</v>
      </c>
      <c r="B83" s="467" t="s">
        <v>91</v>
      </c>
      <c r="C83" s="378">
        <f t="shared" si="5"/>
        <v>336</v>
      </c>
      <c r="D83" s="383">
        <f>SUM(D84,D89,D95,D103,D112,D116,D122,D128)</f>
        <v>336</v>
      </c>
      <c r="E83" s="383">
        <f>SUM(E84,E89,E95,E103,E112,E116,E122,E128)</f>
        <v>0</v>
      </c>
      <c r="F83" s="383">
        <f>SUM(F84,F89,F95,F103,F112,F116,F122,F128)</f>
        <v>0</v>
      </c>
      <c r="G83" s="485">
        <f>SUM(G84,G89,G95,G103,G112,G116,G122,G128)</f>
        <v>0</v>
      </c>
      <c r="H83" s="378">
        <f t="shared" si="6"/>
        <v>336</v>
      </c>
      <c r="I83" s="383">
        <f>SUM(I84,I89,I95,I103,I112,I116,I122,I128)</f>
        <v>336</v>
      </c>
      <c r="J83" s="383">
        <f>SUM(J84,J89,J95,J103,J112,J116,J122,J128)</f>
        <v>0</v>
      </c>
      <c r="K83" s="383">
        <f>SUM(K84,K89,K95,K103,K112,K116,K122,K128)</f>
        <v>0</v>
      </c>
      <c r="L83" s="491">
        <f>SUM(L84,L89,L95,L103,L112,L116,L122,L128)</f>
        <v>0</v>
      </c>
    </row>
    <row r="84" spans="1:12" ht="24" x14ac:dyDescent="0.25">
      <c r="A84" s="470">
        <v>2210</v>
      </c>
      <c r="B84" s="432" t="s">
        <v>92</v>
      </c>
      <c r="C84" s="437">
        <f t="shared" si="5"/>
        <v>0</v>
      </c>
      <c r="D84" s="471">
        <f>SUM(D85:D88)</f>
        <v>0</v>
      </c>
      <c r="E84" s="471">
        <f>SUM(E85:E88)</f>
        <v>0</v>
      </c>
      <c r="F84" s="471">
        <f>SUM(F85:F88)</f>
        <v>0</v>
      </c>
      <c r="G84" s="471">
        <f>SUM(G85:G88)</f>
        <v>0</v>
      </c>
      <c r="H84" s="437">
        <f t="shared" si="6"/>
        <v>0</v>
      </c>
      <c r="I84" s="471">
        <f>SUM(I85:I88)</f>
        <v>0</v>
      </c>
      <c r="J84" s="471">
        <f>SUM(J85:J88)</f>
        <v>0</v>
      </c>
      <c r="K84" s="471">
        <f>SUM(K85:K88)</f>
        <v>0</v>
      </c>
      <c r="L84" s="473">
        <f>SUM(L85:L88)</f>
        <v>0</v>
      </c>
    </row>
    <row r="85" spans="1:12" ht="24" x14ac:dyDescent="0.25">
      <c r="A85" s="359">
        <v>2211</v>
      </c>
      <c r="B85" s="385" t="s">
        <v>93</v>
      </c>
      <c r="C85" s="386">
        <f t="shared" si="5"/>
        <v>0</v>
      </c>
      <c r="D85" s="388"/>
      <c r="E85" s="388"/>
      <c r="F85" s="388"/>
      <c r="G85" s="474"/>
      <c r="H85" s="386">
        <f t="shared" si="6"/>
        <v>0</v>
      </c>
      <c r="I85" s="388"/>
      <c r="J85" s="388"/>
      <c r="K85" s="388"/>
      <c r="L85" s="475"/>
    </row>
    <row r="86" spans="1:12" ht="36" x14ac:dyDescent="0.25">
      <c r="A86" s="365">
        <v>2212</v>
      </c>
      <c r="B86" s="391" t="s">
        <v>94</v>
      </c>
      <c r="C86" s="392">
        <f t="shared" si="5"/>
        <v>0</v>
      </c>
      <c r="D86" s="394"/>
      <c r="E86" s="394"/>
      <c r="F86" s="394"/>
      <c r="G86" s="476"/>
      <c r="H86" s="392">
        <f t="shared" si="6"/>
        <v>0</v>
      </c>
      <c r="I86" s="394"/>
      <c r="J86" s="394"/>
      <c r="K86" s="394"/>
      <c r="L86" s="477"/>
    </row>
    <row r="87" spans="1:12" ht="24" x14ac:dyDescent="0.25">
      <c r="A87" s="365">
        <v>2214</v>
      </c>
      <c r="B87" s="391" t="s">
        <v>95</v>
      </c>
      <c r="C87" s="392">
        <f t="shared" si="5"/>
        <v>0</v>
      </c>
      <c r="D87" s="394"/>
      <c r="E87" s="394"/>
      <c r="F87" s="394"/>
      <c r="G87" s="476"/>
      <c r="H87" s="392">
        <f t="shared" si="6"/>
        <v>0</v>
      </c>
      <c r="I87" s="394"/>
      <c r="J87" s="394"/>
      <c r="K87" s="394"/>
      <c r="L87" s="477"/>
    </row>
    <row r="88" spans="1:12" x14ac:dyDescent="0.25">
      <c r="A88" s="365">
        <v>2219</v>
      </c>
      <c r="B88" s="391" t="s">
        <v>96</v>
      </c>
      <c r="C88" s="392">
        <f t="shared" si="5"/>
        <v>0</v>
      </c>
      <c r="D88" s="394"/>
      <c r="E88" s="394"/>
      <c r="F88" s="394"/>
      <c r="G88" s="476"/>
      <c r="H88" s="392">
        <f t="shared" si="6"/>
        <v>0</v>
      </c>
      <c r="I88" s="394"/>
      <c r="J88" s="394"/>
      <c r="K88" s="394"/>
      <c r="L88" s="477"/>
    </row>
    <row r="89" spans="1:12" ht="24" x14ac:dyDescent="0.25">
      <c r="A89" s="478">
        <v>2220</v>
      </c>
      <c r="B89" s="391" t="s">
        <v>97</v>
      </c>
      <c r="C89" s="392">
        <f t="shared" si="5"/>
        <v>0</v>
      </c>
      <c r="D89" s="479">
        <f>SUM(D90:D94)</f>
        <v>0</v>
      </c>
      <c r="E89" s="479">
        <f>SUM(E90:E94)</f>
        <v>0</v>
      </c>
      <c r="F89" s="479">
        <f>SUM(F90:F94)</f>
        <v>0</v>
      </c>
      <c r="G89" s="480">
        <f>SUM(G90:G94)</f>
        <v>0</v>
      </c>
      <c r="H89" s="392">
        <f t="shared" si="6"/>
        <v>0</v>
      </c>
      <c r="I89" s="479">
        <f>SUM(I90:I94)</f>
        <v>0</v>
      </c>
      <c r="J89" s="479">
        <f>SUM(J90:J94)</f>
        <v>0</v>
      </c>
      <c r="K89" s="479">
        <f>SUM(K90:K94)</f>
        <v>0</v>
      </c>
      <c r="L89" s="481">
        <f>SUM(L90:L94)</f>
        <v>0</v>
      </c>
    </row>
    <row r="90" spans="1:12" ht="24" x14ac:dyDescent="0.25">
      <c r="A90" s="365">
        <v>2221</v>
      </c>
      <c r="B90" s="391" t="s">
        <v>98</v>
      </c>
      <c r="C90" s="392">
        <f t="shared" si="5"/>
        <v>0</v>
      </c>
      <c r="D90" s="394"/>
      <c r="E90" s="394"/>
      <c r="F90" s="394"/>
      <c r="G90" s="476"/>
      <c r="H90" s="392">
        <f t="shared" si="6"/>
        <v>0</v>
      </c>
      <c r="I90" s="394"/>
      <c r="J90" s="394"/>
      <c r="K90" s="394"/>
      <c r="L90" s="477"/>
    </row>
    <row r="91" spans="1:12" x14ac:dyDescent="0.25">
      <c r="A91" s="365">
        <v>2222</v>
      </c>
      <c r="B91" s="391" t="s">
        <v>99</v>
      </c>
      <c r="C91" s="392">
        <f t="shared" si="5"/>
        <v>0</v>
      </c>
      <c r="D91" s="394"/>
      <c r="E91" s="394"/>
      <c r="F91" s="394"/>
      <c r="G91" s="476"/>
      <c r="H91" s="392">
        <f t="shared" si="6"/>
        <v>0</v>
      </c>
      <c r="I91" s="394"/>
      <c r="J91" s="394"/>
      <c r="K91" s="394"/>
      <c r="L91" s="477"/>
    </row>
    <row r="92" spans="1:12" x14ac:dyDescent="0.25">
      <c r="A92" s="365">
        <v>2223</v>
      </c>
      <c r="B92" s="391" t="s">
        <v>100</v>
      </c>
      <c r="C92" s="392">
        <f t="shared" si="5"/>
        <v>0</v>
      </c>
      <c r="D92" s="394"/>
      <c r="E92" s="394"/>
      <c r="F92" s="394"/>
      <c r="G92" s="476"/>
      <c r="H92" s="392">
        <f t="shared" si="6"/>
        <v>0</v>
      </c>
      <c r="I92" s="394"/>
      <c r="J92" s="394"/>
      <c r="K92" s="394"/>
      <c r="L92" s="477"/>
    </row>
    <row r="93" spans="1:12" ht="48" x14ac:dyDescent="0.25">
      <c r="A93" s="365">
        <v>2224</v>
      </c>
      <c r="B93" s="391" t="s">
        <v>101</v>
      </c>
      <c r="C93" s="392">
        <f t="shared" si="5"/>
        <v>0</v>
      </c>
      <c r="D93" s="394"/>
      <c r="E93" s="394"/>
      <c r="F93" s="394"/>
      <c r="G93" s="476"/>
      <c r="H93" s="392">
        <f t="shared" si="6"/>
        <v>0</v>
      </c>
      <c r="I93" s="394"/>
      <c r="J93" s="394"/>
      <c r="K93" s="394"/>
      <c r="L93" s="477"/>
    </row>
    <row r="94" spans="1:12" ht="24" x14ac:dyDescent="0.25">
      <c r="A94" s="365">
        <v>2229</v>
      </c>
      <c r="B94" s="391" t="s">
        <v>102</v>
      </c>
      <c r="C94" s="392">
        <f t="shared" si="5"/>
        <v>0</v>
      </c>
      <c r="D94" s="394"/>
      <c r="E94" s="394"/>
      <c r="F94" s="394"/>
      <c r="G94" s="476"/>
      <c r="H94" s="392">
        <f t="shared" si="6"/>
        <v>0</v>
      </c>
      <c r="I94" s="394"/>
      <c r="J94" s="394"/>
      <c r="K94" s="394"/>
      <c r="L94" s="477"/>
    </row>
    <row r="95" spans="1:12" ht="36" x14ac:dyDescent="0.25">
      <c r="A95" s="478">
        <v>2230</v>
      </c>
      <c r="B95" s="391" t="s">
        <v>103</v>
      </c>
      <c r="C95" s="392">
        <f t="shared" si="5"/>
        <v>0</v>
      </c>
      <c r="D95" s="479">
        <f>SUM(D96:D102)</f>
        <v>0</v>
      </c>
      <c r="E95" s="479">
        <f>SUM(E96:E102)</f>
        <v>0</v>
      </c>
      <c r="F95" s="479">
        <f>SUM(F96:F102)</f>
        <v>0</v>
      </c>
      <c r="G95" s="480">
        <f>SUM(G96:G102)</f>
        <v>0</v>
      </c>
      <c r="H95" s="392">
        <f t="shared" si="6"/>
        <v>0</v>
      </c>
      <c r="I95" s="479">
        <f>SUM(I96:I102)</f>
        <v>0</v>
      </c>
      <c r="J95" s="479">
        <f>SUM(J96:J102)</f>
        <v>0</v>
      </c>
      <c r="K95" s="479">
        <f>SUM(K96:K102)</f>
        <v>0</v>
      </c>
      <c r="L95" s="481">
        <f>SUM(L96:L102)</f>
        <v>0</v>
      </c>
    </row>
    <row r="96" spans="1:12" ht="24" x14ac:dyDescent="0.25">
      <c r="A96" s="365">
        <v>2231</v>
      </c>
      <c r="B96" s="391" t="s">
        <v>104</v>
      </c>
      <c r="C96" s="392">
        <f t="shared" si="5"/>
        <v>0</v>
      </c>
      <c r="D96" s="394"/>
      <c r="E96" s="394"/>
      <c r="F96" s="394"/>
      <c r="G96" s="476"/>
      <c r="H96" s="392">
        <f t="shared" si="6"/>
        <v>0</v>
      </c>
      <c r="I96" s="394"/>
      <c r="J96" s="394"/>
      <c r="K96" s="394"/>
      <c r="L96" s="477"/>
    </row>
    <row r="97" spans="1:12" ht="24.75" customHeight="1" x14ac:dyDescent="0.25">
      <c r="A97" s="365">
        <v>2232</v>
      </c>
      <c r="B97" s="391" t="s">
        <v>105</v>
      </c>
      <c r="C97" s="392">
        <f t="shared" si="5"/>
        <v>0</v>
      </c>
      <c r="D97" s="394"/>
      <c r="E97" s="394"/>
      <c r="F97" s="394"/>
      <c r="G97" s="476"/>
      <c r="H97" s="392">
        <f t="shared" si="6"/>
        <v>0</v>
      </c>
      <c r="I97" s="394"/>
      <c r="J97" s="394"/>
      <c r="K97" s="394"/>
      <c r="L97" s="477"/>
    </row>
    <row r="98" spans="1:12" ht="24" x14ac:dyDescent="0.25">
      <c r="A98" s="359">
        <v>2233</v>
      </c>
      <c r="B98" s="385" t="s">
        <v>106</v>
      </c>
      <c r="C98" s="386">
        <f t="shared" si="5"/>
        <v>0</v>
      </c>
      <c r="D98" s="388"/>
      <c r="E98" s="388"/>
      <c r="F98" s="388"/>
      <c r="G98" s="474"/>
      <c r="H98" s="386">
        <f t="shared" si="6"/>
        <v>0</v>
      </c>
      <c r="I98" s="388"/>
      <c r="J98" s="388"/>
      <c r="K98" s="388"/>
      <c r="L98" s="475"/>
    </row>
    <row r="99" spans="1:12" ht="36" x14ac:dyDescent="0.25">
      <c r="A99" s="365">
        <v>2234</v>
      </c>
      <c r="B99" s="391" t="s">
        <v>107</v>
      </c>
      <c r="C99" s="392">
        <f t="shared" si="5"/>
        <v>0</v>
      </c>
      <c r="D99" s="394"/>
      <c r="E99" s="394"/>
      <c r="F99" s="394"/>
      <c r="G99" s="476"/>
      <c r="H99" s="392">
        <f t="shared" si="6"/>
        <v>0</v>
      </c>
      <c r="I99" s="394"/>
      <c r="J99" s="394"/>
      <c r="K99" s="394"/>
      <c r="L99" s="477"/>
    </row>
    <row r="100" spans="1:12" ht="24" x14ac:dyDescent="0.25">
      <c r="A100" s="365">
        <v>2235</v>
      </c>
      <c r="B100" s="391" t="s">
        <v>108</v>
      </c>
      <c r="C100" s="392">
        <f t="shared" si="5"/>
        <v>0</v>
      </c>
      <c r="D100" s="394"/>
      <c r="E100" s="394"/>
      <c r="F100" s="394"/>
      <c r="G100" s="476"/>
      <c r="H100" s="392">
        <f t="shared" si="6"/>
        <v>0</v>
      </c>
      <c r="I100" s="394"/>
      <c r="J100" s="394"/>
      <c r="K100" s="394"/>
      <c r="L100" s="477"/>
    </row>
    <row r="101" spans="1:12" x14ac:dyDescent="0.25">
      <c r="A101" s="365">
        <v>2236</v>
      </c>
      <c r="B101" s="391" t="s">
        <v>109</v>
      </c>
      <c r="C101" s="392">
        <f t="shared" si="5"/>
        <v>0</v>
      </c>
      <c r="D101" s="394"/>
      <c r="E101" s="394"/>
      <c r="F101" s="394"/>
      <c r="G101" s="476"/>
      <c r="H101" s="392">
        <f t="shared" si="6"/>
        <v>0</v>
      </c>
      <c r="I101" s="394"/>
      <c r="J101" s="394"/>
      <c r="K101" s="394"/>
      <c r="L101" s="477"/>
    </row>
    <row r="102" spans="1:12" ht="24" x14ac:dyDescent="0.25">
      <c r="A102" s="365">
        <v>2239</v>
      </c>
      <c r="B102" s="391" t="s">
        <v>110</v>
      </c>
      <c r="C102" s="392">
        <f t="shared" si="5"/>
        <v>0</v>
      </c>
      <c r="D102" s="394"/>
      <c r="E102" s="394"/>
      <c r="F102" s="394"/>
      <c r="G102" s="476"/>
      <c r="H102" s="392">
        <f t="shared" si="6"/>
        <v>0</v>
      </c>
      <c r="I102" s="394"/>
      <c r="J102" s="394"/>
      <c r="K102" s="394"/>
      <c r="L102" s="477"/>
    </row>
    <row r="103" spans="1:12" ht="36" x14ac:dyDescent="0.25">
      <c r="A103" s="478">
        <v>2240</v>
      </c>
      <c r="B103" s="391" t="s">
        <v>111</v>
      </c>
      <c r="C103" s="392">
        <f t="shared" si="5"/>
        <v>0</v>
      </c>
      <c r="D103" s="479">
        <f>SUM(D104:D111)</f>
        <v>0</v>
      </c>
      <c r="E103" s="479">
        <f>SUM(E104:E111)</f>
        <v>0</v>
      </c>
      <c r="F103" s="479">
        <f>SUM(F104:F111)</f>
        <v>0</v>
      </c>
      <c r="G103" s="480">
        <f>SUM(G104:G111)</f>
        <v>0</v>
      </c>
      <c r="H103" s="392">
        <f t="shared" si="6"/>
        <v>0</v>
      </c>
      <c r="I103" s="479">
        <f>SUM(I104:I111)</f>
        <v>0</v>
      </c>
      <c r="J103" s="479">
        <f>SUM(J104:J111)</f>
        <v>0</v>
      </c>
      <c r="K103" s="479">
        <f>SUM(K104:K111)</f>
        <v>0</v>
      </c>
      <c r="L103" s="481">
        <f>SUM(L104:L111)</f>
        <v>0</v>
      </c>
    </row>
    <row r="104" spans="1:12" x14ac:dyDescent="0.25">
      <c r="A104" s="365">
        <v>2241</v>
      </c>
      <c r="B104" s="391" t="s">
        <v>112</v>
      </c>
      <c r="C104" s="392">
        <f t="shared" si="5"/>
        <v>0</v>
      </c>
      <c r="D104" s="394"/>
      <c r="E104" s="394"/>
      <c r="F104" s="394"/>
      <c r="G104" s="476"/>
      <c r="H104" s="392">
        <f t="shared" si="6"/>
        <v>0</v>
      </c>
      <c r="I104" s="394"/>
      <c r="J104" s="394"/>
      <c r="K104" s="394"/>
      <c r="L104" s="477"/>
    </row>
    <row r="105" spans="1:12" ht="24" x14ac:dyDescent="0.25">
      <c r="A105" s="365">
        <v>2242</v>
      </c>
      <c r="B105" s="391" t="s">
        <v>113</v>
      </c>
      <c r="C105" s="392">
        <f t="shared" si="5"/>
        <v>0</v>
      </c>
      <c r="D105" s="394"/>
      <c r="E105" s="394"/>
      <c r="F105" s="394"/>
      <c r="G105" s="476"/>
      <c r="H105" s="392">
        <f t="shared" si="6"/>
        <v>0</v>
      </c>
      <c r="I105" s="394"/>
      <c r="J105" s="394"/>
      <c r="K105" s="394"/>
      <c r="L105" s="477"/>
    </row>
    <row r="106" spans="1:12" ht="24" x14ac:dyDescent="0.25">
      <c r="A106" s="365">
        <v>2243</v>
      </c>
      <c r="B106" s="391" t="s">
        <v>114</v>
      </c>
      <c r="C106" s="392">
        <f t="shared" si="5"/>
        <v>0</v>
      </c>
      <c r="D106" s="394"/>
      <c r="E106" s="394"/>
      <c r="F106" s="394"/>
      <c r="G106" s="476"/>
      <c r="H106" s="392">
        <f t="shared" si="6"/>
        <v>0</v>
      </c>
      <c r="I106" s="394"/>
      <c r="J106" s="394"/>
      <c r="K106" s="394"/>
      <c r="L106" s="477"/>
    </row>
    <row r="107" spans="1:12" x14ac:dyDescent="0.25">
      <c r="A107" s="365">
        <v>2244</v>
      </c>
      <c r="B107" s="391" t="s">
        <v>115</v>
      </c>
      <c r="C107" s="392">
        <f t="shared" si="5"/>
        <v>0</v>
      </c>
      <c r="D107" s="394"/>
      <c r="E107" s="394"/>
      <c r="F107" s="394"/>
      <c r="G107" s="476"/>
      <c r="H107" s="392">
        <f t="shared" si="6"/>
        <v>0</v>
      </c>
      <c r="I107" s="394"/>
      <c r="J107" s="394"/>
      <c r="K107" s="394"/>
      <c r="L107" s="477"/>
    </row>
    <row r="108" spans="1:12" ht="24" x14ac:dyDescent="0.25">
      <c r="A108" s="365">
        <v>2246</v>
      </c>
      <c r="B108" s="391" t="s">
        <v>116</v>
      </c>
      <c r="C108" s="392">
        <f t="shared" si="5"/>
        <v>0</v>
      </c>
      <c r="D108" s="394"/>
      <c r="E108" s="394"/>
      <c r="F108" s="394"/>
      <c r="G108" s="476"/>
      <c r="H108" s="392">
        <f t="shared" si="6"/>
        <v>0</v>
      </c>
      <c r="I108" s="394"/>
      <c r="J108" s="394"/>
      <c r="K108" s="394"/>
      <c r="L108" s="477"/>
    </row>
    <row r="109" spans="1:12" x14ac:dyDescent="0.25">
      <c r="A109" s="365">
        <v>2247</v>
      </c>
      <c r="B109" s="391" t="s">
        <v>117</v>
      </c>
      <c r="C109" s="392">
        <f t="shared" si="5"/>
        <v>0</v>
      </c>
      <c r="D109" s="394"/>
      <c r="E109" s="394"/>
      <c r="F109" s="394"/>
      <c r="G109" s="476"/>
      <c r="H109" s="392">
        <f t="shared" si="6"/>
        <v>0</v>
      </c>
      <c r="I109" s="394"/>
      <c r="J109" s="394"/>
      <c r="K109" s="394"/>
      <c r="L109" s="477"/>
    </row>
    <row r="110" spans="1:12" ht="24" x14ac:dyDescent="0.25">
      <c r="A110" s="365">
        <v>2248</v>
      </c>
      <c r="B110" s="391" t="s">
        <v>118</v>
      </c>
      <c r="C110" s="392">
        <f t="shared" si="5"/>
        <v>0</v>
      </c>
      <c r="D110" s="394"/>
      <c r="E110" s="394"/>
      <c r="F110" s="394"/>
      <c r="G110" s="476"/>
      <c r="H110" s="392">
        <f t="shared" si="6"/>
        <v>0</v>
      </c>
      <c r="I110" s="394"/>
      <c r="J110" s="394"/>
      <c r="K110" s="394"/>
      <c r="L110" s="477"/>
    </row>
    <row r="111" spans="1:12" ht="24" x14ac:dyDescent="0.25">
      <c r="A111" s="365">
        <v>2249</v>
      </c>
      <c r="B111" s="391" t="s">
        <v>119</v>
      </c>
      <c r="C111" s="392">
        <f t="shared" si="5"/>
        <v>0</v>
      </c>
      <c r="D111" s="394"/>
      <c r="E111" s="394"/>
      <c r="F111" s="394"/>
      <c r="G111" s="476"/>
      <c r="H111" s="392">
        <f t="shared" si="6"/>
        <v>0</v>
      </c>
      <c r="I111" s="394"/>
      <c r="J111" s="394"/>
      <c r="K111" s="394"/>
      <c r="L111" s="477"/>
    </row>
    <row r="112" spans="1:12" x14ac:dyDescent="0.25">
      <c r="A112" s="478">
        <v>2250</v>
      </c>
      <c r="B112" s="391" t="s">
        <v>120</v>
      </c>
      <c r="C112" s="392">
        <f t="shared" si="5"/>
        <v>0</v>
      </c>
      <c r="D112" s="479">
        <f>SUM(D113:D115)</f>
        <v>0</v>
      </c>
      <c r="E112" s="479">
        <f>SUM(E113:E115)</f>
        <v>0</v>
      </c>
      <c r="F112" s="479">
        <f>SUM(F113:F115)</f>
        <v>0</v>
      </c>
      <c r="G112" s="492">
        <f>SUM(G113:G115)</f>
        <v>0</v>
      </c>
      <c r="H112" s="392">
        <f t="shared" si="6"/>
        <v>0</v>
      </c>
      <c r="I112" s="479">
        <f>SUM(I113:I115)</f>
        <v>0</v>
      </c>
      <c r="J112" s="479">
        <f>SUM(J113:J115)</f>
        <v>0</v>
      </c>
      <c r="K112" s="479">
        <f>SUM(K113:K115)</f>
        <v>0</v>
      </c>
      <c r="L112" s="481">
        <f>SUM(L113:L115)</f>
        <v>0</v>
      </c>
    </row>
    <row r="113" spans="1:12" x14ac:dyDescent="0.25">
      <c r="A113" s="365">
        <v>2251</v>
      </c>
      <c r="B113" s="391" t="s">
        <v>121</v>
      </c>
      <c r="C113" s="392">
        <f t="shared" si="5"/>
        <v>0</v>
      </c>
      <c r="D113" s="394"/>
      <c r="E113" s="394"/>
      <c r="F113" s="394"/>
      <c r="G113" s="476"/>
      <c r="H113" s="392">
        <f t="shared" si="6"/>
        <v>0</v>
      </c>
      <c r="I113" s="394"/>
      <c r="J113" s="394"/>
      <c r="K113" s="394"/>
      <c r="L113" s="477"/>
    </row>
    <row r="114" spans="1:12" ht="24" x14ac:dyDescent="0.25">
      <c r="A114" s="365">
        <v>2252</v>
      </c>
      <c r="B114" s="391" t="s">
        <v>122</v>
      </c>
      <c r="C114" s="392">
        <f>SUM(D114:G114)</f>
        <v>0</v>
      </c>
      <c r="D114" s="394"/>
      <c r="E114" s="394"/>
      <c r="F114" s="394"/>
      <c r="G114" s="476"/>
      <c r="H114" s="392">
        <f>SUM(I114:L114)</f>
        <v>0</v>
      </c>
      <c r="I114" s="394"/>
      <c r="J114" s="394"/>
      <c r="K114" s="394"/>
      <c r="L114" s="477"/>
    </row>
    <row r="115" spans="1:12" ht="24" x14ac:dyDescent="0.25">
      <c r="A115" s="365">
        <v>2259</v>
      </c>
      <c r="B115" s="391" t="s">
        <v>123</v>
      </c>
      <c r="C115" s="392">
        <f>SUM(D115:G115)</f>
        <v>0</v>
      </c>
      <c r="D115" s="394"/>
      <c r="E115" s="394"/>
      <c r="F115" s="394"/>
      <c r="G115" s="476"/>
      <c r="H115" s="392">
        <f>SUM(I115:L115)</f>
        <v>0</v>
      </c>
      <c r="I115" s="394"/>
      <c r="J115" s="394"/>
      <c r="K115" s="394"/>
      <c r="L115" s="477"/>
    </row>
    <row r="116" spans="1:12" x14ac:dyDescent="0.25">
      <c r="A116" s="478">
        <v>2260</v>
      </c>
      <c r="B116" s="391" t="s">
        <v>124</v>
      </c>
      <c r="C116" s="392">
        <f t="shared" ref="C116:C187" si="7">SUM(D116:G116)</f>
        <v>0</v>
      </c>
      <c r="D116" s="479">
        <f>SUM(D117:D121)</f>
        <v>0</v>
      </c>
      <c r="E116" s="479">
        <f>SUM(E117:E121)</f>
        <v>0</v>
      </c>
      <c r="F116" s="479">
        <f>SUM(F117:F121)</f>
        <v>0</v>
      </c>
      <c r="G116" s="480">
        <f>SUM(G117:G121)</f>
        <v>0</v>
      </c>
      <c r="H116" s="392">
        <f t="shared" ref="H116:H188" si="8">SUM(I116:L116)</f>
        <v>0</v>
      </c>
      <c r="I116" s="479">
        <f>SUM(I117:I121)</f>
        <v>0</v>
      </c>
      <c r="J116" s="479">
        <f>SUM(J117:J121)</f>
        <v>0</v>
      </c>
      <c r="K116" s="479">
        <f>SUM(K117:K121)</f>
        <v>0</v>
      </c>
      <c r="L116" s="481">
        <f>SUM(L117:L121)</f>
        <v>0</v>
      </c>
    </row>
    <row r="117" spans="1:12" x14ac:dyDescent="0.25">
      <c r="A117" s="365">
        <v>2261</v>
      </c>
      <c r="B117" s="391" t="s">
        <v>125</v>
      </c>
      <c r="C117" s="392">
        <f t="shared" si="7"/>
        <v>0</v>
      </c>
      <c r="D117" s="394"/>
      <c r="E117" s="394"/>
      <c r="F117" s="394"/>
      <c r="G117" s="476"/>
      <c r="H117" s="392">
        <f t="shared" si="8"/>
        <v>0</v>
      </c>
      <c r="I117" s="394"/>
      <c r="J117" s="394"/>
      <c r="K117" s="394"/>
      <c r="L117" s="477"/>
    </row>
    <row r="118" spans="1:12" x14ac:dyDescent="0.25">
      <c r="A118" s="365">
        <v>2262</v>
      </c>
      <c r="B118" s="391" t="s">
        <v>126</v>
      </c>
      <c r="C118" s="392">
        <f t="shared" si="7"/>
        <v>0</v>
      </c>
      <c r="D118" s="394"/>
      <c r="E118" s="394"/>
      <c r="F118" s="394"/>
      <c r="G118" s="476"/>
      <c r="H118" s="392">
        <f t="shared" si="8"/>
        <v>0</v>
      </c>
      <c r="I118" s="394"/>
      <c r="J118" s="394"/>
      <c r="K118" s="394"/>
      <c r="L118" s="477"/>
    </row>
    <row r="119" spans="1:12" x14ac:dyDescent="0.25">
      <c r="A119" s="365">
        <v>2263</v>
      </c>
      <c r="B119" s="391" t="s">
        <v>127</v>
      </c>
      <c r="C119" s="392">
        <f t="shared" si="7"/>
        <v>0</v>
      </c>
      <c r="D119" s="394"/>
      <c r="E119" s="394"/>
      <c r="F119" s="394"/>
      <c r="G119" s="476"/>
      <c r="H119" s="392">
        <f t="shared" si="8"/>
        <v>0</v>
      </c>
      <c r="I119" s="394"/>
      <c r="J119" s="394"/>
      <c r="K119" s="394"/>
      <c r="L119" s="477"/>
    </row>
    <row r="120" spans="1:12" ht="24" x14ac:dyDescent="0.25">
      <c r="A120" s="365">
        <v>2264</v>
      </c>
      <c r="B120" s="391" t="s">
        <v>128</v>
      </c>
      <c r="C120" s="392">
        <f t="shared" si="7"/>
        <v>0</v>
      </c>
      <c r="D120" s="394"/>
      <c r="E120" s="394"/>
      <c r="F120" s="394"/>
      <c r="G120" s="476"/>
      <c r="H120" s="392">
        <f t="shared" si="8"/>
        <v>0</v>
      </c>
      <c r="I120" s="394"/>
      <c r="J120" s="394"/>
      <c r="K120" s="394"/>
      <c r="L120" s="477"/>
    </row>
    <row r="121" spans="1:12" x14ac:dyDescent="0.25">
      <c r="A121" s="365">
        <v>2269</v>
      </c>
      <c r="B121" s="391" t="s">
        <v>129</v>
      </c>
      <c r="C121" s="392">
        <f t="shared" si="7"/>
        <v>0</v>
      </c>
      <c r="D121" s="394"/>
      <c r="E121" s="394"/>
      <c r="F121" s="394"/>
      <c r="G121" s="476"/>
      <c r="H121" s="392">
        <f t="shared" si="8"/>
        <v>0</v>
      </c>
      <c r="I121" s="394"/>
      <c r="J121" s="394"/>
      <c r="K121" s="394"/>
      <c r="L121" s="477"/>
    </row>
    <row r="122" spans="1:12" x14ac:dyDescent="0.25">
      <c r="A122" s="478">
        <v>2270</v>
      </c>
      <c r="B122" s="391" t="s">
        <v>130</v>
      </c>
      <c r="C122" s="392">
        <f t="shared" si="7"/>
        <v>336</v>
      </c>
      <c r="D122" s="479">
        <f>SUM(D123:D127)</f>
        <v>336</v>
      </c>
      <c r="E122" s="479">
        <f>SUM(E123:E127)</f>
        <v>0</v>
      </c>
      <c r="F122" s="479">
        <f>SUM(F123:F127)</f>
        <v>0</v>
      </c>
      <c r="G122" s="480">
        <f>SUM(G123:G127)</f>
        <v>0</v>
      </c>
      <c r="H122" s="392">
        <f t="shared" si="8"/>
        <v>336</v>
      </c>
      <c r="I122" s="479">
        <f>SUM(I123:I127)</f>
        <v>336</v>
      </c>
      <c r="J122" s="479">
        <f>SUM(J123:J127)</f>
        <v>0</v>
      </c>
      <c r="K122" s="479">
        <f>SUM(K123:K127)</f>
        <v>0</v>
      </c>
      <c r="L122" s="481">
        <f>SUM(L123:L127)</f>
        <v>0</v>
      </c>
    </row>
    <row r="123" spans="1:12" x14ac:dyDescent="0.25">
      <c r="A123" s="365">
        <v>2272</v>
      </c>
      <c r="B123" s="493" t="s">
        <v>131</v>
      </c>
      <c r="C123" s="392">
        <f t="shared" si="7"/>
        <v>0</v>
      </c>
      <c r="D123" s="394"/>
      <c r="E123" s="394"/>
      <c r="F123" s="394"/>
      <c r="G123" s="476"/>
      <c r="H123" s="392">
        <f t="shared" si="8"/>
        <v>0</v>
      </c>
      <c r="I123" s="394"/>
      <c r="J123" s="394"/>
      <c r="K123" s="394"/>
      <c r="L123" s="477"/>
    </row>
    <row r="124" spans="1:12" ht="24" x14ac:dyDescent="0.25">
      <c r="A124" s="365">
        <v>2274</v>
      </c>
      <c r="B124" s="494" t="s">
        <v>132</v>
      </c>
      <c r="C124" s="392">
        <f t="shared" si="7"/>
        <v>0</v>
      </c>
      <c r="D124" s="394"/>
      <c r="E124" s="394"/>
      <c r="F124" s="394"/>
      <c r="G124" s="476"/>
      <c r="H124" s="392">
        <f t="shared" si="8"/>
        <v>0</v>
      </c>
      <c r="I124" s="394"/>
      <c r="J124" s="394"/>
      <c r="K124" s="394"/>
      <c r="L124" s="477"/>
    </row>
    <row r="125" spans="1:12" ht="24" x14ac:dyDescent="0.25">
      <c r="A125" s="365">
        <v>2275</v>
      </c>
      <c r="B125" s="391" t="s">
        <v>133</v>
      </c>
      <c r="C125" s="392">
        <f t="shared" si="7"/>
        <v>0</v>
      </c>
      <c r="D125" s="394"/>
      <c r="E125" s="394"/>
      <c r="F125" s="394"/>
      <c r="G125" s="476"/>
      <c r="H125" s="392">
        <f t="shared" si="8"/>
        <v>0</v>
      </c>
      <c r="I125" s="394"/>
      <c r="J125" s="394"/>
      <c r="K125" s="394"/>
      <c r="L125" s="477"/>
    </row>
    <row r="126" spans="1:12" ht="36" x14ac:dyDescent="0.25">
      <c r="A126" s="365">
        <v>2276</v>
      </c>
      <c r="B126" s="391" t="s">
        <v>134</v>
      </c>
      <c r="C126" s="392">
        <f t="shared" si="7"/>
        <v>0</v>
      </c>
      <c r="D126" s="394"/>
      <c r="E126" s="394"/>
      <c r="F126" s="394"/>
      <c r="G126" s="476"/>
      <c r="H126" s="392">
        <f t="shared" si="8"/>
        <v>0</v>
      </c>
      <c r="I126" s="394"/>
      <c r="J126" s="394"/>
      <c r="K126" s="394"/>
      <c r="L126" s="477"/>
    </row>
    <row r="127" spans="1:12" ht="24" x14ac:dyDescent="0.25">
      <c r="A127" s="365">
        <v>2279</v>
      </c>
      <c r="B127" s="391" t="s">
        <v>135</v>
      </c>
      <c r="C127" s="392">
        <f t="shared" si="7"/>
        <v>336</v>
      </c>
      <c r="D127" s="394">
        <v>336</v>
      </c>
      <c r="E127" s="394"/>
      <c r="F127" s="394"/>
      <c r="G127" s="476"/>
      <c r="H127" s="392">
        <f t="shared" si="8"/>
        <v>336</v>
      </c>
      <c r="I127" s="394">
        <v>336</v>
      </c>
      <c r="J127" s="394"/>
      <c r="K127" s="394"/>
      <c r="L127" s="477"/>
    </row>
    <row r="128" spans="1:12" ht="24" x14ac:dyDescent="0.25">
      <c r="A128" s="487">
        <v>2280</v>
      </c>
      <c r="B128" s="385" t="s">
        <v>136</v>
      </c>
      <c r="C128" s="386">
        <f t="shared" ref="C128:L128" si="9">SUM(C129)</f>
        <v>0</v>
      </c>
      <c r="D128" s="488">
        <f t="shared" si="9"/>
        <v>0</v>
      </c>
      <c r="E128" s="488">
        <f t="shared" si="9"/>
        <v>0</v>
      </c>
      <c r="F128" s="488">
        <f t="shared" si="9"/>
        <v>0</v>
      </c>
      <c r="G128" s="488">
        <f t="shared" si="9"/>
        <v>0</v>
      </c>
      <c r="H128" s="386">
        <f t="shared" si="9"/>
        <v>0</v>
      </c>
      <c r="I128" s="488">
        <f t="shared" si="9"/>
        <v>0</v>
      </c>
      <c r="J128" s="488">
        <f t="shared" si="9"/>
        <v>0</v>
      </c>
      <c r="K128" s="488">
        <f t="shared" si="9"/>
        <v>0</v>
      </c>
      <c r="L128" s="495">
        <f t="shared" si="9"/>
        <v>0</v>
      </c>
    </row>
    <row r="129" spans="1:12" ht="24" x14ac:dyDescent="0.25">
      <c r="A129" s="365">
        <v>2283</v>
      </c>
      <c r="B129" s="391" t="s">
        <v>137</v>
      </c>
      <c r="C129" s="392">
        <f>SUM(D129:G129)</f>
        <v>0</v>
      </c>
      <c r="D129" s="394"/>
      <c r="E129" s="394"/>
      <c r="F129" s="394"/>
      <c r="G129" s="476"/>
      <c r="H129" s="392">
        <f>SUM(I129:L129)</f>
        <v>0</v>
      </c>
      <c r="I129" s="394"/>
      <c r="J129" s="394"/>
      <c r="K129" s="394"/>
      <c r="L129" s="477"/>
    </row>
    <row r="130" spans="1:12" ht="38.25" customHeight="1" x14ac:dyDescent="0.25">
      <c r="A130" s="377">
        <v>2300</v>
      </c>
      <c r="B130" s="467" t="s">
        <v>138</v>
      </c>
      <c r="C130" s="378">
        <f t="shared" si="7"/>
        <v>240</v>
      </c>
      <c r="D130" s="383">
        <f>SUM(D131,D136,D140,D141,D144,D151,D159,D160,D163)</f>
        <v>240</v>
      </c>
      <c r="E130" s="383">
        <f>SUM(E131,E136,E140,E141,E144,E151,E159,E160,E163)</f>
        <v>0</v>
      </c>
      <c r="F130" s="383">
        <f>SUM(F131,F136,F140,F141,F144,F151,F159,F160,F163)</f>
        <v>0</v>
      </c>
      <c r="G130" s="485">
        <f>SUM(G131,G136,G140,G141,G144,G151,G159,G160,G163)</f>
        <v>0</v>
      </c>
      <c r="H130" s="378">
        <f t="shared" si="8"/>
        <v>240</v>
      </c>
      <c r="I130" s="383">
        <f>SUM(I131,I136,I140,I141,I144,I151,I159,I160,I163)</f>
        <v>240</v>
      </c>
      <c r="J130" s="383">
        <f>SUM(J131,J136,J140,J141,J144,J151,J159,J160,J163)</f>
        <v>0</v>
      </c>
      <c r="K130" s="383">
        <f>SUM(K131,K136,K140,K141,K144,K151,K159,K160,K163)</f>
        <v>0</v>
      </c>
      <c r="L130" s="486">
        <f>SUM(L131,L136,L140,L141,L144,L151,L159,L160,L163)</f>
        <v>0</v>
      </c>
    </row>
    <row r="131" spans="1:12" ht="24" x14ac:dyDescent="0.25">
      <c r="A131" s="487">
        <v>2310</v>
      </c>
      <c r="B131" s="385" t="s">
        <v>139</v>
      </c>
      <c r="C131" s="386">
        <f t="shared" si="7"/>
        <v>240</v>
      </c>
      <c r="D131" s="488">
        <f>SUM(D132:D135)</f>
        <v>240</v>
      </c>
      <c r="E131" s="488">
        <f t="shared" ref="E131:L131" si="10">SUM(E132:E135)</f>
        <v>0</v>
      </c>
      <c r="F131" s="488">
        <f t="shared" si="10"/>
        <v>0</v>
      </c>
      <c r="G131" s="489">
        <f t="shared" si="10"/>
        <v>0</v>
      </c>
      <c r="H131" s="386">
        <f t="shared" si="8"/>
        <v>240</v>
      </c>
      <c r="I131" s="488">
        <f t="shared" si="10"/>
        <v>240</v>
      </c>
      <c r="J131" s="488">
        <f t="shared" si="10"/>
        <v>0</v>
      </c>
      <c r="K131" s="488">
        <f t="shared" si="10"/>
        <v>0</v>
      </c>
      <c r="L131" s="490">
        <f t="shared" si="10"/>
        <v>0</v>
      </c>
    </row>
    <row r="132" spans="1:12" x14ac:dyDescent="0.25">
      <c r="A132" s="365">
        <v>2311</v>
      </c>
      <c r="B132" s="391" t="s">
        <v>140</v>
      </c>
      <c r="C132" s="392">
        <f t="shared" si="7"/>
        <v>0</v>
      </c>
      <c r="D132" s="394"/>
      <c r="E132" s="394"/>
      <c r="F132" s="394"/>
      <c r="G132" s="476"/>
      <c r="H132" s="392">
        <f t="shared" si="8"/>
        <v>0</v>
      </c>
      <c r="I132" s="394"/>
      <c r="J132" s="394"/>
      <c r="K132" s="394"/>
      <c r="L132" s="477"/>
    </row>
    <row r="133" spans="1:12" x14ac:dyDescent="0.25">
      <c r="A133" s="365">
        <v>2312</v>
      </c>
      <c r="B133" s="391" t="s">
        <v>141</v>
      </c>
      <c r="C133" s="392">
        <f t="shared" si="7"/>
        <v>0</v>
      </c>
      <c r="D133" s="394"/>
      <c r="E133" s="394"/>
      <c r="F133" s="394"/>
      <c r="G133" s="476"/>
      <c r="H133" s="392">
        <f t="shared" si="8"/>
        <v>0</v>
      </c>
      <c r="I133" s="394"/>
      <c r="J133" s="394"/>
      <c r="K133" s="394"/>
      <c r="L133" s="477"/>
    </row>
    <row r="134" spans="1:12" x14ac:dyDescent="0.25">
      <c r="A134" s="365">
        <v>2313</v>
      </c>
      <c r="B134" s="391" t="s">
        <v>142</v>
      </c>
      <c r="C134" s="392">
        <f t="shared" si="7"/>
        <v>0</v>
      </c>
      <c r="D134" s="394"/>
      <c r="E134" s="394"/>
      <c r="F134" s="394"/>
      <c r="G134" s="476"/>
      <c r="H134" s="392">
        <f t="shared" si="8"/>
        <v>0</v>
      </c>
      <c r="I134" s="394"/>
      <c r="J134" s="394"/>
      <c r="K134" s="394"/>
      <c r="L134" s="477"/>
    </row>
    <row r="135" spans="1:12" ht="36" customHeight="1" x14ac:dyDescent="0.25">
      <c r="A135" s="365">
        <v>2314</v>
      </c>
      <c r="B135" s="391" t="s">
        <v>143</v>
      </c>
      <c r="C135" s="392">
        <f t="shared" si="7"/>
        <v>240</v>
      </c>
      <c r="D135" s="394">
        <v>240</v>
      </c>
      <c r="E135" s="394"/>
      <c r="F135" s="394"/>
      <c r="G135" s="476"/>
      <c r="H135" s="392">
        <f t="shared" si="8"/>
        <v>240</v>
      </c>
      <c r="I135" s="394">
        <v>240</v>
      </c>
      <c r="J135" s="394"/>
      <c r="K135" s="394"/>
      <c r="L135" s="477"/>
    </row>
    <row r="136" spans="1:12" x14ac:dyDescent="0.25">
      <c r="A136" s="478">
        <v>2320</v>
      </c>
      <c r="B136" s="391" t="s">
        <v>144</v>
      </c>
      <c r="C136" s="392">
        <f t="shared" si="7"/>
        <v>0</v>
      </c>
      <c r="D136" s="479">
        <f>SUM(D137:D139)</f>
        <v>0</v>
      </c>
      <c r="E136" s="479">
        <f>SUM(E137:E139)</f>
        <v>0</v>
      </c>
      <c r="F136" s="479">
        <f>SUM(F137:F139)</f>
        <v>0</v>
      </c>
      <c r="G136" s="480">
        <f>SUM(G137:G139)</f>
        <v>0</v>
      </c>
      <c r="H136" s="392">
        <f t="shared" si="8"/>
        <v>0</v>
      </c>
      <c r="I136" s="479">
        <f>SUM(I137:I139)</f>
        <v>0</v>
      </c>
      <c r="J136" s="479">
        <f>SUM(J137:J139)</f>
        <v>0</v>
      </c>
      <c r="K136" s="479">
        <f>SUM(K137:K139)</f>
        <v>0</v>
      </c>
      <c r="L136" s="481">
        <f>SUM(L137:L139)</f>
        <v>0</v>
      </c>
    </row>
    <row r="137" spans="1:12" x14ac:dyDescent="0.25">
      <c r="A137" s="365">
        <v>2321</v>
      </c>
      <c r="B137" s="391" t="s">
        <v>145</v>
      </c>
      <c r="C137" s="392">
        <f t="shared" si="7"/>
        <v>0</v>
      </c>
      <c r="D137" s="394"/>
      <c r="E137" s="394"/>
      <c r="F137" s="394"/>
      <c r="G137" s="476"/>
      <c r="H137" s="392">
        <f t="shared" si="8"/>
        <v>0</v>
      </c>
      <c r="I137" s="394"/>
      <c r="J137" s="394"/>
      <c r="K137" s="394"/>
      <c r="L137" s="477"/>
    </row>
    <row r="138" spans="1:12" x14ac:dyDescent="0.25">
      <c r="A138" s="365">
        <v>2322</v>
      </c>
      <c r="B138" s="391" t="s">
        <v>146</v>
      </c>
      <c r="C138" s="392">
        <f t="shared" si="7"/>
        <v>0</v>
      </c>
      <c r="D138" s="394"/>
      <c r="E138" s="394"/>
      <c r="F138" s="394"/>
      <c r="G138" s="476"/>
      <c r="H138" s="392">
        <f t="shared" si="8"/>
        <v>0</v>
      </c>
      <c r="I138" s="394"/>
      <c r="J138" s="394"/>
      <c r="K138" s="394"/>
      <c r="L138" s="477"/>
    </row>
    <row r="139" spans="1:12" ht="10.5" customHeight="1" x14ac:dyDescent="0.25">
      <c r="A139" s="365">
        <v>2329</v>
      </c>
      <c r="B139" s="391" t="s">
        <v>147</v>
      </c>
      <c r="C139" s="392">
        <f t="shared" si="7"/>
        <v>0</v>
      </c>
      <c r="D139" s="394"/>
      <c r="E139" s="394"/>
      <c r="F139" s="394"/>
      <c r="G139" s="476"/>
      <c r="H139" s="392">
        <f t="shared" si="8"/>
        <v>0</v>
      </c>
      <c r="I139" s="394"/>
      <c r="J139" s="394"/>
      <c r="K139" s="394"/>
      <c r="L139" s="477"/>
    </row>
    <row r="140" spans="1:12" x14ac:dyDescent="0.25">
      <c r="A140" s="478">
        <v>2330</v>
      </c>
      <c r="B140" s="391" t="s">
        <v>148</v>
      </c>
      <c r="C140" s="392">
        <f t="shared" si="7"/>
        <v>0</v>
      </c>
      <c r="D140" s="394"/>
      <c r="E140" s="394"/>
      <c r="F140" s="394"/>
      <c r="G140" s="476"/>
      <c r="H140" s="392">
        <f t="shared" si="8"/>
        <v>0</v>
      </c>
      <c r="I140" s="394"/>
      <c r="J140" s="394"/>
      <c r="K140" s="394"/>
      <c r="L140" s="477"/>
    </row>
    <row r="141" spans="1:12" ht="48" x14ac:dyDescent="0.25">
      <c r="A141" s="478">
        <v>2340</v>
      </c>
      <c r="B141" s="391" t="s">
        <v>149</v>
      </c>
      <c r="C141" s="392">
        <f t="shared" si="7"/>
        <v>0</v>
      </c>
      <c r="D141" s="479">
        <f>SUM(D142:D143)</f>
        <v>0</v>
      </c>
      <c r="E141" s="479">
        <f>SUM(E142:E143)</f>
        <v>0</v>
      </c>
      <c r="F141" s="479">
        <f>SUM(F142:F143)</f>
        <v>0</v>
      </c>
      <c r="G141" s="480">
        <f>SUM(G142:G143)</f>
        <v>0</v>
      </c>
      <c r="H141" s="392">
        <f t="shared" si="8"/>
        <v>0</v>
      </c>
      <c r="I141" s="479">
        <f>SUM(I142:I143)</f>
        <v>0</v>
      </c>
      <c r="J141" s="479">
        <f>SUM(J142:J143)</f>
        <v>0</v>
      </c>
      <c r="K141" s="479">
        <f>SUM(K142:K143)</f>
        <v>0</v>
      </c>
      <c r="L141" s="481">
        <f>SUM(L142:L143)</f>
        <v>0</v>
      </c>
    </row>
    <row r="142" spans="1:12" x14ac:dyDescent="0.25">
      <c r="A142" s="365">
        <v>2341</v>
      </c>
      <c r="B142" s="391" t="s">
        <v>150</v>
      </c>
      <c r="C142" s="392">
        <f t="shared" si="7"/>
        <v>0</v>
      </c>
      <c r="D142" s="394"/>
      <c r="E142" s="394"/>
      <c r="F142" s="394"/>
      <c r="G142" s="476"/>
      <c r="H142" s="392">
        <f t="shared" si="8"/>
        <v>0</v>
      </c>
      <c r="I142" s="394"/>
      <c r="J142" s="394"/>
      <c r="K142" s="394"/>
      <c r="L142" s="477"/>
    </row>
    <row r="143" spans="1:12" ht="24" x14ac:dyDescent="0.25">
      <c r="A143" s="365">
        <v>2344</v>
      </c>
      <c r="B143" s="391" t="s">
        <v>151</v>
      </c>
      <c r="C143" s="392">
        <f t="shared" si="7"/>
        <v>0</v>
      </c>
      <c r="D143" s="394"/>
      <c r="E143" s="394"/>
      <c r="F143" s="394"/>
      <c r="G143" s="476"/>
      <c r="H143" s="392">
        <f t="shared" si="8"/>
        <v>0</v>
      </c>
      <c r="I143" s="394"/>
      <c r="J143" s="394"/>
      <c r="K143" s="394"/>
      <c r="L143" s="477"/>
    </row>
    <row r="144" spans="1:12" ht="24" x14ac:dyDescent="0.25">
      <c r="A144" s="470">
        <v>2350</v>
      </c>
      <c r="B144" s="432" t="s">
        <v>152</v>
      </c>
      <c r="C144" s="437">
        <f t="shared" si="7"/>
        <v>0</v>
      </c>
      <c r="D144" s="471">
        <f>SUM(D145:D150)</f>
        <v>0</v>
      </c>
      <c r="E144" s="471">
        <f>SUM(E145:E150)</f>
        <v>0</v>
      </c>
      <c r="F144" s="471">
        <f>SUM(F145:F150)</f>
        <v>0</v>
      </c>
      <c r="G144" s="472">
        <f>SUM(G145:G150)</f>
        <v>0</v>
      </c>
      <c r="H144" s="437">
        <f t="shared" si="8"/>
        <v>0</v>
      </c>
      <c r="I144" s="471">
        <f>SUM(I145:I150)</f>
        <v>0</v>
      </c>
      <c r="J144" s="471">
        <f>SUM(J145:J150)</f>
        <v>0</v>
      </c>
      <c r="K144" s="471">
        <f>SUM(K145:K150)</f>
        <v>0</v>
      </c>
      <c r="L144" s="473">
        <f>SUM(L145:L150)</f>
        <v>0</v>
      </c>
    </row>
    <row r="145" spans="1:12" x14ac:dyDescent="0.25">
      <c r="A145" s="359">
        <v>2351</v>
      </c>
      <c r="B145" s="385" t="s">
        <v>153</v>
      </c>
      <c r="C145" s="386">
        <f t="shared" si="7"/>
        <v>0</v>
      </c>
      <c r="D145" s="388"/>
      <c r="E145" s="388"/>
      <c r="F145" s="388"/>
      <c r="G145" s="474"/>
      <c r="H145" s="386">
        <f t="shared" si="8"/>
        <v>0</v>
      </c>
      <c r="I145" s="388"/>
      <c r="J145" s="388"/>
      <c r="K145" s="388"/>
      <c r="L145" s="475"/>
    </row>
    <row r="146" spans="1:12" x14ac:dyDescent="0.25">
      <c r="A146" s="365">
        <v>2352</v>
      </c>
      <c r="B146" s="391" t="s">
        <v>154</v>
      </c>
      <c r="C146" s="392">
        <f t="shared" si="7"/>
        <v>0</v>
      </c>
      <c r="D146" s="394"/>
      <c r="E146" s="394"/>
      <c r="F146" s="394"/>
      <c r="G146" s="476"/>
      <c r="H146" s="392">
        <f t="shared" si="8"/>
        <v>0</v>
      </c>
      <c r="I146" s="394"/>
      <c r="J146" s="394"/>
      <c r="K146" s="394"/>
      <c r="L146" s="477"/>
    </row>
    <row r="147" spans="1:12" ht="24" x14ac:dyDescent="0.25">
      <c r="A147" s="365">
        <v>2353</v>
      </c>
      <c r="B147" s="391" t="s">
        <v>155</v>
      </c>
      <c r="C147" s="392">
        <f t="shared" si="7"/>
        <v>0</v>
      </c>
      <c r="D147" s="394"/>
      <c r="E147" s="394"/>
      <c r="F147" s="394"/>
      <c r="G147" s="476"/>
      <c r="H147" s="392">
        <f t="shared" si="8"/>
        <v>0</v>
      </c>
      <c r="I147" s="394"/>
      <c r="J147" s="394"/>
      <c r="K147" s="394"/>
      <c r="L147" s="477"/>
    </row>
    <row r="148" spans="1:12" ht="24" x14ac:dyDescent="0.25">
      <c r="A148" s="365">
        <v>2354</v>
      </c>
      <c r="B148" s="391" t="s">
        <v>156</v>
      </c>
      <c r="C148" s="392">
        <f t="shared" si="7"/>
        <v>0</v>
      </c>
      <c r="D148" s="394"/>
      <c r="E148" s="394"/>
      <c r="F148" s="394"/>
      <c r="G148" s="476"/>
      <c r="H148" s="392">
        <f t="shared" si="8"/>
        <v>0</v>
      </c>
      <c r="I148" s="394"/>
      <c r="J148" s="394"/>
      <c r="K148" s="394"/>
      <c r="L148" s="477"/>
    </row>
    <row r="149" spans="1:12" ht="24" x14ac:dyDescent="0.25">
      <c r="A149" s="365">
        <v>2355</v>
      </c>
      <c r="B149" s="391" t="s">
        <v>157</v>
      </c>
      <c r="C149" s="392">
        <f t="shared" si="7"/>
        <v>0</v>
      </c>
      <c r="D149" s="394"/>
      <c r="E149" s="394"/>
      <c r="F149" s="394"/>
      <c r="G149" s="476"/>
      <c r="H149" s="392">
        <f t="shared" si="8"/>
        <v>0</v>
      </c>
      <c r="I149" s="394"/>
      <c r="J149" s="394"/>
      <c r="K149" s="394"/>
      <c r="L149" s="477"/>
    </row>
    <row r="150" spans="1:12" ht="24" x14ac:dyDescent="0.25">
      <c r="A150" s="365">
        <v>2359</v>
      </c>
      <c r="B150" s="391" t="s">
        <v>158</v>
      </c>
      <c r="C150" s="392">
        <f t="shared" si="7"/>
        <v>0</v>
      </c>
      <c r="D150" s="394"/>
      <c r="E150" s="394"/>
      <c r="F150" s="394"/>
      <c r="G150" s="476"/>
      <c r="H150" s="392">
        <f t="shared" si="8"/>
        <v>0</v>
      </c>
      <c r="I150" s="394"/>
      <c r="J150" s="394"/>
      <c r="K150" s="394"/>
      <c r="L150" s="477"/>
    </row>
    <row r="151" spans="1:12" ht="24.75" customHeight="1" x14ac:dyDescent="0.25">
      <c r="A151" s="478">
        <v>2360</v>
      </c>
      <c r="B151" s="391" t="s">
        <v>159</v>
      </c>
      <c r="C151" s="392">
        <f t="shared" si="7"/>
        <v>0</v>
      </c>
      <c r="D151" s="479">
        <f>SUM(D152:D158)</f>
        <v>0</v>
      </c>
      <c r="E151" s="479">
        <f>SUM(E152:E158)</f>
        <v>0</v>
      </c>
      <c r="F151" s="479">
        <f>SUM(F152:F158)</f>
        <v>0</v>
      </c>
      <c r="G151" s="480">
        <f>SUM(G152:G158)</f>
        <v>0</v>
      </c>
      <c r="H151" s="392">
        <f t="shared" si="8"/>
        <v>0</v>
      </c>
      <c r="I151" s="479">
        <f>SUM(I152:I158)</f>
        <v>0</v>
      </c>
      <c r="J151" s="479">
        <f>SUM(J152:J158)</f>
        <v>0</v>
      </c>
      <c r="K151" s="479">
        <f>SUM(K152:K158)</f>
        <v>0</v>
      </c>
      <c r="L151" s="481">
        <f>SUM(L152:L158)</f>
        <v>0</v>
      </c>
    </row>
    <row r="152" spans="1:12" x14ac:dyDescent="0.25">
      <c r="A152" s="364">
        <v>2361</v>
      </c>
      <c r="B152" s="391" t="s">
        <v>160</v>
      </c>
      <c r="C152" s="392">
        <f t="shared" si="7"/>
        <v>0</v>
      </c>
      <c r="D152" s="394"/>
      <c r="E152" s="394"/>
      <c r="F152" s="394"/>
      <c r="G152" s="476"/>
      <c r="H152" s="392">
        <f t="shared" si="8"/>
        <v>0</v>
      </c>
      <c r="I152" s="394"/>
      <c r="J152" s="394"/>
      <c r="K152" s="394"/>
      <c r="L152" s="477"/>
    </row>
    <row r="153" spans="1:12" ht="24" x14ac:dyDescent="0.25">
      <c r="A153" s="364">
        <v>2362</v>
      </c>
      <c r="B153" s="391" t="s">
        <v>161</v>
      </c>
      <c r="C153" s="392">
        <f t="shared" si="7"/>
        <v>0</v>
      </c>
      <c r="D153" s="394"/>
      <c r="E153" s="394"/>
      <c r="F153" s="394"/>
      <c r="G153" s="476"/>
      <c r="H153" s="392">
        <f t="shared" si="8"/>
        <v>0</v>
      </c>
      <c r="I153" s="394"/>
      <c r="J153" s="394"/>
      <c r="K153" s="394"/>
      <c r="L153" s="477"/>
    </row>
    <row r="154" spans="1:12" x14ac:dyDescent="0.25">
      <c r="A154" s="364">
        <v>2363</v>
      </c>
      <c r="B154" s="391" t="s">
        <v>162</v>
      </c>
      <c r="C154" s="392">
        <f t="shared" si="7"/>
        <v>0</v>
      </c>
      <c r="D154" s="394"/>
      <c r="E154" s="394"/>
      <c r="F154" s="394"/>
      <c r="G154" s="476"/>
      <c r="H154" s="392">
        <f t="shared" si="8"/>
        <v>0</v>
      </c>
      <c r="I154" s="394"/>
      <c r="J154" s="394"/>
      <c r="K154" s="394"/>
      <c r="L154" s="477"/>
    </row>
    <row r="155" spans="1:12" x14ac:dyDescent="0.25">
      <c r="A155" s="364">
        <v>2364</v>
      </c>
      <c r="B155" s="391" t="s">
        <v>163</v>
      </c>
      <c r="C155" s="392">
        <f t="shared" si="7"/>
        <v>0</v>
      </c>
      <c r="D155" s="394"/>
      <c r="E155" s="394"/>
      <c r="F155" s="394"/>
      <c r="G155" s="476"/>
      <c r="H155" s="392">
        <f t="shared" si="8"/>
        <v>0</v>
      </c>
      <c r="I155" s="394"/>
      <c r="J155" s="394"/>
      <c r="K155" s="394"/>
      <c r="L155" s="477"/>
    </row>
    <row r="156" spans="1:12" ht="12.75" customHeight="1" x14ac:dyDescent="0.25">
      <c r="A156" s="364">
        <v>2365</v>
      </c>
      <c r="B156" s="391" t="s">
        <v>164</v>
      </c>
      <c r="C156" s="392">
        <f t="shared" si="7"/>
        <v>0</v>
      </c>
      <c r="D156" s="394"/>
      <c r="E156" s="394"/>
      <c r="F156" s="394"/>
      <c r="G156" s="476"/>
      <c r="H156" s="392">
        <f t="shared" si="8"/>
        <v>0</v>
      </c>
      <c r="I156" s="394"/>
      <c r="J156" s="394"/>
      <c r="K156" s="394"/>
      <c r="L156" s="477"/>
    </row>
    <row r="157" spans="1:12" ht="36" x14ac:dyDescent="0.25">
      <c r="A157" s="364">
        <v>2366</v>
      </c>
      <c r="B157" s="391" t="s">
        <v>165</v>
      </c>
      <c r="C157" s="392">
        <f t="shared" si="7"/>
        <v>0</v>
      </c>
      <c r="D157" s="394"/>
      <c r="E157" s="394"/>
      <c r="F157" s="394"/>
      <c r="G157" s="476"/>
      <c r="H157" s="392">
        <f t="shared" si="8"/>
        <v>0</v>
      </c>
      <c r="I157" s="394"/>
      <c r="J157" s="394"/>
      <c r="K157" s="394"/>
      <c r="L157" s="477"/>
    </row>
    <row r="158" spans="1:12" ht="48" x14ac:dyDescent="0.25">
      <c r="A158" s="364">
        <v>2369</v>
      </c>
      <c r="B158" s="391" t="s">
        <v>166</v>
      </c>
      <c r="C158" s="392">
        <f t="shared" si="7"/>
        <v>0</v>
      </c>
      <c r="D158" s="394"/>
      <c r="E158" s="394"/>
      <c r="F158" s="394"/>
      <c r="G158" s="476"/>
      <c r="H158" s="392">
        <f t="shared" si="8"/>
        <v>0</v>
      </c>
      <c r="I158" s="394"/>
      <c r="J158" s="394"/>
      <c r="K158" s="394"/>
      <c r="L158" s="477"/>
    </row>
    <row r="159" spans="1:12" x14ac:dyDescent="0.25">
      <c r="A159" s="470">
        <v>2370</v>
      </c>
      <c r="B159" s="432" t="s">
        <v>167</v>
      </c>
      <c r="C159" s="437">
        <f t="shared" si="7"/>
        <v>0</v>
      </c>
      <c r="D159" s="482"/>
      <c r="E159" s="482"/>
      <c r="F159" s="482"/>
      <c r="G159" s="483"/>
      <c r="H159" s="437">
        <f t="shared" si="8"/>
        <v>0</v>
      </c>
      <c r="I159" s="482"/>
      <c r="J159" s="482"/>
      <c r="K159" s="482"/>
      <c r="L159" s="484"/>
    </row>
    <row r="160" spans="1:12" x14ac:dyDescent="0.25">
      <c r="A160" s="470">
        <v>2380</v>
      </c>
      <c r="B160" s="432" t="s">
        <v>168</v>
      </c>
      <c r="C160" s="437">
        <f t="shared" si="7"/>
        <v>0</v>
      </c>
      <c r="D160" s="471">
        <f>SUM(D161:D162)</f>
        <v>0</v>
      </c>
      <c r="E160" s="471">
        <f>SUM(E161:E162)</f>
        <v>0</v>
      </c>
      <c r="F160" s="471">
        <f>SUM(F161:F162)</f>
        <v>0</v>
      </c>
      <c r="G160" s="472">
        <f>SUM(G161:G162)</f>
        <v>0</v>
      </c>
      <c r="H160" s="437">
        <f t="shared" si="8"/>
        <v>0</v>
      </c>
      <c r="I160" s="471">
        <f>SUM(I161:I162)</f>
        <v>0</v>
      </c>
      <c r="J160" s="471">
        <f>SUM(J161:J162)</f>
        <v>0</v>
      </c>
      <c r="K160" s="471">
        <f>SUM(K161:K162)</f>
        <v>0</v>
      </c>
      <c r="L160" s="473">
        <f>SUM(L161:L162)</f>
        <v>0</v>
      </c>
    </row>
    <row r="161" spans="1:12" x14ac:dyDescent="0.25">
      <c r="A161" s="358">
        <v>2381</v>
      </c>
      <c r="B161" s="385" t="s">
        <v>169</v>
      </c>
      <c r="C161" s="386">
        <f t="shared" si="7"/>
        <v>0</v>
      </c>
      <c r="D161" s="388"/>
      <c r="E161" s="388"/>
      <c r="F161" s="388"/>
      <c r="G161" s="474"/>
      <c r="H161" s="386">
        <f t="shared" si="8"/>
        <v>0</v>
      </c>
      <c r="I161" s="388"/>
      <c r="J161" s="388"/>
      <c r="K161" s="388"/>
      <c r="L161" s="475"/>
    </row>
    <row r="162" spans="1:12" ht="24" x14ac:dyDescent="0.25">
      <c r="A162" s="364">
        <v>2389</v>
      </c>
      <c r="B162" s="391" t="s">
        <v>170</v>
      </c>
      <c r="C162" s="392">
        <f t="shared" si="7"/>
        <v>0</v>
      </c>
      <c r="D162" s="394"/>
      <c r="E162" s="394"/>
      <c r="F162" s="394"/>
      <c r="G162" s="476"/>
      <c r="H162" s="392">
        <f t="shared" si="8"/>
        <v>0</v>
      </c>
      <c r="I162" s="394"/>
      <c r="J162" s="394"/>
      <c r="K162" s="394"/>
      <c r="L162" s="477"/>
    </row>
    <row r="163" spans="1:12" x14ac:dyDescent="0.25">
      <c r="A163" s="470">
        <v>2390</v>
      </c>
      <c r="B163" s="432" t="s">
        <v>171</v>
      </c>
      <c r="C163" s="437">
        <f t="shared" si="7"/>
        <v>0</v>
      </c>
      <c r="D163" s="482"/>
      <c r="E163" s="482"/>
      <c r="F163" s="482"/>
      <c r="G163" s="483"/>
      <c r="H163" s="437">
        <f t="shared" si="8"/>
        <v>0</v>
      </c>
      <c r="I163" s="482"/>
      <c r="J163" s="482"/>
      <c r="K163" s="482"/>
      <c r="L163" s="484"/>
    </row>
    <row r="164" spans="1:12" x14ac:dyDescent="0.25">
      <c r="A164" s="377">
        <v>2400</v>
      </c>
      <c r="B164" s="467" t="s">
        <v>172</v>
      </c>
      <c r="C164" s="378">
        <f t="shared" si="7"/>
        <v>0</v>
      </c>
      <c r="D164" s="496"/>
      <c r="E164" s="496"/>
      <c r="F164" s="496"/>
      <c r="G164" s="497"/>
      <c r="H164" s="378">
        <f t="shared" si="8"/>
        <v>0</v>
      </c>
      <c r="I164" s="496"/>
      <c r="J164" s="496"/>
      <c r="K164" s="496"/>
      <c r="L164" s="498"/>
    </row>
    <row r="165" spans="1:12" ht="24" x14ac:dyDescent="0.25">
      <c r="A165" s="377">
        <v>2500</v>
      </c>
      <c r="B165" s="467" t="s">
        <v>173</v>
      </c>
      <c r="C165" s="378">
        <f t="shared" si="7"/>
        <v>0</v>
      </c>
      <c r="D165" s="383">
        <f>SUM(D166,D171)</f>
        <v>0</v>
      </c>
      <c r="E165" s="383">
        <f t="shared" ref="E165:G165" si="11">SUM(E166,E171)</f>
        <v>0</v>
      </c>
      <c r="F165" s="383">
        <f t="shared" si="11"/>
        <v>0</v>
      </c>
      <c r="G165" s="383">
        <f t="shared" si="11"/>
        <v>0</v>
      </c>
      <c r="H165" s="378">
        <f t="shared" si="8"/>
        <v>0</v>
      </c>
      <c r="I165" s="383">
        <f>SUM(I166,I171)</f>
        <v>0</v>
      </c>
      <c r="J165" s="383">
        <f t="shared" ref="J165:L165" si="12">SUM(J166,J171)</f>
        <v>0</v>
      </c>
      <c r="K165" s="383">
        <f t="shared" si="12"/>
        <v>0</v>
      </c>
      <c r="L165" s="469">
        <f t="shared" si="12"/>
        <v>0</v>
      </c>
    </row>
    <row r="166" spans="1:12" ht="16.5" customHeight="1" x14ac:dyDescent="0.25">
      <c r="A166" s="487">
        <v>2510</v>
      </c>
      <c r="B166" s="385" t="s">
        <v>174</v>
      </c>
      <c r="C166" s="386">
        <f t="shared" si="7"/>
        <v>0</v>
      </c>
      <c r="D166" s="488">
        <f>SUM(D167:D170)</f>
        <v>0</v>
      </c>
      <c r="E166" s="488">
        <f t="shared" ref="E166:G166" si="13">SUM(E167:E170)</f>
        <v>0</v>
      </c>
      <c r="F166" s="488">
        <f t="shared" si="13"/>
        <v>0</v>
      </c>
      <c r="G166" s="488">
        <f t="shared" si="13"/>
        <v>0</v>
      </c>
      <c r="H166" s="386">
        <f t="shared" si="8"/>
        <v>0</v>
      </c>
      <c r="I166" s="488">
        <f>SUM(I167:I170)</f>
        <v>0</v>
      </c>
      <c r="J166" s="488">
        <f t="shared" ref="J166:L166" si="14">SUM(J167:J170)</f>
        <v>0</v>
      </c>
      <c r="K166" s="488">
        <f t="shared" si="14"/>
        <v>0</v>
      </c>
      <c r="L166" s="499">
        <f t="shared" si="14"/>
        <v>0</v>
      </c>
    </row>
    <row r="167" spans="1:12" ht="24" x14ac:dyDescent="0.25">
      <c r="A167" s="365">
        <v>2512</v>
      </c>
      <c r="B167" s="391" t="s">
        <v>175</v>
      </c>
      <c r="C167" s="392">
        <f t="shared" si="7"/>
        <v>0</v>
      </c>
      <c r="D167" s="394"/>
      <c r="E167" s="394"/>
      <c r="F167" s="394"/>
      <c r="G167" s="476"/>
      <c r="H167" s="392">
        <f t="shared" si="8"/>
        <v>0</v>
      </c>
      <c r="I167" s="394"/>
      <c r="J167" s="394"/>
      <c r="K167" s="394"/>
      <c r="L167" s="477"/>
    </row>
    <row r="168" spans="1:12" ht="36" x14ac:dyDescent="0.25">
      <c r="A168" s="365">
        <v>2513</v>
      </c>
      <c r="B168" s="391" t="s">
        <v>176</v>
      </c>
      <c r="C168" s="392">
        <f t="shared" si="7"/>
        <v>0</v>
      </c>
      <c r="D168" s="394"/>
      <c r="E168" s="394"/>
      <c r="F168" s="394"/>
      <c r="G168" s="476"/>
      <c r="H168" s="392">
        <f t="shared" si="8"/>
        <v>0</v>
      </c>
      <c r="I168" s="394"/>
      <c r="J168" s="394"/>
      <c r="K168" s="394"/>
      <c r="L168" s="477"/>
    </row>
    <row r="169" spans="1:12" ht="24" x14ac:dyDescent="0.25">
      <c r="A169" s="365">
        <v>2515</v>
      </c>
      <c r="B169" s="391" t="s">
        <v>177</v>
      </c>
      <c r="C169" s="392">
        <f t="shared" si="7"/>
        <v>0</v>
      </c>
      <c r="D169" s="394"/>
      <c r="E169" s="394"/>
      <c r="F169" s="394"/>
      <c r="G169" s="476"/>
      <c r="H169" s="392">
        <f t="shared" si="8"/>
        <v>0</v>
      </c>
      <c r="I169" s="394"/>
      <c r="J169" s="394"/>
      <c r="K169" s="394"/>
      <c r="L169" s="477"/>
    </row>
    <row r="170" spans="1:12" ht="24" x14ac:dyDescent="0.25">
      <c r="A170" s="365">
        <v>2519</v>
      </c>
      <c r="B170" s="391" t="s">
        <v>178</v>
      </c>
      <c r="C170" s="392">
        <f t="shared" si="7"/>
        <v>0</v>
      </c>
      <c r="D170" s="394"/>
      <c r="E170" s="394"/>
      <c r="F170" s="394"/>
      <c r="G170" s="476"/>
      <c r="H170" s="392">
        <f t="shared" si="8"/>
        <v>0</v>
      </c>
      <c r="I170" s="394"/>
      <c r="J170" s="394"/>
      <c r="K170" s="394"/>
      <c r="L170" s="477"/>
    </row>
    <row r="171" spans="1:12" ht="24" x14ac:dyDescent="0.25">
      <c r="A171" s="478">
        <v>2520</v>
      </c>
      <c r="B171" s="391" t="s">
        <v>179</v>
      </c>
      <c r="C171" s="392">
        <f t="shared" si="7"/>
        <v>0</v>
      </c>
      <c r="D171" s="394"/>
      <c r="E171" s="394"/>
      <c r="F171" s="394"/>
      <c r="G171" s="476"/>
      <c r="H171" s="392">
        <f t="shared" si="8"/>
        <v>0</v>
      </c>
      <c r="I171" s="394"/>
      <c r="J171" s="394"/>
      <c r="K171" s="394"/>
      <c r="L171" s="477"/>
    </row>
    <row r="172" spans="1:12" s="500" customFormat="1" ht="36" customHeight="1" x14ac:dyDescent="0.25">
      <c r="A172" s="340">
        <v>2800</v>
      </c>
      <c r="B172" s="385" t="s">
        <v>180</v>
      </c>
      <c r="C172" s="386">
        <f t="shared" si="7"/>
        <v>0</v>
      </c>
      <c r="D172" s="361"/>
      <c r="E172" s="361"/>
      <c r="F172" s="361"/>
      <c r="G172" s="362"/>
      <c r="H172" s="386">
        <f t="shared" si="8"/>
        <v>0</v>
      </c>
      <c r="I172" s="361"/>
      <c r="J172" s="361"/>
      <c r="K172" s="361"/>
      <c r="L172" s="363"/>
    </row>
    <row r="173" spans="1:12" x14ac:dyDescent="0.25">
      <c r="A173" s="462">
        <v>3000</v>
      </c>
      <c r="B173" s="462" t="s">
        <v>181</v>
      </c>
      <c r="C173" s="463">
        <f t="shared" si="7"/>
        <v>0</v>
      </c>
      <c r="D173" s="464">
        <f>SUM(D174,D184)</f>
        <v>0</v>
      </c>
      <c r="E173" s="464">
        <f>SUM(E174,E184)</f>
        <v>0</v>
      </c>
      <c r="F173" s="464">
        <f>SUM(F174,F184)</f>
        <v>0</v>
      </c>
      <c r="G173" s="465">
        <f>SUM(G174,G184)</f>
        <v>0</v>
      </c>
      <c r="H173" s="463">
        <f t="shared" si="8"/>
        <v>0</v>
      </c>
      <c r="I173" s="464">
        <f>SUM(I174,I184)</f>
        <v>0</v>
      </c>
      <c r="J173" s="464">
        <f>SUM(J174,J184)</f>
        <v>0</v>
      </c>
      <c r="K173" s="464">
        <f>SUM(K174,K184)</f>
        <v>0</v>
      </c>
      <c r="L173" s="466">
        <f>SUM(L174,L184)</f>
        <v>0</v>
      </c>
    </row>
    <row r="174" spans="1:12" ht="24" x14ac:dyDescent="0.25">
      <c r="A174" s="377">
        <v>3200</v>
      </c>
      <c r="B174" s="501" t="s">
        <v>182</v>
      </c>
      <c r="C174" s="502">
        <f t="shared" si="7"/>
        <v>0</v>
      </c>
      <c r="D174" s="383">
        <f>SUM(D175,D179)</f>
        <v>0</v>
      </c>
      <c r="E174" s="383">
        <f t="shared" ref="E174:G174" si="15">SUM(E175,E179)</f>
        <v>0</v>
      </c>
      <c r="F174" s="383">
        <f t="shared" si="15"/>
        <v>0</v>
      </c>
      <c r="G174" s="383">
        <f t="shared" si="15"/>
        <v>0</v>
      </c>
      <c r="H174" s="378">
        <f t="shared" si="8"/>
        <v>0</v>
      </c>
      <c r="I174" s="383">
        <f>SUM(I175,I179)</f>
        <v>0</v>
      </c>
      <c r="J174" s="383">
        <f t="shared" ref="J174:L174" si="16">SUM(J175,J179)</f>
        <v>0</v>
      </c>
      <c r="K174" s="383">
        <f t="shared" si="16"/>
        <v>0</v>
      </c>
      <c r="L174" s="469">
        <f t="shared" si="16"/>
        <v>0</v>
      </c>
    </row>
    <row r="175" spans="1:12" ht="36" x14ac:dyDescent="0.25">
      <c r="A175" s="487">
        <v>3260</v>
      </c>
      <c r="B175" s="385" t="s">
        <v>183</v>
      </c>
      <c r="C175" s="386">
        <f t="shared" si="7"/>
        <v>0</v>
      </c>
      <c r="D175" s="488">
        <f>SUM(D176:D178)</f>
        <v>0</v>
      </c>
      <c r="E175" s="488">
        <f>SUM(E176:E178)</f>
        <v>0</v>
      </c>
      <c r="F175" s="488">
        <f>SUM(F176:F178)</f>
        <v>0</v>
      </c>
      <c r="G175" s="489">
        <f>SUM(G176:G178)</f>
        <v>0</v>
      </c>
      <c r="H175" s="386">
        <f t="shared" si="8"/>
        <v>0</v>
      </c>
      <c r="I175" s="488">
        <f>SUM(I176:I178)</f>
        <v>0</v>
      </c>
      <c r="J175" s="488">
        <f>SUM(J176:J178)</f>
        <v>0</v>
      </c>
      <c r="K175" s="488">
        <f>SUM(K176:K178)</f>
        <v>0</v>
      </c>
      <c r="L175" s="490">
        <f>SUM(L176:L178)</f>
        <v>0</v>
      </c>
    </row>
    <row r="176" spans="1:12" ht="24" x14ac:dyDescent="0.25">
      <c r="A176" s="365">
        <v>3261</v>
      </c>
      <c r="B176" s="391" t="s">
        <v>184</v>
      </c>
      <c r="C176" s="392">
        <f>SUM(D176:G176)</f>
        <v>0</v>
      </c>
      <c r="D176" s="394"/>
      <c r="E176" s="394"/>
      <c r="F176" s="394"/>
      <c r="G176" s="476"/>
      <c r="H176" s="392">
        <f>SUM(I176:L176)</f>
        <v>0</v>
      </c>
      <c r="I176" s="394"/>
      <c r="J176" s="394"/>
      <c r="K176" s="394"/>
      <c r="L176" s="477"/>
    </row>
    <row r="177" spans="1:12" ht="36" x14ac:dyDescent="0.25">
      <c r="A177" s="365">
        <v>3262</v>
      </c>
      <c r="B177" s="391" t="s">
        <v>185</v>
      </c>
      <c r="C177" s="392">
        <f>SUM(D177:G177)</f>
        <v>0</v>
      </c>
      <c r="D177" s="394"/>
      <c r="E177" s="394"/>
      <c r="F177" s="394"/>
      <c r="G177" s="476"/>
      <c r="H177" s="392">
        <f>SUM(I177:L177)</f>
        <v>0</v>
      </c>
      <c r="I177" s="394"/>
      <c r="J177" s="394"/>
      <c r="K177" s="394"/>
      <c r="L177" s="477"/>
    </row>
    <row r="178" spans="1:12" ht="24" x14ac:dyDescent="0.25">
      <c r="A178" s="365">
        <v>3263</v>
      </c>
      <c r="B178" s="391" t="s">
        <v>186</v>
      </c>
      <c r="C178" s="392">
        <f>SUM(D178:G178)</f>
        <v>0</v>
      </c>
      <c r="D178" s="394"/>
      <c r="E178" s="394"/>
      <c r="F178" s="394"/>
      <c r="G178" s="476"/>
      <c r="H178" s="392">
        <f>SUM(I178:L178)</f>
        <v>0</v>
      </c>
      <c r="I178" s="394"/>
      <c r="J178" s="394"/>
      <c r="K178" s="394"/>
      <c r="L178" s="477"/>
    </row>
    <row r="179" spans="1:12" ht="84" x14ac:dyDescent="0.25">
      <c r="A179" s="487">
        <v>3290</v>
      </c>
      <c r="B179" s="385" t="s">
        <v>187</v>
      </c>
      <c r="C179" s="503">
        <f t="shared" ref="C179:C183" si="17">SUM(D179:G179)</f>
        <v>0</v>
      </c>
      <c r="D179" s="488">
        <f>SUM(D180:D183)</f>
        <v>0</v>
      </c>
      <c r="E179" s="488">
        <f t="shared" ref="E179:G179" si="18">SUM(E180:E183)</f>
        <v>0</v>
      </c>
      <c r="F179" s="488">
        <f t="shared" si="18"/>
        <v>0</v>
      </c>
      <c r="G179" s="488">
        <f t="shared" si="18"/>
        <v>0</v>
      </c>
      <c r="H179" s="503">
        <f t="shared" ref="H179:H183" si="19">SUM(I179:L179)</f>
        <v>0</v>
      </c>
      <c r="I179" s="488">
        <f>SUM(I180:I183)</f>
        <v>0</v>
      </c>
      <c r="J179" s="488">
        <f t="shared" ref="J179:L179" si="20">SUM(J180:J183)</f>
        <v>0</v>
      </c>
      <c r="K179" s="488">
        <f t="shared" si="20"/>
        <v>0</v>
      </c>
      <c r="L179" s="504">
        <f t="shared" si="20"/>
        <v>0</v>
      </c>
    </row>
    <row r="180" spans="1:12" ht="72" x14ac:dyDescent="0.25">
      <c r="A180" s="365">
        <v>3291</v>
      </c>
      <c r="B180" s="391" t="s">
        <v>188</v>
      </c>
      <c r="C180" s="392">
        <f t="shared" si="17"/>
        <v>0</v>
      </c>
      <c r="D180" s="394"/>
      <c r="E180" s="394"/>
      <c r="F180" s="394"/>
      <c r="G180" s="505"/>
      <c r="H180" s="392">
        <f t="shared" si="19"/>
        <v>0</v>
      </c>
      <c r="I180" s="394"/>
      <c r="J180" s="394"/>
      <c r="K180" s="394"/>
      <c r="L180" s="477"/>
    </row>
    <row r="181" spans="1:12" ht="72" x14ac:dyDescent="0.25">
      <c r="A181" s="365">
        <v>3292</v>
      </c>
      <c r="B181" s="391" t="s">
        <v>189</v>
      </c>
      <c r="C181" s="392">
        <f t="shared" si="17"/>
        <v>0</v>
      </c>
      <c r="D181" s="394"/>
      <c r="E181" s="394"/>
      <c r="F181" s="394"/>
      <c r="G181" s="505"/>
      <c r="H181" s="392">
        <f t="shared" si="19"/>
        <v>0</v>
      </c>
      <c r="I181" s="394"/>
      <c r="J181" s="394"/>
      <c r="K181" s="394"/>
      <c r="L181" s="477"/>
    </row>
    <row r="182" spans="1:12" ht="72" x14ac:dyDescent="0.25">
      <c r="A182" s="365">
        <v>3293</v>
      </c>
      <c r="B182" s="391" t="s">
        <v>190</v>
      </c>
      <c r="C182" s="392">
        <f t="shared" si="17"/>
        <v>0</v>
      </c>
      <c r="D182" s="394"/>
      <c r="E182" s="394"/>
      <c r="F182" s="394"/>
      <c r="G182" s="505"/>
      <c r="H182" s="392">
        <f t="shared" si="19"/>
        <v>0</v>
      </c>
      <c r="I182" s="394"/>
      <c r="J182" s="394"/>
      <c r="K182" s="394"/>
      <c r="L182" s="477"/>
    </row>
    <row r="183" spans="1:12" ht="60" x14ac:dyDescent="0.25">
      <c r="A183" s="506">
        <v>3294</v>
      </c>
      <c r="B183" s="391" t="s">
        <v>191</v>
      </c>
      <c r="C183" s="503">
        <f t="shared" si="17"/>
        <v>0</v>
      </c>
      <c r="D183" s="507"/>
      <c r="E183" s="507"/>
      <c r="F183" s="507"/>
      <c r="G183" s="508"/>
      <c r="H183" s="503">
        <f t="shared" si="19"/>
        <v>0</v>
      </c>
      <c r="I183" s="507"/>
      <c r="J183" s="507"/>
      <c r="K183" s="507"/>
      <c r="L183" s="509"/>
    </row>
    <row r="184" spans="1:12" ht="48" x14ac:dyDescent="0.25">
      <c r="A184" s="510">
        <v>3300</v>
      </c>
      <c r="B184" s="501" t="s">
        <v>192</v>
      </c>
      <c r="C184" s="511">
        <f t="shared" si="7"/>
        <v>0</v>
      </c>
      <c r="D184" s="512">
        <f>SUM(D185:D186)</f>
        <v>0</v>
      </c>
      <c r="E184" s="512">
        <f t="shared" ref="E184:G184" si="21">SUM(E185:E186)</f>
        <v>0</v>
      </c>
      <c r="F184" s="512">
        <f t="shared" si="21"/>
        <v>0</v>
      </c>
      <c r="G184" s="512">
        <f t="shared" si="21"/>
        <v>0</v>
      </c>
      <c r="H184" s="511">
        <f t="shared" si="8"/>
        <v>0</v>
      </c>
      <c r="I184" s="512">
        <f>SUM(I185:I186)</f>
        <v>0</v>
      </c>
      <c r="J184" s="512">
        <f t="shared" ref="J184:L184" si="22">SUM(J185:J186)</f>
        <v>0</v>
      </c>
      <c r="K184" s="512">
        <f t="shared" si="22"/>
        <v>0</v>
      </c>
      <c r="L184" s="469">
        <f t="shared" si="22"/>
        <v>0</v>
      </c>
    </row>
    <row r="185" spans="1:12" ht="48" x14ac:dyDescent="0.25">
      <c r="A185" s="431">
        <v>3310</v>
      </c>
      <c r="B185" s="432" t="s">
        <v>193</v>
      </c>
      <c r="C185" s="513">
        <f t="shared" si="7"/>
        <v>0</v>
      </c>
      <c r="D185" s="482"/>
      <c r="E185" s="482"/>
      <c r="F185" s="482"/>
      <c r="G185" s="483"/>
      <c r="H185" s="513">
        <f t="shared" si="8"/>
        <v>0</v>
      </c>
      <c r="I185" s="482"/>
      <c r="J185" s="482"/>
      <c r="K185" s="482"/>
      <c r="L185" s="484"/>
    </row>
    <row r="186" spans="1:12" ht="48.75" customHeight="1" x14ac:dyDescent="0.25">
      <c r="A186" s="359">
        <v>3320</v>
      </c>
      <c r="B186" s="385" t="s">
        <v>194</v>
      </c>
      <c r="C186" s="386">
        <f t="shared" si="7"/>
        <v>0</v>
      </c>
      <c r="D186" s="388"/>
      <c r="E186" s="388"/>
      <c r="F186" s="388"/>
      <c r="G186" s="474"/>
      <c r="H186" s="386">
        <f t="shared" si="8"/>
        <v>0</v>
      </c>
      <c r="I186" s="388"/>
      <c r="J186" s="388"/>
      <c r="K186" s="388"/>
      <c r="L186" s="475"/>
    </row>
    <row r="187" spans="1:12" x14ac:dyDescent="0.25">
      <c r="A187" s="514">
        <v>4000</v>
      </c>
      <c r="B187" s="462" t="s">
        <v>195</v>
      </c>
      <c r="C187" s="463">
        <f t="shared" si="7"/>
        <v>0</v>
      </c>
      <c r="D187" s="464">
        <f>SUM(D188,D191)</f>
        <v>0</v>
      </c>
      <c r="E187" s="464">
        <f>SUM(E188,E191)</f>
        <v>0</v>
      </c>
      <c r="F187" s="464">
        <f>SUM(F188,F191)</f>
        <v>0</v>
      </c>
      <c r="G187" s="465">
        <f>SUM(G188,G191)</f>
        <v>0</v>
      </c>
      <c r="H187" s="463">
        <f t="shared" si="8"/>
        <v>0</v>
      </c>
      <c r="I187" s="464">
        <f>SUM(I188,I191)</f>
        <v>0</v>
      </c>
      <c r="J187" s="464">
        <f>SUM(J188,J191)</f>
        <v>0</v>
      </c>
      <c r="K187" s="464">
        <f>SUM(K188,K191)</f>
        <v>0</v>
      </c>
      <c r="L187" s="466">
        <f>SUM(L188,L191)</f>
        <v>0</v>
      </c>
    </row>
    <row r="188" spans="1:12" ht="24" x14ac:dyDescent="0.25">
      <c r="A188" s="515">
        <v>4200</v>
      </c>
      <c r="B188" s="467" t="s">
        <v>196</v>
      </c>
      <c r="C188" s="378">
        <f>SUM(D188:G188)</f>
        <v>0</v>
      </c>
      <c r="D188" s="383">
        <f>SUM(D189,D190)</f>
        <v>0</v>
      </c>
      <c r="E188" s="383">
        <f>SUM(E189,E190)</f>
        <v>0</v>
      </c>
      <c r="F188" s="383">
        <f>SUM(F189,F190)</f>
        <v>0</v>
      </c>
      <c r="G188" s="485">
        <f>SUM(G189,G190)</f>
        <v>0</v>
      </c>
      <c r="H188" s="378">
        <f t="shared" si="8"/>
        <v>0</v>
      </c>
      <c r="I188" s="383">
        <f>SUM(I189,I190)</f>
        <v>0</v>
      </c>
      <c r="J188" s="383">
        <f>SUM(J189,J190)</f>
        <v>0</v>
      </c>
      <c r="K188" s="383">
        <f>SUM(K189,K190)</f>
        <v>0</v>
      </c>
      <c r="L188" s="486">
        <f>SUM(L189,L190)</f>
        <v>0</v>
      </c>
    </row>
    <row r="189" spans="1:12" ht="36" x14ac:dyDescent="0.25">
      <c r="A189" s="487">
        <v>4240</v>
      </c>
      <c r="B189" s="385" t="s">
        <v>197</v>
      </c>
      <c r="C189" s="386">
        <f t="shared" ref="C189:C264" si="23">SUM(D189:G189)</f>
        <v>0</v>
      </c>
      <c r="D189" s="388"/>
      <c r="E189" s="388"/>
      <c r="F189" s="388"/>
      <c r="G189" s="474"/>
      <c r="H189" s="386">
        <f t="shared" ref="H189:H263" si="24">SUM(I189:L189)</f>
        <v>0</v>
      </c>
      <c r="I189" s="388"/>
      <c r="J189" s="388"/>
      <c r="K189" s="388"/>
      <c r="L189" s="475"/>
    </row>
    <row r="190" spans="1:12" ht="24" x14ac:dyDescent="0.25">
      <c r="A190" s="478">
        <v>4250</v>
      </c>
      <c r="B190" s="391" t="s">
        <v>198</v>
      </c>
      <c r="C190" s="392">
        <f t="shared" si="23"/>
        <v>0</v>
      </c>
      <c r="D190" s="394"/>
      <c r="E190" s="394"/>
      <c r="F190" s="394"/>
      <c r="G190" s="476"/>
      <c r="H190" s="392">
        <f t="shared" si="24"/>
        <v>0</v>
      </c>
      <c r="I190" s="394"/>
      <c r="J190" s="394"/>
      <c r="K190" s="394"/>
      <c r="L190" s="477"/>
    </row>
    <row r="191" spans="1:12" x14ac:dyDescent="0.25">
      <c r="A191" s="377">
        <v>4300</v>
      </c>
      <c r="B191" s="467" t="s">
        <v>199</v>
      </c>
      <c r="C191" s="378">
        <f t="shared" si="23"/>
        <v>0</v>
      </c>
      <c r="D191" s="383">
        <f>SUM(D192)</f>
        <v>0</v>
      </c>
      <c r="E191" s="383">
        <f>SUM(E192)</f>
        <v>0</v>
      </c>
      <c r="F191" s="383">
        <f>SUM(F192)</f>
        <v>0</v>
      </c>
      <c r="G191" s="485">
        <f>SUM(G192)</f>
        <v>0</v>
      </c>
      <c r="H191" s="378">
        <f t="shared" si="24"/>
        <v>0</v>
      </c>
      <c r="I191" s="383">
        <f>SUM(I192)</f>
        <v>0</v>
      </c>
      <c r="J191" s="383">
        <f>SUM(J192)</f>
        <v>0</v>
      </c>
      <c r="K191" s="383">
        <f>SUM(K192)</f>
        <v>0</v>
      </c>
      <c r="L191" s="486">
        <f>SUM(L192)</f>
        <v>0</v>
      </c>
    </row>
    <row r="192" spans="1:12" ht="24" x14ac:dyDescent="0.25">
      <c r="A192" s="487">
        <v>4310</v>
      </c>
      <c r="B192" s="385" t="s">
        <v>200</v>
      </c>
      <c r="C192" s="386">
        <f>SUM(D192:G192)</f>
        <v>0</v>
      </c>
      <c r="D192" s="488">
        <f>SUM(D193:D193)</f>
        <v>0</v>
      </c>
      <c r="E192" s="488">
        <f>SUM(E193:E193)</f>
        <v>0</v>
      </c>
      <c r="F192" s="488">
        <f>SUM(F193:F193)</f>
        <v>0</v>
      </c>
      <c r="G192" s="489">
        <f>SUM(G193:G193)</f>
        <v>0</v>
      </c>
      <c r="H192" s="386">
        <f t="shared" si="24"/>
        <v>0</v>
      </c>
      <c r="I192" s="488">
        <f>SUM(I193:I193)</f>
        <v>0</v>
      </c>
      <c r="J192" s="488">
        <f>SUM(J193:J193)</f>
        <v>0</v>
      </c>
      <c r="K192" s="488">
        <f>SUM(K193:K193)</f>
        <v>0</v>
      </c>
      <c r="L192" s="490">
        <f>SUM(L193:L193)</f>
        <v>0</v>
      </c>
    </row>
    <row r="193" spans="1:12" ht="36" x14ac:dyDescent="0.25">
      <c r="A193" s="365">
        <v>4311</v>
      </c>
      <c r="B193" s="391" t="s">
        <v>201</v>
      </c>
      <c r="C193" s="392">
        <f t="shared" si="23"/>
        <v>0</v>
      </c>
      <c r="D193" s="394"/>
      <c r="E193" s="394"/>
      <c r="F193" s="394"/>
      <c r="G193" s="476"/>
      <c r="H193" s="392">
        <f t="shared" si="24"/>
        <v>0</v>
      </c>
      <c r="I193" s="394"/>
      <c r="J193" s="394"/>
      <c r="K193" s="394"/>
      <c r="L193" s="477"/>
    </row>
    <row r="194" spans="1:12" s="345" customFormat="1" ht="24" x14ac:dyDescent="0.25">
      <c r="A194" s="516"/>
      <c r="B194" s="340" t="s">
        <v>202</v>
      </c>
      <c r="C194" s="458">
        <f t="shared" si="23"/>
        <v>0</v>
      </c>
      <c r="D194" s="459">
        <f>SUM(D195,D230,D269)</f>
        <v>0</v>
      </c>
      <c r="E194" s="459">
        <f>SUM(E195,E230,E269)</f>
        <v>0</v>
      </c>
      <c r="F194" s="459">
        <f>SUM(F195,F230,F269)</f>
        <v>0</v>
      </c>
      <c r="G194" s="459">
        <f>SUM(G195,G230,G269)</f>
        <v>0</v>
      </c>
      <c r="H194" s="458">
        <f t="shared" si="24"/>
        <v>0</v>
      </c>
      <c r="I194" s="459">
        <f>SUM(I195,I230,I269)</f>
        <v>0</v>
      </c>
      <c r="J194" s="459">
        <f>SUM(J195,J230,J269)</f>
        <v>0</v>
      </c>
      <c r="K194" s="459">
        <f>SUM(K195,K230,K269)</f>
        <v>0</v>
      </c>
      <c r="L194" s="517">
        <f>SUM(L195,L230,L269)</f>
        <v>0</v>
      </c>
    </row>
    <row r="195" spans="1:12" x14ac:dyDescent="0.25">
      <c r="A195" s="462">
        <v>5000</v>
      </c>
      <c r="B195" s="462" t="s">
        <v>203</v>
      </c>
      <c r="C195" s="463">
        <f t="shared" si="23"/>
        <v>0</v>
      </c>
      <c r="D195" s="464">
        <f>D196+D204</f>
        <v>0</v>
      </c>
      <c r="E195" s="464">
        <f>E196+E204</f>
        <v>0</v>
      </c>
      <c r="F195" s="464">
        <f>F196+F204</f>
        <v>0</v>
      </c>
      <c r="G195" s="464">
        <f>G196+G204</f>
        <v>0</v>
      </c>
      <c r="H195" s="463">
        <f t="shared" si="24"/>
        <v>0</v>
      </c>
      <c r="I195" s="464">
        <f>I196+I204</f>
        <v>0</v>
      </c>
      <c r="J195" s="464">
        <f>J196+J204</f>
        <v>0</v>
      </c>
      <c r="K195" s="464">
        <f>K196+K204</f>
        <v>0</v>
      </c>
      <c r="L195" s="518">
        <f>L196+L204</f>
        <v>0</v>
      </c>
    </row>
    <row r="196" spans="1:12" x14ac:dyDescent="0.25">
      <c r="A196" s="377">
        <v>5100</v>
      </c>
      <c r="B196" s="467" t="s">
        <v>204</v>
      </c>
      <c r="C196" s="378">
        <f t="shared" si="23"/>
        <v>0</v>
      </c>
      <c r="D196" s="383">
        <f>D197+D198+D201+D202+D203</f>
        <v>0</v>
      </c>
      <c r="E196" s="383">
        <f>E197+E198+E201+E202+E203</f>
        <v>0</v>
      </c>
      <c r="F196" s="383">
        <f>F197+F198+F201+F202+F203</f>
        <v>0</v>
      </c>
      <c r="G196" s="485">
        <f>G197+G198+G201+G202+G203</f>
        <v>0</v>
      </c>
      <c r="H196" s="378">
        <f t="shared" si="24"/>
        <v>0</v>
      </c>
      <c r="I196" s="383">
        <f>I197+I198+I201+I202+I203</f>
        <v>0</v>
      </c>
      <c r="J196" s="383">
        <f>J197+J198+J201+J202+J203</f>
        <v>0</v>
      </c>
      <c r="K196" s="383">
        <f>K197+K198+K201+K202+K203</f>
        <v>0</v>
      </c>
      <c r="L196" s="486">
        <f>L197+L198+L201+L202+L203</f>
        <v>0</v>
      </c>
    </row>
    <row r="197" spans="1:12" x14ac:dyDescent="0.25">
      <c r="A197" s="487">
        <v>5110</v>
      </c>
      <c r="B197" s="385" t="s">
        <v>205</v>
      </c>
      <c r="C197" s="386">
        <f t="shared" si="23"/>
        <v>0</v>
      </c>
      <c r="D197" s="388"/>
      <c r="E197" s="388"/>
      <c r="F197" s="388"/>
      <c r="G197" s="474"/>
      <c r="H197" s="386">
        <f t="shared" si="24"/>
        <v>0</v>
      </c>
      <c r="I197" s="388"/>
      <c r="J197" s="388"/>
      <c r="K197" s="388"/>
      <c r="L197" s="475"/>
    </row>
    <row r="198" spans="1:12" ht="24" x14ac:dyDescent="0.25">
      <c r="A198" s="478">
        <v>5120</v>
      </c>
      <c r="B198" s="391" t="s">
        <v>206</v>
      </c>
      <c r="C198" s="392">
        <f t="shared" si="23"/>
        <v>0</v>
      </c>
      <c r="D198" s="479">
        <f>D199+D200</f>
        <v>0</v>
      </c>
      <c r="E198" s="479">
        <f>E199+E200</f>
        <v>0</v>
      </c>
      <c r="F198" s="479">
        <f>F199+F200</f>
        <v>0</v>
      </c>
      <c r="G198" s="480">
        <f>G199+G200</f>
        <v>0</v>
      </c>
      <c r="H198" s="392">
        <f t="shared" si="24"/>
        <v>0</v>
      </c>
      <c r="I198" s="479">
        <f>I199+I200</f>
        <v>0</v>
      </c>
      <c r="J198" s="479">
        <f>J199+J200</f>
        <v>0</v>
      </c>
      <c r="K198" s="479">
        <f>K199+K200</f>
        <v>0</v>
      </c>
      <c r="L198" s="481">
        <f>L199+L200</f>
        <v>0</v>
      </c>
    </row>
    <row r="199" spans="1:12" x14ac:dyDescent="0.25">
      <c r="A199" s="365">
        <v>5121</v>
      </c>
      <c r="B199" s="391" t="s">
        <v>207</v>
      </c>
      <c r="C199" s="392">
        <f t="shared" si="23"/>
        <v>0</v>
      </c>
      <c r="D199" s="394"/>
      <c r="E199" s="394"/>
      <c r="F199" s="394"/>
      <c r="G199" s="476"/>
      <c r="H199" s="392">
        <f t="shared" si="24"/>
        <v>0</v>
      </c>
      <c r="I199" s="394"/>
      <c r="J199" s="394"/>
      <c r="K199" s="394"/>
      <c r="L199" s="477"/>
    </row>
    <row r="200" spans="1:12" ht="24" x14ac:dyDescent="0.25">
      <c r="A200" s="365">
        <v>5129</v>
      </c>
      <c r="B200" s="391" t="s">
        <v>208</v>
      </c>
      <c r="C200" s="392">
        <f t="shared" si="23"/>
        <v>0</v>
      </c>
      <c r="D200" s="394"/>
      <c r="E200" s="394"/>
      <c r="F200" s="394"/>
      <c r="G200" s="476"/>
      <c r="H200" s="392">
        <f t="shared" si="24"/>
        <v>0</v>
      </c>
      <c r="I200" s="394"/>
      <c r="J200" s="394"/>
      <c r="K200" s="394"/>
      <c r="L200" s="477"/>
    </row>
    <row r="201" spans="1:12" x14ac:dyDescent="0.25">
      <c r="A201" s="478">
        <v>5130</v>
      </c>
      <c r="B201" s="391" t="s">
        <v>209</v>
      </c>
      <c r="C201" s="392">
        <f t="shared" si="23"/>
        <v>0</v>
      </c>
      <c r="D201" s="394"/>
      <c r="E201" s="394"/>
      <c r="F201" s="394"/>
      <c r="G201" s="476"/>
      <c r="H201" s="392">
        <f t="shared" si="24"/>
        <v>0</v>
      </c>
      <c r="I201" s="394"/>
      <c r="J201" s="394"/>
      <c r="K201" s="394"/>
      <c r="L201" s="477"/>
    </row>
    <row r="202" spans="1:12" x14ac:dyDescent="0.25">
      <c r="A202" s="478">
        <v>5140</v>
      </c>
      <c r="B202" s="391" t="s">
        <v>210</v>
      </c>
      <c r="C202" s="392">
        <f t="shared" si="23"/>
        <v>0</v>
      </c>
      <c r="D202" s="394"/>
      <c r="E202" s="394"/>
      <c r="F202" s="394"/>
      <c r="G202" s="476"/>
      <c r="H202" s="392">
        <f t="shared" si="24"/>
        <v>0</v>
      </c>
      <c r="I202" s="394"/>
      <c r="J202" s="394"/>
      <c r="K202" s="394"/>
      <c r="L202" s="477"/>
    </row>
    <row r="203" spans="1:12" ht="24" x14ac:dyDescent="0.25">
      <c r="A203" s="478">
        <v>5170</v>
      </c>
      <c r="B203" s="391" t="s">
        <v>211</v>
      </c>
      <c r="C203" s="392">
        <f t="shared" si="23"/>
        <v>0</v>
      </c>
      <c r="D203" s="394"/>
      <c r="E203" s="394"/>
      <c r="F203" s="394"/>
      <c r="G203" s="476"/>
      <c r="H203" s="392">
        <f t="shared" si="24"/>
        <v>0</v>
      </c>
      <c r="I203" s="394"/>
      <c r="J203" s="394"/>
      <c r="K203" s="394"/>
      <c r="L203" s="477"/>
    </row>
    <row r="204" spans="1:12" x14ac:dyDescent="0.25">
      <c r="A204" s="377">
        <v>5200</v>
      </c>
      <c r="B204" s="467" t="s">
        <v>212</v>
      </c>
      <c r="C204" s="378">
        <f t="shared" si="23"/>
        <v>0</v>
      </c>
      <c r="D204" s="383">
        <f>D205+D215+D216+D225+D226+D227+D229</f>
        <v>0</v>
      </c>
      <c r="E204" s="383">
        <f>E205+E215+E216+E225+E226+E227+E229</f>
        <v>0</v>
      </c>
      <c r="F204" s="383">
        <f>F205+F215+F216+F225+F226+F227+F229</f>
        <v>0</v>
      </c>
      <c r="G204" s="485">
        <f>G205+G215+G216+G225+G226+G227+G229</f>
        <v>0</v>
      </c>
      <c r="H204" s="378">
        <f t="shared" si="24"/>
        <v>0</v>
      </c>
      <c r="I204" s="383">
        <f>I205+I215+I216+I225+I226+I227+I229</f>
        <v>0</v>
      </c>
      <c r="J204" s="383">
        <f>J205+J215+J216+J225+J226+J227+J229</f>
        <v>0</v>
      </c>
      <c r="K204" s="383">
        <f>K205+K215+K216+K225+K226+K227+K229</f>
        <v>0</v>
      </c>
      <c r="L204" s="486">
        <f>L205+L215+L216+L225+L226+L227+L229</f>
        <v>0</v>
      </c>
    </row>
    <row r="205" spans="1:12" x14ac:dyDescent="0.25">
      <c r="A205" s="470">
        <v>5210</v>
      </c>
      <c r="B205" s="432" t="s">
        <v>213</v>
      </c>
      <c r="C205" s="437">
        <f t="shared" si="23"/>
        <v>0</v>
      </c>
      <c r="D205" s="471">
        <f>SUM(D206:D214)</f>
        <v>0</v>
      </c>
      <c r="E205" s="471">
        <f>SUM(E206:E214)</f>
        <v>0</v>
      </c>
      <c r="F205" s="471">
        <f>SUM(F206:F214)</f>
        <v>0</v>
      </c>
      <c r="G205" s="472">
        <f>SUM(G206:G214)</f>
        <v>0</v>
      </c>
      <c r="H205" s="437">
        <f t="shared" si="24"/>
        <v>0</v>
      </c>
      <c r="I205" s="471">
        <f>SUM(I206:I214)</f>
        <v>0</v>
      </c>
      <c r="J205" s="471">
        <f>SUM(J206:J214)</f>
        <v>0</v>
      </c>
      <c r="K205" s="471">
        <f>SUM(K206:K214)</f>
        <v>0</v>
      </c>
      <c r="L205" s="473">
        <f>SUM(L206:L214)</f>
        <v>0</v>
      </c>
    </row>
    <row r="206" spans="1:12" x14ac:dyDescent="0.25">
      <c r="A206" s="359">
        <v>5211</v>
      </c>
      <c r="B206" s="385" t="s">
        <v>214</v>
      </c>
      <c r="C206" s="386">
        <f t="shared" si="23"/>
        <v>0</v>
      </c>
      <c r="D206" s="388"/>
      <c r="E206" s="388"/>
      <c r="F206" s="388"/>
      <c r="G206" s="474"/>
      <c r="H206" s="386">
        <f t="shared" si="24"/>
        <v>0</v>
      </c>
      <c r="I206" s="388"/>
      <c r="J206" s="388"/>
      <c r="K206" s="388"/>
      <c r="L206" s="475"/>
    </row>
    <row r="207" spans="1:12" x14ac:dyDescent="0.25">
      <c r="A207" s="365">
        <v>5212</v>
      </c>
      <c r="B207" s="391" t="s">
        <v>215</v>
      </c>
      <c r="C207" s="392">
        <f t="shared" si="23"/>
        <v>0</v>
      </c>
      <c r="D207" s="394"/>
      <c r="E207" s="394"/>
      <c r="F207" s="394"/>
      <c r="G207" s="476"/>
      <c r="H207" s="392">
        <f t="shared" si="24"/>
        <v>0</v>
      </c>
      <c r="I207" s="394"/>
      <c r="J207" s="394"/>
      <c r="K207" s="394"/>
      <c r="L207" s="477"/>
    </row>
    <row r="208" spans="1:12" x14ac:dyDescent="0.25">
      <c r="A208" s="365">
        <v>5213</v>
      </c>
      <c r="B208" s="391" t="s">
        <v>216</v>
      </c>
      <c r="C208" s="392">
        <f t="shared" si="23"/>
        <v>0</v>
      </c>
      <c r="D208" s="394"/>
      <c r="E208" s="394"/>
      <c r="F208" s="394"/>
      <c r="G208" s="476"/>
      <c r="H208" s="392">
        <f t="shared" si="24"/>
        <v>0</v>
      </c>
      <c r="I208" s="394"/>
      <c r="J208" s="394"/>
      <c r="K208" s="394"/>
      <c r="L208" s="477"/>
    </row>
    <row r="209" spans="1:12" x14ac:dyDescent="0.25">
      <c r="A209" s="365">
        <v>5214</v>
      </c>
      <c r="B209" s="391" t="s">
        <v>217</v>
      </c>
      <c r="C209" s="392">
        <f t="shared" si="23"/>
        <v>0</v>
      </c>
      <c r="D209" s="394"/>
      <c r="E209" s="394"/>
      <c r="F209" s="394"/>
      <c r="G209" s="476"/>
      <c r="H209" s="392">
        <f t="shared" si="24"/>
        <v>0</v>
      </c>
      <c r="I209" s="394"/>
      <c r="J209" s="394"/>
      <c r="K209" s="394"/>
      <c r="L209" s="477"/>
    </row>
    <row r="210" spans="1:12" x14ac:dyDescent="0.25">
      <c r="A210" s="365">
        <v>5215</v>
      </c>
      <c r="B210" s="391" t="s">
        <v>218</v>
      </c>
      <c r="C210" s="392">
        <f>SUM(D210:G210)</f>
        <v>0</v>
      </c>
      <c r="D210" s="394"/>
      <c r="E210" s="394"/>
      <c r="F210" s="394"/>
      <c r="G210" s="476"/>
      <c r="H210" s="392">
        <f>SUM(I210:L210)</f>
        <v>0</v>
      </c>
      <c r="I210" s="394"/>
      <c r="J210" s="394"/>
      <c r="K210" s="394"/>
      <c r="L210" s="477"/>
    </row>
    <row r="211" spans="1:12" ht="14.25" customHeight="1" x14ac:dyDescent="0.25">
      <c r="A211" s="365">
        <v>5216</v>
      </c>
      <c r="B211" s="391" t="s">
        <v>219</v>
      </c>
      <c r="C211" s="392">
        <f t="shared" si="23"/>
        <v>0</v>
      </c>
      <c r="D211" s="394"/>
      <c r="E211" s="394"/>
      <c r="F211" s="394"/>
      <c r="G211" s="476"/>
      <c r="H211" s="392">
        <f t="shared" si="24"/>
        <v>0</v>
      </c>
      <c r="I211" s="394"/>
      <c r="J211" s="394"/>
      <c r="K211" s="394"/>
      <c r="L211" s="477"/>
    </row>
    <row r="212" spans="1:12" x14ac:dyDescent="0.25">
      <c r="A212" s="365">
        <v>5217</v>
      </c>
      <c r="B212" s="391" t="s">
        <v>220</v>
      </c>
      <c r="C212" s="392">
        <f t="shared" si="23"/>
        <v>0</v>
      </c>
      <c r="D212" s="394"/>
      <c r="E212" s="394"/>
      <c r="F212" s="394"/>
      <c r="G212" s="476"/>
      <c r="H212" s="392">
        <f t="shared" si="24"/>
        <v>0</v>
      </c>
      <c r="I212" s="394"/>
      <c r="J212" s="394"/>
      <c r="K212" s="394"/>
      <c r="L212" s="477"/>
    </row>
    <row r="213" spans="1:12" x14ac:dyDescent="0.25">
      <c r="A213" s="365">
        <v>5218</v>
      </c>
      <c r="B213" s="391" t="s">
        <v>221</v>
      </c>
      <c r="C213" s="392">
        <f t="shared" si="23"/>
        <v>0</v>
      </c>
      <c r="D213" s="394"/>
      <c r="E213" s="394"/>
      <c r="F213" s="394"/>
      <c r="G213" s="476"/>
      <c r="H213" s="392">
        <f t="shared" si="24"/>
        <v>0</v>
      </c>
      <c r="I213" s="394"/>
      <c r="J213" s="394"/>
      <c r="K213" s="394"/>
      <c r="L213" s="477"/>
    </row>
    <row r="214" spans="1:12" x14ac:dyDescent="0.25">
      <c r="A214" s="365">
        <v>5219</v>
      </c>
      <c r="B214" s="391" t="s">
        <v>222</v>
      </c>
      <c r="C214" s="392">
        <f t="shared" si="23"/>
        <v>0</v>
      </c>
      <c r="D214" s="394"/>
      <c r="E214" s="394"/>
      <c r="F214" s="394"/>
      <c r="G214" s="476"/>
      <c r="H214" s="392">
        <f t="shared" si="24"/>
        <v>0</v>
      </c>
      <c r="I214" s="394"/>
      <c r="J214" s="394"/>
      <c r="K214" s="394"/>
      <c r="L214" s="477"/>
    </row>
    <row r="215" spans="1:12" ht="13.5" customHeight="1" x14ac:dyDescent="0.25">
      <c r="A215" s="478">
        <v>5220</v>
      </c>
      <c r="B215" s="391" t="s">
        <v>223</v>
      </c>
      <c r="C215" s="392">
        <f t="shared" si="23"/>
        <v>0</v>
      </c>
      <c r="D215" s="394"/>
      <c r="E215" s="394"/>
      <c r="F215" s="394"/>
      <c r="G215" s="476"/>
      <c r="H215" s="392">
        <f t="shared" si="24"/>
        <v>0</v>
      </c>
      <c r="I215" s="394"/>
      <c r="J215" s="394"/>
      <c r="K215" s="394"/>
      <c r="L215" s="477"/>
    </row>
    <row r="216" spans="1:12" x14ac:dyDescent="0.25">
      <c r="A216" s="478">
        <v>5230</v>
      </c>
      <c r="B216" s="391" t="s">
        <v>224</v>
      </c>
      <c r="C216" s="392">
        <f t="shared" si="23"/>
        <v>0</v>
      </c>
      <c r="D216" s="479">
        <f>SUM(D217:D224)</f>
        <v>0</v>
      </c>
      <c r="E216" s="479">
        <f>SUM(E217:E224)</f>
        <v>0</v>
      </c>
      <c r="F216" s="479">
        <f>SUM(F217:F224)</f>
        <v>0</v>
      </c>
      <c r="G216" s="480">
        <f>SUM(G217:G224)</f>
        <v>0</v>
      </c>
      <c r="H216" s="392">
        <f t="shared" si="24"/>
        <v>0</v>
      </c>
      <c r="I216" s="479">
        <f>SUM(I217:I224)</f>
        <v>0</v>
      </c>
      <c r="J216" s="479">
        <f>SUM(J217:J224)</f>
        <v>0</v>
      </c>
      <c r="K216" s="479">
        <f>SUM(K217:K224)</f>
        <v>0</v>
      </c>
      <c r="L216" s="481">
        <f>SUM(L217:L224)</f>
        <v>0</v>
      </c>
    </row>
    <row r="217" spans="1:12" x14ac:dyDescent="0.25">
      <c r="A217" s="365">
        <v>5231</v>
      </c>
      <c r="B217" s="391" t="s">
        <v>225</v>
      </c>
      <c r="C217" s="392">
        <f t="shared" si="23"/>
        <v>0</v>
      </c>
      <c r="D217" s="394"/>
      <c r="E217" s="394"/>
      <c r="F217" s="394"/>
      <c r="G217" s="476"/>
      <c r="H217" s="392">
        <f t="shared" si="24"/>
        <v>0</v>
      </c>
      <c r="I217" s="394"/>
      <c r="J217" s="394"/>
      <c r="K217" s="394"/>
      <c r="L217" s="477"/>
    </row>
    <row r="218" spans="1:12" x14ac:dyDescent="0.25">
      <c r="A218" s="365">
        <v>5232</v>
      </c>
      <c r="B218" s="391" t="s">
        <v>226</v>
      </c>
      <c r="C218" s="392">
        <f t="shared" si="23"/>
        <v>0</v>
      </c>
      <c r="D218" s="394"/>
      <c r="E218" s="394"/>
      <c r="F218" s="394"/>
      <c r="G218" s="476"/>
      <c r="H218" s="392">
        <f t="shared" si="24"/>
        <v>0</v>
      </c>
      <c r="I218" s="394"/>
      <c r="J218" s="394"/>
      <c r="K218" s="394"/>
      <c r="L218" s="477"/>
    </row>
    <row r="219" spans="1:12" x14ac:dyDescent="0.25">
      <c r="A219" s="365">
        <v>5233</v>
      </c>
      <c r="B219" s="391" t="s">
        <v>227</v>
      </c>
      <c r="C219" s="519">
        <f t="shared" si="23"/>
        <v>0</v>
      </c>
      <c r="D219" s="394"/>
      <c r="E219" s="394"/>
      <c r="F219" s="394"/>
      <c r="G219" s="476"/>
      <c r="H219" s="392">
        <f t="shared" si="24"/>
        <v>0</v>
      </c>
      <c r="I219" s="394"/>
      <c r="J219" s="394"/>
      <c r="K219" s="394"/>
      <c r="L219" s="477"/>
    </row>
    <row r="220" spans="1:12" ht="24" x14ac:dyDescent="0.25">
      <c r="A220" s="365">
        <v>5234</v>
      </c>
      <c r="B220" s="391" t="s">
        <v>228</v>
      </c>
      <c r="C220" s="519">
        <f t="shared" si="23"/>
        <v>0</v>
      </c>
      <c r="D220" s="394"/>
      <c r="E220" s="394"/>
      <c r="F220" s="394"/>
      <c r="G220" s="476"/>
      <c r="H220" s="392">
        <f t="shared" si="24"/>
        <v>0</v>
      </c>
      <c r="I220" s="394"/>
      <c r="J220" s="394"/>
      <c r="K220" s="394"/>
      <c r="L220" s="477"/>
    </row>
    <row r="221" spans="1:12" ht="14.25" customHeight="1" x14ac:dyDescent="0.25">
      <c r="A221" s="365">
        <v>5236</v>
      </c>
      <c r="B221" s="391" t="s">
        <v>229</v>
      </c>
      <c r="C221" s="519">
        <f t="shared" si="23"/>
        <v>0</v>
      </c>
      <c r="D221" s="394"/>
      <c r="E221" s="394"/>
      <c r="F221" s="394"/>
      <c r="G221" s="476"/>
      <c r="H221" s="392">
        <f t="shared" si="24"/>
        <v>0</v>
      </c>
      <c r="I221" s="394"/>
      <c r="J221" s="394"/>
      <c r="K221" s="394"/>
      <c r="L221" s="477"/>
    </row>
    <row r="222" spans="1:12" ht="14.25" customHeight="1" x14ac:dyDescent="0.25">
      <c r="A222" s="365">
        <v>5237</v>
      </c>
      <c r="B222" s="391" t="s">
        <v>230</v>
      </c>
      <c r="C222" s="519">
        <f t="shared" si="23"/>
        <v>0</v>
      </c>
      <c r="D222" s="394"/>
      <c r="E222" s="394"/>
      <c r="F222" s="394"/>
      <c r="G222" s="476"/>
      <c r="H222" s="392">
        <f t="shared" si="24"/>
        <v>0</v>
      </c>
      <c r="I222" s="394"/>
      <c r="J222" s="394"/>
      <c r="K222" s="394"/>
      <c r="L222" s="477"/>
    </row>
    <row r="223" spans="1:12" ht="24" x14ac:dyDescent="0.25">
      <c r="A223" s="365">
        <v>5238</v>
      </c>
      <c r="B223" s="391" t="s">
        <v>231</v>
      </c>
      <c r="C223" s="519">
        <f t="shared" si="23"/>
        <v>0</v>
      </c>
      <c r="D223" s="394"/>
      <c r="E223" s="394"/>
      <c r="F223" s="394"/>
      <c r="G223" s="476"/>
      <c r="H223" s="392">
        <f t="shared" si="24"/>
        <v>0</v>
      </c>
      <c r="I223" s="394"/>
      <c r="J223" s="394"/>
      <c r="K223" s="394"/>
      <c r="L223" s="477"/>
    </row>
    <row r="224" spans="1:12" ht="24" x14ac:dyDescent="0.25">
      <c r="A224" s="365">
        <v>5239</v>
      </c>
      <c r="B224" s="391" t="s">
        <v>232</v>
      </c>
      <c r="C224" s="519">
        <f t="shared" si="23"/>
        <v>0</v>
      </c>
      <c r="D224" s="394"/>
      <c r="E224" s="394"/>
      <c r="F224" s="394"/>
      <c r="G224" s="476"/>
      <c r="H224" s="392">
        <f t="shared" si="24"/>
        <v>0</v>
      </c>
      <c r="I224" s="394"/>
      <c r="J224" s="394"/>
      <c r="K224" s="394"/>
      <c r="L224" s="477"/>
    </row>
    <row r="225" spans="1:12" ht="24" x14ac:dyDescent="0.25">
      <c r="A225" s="478">
        <v>5240</v>
      </c>
      <c r="B225" s="391" t="s">
        <v>233</v>
      </c>
      <c r="C225" s="519">
        <f t="shared" si="23"/>
        <v>0</v>
      </c>
      <c r="D225" s="394"/>
      <c r="E225" s="394"/>
      <c r="F225" s="394"/>
      <c r="G225" s="476"/>
      <c r="H225" s="392">
        <f t="shared" si="24"/>
        <v>0</v>
      </c>
      <c r="I225" s="394"/>
      <c r="J225" s="394"/>
      <c r="K225" s="394"/>
      <c r="L225" s="477"/>
    </row>
    <row r="226" spans="1:12" x14ac:dyDescent="0.25">
      <c r="A226" s="478">
        <v>5250</v>
      </c>
      <c r="B226" s="391" t="s">
        <v>234</v>
      </c>
      <c r="C226" s="519">
        <f t="shared" si="23"/>
        <v>0</v>
      </c>
      <c r="D226" s="394"/>
      <c r="E226" s="394"/>
      <c r="F226" s="394"/>
      <c r="G226" s="476"/>
      <c r="H226" s="392">
        <f t="shared" si="24"/>
        <v>0</v>
      </c>
      <c r="I226" s="394"/>
      <c r="J226" s="394"/>
      <c r="K226" s="394"/>
      <c r="L226" s="477"/>
    </row>
    <row r="227" spans="1:12" x14ac:dyDescent="0.25">
      <c r="A227" s="478">
        <v>5260</v>
      </c>
      <c r="B227" s="391" t="s">
        <v>235</v>
      </c>
      <c r="C227" s="519">
        <f t="shared" si="23"/>
        <v>0</v>
      </c>
      <c r="D227" s="479">
        <f>SUM(D228)</f>
        <v>0</v>
      </c>
      <c r="E227" s="479">
        <f>SUM(E228)</f>
        <v>0</v>
      </c>
      <c r="F227" s="479">
        <f>SUM(F228)</f>
        <v>0</v>
      </c>
      <c r="G227" s="480">
        <f>SUM(G228)</f>
        <v>0</v>
      </c>
      <c r="H227" s="392">
        <f t="shared" si="24"/>
        <v>0</v>
      </c>
      <c r="I227" s="479">
        <f>SUM(I228)</f>
        <v>0</v>
      </c>
      <c r="J227" s="479">
        <f>SUM(J228)</f>
        <v>0</v>
      </c>
      <c r="K227" s="479">
        <f>SUM(K228)</f>
        <v>0</v>
      </c>
      <c r="L227" s="481">
        <f>SUM(L228)</f>
        <v>0</v>
      </c>
    </row>
    <row r="228" spans="1:12" ht="24" x14ac:dyDescent="0.25">
      <c r="A228" s="365">
        <v>5269</v>
      </c>
      <c r="B228" s="391" t="s">
        <v>236</v>
      </c>
      <c r="C228" s="519">
        <f t="shared" si="23"/>
        <v>0</v>
      </c>
      <c r="D228" s="394"/>
      <c r="E228" s="394"/>
      <c r="F228" s="394"/>
      <c r="G228" s="476"/>
      <c r="H228" s="392">
        <f t="shared" si="24"/>
        <v>0</v>
      </c>
      <c r="I228" s="394"/>
      <c r="J228" s="394"/>
      <c r="K228" s="394"/>
      <c r="L228" s="477"/>
    </row>
    <row r="229" spans="1:12" ht="24" x14ac:dyDescent="0.25">
      <c r="A229" s="470">
        <v>5270</v>
      </c>
      <c r="B229" s="432" t="s">
        <v>237</v>
      </c>
      <c r="C229" s="520">
        <f t="shared" si="23"/>
        <v>0</v>
      </c>
      <c r="D229" s="482"/>
      <c r="E229" s="482"/>
      <c r="F229" s="482"/>
      <c r="G229" s="483"/>
      <c r="H229" s="437">
        <f t="shared" si="24"/>
        <v>0</v>
      </c>
      <c r="I229" s="482"/>
      <c r="J229" s="482"/>
      <c r="K229" s="482"/>
      <c r="L229" s="484"/>
    </row>
    <row r="230" spans="1:12" x14ac:dyDescent="0.25">
      <c r="A230" s="462">
        <v>6000</v>
      </c>
      <c r="B230" s="462" t="s">
        <v>238</v>
      </c>
      <c r="C230" s="521">
        <f t="shared" si="23"/>
        <v>0</v>
      </c>
      <c r="D230" s="464">
        <f>D231+D251+D259</f>
        <v>0</v>
      </c>
      <c r="E230" s="464">
        <f>E231+E251+E259</f>
        <v>0</v>
      </c>
      <c r="F230" s="464">
        <f>F231+F251+F259</f>
        <v>0</v>
      </c>
      <c r="G230" s="465">
        <f>G231+G251+G259</f>
        <v>0</v>
      </c>
      <c r="H230" s="463">
        <f t="shared" si="24"/>
        <v>0</v>
      </c>
      <c r="I230" s="464">
        <f>I231+I251+I259</f>
        <v>0</v>
      </c>
      <c r="J230" s="464">
        <f>J231+J251+J259</f>
        <v>0</v>
      </c>
      <c r="K230" s="464">
        <f>K231+K251+K259</f>
        <v>0</v>
      </c>
      <c r="L230" s="466">
        <f>L231+L251+L259</f>
        <v>0</v>
      </c>
    </row>
    <row r="231" spans="1:12" ht="14.25" customHeight="1" x14ac:dyDescent="0.25">
      <c r="A231" s="510">
        <v>6200</v>
      </c>
      <c r="B231" s="501" t="s">
        <v>239</v>
      </c>
      <c r="C231" s="522">
        <f>SUM(D231:G231)</f>
        <v>0</v>
      </c>
      <c r="D231" s="512">
        <f>SUM(D232,D233,D235,D238,D244,D245,D246)</f>
        <v>0</v>
      </c>
      <c r="E231" s="512">
        <f>SUM(E232,E233,E235,E238,E244,E245,E246)</f>
        <v>0</v>
      </c>
      <c r="F231" s="512">
        <f>SUM(F232,F233,F235,F238,F244,F245,F246)</f>
        <v>0</v>
      </c>
      <c r="G231" s="512">
        <f>SUM(G232,G233,G235,G238,G244,G245,G246)</f>
        <v>0</v>
      </c>
      <c r="H231" s="511">
        <f t="shared" si="24"/>
        <v>0</v>
      </c>
      <c r="I231" s="512">
        <f>SUM(I232,I233,I235,I238,I244,I245,I246)</f>
        <v>0</v>
      </c>
      <c r="J231" s="512">
        <f>SUM(J232,J233,J235,J238,J244,J245,J246)</f>
        <v>0</v>
      </c>
      <c r="K231" s="512">
        <f>SUM(K232,K233,K235,K238,K244,K245,K246)</f>
        <v>0</v>
      </c>
      <c r="L231" s="469">
        <f>SUM(L232,L233,L235,L238,L244,L245,L246)</f>
        <v>0</v>
      </c>
    </row>
    <row r="232" spans="1:12" ht="24" x14ac:dyDescent="0.25">
      <c r="A232" s="487">
        <v>6220</v>
      </c>
      <c r="B232" s="385" t="s">
        <v>240</v>
      </c>
      <c r="C232" s="523">
        <f t="shared" si="23"/>
        <v>0</v>
      </c>
      <c r="D232" s="388"/>
      <c r="E232" s="388"/>
      <c r="F232" s="388"/>
      <c r="G232" s="524"/>
      <c r="H232" s="525">
        <f t="shared" si="24"/>
        <v>0</v>
      </c>
      <c r="I232" s="388"/>
      <c r="J232" s="388"/>
      <c r="K232" s="388"/>
      <c r="L232" s="475"/>
    </row>
    <row r="233" spans="1:12" x14ac:dyDescent="0.25">
      <c r="A233" s="478">
        <v>6230</v>
      </c>
      <c r="B233" s="391" t="s">
        <v>241</v>
      </c>
      <c r="C233" s="519">
        <f t="shared" si="23"/>
        <v>0</v>
      </c>
      <c r="D233" s="479">
        <f>SUM(D234)</f>
        <v>0</v>
      </c>
      <c r="E233" s="479">
        <f t="shared" ref="E233:L233" si="25">SUM(E234)</f>
        <v>0</v>
      </c>
      <c r="F233" s="479">
        <f t="shared" si="25"/>
        <v>0</v>
      </c>
      <c r="G233" s="480">
        <f t="shared" si="25"/>
        <v>0</v>
      </c>
      <c r="H233" s="526">
        <f t="shared" si="24"/>
        <v>0</v>
      </c>
      <c r="I233" s="479">
        <f t="shared" si="25"/>
        <v>0</v>
      </c>
      <c r="J233" s="479">
        <f t="shared" si="25"/>
        <v>0</v>
      </c>
      <c r="K233" s="479">
        <f t="shared" si="25"/>
        <v>0</v>
      </c>
      <c r="L233" s="481">
        <f t="shared" si="25"/>
        <v>0</v>
      </c>
    </row>
    <row r="234" spans="1:12" ht="24" x14ac:dyDescent="0.25">
      <c r="A234" s="365">
        <v>6239</v>
      </c>
      <c r="B234" s="385" t="s">
        <v>242</v>
      </c>
      <c r="C234" s="519">
        <f t="shared" si="23"/>
        <v>0</v>
      </c>
      <c r="D234" s="388"/>
      <c r="E234" s="388"/>
      <c r="F234" s="388"/>
      <c r="G234" s="474"/>
      <c r="H234" s="526">
        <f t="shared" si="24"/>
        <v>0</v>
      </c>
      <c r="I234" s="388"/>
      <c r="J234" s="388"/>
      <c r="K234" s="388"/>
      <c r="L234" s="475"/>
    </row>
    <row r="235" spans="1:12" ht="24" x14ac:dyDescent="0.25">
      <c r="A235" s="478">
        <v>6240</v>
      </c>
      <c r="B235" s="391" t="s">
        <v>243</v>
      </c>
      <c r="C235" s="519">
        <f>SUM(D235:G235)</f>
        <v>0</v>
      </c>
      <c r="D235" s="479">
        <f>SUM(D236:D237)</f>
        <v>0</v>
      </c>
      <c r="E235" s="479">
        <f>SUM(E236:E237)</f>
        <v>0</v>
      </c>
      <c r="F235" s="479">
        <f>SUM(F236:F237)</f>
        <v>0</v>
      </c>
      <c r="G235" s="480">
        <f>SUM(G236:G237)</f>
        <v>0</v>
      </c>
      <c r="H235" s="526">
        <f t="shared" si="24"/>
        <v>0</v>
      </c>
      <c r="I235" s="479">
        <f>SUM(I236:I237)</f>
        <v>0</v>
      </c>
      <c r="J235" s="479">
        <f>SUM(J236:J237)</f>
        <v>0</v>
      </c>
      <c r="K235" s="479">
        <f>SUM(K236:K237)</f>
        <v>0</v>
      </c>
      <c r="L235" s="481">
        <f>SUM(L236:L237)</f>
        <v>0</v>
      </c>
    </row>
    <row r="236" spans="1:12" x14ac:dyDescent="0.25">
      <c r="A236" s="365">
        <v>6241</v>
      </c>
      <c r="B236" s="391" t="s">
        <v>244</v>
      </c>
      <c r="C236" s="519">
        <f>SUM(D236:G236)</f>
        <v>0</v>
      </c>
      <c r="D236" s="394"/>
      <c r="E236" s="394"/>
      <c r="F236" s="394"/>
      <c r="G236" s="476"/>
      <c r="H236" s="526">
        <f>SUM(I236:L236)</f>
        <v>0</v>
      </c>
      <c r="I236" s="394"/>
      <c r="J236" s="394"/>
      <c r="K236" s="394"/>
      <c r="L236" s="477"/>
    </row>
    <row r="237" spans="1:12" x14ac:dyDescent="0.25">
      <c r="A237" s="365">
        <v>6242</v>
      </c>
      <c r="B237" s="391" t="s">
        <v>245</v>
      </c>
      <c r="C237" s="519">
        <f>SUM(D237:G237)</f>
        <v>0</v>
      </c>
      <c r="D237" s="394"/>
      <c r="E237" s="394"/>
      <c r="F237" s="394"/>
      <c r="G237" s="476"/>
      <c r="H237" s="526">
        <f t="shared" si="24"/>
        <v>0</v>
      </c>
      <c r="I237" s="394"/>
      <c r="J237" s="394"/>
      <c r="K237" s="394"/>
      <c r="L237" s="477"/>
    </row>
    <row r="238" spans="1:12" ht="25.5" customHeight="1" x14ac:dyDescent="0.25">
      <c r="A238" s="478">
        <v>6250</v>
      </c>
      <c r="B238" s="391" t="s">
        <v>246</v>
      </c>
      <c r="C238" s="519">
        <f>SUM(D238:G238)</f>
        <v>0</v>
      </c>
      <c r="D238" s="479">
        <f>SUM(D239:D243)</f>
        <v>0</v>
      </c>
      <c r="E238" s="479">
        <f>SUM(E239:E243)</f>
        <v>0</v>
      </c>
      <c r="F238" s="479">
        <f>SUM(F239:F243)</f>
        <v>0</v>
      </c>
      <c r="G238" s="480">
        <f>SUM(G239:G243)</f>
        <v>0</v>
      </c>
      <c r="H238" s="526">
        <f t="shared" si="24"/>
        <v>0</v>
      </c>
      <c r="I238" s="479">
        <f>SUM(I239:I243)</f>
        <v>0</v>
      </c>
      <c r="J238" s="479">
        <f>SUM(J239:J243)</f>
        <v>0</v>
      </c>
      <c r="K238" s="479">
        <f>SUM(K239:K243)</f>
        <v>0</v>
      </c>
      <c r="L238" s="481">
        <f>SUM(L239:L243)</f>
        <v>0</v>
      </c>
    </row>
    <row r="239" spans="1:12" ht="14.25" customHeight="1" x14ac:dyDescent="0.25">
      <c r="A239" s="365">
        <v>6252</v>
      </c>
      <c r="B239" s="391" t="s">
        <v>247</v>
      </c>
      <c r="C239" s="519">
        <f>SUM(D239:G239)</f>
        <v>0</v>
      </c>
      <c r="D239" s="394"/>
      <c r="E239" s="394"/>
      <c r="F239" s="394"/>
      <c r="G239" s="476"/>
      <c r="H239" s="526">
        <f t="shared" si="24"/>
        <v>0</v>
      </c>
      <c r="I239" s="394"/>
      <c r="J239" s="394"/>
      <c r="K239" s="394"/>
      <c r="L239" s="477"/>
    </row>
    <row r="240" spans="1:12" ht="14.25" customHeight="1" x14ac:dyDescent="0.25">
      <c r="A240" s="365">
        <v>6253</v>
      </c>
      <c r="B240" s="391" t="s">
        <v>248</v>
      </c>
      <c r="C240" s="519">
        <f t="shared" si="23"/>
        <v>0</v>
      </c>
      <c r="D240" s="394"/>
      <c r="E240" s="394"/>
      <c r="F240" s="394"/>
      <c r="G240" s="476"/>
      <c r="H240" s="526">
        <f t="shared" si="24"/>
        <v>0</v>
      </c>
      <c r="I240" s="394"/>
      <c r="J240" s="394"/>
      <c r="K240" s="394"/>
      <c r="L240" s="477"/>
    </row>
    <row r="241" spans="1:12" ht="24" x14ac:dyDescent="0.25">
      <c r="A241" s="365">
        <v>6254</v>
      </c>
      <c r="B241" s="391" t="s">
        <v>249</v>
      </c>
      <c r="C241" s="519">
        <f t="shared" si="23"/>
        <v>0</v>
      </c>
      <c r="D241" s="394"/>
      <c r="E241" s="394"/>
      <c r="F241" s="394"/>
      <c r="G241" s="476"/>
      <c r="H241" s="526">
        <f t="shared" si="24"/>
        <v>0</v>
      </c>
      <c r="I241" s="394"/>
      <c r="J241" s="394"/>
      <c r="K241" s="394"/>
      <c r="L241" s="477"/>
    </row>
    <row r="242" spans="1:12" ht="24" x14ac:dyDescent="0.25">
      <c r="A242" s="365">
        <v>6255</v>
      </c>
      <c r="B242" s="391" t="s">
        <v>250</v>
      </c>
      <c r="C242" s="519">
        <f t="shared" si="23"/>
        <v>0</v>
      </c>
      <c r="D242" s="394"/>
      <c r="E242" s="394"/>
      <c r="F242" s="394"/>
      <c r="G242" s="476"/>
      <c r="H242" s="526">
        <f t="shared" si="24"/>
        <v>0</v>
      </c>
      <c r="I242" s="394"/>
      <c r="J242" s="394"/>
      <c r="K242" s="394"/>
      <c r="L242" s="477"/>
    </row>
    <row r="243" spans="1:12" x14ac:dyDescent="0.25">
      <c r="A243" s="365">
        <v>6259</v>
      </c>
      <c r="B243" s="391" t="s">
        <v>251</v>
      </c>
      <c r="C243" s="519">
        <f t="shared" si="23"/>
        <v>0</v>
      </c>
      <c r="D243" s="394"/>
      <c r="E243" s="394"/>
      <c r="F243" s="394"/>
      <c r="G243" s="476"/>
      <c r="H243" s="526">
        <f t="shared" si="24"/>
        <v>0</v>
      </c>
      <c r="I243" s="394"/>
      <c r="J243" s="394"/>
      <c r="K243" s="394"/>
      <c r="L243" s="477"/>
    </row>
    <row r="244" spans="1:12" ht="24" x14ac:dyDescent="0.25">
      <c r="A244" s="478">
        <v>6260</v>
      </c>
      <c r="B244" s="391" t="s">
        <v>252</v>
      </c>
      <c r="C244" s="519">
        <f t="shared" si="23"/>
        <v>0</v>
      </c>
      <c r="D244" s="394"/>
      <c r="E244" s="394"/>
      <c r="F244" s="394"/>
      <c r="G244" s="476"/>
      <c r="H244" s="526">
        <f t="shared" si="24"/>
        <v>0</v>
      </c>
      <c r="I244" s="394"/>
      <c r="J244" s="394"/>
      <c r="K244" s="394"/>
      <c r="L244" s="477"/>
    </row>
    <row r="245" spans="1:12" x14ac:dyDescent="0.25">
      <c r="A245" s="478">
        <v>6270</v>
      </c>
      <c r="B245" s="391" t="s">
        <v>253</v>
      </c>
      <c r="C245" s="519">
        <f t="shared" si="23"/>
        <v>0</v>
      </c>
      <c r="D245" s="394"/>
      <c r="E245" s="394"/>
      <c r="F245" s="394"/>
      <c r="G245" s="476"/>
      <c r="H245" s="526">
        <f t="shared" si="24"/>
        <v>0</v>
      </c>
      <c r="I245" s="394"/>
      <c r="J245" s="394"/>
      <c r="K245" s="394"/>
      <c r="L245" s="477"/>
    </row>
    <row r="246" spans="1:12" ht="24" x14ac:dyDescent="0.25">
      <c r="A246" s="487">
        <v>6290</v>
      </c>
      <c r="B246" s="385" t="s">
        <v>254</v>
      </c>
      <c r="C246" s="527">
        <f t="shared" si="23"/>
        <v>0</v>
      </c>
      <c r="D246" s="488">
        <f>SUM(D247:D250)</f>
        <v>0</v>
      </c>
      <c r="E246" s="488">
        <f t="shared" ref="E246:G246" si="26">SUM(E247:E250)</f>
        <v>0</v>
      </c>
      <c r="F246" s="488">
        <f t="shared" si="26"/>
        <v>0</v>
      </c>
      <c r="G246" s="528">
        <f t="shared" si="26"/>
        <v>0</v>
      </c>
      <c r="H246" s="527">
        <f t="shared" si="24"/>
        <v>0</v>
      </c>
      <c r="I246" s="488">
        <f>SUM(I247:I250)</f>
        <v>0</v>
      </c>
      <c r="J246" s="488">
        <f t="shared" ref="J246:L246" si="27">SUM(J247:J250)</f>
        <v>0</v>
      </c>
      <c r="K246" s="488">
        <f t="shared" si="27"/>
        <v>0</v>
      </c>
      <c r="L246" s="504">
        <f t="shared" si="27"/>
        <v>0</v>
      </c>
    </row>
    <row r="247" spans="1:12" x14ac:dyDescent="0.25">
      <c r="A247" s="365">
        <v>6291</v>
      </c>
      <c r="B247" s="391" t="s">
        <v>255</v>
      </c>
      <c r="C247" s="519">
        <f t="shared" si="23"/>
        <v>0</v>
      </c>
      <c r="D247" s="394"/>
      <c r="E247" s="394"/>
      <c r="F247" s="394"/>
      <c r="G247" s="529"/>
      <c r="H247" s="519">
        <f t="shared" si="24"/>
        <v>0</v>
      </c>
      <c r="I247" s="394"/>
      <c r="J247" s="394"/>
      <c r="K247" s="394"/>
      <c r="L247" s="477"/>
    </row>
    <row r="248" spans="1:12" x14ac:dyDescent="0.25">
      <c r="A248" s="365">
        <v>6292</v>
      </c>
      <c r="B248" s="391" t="s">
        <v>256</v>
      </c>
      <c r="C248" s="519">
        <f t="shared" si="23"/>
        <v>0</v>
      </c>
      <c r="D248" s="394"/>
      <c r="E248" s="394"/>
      <c r="F248" s="394"/>
      <c r="G248" s="529"/>
      <c r="H248" s="519">
        <f t="shared" si="24"/>
        <v>0</v>
      </c>
      <c r="I248" s="394"/>
      <c r="J248" s="394"/>
      <c r="K248" s="394"/>
      <c r="L248" s="477"/>
    </row>
    <row r="249" spans="1:12" ht="72" x14ac:dyDescent="0.25">
      <c r="A249" s="365">
        <v>6296</v>
      </c>
      <c r="B249" s="391" t="s">
        <v>257</v>
      </c>
      <c r="C249" s="519">
        <f t="shared" si="23"/>
        <v>0</v>
      </c>
      <c r="D249" s="394"/>
      <c r="E249" s="394"/>
      <c r="F249" s="394"/>
      <c r="G249" s="529"/>
      <c r="H249" s="519">
        <f t="shared" si="24"/>
        <v>0</v>
      </c>
      <c r="I249" s="394"/>
      <c r="J249" s="394"/>
      <c r="K249" s="394"/>
      <c r="L249" s="477"/>
    </row>
    <row r="250" spans="1:12" ht="39.75" customHeight="1" x14ac:dyDescent="0.25">
      <c r="A250" s="365">
        <v>6299</v>
      </c>
      <c r="B250" s="391" t="s">
        <v>258</v>
      </c>
      <c r="C250" s="519">
        <f t="shared" si="23"/>
        <v>0</v>
      </c>
      <c r="D250" s="394"/>
      <c r="E250" s="394"/>
      <c r="F250" s="394"/>
      <c r="G250" s="529"/>
      <c r="H250" s="519">
        <f t="shared" si="24"/>
        <v>0</v>
      </c>
      <c r="I250" s="394"/>
      <c r="J250" s="394"/>
      <c r="K250" s="394"/>
      <c r="L250" s="477"/>
    </row>
    <row r="251" spans="1:12" x14ac:dyDescent="0.25">
      <c r="A251" s="377">
        <v>6300</v>
      </c>
      <c r="B251" s="467" t="s">
        <v>259</v>
      </c>
      <c r="C251" s="502">
        <f t="shared" si="23"/>
        <v>0</v>
      </c>
      <c r="D251" s="383">
        <f>SUM(D252,D257,D258)</f>
        <v>0</v>
      </c>
      <c r="E251" s="383">
        <f t="shared" ref="E251:G251" si="28">SUM(E252,E257,E258)</f>
        <v>0</v>
      </c>
      <c r="F251" s="383">
        <f t="shared" si="28"/>
        <v>0</v>
      </c>
      <c r="G251" s="383">
        <f t="shared" si="28"/>
        <v>0</v>
      </c>
      <c r="H251" s="378">
        <f t="shared" si="24"/>
        <v>0</v>
      </c>
      <c r="I251" s="383">
        <f>SUM(I252,I257,I258)</f>
        <v>0</v>
      </c>
      <c r="J251" s="383">
        <f t="shared" ref="J251:L251" si="29">SUM(J252,J257,J258)</f>
        <v>0</v>
      </c>
      <c r="K251" s="383">
        <f t="shared" si="29"/>
        <v>0</v>
      </c>
      <c r="L251" s="491">
        <f t="shared" si="29"/>
        <v>0</v>
      </c>
    </row>
    <row r="252" spans="1:12" ht="24" x14ac:dyDescent="0.25">
      <c r="A252" s="487">
        <v>6320</v>
      </c>
      <c r="B252" s="385" t="s">
        <v>260</v>
      </c>
      <c r="C252" s="527">
        <f t="shared" si="23"/>
        <v>0</v>
      </c>
      <c r="D252" s="488">
        <f>SUM(D253:D256)</f>
        <v>0</v>
      </c>
      <c r="E252" s="488">
        <f>SUM(E253:E256)</f>
        <v>0</v>
      </c>
      <c r="F252" s="488">
        <f t="shared" ref="F252:G252" si="30">SUM(F253:F256)</f>
        <v>0</v>
      </c>
      <c r="G252" s="530">
        <f t="shared" si="30"/>
        <v>0</v>
      </c>
      <c r="H252" s="527">
        <f t="shared" si="24"/>
        <v>0</v>
      </c>
      <c r="I252" s="488">
        <f>SUM(I253:I256)</f>
        <v>0</v>
      </c>
      <c r="J252" s="488">
        <f t="shared" ref="J252:L252" si="31">SUM(J253:J256)</f>
        <v>0</v>
      </c>
      <c r="K252" s="488">
        <f t="shared" si="31"/>
        <v>0</v>
      </c>
      <c r="L252" s="531">
        <f t="shared" si="31"/>
        <v>0</v>
      </c>
    </row>
    <row r="253" spans="1:12" x14ac:dyDescent="0.25">
      <c r="A253" s="365">
        <v>6322</v>
      </c>
      <c r="B253" s="391" t="s">
        <v>261</v>
      </c>
      <c r="C253" s="519">
        <f t="shared" si="23"/>
        <v>0</v>
      </c>
      <c r="D253" s="394"/>
      <c r="E253" s="394"/>
      <c r="F253" s="394"/>
      <c r="G253" s="529"/>
      <c r="H253" s="519">
        <f t="shared" si="24"/>
        <v>0</v>
      </c>
      <c r="I253" s="394"/>
      <c r="J253" s="394"/>
      <c r="K253" s="394"/>
      <c r="L253" s="477"/>
    </row>
    <row r="254" spans="1:12" ht="24" x14ac:dyDescent="0.25">
      <c r="A254" s="365">
        <v>6323</v>
      </c>
      <c r="B254" s="391" t="s">
        <v>262</v>
      </c>
      <c r="C254" s="519">
        <f t="shared" si="23"/>
        <v>0</v>
      </c>
      <c r="D254" s="394"/>
      <c r="E254" s="394"/>
      <c r="F254" s="394"/>
      <c r="G254" s="529"/>
      <c r="H254" s="519">
        <f t="shared" si="24"/>
        <v>0</v>
      </c>
      <c r="I254" s="394"/>
      <c r="J254" s="394"/>
      <c r="K254" s="394"/>
      <c r="L254" s="477"/>
    </row>
    <row r="255" spans="1:12" ht="24" x14ac:dyDescent="0.25">
      <c r="A255" s="365">
        <v>6324</v>
      </c>
      <c r="B255" s="391" t="s">
        <v>263</v>
      </c>
      <c r="C255" s="519">
        <f t="shared" si="23"/>
        <v>0</v>
      </c>
      <c r="D255" s="394"/>
      <c r="E255" s="394"/>
      <c r="F255" s="394"/>
      <c r="G255" s="529"/>
      <c r="H255" s="519">
        <f t="shared" si="24"/>
        <v>0</v>
      </c>
      <c r="I255" s="394"/>
      <c r="J255" s="394"/>
      <c r="K255" s="394"/>
      <c r="L255" s="477"/>
    </row>
    <row r="256" spans="1:12" x14ac:dyDescent="0.25">
      <c r="A256" s="359">
        <v>6329</v>
      </c>
      <c r="B256" s="385" t="s">
        <v>264</v>
      </c>
      <c r="C256" s="523">
        <f t="shared" si="23"/>
        <v>0</v>
      </c>
      <c r="D256" s="388"/>
      <c r="E256" s="388"/>
      <c r="F256" s="388"/>
      <c r="G256" s="532"/>
      <c r="H256" s="523">
        <f t="shared" si="24"/>
        <v>0</v>
      </c>
      <c r="I256" s="388"/>
      <c r="J256" s="388"/>
      <c r="K256" s="388"/>
      <c r="L256" s="475"/>
    </row>
    <row r="257" spans="1:13" ht="24" x14ac:dyDescent="0.25">
      <c r="A257" s="533">
        <v>6330</v>
      </c>
      <c r="B257" s="534" t="s">
        <v>265</v>
      </c>
      <c r="C257" s="527">
        <f>SUM(D257:G257)</f>
        <v>0</v>
      </c>
      <c r="D257" s="507"/>
      <c r="E257" s="507"/>
      <c r="F257" s="507"/>
      <c r="G257" s="529"/>
      <c r="H257" s="527">
        <f>SUM(I257:L257)</f>
        <v>0</v>
      </c>
      <c r="I257" s="507"/>
      <c r="J257" s="507"/>
      <c r="K257" s="507"/>
      <c r="L257" s="509"/>
    </row>
    <row r="258" spans="1:13" x14ac:dyDescent="0.25">
      <c r="A258" s="478">
        <v>6360</v>
      </c>
      <c r="B258" s="391" t="s">
        <v>266</v>
      </c>
      <c r="C258" s="519">
        <f t="shared" si="23"/>
        <v>0</v>
      </c>
      <c r="D258" s="394"/>
      <c r="E258" s="394"/>
      <c r="F258" s="394"/>
      <c r="G258" s="476"/>
      <c r="H258" s="526">
        <f t="shared" si="24"/>
        <v>0</v>
      </c>
      <c r="I258" s="394"/>
      <c r="J258" s="394"/>
      <c r="K258" s="394"/>
      <c r="L258" s="477"/>
    </row>
    <row r="259" spans="1:13" ht="36" x14ac:dyDescent="0.25">
      <c r="A259" s="377">
        <v>6400</v>
      </c>
      <c r="B259" s="467" t="s">
        <v>267</v>
      </c>
      <c r="C259" s="502">
        <f>SUM(D259:G259)</f>
        <v>0</v>
      </c>
      <c r="D259" s="383">
        <f>SUM(D260,D264)</f>
        <v>0</v>
      </c>
      <c r="E259" s="383">
        <f t="shared" ref="E259:G259" si="32">SUM(E260,E264)</f>
        <v>0</v>
      </c>
      <c r="F259" s="383">
        <f t="shared" si="32"/>
        <v>0</v>
      </c>
      <c r="G259" s="383">
        <f t="shared" si="32"/>
        <v>0</v>
      </c>
      <c r="H259" s="378">
        <f>SUM(I259:L259)</f>
        <v>0</v>
      </c>
      <c r="I259" s="383">
        <f>SUM(I260,I264)</f>
        <v>0</v>
      </c>
      <c r="J259" s="383">
        <f t="shared" ref="J259:L259" si="33">SUM(J260,J264)</f>
        <v>0</v>
      </c>
      <c r="K259" s="383">
        <f t="shared" si="33"/>
        <v>0</v>
      </c>
      <c r="L259" s="491">
        <f t="shared" si="33"/>
        <v>0</v>
      </c>
    </row>
    <row r="260" spans="1:13" ht="24" x14ac:dyDescent="0.25">
      <c r="A260" s="487">
        <v>6410</v>
      </c>
      <c r="B260" s="385" t="s">
        <v>268</v>
      </c>
      <c r="C260" s="523">
        <f t="shared" si="23"/>
        <v>0</v>
      </c>
      <c r="D260" s="488">
        <f>SUM(D261:D263)</f>
        <v>0</v>
      </c>
      <c r="E260" s="488">
        <f t="shared" ref="E260:G260" si="34">SUM(E261:E263)</f>
        <v>0</v>
      </c>
      <c r="F260" s="488">
        <f t="shared" si="34"/>
        <v>0</v>
      </c>
      <c r="G260" s="535">
        <f t="shared" si="34"/>
        <v>0</v>
      </c>
      <c r="H260" s="523">
        <f t="shared" si="24"/>
        <v>0</v>
      </c>
      <c r="I260" s="488">
        <f>SUM(I261:I263)</f>
        <v>0</v>
      </c>
      <c r="J260" s="488">
        <f t="shared" ref="J260:L260" si="35">SUM(J261:J263)</f>
        <v>0</v>
      </c>
      <c r="K260" s="488">
        <f t="shared" si="35"/>
        <v>0</v>
      </c>
      <c r="L260" s="499">
        <f t="shared" si="35"/>
        <v>0</v>
      </c>
    </row>
    <row r="261" spans="1:13" x14ac:dyDescent="0.25">
      <c r="A261" s="365">
        <v>6411</v>
      </c>
      <c r="B261" s="493" t="s">
        <v>269</v>
      </c>
      <c r="C261" s="519">
        <f t="shared" si="23"/>
        <v>0</v>
      </c>
      <c r="D261" s="394"/>
      <c r="E261" s="394"/>
      <c r="F261" s="394"/>
      <c r="G261" s="476"/>
      <c r="H261" s="526">
        <f t="shared" si="24"/>
        <v>0</v>
      </c>
      <c r="I261" s="394"/>
      <c r="J261" s="394"/>
      <c r="K261" s="394"/>
      <c r="L261" s="477"/>
    </row>
    <row r="262" spans="1:13" ht="36" x14ac:dyDescent="0.25">
      <c r="A262" s="365">
        <v>6412</v>
      </c>
      <c r="B262" s="391" t="s">
        <v>270</v>
      </c>
      <c r="C262" s="519">
        <f t="shared" si="23"/>
        <v>0</v>
      </c>
      <c r="D262" s="394"/>
      <c r="E262" s="394"/>
      <c r="F262" s="394"/>
      <c r="G262" s="476"/>
      <c r="H262" s="526">
        <f t="shared" si="24"/>
        <v>0</v>
      </c>
      <c r="I262" s="394"/>
      <c r="J262" s="394"/>
      <c r="K262" s="394"/>
      <c r="L262" s="477"/>
    </row>
    <row r="263" spans="1:13" ht="36" x14ac:dyDescent="0.25">
      <c r="A263" s="365">
        <v>6419</v>
      </c>
      <c r="B263" s="391" t="s">
        <v>271</v>
      </c>
      <c r="C263" s="519">
        <f t="shared" si="23"/>
        <v>0</v>
      </c>
      <c r="D263" s="394"/>
      <c r="E263" s="394"/>
      <c r="F263" s="394"/>
      <c r="G263" s="476"/>
      <c r="H263" s="526">
        <f t="shared" si="24"/>
        <v>0</v>
      </c>
      <c r="I263" s="394"/>
      <c r="J263" s="394"/>
      <c r="K263" s="394"/>
      <c r="L263" s="477"/>
    </row>
    <row r="264" spans="1:13" ht="36" x14ac:dyDescent="0.25">
      <c r="A264" s="478">
        <v>6420</v>
      </c>
      <c r="B264" s="391" t="s">
        <v>272</v>
      </c>
      <c r="C264" s="519">
        <f t="shared" si="23"/>
        <v>0</v>
      </c>
      <c r="D264" s="479">
        <f>SUM(D265:D268)</f>
        <v>0</v>
      </c>
      <c r="E264" s="479">
        <f>SUM(E265:E268)</f>
        <v>0</v>
      </c>
      <c r="F264" s="479">
        <f>SUM(F265:F268)</f>
        <v>0</v>
      </c>
      <c r="G264" s="536">
        <f>SUM(G265:G268)</f>
        <v>0</v>
      </c>
      <c r="H264" s="519">
        <f>SUM(I264:L264)</f>
        <v>0</v>
      </c>
      <c r="I264" s="479">
        <f>SUM(I265:I268)</f>
        <v>0</v>
      </c>
      <c r="J264" s="479">
        <f>SUM(J265:J268)</f>
        <v>0</v>
      </c>
      <c r="K264" s="479">
        <f>SUM(K265:K268)</f>
        <v>0</v>
      </c>
      <c r="L264" s="495">
        <f>SUM(L265:L268)</f>
        <v>0</v>
      </c>
    </row>
    <row r="265" spans="1:13" x14ac:dyDescent="0.25">
      <c r="A265" s="365">
        <v>6421</v>
      </c>
      <c r="B265" s="391" t="s">
        <v>273</v>
      </c>
      <c r="C265" s="519">
        <f t="shared" ref="C265:C285" si="36">SUM(D265:G265)</f>
        <v>0</v>
      </c>
      <c r="D265" s="394"/>
      <c r="E265" s="394"/>
      <c r="F265" s="394"/>
      <c r="G265" s="476"/>
      <c r="H265" s="526">
        <f t="shared" ref="H265:H285" si="37">SUM(I265:L265)</f>
        <v>0</v>
      </c>
      <c r="I265" s="394"/>
      <c r="J265" s="394"/>
      <c r="K265" s="394"/>
      <c r="L265" s="477"/>
    </row>
    <row r="266" spans="1:13" x14ac:dyDescent="0.25">
      <c r="A266" s="365">
        <v>6422</v>
      </c>
      <c r="B266" s="391" t="s">
        <v>274</v>
      </c>
      <c r="C266" s="519">
        <f t="shared" si="36"/>
        <v>0</v>
      </c>
      <c r="D266" s="394"/>
      <c r="E266" s="394"/>
      <c r="F266" s="394"/>
      <c r="G266" s="476"/>
      <c r="H266" s="526">
        <f t="shared" si="37"/>
        <v>0</v>
      </c>
      <c r="I266" s="394"/>
      <c r="J266" s="394"/>
      <c r="K266" s="394"/>
      <c r="L266" s="477"/>
    </row>
    <row r="267" spans="1:13" ht="13.5" customHeight="1" x14ac:dyDescent="0.25">
      <c r="A267" s="365">
        <v>6423</v>
      </c>
      <c r="B267" s="391" t="s">
        <v>275</v>
      </c>
      <c r="C267" s="519">
        <f>SUM(D267:G267)</f>
        <v>0</v>
      </c>
      <c r="D267" s="394"/>
      <c r="E267" s="394"/>
      <c r="F267" s="394"/>
      <c r="G267" s="476"/>
      <c r="H267" s="526">
        <f>SUM(I267:L267)</f>
        <v>0</v>
      </c>
      <c r="I267" s="394"/>
      <c r="J267" s="394"/>
      <c r="K267" s="394"/>
      <c r="L267" s="477"/>
    </row>
    <row r="268" spans="1:13" ht="36" x14ac:dyDescent="0.25">
      <c r="A268" s="365">
        <v>6424</v>
      </c>
      <c r="B268" s="391" t="s">
        <v>276</v>
      </c>
      <c r="C268" s="519">
        <f>SUM(D268:G268)</f>
        <v>0</v>
      </c>
      <c r="D268" s="394"/>
      <c r="E268" s="394"/>
      <c r="F268" s="394"/>
      <c r="G268" s="476"/>
      <c r="H268" s="526">
        <f>SUM(I268:L268)</f>
        <v>0</v>
      </c>
      <c r="I268" s="394"/>
      <c r="J268" s="394"/>
      <c r="K268" s="394"/>
      <c r="L268" s="477"/>
      <c r="M268" s="537"/>
    </row>
    <row r="269" spans="1:13" ht="36" x14ac:dyDescent="0.25">
      <c r="A269" s="538">
        <v>7000</v>
      </c>
      <c r="B269" s="538" t="s">
        <v>277</v>
      </c>
      <c r="C269" s="539">
        <f t="shared" si="36"/>
        <v>0</v>
      </c>
      <c r="D269" s="540">
        <f>SUM(D270,D281)</f>
        <v>0</v>
      </c>
      <c r="E269" s="540">
        <f>SUM(E270,E281)</f>
        <v>0</v>
      </c>
      <c r="F269" s="540">
        <f>SUM(F270,F281)</f>
        <v>0</v>
      </c>
      <c r="G269" s="540">
        <f>SUM(G270,G281)</f>
        <v>0</v>
      </c>
      <c r="H269" s="541">
        <f t="shared" si="37"/>
        <v>0</v>
      </c>
      <c r="I269" s="540">
        <f>SUM(I270,I281)</f>
        <v>0</v>
      </c>
      <c r="J269" s="540">
        <f>SUM(J270,J281)</f>
        <v>0</v>
      </c>
      <c r="K269" s="540">
        <f>SUM(K270,K281)</f>
        <v>0</v>
      </c>
      <c r="L269" s="542">
        <f>SUM(L270,L281)</f>
        <v>0</v>
      </c>
    </row>
    <row r="270" spans="1:13" ht="24" x14ac:dyDescent="0.25">
      <c r="A270" s="377">
        <v>7200</v>
      </c>
      <c r="B270" s="467" t="s">
        <v>278</v>
      </c>
      <c r="C270" s="502">
        <f t="shared" si="36"/>
        <v>0</v>
      </c>
      <c r="D270" s="383">
        <f>SUM(D271,D272,D275,D276,D280)</f>
        <v>0</v>
      </c>
      <c r="E270" s="383">
        <f>SUM(E271,E272,E275,E276,E280)</f>
        <v>0</v>
      </c>
      <c r="F270" s="383">
        <f>SUM(F271,F272,F275,F276,F280)</f>
        <v>0</v>
      </c>
      <c r="G270" s="383">
        <f>SUM(G271,G272,G275,G276,G280)</f>
        <v>0</v>
      </c>
      <c r="H270" s="378">
        <f t="shared" si="37"/>
        <v>0</v>
      </c>
      <c r="I270" s="383">
        <f>SUM(I271,I272,I275,I276,I280)</f>
        <v>0</v>
      </c>
      <c r="J270" s="383">
        <f>SUM(J271,J272,J275,J276,J280)</f>
        <v>0</v>
      </c>
      <c r="K270" s="383">
        <f>SUM(K271,K272,K275,K276,K280)</f>
        <v>0</v>
      </c>
      <c r="L270" s="469">
        <f>SUM(L271,L272,L275,L276,L280)</f>
        <v>0</v>
      </c>
    </row>
    <row r="271" spans="1:13" ht="24" x14ac:dyDescent="0.25">
      <c r="A271" s="487">
        <v>7210</v>
      </c>
      <c r="B271" s="385" t="s">
        <v>279</v>
      </c>
      <c r="C271" s="523">
        <f t="shared" si="36"/>
        <v>0</v>
      </c>
      <c r="D271" s="388"/>
      <c r="E271" s="388"/>
      <c r="F271" s="388"/>
      <c r="G271" s="474"/>
      <c r="H271" s="386">
        <f t="shared" si="37"/>
        <v>0</v>
      </c>
      <c r="I271" s="388"/>
      <c r="J271" s="388"/>
      <c r="K271" s="388"/>
      <c r="L271" s="475"/>
    </row>
    <row r="272" spans="1:13" s="537" customFormat="1" ht="36" x14ac:dyDescent="0.25">
      <c r="A272" s="478">
        <v>7220</v>
      </c>
      <c r="B272" s="391" t="s">
        <v>280</v>
      </c>
      <c r="C272" s="519">
        <f>SUM(D272:G272)</f>
        <v>0</v>
      </c>
      <c r="D272" s="479">
        <f>SUM(D273:D274)</f>
        <v>0</v>
      </c>
      <c r="E272" s="479">
        <f>SUM(E273:E274)</f>
        <v>0</v>
      </c>
      <c r="F272" s="479">
        <f>SUM(F273:F274)</f>
        <v>0</v>
      </c>
      <c r="G272" s="479">
        <f>SUM(G273:G274)</f>
        <v>0</v>
      </c>
      <c r="H272" s="392">
        <f>SUM(I272:L272)</f>
        <v>0</v>
      </c>
      <c r="I272" s="479">
        <f>SUM(I273:I274)</f>
        <v>0</v>
      </c>
      <c r="J272" s="479">
        <f>SUM(J273:J274)</f>
        <v>0</v>
      </c>
      <c r="K272" s="479">
        <f>SUM(K273:K274)</f>
        <v>0</v>
      </c>
      <c r="L272" s="481">
        <f>SUM(L273:L274)</f>
        <v>0</v>
      </c>
    </row>
    <row r="273" spans="1:12" s="537" customFormat="1" ht="36" x14ac:dyDescent="0.25">
      <c r="A273" s="365">
        <v>7221</v>
      </c>
      <c r="B273" s="391" t="s">
        <v>281</v>
      </c>
      <c r="C273" s="519">
        <f t="shared" si="36"/>
        <v>0</v>
      </c>
      <c r="D273" s="394"/>
      <c r="E273" s="394"/>
      <c r="F273" s="394"/>
      <c r="G273" s="476"/>
      <c r="H273" s="392">
        <f t="shared" si="37"/>
        <v>0</v>
      </c>
      <c r="I273" s="394"/>
      <c r="J273" s="394"/>
      <c r="K273" s="394"/>
      <c r="L273" s="477"/>
    </row>
    <row r="274" spans="1:12" s="537" customFormat="1" ht="36" x14ac:dyDescent="0.25">
      <c r="A274" s="365">
        <v>7222</v>
      </c>
      <c r="B274" s="391" t="s">
        <v>282</v>
      </c>
      <c r="C274" s="519">
        <f t="shared" si="36"/>
        <v>0</v>
      </c>
      <c r="D274" s="394"/>
      <c r="E274" s="394"/>
      <c r="F274" s="394"/>
      <c r="G274" s="476"/>
      <c r="H274" s="392">
        <f t="shared" si="37"/>
        <v>0</v>
      </c>
      <c r="I274" s="394"/>
      <c r="J274" s="394"/>
      <c r="K274" s="394"/>
      <c r="L274" s="477"/>
    </row>
    <row r="275" spans="1:12" ht="24" x14ac:dyDescent="0.25">
      <c r="A275" s="478">
        <v>7230</v>
      </c>
      <c r="B275" s="391" t="s">
        <v>283</v>
      </c>
      <c r="C275" s="519">
        <f t="shared" si="36"/>
        <v>0</v>
      </c>
      <c r="D275" s="394"/>
      <c r="E275" s="394"/>
      <c r="F275" s="394"/>
      <c r="G275" s="476"/>
      <c r="H275" s="392">
        <f t="shared" si="37"/>
        <v>0</v>
      </c>
      <c r="I275" s="394"/>
      <c r="J275" s="394"/>
      <c r="K275" s="394"/>
      <c r="L275" s="477"/>
    </row>
    <row r="276" spans="1:12" ht="24" x14ac:dyDescent="0.25">
      <c r="A276" s="478">
        <v>7240</v>
      </c>
      <c r="B276" s="391" t="s">
        <v>284</v>
      </c>
      <c r="C276" s="519">
        <f t="shared" si="36"/>
        <v>0</v>
      </c>
      <c r="D276" s="479">
        <f>SUM(D277:D279)</f>
        <v>0</v>
      </c>
      <c r="E276" s="479">
        <f t="shared" ref="E276:G276" si="38">SUM(E277:E279)</f>
        <v>0</v>
      </c>
      <c r="F276" s="479">
        <f t="shared" si="38"/>
        <v>0</v>
      </c>
      <c r="G276" s="480">
        <f t="shared" si="38"/>
        <v>0</v>
      </c>
      <c r="H276" s="392">
        <f t="shared" si="37"/>
        <v>0</v>
      </c>
      <c r="I276" s="479">
        <f t="shared" ref="I276:L276" si="39">SUM(I277:I279)</f>
        <v>0</v>
      </c>
      <c r="J276" s="479">
        <f t="shared" si="39"/>
        <v>0</v>
      </c>
      <c r="K276" s="479">
        <f>SUM(K277:K279)</f>
        <v>0</v>
      </c>
      <c r="L276" s="481">
        <f t="shared" si="39"/>
        <v>0</v>
      </c>
    </row>
    <row r="277" spans="1:12" ht="48" x14ac:dyDescent="0.25">
      <c r="A277" s="365">
        <v>7245</v>
      </c>
      <c r="B277" s="391" t="s">
        <v>285</v>
      </c>
      <c r="C277" s="519">
        <f t="shared" si="36"/>
        <v>0</v>
      </c>
      <c r="D277" s="394"/>
      <c r="E277" s="394"/>
      <c r="F277" s="394"/>
      <c r="G277" s="476"/>
      <c r="H277" s="392">
        <f t="shared" si="37"/>
        <v>0</v>
      </c>
      <c r="I277" s="394"/>
      <c r="J277" s="394"/>
      <c r="K277" s="394"/>
      <c r="L277" s="477"/>
    </row>
    <row r="278" spans="1:12" ht="84.75" customHeight="1" x14ac:dyDescent="0.25">
      <c r="A278" s="365">
        <v>7246</v>
      </c>
      <c r="B278" s="391" t="s">
        <v>286</v>
      </c>
      <c r="C278" s="519">
        <f t="shared" si="36"/>
        <v>0</v>
      </c>
      <c r="D278" s="394"/>
      <c r="E278" s="394"/>
      <c r="F278" s="394"/>
      <c r="G278" s="476"/>
      <c r="H278" s="392">
        <f t="shared" si="37"/>
        <v>0</v>
      </c>
      <c r="I278" s="394"/>
      <c r="J278" s="394"/>
      <c r="K278" s="394"/>
      <c r="L278" s="477"/>
    </row>
    <row r="279" spans="1:12" ht="36" x14ac:dyDescent="0.25">
      <c r="A279" s="365">
        <v>7247</v>
      </c>
      <c r="B279" s="391" t="s">
        <v>287</v>
      </c>
      <c r="C279" s="519">
        <f t="shared" si="36"/>
        <v>0</v>
      </c>
      <c r="D279" s="394"/>
      <c r="E279" s="394"/>
      <c r="F279" s="394"/>
      <c r="G279" s="476"/>
      <c r="H279" s="392">
        <f t="shared" si="37"/>
        <v>0</v>
      </c>
      <c r="I279" s="394"/>
      <c r="J279" s="394"/>
      <c r="K279" s="394"/>
      <c r="L279" s="477"/>
    </row>
    <row r="280" spans="1:12" ht="24" x14ac:dyDescent="0.25">
      <c r="A280" s="487">
        <v>7260</v>
      </c>
      <c r="B280" s="385" t="s">
        <v>288</v>
      </c>
      <c r="C280" s="523">
        <f t="shared" si="36"/>
        <v>0</v>
      </c>
      <c r="D280" s="388"/>
      <c r="E280" s="388"/>
      <c r="F280" s="388"/>
      <c r="G280" s="474"/>
      <c r="H280" s="386">
        <f t="shared" si="37"/>
        <v>0</v>
      </c>
      <c r="I280" s="388"/>
      <c r="J280" s="388"/>
      <c r="K280" s="388"/>
      <c r="L280" s="475"/>
    </row>
    <row r="281" spans="1:12" x14ac:dyDescent="0.25">
      <c r="A281" s="428">
        <v>7700</v>
      </c>
      <c r="B281" s="405" t="s">
        <v>289</v>
      </c>
      <c r="C281" s="406">
        <f t="shared" si="36"/>
        <v>0</v>
      </c>
      <c r="D281" s="543">
        <f>D282</f>
        <v>0</v>
      </c>
      <c r="E281" s="543">
        <f t="shared" ref="E281:G281" si="40">E282</f>
        <v>0</v>
      </c>
      <c r="F281" s="543">
        <f t="shared" si="40"/>
        <v>0</v>
      </c>
      <c r="G281" s="544">
        <f t="shared" si="40"/>
        <v>0</v>
      </c>
      <c r="H281" s="406">
        <f t="shared" si="37"/>
        <v>0</v>
      </c>
      <c r="I281" s="543">
        <f t="shared" ref="I281:L281" si="41">I282</f>
        <v>0</v>
      </c>
      <c r="J281" s="543">
        <f t="shared" si="41"/>
        <v>0</v>
      </c>
      <c r="K281" s="543">
        <f t="shared" si="41"/>
        <v>0</v>
      </c>
      <c r="L281" s="545">
        <f t="shared" si="41"/>
        <v>0</v>
      </c>
    </row>
    <row r="282" spans="1:12" x14ac:dyDescent="0.25">
      <c r="A282" s="470">
        <v>7720</v>
      </c>
      <c r="B282" s="385" t="s">
        <v>290</v>
      </c>
      <c r="C282" s="399">
        <f t="shared" si="36"/>
        <v>0</v>
      </c>
      <c r="D282" s="401"/>
      <c r="E282" s="401"/>
      <c r="F282" s="401"/>
      <c r="G282" s="546"/>
      <c r="H282" s="399">
        <f t="shared" si="37"/>
        <v>0</v>
      </c>
      <c r="I282" s="401"/>
      <c r="J282" s="401"/>
      <c r="K282" s="401"/>
      <c r="L282" s="547"/>
    </row>
    <row r="283" spans="1:12" x14ac:dyDescent="0.25">
      <c r="A283" s="493"/>
      <c r="B283" s="391" t="s">
        <v>291</v>
      </c>
      <c r="C283" s="519">
        <f t="shared" si="36"/>
        <v>200</v>
      </c>
      <c r="D283" s="479">
        <f>SUM(D284:D285)</f>
        <v>200</v>
      </c>
      <c r="E283" s="479">
        <f>SUM(E284:E285)</f>
        <v>0</v>
      </c>
      <c r="F283" s="479">
        <f>SUM(F284:F285)</f>
        <v>0</v>
      </c>
      <c r="G283" s="480">
        <f>SUM(G284:G285)</f>
        <v>0</v>
      </c>
      <c r="H283" s="392">
        <f t="shared" si="37"/>
        <v>200</v>
      </c>
      <c r="I283" s="479">
        <f>SUM(I284:I285)</f>
        <v>200</v>
      </c>
      <c r="J283" s="479">
        <f>SUM(J284:J285)</f>
        <v>0</v>
      </c>
      <c r="K283" s="479">
        <f>SUM(K284:K285)</f>
        <v>0</v>
      </c>
      <c r="L283" s="481">
        <f>SUM(L284:L285)</f>
        <v>0</v>
      </c>
    </row>
    <row r="284" spans="1:12" x14ac:dyDescent="0.25">
      <c r="A284" s="493" t="s">
        <v>292</v>
      </c>
      <c r="B284" s="365" t="s">
        <v>293</v>
      </c>
      <c r="C284" s="519">
        <f t="shared" si="36"/>
        <v>0</v>
      </c>
      <c r="D284" s="394"/>
      <c r="E284" s="394"/>
      <c r="F284" s="394"/>
      <c r="G284" s="476"/>
      <c r="H284" s="392">
        <f t="shared" si="37"/>
        <v>0</v>
      </c>
      <c r="I284" s="394"/>
      <c r="J284" s="394"/>
      <c r="K284" s="394"/>
      <c r="L284" s="477"/>
    </row>
    <row r="285" spans="1:12" ht="24" x14ac:dyDescent="0.25">
      <c r="A285" s="493" t="s">
        <v>294</v>
      </c>
      <c r="B285" s="548" t="s">
        <v>295</v>
      </c>
      <c r="C285" s="523">
        <f t="shared" si="36"/>
        <v>200</v>
      </c>
      <c r="D285" s="388">
        <v>200</v>
      </c>
      <c r="E285" s="388"/>
      <c r="F285" s="388"/>
      <c r="G285" s="474"/>
      <c r="H285" s="386">
        <f t="shared" si="37"/>
        <v>200</v>
      </c>
      <c r="I285" s="388">
        <v>200</v>
      </c>
      <c r="J285" s="388"/>
      <c r="K285" s="388"/>
      <c r="L285" s="475"/>
    </row>
    <row r="286" spans="1:12" ht="12.75" thickBot="1" x14ac:dyDescent="0.3">
      <c r="A286" s="549"/>
      <c r="B286" s="549" t="s">
        <v>296</v>
      </c>
      <c r="C286" s="550">
        <f t="shared" ref="C286:L286" si="42">SUM(C283,C269,C230,C195,C187,C173,C75,C53)</f>
        <v>776</v>
      </c>
      <c r="D286" s="550">
        <f t="shared" si="42"/>
        <v>776</v>
      </c>
      <c r="E286" s="550">
        <f t="shared" si="42"/>
        <v>0</v>
      </c>
      <c r="F286" s="550">
        <f t="shared" si="42"/>
        <v>0</v>
      </c>
      <c r="G286" s="551">
        <f t="shared" si="42"/>
        <v>0</v>
      </c>
      <c r="H286" s="552">
        <f t="shared" si="42"/>
        <v>776</v>
      </c>
      <c r="I286" s="550">
        <f t="shared" si="42"/>
        <v>776</v>
      </c>
      <c r="J286" s="550">
        <f t="shared" si="42"/>
        <v>0</v>
      </c>
      <c r="K286" s="550">
        <f t="shared" si="42"/>
        <v>0</v>
      </c>
      <c r="L286" s="553">
        <f t="shared" si="42"/>
        <v>0</v>
      </c>
    </row>
    <row r="287" spans="1:12" s="345" customFormat="1" ht="13.5" thickTop="1" thickBot="1" x14ac:dyDescent="0.3">
      <c r="A287" s="638" t="s">
        <v>297</v>
      </c>
      <c r="B287" s="639"/>
      <c r="C287" s="554">
        <f>SUM(D287:G287)</f>
        <v>-176</v>
      </c>
      <c r="D287" s="555">
        <f>SUM(D24,D25,D41)-D51</f>
        <v>-176</v>
      </c>
      <c r="E287" s="555">
        <f>SUM(E24,E25,E41)-E51</f>
        <v>0</v>
      </c>
      <c r="F287" s="555">
        <f>(F26+F43)-F51</f>
        <v>0</v>
      </c>
      <c r="G287" s="556">
        <f>G45-G51</f>
        <v>0</v>
      </c>
      <c r="H287" s="554">
        <f>SUM(I287:L287)</f>
        <v>-176</v>
      </c>
      <c r="I287" s="555">
        <f>SUM(I24,I25,I41)-I51</f>
        <v>-176</v>
      </c>
      <c r="J287" s="555">
        <f>SUM(J24,J25,J41)-J51</f>
        <v>0</v>
      </c>
      <c r="K287" s="555">
        <f>(K26+K43)-K51</f>
        <v>0</v>
      </c>
      <c r="L287" s="557">
        <f>L45-L51</f>
        <v>0</v>
      </c>
    </row>
    <row r="288" spans="1:12" s="345" customFormat="1" ht="12.75" thickTop="1" x14ac:dyDescent="0.25">
      <c r="A288" s="657" t="s">
        <v>298</v>
      </c>
      <c r="B288" s="658"/>
      <c r="C288" s="558">
        <f t="shared" ref="C288:L288" si="43">SUM(C289,C290)-C297+C298</f>
        <v>176</v>
      </c>
      <c r="D288" s="559">
        <f t="shared" si="43"/>
        <v>176</v>
      </c>
      <c r="E288" s="559">
        <f t="shared" si="43"/>
        <v>0</v>
      </c>
      <c r="F288" s="559">
        <f t="shared" si="43"/>
        <v>0</v>
      </c>
      <c r="G288" s="560">
        <f t="shared" si="43"/>
        <v>0</v>
      </c>
      <c r="H288" s="561">
        <f t="shared" si="43"/>
        <v>176</v>
      </c>
      <c r="I288" s="559">
        <f t="shared" si="43"/>
        <v>176</v>
      </c>
      <c r="J288" s="559">
        <f t="shared" si="43"/>
        <v>0</v>
      </c>
      <c r="K288" s="559">
        <f t="shared" si="43"/>
        <v>0</v>
      </c>
      <c r="L288" s="562">
        <f t="shared" si="43"/>
        <v>0</v>
      </c>
    </row>
    <row r="289" spans="1:12" s="345" customFormat="1" ht="12.75" thickBot="1" x14ac:dyDescent="0.3">
      <c r="A289" s="446" t="s">
        <v>299</v>
      </c>
      <c r="B289" s="446" t="s">
        <v>300</v>
      </c>
      <c r="C289" s="563">
        <f t="shared" ref="C289:L289" si="44">C21-C283</f>
        <v>176</v>
      </c>
      <c r="D289" s="448">
        <f t="shared" si="44"/>
        <v>176</v>
      </c>
      <c r="E289" s="448">
        <f t="shared" si="44"/>
        <v>0</v>
      </c>
      <c r="F289" s="448">
        <f t="shared" si="44"/>
        <v>0</v>
      </c>
      <c r="G289" s="449">
        <f t="shared" si="44"/>
        <v>0</v>
      </c>
      <c r="H289" s="564">
        <f t="shared" si="44"/>
        <v>176</v>
      </c>
      <c r="I289" s="448">
        <f t="shared" si="44"/>
        <v>176</v>
      </c>
      <c r="J289" s="448">
        <f t="shared" si="44"/>
        <v>0</v>
      </c>
      <c r="K289" s="448">
        <f t="shared" si="44"/>
        <v>0</v>
      </c>
      <c r="L289" s="450">
        <f t="shared" si="44"/>
        <v>0</v>
      </c>
    </row>
    <row r="290" spans="1:12" s="345" customFormat="1" ht="12.75" thickTop="1" x14ac:dyDescent="0.25">
      <c r="A290" s="565" t="s">
        <v>301</v>
      </c>
      <c r="B290" s="565" t="s">
        <v>302</v>
      </c>
      <c r="C290" s="558">
        <f t="shared" ref="C290:L290" si="45">SUM(C291,C293,C295)-SUM(C292,C294,C296)</f>
        <v>0</v>
      </c>
      <c r="D290" s="559">
        <f t="shared" si="45"/>
        <v>0</v>
      </c>
      <c r="E290" s="559">
        <f t="shared" si="45"/>
        <v>0</v>
      </c>
      <c r="F290" s="559">
        <f t="shared" si="45"/>
        <v>0</v>
      </c>
      <c r="G290" s="566">
        <f t="shared" si="45"/>
        <v>0</v>
      </c>
      <c r="H290" s="561">
        <f t="shared" si="45"/>
        <v>0</v>
      </c>
      <c r="I290" s="559">
        <f t="shared" si="45"/>
        <v>0</v>
      </c>
      <c r="J290" s="559">
        <f t="shared" si="45"/>
        <v>0</v>
      </c>
      <c r="K290" s="559">
        <f t="shared" si="45"/>
        <v>0</v>
      </c>
      <c r="L290" s="562">
        <f t="shared" si="45"/>
        <v>0</v>
      </c>
    </row>
    <row r="291" spans="1:12" x14ac:dyDescent="0.25">
      <c r="A291" s="567" t="s">
        <v>303</v>
      </c>
      <c r="B291" s="436" t="s">
        <v>304</v>
      </c>
      <c r="C291" s="399">
        <f t="shared" ref="C291:C296" si="46">SUM(D291:G291)</f>
        <v>0</v>
      </c>
      <c r="D291" s="401"/>
      <c r="E291" s="401"/>
      <c r="F291" s="401"/>
      <c r="G291" s="546"/>
      <c r="H291" s="399">
        <f t="shared" ref="H291:H296" si="47">SUM(I291:L291)</f>
        <v>0</v>
      </c>
      <c r="I291" s="401"/>
      <c r="J291" s="401"/>
      <c r="K291" s="401"/>
      <c r="L291" s="547"/>
    </row>
    <row r="292" spans="1:12" ht="24" x14ac:dyDescent="0.25">
      <c r="A292" s="493" t="s">
        <v>305</v>
      </c>
      <c r="B292" s="364" t="s">
        <v>306</v>
      </c>
      <c r="C292" s="392">
        <f t="shared" si="46"/>
        <v>0</v>
      </c>
      <c r="D292" s="394"/>
      <c r="E292" s="394"/>
      <c r="F292" s="394"/>
      <c r="G292" s="476"/>
      <c r="H292" s="392">
        <f t="shared" si="47"/>
        <v>0</v>
      </c>
      <c r="I292" s="394"/>
      <c r="J292" s="394"/>
      <c r="K292" s="394"/>
      <c r="L292" s="477"/>
    </row>
    <row r="293" spans="1:12" x14ac:dyDescent="0.25">
      <c r="A293" s="493" t="s">
        <v>307</v>
      </c>
      <c r="B293" s="364" t="s">
        <v>308</v>
      </c>
      <c r="C293" s="392">
        <f t="shared" si="46"/>
        <v>0</v>
      </c>
      <c r="D293" s="394"/>
      <c r="E293" s="394"/>
      <c r="F293" s="394"/>
      <c r="G293" s="476"/>
      <c r="H293" s="392">
        <f t="shared" si="47"/>
        <v>0</v>
      </c>
      <c r="I293" s="394"/>
      <c r="J293" s="394"/>
      <c r="K293" s="394"/>
      <c r="L293" s="477"/>
    </row>
    <row r="294" spans="1:12" ht="24" x14ac:dyDescent="0.25">
      <c r="A294" s="493" t="s">
        <v>309</v>
      </c>
      <c r="B294" s="364" t="s">
        <v>310</v>
      </c>
      <c r="C294" s="392">
        <f t="shared" si="46"/>
        <v>0</v>
      </c>
      <c r="D294" s="394"/>
      <c r="E294" s="394"/>
      <c r="F294" s="394"/>
      <c r="G294" s="476"/>
      <c r="H294" s="392">
        <f t="shared" si="47"/>
        <v>0</v>
      </c>
      <c r="I294" s="394"/>
      <c r="J294" s="394"/>
      <c r="K294" s="394"/>
      <c r="L294" s="477"/>
    </row>
    <row r="295" spans="1:12" x14ac:dyDescent="0.25">
      <c r="A295" s="493" t="s">
        <v>311</v>
      </c>
      <c r="B295" s="364" t="s">
        <v>312</v>
      </c>
      <c r="C295" s="392">
        <f t="shared" si="46"/>
        <v>0</v>
      </c>
      <c r="D295" s="394"/>
      <c r="E295" s="394"/>
      <c r="F295" s="394"/>
      <c r="G295" s="476"/>
      <c r="H295" s="392">
        <f t="shared" si="47"/>
        <v>0</v>
      </c>
      <c r="I295" s="394"/>
      <c r="J295" s="394"/>
      <c r="K295" s="394"/>
      <c r="L295" s="477"/>
    </row>
    <row r="296" spans="1:12" ht="24.75" thickBot="1" x14ac:dyDescent="0.3">
      <c r="A296" s="568" t="s">
        <v>313</v>
      </c>
      <c r="B296" s="569" t="s">
        <v>314</v>
      </c>
      <c r="C296" s="503">
        <f t="shared" si="46"/>
        <v>0</v>
      </c>
      <c r="D296" s="507"/>
      <c r="E296" s="507"/>
      <c r="F296" s="507"/>
      <c r="G296" s="570"/>
      <c r="H296" s="503">
        <f t="shared" si="47"/>
        <v>0</v>
      </c>
      <c r="I296" s="507"/>
      <c r="J296" s="507"/>
      <c r="K296" s="507"/>
      <c r="L296" s="509"/>
    </row>
    <row r="297" spans="1:12" s="345" customFormat="1" ht="13.5" thickTop="1" thickBot="1" x14ac:dyDescent="0.3">
      <c r="A297" s="571" t="s">
        <v>315</v>
      </c>
      <c r="B297" s="571" t="s">
        <v>316</v>
      </c>
      <c r="C297" s="572">
        <f>SUM(D297:G297)</f>
        <v>0</v>
      </c>
      <c r="D297" s="573"/>
      <c r="E297" s="573"/>
      <c r="F297" s="573"/>
      <c r="G297" s="574"/>
      <c r="H297" s="572">
        <f>SUM(I297:L297)</f>
        <v>0</v>
      </c>
      <c r="I297" s="573"/>
      <c r="J297" s="573"/>
      <c r="K297" s="573"/>
      <c r="L297" s="575"/>
    </row>
    <row r="298" spans="1:12" s="345" customFormat="1" ht="48.75" thickTop="1" x14ac:dyDescent="0.25">
      <c r="A298" s="565" t="s">
        <v>317</v>
      </c>
      <c r="B298" s="576" t="s">
        <v>318</v>
      </c>
      <c r="C298" s="577">
        <f>SUM(D298:G298)</f>
        <v>0</v>
      </c>
      <c r="D298" s="496"/>
      <c r="E298" s="496"/>
      <c r="F298" s="496"/>
      <c r="G298" s="497"/>
      <c r="H298" s="577">
        <f>SUM(I298:L298)</f>
        <v>0</v>
      </c>
      <c r="I298" s="496"/>
      <c r="J298" s="496"/>
      <c r="K298" s="496"/>
      <c r="L298" s="498"/>
    </row>
    <row r="299" spans="1:12" x14ac:dyDescent="0.25">
      <c r="A299" s="322"/>
      <c r="B299" s="322"/>
      <c r="C299" s="322"/>
      <c r="D299" s="322"/>
      <c r="E299" s="322"/>
      <c r="F299" s="322"/>
      <c r="G299" s="322"/>
      <c r="H299" s="322"/>
      <c r="I299" s="322"/>
      <c r="J299" s="322"/>
      <c r="K299" s="322"/>
      <c r="L299" s="322"/>
    </row>
    <row r="300" spans="1:12" x14ac:dyDescent="0.25">
      <c r="A300" s="322"/>
      <c r="B300" s="322"/>
      <c r="C300" s="322"/>
      <c r="D300" s="322"/>
      <c r="E300" s="322"/>
      <c r="F300" s="322"/>
      <c r="G300" s="322"/>
      <c r="H300" s="322"/>
      <c r="I300" s="322"/>
      <c r="J300" s="322"/>
      <c r="K300" s="322"/>
      <c r="L300" s="322"/>
    </row>
    <row r="301" spans="1:12" x14ac:dyDescent="0.25">
      <c r="A301" s="322"/>
      <c r="B301" s="322"/>
      <c r="C301" s="322"/>
      <c r="D301" s="322"/>
      <c r="E301" s="322"/>
      <c r="F301" s="322"/>
      <c r="G301" s="322"/>
      <c r="H301" s="322"/>
      <c r="I301" s="322"/>
      <c r="J301" s="322"/>
      <c r="K301" s="322"/>
      <c r="L301" s="322"/>
    </row>
    <row r="302" spans="1:12" x14ac:dyDescent="0.25">
      <c r="A302" s="322"/>
      <c r="B302" s="322"/>
      <c r="C302" s="322"/>
      <c r="D302" s="322"/>
      <c r="E302" s="322"/>
      <c r="F302" s="322"/>
      <c r="G302" s="322"/>
      <c r="H302" s="322"/>
      <c r="I302" s="322"/>
      <c r="J302" s="322"/>
      <c r="K302" s="322"/>
      <c r="L302" s="322"/>
    </row>
    <row r="303" spans="1:12" x14ac:dyDescent="0.25">
      <c r="A303" s="322"/>
      <c r="B303" s="322"/>
      <c r="C303" s="322"/>
      <c r="D303" s="322"/>
      <c r="E303" s="322"/>
      <c r="F303" s="322"/>
      <c r="G303" s="322"/>
      <c r="H303" s="322"/>
      <c r="I303" s="322"/>
      <c r="J303" s="322"/>
      <c r="K303" s="322"/>
      <c r="L303" s="322"/>
    </row>
    <row r="304" spans="1:12" x14ac:dyDescent="0.25">
      <c r="A304" s="322"/>
      <c r="B304" s="322"/>
      <c r="C304" s="322"/>
      <c r="D304" s="322"/>
      <c r="E304" s="322"/>
      <c r="F304" s="322"/>
      <c r="G304" s="322"/>
      <c r="H304" s="322"/>
      <c r="I304" s="322"/>
      <c r="J304" s="322"/>
      <c r="K304" s="322"/>
      <c r="L304" s="322"/>
    </row>
    <row r="305" spans="1:12" x14ac:dyDescent="0.2">
      <c r="A305" s="322"/>
      <c r="B305" s="322"/>
      <c r="C305" s="578"/>
      <c r="D305" s="322"/>
      <c r="E305" s="322"/>
      <c r="F305" s="322"/>
      <c r="G305" s="322"/>
      <c r="H305" s="322"/>
      <c r="I305" s="322"/>
      <c r="J305" s="322"/>
      <c r="K305" s="322"/>
      <c r="L305" s="322"/>
    </row>
    <row r="306" spans="1:12" x14ac:dyDescent="0.2">
      <c r="A306" s="322"/>
      <c r="B306" s="322"/>
      <c r="C306" s="578"/>
      <c r="D306" s="322"/>
      <c r="E306" s="322"/>
      <c r="F306" s="322"/>
      <c r="G306" s="322"/>
      <c r="H306" s="322"/>
      <c r="I306" s="322"/>
      <c r="J306" s="322"/>
      <c r="K306" s="322"/>
      <c r="L306" s="322"/>
    </row>
    <row r="307" spans="1:12" x14ac:dyDescent="0.2">
      <c r="A307" s="322"/>
      <c r="B307" s="322"/>
      <c r="C307" s="578"/>
      <c r="D307" s="322"/>
      <c r="E307" s="322"/>
      <c r="F307" s="322"/>
      <c r="G307" s="322"/>
      <c r="H307" s="322"/>
      <c r="I307" s="322"/>
      <c r="J307" s="322"/>
      <c r="K307" s="322"/>
      <c r="L307" s="322"/>
    </row>
    <row r="308" spans="1:12" x14ac:dyDescent="0.25">
      <c r="A308" s="322"/>
      <c r="B308" s="322"/>
      <c r="C308" s="322"/>
      <c r="D308" s="322"/>
      <c r="E308" s="322"/>
      <c r="F308" s="322"/>
      <c r="G308" s="322"/>
      <c r="H308" s="322"/>
      <c r="I308" s="322"/>
      <c r="J308" s="322"/>
      <c r="K308" s="322"/>
      <c r="L308" s="322"/>
    </row>
    <row r="309" spans="1:12" x14ac:dyDescent="0.25">
      <c r="A309" s="322"/>
      <c r="B309" s="322"/>
      <c r="C309" s="322"/>
      <c r="D309" s="322"/>
      <c r="E309" s="322"/>
      <c r="F309" s="322"/>
      <c r="G309" s="322"/>
      <c r="H309" s="322"/>
      <c r="I309" s="322"/>
      <c r="J309" s="322"/>
      <c r="K309" s="322"/>
      <c r="L309" s="322"/>
    </row>
    <row r="310" spans="1:12" x14ac:dyDescent="0.25">
      <c r="A310" s="322"/>
      <c r="B310" s="322"/>
      <c r="C310" s="322"/>
      <c r="D310" s="322"/>
      <c r="E310" s="322"/>
      <c r="F310" s="322"/>
      <c r="G310" s="322"/>
      <c r="H310" s="322"/>
      <c r="I310" s="322"/>
      <c r="J310" s="322"/>
      <c r="K310" s="322"/>
      <c r="L310" s="322"/>
    </row>
    <row r="311" spans="1:12" x14ac:dyDescent="0.25">
      <c r="A311" s="322"/>
      <c r="B311" s="322"/>
      <c r="C311" s="322"/>
      <c r="D311" s="322"/>
      <c r="E311" s="322"/>
      <c r="F311" s="322"/>
      <c r="G311" s="322"/>
      <c r="H311" s="322"/>
      <c r="I311" s="322"/>
      <c r="J311" s="322"/>
      <c r="K311" s="322"/>
      <c r="L311" s="322"/>
    </row>
    <row r="312" spans="1:12" x14ac:dyDescent="0.25">
      <c r="A312" s="322"/>
      <c r="B312" s="322"/>
      <c r="C312" s="322"/>
      <c r="D312" s="322"/>
      <c r="E312" s="322"/>
      <c r="F312" s="322"/>
      <c r="G312" s="322"/>
      <c r="H312" s="322"/>
      <c r="I312" s="322"/>
      <c r="J312" s="322"/>
      <c r="K312" s="322"/>
      <c r="L312" s="322"/>
    </row>
    <row r="313" spans="1:12" x14ac:dyDescent="0.25">
      <c r="A313" s="322"/>
      <c r="B313" s="322"/>
      <c r="C313" s="322"/>
      <c r="D313" s="322"/>
      <c r="E313" s="322"/>
      <c r="F313" s="322"/>
      <c r="G313" s="322"/>
      <c r="H313" s="322"/>
      <c r="I313" s="322"/>
      <c r="J313" s="322"/>
      <c r="K313" s="322"/>
      <c r="L313" s="322"/>
    </row>
    <row r="314" spans="1:12" x14ac:dyDescent="0.25">
      <c r="A314" s="322"/>
      <c r="B314" s="322"/>
      <c r="C314" s="322"/>
      <c r="D314" s="322"/>
      <c r="E314" s="322"/>
      <c r="F314" s="322"/>
      <c r="G314" s="322"/>
      <c r="H314" s="322"/>
      <c r="I314" s="322"/>
      <c r="J314" s="322"/>
      <c r="K314" s="322"/>
      <c r="L314" s="322"/>
    </row>
    <row r="315" spans="1:12" x14ac:dyDescent="0.25">
      <c r="A315" s="322"/>
      <c r="B315" s="322"/>
      <c r="C315" s="322"/>
      <c r="D315" s="322"/>
      <c r="E315" s="322"/>
      <c r="F315" s="322"/>
      <c r="G315" s="322"/>
      <c r="H315" s="322"/>
      <c r="I315" s="322"/>
      <c r="J315" s="322"/>
      <c r="K315" s="322"/>
      <c r="L315" s="322"/>
    </row>
    <row r="316" spans="1:12" x14ac:dyDescent="0.25">
      <c r="A316" s="322"/>
      <c r="B316" s="322"/>
      <c r="C316" s="322"/>
      <c r="D316" s="322"/>
      <c r="E316" s="322"/>
      <c r="F316" s="322"/>
      <c r="G316" s="322"/>
      <c r="H316" s="322"/>
      <c r="I316" s="322"/>
      <c r="J316" s="322"/>
      <c r="K316" s="322"/>
      <c r="L316" s="322"/>
    </row>
  </sheetData>
  <sheetProtection formatCells="0" formatColumns="0" formatRows="0"/>
  <autoFilter ref="A18:L298"/>
  <mergeCells count="29">
    <mergeCell ref="A288:B288"/>
    <mergeCell ref="H16:H17"/>
    <mergeCell ref="I16:I17"/>
    <mergeCell ref="J16:J17"/>
    <mergeCell ref="K16:K17"/>
    <mergeCell ref="L16:L17"/>
    <mergeCell ref="A287:B287"/>
    <mergeCell ref="C13:L13"/>
    <mergeCell ref="A15:A17"/>
    <mergeCell ref="B15:B17"/>
    <mergeCell ref="C15:G15"/>
    <mergeCell ref="H15:L15"/>
    <mergeCell ref="C16:C17"/>
    <mergeCell ref="D16:D17"/>
    <mergeCell ref="E16:E17"/>
    <mergeCell ref="F16:F17"/>
    <mergeCell ref="G16:G17"/>
    <mergeCell ref="C12:L12"/>
    <mergeCell ref="A1:L1"/>
    <mergeCell ref="A2:L2"/>
    <mergeCell ref="C3:L3"/>
    <mergeCell ref="C4:L4"/>
    <mergeCell ref="C5:L5"/>
    <mergeCell ref="C6:L6"/>
    <mergeCell ref="C7:L7"/>
    <mergeCell ref="C8:L8"/>
    <mergeCell ref="C9:L9"/>
    <mergeCell ref="C10:L10"/>
    <mergeCell ref="C11:L11"/>
  </mergeCells>
  <pageMargins left="0.78740157480314965" right="0.39370078740157483" top="0.39370078740157483" bottom="0.39370078740157483" header="0.23622047244094491" footer="0.19685039370078741"/>
  <pageSetup paperSize="9" scale="70" orientation="portrait" r:id="rId1"/>
  <headerFooter>
    <oddHeader xml:space="preserve">&amp;C                               </oddHeader>
    <oddFooter>&amp;L&amp;D, &amp;T&amp;R&amp;"Times New Roman,Regular"&amp;10&amp;P (&amp;N)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M316"/>
  <sheetViews>
    <sheetView showGridLines="0" view="pageLayout" zoomScaleNormal="100" workbookViewId="0">
      <selection activeCell="C6" sqref="C6:L6"/>
    </sheetView>
  </sheetViews>
  <sheetFormatPr defaultColWidth="9.140625" defaultRowHeight="12" x14ac:dyDescent="0.25"/>
  <cols>
    <col min="1" max="1" width="10.85546875" style="262" customWidth="1"/>
    <col min="2" max="2" width="28" style="262" customWidth="1"/>
    <col min="3" max="3" width="9.7109375" style="262" customWidth="1"/>
    <col min="4" max="4" width="9.5703125" style="262" customWidth="1"/>
    <col min="5" max="6" width="8.7109375" style="262" customWidth="1"/>
    <col min="7" max="7" width="8.28515625" style="262" customWidth="1"/>
    <col min="8" max="11" width="8.7109375" style="262" customWidth="1"/>
    <col min="12" max="12" width="7.5703125" style="262" customWidth="1"/>
    <col min="13" max="16" width="0" style="1" hidden="1" customWidth="1"/>
    <col min="17" max="16384" width="9.140625" style="1"/>
  </cols>
  <sheetData>
    <row r="1" spans="1:12" x14ac:dyDescent="0.25">
      <c r="A1" s="591" t="s">
        <v>561</v>
      </c>
      <c r="B1" s="591"/>
      <c r="C1" s="591"/>
      <c r="D1" s="591"/>
      <c r="E1" s="591"/>
      <c r="F1" s="591"/>
      <c r="G1" s="591"/>
      <c r="H1" s="591"/>
      <c r="I1" s="591"/>
      <c r="J1" s="591"/>
      <c r="K1" s="591"/>
      <c r="L1" s="591"/>
    </row>
    <row r="2" spans="1:12" ht="35.25" customHeight="1" x14ac:dyDescent="0.25">
      <c r="A2" s="592" t="s">
        <v>1</v>
      </c>
      <c r="B2" s="593"/>
      <c r="C2" s="593"/>
      <c r="D2" s="593"/>
      <c r="E2" s="593"/>
      <c r="F2" s="593"/>
      <c r="G2" s="593"/>
      <c r="H2" s="593"/>
      <c r="I2" s="593"/>
      <c r="J2" s="593"/>
      <c r="K2" s="593"/>
      <c r="L2" s="594"/>
    </row>
    <row r="3" spans="1:12" ht="12.75" customHeight="1" x14ac:dyDescent="0.25">
      <c r="A3" s="2" t="s">
        <v>2</v>
      </c>
      <c r="B3" s="3"/>
      <c r="C3" s="595" t="s">
        <v>3</v>
      </c>
      <c r="D3" s="595"/>
      <c r="E3" s="595"/>
      <c r="F3" s="595"/>
      <c r="G3" s="595"/>
      <c r="H3" s="595"/>
      <c r="I3" s="595"/>
      <c r="J3" s="595"/>
      <c r="K3" s="595"/>
      <c r="L3" s="596"/>
    </row>
    <row r="4" spans="1:12" ht="12.75" customHeight="1" x14ac:dyDescent="0.25">
      <c r="A4" s="2" t="s">
        <v>4</v>
      </c>
      <c r="B4" s="3"/>
      <c r="C4" s="595" t="s">
        <v>5</v>
      </c>
      <c r="D4" s="595"/>
      <c r="E4" s="595"/>
      <c r="F4" s="595"/>
      <c r="G4" s="595"/>
      <c r="H4" s="595"/>
      <c r="I4" s="595"/>
      <c r="J4" s="595"/>
      <c r="K4" s="595"/>
      <c r="L4" s="596"/>
    </row>
    <row r="5" spans="1:12" ht="12.75" customHeight="1" x14ac:dyDescent="0.25">
      <c r="A5" s="4" t="s">
        <v>6</v>
      </c>
      <c r="B5" s="5"/>
      <c r="C5" s="589" t="s">
        <v>562</v>
      </c>
      <c r="D5" s="589"/>
      <c r="E5" s="589"/>
      <c r="F5" s="589"/>
      <c r="G5" s="589"/>
      <c r="H5" s="589"/>
      <c r="I5" s="589"/>
      <c r="J5" s="589"/>
      <c r="K5" s="589"/>
      <c r="L5" s="590"/>
    </row>
    <row r="6" spans="1:12" ht="12.75" customHeight="1" x14ac:dyDescent="0.25">
      <c r="A6" s="4" t="s">
        <v>8</v>
      </c>
      <c r="B6" s="5"/>
      <c r="C6" s="589" t="s">
        <v>9</v>
      </c>
      <c r="D6" s="589"/>
      <c r="E6" s="589"/>
      <c r="F6" s="589"/>
      <c r="G6" s="589"/>
      <c r="H6" s="589"/>
      <c r="I6" s="589"/>
      <c r="J6" s="589"/>
      <c r="K6" s="589"/>
      <c r="L6" s="590"/>
    </row>
    <row r="7" spans="1:12" x14ac:dyDescent="0.25">
      <c r="A7" s="4" t="s">
        <v>10</v>
      </c>
      <c r="B7" s="5"/>
      <c r="C7" s="595" t="s">
        <v>563</v>
      </c>
      <c r="D7" s="595"/>
      <c r="E7" s="595"/>
      <c r="F7" s="595"/>
      <c r="G7" s="595"/>
      <c r="H7" s="595"/>
      <c r="I7" s="595"/>
      <c r="J7" s="595"/>
      <c r="K7" s="595"/>
      <c r="L7" s="596"/>
    </row>
    <row r="8" spans="1:12" ht="12.75" customHeight="1" x14ac:dyDescent="0.25">
      <c r="A8" s="6" t="s">
        <v>12</v>
      </c>
      <c r="B8" s="5"/>
      <c r="C8" s="597"/>
      <c r="D8" s="597"/>
      <c r="E8" s="597"/>
      <c r="F8" s="597"/>
      <c r="G8" s="597"/>
      <c r="H8" s="597"/>
      <c r="I8" s="597"/>
      <c r="J8" s="597"/>
      <c r="K8" s="597"/>
      <c r="L8" s="598"/>
    </row>
    <row r="9" spans="1:12" ht="12.75" customHeight="1" x14ac:dyDescent="0.25">
      <c r="A9" s="4"/>
      <c r="B9" s="5" t="s">
        <v>13</v>
      </c>
      <c r="C9" s="589"/>
      <c r="D9" s="589"/>
      <c r="E9" s="589"/>
      <c r="F9" s="589"/>
      <c r="G9" s="589"/>
      <c r="H9" s="589"/>
      <c r="I9" s="589"/>
      <c r="J9" s="589"/>
      <c r="K9" s="589"/>
      <c r="L9" s="590"/>
    </row>
    <row r="10" spans="1:12" ht="12.75" customHeight="1" x14ac:dyDescent="0.25">
      <c r="A10" s="4"/>
      <c r="B10" s="5" t="s">
        <v>15</v>
      </c>
      <c r="C10" s="589"/>
      <c r="D10" s="589"/>
      <c r="E10" s="589"/>
      <c r="F10" s="589"/>
      <c r="G10" s="589"/>
      <c r="H10" s="589"/>
      <c r="I10" s="589"/>
      <c r="J10" s="589"/>
      <c r="K10" s="589"/>
      <c r="L10" s="590"/>
    </row>
    <row r="11" spans="1:12" ht="12.75" customHeight="1" x14ac:dyDescent="0.25">
      <c r="A11" s="4"/>
      <c r="B11" s="5" t="s">
        <v>16</v>
      </c>
      <c r="C11" s="597" t="s">
        <v>564</v>
      </c>
      <c r="D11" s="597"/>
      <c r="E11" s="597"/>
      <c r="F11" s="597"/>
      <c r="G11" s="597"/>
      <c r="H11" s="597"/>
      <c r="I11" s="597"/>
      <c r="J11" s="597"/>
      <c r="K11" s="597"/>
      <c r="L11" s="598"/>
    </row>
    <row r="12" spans="1:12" ht="12.75" customHeight="1" x14ac:dyDescent="0.25">
      <c r="A12" s="4"/>
      <c r="B12" s="5" t="s">
        <v>17</v>
      </c>
      <c r="C12" s="589"/>
      <c r="D12" s="589"/>
      <c r="E12" s="589"/>
      <c r="F12" s="589"/>
      <c r="G12" s="589"/>
      <c r="H12" s="589"/>
      <c r="I12" s="589"/>
      <c r="J12" s="589"/>
      <c r="K12" s="589"/>
      <c r="L12" s="590"/>
    </row>
    <row r="13" spans="1:12" ht="12.75" customHeight="1" x14ac:dyDescent="0.25">
      <c r="A13" s="4"/>
      <c r="B13" s="5" t="s">
        <v>18</v>
      </c>
      <c r="C13" s="589"/>
      <c r="D13" s="589"/>
      <c r="E13" s="589"/>
      <c r="F13" s="589"/>
      <c r="G13" s="589"/>
      <c r="H13" s="589"/>
      <c r="I13" s="589"/>
      <c r="J13" s="589"/>
      <c r="K13" s="589"/>
      <c r="L13" s="590"/>
    </row>
    <row r="14" spans="1:12" ht="12.75" customHeight="1" x14ac:dyDescent="0.25">
      <c r="A14" s="7"/>
      <c r="B14" s="8"/>
      <c r="C14" s="9"/>
      <c r="D14" s="9"/>
      <c r="E14" s="9"/>
      <c r="F14" s="9"/>
      <c r="G14" s="9"/>
      <c r="H14" s="9"/>
      <c r="I14" s="9"/>
      <c r="J14" s="9"/>
      <c r="K14" s="9"/>
      <c r="L14" s="10"/>
    </row>
    <row r="15" spans="1:12" s="11" customFormat="1" ht="12.75" customHeight="1" x14ac:dyDescent="0.25">
      <c r="A15" s="603" t="s">
        <v>19</v>
      </c>
      <c r="B15" s="606" t="s">
        <v>20</v>
      </c>
      <c r="C15" s="608" t="s">
        <v>21</v>
      </c>
      <c r="D15" s="609"/>
      <c r="E15" s="609"/>
      <c r="F15" s="609"/>
      <c r="G15" s="610"/>
      <c r="H15" s="608" t="s">
        <v>22</v>
      </c>
      <c r="I15" s="609"/>
      <c r="J15" s="609"/>
      <c r="K15" s="609"/>
      <c r="L15" s="611"/>
    </row>
    <row r="16" spans="1:12" s="11" customFormat="1" ht="12.75" customHeight="1" x14ac:dyDescent="0.25">
      <c r="A16" s="604"/>
      <c r="B16" s="607"/>
      <c r="C16" s="612" t="s">
        <v>23</v>
      </c>
      <c r="D16" s="613" t="s">
        <v>24</v>
      </c>
      <c r="E16" s="615" t="s">
        <v>25</v>
      </c>
      <c r="F16" s="617" t="s">
        <v>26</v>
      </c>
      <c r="G16" s="619" t="s">
        <v>27</v>
      </c>
      <c r="H16" s="612" t="s">
        <v>23</v>
      </c>
      <c r="I16" s="613" t="s">
        <v>24</v>
      </c>
      <c r="J16" s="615" t="s">
        <v>25</v>
      </c>
      <c r="K16" s="617" t="s">
        <v>26</v>
      </c>
      <c r="L16" s="599" t="s">
        <v>27</v>
      </c>
    </row>
    <row r="17" spans="1:12" s="12" customFormat="1" ht="61.5" customHeight="1" thickBot="1" x14ac:dyDescent="0.3">
      <c r="A17" s="605"/>
      <c r="B17" s="607"/>
      <c r="C17" s="612"/>
      <c r="D17" s="614"/>
      <c r="E17" s="616"/>
      <c r="F17" s="618"/>
      <c r="G17" s="619"/>
      <c r="H17" s="622"/>
      <c r="I17" s="623"/>
      <c r="J17" s="616"/>
      <c r="K17" s="618"/>
      <c r="L17" s="600"/>
    </row>
    <row r="18" spans="1:12" s="12" customFormat="1" ht="9.75" customHeight="1" thickTop="1" x14ac:dyDescent="0.25">
      <c r="A18" s="13" t="s">
        <v>28</v>
      </c>
      <c r="B18" s="13">
        <v>2</v>
      </c>
      <c r="C18" s="14">
        <v>3</v>
      </c>
      <c r="D18" s="15">
        <v>4</v>
      </c>
      <c r="E18" s="15">
        <v>5</v>
      </c>
      <c r="F18" s="15">
        <v>6</v>
      </c>
      <c r="G18" s="16">
        <v>7</v>
      </c>
      <c r="H18" s="14">
        <v>8</v>
      </c>
      <c r="I18" s="15">
        <v>9</v>
      </c>
      <c r="J18" s="15">
        <v>10</v>
      </c>
      <c r="K18" s="15">
        <v>11</v>
      </c>
      <c r="L18" s="17">
        <v>12</v>
      </c>
    </row>
    <row r="19" spans="1:12" s="24" customFormat="1" x14ac:dyDescent="0.25">
      <c r="A19" s="18"/>
      <c r="B19" s="19" t="s">
        <v>29</v>
      </c>
      <c r="C19" s="20"/>
      <c r="D19" s="21"/>
      <c r="E19" s="21"/>
      <c r="F19" s="21"/>
      <c r="G19" s="22"/>
      <c r="H19" s="20"/>
      <c r="I19" s="21"/>
      <c r="J19" s="21"/>
      <c r="K19" s="21"/>
      <c r="L19" s="23"/>
    </row>
    <row r="20" spans="1:12" s="24" customFormat="1" ht="12.75" thickBot="1" x14ac:dyDescent="0.3">
      <c r="A20" s="25"/>
      <c r="B20" s="26" t="s">
        <v>30</v>
      </c>
      <c r="C20" s="27">
        <f t="shared" ref="C20:C47" si="0">SUM(D20:G20)</f>
        <v>29012</v>
      </c>
      <c r="D20" s="28">
        <f>SUM(D21,D24,D25,D41,D43)</f>
        <v>29012</v>
      </c>
      <c r="E20" s="28">
        <f>SUM(E21,E24,E43)</f>
        <v>0</v>
      </c>
      <c r="F20" s="28">
        <f>SUM(F21,F26,F43)</f>
        <v>0</v>
      </c>
      <c r="G20" s="29">
        <f>SUM(G21,G45)</f>
        <v>0</v>
      </c>
      <c r="H20" s="27">
        <f>SUM(I20:L20)</f>
        <v>29012</v>
      </c>
      <c r="I20" s="28">
        <f>SUM(I21,I24,I25,I41,I43)</f>
        <v>29012</v>
      </c>
      <c r="J20" s="28">
        <f>SUM(J21,J24,J43)</f>
        <v>0</v>
      </c>
      <c r="K20" s="28">
        <f>SUM(K21,K26,K43)</f>
        <v>0</v>
      </c>
      <c r="L20" s="30">
        <f>SUM(L21,L45)</f>
        <v>0</v>
      </c>
    </row>
    <row r="21" spans="1:12" ht="12.75" thickTop="1" x14ac:dyDescent="0.25">
      <c r="A21" s="31"/>
      <c r="B21" s="32" t="s">
        <v>31</v>
      </c>
      <c r="C21" s="33">
        <f t="shared" si="0"/>
        <v>29012</v>
      </c>
      <c r="D21" s="34">
        <f>SUM(D22:D23)</f>
        <v>29012</v>
      </c>
      <c r="E21" s="34">
        <f>SUM(E22:E23)</f>
        <v>0</v>
      </c>
      <c r="F21" s="34">
        <f>SUM(F22:F23)</f>
        <v>0</v>
      </c>
      <c r="G21" s="35">
        <f>SUM(G22:G23)</f>
        <v>0</v>
      </c>
      <c r="H21" s="33">
        <f t="shared" ref="H21:H47" si="1">SUM(I21:L21)</f>
        <v>29012</v>
      </c>
      <c r="I21" s="34">
        <f>SUM(I22:I23)</f>
        <v>29012</v>
      </c>
      <c r="J21" s="34">
        <f>SUM(J22:J23)</f>
        <v>0</v>
      </c>
      <c r="K21" s="34">
        <f>SUM(K22:K23)</f>
        <v>0</v>
      </c>
      <c r="L21" s="36">
        <f>SUM(L22:L23)</f>
        <v>0</v>
      </c>
    </row>
    <row r="22" spans="1:12" x14ac:dyDescent="0.25">
      <c r="A22" s="37"/>
      <c r="B22" s="38" t="s">
        <v>32</v>
      </c>
      <c r="C22" s="39">
        <f t="shared" si="0"/>
        <v>0</v>
      </c>
      <c r="D22" s="40"/>
      <c r="E22" s="40"/>
      <c r="F22" s="40"/>
      <c r="G22" s="41"/>
      <c r="H22" s="39">
        <f t="shared" si="1"/>
        <v>0</v>
      </c>
      <c r="I22" s="40"/>
      <c r="J22" s="40"/>
      <c r="K22" s="40"/>
      <c r="L22" s="42"/>
    </row>
    <row r="23" spans="1:12" x14ac:dyDescent="0.25">
      <c r="A23" s="43"/>
      <c r="B23" s="44" t="s">
        <v>33</v>
      </c>
      <c r="C23" s="45">
        <f t="shared" si="0"/>
        <v>29012</v>
      </c>
      <c r="D23" s="46">
        <v>29012</v>
      </c>
      <c r="E23" s="46"/>
      <c r="F23" s="46"/>
      <c r="G23" s="47"/>
      <c r="H23" s="45">
        <f t="shared" si="1"/>
        <v>29012</v>
      </c>
      <c r="I23" s="46">
        <v>29012</v>
      </c>
      <c r="J23" s="46"/>
      <c r="K23" s="46"/>
      <c r="L23" s="48"/>
    </row>
    <row r="24" spans="1:12" s="24" customFormat="1" ht="24.75" thickBot="1" x14ac:dyDescent="0.3">
      <c r="A24" s="49">
        <v>19300</v>
      </c>
      <c r="B24" s="49" t="s">
        <v>34</v>
      </c>
      <c r="C24" s="50">
        <f t="shared" si="0"/>
        <v>0</v>
      </c>
      <c r="D24" s="51"/>
      <c r="E24" s="51"/>
      <c r="F24" s="52" t="s">
        <v>35</v>
      </c>
      <c r="G24" s="53" t="s">
        <v>35</v>
      </c>
      <c r="H24" s="50">
        <f t="shared" si="1"/>
        <v>0</v>
      </c>
      <c r="I24" s="51"/>
      <c r="J24" s="51"/>
      <c r="K24" s="52" t="s">
        <v>35</v>
      </c>
      <c r="L24" s="54" t="s">
        <v>35</v>
      </c>
    </row>
    <row r="25" spans="1:12" s="24" customFormat="1" ht="24.75" thickTop="1" x14ac:dyDescent="0.25">
      <c r="A25" s="55">
        <v>18630</v>
      </c>
      <c r="B25" s="56" t="s">
        <v>36</v>
      </c>
      <c r="C25" s="57">
        <f t="shared" si="0"/>
        <v>0</v>
      </c>
      <c r="D25" s="58"/>
      <c r="E25" s="59" t="s">
        <v>35</v>
      </c>
      <c r="F25" s="59" t="s">
        <v>35</v>
      </c>
      <c r="G25" s="60" t="s">
        <v>35</v>
      </c>
      <c r="H25" s="57">
        <f t="shared" si="1"/>
        <v>0</v>
      </c>
      <c r="I25" s="61"/>
      <c r="J25" s="59" t="s">
        <v>35</v>
      </c>
      <c r="K25" s="59" t="s">
        <v>35</v>
      </c>
      <c r="L25" s="62" t="s">
        <v>35</v>
      </c>
    </row>
    <row r="26" spans="1:12" s="24" customFormat="1" ht="36" x14ac:dyDescent="0.25">
      <c r="A26" s="56">
        <v>21300</v>
      </c>
      <c r="B26" s="56" t="s">
        <v>37</v>
      </c>
      <c r="C26" s="57">
        <f t="shared" si="0"/>
        <v>0</v>
      </c>
      <c r="D26" s="59" t="s">
        <v>35</v>
      </c>
      <c r="E26" s="59" t="s">
        <v>35</v>
      </c>
      <c r="F26" s="63">
        <f>SUM(F27,F31,F33,F36)</f>
        <v>0</v>
      </c>
      <c r="G26" s="60" t="s">
        <v>35</v>
      </c>
      <c r="H26" s="57">
        <f t="shared" si="1"/>
        <v>0</v>
      </c>
      <c r="I26" s="59" t="s">
        <v>35</v>
      </c>
      <c r="J26" s="59" t="s">
        <v>35</v>
      </c>
      <c r="K26" s="63">
        <f>SUM(K27,K31,K33,K36)</f>
        <v>0</v>
      </c>
      <c r="L26" s="62" t="s">
        <v>35</v>
      </c>
    </row>
    <row r="27" spans="1:12" s="24" customFormat="1" ht="24" x14ac:dyDescent="0.25">
      <c r="A27" s="64">
        <v>21350</v>
      </c>
      <c r="B27" s="56" t="s">
        <v>38</v>
      </c>
      <c r="C27" s="57">
        <f t="shared" si="0"/>
        <v>0</v>
      </c>
      <c r="D27" s="59" t="s">
        <v>35</v>
      </c>
      <c r="E27" s="59" t="s">
        <v>35</v>
      </c>
      <c r="F27" s="63">
        <f>SUM(F28:F30)</f>
        <v>0</v>
      </c>
      <c r="G27" s="60" t="s">
        <v>35</v>
      </c>
      <c r="H27" s="57">
        <f t="shared" si="1"/>
        <v>0</v>
      </c>
      <c r="I27" s="59" t="s">
        <v>35</v>
      </c>
      <c r="J27" s="59" t="s">
        <v>35</v>
      </c>
      <c r="K27" s="63">
        <f>SUM(K28:K30)</f>
        <v>0</v>
      </c>
      <c r="L27" s="62" t="s">
        <v>35</v>
      </c>
    </row>
    <row r="28" spans="1:12" x14ac:dyDescent="0.25">
      <c r="A28" s="37">
        <v>21351</v>
      </c>
      <c r="B28" s="65" t="s">
        <v>39</v>
      </c>
      <c r="C28" s="66">
        <f t="shared" si="0"/>
        <v>0</v>
      </c>
      <c r="D28" s="67" t="s">
        <v>35</v>
      </c>
      <c r="E28" s="67" t="s">
        <v>35</v>
      </c>
      <c r="F28" s="68"/>
      <c r="G28" s="69" t="s">
        <v>35</v>
      </c>
      <c r="H28" s="66">
        <f t="shared" si="1"/>
        <v>0</v>
      </c>
      <c r="I28" s="67" t="s">
        <v>35</v>
      </c>
      <c r="J28" s="67" t="s">
        <v>35</v>
      </c>
      <c r="K28" s="68"/>
      <c r="L28" s="70" t="s">
        <v>35</v>
      </c>
    </row>
    <row r="29" spans="1:12" x14ac:dyDescent="0.25">
      <c r="A29" s="43">
        <v>21352</v>
      </c>
      <c r="B29" s="71" t="s">
        <v>40</v>
      </c>
      <c r="C29" s="72">
        <f t="shared" si="0"/>
        <v>0</v>
      </c>
      <c r="D29" s="73" t="s">
        <v>35</v>
      </c>
      <c r="E29" s="73" t="s">
        <v>35</v>
      </c>
      <c r="F29" s="74"/>
      <c r="G29" s="75" t="s">
        <v>35</v>
      </c>
      <c r="H29" s="72">
        <f t="shared" si="1"/>
        <v>0</v>
      </c>
      <c r="I29" s="73" t="s">
        <v>35</v>
      </c>
      <c r="J29" s="73" t="s">
        <v>35</v>
      </c>
      <c r="K29" s="74"/>
      <c r="L29" s="76" t="s">
        <v>35</v>
      </c>
    </row>
    <row r="30" spans="1:12" ht="24" x14ac:dyDescent="0.25">
      <c r="A30" s="43">
        <v>21359</v>
      </c>
      <c r="B30" s="71" t="s">
        <v>41</v>
      </c>
      <c r="C30" s="72">
        <f t="shared" si="0"/>
        <v>0</v>
      </c>
      <c r="D30" s="73" t="s">
        <v>35</v>
      </c>
      <c r="E30" s="73" t="s">
        <v>35</v>
      </c>
      <c r="F30" s="74"/>
      <c r="G30" s="75" t="s">
        <v>35</v>
      </c>
      <c r="H30" s="72">
        <f t="shared" si="1"/>
        <v>0</v>
      </c>
      <c r="I30" s="73" t="s">
        <v>35</v>
      </c>
      <c r="J30" s="73" t="s">
        <v>35</v>
      </c>
      <c r="K30" s="74"/>
      <c r="L30" s="76" t="s">
        <v>35</v>
      </c>
    </row>
    <row r="31" spans="1:12" s="24" customFormat="1" ht="36" x14ac:dyDescent="0.25">
      <c r="A31" s="64">
        <v>21370</v>
      </c>
      <c r="B31" s="56" t="s">
        <v>42</v>
      </c>
      <c r="C31" s="57">
        <f t="shared" si="0"/>
        <v>0</v>
      </c>
      <c r="D31" s="59" t="s">
        <v>35</v>
      </c>
      <c r="E31" s="59" t="s">
        <v>35</v>
      </c>
      <c r="F31" s="63">
        <f>SUM(F32)</f>
        <v>0</v>
      </c>
      <c r="G31" s="60" t="s">
        <v>35</v>
      </c>
      <c r="H31" s="57">
        <f t="shared" si="1"/>
        <v>0</v>
      </c>
      <c r="I31" s="59" t="s">
        <v>35</v>
      </c>
      <c r="J31" s="59" t="s">
        <v>35</v>
      </c>
      <c r="K31" s="63">
        <f>SUM(K32)</f>
        <v>0</v>
      </c>
      <c r="L31" s="62" t="s">
        <v>35</v>
      </c>
    </row>
    <row r="32" spans="1:12" ht="36" x14ac:dyDescent="0.25">
      <c r="A32" s="77">
        <v>21379</v>
      </c>
      <c r="B32" s="78" t="s">
        <v>43</v>
      </c>
      <c r="C32" s="79">
        <f t="shared" si="0"/>
        <v>0</v>
      </c>
      <c r="D32" s="80" t="s">
        <v>35</v>
      </c>
      <c r="E32" s="80" t="s">
        <v>35</v>
      </c>
      <c r="F32" s="81"/>
      <c r="G32" s="82" t="s">
        <v>35</v>
      </c>
      <c r="H32" s="79">
        <f t="shared" si="1"/>
        <v>0</v>
      </c>
      <c r="I32" s="80" t="s">
        <v>35</v>
      </c>
      <c r="J32" s="80" t="s">
        <v>35</v>
      </c>
      <c r="K32" s="81"/>
      <c r="L32" s="83" t="s">
        <v>35</v>
      </c>
    </row>
    <row r="33" spans="1:12" s="24" customFormat="1" x14ac:dyDescent="0.25">
      <c r="A33" s="64">
        <v>21380</v>
      </c>
      <c r="B33" s="56" t="s">
        <v>44</v>
      </c>
      <c r="C33" s="57">
        <f t="shared" si="0"/>
        <v>0</v>
      </c>
      <c r="D33" s="59" t="s">
        <v>35</v>
      </c>
      <c r="E33" s="59" t="s">
        <v>35</v>
      </c>
      <c r="F33" s="63">
        <f>SUM(F34:F35)</f>
        <v>0</v>
      </c>
      <c r="G33" s="60" t="s">
        <v>35</v>
      </c>
      <c r="H33" s="57">
        <f t="shared" si="1"/>
        <v>0</v>
      </c>
      <c r="I33" s="59" t="s">
        <v>35</v>
      </c>
      <c r="J33" s="59" t="s">
        <v>35</v>
      </c>
      <c r="K33" s="63">
        <f>SUM(K34:K35)</f>
        <v>0</v>
      </c>
      <c r="L33" s="62" t="s">
        <v>35</v>
      </c>
    </row>
    <row r="34" spans="1:12" x14ac:dyDescent="0.25">
      <c r="A34" s="38">
        <v>21381</v>
      </c>
      <c r="B34" s="65" t="s">
        <v>45</v>
      </c>
      <c r="C34" s="66">
        <f t="shared" si="0"/>
        <v>0</v>
      </c>
      <c r="D34" s="67" t="s">
        <v>35</v>
      </c>
      <c r="E34" s="67" t="s">
        <v>35</v>
      </c>
      <c r="F34" s="68"/>
      <c r="G34" s="69" t="s">
        <v>35</v>
      </c>
      <c r="H34" s="66">
        <f t="shared" si="1"/>
        <v>0</v>
      </c>
      <c r="I34" s="67" t="s">
        <v>35</v>
      </c>
      <c r="J34" s="67" t="s">
        <v>35</v>
      </c>
      <c r="K34" s="68"/>
      <c r="L34" s="70" t="s">
        <v>35</v>
      </c>
    </row>
    <row r="35" spans="1:12" ht="24" x14ac:dyDescent="0.25">
      <c r="A35" s="44">
        <v>21383</v>
      </c>
      <c r="B35" s="71" t="s">
        <v>46</v>
      </c>
      <c r="C35" s="72">
        <f>SUM(D35:G35)</f>
        <v>0</v>
      </c>
      <c r="D35" s="73" t="s">
        <v>35</v>
      </c>
      <c r="E35" s="73" t="s">
        <v>35</v>
      </c>
      <c r="F35" s="74"/>
      <c r="G35" s="75" t="s">
        <v>35</v>
      </c>
      <c r="H35" s="72">
        <f t="shared" si="1"/>
        <v>0</v>
      </c>
      <c r="I35" s="73" t="s">
        <v>35</v>
      </c>
      <c r="J35" s="73" t="s">
        <v>35</v>
      </c>
      <c r="K35" s="74"/>
      <c r="L35" s="76" t="s">
        <v>35</v>
      </c>
    </row>
    <row r="36" spans="1:12" s="24" customFormat="1" ht="25.5" customHeight="1" x14ac:dyDescent="0.25">
      <c r="A36" s="64">
        <v>21390</v>
      </c>
      <c r="B36" s="56" t="s">
        <v>47</v>
      </c>
      <c r="C36" s="57">
        <f t="shared" si="0"/>
        <v>0</v>
      </c>
      <c r="D36" s="59" t="s">
        <v>35</v>
      </c>
      <c r="E36" s="59" t="s">
        <v>35</v>
      </c>
      <c r="F36" s="63">
        <f>SUM(F37:F40)</f>
        <v>0</v>
      </c>
      <c r="G36" s="60" t="s">
        <v>35</v>
      </c>
      <c r="H36" s="57">
        <f t="shared" si="1"/>
        <v>0</v>
      </c>
      <c r="I36" s="59" t="s">
        <v>35</v>
      </c>
      <c r="J36" s="59" t="s">
        <v>35</v>
      </c>
      <c r="K36" s="63">
        <f>SUM(K37:K40)</f>
        <v>0</v>
      </c>
      <c r="L36" s="62" t="s">
        <v>35</v>
      </c>
    </row>
    <row r="37" spans="1:12" ht="24" x14ac:dyDescent="0.25">
      <c r="A37" s="38">
        <v>21391</v>
      </c>
      <c r="B37" s="65" t="s">
        <v>48</v>
      </c>
      <c r="C37" s="66">
        <f t="shared" si="0"/>
        <v>0</v>
      </c>
      <c r="D37" s="67" t="s">
        <v>35</v>
      </c>
      <c r="E37" s="67" t="s">
        <v>35</v>
      </c>
      <c r="F37" s="68"/>
      <c r="G37" s="69" t="s">
        <v>35</v>
      </c>
      <c r="H37" s="66">
        <f t="shared" si="1"/>
        <v>0</v>
      </c>
      <c r="I37" s="67" t="s">
        <v>35</v>
      </c>
      <c r="J37" s="67" t="s">
        <v>35</v>
      </c>
      <c r="K37" s="68"/>
      <c r="L37" s="70" t="s">
        <v>35</v>
      </c>
    </row>
    <row r="38" spans="1:12" x14ac:dyDescent="0.25">
      <c r="A38" s="44">
        <v>21393</v>
      </c>
      <c r="B38" s="71" t="s">
        <v>49</v>
      </c>
      <c r="C38" s="72">
        <f t="shared" si="0"/>
        <v>0</v>
      </c>
      <c r="D38" s="73" t="s">
        <v>35</v>
      </c>
      <c r="E38" s="73" t="s">
        <v>35</v>
      </c>
      <c r="F38" s="74"/>
      <c r="G38" s="75" t="s">
        <v>35</v>
      </c>
      <c r="H38" s="72">
        <f t="shared" si="1"/>
        <v>0</v>
      </c>
      <c r="I38" s="73" t="s">
        <v>35</v>
      </c>
      <c r="J38" s="73" t="s">
        <v>35</v>
      </c>
      <c r="K38" s="74"/>
      <c r="L38" s="76" t="s">
        <v>35</v>
      </c>
    </row>
    <row r="39" spans="1:12" x14ac:dyDescent="0.25">
      <c r="A39" s="44">
        <v>21395</v>
      </c>
      <c r="B39" s="71" t="s">
        <v>50</v>
      </c>
      <c r="C39" s="72">
        <f t="shared" si="0"/>
        <v>0</v>
      </c>
      <c r="D39" s="73" t="s">
        <v>35</v>
      </c>
      <c r="E39" s="73" t="s">
        <v>35</v>
      </c>
      <c r="F39" s="74"/>
      <c r="G39" s="75" t="s">
        <v>35</v>
      </c>
      <c r="H39" s="72">
        <f t="shared" si="1"/>
        <v>0</v>
      </c>
      <c r="I39" s="73" t="s">
        <v>35</v>
      </c>
      <c r="J39" s="73" t="s">
        <v>35</v>
      </c>
      <c r="K39" s="74"/>
      <c r="L39" s="76" t="s">
        <v>35</v>
      </c>
    </row>
    <row r="40" spans="1:12" ht="24" x14ac:dyDescent="0.25">
      <c r="A40" s="84">
        <v>21399</v>
      </c>
      <c r="B40" s="85" t="s">
        <v>51</v>
      </c>
      <c r="C40" s="86">
        <f t="shared" si="0"/>
        <v>0</v>
      </c>
      <c r="D40" s="87" t="s">
        <v>35</v>
      </c>
      <c r="E40" s="87" t="s">
        <v>35</v>
      </c>
      <c r="F40" s="88"/>
      <c r="G40" s="89" t="s">
        <v>35</v>
      </c>
      <c r="H40" s="86">
        <f t="shared" si="1"/>
        <v>0</v>
      </c>
      <c r="I40" s="87" t="s">
        <v>35</v>
      </c>
      <c r="J40" s="87" t="s">
        <v>35</v>
      </c>
      <c r="K40" s="88"/>
      <c r="L40" s="90" t="s">
        <v>35</v>
      </c>
    </row>
    <row r="41" spans="1:12" s="24" customFormat="1" ht="26.25" customHeight="1" x14ac:dyDescent="0.25">
      <c r="A41" s="91">
        <v>21420</v>
      </c>
      <c r="B41" s="92" t="s">
        <v>52</v>
      </c>
      <c r="C41" s="86">
        <f>SUM(D41:G41)</f>
        <v>0</v>
      </c>
      <c r="D41" s="94">
        <f>SUM(D42)</f>
        <v>0</v>
      </c>
      <c r="E41" s="95" t="s">
        <v>35</v>
      </c>
      <c r="F41" s="95" t="s">
        <v>35</v>
      </c>
      <c r="G41" s="96" t="s">
        <v>35</v>
      </c>
      <c r="H41" s="93">
        <f>SUM(I41:L41)</f>
        <v>0</v>
      </c>
      <c r="I41" s="94">
        <f>SUM(I42)</f>
        <v>0</v>
      </c>
      <c r="J41" s="95" t="s">
        <v>35</v>
      </c>
      <c r="K41" s="95" t="s">
        <v>35</v>
      </c>
      <c r="L41" s="97" t="s">
        <v>35</v>
      </c>
    </row>
    <row r="42" spans="1:12" s="24" customFormat="1" ht="26.25" customHeight="1" x14ac:dyDescent="0.25">
      <c r="A42" s="84">
        <v>21429</v>
      </c>
      <c r="B42" s="85" t="s">
        <v>53</v>
      </c>
      <c r="C42" s="86">
        <f>SUM(D42:G42)</f>
        <v>0</v>
      </c>
      <c r="D42" s="98"/>
      <c r="E42" s="87" t="s">
        <v>35</v>
      </c>
      <c r="F42" s="87" t="s">
        <v>35</v>
      </c>
      <c r="G42" s="89" t="s">
        <v>35</v>
      </c>
      <c r="H42" s="86">
        <f t="shared" ref="H42:H44" si="2">SUM(I42:L42)</f>
        <v>0</v>
      </c>
      <c r="I42" s="98"/>
      <c r="J42" s="87" t="s">
        <v>35</v>
      </c>
      <c r="K42" s="87" t="s">
        <v>35</v>
      </c>
      <c r="L42" s="90" t="s">
        <v>35</v>
      </c>
    </row>
    <row r="43" spans="1:12" s="24" customFormat="1" ht="24" x14ac:dyDescent="0.25">
      <c r="A43" s="64">
        <v>21490</v>
      </c>
      <c r="B43" s="56" t="s">
        <v>54</v>
      </c>
      <c r="C43" s="57">
        <f t="shared" si="0"/>
        <v>0</v>
      </c>
      <c r="D43" s="99">
        <f>D44</f>
        <v>0</v>
      </c>
      <c r="E43" s="99">
        <f t="shared" ref="E43:F43" si="3">E44</f>
        <v>0</v>
      </c>
      <c r="F43" s="99">
        <f t="shared" si="3"/>
        <v>0</v>
      </c>
      <c r="G43" s="60" t="s">
        <v>35</v>
      </c>
      <c r="H43" s="100">
        <f t="shared" si="2"/>
        <v>0</v>
      </c>
      <c r="I43" s="99">
        <f>I44</f>
        <v>0</v>
      </c>
      <c r="J43" s="99">
        <f t="shared" ref="J43:K43" si="4">J44</f>
        <v>0</v>
      </c>
      <c r="K43" s="99">
        <f t="shared" si="4"/>
        <v>0</v>
      </c>
      <c r="L43" s="62" t="s">
        <v>35</v>
      </c>
    </row>
    <row r="44" spans="1:12" s="24" customFormat="1" ht="24" x14ac:dyDescent="0.25">
      <c r="A44" s="44">
        <v>21499</v>
      </c>
      <c r="B44" s="71" t="s">
        <v>55</v>
      </c>
      <c r="C44" s="79">
        <f>SUM(D44:G44)</f>
        <v>0</v>
      </c>
      <c r="D44" s="101"/>
      <c r="E44" s="102"/>
      <c r="F44" s="102"/>
      <c r="G44" s="103" t="s">
        <v>35</v>
      </c>
      <c r="H44" s="104">
        <f t="shared" si="2"/>
        <v>0</v>
      </c>
      <c r="I44" s="40"/>
      <c r="J44" s="105"/>
      <c r="K44" s="105"/>
      <c r="L44" s="106" t="s">
        <v>35</v>
      </c>
    </row>
    <row r="45" spans="1:12" ht="12.75" customHeight="1" x14ac:dyDescent="0.25">
      <c r="A45" s="107">
        <v>23000</v>
      </c>
      <c r="B45" s="108" t="s">
        <v>56</v>
      </c>
      <c r="C45" s="109">
        <f>SUM(D45:G45)</f>
        <v>0</v>
      </c>
      <c r="D45" s="59" t="s">
        <v>35</v>
      </c>
      <c r="E45" s="59" t="s">
        <v>35</v>
      </c>
      <c r="F45" s="59" t="s">
        <v>35</v>
      </c>
      <c r="G45" s="99">
        <f>SUM(G46:G47)</f>
        <v>0</v>
      </c>
      <c r="H45" s="109">
        <f t="shared" si="1"/>
        <v>0</v>
      </c>
      <c r="I45" s="87" t="s">
        <v>35</v>
      </c>
      <c r="J45" s="87" t="s">
        <v>35</v>
      </c>
      <c r="K45" s="87" t="s">
        <v>35</v>
      </c>
      <c r="L45" s="110">
        <f>SUM(L46:L47)</f>
        <v>0</v>
      </c>
    </row>
    <row r="46" spans="1:12" ht="24" x14ac:dyDescent="0.25">
      <c r="A46" s="111">
        <v>23410</v>
      </c>
      <c r="B46" s="112" t="s">
        <v>57</v>
      </c>
      <c r="C46" s="113">
        <f t="shared" si="0"/>
        <v>0</v>
      </c>
      <c r="D46" s="95" t="s">
        <v>35</v>
      </c>
      <c r="E46" s="95" t="s">
        <v>35</v>
      </c>
      <c r="F46" s="95" t="s">
        <v>35</v>
      </c>
      <c r="G46" s="114"/>
      <c r="H46" s="113">
        <f t="shared" si="1"/>
        <v>0</v>
      </c>
      <c r="I46" s="95" t="s">
        <v>35</v>
      </c>
      <c r="J46" s="95" t="s">
        <v>35</v>
      </c>
      <c r="K46" s="95" t="s">
        <v>35</v>
      </c>
      <c r="L46" s="115"/>
    </row>
    <row r="47" spans="1:12" ht="24" x14ac:dyDescent="0.25">
      <c r="A47" s="111">
        <v>23510</v>
      </c>
      <c r="B47" s="112" t="s">
        <v>58</v>
      </c>
      <c r="C47" s="93">
        <f t="shared" si="0"/>
        <v>0</v>
      </c>
      <c r="D47" s="95" t="s">
        <v>35</v>
      </c>
      <c r="E47" s="95" t="s">
        <v>35</v>
      </c>
      <c r="F47" s="95" t="s">
        <v>35</v>
      </c>
      <c r="G47" s="114"/>
      <c r="H47" s="93">
        <f t="shared" si="1"/>
        <v>0</v>
      </c>
      <c r="I47" s="95" t="s">
        <v>35</v>
      </c>
      <c r="J47" s="95" t="s">
        <v>35</v>
      </c>
      <c r="K47" s="95" t="s">
        <v>35</v>
      </c>
      <c r="L47" s="115"/>
    </row>
    <row r="48" spans="1:12" x14ac:dyDescent="0.25">
      <c r="A48" s="116"/>
      <c r="B48" s="112"/>
      <c r="C48" s="117"/>
      <c r="D48" s="95"/>
      <c r="E48" s="95"/>
      <c r="F48" s="94"/>
      <c r="G48" s="118"/>
      <c r="H48" s="117"/>
      <c r="I48" s="95"/>
      <c r="J48" s="95"/>
      <c r="K48" s="94"/>
      <c r="L48" s="119"/>
    </row>
    <row r="49" spans="1:12" s="24" customFormat="1" x14ac:dyDescent="0.25">
      <c r="A49" s="120"/>
      <c r="B49" s="121" t="s">
        <v>59</v>
      </c>
      <c r="C49" s="122"/>
      <c r="D49" s="123"/>
      <c r="E49" s="123"/>
      <c r="F49" s="123"/>
      <c r="G49" s="124"/>
      <c r="H49" s="122"/>
      <c r="I49" s="123"/>
      <c r="J49" s="123"/>
      <c r="K49" s="123"/>
      <c r="L49" s="125"/>
    </row>
    <row r="50" spans="1:12" s="24" customFormat="1" ht="12.75" thickBot="1" x14ac:dyDescent="0.3">
      <c r="A50" s="126"/>
      <c r="B50" s="25" t="s">
        <v>60</v>
      </c>
      <c r="C50" s="127">
        <f t="shared" ref="C50:C113" si="5">SUM(D50:G50)</f>
        <v>29012</v>
      </c>
      <c r="D50" s="128">
        <f>SUM(D51,D283)</f>
        <v>29012</v>
      </c>
      <c r="E50" s="128">
        <f>SUM(E51,E283)</f>
        <v>0</v>
      </c>
      <c r="F50" s="128">
        <f>SUM(F51,F283)</f>
        <v>0</v>
      </c>
      <c r="G50" s="129">
        <f>SUM(G51,G283)</f>
        <v>0</v>
      </c>
      <c r="H50" s="127">
        <f t="shared" ref="H50:H113" si="6">SUM(I50:L50)</f>
        <v>29012</v>
      </c>
      <c r="I50" s="128">
        <f>SUM(I51,I283)</f>
        <v>29012</v>
      </c>
      <c r="J50" s="128">
        <f>SUM(J51,J283)</f>
        <v>0</v>
      </c>
      <c r="K50" s="128">
        <f>SUM(K51,K283)</f>
        <v>0</v>
      </c>
      <c r="L50" s="130">
        <f>SUM(L51,L283)</f>
        <v>0</v>
      </c>
    </row>
    <row r="51" spans="1:12" s="24" customFormat="1" ht="36.75" thickTop="1" x14ac:dyDescent="0.25">
      <c r="A51" s="131"/>
      <c r="B51" s="132" t="s">
        <v>61</v>
      </c>
      <c r="C51" s="133">
        <f t="shared" si="5"/>
        <v>29012</v>
      </c>
      <c r="D51" s="134">
        <f>SUM(D52,D194)</f>
        <v>29012</v>
      </c>
      <c r="E51" s="134">
        <f>SUM(E52,E194)</f>
        <v>0</v>
      </c>
      <c r="F51" s="134">
        <f>SUM(F52,F194)</f>
        <v>0</v>
      </c>
      <c r="G51" s="135">
        <f>SUM(G52,G194)</f>
        <v>0</v>
      </c>
      <c r="H51" s="133">
        <f t="shared" si="6"/>
        <v>29012</v>
      </c>
      <c r="I51" s="134">
        <f>SUM(I52,I194)</f>
        <v>29012</v>
      </c>
      <c r="J51" s="134">
        <f>SUM(J52,J194)</f>
        <v>0</v>
      </c>
      <c r="K51" s="134">
        <f>SUM(K52,K194)</f>
        <v>0</v>
      </c>
      <c r="L51" s="136">
        <f>SUM(L52,L194)</f>
        <v>0</v>
      </c>
    </row>
    <row r="52" spans="1:12" s="24" customFormat="1" ht="24" x14ac:dyDescent="0.25">
      <c r="A52" s="137"/>
      <c r="B52" s="18" t="s">
        <v>62</v>
      </c>
      <c r="C52" s="138">
        <f t="shared" si="5"/>
        <v>13577</v>
      </c>
      <c r="D52" s="139">
        <f>SUM(D53,D75,D173,D187)</f>
        <v>13577</v>
      </c>
      <c r="E52" s="139">
        <f>SUM(E53,E75,E173,E187)</f>
        <v>0</v>
      </c>
      <c r="F52" s="139">
        <f>SUM(F53,F75,F173,F187)</f>
        <v>0</v>
      </c>
      <c r="G52" s="140">
        <f>SUM(G53,G75,G173,G187)</f>
        <v>0</v>
      </c>
      <c r="H52" s="138">
        <f t="shared" si="6"/>
        <v>13705</v>
      </c>
      <c r="I52" s="139">
        <f>SUM(I53,I75,I173,I187)</f>
        <v>13705</v>
      </c>
      <c r="J52" s="139">
        <f>SUM(J53,J75,J173,J187)</f>
        <v>0</v>
      </c>
      <c r="K52" s="139">
        <f>SUM(K53,K75,K173,K187)</f>
        <v>0</v>
      </c>
      <c r="L52" s="141">
        <f>SUM(L53,L75,L173,L187)</f>
        <v>0</v>
      </c>
    </row>
    <row r="53" spans="1:12" s="24" customFormat="1" x14ac:dyDescent="0.25">
      <c r="A53" s="142">
        <v>1000</v>
      </c>
      <c r="B53" s="142" t="s">
        <v>63</v>
      </c>
      <c r="C53" s="143">
        <f t="shared" si="5"/>
        <v>880</v>
      </c>
      <c r="D53" s="144">
        <f>SUM(D54,D67)</f>
        <v>880</v>
      </c>
      <c r="E53" s="144">
        <f>SUM(E54,E67)</f>
        <v>0</v>
      </c>
      <c r="F53" s="144">
        <f>SUM(F54,F67)</f>
        <v>0</v>
      </c>
      <c r="G53" s="145">
        <f>SUM(G54,G67)</f>
        <v>0</v>
      </c>
      <c r="H53" s="143">
        <f t="shared" si="6"/>
        <v>880</v>
      </c>
      <c r="I53" s="144">
        <f>SUM(I54,I67)</f>
        <v>880</v>
      </c>
      <c r="J53" s="144">
        <f>SUM(J54,J67)</f>
        <v>0</v>
      </c>
      <c r="K53" s="144">
        <f>SUM(K54,K67)</f>
        <v>0</v>
      </c>
      <c r="L53" s="146">
        <f>SUM(L54,L67)</f>
        <v>0</v>
      </c>
    </row>
    <row r="54" spans="1:12" x14ac:dyDescent="0.25">
      <c r="A54" s="56">
        <v>1100</v>
      </c>
      <c r="B54" s="147" t="s">
        <v>64</v>
      </c>
      <c r="C54" s="57">
        <f t="shared" si="5"/>
        <v>709</v>
      </c>
      <c r="D54" s="63">
        <f>SUM(D55,D58,D66)</f>
        <v>709</v>
      </c>
      <c r="E54" s="63">
        <f>SUM(E55,E58,E66)</f>
        <v>0</v>
      </c>
      <c r="F54" s="63">
        <f>SUM(F55,F58,F66)</f>
        <v>0</v>
      </c>
      <c r="G54" s="148">
        <f>SUM(G55,G58,G66)</f>
        <v>0</v>
      </c>
      <c r="H54" s="57">
        <f t="shared" si="6"/>
        <v>709</v>
      </c>
      <c r="I54" s="63">
        <f>SUM(I55,I58,I66)</f>
        <v>709</v>
      </c>
      <c r="J54" s="63">
        <f>SUM(J55,J58,J66)</f>
        <v>0</v>
      </c>
      <c r="K54" s="63">
        <f>SUM(K55,K58,K66)</f>
        <v>0</v>
      </c>
      <c r="L54" s="149">
        <f>SUM(L55,L58,L66)</f>
        <v>0</v>
      </c>
    </row>
    <row r="55" spans="1:12" x14ac:dyDescent="0.25">
      <c r="A55" s="150">
        <v>1110</v>
      </c>
      <c r="B55" s="112" t="s">
        <v>65</v>
      </c>
      <c r="C55" s="117">
        <f t="shared" si="5"/>
        <v>0</v>
      </c>
      <c r="D55" s="151">
        <f>SUM(D56:D57)</f>
        <v>0</v>
      </c>
      <c r="E55" s="151">
        <f>SUM(E56:E57)</f>
        <v>0</v>
      </c>
      <c r="F55" s="151">
        <f>SUM(F56:F57)</f>
        <v>0</v>
      </c>
      <c r="G55" s="152">
        <f>SUM(G56:G57)</f>
        <v>0</v>
      </c>
      <c r="H55" s="117">
        <f t="shared" si="6"/>
        <v>0</v>
      </c>
      <c r="I55" s="151">
        <f>SUM(I56:I57)</f>
        <v>0</v>
      </c>
      <c r="J55" s="151">
        <f>SUM(J56:J57)</f>
        <v>0</v>
      </c>
      <c r="K55" s="151">
        <f>SUM(K56:K57)</f>
        <v>0</v>
      </c>
      <c r="L55" s="153">
        <f>SUM(L56:L57)</f>
        <v>0</v>
      </c>
    </row>
    <row r="56" spans="1:12" x14ac:dyDescent="0.25">
      <c r="A56" s="38">
        <v>1111</v>
      </c>
      <c r="B56" s="65" t="s">
        <v>66</v>
      </c>
      <c r="C56" s="66">
        <f t="shared" si="5"/>
        <v>0</v>
      </c>
      <c r="D56" s="68"/>
      <c r="E56" s="68"/>
      <c r="F56" s="68"/>
      <c r="G56" s="154"/>
      <c r="H56" s="66">
        <f t="shared" si="6"/>
        <v>0</v>
      </c>
      <c r="I56" s="68"/>
      <c r="J56" s="68"/>
      <c r="K56" s="68"/>
      <c r="L56" s="155"/>
    </row>
    <row r="57" spans="1:12" ht="24" customHeight="1" x14ac:dyDescent="0.25">
      <c r="A57" s="44">
        <v>1119</v>
      </c>
      <c r="B57" s="71" t="s">
        <v>67</v>
      </c>
      <c r="C57" s="72">
        <f t="shared" si="5"/>
        <v>0</v>
      </c>
      <c r="D57" s="74"/>
      <c r="E57" s="74"/>
      <c r="F57" s="74"/>
      <c r="G57" s="157"/>
      <c r="H57" s="72">
        <f t="shared" si="6"/>
        <v>0</v>
      </c>
      <c r="I57" s="74"/>
      <c r="J57" s="74"/>
      <c r="K57" s="74"/>
      <c r="L57" s="158"/>
    </row>
    <row r="58" spans="1:12" x14ac:dyDescent="0.25">
      <c r="A58" s="159">
        <v>1140</v>
      </c>
      <c r="B58" s="71" t="s">
        <v>68</v>
      </c>
      <c r="C58" s="72">
        <f t="shared" si="5"/>
        <v>0</v>
      </c>
      <c r="D58" s="160">
        <f>SUM(D59:D65)</f>
        <v>0</v>
      </c>
      <c r="E58" s="160">
        <f>SUM(E59:E65)</f>
        <v>0</v>
      </c>
      <c r="F58" s="160">
        <f>SUM(F59:F65)</f>
        <v>0</v>
      </c>
      <c r="G58" s="161">
        <f>SUM(G59:G65)</f>
        <v>0</v>
      </c>
      <c r="H58" s="72">
        <f t="shared" si="6"/>
        <v>0</v>
      </c>
      <c r="I58" s="160">
        <f>SUM(I59:I65)</f>
        <v>0</v>
      </c>
      <c r="J58" s="160">
        <f>SUM(J59:J65)</f>
        <v>0</v>
      </c>
      <c r="K58" s="160">
        <f>SUM(K59:K65)</f>
        <v>0</v>
      </c>
      <c r="L58" s="162">
        <f>SUM(L59:L65)</f>
        <v>0</v>
      </c>
    </row>
    <row r="59" spans="1:12" x14ac:dyDescent="0.25">
      <c r="A59" s="44">
        <v>1141</v>
      </c>
      <c r="B59" s="71" t="s">
        <v>69</v>
      </c>
      <c r="C59" s="72">
        <f t="shared" si="5"/>
        <v>0</v>
      </c>
      <c r="D59" s="74"/>
      <c r="E59" s="74"/>
      <c r="F59" s="74"/>
      <c r="G59" s="157"/>
      <c r="H59" s="72">
        <f t="shared" si="6"/>
        <v>0</v>
      </c>
      <c r="I59" s="74"/>
      <c r="J59" s="74"/>
      <c r="K59" s="74"/>
      <c r="L59" s="158"/>
    </row>
    <row r="60" spans="1:12" ht="24.75" customHeight="1" x14ac:dyDescent="0.25">
      <c r="A60" s="44">
        <v>1142</v>
      </c>
      <c r="B60" s="71" t="s">
        <v>70</v>
      </c>
      <c r="C60" s="72">
        <f t="shared" si="5"/>
        <v>0</v>
      </c>
      <c r="D60" s="74"/>
      <c r="E60" s="74"/>
      <c r="F60" s="74"/>
      <c r="G60" s="157"/>
      <c r="H60" s="72">
        <f t="shared" si="6"/>
        <v>0</v>
      </c>
      <c r="I60" s="74"/>
      <c r="J60" s="74"/>
      <c r="K60" s="74"/>
      <c r="L60" s="158"/>
    </row>
    <row r="61" spans="1:12" ht="24" x14ac:dyDescent="0.25">
      <c r="A61" s="44">
        <v>1145</v>
      </c>
      <c r="B61" s="71" t="s">
        <v>71</v>
      </c>
      <c r="C61" s="72">
        <f t="shared" si="5"/>
        <v>0</v>
      </c>
      <c r="D61" s="74"/>
      <c r="E61" s="74"/>
      <c r="F61" s="74"/>
      <c r="G61" s="157"/>
      <c r="H61" s="72">
        <f t="shared" si="6"/>
        <v>0</v>
      </c>
      <c r="I61" s="74"/>
      <c r="J61" s="74"/>
      <c r="K61" s="74"/>
      <c r="L61" s="158"/>
    </row>
    <row r="62" spans="1:12" ht="27.75" customHeight="1" x14ac:dyDescent="0.25">
      <c r="A62" s="44">
        <v>1146</v>
      </c>
      <c r="B62" s="71" t="s">
        <v>72</v>
      </c>
      <c r="C62" s="72">
        <f t="shared" si="5"/>
        <v>0</v>
      </c>
      <c r="D62" s="74"/>
      <c r="E62" s="74"/>
      <c r="F62" s="74"/>
      <c r="G62" s="157"/>
      <c r="H62" s="72">
        <f t="shared" si="6"/>
        <v>0</v>
      </c>
      <c r="I62" s="74"/>
      <c r="J62" s="74"/>
      <c r="K62" s="74"/>
      <c r="L62" s="158"/>
    </row>
    <row r="63" spans="1:12" x14ac:dyDescent="0.25">
      <c r="A63" s="44">
        <v>1147</v>
      </c>
      <c r="B63" s="71" t="s">
        <v>73</v>
      </c>
      <c r="C63" s="72">
        <f t="shared" si="5"/>
        <v>0</v>
      </c>
      <c r="D63" s="74"/>
      <c r="E63" s="74"/>
      <c r="F63" s="74"/>
      <c r="G63" s="157"/>
      <c r="H63" s="72">
        <f t="shared" si="6"/>
        <v>0</v>
      </c>
      <c r="I63" s="74"/>
      <c r="J63" s="74"/>
      <c r="K63" s="74"/>
      <c r="L63" s="158"/>
    </row>
    <row r="64" spans="1:12" x14ac:dyDescent="0.25">
      <c r="A64" s="44">
        <v>1148</v>
      </c>
      <c r="B64" s="71" t="s">
        <v>74</v>
      </c>
      <c r="C64" s="72">
        <f t="shared" si="5"/>
        <v>0</v>
      </c>
      <c r="D64" s="74"/>
      <c r="E64" s="74"/>
      <c r="F64" s="74"/>
      <c r="G64" s="157"/>
      <c r="H64" s="72">
        <f t="shared" si="6"/>
        <v>0</v>
      </c>
      <c r="I64" s="74"/>
      <c r="J64" s="74"/>
      <c r="K64" s="74"/>
      <c r="L64" s="158"/>
    </row>
    <row r="65" spans="1:12" ht="24" customHeight="1" x14ac:dyDescent="0.25">
      <c r="A65" s="44">
        <v>1149</v>
      </c>
      <c r="B65" s="71" t="s">
        <v>75</v>
      </c>
      <c r="C65" s="72">
        <f t="shared" si="5"/>
        <v>0</v>
      </c>
      <c r="D65" s="74"/>
      <c r="E65" s="74"/>
      <c r="F65" s="74"/>
      <c r="G65" s="157"/>
      <c r="H65" s="72">
        <f t="shared" si="6"/>
        <v>0</v>
      </c>
      <c r="I65" s="74"/>
      <c r="J65" s="74"/>
      <c r="K65" s="74"/>
      <c r="L65" s="158"/>
    </row>
    <row r="66" spans="1:12" ht="36" x14ac:dyDescent="0.25">
      <c r="A66" s="150">
        <v>1150</v>
      </c>
      <c r="B66" s="112" t="s">
        <v>76</v>
      </c>
      <c r="C66" s="117">
        <f t="shared" si="5"/>
        <v>709</v>
      </c>
      <c r="D66" s="163">
        <v>709</v>
      </c>
      <c r="E66" s="163"/>
      <c r="F66" s="163"/>
      <c r="G66" s="164"/>
      <c r="H66" s="117">
        <f t="shared" si="6"/>
        <v>709</v>
      </c>
      <c r="I66" s="163">
        <v>709</v>
      </c>
      <c r="J66" s="163"/>
      <c r="K66" s="163"/>
      <c r="L66" s="165"/>
    </row>
    <row r="67" spans="1:12" ht="24" x14ac:dyDescent="0.25">
      <c r="A67" s="56">
        <v>1200</v>
      </c>
      <c r="B67" s="147" t="s">
        <v>77</v>
      </c>
      <c r="C67" s="57">
        <f t="shared" si="5"/>
        <v>171</v>
      </c>
      <c r="D67" s="63">
        <f>SUM(D68:D69)</f>
        <v>171</v>
      </c>
      <c r="E67" s="63">
        <f>SUM(E68:E69)</f>
        <v>0</v>
      </c>
      <c r="F67" s="63">
        <f>SUM(F68:F69)</f>
        <v>0</v>
      </c>
      <c r="G67" s="166">
        <f>SUM(G68:G69)</f>
        <v>0</v>
      </c>
      <c r="H67" s="57">
        <f t="shared" si="6"/>
        <v>171</v>
      </c>
      <c r="I67" s="63">
        <f>SUM(I68:I69)</f>
        <v>171</v>
      </c>
      <c r="J67" s="63">
        <f>SUM(J68:J69)</f>
        <v>0</v>
      </c>
      <c r="K67" s="63">
        <f>SUM(K68:K69)</f>
        <v>0</v>
      </c>
      <c r="L67" s="167">
        <f>SUM(L68:L69)</f>
        <v>0</v>
      </c>
    </row>
    <row r="68" spans="1:12" ht="24" x14ac:dyDescent="0.25">
      <c r="A68" s="168">
        <v>1210</v>
      </c>
      <c r="B68" s="65" t="s">
        <v>78</v>
      </c>
      <c r="C68" s="66">
        <f t="shared" si="5"/>
        <v>171</v>
      </c>
      <c r="D68" s="68">
        <v>171</v>
      </c>
      <c r="E68" s="68"/>
      <c r="F68" s="68"/>
      <c r="G68" s="154"/>
      <c r="H68" s="66">
        <f t="shared" si="6"/>
        <v>171</v>
      </c>
      <c r="I68" s="68">
        <v>171</v>
      </c>
      <c r="J68" s="68"/>
      <c r="K68" s="68"/>
      <c r="L68" s="155"/>
    </row>
    <row r="69" spans="1:12" ht="24" x14ac:dyDescent="0.25">
      <c r="A69" s="159">
        <v>1220</v>
      </c>
      <c r="B69" s="71" t="s">
        <v>79</v>
      </c>
      <c r="C69" s="72">
        <f t="shared" si="5"/>
        <v>0</v>
      </c>
      <c r="D69" s="160">
        <f>SUM(D70:D74)</f>
        <v>0</v>
      </c>
      <c r="E69" s="160">
        <f>SUM(E70:E74)</f>
        <v>0</v>
      </c>
      <c r="F69" s="160">
        <f>SUM(F70:F74)</f>
        <v>0</v>
      </c>
      <c r="G69" s="161">
        <f>SUM(G70:G74)</f>
        <v>0</v>
      </c>
      <c r="H69" s="72">
        <f t="shared" si="6"/>
        <v>0</v>
      </c>
      <c r="I69" s="160">
        <f>SUM(I70:I74)</f>
        <v>0</v>
      </c>
      <c r="J69" s="160">
        <f>SUM(J70:J74)</f>
        <v>0</v>
      </c>
      <c r="K69" s="160">
        <f>SUM(K70:K74)</f>
        <v>0</v>
      </c>
      <c r="L69" s="162">
        <f>SUM(L70:L74)</f>
        <v>0</v>
      </c>
    </row>
    <row r="70" spans="1:12" ht="48" x14ac:dyDescent="0.25">
      <c r="A70" s="44">
        <v>1221</v>
      </c>
      <c r="B70" s="71" t="s">
        <v>80</v>
      </c>
      <c r="C70" s="72">
        <f t="shared" si="5"/>
        <v>0</v>
      </c>
      <c r="D70" s="74"/>
      <c r="E70" s="74"/>
      <c r="F70" s="74"/>
      <c r="G70" s="157"/>
      <c r="H70" s="72">
        <f t="shared" si="6"/>
        <v>0</v>
      </c>
      <c r="I70" s="74"/>
      <c r="J70" s="74"/>
      <c r="K70" s="74"/>
      <c r="L70" s="158"/>
    </row>
    <row r="71" spans="1:12" x14ac:dyDescent="0.25">
      <c r="A71" s="44">
        <v>1223</v>
      </c>
      <c r="B71" s="71" t="s">
        <v>81</v>
      </c>
      <c r="C71" s="72">
        <f t="shared" si="5"/>
        <v>0</v>
      </c>
      <c r="D71" s="74"/>
      <c r="E71" s="74"/>
      <c r="F71" s="74"/>
      <c r="G71" s="157"/>
      <c r="H71" s="72">
        <f t="shared" si="6"/>
        <v>0</v>
      </c>
      <c r="I71" s="74"/>
      <c r="J71" s="74"/>
      <c r="K71" s="74"/>
      <c r="L71" s="158"/>
    </row>
    <row r="72" spans="1:12" x14ac:dyDescent="0.25">
      <c r="A72" s="44">
        <v>1225</v>
      </c>
      <c r="B72" s="71" t="s">
        <v>82</v>
      </c>
      <c r="C72" s="72">
        <f t="shared" si="5"/>
        <v>0</v>
      </c>
      <c r="D72" s="74"/>
      <c r="E72" s="74"/>
      <c r="F72" s="74"/>
      <c r="G72" s="157"/>
      <c r="H72" s="72">
        <f t="shared" si="6"/>
        <v>0</v>
      </c>
      <c r="I72" s="74"/>
      <c r="J72" s="74"/>
      <c r="K72" s="74"/>
      <c r="L72" s="158"/>
    </row>
    <row r="73" spans="1:12" ht="36" x14ac:dyDescent="0.25">
      <c r="A73" s="44">
        <v>1227</v>
      </c>
      <c r="B73" s="71" t="s">
        <v>83</v>
      </c>
      <c r="C73" s="72">
        <f t="shared" si="5"/>
        <v>0</v>
      </c>
      <c r="D73" s="74"/>
      <c r="E73" s="74"/>
      <c r="F73" s="74"/>
      <c r="G73" s="157"/>
      <c r="H73" s="72">
        <f t="shared" si="6"/>
        <v>0</v>
      </c>
      <c r="I73" s="74"/>
      <c r="J73" s="74"/>
      <c r="K73" s="74"/>
      <c r="L73" s="158"/>
    </row>
    <row r="74" spans="1:12" ht="48" x14ac:dyDescent="0.25">
      <c r="A74" s="44">
        <v>1228</v>
      </c>
      <c r="B74" s="71" t="s">
        <v>84</v>
      </c>
      <c r="C74" s="72">
        <f t="shared" si="5"/>
        <v>0</v>
      </c>
      <c r="D74" s="74"/>
      <c r="E74" s="74"/>
      <c r="F74" s="74"/>
      <c r="G74" s="157"/>
      <c r="H74" s="72">
        <f t="shared" si="6"/>
        <v>0</v>
      </c>
      <c r="I74" s="74"/>
      <c r="J74" s="74"/>
      <c r="K74" s="74"/>
      <c r="L74" s="158"/>
    </row>
    <row r="75" spans="1:12" x14ac:dyDescent="0.25">
      <c r="A75" s="142">
        <v>2000</v>
      </c>
      <c r="B75" s="142" t="s">
        <v>85</v>
      </c>
      <c r="C75" s="143">
        <f t="shared" si="5"/>
        <v>12697</v>
      </c>
      <c r="D75" s="144">
        <f>SUM(D76,D83,D130,D164,D165,D172)</f>
        <v>12697</v>
      </c>
      <c r="E75" s="144">
        <f>SUM(E76,E83,E130,E164,E165,E172)</f>
        <v>0</v>
      </c>
      <c r="F75" s="144">
        <f>SUM(F76,F83,F130,F164,F165,F172)</f>
        <v>0</v>
      </c>
      <c r="G75" s="145">
        <f>SUM(G76,G83,G130,G164,G165,G172)</f>
        <v>0</v>
      </c>
      <c r="H75" s="143">
        <f t="shared" si="6"/>
        <v>12825</v>
      </c>
      <c r="I75" s="144">
        <f>SUM(I76,I83,I130,I164,I165,I172)</f>
        <v>12825</v>
      </c>
      <c r="J75" s="144">
        <f>SUM(J76,J83,J130,J164,J165,J172)</f>
        <v>0</v>
      </c>
      <c r="K75" s="144">
        <f>SUM(K76,K83,K130,K164,K165,K172)</f>
        <v>0</v>
      </c>
      <c r="L75" s="146">
        <f>SUM(L76,L83,L130,L164,L165,L172)</f>
        <v>0</v>
      </c>
    </row>
    <row r="76" spans="1:12" ht="24" x14ac:dyDescent="0.25">
      <c r="A76" s="56">
        <v>2100</v>
      </c>
      <c r="B76" s="147" t="s">
        <v>86</v>
      </c>
      <c r="C76" s="57">
        <f t="shared" si="5"/>
        <v>717</v>
      </c>
      <c r="D76" s="63">
        <f>SUM(D77,D80)</f>
        <v>717</v>
      </c>
      <c r="E76" s="63">
        <f>SUM(E77,E80)</f>
        <v>0</v>
      </c>
      <c r="F76" s="63">
        <f>SUM(F77,F80)</f>
        <v>0</v>
      </c>
      <c r="G76" s="166">
        <f>SUM(G77,G80)</f>
        <v>0</v>
      </c>
      <c r="H76" s="57">
        <f t="shared" si="6"/>
        <v>717</v>
      </c>
      <c r="I76" s="63">
        <f>SUM(I77,I80)</f>
        <v>717</v>
      </c>
      <c r="J76" s="63">
        <f>SUM(J77,J80)</f>
        <v>0</v>
      </c>
      <c r="K76" s="63">
        <f>SUM(K77,K80)</f>
        <v>0</v>
      </c>
      <c r="L76" s="167">
        <f>SUM(L77,L80)</f>
        <v>0</v>
      </c>
    </row>
    <row r="77" spans="1:12" ht="24" x14ac:dyDescent="0.25">
      <c r="A77" s="168">
        <v>2110</v>
      </c>
      <c r="B77" s="65" t="s">
        <v>87</v>
      </c>
      <c r="C77" s="66">
        <f t="shared" si="5"/>
        <v>717</v>
      </c>
      <c r="D77" s="169">
        <f>SUM(D78:D79)</f>
        <v>717</v>
      </c>
      <c r="E77" s="169">
        <f>SUM(E78:E79)</f>
        <v>0</v>
      </c>
      <c r="F77" s="169">
        <f>SUM(F78:F79)</f>
        <v>0</v>
      </c>
      <c r="G77" s="170">
        <f>SUM(G78:G79)</f>
        <v>0</v>
      </c>
      <c r="H77" s="66">
        <f t="shared" si="6"/>
        <v>717</v>
      </c>
      <c r="I77" s="169">
        <f>SUM(I78:I79)</f>
        <v>717</v>
      </c>
      <c r="J77" s="169">
        <f>SUM(J78:J79)</f>
        <v>0</v>
      </c>
      <c r="K77" s="169">
        <f>SUM(K78:K79)</f>
        <v>0</v>
      </c>
      <c r="L77" s="171">
        <f>SUM(L78:L79)</f>
        <v>0</v>
      </c>
    </row>
    <row r="78" spans="1:12" x14ac:dyDescent="0.25">
      <c r="A78" s="44">
        <v>2111</v>
      </c>
      <c r="B78" s="71" t="s">
        <v>88</v>
      </c>
      <c r="C78" s="72">
        <f t="shared" si="5"/>
        <v>0</v>
      </c>
      <c r="D78" s="74"/>
      <c r="E78" s="74"/>
      <c r="F78" s="74"/>
      <c r="G78" s="157"/>
      <c r="H78" s="72">
        <f t="shared" si="6"/>
        <v>0</v>
      </c>
      <c r="I78" s="74"/>
      <c r="J78" s="74"/>
      <c r="K78" s="74"/>
      <c r="L78" s="158"/>
    </row>
    <row r="79" spans="1:12" ht="24" x14ac:dyDescent="0.25">
      <c r="A79" s="44">
        <v>2112</v>
      </c>
      <c r="B79" s="71" t="s">
        <v>89</v>
      </c>
      <c r="C79" s="72">
        <f t="shared" si="5"/>
        <v>717</v>
      </c>
      <c r="D79" s="74">
        <v>717</v>
      </c>
      <c r="E79" s="74"/>
      <c r="F79" s="74"/>
      <c r="G79" s="157"/>
      <c r="H79" s="72">
        <f t="shared" si="6"/>
        <v>717</v>
      </c>
      <c r="I79" s="74">
        <v>717</v>
      </c>
      <c r="J79" s="74"/>
      <c r="K79" s="74"/>
      <c r="L79" s="158"/>
    </row>
    <row r="80" spans="1:12" ht="24" x14ac:dyDescent="0.25">
      <c r="A80" s="159">
        <v>2120</v>
      </c>
      <c r="B80" s="71" t="s">
        <v>90</v>
      </c>
      <c r="C80" s="72">
        <f t="shared" si="5"/>
        <v>0</v>
      </c>
      <c r="D80" s="160">
        <f>SUM(D81:D82)</f>
        <v>0</v>
      </c>
      <c r="E80" s="160">
        <f>SUM(E81:E82)</f>
        <v>0</v>
      </c>
      <c r="F80" s="160">
        <f>SUM(F81:F82)</f>
        <v>0</v>
      </c>
      <c r="G80" s="161">
        <f>SUM(G81:G82)</f>
        <v>0</v>
      </c>
      <c r="H80" s="72">
        <f t="shared" si="6"/>
        <v>0</v>
      </c>
      <c r="I80" s="160">
        <f>SUM(I81:I82)</f>
        <v>0</v>
      </c>
      <c r="J80" s="160">
        <f>SUM(J81:J82)</f>
        <v>0</v>
      </c>
      <c r="K80" s="160">
        <f>SUM(K81:K82)</f>
        <v>0</v>
      </c>
      <c r="L80" s="162">
        <f>SUM(L81:L82)</f>
        <v>0</v>
      </c>
    </row>
    <row r="81" spans="1:12" x14ac:dyDescent="0.25">
      <c r="A81" s="44">
        <v>2121</v>
      </c>
      <c r="B81" s="71" t="s">
        <v>88</v>
      </c>
      <c r="C81" s="72">
        <f t="shared" si="5"/>
        <v>0</v>
      </c>
      <c r="D81" s="74"/>
      <c r="E81" s="74"/>
      <c r="F81" s="74"/>
      <c r="G81" s="157"/>
      <c r="H81" s="72">
        <f t="shared" si="6"/>
        <v>0</v>
      </c>
      <c r="I81" s="74"/>
      <c r="J81" s="74"/>
      <c r="K81" s="74"/>
      <c r="L81" s="158"/>
    </row>
    <row r="82" spans="1:12" ht="24" x14ac:dyDescent="0.25">
      <c r="A82" s="44">
        <v>2122</v>
      </c>
      <c r="B82" s="71" t="s">
        <v>89</v>
      </c>
      <c r="C82" s="72">
        <f t="shared" si="5"/>
        <v>0</v>
      </c>
      <c r="D82" s="74"/>
      <c r="E82" s="74"/>
      <c r="F82" s="74"/>
      <c r="G82" s="157"/>
      <c r="H82" s="72">
        <f t="shared" si="6"/>
        <v>0</v>
      </c>
      <c r="I82" s="74"/>
      <c r="J82" s="74"/>
      <c r="K82" s="74"/>
      <c r="L82" s="158"/>
    </row>
    <row r="83" spans="1:12" x14ac:dyDescent="0.25">
      <c r="A83" s="56">
        <v>2200</v>
      </c>
      <c r="B83" s="147" t="s">
        <v>91</v>
      </c>
      <c r="C83" s="57">
        <f t="shared" si="5"/>
        <v>11980</v>
      </c>
      <c r="D83" s="63">
        <f>SUM(D84,D89,D95,D103,D112,D116,D122,D128)</f>
        <v>11980</v>
      </c>
      <c r="E83" s="63">
        <f>SUM(E84,E89,E95,E103,E112,E116,E122,E128)</f>
        <v>0</v>
      </c>
      <c r="F83" s="63">
        <f>SUM(F84,F89,F95,F103,F112,F116,F122,F128)</f>
        <v>0</v>
      </c>
      <c r="G83" s="166">
        <f>SUM(G84,G89,G95,G103,G112,G116,G122,G128)</f>
        <v>0</v>
      </c>
      <c r="H83" s="57">
        <f t="shared" si="6"/>
        <v>12108</v>
      </c>
      <c r="I83" s="63">
        <f>SUM(I84,I89,I95,I103,I112,I116,I122,I128)</f>
        <v>12108</v>
      </c>
      <c r="J83" s="63">
        <f>SUM(J84,J89,J95,J103,J112,J116,J122,J128)</f>
        <v>0</v>
      </c>
      <c r="K83" s="63">
        <f>SUM(K84,K89,K95,K103,K112,K116,K122,K128)</f>
        <v>0</v>
      </c>
      <c r="L83" s="172">
        <f>SUM(L84,L89,L95,L103,L112,L116,L122,L128)</f>
        <v>0</v>
      </c>
    </row>
    <row r="84" spans="1:12" ht="24" x14ac:dyDescent="0.25">
      <c r="A84" s="150">
        <v>2210</v>
      </c>
      <c r="B84" s="112" t="s">
        <v>92</v>
      </c>
      <c r="C84" s="117">
        <f t="shared" si="5"/>
        <v>0</v>
      </c>
      <c r="D84" s="151">
        <f>SUM(D85:D88)</f>
        <v>0</v>
      </c>
      <c r="E84" s="151">
        <f>SUM(E85:E88)</f>
        <v>0</v>
      </c>
      <c r="F84" s="151">
        <f>SUM(F85:F88)</f>
        <v>0</v>
      </c>
      <c r="G84" s="151">
        <f>SUM(G85:G88)</f>
        <v>0</v>
      </c>
      <c r="H84" s="117">
        <f t="shared" si="6"/>
        <v>0</v>
      </c>
      <c r="I84" s="151">
        <f>SUM(I85:I88)</f>
        <v>0</v>
      </c>
      <c r="J84" s="151">
        <f>SUM(J85:J88)</f>
        <v>0</v>
      </c>
      <c r="K84" s="151">
        <f>SUM(K85:K88)</f>
        <v>0</v>
      </c>
      <c r="L84" s="153">
        <f>SUM(L85:L88)</f>
        <v>0</v>
      </c>
    </row>
    <row r="85" spans="1:12" ht="24" x14ac:dyDescent="0.25">
      <c r="A85" s="38">
        <v>2211</v>
      </c>
      <c r="B85" s="65" t="s">
        <v>93</v>
      </c>
      <c r="C85" s="66">
        <f t="shared" si="5"/>
        <v>0</v>
      </c>
      <c r="D85" s="68"/>
      <c r="E85" s="68"/>
      <c r="F85" s="68"/>
      <c r="G85" s="154"/>
      <c r="H85" s="66">
        <f t="shared" si="6"/>
        <v>0</v>
      </c>
      <c r="I85" s="68"/>
      <c r="J85" s="68"/>
      <c r="K85" s="68"/>
      <c r="L85" s="155"/>
    </row>
    <row r="86" spans="1:12" ht="36" x14ac:dyDescent="0.25">
      <c r="A86" s="44">
        <v>2212</v>
      </c>
      <c r="B86" s="71" t="s">
        <v>94</v>
      </c>
      <c r="C86" s="72">
        <f t="shared" si="5"/>
        <v>0</v>
      </c>
      <c r="D86" s="74"/>
      <c r="E86" s="74"/>
      <c r="F86" s="74"/>
      <c r="G86" s="157"/>
      <c r="H86" s="72">
        <f t="shared" si="6"/>
        <v>0</v>
      </c>
      <c r="I86" s="74"/>
      <c r="J86" s="74"/>
      <c r="K86" s="74"/>
      <c r="L86" s="158"/>
    </row>
    <row r="87" spans="1:12" ht="24" x14ac:dyDescent="0.25">
      <c r="A87" s="44">
        <v>2214</v>
      </c>
      <c r="B87" s="71" t="s">
        <v>95</v>
      </c>
      <c r="C87" s="72">
        <f t="shared" si="5"/>
        <v>0</v>
      </c>
      <c r="D87" s="74"/>
      <c r="E87" s="74"/>
      <c r="F87" s="74"/>
      <c r="G87" s="157"/>
      <c r="H87" s="72">
        <f t="shared" si="6"/>
        <v>0</v>
      </c>
      <c r="I87" s="74"/>
      <c r="J87" s="74"/>
      <c r="K87" s="74"/>
      <c r="L87" s="158"/>
    </row>
    <row r="88" spans="1:12" x14ac:dyDescent="0.25">
      <c r="A88" s="44">
        <v>2219</v>
      </c>
      <c r="B88" s="71" t="s">
        <v>96</v>
      </c>
      <c r="C88" s="72">
        <f t="shared" si="5"/>
        <v>0</v>
      </c>
      <c r="D88" s="74"/>
      <c r="E88" s="74"/>
      <c r="F88" s="74"/>
      <c r="G88" s="157"/>
      <c r="H88" s="72">
        <f t="shared" si="6"/>
        <v>0</v>
      </c>
      <c r="I88" s="74"/>
      <c r="J88" s="74"/>
      <c r="K88" s="74"/>
      <c r="L88" s="158"/>
    </row>
    <row r="89" spans="1:12" ht="24" x14ac:dyDescent="0.25">
      <c r="A89" s="159">
        <v>2220</v>
      </c>
      <c r="B89" s="71" t="s">
        <v>97</v>
      </c>
      <c r="C89" s="72">
        <f t="shared" si="5"/>
        <v>0</v>
      </c>
      <c r="D89" s="160">
        <f>SUM(D90:D94)</f>
        <v>0</v>
      </c>
      <c r="E89" s="160">
        <f>SUM(E90:E94)</f>
        <v>0</v>
      </c>
      <c r="F89" s="160">
        <f>SUM(F90:F94)</f>
        <v>0</v>
      </c>
      <c r="G89" s="161">
        <f>SUM(G90:G94)</f>
        <v>0</v>
      </c>
      <c r="H89" s="72">
        <f t="shared" si="6"/>
        <v>0</v>
      </c>
      <c r="I89" s="160">
        <f>SUM(I90:I94)</f>
        <v>0</v>
      </c>
      <c r="J89" s="160">
        <f>SUM(J90:J94)</f>
        <v>0</v>
      </c>
      <c r="K89" s="160">
        <f>SUM(K90:K94)</f>
        <v>0</v>
      </c>
      <c r="L89" s="162">
        <f>SUM(L90:L94)</f>
        <v>0</v>
      </c>
    </row>
    <row r="90" spans="1:12" ht="24" x14ac:dyDescent="0.25">
      <c r="A90" s="44">
        <v>2221</v>
      </c>
      <c r="B90" s="71" t="s">
        <v>98</v>
      </c>
      <c r="C90" s="72">
        <f t="shared" si="5"/>
        <v>0</v>
      </c>
      <c r="D90" s="74"/>
      <c r="E90" s="74"/>
      <c r="F90" s="74"/>
      <c r="G90" s="157"/>
      <c r="H90" s="72">
        <f t="shared" si="6"/>
        <v>0</v>
      </c>
      <c r="I90" s="74"/>
      <c r="J90" s="74"/>
      <c r="K90" s="74"/>
      <c r="L90" s="158"/>
    </row>
    <row r="91" spans="1:12" x14ac:dyDescent="0.25">
      <c r="A91" s="44">
        <v>2222</v>
      </c>
      <c r="B91" s="71" t="s">
        <v>99</v>
      </c>
      <c r="C91" s="72">
        <f t="shared" si="5"/>
        <v>0</v>
      </c>
      <c r="D91" s="74"/>
      <c r="E91" s="74"/>
      <c r="F91" s="74"/>
      <c r="G91" s="157"/>
      <c r="H91" s="72">
        <f t="shared" si="6"/>
        <v>0</v>
      </c>
      <c r="I91" s="74"/>
      <c r="J91" s="74"/>
      <c r="K91" s="74"/>
      <c r="L91" s="158"/>
    </row>
    <row r="92" spans="1:12" x14ac:dyDescent="0.25">
      <c r="A92" s="44">
        <v>2223</v>
      </c>
      <c r="B92" s="71" t="s">
        <v>100</v>
      </c>
      <c r="C92" s="72">
        <f t="shared" si="5"/>
        <v>0</v>
      </c>
      <c r="D92" s="74"/>
      <c r="E92" s="74"/>
      <c r="F92" s="74"/>
      <c r="G92" s="157"/>
      <c r="H92" s="72">
        <f t="shared" si="6"/>
        <v>0</v>
      </c>
      <c r="I92" s="74"/>
      <c r="J92" s="74"/>
      <c r="K92" s="74"/>
      <c r="L92" s="158"/>
    </row>
    <row r="93" spans="1:12" ht="48" x14ac:dyDescent="0.25">
      <c r="A93" s="44">
        <v>2224</v>
      </c>
      <c r="B93" s="71" t="s">
        <v>101</v>
      </c>
      <c r="C93" s="72">
        <f t="shared" si="5"/>
        <v>0</v>
      </c>
      <c r="D93" s="74"/>
      <c r="E93" s="74"/>
      <c r="F93" s="74"/>
      <c r="G93" s="157"/>
      <c r="H93" s="72">
        <f t="shared" si="6"/>
        <v>0</v>
      </c>
      <c r="I93" s="74"/>
      <c r="J93" s="74"/>
      <c r="K93" s="74"/>
      <c r="L93" s="158"/>
    </row>
    <row r="94" spans="1:12" ht="24" x14ac:dyDescent="0.25">
      <c r="A94" s="44">
        <v>2229</v>
      </c>
      <c r="B94" s="71" t="s">
        <v>102</v>
      </c>
      <c r="C94" s="72">
        <f t="shared" si="5"/>
        <v>0</v>
      </c>
      <c r="D94" s="74"/>
      <c r="E94" s="74"/>
      <c r="F94" s="74"/>
      <c r="G94" s="157"/>
      <c r="H94" s="72">
        <f t="shared" si="6"/>
        <v>0</v>
      </c>
      <c r="I94" s="74"/>
      <c r="J94" s="74"/>
      <c r="K94" s="74"/>
      <c r="L94" s="158"/>
    </row>
    <row r="95" spans="1:12" ht="36" x14ac:dyDescent="0.25">
      <c r="A95" s="159">
        <v>2230</v>
      </c>
      <c r="B95" s="71" t="s">
        <v>103</v>
      </c>
      <c r="C95" s="72">
        <f t="shared" si="5"/>
        <v>0</v>
      </c>
      <c r="D95" s="160">
        <f>SUM(D96:D102)</f>
        <v>0</v>
      </c>
      <c r="E95" s="160">
        <f>SUM(E96:E102)</f>
        <v>0</v>
      </c>
      <c r="F95" s="160">
        <f>SUM(F96:F102)</f>
        <v>0</v>
      </c>
      <c r="G95" s="161">
        <f>SUM(G96:G102)</f>
        <v>0</v>
      </c>
      <c r="H95" s="72">
        <f t="shared" si="6"/>
        <v>0</v>
      </c>
      <c r="I95" s="160">
        <f>SUM(I96:I102)</f>
        <v>0</v>
      </c>
      <c r="J95" s="160">
        <f>SUM(J96:J102)</f>
        <v>0</v>
      </c>
      <c r="K95" s="160">
        <f>SUM(K96:K102)</f>
        <v>0</v>
      </c>
      <c r="L95" s="162">
        <f>SUM(L96:L102)</f>
        <v>0</v>
      </c>
    </row>
    <row r="96" spans="1:12" ht="24" x14ac:dyDescent="0.25">
      <c r="A96" s="44">
        <v>2231</v>
      </c>
      <c r="B96" s="71" t="s">
        <v>104</v>
      </c>
      <c r="C96" s="72">
        <f t="shared" si="5"/>
        <v>0</v>
      </c>
      <c r="D96" s="74"/>
      <c r="E96" s="74"/>
      <c r="F96" s="74"/>
      <c r="G96" s="157"/>
      <c r="H96" s="72">
        <f t="shared" si="6"/>
        <v>0</v>
      </c>
      <c r="I96" s="74"/>
      <c r="J96" s="74"/>
      <c r="K96" s="74"/>
      <c r="L96" s="158"/>
    </row>
    <row r="97" spans="1:12" ht="24.75" customHeight="1" x14ac:dyDescent="0.25">
      <c r="A97" s="44">
        <v>2232</v>
      </c>
      <c r="B97" s="71" t="s">
        <v>105</v>
      </c>
      <c r="C97" s="72">
        <f t="shared" si="5"/>
        <v>0</v>
      </c>
      <c r="D97" s="74"/>
      <c r="E97" s="74"/>
      <c r="F97" s="74"/>
      <c r="G97" s="157"/>
      <c r="H97" s="72">
        <f t="shared" si="6"/>
        <v>0</v>
      </c>
      <c r="I97" s="74"/>
      <c r="J97" s="74"/>
      <c r="K97" s="74"/>
      <c r="L97" s="158"/>
    </row>
    <row r="98" spans="1:12" ht="24" x14ac:dyDescent="0.25">
      <c r="A98" s="38">
        <v>2233</v>
      </c>
      <c r="B98" s="65" t="s">
        <v>106</v>
      </c>
      <c r="C98" s="66">
        <f t="shared" si="5"/>
        <v>0</v>
      </c>
      <c r="D98" s="68"/>
      <c r="E98" s="68"/>
      <c r="F98" s="68"/>
      <c r="G98" s="154"/>
      <c r="H98" s="66">
        <f t="shared" si="6"/>
        <v>0</v>
      </c>
      <c r="I98" s="68"/>
      <c r="J98" s="68"/>
      <c r="K98" s="68"/>
      <c r="L98" s="155"/>
    </row>
    <row r="99" spans="1:12" ht="36" x14ac:dyDescent="0.25">
      <c r="A99" s="44">
        <v>2234</v>
      </c>
      <c r="B99" s="71" t="s">
        <v>107</v>
      </c>
      <c r="C99" s="72">
        <f t="shared" si="5"/>
        <v>0</v>
      </c>
      <c r="D99" s="74"/>
      <c r="E99" s="74"/>
      <c r="F99" s="74"/>
      <c r="G99" s="157"/>
      <c r="H99" s="72">
        <f t="shared" si="6"/>
        <v>0</v>
      </c>
      <c r="I99" s="74"/>
      <c r="J99" s="74"/>
      <c r="K99" s="74"/>
      <c r="L99" s="158"/>
    </row>
    <row r="100" spans="1:12" ht="24" x14ac:dyDescent="0.25">
      <c r="A100" s="44">
        <v>2235</v>
      </c>
      <c r="B100" s="71" t="s">
        <v>108</v>
      </c>
      <c r="C100" s="72">
        <f t="shared" si="5"/>
        <v>0</v>
      </c>
      <c r="D100" s="74"/>
      <c r="E100" s="74"/>
      <c r="F100" s="74"/>
      <c r="G100" s="157"/>
      <c r="H100" s="72">
        <f t="shared" si="6"/>
        <v>0</v>
      </c>
      <c r="I100" s="74"/>
      <c r="J100" s="74"/>
      <c r="K100" s="74"/>
      <c r="L100" s="158"/>
    </row>
    <row r="101" spans="1:12" x14ac:dyDescent="0.25">
      <c r="A101" s="44">
        <v>2236</v>
      </c>
      <c r="B101" s="71" t="s">
        <v>109</v>
      </c>
      <c r="C101" s="72">
        <f t="shared" si="5"/>
        <v>0</v>
      </c>
      <c r="D101" s="74"/>
      <c r="E101" s="74"/>
      <c r="F101" s="74"/>
      <c r="G101" s="157"/>
      <c r="H101" s="72">
        <f t="shared" si="6"/>
        <v>0</v>
      </c>
      <c r="I101" s="74"/>
      <c r="J101" s="74"/>
      <c r="K101" s="74"/>
      <c r="L101" s="158"/>
    </row>
    <row r="102" spans="1:12" ht="24" x14ac:dyDescent="0.25">
      <c r="A102" s="44">
        <v>2239</v>
      </c>
      <c r="B102" s="71" t="s">
        <v>110</v>
      </c>
      <c r="C102" s="72">
        <f t="shared" si="5"/>
        <v>0</v>
      </c>
      <c r="D102" s="74"/>
      <c r="E102" s="74"/>
      <c r="F102" s="74"/>
      <c r="G102" s="157"/>
      <c r="H102" s="72">
        <f t="shared" si="6"/>
        <v>0</v>
      </c>
      <c r="I102" s="74"/>
      <c r="J102" s="74"/>
      <c r="K102" s="74"/>
      <c r="L102" s="158"/>
    </row>
    <row r="103" spans="1:12" ht="36" x14ac:dyDescent="0.25">
      <c r="A103" s="159">
        <v>2240</v>
      </c>
      <c r="B103" s="71" t="s">
        <v>111</v>
      </c>
      <c r="C103" s="72">
        <f t="shared" si="5"/>
        <v>0</v>
      </c>
      <c r="D103" s="160">
        <f>SUM(D104:D111)</f>
        <v>0</v>
      </c>
      <c r="E103" s="160">
        <f>SUM(E104:E111)</f>
        <v>0</v>
      </c>
      <c r="F103" s="160">
        <f>SUM(F104:F111)</f>
        <v>0</v>
      </c>
      <c r="G103" s="161">
        <f>SUM(G104:G111)</f>
        <v>0</v>
      </c>
      <c r="H103" s="72">
        <f t="shared" si="6"/>
        <v>0</v>
      </c>
      <c r="I103" s="160">
        <f>SUM(I104:I111)</f>
        <v>0</v>
      </c>
      <c r="J103" s="160">
        <f>SUM(J104:J111)</f>
        <v>0</v>
      </c>
      <c r="K103" s="160">
        <f>SUM(K104:K111)</f>
        <v>0</v>
      </c>
      <c r="L103" s="162">
        <f>SUM(L104:L111)</f>
        <v>0</v>
      </c>
    </row>
    <row r="104" spans="1:12" x14ac:dyDescent="0.25">
      <c r="A104" s="44">
        <v>2241</v>
      </c>
      <c r="B104" s="71" t="s">
        <v>112</v>
      </c>
      <c r="C104" s="72">
        <f t="shared" si="5"/>
        <v>0</v>
      </c>
      <c r="D104" s="74"/>
      <c r="E104" s="74"/>
      <c r="F104" s="74"/>
      <c r="G104" s="157"/>
      <c r="H104" s="72">
        <f t="shared" si="6"/>
        <v>0</v>
      </c>
      <c r="I104" s="74"/>
      <c r="J104" s="74"/>
      <c r="K104" s="74"/>
      <c r="L104" s="158"/>
    </row>
    <row r="105" spans="1:12" ht="24" x14ac:dyDescent="0.25">
      <c r="A105" s="44">
        <v>2242</v>
      </c>
      <c r="B105" s="71" t="s">
        <v>113</v>
      </c>
      <c r="C105" s="72">
        <f t="shared" si="5"/>
        <v>0</v>
      </c>
      <c r="D105" s="74"/>
      <c r="E105" s="74"/>
      <c r="F105" s="74"/>
      <c r="G105" s="157"/>
      <c r="H105" s="72">
        <f t="shared" si="6"/>
        <v>0</v>
      </c>
      <c r="I105" s="74"/>
      <c r="J105" s="74"/>
      <c r="K105" s="74"/>
      <c r="L105" s="158"/>
    </row>
    <row r="106" spans="1:12" ht="24" x14ac:dyDescent="0.25">
      <c r="A106" s="44">
        <v>2243</v>
      </c>
      <c r="B106" s="71" t="s">
        <v>114</v>
      </c>
      <c r="C106" s="72">
        <f t="shared" si="5"/>
        <v>0</v>
      </c>
      <c r="D106" s="74"/>
      <c r="E106" s="74"/>
      <c r="F106" s="74"/>
      <c r="G106" s="157"/>
      <c r="H106" s="72">
        <f t="shared" si="6"/>
        <v>0</v>
      </c>
      <c r="I106" s="74"/>
      <c r="J106" s="74"/>
      <c r="K106" s="74"/>
      <c r="L106" s="158"/>
    </row>
    <row r="107" spans="1:12" x14ac:dyDescent="0.25">
      <c r="A107" s="44">
        <v>2244</v>
      </c>
      <c r="B107" s="71" t="s">
        <v>115</v>
      </c>
      <c r="C107" s="72">
        <f t="shared" si="5"/>
        <v>0</v>
      </c>
      <c r="D107" s="74"/>
      <c r="E107" s="74"/>
      <c r="F107" s="74"/>
      <c r="G107" s="157"/>
      <c r="H107" s="72">
        <f t="shared" si="6"/>
        <v>0</v>
      </c>
      <c r="I107" s="74"/>
      <c r="J107" s="74"/>
      <c r="K107" s="74"/>
      <c r="L107" s="158"/>
    </row>
    <row r="108" spans="1:12" ht="24" x14ac:dyDescent="0.25">
      <c r="A108" s="44">
        <v>2246</v>
      </c>
      <c r="B108" s="71" t="s">
        <v>116</v>
      </c>
      <c r="C108" s="72">
        <f t="shared" si="5"/>
        <v>0</v>
      </c>
      <c r="D108" s="74"/>
      <c r="E108" s="74"/>
      <c r="F108" s="74"/>
      <c r="G108" s="157"/>
      <c r="H108" s="72">
        <f t="shared" si="6"/>
        <v>0</v>
      </c>
      <c r="I108" s="74"/>
      <c r="J108" s="74"/>
      <c r="K108" s="74"/>
      <c r="L108" s="158"/>
    </row>
    <row r="109" spans="1:12" x14ac:dyDescent="0.25">
      <c r="A109" s="44">
        <v>2247</v>
      </c>
      <c r="B109" s="71" t="s">
        <v>117</v>
      </c>
      <c r="C109" s="72">
        <f t="shared" si="5"/>
        <v>0</v>
      </c>
      <c r="D109" s="74"/>
      <c r="E109" s="74"/>
      <c r="F109" s="74"/>
      <c r="G109" s="157"/>
      <c r="H109" s="72">
        <f t="shared" si="6"/>
        <v>0</v>
      </c>
      <c r="I109" s="74"/>
      <c r="J109" s="74"/>
      <c r="K109" s="74"/>
      <c r="L109" s="158"/>
    </row>
    <row r="110" spans="1:12" ht="24" x14ac:dyDescent="0.25">
      <c r="A110" s="44">
        <v>2248</v>
      </c>
      <c r="B110" s="71" t="s">
        <v>118</v>
      </c>
      <c r="C110" s="72">
        <f t="shared" si="5"/>
        <v>0</v>
      </c>
      <c r="D110" s="74"/>
      <c r="E110" s="74"/>
      <c r="F110" s="74"/>
      <c r="G110" s="157"/>
      <c r="H110" s="72">
        <f t="shared" si="6"/>
        <v>0</v>
      </c>
      <c r="I110" s="74"/>
      <c r="J110" s="74"/>
      <c r="K110" s="74"/>
      <c r="L110" s="158"/>
    </row>
    <row r="111" spans="1:12" ht="24" x14ac:dyDescent="0.25">
      <c r="A111" s="44">
        <v>2249</v>
      </c>
      <c r="B111" s="71" t="s">
        <v>119</v>
      </c>
      <c r="C111" s="72">
        <f t="shared" si="5"/>
        <v>0</v>
      </c>
      <c r="D111" s="74"/>
      <c r="E111" s="74"/>
      <c r="F111" s="74"/>
      <c r="G111" s="157"/>
      <c r="H111" s="72">
        <f t="shared" si="6"/>
        <v>0</v>
      </c>
      <c r="I111" s="74"/>
      <c r="J111" s="74"/>
      <c r="K111" s="74"/>
      <c r="L111" s="158"/>
    </row>
    <row r="112" spans="1:12" x14ac:dyDescent="0.25">
      <c r="A112" s="159">
        <v>2250</v>
      </c>
      <c r="B112" s="71" t="s">
        <v>120</v>
      </c>
      <c r="C112" s="72">
        <f t="shared" si="5"/>
        <v>0</v>
      </c>
      <c r="D112" s="160">
        <f>SUM(D113:D115)</f>
        <v>0</v>
      </c>
      <c r="E112" s="160">
        <f>SUM(E113:E115)</f>
        <v>0</v>
      </c>
      <c r="F112" s="160">
        <f>SUM(F113:F115)</f>
        <v>0</v>
      </c>
      <c r="G112" s="173">
        <f>SUM(G113:G115)</f>
        <v>0</v>
      </c>
      <c r="H112" s="72">
        <f t="shared" si="6"/>
        <v>0</v>
      </c>
      <c r="I112" s="160">
        <f>SUM(I113:I115)</f>
        <v>0</v>
      </c>
      <c r="J112" s="160">
        <f>SUM(J113:J115)</f>
        <v>0</v>
      </c>
      <c r="K112" s="160">
        <f>SUM(K113:K115)</f>
        <v>0</v>
      </c>
      <c r="L112" s="162">
        <f>SUM(L113:L115)</f>
        <v>0</v>
      </c>
    </row>
    <row r="113" spans="1:12" x14ac:dyDescent="0.25">
      <c r="A113" s="44">
        <v>2251</v>
      </c>
      <c r="B113" s="71" t="s">
        <v>121</v>
      </c>
      <c r="C113" s="72">
        <f t="shared" si="5"/>
        <v>0</v>
      </c>
      <c r="D113" s="74"/>
      <c r="E113" s="74"/>
      <c r="F113" s="74"/>
      <c r="G113" s="157"/>
      <c r="H113" s="72">
        <f t="shared" si="6"/>
        <v>0</v>
      </c>
      <c r="I113" s="74"/>
      <c r="J113" s="74"/>
      <c r="K113" s="74"/>
      <c r="L113" s="158"/>
    </row>
    <row r="114" spans="1:12" ht="24" x14ac:dyDescent="0.25">
      <c r="A114" s="44">
        <v>2252</v>
      </c>
      <c r="B114" s="71" t="s">
        <v>122</v>
      </c>
      <c r="C114" s="72">
        <f>SUM(D114:G114)</f>
        <v>0</v>
      </c>
      <c r="D114" s="74"/>
      <c r="E114" s="74"/>
      <c r="F114" s="74"/>
      <c r="G114" s="157"/>
      <c r="H114" s="72">
        <f>SUM(I114:L114)</f>
        <v>0</v>
      </c>
      <c r="I114" s="74"/>
      <c r="J114" s="74"/>
      <c r="K114" s="74"/>
      <c r="L114" s="158"/>
    </row>
    <row r="115" spans="1:12" ht="24" x14ac:dyDescent="0.25">
      <c r="A115" s="44">
        <v>2259</v>
      </c>
      <c r="B115" s="71" t="s">
        <v>123</v>
      </c>
      <c r="C115" s="72">
        <f>SUM(D115:G115)</f>
        <v>0</v>
      </c>
      <c r="D115" s="74"/>
      <c r="E115" s="74"/>
      <c r="F115" s="74"/>
      <c r="G115" s="157"/>
      <c r="H115" s="72">
        <f>SUM(I115:L115)</f>
        <v>0</v>
      </c>
      <c r="I115" s="74"/>
      <c r="J115" s="74"/>
      <c r="K115" s="74"/>
      <c r="L115" s="158"/>
    </row>
    <row r="116" spans="1:12" x14ac:dyDescent="0.25">
      <c r="A116" s="159">
        <v>2260</v>
      </c>
      <c r="B116" s="71" t="s">
        <v>124</v>
      </c>
      <c r="C116" s="72">
        <f t="shared" ref="C116:C187" si="7">SUM(D116:G116)</f>
        <v>0</v>
      </c>
      <c r="D116" s="160">
        <f>SUM(D117:D121)</f>
        <v>0</v>
      </c>
      <c r="E116" s="160">
        <f>SUM(E117:E121)</f>
        <v>0</v>
      </c>
      <c r="F116" s="160">
        <f>SUM(F117:F121)</f>
        <v>0</v>
      </c>
      <c r="G116" s="161">
        <f>SUM(G117:G121)</f>
        <v>0</v>
      </c>
      <c r="H116" s="72">
        <f t="shared" ref="H116:H188" si="8">SUM(I116:L116)</f>
        <v>0</v>
      </c>
      <c r="I116" s="160">
        <f>SUM(I117:I121)</f>
        <v>0</v>
      </c>
      <c r="J116" s="160">
        <f>SUM(J117:J121)</f>
        <v>0</v>
      </c>
      <c r="K116" s="160">
        <f>SUM(K117:K121)</f>
        <v>0</v>
      </c>
      <c r="L116" s="162">
        <f>SUM(L117:L121)</f>
        <v>0</v>
      </c>
    </row>
    <row r="117" spans="1:12" x14ac:dyDescent="0.25">
      <c r="A117" s="44">
        <v>2261</v>
      </c>
      <c r="B117" s="71" t="s">
        <v>125</v>
      </c>
      <c r="C117" s="72">
        <f t="shared" si="7"/>
        <v>0</v>
      </c>
      <c r="D117" s="74"/>
      <c r="E117" s="74"/>
      <c r="F117" s="74"/>
      <c r="G117" s="157"/>
      <c r="H117" s="72">
        <f t="shared" si="8"/>
        <v>0</v>
      </c>
      <c r="I117" s="74"/>
      <c r="J117" s="74"/>
      <c r="K117" s="74"/>
      <c r="L117" s="158"/>
    </row>
    <row r="118" spans="1:12" x14ac:dyDescent="0.25">
      <c r="A118" s="44">
        <v>2262</v>
      </c>
      <c r="B118" s="71" t="s">
        <v>126</v>
      </c>
      <c r="C118" s="72">
        <f t="shared" si="7"/>
        <v>0</v>
      </c>
      <c r="D118" s="74"/>
      <c r="E118" s="74"/>
      <c r="F118" s="74"/>
      <c r="G118" s="157"/>
      <c r="H118" s="72">
        <f t="shared" si="8"/>
        <v>0</v>
      </c>
      <c r="I118" s="74"/>
      <c r="J118" s="74"/>
      <c r="K118" s="74"/>
      <c r="L118" s="158"/>
    </row>
    <row r="119" spans="1:12" x14ac:dyDescent="0.25">
      <c r="A119" s="44">
        <v>2263</v>
      </c>
      <c r="B119" s="71" t="s">
        <v>127</v>
      </c>
      <c r="C119" s="72">
        <f t="shared" si="7"/>
        <v>0</v>
      </c>
      <c r="D119" s="74"/>
      <c r="E119" s="74"/>
      <c r="F119" s="74"/>
      <c r="G119" s="157"/>
      <c r="H119" s="72">
        <f t="shared" si="8"/>
        <v>0</v>
      </c>
      <c r="I119" s="74"/>
      <c r="J119" s="74"/>
      <c r="K119" s="74"/>
      <c r="L119" s="158"/>
    </row>
    <row r="120" spans="1:12" ht="24" x14ac:dyDescent="0.25">
      <c r="A120" s="44">
        <v>2264</v>
      </c>
      <c r="B120" s="71" t="s">
        <v>128</v>
      </c>
      <c r="C120" s="72">
        <f t="shared" si="7"/>
        <v>0</v>
      </c>
      <c r="D120" s="74"/>
      <c r="E120" s="74"/>
      <c r="F120" s="74"/>
      <c r="G120" s="157"/>
      <c r="H120" s="72">
        <f t="shared" si="8"/>
        <v>0</v>
      </c>
      <c r="I120" s="74"/>
      <c r="J120" s="74"/>
      <c r="K120" s="74"/>
      <c r="L120" s="158"/>
    </row>
    <row r="121" spans="1:12" x14ac:dyDescent="0.25">
      <c r="A121" s="44">
        <v>2269</v>
      </c>
      <c r="B121" s="71" t="s">
        <v>129</v>
      </c>
      <c r="C121" s="72">
        <f t="shared" si="7"/>
        <v>0</v>
      </c>
      <c r="D121" s="74"/>
      <c r="E121" s="74"/>
      <c r="F121" s="74"/>
      <c r="G121" s="157"/>
      <c r="H121" s="72">
        <f t="shared" si="8"/>
        <v>0</v>
      </c>
      <c r="I121" s="74"/>
      <c r="J121" s="74"/>
      <c r="K121" s="74"/>
      <c r="L121" s="158"/>
    </row>
    <row r="122" spans="1:12" x14ac:dyDescent="0.25">
      <c r="A122" s="159">
        <v>2270</v>
      </c>
      <c r="B122" s="71" t="s">
        <v>130</v>
      </c>
      <c r="C122" s="72">
        <f t="shared" si="7"/>
        <v>11980</v>
      </c>
      <c r="D122" s="160">
        <f>SUM(D123:D127)</f>
        <v>11980</v>
      </c>
      <c r="E122" s="160">
        <f>SUM(E123:E127)</f>
        <v>0</v>
      </c>
      <c r="F122" s="160">
        <f>SUM(F123:F127)</f>
        <v>0</v>
      </c>
      <c r="G122" s="161">
        <f>SUM(G123:G127)</f>
        <v>0</v>
      </c>
      <c r="H122" s="72">
        <f t="shared" si="8"/>
        <v>12108</v>
      </c>
      <c r="I122" s="160">
        <f>SUM(I123:I127)</f>
        <v>12108</v>
      </c>
      <c r="J122" s="160">
        <f>SUM(J123:J127)</f>
        <v>0</v>
      </c>
      <c r="K122" s="160">
        <f>SUM(K123:K127)</f>
        <v>0</v>
      </c>
      <c r="L122" s="162">
        <f>SUM(L123:L127)</f>
        <v>0</v>
      </c>
    </row>
    <row r="123" spans="1:12" x14ac:dyDescent="0.25">
      <c r="A123" s="44">
        <v>2272</v>
      </c>
      <c r="B123" s="174" t="s">
        <v>131</v>
      </c>
      <c r="C123" s="72">
        <f t="shared" si="7"/>
        <v>0</v>
      </c>
      <c r="D123" s="74"/>
      <c r="E123" s="74"/>
      <c r="F123" s="74"/>
      <c r="G123" s="157"/>
      <c r="H123" s="72">
        <f t="shared" si="8"/>
        <v>0</v>
      </c>
      <c r="I123" s="74"/>
      <c r="J123" s="74"/>
      <c r="K123" s="74"/>
      <c r="L123" s="158"/>
    </row>
    <row r="124" spans="1:12" ht="24" x14ac:dyDescent="0.25">
      <c r="A124" s="44">
        <v>2274</v>
      </c>
      <c r="B124" s="175" t="s">
        <v>132</v>
      </c>
      <c r="C124" s="72">
        <f t="shared" si="7"/>
        <v>0</v>
      </c>
      <c r="D124" s="74"/>
      <c r="E124" s="74"/>
      <c r="F124" s="74"/>
      <c r="G124" s="157"/>
      <c r="H124" s="72">
        <f t="shared" si="8"/>
        <v>0</v>
      </c>
      <c r="I124" s="74"/>
      <c r="J124" s="74"/>
      <c r="K124" s="74"/>
      <c r="L124" s="158"/>
    </row>
    <row r="125" spans="1:12" ht="24" x14ac:dyDescent="0.25">
      <c r="A125" s="44">
        <v>2275</v>
      </c>
      <c r="B125" s="71" t="s">
        <v>133</v>
      </c>
      <c r="C125" s="72">
        <f t="shared" si="7"/>
        <v>149</v>
      </c>
      <c r="D125" s="74">
        <v>149</v>
      </c>
      <c r="E125" s="74"/>
      <c r="F125" s="74"/>
      <c r="G125" s="157"/>
      <c r="H125" s="72">
        <f t="shared" si="8"/>
        <v>277</v>
      </c>
      <c r="I125" s="74">
        <v>277</v>
      </c>
      <c r="J125" s="74"/>
      <c r="K125" s="74"/>
      <c r="L125" s="158"/>
    </row>
    <row r="126" spans="1:12" ht="36" x14ac:dyDescent="0.25">
      <c r="A126" s="44">
        <v>2276</v>
      </c>
      <c r="B126" s="71" t="s">
        <v>134</v>
      </c>
      <c r="C126" s="72">
        <f t="shared" si="7"/>
        <v>0</v>
      </c>
      <c r="D126" s="74"/>
      <c r="E126" s="74"/>
      <c r="F126" s="74"/>
      <c r="G126" s="157"/>
      <c r="H126" s="72">
        <f t="shared" si="8"/>
        <v>0</v>
      </c>
      <c r="I126" s="74"/>
      <c r="J126" s="74"/>
      <c r="K126" s="74"/>
      <c r="L126" s="158"/>
    </row>
    <row r="127" spans="1:12" ht="24" x14ac:dyDescent="0.25">
      <c r="A127" s="44">
        <v>2279</v>
      </c>
      <c r="B127" s="71" t="s">
        <v>135</v>
      </c>
      <c r="C127" s="72">
        <f t="shared" si="7"/>
        <v>11831</v>
      </c>
      <c r="D127" s="74">
        <v>11831</v>
      </c>
      <c r="E127" s="74"/>
      <c r="F127" s="74"/>
      <c r="G127" s="157"/>
      <c r="H127" s="72">
        <f t="shared" si="8"/>
        <v>11831</v>
      </c>
      <c r="I127" s="74">
        <v>11831</v>
      </c>
      <c r="J127" s="74"/>
      <c r="K127" s="74"/>
      <c r="L127" s="158"/>
    </row>
    <row r="128" spans="1:12" ht="24" x14ac:dyDescent="0.25">
      <c r="A128" s="168">
        <v>2280</v>
      </c>
      <c r="B128" s="65" t="s">
        <v>136</v>
      </c>
      <c r="C128" s="66">
        <f t="shared" ref="C128:L128" si="9">SUM(C129)</f>
        <v>0</v>
      </c>
      <c r="D128" s="169">
        <f t="shared" si="9"/>
        <v>0</v>
      </c>
      <c r="E128" s="169">
        <f t="shared" si="9"/>
        <v>0</v>
      </c>
      <c r="F128" s="169">
        <f t="shared" si="9"/>
        <v>0</v>
      </c>
      <c r="G128" s="169">
        <f t="shared" si="9"/>
        <v>0</v>
      </c>
      <c r="H128" s="66">
        <f t="shared" si="9"/>
        <v>0</v>
      </c>
      <c r="I128" s="169">
        <f t="shared" si="9"/>
        <v>0</v>
      </c>
      <c r="J128" s="169">
        <f t="shared" si="9"/>
        <v>0</v>
      </c>
      <c r="K128" s="169">
        <f t="shared" si="9"/>
        <v>0</v>
      </c>
      <c r="L128" s="176">
        <f t="shared" si="9"/>
        <v>0</v>
      </c>
    </row>
    <row r="129" spans="1:12" ht="24" x14ac:dyDescent="0.25">
      <c r="A129" s="44">
        <v>2283</v>
      </c>
      <c r="B129" s="71" t="s">
        <v>137</v>
      </c>
      <c r="C129" s="72">
        <f>SUM(D129:G129)</f>
        <v>0</v>
      </c>
      <c r="D129" s="74"/>
      <c r="E129" s="74"/>
      <c r="F129" s="74"/>
      <c r="G129" s="157"/>
      <c r="H129" s="72">
        <f>SUM(I129:L129)</f>
        <v>0</v>
      </c>
      <c r="I129" s="74"/>
      <c r="J129" s="74"/>
      <c r="K129" s="74"/>
      <c r="L129" s="158"/>
    </row>
    <row r="130" spans="1:12" ht="38.25" customHeight="1" x14ac:dyDescent="0.25">
      <c r="A130" s="56">
        <v>2300</v>
      </c>
      <c r="B130" s="147" t="s">
        <v>138</v>
      </c>
      <c r="C130" s="57">
        <f t="shared" si="7"/>
        <v>0</v>
      </c>
      <c r="D130" s="63">
        <f>SUM(D131,D136,D140,D141,D144,D151,D159,D160,D163)</f>
        <v>0</v>
      </c>
      <c r="E130" s="63">
        <f>SUM(E131,E136,E140,E141,E144,E151,E159,E160,E163)</f>
        <v>0</v>
      </c>
      <c r="F130" s="63">
        <f>SUM(F131,F136,F140,F141,F144,F151,F159,F160,F163)</f>
        <v>0</v>
      </c>
      <c r="G130" s="166">
        <f>SUM(G131,G136,G140,G141,G144,G151,G159,G160,G163)</f>
        <v>0</v>
      </c>
      <c r="H130" s="57">
        <f t="shared" si="8"/>
        <v>0</v>
      </c>
      <c r="I130" s="63">
        <f>SUM(I131,I136,I140,I141,I144,I151,I159,I160,I163)</f>
        <v>0</v>
      </c>
      <c r="J130" s="63">
        <f>SUM(J131,J136,J140,J141,J144,J151,J159,J160,J163)</f>
        <v>0</v>
      </c>
      <c r="K130" s="63">
        <f>SUM(K131,K136,K140,K141,K144,K151,K159,K160,K163)</f>
        <v>0</v>
      </c>
      <c r="L130" s="167">
        <f>SUM(L131,L136,L140,L141,L144,L151,L159,L160,L163)</f>
        <v>0</v>
      </c>
    </row>
    <row r="131" spans="1:12" ht="24" x14ac:dyDescent="0.25">
      <c r="A131" s="168">
        <v>2310</v>
      </c>
      <c r="B131" s="65" t="s">
        <v>139</v>
      </c>
      <c r="C131" s="66">
        <f t="shared" si="7"/>
        <v>0</v>
      </c>
      <c r="D131" s="169">
        <f>SUM(D132:D135)</f>
        <v>0</v>
      </c>
      <c r="E131" s="169">
        <f t="shared" ref="E131:L131" si="10">SUM(E132:E135)</f>
        <v>0</v>
      </c>
      <c r="F131" s="169">
        <f t="shared" si="10"/>
        <v>0</v>
      </c>
      <c r="G131" s="170">
        <f t="shared" si="10"/>
        <v>0</v>
      </c>
      <c r="H131" s="66">
        <f t="shared" si="8"/>
        <v>0</v>
      </c>
      <c r="I131" s="169">
        <f t="shared" si="10"/>
        <v>0</v>
      </c>
      <c r="J131" s="169">
        <f t="shared" si="10"/>
        <v>0</v>
      </c>
      <c r="K131" s="169">
        <f t="shared" si="10"/>
        <v>0</v>
      </c>
      <c r="L131" s="171">
        <f t="shared" si="10"/>
        <v>0</v>
      </c>
    </row>
    <row r="132" spans="1:12" x14ac:dyDescent="0.25">
      <c r="A132" s="44">
        <v>2311</v>
      </c>
      <c r="B132" s="71" t="s">
        <v>140</v>
      </c>
      <c r="C132" s="72">
        <f t="shared" si="7"/>
        <v>0</v>
      </c>
      <c r="D132" s="74"/>
      <c r="E132" s="74"/>
      <c r="F132" s="74"/>
      <c r="G132" s="157"/>
      <c r="H132" s="72">
        <f t="shared" si="8"/>
        <v>0</v>
      </c>
      <c r="I132" s="74"/>
      <c r="J132" s="74"/>
      <c r="K132" s="74"/>
      <c r="L132" s="158"/>
    </row>
    <row r="133" spans="1:12" x14ac:dyDescent="0.25">
      <c r="A133" s="44">
        <v>2312</v>
      </c>
      <c r="B133" s="71" t="s">
        <v>141</v>
      </c>
      <c r="C133" s="72">
        <f t="shared" si="7"/>
        <v>0</v>
      </c>
      <c r="D133" s="74"/>
      <c r="E133" s="74"/>
      <c r="F133" s="74"/>
      <c r="G133" s="157"/>
      <c r="H133" s="72">
        <f t="shared" si="8"/>
        <v>0</v>
      </c>
      <c r="I133" s="74"/>
      <c r="J133" s="74"/>
      <c r="K133" s="74"/>
      <c r="L133" s="158"/>
    </row>
    <row r="134" spans="1:12" x14ac:dyDescent="0.25">
      <c r="A134" s="44">
        <v>2313</v>
      </c>
      <c r="B134" s="71" t="s">
        <v>142</v>
      </c>
      <c r="C134" s="72">
        <f t="shared" si="7"/>
        <v>0</v>
      </c>
      <c r="D134" s="74"/>
      <c r="E134" s="74"/>
      <c r="F134" s="74"/>
      <c r="G134" s="157"/>
      <c r="H134" s="72">
        <f t="shared" si="8"/>
        <v>0</v>
      </c>
      <c r="I134" s="74"/>
      <c r="J134" s="74"/>
      <c r="K134" s="74"/>
      <c r="L134" s="158"/>
    </row>
    <row r="135" spans="1:12" ht="36" customHeight="1" x14ac:dyDescent="0.25">
      <c r="A135" s="44">
        <v>2314</v>
      </c>
      <c r="B135" s="71" t="s">
        <v>143</v>
      </c>
      <c r="C135" s="72">
        <f t="shared" si="7"/>
        <v>0</v>
      </c>
      <c r="D135" s="74"/>
      <c r="E135" s="74"/>
      <c r="F135" s="74"/>
      <c r="G135" s="157"/>
      <c r="H135" s="72">
        <f t="shared" si="8"/>
        <v>0</v>
      </c>
      <c r="I135" s="74"/>
      <c r="J135" s="74"/>
      <c r="K135" s="74"/>
      <c r="L135" s="158"/>
    </row>
    <row r="136" spans="1:12" x14ac:dyDescent="0.25">
      <c r="A136" s="159">
        <v>2320</v>
      </c>
      <c r="B136" s="71" t="s">
        <v>144</v>
      </c>
      <c r="C136" s="72">
        <f t="shared" si="7"/>
        <v>0</v>
      </c>
      <c r="D136" s="160">
        <f>SUM(D137:D139)</f>
        <v>0</v>
      </c>
      <c r="E136" s="160">
        <f>SUM(E137:E139)</f>
        <v>0</v>
      </c>
      <c r="F136" s="160">
        <f>SUM(F137:F139)</f>
        <v>0</v>
      </c>
      <c r="G136" s="161">
        <f>SUM(G137:G139)</f>
        <v>0</v>
      </c>
      <c r="H136" s="72">
        <f t="shared" si="8"/>
        <v>0</v>
      </c>
      <c r="I136" s="160">
        <f>SUM(I137:I139)</f>
        <v>0</v>
      </c>
      <c r="J136" s="160">
        <f>SUM(J137:J139)</f>
        <v>0</v>
      </c>
      <c r="K136" s="160">
        <f>SUM(K137:K139)</f>
        <v>0</v>
      </c>
      <c r="L136" s="162">
        <f>SUM(L137:L139)</f>
        <v>0</v>
      </c>
    </row>
    <row r="137" spans="1:12" x14ac:dyDescent="0.25">
      <c r="A137" s="44">
        <v>2321</v>
      </c>
      <c r="B137" s="71" t="s">
        <v>145</v>
      </c>
      <c r="C137" s="72">
        <f t="shared" si="7"/>
        <v>0</v>
      </c>
      <c r="D137" s="74"/>
      <c r="E137" s="74"/>
      <c r="F137" s="74"/>
      <c r="G137" s="157"/>
      <c r="H137" s="72">
        <f t="shared" si="8"/>
        <v>0</v>
      </c>
      <c r="I137" s="74"/>
      <c r="J137" s="74"/>
      <c r="K137" s="74"/>
      <c r="L137" s="158"/>
    </row>
    <row r="138" spans="1:12" x14ac:dyDescent="0.25">
      <c r="A138" s="44">
        <v>2322</v>
      </c>
      <c r="B138" s="71" t="s">
        <v>146</v>
      </c>
      <c r="C138" s="72">
        <f t="shared" si="7"/>
        <v>0</v>
      </c>
      <c r="D138" s="74"/>
      <c r="E138" s="74"/>
      <c r="F138" s="74"/>
      <c r="G138" s="157"/>
      <c r="H138" s="72">
        <f t="shared" si="8"/>
        <v>0</v>
      </c>
      <c r="I138" s="74"/>
      <c r="J138" s="74"/>
      <c r="K138" s="74"/>
      <c r="L138" s="158"/>
    </row>
    <row r="139" spans="1:12" ht="10.5" customHeight="1" x14ac:dyDescent="0.25">
      <c r="A139" s="44">
        <v>2329</v>
      </c>
      <c r="B139" s="71" t="s">
        <v>147</v>
      </c>
      <c r="C139" s="72">
        <f t="shared" si="7"/>
        <v>0</v>
      </c>
      <c r="D139" s="74"/>
      <c r="E139" s="74"/>
      <c r="F139" s="74"/>
      <c r="G139" s="157"/>
      <c r="H139" s="72">
        <f t="shared" si="8"/>
        <v>0</v>
      </c>
      <c r="I139" s="74"/>
      <c r="J139" s="74"/>
      <c r="K139" s="74"/>
      <c r="L139" s="158"/>
    </row>
    <row r="140" spans="1:12" x14ac:dyDescent="0.25">
      <c r="A140" s="159">
        <v>2330</v>
      </c>
      <c r="B140" s="71" t="s">
        <v>148</v>
      </c>
      <c r="C140" s="72">
        <f t="shared" si="7"/>
        <v>0</v>
      </c>
      <c r="D140" s="74"/>
      <c r="E140" s="74"/>
      <c r="F140" s="74"/>
      <c r="G140" s="157"/>
      <c r="H140" s="72">
        <f t="shared" si="8"/>
        <v>0</v>
      </c>
      <c r="I140" s="74"/>
      <c r="J140" s="74"/>
      <c r="K140" s="74"/>
      <c r="L140" s="158"/>
    </row>
    <row r="141" spans="1:12" ht="48" x14ac:dyDescent="0.25">
      <c r="A141" s="159">
        <v>2340</v>
      </c>
      <c r="B141" s="71" t="s">
        <v>149</v>
      </c>
      <c r="C141" s="72">
        <f t="shared" si="7"/>
        <v>0</v>
      </c>
      <c r="D141" s="160">
        <f>SUM(D142:D143)</f>
        <v>0</v>
      </c>
      <c r="E141" s="160">
        <f>SUM(E142:E143)</f>
        <v>0</v>
      </c>
      <c r="F141" s="160">
        <f>SUM(F142:F143)</f>
        <v>0</v>
      </c>
      <c r="G141" s="161">
        <f>SUM(G142:G143)</f>
        <v>0</v>
      </c>
      <c r="H141" s="72">
        <f t="shared" si="8"/>
        <v>0</v>
      </c>
      <c r="I141" s="160">
        <f>SUM(I142:I143)</f>
        <v>0</v>
      </c>
      <c r="J141" s="160">
        <f>SUM(J142:J143)</f>
        <v>0</v>
      </c>
      <c r="K141" s="160">
        <f>SUM(K142:K143)</f>
        <v>0</v>
      </c>
      <c r="L141" s="162">
        <f>SUM(L142:L143)</f>
        <v>0</v>
      </c>
    </row>
    <row r="142" spans="1:12" x14ac:dyDescent="0.25">
      <c r="A142" s="44">
        <v>2341</v>
      </c>
      <c r="B142" s="71" t="s">
        <v>150</v>
      </c>
      <c r="C142" s="72">
        <f t="shared" si="7"/>
        <v>0</v>
      </c>
      <c r="D142" s="74"/>
      <c r="E142" s="74"/>
      <c r="F142" s="74"/>
      <c r="G142" s="157"/>
      <c r="H142" s="72">
        <f t="shared" si="8"/>
        <v>0</v>
      </c>
      <c r="I142" s="74"/>
      <c r="J142" s="74"/>
      <c r="K142" s="74"/>
      <c r="L142" s="158"/>
    </row>
    <row r="143" spans="1:12" ht="24" x14ac:dyDescent="0.25">
      <c r="A143" s="44">
        <v>2344</v>
      </c>
      <c r="B143" s="71" t="s">
        <v>151</v>
      </c>
      <c r="C143" s="72">
        <f t="shared" si="7"/>
        <v>0</v>
      </c>
      <c r="D143" s="74"/>
      <c r="E143" s="74"/>
      <c r="F143" s="74"/>
      <c r="G143" s="157"/>
      <c r="H143" s="72">
        <f t="shared" si="8"/>
        <v>0</v>
      </c>
      <c r="I143" s="74"/>
      <c r="J143" s="74"/>
      <c r="K143" s="74"/>
      <c r="L143" s="158"/>
    </row>
    <row r="144" spans="1:12" ht="24" x14ac:dyDescent="0.25">
      <c r="A144" s="150">
        <v>2350</v>
      </c>
      <c r="B144" s="112" t="s">
        <v>152</v>
      </c>
      <c r="C144" s="117">
        <f t="shared" si="7"/>
        <v>0</v>
      </c>
      <c r="D144" s="151">
        <f>SUM(D145:D150)</f>
        <v>0</v>
      </c>
      <c r="E144" s="151">
        <f>SUM(E145:E150)</f>
        <v>0</v>
      </c>
      <c r="F144" s="151">
        <f>SUM(F145:F150)</f>
        <v>0</v>
      </c>
      <c r="G144" s="152">
        <f>SUM(G145:G150)</f>
        <v>0</v>
      </c>
      <c r="H144" s="117">
        <f t="shared" si="8"/>
        <v>0</v>
      </c>
      <c r="I144" s="151">
        <f>SUM(I145:I150)</f>
        <v>0</v>
      </c>
      <c r="J144" s="151">
        <f>SUM(J145:J150)</f>
        <v>0</v>
      </c>
      <c r="K144" s="151">
        <f>SUM(K145:K150)</f>
        <v>0</v>
      </c>
      <c r="L144" s="153">
        <f>SUM(L145:L150)</f>
        <v>0</v>
      </c>
    </row>
    <row r="145" spans="1:12" x14ac:dyDescent="0.25">
      <c r="A145" s="38">
        <v>2351</v>
      </c>
      <c r="B145" s="65" t="s">
        <v>153</v>
      </c>
      <c r="C145" s="66">
        <f t="shared" si="7"/>
        <v>0</v>
      </c>
      <c r="D145" s="68"/>
      <c r="E145" s="68"/>
      <c r="F145" s="68"/>
      <c r="G145" s="154"/>
      <c r="H145" s="66">
        <f t="shared" si="8"/>
        <v>0</v>
      </c>
      <c r="I145" s="68"/>
      <c r="J145" s="68"/>
      <c r="K145" s="68"/>
      <c r="L145" s="155"/>
    </row>
    <row r="146" spans="1:12" x14ac:dyDescent="0.25">
      <c r="A146" s="44">
        <v>2352</v>
      </c>
      <c r="B146" s="71" t="s">
        <v>154</v>
      </c>
      <c r="C146" s="72">
        <f t="shared" si="7"/>
        <v>0</v>
      </c>
      <c r="D146" s="74"/>
      <c r="E146" s="74"/>
      <c r="F146" s="74"/>
      <c r="G146" s="157"/>
      <c r="H146" s="72">
        <f t="shared" si="8"/>
        <v>0</v>
      </c>
      <c r="I146" s="74"/>
      <c r="J146" s="74"/>
      <c r="K146" s="74"/>
      <c r="L146" s="158"/>
    </row>
    <row r="147" spans="1:12" ht="24" x14ac:dyDescent="0.25">
      <c r="A147" s="44">
        <v>2353</v>
      </c>
      <c r="B147" s="71" t="s">
        <v>155</v>
      </c>
      <c r="C147" s="72">
        <f t="shared" si="7"/>
        <v>0</v>
      </c>
      <c r="D147" s="74"/>
      <c r="E147" s="74"/>
      <c r="F147" s="74"/>
      <c r="G147" s="157"/>
      <c r="H147" s="72">
        <f t="shared" si="8"/>
        <v>0</v>
      </c>
      <c r="I147" s="74"/>
      <c r="J147" s="74"/>
      <c r="K147" s="74"/>
      <c r="L147" s="158"/>
    </row>
    <row r="148" spans="1:12" ht="24" x14ac:dyDescent="0.25">
      <c r="A148" s="44">
        <v>2354</v>
      </c>
      <c r="B148" s="71" t="s">
        <v>156</v>
      </c>
      <c r="C148" s="72">
        <f t="shared" si="7"/>
        <v>0</v>
      </c>
      <c r="D148" s="74"/>
      <c r="E148" s="74"/>
      <c r="F148" s="74"/>
      <c r="G148" s="157"/>
      <c r="H148" s="72">
        <f t="shared" si="8"/>
        <v>0</v>
      </c>
      <c r="I148" s="74"/>
      <c r="J148" s="74"/>
      <c r="K148" s="74"/>
      <c r="L148" s="158"/>
    </row>
    <row r="149" spans="1:12" ht="24" x14ac:dyDescent="0.25">
      <c r="A149" s="44">
        <v>2355</v>
      </c>
      <c r="B149" s="71" t="s">
        <v>157</v>
      </c>
      <c r="C149" s="72">
        <f t="shared" si="7"/>
        <v>0</v>
      </c>
      <c r="D149" s="74"/>
      <c r="E149" s="74"/>
      <c r="F149" s="74"/>
      <c r="G149" s="157"/>
      <c r="H149" s="72">
        <f t="shared" si="8"/>
        <v>0</v>
      </c>
      <c r="I149" s="74"/>
      <c r="J149" s="74"/>
      <c r="K149" s="74"/>
      <c r="L149" s="158"/>
    </row>
    <row r="150" spans="1:12" ht="24" x14ac:dyDescent="0.25">
      <c r="A150" s="44">
        <v>2359</v>
      </c>
      <c r="B150" s="71" t="s">
        <v>158</v>
      </c>
      <c r="C150" s="72">
        <f t="shared" si="7"/>
        <v>0</v>
      </c>
      <c r="D150" s="74"/>
      <c r="E150" s="74"/>
      <c r="F150" s="74"/>
      <c r="G150" s="157"/>
      <c r="H150" s="72">
        <f t="shared" si="8"/>
        <v>0</v>
      </c>
      <c r="I150" s="74"/>
      <c r="J150" s="74"/>
      <c r="K150" s="74"/>
      <c r="L150" s="158"/>
    </row>
    <row r="151" spans="1:12" ht="24.75" customHeight="1" x14ac:dyDescent="0.25">
      <c r="A151" s="159">
        <v>2360</v>
      </c>
      <c r="B151" s="71" t="s">
        <v>159</v>
      </c>
      <c r="C151" s="72">
        <f t="shared" si="7"/>
        <v>0</v>
      </c>
      <c r="D151" s="160">
        <f>SUM(D152:D158)</f>
        <v>0</v>
      </c>
      <c r="E151" s="160">
        <f>SUM(E152:E158)</f>
        <v>0</v>
      </c>
      <c r="F151" s="160">
        <f>SUM(F152:F158)</f>
        <v>0</v>
      </c>
      <c r="G151" s="161">
        <f>SUM(G152:G158)</f>
        <v>0</v>
      </c>
      <c r="H151" s="72">
        <f t="shared" si="8"/>
        <v>0</v>
      </c>
      <c r="I151" s="160">
        <f>SUM(I152:I158)</f>
        <v>0</v>
      </c>
      <c r="J151" s="160">
        <f>SUM(J152:J158)</f>
        <v>0</v>
      </c>
      <c r="K151" s="160">
        <f>SUM(K152:K158)</f>
        <v>0</v>
      </c>
      <c r="L151" s="162">
        <f>SUM(L152:L158)</f>
        <v>0</v>
      </c>
    </row>
    <row r="152" spans="1:12" x14ac:dyDescent="0.25">
      <c r="A152" s="43">
        <v>2361</v>
      </c>
      <c r="B152" s="71" t="s">
        <v>160</v>
      </c>
      <c r="C152" s="72">
        <f t="shared" si="7"/>
        <v>0</v>
      </c>
      <c r="D152" s="74"/>
      <c r="E152" s="74"/>
      <c r="F152" s="74"/>
      <c r="G152" s="157"/>
      <c r="H152" s="72">
        <f t="shared" si="8"/>
        <v>0</v>
      </c>
      <c r="I152" s="74"/>
      <c r="J152" s="74"/>
      <c r="K152" s="74"/>
      <c r="L152" s="158"/>
    </row>
    <row r="153" spans="1:12" ht="24" x14ac:dyDescent="0.25">
      <c r="A153" s="43">
        <v>2362</v>
      </c>
      <c r="B153" s="71" t="s">
        <v>161</v>
      </c>
      <c r="C153" s="72">
        <f t="shared" si="7"/>
        <v>0</v>
      </c>
      <c r="D153" s="74"/>
      <c r="E153" s="74"/>
      <c r="F153" s="74"/>
      <c r="G153" s="157"/>
      <c r="H153" s="72">
        <f t="shared" si="8"/>
        <v>0</v>
      </c>
      <c r="I153" s="74"/>
      <c r="J153" s="74"/>
      <c r="K153" s="74"/>
      <c r="L153" s="158"/>
    </row>
    <row r="154" spans="1:12" x14ac:dyDescent="0.25">
      <c r="A154" s="43">
        <v>2363</v>
      </c>
      <c r="B154" s="71" t="s">
        <v>162</v>
      </c>
      <c r="C154" s="72">
        <f t="shared" si="7"/>
        <v>0</v>
      </c>
      <c r="D154" s="74"/>
      <c r="E154" s="74"/>
      <c r="F154" s="74"/>
      <c r="G154" s="157"/>
      <c r="H154" s="72">
        <f t="shared" si="8"/>
        <v>0</v>
      </c>
      <c r="I154" s="74"/>
      <c r="J154" s="74"/>
      <c r="K154" s="74"/>
      <c r="L154" s="158"/>
    </row>
    <row r="155" spans="1:12" x14ac:dyDescent="0.25">
      <c r="A155" s="43">
        <v>2364</v>
      </c>
      <c r="B155" s="71" t="s">
        <v>163</v>
      </c>
      <c r="C155" s="72">
        <f t="shared" si="7"/>
        <v>0</v>
      </c>
      <c r="D155" s="74"/>
      <c r="E155" s="74"/>
      <c r="F155" s="74"/>
      <c r="G155" s="157"/>
      <c r="H155" s="72">
        <f t="shared" si="8"/>
        <v>0</v>
      </c>
      <c r="I155" s="74"/>
      <c r="J155" s="74"/>
      <c r="K155" s="74"/>
      <c r="L155" s="158"/>
    </row>
    <row r="156" spans="1:12" ht="12.75" customHeight="1" x14ac:dyDescent="0.25">
      <c r="A156" s="43">
        <v>2365</v>
      </c>
      <c r="B156" s="71" t="s">
        <v>164</v>
      </c>
      <c r="C156" s="72">
        <f t="shared" si="7"/>
        <v>0</v>
      </c>
      <c r="D156" s="74"/>
      <c r="E156" s="74"/>
      <c r="F156" s="74"/>
      <c r="G156" s="157"/>
      <c r="H156" s="72">
        <f t="shared" si="8"/>
        <v>0</v>
      </c>
      <c r="I156" s="74"/>
      <c r="J156" s="74"/>
      <c r="K156" s="74"/>
      <c r="L156" s="158"/>
    </row>
    <row r="157" spans="1:12" ht="36" x14ac:dyDescent="0.25">
      <c r="A157" s="43">
        <v>2366</v>
      </c>
      <c r="B157" s="71" t="s">
        <v>165</v>
      </c>
      <c r="C157" s="72">
        <f t="shared" si="7"/>
        <v>0</v>
      </c>
      <c r="D157" s="74"/>
      <c r="E157" s="74"/>
      <c r="F157" s="74"/>
      <c r="G157" s="157"/>
      <c r="H157" s="72">
        <f t="shared" si="8"/>
        <v>0</v>
      </c>
      <c r="I157" s="74"/>
      <c r="J157" s="74"/>
      <c r="K157" s="74"/>
      <c r="L157" s="158"/>
    </row>
    <row r="158" spans="1:12" ht="48" x14ac:dyDescent="0.25">
      <c r="A158" s="43">
        <v>2369</v>
      </c>
      <c r="B158" s="71" t="s">
        <v>166</v>
      </c>
      <c r="C158" s="72">
        <f t="shared" si="7"/>
        <v>0</v>
      </c>
      <c r="D158" s="74"/>
      <c r="E158" s="74"/>
      <c r="F158" s="74"/>
      <c r="G158" s="157"/>
      <c r="H158" s="72">
        <f t="shared" si="8"/>
        <v>0</v>
      </c>
      <c r="I158" s="74"/>
      <c r="J158" s="74"/>
      <c r="K158" s="74"/>
      <c r="L158" s="158"/>
    </row>
    <row r="159" spans="1:12" x14ac:dyDescent="0.25">
      <c r="A159" s="150">
        <v>2370</v>
      </c>
      <c r="B159" s="112" t="s">
        <v>167</v>
      </c>
      <c r="C159" s="117">
        <f t="shared" si="7"/>
        <v>0</v>
      </c>
      <c r="D159" s="163"/>
      <c r="E159" s="163"/>
      <c r="F159" s="163"/>
      <c r="G159" s="164"/>
      <c r="H159" s="117">
        <f t="shared" si="8"/>
        <v>0</v>
      </c>
      <c r="I159" s="163"/>
      <c r="J159" s="163"/>
      <c r="K159" s="163"/>
      <c r="L159" s="165"/>
    </row>
    <row r="160" spans="1:12" x14ac:dyDescent="0.25">
      <c r="A160" s="150">
        <v>2380</v>
      </c>
      <c r="B160" s="112" t="s">
        <v>168</v>
      </c>
      <c r="C160" s="117">
        <f t="shared" si="7"/>
        <v>0</v>
      </c>
      <c r="D160" s="151">
        <f>SUM(D161:D162)</f>
        <v>0</v>
      </c>
      <c r="E160" s="151">
        <f>SUM(E161:E162)</f>
        <v>0</v>
      </c>
      <c r="F160" s="151">
        <f>SUM(F161:F162)</f>
        <v>0</v>
      </c>
      <c r="G160" s="152">
        <f>SUM(G161:G162)</f>
        <v>0</v>
      </c>
      <c r="H160" s="117">
        <f t="shared" si="8"/>
        <v>0</v>
      </c>
      <c r="I160" s="151">
        <f>SUM(I161:I162)</f>
        <v>0</v>
      </c>
      <c r="J160" s="151">
        <f>SUM(J161:J162)</f>
        <v>0</v>
      </c>
      <c r="K160" s="151">
        <f>SUM(K161:K162)</f>
        <v>0</v>
      </c>
      <c r="L160" s="153">
        <f>SUM(L161:L162)</f>
        <v>0</v>
      </c>
    </row>
    <row r="161" spans="1:12" x14ac:dyDescent="0.25">
      <c r="A161" s="37">
        <v>2381</v>
      </c>
      <c r="B161" s="65" t="s">
        <v>169</v>
      </c>
      <c r="C161" s="66">
        <f t="shared" si="7"/>
        <v>0</v>
      </c>
      <c r="D161" s="68"/>
      <c r="E161" s="68"/>
      <c r="F161" s="68"/>
      <c r="G161" s="154"/>
      <c r="H161" s="66">
        <f t="shared" si="8"/>
        <v>0</v>
      </c>
      <c r="I161" s="68"/>
      <c r="J161" s="68"/>
      <c r="K161" s="68"/>
      <c r="L161" s="155"/>
    </row>
    <row r="162" spans="1:12" ht="24" x14ac:dyDescent="0.25">
      <c r="A162" s="43">
        <v>2389</v>
      </c>
      <c r="B162" s="71" t="s">
        <v>170</v>
      </c>
      <c r="C162" s="72">
        <f t="shared" si="7"/>
        <v>0</v>
      </c>
      <c r="D162" s="74"/>
      <c r="E162" s="74"/>
      <c r="F162" s="74"/>
      <c r="G162" s="157"/>
      <c r="H162" s="72">
        <f t="shared" si="8"/>
        <v>0</v>
      </c>
      <c r="I162" s="74"/>
      <c r="J162" s="74"/>
      <c r="K162" s="74"/>
      <c r="L162" s="158"/>
    </row>
    <row r="163" spans="1:12" x14ac:dyDescent="0.25">
      <c r="A163" s="150">
        <v>2390</v>
      </c>
      <c r="B163" s="112" t="s">
        <v>171</v>
      </c>
      <c r="C163" s="117">
        <f t="shared" si="7"/>
        <v>0</v>
      </c>
      <c r="D163" s="163"/>
      <c r="E163" s="163"/>
      <c r="F163" s="163"/>
      <c r="G163" s="164"/>
      <c r="H163" s="117">
        <f t="shared" si="8"/>
        <v>0</v>
      </c>
      <c r="I163" s="163"/>
      <c r="J163" s="163"/>
      <c r="K163" s="163"/>
      <c r="L163" s="165"/>
    </row>
    <row r="164" spans="1:12" x14ac:dyDescent="0.25">
      <c r="A164" s="56">
        <v>2400</v>
      </c>
      <c r="B164" s="147" t="s">
        <v>172</v>
      </c>
      <c r="C164" s="57">
        <f t="shared" si="7"/>
        <v>0</v>
      </c>
      <c r="D164" s="177"/>
      <c r="E164" s="177"/>
      <c r="F164" s="177"/>
      <c r="G164" s="178"/>
      <c r="H164" s="57">
        <f t="shared" si="8"/>
        <v>0</v>
      </c>
      <c r="I164" s="177"/>
      <c r="J164" s="177"/>
      <c r="K164" s="177"/>
      <c r="L164" s="179"/>
    </row>
    <row r="165" spans="1:12" ht="24" x14ac:dyDescent="0.25">
      <c r="A165" s="56">
        <v>2500</v>
      </c>
      <c r="B165" s="147" t="s">
        <v>173</v>
      </c>
      <c r="C165" s="57">
        <f t="shared" si="7"/>
        <v>0</v>
      </c>
      <c r="D165" s="63">
        <f>SUM(D166,D171)</f>
        <v>0</v>
      </c>
      <c r="E165" s="63">
        <f t="shared" ref="E165:G165" si="11">SUM(E166,E171)</f>
        <v>0</v>
      </c>
      <c r="F165" s="63">
        <f t="shared" si="11"/>
        <v>0</v>
      </c>
      <c r="G165" s="63">
        <f t="shared" si="11"/>
        <v>0</v>
      </c>
      <c r="H165" s="57">
        <f t="shared" si="8"/>
        <v>0</v>
      </c>
      <c r="I165" s="63">
        <f>SUM(I166,I171)</f>
        <v>0</v>
      </c>
      <c r="J165" s="63">
        <f t="shared" ref="J165:L165" si="12">SUM(J166,J171)</f>
        <v>0</v>
      </c>
      <c r="K165" s="63">
        <f t="shared" si="12"/>
        <v>0</v>
      </c>
      <c r="L165" s="149">
        <f t="shared" si="12"/>
        <v>0</v>
      </c>
    </row>
    <row r="166" spans="1:12" ht="16.5" customHeight="1" x14ac:dyDescent="0.25">
      <c r="A166" s="168">
        <v>2510</v>
      </c>
      <c r="B166" s="65" t="s">
        <v>174</v>
      </c>
      <c r="C166" s="66">
        <f t="shared" si="7"/>
        <v>0</v>
      </c>
      <c r="D166" s="169">
        <f>SUM(D167:D170)</f>
        <v>0</v>
      </c>
      <c r="E166" s="169">
        <f t="shared" ref="E166:G166" si="13">SUM(E167:E170)</f>
        <v>0</v>
      </c>
      <c r="F166" s="169">
        <f t="shared" si="13"/>
        <v>0</v>
      </c>
      <c r="G166" s="169">
        <f t="shared" si="13"/>
        <v>0</v>
      </c>
      <c r="H166" s="66">
        <f t="shared" si="8"/>
        <v>0</v>
      </c>
      <c r="I166" s="169">
        <f>SUM(I167:I170)</f>
        <v>0</v>
      </c>
      <c r="J166" s="169">
        <f t="shared" ref="J166:L166" si="14">SUM(J167:J170)</f>
        <v>0</v>
      </c>
      <c r="K166" s="169">
        <f t="shared" si="14"/>
        <v>0</v>
      </c>
      <c r="L166" s="180">
        <f t="shared" si="14"/>
        <v>0</v>
      </c>
    </row>
    <row r="167" spans="1:12" ht="24" x14ac:dyDescent="0.25">
      <c r="A167" s="44">
        <v>2512</v>
      </c>
      <c r="B167" s="71" t="s">
        <v>175</v>
      </c>
      <c r="C167" s="72">
        <f t="shared" si="7"/>
        <v>0</v>
      </c>
      <c r="D167" s="74"/>
      <c r="E167" s="74"/>
      <c r="F167" s="74"/>
      <c r="G167" s="157"/>
      <c r="H167" s="72">
        <f t="shared" si="8"/>
        <v>0</v>
      </c>
      <c r="I167" s="74"/>
      <c r="J167" s="74"/>
      <c r="K167" s="74"/>
      <c r="L167" s="158"/>
    </row>
    <row r="168" spans="1:12" ht="36" x14ac:dyDescent="0.25">
      <c r="A168" s="44">
        <v>2513</v>
      </c>
      <c r="B168" s="71" t="s">
        <v>176</v>
      </c>
      <c r="C168" s="72">
        <f t="shared" si="7"/>
        <v>0</v>
      </c>
      <c r="D168" s="74"/>
      <c r="E168" s="74"/>
      <c r="F168" s="74"/>
      <c r="G168" s="157"/>
      <c r="H168" s="72">
        <f t="shared" si="8"/>
        <v>0</v>
      </c>
      <c r="I168" s="74"/>
      <c r="J168" s="74"/>
      <c r="K168" s="74"/>
      <c r="L168" s="158"/>
    </row>
    <row r="169" spans="1:12" ht="24" x14ac:dyDescent="0.25">
      <c r="A169" s="44">
        <v>2515</v>
      </c>
      <c r="B169" s="71" t="s">
        <v>177</v>
      </c>
      <c r="C169" s="72">
        <f t="shared" si="7"/>
        <v>0</v>
      </c>
      <c r="D169" s="74"/>
      <c r="E169" s="74"/>
      <c r="F169" s="74"/>
      <c r="G169" s="157"/>
      <c r="H169" s="72">
        <f t="shared" si="8"/>
        <v>0</v>
      </c>
      <c r="I169" s="74"/>
      <c r="J169" s="74"/>
      <c r="K169" s="74"/>
      <c r="L169" s="158"/>
    </row>
    <row r="170" spans="1:12" ht="24" x14ac:dyDescent="0.25">
      <c r="A170" s="44">
        <v>2519</v>
      </c>
      <c r="B170" s="71" t="s">
        <v>178</v>
      </c>
      <c r="C170" s="72">
        <f t="shared" si="7"/>
        <v>0</v>
      </c>
      <c r="D170" s="74"/>
      <c r="E170" s="74"/>
      <c r="F170" s="74"/>
      <c r="G170" s="157"/>
      <c r="H170" s="72">
        <f t="shared" si="8"/>
        <v>0</v>
      </c>
      <c r="I170" s="74"/>
      <c r="J170" s="74"/>
      <c r="K170" s="74"/>
      <c r="L170" s="158"/>
    </row>
    <row r="171" spans="1:12" ht="24" x14ac:dyDescent="0.25">
      <c r="A171" s="159">
        <v>2520</v>
      </c>
      <c r="B171" s="71" t="s">
        <v>179</v>
      </c>
      <c r="C171" s="72">
        <f t="shared" si="7"/>
        <v>0</v>
      </c>
      <c r="D171" s="74"/>
      <c r="E171" s="74"/>
      <c r="F171" s="74"/>
      <c r="G171" s="157"/>
      <c r="H171" s="72">
        <f t="shared" si="8"/>
        <v>0</v>
      </c>
      <c r="I171" s="74"/>
      <c r="J171" s="74"/>
      <c r="K171" s="74"/>
      <c r="L171" s="158"/>
    </row>
    <row r="172" spans="1:12" s="182" customFormat="1" ht="36" customHeight="1" x14ac:dyDescent="0.25">
      <c r="A172" s="19">
        <v>2800</v>
      </c>
      <c r="B172" s="65" t="s">
        <v>180</v>
      </c>
      <c r="C172" s="66">
        <f t="shared" si="7"/>
        <v>0</v>
      </c>
      <c r="D172" s="40"/>
      <c r="E172" s="40"/>
      <c r="F172" s="40"/>
      <c r="G172" s="41"/>
      <c r="H172" s="66">
        <f t="shared" si="8"/>
        <v>0</v>
      </c>
      <c r="I172" s="40"/>
      <c r="J172" s="40"/>
      <c r="K172" s="40"/>
      <c r="L172" s="42"/>
    </row>
    <row r="173" spans="1:12" x14ac:dyDescent="0.25">
      <c r="A173" s="142">
        <v>3000</v>
      </c>
      <c r="B173" s="142" t="s">
        <v>181</v>
      </c>
      <c r="C173" s="143">
        <f t="shared" si="7"/>
        <v>0</v>
      </c>
      <c r="D173" s="144">
        <f>SUM(D174,D184)</f>
        <v>0</v>
      </c>
      <c r="E173" s="144">
        <f>SUM(E174,E184)</f>
        <v>0</v>
      </c>
      <c r="F173" s="144">
        <f>SUM(F174,F184)</f>
        <v>0</v>
      </c>
      <c r="G173" s="145">
        <f>SUM(G174,G184)</f>
        <v>0</v>
      </c>
      <c r="H173" s="143">
        <f t="shared" si="8"/>
        <v>0</v>
      </c>
      <c r="I173" s="144">
        <f>SUM(I174,I184)</f>
        <v>0</v>
      </c>
      <c r="J173" s="144">
        <f>SUM(J174,J184)</f>
        <v>0</v>
      </c>
      <c r="K173" s="144">
        <f>SUM(K174,K184)</f>
        <v>0</v>
      </c>
      <c r="L173" s="146">
        <f>SUM(L174,L184)</f>
        <v>0</v>
      </c>
    </row>
    <row r="174" spans="1:12" ht="24" x14ac:dyDescent="0.25">
      <c r="A174" s="56">
        <v>3200</v>
      </c>
      <c r="B174" s="183" t="s">
        <v>182</v>
      </c>
      <c r="C174" s="184">
        <f t="shared" si="7"/>
        <v>0</v>
      </c>
      <c r="D174" s="63">
        <f>SUM(D175,D179)</f>
        <v>0</v>
      </c>
      <c r="E174" s="63">
        <f t="shared" ref="E174:G174" si="15">SUM(E175,E179)</f>
        <v>0</v>
      </c>
      <c r="F174" s="63">
        <f t="shared" si="15"/>
        <v>0</v>
      </c>
      <c r="G174" s="63">
        <f t="shared" si="15"/>
        <v>0</v>
      </c>
      <c r="H174" s="57">
        <f t="shared" si="8"/>
        <v>0</v>
      </c>
      <c r="I174" s="63">
        <f>SUM(I175,I179)</f>
        <v>0</v>
      </c>
      <c r="J174" s="63">
        <f t="shared" ref="J174:L174" si="16">SUM(J175,J179)</f>
        <v>0</v>
      </c>
      <c r="K174" s="63">
        <f t="shared" si="16"/>
        <v>0</v>
      </c>
      <c r="L174" s="149">
        <f t="shared" si="16"/>
        <v>0</v>
      </c>
    </row>
    <row r="175" spans="1:12" ht="36" x14ac:dyDescent="0.25">
      <c r="A175" s="168">
        <v>3260</v>
      </c>
      <c r="B175" s="65" t="s">
        <v>183</v>
      </c>
      <c r="C175" s="66">
        <f t="shared" si="7"/>
        <v>0</v>
      </c>
      <c r="D175" s="169">
        <f>SUM(D176:D178)</f>
        <v>0</v>
      </c>
      <c r="E175" s="169">
        <f>SUM(E176:E178)</f>
        <v>0</v>
      </c>
      <c r="F175" s="169">
        <f>SUM(F176:F178)</f>
        <v>0</v>
      </c>
      <c r="G175" s="170">
        <f>SUM(G176:G178)</f>
        <v>0</v>
      </c>
      <c r="H175" s="66">
        <f t="shared" si="8"/>
        <v>0</v>
      </c>
      <c r="I175" s="169">
        <f>SUM(I176:I178)</f>
        <v>0</v>
      </c>
      <c r="J175" s="169">
        <f>SUM(J176:J178)</f>
        <v>0</v>
      </c>
      <c r="K175" s="169">
        <f>SUM(K176:K178)</f>
        <v>0</v>
      </c>
      <c r="L175" s="171">
        <f>SUM(L176:L178)</f>
        <v>0</v>
      </c>
    </row>
    <row r="176" spans="1:12" ht="24" x14ac:dyDescent="0.25">
      <c r="A176" s="44">
        <v>3261</v>
      </c>
      <c r="B176" s="71" t="s">
        <v>184</v>
      </c>
      <c r="C176" s="72">
        <f>SUM(D176:G176)</f>
        <v>0</v>
      </c>
      <c r="D176" s="74"/>
      <c r="E176" s="74"/>
      <c r="F176" s="74"/>
      <c r="G176" s="157"/>
      <c r="H176" s="72">
        <f>SUM(I176:L176)</f>
        <v>0</v>
      </c>
      <c r="I176" s="74"/>
      <c r="J176" s="74"/>
      <c r="K176" s="74"/>
      <c r="L176" s="158"/>
    </row>
    <row r="177" spans="1:12" ht="36" x14ac:dyDescent="0.25">
      <c r="A177" s="44">
        <v>3262</v>
      </c>
      <c r="B177" s="71" t="s">
        <v>185</v>
      </c>
      <c r="C177" s="72">
        <f>SUM(D177:G177)</f>
        <v>0</v>
      </c>
      <c r="D177" s="74"/>
      <c r="E177" s="74"/>
      <c r="F177" s="74"/>
      <c r="G177" s="157"/>
      <c r="H177" s="72">
        <f>SUM(I177:L177)</f>
        <v>0</v>
      </c>
      <c r="I177" s="74"/>
      <c r="J177" s="74"/>
      <c r="K177" s="74"/>
      <c r="L177" s="158"/>
    </row>
    <row r="178" spans="1:12" ht="24" x14ac:dyDescent="0.25">
      <c r="A178" s="44">
        <v>3263</v>
      </c>
      <c r="B178" s="71" t="s">
        <v>186</v>
      </c>
      <c r="C178" s="72">
        <f>SUM(D178:G178)</f>
        <v>0</v>
      </c>
      <c r="D178" s="74"/>
      <c r="E178" s="74"/>
      <c r="F178" s="74"/>
      <c r="G178" s="157"/>
      <c r="H178" s="72">
        <f>SUM(I178:L178)</f>
        <v>0</v>
      </c>
      <c r="I178" s="74"/>
      <c r="J178" s="74"/>
      <c r="K178" s="74"/>
      <c r="L178" s="158"/>
    </row>
    <row r="179" spans="1:12" ht="84" x14ac:dyDescent="0.25">
      <c r="A179" s="168">
        <v>3290</v>
      </c>
      <c r="B179" s="65" t="s">
        <v>187</v>
      </c>
      <c r="C179" s="185">
        <f t="shared" ref="C179:C183" si="17">SUM(D179:G179)</f>
        <v>0</v>
      </c>
      <c r="D179" s="169">
        <f>SUM(D180:D183)</f>
        <v>0</v>
      </c>
      <c r="E179" s="169">
        <f t="shared" ref="E179:G179" si="18">SUM(E180:E183)</f>
        <v>0</v>
      </c>
      <c r="F179" s="169">
        <f t="shared" si="18"/>
        <v>0</v>
      </c>
      <c r="G179" s="169">
        <f t="shared" si="18"/>
        <v>0</v>
      </c>
      <c r="H179" s="185">
        <f t="shared" ref="H179:H183" si="19">SUM(I179:L179)</f>
        <v>0</v>
      </c>
      <c r="I179" s="169">
        <f>SUM(I180:I183)</f>
        <v>0</v>
      </c>
      <c r="J179" s="169">
        <f t="shared" ref="J179:L179" si="20">SUM(J180:J183)</f>
        <v>0</v>
      </c>
      <c r="K179" s="169">
        <f t="shared" si="20"/>
        <v>0</v>
      </c>
      <c r="L179" s="186">
        <f t="shared" si="20"/>
        <v>0</v>
      </c>
    </row>
    <row r="180" spans="1:12" ht="72" x14ac:dyDescent="0.25">
      <c r="A180" s="44">
        <v>3291</v>
      </c>
      <c r="B180" s="71" t="s">
        <v>188</v>
      </c>
      <c r="C180" s="72">
        <f t="shared" si="17"/>
        <v>0</v>
      </c>
      <c r="D180" s="74"/>
      <c r="E180" s="74"/>
      <c r="F180" s="74"/>
      <c r="G180" s="187"/>
      <c r="H180" s="72">
        <f t="shared" si="19"/>
        <v>0</v>
      </c>
      <c r="I180" s="74"/>
      <c r="J180" s="74"/>
      <c r="K180" s="74"/>
      <c r="L180" s="158"/>
    </row>
    <row r="181" spans="1:12" ht="72" x14ac:dyDescent="0.25">
      <c r="A181" s="44">
        <v>3292</v>
      </c>
      <c r="B181" s="71" t="s">
        <v>189</v>
      </c>
      <c r="C181" s="72">
        <f t="shared" si="17"/>
        <v>0</v>
      </c>
      <c r="D181" s="74"/>
      <c r="E181" s="74"/>
      <c r="F181" s="74"/>
      <c r="G181" s="187"/>
      <c r="H181" s="72">
        <f t="shared" si="19"/>
        <v>0</v>
      </c>
      <c r="I181" s="74"/>
      <c r="J181" s="74"/>
      <c r="K181" s="74"/>
      <c r="L181" s="158"/>
    </row>
    <row r="182" spans="1:12" ht="72" x14ac:dyDescent="0.25">
      <c r="A182" s="44">
        <v>3293</v>
      </c>
      <c r="B182" s="71" t="s">
        <v>190</v>
      </c>
      <c r="C182" s="72">
        <f t="shared" si="17"/>
        <v>0</v>
      </c>
      <c r="D182" s="74"/>
      <c r="E182" s="74"/>
      <c r="F182" s="74"/>
      <c r="G182" s="187"/>
      <c r="H182" s="72">
        <f t="shared" si="19"/>
        <v>0</v>
      </c>
      <c r="I182" s="74"/>
      <c r="J182" s="74"/>
      <c r="K182" s="74"/>
      <c r="L182" s="158"/>
    </row>
    <row r="183" spans="1:12" ht="60" x14ac:dyDescent="0.25">
      <c r="A183" s="188">
        <v>3294</v>
      </c>
      <c r="B183" s="71" t="s">
        <v>191</v>
      </c>
      <c r="C183" s="185">
        <f t="shared" si="17"/>
        <v>0</v>
      </c>
      <c r="D183" s="189"/>
      <c r="E183" s="189"/>
      <c r="F183" s="189"/>
      <c r="G183" s="190"/>
      <c r="H183" s="185">
        <f t="shared" si="19"/>
        <v>0</v>
      </c>
      <c r="I183" s="189"/>
      <c r="J183" s="189"/>
      <c r="K183" s="189"/>
      <c r="L183" s="191"/>
    </row>
    <row r="184" spans="1:12" ht="48" x14ac:dyDescent="0.25">
      <c r="A184" s="192">
        <v>3300</v>
      </c>
      <c r="B184" s="183" t="s">
        <v>192</v>
      </c>
      <c r="C184" s="193">
        <f t="shared" si="7"/>
        <v>0</v>
      </c>
      <c r="D184" s="194">
        <f>SUM(D185:D186)</f>
        <v>0</v>
      </c>
      <c r="E184" s="194">
        <f t="shared" ref="E184:G184" si="21">SUM(E185:E186)</f>
        <v>0</v>
      </c>
      <c r="F184" s="194">
        <f t="shared" si="21"/>
        <v>0</v>
      </c>
      <c r="G184" s="194">
        <f t="shared" si="21"/>
        <v>0</v>
      </c>
      <c r="H184" s="193">
        <f t="shared" si="8"/>
        <v>0</v>
      </c>
      <c r="I184" s="194">
        <f>SUM(I185:I186)</f>
        <v>0</v>
      </c>
      <c r="J184" s="194">
        <f t="shared" ref="J184:L184" si="22">SUM(J185:J186)</f>
        <v>0</v>
      </c>
      <c r="K184" s="194">
        <f t="shared" si="22"/>
        <v>0</v>
      </c>
      <c r="L184" s="149">
        <f t="shared" si="22"/>
        <v>0</v>
      </c>
    </row>
    <row r="185" spans="1:12" ht="48" x14ac:dyDescent="0.25">
      <c r="A185" s="111">
        <v>3310</v>
      </c>
      <c r="B185" s="112" t="s">
        <v>193</v>
      </c>
      <c r="C185" s="195">
        <f t="shared" si="7"/>
        <v>0</v>
      </c>
      <c r="D185" s="163"/>
      <c r="E185" s="163"/>
      <c r="F185" s="163"/>
      <c r="G185" s="164"/>
      <c r="H185" s="195">
        <f t="shared" si="8"/>
        <v>0</v>
      </c>
      <c r="I185" s="163"/>
      <c r="J185" s="163"/>
      <c r="K185" s="163"/>
      <c r="L185" s="165"/>
    </row>
    <row r="186" spans="1:12" ht="48.75" customHeight="1" x14ac:dyDescent="0.25">
      <c r="A186" s="38">
        <v>3320</v>
      </c>
      <c r="B186" s="65" t="s">
        <v>194</v>
      </c>
      <c r="C186" s="66">
        <f t="shared" si="7"/>
        <v>0</v>
      </c>
      <c r="D186" s="68"/>
      <c r="E186" s="68"/>
      <c r="F186" s="68"/>
      <c r="G186" s="154"/>
      <c r="H186" s="66">
        <f t="shared" si="8"/>
        <v>0</v>
      </c>
      <c r="I186" s="68"/>
      <c r="J186" s="68"/>
      <c r="K186" s="68"/>
      <c r="L186" s="155"/>
    </row>
    <row r="187" spans="1:12" x14ac:dyDescent="0.25">
      <c r="A187" s="196">
        <v>4000</v>
      </c>
      <c r="B187" s="142" t="s">
        <v>195</v>
      </c>
      <c r="C187" s="143">
        <f t="shared" si="7"/>
        <v>0</v>
      </c>
      <c r="D187" s="144">
        <f>SUM(D188,D191)</f>
        <v>0</v>
      </c>
      <c r="E187" s="144">
        <f>SUM(E188,E191)</f>
        <v>0</v>
      </c>
      <c r="F187" s="144">
        <f>SUM(F188,F191)</f>
        <v>0</v>
      </c>
      <c r="G187" s="145">
        <f>SUM(G188,G191)</f>
        <v>0</v>
      </c>
      <c r="H187" s="143">
        <f t="shared" si="8"/>
        <v>0</v>
      </c>
      <c r="I187" s="144">
        <f>SUM(I188,I191)</f>
        <v>0</v>
      </c>
      <c r="J187" s="144">
        <f>SUM(J188,J191)</f>
        <v>0</v>
      </c>
      <c r="K187" s="144">
        <f>SUM(K188,K191)</f>
        <v>0</v>
      </c>
      <c r="L187" s="146">
        <f>SUM(L188,L191)</f>
        <v>0</v>
      </c>
    </row>
    <row r="188" spans="1:12" ht="24" x14ac:dyDescent="0.25">
      <c r="A188" s="197">
        <v>4200</v>
      </c>
      <c r="B188" s="147" t="s">
        <v>196</v>
      </c>
      <c r="C188" s="57">
        <f>SUM(D188:G188)</f>
        <v>0</v>
      </c>
      <c r="D188" s="63">
        <f>SUM(D189,D190)</f>
        <v>0</v>
      </c>
      <c r="E188" s="63">
        <f>SUM(E189,E190)</f>
        <v>0</v>
      </c>
      <c r="F188" s="63">
        <f>SUM(F189,F190)</f>
        <v>0</v>
      </c>
      <c r="G188" s="166">
        <f>SUM(G189,G190)</f>
        <v>0</v>
      </c>
      <c r="H188" s="57">
        <f t="shared" si="8"/>
        <v>0</v>
      </c>
      <c r="I188" s="63">
        <f>SUM(I189,I190)</f>
        <v>0</v>
      </c>
      <c r="J188" s="63">
        <f>SUM(J189,J190)</f>
        <v>0</v>
      </c>
      <c r="K188" s="63">
        <f>SUM(K189,K190)</f>
        <v>0</v>
      </c>
      <c r="L188" s="167">
        <f>SUM(L189,L190)</f>
        <v>0</v>
      </c>
    </row>
    <row r="189" spans="1:12" ht="36" x14ac:dyDescent="0.25">
      <c r="A189" s="168">
        <v>4240</v>
      </c>
      <c r="B189" s="65" t="s">
        <v>197</v>
      </c>
      <c r="C189" s="66">
        <f t="shared" ref="C189:C264" si="23">SUM(D189:G189)</f>
        <v>0</v>
      </c>
      <c r="D189" s="68"/>
      <c r="E189" s="68"/>
      <c r="F189" s="68"/>
      <c r="G189" s="154"/>
      <c r="H189" s="66">
        <f t="shared" ref="H189:H263" si="24">SUM(I189:L189)</f>
        <v>0</v>
      </c>
      <c r="I189" s="68"/>
      <c r="J189" s="68"/>
      <c r="K189" s="68"/>
      <c r="L189" s="155"/>
    </row>
    <row r="190" spans="1:12" ht="24" x14ac:dyDescent="0.25">
      <c r="A190" s="159">
        <v>4250</v>
      </c>
      <c r="B190" s="71" t="s">
        <v>198</v>
      </c>
      <c r="C190" s="72">
        <f t="shared" si="23"/>
        <v>0</v>
      </c>
      <c r="D190" s="74"/>
      <c r="E190" s="74"/>
      <c r="F190" s="74"/>
      <c r="G190" s="157"/>
      <c r="H190" s="72">
        <f t="shared" si="24"/>
        <v>0</v>
      </c>
      <c r="I190" s="74"/>
      <c r="J190" s="74"/>
      <c r="K190" s="74"/>
      <c r="L190" s="158"/>
    </row>
    <row r="191" spans="1:12" x14ac:dyDescent="0.25">
      <c r="A191" s="56">
        <v>4300</v>
      </c>
      <c r="B191" s="147" t="s">
        <v>199</v>
      </c>
      <c r="C191" s="57">
        <f t="shared" si="23"/>
        <v>0</v>
      </c>
      <c r="D191" s="63">
        <f>SUM(D192)</f>
        <v>0</v>
      </c>
      <c r="E191" s="63">
        <f>SUM(E192)</f>
        <v>0</v>
      </c>
      <c r="F191" s="63">
        <f>SUM(F192)</f>
        <v>0</v>
      </c>
      <c r="G191" s="166">
        <f>SUM(G192)</f>
        <v>0</v>
      </c>
      <c r="H191" s="57">
        <f t="shared" si="24"/>
        <v>0</v>
      </c>
      <c r="I191" s="63">
        <f>SUM(I192)</f>
        <v>0</v>
      </c>
      <c r="J191" s="63">
        <f>SUM(J192)</f>
        <v>0</v>
      </c>
      <c r="K191" s="63">
        <f>SUM(K192)</f>
        <v>0</v>
      </c>
      <c r="L191" s="167">
        <f>SUM(L192)</f>
        <v>0</v>
      </c>
    </row>
    <row r="192" spans="1:12" ht="24" x14ac:dyDescent="0.25">
      <c r="A192" s="168">
        <v>4310</v>
      </c>
      <c r="B192" s="65" t="s">
        <v>200</v>
      </c>
      <c r="C192" s="66">
        <f>SUM(D192:G192)</f>
        <v>0</v>
      </c>
      <c r="D192" s="169">
        <f>SUM(D193:D193)</f>
        <v>0</v>
      </c>
      <c r="E192" s="169">
        <f>SUM(E193:E193)</f>
        <v>0</v>
      </c>
      <c r="F192" s="169">
        <f>SUM(F193:F193)</f>
        <v>0</v>
      </c>
      <c r="G192" s="170">
        <f>SUM(G193:G193)</f>
        <v>0</v>
      </c>
      <c r="H192" s="66">
        <f t="shared" si="24"/>
        <v>0</v>
      </c>
      <c r="I192" s="169">
        <f>SUM(I193:I193)</f>
        <v>0</v>
      </c>
      <c r="J192" s="169">
        <f>SUM(J193:J193)</f>
        <v>0</v>
      </c>
      <c r="K192" s="169">
        <f>SUM(K193:K193)</f>
        <v>0</v>
      </c>
      <c r="L192" s="171">
        <f>SUM(L193:L193)</f>
        <v>0</v>
      </c>
    </row>
    <row r="193" spans="1:12" ht="36" x14ac:dyDescent="0.25">
      <c r="A193" s="44">
        <v>4311</v>
      </c>
      <c r="B193" s="71" t="s">
        <v>201</v>
      </c>
      <c r="C193" s="72">
        <f t="shared" si="23"/>
        <v>0</v>
      </c>
      <c r="D193" s="74"/>
      <c r="E193" s="74"/>
      <c r="F193" s="74"/>
      <c r="G193" s="157"/>
      <c r="H193" s="72">
        <f t="shared" si="24"/>
        <v>0</v>
      </c>
      <c r="I193" s="74"/>
      <c r="J193" s="74"/>
      <c r="K193" s="74"/>
      <c r="L193" s="158"/>
    </row>
    <row r="194" spans="1:12" s="24" customFormat="1" ht="24" x14ac:dyDescent="0.25">
      <c r="A194" s="198"/>
      <c r="B194" s="19" t="s">
        <v>202</v>
      </c>
      <c r="C194" s="138">
        <f t="shared" si="23"/>
        <v>15435</v>
      </c>
      <c r="D194" s="139">
        <f>SUM(D195,D230,D269)</f>
        <v>15435</v>
      </c>
      <c r="E194" s="139">
        <f>SUM(E195,E230,E269)</f>
        <v>0</v>
      </c>
      <c r="F194" s="139">
        <f>SUM(F195,F230,F269)</f>
        <v>0</v>
      </c>
      <c r="G194" s="139">
        <f>SUM(G195,G230,G269)</f>
        <v>0</v>
      </c>
      <c r="H194" s="138">
        <f t="shared" si="24"/>
        <v>15307</v>
      </c>
      <c r="I194" s="139">
        <f>SUM(I195,I230,I269)</f>
        <v>15307</v>
      </c>
      <c r="J194" s="139">
        <f>SUM(J195,J230,J269)</f>
        <v>0</v>
      </c>
      <c r="K194" s="139">
        <f>SUM(K195,K230,K269)</f>
        <v>0</v>
      </c>
      <c r="L194" s="199">
        <f>SUM(L195,L230,L269)</f>
        <v>0</v>
      </c>
    </row>
    <row r="195" spans="1:12" x14ac:dyDescent="0.25">
      <c r="A195" s="142">
        <v>5000</v>
      </c>
      <c r="B195" s="142" t="s">
        <v>203</v>
      </c>
      <c r="C195" s="143">
        <f t="shared" si="23"/>
        <v>0</v>
      </c>
      <c r="D195" s="144">
        <f>D196+D204</f>
        <v>0</v>
      </c>
      <c r="E195" s="144">
        <f>E196+E204</f>
        <v>0</v>
      </c>
      <c r="F195" s="144">
        <f>F196+F204</f>
        <v>0</v>
      </c>
      <c r="G195" s="144">
        <f>G196+G204</f>
        <v>0</v>
      </c>
      <c r="H195" s="143">
        <f t="shared" si="24"/>
        <v>0</v>
      </c>
      <c r="I195" s="144">
        <f>I196+I204</f>
        <v>0</v>
      </c>
      <c r="J195" s="144">
        <f>J196+J204</f>
        <v>0</v>
      </c>
      <c r="K195" s="144">
        <f>K196+K204</f>
        <v>0</v>
      </c>
      <c r="L195" s="200">
        <f>L196+L204</f>
        <v>0</v>
      </c>
    </row>
    <row r="196" spans="1:12" x14ac:dyDescent="0.25">
      <c r="A196" s="56">
        <v>5100</v>
      </c>
      <c r="B196" s="147" t="s">
        <v>204</v>
      </c>
      <c r="C196" s="57">
        <f t="shared" si="23"/>
        <v>0</v>
      </c>
      <c r="D196" s="63">
        <f>D197+D198+D201+D202+D203</f>
        <v>0</v>
      </c>
      <c r="E196" s="63">
        <f>E197+E198+E201+E202+E203</f>
        <v>0</v>
      </c>
      <c r="F196" s="63">
        <f>F197+F198+F201+F202+F203</f>
        <v>0</v>
      </c>
      <c r="G196" s="166">
        <f>G197+G198+G201+G202+G203</f>
        <v>0</v>
      </c>
      <c r="H196" s="57">
        <f t="shared" si="24"/>
        <v>0</v>
      </c>
      <c r="I196" s="63">
        <f>I197+I198+I201+I202+I203</f>
        <v>0</v>
      </c>
      <c r="J196" s="63">
        <f>J197+J198+J201+J202+J203</f>
        <v>0</v>
      </c>
      <c r="K196" s="63">
        <f>K197+K198+K201+K202+K203</f>
        <v>0</v>
      </c>
      <c r="L196" s="167">
        <f>L197+L198+L201+L202+L203</f>
        <v>0</v>
      </c>
    </row>
    <row r="197" spans="1:12" x14ac:dyDescent="0.25">
      <c r="A197" s="168">
        <v>5110</v>
      </c>
      <c r="B197" s="65" t="s">
        <v>205</v>
      </c>
      <c r="C197" s="66">
        <f t="shared" si="23"/>
        <v>0</v>
      </c>
      <c r="D197" s="68"/>
      <c r="E197" s="68"/>
      <c r="F197" s="68"/>
      <c r="G197" s="154"/>
      <c r="H197" s="66">
        <f t="shared" si="24"/>
        <v>0</v>
      </c>
      <c r="I197" s="68"/>
      <c r="J197" s="68"/>
      <c r="K197" s="68"/>
      <c r="L197" s="155"/>
    </row>
    <row r="198" spans="1:12" ht="24" x14ac:dyDescent="0.25">
      <c r="A198" s="159">
        <v>5120</v>
      </c>
      <c r="B198" s="71" t="s">
        <v>206</v>
      </c>
      <c r="C198" s="72">
        <f t="shared" si="23"/>
        <v>0</v>
      </c>
      <c r="D198" s="160">
        <f>D199+D200</f>
        <v>0</v>
      </c>
      <c r="E198" s="160">
        <f>E199+E200</f>
        <v>0</v>
      </c>
      <c r="F198" s="160">
        <f>F199+F200</f>
        <v>0</v>
      </c>
      <c r="G198" s="161">
        <f>G199+G200</f>
        <v>0</v>
      </c>
      <c r="H198" s="72">
        <f t="shared" si="24"/>
        <v>0</v>
      </c>
      <c r="I198" s="160">
        <f>I199+I200</f>
        <v>0</v>
      </c>
      <c r="J198" s="160">
        <f>J199+J200</f>
        <v>0</v>
      </c>
      <c r="K198" s="160">
        <f>K199+K200</f>
        <v>0</v>
      </c>
      <c r="L198" s="162">
        <f>L199+L200</f>
        <v>0</v>
      </c>
    </row>
    <row r="199" spans="1:12" x14ac:dyDescent="0.25">
      <c r="A199" s="44">
        <v>5121</v>
      </c>
      <c r="B199" s="71" t="s">
        <v>207</v>
      </c>
      <c r="C199" s="72">
        <f t="shared" si="23"/>
        <v>0</v>
      </c>
      <c r="D199" s="74"/>
      <c r="E199" s="74"/>
      <c r="F199" s="74"/>
      <c r="G199" s="157"/>
      <c r="H199" s="72">
        <f t="shared" si="24"/>
        <v>0</v>
      </c>
      <c r="I199" s="74"/>
      <c r="J199" s="74"/>
      <c r="K199" s="74"/>
      <c r="L199" s="158"/>
    </row>
    <row r="200" spans="1:12" ht="24" x14ac:dyDescent="0.25">
      <c r="A200" s="44">
        <v>5129</v>
      </c>
      <c r="B200" s="71" t="s">
        <v>208</v>
      </c>
      <c r="C200" s="72">
        <f t="shared" si="23"/>
        <v>0</v>
      </c>
      <c r="D200" s="74"/>
      <c r="E200" s="74"/>
      <c r="F200" s="74"/>
      <c r="G200" s="157"/>
      <c r="H200" s="72">
        <f t="shared" si="24"/>
        <v>0</v>
      </c>
      <c r="I200" s="74"/>
      <c r="J200" s="74"/>
      <c r="K200" s="74"/>
      <c r="L200" s="158"/>
    </row>
    <row r="201" spans="1:12" x14ac:dyDescent="0.25">
      <c r="A201" s="159">
        <v>5130</v>
      </c>
      <c r="B201" s="71" t="s">
        <v>209</v>
      </c>
      <c r="C201" s="72">
        <f t="shared" si="23"/>
        <v>0</v>
      </c>
      <c r="D201" s="74"/>
      <c r="E201" s="74"/>
      <c r="F201" s="74"/>
      <c r="G201" s="157"/>
      <c r="H201" s="72">
        <f t="shared" si="24"/>
        <v>0</v>
      </c>
      <c r="I201" s="74"/>
      <c r="J201" s="74"/>
      <c r="K201" s="74"/>
      <c r="L201" s="158"/>
    </row>
    <row r="202" spans="1:12" x14ac:dyDescent="0.25">
      <c r="A202" s="159">
        <v>5140</v>
      </c>
      <c r="B202" s="71" t="s">
        <v>210</v>
      </c>
      <c r="C202" s="72">
        <f t="shared" si="23"/>
        <v>0</v>
      </c>
      <c r="D202" s="74"/>
      <c r="E202" s="74"/>
      <c r="F202" s="74"/>
      <c r="G202" s="157"/>
      <c r="H202" s="72">
        <f t="shared" si="24"/>
        <v>0</v>
      </c>
      <c r="I202" s="74"/>
      <c r="J202" s="74"/>
      <c r="K202" s="74"/>
      <c r="L202" s="158"/>
    </row>
    <row r="203" spans="1:12" ht="24" x14ac:dyDescent="0.25">
      <c r="A203" s="159">
        <v>5170</v>
      </c>
      <c r="B203" s="71" t="s">
        <v>211</v>
      </c>
      <c r="C203" s="72">
        <f t="shared" si="23"/>
        <v>0</v>
      </c>
      <c r="D203" s="74"/>
      <c r="E203" s="74"/>
      <c r="F203" s="74"/>
      <c r="G203" s="157"/>
      <c r="H203" s="72">
        <f t="shared" si="24"/>
        <v>0</v>
      </c>
      <c r="I203" s="74"/>
      <c r="J203" s="74"/>
      <c r="K203" s="74"/>
      <c r="L203" s="158"/>
    </row>
    <row r="204" spans="1:12" x14ac:dyDescent="0.25">
      <c r="A204" s="56">
        <v>5200</v>
      </c>
      <c r="B204" s="147" t="s">
        <v>212</v>
      </c>
      <c r="C204" s="57">
        <f t="shared" si="23"/>
        <v>0</v>
      </c>
      <c r="D204" s="63">
        <f>D205+D215+D216+D225+D226+D227+D229</f>
        <v>0</v>
      </c>
      <c r="E204" s="63">
        <f>E205+E215+E216+E225+E226+E227+E229</f>
        <v>0</v>
      </c>
      <c r="F204" s="63">
        <f>F205+F215+F216+F225+F226+F227+F229</f>
        <v>0</v>
      </c>
      <c r="G204" s="166">
        <f>G205+G215+G216+G225+G226+G227+G229</f>
        <v>0</v>
      </c>
      <c r="H204" s="57">
        <f t="shared" si="24"/>
        <v>0</v>
      </c>
      <c r="I204" s="63">
        <f>I205+I215+I216+I225+I226+I227+I229</f>
        <v>0</v>
      </c>
      <c r="J204" s="63">
        <f>J205+J215+J216+J225+J226+J227+J229</f>
        <v>0</v>
      </c>
      <c r="K204" s="63">
        <f>K205+K215+K216+K225+K226+K227+K229</f>
        <v>0</v>
      </c>
      <c r="L204" s="167">
        <f>L205+L215+L216+L225+L226+L227+L229</f>
        <v>0</v>
      </c>
    </row>
    <row r="205" spans="1:12" x14ac:dyDescent="0.25">
      <c r="A205" s="150">
        <v>5210</v>
      </c>
      <c r="B205" s="112" t="s">
        <v>213</v>
      </c>
      <c r="C205" s="117">
        <f t="shared" si="23"/>
        <v>0</v>
      </c>
      <c r="D205" s="151">
        <f>SUM(D206:D214)</f>
        <v>0</v>
      </c>
      <c r="E205" s="151">
        <f>SUM(E206:E214)</f>
        <v>0</v>
      </c>
      <c r="F205" s="151">
        <f>SUM(F206:F214)</f>
        <v>0</v>
      </c>
      <c r="G205" s="152">
        <f>SUM(G206:G214)</f>
        <v>0</v>
      </c>
      <c r="H205" s="117">
        <f t="shared" si="24"/>
        <v>0</v>
      </c>
      <c r="I205" s="151">
        <f>SUM(I206:I214)</f>
        <v>0</v>
      </c>
      <c r="J205" s="151">
        <f>SUM(J206:J214)</f>
        <v>0</v>
      </c>
      <c r="K205" s="151">
        <f>SUM(K206:K214)</f>
        <v>0</v>
      </c>
      <c r="L205" s="153">
        <f>SUM(L206:L214)</f>
        <v>0</v>
      </c>
    </row>
    <row r="206" spans="1:12" x14ac:dyDescent="0.25">
      <c r="A206" s="38">
        <v>5211</v>
      </c>
      <c r="B206" s="65" t="s">
        <v>214</v>
      </c>
      <c r="C206" s="66">
        <f t="shared" si="23"/>
        <v>0</v>
      </c>
      <c r="D206" s="68"/>
      <c r="E206" s="68"/>
      <c r="F206" s="68"/>
      <c r="G206" s="154"/>
      <c r="H206" s="66">
        <f t="shared" si="24"/>
        <v>0</v>
      </c>
      <c r="I206" s="68"/>
      <c r="J206" s="68"/>
      <c r="K206" s="68"/>
      <c r="L206" s="155"/>
    </row>
    <row r="207" spans="1:12" x14ac:dyDescent="0.25">
      <c r="A207" s="44">
        <v>5212</v>
      </c>
      <c r="B207" s="71" t="s">
        <v>215</v>
      </c>
      <c r="C207" s="72">
        <f t="shared" si="23"/>
        <v>0</v>
      </c>
      <c r="D207" s="74"/>
      <c r="E207" s="74"/>
      <c r="F207" s="74"/>
      <c r="G207" s="157"/>
      <c r="H207" s="72">
        <f t="shared" si="24"/>
        <v>0</v>
      </c>
      <c r="I207" s="74"/>
      <c r="J207" s="74"/>
      <c r="K207" s="74"/>
      <c r="L207" s="158"/>
    </row>
    <row r="208" spans="1:12" x14ac:dyDescent="0.25">
      <c r="A208" s="44">
        <v>5213</v>
      </c>
      <c r="B208" s="71" t="s">
        <v>216</v>
      </c>
      <c r="C208" s="72">
        <f t="shared" si="23"/>
        <v>0</v>
      </c>
      <c r="D208" s="74"/>
      <c r="E208" s="74"/>
      <c r="F208" s="74"/>
      <c r="G208" s="157"/>
      <c r="H208" s="72">
        <f t="shared" si="24"/>
        <v>0</v>
      </c>
      <c r="I208" s="74"/>
      <c r="J208" s="74"/>
      <c r="K208" s="74"/>
      <c r="L208" s="158"/>
    </row>
    <row r="209" spans="1:12" x14ac:dyDescent="0.25">
      <c r="A209" s="44">
        <v>5214</v>
      </c>
      <c r="B209" s="71" t="s">
        <v>217</v>
      </c>
      <c r="C209" s="72">
        <f t="shared" si="23"/>
        <v>0</v>
      </c>
      <c r="D209" s="74"/>
      <c r="E209" s="74"/>
      <c r="F209" s="74"/>
      <c r="G209" s="157"/>
      <c r="H209" s="72">
        <f t="shared" si="24"/>
        <v>0</v>
      </c>
      <c r="I209" s="74"/>
      <c r="J209" s="74"/>
      <c r="K209" s="74"/>
      <c r="L209" s="158"/>
    </row>
    <row r="210" spans="1:12" x14ac:dyDescent="0.25">
      <c r="A210" s="44">
        <v>5215</v>
      </c>
      <c r="B210" s="71" t="s">
        <v>218</v>
      </c>
      <c r="C210" s="72">
        <f>SUM(D210:G210)</f>
        <v>0</v>
      </c>
      <c r="D210" s="74"/>
      <c r="E210" s="74"/>
      <c r="F210" s="74"/>
      <c r="G210" s="157"/>
      <c r="H210" s="72">
        <f>SUM(I210:L210)</f>
        <v>0</v>
      </c>
      <c r="I210" s="74"/>
      <c r="J210" s="74"/>
      <c r="K210" s="74"/>
      <c r="L210" s="158"/>
    </row>
    <row r="211" spans="1:12" ht="14.25" customHeight="1" x14ac:dyDescent="0.25">
      <c r="A211" s="44">
        <v>5216</v>
      </c>
      <c r="B211" s="71" t="s">
        <v>219</v>
      </c>
      <c r="C211" s="72">
        <f t="shared" si="23"/>
        <v>0</v>
      </c>
      <c r="D211" s="74"/>
      <c r="E211" s="74"/>
      <c r="F211" s="74"/>
      <c r="G211" s="157"/>
      <c r="H211" s="72">
        <f t="shared" si="24"/>
        <v>0</v>
      </c>
      <c r="I211" s="74"/>
      <c r="J211" s="74"/>
      <c r="K211" s="74"/>
      <c r="L211" s="158"/>
    </row>
    <row r="212" spans="1:12" x14ac:dyDescent="0.25">
      <c r="A212" s="44">
        <v>5217</v>
      </c>
      <c r="B212" s="71" t="s">
        <v>220</v>
      </c>
      <c r="C212" s="72">
        <f t="shared" si="23"/>
        <v>0</v>
      </c>
      <c r="D212" s="74"/>
      <c r="E212" s="74"/>
      <c r="F212" s="74"/>
      <c r="G212" s="157"/>
      <c r="H212" s="72">
        <f t="shared" si="24"/>
        <v>0</v>
      </c>
      <c r="I212" s="74"/>
      <c r="J212" s="74"/>
      <c r="K212" s="74"/>
      <c r="L212" s="158"/>
    </row>
    <row r="213" spans="1:12" x14ac:dyDescent="0.25">
      <c r="A213" s="44">
        <v>5218</v>
      </c>
      <c r="B213" s="71" t="s">
        <v>221</v>
      </c>
      <c r="C213" s="72">
        <f t="shared" si="23"/>
        <v>0</v>
      </c>
      <c r="D213" s="74"/>
      <c r="E213" s="74"/>
      <c r="F213" s="74"/>
      <c r="G213" s="157"/>
      <c r="H213" s="72">
        <f t="shared" si="24"/>
        <v>0</v>
      </c>
      <c r="I213" s="74"/>
      <c r="J213" s="74"/>
      <c r="K213" s="74"/>
      <c r="L213" s="158"/>
    </row>
    <row r="214" spans="1:12" x14ac:dyDescent="0.25">
      <c r="A214" s="44">
        <v>5219</v>
      </c>
      <c r="B214" s="71" t="s">
        <v>222</v>
      </c>
      <c r="C214" s="72">
        <f t="shared" si="23"/>
        <v>0</v>
      </c>
      <c r="D214" s="74"/>
      <c r="E214" s="74"/>
      <c r="F214" s="74"/>
      <c r="G214" s="157"/>
      <c r="H214" s="72">
        <f t="shared" si="24"/>
        <v>0</v>
      </c>
      <c r="I214" s="74"/>
      <c r="J214" s="74"/>
      <c r="K214" s="74"/>
      <c r="L214" s="158"/>
    </row>
    <row r="215" spans="1:12" ht="13.5" customHeight="1" x14ac:dyDescent="0.25">
      <c r="A215" s="159">
        <v>5220</v>
      </c>
      <c r="B215" s="71" t="s">
        <v>223</v>
      </c>
      <c r="C215" s="72">
        <f t="shared" si="23"/>
        <v>0</v>
      </c>
      <c r="D215" s="74"/>
      <c r="E215" s="74"/>
      <c r="F215" s="74"/>
      <c r="G215" s="157"/>
      <c r="H215" s="72">
        <f t="shared" si="24"/>
        <v>0</v>
      </c>
      <c r="I215" s="74"/>
      <c r="J215" s="74"/>
      <c r="K215" s="74"/>
      <c r="L215" s="158"/>
    </row>
    <row r="216" spans="1:12" x14ac:dyDescent="0.25">
      <c r="A216" s="159">
        <v>5230</v>
      </c>
      <c r="B216" s="71" t="s">
        <v>224</v>
      </c>
      <c r="C216" s="72">
        <f t="shared" si="23"/>
        <v>0</v>
      </c>
      <c r="D216" s="160">
        <f>SUM(D217:D224)</f>
        <v>0</v>
      </c>
      <c r="E216" s="160">
        <f>SUM(E217:E224)</f>
        <v>0</v>
      </c>
      <c r="F216" s="160">
        <f>SUM(F217:F224)</f>
        <v>0</v>
      </c>
      <c r="G216" s="161">
        <f>SUM(G217:G224)</f>
        <v>0</v>
      </c>
      <c r="H216" s="72">
        <f t="shared" si="24"/>
        <v>0</v>
      </c>
      <c r="I216" s="160">
        <f>SUM(I217:I224)</f>
        <v>0</v>
      </c>
      <c r="J216" s="160">
        <f>SUM(J217:J224)</f>
        <v>0</v>
      </c>
      <c r="K216" s="160">
        <f>SUM(K217:K224)</f>
        <v>0</v>
      </c>
      <c r="L216" s="162">
        <f>SUM(L217:L224)</f>
        <v>0</v>
      </c>
    </row>
    <row r="217" spans="1:12" x14ac:dyDescent="0.25">
      <c r="A217" s="44">
        <v>5231</v>
      </c>
      <c r="B217" s="71" t="s">
        <v>225</v>
      </c>
      <c r="C217" s="72">
        <f t="shared" si="23"/>
        <v>0</v>
      </c>
      <c r="D217" s="74"/>
      <c r="E217" s="74"/>
      <c r="F217" s="74"/>
      <c r="G217" s="157"/>
      <c r="H217" s="72">
        <f t="shared" si="24"/>
        <v>0</v>
      </c>
      <c r="I217" s="74"/>
      <c r="J217" s="74"/>
      <c r="K217" s="74"/>
      <c r="L217" s="158"/>
    </row>
    <row r="218" spans="1:12" x14ac:dyDescent="0.25">
      <c r="A218" s="44">
        <v>5232</v>
      </c>
      <c r="B218" s="71" t="s">
        <v>226</v>
      </c>
      <c r="C218" s="72">
        <f t="shared" si="23"/>
        <v>0</v>
      </c>
      <c r="D218" s="74"/>
      <c r="E218" s="74"/>
      <c r="F218" s="74"/>
      <c r="G218" s="157"/>
      <c r="H218" s="72">
        <f t="shared" si="24"/>
        <v>0</v>
      </c>
      <c r="I218" s="74"/>
      <c r="J218" s="74"/>
      <c r="K218" s="74"/>
      <c r="L218" s="158"/>
    </row>
    <row r="219" spans="1:12" x14ac:dyDescent="0.25">
      <c r="A219" s="44">
        <v>5233</v>
      </c>
      <c r="B219" s="71" t="s">
        <v>227</v>
      </c>
      <c r="C219" s="201">
        <f t="shared" si="23"/>
        <v>0</v>
      </c>
      <c r="D219" s="74"/>
      <c r="E219" s="74"/>
      <c r="F219" s="74"/>
      <c r="G219" s="157"/>
      <c r="H219" s="72">
        <f t="shared" si="24"/>
        <v>0</v>
      </c>
      <c r="I219" s="74"/>
      <c r="J219" s="74"/>
      <c r="K219" s="74"/>
      <c r="L219" s="158"/>
    </row>
    <row r="220" spans="1:12" ht="24" x14ac:dyDescent="0.25">
      <c r="A220" s="44">
        <v>5234</v>
      </c>
      <c r="B220" s="71" t="s">
        <v>228</v>
      </c>
      <c r="C220" s="201">
        <f t="shared" si="23"/>
        <v>0</v>
      </c>
      <c r="D220" s="74"/>
      <c r="E220" s="74"/>
      <c r="F220" s="74"/>
      <c r="G220" s="157"/>
      <c r="H220" s="72">
        <f t="shared" si="24"/>
        <v>0</v>
      </c>
      <c r="I220" s="74"/>
      <c r="J220" s="74"/>
      <c r="K220" s="74"/>
      <c r="L220" s="158"/>
    </row>
    <row r="221" spans="1:12" ht="14.25" customHeight="1" x14ac:dyDescent="0.25">
      <c r="A221" s="44">
        <v>5236</v>
      </c>
      <c r="B221" s="71" t="s">
        <v>229</v>
      </c>
      <c r="C221" s="201">
        <f t="shared" si="23"/>
        <v>0</v>
      </c>
      <c r="D221" s="74"/>
      <c r="E221" s="74"/>
      <c r="F221" s="74"/>
      <c r="G221" s="157"/>
      <c r="H221" s="72">
        <f t="shared" si="24"/>
        <v>0</v>
      </c>
      <c r="I221" s="74"/>
      <c r="J221" s="74"/>
      <c r="K221" s="74"/>
      <c r="L221" s="158"/>
    </row>
    <row r="222" spans="1:12" ht="14.25" customHeight="1" x14ac:dyDescent="0.25">
      <c r="A222" s="44">
        <v>5237</v>
      </c>
      <c r="B222" s="71" t="s">
        <v>230</v>
      </c>
      <c r="C222" s="201">
        <f t="shared" si="23"/>
        <v>0</v>
      </c>
      <c r="D222" s="74"/>
      <c r="E222" s="74"/>
      <c r="F222" s="74"/>
      <c r="G222" s="157"/>
      <c r="H222" s="72">
        <f t="shared" si="24"/>
        <v>0</v>
      </c>
      <c r="I222" s="74"/>
      <c r="J222" s="74"/>
      <c r="K222" s="74"/>
      <c r="L222" s="158"/>
    </row>
    <row r="223" spans="1:12" ht="24" x14ac:dyDescent="0.25">
      <c r="A223" s="44">
        <v>5238</v>
      </c>
      <c r="B223" s="71" t="s">
        <v>231</v>
      </c>
      <c r="C223" s="201">
        <f t="shared" si="23"/>
        <v>0</v>
      </c>
      <c r="D223" s="74"/>
      <c r="E223" s="74"/>
      <c r="F223" s="74"/>
      <c r="G223" s="157"/>
      <c r="H223" s="72">
        <f t="shared" si="24"/>
        <v>0</v>
      </c>
      <c r="I223" s="74"/>
      <c r="J223" s="74"/>
      <c r="K223" s="74"/>
      <c r="L223" s="158"/>
    </row>
    <row r="224" spans="1:12" ht="24" x14ac:dyDescent="0.25">
      <c r="A224" s="44">
        <v>5239</v>
      </c>
      <c r="B224" s="71" t="s">
        <v>232</v>
      </c>
      <c r="C224" s="201">
        <f t="shared" si="23"/>
        <v>0</v>
      </c>
      <c r="D224" s="74"/>
      <c r="E224" s="74"/>
      <c r="F224" s="74"/>
      <c r="G224" s="157"/>
      <c r="H224" s="72">
        <f t="shared" si="24"/>
        <v>0</v>
      </c>
      <c r="I224" s="74"/>
      <c r="J224" s="74"/>
      <c r="K224" s="74"/>
      <c r="L224" s="158"/>
    </row>
    <row r="225" spans="1:12" ht="24" x14ac:dyDescent="0.25">
      <c r="A225" s="159">
        <v>5240</v>
      </c>
      <c r="B225" s="71" t="s">
        <v>233</v>
      </c>
      <c r="C225" s="201">
        <f t="shared" si="23"/>
        <v>0</v>
      </c>
      <c r="D225" s="74"/>
      <c r="E225" s="74"/>
      <c r="F225" s="74"/>
      <c r="G225" s="157"/>
      <c r="H225" s="72">
        <f t="shared" si="24"/>
        <v>0</v>
      </c>
      <c r="I225" s="74"/>
      <c r="J225" s="74"/>
      <c r="K225" s="74"/>
      <c r="L225" s="158"/>
    </row>
    <row r="226" spans="1:12" x14ac:dyDescent="0.25">
      <c r="A226" s="159">
        <v>5250</v>
      </c>
      <c r="B226" s="71" t="s">
        <v>234</v>
      </c>
      <c r="C226" s="201">
        <f t="shared" si="23"/>
        <v>0</v>
      </c>
      <c r="D226" s="74"/>
      <c r="E226" s="74"/>
      <c r="F226" s="74"/>
      <c r="G226" s="157"/>
      <c r="H226" s="72">
        <f t="shared" si="24"/>
        <v>0</v>
      </c>
      <c r="I226" s="74"/>
      <c r="J226" s="74"/>
      <c r="K226" s="74"/>
      <c r="L226" s="158"/>
    </row>
    <row r="227" spans="1:12" x14ac:dyDescent="0.25">
      <c r="A227" s="159">
        <v>5260</v>
      </c>
      <c r="B227" s="71" t="s">
        <v>235</v>
      </c>
      <c r="C227" s="201">
        <f t="shared" si="23"/>
        <v>0</v>
      </c>
      <c r="D227" s="160">
        <f>SUM(D228)</f>
        <v>0</v>
      </c>
      <c r="E227" s="160">
        <f>SUM(E228)</f>
        <v>0</v>
      </c>
      <c r="F227" s="160">
        <f>SUM(F228)</f>
        <v>0</v>
      </c>
      <c r="G227" s="161">
        <f>SUM(G228)</f>
        <v>0</v>
      </c>
      <c r="H227" s="72">
        <f t="shared" si="24"/>
        <v>0</v>
      </c>
      <c r="I227" s="160">
        <f>SUM(I228)</f>
        <v>0</v>
      </c>
      <c r="J227" s="160">
        <f>SUM(J228)</f>
        <v>0</v>
      </c>
      <c r="K227" s="160">
        <f>SUM(K228)</f>
        <v>0</v>
      </c>
      <c r="L227" s="162">
        <f>SUM(L228)</f>
        <v>0</v>
      </c>
    </row>
    <row r="228" spans="1:12" ht="24" x14ac:dyDescent="0.25">
      <c r="A228" s="44">
        <v>5269</v>
      </c>
      <c r="B228" s="71" t="s">
        <v>236</v>
      </c>
      <c r="C228" s="201">
        <f t="shared" si="23"/>
        <v>0</v>
      </c>
      <c r="D228" s="74"/>
      <c r="E228" s="74"/>
      <c r="F228" s="74"/>
      <c r="G228" s="157"/>
      <c r="H228" s="72">
        <f t="shared" si="24"/>
        <v>0</v>
      </c>
      <c r="I228" s="74"/>
      <c r="J228" s="74"/>
      <c r="K228" s="74"/>
      <c r="L228" s="158"/>
    </row>
    <row r="229" spans="1:12" ht="24" x14ac:dyDescent="0.25">
      <c r="A229" s="150">
        <v>5270</v>
      </c>
      <c r="B229" s="112" t="s">
        <v>237</v>
      </c>
      <c r="C229" s="202">
        <f t="shared" si="23"/>
        <v>0</v>
      </c>
      <c r="D229" s="163"/>
      <c r="E229" s="163"/>
      <c r="F229" s="163"/>
      <c r="G229" s="164"/>
      <c r="H229" s="117">
        <f t="shared" si="24"/>
        <v>0</v>
      </c>
      <c r="I229" s="163"/>
      <c r="J229" s="163"/>
      <c r="K229" s="163"/>
      <c r="L229" s="165"/>
    </row>
    <row r="230" spans="1:12" x14ac:dyDescent="0.25">
      <c r="A230" s="142">
        <v>6000</v>
      </c>
      <c r="B230" s="142" t="s">
        <v>238</v>
      </c>
      <c r="C230" s="203">
        <f t="shared" si="23"/>
        <v>0</v>
      </c>
      <c r="D230" s="144">
        <f>D231+D251+D259</f>
        <v>0</v>
      </c>
      <c r="E230" s="144">
        <f>E231+E251+E259</f>
        <v>0</v>
      </c>
      <c r="F230" s="144">
        <f>F231+F251+F259</f>
        <v>0</v>
      </c>
      <c r="G230" s="145">
        <f>G231+G251+G259</f>
        <v>0</v>
      </c>
      <c r="H230" s="143">
        <f t="shared" si="24"/>
        <v>0</v>
      </c>
      <c r="I230" s="144">
        <f>I231+I251+I259</f>
        <v>0</v>
      </c>
      <c r="J230" s="144">
        <f>J231+J251+J259</f>
        <v>0</v>
      </c>
      <c r="K230" s="144">
        <f>K231+K251+K259</f>
        <v>0</v>
      </c>
      <c r="L230" s="146">
        <f>L231+L251+L259</f>
        <v>0</v>
      </c>
    </row>
    <row r="231" spans="1:12" ht="14.25" customHeight="1" x14ac:dyDescent="0.25">
      <c r="A231" s="192">
        <v>6200</v>
      </c>
      <c r="B231" s="183" t="s">
        <v>239</v>
      </c>
      <c r="C231" s="204">
        <f>SUM(D231:G231)</f>
        <v>0</v>
      </c>
      <c r="D231" s="194">
        <f>SUM(D232,D233,D235,D238,D244,D245,D246)</f>
        <v>0</v>
      </c>
      <c r="E231" s="194">
        <f>SUM(E232,E233,E235,E238,E244,E245,E246)</f>
        <v>0</v>
      </c>
      <c r="F231" s="194">
        <f>SUM(F232,F233,F235,F238,F244,F245,F246)</f>
        <v>0</v>
      </c>
      <c r="G231" s="194">
        <f>SUM(G232,G233,G235,G238,G244,G245,G246)</f>
        <v>0</v>
      </c>
      <c r="H231" s="193">
        <f t="shared" si="24"/>
        <v>0</v>
      </c>
      <c r="I231" s="194">
        <f>SUM(I232,I233,I235,I238,I244,I245,I246)</f>
        <v>0</v>
      </c>
      <c r="J231" s="194">
        <f>SUM(J232,J233,J235,J238,J244,J245,J246)</f>
        <v>0</v>
      </c>
      <c r="K231" s="194">
        <f>SUM(K232,K233,K235,K238,K244,K245,K246)</f>
        <v>0</v>
      </c>
      <c r="L231" s="149">
        <f>SUM(L232,L233,L235,L238,L244,L245,L246)</f>
        <v>0</v>
      </c>
    </row>
    <row r="232" spans="1:12" ht="24" x14ac:dyDescent="0.25">
      <c r="A232" s="168">
        <v>6220</v>
      </c>
      <c r="B232" s="65" t="s">
        <v>240</v>
      </c>
      <c r="C232" s="205">
        <f t="shared" si="23"/>
        <v>0</v>
      </c>
      <c r="D232" s="68"/>
      <c r="E232" s="68"/>
      <c r="F232" s="68"/>
      <c r="G232" s="206"/>
      <c r="H232" s="207">
        <f t="shared" si="24"/>
        <v>0</v>
      </c>
      <c r="I232" s="68"/>
      <c r="J232" s="68"/>
      <c r="K232" s="68"/>
      <c r="L232" s="155"/>
    </row>
    <row r="233" spans="1:12" x14ac:dyDescent="0.25">
      <c r="A233" s="159">
        <v>6230</v>
      </c>
      <c r="B233" s="71" t="s">
        <v>241</v>
      </c>
      <c r="C233" s="201">
        <f t="shared" si="23"/>
        <v>0</v>
      </c>
      <c r="D233" s="160">
        <f>SUM(D234)</f>
        <v>0</v>
      </c>
      <c r="E233" s="160">
        <f t="shared" ref="E233:L233" si="25">SUM(E234)</f>
        <v>0</v>
      </c>
      <c r="F233" s="160">
        <f t="shared" si="25"/>
        <v>0</v>
      </c>
      <c r="G233" s="161">
        <f t="shared" si="25"/>
        <v>0</v>
      </c>
      <c r="H233" s="208">
        <f t="shared" si="24"/>
        <v>0</v>
      </c>
      <c r="I233" s="160">
        <f t="shared" si="25"/>
        <v>0</v>
      </c>
      <c r="J233" s="160">
        <f t="shared" si="25"/>
        <v>0</v>
      </c>
      <c r="K233" s="160">
        <f t="shared" si="25"/>
        <v>0</v>
      </c>
      <c r="L233" s="162">
        <f t="shared" si="25"/>
        <v>0</v>
      </c>
    </row>
    <row r="234" spans="1:12" ht="24" x14ac:dyDescent="0.25">
      <c r="A234" s="44">
        <v>6239</v>
      </c>
      <c r="B234" s="65" t="s">
        <v>242</v>
      </c>
      <c r="C234" s="201">
        <f t="shared" si="23"/>
        <v>0</v>
      </c>
      <c r="D234" s="68"/>
      <c r="E234" s="68"/>
      <c r="F234" s="68"/>
      <c r="G234" s="154"/>
      <c r="H234" s="208">
        <f t="shared" si="24"/>
        <v>0</v>
      </c>
      <c r="I234" s="68"/>
      <c r="J234" s="68"/>
      <c r="K234" s="68"/>
      <c r="L234" s="155"/>
    </row>
    <row r="235" spans="1:12" ht="24" x14ac:dyDescent="0.25">
      <c r="A235" s="159">
        <v>6240</v>
      </c>
      <c r="B235" s="71" t="s">
        <v>243</v>
      </c>
      <c r="C235" s="201">
        <f>SUM(D235:G235)</f>
        <v>0</v>
      </c>
      <c r="D235" s="160">
        <f>SUM(D236:D237)</f>
        <v>0</v>
      </c>
      <c r="E235" s="160">
        <f>SUM(E236:E237)</f>
        <v>0</v>
      </c>
      <c r="F235" s="160">
        <f>SUM(F236:F237)</f>
        <v>0</v>
      </c>
      <c r="G235" s="161">
        <f>SUM(G236:G237)</f>
        <v>0</v>
      </c>
      <c r="H235" s="208">
        <f t="shared" si="24"/>
        <v>0</v>
      </c>
      <c r="I235" s="160">
        <f>SUM(I236:I237)</f>
        <v>0</v>
      </c>
      <c r="J235" s="160">
        <f>SUM(J236:J237)</f>
        <v>0</v>
      </c>
      <c r="K235" s="160">
        <f>SUM(K236:K237)</f>
        <v>0</v>
      </c>
      <c r="L235" s="162">
        <f>SUM(L236:L237)</f>
        <v>0</v>
      </c>
    </row>
    <row r="236" spans="1:12" x14ac:dyDescent="0.25">
      <c r="A236" s="44">
        <v>6241</v>
      </c>
      <c r="B236" s="71" t="s">
        <v>244</v>
      </c>
      <c r="C236" s="201">
        <f>SUM(D236:G236)</f>
        <v>0</v>
      </c>
      <c r="D236" s="74"/>
      <c r="E236" s="74"/>
      <c r="F236" s="74"/>
      <c r="G236" s="157"/>
      <c r="H236" s="208">
        <f>SUM(I236:L236)</f>
        <v>0</v>
      </c>
      <c r="I236" s="74"/>
      <c r="J236" s="74"/>
      <c r="K236" s="74"/>
      <c r="L236" s="158"/>
    </row>
    <row r="237" spans="1:12" x14ac:dyDescent="0.25">
      <c r="A237" s="44">
        <v>6242</v>
      </c>
      <c r="B237" s="71" t="s">
        <v>245</v>
      </c>
      <c r="C237" s="201">
        <f>SUM(D237:G237)</f>
        <v>0</v>
      </c>
      <c r="D237" s="74"/>
      <c r="E237" s="74"/>
      <c r="F237" s="74"/>
      <c r="G237" s="157"/>
      <c r="H237" s="208">
        <f t="shared" si="24"/>
        <v>0</v>
      </c>
      <c r="I237" s="74"/>
      <c r="J237" s="74"/>
      <c r="K237" s="74"/>
      <c r="L237" s="158"/>
    </row>
    <row r="238" spans="1:12" ht="25.5" customHeight="1" x14ac:dyDescent="0.25">
      <c r="A238" s="159">
        <v>6250</v>
      </c>
      <c r="B238" s="71" t="s">
        <v>246</v>
      </c>
      <c r="C238" s="201">
        <f>SUM(D238:G238)</f>
        <v>0</v>
      </c>
      <c r="D238" s="160">
        <f>SUM(D239:D243)</f>
        <v>0</v>
      </c>
      <c r="E238" s="160">
        <f>SUM(E239:E243)</f>
        <v>0</v>
      </c>
      <c r="F238" s="160">
        <f>SUM(F239:F243)</f>
        <v>0</v>
      </c>
      <c r="G238" s="161">
        <f>SUM(G239:G243)</f>
        <v>0</v>
      </c>
      <c r="H238" s="208">
        <f t="shared" si="24"/>
        <v>0</v>
      </c>
      <c r="I238" s="160">
        <f>SUM(I239:I243)</f>
        <v>0</v>
      </c>
      <c r="J238" s="160">
        <f>SUM(J239:J243)</f>
        <v>0</v>
      </c>
      <c r="K238" s="160">
        <f>SUM(K239:K243)</f>
        <v>0</v>
      </c>
      <c r="L238" s="162">
        <f>SUM(L239:L243)</f>
        <v>0</v>
      </c>
    </row>
    <row r="239" spans="1:12" ht="14.25" customHeight="1" x14ac:dyDescent="0.25">
      <c r="A239" s="44">
        <v>6252</v>
      </c>
      <c r="B239" s="71" t="s">
        <v>247</v>
      </c>
      <c r="C239" s="201">
        <f>SUM(D239:G239)</f>
        <v>0</v>
      </c>
      <c r="D239" s="74"/>
      <c r="E239" s="74"/>
      <c r="F239" s="74"/>
      <c r="G239" s="157"/>
      <c r="H239" s="208">
        <f t="shared" si="24"/>
        <v>0</v>
      </c>
      <c r="I239" s="74"/>
      <c r="J239" s="74"/>
      <c r="K239" s="74"/>
      <c r="L239" s="158"/>
    </row>
    <row r="240" spans="1:12" ht="14.25" customHeight="1" x14ac:dyDescent="0.25">
      <c r="A240" s="44">
        <v>6253</v>
      </c>
      <c r="B240" s="71" t="s">
        <v>248</v>
      </c>
      <c r="C240" s="201">
        <f t="shared" si="23"/>
        <v>0</v>
      </c>
      <c r="D240" s="74"/>
      <c r="E240" s="74"/>
      <c r="F240" s="74"/>
      <c r="G240" s="157"/>
      <c r="H240" s="208">
        <f t="shared" si="24"/>
        <v>0</v>
      </c>
      <c r="I240" s="74"/>
      <c r="J240" s="74"/>
      <c r="K240" s="74"/>
      <c r="L240" s="158"/>
    </row>
    <row r="241" spans="1:12" ht="24" x14ac:dyDescent="0.25">
      <c r="A241" s="44">
        <v>6254</v>
      </c>
      <c r="B241" s="71" t="s">
        <v>249</v>
      </c>
      <c r="C241" s="201">
        <f t="shared" si="23"/>
        <v>0</v>
      </c>
      <c r="D241" s="74"/>
      <c r="E241" s="74"/>
      <c r="F241" s="74"/>
      <c r="G241" s="157"/>
      <c r="H241" s="208">
        <f t="shared" si="24"/>
        <v>0</v>
      </c>
      <c r="I241" s="74"/>
      <c r="J241" s="74"/>
      <c r="K241" s="74"/>
      <c r="L241" s="158"/>
    </row>
    <row r="242" spans="1:12" ht="24" x14ac:dyDescent="0.25">
      <c r="A242" s="44">
        <v>6255</v>
      </c>
      <c r="B242" s="71" t="s">
        <v>250</v>
      </c>
      <c r="C242" s="201">
        <f t="shared" si="23"/>
        <v>0</v>
      </c>
      <c r="D242" s="74"/>
      <c r="E242" s="74"/>
      <c r="F242" s="74"/>
      <c r="G242" s="157"/>
      <c r="H242" s="208">
        <f t="shared" si="24"/>
        <v>0</v>
      </c>
      <c r="I242" s="74"/>
      <c r="J242" s="74"/>
      <c r="K242" s="74"/>
      <c r="L242" s="158"/>
    </row>
    <row r="243" spans="1:12" x14ac:dyDescent="0.25">
      <c r="A243" s="44">
        <v>6259</v>
      </c>
      <c r="B243" s="71" t="s">
        <v>251</v>
      </c>
      <c r="C243" s="201">
        <f t="shared" si="23"/>
        <v>0</v>
      </c>
      <c r="D243" s="74"/>
      <c r="E243" s="74"/>
      <c r="F243" s="74"/>
      <c r="G243" s="157"/>
      <c r="H243" s="208">
        <f t="shared" si="24"/>
        <v>0</v>
      </c>
      <c r="I243" s="74"/>
      <c r="J243" s="74"/>
      <c r="K243" s="74"/>
      <c r="L243" s="158"/>
    </row>
    <row r="244" spans="1:12" ht="24" x14ac:dyDescent="0.25">
      <c r="A244" s="159">
        <v>6260</v>
      </c>
      <c r="B244" s="71" t="s">
        <v>252</v>
      </c>
      <c r="C244" s="201">
        <f t="shared" si="23"/>
        <v>0</v>
      </c>
      <c r="D244" s="74"/>
      <c r="E244" s="74"/>
      <c r="F244" s="74"/>
      <c r="G244" s="157"/>
      <c r="H244" s="208">
        <f t="shared" si="24"/>
        <v>0</v>
      </c>
      <c r="I244" s="74"/>
      <c r="J244" s="74"/>
      <c r="K244" s="74"/>
      <c r="L244" s="158"/>
    </row>
    <row r="245" spans="1:12" x14ac:dyDescent="0.25">
      <c r="A245" s="159">
        <v>6270</v>
      </c>
      <c r="B245" s="71" t="s">
        <v>253</v>
      </c>
      <c r="C245" s="201">
        <f t="shared" si="23"/>
        <v>0</v>
      </c>
      <c r="D245" s="74"/>
      <c r="E245" s="74"/>
      <c r="F245" s="74"/>
      <c r="G245" s="157"/>
      <c r="H245" s="208">
        <f t="shared" si="24"/>
        <v>0</v>
      </c>
      <c r="I245" s="74"/>
      <c r="J245" s="74"/>
      <c r="K245" s="74"/>
      <c r="L245" s="158"/>
    </row>
    <row r="246" spans="1:12" ht="24" x14ac:dyDescent="0.25">
      <c r="A246" s="168">
        <v>6290</v>
      </c>
      <c r="B246" s="65" t="s">
        <v>254</v>
      </c>
      <c r="C246" s="209">
        <f t="shared" si="23"/>
        <v>0</v>
      </c>
      <c r="D246" s="169">
        <f>SUM(D247:D250)</f>
        <v>0</v>
      </c>
      <c r="E246" s="169">
        <f t="shared" ref="E246:G246" si="26">SUM(E247:E250)</f>
        <v>0</v>
      </c>
      <c r="F246" s="169">
        <f t="shared" si="26"/>
        <v>0</v>
      </c>
      <c r="G246" s="210">
        <f t="shared" si="26"/>
        <v>0</v>
      </c>
      <c r="H246" s="209">
        <f t="shared" si="24"/>
        <v>0</v>
      </c>
      <c r="I246" s="169">
        <f>SUM(I247:I250)</f>
        <v>0</v>
      </c>
      <c r="J246" s="169">
        <f t="shared" ref="J246:L246" si="27">SUM(J247:J250)</f>
        <v>0</v>
      </c>
      <c r="K246" s="169">
        <f t="shared" si="27"/>
        <v>0</v>
      </c>
      <c r="L246" s="186">
        <f t="shared" si="27"/>
        <v>0</v>
      </c>
    </row>
    <row r="247" spans="1:12" x14ac:dyDescent="0.25">
      <c r="A247" s="44">
        <v>6291</v>
      </c>
      <c r="B247" s="71" t="s">
        <v>255</v>
      </c>
      <c r="C247" s="201">
        <f t="shared" si="23"/>
        <v>0</v>
      </c>
      <c r="D247" s="74"/>
      <c r="E247" s="74"/>
      <c r="F247" s="74"/>
      <c r="G247" s="211"/>
      <c r="H247" s="201">
        <f t="shared" si="24"/>
        <v>0</v>
      </c>
      <c r="I247" s="74"/>
      <c r="J247" s="74"/>
      <c r="K247" s="74"/>
      <c r="L247" s="158"/>
    </row>
    <row r="248" spans="1:12" x14ac:dyDescent="0.25">
      <c r="A248" s="44">
        <v>6292</v>
      </c>
      <c r="B248" s="71" t="s">
        <v>256</v>
      </c>
      <c r="C248" s="201">
        <f t="shared" si="23"/>
        <v>0</v>
      </c>
      <c r="D248" s="74"/>
      <c r="E248" s="74"/>
      <c r="F248" s="74"/>
      <c r="G248" s="211"/>
      <c r="H248" s="201">
        <f t="shared" si="24"/>
        <v>0</v>
      </c>
      <c r="I248" s="74"/>
      <c r="J248" s="74"/>
      <c r="K248" s="74"/>
      <c r="L248" s="158"/>
    </row>
    <row r="249" spans="1:12" ht="72" x14ac:dyDescent="0.25">
      <c r="A249" s="44">
        <v>6296</v>
      </c>
      <c r="B249" s="71" t="s">
        <v>257</v>
      </c>
      <c r="C249" s="201">
        <f t="shared" si="23"/>
        <v>0</v>
      </c>
      <c r="D249" s="74"/>
      <c r="E249" s="74"/>
      <c r="F249" s="74"/>
      <c r="G249" s="211"/>
      <c r="H249" s="201">
        <f t="shared" si="24"/>
        <v>0</v>
      </c>
      <c r="I249" s="74"/>
      <c r="J249" s="74"/>
      <c r="K249" s="74"/>
      <c r="L249" s="158"/>
    </row>
    <row r="250" spans="1:12" ht="39.75" customHeight="1" x14ac:dyDescent="0.25">
      <c r="A250" s="44">
        <v>6299</v>
      </c>
      <c r="B250" s="71" t="s">
        <v>258</v>
      </c>
      <c r="C250" s="201">
        <f t="shared" si="23"/>
        <v>0</v>
      </c>
      <c r="D250" s="74"/>
      <c r="E250" s="74"/>
      <c r="F250" s="74"/>
      <c r="G250" s="211"/>
      <c r="H250" s="201">
        <f t="shared" si="24"/>
        <v>0</v>
      </c>
      <c r="I250" s="74"/>
      <c r="J250" s="74"/>
      <c r="K250" s="74"/>
      <c r="L250" s="158"/>
    </row>
    <row r="251" spans="1:12" x14ac:dyDescent="0.25">
      <c r="A251" s="56">
        <v>6300</v>
      </c>
      <c r="B251" s="147" t="s">
        <v>259</v>
      </c>
      <c r="C251" s="184">
        <f t="shared" si="23"/>
        <v>0</v>
      </c>
      <c r="D251" s="63">
        <f>SUM(D252,D257,D258)</f>
        <v>0</v>
      </c>
      <c r="E251" s="63">
        <f t="shared" ref="E251:G251" si="28">SUM(E252,E257,E258)</f>
        <v>0</v>
      </c>
      <c r="F251" s="63">
        <f t="shared" si="28"/>
        <v>0</v>
      </c>
      <c r="G251" s="63">
        <f t="shared" si="28"/>
        <v>0</v>
      </c>
      <c r="H251" s="57">
        <f t="shared" si="24"/>
        <v>0</v>
      </c>
      <c r="I251" s="63">
        <f>SUM(I252,I257,I258)</f>
        <v>0</v>
      </c>
      <c r="J251" s="63">
        <f t="shared" ref="J251:L251" si="29">SUM(J252,J257,J258)</f>
        <v>0</v>
      </c>
      <c r="K251" s="63">
        <f t="shared" si="29"/>
        <v>0</v>
      </c>
      <c r="L251" s="172">
        <f t="shared" si="29"/>
        <v>0</v>
      </c>
    </row>
    <row r="252" spans="1:12" ht="24" x14ac:dyDescent="0.25">
      <c r="A252" s="168">
        <v>6320</v>
      </c>
      <c r="B252" s="65" t="s">
        <v>260</v>
      </c>
      <c r="C252" s="209">
        <f t="shared" si="23"/>
        <v>0</v>
      </c>
      <c r="D252" s="169">
        <f>SUM(D253:D256)</f>
        <v>0</v>
      </c>
      <c r="E252" s="169">
        <f>SUM(E253:E256)</f>
        <v>0</v>
      </c>
      <c r="F252" s="169">
        <f t="shared" ref="F252:G252" si="30">SUM(F253:F256)</f>
        <v>0</v>
      </c>
      <c r="G252" s="212">
        <f t="shared" si="30"/>
        <v>0</v>
      </c>
      <c r="H252" s="209">
        <f t="shared" si="24"/>
        <v>0</v>
      </c>
      <c r="I252" s="169">
        <f>SUM(I253:I256)</f>
        <v>0</v>
      </c>
      <c r="J252" s="169">
        <f t="shared" ref="J252:L252" si="31">SUM(J253:J256)</f>
        <v>0</v>
      </c>
      <c r="K252" s="169">
        <f t="shared" si="31"/>
        <v>0</v>
      </c>
      <c r="L252" s="213">
        <f t="shared" si="31"/>
        <v>0</v>
      </c>
    </row>
    <row r="253" spans="1:12" x14ac:dyDescent="0.25">
      <c r="A253" s="44">
        <v>6322</v>
      </c>
      <c r="B253" s="71" t="s">
        <v>261</v>
      </c>
      <c r="C253" s="201">
        <f t="shared" si="23"/>
        <v>0</v>
      </c>
      <c r="D253" s="74"/>
      <c r="E253" s="74"/>
      <c r="F253" s="74"/>
      <c r="G253" s="211"/>
      <c r="H253" s="201">
        <f t="shared" si="24"/>
        <v>0</v>
      </c>
      <c r="I253" s="74"/>
      <c r="J253" s="74"/>
      <c r="K253" s="74"/>
      <c r="L253" s="158"/>
    </row>
    <row r="254" spans="1:12" ht="24" x14ac:dyDescent="0.25">
      <c r="A254" s="44">
        <v>6323</v>
      </c>
      <c r="B254" s="71" t="s">
        <v>262</v>
      </c>
      <c r="C254" s="201">
        <f t="shared" si="23"/>
        <v>0</v>
      </c>
      <c r="D254" s="74"/>
      <c r="E254" s="74"/>
      <c r="F254" s="74"/>
      <c r="G254" s="211"/>
      <c r="H254" s="201">
        <f t="shared" si="24"/>
        <v>0</v>
      </c>
      <c r="I254" s="74"/>
      <c r="J254" s="74"/>
      <c r="K254" s="74"/>
      <c r="L254" s="158"/>
    </row>
    <row r="255" spans="1:12" ht="24" x14ac:dyDescent="0.25">
      <c r="A255" s="44">
        <v>6324</v>
      </c>
      <c r="B255" s="71" t="s">
        <v>263</v>
      </c>
      <c r="C255" s="201">
        <f t="shared" si="23"/>
        <v>0</v>
      </c>
      <c r="D255" s="74"/>
      <c r="E255" s="74"/>
      <c r="F255" s="74"/>
      <c r="G255" s="211"/>
      <c r="H255" s="201">
        <f t="shared" si="24"/>
        <v>0</v>
      </c>
      <c r="I255" s="74"/>
      <c r="J255" s="74"/>
      <c r="K255" s="74"/>
      <c r="L255" s="158"/>
    </row>
    <row r="256" spans="1:12" x14ac:dyDescent="0.25">
      <c r="A256" s="38">
        <v>6329</v>
      </c>
      <c r="B256" s="65" t="s">
        <v>264</v>
      </c>
      <c r="C256" s="205">
        <f t="shared" si="23"/>
        <v>0</v>
      </c>
      <c r="D256" s="68"/>
      <c r="E256" s="68"/>
      <c r="F256" s="68"/>
      <c r="G256" s="214"/>
      <c r="H256" s="205">
        <f t="shared" si="24"/>
        <v>0</v>
      </c>
      <c r="I256" s="68"/>
      <c r="J256" s="68"/>
      <c r="K256" s="68"/>
      <c r="L256" s="155"/>
    </row>
    <row r="257" spans="1:13" ht="24" x14ac:dyDescent="0.25">
      <c r="A257" s="215">
        <v>6330</v>
      </c>
      <c r="B257" s="216" t="s">
        <v>265</v>
      </c>
      <c r="C257" s="209">
        <f>SUM(D257:G257)</f>
        <v>0</v>
      </c>
      <c r="D257" s="189"/>
      <c r="E257" s="189"/>
      <c r="F257" s="189"/>
      <c r="G257" s="211"/>
      <c r="H257" s="209">
        <f>SUM(I257:L257)</f>
        <v>0</v>
      </c>
      <c r="I257" s="189"/>
      <c r="J257" s="189"/>
      <c r="K257" s="189"/>
      <c r="L257" s="191"/>
    </row>
    <row r="258" spans="1:13" x14ac:dyDescent="0.25">
      <c r="A258" s="159">
        <v>6360</v>
      </c>
      <c r="B258" s="71" t="s">
        <v>266</v>
      </c>
      <c r="C258" s="201">
        <f t="shared" si="23"/>
        <v>0</v>
      </c>
      <c r="D258" s="74"/>
      <c r="E258" s="74"/>
      <c r="F258" s="74"/>
      <c r="G258" s="157"/>
      <c r="H258" s="208">
        <f t="shared" si="24"/>
        <v>0</v>
      </c>
      <c r="I258" s="74"/>
      <c r="J258" s="74"/>
      <c r="K258" s="74"/>
      <c r="L258" s="158"/>
    </row>
    <row r="259" spans="1:13" ht="36" x14ac:dyDescent="0.25">
      <c r="A259" s="56">
        <v>6400</v>
      </c>
      <c r="B259" s="147" t="s">
        <v>267</v>
      </c>
      <c r="C259" s="184">
        <f>SUM(D259:G259)</f>
        <v>0</v>
      </c>
      <c r="D259" s="63">
        <f>SUM(D260,D264)</f>
        <v>0</v>
      </c>
      <c r="E259" s="63">
        <f t="shared" ref="E259:G259" si="32">SUM(E260,E264)</f>
        <v>0</v>
      </c>
      <c r="F259" s="63">
        <f t="shared" si="32"/>
        <v>0</v>
      </c>
      <c r="G259" s="63">
        <f t="shared" si="32"/>
        <v>0</v>
      </c>
      <c r="H259" s="57">
        <f>SUM(I259:L259)</f>
        <v>0</v>
      </c>
      <c r="I259" s="63">
        <f>SUM(I260,I264)</f>
        <v>0</v>
      </c>
      <c r="J259" s="63">
        <f t="shared" ref="J259:L259" si="33">SUM(J260,J264)</f>
        <v>0</v>
      </c>
      <c r="K259" s="63">
        <f t="shared" si="33"/>
        <v>0</v>
      </c>
      <c r="L259" s="172">
        <f t="shared" si="33"/>
        <v>0</v>
      </c>
    </row>
    <row r="260" spans="1:13" ht="24" x14ac:dyDescent="0.25">
      <c r="A260" s="168">
        <v>6410</v>
      </c>
      <c r="B260" s="65" t="s">
        <v>268</v>
      </c>
      <c r="C260" s="205">
        <f t="shared" si="23"/>
        <v>0</v>
      </c>
      <c r="D260" s="169">
        <f>SUM(D261:D263)</f>
        <v>0</v>
      </c>
      <c r="E260" s="169">
        <f t="shared" ref="E260:G260" si="34">SUM(E261:E263)</f>
        <v>0</v>
      </c>
      <c r="F260" s="169">
        <f t="shared" si="34"/>
        <v>0</v>
      </c>
      <c r="G260" s="217">
        <f t="shared" si="34"/>
        <v>0</v>
      </c>
      <c r="H260" s="205">
        <f t="shared" si="24"/>
        <v>0</v>
      </c>
      <c r="I260" s="169">
        <f>SUM(I261:I263)</f>
        <v>0</v>
      </c>
      <c r="J260" s="169">
        <f t="shared" ref="J260:L260" si="35">SUM(J261:J263)</f>
        <v>0</v>
      </c>
      <c r="K260" s="169">
        <f t="shared" si="35"/>
        <v>0</v>
      </c>
      <c r="L260" s="180">
        <f t="shared" si="35"/>
        <v>0</v>
      </c>
    </row>
    <row r="261" spans="1:13" x14ac:dyDescent="0.25">
      <c r="A261" s="44">
        <v>6411</v>
      </c>
      <c r="B261" s="174" t="s">
        <v>269</v>
      </c>
      <c r="C261" s="201">
        <f t="shared" si="23"/>
        <v>0</v>
      </c>
      <c r="D261" s="74"/>
      <c r="E261" s="74"/>
      <c r="F261" s="74"/>
      <c r="G261" s="157"/>
      <c r="H261" s="208">
        <f t="shared" si="24"/>
        <v>0</v>
      </c>
      <c r="I261" s="74"/>
      <c r="J261" s="74"/>
      <c r="K261" s="74"/>
      <c r="L261" s="158"/>
    </row>
    <row r="262" spans="1:13" ht="36" x14ac:dyDescent="0.25">
      <c r="A262" s="44">
        <v>6412</v>
      </c>
      <c r="B262" s="71" t="s">
        <v>270</v>
      </c>
      <c r="C262" s="201">
        <f t="shared" si="23"/>
        <v>0</v>
      </c>
      <c r="D262" s="74"/>
      <c r="E262" s="74"/>
      <c r="F262" s="74"/>
      <c r="G262" s="157"/>
      <c r="H262" s="208">
        <f t="shared" si="24"/>
        <v>0</v>
      </c>
      <c r="I262" s="74"/>
      <c r="J262" s="74"/>
      <c r="K262" s="74"/>
      <c r="L262" s="158"/>
    </row>
    <row r="263" spans="1:13" ht="36" x14ac:dyDescent="0.25">
      <c r="A263" s="44">
        <v>6419</v>
      </c>
      <c r="B263" s="71" t="s">
        <v>271</v>
      </c>
      <c r="C263" s="201">
        <f t="shared" si="23"/>
        <v>0</v>
      </c>
      <c r="D263" s="74"/>
      <c r="E263" s="74"/>
      <c r="F263" s="74"/>
      <c r="G263" s="157"/>
      <c r="H263" s="208">
        <f t="shared" si="24"/>
        <v>0</v>
      </c>
      <c r="I263" s="74"/>
      <c r="J263" s="74"/>
      <c r="K263" s="74"/>
      <c r="L263" s="158"/>
    </row>
    <row r="264" spans="1:13" ht="36" x14ac:dyDescent="0.25">
      <c r="A264" s="159">
        <v>6420</v>
      </c>
      <c r="B264" s="71" t="s">
        <v>272</v>
      </c>
      <c r="C264" s="201">
        <f t="shared" si="23"/>
        <v>0</v>
      </c>
      <c r="D264" s="160">
        <f>SUM(D265:D268)</f>
        <v>0</v>
      </c>
      <c r="E264" s="160">
        <f>SUM(E265:E268)</f>
        <v>0</v>
      </c>
      <c r="F264" s="160">
        <f>SUM(F265:F268)</f>
        <v>0</v>
      </c>
      <c r="G264" s="218">
        <f>SUM(G265:G268)</f>
        <v>0</v>
      </c>
      <c r="H264" s="201">
        <f>SUM(I264:L264)</f>
        <v>0</v>
      </c>
      <c r="I264" s="160">
        <f>SUM(I265:I268)</f>
        <v>0</v>
      </c>
      <c r="J264" s="160">
        <f>SUM(J265:J268)</f>
        <v>0</v>
      </c>
      <c r="K264" s="160">
        <f>SUM(K265:K268)</f>
        <v>0</v>
      </c>
      <c r="L264" s="176">
        <f>SUM(L265:L268)</f>
        <v>0</v>
      </c>
    </row>
    <row r="265" spans="1:13" x14ac:dyDescent="0.25">
      <c r="A265" s="44">
        <v>6421</v>
      </c>
      <c r="B265" s="71" t="s">
        <v>273</v>
      </c>
      <c r="C265" s="201">
        <f t="shared" ref="C265:C285" si="36">SUM(D265:G265)</f>
        <v>0</v>
      </c>
      <c r="D265" s="74"/>
      <c r="E265" s="74"/>
      <c r="F265" s="74"/>
      <c r="G265" s="157"/>
      <c r="H265" s="208">
        <f t="shared" ref="H265:H285" si="37">SUM(I265:L265)</f>
        <v>0</v>
      </c>
      <c r="I265" s="74"/>
      <c r="J265" s="74"/>
      <c r="K265" s="74"/>
      <c r="L265" s="158"/>
    </row>
    <row r="266" spans="1:13" x14ac:dyDescent="0.25">
      <c r="A266" s="44">
        <v>6422</v>
      </c>
      <c r="B266" s="71" t="s">
        <v>274</v>
      </c>
      <c r="C266" s="201">
        <f t="shared" si="36"/>
        <v>0</v>
      </c>
      <c r="D266" s="74"/>
      <c r="E266" s="74"/>
      <c r="F266" s="74"/>
      <c r="G266" s="157"/>
      <c r="H266" s="208">
        <f t="shared" si="37"/>
        <v>0</v>
      </c>
      <c r="I266" s="74"/>
      <c r="J266" s="74"/>
      <c r="K266" s="74"/>
      <c r="L266" s="158"/>
    </row>
    <row r="267" spans="1:13" ht="13.5" customHeight="1" x14ac:dyDescent="0.25">
      <c r="A267" s="44">
        <v>6423</v>
      </c>
      <c r="B267" s="71" t="s">
        <v>275</v>
      </c>
      <c r="C267" s="201">
        <f>SUM(D267:G267)</f>
        <v>0</v>
      </c>
      <c r="D267" s="74"/>
      <c r="E267" s="74"/>
      <c r="F267" s="74"/>
      <c r="G267" s="157"/>
      <c r="H267" s="208">
        <f>SUM(I267:L267)</f>
        <v>0</v>
      </c>
      <c r="I267" s="74"/>
      <c r="J267" s="74"/>
      <c r="K267" s="74"/>
      <c r="L267" s="158"/>
    </row>
    <row r="268" spans="1:13" ht="36" x14ac:dyDescent="0.25">
      <c r="A268" s="44">
        <v>6424</v>
      </c>
      <c r="B268" s="71" t="s">
        <v>276</v>
      </c>
      <c r="C268" s="201">
        <f>SUM(D268:G268)</f>
        <v>0</v>
      </c>
      <c r="D268" s="74"/>
      <c r="E268" s="74"/>
      <c r="F268" s="74"/>
      <c r="G268" s="157"/>
      <c r="H268" s="208">
        <f>SUM(I268:L268)</f>
        <v>0</v>
      </c>
      <c r="I268" s="74"/>
      <c r="J268" s="74"/>
      <c r="K268" s="74"/>
      <c r="L268" s="158"/>
      <c r="M268" s="225"/>
    </row>
    <row r="269" spans="1:13" ht="36" x14ac:dyDescent="0.25">
      <c r="A269" s="220">
        <v>7000</v>
      </c>
      <c r="B269" s="220" t="s">
        <v>277</v>
      </c>
      <c r="C269" s="221">
        <f t="shared" si="36"/>
        <v>15435</v>
      </c>
      <c r="D269" s="222">
        <f>SUM(D270,D281)</f>
        <v>15435</v>
      </c>
      <c r="E269" s="222">
        <f>SUM(E270,E281)</f>
        <v>0</v>
      </c>
      <c r="F269" s="222">
        <f>SUM(F270,F281)</f>
        <v>0</v>
      </c>
      <c r="G269" s="222">
        <f>SUM(G270,G281)</f>
        <v>0</v>
      </c>
      <c r="H269" s="223">
        <f t="shared" si="37"/>
        <v>15307</v>
      </c>
      <c r="I269" s="222">
        <f>SUM(I270,I281)</f>
        <v>15307</v>
      </c>
      <c r="J269" s="222">
        <f>SUM(J270,J281)</f>
        <v>0</v>
      </c>
      <c r="K269" s="222">
        <f>SUM(K270,K281)</f>
        <v>0</v>
      </c>
      <c r="L269" s="224">
        <f>SUM(L270,L281)</f>
        <v>0</v>
      </c>
    </row>
    <row r="270" spans="1:13" ht="24" x14ac:dyDescent="0.25">
      <c r="A270" s="56">
        <v>7200</v>
      </c>
      <c r="B270" s="147" t="s">
        <v>278</v>
      </c>
      <c r="C270" s="184">
        <f t="shared" si="36"/>
        <v>15435</v>
      </c>
      <c r="D270" s="63">
        <f>SUM(D271,D272,D275,D276,D280)</f>
        <v>15435</v>
      </c>
      <c r="E270" s="63">
        <f>SUM(E271,E272,E275,E276,E280)</f>
        <v>0</v>
      </c>
      <c r="F270" s="63">
        <f>SUM(F271,F272,F275,F276,F280)</f>
        <v>0</v>
      </c>
      <c r="G270" s="63">
        <f>SUM(G271,G272,G275,G276,G280)</f>
        <v>0</v>
      </c>
      <c r="H270" s="57">
        <f t="shared" si="37"/>
        <v>15307</v>
      </c>
      <c r="I270" s="63">
        <f>SUM(I271,I272,I275,I276,I280)</f>
        <v>15307</v>
      </c>
      <c r="J270" s="63">
        <f>SUM(J271,J272,J275,J276,J280)</f>
        <v>0</v>
      </c>
      <c r="K270" s="63">
        <f>SUM(K271,K272,K275,K276,K280)</f>
        <v>0</v>
      </c>
      <c r="L270" s="149">
        <f>SUM(L271,L272,L275,L276,L280)</f>
        <v>0</v>
      </c>
    </row>
    <row r="271" spans="1:13" ht="24" x14ac:dyDescent="0.25">
      <c r="A271" s="168">
        <v>7210</v>
      </c>
      <c r="B271" s="65" t="s">
        <v>279</v>
      </c>
      <c r="C271" s="205">
        <f t="shared" si="36"/>
        <v>0</v>
      </c>
      <c r="D271" s="68"/>
      <c r="E271" s="68"/>
      <c r="F271" s="68"/>
      <c r="G271" s="154"/>
      <c r="H271" s="66">
        <f t="shared" si="37"/>
        <v>0</v>
      </c>
      <c r="I271" s="68"/>
      <c r="J271" s="68"/>
      <c r="K271" s="68"/>
      <c r="L271" s="155"/>
    </row>
    <row r="272" spans="1:13" s="225" customFormat="1" ht="36" x14ac:dyDescent="0.25">
      <c r="A272" s="159">
        <v>7220</v>
      </c>
      <c r="B272" s="71" t="s">
        <v>280</v>
      </c>
      <c r="C272" s="201">
        <f>SUM(D272:G272)</f>
        <v>0</v>
      </c>
      <c r="D272" s="160">
        <f>SUM(D273:D274)</f>
        <v>0</v>
      </c>
      <c r="E272" s="160">
        <f>SUM(E273:E274)</f>
        <v>0</v>
      </c>
      <c r="F272" s="160">
        <f>SUM(F273:F274)</f>
        <v>0</v>
      </c>
      <c r="G272" s="160">
        <f>SUM(G273:G274)</f>
        <v>0</v>
      </c>
      <c r="H272" s="72">
        <f>SUM(I272:L272)</f>
        <v>0</v>
      </c>
      <c r="I272" s="160">
        <f>SUM(I273:I274)</f>
        <v>0</v>
      </c>
      <c r="J272" s="160">
        <f>SUM(J273:J274)</f>
        <v>0</v>
      </c>
      <c r="K272" s="160">
        <f>SUM(K273:K274)</f>
        <v>0</v>
      </c>
      <c r="L272" s="162">
        <f>SUM(L273:L274)</f>
        <v>0</v>
      </c>
    </row>
    <row r="273" spans="1:12" s="225" customFormat="1" ht="36" x14ac:dyDescent="0.25">
      <c r="A273" s="44">
        <v>7221</v>
      </c>
      <c r="B273" s="71" t="s">
        <v>281</v>
      </c>
      <c r="C273" s="201">
        <f t="shared" si="36"/>
        <v>0</v>
      </c>
      <c r="D273" s="74"/>
      <c r="E273" s="74"/>
      <c r="F273" s="74"/>
      <c r="G273" s="157"/>
      <c r="H273" s="72">
        <f t="shared" si="37"/>
        <v>0</v>
      </c>
      <c r="I273" s="74"/>
      <c r="J273" s="74"/>
      <c r="K273" s="74"/>
      <c r="L273" s="158"/>
    </row>
    <row r="274" spans="1:12" s="225" customFormat="1" ht="36" x14ac:dyDescent="0.25">
      <c r="A274" s="44">
        <v>7222</v>
      </c>
      <c r="B274" s="71" t="s">
        <v>282</v>
      </c>
      <c r="C274" s="201">
        <f t="shared" si="36"/>
        <v>0</v>
      </c>
      <c r="D274" s="74"/>
      <c r="E274" s="74"/>
      <c r="F274" s="74"/>
      <c r="G274" s="157"/>
      <c r="H274" s="72">
        <f t="shared" si="37"/>
        <v>0</v>
      </c>
      <c r="I274" s="74"/>
      <c r="J274" s="74"/>
      <c r="K274" s="74"/>
      <c r="L274" s="158"/>
    </row>
    <row r="275" spans="1:12" ht="24" x14ac:dyDescent="0.25">
      <c r="A275" s="159">
        <v>7230</v>
      </c>
      <c r="B275" s="71" t="s">
        <v>283</v>
      </c>
      <c r="C275" s="201">
        <f t="shared" si="36"/>
        <v>15435</v>
      </c>
      <c r="D275" s="74">
        <v>15435</v>
      </c>
      <c r="E275" s="74"/>
      <c r="F275" s="74"/>
      <c r="G275" s="157"/>
      <c r="H275" s="72">
        <f t="shared" si="37"/>
        <v>15307</v>
      </c>
      <c r="I275" s="74">
        <v>15307</v>
      </c>
      <c r="J275" s="74"/>
      <c r="K275" s="74"/>
      <c r="L275" s="158"/>
    </row>
    <row r="276" spans="1:12" ht="24" x14ac:dyDescent="0.25">
      <c r="A276" s="159">
        <v>7240</v>
      </c>
      <c r="B276" s="71" t="s">
        <v>284</v>
      </c>
      <c r="C276" s="201">
        <f t="shared" si="36"/>
        <v>0</v>
      </c>
      <c r="D276" s="160">
        <f>SUM(D277:D279)</f>
        <v>0</v>
      </c>
      <c r="E276" s="160">
        <f t="shared" ref="E276:G276" si="38">SUM(E277:E279)</f>
        <v>0</v>
      </c>
      <c r="F276" s="160">
        <f t="shared" si="38"/>
        <v>0</v>
      </c>
      <c r="G276" s="161">
        <f t="shared" si="38"/>
        <v>0</v>
      </c>
      <c r="H276" s="72">
        <f t="shared" si="37"/>
        <v>0</v>
      </c>
      <c r="I276" s="160">
        <f t="shared" ref="I276:L276" si="39">SUM(I277:I279)</f>
        <v>0</v>
      </c>
      <c r="J276" s="160">
        <f t="shared" si="39"/>
        <v>0</v>
      </c>
      <c r="K276" s="160">
        <f>SUM(K277:K279)</f>
        <v>0</v>
      </c>
      <c r="L276" s="162">
        <f t="shared" si="39"/>
        <v>0</v>
      </c>
    </row>
    <row r="277" spans="1:12" ht="48" x14ac:dyDescent="0.25">
      <c r="A277" s="44">
        <v>7245</v>
      </c>
      <c r="B277" s="71" t="s">
        <v>285</v>
      </c>
      <c r="C277" s="201">
        <f t="shared" si="36"/>
        <v>0</v>
      </c>
      <c r="D277" s="74"/>
      <c r="E277" s="74"/>
      <c r="F277" s="74"/>
      <c r="G277" s="157"/>
      <c r="H277" s="72">
        <f t="shared" si="37"/>
        <v>0</v>
      </c>
      <c r="I277" s="74"/>
      <c r="J277" s="74"/>
      <c r="K277" s="74"/>
      <c r="L277" s="158"/>
    </row>
    <row r="278" spans="1:12" ht="84.75" customHeight="1" x14ac:dyDescent="0.25">
      <c r="A278" s="44">
        <v>7246</v>
      </c>
      <c r="B278" s="71" t="s">
        <v>286</v>
      </c>
      <c r="C278" s="201">
        <f t="shared" si="36"/>
        <v>0</v>
      </c>
      <c r="D278" s="74"/>
      <c r="E278" s="74"/>
      <c r="F278" s="74"/>
      <c r="G278" s="157"/>
      <c r="H278" s="72">
        <f t="shared" si="37"/>
        <v>0</v>
      </c>
      <c r="I278" s="74"/>
      <c r="J278" s="74"/>
      <c r="K278" s="74"/>
      <c r="L278" s="158"/>
    </row>
    <row r="279" spans="1:12" ht="36" x14ac:dyDescent="0.25">
      <c r="A279" s="44">
        <v>7247</v>
      </c>
      <c r="B279" s="71" t="s">
        <v>287</v>
      </c>
      <c r="C279" s="201">
        <f t="shared" si="36"/>
        <v>0</v>
      </c>
      <c r="D279" s="74"/>
      <c r="E279" s="74"/>
      <c r="F279" s="74"/>
      <c r="G279" s="157"/>
      <c r="H279" s="72">
        <f t="shared" si="37"/>
        <v>0</v>
      </c>
      <c r="I279" s="74"/>
      <c r="J279" s="74"/>
      <c r="K279" s="74"/>
      <c r="L279" s="158"/>
    </row>
    <row r="280" spans="1:12" ht="24" x14ac:dyDescent="0.25">
      <c r="A280" s="168">
        <v>7260</v>
      </c>
      <c r="B280" s="65" t="s">
        <v>288</v>
      </c>
      <c r="C280" s="205">
        <f t="shared" si="36"/>
        <v>0</v>
      </c>
      <c r="D280" s="68"/>
      <c r="E280" s="68"/>
      <c r="F280" s="68"/>
      <c r="G280" s="154"/>
      <c r="H280" s="66">
        <f t="shared" si="37"/>
        <v>0</v>
      </c>
      <c r="I280" s="68"/>
      <c r="J280" s="68"/>
      <c r="K280" s="68"/>
      <c r="L280" s="155"/>
    </row>
    <row r="281" spans="1:12" x14ac:dyDescent="0.25">
      <c r="A281" s="108">
        <v>7700</v>
      </c>
      <c r="B281" s="85" t="s">
        <v>289</v>
      </c>
      <c r="C281" s="86">
        <f t="shared" si="36"/>
        <v>0</v>
      </c>
      <c r="D281" s="226">
        <f>D282</f>
        <v>0</v>
      </c>
      <c r="E281" s="226">
        <f t="shared" ref="E281:G281" si="40">E282</f>
        <v>0</v>
      </c>
      <c r="F281" s="226">
        <f t="shared" si="40"/>
        <v>0</v>
      </c>
      <c r="G281" s="227">
        <f t="shared" si="40"/>
        <v>0</v>
      </c>
      <c r="H281" s="86">
        <f t="shared" si="37"/>
        <v>0</v>
      </c>
      <c r="I281" s="226">
        <f t="shared" ref="I281:L281" si="41">I282</f>
        <v>0</v>
      </c>
      <c r="J281" s="226">
        <f t="shared" si="41"/>
        <v>0</v>
      </c>
      <c r="K281" s="226">
        <f t="shared" si="41"/>
        <v>0</v>
      </c>
      <c r="L281" s="228">
        <f t="shared" si="41"/>
        <v>0</v>
      </c>
    </row>
    <row r="282" spans="1:12" x14ac:dyDescent="0.25">
      <c r="A282" s="150">
        <v>7720</v>
      </c>
      <c r="B282" s="65" t="s">
        <v>290</v>
      </c>
      <c r="C282" s="79">
        <f t="shared" si="36"/>
        <v>0</v>
      </c>
      <c r="D282" s="81"/>
      <c r="E282" s="81"/>
      <c r="F282" s="81"/>
      <c r="G282" s="229"/>
      <c r="H282" s="79">
        <f t="shared" si="37"/>
        <v>0</v>
      </c>
      <c r="I282" s="81"/>
      <c r="J282" s="81"/>
      <c r="K282" s="81"/>
      <c r="L282" s="230"/>
    </row>
    <row r="283" spans="1:12" x14ac:dyDescent="0.25">
      <c r="A283" s="174"/>
      <c r="B283" s="71" t="s">
        <v>291</v>
      </c>
      <c r="C283" s="201">
        <f t="shared" si="36"/>
        <v>0</v>
      </c>
      <c r="D283" s="160">
        <f>SUM(D284:D285)</f>
        <v>0</v>
      </c>
      <c r="E283" s="160">
        <f>SUM(E284:E285)</f>
        <v>0</v>
      </c>
      <c r="F283" s="160">
        <f>SUM(F284:F285)</f>
        <v>0</v>
      </c>
      <c r="G283" s="161">
        <f>SUM(G284:G285)</f>
        <v>0</v>
      </c>
      <c r="H283" s="72">
        <f t="shared" si="37"/>
        <v>0</v>
      </c>
      <c r="I283" s="160">
        <f>SUM(I284:I285)</f>
        <v>0</v>
      </c>
      <c r="J283" s="160">
        <f>SUM(J284:J285)</f>
        <v>0</v>
      </c>
      <c r="K283" s="160">
        <f>SUM(K284:K285)</f>
        <v>0</v>
      </c>
      <c r="L283" s="162">
        <f>SUM(L284:L285)</f>
        <v>0</v>
      </c>
    </row>
    <row r="284" spans="1:12" x14ac:dyDescent="0.25">
      <c r="A284" s="174" t="s">
        <v>292</v>
      </c>
      <c r="B284" s="44" t="s">
        <v>293</v>
      </c>
      <c r="C284" s="201">
        <f t="shared" si="36"/>
        <v>0</v>
      </c>
      <c r="D284" s="74"/>
      <c r="E284" s="74"/>
      <c r="F284" s="74"/>
      <c r="G284" s="157"/>
      <c r="H284" s="72">
        <f t="shared" si="37"/>
        <v>0</v>
      </c>
      <c r="I284" s="74"/>
      <c r="J284" s="74"/>
      <c r="K284" s="74"/>
      <c r="L284" s="158"/>
    </row>
    <row r="285" spans="1:12" ht="24" x14ac:dyDescent="0.25">
      <c r="A285" s="174" t="s">
        <v>294</v>
      </c>
      <c r="B285" s="231" t="s">
        <v>295</v>
      </c>
      <c r="C285" s="205">
        <f t="shared" si="36"/>
        <v>0</v>
      </c>
      <c r="D285" s="68"/>
      <c r="E285" s="68"/>
      <c r="F285" s="68"/>
      <c r="G285" s="154"/>
      <c r="H285" s="66">
        <f t="shared" si="37"/>
        <v>0</v>
      </c>
      <c r="I285" s="68"/>
      <c r="J285" s="68"/>
      <c r="K285" s="68"/>
      <c r="L285" s="155"/>
    </row>
    <row r="286" spans="1:12" ht="12.75" thickBot="1" x14ac:dyDescent="0.3">
      <c r="A286" s="232"/>
      <c r="B286" s="232" t="s">
        <v>296</v>
      </c>
      <c r="C286" s="233">
        <f t="shared" ref="C286:L286" si="42">SUM(C283,C269,C230,C195,C187,C173,C75,C53)</f>
        <v>29012</v>
      </c>
      <c r="D286" s="233">
        <f t="shared" si="42"/>
        <v>29012</v>
      </c>
      <c r="E286" s="233">
        <f t="shared" si="42"/>
        <v>0</v>
      </c>
      <c r="F286" s="233">
        <f t="shared" si="42"/>
        <v>0</v>
      </c>
      <c r="G286" s="234">
        <f t="shared" si="42"/>
        <v>0</v>
      </c>
      <c r="H286" s="235">
        <f t="shared" si="42"/>
        <v>29012</v>
      </c>
      <c r="I286" s="233">
        <f t="shared" si="42"/>
        <v>29012</v>
      </c>
      <c r="J286" s="233">
        <f t="shared" si="42"/>
        <v>0</v>
      </c>
      <c r="K286" s="233">
        <f t="shared" si="42"/>
        <v>0</v>
      </c>
      <c r="L286" s="236">
        <f t="shared" si="42"/>
        <v>0</v>
      </c>
    </row>
    <row r="287" spans="1:12" s="24" customFormat="1" ht="13.5" thickTop="1" thickBot="1" x14ac:dyDescent="0.3">
      <c r="A287" s="601" t="s">
        <v>297</v>
      </c>
      <c r="B287" s="602"/>
      <c r="C287" s="237">
        <f>SUM(D287:G287)</f>
        <v>-29012</v>
      </c>
      <c r="D287" s="238">
        <f>SUM(D24,D25,D41)-D51</f>
        <v>-29012</v>
      </c>
      <c r="E287" s="238">
        <f>SUM(E24,E25,E41)-E51</f>
        <v>0</v>
      </c>
      <c r="F287" s="238">
        <f>(F26+F43)-F51</f>
        <v>0</v>
      </c>
      <c r="G287" s="239">
        <f>G45-G51</f>
        <v>0</v>
      </c>
      <c r="H287" s="237">
        <f>SUM(I287:L287)</f>
        <v>-29012</v>
      </c>
      <c r="I287" s="238">
        <f>SUM(I24,I25,I41)-I51</f>
        <v>-29012</v>
      </c>
      <c r="J287" s="238">
        <f>SUM(J24,J25,J41)-J51</f>
        <v>0</v>
      </c>
      <c r="K287" s="238">
        <f>(K26+K43)-K51</f>
        <v>0</v>
      </c>
      <c r="L287" s="240">
        <f>L45-L51</f>
        <v>0</v>
      </c>
    </row>
    <row r="288" spans="1:12" s="24" customFormat="1" ht="12.75" thickTop="1" x14ac:dyDescent="0.25">
      <c r="A288" s="620" t="s">
        <v>298</v>
      </c>
      <c r="B288" s="621"/>
      <c r="C288" s="241">
        <f t="shared" ref="C288:L288" si="43">SUM(C289,C290)-C297+C298</f>
        <v>29012</v>
      </c>
      <c r="D288" s="242">
        <f t="shared" si="43"/>
        <v>29012</v>
      </c>
      <c r="E288" s="242">
        <f t="shared" si="43"/>
        <v>0</v>
      </c>
      <c r="F288" s="242">
        <f t="shared" si="43"/>
        <v>0</v>
      </c>
      <c r="G288" s="243">
        <f t="shared" si="43"/>
        <v>0</v>
      </c>
      <c r="H288" s="244">
        <f t="shared" si="43"/>
        <v>29012</v>
      </c>
      <c r="I288" s="242">
        <f t="shared" si="43"/>
        <v>29012</v>
      </c>
      <c r="J288" s="242">
        <f t="shared" si="43"/>
        <v>0</v>
      </c>
      <c r="K288" s="242">
        <f t="shared" si="43"/>
        <v>0</v>
      </c>
      <c r="L288" s="245">
        <f t="shared" si="43"/>
        <v>0</v>
      </c>
    </row>
    <row r="289" spans="1:12" s="24" customFormat="1" ht="12.75" thickBot="1" x14ac:dyDescent="0.3">
      <c r="A289" s="126" t="s">
        <v>299</v>
      </c>
      <c r="B289" s="126" t="s">
        <v>300</v>
      </c>
      <c r="C289" s="246">
        <f t="shared" ref="C289:L289" si="44">C21-C283</f>
        <v>29012</v>
      </c>
      <c r="D289" s="128">
        <f t="shared" si="44"/>
        <v>29012</v>
      </c>
      <c r="E289" s="128">
        <f t="shared" si="44"/>
        <v>0</v>
      </c>
      <c r="F289" s="128">
        <f t="shared" si="44"/>
        <v>0</v>
      </c>
      <c r="G289" s="129">
        <f t="shared" si="44"/>
        <v>0</v>
      </c>
      <c r="H289" s="247">
        <f t="shared" si="44"/>
        <v>29012</v>
      </c>
      <c r="I289" s="128">
        <f t="shared" si="44"/>
        <v>29012</v>
      </c>
      <c r="J289" s="128">
        <f t="shared" si="44"/>
        <v>0</v>
      </c>
      <c r="K289" s="128">
        <f t="shared" si="44"/>
        <v>0</v>
      </c>
      <c r="L289" s="130">
        <f t="shared" si="44"/>
        <v>0</v>
      </c>
    </row>
    <row r="290" spans="1:12" s="24" customFormat="1" ht="12.75" thickTop="1" x14ac:dyDescent="0.25">
      <c r="A290" s="248" t="s">
        <v>301</v>
      </c>
      <c r="B290" s="248" t="s">
        <v>302</v>
      </c>
      <c r="C290" s="241">
        <f t="shared" ref="C290:L290" si="45">SUM(C291,C293,C295)-SUM(C292,C294,C296)</f>
        <v>0</v>
      </c>
      <c r="D290" s="242">
        <f t="shared" si="45"/>
        <v>0</v>
      </c>
      <c r="E290" s="242">
        <f t="shared" si="45"/>
        <v>0</v>
      </c>
      <c r="F290" s="242">
        <f t="shared" si="45"/>
        <v>0</v>
      </c>
      <c r="G290" s="249">
        <f t="shared" si="45"/>
        <v>0</v>
      </c>
      <c r="H290" s="244">
        <f t="shared" si="45"/>
        <v>0</v>
      </c>
      <c r="I290" s="242">
        <f t="shared" si="45"/>
        <v>0</v>
      </c>
      <c r="J290" s="242">
        <f t="shared" si="45"/>
        <v>0</v>
      </c>
      <c r="K290" s="242">
        <f t="shared" si="45"/>
        <v>0</v>
      </c>
      <c r="L290" s="245">
        <f t="shared" si="45"/>
        <v>0</v>
      </c>
    </row>
    <row r="291" spans="1:12" x14ac:dyDescent="0.25">
      <c r="A291" s="250" t="s">
        <v>303</v>
      </c>
      <c r="B291" s="116" t="s">
        <v>304</v>
      </c>
      <c r="C291" s="79">
        <f t="shared" ref="C291:C296" si="46">SUM(D291:G291)</f>
        <v>0</v>
      </c>
      <c r="D291" s="81"/>
      <c r="E291" s="81"/>
      <c r="F291" s="81"/>
      <c r="G291" s="229"/>
      <c r="H291" s="79">
        <f t="shared" ref="H291:H296" si="47">SUM(I291:L291)</f>
        <v>0</v>
      </c>
      <c r="I291" s="81"/>
      <c r="J291" s="81"/>
      <c r="K291" s="81"/>
      <c r="L291" s="230"/>
    </row>
    <row r="292" spans="1:12" ht="24" x14ac:dyDescent="0.25">
      <c r="A292" s="174" t="s">
        <v>305</v>
      </c>
      <c r="B292" s="43" t="s">
        <v>306</v>
      </c>
      <c r="C292" s="72">
        <f t="shared" si="46"/>
        <v>0</v>
      </c>
      <c r="D292" s="74"/>
      <c r="E292" s="74"/>
      <c r="F292" s="74"/>
      <c r="G292" s="157"/>
      <c r="H292" s="72">
        <f t="shared" si="47"/>
        <v>0</v>
      </c>
      <c r="I292" s="74"/>
      <c r="J292" s="74"/>
      <c r="K292" s="74"/>
      <c r="L292" s="158"/>
    </row>
    <row r="293" spans="1:12" x14ac:dyDescent="0.25">
      <c r="A293" s="174" t="s">
        <v>307</v>
      </c>
      <c r="B293" s="43" t="s">
        <v>308</v>
      </c>
      <c r="C293" s="72">
        <f t="shared" si="46"/>
        <v>0</v>
      </c>
      <c r="D293" s="74"/>
      <c r="E293" s="74"/>
      <c r="F293" s="74"/>
      <c r="G293" s="157"/>
      <c r="H293" s="72">
        <f t="shared" si="47"/>
        <v>0</v>
      </c>
      <c r="I293" s="74"/>
      <c r="J293" s="74"/>
      <c r="K293" s="74"/>
      <c r="L293" s="158"/>
    </row>
    <row r="294" spans="1:12" ht="24" x14ac:dyDescent="0.25">
      <c r="A294" s="174" t="s">
        <v>309</v>
      </c>
      <c r="B294" s="43" t="s">
        <v>310</v>
      </c>
      <c r="C294" s="72">
        <f t="shared" si="46"/>
        <v>0</v>
      </c>
      <c r="D294" s="74"/>
      <c r="E294" s="74"/>
      <c r="F294" s="74"/>
      <c r="G294" s="157"/>
      <c r="H294" s="72">
        <f t="shared" si="47"/>
        <v>0</v>
      </c>
      <c r="I294" s="74"/>
      <c r="J294" s="74"/>
      <c r="K294" s="74"/>
      <c r="L294" s="158"/>
    </row>
    <row r="295" spans="1:12" x14ac:dyDescent="0.25">
      <c r="A295" s="174" t="s">
        <v>311</v>
      </c>
      <c r="B295" s="43" t="s">
        <v>312</v>
      </c>
      <c r="C295" s="72">
        <f t="shared" si="46"/>
        <v>0</v>
      </c>
      <c r="D295" s="74"/>
      <c r="E295" s="74"/>
      <c r="F295" s="74"/>
      <c r="G295" s="157"/>
      <c r="H295" s="72">
        <f t="shared" si="47"/>
        <v>0</v>
      </c>
      <c r="I295" s="74"/>
      <c r="J295" s="74"/>
      <c r="K295" s="74"/>
      <c r="L295" s="158"/>
    </row>
    <row r="296" spans="1:12" ht="24.75" thickBot="1" x14ac:dyDescent="0.3">
      <c r="A296" s="251" t="s">
        <v>313</v>
      </c>
      <c r="B296" s="252" t="s">
        <v>314</v>
      </c>
      <c r="C296" s="185">
        <f t="shared" si="46"/>
        <v>0</v>
      </c>
      <c r="D296" s="189"/>
      <c r="E296" s="189"/>
      <c r="F296" s="189"/>
      <c r="G296" s="253"/>
      <c r="H296" s="185">
        <f t="shared" si="47"/>
        <v>0</v>
      </c>
      <c r="I296" s="189"/>
      <c r="J296" s="189"/>
      <c r="K296" s="189"/>
      <c r="L296" s="191"/>
    </row>
    <row r="297" spans="1:12" s="24" customFormat="1" ht="13.5" thickTop="1" thickBot="1" x14ac:dyDescent="0.3">
      <c r="A297" s="254" t="s">
        <v>315</v>
      </c>
      <c r="B297" s="254" t="s">
        <v>316</v>
      </c>
      <c r="C297" s="255">
        <f>SUM(D297:G297)</f>
        <v>0</v>
      </c>
      <c r="D297" s="256"/>
      <c r="E297" s="256"/>
      <c r="F297" s="256"/>
      <c r="G297" s="257"/>
      <c r="H297" s="255">
        <f>SUM(I297:L297)</f>
        <v>0</v>
      </c>
      <c r="I297" s="256"/>
      <c r="J297" s="256"/>
      <c r="K297" s="256"/>
      <c r="L297" s="258"/>
    </row>
    <row r="298" spans="1:12" s="24" customFormat="1" ht="48.75" thickTop="1" x14ac:dyDescent="0.25">
      <c r="A298" s="248" t="s">
        <v>317</v>
      </c>
      <c r="B298" s="259" t="s">
        <v>318</v>
      </c>
      <c r="C298" s="260">
        <f>SUM(D298:G298)</f>
        <v>0</v>
      </c>
      <c r="D298" s="177"/>
      <c r="E298" s="177"/>
      <c r="F298" s="177"/>
      <c r="G298" s="178"/>
      <c r="H298" s="260">
        <f>SUM(I298:L298)</f>
        <v>0</v>
      </c>
      <c r="I298" s="177"/>
      <c r="J298" s="177"/>
      <c r="K298" s="177"/>
      <c r="L298" s="179"/>
    </row>
    <row r="299" spans="1:12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</row>
    <row r="300" spans="1:12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</row>
    <row r="301" spans="1:12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</row>
    <row r="302" spans="1:12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</row>
    <row r="303" spans="1:12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</row>
    <row r="304" spans="1:12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</row>
    <row r="305" spans="1:12" x14ac:dyDescent="0.2">
      <c r="A305" s="1"/>
      <c r="B305" s="1"/>
      <c r="C305" s="261"/>
      <c r="D305" s="1"/>
      <c r="E305" s="1"/>
      <c r="F305" s="1"/>
      <c r="G305" s="1"/>
      <c r="H305" s="1"/>
      <c r="I305" s="1"/>
      <c r="J305" s="1"/>
      <c r="K305" s="1"/>
      <c r="L305" s="1"/>
    </row>
    <row r="306" spans="1:12" x14ac:dyDescent="0.2">
      <c r="A306" s="1"/>
      <c r="B306" s="1"/>
      <c r="C306" s="261"/>
      <c r="D306" s="1"/>
      <c r="E306" s="1"/>
      <c r="F306" s="1"/>
      <c r="G306" s="1"/>
      <c r="H306" s="1"/>
      <c r="I306" s="1"/>
      <c r="J306" s="1"/>
      <c r="K306" s="1"/>
      <c r="L306" s="1"/>
    </row>
    <row r="307" spans="1:12" x14ac:dyDescent="0.2">
      <c r="A307" s="1"/>
      <c r="B307" s="1"/>
      <c r="C307" s="261"/>
      <c r="D307" s="1"/>
      <c r="E307" s="1"/>
      <c r="F307" s="1"/>
      <c r="G307" s="1"/>
      <c r="H307" s="1"/>
      <c r="I307" s="1"/>
      <c r="J307" s="1"/>
      <c r="K307" s="1"/>
      <c r="L307" s="1"/>
    </row>
    <row r="308" spans="1:12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</row>
    <row r="309" spans="1:12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</row>
    <row r="310" spans="1:12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</row>
    <row r="311" spans="1:12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</row>
    <row r="312" spans="1:12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</row>
    <row r="313" spans="1:12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</row>
    <row r="314" spans="1:12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</row>
    <row r="315" spans="1:12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</row>
    <row r="316" spans="1:12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</row>
  </sheetData>
  <sheetProtection formatCells="0" formatColumns="0" formatRows="0"/>
  <autoFilter ref="A18:L298"/>
  <mergeCells count="29">
    <mergeCell ref="A288:B288"/>
    <mergeCell ref="H16:H17"/>
    <mergeCell ref="I16:I17"/>
    <mergeCell ref="J16:J17"/>
    <mergeCell ref="K16:K17"/>
    <mergeCell ref="L16:L17"/>
    <mergeCell ref="A287:B287"/>
    <mergeCell ref="C13:L13"/>
    <mergeCell ref="A15:A17"/>
    <mergeCell ref="B15:B17"/>
    <mergeCell ref="C15:G15"/>
    <mergeCell ref="H15:L15"/>
    <mergeCell ref="C16:C17"/>
    <mergeCell ref="D16:D17"/>
    <mergeCell ref="E16:E17"/>
    <mergeCell ref="F16:F17"/>
    <mergeCell ref="G16:G17"/>
    <mergeCell ref="C12:L12"/>
    <mergeCell ref="A1:L1"/>
    <mergeCell ref="A2:L2"/>
    <mergeCell ref="C3:L3"/>
    <mergeCell ref="C4:L4"/>
    <mergeCell ref="C5:L5"/>
    <mergeCell ref="C6:L6"/>
    <mergeCell ref="C7:L7"/>
    <mergeCell ref="C8:L8"/>
    <mergeCell ref="C9:L9"/>
    <mergeCell ref="C10:L10"/>
    <mergeCell ref="C11:L11"/>
  </mergeCells>
  <pageMargins left="0.78740157480314965" right="0.39370078740157483" top="0.39370078740157483" bottom="0.39370078740157483" header="0.23622047244094491" footer="0.19685039370078741"/>
  <pageSetup paperSize="9" scale="70" orientation="portrait" verticalDpi="4294967294" r:id="rId1"/>
  <headerFooter>
    <oddHeader xml:space="preserve">&amp;C                               </oddHeader>
    <oddFooter>&amp;L&amp;D, &amp;T&amp;R&amp;"Times New Roman,Regular"&amp;10&amp;P (&amp;N)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M316"/>
  <sheetViews>
    <sheetView showGridLines="0" view="pageLayout" zoomScaleNormal="100" workbookViewId="0">
      <selection activeCell="C6" sqref="C6:L6"/>
    </sheetView>
  </sheetViews>
  <sheetFormatPr defaultColWidth="9.140625" defaultRowHeight="12" x14ac:dyDescent="0.25"/>
  <cols>
    <col min="1" max="1" width="10.85546875" style="262" customWidth="1"/>
    <col min="2" max="2" width="28" style="262" customWidth="1"/>
    <col min="3" max="3" width="9.7109375" style="262" customWidth="1"/>
    <col min="4" max="4" width="9.5703125" style="262" customWidth="1"/>
    <col min="5" max="6" width="8.7109375" style="262" customWidth="1"/>
    <col min="7" max="7" width="8.28515625" style="262" customWidth="1"/>
    <col min="8" max="11" width="8.7109375" style="262" customWidth="1"/>
    <col min="12" max="12" width="7.5703125" style="262" customWidth="1"/>
    <col min="13" max="16" width="0" style="1" hidden="1" customWidth="1"/>
    <col min="17" max="16384" width="9.140625" style="1"/>
  </cols>
  <sheetData>
    <row r="1" spans="1:12" x14ac:dyDescent="0.25">
      <c r="A1" s="591" t="s">
        <v>565</v>
      </c>
      <c r="B1" s="591"/>
      <c r="C1" s="591"/>
      <c r="D1" s="591"/>
      <c r="E1" s="591"/>
      <c r="F1" s="591"/>
      <c r="G1" s="591"/>
      <c r="H1" s="591"/>
      <c r="I1" s="591"/>
      <c r="J1" s="591"/>
      <c r="K1" s="591"/>
      <c r="L1" s="591"/>
    </row>
    <row r="2" spans="1:12" ht="35.25" customHeight="1" x14ac:dyDescent="0.25">
      <c r="A2" s="592" t="s">
        <v>1</v>
      </c>
      <c r="B2" s="593"/>
      <c r="C2" s="593"/>
      <c r="D2" s="593"/>
      <c r="E2" s="593"/>
      <c r="F2" s="593"/>
      <c r="G2" s="593"/>
      <c r="H2" s="593"/>
      <c r="I2" s="593"/>
      <c r="J2" s="593"/>
      <c r="K2" s="593"/>
      <c r="L2" s="594"/>
    </row>
    <row r="3" spans="1:12" ht="12.75" customHeight="1" x14ac:dyDescent="0.25">
      <c r="A3" s="2" t="s">
        <v>2</v>
      </c>
      <c r="B3" s="3"/>
      <c r="C3" s="595" t="s">
        <v>3</v>
      </c>
      <c r="D3" s="595"/>
      <c r="E3" s="595"/>
      <c r="F3" s="595"/>
      <c r="G3" s="595"/>
      <c r="H3" s="595"/>
      <c r="I3" s="595"/>
      <c r="J3" s="595"/>
      <c r="K3" s="595"/>
      <c r="L3" s="596"/>
    </row>
    <row r="4" spans="1:12" ht="12.75" customHeight="1" x14ac:dyDescent="0.25">
      <c r="A4" s="2" t="s">
        <v>4</v>
      </c>
      <c r="B4" s="3"/>
      <c r="C4" s="595" t="s">
        <v>5</v>
      </c>
      <c r="D4" s="595"/>
      <c r="E4" s="595"/>
      <c r="F4" s="595"/>
      <c r="G4" s="595"/>
      <c r="H4" s="595"/>
      <c r="I4" s="595"/>
      <c r="J4" s="595"/>
      <c r="K4" s="595"/>
      <c r="L4" s="596"/>
    </row>
    <row r="5" spans="1:12" ht="12.75" customHeight="1" x14ac:dyDescent="0.25">
      <c r="A5" s="4" t="s">
        <v>6</v>
      </c>
      <c r="B5" s="5"/>
      <c r="C5" s="589" t="s">
        <v>562</v>
      </c>
      <c r="D5" s="589"/>
      <c r="E5" s="589"/>
      <c r="F5" s="589"/>
      <c r="G5" s="589"/>
      <c r="H5" s="589"/>
      <c r="I5" s="589"/>
      <c r="J5" s="589"/>
      <c r="K5" s="589"/>
      <c r="L5" s="590"/>
    </row>
    <row r="6" spans="1:12" ht="12.75" customHeight="1" x14ac:dyDescent="0.25">
      <c r="A6" s="4" t="s">
        <v>8</v>
      </c>
      <c r="B6" s="5"/>
      <c r="C6" s="589" t="s">
        <v>9</v>
      </c>
      <c r="D6" s="589"/>
      <c r="E6" s="589"/>
      <c r="F6" s="589"/>
      <c r="G6" s="589"/>
      <c r="H6" s="589"/>
      <c r="I6" s="589"/>
      <c r="J6" s="589"/>
      <c r="K6" s="589"/>
      <c r="L6" s="590"/>
    </row>
    <row r="7" spans="1:12" x14ac:dyDescent="0.25">
      <c r="A7" s="4" t="s">
        <v>10</v>
      </c>
      <c r="B7" s="5"/>
      <c r="C7" s="595" t="s">
        <v>566</v>
      </c>
      <c r="D7" s="595"/>
      <c r="E7" s="595"/>
      <c r="F7" s="595"/>
      <c r="G7" s="595"/>
      <c r="H7" s="595"/>
      <c r="I7" s="595"/>
      <c r="J7" s="595"/>
      <c r="K7" s="595"/>
      <c r="L7" s="596"/>
    </row>
    <row r="8" spans="1:12" ht="12.75" customHeight="1" x14ac:dyDescent="0.25">
      <c r="A8" s="6" t="s">
        <v>12</v>
      </c>
      <c r="B8" s="5"/>
      <c r="C8" s="597"/>
      <c r="D8" s="597"/>
      <c r="E8" s="597"/>
      <c r="F8" s="597"/>
      <c r="G8" s="597"/>
      <c r="H8" s="597"/>
      <c r="I8" s="597"/>
      <c r="J8" s="597"/>
      <c r="K8" s="597"/>
      <c r="L8" s="598"/>
    </row>
    <row r="9" spans="1:12" ht="12.75" customHeight="1" x14ac:dyDescent="0.25">
      <c r="A9" s="4"/>
      <c r="B9" s="5" t="s">
        <v>13</v>
      </c>
      <c r="C9" s="589"/>
      <c r="D9" s="589"/>
      <c r="E9" s="589"/>
      <c r="F9" s="589"/>
      <c r="G9" s="589"/>
      <c r="H9" s="589"/>
      <c r="I9" s="589"/>
      <c r="J9" s="589"/>
      <c r="K9" s="589"/>
      <c r="L9" s="590"/>
    </row>
    <row r="10" spans="1:12" ht="12.75" customHeight="1" x14ac:dyDescent="0.25">
      <c r="A10" s="4"/>
      <c r="B10" s="5" t="s">
        <v>15</v>
      </c>
      <c r="C10" s="589"/>
      <c r="D10" s="589"/>
      <c r="E10" s="589"/>
      <c r="F10" s="589"/>
      <c r="G10" s="589"/>
      <c r="H10" s="589"/>
      <c r="I10" s="589"/>
      <c r="J10" s="589"/>
      <c r="K10" s="589"/>
      <c r="L10" s="590"/>
    </row>
    <row r="11" spans="1:12" ht="12.75" customHeight="1" x14ac:dyDescent="0.25">
      <c r="A11" s="4"/>
      <c r="B11" s="5" t="s">
        <v>16</v>
      </c>
      <c r="C11" s="597" t="s">
        <v>567</v>
      </c>
      <c r="D11" s="597"/>
      <c r="E11" s="597"/>
      <c r="F11" s="597"/>
      <c r="G11" s="597"/>
      <c r="H11" s="597"/>
      <c r="I11" s="597"/>
      <c r="J11" s="597"/>
      <c r="K11" s="597"/>
      <c r="L11" s="598"/>
    </row>
    <row r="12" spans="1:12" ht="12.75" customHeight="1" x14ac:dyDescent="0.25">
      <c r="A12" s="4"/>
      <c r="B12" s="5" t="s">
        <v>17</v>
      </c>
      <c r="C12" s="589"/>
      <c r="D12" s="589"/>
      <c r="E12" s="589"/>
      <c r="F12" s="589"/>
      <c r="G12" s="589"/>
      <c r="H12" s="589"/>
      <c r="I12" s="589"/>
      <c r="J12" s="589"/>
      <c r="K12" s="589"/>
      <c r="L12" s="590"/>
    </row>
    <row r="13" spans="1:12" ht="12.75" customHeight="1" x14ac:dyDescent="0.25">
      <c r="A13" s="4"/>
      <c r="B13" s="5" t="s">
        <v>18</v>
      </c>
      <c r="C13" s="589"/>
      <c r="D13" s="589"/>
      <c r="E13" s="589"/>
      <c r="F13" s="589"/>
      <c r="G13" s="589"/>
      <c r="H13" s="589"/>
      <c r="I13" s="589"/>
      <c r="J13" s="589"/>
      <c r="K13" s="589"/>
      <c r="L13" s="590"/>
    </row>
    <row r="14" spans="1:12" ht="12.75" customHeight="1" x14ac:dyDescent="0.25">
      <c r="A14" s="7"/>
      <c r="B14" s="8"/>
      <c r="C14" s="9"/>
      <c r="D14" s="9"/>
      <c r="E14" s="9"/>
      <c r="F14" s="9"/>
      <c r="G14" s="9"/>
      <c r="H14" s="9"/>
      <c r="I14" s="9"/>
      <c r="J14" s="9"/>
      <c r="K14" s="9"/>
      <c r="L14" s="10"/>
    </row>
    <row r="15" spans="1:12" s="11" customFormat="1" ht="12.75" customHeight="1" x14ac:dyDescent="0.25">
      <c r="A15" s="603" t="s">
        <v>19</v>
      </c>
      <c r="B15" s="606" t="s">
        <v>20</v>
      </c>
      <c r="C15" s="608" t="s">
        <v>21</v>
      </c>
      <c r="D15" s="609"/>
      <c r="E15" s="609"/>
      <c r="F15" s="609"/>
      <c r="G15" s="610"/>
      <c r="H15" s="608" t="s">
        <v>22</v>
      </c>
      <c r="I15" s="609"/>
      <c r="J15" s="609"/>
      <c r="K15" s="609"/>
      <c r="L15" s="611"/>
    </row>
    <row r="16" spans="1:12" s="11" customFormat="1" ht="12.75" customHeight="1" x14ac:dyDescent="0.25">
      <c r="A16" s="604"/>
      <c r="B16" s="607"/>
      <c r="C16" s="612" t="s">
        <v>23</v>
      </c>
      <c r="D16" s="613" t="s">
        <v>24</v>
      </c>
      <c r="E16" s="615" t="s">
        <v>25</v>
      </c>
      <c r="F16" s="617" t="s">
        <v>26</v>
      </c>
      <c r="G16" s="619" t="s">
        <v>27</v>
      </c>
      <c r="H16" s="612" t="s">
        <v>23</v>
      </c>
      <c r="I16" s="613" t="s">
        <v>24</v>
      </c>
      <c r="J16" s="615" t="s">
        <v>25</v>
      </c>
      <c r="K16" s="617" t="s">
        <v>26</v>
      </c>
      <c r="L16" s="599" t="s">
        <v>27</v>
      </c>
    </row>
    <row r="17" spans="1:12" s="12" customFormat="1" ht="61.5" customHeight="1" thickBot="1" x14ac:dyDescent="0.3">
      <c r="A17" s="605"/>
      <c r="B17" s="607"/>
      <c r="C17" s="612"/>
      <c r="D17" s="614"/>
      <c r="E17" s="616"/>
      <c r="F17" s="618"/>
      <c r="G17" s="619"/>
      <c r="H17" s="622"/>
      <c r="I17" s="623"/>
      <c r="J17" s="616"/>
      <c r="K17" s="618"/>
      <c r="L17" s="600"/>
    </row>
    <row r="18" spans="1:12" s="12" customFormat="1" ht="9.75" customHeight="1" thickTop="1" x14ac:dyDescent="0.25">
      <c r="A18" s="13" t="s">
        <v>28</v>
      </c>
      <c r="B18" s="13">
        <v>2</v>
      </c>
      <c r="C18" s="14">
        <v>3</v>
      </c>
      <c r="D18" s="15">
        <v>4</v>
      </c>
      <c r="E18" s="15">
        <v>5</v>
      </c>
      <c r="F18" s="15">
        <v>6</v>
      </c>
      <c r="G18" s="16">
        <v>7</v>
      </c>
      <c r="H18" s="14">
        <v>8</v>
      </c>
      <c r="I18" s="15">
        <v>9</v>
      </c>
      <c r="J18" s="15">
        <v>10</v>
      </c>
      <c r="K18" s="15">
        <v>11</v>
      </c>
      <c r="L18" s="17">
        <v>12</v>
      </c>
    </row>
    <row r="19" spans="1:12" s="24" customFormat="1" x14ac:dyDescent="0.25">
      <c r="A19" s="18"/>
      <c r="B19" s="19" t="s">
        <v>29</v>
      </c>
      <c r="C19" s="20"/>
      <c r="D19" s="21"/>
      <c r="E19" s="21"/>
      <c r="F19" s="21"/>
      <c r="G19" s="22"/>
      <c r="H19" s="20"/>
      <c r="I19" s="21"/>
      <c r="J19" s="21"/>
      <c r="K19" s="21"/>
      <c r="L19" s="23"/>
    </row>
    <row r="20" spans="1:12" s="24" customFormat="1" ht="12.75" thickBot="1" x14ac:dyDescent="0.3">
      <c r="A20" s="25"/>
      <c r="B20" s="26" t="s">
        <v>30</v>
      </c>
      <c r="C20" s="27">
        <f t="shared" ref="C20:C47" si="0">SUM(D20:G20)</f>
        <v>245135</v>
      </c>
      <c r="D20" s="28">
        <f>SUM(D21,D24,D25,D41,D43)</f>
        <v>245135</v>
      </c>
      <c r="E20" s="28">
        <f>SUM(E21,E24,E43)</f>
        <v>0</v>
      </c>
      <c r="F20" s="28">
        <f>SUM(F21,F26,F43)</f>
        <v>0</v>
      </c>
      <c r="G20" s="29">
        <f>SUM(G21,G45)</f>
        <v>0</v>
      </c>
      <c r="H20" s="27">
        <f>SUM(I20:L20)</f>
        <v>200441</v>
      </c>
      <c r="I20" s="28">
        <f>SUM(I21,I24,I25,I41,I43)</f>
        <v>200441</v>
      </c>
      <c r="J20" s="28">
        <f>SUM(J21,J24,J43)</f>
        <v>0</v>
      </c>
      <c r="K20" s="28">
        <f>SUM(K21,K26,K43)</f>
        <v>0</v>
      </c>
      <c r="L20" s="30">
        <f>SUM(L21,L45)</f>
        <v>0</v>
      </c>
    </row>
    <row r="21" spans="1:12" ht="12.75" thickTop="1" x14ac:dyDescent="0.25">
      <c r="A21" s="31"/>
      <c r="B21" s="32" t="s">
        <v>31</v>
      </c>
      <c r="C21" s="33">
        <f t="shared" si="0"/>
        <v>0</v>
      </c>
      <c r="D21" s="34">
        <f>SUM(D22:D23)</f>
        <v>0</v>
      </c>
      <c r="E21" s="34">
        <f>SUM(E22:E23)</f>
        <v>0</v>
      </c>
      <c r="F21" s="34">
        <f>SUM(F22:F23)</f>
        <v>0</v>
      </c>
      <c r="G21" s="35">
        <f>SUM(G22:G23)</f>
        <v>0</v>
      </c>
      <c r="H21" s="33">
        <f t="shared" ref="H21:H47" si="1">SUM(I21:L21)</f>
        <v>16463</v>
      </c>
      <c r="I21" s="34">
        <f>SUM(I22:I23)</f>
        <v>16463</v>
      </c>
      <c r="J21" s="34">
        <f>SUM(J22:J23)</f>
        <v>0</v>
      </c>
      <c r="K21" s="34">
        <f>SUM(K22:K23)</f>
        <v>0</v>
      </c>
      <c r="L21" s="36">
        <f>SUM(L22:L23)</f>
        <v>0</v>
      </c>
    </row>
    <row r="22" spans="1:12" x14ac:dyDescent="0.25">
      <c r="A22" s="37"/>
      <c r="B22" s="38" t="s">
        <v>32</v>
      </c>
      <c r="C22" s="39">
        <f t="shared" si="0"/>
        <v>0</v>
      </c>
      <c r="D22" s="40"/>
      <c r="E22" s="40"/>
      <c r="F22" s="40"/>
      <c r="G22" s="41"/>
      <c r="H22" s="39">
        <f t="shared" si="1"/>
        <v>0</v>
      </c>
      <c r="I22" s="40"/>
      <c r="J22" s="40"/>
      <c r="K22" s="40"/>
      <c r="L22" s="42"/>
    </row>
    <row r="23" spans="1:12" x14ac:dyDescent="0.25">
      <c r="A23" s="43"/>
      <c r="B23" s="44" t="s">
        <v>33</v>
      </c>
      <c r="C23" s="45">
        <f t="shared" si="0"/>
        <v>0</v>
      </c>
      <c r="D23" s="46"/>
      <c r="E23" s="46"/>
      <c r="F23" s="46"/>
      <c r="G23" s="47"/>
      <c r="H23" s="45">
        <f t="shared" si="1"/>
        <v>16463</v>
      </c>
      <c r="I23" s="46">
        <v>16463</v>
      </c>
      <c r="J23" s="46"/>
      <c r="K23" s="46"/>
      <c r="L23" s="48"/>
    </row>
    <row r="24" spans="1:12" s="24" customFormat="1" ht="24.75" thickBot="1" x14ac:dyDescent="0.3">
      <c r="A24" s="49">
        <v>19300</v>
      </c>
      <c r="B24" s="49" t="s">
        <v>34</v>
      </c>
      <c r="C24" s="50">
        <f t="shared" si="0"/>
        <v>0</v>
      </c>
      <c r="D24" s="51"/>
      <c r="E24" s="51"/>
      <c r="F24" s="52" t="s">
        <v>35</v>
      </c>
      <c r="G24" s="53" t="s">
        <v>35</v>
      </c>
      <c r="H24" s="50">
        <f t="shared" si="1"/>
        <v>0</v>
      </c>
      <c r="I24" s="51"/>
      <c r="J24" s="51"/>
      <c r="K24" s="52" t="s">
        <v>35</v>
      </c>
      <c r="L24" s="54" t="s">
        <v>35</v>
      </c>
    </row>
    <row r="25" spans="1:12" s="24" customFormat="1" ht="24.75" thickTop="1" x14ac:dyDescent="0.25">
      <c r="A25" s="55">
        <v>18630</v>
      </c>
      <c r="B25" s="56" t="s">
        <v>36</v>
      </c>
      <c r="C25" s="57">
        <f t="shared" si="0"/>
        <v>245135</v>
      </c>
      <c r="D25" s="58">
        <v>245135</v>
      </c>
      <c r="E25" s="59" t="s">
        <v>35</v>
      </c>
      <c r="F25" s="59" t="s">
        <v>35</v>
      </c>
      <c r="G25" s="60" t="s">
        <v>35</v>
      </c>
      <c r="H25" s="57">
        <f t="shared" si="1"/>
        <v>183978</v>
      </c>
      <c r="I25" s="58">
        <v>183978</v>
      </c>
      <c r="J25" s="59" t="s">
        <v>35</v>
      </c>
      <c r="K25" s="59" t="s">
        <v>35</v>
      </c>
      <c r="L25" s="62" t="s">
        <v>35</v>
      </c>
    </row>
    <row r="26" spans="1:12" s="24" customFormat="1" ht="36" x14ac:dyDescent="0.25">
      <c r="A26" s="56">
        <v>21300</v>
      </c>
      <c r="B26" s="56" t="s">
        <v>37</v>
      </c>
      <c r="C26" s="57">
        <f t="shared" si="0"/>
        <v>0</v>
      </c>
      <c r="D26" s="59" t="s">
        <v>35</v>
      </c>
      <c r="E26" s="59" t="s">
        <v>35</v>
      </c>
      <c r="F26" s="63">
        <f>SUM(F27,F31,F33,F36)</f>
        <v>0</v>
      </c>
      <c r="G26" s="60" t="s">
        <v>35</v>
      </c>
      <c r="H26" s="57">
        <f t="shared" si="1"/>
        <v>0</v>
      </c>
      <c r="I26" s="59" t="s">
        <v>35</v>
      </c>
      <c r="J26" s="59" t="s">
        <v>35</v>
      </c>
      <c r="K26" s="63">
        <f>SUM(K27,K31,K33,K36)</f>
        <v>0</v>
      </c>
      <c r="L26" s="62" t="s">
        <v>35</v>
      </c>
    </row>
    <row r="27" spans="1:12" s="24" customFormat="1" ht="24" x14ac:dyDescent="0.25">
      <c r="A27" s="64">
        <v>21350</v>
      </c>
      <c r="B27" s="56" t="s">
        <v>38</v>
      </c>
      <c r="C27" s="57">
        <f t="shared" si="0"/>
        <v>0</v>
      </c>
      <c r="D27" s="59" t="s">
        <v>35</v>
      </c>
      <c r="E27" s="59" t="s">
        <v>35</v>
      </c>
      <c r="F27" s="63">
        <f>SUM(F28:F30)</f>
        <v>0</v>
      </c>
      <c r="G27" s="60" t="s">
        <v>35</v>
      </c>
      <c r="H27" s="57">
        <f t="shared" si="1"/>
        <v>0</v>
      </c>
      <c r="I27" s="59" t="s">
        <v>35</v>
      </c>
      <c r="J27" s="59" t="s">
        <v>35</v>
      </c>
      <c r="K27" s="63">
        <f>SUM(K28:K30)</f>
        <v>0</v>
      </c>
      <c r="L27" s="62" t="s">
        <v>35</v>
      </c>
    </row>
    <row r="28" spans="1:12" x14ac:dyDescent="0.25">
      <c r="A28" s="37">
        <v>21351</v>
      </c>
      <c r="B28" s="65" t="s">
        <v>39</v>
      </c>
      <c r="C28" s="66">
        <f t="shared" si="0"/>
        <v>0</v>
      </c>
      <c r="D28" s="67" t="s">
        <v>35</v>
      </c>
      <c r="E28" s="67" t="s">
        <v>35</v>
      </c>
      <c r="F28" s="68"/>
      <c r="G28" s="69" t="s">
        <v>35</v>
      </c>
      <c r="H28" s="66">
        <f t="shared" si="1"/>
        <v>0</v>
      </c>
      <c r="I28" s="67" t="s">
        <v>35</v>
      </c>
      <c r="J28" s="67" t="s">
        <v>35</v>
      </c>
      <c r="K28" s="68"/>
      <c r="L28" s="70" t="s">
        <v>35</v>
      </c>
    </row>
    <row r="29" spans="1:12" x14ac:dyDescent="0.25">
      <c r="A29" s="43">
        <v>21352</v>
      </c>
      <c r="B29" s="71" t="s">
        <v>40</v>
      </c>
      <c r="C29" s="72">
        <f t="shared" si="0"/>
        <v>0</v>
      </c>
      <c r="D29" s="73" t="s">
        <v>35</v>
      </c>
      <c r="E29" s="73" t="s">
        <v>35</v>
      </c>
      <c r="F29" s="74"/>
      <c r="G29" s="75" t="s">
        <v>35</v>
      </c>
      <c r="H29" s="72">
        <f t="shared" si="1"/>
        <v>0</v>
      </c>
      <c r="I29" s="73" t="s">
        <v>35</v>
      </c>
      <c r="J29" s="73" t="s">
        <v>35</v>
      </c>
      <c r="K29" s="74"/>
      <c r="L29" s="76" t="s">
        <v>35</v>
      </c>
    </row>
    <row r="30" spans="1:12" ht="24" x14ac:dyDescent="0.25">
      <c r="A30" s="43">
        <v>21359</v>
      </c>
      <c r="B30" s="71" t="s">
        <v>41</v>
      </c>
      <c r="C30" s="72">
        <f t="shared" si="0"/>
        <v>0</v>
      </c>
      <c r="D30" s="73" t="s">
        <v>35</v>
      </c>
      <c r="E30" s="73" t="s">
        <v>35</v>
      </c>
      <c r="F30" s="74"/>
      <c r="G30" s="75" t="s">
        <v>35</v>
      </c>
      <c r="H30" s="72">
        <f t="shared" si="1"/>
        <v>0</v>
      </c>
      <c r="I30" s="73" t="s">
        <v>35</v>
      </c>
      <c r="J30" s="73" t="s">
        <v>35</v>
      </c>
      <c r="K30" s="74"/>
      <c r="L30" s="76" t="s">
        <v>35</v>
      </c>
    </row>
    <row r="31" spans="1:12" s="24" customFormat="1" ht="36" x14ac:dyDescent="0.25">
      <c r="A31" s="64">
        <v>21370</v>
      </c>
      <c r="B31" s="56" t="s">
        <v>42</v>
      </c>
      <c r="C31" s="57">
        <f t="shared" si="0"/>
        <v>0</v>
      </c>
      <c r="D31" s="59" t="s">
        <v>35</v>
      </c>
      <c r="E31" s="59" t="s">
        <v>35</v>
      </c>
      <c r="F31" s="63">
        <f>SUM(F32)</f>
        <v>0</v>
      </c>
      <c r="G31" s="60" t="s">
        <v>35</v>
      </c>
      <c r="H31" s="57">
        <f t="shared" si="1"/>
        <v>0</v>
      </c>
      <c r="I31" s="59" t="s">
        <v>35</v>
      </c>
      <c r="J31" s="59" t="s">
        <v>35</v>
      </c>
      <c r="K31" s="63">
        <f>SUM(K32)</f>
        <v>0</v>
      </c>
      <c r="L31" s="62" t="s">
        <v>35</v>
      </c>
    </row>
    <row r="32" spans="1:12" ht="36" x14ac:dyDescent="0.25">
      <c r="A32" s="77">
        <v>21379</v>
      </c>
      <c r="B32" s="78" t="s">
        <v>43</v>
      </c>
      <c r="C32" s="79">
        <f t="shared" si="0"/>
        <v>0</v>
      </c>
      <c r="D32" s="80" t="s">
        <v>35</v>
      </c>
      <c r="E32" s="80" t="s">
        <v>35</v>
      </c>
      <c r="F32" s="81"/>
      <c r="G32" s="82" t="s">
        <v>35</v>
      </c>
      <c r="H32" s="79">
        <f t="shared" si="1"/>
        <v>0</v>
      </c>
      <c r="I32" s="80" t="s">
        <v>35</v>
      </c>
      <c r="J32" s="80" t="s">
        <v>35</v>
      </c>
      <c r="K32" s="81"/>
      <c r="L32" s="83" t="s">
        <v>35</v>
      </c>
    </row>
    <row r="33" spans="1:12" s="24" customFormat="1" x14ac:dyDescent="0.25">
      <c r="A33" s="64">
        <v>21380</v>
      </c>
      <c r="B33" s="56" t="s">
        <v>44</v>
      </c>
      <c r="C33" s="57">
        <f t="shared" si="0"/>
        <v>0</v>
      </c>
      <c r="D33" s="59" t="s">
        <v>35</v>
      </c>
      <c r="E33" s="59" t="s">
        <v>35</v>
      </c>
      <c r="F33" s="63">
        <f>SUM(F34:F35)</f>
        <v>0</v>
      </c>
      <c r="G33" s="60" t="s">
        <v>35</v>
      </c>
      <c r="H33" s="57">
        <f t="shared" si="1"/>
        <v>0</v>
      </c>
      <c r="I33" s="59" t="s">
        <v>35</v>
      </c>
      <c r="J33" s="59" t="s">
        <v>35</v>
      </c>
      <c r="K33" s="63">
        <f>SUM(K34:K35)</f>
        <v>0</v>
      </c>
      <c r="L33" s="62" t="s">
        <v>35</v>
      </c>
    </row>
    <row r="34" spans="1:12" x14ac:dyDescent="0.25">
      <c r="A34" s="38">
        <v>21381</v>
      </c>
      <c r="B34" s="65" t="s">
        <v>45</v>
      </c>
      <c r="C34" s="66">
        <f t="shared" si="0"/>
        <v>0</v>
      </c>
      <c r="D34" s="67" t="s">
        <v>35</v>
      </c>
      <c r="E34" s="67" t="s">
        <v>35</v>
      </c>
      <c r="F34" s="68"/>
      <c r="G34" s="69" t="s">
        <v>35</v>
      </c>
      <c r="H34" s="66">
        <f t="shared" si="1"/>
        <v>0</v>
      </c>
      <c r="I34" s="67" t="s">
        <v>35</v>
      </c>
      <c r="J34" s="67" t="s">
        <v>35</v>
      </c>
      <c r="K34" s="68"/>
      <c r="L34" s="70" t="s">
        <v>35</v>
      </c>
    </row>
    <row r="35" spans="1:12" ht="24" x14ac:dyDescent="0.25">
      <c r="A35" s="44">
        <v>21383</v>
      </c>
      <c r="B35" s="71" t="s">
        <v>46</v>
      </c>
      <c r="C35" s="72">
        <f>SUM(D35:G35)</f>
        <v>0</v>
      </c>
      <c r="D35" s="73" t="s">
        <v>35</v>
      </c>
      <c r="E35" s="73" t="s">
        <v>35</v>
      </c>
      <c r="F35" s="74"/>
      <c r="G35" s="75" t="s">
        <v>35</v>
      </c>
      <c r="H35" s="72">
        <f t="shared" si="1"/>
        <v>0</v>
      </c>
      <c r="I35" s="73" t="s">
        <v>35</v>
      </c>
      <c r="J35" s="73" t="s">
        <v>35</v>
      </c>
      <c r="K35" s="74"/>
      <c r="L35" s="76" t="s">
        <v>35</v>
      </c>
    </row>
    <row r="36" spans="1:12" s="24" customFormat="1" ht="25.5" customHeight="1" x14ac:dyDescent="0.25">
      <c r="A36" s="64">
        <v>21390</v>
      </c>
      <c r="B36" s="56" t="s">
        <v>47</v>
      </c>
      <c r="C36" s="57">
        <f t="shared" si="0"/>
        <v>0</v>
      </c>
      <c r="D36" s="59" t="s">
        <v>35</v>
      </c>
      <c r="E36" s="59" t="s">
        <v>35</v>
      </c>
      <c r="F36" s="63">
        <f>SUM(F37:F40)</f>
        <v>0</v>
      </c>
      <c r="G36" s="60" t="s">
        <v>35</v>
      </c>
      <c r="H36" s="57">
        <f t="shared" si="1"/>
        <v>0</v>
      </c>
      <c r="I36" s="59" t="s">
        <v>35</v>
      </c>
      <c r="J36" s="59" t="s">
        <v>35</v>
      </c>
      <c r="K36" s="63">
        <f>SUM(K37:K40)</f>
        <v>0</v>
      </c>
      <c r="L36" s="62" t="s">
        <v>35</v>
      </c>
    </row>
    <row r="37" spans="1:12" ht="24" x14ac:dyDescent="0.25">
      <c r="A37" s="38">
        <v>21391</v>
      </c>
      <c r="B37" s="65" t="s">
        <v>48</v>
      </c>
      <c r="C37" s="66">
        <f t="shared" si="0"/>
        <v>0</v>
      </c>
      <c r="D37" s="67" t="s">
        <v>35</v>
      </c>
      <c r="E37" s="67" t="s">
        <v>35</v>
      </c>
      <c r="F37" s="68"/>
      <c r="G37" s="69" t="s">
        <v>35</v>
      </c>
      <c r="H37" s="66">
        <f t="shared" si="1"/>
        <v>0</v>
      </c>
      <c r="I37" s="67" t="s">
        <v>35</v>
      </c>
      <c r="J37" s="67" t="s">
        <v>35</v>
      </c>
      <c r="K37" s="68"/>
      <c r="L37" s="70" t="s">
        <v>35</v>
      </c>
    </row>
    <row r="38" spans="1:12" x14ac:dyDescent="0.25">
      <c r="A38" s="44">
        <v>21393</v>
      </c>
      <c r="B38" s="71" t="s">
        <v>49</v>
      </c>
      <c r="C38" s="72">
        <f t="shared" si="0"/>
        <v>0</v>
      </c>
      <c r="D38" s="73" t="s">
        <v>35</v>
      </c>
      <c r="E38" s="73" t="s">
        <v>35</v>
      </c>
      <c r="F38" s="74"/>
      <c r="G38" s="75" t="s">
        <v>35</v>
      </c>
      <c r="H38" s="72">
        <f t="shared" si="1"/>
        <v>0</v>
      </c>
      <c r="I38" s="73" t="s">
        <v>35</v>
      </c>
      <c r="J38" s="73" t="s">
        <v>35</v>
      </c>
      <c r="K38" s="74"/>
      <c r="L38" s="76" t="s">
        <v>35</v>
      </c>
    </row>
    <row r="39" spans="1:12" x14ac:dyDescent="0.25">
      <c r="A39" s="44">
        <v>21395</v>
      </c>
      <c r="B39" s="71" t="s">
        <v>50</v>
      </c>
      <c r="C39" s="72">
        <f t="shared" si="0"/>
        <v>0</v>
      </c>
      <c r="D39" s="73" t="s">
        <v>35</v>
      </c>
      <c r="E39" s="73" t="s">
        <v>35</v>
      </c>
      <c r="F39" s="74"/>
      <c r="G39" s="75" t="s">
        <v>35</v>
      </c>
      <c r="H39" s="72">
        <f t="shared" si="1"/>
        <v>0</v>
      </c>
      <c r="I39" s="73" t="s">
        <v>35</v>
      </c>
      <c r="J39" s="73" t="s">
        <v>35</v>
      </c>
      <c r="K39" s="74"/>
      <c r="L39" s="76" t="s">
        <v>35</v>
      </c>
    </row>
    <row r="40" spans="1:12" ht="24" x14ac:dyDescent="0.25">
      <c r="A40" s="84">
        <v>21399</v>
      </c>
      <c r="B40" s="85" t="s">
        <v>51</v>
      </c>
      <c r="C40" s="86">
        <f t="shared" si="0"/>
        <v>0</v>
      </c>
      <c r="D40" s="87" t="s">
        <v>35</v>
      </c>
      <c r="E40" s="87" t="s">
        <v>35</v>
      </c>
      <c r="F40" s="88"/>
      <c r="G40" s="89" t="s">
        <v>35</v>
      </c>
      <c r="H40" s="86">
        <f t="shared" si="1"/>
        <v>0</v>
      </c>
      <c r="I40" s="87" t="s">
        <v>35</v>
      </c>
      <c r="J40" s="87" t="s">
        <v>35</v>
      </c>
      <c r="K40" s="88"/>
      <c r="L40" s="90" t="s">
        <v>35</v>
      </c>
    </row>
    <row r="41" spans="1:12" s="24" customFormat="1" ht="26.25" customHeight="1" x14ac:dyDescent="0.25">
      <c r="A41" s="91">
        <v>21420</v>
      </c>
      <c r="B41" s="92" t="s">
        <v>52</v>
      </c>
      <c r="C41" s="86">
        <f>SUM(D41:G41)</f>
        <v>0</v>
      </c>
      <c r="D41" s="94">
        <f>SUM(D42)</f>
        <v>0</v>
      </c>
      <c r="E41" s="95" t="s">
        <v>35</v>
      </c>
      <c r="F41" s="95" t="s">
        <v>35</v>
      </c>
      <c r="G41" s="96" t="s">
        <v>35</v>
      </c>
      <c r="H41" s="93">
        <f>SUM(I41:L41)</f>
        <v>0</v>
      </c>
      <c r="I41" s="94">
        <f>SUM(I42)</f>
        <v>0</v>
      </c>
      <c r="J41" s="95" t="s">
        <v>35</v>
      </c>
      <c r="K41" s="95" t="s">
        <v>35</v>
      </c>
      <c r="L41" s="97" t="s">
        <v>35</v>
      </c>
    </row>
    <row r="42" spans="1:12" s="24" customFormat="1" ht="26.25" customHeight="1" x14ac:dyDescent="0.25">
      <c r="A42" s="84">
        <v>21429</v>
      </c>
      <c r="B42" s="85" t="s">
        <v>53</v>
      </c>
      <c r="C42" s="86">
        <f>SUM(D42:G42)</f>
        <v>0</v>
      </c>
      <c r="D42" s="98"/>
      <c r="E42" s="87" t="s">
        <v>35</v>
      </c>
      <c r="F42" s="87" t="s">
        <v>35</v>
      </c>
      <c r="G42" s="89" t="s">
        <v>35</v>
      </c>
      <c r="H42" s="86">
        <f t="shared" ref="H42:H44" si="2">SUM(I42:L42)</f>
        <v>0</v>
      </c>
      <c r="I42" s="98"/>
      <c r="J42" s="87" t="s">
        <v>35</v>
      </c>
      <c r="K42" s="87" t="s">
        <v>35</v>
      </c>
      <c r="L42" s="90" t="s">
        <v>35</v>
      </c>
    </row>
    <row r="43" spans="1:12" s="24" customFormat="1" ht="24" x14ac:dyDescent="0.25">
      <c r="A43" s="64">
        <v>21490</v>
      </c>
      <c r="B43" s="56" t="s">
        <v>54</v>
      </c>
      <c r="C43" s="57">
        <f t="shared" si="0"/>
        <v>0</v>
      </c>
      <c r="D43" s="99">
        <f>D44</f>
        <v>0</v>
      </c>
      <c r="E43" s="99">
        <f t="shared" ref="E43:F43" si="3">E44</f>
        <v>0</v>
      </c>
      <c r="F43" s="99">
        <f t="shared" si="3"/>
        <v>0</v>
      </c>
      <c r="G43" s="60" t="s">
        <v>35</v>
      </c>
      <c r="H43" s="100">
        <f t="shared" si="2"/>
        <v>0</v>
      </c>
      <c r="I43" s="99">
        <f>I44</f>
        <v>0</v>
      </c>
      <c r="J43" s="99">
        <f t="shared" ref="J43:K43" si="4">J44</f>
        <v>0</v>
      </c>
      <c r="K43" s="99">
        <f t="shared" si="4"/>
        <v>0</v>
      </c>
      <c r="L43" s="62" t="s">
        <v>35</v>
      </c>
    </row>
    <row r="44" spans="1:12" s="24" customFormat="1" ht="24" x14ac:dyDescent="0.25">
      <c r="A44" s="44">
        <v>21499</v>
      </c>
      <c r="B44" s="71" t="s">
        <v>55</v>
      </c>
      <c r="C44" s="79">
        <f>SUM(D44:G44)</f>
        <v>0</v>
      </c>
      <c r="D44" s="101"/>
      <c r="E44" s="102"/>
      <c r="F44" s="102"/>
      <c r="G44" s="103" t="s">
        <v>35</v>
      </c>
      <c r="H44" s="104">
        <f t="shared" si="2"/>
        <v>0</v>
      </c>
      <c r="I44" s="40"/>
      <c r="J44" s="105"/>
      <c r="K44" s="105"/>
      <c r="L44" s="106" t="s">
        <v>35</v>
      </c>
    </row>
    <row r="45" spans="1:12" ht="12.75" customHeight="1" x14ac:dyDescent="0.25">
      <c r="A45" s="107">
        <v>23000</v>
      </c>
      <c r="B45" s="108" t="s">
        <v>56</v>
      </c>
      <c r="C45" s="109">
        <f>SUM(D45:G45)</f>
        <v>0</v>
      </c>
      <c r="D45" s="59" t="s">
        <v>35</v>
      </c>
      <c r="E45" s="59" t="s">
        <v>35</v>
      </c>
      <c r="F45" s="59" t="s">
        <v>35</v>
      </c>
      <c r="G45" s="99">
        <f>SUM(G46:G47)</f>
        <v>0</v>
      </c>
      <c r="H45" s="109">
        <f t="shared" si="1"/>
        <v>0</v>
      </c>
      <c r="I45" s="87" t="s">
        <v>35</v>
      </c>
      <c r="J45" s="87" t="s">
        <v>35</v>
      </c>
      <c r="K45" s="87" t="s">
        <v>35</v>
      </c>
      <c r="L45" s="110">
        <f>SUM(L46:L47)</f>
        <v>0</v>
      </c>
    </row>
    <row r="46" spans="1:12" ht="24" x14ac:dyDescent="0.25">
      <c r="A46" s="111">
        <v>23410</v>
      </c>
      <c r="B46" s="112" t="s">
        <v>57</v>
      </c>
      <c r="C46" s="113">
        <f t="shared" si="0"/>
        <v>0</v>
      </c>
      <c r="D46" s="95" t="s">
        <v>35</v>
      </c>
      <c r="E46" s="95" t="s">
        <v>35</v>
      </c>
      <c r="F46" s="95" t="s">
        <v>35</v>
      </c>
      <c r="G46" s="114"/>
      <c r="H46" s="113">
        <f t="shared" si="1"/>
        <v>0</v>
      </c>
      <c r="I46" s="95" t="s">
        <v>35</v>
      </c>
      <c r="J46" s="95" t="s">
        <v>35</v>
      </c>
      <c r="K46" s="95" t="s">
        <v>35</v>
      </c>
      <c r="L46" s="115"/>
    </row>
    <row r="47" spans="1:12" ht="24" x14ac:dyDescent="0.25">
      <c r="A47" s="111">
        <v>23510</v>
      </c>
      <c r="B47" s="112" t="s">
        <v>58</v>
      </c>
      <c r="C47" s="93">
        <f t="shared" si="0"/>
        <v>0</v>
      </c>
      <c r="D47" s="95" t="s">
        <v>35</v>
      </c>
      <c r="E47" s="95" t="s">
        <v>35</v>
      </c>
      <c r="F47" s="95" t="s">
        <v>35</v>
      </c>
      <c r="G47" s="114"/>
      <c r="H47" s="93">
        <f t="shared" si="1"/>
        <v>0</v>
      </c>
      <c r="I47" s="95" t="s">
        <v>35</v>
      </c>
      <c r="J47" s="95" t="s">
        <v>35</v>
      </c>
      <c r="K47" s="95" t="s">
        <v>35</v>
      </c>
      <c r="L47" s="115"/>
    </row>
    <row r="48" spans="1:12" x14ac:dyDescent="0.25">
      <c r="A48" s="116"/>
      <c r="B48" s="112"/>
      <c r="C48" s="117"/>
      <c r="D48" s="95"/>
      <c r="E48" s="95"/>
      <c r="F48" s="94"/>
      <c r="G48" s="118"/>
      <c r="H48" s="117"/>
      <c r="I48" s="95"/>
      <c r="J48" s="95"/>
      <c r="K48" s="94"/>
      <c r="L48" s="119"/>
    </row>
    <row r="49" spans="1:12" s="24" customFormat="1" x14ac:dyDescent="0.25">
      <c r="A49" s="120"/>
      <c r="B49" s="121" t="s">
        <v>59</v>
      </c>
      <c r="C49" s="122"/>
      <c r="D49" s="123"/>
      <c r="E49" s="123"/>
      <c r="F49" s="123"/>
      <c r="G49" s="124"/>
      <c r="H49" s="122"/>
      <c r="I49" s="123"/>
      <c r="J49" s="123"/>
      <c r="K49" s="123"/>
      <c r="L49" s="125"/>
    </row>
    <row r="50" spans="1:12" s="24" customFormat="1" ht="12.75" thickBot="1" x14ac:dyDescent="0.3">
      <c r="A50" s="126"/>
      <c r="B50" s="25" t="s">
        <v>60</v>
      </c>
      <c r="C50" s="127">
        <f t="shared" ref="C50:C113" si="5">SUM(D50:G50)</f>
        <v>245135</v>
      </c>
      <c r="D50" s="128">
        <f>SUM(D51,D283)</f>
        <v>245135</v>
      </c>
      <c r="E50" s="128">
        <f>SUM(E51,E283)</f>
        <v>0</v>
      </c>
      <c r="F50" s="128">
        <f>SUM(F51,F283)</f>
        <v>0</v>
      </c>
      <c r="G50" s="129">
        <f>SUM(G51,G283)</f>
        <v>0</v>
      </c>
      <c r="H50" s="127">
        <f t="shared" ref="H50:H113" si="6">SUM(I50:L50)</f>
        <v>200441</v>
      </c>
      <c r="I50" s="128">
        <f>SUM(I51,I283)</f>
        <v>200441</v>
      </c>
      <c r="J50" s="128">
        <f>SUM(J51,J283)</f>
        <v>0</v>
      </c>
      <c r="K50" s="128">
        <f>SUM(K51,K283)</f>
        <v>0</v>
      </c>
      <c r="L50" s="130">
        <f>SUM(L51,L283)</f>
        <v>0</v>
      </c>
    </row>
    <row r="51" spans="1:12" s="24" customFormat="1" ht="36.75" thickTop="1" x14ac:dyDescent="0.25">
      <c r="A51" s="131"/>
      <c r="B51" s="132" t="s">
        <v>61</v>
      </c>
      <c r="C51" s="133">
        <f t="shared" si="5"/>
        <v>194667</v>
      </c>
      <c r="D51" s="134">
        <f>SUM(D52,D194)</f>
        <v>194667</v>
      </c>
      <c r="E51" s="134">
        <f>SUM(E52,E194)</f>
        <v>0</v>
      </c>
      <c r="F51" s="134">
        <f>SUM(F52,F194)</f>
        <v>0</v>
      </c>
      <c r="G51" s="135">
        <f>SUM(G52,G194)</f>
        <v>0</v>
      </c>
      <c r="H51" s="133">
        <f t="shared" si="6"/>
        <v>158320</v>
      </c>
      <c r="I51" s="134">
        <f>SUM(I52,I194)</f>
        <v>158320</v>
      </c>
      <c r="J51" s="134">
        <f>SUM(J52,J194)</f>
        <v>0</v>
      </c>
      <c r="K51" s="134">
        <f>SUM(K52,K194)</f>
        <v>0</v>
      </c>
      <c r="L51" s="136">
        <f>SUM(L52,L194)</f>
        <v>0</v>
      </c>
    </row>
    <row r="52" spans="1:12" s="24" customFormat="1" ht="24" x14ac:dyDescent="0.25">
      <c r="A52" s="137"/>
      <c r="B52" s="18" t="s">
        <v>62</v>
      </c>
      <c r="C52" s="138">
        <f t="shared" si="5"/>
        <v>194667</v>
      </c>
      <c r="D52" s="139">
        <f>SUM(D53,D75,D173,D187)</f>
        <v>194667</v>
      </c>
      <c r="E52" s="139">
        <f>SUM(E53,E75,E173,E187)</f>
        <v>0</v>
      </c>
      <c r="F52" s="139">
        <f>SUM(F53,F75,F173,F187)</f>
        <v>0</v>
      </c>
      <c r="G52" s="140">
        <f>SUM(G53,G75,G173,G187)</f>
        <v>0</v>
      </c>
      <c r="H52" s="138">
        <f t="shared" si="6"/>
        <v>158320</v>
      </c>
      <c r="I52" s="139">
        <f>SUM(I53,I75,I173,I187)</f>
        <v>158320</v>
      </c>
      <c r="J52" s="139">
        <f>SUM(J53,J75,J173,J187)</f>
        <v>0</v>
      </c>
      <c r="K52" s="139">
        <f>SUM(K53,K75,K173,K187)</f>
        <v>0</v>
      </c>
      <c r="L52" s="141">
        <f>SUM(L53,L75,L173,L187)</f>
        <v>0</v>
      </c>
    </row>
    <row r="53" spans="1:12" s="24" customFormat="1" x14ac:dyDescent="0.25">
      <c r="A53" s="142">
        <v>1000</v>
      </c>
      <c r="B53" s="142" t="s">
        <v>63</v>
      </c>
      <c r="C53" s="143">
        <f t="shared" si="5"/>
        <v>181063</v>
      </c>
      <c r="D53" s="144">
        <f>SUM(D54,D67)</f>
        <v>181063</v>
      </c>
      <c r="E53" s="144">
        <f>SUM(E54,E67)</f>
        <v>0</v>
      </c>
      <c r="F53" s="144">
        <f>SUM(F54,F67)</f>
        <v>0</v>
      </c>
      <c r="G53" s="145">
        <f>SUM(G54,G67)</f>
        <v>0</v>
      </c>
      <c r="H53" s="143">
        <f t="shared" si="6"/>
        <v>144514</v>
      </c>
      <c r="I53" s="144">
        <f>SUM(I54,I67)</f>
        <v>144514</v>
      </c>
      <c r="J53" s="144">
        <f>SUM(J54,J67)</f>
        <v>0</v>
      </c>
      <c r="K53" s="144">
        <f>SUM(K54,K67)</f>
        <v>0</v>
      </c>
      <c r="L53" s="146">
        <f>SUM(L54,L67)</f>
        <v>0</v>
      </c>
    </row>
    <row r="54" spans="1:12" x14ac:dyDescent="0.25">
      <c r="A54" s="56">
        <v>1100</v>
      </c>
      <c r="B54" s="147" t="s">
        <v>64</v>
      </c>
      <c r="C54" s="57">
        <f t="shared" si="5"/>
        <v>145912</v>
      </c>
      <c r="D54" s="63">
        <f>SUM(D55,D58,D66)</f>
        <v>145912</v>
      </c>
      <c r="E54" s="63">
        <f>SUM(E55,E58,E66)</f>
        <v>0</v>
      </c>
      <c r="F54" s="63">
        <f>SUM(F55,F58,F66)</f>
        <v>0</v>
      </c>
      <c r="G54" s="148">
        <f>SUM(G55,G58,G66)</f>
        <v>0</v>
      </c>
      <c r="H54" s="57">
        <f t="shared" si="6"/>
        <v>116868</v>
      </c>
      <c r="I54" s="63">
        <f>SUM(I55,I58,I66)</f>
        <v>116868</v>
      </c>
      <c r="J54" s="63">
        <f>SUM(J55,J58,J66)</f>
        <v>0</v>
      </c>
      <c r="K54" s="63">
        <f>SUM(K55,K58,K66)</f>
        <v>0</v>
      </c>
      <c r="L54" s="149">
        <f>SUM(L55,L58,L66)</f>
        <v>0</v>
      </c>
    </row>
    <row r="55" spans="1:12" x14ac:dyDescent="0.25">
      <c r="A55" s="150">
        <v>1110</v>
      </c>
      <c r="B55" s="112" t="s">
        <v>65</v>
      </c>
      <c r="C55" s="117">
        <f t="shared" si="5"/>
        <v>0</v>
      </c>
      <c r="D55" s="151">
        <f>SUM(D56:D57)</f>
        <v>0</v>
      </c>
      <c r="E55" s="151">
        <f>SUM(E56:E57)</f>
        <v>0</v>
      </c>
      <c r="F55" s="151">
        <f>SUM(F56:F57)</f>
        <v>0</v>
      </c>
      <c r="G55" s="152">
        <f>SUM(G56:G57)</f>
        <v>0</v>
      </c>
      <c r="H55" s="117">
        <f t="shared" si="6"/>
        <v>0</v>
      </c>
      <c r="I55" s="151">
        <f>SUM(I56:I57)</f>
        <v>0</v>
      </c>
      <c r="J55" s="151">
        <f>SUM(J56:J57)</f>
        <v>0</v>
      </c>
      <c r="K55" s="151">
        <f>SUM(K56:K57)</f>
        <v>0</v>
      </c>
      <c r="L55" s="153">
        <f>SUM(L56:L57)</f>
        <v>0</v>
      </c>
    </row>
    <row r="56" spans="1:12" x14ac:dyDescent="0.25">
      <c r="A56" s="38">
        <v>1111</v>
      </c>
      <c r="B56" s="65" t="s">
        <v>66</v>
      </c>
      <c r="C56" s="66">
        <f t="shared" si="5"/>
        <v>0</v>
      </c>
      <c r="D56" s="68"/>
      <c r="E56" s="68"/>
      <c r="F56" s="68"/>
      <c r="G56" s="154"/>
      <c r="H56" s="66">
        <f t="shared" si="6"/>
        <v>0</v>
      </c>
      <c r="I56" s="68"/>
      <c r="J56" s="68"/>
      <c r="K56" s="68"/>
      <c r="L56" s="155"/>
    </row>
    <row r="57" spans="1:12" ht="24" customHeight="1" x14ac:dyDescent="0.25">
      <c r="A57" s="44">
        <v>1119</v>
      </c>
      <c r="B57" s="71" t="s">
        <v>67</v>
      </c>
      <c r="C57" s="72">
        <f t="shared" si="5"/>
        <v>0</v>
      </c>
      <c r="D57" s="74"/>
      <c r="E57" s="74"/>
      <c r="F57" s="74"/>
      <c r="G57" s="157"/>
      <c r="H57" s="72">
        <f t="shared" si="6"/>
        <v>0</v>
      </c>
      <c r="I57" s="74"/>
      <c r="J57" s="74"/>
      <c r="K57" s="74"/>
      <c r="L57" s="158"/>
    </row>
    <row r="58" spans="1:12" x14ac:dyDescent="0.25">
      <c r="A58" s="159">
        <v>1140</v>
      </c>
      <c r="B58" s="71" t="s">
        <v>68</v>
      </c>
      <c r="C58" s="72">
        <f t="shared" si="5"/>
        <v>23617</v>
      </c>
      <c r="D58" s="160">
        <f>SUM(D59:D65)</f>
        <v>23617</v>
      </c>
      <c r="E58" s="160">
        <f>SUM(E59:E65)</f>
        <v>0</v>
      </c>
      <c r="F58" s="160">
        <f>SUM(F59:F65)</f>
        <v>0</v>
      </c>
      <c r="G58" s="161">
        <f>SUM(G59:G65)</f>
        <v>0</v>
      </c>
      <c r="H58" s="72">
        <f t="shared" si="6"/>
        <v>15048</v>
      </c>
      <c r="I58" s="160">
        <f>SUM(I59:I65)</f>
        <v>15048</v>
      </c>
      <c r="J58" s="160">
        <f>SUM(J59:J65)</f>
        <v>0</v>
      </c>
      <c r="K58" s="160">
        <f>SUM(K59:K65)</f>
        <v>0</v>
      </c>
      <c r="L58" s="162">
        <f>SUM(L59:L65)</f>
        <v>0</v>
      </c>
    </row>
    <row r="59" spans="1:12" x14ac:dyDescent="0.25">
      <c r="A59" s="44">
        <v>1141</v>
      </c>
      <c r="B59" s="71" t="s">
        <v>69</v>
      </c>
      <c r="C59" s="72">
        <f t="shared" si="5"/>
        <v>0</v>
      </c>
      <c r="D59" s="74"/>
      <c r="E59" s="74"/>
      <c r="F59" s="74"/>
      <c r="G59" s="157"/>
      <c r="H59" s="72">
        <f t="shared" si="6"/>
        <v>0</v>
      </c>
      <c r="I59" s="74"/>
      <c r="J59" s="74"/>
      <c r="K59" s="74"/>
      <c r="L59" s="158"/>
    </row>
    <row r="60" spans="1:12" ht="24.75" customHeight="1" x14ac:dyDescent="0.25">
      <c r="A60" s="44">
        <v>1142</v>
      </c>
      <c r="B60" s="71" t="s">
        <v>70</v>
      </c>
      <c r="C60" s="72">
        <f t="shared" si="5"/>
        <v>0</v>
      </c>
      <c r="D60" s="74"/>
      <c r="E60" s="74"/>
      <c r="F60" s="74"/>
      <c r="G60" s="157"/>
      <c r="H60" s="72">
        <f t="shared" si="6"/>
        <v>0</v>
      </c>
      <c r="I60" s="74"/>
      <c r="J60" s="74"/>
      <c r="K60" s="74"/>
      <c r="L60" s="158"/>
    </row>
    <row r="61" spans="1:12" ht="24" x14ac:dyDescent="0.25">
      <c r="A61" s="44">
        <v>1145</v>
      </c>
      <c r="B61" s="71" t="s">
        <v>71</v>
      </c>
      <c r="C61" s="72">
        <f t="shared" si="5"/>
        <v>0</v>
      </c>
      <c r="D61" s="74"/>
      <c r="E61" s="74"/>
      <c r="F61" s="74"/>
      <c r="G61" s="157"/>
      <c r="H61" s="72">
        <f t="shared" si="6"/>
        <v>0</v>
      </c>
      <c r="I61" s="74"/>
      <c r="J61" s="74"/>
      <c r="K61" s="74"/>
      <c r="L61" s="158"/>
    </row>
    <row r="62" spans="1:12" ht="27.75" customHeight="1" x14ac:dyDescent="0.25">
      <c r="A62" s="44">
        <v>1146</v>
      </c>
      <c r="B62" s="71" t="s">
        <v>72</v>
      </c>
      <c r="C62" s="72">
        <f t="shared" si="5"/>
        <v>0</v>
      </c>
      <c r="D62" s="74"/>
      <c r="E62" s="74"/>
      <c r="F62" s="74"/>
      <c r="G62" s="157"/>
      <c r="H62" s="72">
        <f t="shared" si="6"/>
        <v>0</v>
      </c>
      <c r="I62" s="74"/>
      <c r="J62" s="74"/>
      <c r="K62" s="74"/>
      <c r="L62" s="158"/>
    </row>
    <row r="63" spans="1:12" x14ac:dyDescent="0.25">
      <c r="A63" s="44">
        <v>1147</v>
      </c>
      <c r="B63" s="71" t="s">
        <v>73</v>
      </c>
      <c r="C63" s="72">
        <f t="shared" si="5"/>
        <v>23617</v>
      </c>
      <c r="D63" s="74">
        <v>23617</v>
      </c>
      <c r="E63" s="74"/>
      <c r="F63" s="74"/>
      <c r="G63" s="157"/>
      <c r="H63" s="72">
        <f t="shared" si="6"/>
        <v>15048</v>
      </c>
      <c r="I63" s="74">
        <v>15048</v>
      </c>
      <c r="J63" s="74"/>
      <c r="K63" s="74"/>
      <c r="L63" s="158"/>
    </row>
    <row r="64" spans="1:12" x14ac:dyDescent="0.25">
      <c r="A64" s="44">
        <v>1148</v>
      </c>
      <c r="B64" s="71" t="s">
        <v>74</v>
      </c>
      <c r="C64" s="72">
        <f t="shared" si="5"/>
        <v>0</v>
      </c>
      <c r="D64" s="74"/>
      <c r="E64" s="74"/>
      <c r="F64" s="74"/>
      <c r="G64" s="157"/>
      <c r="H64" s="72">
        <f t="shared" si="6"/>
        <v>0</v>
      </c>
      <c r="I64" s="74"/>
      <c r="J64" s="74"/>
      <c r="K64" s="74"/>
      <c r="L64" s="158"/>
    </row>
    <row r="65" spans="1:12" ht="24" customHeight="1" x14ac:dyDescent="0.25">
      <c r="A65" s="44">
        <v>1149</v>
      </c>
      <c r="B65" s="71" t="s">
        <v>75</v>
      </c>
      <c r="C65" s="72">
        <f t="shared" si="5"/>
        <v>0</v>
      </c>
      <c r="D65" s="74"/>
      <c r="E65" s="74"/>
      <c r="F65" s="74"/>
      <c r="G65" s="157"/>
      <c r="H65" s="72">
        <f t="shared" si="6"/>
        <v>0</v>
      </c>
      <c r="I65" s="74"/>
      <c r="J65" s="74"/>
      <c r="K65" s="74"/>
      <c r="L65" s="158"/>
    </row>
    <row r="66" spans="1:12" ht="36" x14ac:dyDescent="0.25">
      <c r="A66" s="150">
        <v>1150</v>
      </c>
      <c r="B66" s="112" t="s">
        <v>76</v>
      </c>
      <c r="C66" s="117">
        <f t="shared" si="5"/>
        <v>122295</v>
      </c>
      <c r="D66" s="163">
        <v>122295</v>
      </c>
      <c r="E66" s="163"/>
      <c r="F66" s="163"/>
      <c r="G66" s="164"/>
      <c r="H66" s="117">
        <f t="shared" si="6"/>
        <v>101820</v>
      </c>
      <c r="I66" s="163">
        <v>101820</v>
      </c>
      <c r="J66" s="163"/>
      <c r="K66" s="163"/>
      <c r="L66" s="165"/>
    </row>
    <row r="67" spans="1:12" ht="24" x14ac:dyDescent="0.25">
      <c r="A67" s="56">
        <v>1200</v>
      </c>
      <c r="B67" s="147" t="s">
        <v>77</v>
      </c>
      <c r="C67" s="57">
        <f t="shared" si="5"/>
        <v>35151</v>
      </c>
      <c r="D67" s="63">
        <f>SUM(D68:D69)</f>
        <v>35151</v>
      </c>
      <c r="E67" s="63">
        <f>SUM(E68:E69)</f>
        <v>0</v>
      </c>
      <c r="F67" s="63">
        <f>SUM(F68:F69)</f>
        <v>0</v>
      </c>
      <c r="G67" s="166">
        <f>SUM(G68:G69)</f>
        <v>0</v>
      </c>
      <c r="H67" s="57">
        <f t="shared" si="6"/>
        <v>27646</v>
      </c>
      <c r="I67" s="63">
        <f>SUM(I68:I69)</f>
        <v>27646</v>
      </c>
      <c r="J67" s="63">
        <f>SUM(J68:J69)</f>
        <v>0</v>
      </c>
      <c r="K67" s="63">
        <f>SUM(K68:K69)</f>
        <v>0</v>
      </c>
      <c r="L67" s="167">
        <f>SUM(L68:L69)</f>
        <v>0</v>
      </c>
    </row>
    <row r="68" spans="1:12" ht="24" x14ac:dyDescent="0.25">
      <c r="A68" s="168">
        <v>1210</v>
      </c>
      <c r="B68" s="65" t="s">
        <v>78</v>
      </c>
      <c r="C68" s="66">
        <f t="shared" si="5"/>
        <v>35151</v>
      </c>
      <c r="D68" s="68">
        <v>35151</v>
      </c>
      <c r="E68" s="68"/>
      <c r="F68" s="68"/>
      <c r="G68" s="154"/>
      <c r="H68" s="66">
        <f t="shared" si="6"/>
        <v>27646</v>
      </c>
      <c r="I68" s="68">
        <v>27646</v>
      </c>
      <c r="J68" s="68"/>
      <c r="K68" s="68"/>
      <c r="L68" s="155"/>
    </row>
    <row r="69" spans="1:12" ht="24" x14ac:dyDescent="0.25">
      <c r="A69" s="159">
        <v>1220</v>
      </c>
      <c r="B69" s="71" t="s">
        <v>79</v>
      </c>
      <c r="C69" s="72">
        <f t="shared" si="5"/>
        <v>0</v>
      </c>
      <c r="D69" s="160">
        <f>SUM(D70:D74)</f>
        <v>0</v>
      </c>
      <c r="E69" s="160">
        <f>SUM(E70:E74)</f>
        <v>0</v>
      </c>
      <c r="F69" s="160">
        <f>SUM(F70:F74)</f>
        <v>0</v>
      </c>
      <c r="G69" s="161">
        <f>SUM(G70:G74)</f>
        <v>0</v>
      </c>
      <c r="H69" s="72">
        <f t="shared" si="6"/>
        <v>0</v>
      </c>
      <c r="I69" s="160">
        <f>SUM(I70:I74)</f>
        <v>0</v>
      </c>
      <c r="J69" s="160">
        <f>SUM(J70:J74)</f>
        <v>0</v>
      </c>
      <c r="K69" s="160">
        <f>SUM(K70:K74)</f>
        <v>0</v>
      </c>
      <c r="L69" s="162">
        <f>SUM(L70:L74)</f>
        <v>0</v>
      </c>
    </row>
    <row r="70" spans="1:12" ht="48" x14ac:dyDescent="0.25">
      <c r="A70" s="44">
        <v>1221</v>
      </c>
      <c r="B70" s="71" t="s">
        <v>80</v>
      </c>
      <c r="C70" s="72">
        <f t="shared" si="5"/>
        <v>0</v>
      </c>
      <c r="D70" s="74"/>
      <c r="E70" s="74"/>
      <c r="F70" s="74"/>
      <c r="G70" s="157"/>
      <c r="H70" s="72">
        <f t="shared" si="6"/>
        <v>0</v>
      </c>
      <c r="I70" s="74"/>
      <c r="J70" s="74"/>
      <c r="K70" s="74"/>
      <c r="L70" s="158"/>
    </row>
    <row r="71" spans="1:12" x14ac:dyDescent="0.25">
      <c r="A71" s="44">
        <v>1223</v>
      </c>
      <c r="B71" s="71" t="s">
        <v>81</v>
      </c>
      <c r="C71" s="72">
        <f t="shared" si="5"/>
        <v>0</v>
      </c>
      <c r="D71" s="74"/>
      <c r="E71" s="74"/>
      <c r="F71" s="74"/>
      <c r="G71" s="157"/>
      <c r="H71" s="72">
        <f t="shared" si="6"/>
        <v>0</v>
      </c>
      <c r="I71" s="74"/>
      <c r="J71" s="74"/>
      <c r="K71" s="74"/>
      <c r="L71" s="158"/>
    </row>
    <row r="72" spans="1:12" x14ac:dyDescent="0.25">
      <c r="A72" s="44">
        <v>1225</v>
      </c>
      <c r="B72" s="71" t="s">
        <v>82</v>
      </c>
      <c r="C72" s="72">
        <f t="shared" si="5"/>
        <v>0</v>
      </c>
      <c r="D72" s="74"/>
      <c r="E72" s="74"/>
      <c r="F72" s="74"/>
      <c r="G72" s="157"/>
      <c r="H72" s="72">
        <f t="shared" si="6"/>
        <v>0</v>
      </c>
      <c r="I72" s="74"/>
      <c r="J72" s="74"/>
      <c r="K72" s="74"/>
      <c r="L72" s="158"/>
    </row>
    <row r="73" spans="1:12" ht="36" x14ac:dyDescent="0.25">
      <c r="A73" s="44">
        <v>1227</v>
      </c>
      <c r="B73" s="71" t="s">
        <v>83</v>
      </c>
      <c r="C73" s="72">
        <f t="shared" si="5"/>
        <v>0</v>
      </c>
      <c r="D73" s="74"/>
      <c r="E73" s="74"/>
      <c r="F73" s="74"/>
      <c r="G73" s="157"/>
      <c r="H73" s="72">
        <f t="shared" si="6"/>
        <v>0</v>
      </c>
      <c r="I73" s="74"/>
      <c r="J73" s="74"/>
      <c r="K73" s="74"/>
      <c r="L73" s="158"/>
    </row>
    <row r="74" spans="1:12" ht="48" x14ac:dyDescent="0.25">
      <c r="A74" s="44">
        <v>1228</v>
      </c>
      <c r="B74" s="71" t="s">
        <v>84</v>
      </c>
      <c r="C74" s="72">
        <f t="shared" si="5"/>
        <v>0</v>
      </c>
      <c r="D74" s="74"/>
      <c r="E74" s="74"/>
      <c r="F74" s="74"/>
      <c r="G74" s="157"/>
      <c r="H74" s="72">
        <f t="shared" si="6"/>
        <v>0</v>
      </c>
      <c r="I74" s="74"/>
      <c r="J74" s="74"/>
      <c r="K74" s="74"/>
      <c r="L74" s="158"/>
    </row>
    <row r="75" spans="1:12" x14ac:dyDescent="0.25">
      <c r="A75" s="142">
        <v>2000</v>
      </c>
      <c r="B75" s="142" t="s">
        <v>85</v>
      </c>
      <c r="C75" s="143">
        <f t="shared" si="5"/>
        <v>13604</v>
      </c>
      <c r="D75" s="144">
        <f>SUM(D76,D83,D130,D164,D165,D172)</f>
        <v>13604</v>
      </c>
      <c r="E75" s="144">
        <f>SUM(E76,E83,E130,E164,E165,E172)</f>
        <v>0</v>
      </c>
      <c r="F75" s="144">
        <f>SUM(F76,F83,F130,F164,F165,F172)</f>
        <v>0</v>
      </c>
      <c r="G75" s="145">
        <f>SUM(G76,G83,G130,G164,G165,G172)</f>
        <v>0</v>
      </c>
      <c r="H75" s="143">
        <f t="shared" si="6"/>
        <v>13806</v>
      </c>
      <c r="I75" s="144">
        <f>SUM(I76,I83,I130,I164,I165,I172)</f>
        <v>13806</v>
      </c>
      <c r="J75" s="144">
        <f>SUM(J76,J83,J130,J164,J165,J172)</f>
        <v>0</v>
      </c>
      <c r="K75" s="144">
        <f>SUM(K76,K83,K130,K164,K165,K172)</f>
        <v>0</v>
      </c>
      <c r="L75" s="146">
        <f>SUM(L76,L83,L130,L164,L165,L172)</f>
        <v>0</v>
      </c>
    </row>
    <row r="76" spans="1:12" ht="24" x14ac:dyDescent="0.25">
      <c r="A76" s="56">
        <v>2100</v>
      </c>
      <c r="B76" s="147" t="s">
        <v>86</v>
      </c>
      <c r="C76" s="57">
        <f t="shared" si="5"/>
        <v>0</v>
      </c>
      <c r="D76" s="63">
        <f>SUM(D77,D80)</f>
        <v>0</v>
      </c>
      <c r="E76" s="63">
        <f>SUM(E77,E80)</f>
        <v>0</v>
      </c>
      <c r="F76" s="63">
        <f>SUM(F77,F80)</f>
        <v>0</v>
      </c>
      <c r="G76" s="166">
        <f>SUM(G77,G80)</f>
        <v>0</v>
      </c>
      <c r="H76" s="57">
        <f t="shared" si="6"/>
        <v>0</v>
      </c>
      <c r="I76" s="63">
        <f>SUM(I77,I80)</f>
        <v>0</v>
      </c>
      <c r="J76" s="63">
        <f>SUM(J77,J80)</f>
        <v>0</v>
      </c>
      <c r="K76" s="63">
        <f>SUM(K77,K80)</f>
        <v>0</v>
      </c>
      <c r="L76" s="167">
        <f>SUM(L77,L80)</f>
        <v>0</v>
      </c>
    </row>
    <row r="77" spans="1:12" ht="24" x14ac:dyDescent="0.25">
      <c r="A77" s="168">
        <v>2110</v>
      </c>
      <c r="B77" s="65" t="s">
        <v>87</v>
      </c>
      <c r="C77" s="66">
        <f t="shared" si="5"/>
        <v>0</v>
      </c>
      <c r="D77" s="169">
        <f>SUM(D78:D79)</f>
        <v>0</v>
      </c>
      <c r="E77" s="169">
        <f>SUM(E78:E79)</f>
        <v>0</v>
      </c>
      <c r="F77" s="169">
        <f>SUM(F78:F79)</f>
        <v>0</v>
      </c>
      <c r="G77" s="170">
        <f>SUM(G78:G79)</f>
        <v>0</v>
      </c>
      <c r="H77" s="66">
        <f t="shared" si="6"/>
        <v>0</v>
      </c>
      <c r="I77" s="169">
        <f>SUM(I78:I79)</f>
        <v>0</v>
      </c>
      <c r="J77" s="169">
        <f>SUM(J78:J79)</f>
        <v>0</v>
      </c>
      <c r="K77" s="169">
        <f>SUM(K78:K79)</f>
        <v>0</v>
      </c>
      <c r="L77" s="171">
        <f>SUM(L78:L79)</f>
        <v>0</v>
      </c>
    </row>
    <row r="78" spans="1:12" x14ac:dyDescent="0.25">
      <c r="A78" s="44">
        <v>2111</v>
      </c>
      <c r="B78" s="71" t="s">
        <v>88</v>
      </c>
      <c r="C78" s="72">
        <f t="shared" si="5"/>
        <v>0</v>
      </c>
      <c r="D78" s="74"/>
      <c r="E78" s="74"/>
      <c r="F78" s="74"/>
      <c r="G78" s="157"/>
      <c r="H78" s="72">
        <f t="shared" si="6"/>
        <v>0</v>
      </c>
      <c r="I78" s="74"/>
      <c r="J78" s="74"/>
      <c r="K78" s="74"/>
      <c r="L78" s="158"/>
    </row>
    <row r="79" spans="1:12" ht="24" x14ac:dyDescent="0.25">
      <c r="A79" s="44">
        <v>2112</v>
      </c>
      <c r="B79" s="71" t="s">
        <v>89</v>
      </c>
      <c r="C79" s="72">
        <f t="shared" si="5"/>
        <v>0</v>
      </c>
      <c r="D79" s="74"/>
      <c r="E79" s="74"/>
      <c r="F79" s="74"/>
      <c r="G79" s="157"/>
      <c r="H79" s="72">
        <f t="shared" si="6"/>
        <v>0</v>
      </c>
      <c r="I79" s="74"/>
      <c r="J79" s="74"/>
      <c r="K79" s="74"/>
      <c r="L79" s="158"/>
    </row>
    <row r="80" spans="1:12" ht="24" x14ac:dyDescent="0.25">
      <c r="A80" s="159">
        <v>2120</v>
      </c>
      <c r="B80" s="71" t="s">
        <v>90</v>
      </c>
      <c r="C80" s="72">
        <f t="shared" si="5"/>
        <v>0</v>
      </c>
      <c r="D80" s="160">
        <f>SUM(D81:D82)</f>
        <v>0</v>
      </c>
      <c r="E80" s="160">
        <f>SUM(E81:E82)</f>
        <v>0</v>
      </c>
      <c r="F80" s="160">
        <f>SUM(F81:F82)</f>
        <v>0</v>
      </c>
      <c r="G80" s="161">
        <f>SUM(G81:G82)</f>
        <v>0</v>
      </c>
      <c r="H80" s="72">
        <f t="shared" si="6"/>
        <v>0</v>
      </c>
      <c r="I80" s="160">
        <f>SUM(I81:I82)</f>
        <v>0</v>
      </c>
      <c r="J80" s="160">
        <f>SUM(J81:J82)</f>
        <v>0</v>
      </c>
      <c r="K80" s="160">
        <f>SUM(K81:K82)</f>
        <v>0</v>
      </c>
      <c r="L80" s="162">
        <f>SUM(L81:L82)</f>
        <v>0</v>
      </c>
    </row>
    <row r="81" spans="1:12" x14ac:dyDescent="0.25">
      <c r="A81" s="44">
        <v>2121</v>
      </c>
      <c r="B81" s="71" t="s">
        <v>88</v>
      </c>
      <c r="C81" s="72">
        <f t="shared" si="5"/>
        <v>0</v>
      </c>
      <c r="D81" s="74"/>
      <c r="E81" s="74"/>
      <c r="F81" s="74"/>
      <c r="G81" s="157"/>
      <c r="H81" s="72">
        <f t="shared" si="6"/>
        <v>0</v>
      </c>
      <c r="I81" s="74"/>
      <c r="J81" s="74"/>
      <c r="K81" s="74"/>
      <c r="L81" s="158"/>
    </row>
    <row r="82" spans="1:12" ht="24" x14ac:dyDescent="0.25">
      <c r="A82" s="44">
        <v>2122</v>
      </c>
      <c r="B82" s="71" t="s">
        <v>89</v>
      </c>
      <c r="C82" s="72">
        <f t="shared" si="5"/>
        <v>0</v>
      </c>
      <c r="D82" s="74"/>
      <c r="E82" s="74"/>
      <c r="F82" s="74"/>
      <c r="G82" s="157"/>
      <c r="H82" s="72">
        <f t="shared" si="6"/>
        <v>0</v>
      </c>
      <c r="I82" s="74"/>
      <c r="J82" s="74"/>
      <c r="K82" s="74"/>
      <c r="L82" s="158"/>
    </row>
    <row r="83" spans="1:12" x14ac:dyDescent="0.25">
      <c r="A83" s="56">
        <v>2200</v>
      </c>
      <c r="B83" s="147" t="s">
        <v>91</v>
      </c>
      <c r="C83" s="57">
        <f t="shared" si="5"/>
        <v>13604</v>
      </c>
      <c r="D83" s="63">
        <f>SUM(D84,D89,D95,D103,D112,D116,D122,D128)</f>
        <v>13604</v>
      </c>
      <c r="E83" s="63">
        <f>SUM(E84,E89,E95,E103,E112,E116,E122,E128)</f>
        <v>0</v>
      </c>
      <c r="F83" s="63">
        <f>SUM(F84,F89,F95,F103,F112,F116,F122,F128)</f>
        <v>0</v>
      </c>
      <c r="G83" s="166">
        <f>SUM(G84,G89,G95,G103,G112,G116,G122,G128)</f>
        <v>0</v>
      </c>
      <c r="H83" s="57">
        <f t="shared" si="6"/>
        <v>13604</v>
      </c>
      <c r="I83" s="63">
        <f>SUM(I84,I89,I95,I103,I112,I116,I122,I128)</f>
        <v>13604</v>
      </c>
      <c r="J83" s="63">
        <f>SUM(J84,J89,J95,J103,J112,J116,J122,J128)</f>
        <v>0</v>
      </c>
      <c r="K83" s="63">
        <f>SUM(K84,K89,K95,K103,K112,K116,K122,K128)</f>
        <v>0</v>
      </c>
      <c r="L83" s="172">
        <f>SUM(L84,L89,L95,L103,L112,L116,L122,L128)</f>
        <v>0</v>
      </c>
    </row>
    <row r="84" spans="1:12" ht="24" x14ac:dyDescent="0.25">
      <c r="A84" s="150">
        <v>2210</v>
      </c>
      <c r="B84" s="112" t="s">
        <v>92</v>
      </c>
      <c r="C84" s="117">
        <f t="shared" si="5"/>
        <v>0</v>
      </c>
      <c r="D84" s="151">
        <f>SUM(D85:D88)</f>
        <v>0</v>
      </c>
      <c r="E84" s="151">
        <f>SUM(E85:E88)</f>
        <v>0</v>
      </c>
      <c r="F84" s="151">
        <f>SUM(F85:F88)</f>
        <v>0</v>
      </c>
      <c r="G84" s="151">
        <f>SUM(G85:G88)</f>
        <v>0</v>
      </c>
      <c r="H84" s="117">
        <f t="shared" si="6"/>
        <v>0</v>
      </c>
      <c r="I84" s="151">
        <f>SUM(I85:I88)</f>
        <v>0</v>
      </c>
      <c r="J84" s="151">
        <f>SUM(J85:J88)</f>
        <v>0</v>
      </c>
      <c r="K84" s="151">
        <f>SUM(K85:K88)</f>
        <v>0</v>
      </c>
      <c r="L84" s="153">
        <f>SUM(L85:L88)</f>
        <v>0</v>
      </c>
    </row>
    <row r="85" spans="1:12" ht="24" x14ac:dyDescent="0.25">
      <c r="A85" s="38">
        <v>2211</v>
      </c>
      <c r="B85" s="65" t="s">
        <v>93</v>
      </c>
      <c r="C85" s="66">
        <f t="shared" si="5"/>
        <v>0</v>
      </c>
      <c r="D85" s="68"/>
      <c r="E85" s="68"/>
      <c r="F85" s="68"/>
      <c r="G85" s="154"/>
      <c r="H85" s="66">
        <f t="shared" si="6"/>
        <v>0</v>
      </c>
      <c r="I85" s="68"/>
      <c r="J85" s="68"/>
      <c r="K85" s="68"/>
      <c r="L85" s="155"/>
    </row>
    <row r="86" spans="1:12" ht="36" x14ac:dyDescent="0.25">
      <c r="A86" s="44">
        <v>2212</v>
      </c>
      <c r="B86" s="71" t="s">
        <v>94</v>
      </c>
      <c r="C86" s="72">
        <f t="shared" si="5"/>
        <v>0</v>
      </c>
      <c r="D86" s="74"/>
      <c r="E86" s="74"/>
      <c r="F86" s="74"/>
      <c r="G86" s="157"/>
      <c r="H86" s="72">
        <f t="shared" si="6"/>
        <v>0</v>
      </c>
      <c r="I86" s="74"/>
      <c r="J86" s="74"/>
      <c r="K86" s="74"/>
      <c r="L86" s="158"/>
    </row>
    <row r="87" spans="1:12" ht="24" x14ac:dyDescent="0.25">
      <c r="A87" s="44">
        <v>2214</v>
      </c>
      <c r="B87" s="71" t="s">
        <v>95</v>
      </c>
      <c r="C87" s="72">
        <f t="shared" si="5"/>
        <v>0</v>
      </c>
      <c r="D87" s="74"/>
      <c r="E87" s="74"/>
      <c r="F87" s="74"/>
      <c r="G87" s="157"/>
      <c r="H87" s="72">
        <f t="shared" si="6"/>
        <v>0</v>
      </c>
      <c r="I87" s="74"/>
      <c r="J87" s="74"/>
      <c r="K87" s="74"/>
      <c r="L87" s="158"/>
    </row>
    <row r="88" spans="1:12" x14ac:dyDescent="0.25">
      <c r="A88" s="44">
        <v>2219</v>
      </c>
      <c r="B88" s="71" t="s">
        <v>96</v>
      </c>
      <c r="C88" s="72">
        <f t="shared" si="5"/>
        <v>0</v>
      </c>
      <c r="D88" s="74"/>
      <c r="E88" s="74"/>
      <c r="F88" s="74"/>
      <c r="G88" s="157"/>
      <c r="H88" s="72">
        <f t="shared" si="6"/>
        <v>0</v>
      </c>
      <c r="I88" s="74"/>
      <c r="J88" s="74"/>
      <c r="K88" s="74"/>
      <c r="L88" s="158"/>
    </row>
    <row r="89" spans="1:12" ht="24" x14ac:dyDescent="0.25">
      <c r="A89" s="159">
        <v>2220</v>
      </c>
      <c r="B89" s="71" t="s">
        <v>97</v>
      </c>
      <c r="C89" s="72">
        <f t="shared" si="5"/>
        <v>0</v>
      </c>
      <c r="D89" s="160">
        <f>SUM(D90:D94)</f>
        <v>0</v>
      </c>
      <c r="E89" s="160">
        <f>SUM(E90:E94)</f>
        <v>0</v>
      </c>
      <c r="F89" s="160">
        <f>SUM(F90:F94)</f>
        <v>0</v>
      </c>
      <c r="G89" s="161">
        <f>SUM(G90:G94)</f>
        <v>0</v>
      </c>
      <c r="H89" s="72">
        <f t="shared" si="6"/>
        <v>0</v>
      </c>
      <c r="I89" s="160">
        <f>SUM(I90:I94)</f>
        <v>0</v>
      </c>
      <c r="J89" s="160">
        <f>SUM(J90:J94)</f>
        <v>0</v>
      </c>
      <c r="K89" s="160">
        <f>SUM(K90:K94)</f>
        <v>0</v>
      </c>
      <c r="L89" s="162">
        <f>SUM(L90:L94)</f>
        <v>0</v>
      </c>
    </row>
    <row r="90" spans="1:12" ht="24" x14ac:dyDescent="0.25">
      <c r="A90" s="44">
        <v>2221</v>
      </c>
      <c r="B90" s="71" t="s">
        <v>98</v>
      </c>
      <c r="C90" s="72">
        <f t="shared" si="5"/>
        <v>0</v>
      </c>
      <c r="D90" s="74"/>
      <c r="E90" s="74"/>
      <c r="F90" s="74"/>
      <c r="G90" s="157"/>
      <c r="H90" s="72">
        <f t="shared" si="6"/>
        <v>0</v>
      </c>
      <c r="I90" s="74"/>
      <c r="J90" s="74"/>
      <c r="K90" s="74"/>
      <c r="L90" s="158"/>
    </row>
    <row r="91" spans="1:12" x14ac:dyDescent="0.25">
      <c r="A91" s="44">
        <v>2222</v>
      </c>
      <c r="B91" s="71" t="s">
        <v>99</v>
      </c>
      <c r="C91" s="72">
        <f t="shared" si="5"/>
        <v>0</v>
      </c>
      <c r="D91" s="74"/>
      <c r="E91" s="74"/>
      <c r="F91" s="74"/>
      <c r="G91" s="157"/>
      <c r="H91" s="72">
        <f t="shared" si="6"/>
        <v>0</v>
      </c>
      <c r="I91" s="74"/>
      <c r="J91" s="74"/>
      <c r="K91" s="74"/>
      <c r="L91" s="158"/>
    </row>
    <row r="92" spans="1:12" x14ac:dyDescent="0.25">
      <c r="A92" s="44">
        <v>2223</v>
      </c>
      <c r="B92" s="71" t="s">
        <v>100</v>
      </c>
      <c r="C92" s="72">
        <f t="shared" si="5"/>
        <v>0</v>
      </c>
      <c r="D92" s="74"/>
      <c r="E92" s="74"/>
      <c r="F92" s="74"/>
      <c r="G92" s="157"/>
      <c r="H92" s="72">
        <f t="shared" si="6"/>
        <v>0</v>
      </c>
      <c r="I92" s="74"/>
      <c r="J92" s="74"/>
      <c r="K92" s="74"/>
      <c r="L92" s="158"/>
    </row>
    <row r="93" spans="1:12" ht="48" x14ac:dyDescent="0.25">
      <c r="A93" s="44">
        <v>2224</v>
      </c>
      <c r="B93" s="71" t="s">
        <v>101</v>
      </c>
      <c r="C93" s="72">
        <f t="shared" si="5"/>
        <v>0</v>
      </c>
      <c r="D93" s="74"/>
      <c r="E93" s="74"/>
      <c r="F93" s="74"/>
      <c r="G93" s="157"/>
      <c r="H93" s="72">
        <f t="shared" si="6"/>
        <v>0</v>
      </c>
      <c r="I93" s="74"/>
      <c r="J93" s="74"/>
      <c r="K93" s="74"/>
      <c r="L93" s="158"/>
    </row>
    <row r="94" spans="1:12" ht="24" x14ac:dyDescent="0.25">
      <c r="A94" s="44">
        <v>2229</v>
      </c>
      <c r="B94" s="71" t="s">
        <v>102</v>
      </c>
      <c r="C94" s="72">
        <f t="shared" si="5"/>
        <v>0</v>
      </c>
      <c r="D94" s="74"/>
      <c r="E94" s="74"/>
      <c r="F94" s="74"/>
      <c r="G94" s="157"/>
      <c r="H94" s="72">
        <f t="shared" si="6"/>
        <v>0</v>
      </c>
      <c r="I94" s="74"/>
      <c r="J94" s="74"/>
      <c r="K94" s="74"/>
      <c r="L94" s="158"/>
    </row>
    <row r="95" spans="1:12" ht="36" x14ac:dyDescent="0.25">
      <c r="A95" s="159">
        <v>2230</v>
      </c>
      <c r="B95" s="71" t="s">
        <v>103</v>
      </c>
      <c r="C95" s="72">
        <f t="shared" si="5"/>
        <v>0</v>
      </c>
      <c r="D95" s="160">
        <f>SUM(D96:D102)</f>
        <v>0</v>
      </c>
      <c r="E95" s="160">
        <f>SUM(E96:E102)</f>
        <v>0</v>
      </c>
      <c r="F95" s="160">
        <f>SUM(F96:F102)</f>
        <v>0</v>
      </c>
      <c r="G95" s="161">
        <f>SUM(G96:G102)</f>
        <v>0</v>
      </c>
      <c r="H95" s="72">
        <f t="shared" si="6"/>
        <v>0</v>
      </c>
      <c r="I95" s="160">
        <f>SUM(I96:I102)</f>
        <v>0</v>
      </c>
      <c r="J95" s="160">
        <f>SUM(J96:J102)</f>
        <v>0</v>
      </c>
      <c r="K95" s="160">
        <f>SUM(K96:K102)</f>
        <v>0</v>
      </c>
      <c r="L95" s="162">
        <f>SUM(L96:L102)</f>
        <v>0</v>
      </c>
    </row>
    <row r="96" spans="1:12" ht="24" x14ac:dyDescent="0.25">
      <c r="A96" s="44">
        <v>2231</v>
      </c>
      <c r="B96" s="71" t="s">
        <v>104</v>
      </c>
      <c r="C96" s="72">
        <f t="shared" si="5"/>
        <v>0</v>
      </c>
      <c r="D96" s="74"/>
      <c r="E96" s="74"/>
      <c r="F96" s="74"/>
      <c r="G96" s="157"/>
      <c r="H96" s="72">
        <f t="shared" si="6"/>
        <v>0</v>
      </c>
      <c r="I96" s="74"/>
      <c r="J96" s="74"/>
      <c r="K96" s="74"/>
      <c r="L96" s="158"/>
    </row>
    <row r="97" spans="1:12" ht="24.75" customHeight="1" x14ac:dyDescent="0.25">
      <c r="A97" s="44">
        <v>2232</v>
      </c>
      <c r="B97" s="71" t="s">
        <v>105</v>
      </c>
      <c r="C97" s="72">
        <f t="shared" si="5"/>
        <v>0</v>
      </c>
      <c r="D97" s="74"/>
      <c r="E97" s="74"/>
      <c r="F97" s="74"/>
      <c r="G97" s="157"/>
      <c r="H97" s="72">
        <f t="shared" si="6"/>
        <v>0</v>
      </c>
      <c r="I97" s="74"/>
      <c r="J97" s="74"/>
      <c r="K97" s="74"/>
      <c r="L97" s="158"/>
    </row>
    <row r="98" spans="1:12" ht="24" x14ac:dyDescent="0.25">
      <c r="A98" s="38">
        <v>2233</v>
      </c>
      <c r="B98" s="65" t="s">
        <v>106</v>
      </c>
      <c r="C98" s="66">
        <f t="shared" si="5"/>
        <v>0</v>
      </c>
      <c r="D98" s="68"/>
      <c r="E98" s="68"/>
      <c r="F98" s="68"/>
      <c r="G98" s="154"/>
      <c r="H98" s="66">
        <f t="shared" si="6"/>
        <v>0</v>
      </c>
      <c r="I98" s="68"/>
      <c r="J98" s="68"/>
      <c r="K98" s="68"/>
      <c r="L98" s="155"/>
    </row>
    <row r="99" spans="1:12" ht="36" x14ac:dyDescent="0.25">
      <c r="A99" s="44">
        <v>2234</v>
      </c>
      <c r="B99" s="71" t="s">
        <v>107</v>
      </c>
      <c r="C99" s="72">
        <f t="shared" si="5"/>
        <v>0</v>
      </c>
      <c r="D99" s="74"/>
      <c r="E99" s="74"/>
      <c r="F99" s="74"/>
      <c r="G99" s="157"/>
      <c r="H99" s="72">
        <f t="shared" si="6"/>
        <v>0</v>
      </c>
      <c r="I99" s="74"/>
      <c r="J99" s="74"/>
      <c r="K99" s="74"/>
      <c r="L99" s="158"/>
    </row>
    <row r="100" spans="1:12" ht="24" x14ac:dyDescent="0.25">
      <c r="A100" s="44">
        <v>2235</v>
      </c>
      <c r="B100" s="71" t="s">
        <v>108</v>
      </c>
      <c r="C100" s="72">
        <f t="shared" si="5"/>
        <v>0</v>
      </c>
      <c r="D100" s="74"/>
      <c r="E100" s="74"/>
      <c r="F100" s="74"/>
      <c r="G100" s="157"/>
      <c r="H100" s="72">
        <f t="shared" si="6"/>
        <v>0</v>
      </c>
      <c r="I100" s="74"/>
      <c r="J100" s="74"/>
      <c r="K100" s="74"/>
      <c r="L100" s="158"/>
    </row>
    <row r="101" spans="1:12" x14ac:dyDescent="0.25">
      <c r="A101" s="44">
        <v>2236</v>
      </c>
      <c r="B101" s="71" t="s">
        <v>109</v>
      </c>
      <c r="C101" s="72">
        <f t="shared" si="5"/>
        <v>0</v>
      </c>
      <c r="D101" s="74"/>
      <c r="E101" s="74"/>
      <c r="F101" s="74"/>
      <c r="G101" s="157"/>
      <c r="H101" s="72">
        <f t="shared" si="6"/>
        <v>0</v>
      </c>
      <c r="I101" s="74"/>
      <c r="J101" s="74"/>
      <c r="K101" s="74"/>
      <c r="L101" s="158"/>
    </row>
    <row r="102" spans="1:12" ht="24" x14ac:dyDescent="0.25">
      <c r="A102" s="44">
        <v>2239</v>
      </c>
      <c r="B102" s="71" t="s">
        <v>110</v>
      </c>
      <c r="C102" s="72">
        <f t="shared" si="5"/>
        <v>0</v>
      </c>
      <c r="D102" s="74"/>
      <c r="E102" s="74"/>
      <c r="F102" s="74"/>
      <c r="G102" s="157"/>
      <c r="H102" s="72">
        <f t="shared" si="6"/>
        <v>0</v>
      </c>
      <c r="I102" s="74"/>
      <c r="J102" s="74"/>
      <c r="K102" s="74"/>
      <c r="L102" s="158"/>
    </row>
    <row r="103" spans="1:12" ht="36" x14ac:dyDescent="0.25">
      <c r="A103" s="159">
        <v>2240</v>
      </c>
      <c r="B103" s="71" t="s">
        <v>111</v>
      </c>
      <c r="C103" s="72">
        <f t="shared" si="5"/>
        <v>0</v>
      </c>
      <c r="D103" s="160">
        <f>SUM(D104:D111)</f>
        <v>0</v>
      </c>
      <c r="E103" s="160">
        <f>SUM(E104:E111)</f>
        <v>0</v>
      </c>
      <c r="F103" s="160">
        <f>SUM(F104:F111)</f>
        <v>0</v>
      </c>
      <c r="G103" s="161">
        <f>SUM(G104:G111)</f>
        <v>0</v>
      </c>
      <c r="H103" s="72">
        <f t="shared" si="6"/>
        <v>0</v>
      </c>
      <c r="I103" s="160">
        <f>SUM(I104:I111)</f>
        <v>0</v>
      </c>
      <c r="J103" s="160">
        <f>SUM(J104:J111)</f>
        <v>0</v>
      </c>
      <c r="K103" s="160">
        <f>SUM(K104:K111)</f>
        <v>0</v>
      </c>
      <c r="L103" s="162">
        <f>SUM(L104:L111)</f>
        <v>0</v>
      </c>
    </row>
    <row r="104" spans="1:12" x14ac:dyDescent="0.25">
      <c r="A104" s="44">
        <v>2241</v>
      </c>
      <c r="B104" s="71" t="s">
        <v>112</v>
      </c>
      <c r="C104" s="72">
        <f t="shared" si="5"/>
        <v>0</v>
      </c>
      <c r="D104" s="74"/>
      <c r="E104" s="74"/>
      <c r="F104" s="74"/>
      <c r="G104" s="157"/>
      <c r="H104" s="72">
        <f t="shared" si="6"/>
        <v>0</v>
      </c>
      <c r="I104" s="74"/>
      <c r="J104" s="74"/>
      <c r="K104" s="74"/>
      <c r="L104" s="158"/>
    </row>
    <row r="105" spans="1:12" ht="24" x14ac:dyDescent="0.25">
      <c r="A105" s="44">
        <v>2242</v>
      </c>
      <c r="B105" s="71" t="s">
        <v>113</v>
      </c>
      <c r="C105" s="72">
        <f t="shared" si="5"/>
        <v>0</v>
      </c>
      <c r="D105" s="74"/>
      <c r="E105" s="74"/>
      <c r="F105" s="74"/>
      <c r="G105" s="157"/>
      <c r="H105" s="72">
        <f t="shared" si="6"/>
        <v>0</v>
      </c>
      <c r="I105" s="74"/>
      <c r="J105" s="74"/>
      <c r="K105" s="74"/>
      <c r="L105" s="158"/>
    </row>
    <row r="106" spans="1:12" ht="24" x14ac:dyDescent="0.25">
      <c r="A106" s="44">
        <v>2243</v>
      </c>
      <c r="B106" s="71" t="s">
        <v>114</v>
      </c>
      <c r="C106" s="72">
        <f t="shared" si="5"/>
        <v>0</v>
      </c>
      <c r="D106" s="74"/>
      <c r="E106" s="74"/>
      <c r="F106" s="74"/>
      <c r="G106" s="157"/>
      <c r="H106" s="72">
        <f t="shared" si="6"/>
        <v>0</v>
      </c>
      <c r="I106" s="74"/>
      <c r="J106" s="74"/>
      <c r="K106" s="74"/>
      <c r="L106" s="158"/>
    </row>
    <row r="107" spans="1:12" x14ac:dyDescent="0.25">
      <c r="A107" s="44">
        <v>2244</v>
      </c>
      <c r="B107" s="71" t="s">
        <v>115</v>
      </c>
      <c r="C107" s="72">
        <f t="shared" si="5"/>
        <v>0</v>
      </c>
      <c r="D107" s="74"/>
      <c r="E107" s="74"/>
      <c r="F107" s="74"/>
      <c r="G107" s="157"/>
      <c r="H107" s="72">
        <f t="shared" si="6"/>
        <v>0</v>
      </c>
      <c r="I107" s="74"/>
      <c r="J107" s="74"/>
      <c r="K107" s="74"/>
      <c r="L107" s="158"/>
    </row>
    <row r="108" spans="1:12" ht="24" x14ac:dyDescent="0.25">
      <c r="A108" s="44">
        <v>2246</v>
      </c>
      <c r="B108" s="71" t="s">
        <v>116</v>
      </c>
      <c r="C108" s="72">
        <f t="shared" si="5"/>
        <v>0</v>
      </c>
      <c r="D108" s="74"/>
      <c r="E108" s="74"/>
      <c r="F108" s="74"/>
      <c r="G108" s="157"/>
      <c r="H108" s="72">
        <f t="shared" si="6"/>
        <v>0</v>
      </c>
      <c r="I108" s="74"/>
      <c r="J108" s="74"/>
      <c r="K108" s="74"/>
      <c r="L108" s="158"/>
    </row>
    <row r="109" spans="1:12" x14ac:dyDescent="0.25">
      <c r="A109" s="44">
        <v>2247</v>
      </c>
      <c r="B109" s="71" t="s">
        <v>117</v>
      </c>
      <c r="C109" s="72">
        <f t="shared" si="5"/>
        <v>0</v>
      </c>
      <c r="D109" s="74"/>
      <c r="E109" s="74"/>
      <c r="F109" s="74"/>
      <c r="G109" s="157"/>
      <c r="H109" s="72">
        <f t="shared" si="6"/>
        <v>0</v>
      </c>
      <c r="I109" s="74"/>
      <c r="J109" s="74"/>
      <c r="K109" s="74"/>
      <c r="L109" s="158"/>
    </row>
    <row r="110" spans="1:12" ht="24" x14ac:dyDescent="0.25">
      <c r="A110" s="44">
        <v>2248</v>
      </c>
      <c r="B110" s="71" t="s">
        <v>118</v>
      </c>
      <c r="C110" s="72">
        <f t="shared" si="5"/>
        <v>0</v>
      </c>
      <c r="D110" s="74"/>
      <c r="E110" s="74"/>
      <c r="F110" s="74"/>
      <c r="G110" s="157"/>
      <c r="H110" s="72">
        <f t="shared" si="6"/>
        <v>0</v>
      </c>
      <c r="I110" s="74"/>
      <c r="J110" s="74"/>
      <c r="K110" s="74"/>
      <c r="L110" s="158"/>
    </row>
    <row r="111" spans="1:12" ht="24" x14ac:dyDescent="0.25">
      <c r="A111" s="44">
        <v>2249</v>
      </c>
      <c r="B111" s="71" t="s">
        <v>119</v>
      </c>
      <c r="C111" s="72">
        <f t="shared" si="5"/>
        <v>0</v>
      </c>
      <c r="D111" s="74"/>
      <c r="E111" s="74"/>
      <c r="F111" s="74"/>
      <c r="G111" s="157"/>
      <c r="H111" s="72">
        <f t="shared" si="6"/>
        <v>0</v>
      </c>
      <c r="I111" s="74"/>
      <c r="J111" s="74"/>
      <c r="K111" s="74"/>
      <c r="L111" s="158"/>
    </row>
    <row r="112" spans="1:12" x14ac:dyDescent="0.25">
      <c r="A112" s="159">
        <v>2250</v>
      </c>
      <c r="B112" s="71" t="s">
        <v>120</v>
      </c>
      <c r="C112" s="72">
        <f t="shared" si="5"/>
        <v>0</v>
      </c>
      <c r="D112" s="160">
        <f>SUM(D113:D115)</f>
        <v>0</v>
      </c>
      <c r="E112" s="160">
        <f>SUM(E113:E115)</f>
        <v>0</v>
      </c>
      <c r="F112" s="160">
        <f>SUM(F113:F115)</f>
        <v>0</v>
      </c>
      <c r="G112" s="173">
        <f>SUM(G113:G115)</f>
        <v>0</v>
      </c>
      <c r="H112" s="72">
        <f t="shared" si="6"/>
        <v>0</v>
      </c>
      <c r="I112" s="160">
        <f>SUM(I113:I115)</f>
        <v>0</v>
      </c>
      <c r="J112" s="160">
        <f>SUM(J113:J115)</f>
        <v>0</v>
      </c>
      <c r="K112" s="160">
        <f>SUM(K113:K115)</f>
        <v>0</v>
      </c>
      <c r="L112" s="162">
        <f>SUM(L113:L115)</f>
        <v>0</v>
      </c>
    </row>
    <row r="113" spans="1:12" x14ac:dyDescent="0.25">
      <c r="A113" s="44">
        <v>2251</v>
      </c>
      <c r="B113" s="71" t="s">
        <v>121</v>
      </c>
      <c r="C113" s="72">
        <f t="shared" si="5"/>
        <v>0</v>
      </c>
      <c r="D113" s="74"/>
      <c r="E113" s="74"/>
      <c r="F113" s="74"/>
      <c r="G113" s="157"/>
      <c r="H113" s="72">
        <f t="shared" si="6"/>
        <v>0</v>
      </c>
      <c r="I113" s="74"/>
      <c r="J113" s="74"/>
      <c r="K113" s="74"/>
      <c r="L113" s="158"/>
    </row>
    <row r="114" spans="1:12" ht="24" x14ac:dyDescent="0.25">
      <c r="A114" s="44">
        <v>2252</v>
      </c>
      <c r="B114" s="71" t="s">
        <v>122</v>
      </c>
      <c r="C114" s="72">
        <f>SUM(D114:G114)</f>
        <v>0</v>
      </c>
      <c r="D114" s="74"/>
      <c r="E114" s="74"/>
      <c r="F114" s="74"/>
      <c r="G114" s="157"/>
      <c r="H114" s="72">
        <f>SUM(I114:L114)</f>
        <v>0</v>
      </c>
      <c r="I114" s="74"/>
      <c r="J114" s="74"/>
      <c r="K114" s="74"/>
      <c r="L114" s="158"/>
    </row>
    <row r="115" spans="1:12" ht="24" x14ac:dyDescent="0.25">
      <c r="A115" s="44">
        <v>2259</v>
      </c>
      <c r="B115" s="71" t="s">
        <v>123</v>
      </c>
      <c r="C115" s="72">
        <f>SUM(D115:G115)</f>
        <v>0</v>
      </c>
      <c r="D115" s="74"/>
      <c r="E115" s="74"/>
      <c r="F115" s="74"/>
      <c r="G115" s="157"/>
      <c r="H115" s="72">
        <f>SUM(I115:L115)</f>
        <v>0</v>
      </c>
      <c r="I115" s="74"/>
      <c r="J115" s="74"/>
      <c r="K115" s="74"/>
      <c r="L115" s="158"/>
    </row>
    <row r="116" spans="1:12" x14ac:dyDescent="0.25">
      <c r="A116" s="159">
        <v>2260</v>
      </c>
      <c r="B116" s="71" t="s">
        <v>124</v>
      </c>
      <c r="C116" s="72">
        <f t="shared" ref="C116:C187" si="7">SUM(D116:G116)</f>
        <v>4034</v>
      </c>
      <c r="D116" s="160">
        <f>SUM(D117:D121)</f>
        <v>4034</v>
      </c>
      <c r="E116" s="160">
        <f>SUM(E117:E121)</f>
        <v>0</v>
      </c>
      <c r="F116" s="160">
        <f>SUM(F117:F121)</f>
        <v>0</v>
      </c>
      <c r="G116" s="161">
        <f>SUM(G117:G121)</f>
        <v>0</v>
      </c>
      <c r="H116" s="72">
        <f t="shared" ref="H116:H188" si="8">SUM(I116:L116)</f>
        <v>4034</v>
      </c>
      <c r="I116" s="160">
        <f>SUM(I117:I121)</f>
        <v>4034</v>
      </c>
      <c r="J116" s="160">
        <f>SUM(J117:J121)</f>
        <v>0</v>
      </c>
      <c r="K116" s="160">
        <f>SUM(K117:K121)</f>
        <v>0</v>
      </c>
      <c r="L116" s="162">
        <f>SUM(L117:L121)</f>
        <v>0</v>
      </c>
    </row>
    <row r="117" spans="1:12" x14ac:dyDescent="0.25">
      <c r="A117" s="44">
        <v>2261</v>
      </c>
      <c r="B117" s="71" t="s">
        <v>125</v>
      </c>
      <c r="C117" s="72">
        <f t="shared" si="7"/>
        <v>0</v>
      </c>
      <c r="D117" s="74"/>
      <c r="E117" s="74"/>
      <c r="F117" s="74"/>
      <c r="G117" s="157"/>
      <c r="H117" s="72">
        <f t="shared" si="8"/>
        <v>0</v>
      </c>
      <c r="I117" s="74"/>
      <c r="J117" s="74"/>
      <c r="K117" s="74"/>
      <c r="L117" s="158"/>
    </row>
    <row r="118" spans="1:12" x14ac:dyDescent="0.25">
      <c r="A118" s="44">
        <v>2262</v>
      </c>
      <c r="B118" s="71" t="s">
        <v>126</v>
      </c>
      <c r="C118" s="72">
        <f t="shared" si="7"/>
        <v>4034</v>
      </c>
      <c r="D118" s="74">
        <v>4034</v>
      </c>
      <c r="E118" s="74"/>
      <c r="F118" s="74"/>
      <c r="G118" s="157"/>
      <c r="H118" s="72">
        <f t="shared" si="8"/>
        <v>4034</v>
      </c>
      <c r="I118" s="74">
        <v>4034</v>
      </c>
      <c r="J118" s="74"/>
      <c r="K118" s="74"/>
      <c r="L118" s="158"/>
    </row>
    <row r="119" spans="1:12" x14ac:dyDescent="0.25">
      <c r="A119" s="44">
        <v>2263</v>
      </c>
      <c r="B119" s="71" t="s">
        <v>127</v>
      </c>
      <c r="C119" s="72">
        <f t="shared" si="7"/>
        <v>0</v>
      </c>
      <c r="D119" s="74"/>
      <c r="E119" s="74"/>
      <c r="F119" s="74"/>
      <c r="G119" s="157"/>
      <c r="H119" s="72">
        <f t="shared" si="8"/>
        <v>0</v>
      </c>
      <c r="I119" s="74"/>
      <c r="J119" s="74"/>
      <c r="K119" s="74"/>
      <c r="L119" s="158"/>
    </row>
    <row r="120" spans="1:12" ht="24" x14ac:dyDescent="0.25">
      <c r="A120" s="44">
        <v>2264</v>
      </c>
      <c r="B120" s="71" t="s">
        <v>128</v>
      </c>
      <c r="C120" s="72">
        <f t="shared" si="7"/>
        <v>0</v>
      </c>
      <c r="D120" s="74"/>
      <c r="E120" s="74"/>
      <c r="F120" s="74"/>
      <c r="G120" s="157"/>
      <c r="H120" s="72">
        <f t="shared" si="8"/>
        <v>0</v>
      </c>
      <c r="I120" s="74"/>
      <c r="J120" s="74"/>
      <c r="K120" s="74"/>
      <c r="L120" s="158"/>
    </row>
    <row r="121" spans="1:12" x14ac:dyDescent="0.25">
      <c r="A121" s="44">
        <v>2269</v>
      </c>
      <c r="B121" s="71" t="s">
        <v>129</v>
      </c>
      <c r="C121" s="72">
        <f t="shared" si="7"/>
        <v>0</v>
      </c>
      <c r="D121" s="74"/>
      <c r="E121" s="74"/>
      <c r="F121" s="74"/>
      <c r="G121" s="157"/>
      <c r="H121" s="72">
        <f t="shared" si="8"/>
        <v>0</v>
      </c>
      <c r="I121" s="74"/>
      <c r="J121" s="74"/>
      <c r="K121" s="74"/>
      <c r="L121" s="158"/>
    </row>
    <row r="122" spans="1:12" x14ac:dyDescent="0.25">
      <c r="A122" s="159">
        <v>2270</v>
      </c>
      <c r="B122" s="71" t="s">
        <v>130</v>
      </c>
      <c r="C122" s="72">
        <f t="shared" si="7"/>
        <v>9570</v>
      </c>
      <c r="D122" s="160">
        <f>SUM(D123:D127)</f>
        <v>9570</v>
      </c>
      <c r="E122" s="160">
        <f>SUM(E123:E127)</f>
        <v>0</v>
      </c>
      <c r="F122" s="160">
        <f>SUM(F123:F127)</f>
        <v>0</v>
      </c>
      <c r="G122" s="161">
        <f>SUM(G123:G127)</f>
        <v>0</v>
      </c>
      <c r="H122" s="72">
        <f t="shared" si="8"/>
        <v>9570</v>
      </c>
      <c r="I122" s="160">
        <f>SUM(I123:I127)</f>
        <v>9570</v>
      </c>
      <c r="J122" s="160">
        <f>SUM(J123:J127)</f>
        <v>0</v>
      </c>
      <c r="K122" s="160">
        <f>SUM(K123:K127)</f>
        <v>0</v>
      </c>
      <c r="L122" s="162">
        <f>SUM(L123:L127)</f>
        <v>0</v>
      </c>
    </row>
    <row r="123" spans="1:12" x14ac:dyDescent="0.25">
      <c r="A123" s="44">
        <v>2272</v>
      </c>
      <c r="B123" s="174" t="s">
        <v>131</v>
      </c>
      <c r="C123" s="72">
        <f t="shared" si="7"/>
        <v>0</v>
      </c>
      <c r="D123" s="74"/>
      <c r="E123" s="74"/>
      <c r="F123" s="74"/>
      <c r="G123" s="157"/>
      <c r="H123" s="72">
        <f t="shared" si="8"/>
        <v>0</v>
      </c>
      <c r="I123" s="74"/>
      <c r="J123" s="74"/>
      <c r="K123" s="74"/>
      <c r="L123" s="158"/>
    </row>
    <row r="124" spans="1:12" ht="24" x14ac:dyDescent="0.25">
      <c r="A124" s="44">
        <v>2274</v>
      </c>
      <c r="B124" s="175" t="s">
        <v>132</v>
      </c>
      <c r="C124" s="72">
        <f t="shared" si="7"/>
        <v>0</v>
      </c>
      <c r="D124" s="74"/>
      <c r="E124" s="74"/>
      <c r="F124" s="74"/>
      <c r="G124" s="157"/>
      <c r="H124" s="72">
        <f t="shared" si="8"/>
        <v>0</v>
      </c>
      <c r="I124" s="74"/>
      <c r="J124" s="74"/>
      <c r="K124" s="74"/>
      <c r="L124" s="158"/>
    </row>
    <row r="125" spans="1:12" ht="24" x14ac:dyDescent="0.25">
      <c r="A125" s="44">
        <v>2275</v>
      </c>
      <c r="B125" s="71" t="s">
        <v>133</v>
      </c>
      <c r="C125" s="72">
        <f t="shared" si="7"/>
        <v>0</v>
      </c>
      <c r="D125" s="74"/>
      <c r="E125" s="74"/>
      <c r="F125" s="74"/>
      <c r="G125" s="157"/>
      <c r="H125" s="72">
        <f t="shared" si="8"/>
        <v>0</v>
      </c>
      <c r="I125" s="74"/>
      <c r="J125" s="74"/>
      <c r="K125" s="74"/>
      <c r="L125" s="158"/>
    </row>
    <row r="126" spans="1:12" ht="36" x14ac:dyDescent="0.25">
      <c r="A126" s="44">
        <v>2276</v>
      </c>
      <c r="B126" s="71" t="s">
        <v>134</v>
      </c>
      <c r="C126" s="72">
        <f t="shared" si="7"/>
        <v>0</v>
      </c>
      <c r="D126" s="74"/>
      <c r="E126" s="74"/>
      <c r="F126" s="74"/>
      <c r="G126" s="157"/>
      <c r="H126" s="72">
        <f t="shared" si="8"/>
        <v>0</v>
      </c>
      <c r="I126" s="74"/>
      <c r="J126" s="74"/>
      <c r="K126" s="74"/>
      <c r="L126" s="158"/>
    </row>
    <row r="127" spans="1:12" ht="24" x14ac:dyDescent="0.25">
      <c r="A127" s="44">
        <v>2279</v>
      </c>
      <c r="B127" s="71" t="s">
        <v>135</v>
      </c>
      <c r="C127" s="72">
        <f t="shared" si="7"/>
        <v>9570</v>
      </c>
      <c r="D127" s="74">
        <v>9570</v>
      </c>
      <c r="E127" s="74"/>
      <c r="F127" s="74"/>
      <c r="G127" s="157"/>
      <c r="H127" s="72">
        <f t="shared" si="8"/>
        <v>9570</v>
      </c>
      <c r="I127" s="74">
        <v>9570</v>
      </c>
      <c r="J127" s="74"/>
      <c r="K127" s="74"/>
      <c r="L127" s="158"/>
    </row>
    <row r="128" spans="1:12" ht="24" x14ac:dyDescent="0.25">
      <c r="A128" s="168">
        <v>2280</v>
      </c>
      <c r="B128" s="65" t="s">
        <v>136</v>
      </c>
      <c r="C128" s="66">
        <f t="shared" ref="C128:L128" si="9">SUM(C129)</f>
        <v>0</v>
      </c>
      <c r="D128" s="169">
        <f t="shared" si="9"/>
        <v>0</v>
      </c>
      <c r="E128" s="169">
        <f t="shared" si="9"/>
        <v>0</v>
      </c>
      <c r="F128" s="169">
        <f t="shared" si="9"/>
        <v>0</v>
      </c>
      <c r="G128" s="169">
        <f t="shared" si="9"/>
        <v>0</v>
      </c>
      <c r="H128" s="66">
        <f t="shared" si="9"/>
        <v>0</v>
      </c>
      <c r="I128" s="169">
        <f t="shared" si="9"/>
        <v>0</v>
      </c>
      <c r="J128" s="169">
        <f t="shared" si="9"/>
        <v>0</v>
      </c>
      <c r="K128" s="169">
        <f t="shared" si="9"/>
        <v>0</v>
      </c>
      <c r="L128" s="176">
        <f t="shared" si="9"/>
        <v>0</v>
      </c>
    </row>
    <row r="129" spans="1:12" ht="24" x14ac:dyDescent="0.25">
      <c r="A129" s="44">
        <v>2283</v>
      </c>
      <c r="B129" s="71" t="s">
        <v>137</v>
      </c>
      <c r="C129" s="72">
        <f>SUM(D129:G129)</f>
        <v>0</v>
      </c>
      <c r="D129" s="74"/>
      <c r="E129" s="74"/>
      <c r="F129" s="74"/>
      <c r="G129" s="157"/>
      <c r="H129" s="72">
        <f>SUM(I129:L129)</f>
        <v>0</v>
      </c>
      <c r="I129" s="74"/>
      <c r="J129" s="74"/>
      <c r="K129" s="74"/>
      <c r="L129" s="158"/>
    </row>
    <row r="130" spans="1:12" ht="38.25" customHeight="1" x14ac:dyDescent="0.25">
      <c r="A130" s="56">
        <v>2300</v>
      </c>
      <c r="B130" s="147" t="s">
        <v>138</v>
      </c>
      <c r="C130" s="57">
        <f t="shared" si="7"/>
        <v>0</v>
      </c>
      <c r="D130" s="63">
        <f>SUM(D131,D136,D140,D141,D144,D151,D159,D160,D163)</f>
        <v>0</v>
      </c>
      <c r="E130" s="63">
        <f>SUM(E131,E136,E140,E141,E144,E151,E159,E160,E163)</f>
        <v>0</v>
      </c>
      <c r="F130" s="63">
        <f>SUM(F131,F136,F140,F141,F144,F151,F159,F160,F163)</f>
        <v>0</v>
      </c>
      <c r="G130" s="166">
        <f>SUM(G131,G136,G140,G141,G144,G151,G159,G160,G163)</f>
        <v>0</v>
      </c>
      <c r="H130" s="57">
        <f t="shared" si="8"/>
        <v>202</v>
      </c>
      <c r="I130" s="63">
        <f>SUM(I131,I136,I140,I141,I144,I151,I159,I160,I163)</f>
        <v>202</v>
      </c>
      <c r="J130" s="63">
        <f>SUM(J131,J136,J140,J141,J144,J151,J159,J160,J163)</f>
        <v>0</v>
      </c>
      <c r="K130" s="63">
        <f>SUM(K131,K136,K140,K141,K144,K151,K159,K160,K163)</f>
        <v>0</v>
      </c>
      <c r="L130" s="167">
        <f>SUM(L131,L136,L140,L141,L144,L151,L159,L160,L163)</f>
        <v>0</v>
      </c>
    </row>
    <row r="131" spans="1:12" ht="24" x14ac:dyDescent="0.25">
      <c r="A131" s="168">
        <v>2310</v>
      </c>
      <c r="B131" s="65" t="s">
        <v>139</v>
      </c>
      <c r="C131" s="66">
        <f t="shared" si="7"/>
        <v>0</v>
      </c>
      <c r="D131" s="169">
        <f>SUM(D132:D135)</f>
        <v>0</v>
      </c>
      <c r="E131" s="169">
        <f t="shared" ref="E131:L131" si="10">SUM(E132:E135)</f>
        <v>0</v>
      </c>
      <c r="F131" s="169">
        <f t="shared" si="10"/>
        <v>0</v>
      </c>
      <c r="G131" s="170">
        <f t="shared" si="10"/>
        <v>0</v>
      </c>
      <c r="H131" s="66">
        <f t="shared" si="8"/>
        <v>202</v>
      </c>
      <c r="I131" s="169">
        <f t="shared" si="10"/>
        <v>202</v>
      </c>
      <c r="J131" s="169">
        <f t="shared" si="10"/>
        <v>0</v>
      </c>
      <c r="K131" s="169">
        <f t="shared" si="10"/>
        <v>0</v>
      </c>
      <c r="L131" s="171">
        <f t="shared" si="10"/>
        <v>0</v>
      </c>
    </row>
    <row r="132" spans="1:12" x14ac:dyDescent="0.25">
      <c r="A132" s="44">
        <v>2311</v>
      </c>
      <c r="B132" s="71" t="s">
        <v>140</v>
      </c>
      <c r="C132" s="72">
        <f t="shared" si="7"/>
        <v>0</v>
      </c>
      <c r="D132" s="74"/>
      <c r="E132" s="74"/>
      <c r="F132" s="74"/>
      <c r="G132" s="157"/>
      <c r="H132" s="72">
        <f t="shared" si="8"/>
        <v>202</v>
      </c>
      <c r="I132" s="74">
        <v>202</v>
      </c>
      <c r="J132" s="74"/>
      <c r="K132" s="74"/>
      <c r="L132" s="158"/>
    </row>
    <row r="133" spans="1:12" x14ac:dyDescent="0.25">
      <c r="A133" s="44">
        <v>2312</v>
      </c>
      <c r="B133" s="71" t="s">
        <v>141</v>
      </c>
      <c r="C133" s="72">
        <f t="shared" si="7"/>
        <v>0</v>
      </c>
      <c r="D133" s="74"/>
      <c r="E133" s="74"/>
      <c r="F133" s="74"/>
      <c r="G133" s="157"/>
      <c r="H133" s="72">
        <f t="shared" si="8"/>
        <v>0</v>
      </c>
      <c r="I133" s="74"/>
      <c r="J133" s="74"/>
      <c r="K133" s="74"/>
      <c r="L133" s="158"/>
    </row>
    <row r="134" spans="1:12" x14ac:dyDescent="0.25">
      <c r="A134" s="44">
        <v>2313</v>
      </c>
      <c r="B134" s="71" t="s">
        <v>142</v>
      </c>
      <c r="C134" s="72">
        <f t="shared" si="7"/>
        <v>0</v>
      </c>
      <c r="D134" s="74"/>
      <c r="E134" s="74"/>
      <c r="F134" s="74"/>
      <c r="G134" s="157"/>
      <c r="H134" s="72">
        <f t="shared" si="8"/>
        <v>0</v>
      </c>
      <c r="I134" s="74"/>
      <c r="J134" s="74"/>
      <c r="K134" s="74"/>
      <c r="L134" s="158"/>
    </row>
    <row r="135" spans="1:12" ht="36" customHeight="1" x14ac:dyDescent="0.25">
      <c r="A135" s="44">
        <v>2314</v>
      </c>
      <c r="B135" s="71" t="s">
        <v>143</v>
      </c>
      <c r="C135" s="72">
        <f t="shared" si="7"/>
        <v>0</v>
      </c>
      <c r="D135" s="74"/>
      <c r="E135" s="74"/>
      <c r="F135" s="74"/>
      <c r="G135" s="157"/>
      <c r="H135" s="72">
        <f t="shared" si="8"/>
        <v>0</v>
      </c>
      <c r="I135" s="74"/>
      <c r="J135" s="74"/>
      <c r="K135" s="74"/>
      <c r="L135" s="158"/>
    </row>
    <row r="136" spans="1:12" x14ac:dyDescent="0.25">
      <c r="A136" s="159">
        <v>2320</v>
      </c>
      <c r="B136" s="71" t="s">
        <v>144</v>
      </c>
      <c r="C136" s="72">
        <f t="shared" si="7"/>
        <v>0</v>
      </c>
      <c r="D136" s="160">
        <f>SUM(D137:D139)</f>
        <v>0</v>
      </c>
      <c r="E136" s="160">
        <f>SUM(E137:E139)</f>
        <v>0</v>
      </c>
      <c r="F136" s="160">
        <f>SUM(F137:F139)</f>
        <v>0</v>
      </c>
      <c r="G136" s="161">
        <f>SUM(G137:G139)</f>
        <v>0</v>
      </c>
      <c r="H136" s="72">
        <f t="shared" si="8"/>
        <v>0</v>
      </c>
      <c r="I136" s="160">
        <f>SUM(I137:I139)</f>
        <v>0</v>
      </c>
      <c r="J136" s="160">
        <f>SUM(J137:J139)</f>
        <v>0</v>
      </c>
      <c r="K136" s="160">
        <f>SUM(K137:K139)</f>
        <v>0</v>
      </c>
      <c r="L136" s="162">
        <f>SUM(L137:L139)</f>
        <v>0</v>
      </c>
    </row>
    <row r="137" spans="1:12" x14ac:dyDescent="0.25">
      <c r="A137" s="44">
        <v>2321</v>
      </c>
      <c r="B137" s="71" t="s">
        <v>145</v>
      </c>
      <c r="C137" s="72">
        <f t="shared" si="7"/>
        <v>0</v>
      </c>
      <c r="D137" s="74"/>
      <c r="E137" s="74"/>
      <c r="F137" s="74"/>
      <c r="G137" s="157"/>
      <c r="H137" s="72">
        <f t="shared" si="8"/>
        <v>0</v>
      </c>
      <c r="I137" s="74"/>
      <c r="J137" s="74"/>
      <c r="K137" s="74"/>
      <c r="L137" s="158"/>
    </row>
    <row r="138" spans="1:12" x14ac:dyDescent="0.25">
      <c r="A138" s="44">
        <v>2322</v>
      </c>
      <c r="B138" s="71" t="s">
        <v>146</v>
      </c>
      <c r="C138" s="72">
        <f t="shared" si="7"/>
        <v>0</v>
      </c>
      <c r="D138" s="74"/>
      <c r="E138" s="74"/>
      <c r="F138" s="74"/>
      <c r="G138" s="157"/>
      <c r="H138" s="72">
        <f t="shared" si="8"/>
        <v>0</v>
      </c>
      <c r="I138" s="74"/>
      <c r="J138" s="74"/>
      <c r="K138" s="74"/>
      <c r="L138" s="158"/>
    </row>
    <row r="139" spans="1:12" ht="10.5" customHeight="1" x14ac:dyDescent="0.25">
      <c r="A139" s="44">
        <v>2329</v>
      </c>
      <c r="B139" s="71" t="s">
        <v>147</v>
      </c>
      <c r="C139" s="72">
        <f t="shared" si="7"/>
        <v>0</v>
      </c>
      <c r="D139" s="74"/>
      <c r="E139" s="74"/>
      <c r="F139" s="74"/>
      <c r="G139" s="157"/>
      <c r="H139" s="72">
        <f t="shared" si="8"/>
        <v>0</v>
      </c>
      <c r="I139" s="74"/>
      <c r="J139" s="74"/>
      <c r="K139" s="74"/>
      <c r="L139" s="158"/>
    </row>
    <row r="140" spans="1:12" x14ac:dyDescent="0.25">
      <c r="A140" s="159">
        <v>2330</v>
      </c>
      <c r="B140" s="71" t="s">
        <v>148</v>
      </c>
      <c r="C140" s="72">
        <f t="shared" si="7"/>
        <v>0</v>
      </c>
      <c r="D140" s="74"/>
      <c r="E140" s="74"/>
      <c r="F140" s="74"/>
      <c r="G140" s="157"/>
      <c r="H140" s="72">
        <f t="shared" si="8"/>
        <v>0</v>
      </c>
      <c r="I140" s="74"/>
      <c r="J140" s="74"/>
      <c r="K140" s="74"/>
      <c r="L140" s="158"/>
    </row>
    <row r="141" spans="1:12" ht="48" x14ac:dyDescent="0.25">
      <c r="A141" s="159">
        <v>2340</v>
      </c>
      <c r="B141" s="71" t="s">
        <v>149</v>
      </c>
      <c r="C141" s="72">
        <f t="shared" si="7"/>
        <v>0</v>
      </c>
      <c r="D141" s="160">
        <f>SUM(D142:D143)</f>
        <v>0</v>
      </c>
      <c r="E141" s="160">
        <f>SUM(E142:E143)</f>
        <v>0</v>
      </c>
      <c r="F141" s="160">
        <f>SUM(F142:F143)</f>
        <v>0</v>
      </c>
      <c r="G141" s="161">
        <f>SUM(G142:G143)</f>
        <v>0</v>
      </c>
      <c r="H141" s="72">
        <f t="shared" si="8"/>
        <v>0</v>
      </c>
      <c r="I141" s="160">
        <f>SUM(I142:I143)</f>
        <v>0</v>
      </c>
      <c r="J141" s="160">
        <f>SUM(J142:J143)</f>
        <v>0</v>
      </c>
      <c r="K141" s="160">
        <f>SUM(K142:K143)</f>
        <v>0</v>
      </c>
      <c r="L141" s="162">
        <f>SUM(L142:L143)</f>
        <v>0</v>
      </c>
    </row>
    <row r="142" spans="1:12" x14ac:dyDescent="0.25">
      <c r="A142" s="44">
        <v>2341</v>
      </c>
      <c r="B142" s="71" t="s">
        <v>150</v>
      </c>
      <c r="C142" s="72">
        <f t="shared" si="7"/>
        <v>0</v>
      </c>
      <c r="D142" s="74"/>
      <c r="E142" s="74"/>
      <c r="F142" s="74"/>
      <c r="G142" s="157"/>
      <c r="H142" s="72">
        <f t="shared" si="8"/>
        <v>0</v>
      </c>
      <c r="I142" s="74"/>
      <c r="J142" s="74"/>
      <c r="K142" s="74"/>
      <c r="L142" s="158"/>
    </row>
    <row r="143" spans="1:12" ht="24" x14ac:dyDescent="0.25">
      <c r="A143" s="44">
        <v>2344</v>
      </c>
      <c r="B143" s="71" t="s">
        <v>151</v>
      </c>
      <c r="C143" s="72">
        <f t="shared" si="7"/>
        <v>0</v>
      </c>
      <c r="D143" s="74"/>
      <c r="E143" s="74"/>
      <c r="F143" s="74"/>
      <c r="G143" s="157"/>
      <c r="H143" s="72">
        <f t="shared" si="8"/>
        <v>0</v>
      </c>
      <c r="I143" s="74"/>
      <c r="J143" s="74"/>
      <c r="K143" s="74"/>
      <c r="L143" s="158"/>
    </row>
    <row r="144" spans="1:12" ht="24" x14ac:dyDescent="0.25">
      <c r="A144" s="150">
        <v>2350</v>
      </c>
      <c r="B144" s="112" t="s">
        <v>152</v>
      </c>
      <c r="C144" s="117">
        <f t="shared" si="7"/>
        <v>0</v>
      </c>
      <c r="D144" s="151">
        <f>SUM(D145:D150)</f>
        <v>0</v>
      </c>
      <c r="E144" s="151">
        <f>SUM(E145:E150)</f>
        <v>0</v>
      </c>
      <c r="F144" s="151">
        <f>SUM(F145:F150)</f>
        <v>0</v>
      </c>
      <c r="G144" s="152">
        <f>SUM(G145:G150)</f>
        <v>0</v>
      </c>
      <c r="H144" s="117">
        <f t="shared" si="8"/>
        <v>0</v>
      </c>
      <c r="I144" s="151">
        <f>SUM(I145:I150)</f>
        <v>0</v>
      </c>
      <c r="J144" s="151">
        <f>SUM(J145:J150)</f>
        <v>0</v>
      </c>
      <c r="K144" s="151">
        <f>SUM(K145:K150)</f>
        <v>0</v>
      </c>
      <c r="L144" s="153">
        <f>SUM(L145:L150)</f>
        <v>0</v>
      </c>
    </row>
    <row r="145" spans="1:12" x14ac:dyDescent="0.25">
      <c r="A145" s="38">
        <v>2351</v>
      </c>
      <c r="B145" s="65" t="s">
        <v>153</v>
      </c>
      <c r="C145" s="66">
        <f t="shared" si="7"/>
        <v>0</v>
      </c>
      <c r="D145" s="68"/>
      <c r="E145" s="68"/>
      <c r="F145" s="68"/>
      <c r="G145" s="154"/>
      <c r="H145" s="66">
        <f t="shared" si="8"/>
        <v>0</v>
      </c>
      <c r="I145" s="68"/>
      <c r="J145" s="68"/>
      <c r="K145" s="68"/>
      <c r="L145" s="155"/>
    </row>
    <row r="146" spans="1:12" x14ac:dyDescent="0.25">
      <c r="A146" s="44">
        <v>2352</v>
      </c>
      <c r="B146" s="71" t="s">
        <v>154</v>
      </c>
      <c r="C146" s="72">
        <f t="shared" si="7"/>
        <v>0</v>
      </c>
      <c r="D146" s="74"/>
      <c r="E146" s="74"/>
      <c r="F146" s="74"/>
      <c r="G146" s="157"/>
      <c r="H146" s="72">
        <f t="shared" si="8"/>
        <v>0</v>
      </c>
      <c r="I146" s="74"/>
      <c r="J146" s="74"/>
      <c r="K146" s="74"/>
      <c r="L146" s="158"/>
    </row>
    <row r="147" spans="1:12" ht="24" x14ac:dyDescent="0.25">
      <c r="A147" s="44">
        <v>2353</v>
      </c>
      <c r="B147" s="71" t="s">
        <v>155</v>
      </c>
      <c r="C147" s="72">
        <f t="shared" si="7"/>
        <v>0</v>
      </c>
      <c r="D147" s="74"/>
      <c r="E147" s="74"/>
      <c r="F147" s="74"/>
      <c r="G147" s="157"/>
      <c r="H147" s="72">
        <f t="shared" si="8"/>
        <v>0</v>
      </c>
      <c r="I147" s="74"/>
      <c r="J147" s="74"/>
      <c r="K147" s="74"/>
      <c r="L147" s="158"/>
    </row>
    <row r="148" spans="1:12" ht="24" x14ac:dyDescent="0.25">
      <c r="A148" s="44">
        <v>2354</v>
      </c>
      <c r="B148" s="71" t="s">
        <v>156</v>
      </c>
      <c r="C148" s="72">
        <f t="shared" si="7"/>
        <v>0</v>
      </c>
      <c r="D148" s="74"/>
      <c r="E148" s="74"/>
      <c r="F148" s="74"/>
      <c r="G148" s="157"/>
      <c r="H148" s="72">
        <f t="shared" si="8"/>
        <v>0</v>
      </c>
      <c r="I148" s="74"/>
      <c r="J148" s="74"/>
      <c r="K148" s="74"/>
      <c r="L148" s="158"/>
    </row>
    <row r="149" spans="1:12" ht="24" x14ac:dyDescent="0.25">
      <c r="A149" s="44">
        <v>2355</v>
      </c>
      <c r="B149" s="71" t="s">
        <v>157</v>
      </c>
      <c r="C149" s="72">
        <f t="shared" si="7"/>
        <v>0</v>
      </c>
      <c r="D149" s="74"/>
      <c r="E149" s="74"/>
      <c r="F149" s="74"/>
      <c r="G149" s="157"/>
      <c r="H149" s="72">
        <f t="shared" si="8"/>
        <v>0</v>
      </c>
      <c r="I149" s="74"/>
      <c r="J149" s="74"/>
      <c r="K149" s="74"/>
      <c r="L149" s="158"/>
    </row>
    <row r="150" spans="1:12" ht="24" x14ac:dyDescent="0.25">
      <c r="A150" s="44">
        <v>2359</v>
      </c>
      <c r="B150" s="71" t="s">
        <v>158</v>
      </c>
      <c r="C150" s="72">
        <f t="shared" si="7"/>
        <v>0</v>
      </c>
      <c r="D150" s="74"/>
      <c r="E150" s="74"/>
      <c r="F150" s="74"/>
      <c r="G150" s="157"/>
      <c r="H150" s="72">
        <f t="shared" si="8"/>
        <v>0</v>
      </c>
      <c r="I150" s="74"/>
      <c r="J150" s="74"/>
      <c r="K150" s="74"/>
      <c r="L150" s="158"/>
    </row>
    <row r="151" spans="1:12" ht="24.75" customHeight="1" x14ac:dyDescent="0.25">
      <c r="A151" s="159">
        <v>2360</v>
      </c>
      <c r="B151" s="71" t="s">
        <v>159</v>
      </c>
      <c r="C151" s="72">
        <f t="shared" si="7"/>
        <v>0</v>
      </c>
      <c r="D151" s="160">
        <f>SUM(D152:D158)</f>
        <v>0</v>
      </c>
      <c r="E151" s="160">
        <f>SUM(E152:E158)</f>
        <v>0</v>
      </c>
      <c r="F151" s="160">
        <f>SUM(F152:F158)</f>
        <v>0</v>
      </c>
      <c r="G151" s="161">
        <f>SUM(G152:G158)</f>
        <v>0</v>
      </c>
      <c r="H151" s="72">
        <f t="shared" si="8"/>
        <v>0</v>
      </c>
      <c r="I151" s="160">
        <f>SUM(I152:I158)</f>
        <v>0</v>
      </c>
      <c r="J151" s="160">
        <f>SUM(J152:J158)</f>
        <v>0</v>
      </c>
      <c r="K151" s="160">
        <f>SUM(K152:K158)</f>
        <v>0</v>
      </c>
      <c r="L151" s="162">
        <f>SUM(L152:L158)</f>
        <v>0</v>
      </c>
    </row>
    <row r="152" spans="1:12" x14ac:dyDescent="0.25">
      <c r="A152" s="43">
        <v>2361</v>
      </c>
      <c r="B152" s="71" t="s">
        <v>160</v>
      </c>
      <c r="C152" s="72">
        <f t="shared" si="7"/>
        <v>0</v>
      </c>
      <c r="D152" s="74"/>
      <c r="E152" s="74"/>
      <c r="F152" s="74"/>
      <c r="G152" s="157"/>
      <c r="H152" s="72">
        <f t="shared" si="8"/>
        <v>0</v>
      </c>
      <c r="I152" s="74"/>
      <c r="J152" s="74"/>
      <c r="K152" s="74"/>
      <c r="L152" s="158"/>
    </row>
    <row r="153" spans="1:12" ht="24" x14ac:dyDescent="0.25">
      <c r="A153" s="43">
        <v>2362</v>
      </c>
      <c r="B153" s="71" t="s">
        <v>161</v>
      </c>
      <c r="C153" s="72">
        <f t="shared" si="7"/>
        <v>0</v>
      </c>
      <c r="D153" s="74"/>
      <c r="E153" s="74"/>
      <c r="F153" s="74"/>
      <c r="G153" s="157"/>
      <c r="H153" s="72">
        <f t="shared" si="8"/>
        <v>0</v>
      </c>
      <c r="I153" s="74"/>
      <c r="J153" s="74"/>
      <c r="K153" s="74"/>
      <c r="L153" s="158"/>
    </row>
    <row r="154" spans="1:12" x14ac:dyDescent="0.25">
      <c r="A154" s="43">
        <v>2363</v>
      </c>
      <c r="B154" s="71" t="s">
        <v>162</v>
      </c>
      <c r="C154" s="72">
        <f t="shared" si="7"/>
        <v>0</v>
      </c>
      <c r="D154" s="74"/>
      <c r="E154" s="74"/>
      <c r="F154" s="74"/>
      <c r="G154" s="157"/>
      <c r="H154" s="72">
        <f t="shared" si="8"/>
        <v>0</v>
      </c>
      <c r="I154" s="74"/>
      <c r="J154" s="74"/>
      <c r="K154" s="74"/>
      <c r="L154" s="158"/>
    </row>
    <row r="155" spans="1:12" x14ac:dyDescent="0.25">
      <c r="A155" s="43">
        <v>2364</v>
      </c>
      <c r="B155" s="71" t="s">
        <v>163</v>
      </c>
      <c r="C155" s="72">
        <f t="shared" si="7"/>
        <v>0</v>
      </c>
      <c r="D155" s="74"/>
      <c r="E155" s="74"/>
      <c r="F155" s="74"/>
      <c r="G155" s="157"/>
      <c r="H155" s="72">
        <f t="shared" si="8"/>
        <v>0</v>
      </c>
      <c r="I155" s="74"/>
      <c r="J155" s="74"/>
      <c r="K155" s="74"/>
      <c r="L155" s="158"/>
    </row>
    <row r="156" spans="1:12" ht="12.75" customHeight="1" x14ac:dyDescent="0.25">
      <c r="A156" s="43">
        <v>2365</v>
      </c>
      <c r="B156" s="71" t="s">
        <v>164</v>
      </c>
      <c r="C156" s="72">
        <f t="shared" si="7"/>
        <v>0</v>
      </c>
      <c r="D156" s="74"/>
      <c r="E156" s="74"/>
      <c r="F156" s="74"/>
      <c r="G156" s="157"/>
      <c r="H156" s="72">
        <f t="shared" si="8"/>
        <v>0</v>
      </c>
      <c r="I156" s="74"/>
      <c r="J156" s="74"/>
      <c r="K156" s="74"/>
      <c r="L156" s="158"/>
    </row>
    <row r="157" spans="1:12" ht="36" x14ac:dyDescent="0.25">
      <c r="A157" s="43">
        <v>2366</v>
      </c>
      <c r="B157" s="71" t="s">
        <v>165</v>
      </c>
      <c r="C157" s="72">
        <f t="shared" si="7"/>
        <v>0</v>
      </c>
      <c r="D157" s="74"/>
      <c r="E157" s="74"/>
      <c r="F157" s="74"/>
      <c r="G157" s="157"/>
      <c r="H157" s="72">
        <f t="shared" si="8"/>
        <v>0</v>
      </c>
      <c r="I157" s="74"/>
      <c r="J157" s="74"/>
      <c r="K157" s="74"/>
      <c r="L157" s="158"/>
    </row>
    <row r="158" spans="1:12" ht="48" x14ac:dyDescent="0.25">
      <c r="A158" s="43">
        <v>2369</v>
      </c>
      <c r="B158" s="71" t="s">
        <v>166</v>
      </c>
      <c r="C158" s="72">
        <f t="shared" si="7"/>
        <v>0</v>
      </c>
      <c r="D158" s="74"/>
      <c r="E158" s="74"/>
      <c r="F158" s="74"/>
      <c r="G158" s="157"/>
      <c r="H158" s="72">
        <f t="shared" si="8"/>
        <v>0</v>
      </c>
      <c r="I158" s="74"/>
      <c r="J158" s="74"/>
      <c r="K158" s="74"/>
      <c r="L158" s="158"/>
    </row>
    <row r="159" spans="1:12" x14ac:dyDescent="0.25">
      <c r="A159" s="150">
        <v>2370</v>
      </c>
      <c r="B159" s="112" t="s">
        <v>167</v>
      </c>
      <c r="C159" s="117">
        <f t="shared" si="7"/>
        <v>0</v>
      </c>
      <c r="D159" s="163"/>
      <c r="E159" s="163"/>
      <c r="F159" s="163"/>
      <c r="G159" s="164"/>
      <c r="H159" s="117">
        <f t="shared" si="8"/>
        <v>0</v>
      </c>
      <c r="I159" s="163"/>
      <c r="J159" s="163"/>
      <c r="K159" s="163"/>
      <c r="L159" s="165"/>
    </row>
    <row r="160" spans="1:12" x14ac:dyDescent="0.25">
      <c r="A160" s="150">
        <v>2380</v>
      </c>
      <c r="B160" s="112" t="s">
        <v>168</v>
      </c>
      <c r="C160" s="117">
        <f t="shared" si="7"/>
        <v>0</v>
      </c>
      <c r="D160" s="151">
        <f>SUM(D161:D162)</f>
        <v>0</v>
      </c>
      <c r="E160" s="151">
        <f>SUM(E161:E162)</f>
        <v>0</v>
      </c>
      <c r="F160" s="151">
        <f>SUM(F161:F162)</f>
        <v>0</v>
      </c>
      <c r="G160" s="152">
        <f>SUM(G161:G162)</f>
        <v>0</v>
      </c>
      <c r="H160" s="117">
        <f t="shared" si="8"/>
        <v>0</v>
      </c>
      <c r="I160" s="151">
        <f>SUM(I161:I162)</f>
        <v>0</v>
      </c>
      <c r="J160" s="151">
        <f>SUM(J161:J162)</f>
        <v>0</v>
      </c>
      <c r="K160" s="151">
        <f>SUM(K161:K162)</f>
        <v>0</v>
      </c>
      <c r="L160" s="153">
        <f>SUM(L161:L162)</f>
        <v>0</v>
      </c>
    </row>
    <row r="161" spans="1:12" x14ac:dyDescent="0.25">
      <c r="A161" s="37">
        <v>2381</v>
      </c>
      <c r="B161" s="65" t="s">
        <v>169</v>
      </c>
      <c r="C161" s="66">
        <f t="shared" si="7"/>
        <v>0</v>
      </c>
      <c r="D161" s="68"/>
      <c r="E161" s="68"/>
      <c r="F161" s="68"/>
      <c r="G161" s="154"/>
      <c r="H161" s="66">
        <f t="shared" si="8"/>
        <v>0</v>
      </c>
      <c r="I161" s="68"/>
      <c r="J161" s="68"/>
      <c r="K161" s="68"/>
      <c r="L161" s="155"/>
    </row>
    <row r="162" spans="1:12" ht="24" x14ac:dyDescent="0.25">
      <c r="A162" s="43">
        <v>2389</v>
      </c>
      <c r="B162" s="71" t="s">
        <v>170</v>
      </c>
      <c r="C162" s="72">
        <f t="shared" si="7"/>
        <v>0</v>
      </c>
      <c r="D162" s="74"/>
      <c r="E162" s="74"/>
      <c r="F162" s="74"/>
      <c r="G162" s="157"/>
      <c r="H162" s="72">
        <f t="shared" si="8"/>
        <v>0</v>
      </c>
      <c r="I162" s="74"/>
      <c r="J162" s="74"/>
      <c r="K162" s="74"/>
      <c r="L162" s="158"/>
    </row>
    <row r="163" spans="1:12" x14ac:dyDescent="0.25">
      <c r="A163" s="150">
        <v>2390</v>
      </c>
      <c r="B163" s="112" t="s">
        <v>171</v>
      </c>
      <c r="C163" s="117">
        <f t="shared" si="7"/>
        <v>0</v>
      </c>
      <c r="D163" s="163"/>
      <c r="E163" s="163"/>
      <c r="F163" s="163"/>
      <c r="G163" s="164"/>
      <c r="H163" s="117">
        <f t="shared" si="8"/>
        <v>0</v>
      </c>
      <c r="I163" s="163"/>
      <c r="J163" s="163"/>
      <c r="K163" s="163"/>
      <c r="L163" s="165"/>
    </row>
    <row r="164" spans="1:12" x14ac:dyDescent="0.25">
      <c r="A164" s="56">
        <v>2400</v>
      </c>
      <c r="B164" s="147" t="s">
        <v>172</v>
      </c>
      <c r="C164" s="57">
        <f t="shared" si="7"/>
        <v>0</v>
      </c>
      <c r="D164" s="177"/>
      <c r="E164" s="177"/>
      <c r="F164" s="177"/>
      <c r="G164" s="178"/>
      <c r="H164" s="57">
        <f t="shared" si="8"/>
        <v>0</v>
      </c>
      <c r="I164" s="177"/>
      <c r="J164" s="177"/>
      <c r="K164" s="177"/>
      <c r="L164" s="179"/>
    </row>
    <row r="165" spans="1:12" ht="24" x14ac:dyDescent="0.25">
      <c r="A165" s="56">
        <v>2500</v>
      </c>
      <c r="B165" s="147" t="s">
        <v>173</v>
      </c>
      <c r="C165" s="57">
        <f t="shared" si="7"/>
        <v>0</v>
      </c>
      <c r="D165" s="63">
        <f>SUM(D166,D171)</f>
        <v>0</v>
      </c>
      <c r="E165" s="63">
        <f t="shared" ref="E165:G165" si="11">SUM(E166,E171)</f>
        <v>0</v>
      </c>
      <c r="F165" s="63">
        <f t="shared" si="11"/>
        <v>0</v>
      </c>
      <c r="G165" s="63">
        <f t="shared" si="11"/>
        <v>0</v>
      </c>
      <c r="H165" s="57">
        <f t="shared" si="8"/>
        <v>0</v>
      </c>
      <c r="I165" s="63">
        <f>SUM(I166,I171)</f>
        <v>0</v>
      </c>
      <c r="J165" s="63">
        <f t="shared" ref="J165:L165" si="12">SUM(J166,J171)</f>
        <v>0</v>
      </c>
      <c r="K165" s="63">
        <f t="shared" si="12"/>
        <v>0</v>
      </c>
      <c r="L165" s="149">
        <f t="shared" si="12"/>
        <v>0</v>
      </c>
    </row>
    <row r="166" spans="1:12" ht="16.5" customHeight="1" x14ac:dyDescent="0.25">
      <c r="A166" s="168">
        <v>2510</v>
      </c>
      <c r="B166" s="65" t="s">
        <v>174</v>
      </c>
      <c r="C166" s="66">
        <f t="shared" si="7"/>
        <v>0</v>
      </c>
      <c r="D166" s="169">
        <f>SUM(D167:D170)</f>
        <v>0</v>
      </c>
      <c r="E166" s="169">
        <f t="shared" ref="E166:G166" si="13">SUM(E167:E170)</f>
        <v>0</v>
      </c>
      <c r="F166" s="169">
        <f t="shared" si="13"/>
        <v>0</v>
      </c>
      <c r="G166" s="169">
        <f t="shared" si="13"/>
        <v>0</v>
      </c>
      <c r="H166" s="66">
        <f t="shared" si="8"/>
        <v>0</v>
      </c>
      <c r="I166" s="169">
        <f>SUM(I167:I170)</f>
        <v>0</v>
      </c>
      <c r="J166" s="169">
        <f t="shared" ref="J166:L166" si="14">SUM(J167:J170)</f>
        <v>0</v>
      </c>
      <c r="K166" s="169">
        <f t="shared" si="14"/>
        <v>0</v>
      </c>
      <c r="L166" s="180">
        <f t="shared" si="14"/>
        <v>0</v>
      </c>
    </row>
    <row r="167" spans="1:12" ht="24" x14ac:dyDescent="0.25">
      <c r="A167" s="44">
        <v>2512</v>
      </c>
      <c r="B167" s="71" t="s">
        <v>175</v>
      </c>
      <c r="C167" s="72">
        <f t="shared" si="7"/>
        <v>0</v>
      </c>
      <c r="D167" s="74"/>
      <c r="E167" s="74"/>
      <c r="F167" s="74"/>
      <c r="G167" s="157"/>
      <c r="H167" s="72">
        <f t="shared" si="8"/>
        <v>0</v>
      </c>
      <c r="I167" s="74"/>
      <c r="J167" s="74"/>
      <c r="K167" s="74"/>
      <c r="L167" s="158"/>
    </row>
    <row r="168" spans="1:12" ht="36" x14ac:dyDescent="0.25">
      <c r="A168" s="44">
        <v>2513</v>
      </c>
      <c r="B168" s="71" t="s">
        <v>176</v>
      </c>
      <c r="C168" s="72">
        <f t="shared" si="7"/>
        <v>0</v>
      </c>
      <c r="D168" s="74"/>
      <c r="E168" s="74"/>
      <c r="F168" s="74"/>
      <c r="G168" s="157"/>
      <c r="H168" s="72">
        <f t="shared" si="8"/>
        <v>0</v>
      </c>
      <c r="I168" s="74"/>
      <c r="J168" s="74"/>
      <c r="K168" s="74"/>
      <c r="L168" s="158"/>
    </row>
    <row r="169" spans="1:12" ht="24" x14ac:dyDescent="0.25">
      <c r="A169" s="44">
        <v>2515</v>
      </c>
      <c r="B169" s="71" t="s">
        <v>177</v>
      </c>
      <c r="C169" s="72">
        <f t="shared" si="7"/>
        <v>0</v>
      </c>
      <c r="D169" s="74"/>
      <c r="E169" s="74"/>
      <c r="F169" s="74"/>
      <c r="G169" s="157"/>
      <c r="H169" s="72">
        <f t="shared" si="8"/>
        <v>0</v>
      </c>
      <c r="I169" s="74"/>
      <c r="J169" s="74"/>
      <c r="K169" s="74"/>
      <c r="L169" s="158"/>
    </row>
    <row r="170" spans="1:12" ht="24" x14ac:dyDescent="0.25">
      <c r="A170" s="44">
        <v>2519</v>
      </c>
      <c r="B170" s="71" t="s">
        <v>178</v>
      </c>
      <c r="C170" s="72">
        <f t="shared" si="7"/>
        <v>0</v>
      </c>
      <c r="D170" s="74"/>
      <c r="E170" s="74"/>
      <c r="F170" s="74"/>
      <c r="G170" s="157"/>
      <c r="H170" s="72">
        <f t="shared" si="8"/>
        <v>0</v>
      </c>
      <c r="I170" s="74"/>
      <c r="J170" s="74"/>
      <c r="K170" s="74"/>
      <c r="L170" s="158"/>
    </row>
    <row r="171" spans="1:12" ht="24" x14ac:dyDescent="0.25">
      <c r="A171" s="159">
        <v>2520</v>
      </c>
      <c r="B171" s="71" t="s">
        <v>179</v>
      </c>
      <c r="C171" s="72">
        <f t="shared" si="7"/>
        <v>0</v>
      </c>
      <c r="D171" s="74"/>
      <c r="E171" s="74"/>
      <c r="F171" s="74"/>
      <c r="G171" s="157"/>
      <c r="H171" s="72">
        <f t="shared" si="8"/>
        <v>0</v>
      </c>
      <c r="I171" s="74"/>
      <c r="J171" s="74"/>
      <c r="K171" s="74"/>
      <c r="L171" s="158"/>
    </row>
    <row r="172" spans="1:12" s="182" customFormat="1" ht="36" customHeight="1" x14ac:dyDescent="0.25">
      <c r="A172" s="19">
        <v>2800</v>
      </c>
      <c r="B172" s="65" t="s">
        <v>180</v>
      </c>
      <c r="C172" s="66">
        <f t="shared" si="7"/>
        <v>0</v>
      </c>
      <c r="D172" s="40"/>
      <c r="E172" s="40"/>
      <c r="F172" s="40"/>
      <c r="G172" s="41"/>
      <c r="H172" s="66">
        <f t="shared" si="8"/>
        <v>0</v>
      </c>
      <c r="I172" s="40"/>
      <c r="J172" s="40"/>
      <c r="K172" s="40"/>
      <c r="L172" s="42"/>
    </row>
    <row r="173" spans="1:12" x14ac:dyDescent="0.25">
      <c r="A173" s="142">
        <v>3000</v>
      </c>
      <c r="B173" s="142" t="s">
        <v>181</v>
      </c>
      <c r="C173" s="143">
        <f t="shared" si="7"/>
        <v>0</v>
      </c>
      <c r="D173" s="144">
        <f>SUM(D174,D184)</f>
        <v>0</v>
      </c>
      <c r="E173" s="144">
        <f>SUM(E174,E184)</f>
        <v>0</v>
      </c>
      <c r="F173" s="144">
        <f>SUM(F174,F184)</f>
        <v>0</v>
      </c>
      <c r="G173" s="145">
        <f>SUM(G174,G184)</f>
        <v>0</v>
      </c>
      <c r="H173" s="143">
        <f t="shared" si="8"/>
        <v>0</v>
      </c>
      <c r="I173" s="144">
        <f>SUM(I174,I184)</f>
        <v>0</v>
      </c>
      <c r="J173" s="144">
        <f>SUM(J174,J184)</f>
        <v>0</v>
      </c>
      <c r="K173" s="144">
        <f>SUM(K174,K184)</f>
        <v>0</v>
      </c>
      <c r="L173" s="146">
        <f>SUM(L174,L184)</f>
        <v>0</v>
      </c>
    </row>
    <row r="174" spans="1:12" ht="24" x14ac:dyDescent="0.25">
      <c r="A174" s="56">
        <v>3200</v>
      </c>
      <c r="B174" s="183" t="s">
        <v>182</v>
      </c>
      <c r="C174" s="184">
        <f t="shared" si="7"/>
        <v>0</v>
      </c>
      <c r="D174" s="63">
        <f>SUM(D175,D179)</f>
        <v>0</v>
      </c>
      <c r="E174" s="63">
        <f t="shared" ref="E174:G174" si="15">SUM(E175,E179)</f>
        <v>0</v>
      </c>
      <c r="F174" s="63">
        <f t="shared" si="15"/>
        <v>0</v>
      </c>
      <c r="G174" s="63">
        <f t="shared" si="15"/>
        <v>0</v>
      </c>
      <c r="H174" s="57">
        <f t="shared" si="8"/>
        <v>0</v>
      </c>
      <c r="I174" s="63">
        <f>SUM(I175,I179)</f>
        <v>0</v>
      </c>
      <c r="J174" s="63">
        <f t="shared" ref="J174:L174" si="16">SUM(J175,J179)</f>
        <v>0</v>
      </c>
      <c r="K174" s="63">
        <f t="shared" si="16"/>
        <v>0</v>
      </c>
      <c r="L174" s="149">
        <f t="shared" si="16"/>
        <v>0</v>
      </c>
    </row>
    <row r="175" spans="1:12" ht="36" x14ac:dyDescent="0.25">
      <c r="A175" s="168">
        <v>3260</v>
      </c>
      <c r="B175" s="65" t="s">
        <v>183</v>
      </c>
      <c r="C175" s="66">
        <f t="shared" si="7"/>
        <v>0</v>
      </c>
      <c r="D175" s="169">
        <f>SUM(D176:D178)</f>
        <v>0</v>
      </c>
      <c r="E175" s="169">
        <f>SUM(E176:E178)</f>
        <v>0</v>
      </c>
      <c r="F175" s="169">
        <f>SUM(F176:F178)</f>
        <v>0</v>
      </c>
      <c r="G175" s="170">
        <f>SUM(G176:G178)</f>
        <v>0</v>
      </c>
      <c r="H175" s="66">
        <f t="shared" si="8"/>
        <v>0</v>
      </c>
      <c r="I175" s="169">
        <f>SUM(I176:I178)</f>
        <v>0</v>
      </c>
      <c r="J175" s="169">
        <f>SUM(J176:J178)</f>
        <v>0</v>
      </c>
      <c r="K175" s="169">
        <f>SUM(K176:K178)</f>
        <v>0</v>
      </c>
      <c r="L175" s="171">
        <f>SUM(L176:L178)</f>
        <v>0</v>
      </c>
    </row>
    <row r="176" spans="1:12" ht="24" x14ac:dyDescent="0.25">
      <c r="A176" s="44">
        <v>3261</v>
      </c>
      <c r="B176" s="71" t="s">
        <v>184</v>
      </c>
      <c r="C176" s="72">
        <f>SUM(D176:G176)</f>
        <v>0</v>
      </c>
      <c r="D176" s="74"/>
      <c r="E176" s="74"/>
      <c r="F176" s="74"/>
      <c r="G176" s="157"/>
      <c r="H176" s="72">
        <f>SUM(I176:L176)</f>
        <v>0</v>
      </c>
      <c r="I176" s="74"/>
      <c r="J176" s="74"/>
      <c r="K176" s="74"/>
      <c r="L176" s="158"/>
    </row>
    <row r="177" spans="1:12" ht="36" x14ac:dyDescent="0.25">
      <c r="A177" s="44">
        <v>3262</v>
      </c>
      <c r="B177" s="71" t="s">
        <v>185</v>
      </c>
      <c r="C177" s="72">
        <f>SUM(D177:G177)</f>
        <v>0</v>
      </c>
      <c r="D177" s="74"/>
      <c r="E177" s="74"/>
      <c r="F177" s="74"/>
      <c r="G177" s="157"/>
      <c r="H177" s="72">
        <f>SUM(I177:L177)</f>
        <v>0</v>
      </c>
      <c r="I177" s="74"/>
      <c r="J177" s="74"/>
      <c r="K177" s="74"/>
      <c r="L177" s="158"/>
    </row>
    <row r="178" spans="1:12" ht="24" x14ac:dyDescent="0.25">
      <c r="A178" s="44">
        <v>3263</v>
      </c>
      <c r="B178" s="71" t="s">
        <v>186</v>
      </c>
      <c r="C178" s="72">
        <f>SUM(D178:G178)</f>
        <v>0</v>
      </c>
      <c r="D178" s="74"/>
      <c r="E178" s="74"/>
      <c r="F178" s="74"/>
      <c r="G178" s="157"/>
      <c r="H178" s="72">
        <f>SUM(I178:L178)</f>
        <v>0</v>
      </c>
      <c r="I178" s="74"/>
      <c r="J178" s="74"/>
      <c r="K178" s="74"/>
      <c r="L178" s="158"/>
    </row>
    <row r="179" spans="1:12" ht="84" x14ac:dyDescent="0.25">
      <c r="A179" s="168">
        <v>3290</v>
      </c>
      <c r="B179" s="65" t="s">
        <v>187</v>
      </c>
      <c r="C179" s="185">
        <f t="shared" ref="C179:C183" si="17">SUM(D179:G179)</f>
        <v>0</v>
      </c>
      <c r="D179" s="169">
        <f>SUM(D180:D183)</f>
        <v>0</v>
      </c>
      <c r="E179" s="169">
        <f t="shared" ref="E179:G179" si="18">SUM(E180:E183)</f>
        <v>0</v>
      </c>
      <c r="F179" s="169">
        <f t="shared" si="18"/>
        <v>0</v>
      </c>
      <c r="G179" s="169">
        <f t="shared" si="18"/>
        <v>0</v>
      </c>
      <c r="H179" s="185">
        <f t="shared" ref="H179:H183" si="19">SUM(I179:L179)</f>
        <v>0</v>
      </c>
      <c r="I179" s="169">
        <f>SUM(I180:I183)</f>
        <v>0</v>
      </c>
      <c r="J179" s="169">
        <f t="shared" ref="J179:L179" si="20">SUM(J180:J183)</f>
        <v>0</v>
      </c>
      <c r="K179" s="169">
        <f t="shared" si="20"/>
        <v>0</v>
      </c>
      <c r="L179" s="186">
        <f t="shared" si="20"/>
        <v>0</v>
      </c>
    </row>
    <row r="180" spans="1:12" ht="72" x14ac:dyDescent="0.25">
      <c r="A180" s="44">
        <v>3291</v>
      </c>
      <c r="B180" s="71" t="s">
        <v>188</v>
      </c>
      <c r="C180" s="72">
        <f t="shared" si="17"/>
        <v>0</v>
      </c>
      <c r="D180" s="74"/>
      <c r="E180" s="74"/>
      <c r="F180" s="74"/>
      <c r="G180" s="187"/>
      <c r="H180" s="72">
        <f t="shared" si="19"/>
        <v>0</v>
      </c>
      <c r="I180" s="74"/>
      <c r="J180" s="74"/>
      <c r="K180" s="74"/>
      <c r="L180" s="158"/>
    </row>
    <row r="181" spans="1:12" ht="72" x14ac:dyDescent="0.25">
      <c r="A181" s="44">
        <v>3292</v>
      </c>
      <c r="B181" s="71" t="s">
        <v>189</v>
      </c>
      <c r="C181" s="72">
        <f t="shared" si="17"/>
        <v>0</v>
      </c>
      <c r="D181" s="74"/>
      <c r="E181" s="74"/>
      <c r="F181" s="74"/>
      <c r="G181" s="187"/>
      <c r="H181" s="72">
        <f t="shared" si="19"/>
        <v>0</v>
      </c>
      <c r="I181" s="74"/>
      <c r="J181" s="74"/>
      <c r="K181" s="74"/>
      <c r="L181" s="158"/>
    </row>
    <row r="182" spans="1:12" ht="72" x14ac:dyDescent="0.25">
      <c r="A182" s="44">
        <v>3293</v>
      </c>
      <c r="B182" s="71" t="s">
        <v>190</v>
      </c>
      <c r="C182" s="72">
        <f t="shared" si="17"/>
        <v>0</v>
      </c>
      <c r="D182" s="74"/>
      <c r="E182" s="74"/>
      <c r="F182" s="74"/>
      <c r="G182" s="187"/>
      <c r="H182" s="72">
        <f t="shared" si="19"/>
        <v>0</v>
      </c>
      <c r="I182" s="74"/>
      <c r="J182" s="74"/>
      <c r="K182" s="74"/>
      <c r="L182" s="158"/>
    </row>
    <row r="183" spans="1:12" ht="60" x14ac:dyDescent="0.25">
      <c r="A183" s="188">
        <v>3294</v>
      </c>
      <c r="B183" s="71" t="s">
        <v>191</v>
      </c>
      <c r="C183" s="185">
        <f t="shared" si="17"/>
        <v>0</v>
      </c>
      <c r="D183" s="189"/>
      <c r="E183" s="189"/>
      <c r="F183" s="189"/>
      <c r="G183" s="190"/>
      <c r="H183" s="185">
        <f t="shared" si="19"/>
        <v>0</v>
      </c>
      <c r="I183" s="189"/>
      <c r="J183" s="189"/>
      <c r="K183" s="189"/>
      <c r="L183" s="191"/>
    </row>
    <row r="184" spans="1:12" ht="48" x14ac:dyDescent="0.25">
      <c r="A184" s="192">
        <v>3300</v>
      </c>
      <c r="B184" s="183" t="s">
        <v>192</v>
      </c>
      <c r="C184" s="193">
        <f t="shared" si="7"/>
        <v>0</v>
      </c>
      <c r="D184" s="194">
        <f>SUM(D185:D186)</f>
        <v>0</v>
      </c>
      <c r="E184" s="194">
        <f t="shared" ref="E184:G184" si="21">SUM(E185:E186)</f>
        <v>0</v>
      </c>
      <c r="F184" s="194">
        <f t="shared" si="21"/>
        <v>0</v>
      </c>
      <c r="G184" s="194">
        <f t="shared" si="21"/>
        <v>0</v>
      </c>
      <c r="H184" s="193">
        <f t="shared" si="8"/>
        <v>0</v>
      </c>
      <c r="I184" s="194">
        <f>SUM(I185:I186)</f>
        <v>0</v>
      </c>
      <c r="J184" s="194">
        <f t="shared" ref="J184:L184" si="22">SUM(J185:J186)</f>
        <v>0</v>
      </c>
      <c r="K184" s="194">
        <f t="shared" si="22"/>
        <v>0</v>
      </c>
      <c r="L184" s="149">
        <f t="shared" si="22"/>
        <v>0</v>
      </c>
    </row>
    <row r="185" spans="1:12" ht="48" x14ac:dyDescent="0.25">
      <c r="A185" s="111">
        <v>3310</v>
      </c>
      <c r="B185" s="112" t="s">
        <v>193</v>
      </c>
      <c r="C185" s="195">
        <f t="shared" si="7"/>
        <v>0</v>
      </c>
      <c r="D185" s="163"/>
      <c r="E185" s="163"/>
      <c r="F185" s="163"/>
      <c r="G185" s="164"/>
      <c r="H185" s="195">
        <f t="shared" si="8"/>
        <v>0</v>
      </c>
      <c r="I185" s="163"/>
      <c r="J185" s="163"/>
      <c r="K185" s="163"/>
      <c r="L185" s="165"/>
    </row>
    <row r="186" spans="1:12" ht="48.75" customHeight="1" x14ac:dyDescent="0.25">
      <c r="A186" s="38">
        <v>3320</v>
      </c>
      <c r="B186" s="65" t="s">
        <v>194</v>
      </c>
      <c r="C186" s="66">
        <f t="shared" si="7"/>
        <v>0</v>
      </c>
      <c r="D186" s="68"/>
      <c r="E186" s="68"/>
      <c r="F186" s="68"/>
      <c r="G186" s="154"/>
      <c r="H186" s="66">
        <f t="shared" si="8"/>
        <v>0</v>
      </c>
      <c r="I186" s="68"/>
      <c r="J186" s="68"/>
      <c r="K186" s="68"/>
      <c r="L186" s="155"/>
    </row>
    <row r="187" spans="1:12" x14ac:dyDescent="0.25">
      <c r="A187" s="196">
        <v>4000</v>
      </c>
      <c r="B187" s="142" t="s">
        <v>195</v>
      </c>
      <c r="C187" s="143">
        <f t="shared" si="7"/>
        <v>0</v>
      </c>
      <c r="D187" s="144">
        <f>SUM(D188,D191)</f>
        <v>0</v>
      </c>
      <c r="E187" s="144">
        <f>SUM(E188,E191)</f>
        <v>0</v>
      </c>
      <c r="F187" s="144">
        <f>SUM(F188,F191)</f>
        <v>0</v>
      </c>
      <c r="G187" s="145">
        <f>SUM(G188,G191)</f>
        <v>0</v>
      </c>
      <c r="H187" s="143">
        <f t="shared" si="8"/>
        <v>0</v>
      </c>
      <c r="I187" s="144">
        <f>SUM(I188,I191)</f>
        <v>0</v>
      </c>
      <c r="J187" s="144">
        <f>SUM(J188,J191)</f>
        <v>0</v>
      </c>
      <c r="K187" s="144">
        <f>SUM(K188,K191)</f>
        <v>0</v>
      </c>
      <c r="L187" s="146">
        <f>SUM(L188,L191)</f>
        <v>0</v>
      </c>
    </row>
    <row r="188" spans="1:12" ht="24" x14ac:dyDescent="0.25">
      <c r="A188" s="197">
        <v>4200</v>
      </c>
      <c r="B188" s="147" t="s">
        <v>196</v>
      </c>
      <c r="C188" s="57">
        <f>SUM(D188:G188)</f>
        <v>0</v>
      </c>
      <c r="D188" s="63">
        <f>SUM(D189,D190)</f>
        <v>0</v>
      </c>
      <c r="E188" s="63">
        <f>SUM(E189,E190)</f>
        <v>0</v>
      </c>
      <c r="F188" s="63">
        <f>SUM(F189,F190)</f>
        <v>0</v>
      </c>
      <c r="G188" s="166">
        <f>SUM(G189,G190)</f>
        <v>0</v>
      </c>
      <c r="H188" s="57">
        <f t="shared" si="8"/>
        <v>0</v>
      </c>
      <c r="I188" s="63">
        <f>SUM(I189,I190)</f>
        <v>0</v>
      </c>
      <c r="J188" s="63">
        <f>SUM(J189,J190)</f>
        <v>0</v>
      </c>
      <c r="K188" s="63">
        <f>SUM(K189,K190)</f>
        <v>0</v>
      </c>
      <c r="L188" s="167">
        <f>SUM(L189,L190)</f>
        <v>0</v>
      </c>
    </row>
    <row r="189" spans="1:12" ht="36" x14ac:dyDescent="0.25">
      <c r="A189" s="168">
        <v>4240</v>
      </c>
      <c r="B189" s="65" t="s">
        <v>197</v>
      </c>
      <c r="C189" s="66">
        <f t="shared" ref="C189:C264" si="23">SUM(D189:G189)</f>
        <v>0</v>
      </c>
      <c r="D189" s="68"/>
      <c r="E189" s="68"/>
      <c r="F189" s="68"/>
      <c r="G189" s="154"/>
      <c r="H189" s="66">
        <f t="shared" ref="H189:H263" si="24">SUM(I189:L189)</f>
        <v>0</v>
      </c>
      <c r="I189" s="68"/>
      <c r="J189" s="68"/>
      <c r="K189" s="68"/>
      <c r="L189" s="155"/>
    </row>
    <row r="190" spans="1:12" ht="24" x14ac:dyDescent="0.25">
      <c r="A190" s="159">
        <v>4250</v>
      </c>
      <c r="B190" s="71" t="s">
        <v>198</v>
      </c>
      <c r="C190" s="72">
        <f t="shared" si="23"/>
        <v>0</v>
      </c>
      <c r="D190" s="74"/>
      <c r="E190" s="74"/>
      <c r="F190" s="74"/>
      <c r="G190" s="157"/>
      <c r="H190" s="72">
        <f t="shared" si="24"/>
        <v>0</v>
      </c>
      <c r="I190" s="74"/>
      <c r="J190" s="74"/>
      <c r="K190" s="74"/>
      <c r="L190" s="158"/>
    </row>
    <row r="191" spans="1:12" x14ac:dyDescent="0.25">
      <c r="A191" s="56">
        <v>4300</v>
      </c>
      <c r="B191" s="147" t="s">
        <v>199</v>
      </c>
      <c r="C191" s="57">
        <f t="shared" si="23"/>
        <v>0</v>
      </c>
      <c r="D191" s="63">
        <f>SUM(D192)</f>
        <v>0</v>
      </c>
      <c r="E191" s="63">
        <f>SUM(E192)</f>
        <v>0</v>
      </c>
      <c r="F191" s="63">
        <f>SUM(F192)</f>
        <v>0</v>
      </c>
      <c r="G191" s="166">
        <f>SUM(G192)</f>
        <v>0</v>
      </c>
      <c r="H191" s="57">
        <f t="shared" si="24"/>
        <v>0</v>
      </c>
      <c r="I191" s="63">
        <f>SUM(I192)</f>
        <v>0</v>
      </c>
      <c r="J191" s="63">
        <f>SUM(J192)</f>
        <v>0</v>
      </c>
      <c r="K191" s="63">
        <f>SUM(K192)</f>
        <v>0</v>
      </c>
      <c r="L191" s="167">
        <f>SUM(L192)</f>
        <v>0</v>
      </c>
    </row>
    <row r="192" spans="1:12" ht="24" x14ac:dyDescent="0.25">
      <c r="A192" s="168">
        <v>4310</v>
      </c>
      <c r="B192" s="65" t="s">
        <v>200</v>
      </c>
      <c r="C192" s="66">
        <f>SUM(D192:G192)</f>
        <v>0</v>
      </c>
      <c r="D192" s="169">
        <f>SUM(D193:D193)</f>
        <v>0</v>
      </c>
      <c r="E192" s="169">
        <f>SUM(E193:E193)</f>
        <v>0</v>
      </c>
      <c r="F192" s="169">
        <f>SUM(F193:F193)</f>
        <v>0</v>
      </c>
      <c r="G192" s="170">
        <f>SUM(G193:G193)</f>
        <v>0</v>
      </c>
      <c r="H192" s="66">
        <f t="shared" si="24"/>
        <v>0</v>
      </c>
      <c r="I192" s="169">
        <f>SUM(I193:I193)</f>
        <v>0</v>
      </c>
      <c r="J192" s="169">
        <f>SUM(J193:J193)</f>
        <v>0</v>
      </c>
      <c r="K192" s="169">
        <f>SUM(K193:K193)</f>
        <v>0</v>
      </c>
      <c r="L192" s="171">
        <f>SUM(L193:L193)</f>
        <v>0</v>
      </c>
    </row>
    <row r="193" spans="1:12" ht="36" x14ac:dyDescent="0.25">
      <c r="A193" s="44">
        <v>4311</v>
      </c>
      <c r="B193" s="71" t="s">
        <v>201</v>
      </c>
      <c r="C193" s="72">
        <f t="shared" si="23"/>
        <v>0</v>
      </c>
      <c r="D193" s="74"/>
      <c r="E193" s="74"/>
      <c r="F193" s="74"/>
      <c r="G193" s="157"/>
      <c r="H193" s="72">
        <f t="shared" si="24"/>
        <v>0</v>
      </c>
      <c r="I193" s="74"/>
      <c r="J193" s="74"/>
      <c r="K193" s="74"/>
      <c r="L193" s="158"/>
    </row>
    <row r="194" spans="1:12" s="24" customFormat="1" ht="24" x14ac:dyDescent="0.25">
      <c r="A194" s="198"/>
      <c r="B194" s="19" t="s">
        <v>202</v>
      </c>
      <c r="C194" s="138">
        <f t="shared" si="23"/>
        <v>0</v>
      </c>
      <c r="D194" s="139">
        <f>SUM(D195,D230,D269)</f>
        <v>0</v>
      </c>
      <c r="E194" s="139">
        <f>SUM(E195,E230,E269)</f>
        <v>0</v>
      </c>
      <c r="F194" s="139">
        <f>SUM(F195,F230,F269)</f>
        <v>0</v>
      </c>
      <c r="G194" s="139">
        <f>SUM(G195,G230,G269)</f>
        <v>0</v>
      </c>
      <c r="H194" s="138">
        <f t="shared" si="24"/>
        <v>0</v>
      </c>
      <c r="I194" s="139">
        <f>SUM(I195,I230,I269)</f>
        <v>0</v>
      </c>
      <c r="J194" s="139">
        <f>SUM(J195,J230,J269)</f>
        <v>0</v>
      </c>
      <c r="K194" s="139">
        <f>SUM(K195,K230,K269)</f>
        <v>0</v>
      </c>
      <c r="L194" s="199">
        <f>SUM(L195,L230,L269)</f>
        <v>0</v>
      </c>
    </row>
    <row r="195" spans="1:12" x14ac:dyDescent="0.25">
      <c r="A195" s="142">
        <v>5000</v>
      </c>
      <c r="B195" s="142" t="s">
        <v>203</v>
      </c>
      <c r="C195" s="143">
        <f t="shared" si="23"/>
        <v>0</v>
      </c>
      <c r="D195" s="144">
        <f>D196+D204</f>
        <v>0</v>
      </c>
      <c r="E195" s="144">
        <f>E196+E204</f>
        <v>0</v>
      </c>
      <c r="F195" s="144">
        <f>F196+F204</f>
        <v>0</v>
      </c>
      <c r="G195" s="144">
        <f>G196+G204</f>
        <v>0</v>
      </c>
      <c r="H195" s="143">
        <f t="shared" si="24"/>
        <v>0</v>
      </c>
      <c r="I195" s="144">
        <f>I196+I204</f>
        <v>0</v>
      </c>
      <c r="J195" s="144">
        <f>J196+J204</f>
        <v>0</v>
      </c>
      <c r="K195" s="144">
        <f>K196+K204</f>
        <v>0</v>
      </c>
      <c r="L195" s="200">
        <f>L196+L204</f>
        <v>0</v>
      </c>
    </row>
    <row r="196" spans="1:12" x14ac:dyDescent="0.25">
      <c r="A196" s="56">
        <v>5100</v>
      </c>
      <c r="B196" s="147" t="s">
        <v>204</v>
      </c>
      <c r="C196" s="57">
        <f t="shared" si="23"/>
        <v>0</v>
      </c>
      <c r="D196" s="63">
        <f>D197+D198+D201+D202+D203</f>
        <v>0</v>
      </c>
      <c r="E196" s="63">
        <f>E197+E198+E201+E202+E203</f>
        <v>0</v>
      </c>
      <c r="F196" s="63">
        <f>F197+F198+F201+F202+F203</f>
        <v>0</v>
      </c>
      <c r="G196" s="166">
        <f>G197+G198+G201+G202+G203</f>
        <v>0</v>
      </c>
      <c r="H196" s="57">
        <f t="shared" si="24"/>
        <v>0</v>
      </c>
      <c r="I196" s="63">
        <f>I197+I198+I201+I202+I203</f>
        <v>0</v>
      </c>
      <c r="J196" s="63">
        <f>J197+J198+J201+J202+J203</f>
        <v>0</v>
      </c>
      <c r="K196" s="63">
        <f>K197+K198+K201+K202+K203</f>
        <v>0</v>
      </c>
      <c r="L196" s="167">
        <f>L197+L198+L201+L202+L203</f>
        <v>0</v>
      </c>
    </row>
    <row r="197" spans="1:12" x14ac:dyDescent="0.25">
      <c r="A197" s="168">
        <v>5110</v>
      </c>
      <c r="B197" s="65" t="s">
        <v>205</v>
      </c>
      <c r="C197" s="66">
        <f t="shared" si="23"/>
        <v>0</v>
      </c>
      <c r="D197" s="68"/>
      <c r="E197" s="68"/>
      <c r="F197" s="68"/>
      <c r="G197" s="154"/>
      <c r="H197" s="66">
        <f t="shared" si="24"/>
        <v>0</v>
      </c>
      <c r="I197" s="68"/>
      <c r="J197" s="68"/>
      <c r="K197" s="68"/>
      <c r="L197" s="155"/>
    </row>
    <row r="198" spans="1:12" ht="24" x14ac:dyDescent="0.25">
      <c r="A198" s="159">
        <v>5120</v>
      </c>
      <c r="B198" s="71" t="s">
        <v>206</v>
      </c>
      <c r="C198" s="72">
        <f t="shared" si="23"/>
        <v>0</v>
      </c>
      <c r="D198" s="160">
        <f>D199+D200</f>
        <v>0</v>
      </c>
      <c r="E198" s="160">
        <f>E199+E200</f>
        <v>0</v>
      </c>
      <c r="F198" s="160">
        <f>F199+F200</f>
        <v>0</v>
      </c>
      <c r="G198" s="161">
        <f>G199+G200</f>
        <v>0</v>
      </c>
      <c r="H198" s="72">
        <f t="shared" si="24"/>
        <v>0</v>
      </c>
      <c r="I198" s="160">
        <f>I199+I200</f>
        <v>0</v>
      </c>
      <c r="J198" s="160">
        <f>J199+J200</f>
        <v>0</v>
      </c>
      <c r="K198" s="160">
        <f>K199+K200</f>
        <v>0</v>
      </c>
      <c r="L198" s="162">
        <f>L199+L200</f>
        <v>0</v>
      </c>
    </row>
    <row r="199" spans="1:12" x14ac:dyDescent="0.25">
      <c r="A199" s="44">
        <v>5121</v>
      </c>
      <c r="B199" s="71" t="s">
        <v>207</v>
      </c>
      <c r="C199" s="72">
        <f t="shared" si="23"/>
        <v>0</v>
      </c>
      <c r="D199" s="74"/>
      <c r="E199" s="74"/>
      <c r="F199" s="74"/>
      <c r="G199" s="157"/>
      <c r="H199" s="72">
        <f t="shared" si="24"/>
        <v>0</v>
      </c>
      <c r="I199" s="74"/>
      <c r="J199" s="74"/>
      <c r="K199" s="74"/>
      <c r="L199" s="158"/>
    </row>
    <row r="200" spans="1:12" ht="24" x14ac:dyDescent="0.25">
      <c r="A200" s="44">
        <v>5129</v>
      </c>
      <c r="B200" s="71" t="s">
        <v>208</v>
      </c>
      <c r="C200" s="72">
        <f t="shared" si="23"/>
        <v>0</v>
      </c>
      <c r="D200" s="74"/>
      <c r="E200" s="74"/>
      <c r="F200" s="74"/>
      <c r="G200" s="157"/>
      <c r="H200" s="72">
        <f t="shared" si="24"/>
        <v>0</v>
      </c>
      <c r="I200" s="74"/>
      <c r="J200" s="74"/>
      <c r="K200" s="74"/>
      <c r="L200" s="158"/>
    </row>
    <row r="201" spans="1:12" x14ac:dyDescent="0.25">
      <c r="A201" s="159">
        <v>5130</v>
      </c>
      <c r="B201" s="71" t="s">
        <v>209</v>
      </c>
      <c r="C201" s="72">
        <f t="shared" si="23"/>
        <v>0</v>
      </c>
      <c r="D201" s="74"/>
      <c r="E201" s="74"/>
      <c r="F201" s="74"/>
      <c r="G201" s="157"/>
      <c r="H201" s="72">
        <f t="shared" si="24"/>
        <v>0</v>
      </c>
      <c r="I201" s="74"/>
      <c r="J201" s="74"/>
      <c r="K201" s="74"/>
      <c r="L201" s="158"/>
    </row>
    <row r="202" spans="1:12" x14ac:dyDescent="0.25">
      <c r="A202" s="159">
        <v>5140</v>
      </c>
      <c r="B202" s="71" t="s">
        <v>210</v>
      </c>
      <c r="C202" s="72">
        <f t="shared" si="23"/>
        <v>0</v>
      </c>
      <c r="D202" s="74"/>
      <c r="E202" s="74"/>
      <c r="F202" s="74"/>
      <c r="G202" s="157"/>
      <c r="H202" s="72">
        <f t="shared" si="24"/>
        <v>0</v>
      </c>
      <c r="I202" s="74"/>
      <c r="J202" s="74"/>
      <c r="K202" s="74"/>
      <c r="L202" s="158"/>
    </row>
    <row r="203" spans="1:12" ht="24" x14ac:dyDescent="0.25">
      <c r="A203" s="159">
        <v>5170</v>
      </c>
      <c r="B203" s="71" t="s">
        <v>211</v>
      </c>
      <c r="C203" s="72">
        <f t="shared" si="23"/>
        <v>0</v>
      </c>
      <c r="D203" s="74"/>
      <c r="E203" s="74"/>
      <c r="F203" s="74"/>
      <c r="G203" s="157"/>
      <c r="H203" s="72">
        <f t="shared" si="24"/>
        <v>0</v>
      </c>
      <c r="I203" s="74"/>
      <c r="J203" s="74"/>
      <c r="K203" s="74"/>
      <c r="L203" s="158"/>
    </row>
    <row r="204" spans="1:12" x14ac:dyDescent="0.25">
      <c r="A204" s="56">
        <v>5200</v>
      </c>
      <c r="B204" s="147" t="s">
        <v>212</v>
      </c>
      <c r="C204" s="57">
        <f t="shared" si="23"/>
        <v>0</v>
      </c>
      <c r="D204" s="63">
        <f>D205+D215+D216+D225+D226+D227+D229</f>
        <v>0</v>
      </c>
      <c r="E204" s="63">
        <f>E205+E215+E216+E225+E226+E227+E229</f>
        <v>0</v>
      </c>
      <c r="F204" s="63">
        <f>F205+F215+F216+F225+F226+F227+F229</f>
        <v>0</v>
      </c>
      <c r="G204" s="166">
        <f>G205+G215+G216+G225+G226+G227+G229</f>
        <v>0</v>
      </c>
      <c r="H204" s="57">
        <f t="shared" si="24"/>
        <v>0</v>
      </c>
      <c r="I204" s="63">
        <f>I205+I215+I216+I225+I226+I227+I229</f>
        <v>0</v>
      </c>
      <c r="J204" s="63">
        <f>J205+J215+J216+J225+J226+J227+J229</f>
        <v>0</v>
      </c>
      <c r="K204" s="63">
        <f>K205+K215+K216+K225+K226+K227+K229</f>
        <v>0</v>
      </c>
      <c r="L204" s="167">
        <f>L205+L215+L216+L225+L226+L227+L229</f>
        <v>0</v>
      </c>
    </row>
    <row r="205" spans="1:12" x14ac:dyDescent="0.25">
      <c r="A205" s="150">
        <v>5210</v>
      </c>
      <c r="B205" s="112" t="s">
        <v>213</v>
      </c>
      <c r="C205" s="117">
        <f t="shared" si="23"/>
        <v>0</v>
      </c>
      <c r="D205" s="151">
        <f>SUM(D206:D214)</f>
        <v>0</v>
      </c>
      <c r="E205" s="151">
        <f>SUM(E206:E214)</f>
        <v>0</v>
      </c>
      <c r="F205" s="151">
        <f>SUM(F206:F214)</f>
        <v>0</v>
      </c>
      <c r="G205" s="152">
        <f>SUM(G206:G214)</f>
        <v>0</v>
      </c>
      <c r="H205" s="117">
        <f t="shared" si="24"/>
        <v>0</v>
      </c>
      <c r="I205" s="151">
        <f>SUM(I206:I214)</f>
        <v>0</v>
      </c>
      <c r="J205" s="151">
        <f>SUM(J206:J214)</f>
        <v>0</v>
      </c>
      <c r="K205" s="151">
        <f>SUM(K206:K214)</f>
        <v>0</v>
      </c>
      <c r="L205" s="153">
        <f>SUM(L206:L214)</f>
        <v>0</v>
      </c>
    </row>
    <row r="206" spans="1:12" x14ac:dyDescent="0.25">
      <c r="A206" s="38">
        <v>5211</v>
      </c>
      <c r="B206" s="65" t="s">
        <v>214</v>
      </c>
      <c r="C206" s="66">
        <f t="shared" si="23"/>
        <v>0</v>
      </c>
      <c r="D206" s="68"/>
      <c r="E206" s="68"/>
      <c r="F206" s="68"/>
      <c r="G206" s="154"/>
      <c r="H206" s="66">
        <f t="shared" si="24"/>
        <v>0</v>
      </c>
      <c r="I206" s="68"/>
      <c r="J206" s="68"/>
      <c r="K206" s="68"/>
      <c r="L206" s="155"/>
    </row>
    <row r="207" spans="1:12" x14ac:dyDescent="0.25">
      <c r="A207" s="44">
        <v>5212</v>
      </c>
      <c r="B207" s="71" t="s">
        <v>215</v>
      </c>
      <c r="C207" s="72">
        <f t="shared" si="23"/>
        <v>0</v>
      </c>
      <c r="D207" s="74"/>
      <c r="E207" s="74"/>
      <c r="F207" s="74"/>
      <c r="G207" s="157"/>
      <c r="H207" s="72">
        <f t="shared" si="24"/>
        <v>0</v>
      </c>
      <c r="I207" s="74"/>
      <c r="J207" s="74"/>
      <c r="K207" s="74"/>
      <c r="L207" s="158"/>
    </row>
    <row r="208" spans="1:12" x14ac:dyDescent="0.25">
      <c r="A208" s="44">
        <v>5213</v>
      </c>
      <c r="B208" s="71" t="s">
        <v>216</v>
      </c>
      <c r="C208" s="72">
        <f t="shared" si="23"/>
        <v>0</v>
      </c>
      <c r="D208" s="74"/>
      <c r="E208" s="74"/>
      <c r="F208" s="74"/>
      <c r="G208" s="157"/>
      <c r="H208" s="72">
        <f t="shared" si="24"/>
        <v>0</v>
      </c>
      <c r="I208" s="74"/>
      <c r="J208" s="74"/>
      <c r="K208" s="74"/>
      <c r="L208" s="158"/>
    </row>
    <row r="209" spans="1:12" x14ac:dyDescent="0.25">
      <c r="A209" s="44">
        <v>5214</v>
      </c>
      <c r="B209" s="71" t="s">
        <v>217</v>
      </c>
      <c r="C209" s="72">
        <f t="shared" si="23"/>
        <v>0</v>
      </c>
      <c r="D209" s="74"/>
      <c r="E209" s="74"/>
      <c r="F209" s="74"/>
      <c r="G209" s="157"/>
      <c r="H209" s="72">
        <f t="shared" si="24"/>
        <v>0</v>
      </c>
      <c r="I209" s="74"/>
      <c r="J209" s="74"/>
      <c r="K209" s="74"/>
      <c r="L209" s="158"/>
    </row>
    <row r="210" spans="1:12" x14ac:dyDescent="0.25">
      <c r="A210" s="44">
        <v>5215</v>
      </c>
      <c r="B210" s="71" t="s">
        <v>218</v>
      </c>
      <c r="C210" s="72">
        <f>SUM(D210:G210)</f>
        <v>0</v>
      </c>
      <c r="D210" s="74"/>
      <c r="E210" s="74"/>
      <c r="F210" s="74"/>
      <c r="G210" s="157"/>
      <c r="H210" s="72">
        <f>SUM(I210:L210)</f>
        <v>0</v>
      </c>
      <c r="I210" s="74"/>
      <c r="J210" s="74"/>
      <c r="K210" s="74"/>
      <c r="L210" s="158"/>
    </row>
    <row r="211" spans="1:12" ht="14.25" customHeight="1" x14ac:dyDescent="0.25">
      <c r="A211" s="44">
        <v>5216</v>
      </c>
      <c r="B211" s="71" t="s">
        <v>219</v>
      </c>
      <c r="C211" s="72">
        <f t="shared" si="23"/>
        <v>0</v>
      </c>
      <c r="D211" s="74"/>
      <c r="E211" s="74"/>
      <c r="F211" s="74"/>
      <c r="G211" s="157"/>
      <c r="H211" s="72">
        <f t="shared" si="24"/>
        <v>0</v>
      </c>
      <c r="I211" s="74"/>
      <c r="J211" s="74"/>
      <c r="K211" s="74"/>
      <c r="L211" s="158"/>
    </row>
    <row r="212" spans="1:12" x14ac:dyDescent="0.25">
      <c r="A212" s="44">
        <v>5217</v>
      </c>
      <c r="B212" s="71" t="s">
        <v>220</v>
      </c>
      <c r="C212" s="72">
        <f t="shared" si="23"/>
        <v>0</v>
      </c>
      <c r="D212" s="74"/>
      <c r="E212" s="74"/>
      <c r="F212" s="74"/>
      <c r="G212" s="157"/>
      <c r="H212" s="72">
        <f t="shared" si="24"/>
        <v>0</v>
      </c>
      <c r="I212" s="74"/>
      <c r="J212" s="74"/>
      <c r="K212" s="74"/>
      <c r="L212" s="158"/>
    </row>
    <row r="213" spans="1:12" x14ac:dyDescent="0.25">
      <c r="A213" s="44">
        <v>5218</v>
      </c>
      <c r="B213" s="71" t="s">
        <v>221</v>
      </c>
      <c r="C213" s="72">
        <f t="shared" si="23"/>
        <v>0</v>
      </c>
      <c r="D213" s="74"/>
      <c r="E213" s="74"/>
      <c r="F213" s="74"/>
      <c r="G213" s="157"/>
      <c r="H213" s="72">
        <f t="shared" si="24"/>
        <v>0</v>
      </c>
      <c r="I213" s="74"/>
      <c r="J213" s="74"/>
      <c r="K213" s="74"/>
      <c r="L213" s="158"/>
    </row>
    <row r="214" spans="1:12" x14ac:dyDescent="0.25">
      <c r="A214" s="44">
        <v>5219</v>
      </c>
      <c r="B214" s="71" t="s">
        <v>222</v>
      </c>
      <c r="C214" s="72">
        <f t="shared" si="23"/>
        <v>0</v>
      </c>
      <c r="D214" s="74"/>
      <c r="E214" s="74"/>
      <c r="F214" s="74"/>
      <c r="G214" s="157"/>
      <c r="H214" s="72">
        <f t="shared" si="24"/>
        <v>0</v>
      </c>
      <c r="I214" s="74"/>
      <c r="J214" s="74"/>
      <c r="K214" s="74"/>
      <c r="L214" s="158"/>
    </row>
    <row r="215" spans="1:12" ht="13.5" customHeight="1" x14ac:dyDescent="0.25">
      <c r="A215" s="159">
        <v>5220</v>
      </c>
      <c r="B215" s="71" t="s">
        <v>223</v>
      </c>
      <c r="C215" s="72">
        <f t="shared" si="23"/>
        <v>0</v>
      </c>
      <c r="D215" s="74"/>
      <c r="E215" s="74"/>
      <c r="F215" s="74"/>
      <c r="G215" s="157"/>
      <c r="H215" s="72">
        <f t="shared" si="24"/>
        <v>0</v>
      </c>
      <c r="I215" s="74"/>
      <c r="J215" s="74"/>
      <c r="K215" s="74"/>
      <c r="L215" s="158"/>
    </row>
    <row r="216" spans="1:12" x14ac:dyDescent="0.25">
      <c r="A216" s="159">
        <v>5230</v>
      </c>
      <c r="B216" s="71" t="s">
        <v>224</v>
      </c>
      <c r="C216" s="72">
        <f t="shared" si="23"/>
        <v>0</v>
      </c>
      <c r="D216" s="160">
        <f>SUM(D217:D224)</f>
        <v>0</v>
      </c>
      <c r="E216" s="160">
        <f>SUM(E217:E224)</f>
        <v>0</v>
      </c>
      <c r="F216" s="160">
        <f>SUM(F217:F224)</f>
        <v>0</v>
      </c>
      <c r="G216" s="161">
        <f>SUM(G217:G224)</f>
        <v>0</v>
      </c>
      <c r="H216" s="72">
        <f t="shared" si="24"/>
        <v>0</v>
      </c>
      <c r="I216" s="160">
        <f>SUM(I217:I224)</f>
        <v>0</v>
      </c>
      <c r="J216" s="160">
        <f>SUM(J217:J224)</f>
        <v>0</v>
      </c>
      <c r="K216" s="160">
        <f>SUM(K217:K224)</f>
        <v>0</v>
      </c>
      <c r="L216" s="162">
        <f>SUM(L217:L224)</f>
        <v>0</v>
      </c>
    </row>
    <row r="217" spans="1:12" x14ac:dyDescent="0.25">
      <c r="A217" s="44">
        <v>5231</v>
      </c>
      <c r="B217" s="71" t="s">
        <v>225</v>
      </c>
      <c r="C217" s="72">
        <f t="shared" si="23"/>
        <v>0</v>
      </c>
      <c r="D217" s="74"/>
      <c r="E217" s="74"/>
      <c r="F217" s="74"/>
      <c r="G217" s="157"/>
      <c r="H217" s="72">
        <f t="shared" si="24"/>
        <v>0</v>
      </c>
      <c r="I217" s="74"/>
      <c r="J217" s="74"/>
      <c r="K217" s="74"/>
      <c r="L217" s="158"/>
    </row>
    <row r="218" spans="1:12" x14ac:dyDescent="0.25">
      <c r="A218" s="44">
        <v>5232</v>
      </c>
      <c r="B218" s="71" t="s">
        <v>226</v>
      </c>
      <c r="C218" s="72">
        <f t="shared" si="23"/>
        <v>0</v>
      </c>
      <c r="D218" s="74"/>
      <c r="E218" s="74"/>
      <c r="F218" s="74"/>
      <c r="G218" s="157"/>
      <c r="H218" s="72">
        <f t="shared" si="24"/>
        <v>0</v>
      </c>
      <c r="I218" s="74"/>
      <c r="J218" s="74"/>
      <c r="K218" s="74"/>
      <c r="L218" s="158"/>
    </row>
    <row r="219" spans="1:12" x14ac:dyDescent="0.25">
      <c r="A219" s="44">
        <v>5233</v>
      </c>
      <c r="B219" s="71" t="s">
        <v>227</v>
      </c>
      <c r="C219" s="201">
        <f t="shared" si="23"/>
        <v>0</v>
      </c>
      <c r="D219" s="74"/>
      <c r="E219" s="74"/>
      <c r="F219" s="74"/>
      <c r="G219" s="157"/>
      <c r="H219" s="72">
        <f t="shared" si="24"/>
        <v>0</v>
      </c>
      <c r="I219" s="74"/>
      <c r="J219" s="74"/>
      <c r="K219" s="74"/>
      <c r="L219" s="158"/>
    </row>
    <row r="220" spans="1:12" ht="24" x14ac:dyDescent="0.25">
      <c r="A220" s="44">
        <v>5234</v>
      </c>
      <c r="B220" s="71" t="s">
        <v>228</v>
      </c>
      <c r="C220" s="201">
        <f t="shared" si="23"/>
        <v>0</v>
      </c>
      <c r="D220" s="74"/>
      <c r="E220" s="74"/>
      <c r="F220" s="74"/>
      <c r="G220" s="157"/>
      <c r="H220" s="72">
        <f t="shared" si="24"/>
        <v>0</v>
      </c>
      <c r="I220" s="74"/>
      <c r="J220" s="74"/>
      <c r="K220" s="74"/>
      <c r="L220" s="158"/>
    </row>
    <row r="221" spans="1:12" ht="14.25" customHeight="1" x14ac:dyDescent="0.25">
      <c r="A221" s="44">
        <v>5236</v>
      </c>
      <c r="B221" s="71" t="s">
        <v>229</v>
      </c>
      <c r="C221" s="201">
        <f t="shared" si="23"/>
        <v>0</v>
      </c>
      <c r="D221" s="74"/>
      <c r="E221" s="74"/>
      <c r="F221" s="74"/>
      <c r="G221" s="157"/>
      <c r="H221" s="72">
        <f t="shared" si="24"/>
        <v>0</v>
      </c>
      <c r="I221" s="74"/>
      <c r="J221" s="74"/>
      <c r="K221" s="74"/>
      <c r="L221" s="158"/>
    </row>
    <row r="222" spans="1:12" ht="14.25" customHeight="1" x14ac:dyDescent="0.25">
      <c r="A222" s="44">
        <v>5237</v>
      </c>
      <c r="B222" s="71" t="s">
        <v>230</v>
      </c>
      <c r="C222" s="201">
        <f t="shared" si="23"/>
        <v>0</v>
      </c>
      <c r="D222" s="74"/>
      <c r="E222" s="74"/>
      <c r="F222" s="74"/>
      <c r="G222" s="157"/>
      <c r="H222" s="72">
        <f t="shared" si="24"/>
        <v>0</v>
      </c>
      <c r="I222" s="74"/>
      <c r="J222" s="74"/>
      <c r="K222" s="74"/>
      <c r="L222" s="158"/>
    </row>
    <row r="223" spans="1:12" ht="24" x14ac:dyDescent="0.25">
      <c r="A223" s="44">
        <v>5238</v>
      </c>
      <c r="B223" s="71" t="s">
        <v>231</v>
      </c>
      <c r="C223" s="201">
        <f t="shared" si="23"/>
        <v>0</v>
      </c>
      <c r="D223" s="74"/>
      <c r="E223" s="74"/>
      <c r="F223" s="74"/>
      <c r="G223" s="157"/>
      <c r="H223" s="72">
        <f t="shared" si="24"/>
        <v>0</v>
      </c>
      <c r="I223" s="74"/>
      <c r="J223" s="74"/>
      <c r="K223" s="74"/>
      <c r="L223" s="158"/>
    </row>
    <row r="224" spans="1:12" ht="24" x14ac:dyDescent="0.25">
      <c r="A224" s="44">
        <v>5239</v>
      </c>
      <c r="B224" s="71" t="s">
        <v>232</v>
      </c>
      <c r="C224" s="201">
        <f t="shared" si="23"/>
        <v>0</v>
      </c>
      <c r="D224" s="74"/>
      <c r="E224" s="74"/>
      <c r="F224" s="74"/>
      <c r="G224" s="157"/>
      <c r="H224" s="72">
        <f t="shared" si="24"/>
        <v>0</v>
      </c>
      <c r="I224" s="74"/>
      <c r="J224" s="74"/>
      <c r="K224" s="74"/>
      <c r="L224" s="158"/>
    </row>
    <row r="225" spans="1:12" ht="24" x14ac:dyDescent="0.25">
      <c r="A225" s="159">
        <v>5240</v>
      </c>
      <c r="B225" s="71" t="s">
        <v>233</v>
      </c>
      <c r="C225" s="201">
        <f t="shared" si="23"/>
        <v>0</v>
      </c>
      <c r="D225" s="74"/>
      <c r="E225" s="74"/>
      <c r="F225" s="74"/>
      <c r="G225" s="157"/>
      <c r="H225" s="72">
        <f t="shared" si="24"/>
        <v>0</v>
      </c>
      <c r="I225" s="74"/>
      <c r="J225" s="74"/>
      <c r="K225" s="74"/>
      <c r="L225" s="158"/>
    </row>
    <row r="226" spans="1:12" x14ac:dyDescent="0.25">
      <c r="A226" s="159">
        <v>5250</v>
      </c>
      <c r="B226" s="71" t="s">
        <v>234</v>
      </c>
      <c r="C226" s="201">
        <f t="shared" si="23"/>
        <v>0</v>
      </c>
      <c r="D226" s="74"/>
      <c r="E226" s="74"/>
      <c r="F226" s="74"/>
      <c r="G226" s="157"/>
      <c r="H226" s="72">
        <f t="shared" si="24"/>
        <v>0</v>
      </c>
      <c r="I226" s="74"/>
      <c r="J226" s="74"/>
      <c r="K226" s="74"/>
      <c r="L226" s="158"/>
    </row>
    <row r="227" spans="1:12" x14ac:dyDescent="0.25">
      <c r="A227" s="159">
        <v>5260</v>
      </c>
      <c r="B227" s="71" t="s">
        <v>235</v>
      </c>
      <c r="C227" s="201">
        <f t="shared" si="23"/>
        <v>0</v>
      </c>
      <c r="D227" s="160">
        <f>SUM(D228)</f>
        <v>0</v>
      </c>
      <c r="E227" s="160">
        <f>SUM(E228)</f>
        <v>0</v>
      </c>
      <c r="F227" s="160">
        <f>SUM(F228)</f>
        <v>0</v>
      </c>
      <c r="G227" s="161">
        <f>SUM(G228)</f>
        <v>0</v>
      </c>
      <c r="H227" s="72">
        <f t="shared" si="24"/>
        <v>0</v>
      </c>
      <c r="I227" s="160">
        <f>SUM(I228)</f>
        <v>0</v>
      </c>
      <c r="J227" s="160">
        <f>SUM(J228)</f>
        <v>0</v>
      </c>
      <c r="K227" s="160">
        <f>SUM(K228)</f>
        <v>0</v>
      </c>
      <c r="L227" s="162">
        <f>SUM(L228)</f>
        <v>0</v>
      </c>
    </row>
    <row r="228" spans="1:12" ht="24" x14ac:dyDescent="0.25">
      <c r="A228" s="44">
        <v>5269</v>
      </c>
      <c r="B228" s="71" t="s">
        <v>236</v>
      </c>
      <c r="C228" s="201">
        <f t="shared" si="23"/>
        <v>0</v>
      </c>
      <c r="D228" s="74"/>
      <c r="E228" s="74"/>
      <c r="F228" s="74"/>
      <c r="G228" s="157"/>
      <c r="H228" s="72">
        <f t="shared" si="24"/>
        <v>0</v>
      </c>
      <c r="I228" s="74"/>
      <c r="J228" s="74"/>
      <c r="K228" s="74"/>
      <c r="L228" s="158"/>
    </row>
    <row r="229" spans="1:12" ht="24" x14ac:dyDescent="0.25">
      <c r="A229" s="150">
        <v>5270</v>
      </c>
      <c r="B229" s="112" t="s">
        <v>237</v>
      </c>
      <c r="C229" s="202">
        <f t="shared" si="23"/>
        <v>0</v>
      </c>
      <c r="D229" s="163"/>
      <c r="E229" s="163"/>
      <c r="F229" s="163"/>
      <c r="G229" s="164"/>
      <c r="H229" s="117">
        <f t="shared" si="24"/>
        <v>0</v>
      </c>
      <c r="I229" s="163"/>
      <c r="J229" s="163"/>
      <c r="K229" s="163"/>
      <c r="L229" s="165"/>
    </row>
    <row r="230" spans="1:12" x14ac:dyDescent="0.25">
      <c r="A230" s="142">
        <v>6000</v>
      </c>
      <c r="B230" s="142" t="s">
        <v>238</v>
      </c>
      <c r="C230" s="203">
        <f t="shared" si="23"/>
        <v>0</v>
      </c>
      <c r="D230" s="144">
        <f>D231+D251+D259</f>
        <v>0</v>
      </c>
      <c r="E230" s="144">
        <f>E231+E251+E259</f>
        <v>0</v>
      </c>
      <c r="F230" s="144">
        <f>F231+F251+F259</f>
        <v>0</v>
      </c>
      <c r="G230" s="145">
        <f>G231+G251+G259</f>
        <v>0</v>
      </c>
      <c r="H230" s="143">
        <f t="shared" si="24"/>
        <v>0</v>
      </c>
      <c r="I230" s="144">
        <f>I231+I251+I259</f>
        <v>0</v>
      </c>
      <c r="J230" s="144">
        <f>J231+J251+J259</f>
        <v>0</v>
      </c>
      <c r="K230" s="144">
        <f>K231+K251+K259</f>
        <v>0</v>
      </c>
      <c r="L230" s="146">
        <f>L231+L251+L259</f>
        <v>0</v>
      </c>
    </row>
    <row r="231" spans="1:12" ht="14.25" customHeight="1" x14ac:dyDescent="0.25">
      <c r="A231" s="192">
        <v>6200</v>
      </c>
      <c r="B231" s="183" t="s">
        <v>239</v>
      </c>
      <c r="C231" s="204">
        <f>SUM(D231:G231)</f>
        <v>0</v>
      </c>
      <c r="D231" s="194">
        <f>SUM(D232,D233,D235,D238,D244,D245,D246)</f>
        <v>0</v>
      </c>
      <c r="E231" s="194">
        <f>SUM(E232,E233,E235,E238,E244,E245,E246)</f>
        <v>0</v>
      </c>
      <c r="F231" s="194">
        <f>SUM(F232,F233,F235,F238,F244,F245,F246)</f>
        <v>0</v>
      </c>
      <c r="G231" s="194">
        <f>SUM(G232,G233,G235,G238,G244,G245,G246)</f>
        <v>0</v>
      </c>
      <c r="H231" s="193">
        <f t="shared" si="24"/>
        <v>0</v>
      </c>
      <c r="I231" s="194">
        <f>SUM(I232,I233,I235,I238,I244,I245,I246)</f>
        <v>0</v>
      </c>
      <c r="J231" s="194">
        <f>SUM(J232,J233,J235,J238,J244,J245,J246)</f>
        <v>0</v>
      </c>
      <c r="K231" s="194">
        <f>SUM(K232,K233,K235,K238,K244,K245,K246)</f>
        <v>0</v>
      </c>
      <c r="L231" s="149">
        <f>SUM(L232,L233,L235,L238,L244,L245,L246)</f>
        <v>0</v>
      </c>
    </row>
    <row r="232" spans="1:12" ht="24" x14ac:dyDescent="0.25">
      <c r="A232" s="168">
        <v>6220</v>
      </c>
      <c r="B232" s="65" t="s">
        <v>240</v>
      </c>
      <c r="C232" s="205">
        <f t="shared" si="23"/>
        <v>0</v>
      </c>
      <c r="D232" s="68"/>
      <c r="E232" s="68"/>
      <c r="F232" s="68"/>
      <c r="G232" s="206"/>
      <c r="H232" s="207">
        <f t="shared" si="24"/>
        <v>0</v>
      </c>
      <c r="I232" s="68"/>
      <c r="J232" s="68"/>
      <c r="K232" s="68"/>
      <c r="L232" s="155"/>
    </row>
    <row r="233" spans="1:12" x14ac:dyDescent="0.25">
      <c r="A233" s="159">
        <v>6230</v>
      </c>
      <c r="B233" s="71" t="s">
        <v>241</v>
      </c>
      <c r="C233" s="201">
        <f t="shared" si="23"/>
        <v>0</v>
      </c>
      <c r="D233" s="160">
        <f>SUM(D234)</f>
        <v>0</v>
      </c>
      <c r="E233" s="160">
        <f t="shared" ref="E233:L233" si="25">SUM(E234)</f>
        <v>0</v>
      </c>
      <c r="F233" s="160">
        <f t="shared" si="25"/>
        <v>0</v>
      </c>
      <c r="G233" s="161">
        <f t="shared" si="25"/>
        <v>0</v>
      </c>
      <c r="H233" s="208">
        <f t="shared" si="24"/>
        <v>0</v>
      </c>
      <c r="I233" s="160">
        <f t="shared" si="25"/>
        <v>0</v>
      </c>
      <c r="J233" s="160">
        <f t="shared" si="25"/>
        <v>0</v>
      </c>
      <c r="K233" s="160">
        <f t="shared" si="25"/>
        <v>0</v>
      </c>
      <c r="L233" s="162">
        <f t="shared" si="25"/>
        <v>0</v>
      </c>
    </row>
    <row r="234" spans="1:12" ht="24" x14ac:dyDescent="0.25">
      <c r="A234" s="44">
        <v>6239</v>
      </c>
      <c r="B234" s="65" t="s">
        <v>242</v>
      </c>
      <c r="C234" s="201">
        <f t="shared" si="23"/>
        <v>0</v>
      </c>
      <c r="D234" s="68"/>
      <c r="E234" s="68"/>
      <c r="F234" s="68"/>
      <c r="G234" s="154"/>
      <c r="H234" s="208">
        <f t="shared" si="24"/>
        <v>0</v>
      </c>
      <c r="I234" s="68"/>
      <c r="J234" s="68"/>
      <c r="K234" s="68"/>
      <c r="L234" s="155"/>
    </row>
    <row r="235" spans="1:12" ht="24" x14ac:dyDescent="0.25">
      <c r="A235" s="159">
        <v>6240</v>
      </c>
      <c r="B235" s="71" t="s">
        <v>243</v>
      </c>
      <c r="C235" s="201">
        <f>SUM(D235:G235)</f>
        <v>0</v>
      </c>
      <c r="D235" s="160">
        <f>SUM(D236:D237)</f>
        <v>0</v>
      </c>
      <c r="E235" s="160">
        <f>SUM(E236:E237)</f>
        <v>0</v>
      </c>
      <c r="F235" s="160">
        <f>SUM(F236:F237)</f>
        <v>0</v>
      </c>
      <c r="G235" s="161">
        <f>SUM(G236:G237)</f>
        <v>0</v>
      </c>
      <c r="H235" s="208">
        <f t="shared" si="24"/>
        <v>0</v>
      </c>
      <c r="I235" s="160">
        <f>SUM(I236:I237)</f>
        <v>0</v>
      </c>
      <c r="J235" s="160">
        <f>SUM(J236:J237)</f>
        <v>0</v>
      </c>
      <c r="K235" s="160">
        <f>SUM(K236:K237)</f>
        <v>0</v>
      </c>
      <c r="L235" s="162">
        <f>SUM(L236:L237)</f>
        <v>0</v>
      </c>
    </row>
    <row r="236" spans="1:12" x14ac:dyDescent="0.25">
      <c r="A236" s="44">
        <v>6241</v>
      </c>
      <c r="B236" s="71" t="s">
        <v>244</v>
      </c>
      <c r="C236" s="201">
        <f>SUM(D236:G236)</f>
        <v>0</v>
      </c>
      <c r="D236" s="74"/>
      <c r="E236" s="74"/>
      <c r="F236" s="74"/>
      <c r="G236" s="157"/>
      <c r="H236" s="208">
        <f>SUM(I236:L236)</f>
        <v>0</v>
      </c>
      <c r="I236" s="74"/>
      <c r="J236" s="74"/>
      <c r="K236" s="74"/>
      <c r="L236" s="158"/>
    </row>
    <row r="237" spans="1:12" x14ac:dyDescent="0.25">
      <c r="A237" s="44">
        <v>6242</v>
      </c>
      <c r="B237" s="71" t="s">
        <v>245</v>
      </c>
      <c r="C237" s="201">
        <f>SUM(D237:G237)</f>
        <v>0</v>
      </c>
      <c r="D237" s="74"/>
      <c r="E237" s="74"/>
      <c r="F237" s="74"/>
      <c r="G237" s="157"/>
      <c r="H237" s="208">
        <f t="shared" si="24"/>
        <v>0</v>
      </c>
      <c r="I237" s="74"/>
      <c r="J237" s="74"/>
      <c r="K237" s="74"/>
      <c r="L237" s="158"/>
    </row>
    <row r="238" spans="1:12" ht="25.5" customHeight="1" x14ac:dyDescent="0.25">
      <c r="A238" s="159">
        <v>6250</v>
      </c>
      <c r="B238" s="71" t="s">
        <v>246</v>
      </c>
      <c r="C238" s="201">
        <f>SUM(D238:G238)</f>
        <v>0</v>
      </c>
      <c r="D238" s="160">
        <f>SUM(D239:D243)</f>
        <v>0</v>
      </c>
      <c r="E238" s="160">
        <f>SUM(E239:E243)</f>
        <v>0</v>
      </c>
      <c r="F238" s="160">
        <f>SUM(F239:F243)</f>
        <v>0</v>
      </c>
      <c r="G238" s="161">
        <f>SUM(G239:G243)</f>
        <v>0</v>
      </c>
      <c r="H238" s="208">
        <f t="shared" si="24"/>
        <v>0</v>
      </c>
      <c r="I238" s="160">
        <f>SUM(I239:I243)</f>
        <v>0</v>
      </c>
      <c r="J238" s="160">
        <f>SUM(J239:J243)</f>
        <v>0</v>
      </c>
      <c r="K238" s="160">
        <f>SUM(K239:K243)</f>
        <v>0</v>
      </c>
      <c r="L238" s="162">
        <f>SUM(L239:L243)</f>
        <v>0</v>
      </c>
    </row>
    <row r="239" spans="1:12" ht="14.25" customHeight="1" x14ac:dyDescent="0.25">
      <c r="A239" s="44">
        <v>6252</v>
      </c>
      <c r="B239" s="71" t="s">
        <v>247</v>
      </c>
      <c r="C239" s="201">
        <f>SUM(D239:G239)</f>
        <v>0</v>
      </c>
      <c r="D239" s="74"/>
      <c r="E239" s="74"/>
      <c r="F239" s="74"/>
      <c r="G239" s="157"/>
      <c r="H239" s="208">
        <f t="shared" si="24"/>
        <v>0</v>
      </c>
      <c r="I239" s="74"/>
      <c r="J239" s="74"/>
      <c r="K239" s="74"/>
      <c r="L239" s="158"/>
    </row>
    <row r="240" spans="1:12" ht="14.25" customHeight="1" x14ac:dyDescent="0.25">
      <c r="A240" s="44">
        <v>6253</v>
      </c>
      <c r="B240" s="71" t="s">
        <v>248</v>
      </c>
      <c r="C240" s="201">
        <f t="shared" si="23"/>
        <v>0</v>
      </c>
      <c r="D240" s="74"/>
      <c r="E240" s="74"/>
      <c r="F240" s="74"/>
      <c r="G240" s="157"/>
      <c r="H240" s="208">
        <f t="shared" si="24"/>
        <v>0</v>
      </c>
      <c r="I240" s="74"/>
      <c r="J240" s="74"/>
      <c r="K240" s="74"/>
      <c r="L240" s="158"/>
    </row>
    <row r="241" spans="1:12" ht="24" x14ac:dyDescent="0.25">
      <c r="A241" s="44">
        <v>6254</v>
      </c>
      <c r="B241" s="71" t="s">
        <v>249</v>
      </c>
      <c r="C241" s="201">
        <f t="shared" si="23"/>
        <v>0</v>
      </c>
      <c r="D241" s="74"/>
      <c r="E241" s="74"/>
      <c r="F241" s="74"/>
      <c r="G241" s="157"/>
      <c r="H241" s="208">
        <f t="shared" si="24"/>
        <v>0</v>
      </c>
      <c r="I241" s="74"/>
      <c r="J241" s="74"/>
      <c r="K241" s="74"/>
      <c r="L241" s="158"/>
    </row>
    <row r="242" spans="1:12" ht="24" x14ac:dyDescent="0.25">
      <c r="A242" s="44">
        <v>6255</v>
      </c>
      <c r="B242" s="71" t="s">
        <v>250</v>
      </c>
      <c r="C242" s="201">
        <f t="shared" si="23"/>
        <v>0</v>
      </c>
      <c r="D242" s="74"/>
      <c r="E242" s="74"/>
      <c r="F242" s="74"/>
      <c r="G242" s="157"/>
      <c r="H242" s="208">
        <f t="shared" si="24"/>
        <v>0</v>
      </c>
      <c r="I242" s="74"/>
      <c r="J242" s="74"/>
      <c r="K242" s="74"/>
      <c r="L242" s="158"/>
    </row>
    <row r="243" spans="1:12" x14ac:dyDescent="0.25">
      <c r="A243" s="44">
        <v>6259</v>
      </c>
      <c r="B243" s="71" t="s">
        <v>251</v>
      </c>
      <c r="C243" s="201">
        <f t="shared" si="23"/>
        <v>0</v>
      </c>
      <c r="D243" s="74"/>
      <c r="E243" s="74"/>
      <c r="F243" s="74"/>
      <c r="G243" s="157"/>
      <c r="H243" s="208">
        <f t="shared" si="24"/>
        <v>0</v>
      </c>
      <c r="I243" s="74"/>
      <c r="J243" s="74"/>
      <c r="K243" s="74"/>
      <c r="L243" s="158"/>
    </row>
    <row r="244" spans="1:12" ht="24" x14ac:dyDescent="0.25">
      <c r="A244" s="159">
        <v>6260</v>
      </c>
      <c r="B244" s="71" t="s">
        <v>252</v>
      </c>
      <c r="C244" s="201">
        <f t="shared" si="23"/>
        <v>0</v>
      </c>
      <c r="D244" s="74"/>
      <c r="E244" s="74"/>
      <c r="F244" s="74"/>
      <c r="G244" s="157"/>
      <c r="H244" s="208">
        <f t="shared" si="24"/>
        <v>0</v>
      </c>
      <c r="I244" s="74"/>
      <c r="J244" s="74"/>
      <c r="K244" s="74"/>
      <c r="L244" s="158"/>
    </row>
    <row r="245" spans="1:12" x14ac:dyDescent="0.25">
      <c r="A245" s="159">
        <v>6270</v>
      </c>
      <c r="B245" s="71" t="s">
        <v>253</v>
      </c>
      <c r="C245" s="201">
        <f t="shared" si="23"/>
        <v>0</v>
      </c>
      <c r="D245" s="74"/>
      <c r="E245" s="74"/>
      <c r="F245" s="74"/>
      <c r="G245" s="157"/>
      <c r="H245" s="208">
        <f t="shared" si="24"/>
        <v>0</v>
      </c>
      <c r="I245" s="74"/>
      <c r="J245" s="74"/>
      <c r="K245" s="74"/>
      <c r="L245" s="158"/>
    </row>
    <row r="246" spans="1:12" ht="24" x14ac:dyDescent="0.25">
      <c r="A246" s="168">
        <v>6290</v>
      </c>
      <c r="B246" s="65" t="s">
        <v>254</v>
      </c>
      <c r="C246" s="209">
        <f t="shared" si="23"/>
        <v>0</v>
      </c>
      <c r="D246" s="169">
        <f>SUM(D247:D250)</f>
        <v>0</v>
      </c>
      <c r="E246" s="169">
        <f t="shared" ref="E246:G246" si="26">SUM(E247:E250)</f>
        <v>0</v>
      </c>
      <c r="F246" s="169">
        <f t="shared" si="26"/>
        <v>0</v>
      </c>
      <c r="G246" s="210">
        <f t="shared" si="26"/>
        <v>0</v>
      </c>
      <c r="H246" s="209">
        <f t="shared" si="24"/>
        <v>0</v>
      </c>
      <c r="I246" s="169">
        <f>SUM(I247:I250)</f>
        <v>0</v>
      </c>
      <c r="J246" s="169">
        <f t="shared" ref="J246:L246" si="27">SUM(J247:J250)</f>
        <v>0</v>
      </c>
      <c r="K246" s="169">
        <f t="shared" si="27"/>
        <v>0</v>
      </c>
      <c r="L246" s="186">
        <f t="shared" si="27"/>
        <v>0</v>
      </c>
    </row>
    <row r="247" spans="1:12" x14ac:dyDescent="0.25">
      <c r="A247" s="44">
        <v>6291</v>
      </c>
      <c r="B247" s="71" t="s">
        <v>255</v>
      </c>
      <c r="C247" s="201">
        <f t="shared" si="23"/>
        <v>0</v>
      </c>
      <c r="D247" s="74"/>
      <c r="E247" s="74"/>
      <c r="F247" s="74"/>
      <c r="G247" s="211"/>
      <c r="H247" s="201">
        <f t="shared" si="24"/>
        <v>0</v>
      </c>
      <c r="I247" s="74"/>
      <c r="J247" s="74"/>
      <c r="K247" s="74"/>
      <c r="L247" s="158"/>
    </row>
    <row r="248" spans="1:12" x14ac:dyDescent="0.25">
      <c r="A248" s="44">
        <v>6292</v>
      </c>
      <c r="B248" s="71" t="s">
        <v>256</v>
      </c>
      <c r="C248" s="201">
        <f t="shared" si="23"/>
        <v>0</v>
      </c>
      <c r="D248" s="74"/>
      <c r="E248" s="74"/>
      <c r="F248" s="74"/>
      <c r="G248" s="211"/>
      <c r="H248" s="201">
        <f t="shared" si="24"/>
        <v>0</v>
      </c>
      <c r="I248" s="74"/>
      <c r="J248" s="74"/>
      <c r="K248" s="74"/>
      <c r="L248" s="158"/>
    </row>
    <row r="249" spans="1:12" ht="72" x14ac:dyDescent="0.25">
      <c r="A249" s="44">
        <v>6296</v>
      </c>
      <c r="B249" s="71" t="s">
        <v>257</v>
      </c>
      <c r="C249" s="201">
        <f t="shared" si="23"/>
        <v>0</v>
      </c>
      <c r="D249" s="74"/>
      <c r="E249" s="74"/>
      <c r="F249" s="74"/>
      <c r="G249" s="211"/>
      <c r="H249" s="201">
        <f t="shared" si="24"/>
        <v>0</v>
      </c>
      <c r="I249" s="74"/>
      <c r="J249" s="74"/>
      <c r="K249" s="74"/>
      <c r="L249" s="158"/>
    </row>
    <row r="250" spans="1:12" ht="39.75" customHeight="1" x14ac:dyDescent="0.25">
      <c r="A250" s="44">
        <v>6299</v>
      </c>
      <c r="B250" s="71" t="s">
        <v>258</v>
      </c>
      <c r="C250" s="201">
        <f t="shared" si="23"/>
        <v>0</v>
      </c>
      <c r="D250" s="74"/>
      <c r="E250" s="74"/>
      <c r="F250" s="74"/>
      <c r="G250" s="211"/>
      <c r="H250" s="201">
        <f t="shared" si="24"/>
        <v>0</v>
      </c>
      <c r="I250" s="74"/>
      <c r="J250" s="74"/>
      <c r="K250" s="74"/>
      <c r="L250" s="158"/>
    </row>
    <row r="251" spans="1:12" x14ac:dyDescent="0.25">
      <c r="A251" s="56">
        <v>6300</v>
      </c>
      <c r="B251" s="147" t="s">
        <v>259</v>
      </c>
      <c r="C251" s="184">
        <f t="shared" si="23"/>
        <v>0</v>
      </c>
      <c r="D251" s="63">
        <f>SUM(D252,D257,D258)</f>
        <v>0</v>
      </c>
      <c r="E251" s="63">
        <f t="shared" ref="E251:G251" si="28">SUM(E252,E257,E258)</f>
        <v>0</v>
      </c>
      <c r="F251" s="63">
        <f t="shared" si="28"/>
        <v>0</v>
      </c>
      <c r="G251" s="63">
        <f t="shared" si="28"/>
        <v>0</v>
      </c>
      <c r="H251" s="57">
        <f t="shared" si="24"/>
        <v>0</v>
      </c>
      <c r="I251" s="63">
        <f>SUM(I252,I257,I258)</f>
        <v>0</v>
      </c>
      <c r="J251" s="63">
        <f t="shared" ref="J251:L251" si="29">SUM(J252,J257,J258)</f>
        <v>0</v>
      </c>
      <c r="K251" s="63">
        <f t="shared" si="29"/>
        <v>0</v>
      </c>
      <c r="L251" s="172">
        <f t="shared" si="29"/>
        <v>0</v>
      </c>
    </row>
    <row r="252" spans="1:12" ht="24" x14ac:dyDescent="0.25">
      <c r="A252" s="168">
        <v>6320</v>
      </c>
      <c r="B252" s="65" t="s">
        <v>260</v>
      </c>
      <c r="C252" s="209">
        <f t="shared" si="23"/>
        <v>0</v>
      </c>
      <c r="D252" s="169">
        <f>SUM(D253:D256)</f>
        <v>0</v>
      </c>
      <c r="E252" s="169">
        <f>SUM(E253:E256)</f>
        <v>0</v>
      </c>
      <c r="F252" s="169">
        <f t="shared" ref="F252:G252" si="30">SUM(F253:F256)</f>
        <v>0</v>
      </c>
      <c r="G252" s="212">
        <f t="shared" si="30"/>
        <v>0</v>
      </c>
      <c r="H252" s="209">
        <f t="shared" si="24"/>
        <v>0</v>
      </c>
      <c r="I252" s="169">
        <f>SUM(I253:I256)</f>
        <v>0</v>
      </c>
      <c r="J252" s="169">
        <f t="shared" ref="J252:L252" si="31">SUM(J253:J256)</f>
        <v>0</v>
      </c>
      <c r="K252" s="169">
        <f t="shared" si="31"/>
        <v>0</v>
      </c>
      <c r="L252" s="213">
        <f t="shared" si="31"/>
        <v>0</v>
      </c>
    </row>
    <row r="253" spans="1:12" x14ac:dyDescent="0.25">
      <c r="A253" s="44">
        <v>6322</v>
      </c>
      <c r="B253" s="71" t="s">
        <v>261</v>
      </c>
      <c r="C253" s="201">
        <f t="shared" si="23"/>
        <v>0</v>
      </c>
      <c r="D253" s="74"/>
      <c r="E253" s="74"/>
      <c r="F253" s="74"/>
      <c r="G253" s="211"/>
      <c r="H253" s="201">
        <f t="shared" si="24"/>
        <v>0</v>
      </c>
      <c r="I253" s="74"/>
      <c r="J253" s="74"/>
      <c r="K253" s="74"/>
      <c r="L253" s="158"/>
    </row>
    <row r="254" spans="1:12" ht="24" x14ac:dyDescent="0.25">
      <c r="A254" s="44">
        <v>6323</v>
      </c>
      <c r="B254" s="71" t="s">
        <v>262</v>
      </c>
      <c r="C254" s="201">
        <f t="shared" si="23"/>
        <v>0</v>
      </c>
      <c r="D254" s="74"/>
      <c r="E254" s="74"/>
      <c r="F254" s="74"/>
      <c r="G254" s="211"/>
      <c r="H254" s="201">
        <f t="shared" si="24"/>
        <v>0</v>
      </c>
      <c r="I254" s="74"/>
      <c r="J254" s="74"/>
      <c r="K254" s="74"/>
      <c r="L254" s="158"/>
    </row>
    <row r="255" spans="1:12" ht="24" x14ac:dyDescent="0.25">
      <c r="A255" s="44">
        <v>6324</v>
      </c>
      <c r="B255" s="71" t="s">
        <v>263</v>
      </c>
      <c r="C255" s="201">
        <f t="shared" si="23"/>
        <v>0</v>
      </c>
      <c r="D255" s="74"/>
      <c r="E255" s="74"/>
      <c r="F255" s="74"/>
      <c r="G255" s="211"/>
      <c r="H255" s="201">
        <f t="shared" si="24"/>
        <v>0</v>
      </c>
      <c r="I255" s="74"/>
      <c r="J255" s="74"/>
      <c r="K255" s="74"/>
      <c r="L255" s="158"/>
    </row>
    <row r="256" spans="1:12" x14ac:dyDescent="0.25">
      <c r="A256" s="38">
        <v>6329</v>
      </c>
      <c r="B256" s="65" t="s">
        <v>264</v>
      </c>
      <c r="C256" s="205">
        <f t="shared" si="23"/>
        <v>0</v>
      </c>
      <c r="D256" s="68"/>
      <c r="E256" s="68"/>
      <c r="F256" s="68"/>
      <c r="G256" s="214"/>
      <c r="H256" s="205">
        <f t="shared" si="24"/>
        <v>0</v>
      </c>
      <c r="I256" s="68"/>
      <c r="J256" s="68"/>
      <c r="K256" s="68"/>
      <c r="L256" s="155"/>
    </row>
    <row r="257" spans="1:13" ht="24" x14ac:dyDescent="0.25">
      <c r="A257" s="215">
        <v>6330</v>
      </c>
      <c r="B257" s="216" t="s">
        <v>265</v>
      </c>
      <c r="C257" s="209">
        <f>SUM(D257:G257)</f>
        <v>0</v>
      </c>
      <c r="D257" s="189"/>
      <c r="E257" s="189"/>
      <c r="F257" s="189"/>
      <c r="G257" s="211"/>
      <c r="H257" s="209">
        <f>SUM(I257:L257)</f>
        <v>0</v>
      </c>
      <c r="I257" s="189"/>
      <c r="J257" s="189"/>
      <c r="K257" s="189"/>
      <c r="L257" s="191"/>
    </row>
    <row r="258" spans="1:13" x14ac:dyDescent="0.25">
      <c r="A258" s="159">
        <v>6360</v>
      </c>
      <c r="B258" s="71" t="s">
        <v>266</v>
      </c>
      <c r="C258" s="201">
        <f t="shared" si="23"/>
        <v>0</v>
      </c>
      <c r="D258" s="74"/>
      <c r="E258" s="74"/>
      <c r="F258" s="74"/>
      <c r="G258" s="157"/>
      <c r="H258" s="208">
        <f t="shared" si="24"/>
        <v>0</v>
      </c>
      <c r="I258" s="74"/>
      <c r="J258" s="74"/>
      <c r="K258" s="74"/>
      <c r="L258" s="158"/>
    </row>
    <row r="259" spans="1:13" ht="36" x14ac:dyDescent="0.25">
      <c r="A259" s="56">
        <v>6400</v>
      </c>
      <c r="B259" s="147" t="s">
        <v>267</v>
      </c>
      <c r="C259" s="184">
        <f>SUM(D259:G259)</f>
        <v>0</v>
      </c>
      <c r="D259" s="63">
        <f>SUM(D260,D264)</f>
        <v>0</v>
      </c>
      <c r="E259" s="63">
        <f t="shared" ref="E259:G259" si="32">SUM(E260,E264)</f>
        <v>0</v>
      </c>
      <c r="F259" s="63">
        <f t="shared" si="32"/>
        <v>0</v>
      </c>
      <c r="G259" s="63">
        <f t="shared" si="32"/>
        <v>0</v>
      </c>
      <c r="H259" s="57">
        <f>SUM(I259:L259)</f>
        <v>0</v>
      </c>
      <c r="I259" s="63">
        <f>SUM(I260,I264)</f>
        <v>0</v>
      </c>
      <c r="J259" s="63">
        <f t="shared" ref="J259:L259" si="33">SUM(J260,J264)</f>
        <v>0</v>
      </c>
      <c r="K259" s="63">
        <f t="shared" si="33"/>
        <v>0</v>
      </c>
      <c r="L259" s="172">
        <f t="shared" si="33"/>
        <v>0</v>
      </c>
    </row>
    <row r="260" spans="1:13" ht="24" x14ac:dyDescent="0.25">
      <c r="A260" s="168">
        <v>6410</v>
      </c>
      <c r="B260" s="65" t="s">
        <v>268</v>
      </c>
      <c r="C260" s="205">
        <f t="shared" si="23"/>
        <v>0</v>
      </c>
      <c r="D260" s="169">
        <f>SUM(D261:D263)</f>
        <v>0</v>
      </c>
      <c r="E260" s="169">
        <f t="shared" ref="E260:G260" si="34">SUM(E261:E263)</f>
        <v>0</v>
      </c>
      <c r="F260" s="169">
        <f t="shared" si="34"/>
        <v>0</v>
      </c>
      <c r="G260" s="217">
        <f t="shared" si="34"/>
        <v>0</v>
      </c>
      <c r="H260" s="205">
        <f t="shared" si="24"/>
        <v>0</v>
      </c>
      <c r="I260" s="169">
        <f>SUM(I261:I263)</f>
        <v>0</v>
      </c>
      <c r="J260" s="169">
        <f t="shared" ref="J260:L260" si="35">SUM(J261:J263)</f>
        <v>0</v>
      </c>
      <c r="K260" s="169">
        <f t="shared" si="35"/>
        <v>0</v>
      </c>
      <c r="L260" s="180">
        <f t="shared" si="35"/>
        <v>0</v>
      </c>
    </row>
    <row r="261" spans="1:13" x14ac:dyDescent="0.25">
      <c r="A261" s="44">
        <v>6411</v>
      </c>
      <c r="B261" s="174" t="s">
        <v>269</v>
      </c>
      <c r="C261" s="201">
        <f t="shared" si="23"/>
        <v>0</v>
      </c>
      <c r="D261" s="74"/>
      <c r="E261" s="74"/>
      <c r="F261" s="74"/>
      <c r="G261" s="157"/>
      <c r="H261" s="208">
        <f t="shared" si="24"/>
        <v>0</v>
      </c>
      <c r="I261" s="74"/>
      <c r="J261" s="74"/>
      <c r="K261" s="74"/>
      <c r="L261" s="158"/>
    </row>
    <row r="262" spans="1:13" ht="36" x14ac:dyDescent="0.25">
      <c r="A262" s="44">
        <v>6412</v>
      </c>
      <c r="B262" s="71" t="s">
        <v>270</v>
      </c>
      <c r="C262" s="201">
        <f t="shared" si="23"/>
        <v>0</v>
      </c>
      <c r="D262" s="74"/>
      <c r="E262" s="74"/>
      <c r="F262" s="74"/>
      <c r="G262" s="157"/>
      <c r="H262" s="208">
        <f t="shared" si="24"/>
        <v>0</v>
      </c>
      <c r="I262" s="74"/>
      <c r="J262" s="74"/>
      <c r="K262" s="74"/>
      <c r="L262" s="158"/>
    </row>
    <row r="263" spans="1:13" ht="36" x14ac:dyDescent="0.25">
      <c r="A263" s="44">
        <v>6419</v>
      </c>
      <c r="B263" s="71" t="s">
        <v>271</v>
      </c>
      <c r="C263" s="201">
        <f t="shared" si="23"/>
        <v>0</v>
      </c>
      <c r="D263" s="74"/>
      <c r="E263" s="74"/>
      <c r="F263" s="74"/>
      <c r="G263" s="157"/>
      <c r="H263" s="208">
        <f t="shared" si="24"/>
        <v>0</v>
      </c>
      <c r="I263" s="74"/>
      <c r="J263" s="74"/>
      <c r="K263" s="74"/>
      <c r="L263" s="158"/>
    </row>
    <row r="264" spans="1:13" ht="36" x14ac:dyDescent="0.25">
      <c r="A264" s="159">
        <v>6420</v>
      </c>
      <c r="B264" s="71" t="s">
        <v>272</v>
      </c>
      <c r="C264" s="201">
        <f t="shared" si="23"/>
        <v>0</v>
      </c>
      <c r="D264" s="160">
        <f>SUM(D265:D268)</f>
        <v>0</v>
      </c>
      <c r="E264" s="160">
        <f>SUM(E265:E268)</f>
        <v>0</v>
      </c>
      <c r="F264" s="160">
        <f>SUM(F265:F268)</f>
        <v>0</v>
      </c>
      <c r="G264" s="218">
        <f>SUM(G265:G268)</f>
        <v>0</v>
      </c>
      <c r="H264" s="201">
        <f>SUM(I264:L264)</f>
        <v>0</v>
      </c>
      <c r="I264" s="160">
        <f>SUM(I265:I268)</f>
        <v>0</v>
      </c>
      <c r="J264" s="160">
        <f>SUM(J265:J268)</f>
        <v>0</v>
      </c>
      <c r="K264" s="160">
        <f>SUM(K265:K268)</f>
        <v>0</v>
      </c>
      <c r="L264" s="176">
        <f>SUM(L265:L268)</f>
        <v>0</v>
      </c>
    </row>
    <row r="265" spans="1:13" x14ac:dyDescent="0.25">
      <c r="A265" s="44">
        <v>6421</v>
      </c>
      <c r="B265" s="71" t="s">
        <v>273</v>
      </c>
      <c r="C265" s="201">
        <f t="shared" ref="C265:C285" si="36">SUM(D265:G265)</f>
        <v>0</v>
      </c>
      <c r="D265" s="74"/>
      <c r="E265" s="74"/>
      <c r="F265" s="74"/>
      <c r="G265" s="157"/>
      <c r="H265" s="208">
        <f t="shared" ref="H265:H285" si="37">SUM(I265:L265)</f>
        <v>0</v>
      </c>
      <c r="I265" s="74"/>
      <c r="J265" s="74"/>
      <c r="K265" s="74"/>
      <c r="L265" s="158"/>
    </row>
    <row r="266" spans="1:13" x14ac:dyDescent="0.25">
      <c r="A266" s="44">
        <v>6422</v>
      </c>
      <c r="B266" s="71" t="s">
        <v>274</v>
      </c>
      <c r="C266" s="201">
        <f t="shared" si="36"/>
        <v>0</v>
      </c>
      <c r="D266" s="74"/>
      <c r="E266" s="74"/>
      <c r="F266" s="74"/>
      <c r="G266" s="157"/>
      <c r="H266" s="208">
        <f t="shared" si="37"/>
        <v>0</v>
      </c>
      <c r="I266" s="74"/>
      <c r="J266" s="74"/>
      <c r="K266" s="74"/>
      <c r="L266" s="158"/>
    </row>
    <row r="267" spans="1:13" ht="13.5" customHeight="1" x14ac:dyDescent="0.25">
      <c r="A267" s="44">
        <v>6423</v>
      </c>
      <c r="B267" s="71" t="s">
        <v>275</v>
      </c>
      <c r="C267" s="201">
        <f>SUM(D267:G267)</f>
        <v>0</v>
      </c>
      <c r="D267" s="74"/>
      <c r="E267" s="74"/>
      <c r="F267" s="74"/>
      <c r="G267" s="157"/>
      <c r="H267" s="208">
        <f>SUM(I267:L267)</f>
        <v>0</v>
      </c>
      <c r="I267" s="74"/>
      <c r="J267" s="74"/>
      <c r="K267" s="74"/>
      <c r="L267" s="158"/>
    </row>
    <row r="268" spans="1:13" ht="36" x14ac:dyDescent="0.25">
      <c r="A268" s="44">
        <v>6424</v>
      </c>
      <c r="B268" s="71" t="s">
        <v>276</v>
      </c>
      <c r="C268" s="201">
        <f>SUM(D268:G268)</f>
        <v>0</v>
      </c>
      <c r="D268" s="74"/>
      <c r="E268" s="74"/>
      <c r="F268" s="74"/>
      <c r="G268" s="157"/>
      <c r="H268" s="208">
        <f>SUM(I268:L268)</f>
        <v>0</v>
      </c>
      <c r="I268" s="74"/>
      <c r="J268" s="74"/>
      <c r="K268" s="74"/>
      <c r="L268" s="158"/>
      <c r="M268" s="225"/>
    </row>
    <row r="269" spans="1:13" ht="36" x14ac:dyDescent="0.25">
      <c r="A269" s="220">
        <v>7000</v>
      </c>
      <c r="B269" s="220" t="s">
        <v>277</v>
      </c>
      <c r="C269" s="221">
        <f t="shared" si="36"/>
        <v>0</v>
      </c>
      <c r="D269" s="222">
        <f>SUM(D270,D281)</f>
        <v>0</v>
      </c>
      <c r="E269" s="222">
        <f>SUM(E270,E281)</f>
        <v>0</v>
      </c>
      <c r="F269" s="222">
        <f>SUM(F270,F281)</f>
        <v>0</v>
      </c>
      <c r="G269" s="222">
        <f>SUM(G270,G281)</f>
        <v>0</v>
      </c>
      <c r="H269" s="223">
        <f t="shared" si="37"/>
        <v>0</v>
      </c>
      <c r="I269" s="222">
        <f>SUM(I270,I281)</f>
        <v>0</v>
      </c>
      <c r="J269" s="222">
        <f>SUM(J270,J281)</f>
        <v>0</v>
      </c>
      <c r="K269" s="222">
        <f>SUM(K270,K281)</f>
        <v>0</v>
      </c>
      <c r="L269" s="224">
        <f>SUM(L270,L281)</f>
        <v>0</v>
      </c>
    </row>
    <row r="270" spans="1:13" ht="24" x14ac:dyDescent="0.25">
      <c r="A270" s="56">
        <v>7200</v>
      </c>
      <c r="B270" s="147" t="s">
        <v>278</v>
      </c>
      <c r="C270" s="184">
        <f t="shared" si="36"/>
        <v>0</v>
      </c>
      <c r="D270" s="63">
        <f>SUM(D271,D272,D275,D276,D280)</f>
        <v>0</v>
      </c>
      <c r="E270" s="63">
        <f>SUM(E271,E272,E275,E276,E280)</f>
        <v>0</v>
      </c>
      <c r="F270" s="63">
        <f>SUM(F271,F272,F275,F276,F280)</f>
        <v>0</v>
      </c>
      <c r="G270" s="63">
        <f>SUM(G271,G272,G275,G276,G280)</f>
        <v>0</v>
      </c>
      <c r="H270" s="57">
        <f t="shared" si="37"/>
        <v>0</v>
      </c>
      <c r="I270" s="63">
        <f>SUM(I271,I272,I275,I276,I280)</f>
        <v>0</v>
      </c>
      <c r="J270" s="63">
        <f>SUM(J271,J272,J275,J276,J280)</f>
        <v>0</v>
      </c>
      <c r="K270" s="63">
        <f>SUM(K271,K272,K275,K276,K280)</f>
        <v>0</v>
      </c>
      <c r="L270" s="149">
        <f>SUM(L271,L272,L275,L276,L280)</f>
        <v>0</v>
      </c>
    </row>
    <row r="271" spans="1:13" ht="24" x14ac:dyDescent="0.25">
      <c r="A271" s="168">
        <v>7210</v>
      </c>
      <c r="B271" s="65" t="s">
        <v>279</v>
      </c>
      <c r="C271" s="205">
        <f t="shared" si="36"/>
        <v>0</v>
      </c>
      <c r="D271" s="68"/>
      <c r="E271" s="68"/>
      <c r="F271" s="68"/>
      <c r="G271" s="154"/>
      <c r="H271" s="66">
        <f t="shared" si="37"/>
        <v>0</v>
      </c>
      <c r="I271" s="68"/>
      <c r="J271" s="68"/>
      <c r="K271" s="68"/>
      <c r="L271" s="155"/>
    </row>
    <row r="272" spans="1:13" s="225" customFormat="1" ht="36" x14ac:dyDescent="0.25">
      <c r="A272" s="159">
        <v>7220</v>
      </c>
      <c r="B272" s="71" t="s">
        <v>280</v>
      </c>
      <c r="C272" s="201">
        <f>SUM(D272:G272)</f>
        <v>0</v>
      </c>
      <c r="D272" s="160">
        <f>SUM(D273:D274)</f>
        <v>0</v>
      </c>
      <c r="E272" s="160">
        <f>SUM(E273:E274)</f>
        <v>0</v>
      </c>
      <c r="F272" s="160">
        <f>SUM(F273:F274)</f>
        <v>0</v>
      </c>
      <c r="G272" s="160">
        <f>SUM(G273:G274)</f>
        <v>0</v>
      </c>
      <c r="H272" s="72">
        <f>SUM(I272:L272)</f>
        <v>0</v>
      </c>
      <c r="I272" s="160">
        <f>SUM(I273:I274)</f>
        <v>0</v>
      </c>
      <c r="J272" s="160">
        <f>SUM(J273:J274)</f>
        <v>0</v>
      </c>
      <c r="K272" s="160">
        <f>SUM(K273:K274)</f>
        <v>0</v>
      </c>
      <c r="L272" s="162">
        <f>SUM(L273:L274)</f>
        <v>0</v>
      </c>
    </row>
    <row r="273" spans="1:12" s="225" customFormat="1" ht="36" x14ac:dyDescent="0.25">
      <c r="A273" s="44">
        <v>7221</v>
      </c>
      <c r="B273" s="71" t="s">
        <v>281</v>
      </c>
      <c r="C273" s="201">
        <f t="shared" si="36"/>
        <v>0</v>
      </c>
      <c r="D273" s="74"/>
      <c r="E273" s="74"/>
      <c r="F273" s="74"/>
      <c r="G273" s="157"/>
      <c r="H273" s="72">
        <f t="shared" si="37"/>
        <v>0</v>
      </c>
      <c r="I273" s="74"/>
      <c r="J273" s="74"/>
      <c r="K273" s="74"/>
      <c r="L273" s="158"/>
    </row>
    <row r="274" spans="1:12" s="225" customFormat="1" ht="36" x14ac:dyDescent="0.25">
      <c r="A274" s="44">
        <v>7222</v>
      </c>
      <c r="B274" s="71" t="s">
        <v>282</v>
      </c>
      <c r="C274" s="201">
        <f t="shared" si="36"/>
        <v>0</v>
      </c>
      <c r="D274" s="74"/>
      <c r="E274" s="74"/>
      <c r="F274" s="74"/>
      <c r="G274" s="157"/>
      <c r="H274" s="72">
        <f t="shared" si="37"/>
        <v>0</v>
      </c>
      <c r="I274" s="74"/>
      <c r="J274" s="74"/>
      <c r="K274" s="74"/>
      <c r="L274" s="158"/>
    </row>
    <row r="275" spans="1:12" ht="24" x14ac:dyDescent="0.25">
      <c r="A275" s="159">
        <v>7230</v>
      </c>
      <c r="B275" s="71" t="s">
        <v>283</v>
      </c>
      <c r="C275" s="201">
        <f t="shared" si="36"/>
        <v>0</v>
      </c>
      <c r="D275" s="74"/>
      <c r="E275" s="74"/>
      <c r="F275" s="74"/>
      <c r="G275" s="157"/>
      <c r="H275" s="72">
        <f t="shared" si="37"/>
        <v>0</v>
      </c>
      <c r="I275" s="74"/>
      <c r="J275" s="74"/>
      <c r="K275" s="74"/>
      <c r="L275" s="158"/>
    </row>
    <row r="276" spans="1:12" ht="24" x14ac:dyDescent="0.25">
      <c r="A276" s="159">
        <v>7240</v>
      </c>
      <c r="B276" s="71" t="s">
        <v>284</v>
      </c>
      <c r="C276" s="201">
        <f t="shared" si="36"/>
        <v>0</v>
      </c>
      <c r="D276" s="160">
        <f>SUM(D277:D279)</f>
        <v>0</v>
      </c>
      <c r="E276" s="160">
        <f t="shared" ref="E276:G276" si="38">SUM(E277:E279)</f>
        <v>0</v>
      </c>
      <c r="F276" s="160">
        <f t="shared" si="38"/>
        <v>0</v>
      </c>
      <c r="G276" s="161">
        <f t="shared" si="38"/>
        <v>0</v>
      </c>
      <c r="H276" s="72">
        <f t="shared" si="37"/>
        <v>0</v>
      </c>
      <c r="I276" s="160">
        <f t="shared" ref="I276:L276" si="39">SUM(I277:I279)</f>
        <v>0</v>
      </c>
      <c r="J276" s="160">
        <f t="shared" si="39"/>
        <v>0</v>
      </c>
      <c r="K276" s="160">
        <f>SUM(K277:K279)</f>
        <v>0</v>
      </c>
      <c r="L276" s="162">
        <f t="shared" si="39"/>
        <v>0</v>
      </c>
    </row>
    <row r="277" spans="1:12" ht="48" x14ac:dyDescent="0.25">
      <c r="A277" s="44">
        <v>7245</v>
      </c>
      <c r="B277" s="71" t="s">
        <v>285</v>
      </c>
      <c r="C277" s="201">
        <f t="shared" si="36"/>
        <v>0</v>
      </c>
      <c r="D277" s="74"/>
      <c r="E277" s="74"/>
      <c r="F277" s="74"/>
      <c r="G277" s="157"/>
      <c r="H277" s="72">
        <f t="shared" si="37"/>
        <v>0</v>
      </c>
      <c r="I277" s="74"/>
      <c r="J277" s="74"/>
      <c r="K277" s="74"/>
      <c r="L277" s="158"/>
    </row>
    <row r="278" spans="1:12" ht="84.75" customHeight="1" x14ac:dyDescent="0.25">
      <c r="A278" s="44">
        <v>7246</v>
      </c>
      <c r="B278" s="71" t="s">
        <v>286</v>
      </c>
      <c r="C278" s="201">
        <f t="shared" si="36"/>
        <v>0</v>
      </c>
      <c r="D278" s="74"/>
      <c r="E278" s="74"/>
      <c r="F278" s="74"/>
      <c r="G278" s="157"/>
      <c r="H278" s="72">
        <f t="shared" si="37"/>
        <v>0</v>
      </c>
      <c r="I278" s="74"/>
      <c r="J278" s="74"/>
      <c r="K278" s="74"/>
      <c r="L278" s="158"/>
    </row>
    <row r="279" spans="1:12" ht="36" x14ac:dyDescent="0.25">
      <c r="A279" s="44">
        <v>7247</v>
      </c>
      <c r="B279" s="71" t="s">
        <v>287</v>
      </c>
      <c r="C279" s="201">
        <f t="shared" si="36"/>
        <v>0</v>
      </c>
      <c r="D279" s="74"/>
      <c r="E279" s="74"/>
      <c r="F279" s="74"/>
      <c r="G279" s="157"/>
      <c r="H279" s="72">
        <f t="shared" si="37"/>
        <v>0</v>
      </c>
      <c r="I279" s="74"/>
      <c r="J279" s="74"/>
      <c r="K279" s="74"/>
      <c r="L279" s="158"/>
    </row>
    <row r="280" spans="1:12" ht="24" x14ac:dyDescent="0.25">
      <c r="A280" s="168">
        <v>7260</v>
      </c>
      <c r="B280" s="65" t="s">
        <v>288</v>
      </c>
      <c r="C280" s="205">
        <f t="shared" si="36"/>
        <v>0</v>
      </c>
      <c r="D280" s="68"/>
      <c r="E280" s="68"/>
      <c r="F280" s="68"/>
      <c r="G280" s="154"/>
      <c r="H280" s="66">
        <f t="shared" si="37"/>
        <v>0</v>
      </c>
      <c r="I280" s="68"/>
      <c r="J280" s="68"/>
      <c r="K280" s="68"/>
      <c r="L280" s="155"/>
    </row>
    <row r="281" spans="1:12" x14ac:dyDescent="0.25">
      <c r="A281" s="108">
        <v>7700</v>
      </c>
      <c r="B281" s="85" t="s">
        <v>289</v>
      </c>
      <c r="C281" s="86">
        <f t="shared" si="36"/>
        <v>0</v>
      </c>
      <c r="D281" s="226">
        <f>D282</f>
        <v>0</v>
      </c>
      <c r="E281" s="226">
        <f t="shared" ref="E281:G281" si="40">E282</f>
        <v>0</v>
      </c>
      <c r="F281" s="226">
        <f t="shared" si="40"/>
        <v>0</v>
      </c>
      <c r="G281" s="227">
        <f t="shared" si="40"/>
        <v>0</v>
      </c>
      <c r="H281" s="86">
        <f t="shared" si="37"/>
        <v>0</v>
      </c>
      <c r="I281" s="226">
        <f t="shared" ref="I281:L281" si="41">I282</f>
        <v>0</v>
      </c>
      <c r="J281" s="226">
        <f t="shared" si="41"/>
        <v>0</v>
      </c>
      <c r="K281" s="226">
        <f t="shared" si="41"/>
        <v>0</v>
      </c>
      <c r="L281" s="228">
        <f t="shared" si="41"/>
        <v>0</v>
      </c>
    </row>
    <row r="282" spans="1:12" x14ac:dyDescent="0.25">
      <c r="A282" s="150">
        <v>7720</v>
      </c>
      <c r="B282" s="65" t="s">
        <v>290</v>
      </c>
      <c r="C282" s="79">
        <f t="shared" si="36"/>
        <v>0</v>
      </c>
      <c r="D282" s="81"/>
      <c r="E282" s="81"/>
      <c r="F282" s="81"/>
      <c r="G282" s="229"/>
      <c r="H282" s="79">
        <f t="shared" si="37"/>
        <v>0</v>
      </c>
      <c r="I282" s="81"/>
      <c r="J282" s="81"/>
      <c r="K282" s="81"/>
      <c r="L282" s="230"/>
    </row>
    <row r="283" spans="1:12" x14ac:dyDescent="0.25">
      <c r="A283" s="174"/>
      <c r="B283" s="71" t="s">
        <v>291</v>
      </c>
      <c r="C283" s="201">
        <f t="shared" si="36"/>
        <v>50468</v>
      </c>
      <c r="D283" s="160">
        <f>SUM(D284:D285)</f>
        <v>50468</v>
      </c>
      <c r="E283" s="160">
        <f>SUM(E284:E285)</f>
        <v>0</v>
      </c>
      <c r="F283" s="160">
        <f>SUM(F284:F285)</f>
        <v>0</v>
      </c>
      <c r="G283" s="161">
        <f>SUM(G284:G285)</f>
        <v>0</v>
      </c>
      <c r="H283" s="72">
        <f t="shared" si="37"/>
        <v>42121</v>
      </c>
      <c r="I283" s="160">
        <f>SUM(I284:I285)</f>
        <v>42121</v>
      </c>
      <c r="J283" s="160">
        <f>SUM(J284:J285)</f>
        <v>0</v>
      </c>
      <c r="K283" s="160">
        <f>SUM(K284:K285)</f>
        <v>0</v>
      </c>
      <c r="L283" s="162">
        <f>SUM(L284:L285)</f>
        <v>0</v>
      </c>
    </row>
    <row r="284" spans="1:12" x14ac:dyDescent="0.25">
      <c r="A284" s="174" t="s">
        <v>292</v>
      </c>
      <c r="B284" s="44" t="s">
        <v>293</v>
      </c>
      <c r="C284" s="201">
        <f t="shared" si="36"/>
        <v>50468</v>
      </c>
      <c r="D284" s="74">
        <v>50468</v>
      </c>
      <c r="E284" s="74"/>
      <c r="F284" s="74"/>
      <c r="G284" s="157"/>
      <c r="H284" s="72">
        <f t="shared" si="37"/>
        <v>42121</v>
      </c>
      <c r="I284" s="74">
        <v>42121</v>
      </c>
      <c r="J284" s="74"/>
      <c r="K284" s="74"/>
      <c r="L284" s="158"/>
    </row>
    <row r="285" spans="1:12" ht="24" x14ac:dyDescent="0.25">
      <c r="A285" s="174" t="s">
        <v>294</v>
      </c>
      <c r="B285" s="231" t="s">
        <v>295</v>
      </c>
      <c r="C285" s="205">
        <f t="shared" si="36"/>
        <v>0</v>
      </c>
      <c r="D285" s="68"/>
      <c r="E285" s="68"/>
      <c r="F285" s="68"/>
      <c r="G285" s="154"/>
      <c r="H285" s="66">
        <f t="shared" si="37"/>
        <v>0</v>
      </c>
      <c r="I285" s="68"/>
      <c r="J285" s="68"/>
      <c r="K285" s="68"/>
      <c r="L285" s="155"/>
    </row>
    <row r="286" spans="1:12" ht="12.75" thickBot="1" x14ac:dyDescent="0.3">
      <c r="A286" s="232"/>
      <c r="B286" s="232" t="s">
        <v>296</v>
      </c>
      <c r="C286" s="233">
        <f t="shared" ref="C286:L286" si="42">SUM(C283,C269,C230,C195,C187,C173,C75,C53)</f>
        <v>245135</v>
      </c>
      <c r="D286" s="233">
        <f t="shared" si="42"/>
        <v>245135</v>
      </c>
      <c r="E286" s="233">
        <f t="shared" si="42"/>
        <v>0</v>
      </c>
      <c r="F286" s="233">
        <f t="shared" si="42"/>
        <v>0</v>
      </c>
      <c r="G286" s="234">
        <f t="shared" si="42"/>
        <v>0</v>
      </c>
      <c r="H286" s="235">
        <f t="shared" si="42"/>
        <v>200441</v>
      </c>
      <c r="I286" s="233">
        <f t="shared" si="42"/>
        <v>200441</v>
      </c>
      <c r="J286" s="233">
        <f t="shared" si="42"/>
        <v>0</v>
      </c>
      <c r="K286" s="233">
        <f t="shared" si="42"/>
        <v>0</v>
      </c>
      <c r="L286" s="236">
        <f t="shared" si="42"/>
        <v>0</v>
      </c>
    </row>
    <row r="287" spans="1:12" s="24" customFormat="1" ht="13.5" thickTop="1" thickBot="1" x14ac:dyDescent="0.3">
      <c r="A287" s="601" t="s">
        <v>297</v>
      </c>
      <c r="B287" s="602"/>
      <c r="C287" s="237">
        <f>SUM(D287:G287)</f>
        <v>50468</v>
      </c>
      <c r="D287" s="238">
        <f>SUM(D24,D25,D41)-D51</f>
        <v>50468</v>
      </c>
      <c r="E287" s="238">
        <f>SUM(E24,E25,E41)-E51</f>
        <v>0</v>
      </c>
      <c r="F287" s="238">
        <f>(F26+F43)-F51</f>
        <v>0</v>
      </c>
      <c r="G287" s="239">
        <f>G45-G51</f>
        <v>0</v>
      </c>
      <c r="H287" s="237">
        <f>SUM(I287:L287)</f>
        <v>25658</v>
      </c>
      <c r="I287" s="238">
        <f>SUM(I24,I25,I41)-I51</f>
        <v>25658</v>
      </c>
      <c r="J287" s="238">
        <f>SUM(J24,J25,J41)-J51</f>
        <v>0</v>
      </c>
      <c r="K287" s="238">
        <f>(K26+K43)-K51</f>
        <v>0</v>
      </c>
      <c r="L287" s="240">
        <f>L45-L51</f>
        <v>0</v>
      </c>
    </row>
    <row r="288" spans="1:12" s="24" customFormat="1" ht="12.75" thickTop="1" x14ac:dyDescent="0.25">
      <c r="A288" s="620" t="s">
        <v>298</v>
      </c>
      <c r="B288" s="621"/>
      <c r="C288" s="241">
        <f t="shared" ref="C288:L288" si="43">SUM(C289,C290)-C297+C298</f>
        <v>-50468</v>
      </c>
      <c r="D288" s="242">
        <f t="shared" si="43"/>
        <v>-50468</v>
      </c>
      <c r="E288" s="242">
        <f t="shared" si="43"/>
        <v>0</v>
      </c>
      <c r="F288" s="242">
        <f t="shared" si="43"/>
        <v>0</v>
      </c>
      <c r="G288" s="243">
        <f t="shared" si="43"/>
        <v>0</v>
      </c>
      <c r="H288" s="244">
        <f t="shared" si="43"/>
        <v>-25658</v>
      </c>
      <c r="I288" s="242">
        <f t="shared" si="43"/>
        <v>-25658</v>
      </c>
      <c r="J288" s="242">
        <f t="shared" si="43"/>
        <v>0</v>
      </c>
      <c r="K288" s="242">
        <f t="shared" si="43"/>
        <v>0</v>
      </c>
      <c r="L288" s="245">
        <f t="shared" si="43"/>
        <v>0</v>
      </c>
    </row>
    <row r="289" spans="1:12" s="24" customFormat="1" ht="12.75" thickBot="1" x14ac:dyDescent="0.3">
      <c r="A289" s="126" t="s">
        <v>299</v>
      </c>
      <c r="B289" s="126" t="s">
        <v>300</v>
      </c>
      <c r="C289" s="246">
        <f t="shared" ref="C289:L289" si="44">C21-C283</f>
        <v>-50468</v>
      </c>
      <c r="D289" s="128">
        <f t="shared" si="44"/>
        <v>-50468</v>
      </c>
      <c r="E289" s="128">
        <f t="shared" si="44"/>
        <v>0</v>
      </c>
      <c r="F289" s="128">
        <f t="shared" si="44"/>
        <v>0</v>
      </c>
      <c r="G289" s="129">
        <f t="shared" si="44"/>
        <v>0</v>
      </c>
      <c r="H289" s="247">
        <f t="shared" si="44"/>
        <v>-25658</v>
      </c>
      <c r="I289" s="128">
        <f t="shared" si="44"/>
        <v>-25658</v>
      </c>
      <c r="J289" s="128">
        <f t="shared" si="44"/>
        <v>0</v>
      </c>
      <c r="K289" s="128">
        <f t="shared" si="44"/>
        <v>0</v>
      </c>
      <c r="L289" s="130">
        <f t="shared" si="44"/>
        <v>0</v>
      </c>
    </row>
    <row r="290" spans="1:12" s="24" customFormat="1" ht="12.75" thickTop="1" x14ac:dyDescent="0.25">
      <c r="A290" s="248" t="s">
        <v>301</v>
      </c>
      <c r="B290" s="248" t="s">
        <v>302</v>
      </c>
      <c r="C290" s="241">
        <f t="shared" ref="C290:L290" si="45">SUM(C291,C293,C295)-SUM(C292,C294,C296)</f>
        <v>0</v>
      </c>
      <c r="D290" s="242">
        <f t="shared" si="45"/>
        <v>0</v>
      </c>
      <c r="E290" s="242">
        <f t="shared" si="45"/>
        <v>0</v>
      </c>
      <c r="F290" s="242">
        <f t="shared" si="45"/>
        <v>0</v>
      </c>
      <c r="G290" s="249">
        <f t="shared" si="45"/>
        <v>0</v>
      </c>
      <c r="H290" s="244">
        <f t="shared" si="45"/>
        <v>0</v>
      </c>
      <c r="I290" s="242">
        <f t="shared" si="45"/>
        <v>0</v>
      </c>
      <c r="J290" s="242">
        <f t="shared" si="45"/>
        <v>0</v>
      </c>
      <c r="K290" s="242">
        <f t="shared" si="45"/>
        <v>0</v>
      </c>
      <c r="L290" s="245">
        <f t="shared" si="45"/>
        <v>0</v>
      </c>
    </row>
    <row r="291" spans="1:12" x14ac:dyDescent="0.25">
      <c r="A291" s="250" t="s">
        <v>303</v>
      </c>
      <c r="B291" s="116" t="s">
        <v>304</v>
      </c>
      <c r="C291" s="79">
        <f t="shared" ref="C291:C296" si="46">SUM(D291:G291)</f>
        <v>0</v>
      </c>
      <c r="D291" s="81"/>
      <c r="E291" s="81"/>
      <c r="F291" s="81"/>
      <c r="G291" s="229"/>
      <c r="H291" s="79">
        <f t="shared" ref="H291:H296" si="47">SUM(I291:L291)</f>
        <v>0</v>
      </c>
      <c r="I291" s="81"/>
      <c r="J291" s="81"/>
      <c r="K291" s="81"/>
      <c r="L291" s="230"/>
    </row>
    <row r="292" spans="1:12" ht="24" x14ac:dyDescent="0.25">
      <c r="A292" s="174" t="s">
        <v>305</v>
      </c>
      <c r="B292" s="43" t="s">
        <v>306</v>
      </c>
      <c r="C292" s="72">
        <f t="shared" si="46"/>
        <v>0</v>
      </c>
      <c r="D292" s="74"/>
      <c r="E292" s="74"/>
      <c r="F292" s="74"/>
      <c r="G292" s="157"/>
      <c r="H292" s="72">
        <f t="shared" si="47"/>
        <v>0</v>
      </c>
      <c r="I292" s="74"/>
      <c r="J292" s="74"/>
      <c r="K292" s="74"/>
      <c r="L292" s="158"/>
    </row>
    <row r="293" spans="1:12" x14ac:dyDescent="0.25">
      <c r="A293" s="174" t="s">
        <v>307</v>
      </c>
      <c r="B293" s="43" t="s">
        <v>308</v>
      </c>
      <c r="C293" s="72">
        <f t="shared" si="46"/>
        <v>0</v>
      </c>
      <c r="D293" s="74"/>
      <c r="E293" s="74"/>
      <c r="F293" s="74"/>
      <c r="G293" s="157"/>
      <c r="H293" s="72">
        <f t="shared" si="47"/>
        <v>0</v>
      </c>
      <c r="I293" s="74"/>
      <c r="J293" s="74"/>
      <c r="K293" s="74"/>
      <c r="L293" s="158"/>
    </row>
    <row r="294" spans="1:12" ht="24" x14ac:dyDescent="0.25">
      <c r="A294" s="174" t="s">
        <v>309</v>
      </c>
      <c r="B294" s="43" t="s">
        <v>310</v>
      </c>
      <c r="C294" s="72">
        <f t="shared" si="46"/>
        <v>0</v>
      </c>
      <c r="D294" s="74"/>
      <c r="E294" s="74"/>
      <c r="F294" s="74"/>
      <c r="G294" s="157"/>
      <c r="H294" s="72">
        <f t="shared" si="47"/>
        <v>0</v>
      </c>
      <c r="I294" s="74"/>
      <c r="J294" s="74"/>
      <c r="K294" s="74"/>
      <c r="L294" s="158"/>
    </row>
    <row r="295" spans="1:12" x14ac:dyDescent="0.25">
      <c r="A295" s="174" t="s">
        <v>311</v>
      </c>
      <c r="B295" s="43" t="s">
        <v>312</v>
      </c>
      <c r="C295" s="72">
        <f t="shared" si="46"/>
        <v>0</v>
      </c>
      <c r="D295" s="74"/>
      <c r="E295" s="74"/>
      <c r="F295" s="74"/>
      <c r="G295" s="157"/>
      <c r="H295" s="72">
        <f t="shared" si="47"/>
        <v>0</v>
      </c>
      <c r="I295" s="74"/>
      <c r="J295" s="74"/>
      <c r="K295" s="74"/>
      <c r="L295" s="158"/>
    </row>
    <row r="296" spans="1:12" ht="24.75" thickBot="1" x14ac:dyDescent="0.3">
      <c r="A296" s="251" t="s">
        <v>313</v>
      </c>
      <c r="B296" s="252" t="s">
        <v>314</v>
      </c>
      <c r="C296" s="185">
        <f t="shared" si="46"/>
        <v>0</v>
      </c>
      <c r="D296" s="189"/>
      <c r="E296" s="189"/>
      <c r="F296" s="189"/>
      <c r="G296" s="253"/>
      <c r="H296" s="185">
        <f t="shared" si="47"/>
        <v>0</v>
      </c>
      <c r="I296" s="189"/>
      <c r="J296" s="189"/>
      <c r="K296" s="189"/>
      <c r="L296" s="191"/>
    </row>
    <row r="297" spans="1:12" s="24" customFormat="1" ht="13.5" thickTop="1" thickBot="1" x14ac:dyDescent="0.3">
      <c r="A297" s="254" t="s">
        <v>315</v>
      </c>
      <c r="B297" s="254" t="s">
        <v>316</v>
      </c>
      <c r="C297" s="255">
        <f>SUM(D297:G297)</f>
        <v>0</v>
      </c>
      <c r="D297" s="256"/>
      <c r="E297" s="256"/>
      <c r="F297" s="256"/>
      <c r="G297" s="257"/>
      <c r="H297" s="255">
        <f>SUM(I297:L297)</f>
        <v>0</v>
      </c>
      <c r="I297" s="256"/>
      <c r="J297" s="256"/>
      <c r="K297" s="256"/>
      <c r="L297" s="258"/>
    </row>
    <row r="298" spans="1:12" s="24" customFormat="1" ht="48.75" thickTop="1" x14ac:dyDescent="0.25">
      <c r="A298" s="248" t="s">
        <v>317</v>
      </c>
      <c r="B298" s="259" t="s">
        <v>318</v>
      </c>
      <c r="C298" s="260">
        <f>SUM(D298:G298)</f>
        <v>0</v>
      </c>
      <c r="D298" s="177"/>
      <c r="E298" s="177"/>
      <c r="F298" s="177"/>
      <c r="G298" s="178"/>
      <c r="H298" s="260">
        <f>SUM(I298:L298)</f>
        <v>0</v>
      </c>
      <c r="I298" s="177"/>
      <c r="J298" s="177"/>
      <c r="K298" s="177"/>
      <c r="L298" s="179"/>
    </row>
    <row r="299" spans="1:12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</row>
    <row r="300" spans="1:12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</row>
    <row r="301" spans="1:12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</row>
    <row r="302" spans="1:12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</row>
    <row r="303" spans="1:12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</row>
    <row r="304" spans="1:12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</row>
    <row r="305" spans="1:12" x14ac:dyDescent="0.2">
      <c r="A305" s="1"/>
      <c r="B305" s="1"/>
      <c r="C305" s="261"/>
      <c r="D305" s="1"/>
      <c r="E305" s="1"/>
      <c r="F305" s="1"/>
      <c r="G305" s="1"/>
      <c r="H305" s="1"/>
      <c r="I305" s="1"/>
      <c r="J305" s="1"/>
      <c r="K305" s="1"/>
      <c r="L305" s="1"/>
    </row>
    <row r="306" spans="1:12" x14ac:dyDescent="0.2">
      <c r="A306" s="1"/>
      <c r="B306" s="1"/>
      <c r="C306" s="261"/>
      <c r="D306" s="1"/>
      <c r="E306" s="1"/>
      <c r="F306" s="1"/>
      <c r="G306" s="1"/>
      <c r="H306" s="1"/>
      <c r="I306" s="1"/>
      <c r="J306" s="1"/>
      <c r="K306" s="1"/>
      <c r="L306" s="1"/>
    </row>
    <row r="307" spans="1:12" x14ac:dyDescent="0.2">
      <c r="A307" s="1"/>
      <c r="B307" s="1"/>
      <c r="C307" s="261"/>
      <c r="D307" s="1"/>
      <c r="E307" s="1"/>
      <c r="F307" s="1"/>
      <c r="G307" s="1"/>
      <c r="H307" s="1"/>
      <c r="I307" s="1"/>
      <c r="J307" s="1"/>
      <c r="K307" s="1"/>
      <c r="L307" s="1"/>
    </row>
    <row r="308" spans="1:12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</row>
    <row r="309" spans="1:12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</row>
    <row r="310" spans="1:12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</row>
    <row r="311" spans="1:12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</row>
    <row r="312" spans="1:12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</row>
    <row r="313" spans="1:12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</row>
    <row r="314" spans="1:12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</row>
    <row r="315" spans="1:12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</row>
    <row r="316" spans="1:12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</row>
  </sheetData>
  <sheetProtection formatCells="0" formatColumns="0" formatRows="0"/>
  <autoFilter ref="A18:L298"/>
  <mergeCells count="29">
    <mergeCell ref="A288:B288"/>
    <mergeCell ref="H16:H17"/>
    <mergeCell ref="I16:I17"/>
    <mergeCell ref="J16:J17"/>
    <mergeCell ref="K16:K17"/>
    <mergeCell ref="L16:L17"/>
    <mergeCell ref="A287:B287"/>
    <mergeCell ref="C13:L13"/>
    <mergeCell ref="A15:A17"/>
    <mergeCell ref="B15:B17"/>
    <mergeCell ref="C15:G15"/>
    <mergeCell ref="H15:L15"/>
    <mergeCell ref="C16:C17"/>
    <mergeCell ref="D16:D17"/>
    <mergeCell ref="E16:E17"/>
    <mergeCell ref="F16:F17"/>
    <mergeCell ref="G16:G17"/>
    <mergeCell ref="C12:L12"/>
    <mergeCell ref="A1:L1"/>
    <mergeCell ref="A2:L2"/>
    <mergeCell ref="C3:L3"/>
    <mergeCell ref="C4:L4"/>
    <mergeCell ref="C5:L5"/>
    <mergeCell ref="C6:L6"/>
    <mergeCell ref="C7:L7"/>
    <mergeCell ref="C8:L8"/>
    <mergeCell ref="C9:L9"/>
    <mergeCell ref="C10:L10"/>
    <mergeCell ref="C11:L11"/>
  </mergeCells>
  <pageMargins left="0.78740157480314965" right="0.39370078740157483" top="0.39370078740157483" bottom="0.39370078740157483" header="0.23622047244094491" footer="0.19685039370078741"/>
  <pageSetup paperSize="9" scale="70" orientation="portrait" verticalDpi="4294967294" r:id="rId1"/>
  <headerFooter>
    <oddHeader xml:space="preserve">&amp;C                               </oddHeader>
    <oddFooter>&amp;L&amp;D, &amp;T&amp;R&amp;"Times New Roman,Regular"&amp;10&amp;P (&amp;N)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M316"/>
  <sheetViews>
    <sheetView showGridLines="0" view="pageLayout" zoomScaleNormal="100" workbookViewId="0">
      <selection activeCell="C6" sqref="C6:L6"/>
    </sheetView>
  </sheetViews>
  <sheetFormatPr defaultRowHeight="12" x14ac:dyDescent="0.25"/>
  <cols>
    <col min="1" max="1" width="10.85546875" style="262" customWidth="1"/>
    <col min="2" max="2" width="28" style="262" customWidth="1"/>
    <col min="3" max="3" width="9.7109375" style="262" customWidth="1"/>
    <col min="4" max="4" width="9.5703125" style="262" customWidth="1"/>
    <col min="5" max="6" width="8.7109375" style="262" customWidth="1"/>
    <col min="7" max="7" width="8.28515625" style="262" customWidth="1"/>
    <col min="8" max="11" width="8.7109375" style="262" customWidth="1"/>
    <col min="12" max="12" width="7.5703125" style="262" customWidth="1"/>
    <col min="13" max="16" width="0" style="1" hidden="1" customWidth="1"/>
    <col min="17" max="16384" width="9.140625" style="1"/>
  </cols>
  <sheetData>
    <row r="1" spans="1:12" x14ac:dyDescent="0.25">
      <c r="A1" s="591" t="s">
        <v>616</v>
      </c>
      <c r="B1" s="591"/>
      <c r="C1" s="591"/>
      <c r="D1" s="591"/>
      <c r="E1" s="591"/>
      <c r="F1" s="591"/>
      <c r="G1" s="591"/>
      <c r="H1" s="591"/>
      <c r="I1" s="591"/>
      <c r="J1" s="591"/>
      <c r="K1" s="591"/>
      <c r="L1" s="591"/>
    </row>
    <row r="2" spans="1:12" ht="35.25" customHeight="1" x14ac:dyDescent="0.25">
      <c r="A2" s="592" t="s">
        <v>1</v>
      </c>
      <c r="B2" s="593"/>
      <c r="C2" s="593"/>
      <c r="D2" s="593"/>
      <c r="E2" s="593"/>
      <c r="F2" s="593"/>
      <c r="G2" s="593"/>
      <c r="H2" s="593"/>
      <c r="I2" s="593"/>
      <c r="J2" s="593"/>
      <c r="K2" s="593"/>
      <c r="L2" s="594"/>
    </row>
    <row r="3" spans="1:12" ht="12.75" customHeight="1" x14ac:dyDescent="0.25">
      <c r="A3" s="2" t="s">
        <v>2</v>
      </c>
      <c r="B3" s="3"/>
      <c r="C3" s="595" t="s">
        <v>341</v>
      </c>
      <c r="D3" s="595"/>
      <c r="E3" s="595"/>
      <c r="F3" s="595"/>
      <c r="G3" s="595"/>
      <c r="H3" s="595"/>
      <c r="I3" s="595"/>
      <c r="J3" s="595"/>
      <c r="K3" s="595"/>
      <c r="L3" s="596"/>
    </row>
    <row r="4" spans="1:12" ht="12.75" customHeight="1" x14ac:dyDescent="0.25">
      <c r="A4" s="2" t="s">
        <v>4</v>
      </c>
      <c r="B4" s="3"/>
      <c r="C4" s="595" t="s">
        <v>342</v>
      </c>
      <c r="D4" s="595"/>
      <c r="E4" s="595"/>
      <c r="F4" s="595"/>
      <c r="G4" s="595"/>
      <c r="H4" s="595"/>
      <c r="I4" s="595"/>
      <c r="J4" s="595"/>
      <c r="K4" s="595"/>
      <c r="L4" s="596"/>
    </row>
    <row r="5" spans="1:12" ht="12.75" customHeight="1" x14ac:dyDescent="0.25">
      <c r="A5" s="4" t="s">
        <v>6</v>
      </c>
      <c r="B5" s="5"/>
      <c r="C5" s="589" t="s">
        <v>343</v>
      </c>
      <c r="D5" s="589"/>
      <c r="E5" s="589"/>
      <c r="F5" s="589"/>
      <c r="G5" s="589"/>
      <c r="H5" s="589"/>
      <c r="I5" s="589"/>
      <c r="J5" s="589"/>
      <c r="K5" s="589"/>
      <c r="L5" s="590"/>
    </row>
    <row r="6" spans="1:12" ht="12.75" customHeight="1" x14ac:dyDescent="0.25">
      <c r="A6" s="4" t="s">
        <v>8</v>
      </c>
      <c r="B6" s="5"/>
      <c r="C6" s="589" t="s">
        <v>9</v>
      </c>
      <c r="D6" s="589"/>
      <c r="E6" s="589"/>
      <c r="F6" s="589"/>
      <c r="G6" s="589"/>
      <c r="H6" s="589"/>
      <c r="I6" s="589"/>
      <c r="J6" s="589"/>
      <c r="K6" s="589"/>
      <c r="L6" s="590"/>
    </row>
    <row r="7" spans="1:12" x14ac:dyDescent="0.25">
      <c r="A7" s="4" t="s">
        <v>10</v>
      </c>
      <c r="B7" s="5"/>
      <c r="C7" s="595" t="s">
        <v>617</v>
      </c>
      <c r="D7" s="595"/>
      <c r="E7" s="595"/>
      <c r="F7" s="595"/>
      <c r="G7" s="595"/>
      <c r="H7" s="595"/>
      <c r="I7" s="595"/>
      <c r="J7" s="595"/>
      <c r="K7" s="595"/>
      <c r="L7" s="596"/>
    </row>
    <row r="8" spans="1:12" ht="12.75" customHeight="1" x14ac:dyDescent="0.25">
      <c r="A8" s="6" t="s">
        <v>12</v>
      </c>
      <c r="B8" s="5"/>
      <c r="C8" s="597"/>
      <c r="D8" s="597"/>
      <c r="E8" s="597"/>
      <c r="F8" s="597"/>
      <c r="G8" s="597"/>
      <c r="H8" s="597"/>
      <c r="I8" s="597"/>
      <c r="J8" s="597"/>
      <c r="K8" s="597"/>
      <c r="L8" s="598"/>
    </row>
    <row r="9" spans="1:12" ht="12.75" customHeight="1" x14ac:dyDescent="0.25">
      <c r="A9" s="4"/>
      <c r="B9" s="5" t="s">
        <v>13</v>
      </c>
      <c r="C9" s="589" t="s">
        <v>346</v>
      </c>
      <c r="D9" s="589"/>
      <c r="E9" s="589"/>
      <c r="F9" s="589"/>
      <c r="G9" s="589"/>
      <c r="H9" s="589"/>
      <c r="I9" s="589"/>
      <c r="J9" s="589"/>
      <c r="K9" s="589"/>
      <c r="L9" s="590"/>
    </row>
    <row r="10" spans="1:12" ht="12.75" customHeight="1" x14ac:dyDescent="0.25">
      <c r="A10" s="4"/>
      <c r="B10" s="5" t="s">
        <v>15</v>
      </c>
      <c r="C10" s="589" t="s">
        <v>618</v>
      </c>
      <c r="D10" s="589"/>
      <c r="E10" s="589"/>
      <c r="F10" s="589"/>
      <c r="G10" s="589"/>
      <c r="H10" s="589"/>
      <c r="I10" s="589"/>
      <c r="J10" s="589"/>
      <c r="K10" s="589"/>
      <c r="L10" s="590"/>
    </row>
    <row r="11" spans="1:12" ht="12.75" customHeight="1" x14ac:dyDescent="0.25">
      <c r="A11" s="4"/>
      <c r="B11" s="5" t="s">
        <v>16</v>
      </c>
      <c r="C11" s="597"/>
      <c r="D11" s="597"/>
      <c r="E11" s="597"/>
      <c r="F11" s="597"/>
      <c r="G11" s="597"/>
      <c r="H11" s="597"/>
      <c r="I11" s="597"/>
      <c r="J11" s="597"/>
      <c r="K11" s="597"/>
      <c r="L11" s="598"/>
    </row>
    <row r="12" spans="1:12" ht="12.75" customHeight="1" x14ac:dyDescent="0.25">
      <c r="A12" s="4"/>
      <c r="B12" s="5" t="s">
        <v>17</v>
      </c>
      <c r="C12" s="589" t="s">
        <v>619</v>
      </c>
      <c r="D12" s="589"/>
      <c r="E12" s="589"/>
      <c r="F12" s="589"/>
      <c r="G12" s="589"/>
      <c r="H12" s="589"/>
      <c r="I12" s="589"/>
      <c r="J12" s="589"/>
      <c r="K12" s="589"/>
      <c r="L12" s="590"/>
    </row>
    <row r="13" spans="1:12" ht="12.75" customHeight="1" x14ac:dyDescent="0.25">
      <c r="A13" s="4"/>
      <c r="B13" s="5" t="s">
        <v>18</v>
      </c>
      <c r="C13" s="589"/>
      <c r="D13" s="589"/>
      <c r="E13" s="589"/>
      <c r="F13" s="589"/>
      <c r="G13" s="589"/>
      <c r="H13" s="589"/>
      <c r="I13" s="589"/>
      <c r="J13" s="589"/>
      <c r="K13" s="589"/>
      <c r="L13" s="590"/>
    </row>
    <row r="14" spans="1:12" ht="12.75" customHeight="1" x14ac:dyDescent="0.25">
      <c r="A14" s="7"/>
      <c r="B14" s="8"/>
      <c r="C14" s="9"/>
      <c r="D14" s="9"/>
      <c r="E14" s="9"/>
      <c r="F14" s="9"/>
      <c r="G14" s="9"/>
      <c r="H14" s="9"/>
      <c r="I14" s="9"/>
      <c r="J14" s="9"/>
      <c r="K14" s="9"/>
      <c r="L14" s="10"/>
    </row>
    <row r="15" spans="1:12" s="11" customFormat="1" ht="12.75" customHeight="1" x14ac:dyDescent="0.25">
      <c r="A15" s="603" t="s">
        <v>19</v>
      </c>
      <c r="B15" s="606" t="s">
        <v>20</v>
      </c>
      <c r="C15" s="608" t="s">
        <v>21</v>
      </c>
      <c r="D15" s="609"/>
      <c r="E15" s="609"/>
      <c r="F15" s="609"/>
      <c r="G15" s="610"/>
      <c r="H15" s="608" t="s">
        <v>22</v>
      </c>
      <c r="I15" s="609"/>
      <c r="J15" s="609"/>
      <c r="K15" s="609"/>
      <c r="L15" s="611"/>
    </row>
    <row r="16" spans="1:12" s="11" customFormat="1" ht="12.75" customHeight="1" x14ac:dyDescent="0.25">
      <c r="A16" s="604"/>
      <c r="B16" s="607"/>
      <c r="C16" s="612" t="s">
        <v>23</v>
      </c>
      <c r="D16" s="613" t="s">
        <v>24</v>
      </c>
      <c r="E16" s="615" t="s">
        <v>25</v>
      </c>
      <c r="F16" s="617" t="s">
        <v>26</v>
      </c>
      <c r="G16" s="619" t="s">
        <v>27</v>
      </c>
      <c r="H16" s="612" t="s">
        <v>23</v>
      </c>
      <c r="I16" s="613" t="s">
        <v>24</v>
      </c>
      <c r="J16" s="615" t="s">
        <v>25</v>
      </c>
      <c r="K16" s="617" t="s">
        <v>26</v>
      </c>
      <c r="L16" s="599" t="s">
        <v>27</v>
      </c>
    </row>
    <row r="17" spans="1:12" s="12" customFormat="1" ht="61.5" customHeight="1" thickBot="1" x14ac:dyDescent="0.3">
      <c r="A17" s="605"/>
      <c r="B17" s="607"/>
      <c r="C17" s="612"/>
      <c r="D17" s="614"/>
      <c r="E17" s="616"/>
      <c r="F17" s="618"/>
      <c r="G17" s="619"/>
      <c r="H17" s="622"/>
      <c r="I17" s="623"/>
      <c r="J17" s="616"/>
      <c r="K17" s="618"/>
      <c r="L17" s="600"/>
    </row>
    <row r="18" spans="1:12" s="12" customFormat="1" ht="9.75" customHeight="1" thickTop="1" x14ac:dyDescent="0.25">
      <c r="A18" s="13" t="s">
        <v>28</v>
      </c>
      <c r="B18" s="13">
        <v>2</v>
      </c>
      <c r="C18" s="14">
        <v>3</v>
      </c>
      <c r="D18" s="15">
        <v>4</v>
      </c>
      <c r="E18" s="15">
        <v>5</v>
      </c>
      <c r="F18" s="15">
        <v>6</v>
      </c>
      <c r="G18" s="16">
        <v>7</v>
      </c>
      <c r="H18" s="14">
        <v>8</v>
      </c>
      <c r="I18" s="15">
        <v>9</v>
      </c>
      <c r="J18" s="15">
        <v>10</v>
      </c>
      <c r="K18" s="15">
        <v>11</v>
      </c>
      <c r="L18" s="17">
        <v>12</v>
      </c>
    </row>
    <row r="19" spans="1:12" s="24" customFormat="1" x14ac:dyDescent="0.25">
      <c r="A19" s="18"/>
      <c r="B19" s="19" t="s">
        <v>29</v>
      </c>
      <c r="C19" s="20"/>
      <c r="D19" s="21"/>
      <c r="E19" s="21"/>
      <c r="F19" s="21"/>
      <c r="G19" s="22"/>
      <c r="H19" s="20"/>
      <c r="I19" s="21"/>
      <c r="J19" s="21"/>
      <c r="K19" s="21"/>
      <c r="L19" s="23"/>
    </row>
    <row r="20" spans="1:12" s="24" customFormat="1" ht="12.75" thickBot="1" x14ac:dyDescent="0.3">
      <c r="A20" s="25"/>
      <c r="B20" s="26" t="s">
        <v>30</v>
      </c>
      <c r="C20" s="27">
        <f t="shared" ref="C20:C47" si="0">SUM(D20:G20)</f>
        <v>536508</v>
      </c>
      <c r="D20" s="28">
        <f>SUM(D21,D24,D25,D41,D43)</f>
        <v>509344</v>
      </c>
      <c r="E20" s="28">
        <f>SUM(E21,E24,E43)</f>
        <v>0</v>
      </c>
      <c r="F20" s="28">
        <f>SUM(F21,F26,F43)</f>
        <v>27164</v>
      </c>
      <c r="G20" s="29">
        <f>SUM(G21,G45)</f>
        <v>0</v>
      </c>
      <c r="H20" s="27">
        <f>SUM(I20:L20)</f>
        <v>809009</v>
      </c>
      <c r="I20" s="28">
        <f>SUM(I21,I24,I25,I41,I43)</f>
        <v>569451</v>
      </c>
      <c r="J20" s="28">
        <f>SUM(J21,J24,J43)</f>
        <v>212894</v>
      </c>
      <c r="K20" s="28">
        <f>SUM(K21,K26,K43)</f>
        <v>26664</v>
      </c>
      <c r="L20" s="30">
        <f>SUM(L21,L45)</f>
        <v>0</v>
      </c>
    </row>
    <row r="21" spans="1:12" ht="12.75" thickTop="1" x14ac:dyDescent="0.25">
      <c r="A21" s="31"/>
      <c r="B21" s="32" t="s">
        <v>31</v>
      </c>
      <c r="C21" s="33">
        <f t="shared" si="0"/>
        <v>0</v>
      </c>
      <c r="D21" s="34">
        <f>SUM(D22:D23)</f>
        <v>0</v>
      </c>
      <c r="E21" s="34">
        <f>SUM(E22:E23)</f>
        <v>0</v>
      </c>
      <c r="F21" s="34">
        <f>SUM(F22:F23)</f>
        <v>0</v>
      </c>
      <c r="G21" s="35">
        <f>SUM(G22:G23)</f>
        <v>0</v>
      </c>
      <c r="H21" s="33">
        <f t="shared" ref="H21:H47" si="1">SUM(I21:L21)</f>
        <v>0</v>
      </c>
      <c r="I21" s="34">
        <f>SUM(I22:I23)</f>
        <v>0</v>
      </c>
      <c r="J21" s="34">
        <f>SUM(J22:J23)</f>
        <v>0</v>
      </c>
      <c r="K21" s="34">
        <f>SUM(K22:K23)</f>
        <v>0</v>
      </c>
      <c r="L21" s="36">
        <f>SUM(L22:L23)</f>
        <v>0</v>
      </c>
    </row>
    <row r="22" spans="1:12" x14ac:dyDescent="0.25">
      <c r="A22" s="37"/>
      <c r="B22" s="38" t="s">
        <v>32</v>
      </c>
      <c r="C22" s="39">
        <f t="shared" si="0"/>
        <v>0</v>
      </c>
      <c r="D22" s="40"/>
      <c r="E22" s="40"/>
      <c r="F22" s="40"/>
      <c r="G22" s="41"/>
      <c r="H22" s="39">
        <f t="shared" si="1"/>
        <v>0</v>
      </c>
      <c r="I22" s="40"/>
      <c r="J22" s="40"/>
      <c r="K22" s="40"/>
      <c r="L22" s="42"/>
    </row>
    <row r="23" spans="1:12" x14ac:dyDescent="0.25">
      <c r="A23" s="43"/>
      <c r="B23" s="44" t="s">
        <v>33</v>
      </c>
      <c r="C23" s="45">
        <f t="shared" si="0"/>
        <v>0</v>
      </c>
      <c r="D23" s="46"/>
      <c r="E23" s="46"/>
      <c r="F23" s="46"/>
      <c r="G23" s="47"/>
      <c r="H23" s="45">
        <f t="shared" si="1"/>
        <v>0</v>
      </c>
      <c r="I23" s="46"/>
      <c r="J23" s="46"/>
      <c r="K23" s="46"/>
      <c r="L23" s="48"/>
    </row>
    <row r="24" spans="1:12" s="24" customFormat="1" ht="24.75" thickBot="1" x14ac:dyDescent="0.3">
      <c r="A24" s="49">
        <v>19300</v>
      </c>
      <c r="B24" s="49" t="s">
        <v>34</v>
      </c>
      <c r="C24" s="50">
        <f t="shared" si="0"/>
        <v>509344</v>
      </c>
      <c r="D24" s="51">
        <v>509344</v>
      </c>
      <c r="E24" s="51"/>
      <c r="F24" s="52" t="s">
        <v>35</v>
      </c>
      <c r="G24" s="53" t="s">
        <v>35</v>
      </c>
      <c r="H24" s="50">
        <f t="shared" si="1"/>
        <v>782345</v>
      </c>
      <c r="I24" s="51">
        <v>569451</v>
      </c>
      <c r="J24" s="51">
        <v>212894</v>
      </c>
      <c r="K24" s="52" t="s">
        <v>35</v>
      </c>
      <c r="L24" s="54" t="s">
        <v>35</v>
      </c>
    </row>
    <row r="25" spans="1:12" s="24" customFormat="1" ht="24.75" thickTop="1" x14ac:dyDescent="0.25">
      <c r="A25" s="55"/>
      <c r="B25" s="56" t="s">
        <v>36</v>
      </c>
      <c r="C25" s="57">
        <f t="shared" si="0"/>
        <v>0</v>
      </c>
      <c r="D25" s="58"/>
      <c r="E25" s="59" t="s">
        <v>35</v>
      </c>
      <c r="F25" s="59" t="s">
        <v>35</v>
      </c>
      <c r="G25" s="60" t="s">
        <v>35</v>
      </c>
      <c r="H25" s="57">
        <f t="shared" si="1"/>
        <v>0</v>
      </c>
      <c r="I25" s="61"/>
      <c r="J25" s="59" t="s">
        <v>35</v>
      </c>
      <c r="K25" s="59" t="s">
        <v>35</v>
      </c>
      <c r="L25" s="62" t="s">
        <v>35</v>
      </c>
    </row>
    <row r="26" spans="1:12" s="24" customFormat="1" ht="36" x14ac:dyDescent="0.25">
      <c r="A26" s="56">
        <v>21300</v>
      </c>
      <c r="B26" s="56" t="s">
        <v>37</v>
      </c>
      <c r="C26" s="57">
        <f t="shared" si="0"/>
        <v>27164</v>
      </c>
      <c r="D26" s="59" t="s">
        <v>35</v>
      </c>
      <c r="E26" s="59" t="s">
        <v>35</v>
      </c>
      <c r="F26" s="63">
        <f>SUM(F27,F31,F33,F36)</f>
        <v>27164</v>
      </c>
      <c r="G26" s="60" t="s">
        <v>35</v>
      </c>
      <c r="H26" s="57">
        <f t="shared" si="1"/>
        <v>26664</v>
      </c>
      <c r="I26" s="59" t="s">
        <v>35</v>
      </c>
      <c r="J26" s="59" t="s">
        <v>35</v>
      </c>
      <c r="K26" s="63">
        <f>SUM(K27,K31,K33,K36)</f>
        <v>26664</v>
      </c>
      <c r="L26" s="62" t="s">
        <v>35</v>
      </c>
    </row>
    <row r="27" spans="1:12" s="24" customFormat="1" ht="24" x14ac:dyDescent="0.25">
      <c r="A27" s="64">
        <v>21350</v>
      </c>
      <c r="B27" s="56" t="s">
        <v>38</v>
      </c>
      <c r="C27" s="57">
        <f t="shared" si="0"/>
        <v>20278</v>
      </c>
      <c r="D27" s="59" t="s">
        <v>35</v>
      </c>
      <c r="E27" s="59" t="s">
        <v>35</v>
      </c>
      <c r="F27" s="63">
        <f>SUM(F28:F30)</f>
        <v>20278</v>
      </c>
      <c r="G27" s="60" t="s">
        <v>35</v>
      </c>
      <c r="H27" s="57">
        <f t="shared" si="1"/>
        <v>0</v>
      </c>
      <c r="I27" s="59" t="s">
        <v>35</v>
      </c>
      <c r="J27" s="59" t="s">
        <v>35</v>
      </c>
      <c r="K27" s="63">
        <f>SUM(K28:K30)</f>
        <v>0</v>
      </c>
      <c r="L27" s="62" t="s">
        <v>35</v>
      </c>
    </row>
    <row r="28" spans="1:12" x14ac:dyDescent="0.25">
      <c r="A28" s="37">
        <v>21351</v>
      </c>
      <c r="B28" s="65" t="s">
        <v>39</v>
      </c>
      <c r="C28" s="66">
        <f t="shared" si="0"/>
        <v>0</v>
      </c>
      <c r="D28" s="67" t="s">
        <v>35</v>
      </c>
      <c r="E28" s="67" t="s">
        <v>35</v>
      </c>
      <c r="F28" s="68"/>
      <c r="G28" s="69" t="s">
        <v>35</v>
      </c>
      <c r="H28" s="66">
        <f t="shared" si="1"/>
        <v>0</v>
      </c>
      <c r="I28" s="67" t="s">
        <v>35</v>
      </c>
      <c r="J28" s="67" t="s">
        <v>35</v>
      </c>
      <c r="K28" s="68"/>
      <c r="L28" s="70" t="s">
        <v>35</v>
      </c>
    </row>
    <row r="29" spans="1:12" x14ac:dyDescent="0.25">
      <c r="A29" s="43">
        <v>21352</v>
      </c>
      <c r="B29" s="71" t="s">
        <v>40</v>
      </c>
      <c r="C29" s="72">
        <f t="shared" si="0"/>
        <v>20278</v>
      </c>
      <c r="D29" s="73" t="s">
        <v>35</v>
      </c>
      <c r="E29" s="73" t="s">
        <v>35</v>
      </c>
      <c r="F29" s="74">
        <v>20278</v>
      </c>
      <c r="G29" s="75" t="s">
        <v>35</v>
      </c>
      <c r="H29" s="72">
        <f t="shared" si="1"/>
        <v>0</v>
      </c>
      <c r="I29" s="73" t="s">
        <v>35</v>
      </c>
      <c r="J29" s="73" t="s">
        <v>35</v>
      </c>
      <c r="K29" s="74"/>
      <c r="L29" s="76" t="s">
        <v>35</v>
      </c>
    </row>
    <row r="30" spans="1:12" ht="24" x14ac:dyDescent="0.25">
      <c r="A30" s="43">
        <v>21359</v>
      </c>
      <c r="B30" s="71" t="s">
        <v>41</v>
      </c>
      <c r="C30" s="72">
        <f t="shared" si="0"/>
        <v>0</v>
      </c>
      <c r="D30" s="73" t="s">
        <v>35</v>
      </c>
      <c r="E30" s="73" t="s">
        <v>35</v>
      </c>
      <c r="F30" s="74"/>
      <c r="G30" s="75" t="s">
        <v>35</v>
      </c>
      <c r="H30" s="72">
        <f t="shared" si="1"/>
        <v>0</v>
      </c>
      <c r="I30" s="73" t="s">
        <v>35</v>
      </c>
      <c r="J30" s="73" t="s">
        <v>35</v>
      </c>
      <c r="K30" s="74"/>
      <c r="L30" s="76" t="s">
        <v>35</v>
      </c>
    </row>
    <row r="31" spans="1:12" s="24" customFormat="1" ht="36" x14ac:dyDescent="0.25">
      <c r="A31" s="64">
        <v>21370</v>
      </c>
      <c r="B31" s="56" t="s">
        <v>42</v>
      </c>
      <c r="C31" s="57">
        <f t="shared" si="0"/>
        <v>0</v>
      </c>
      <c r="D31" s="59" t="s">
        <v>35</v>
      </c>
      <c r="E31" s="59" t="s">
        <v>35</v>
      </c>
      <c r="F31" s="63">
        <f>SUM(F32)</f>
        <v>0</v>
      </c>
      <c r="G31" s="60" t="s">
        <v>35</v>
      </c>
      <c r="H31" s="57">
        <f t="shared" si="1"/>
        <v>0</v>
      </c>
      <c r="I31" s="59" t="s">
        <v>35</v>
      </c>
      <c r="J31" s="59" t="s">
        <v>35</v>
      </c>
      <c r="K31" s="63">
        <f>SUM(K32)</f>
        <v>0</v>
      </c>
      <c r="L31" s="62" t="s">
        <v>35</v>
      </c>
    </row>
    <row r="32" spans="1:12" ht="36" x14ac:dyDescent="0.25">
      <c r="A32" s="77">
        <v>21379</v>
      </c>
      <c r="B32" s="78" t="s">
        <v>43</v>
      </c>
      <c r="C32" s="79">
        <f t="shared" si="0"/>
        <v>0</v>
      </c>
      <c r="D32" s="80" t="s">
        <v>35</v>
      </c>
      <c r="E32" s="80" t="s">
        <v>35</v>
      </c>
      <c r="F32" s="81"/>
      <c r="G32" s="82" t="s">
        <v>35</v>
      </c>
      <c r="H32" s="79">
        <f t="shared" si="1"/>
        <v>0</v>
      </c>
      <c r="I32" s="80" t="s">
        <v>35</v>
      </c>
      <c r="J32" s="80" t="s">
        <v>35</v>
      </c>
      <c r="K32" s="81"/>
      <c r="L32" s="83" t="s">
        <v>35</v>
      </c>
    </row>
    <row r="33" spans="1:12" s="24" customFormat="1" x14ac:dyDescent="0.25">
      <c r="A33" s="64">
        <v>21380</v>
      </c>
      <c r="B33" s="56" t="s">
        <v>44</v>
      </c>
      <c r="C33" s="57">
        <f t="shared" si="0"/>
        <v>0</v>
      </c>
      <c r="D33" s="59" t="s">
        <v>35</v>
      </c>
      <c r="E33" s="59" t="s">
        <v>35</v>
      </c>
      <c r="F33" s="63">
        <f>SUM(F34:F35)</f>
        <v>0</v>
      </c>
      <c r="G33" s="60" t="s">
        <v>35</v>
      </c>
      <c r="H33" s="57">
        <f t="shared" si="1"/>
        <v>0</v>
      </c>
      <c r="I33" s="59" t="s">
        <v>35</v>
      </c>
      <c r="J33" s="59" t="s">
        <v>35</v>
      </c>
      <c r="K33" s="63">
        <f>SUM(K34:K35)</f>
        <v>0</v>
      </c>
      <c r="L33" s="62" t="s">
        <v>35</v>
      </c>
    </row>
    <row r="34" spans="1:12" x14ac:dyDescent="0.25">
      <c r="A34" s="38">
        <v>21381</v>
      </c>
      <c r="B34" s="65" t="s">
        <v>45</v>
      </c>
      <c r="C34" s="66">
        <f t="shared" si="0"/>
        <v>0</v>
      </c>
      <c r="D34" s="67" t="s">
        <v>35</v>
      </c>
      <c r="E34" s="67" t="s">
        <v>35</v>
      </c>
      <c r="F34" s="68"/>
      <c r="G34" s="69" t="s">
        <v>35</v>
      </c>
      <c r="H34" s="66">
        <f t="shared" si="1"/>
        <v>0</v>
      </c>
      <c r="I34" s="67" t="s">
        <v>35</v>
      </c>
      <c r="J34" s="67" t="s">
        <v>35</v>
      </c>
      <c r="K34" s="68"/>
      <c r="L34" s="70" t="s">
        <v>35</v>
      </c>
    </row>
    <row r="35" spans="1:12" ht="24" x14ac:dyDescent="0.25">
      <c r="A35" s="44">
        <v>21383</v>
      </c>
      <c r="B35" s="71" t="s">
        <v>46</v>
      </c>
      <c r="C35" s="72">
        <f>SUM(D35:G35)</f>
        <v>0</v>
      </c>
      <c r="D35" s="73" t="s">
        <v>35</v>
      </c>
      <c r="E35" s="73" t="s">
        <v>35</v>
      </c>
      <c r="F35" s="74"/>
      <c r="G35" s="75" t="s">
        <v>35</v>
      </c>
      <c r="H35" s="72">
        <f t="shared" si="1"/>
        <v>0</v>
      </c>
      <c r="I35" s="73" t="s">
        <v>35</v>
      </c>
      <c r="J35" s="73" t="s">
        <v>35</v>
      </c>
      <c r="K35" s="74"/>
      <c r="L35" s="76" t="s">
        <v>35</v>
      </c>
    </row>
    <row r="36" spans="1:12" s="24" customFormat="1" ht="25.5" customHeight="1" x14ac:dyDescent="0.25">
      <c r="A36" s="64">
        <v>21390</v>
      </c>
      <c r="B36" s="56" t="s">
        <v>47</v>
      </c>
      <c r="C36" s="57">
        <f t="shared" si="0"/>
        <v>6886</v>
      </c>
      <c r="D36" s="59" t="s">
        <v>35</v>
      </c>
      <c r="E36" s="59" t="s">
        <v>35</v>
      </c>
      <c r="F36" s="63">
        <f>SUM(F37:F40)</f>
        <v>6886</v>
      </c>
      <c r="G36" s="60" t="s">
        <v>35</v>
      </c>
      <c r="H36" s="57">
        <f t="shared" si="1"/>
        <v>26664</v>
      </c>
      <c r="I36" s="59" t="s">
        <v>35</v>
      </c>
      <c r="J36" s="59" t="s">
        <v>35</v>
      </c>
      <c r="K36" s="63">
        <f>SUM(K37:K40)</f>
        <v>26664</v>
      </c>
      <c r="L36" s="62" t="s">
        <v>35</v>
      </c>
    </row>
    <row r="37" spans="1:12" ht="24" x14ac:dyDescent="0.25">
      <c r="A37" s="38">
        <v>21391</v>
      </c>
      <c r="B37" s="65" t="s">
        <v>48</v>
      </c>
      <c r="C37" s="66">
        <f t="shared" si="0"/>
        <v>0</v>
      </c>
      <c r="D37" s="67" t="s">
        <v>35</v>
      </c>
      <c r="E37" s="67" t="s">
        <v>35</v>
      </c>
      <c r="F37" s="68"/>
      <c r="G37" s="69" t="s">
        <v>35</v>
      </c>
      <c r="H37" s="66">
        <f t="shared" si="1"/>
        <v>0</v>
      </c>
      <c r="I37" s="67" t="s">
        <v>35</v>
      </c>
      <c r="J37" s="67" t="s">
        <v>35</v>
      </c>
      <c r="K37" s="68"/>
      <c r="L37" s="70" t="s">
        <v>35</v>
      </c>
    </row>
    <row r="38" spans="1:12" x14ac:dyDescent="0.25">
      <c r="A38" s="44">
        <v>21393</v>
      </c>
      <c r="B38" s="71" t="s">
        <v>49</v>
      </c>
      <c r="C38" s="72">
        <f t="shared" si="0"/>
        <v>0</v>
      </c>
      <c r="D38" s="73" t="s">
        <v>35</v>
      </c>
      <c r="E38" s="73" t="s">
        <v>35</v>
      </c>
      <c r="F38" s="74"/>
      <c r="G38" s="75" t="s">
        <v>35</v>
      </c>
      <c r="H38" s="72">
        <f t="shared" si="1"/>
        <v>0</v>
      </c>
      <c r="I38" s="73" t="s">
        <v>35</v>
      </c>
      <c r="J38" s="73" t="s">
        <v>35</v>
      </c>
      <c r="K38" s="74"/>
      <c r="L38" s="76" t="s">
        <v>35</v>
      </c>
    </row>
    <row r="39" spans="1:12" x14ac:dyDescent="0.25">
      <c r="A39" s="44">
        <v>21395</v>
      </c>
      <c r="B39" s="71" t="s">
        <v>50</v>
      </c>
      <c r="C39" s="72">
        <f t="shared" si="0"/>
        <v>0</v>
      </c>
      <c r="D39" s="73" t="s">
        <v>35</v>
      </c>
      <c r="E39" s="73" t="s">
        <v>35</v>
      </c>
      <c r="F39" s="74"/>
      <c r="G39" s="75" t="s">
        <v>35</v>
      </c>
      <c r="H39" s="72">
        <f t="shared" si="1"/>
        <v>0</v>
      </c>
      <c r="I39" s="73" t="s">
        <v>35</v>
      </c>
      <c r="J39" s="73" t="s">
        <v>35</v>
      </c>
      <c r="K39" s="74"/>
      <c r="L39" s="76" t="s">
        <v>35</v>
      </c>
    </row>
    <row r="40" spans="1:12" ht="24" x14ac:dyDescent="0.25">
      <c r="A40" s="84">
        <v>21399</v>
      </c>
      <c r="B40" s="85" t="s">
        <v>51</v>
      </c>
      <c r="C40" s="86">
        <f t="shared" si="0"/>
        <v>6886</v>
      </c>
      <c r="D40" s="87" t="s">
        <v>35</v>
      </c>
      <c r="E40" s="87" t="s">
        <v>35</v>
      </c>
      <c r="F40" s="88">
        <v>6886</v>
      </c>
      <c r="G40" s="89" t="s">
        <v>35</v>
      </c>
      <c r="H40" s="86">
        <f t="shared" si="1"/>
        <v>26664</v>
      </c>
      <c r="I40" s="87" t="s">
        <v>35</v>
      </c>
      <c r="J40" s="87" t="s">
        <v>35</v>
      </c>
      <c r="K40" s="88">
        <v>26664</v>
      </c>
      <c r="L40" s="90" t="s">
        <v>35</v>
      </c>
    </row>
    <row r="41" spans="1:12" s="24" customFormat="1" ht="26.25" customHeight="1" x14ac:dyDescent="0.25">
      <c r="A41" s="91">
        <v>21420</v>
      </c>
      <c r="B41" s="92" t="s">
        <v>52</v>
      </c>
      <c r="C41" s="93">
        <f>SUM(D41:G41)</f>
        <v>0</v>
      </c>
      <c r="D41" s="94">
        <f>SUM(D42)</f>
        <v>0</v>
      </c>
      <c r="E41" s="95" t="s">
        <v>35</v>
      </c>
      <c r="F41" s="95" t="s">
        <v>35</v>
      </c>
      <c r="G41" s="96" t="s">
        <v>35</v>
      </c>
      <c r="H41" s="93">
        <f>SUM(I41:L41)</f>
        <v>0</v>
      </c>
      <c r="I41" s="94">
        <f>SUM(I42)</f>
        <v>0</v>
      </c>
      <c r="J41" s="95" t="s">
        <v>35</v>
      </c>
      <c r="K41" s="95" t="s">
        <v>35</v>
      </c>
      <c r="L41" s="97" t="s">
        <v>35</v>
      </c>
    </row>
    <row r="42" spans="1:12" s="24" customFormat="1" ht="26.25" customHeight="1" x14ac:dyDescent="0.25">
      <c r="A42" s="84">
        <v>21429</v>
      </c>
      <c r="B42" s="85" t="s">
        <v>53</v>
      </c>
      <c r="C42" s="86">
        <f>SUM(D42:G42)</f>
        <v>0</v>
      </c>
      <c r="D42" s="98"/>
      <c r="E42" s="87" t="s">
        <v>35</v>
      </c>
      <c r="F42" s="87" t="s">
        <v>35</v>
      </c>
      <c r="G42" s="89" t="s">
        <v>35</v>
      </c>
      <c r="H42" s="86">
        <f t="shared" ref="H42:H44" si="2">SUM(I42:L42)</f>
        <v>0</v>
      </c>
      <c r="I42" s="98"/>
      <c r="J42" s="87" t="s">
        <v>35</v>
      </c>
      <c r="K42" s="87" t="s">
        <v>35</v>
      </c>
      <c r="L42" s="90" t="s">
        <v>35</v>
      </c>
    </row>
    <row r="43" spans="1:12" s="24" customFormat="1" ht="24" x14ac:dyDescent="0.25">
      <c r="A43" s="64">
        <v>21490</v>
      </c>
      <c r="B43" s="56" t="s">
        <v>54</v>
      </c>
      <c r="C43" s="57">
        <f t="shared" si="0"/>
        <v>0</v>
      </c>
      <c r="D43" s="99">
        <f>D44</f>
        <v>0</v>
      </c>
      <c r="E43" s="99">
        <f t="shared" ref="E43:F43" si="3">E44</f>
        <v>0</v>
      </c>
      <c r="F43" s="99">
        <f t="shared" si="3"/>
        <v>0</v>
      </c>
      <c r="G43" s="60" t="s">
        <v>35</v>
      </c>
      <c r="H43" s="100">
        <f t="shared" si="2"/>
        <v>0</v>
      </c>
      <c r="I43" s="99">
        <f>I44</f>
        <v>0</v>
      </c>
      <c r="J43" s="99">
        <f t="shared" ref="J43:K43" si="4">J44</f>
        <v>0</v>
      </c>
      <c r="K43" s="99">
        <f t="shared" si="4"/>
        <v>0</v>
      </c>
      <c r="L43" s="62" t="s">
        <v>35</v>
      </c>
    </row>
    <row r="44" spans="1:12" s="24" customFormat="1" ht="24" x14ac:dyDescent="0.25">
      <c r="A44" s="44">
        <v>21499</v>
      </c>
      <c r="B44" s="71" t="s">
        <v>55</v>
      </c>
      <c r="C44" s="79">
        <f>SUM(D44:G44)</f>
        <v>0</v>
      </c>
      <c r="D44" s="101"/>
      <c r="E44" s="102"/>
      <c r="F44" s="102"/>
      <c r="G44" s="103" t="s">
        <v>35</v>
      </c>
      <c r="H44" s="104">
        <f t="shared" si="2"/>
        <v>0</v>
      </c>
      <c r="I44" s="40"/>
      <c r="J44" s="105"/>
      <c r="K44" s="105"/>
      <c r="L44" s="106" t="s">
        <v>35</v>
      </c>
    </row>
    <row r="45" spans="1:12" ht="12.75" customHeight="1" x14ac:dyDescent="0.25">
      <c r="A45" s="107">
        <v>23000</v>
      </c>
      <c r="B45" s="108" t="s">
        <v>56</v>
      </c>
      <c r="C45" s="109">
        <f>SUM(D45:G45)</f>
        <v>0</v>
      </c>
      <c r="D45" s="59" t="s">
        <v>35</v>
      </c>
      <c r="E45" s="59" t="s">
        <v>35</v>
      </c>
      <c r="F45" s="59" t="s">
        <v>35</v>
      </c>
      <c r="G45" s="99">
        <f>SUM(G46:G47)</f>
        <v>0</v>
      </c>
      <c r="H45" s="109">
        <f t="shared" si="1"/>
        <v>0</v>
      </c>
      <c r="I45" s="87" t="s">
        <v>35</v>
      </c>
      <c r="J45" s="87" t="s">
        <v>35</v>
      </c>
      <c r="K45" s="87" t="s">
        <v>35</v>
      </c>
      <c r="L45" s="110">
        <f>SUM(L46:L47)</f>
        <v>0</v>
      </c>
    </row>
    <row r="46" spans="1:12" ht="24" x14ac:dyDescent="0.25">
      <c r="A46" s="111">
        <v>23410</v>
      </c>
      <c r="B46" s="112" t="s">
        <v>57</v>
      </c>
      <c r="C46" s="113">
        <f t="shared" si="0"/>
        <v>0</v>
      </c>
      <c r="D46" s="95" t="s">
        <v>35</v>
      </c>
      <c r="E46" s="95" t="s">
        <v>35</v>
      </c>
      <c r="F46" s="95" t="s">
        <v>35</v>
      </c>
      <c r="G46" s="114"/>
      <c r="H46" s="113">
        <f t="shared" si="1"/>
        <v>0</v>
      </c>
      <c r="I46" s="95" t="s">
        <v>35</v>
      </c>
      <c r="J46" s="95" t="s">
        <v>35</v>
      </c>
      <c r="K46" s="95" t="s">
        <v>35</v>
      </c>
      <c r="L46" s="115"/>
    </row>
    <row r="47" spans="1:12" ht="24" x14ac:dyDescent="0.25">
      <c r="A47" s="111">
        <v>23510</v>
      </c>
      <c r="B47" s="112" t="s">
        <v>58</v>
      </c>
      <c r="C47" s="93">
        <f t="shared" si="0"/>
        <v>0</v>
      </c>
      <c r="D47" s="95" t="s">
        <v>35</v>
      </c>
      <c r="E47" s="95" t="s">
        <v>35</v>
      </c>
      <c r="F47" s="95" t="s">
        <v>35</v>
      </c>
      <c r="G47" s="114"/>
      <c r="H47" s="93">
        <f t="shared" si="1"/>
        <v>0</v>
      </c>
      <c r="I47" s="95" t="s">
        <v>35</v>
      </c>
      <c r="J47" s="95" t="s">
        <v>35</v>
      </c>
      <c r="K47" s="95" t="s">
        <v>35</v>
      </c>
      <c r="L47" s="115"/>
    </row>
    <row r="48" spans="1:12" x14ac:dyDescent="0.25">
      <c r="A48" s="116"/>
      <c r="B48" s="112"/>
      <c r="C48" s="117"/>
      <c r="D48" s="95"/>
      <c r="E48" s="95"/>
      <c r="F48" s="94"/>
      <c r="G48" s="118"/>
      <c r="H48" s="117"/>
      <c r="I48" s="95"/>
      <c r="J48" s="95"/>
      <c r="K48" s="94"/>
      <c r="L48" s="119"/>
    </row>
    <row r="49" spans="1:12" s="24" customFormat="1" x14ac:dyDescent="0.25">
      <c r="A49" s="120"/>
      <c r="B49" s="121" t="s">
        <v>59</v>
      </c>
      <c r="C49" s="122"/>
      <c r="D49" s="123"/>
      <c r="E49" s="123"/>
      <c r="F49" s="123"/>
      <c r="G49" s="124"/>
      <c r="H49" s="122"/>
      <c r="I49" s="123"/>
      <c r="J49" s="123"/>
      <c r="K49" s="123"/>
      <c r="L49" s="125"/>
    </row>
    <row r="50" spans="1:12" s="24" customFormat="1" ht="12.75" thickBot="1" x14ac:dyDescent="0.3">
      <c r="A50" s="126"/>
      <c r="B50" s="25" t="s">
        <v>60</v>
      </c>
      <c r="C50" s="127">
        <f t="shared" ref="C50:C113" si="5">SUM(D50:G50)</f>
        <v>536508.41</v>
      </c>
      <c r="D50" s="128">
        <f>SUM(D51,D283)</f>
        <v>509344.41000000003</v>
      </c>
      <c r="E50" s="128">
        <f>SUM(E51,E283)</f>
        <v>0</v>
      </c>
      <c r="F50" s="128">
        <f>SUM(F51,F283)</f>
        <v>27164</v>
      </c>
      <c r="G50" s="129">
        <f>SUM(G51,G283)</f>
        <v>0</v>
      </c>
      <c r="H50" s="127">
        <f t="shared" ref="H50:H113" si="6">SUM(I50:L50)</f>
        <v>809009</v>
      </c>
      <c r="I50" s="128">
        <f>SUM(I51,I283)</f>
        <v>569451</v>
      </c>
      <c r="J50" s="128">
        <f>SUM(J51,J283)</f>
        <v>212894</v>
      </c>
      <c r="K50" s="128">
        <f>SUM(K51,K283)</f>
        <v>26664</v>
      </c>
      <c r="L50" s="130">
        <f>SUM(L51,L283)</f>
        <v>0</v>
      </c>
    </row>
    <row r="51" spans="1:12" s="24" customFormat="1" ht="36.75" thickTop="1" x14ac:dyDescent="0.25">
      <c r="A51" s="131"/>
      <c r="B51" s="132" t="s">
        <v>61</v>
      </c>
      <c r="C51" s="133">
        <f t="shared" si="5"/>
        <v>536508.41</v>
      </c>
      <c r="D51" s="134">
        <f>SUM(D52,D194)</f>
        <v>509344.41000000003</v>
      </c>
      <c r="E51" s="134">
        <f>SUM(E52,E194)</f>
        <v>0</v>
      </c>
      <c r="F51" s="134">
        <f>SUM(F52,F194)</f>
        <v>27164</v>
      </c>
      <c r="G51" s="135">
        <f>SUM(G52,G194)</f>
        <v>0</v>
      </c>
      <c r="H51" s="133">
        <f t="shared" si="6"/>
        <v>809009</v>
      </c>
      <c r="I51" s="134">
        <f>SUM(I52,I194)</f>
        <v>569451</v>
      </c>
      <c r="J51" s="134">
        <f>SUM(J52,J194)</f>
        <v>212894</v>
      </c>
      <c r="K51" s="134">
        <f>SUM(K52,K194)</f>
        <v>26664</v>
      </c>
      <c r="L51" s="136">
        <f>SUM(L52,L194)</f>
        <v>0</v>
      </c>
    </row>
    <row r="52" spans="1:12" s="24" customFormat="1" ht="24" x14ac:dyDescent="0.25">
      <c r="A52" s="137"/>
      <c r="B52" s="18" t="s">
        <v>62</v>
      </c>
      <c r="C52" s="138">
        <f t="shared" si="5"/>
        <v>532131.41</v>
      </c>
      <c r="D52" s="139">
        <f>SUM(D53,D75,D173,D187)</f>
        <v>504967.41000000003</v>
      </c>
      <c r="E52" s="139">
        <f>SUM(E53,E75,E173,E187)</f>
        <v>0</v>
      </c>
      <c r="F52" s="139">
        <f>SUM(F53,F75,F173,F187)</f>
        <v>27164</v>
      </c>
      <c r="G52" s="140">
        <f>SUM(G53,G75,G173,G187)</f>
        <v>0</v>
      </c>
      <c r="H52" s="138">
        <f t="shared" si="6"/>
        <v>780167</v>
      </c>
      <c r="I52" s="139">
        <f>SUM(I53,I75,I173,I187)</f>
        <v>540609</v>
      </c>
      <c r="J52" s="139">
        <f>SUM(J53,J75,J173,J187)</f>
        <v>212894</v>
      </c>
      <c r="K52" s="139">
        <f>SUM(K53,K75,K173,K187)</f>
        <v>26664</v>
      </c>
      <c r="L52" s="141">
        <f>SUM(L53,L75,L173,L187)</f>
        <v>0</v>
      </c>
    </row>
    <row r="53" spans="1:12" s="24" customFormat="1" x14ac:dyDescent="0.25">
      <c r="A53" s="142">
        <v>1000</v>
      </c>
      <c r="B53" s="142" t="s">
        <v>63</v>
      </c>
      <c r="C53" s="143">
        <f t="shared" si="5"/>
        <v>362321.41000000003</v>
      </c>
      <c r="D53" s="144">
        <f>SUM(D54,D67)</f>
        <v>362321.41000000003</v>
      </c>
      <c r="E53" s="144">
        <f>SUM(E54,E67)</f>
        <v>0</v>
      </c>
      <c r="F53" s="144">
        <f>SUM(F54,F67)</f>
        <v>0</v>
      </c>
      <c r="G53" s="145">
        <f>SUM(G54,G67)</f>
        <v>0</v>
      </c>
      <c r="H53" s="143">
        <f t="shared" si="6"/>
        <v>569089</v>
      </c>
      <c r="I53" s="144">
        <f>SUM(I54,I67)</f>
        <v>356195</v>
      </c>
      <c r="J53" s="144">
        <f>SUM(J54,J67)</f>
        <v>212894</v>
      </c>
      <c r="K53" s="144">
        <f>SUM(K54,K67)</f>
        <v>0</v>
      </c>
      <c r="L53" s="146">
        <f>SUM(L54,L67)</f>
        <v>0</v>
      </c>
    </row>
    <row r="54" spans="1:12" x14ac:dyDescent="0.25">
      <c r="A54" s="56">
        <v>1100</v>
      </c>
      <c r="B54" s="147" t="s">
        <v>64</v>
      </c>
      <c r="C54" s="57">
        <f t="shared" si="5"/>
        <v>264101.07</v>
      </c>
      <c r="D54" s="63">
        <f>SUM(D55,D58,D66)</f>
        <v>264101.07</v>
      </c>
      <c r="E54" s="63">
        <f>SUM(E55,E58,E66)</f>
        <v>0</v>
      </c>
      <c r="F54" s="63">
        <f>SUM(F55,F58,F66)</f>
        <v>0</v>
      </c>
      <c r="G54" s="148">
        <f>SUM(G55,G58,G66)</f>
        <v>0</v>
      </c>
      <c r="H54" s="57">
        <f t="shared" si="6"/>
        <v>428273</v>
      </c>
      <c r="I54" s="63">
        <f>SUM(I55,I58,I66)</f>
        <v>257549</v>
      </c>
      <c r="J54" s="63">
        <f>SUM(J55,J58,J66)</f>
        <v>170724</v>
      </c>
      <c r="K54" s="63">
        <f>SUM(K55,K58,K66)</f>
        <v>0</v>
      </c>
      <c r="L54" s="149">
        <f>SUM(L55,L58,L66)</f>
        <v>0</v>
      </c>
    </row>
    <row r="55" spans="1:12" x14ac:dyDescent="0.25">
      <c r="A55" s="150">
        <v>1110</v>
      </c>
      <c r="B55" s="112" t="s">
        <v>65</v>
      </c>
      <c r="C55" s="117">
        <f t="shared" si="5"/>
        <v>217545.74</v>
      </c>
      <c r="D55" s="151">
        <f>SUM(D56:D57)</f>
        <v>217545.74</v>
      </c>
      <c r="E55" s="151">
        <f>SUM(E56:E57)</f>
        <v>0</v>
      </c>
      <c r="F55" s="151">
        <f>SUM(F56:F57)</f>
        <v>0</v>
      </c>
      <c r="G55" s="152">
        <f>SUM(G56:G57)</f>
        <v>0</v>
      </c>
      <c r="H55" s="117">
        <f t="shared" si="6"/>
        <v>394001</v>
      </c>
      <c r="I55" s="151">
        <f>SUM(I56:I57)</f>
        <v>228377</v>
      </c>
      <c r="J55" s="151">
        <f>SUM(J56:J57)</f>
        <v>165624</v>
      </c>
      <c r="K55" s="151">
        <f>SUM(K56:K57)</f>
        <v>0</v>
      </c>
      <c r="L55" s="153">
        <f>SUM(L56:L57)</f>
        <v>0</v>
      </c>
    </row>
    <row r="56" spans="1:12" x14ac:dyDescent="0.25">
      <c r="A56" s="38">
        <v>1111</v>
      </c>
      <c r="B56" s="65" t="s">
        <v>66</v>
      </c>
      <c r="C56" s="66">
        <f t="shared" si="5"/>
        <v>0</v>
      </c>
      <c r="D56" s="68"/>
      <c r="E56" s="68"/>
      <c r="F56" s="68"/>
      <c r="G56" s="154"/>
      <c r="H56" s="66">
        <f t="shared" si="6"/>
        <v>0</v>
      </c>
      <c r="I56" s="68"/>
      <c r="J56" s="68"/>
      <c r="K56" s="68"/>
      <c r="L56" s="155"/>
    </row>
    <row r="57" spans="1:12" ht="24" customHeight="1" x14ac:dyDescent="0.25">
      <c r="A57" s="44">
        <v>1119</v>
      </c>
      <c r="B57" s="71" t="s">
        <v>67</v>
      </c>
      <c r="C57" s="72">
        <f t="shared" si="5"/>
        <v>217545.74</v>
      </c>
      <c r="D57" s="74">
        <v>217545.74</v>
      </c>
      <c r="E57" s="74"/>
      <c r="F57" s="74"/>
      <c r="G57" s="157"/>
      <c r="H57" s="72">
        <f t="shared" si="6"/>
        <v>394001</v>
      </c>
      <c r="I57" s="74">
        <v>228377</v>
      </c>
      <c r="J57" s="74">
        <f>141440+5604+18580</f>
        <v>165624</v>
      </c>
      <c r="K57" s="74"/>
      <c r="L57" s="158"/>
    </row>
    <row r="58" spans="1:12" x14ac:dyDescent="0.25">
      <c r="A58" s="159">
        <v>1140</v>
      </c>
      <c r="B58" s="71" t="s">
        <v>68</v>
      </c>
      <c r="C58" s="72">
        <f t="shared" si="5"/>
        <v>46555.330000000009</v>
      </c>
      <c r="D58" s="160">
        <f>SUM(D59:D65)</f>
        <v>46555.330000000009</v>
      </c>
      <c r="E58" s="160">
        <f>SUM(E59:E65)</f>
        <v>0</v>
      </c>
      <c r="F58" s="160">
        <f>SUM(F59:F65)</f>
        <v>0</v>
      </c>
      <c r="G58" s="161">
        <f>SUM(G59:G65)</f>
        <v>0</v>
      </c>
      <c r="H58" s="72">
        <f t="shared" si="6"/>
        <v>34272</v>
      </c>
      <c r="I58" s="160">
        <f>SUM(I59:I65)</f>
        <v>29172</v>
      </c>
      <c r="J58" s="160">
        <f>SUM(J59:J65)</f>
        <v>5100</v>
      </c>
      <c r="K58" s="160">
        <f>SUM(K59:K65)</f>
        <v>0</v>
      </c>
      <c r="L58" s="162">
        <f>SUM(L59:L65)</f>
        <v>0</v>
      </c>
    </row>
    <row r="59" spans="1:12" x14ac:dyDescent="0.25">
      <c r="A59" s="44">
        <v>1141</v>
      </c>
      <c r="B59" s="71" t="s">
        <v>69</v>
      </c>
      <c r="C59" s="72">
        <f t="shared" si="5"/>
        <v>2956.36</v>
      </c>
      <c r="D59" s="74">
        <v>2956.36</v>
      </c>
      <c r="E59" s="74"/>
      <c r="F59" s="74"/>
      <c r="G59" s="157"/>
      <c r="H59" s="72">
        <f t="shared" si="6"/>
        <v>2833</v>
      </c>
      <c r="I59" s="74">
        <v>2833</v>
      </c>
      <c r="J59" s="74"/>
      <c r="K59" s="74"/>
      <c r="L59" s="158"/>
    </row>
    <row r="60" spans="1:12" ht="24.75" customHeight="1" x14ac:dyDescent="0.25">
      <c r="A60" s="44">
        <v>1142</v>
      </c>
      <c r="B60" s="71" t="s">
        <v>70</v>
      </c>
      <c r="C60" s="72">
        <f t="shared" si="5"/>
        <v>967.5</v>
      </c>
      <c r="D60" s="74">
        <v>967.5</v>
      </c>
      <c r="E60" s="74"/>
      <c r="F60" s="74"/>
      <c r="G60" s="157"/>
      <c r="H60" s="72">
        <f t="shared" si="6"/>
        <v>989</v>
      </c>
      <c r="I60" s="74">
        <v>989</v>
      </c>
      <c r="J60" s="74"/>
      <c r="K60" s="74"/>
      <c r="L60" s="158"/>
    </row>
    <row r="61" spans="1:12" ht="24" x14ac:dyDescent="0.25">
      <c r="A61" s="44">
        <v>1145</v>
      </c>
      <c r="B61" s="71" t="s">
        <v>71</v>
      </c>
      <c r="C61" s="72">
        <f t="shared" si="5"/>
        <v>0</v>
      </c>
      <c r="D61" s="74"/>
      <c r="E61" s="74"/>
      <c r="F61" s="74"/>
      <c r="G61" s="157"/>
      <c r="H61" s="72">
        <f t="shared" si="6"/>
        <v>0</v>
      </c>
      <c r="I61" s="74"/>
      <c r="J61" s="74"/>
      <c r="K61" s="74"/>
      <c r="L61" s="158"/>
    </row>
    <row r="62" spans="1:12" ht="27.75" customHeight="1" x14ac:dyDescent="0.25">
      <c r="A62" s="44">
        <v>1146</v>
      </c>
      <c r="B62" s="71" t="s">
        <v>72</v>
      </c>
      <c r="C62" s="72">
        <f t="shared" si="5"/>
        <v>46.84</v>
      </c>
      <c r="D62" s="74">
        <v>46.84</v>
      </c>
      <c r="E62" s="74"/>
      <c r="F62" s="74"/>
      <c r="G62" s="157"/>
      <c r="H62" s="72">
        <f t="shared" si="6"/>
        <v>0</v>
      </c>
      <c r="I62" s="74"/>
      <c r="J62" s="74"/>
      <c r="K62" s="74"/>
      <c r="L62" s="158"/>
    </row>
    <row r="63" spans="1:12" x14ac:dyDescent="0.25">
      <c r="A63" s="44">
        <v>1147</v>
      </c>
      <c r="B63" s="71" t="s">
        <v>73</v>
      </c>
      <c r="C63" s="72">
        <f t="shared" si="5"/>
        <v>5463.32</v>
      </c>
      <c r="D63" s="74">
        <v>5463.32</v>
      </c>
      <c r="E63" s="74"/>
      <c r="F63" s="74"/>
      <c r="G63" s="157"/>
      <c r="H63" s="72">
        <f t="shared" si="6"/>
        <v>3732</v>
      </c>
      <c r="I63" s="74">
        <v>3732</v>
      </c>
      <c r="J63" s="74"/>
      <c r="K63" s="74"/>
      <c r="L63" s="158"/>
    </row>
    <row r="64" spans="1:12" x14ac:dyDescent="0.25">
      <c r="A64" s="44">
        <v>1148</v>
      </c>
      <c r="B64" s="71" t="s">
        <v>74</v>
      </c>
      <c r="C64" s="72">
        <f t="shared" si="5"/>
        <v>35873.910000000003</v>
      </c>
      <c r="D64" s="74">
        <v>35873.910000000003</v>
      </c>
      <c r="E64" s="74"/>
      <c r="F64" s="74"/>
      <c r="G64" s="157"/>
      <c r="H64" s="72">
        <f t="shared" si="6"/>
        <v>20370</v>
      </c>
      <c r="I64" s="74">
        <v>20370</v>
      </c>
      <c r="J64" s="74"/>
      <c r="K64" s="74"/>
      <c r="L64" s="158"/>
    </row>
    <row r="65" spans="1:12" ht="24" customHeight="1" x14ac:dyDescent="0.25">
      <c r="A65" s="44">
        <v>1149</v>
      </c>
      <c r="B65" s="71" t="s">
        <v>75</v>
      </c>
      <c r="C65" s="72">
        <f t="shared" si="5"/>
        <v>1247.4000000000001</v>
      </c>
      <c r="D65" s="74">
        <v>1247.4000000000001</v>
      </c>
      <c r="E65" s="74"/>
      <c r="F65" s="74"/>
      <c r="G65" s="157"/>
      <c r="H65" s="72">
        <f t="shared" si="6"/>
        <v>6348</v>
      </c>
      <c r="I65" s="74">
        <v>1248</v>
      </c>
      <c r="J65" s="74">
        <f>2508+324+2268</f>
        <v>5100</v>
      </c>
      <c r="K65" s="74"/>
      <c r="L65" s="158"/>
    </row>
    <row r="66" spans="1:12" ht="36" x14ac:dyDescent="0.25">
      <c r="A66" s="150">
        <v>1150</v>
      </c>
      <c r="B66" s="112" t="s">
        <v>76</v>
      </c>
      <c r="C66" s="117">
        <f t="shared" si="5"/>
        <v>0</v>
      </c>
      <c r="D66" s="163"/>
      <c r="E66" s="163"/>
      <c r="F66" s="163"/>
      <c r="G66" s="164"/>
      <c r="H66" s="117">
        <f t="shared" si="6"/>
        <v>0</v>
      </c>
      <c r="I66" s="163"/>
      <c r="J66" s="163"/>
      <c r="K66" s="163"/>
      <c r="L66" s="165"/>
    </row>
    <row r="67" spans="1:12" ht="24" x14ac:dyDescent="0.25">
      <c r="A67" s="56">
        <v>1200</v>
      </c>
      <c r="B67" s="147" t="s">
        <v>77</v>
      </c>
      <c r="C67" s="57">
        <f t="shared" si="5"/>
        <v>98220.34</v>
      </c>
      <c r="D67" s="63">
        <f>SUM(D68:D69)</f>
        <v>98220.34</v>
      </c>
      <c r="E67" s="63">
        <f>SUM(E68:E69)</f>
        <v>0</v>
      </c>
      <c r="F67" s="63">
        <f>SUM(F68:F69)</f>
        <v>0</v>
      </c>
      <c r="G67" s="166">
        <f>SUM(G68:G69)</f>
        <v>0</v>
      </c>
      <c r="H67" s="57">
        <f t="shared" si="6"/>
        <v>140816</v>
      </c>
      <c r="I67" s="63">
        <f>SUM(I68:I69)</f>
        <v>98646</v>
      </c>
      <c r="J67" s="63">
        <f>SUM(J68:J69)</f>
        <v>42170</v>
      </c>
      <c r="K67" s="63">
        <f>SUM(K68:K69)</f>
        <v>0</v>
      </c>
      <c r="L67" s="167">
        <f>SUM(L68:L69)</f>
        <v>0</v>
      </c>
    </row>
    <row r="68" spans="1:12" ht="24" x14ac:dyDescent="0.25">
      <c r="A68" s="168">
        <v>1210</v>
      </c>
      <c r="B68" s="65" t="s">
        <v>78</v>
      </c>
      <c r="C68" s="66">
        <f t="shared" si="5"/>
        <v>66292.42</v>
      </c>
      <c r="D68" s="68">
        <v>66292.42</v>
      </c>
      <c r="E68" s="68"/>
      <c r="F68" s="68"/>
      <c r="G68" s="154"/>
      <c r="H68" s="66">
        <f t="shared" si="6"/>
        <v>107677</v>
      </c>
      <c r="I68" s="68">
        <v>66347</v>
      </c>
      <c r="J68" s="68">
        <f>34846+1428+5056</f>
        <v>41330</v>
      </c>
      <c r="K68" s="68"/>
      <c r="L68" s="155"/>
    </row>
    <row r="69" spans="1:12" ht="24" x14ac:dyDescent="0.25">
      <c r="A69" s="159">
        <v>1220</v>
      </c>
      <c r="B69" s="71" t="s">
        <v>79</v>
      </c>
      <c r="C69" s="72">
        <f t="shared" si="5"/>
        <v>31927.920000000002</v>
      </c>
      <c r="D69" s="160">
        <f>SUM(D70:D74)</f>
        <v>31927.920000000002</v>
      </c>
      <c r="E69" s="160">
        <f>SUM(E70:E74)</f>
        <v>0</v>
      </c>
      <c r="F69" s="160">
        <f>SUM(F70:F74)</f>
        <v>0</v>
      </c>
      <c r="G69" s="161">
        <f>SUM(G70:G74)</f>
        <v>0</v>
      </c>
      <c r="H69" s="72">
        <f t="shared" si="6"/>
        <v>33139</v>
      </c>
      <c r="I69" s="160">
        <f>SUM(I70:I74)</f>
        <v>32299</v>
      </c>
      <c r="J69" s="160">
        <f>SUM(J70:J74)</f>
        <v>840</v>
      </c>
      <c r="K69" s="160">
        <f>SUM(K70:K74)</f>
        <v>0</v>
      </c>
      <c r="L69" s="162">
        <f>SUM(L70:L74)</f>
        <v>0</v>
      </c>
    </row>
    <row r="70" spans="1:12" ht="48" x14ac:dyDescent="0.25">
      <c r="A70" s="44">
        <v>1221</v>
      </c>
      <c r="B70" s="71" t="s">
        <v>80</v>
      </c>
      <c r="C70" s="72">
        <f t="shared" si="5"/>
        <v>16918.11</v>
      </c>
      <c r="D70" s="74">
        <v>16918.11</v>
      </c>
      <c r="E70" s="74"/>
      <c r="F70" s="74"/>
      <c r="G70" s="157"/>
      <c r="H70" s="72">
        <f t="shared" si="6"/>
        <v>18706</v>
      </c>
      <c r="I70" s="74">
        <v>17866</v>
      </c>
      <c r="J70" s="74">
        <f>700+140</f>
        <v>840</v>
      </c>
      <c r="K70" s="74"/>
      <c r="L70" s="158"/>
    </row>
    <row r="71" spans="1:12" x14ac:dyDescent="0.25">
      <c r="A71" s="44">
        <v>1223</v>
      </c>
      <c r="B71" s="71" t="s">
        <v>81</v>
      </c>
      <c r="C71" s="72">
        <f t="shared" si="5"/>
        <v>0</v>
      </c>
      <c r="D71" s="74"/>
      <c r="E71" s="74"/>
      <c r="F71" s="74"/>
      <c r="G71" s="157"/>
      <c r="H71" s="72">
        <f t="shared" si="6"/>
        <v>0</v>
      </c>
      <c r="I71" s="74"/>
      <c r="J71" s="74"/>
      <c r="K71" s="74"/>
      <c r="L71" s="158"/>
    </row>
    <row r="72" spans="1:12" x14ac:dyDescent="0.25">
      <c r="A72" s="44">
        <v>1225</v>
      </c>
      <c r="B72" s="71" t="s">
        <v>82</v>
      </c>
      <c r="C72" s="72">
        <f t="shared" si="5"/>
        <v>0</v>
      </c>
      <c r="D72" s="74"/>
      <c r="E72" s="74"/>
      <c r="F72" s="74"/>
      <c r="G72" s="157"/>
      <c r="H72" s="72">
        <f t="shared" si="6"/>
        <v>0</v>
      </c>
      <c r="I72" s="74"/>
      <c r="J72" s="74"/>
      <c r="K72" s="74"/>
      <c r="L72" s="158"/>
    </row>
    <row r="73" spans="1:12" ht="36" x14ac:dyDescent="0.25">
      <c r="A73" s="44">
        <v>1227</v>
      </c>
      <c r="B73" s="71" t="s">
        <v>83</v>
      </c>
      <c r="C73" s="72">
        <f t="shared" si="5"/>
        <v>14522.95</v>
      </c>
      <c r="D73" s="74">
        <v>14522.95</v>
      </c>
      <c r="E73" s="74"/>
      <c r="F73" s="74"/>
      <c r="G73" s="157"/>
      <c r="H73" s="72">
        <f t="shared" si="6"/>
        <v>13873</v>
      </c>
      <c r="I73" s="74">
        <v>13873</v>
      </c>
      <c r="J73" s="74"/>
      <c r="K73" s="74"/>
      <c r="L73" s="158"/>
    </row>
    <row r="74" spans="1:12" ht="48" x14ac:dyDescent="0.25">
      <c r="A74" s="44">
        <v>1228</v>
      </c>
      <c r="B74" s="71" t="s">
        <v>84</v>
      </c>
      <c r="C74" s="72">
        <f t="shared" si="5"/>
        <v>486.86</v>
      </c>
      <c r="D74" s="74">
        <v>486.86</v>
      </c>
      <c r="E74" s="74"/>
      <c r="F74" s="74"/>
      <c r="G74" s="157"/>
      <c r="H74" s="72">
        <f t="shared" si="6"/>
        <v>560</v>
      </c>
      <c r="I74" s="74">
        <f>500+60</f>
        <v>560</v>
      </c>
      <c r="J74" s="74"/>
      <c r="K74" s="74"/>
      <c r="L74" s="158"/>
    </row>
    <row r="75" spans="1:12" x14ac:dyDescent="0.25">
      <c r="A75" s="142">
        <v>2000</v>
      </c>
      <c r="B75" s="142" t="s">
        <v>85</v>
      </c>
      <c r="C75" s="143">
        <f t="shared" si="5"/>
        <v>169810</v>
      </c>
      <c r="D75" s="144">
        <f>SUM(D76,D83,D130,D164,D165,D172)</f>
        <v>142646</v>
      </c>
      <c r="E75" s="144">
        <f>SUM(E76,E83,E130,E164,E165,E172)</f>
        <v>0</v>
      </c>
      <c r="F75" s="144">
        <f>SUM(F76,F83,F130,F164,F165,F172)</f>
        <v>27164</v>
      </c>
      <c r="G75" s="145">
        <f>SUM(G76,G83,G130,G164,G165,G172)</f>
        <v>0</v>
      </c>
      <c r="H75" s="143">
        <f t="shared" si="6"/>
        <v>211078</v>
      </c>
      <c r="I75" s="144">
        <f>SUM(I76,I83,I130,I164,I165,I172)</f>
        <v>184414</v>
      </c>
      <c r="J75" s="144">
        <f>SUM(J76,J83,J130,J164,J165,J172)</f>
        <v>0</v>
      </c>
      <c r="K75" s="144">
        <f>SUM(K76,K83,K130,K164,K165,K172)</f>
        <v>26664</v>
      </c>
      <c r="L75" s="146">
        <f>SUM(L76,L83,L130,L164,L165,L172)</f>
        <v>0</v>
      </c>
    </row>
    <row r="76" spans="1:12" ht="24" x14ac:dyDescent="0.25">
      <c r="A76" s="56">
        <v>2100</v>
      </c>
      <c r="B76" s="147" t="s">
        <v>86</v>
      </c>
      <c r="C76" s="57">
        <f t="shared" si="5"/>
        <v>0</v>
      </c>
      <c r="D76" s="63">
        <f>SUM(D77,D80)</f>
        <v>0</v>
      </c>
      <c r="E76" s="63">
        <f>SUM(E77,E80)</f>
        <v>0</v>
      </c>
      <c r="F76" s="63">
        <f>SUM(F77,F80)</f>
        <v>0</v>
      </c>
      <c r="G76" s="166">
        <f>SUM(G77,G80)</f>
        <v>0</v>
      </c>
      <c r="H76" s="57">
        <f t="shared" si="6"/>
        <v>0</v>
      </c>
      <c r="I76" s="63">
        <f>SUM(I77,I80)</f>
        <v>0</v>
      </c>
      <c r="J76" s="63">
        <f>SUM(J77,J80)</f>
        <v>0</v>
      </c>
      <c r="K76" s="63">
        <f>SUM(K77,K80)</f>
        <v>0</v>
      </c>
      <c r="L76" s="167">
        <f>SUM(L77,L80)</f>
        <v>0</v>
      </c>
    </row>
    <row r="77" spans="1:12" ht="24" x14ac:dyDescent="0.25">
      <c r="A77" s="168">
        <v>2110</v>
      </c>
      <c r="B77" s="65" t="s">
        <v>87</v>
      </c>
      <c r="C77" s="66">
        <f t="shared" si="5"/>
        <v>0</v>
      </c>
      <c r="D77" s="169">
        <f>SUM(D78:D79)</f>
        <v>0</v>
      </c>
      <c r="E77" s="169">
        <f>SUM(E78:E79)</f>
        <v>0</v>
      </c>
      <c r="F77" s="169">
        <f>SUM(F78:F79)</f>
        <v>0</v>
      </c>
      <c r="G77" s="170">
        <f>SUM(G78:G79)</f>
        <v>0</v>
      </c>
      <c r="H77" s="66">
        <f t="shared" si="6"/>
        <v>0</v>
      </c>
      <c r="I77" s="169">
        <f>SUM(I78:I79)</f>
        <v>0</v>
      </c>
      <c r="J77" s="169">
        <f>SUM(J78:J79)</f>
        <v>0</v>
      </c>
      <c r="K77" s="169">
        <f>SUM(K78:K79)</f>
        <v>0</v>
      </c>
      <c r="L77" s="171">
        <f>SUM(L78:L79)</f>
        <v>0</v>
      </c>
    </row>
    <row r="78" spans="1:12" x14ac:dyDescent="0.25">
      <c r="A78" s="44">
        <v>2111</v>
      </c>
      <c r="B78" s="71" t="s">
        <v>88</v>
      </c>
      <c r="C78" s="72">
        <f t="shared" si="5"/>
        <v>0</v>
      </c>
      <c r="D78" s="74"/>
      <c r="E78" s="74"/>
      <c r="F78" s="74"/>
      <c r="G78" s="157"/>
      <c r="H78" s="72">
        <f t="shared" si="6"/>
        <v>0</v>
      </c>
      <c r="I78" s="74"/>
      <c r="J78" s="74"/>
      <c r="K78" s="74"/>
      <c r="L78" s="158"/>
    </row>
    <row r="79" spans="1:12" ht="24" x14ac:dyDescent="0.25">
      <c r="A79" s="44">
        <v>2112</v>
      </c>
      <c r="B79" s="71" t="s">
        <v>89</v>
      </c>
      <c r="C79" s="72">
        <f t="shared" si="5"/>
        <v>0</v>
      </c>
      <c r="D79" s="74"/>
      <c r="E79" s="74"/>
      <c r="F79" s="74"/>
      <c r="G79" s="157"/>
      <c r="H79" s="72">
        <f t="shared" si="6"/>
        <v>0</v>
      </c>
      <c r="I79" s="74"/>
      <c r="J79" s="74"/>
      <c r="K79" s="74"/>
      <c r="L79" s="158"/>
    </row>
    <row r="80" spans="1:12" ht="24" x14ac:dyDescent="0.25">
      <c r="A80" s="159">
        <v>2120</v>
      </c>
      <c r="B80" s="71" t="s">
        <v>90</v>
      </c>
      <c r="C80" s="72">
        <f t="shared" si="5"/>
        <v>0</v>
      </c>
      <c r="D80" s="160">
        <f>SUM(D81:D82)</f>
        <v>0</v>
      </c>
      <c r="E80" s="160">
        <f>SUM(E81:E82)</f>
        <v>0</v>
      </c>
      <c r="F80" s="160">
        <f>SUM(F81:F82)</f>
        <v>0</v>
      </c>
      <c r="G80" s="161">
        <f>SUM(G81:G82)</f>
        <v>0</v>
      </c>
      <c r="H80" s="72">
        <f t="shared" si="6"/>
        <v>0</v>
      </c>
      <c r="I80" s="160">
        <f>SUM(I81:I82)</f>
        <v>0</v>
      </c>
      <c r="J80" s="160">
        <f>SUM(J81:J82)</f>
        <v>0</v>
      </c>
      <c r="K80" s="160">
        <f>SUM(K81:K82)</f>
        <v>0</v>
      </c>
      <c r="L80" s="162">
        <f>SUM(L81:L82)</f>
        <v>0</v>
      </c>
    </row>
    <row r="81" spans="1:12" x14ac:dyDescent="0.25">
      <c r="A81" s="44">
        <v>2121</v>
      </c>
      <c r="B81" s="71" t="s">
        <v>88</v>
      </c>
      <c r="C81" s="72">
        <f t="shared" si="5"/>
        <v>0</v>
      </c>
      <c r="D81" s="74"/>
      <c r="E81" s="74"/>
      <c r="F81" s="74"/>
      <c r="G81" s="157"/>
      <c r="H81" s="72">
        <f t="shared" si="6"/>
        <v>0</v>
      </c>
      <c r="I81" s="74"/>
      <c r="J81" s="74"/>
      <c r="K81" s="74"/>
      <c r="L81" s="158"/>
    </row>
    <row r="82" spans="1:12" ht="24" x14ac:dyDescent="0.25">
      <c r="A82" s="44">
        <v>2122</v>
      </c>
      <c r="B82" s="71" t="s">
        <v>89</v>
      </c>
      <c r="C82" s="72">
        <f t="shared" si="5"/>
        <v>0</v>
      </c>
      <c r="D82" s="74"/>
      <c r="E82" s="74"/>
      <c r="F82" s="74"/>
      <c r="G82" s="157"/>
      <c r="H82" s="72">
        <f t="shared" si="6"/>
        <v>0</v>
      </c>
      <c r="I82" s="74"/>
      <c r="J82" s="74"/>
      <c r="K82" s="74"/>
      <c r="L82" s="158"/>
    </row>
    <row r="83" spans="1:12" x14ac:dyDescent="0.25">
      <c r="A83" s="56">
        <v>2200</v>
      </c>
      <c r="B83" s="147" t="s">
        <v>91</v>
      </c>
      <c r="C83" s="57">
        <f t="shared" si="5"/>
        <v>123468</v>
      </c>
      <c r="D83" s="63">
        <f>SUM(D84,D89,D95,D103,D112,D116,D122,D128)</f>
        <v>123318</v>
      </c>
      <c r="E83" s="63">
        <f>SUM(E84,E89,E95,E103,E112,E116,E122,E128)</f>
        <v>0</v>
      </c>
      <c r="F83" s="63">
        <f>SUM(F84,F89,F95,F103,F112,F116,F122,F128)</f>
        <v>150</v>
      </c>
      <c r="G83" s="166">
        <f>SUM(G84,G89,G95,G103,G112,G116,G122,G128)</f>
        <v>0</v>
      </c>
      <c r="H83" s="57">
        <f t="shared" si="6"/>
        <v>165347</v>
      </c>
      <c r="I83" s="63">
        <f>SUM(I84,I89,I95,I103,I112,I116,I122,I128)</f>
        <v>165197</v>
      </c>
      <c r="J83" s="63">
        <f>SUM(J84,J89,J95,J103,J112,J116,J122,J128)</f>
        <v>0</v>
      </c>
      <c r="K83" s="63">
        <f>SUM(K84,K89,K95,K103,K112,K116,K122,K128)</f>
        <v>150</v>
      </c>
      <c r="L83" s="172">
        <f>SUM(L84,L89,L95,L103,L112,L116,L122,L128)</f>
        <v>0</v>
      </c>
    </row>
    <row r="84" spans="1:12" ht="24" x14ac:dyDescent="0.25">
      <c r="A84" s="150">
        <v>2210</v>
      </c>
      <c r="B84" s="112" t="s">
        <v>92</v>
      </c>
      <c r="C84" s="117">
        <f t="shared" si="5"/>
        <v>2667</v>
      </c>
      <c r="D84" s="151">
        <f>SUM(D85:D88)</f>
        <v>2667</v>
      </c>
      <c r="E84" s="151">
        <f>SUM(E85:E88)</f>
        <v>0</v>
      </c>
      <c r="F84" s="151">
        <f>SUM(F85:F88)</f>
        <v>0</v>
      </c>
      <c r="G84" s="151">
        <f>SUM(G85:G88)</f>
        <v>0</v>
      </c>
      <c r="H84" s="117">
        <f t="shared" si="6"/>
        <v>2667</v>
      </c>
      <c r="I84" s="151">
        <f>SUM(I85:I88)</f>
        <v>2667</v>
      </c>
      <c r="J84" s="151">
        <f>SUM(J85:J88)</f>
        <v>0</v>
      </c>
      <c r="K84" s="151">
        <f>SUM(K85:K88)</f>
        <v>0</v>
      </c>
      <c r="L84" s="153">
        <f>SUM(L85:L88)</f>
        <v>0</v>
      </c>
    </row>
    <row r="85" spans="1:12" ht="24" x14ac:dyDescent="0.25">
      <c r="A85" s="38">
        <v>2211</v>
      </c>
      <c r="B85" s="65" t="s">
        <v>93</v>
      </c>
      <c r="C85" s="66">
        <f t="shared" si="5"/>
        <v>0</v>
      </c>
      <c r="D85" s="68"/>
      <c r="E85" s="68"/>
      <c r="F85" s="68"/>
      <c r="G85" s="154"/>
      <c r="H85" s="66">
        <f t="shared" si="6"/>
        <v>0</v>
      </c>
      <c r="I85" s="68"/>
      <c r="J85" s="68"/>
      <c r="K85" s="68"/>
      <c r="L85" s="155"/>
    </row>
    <row r="86" spans="1:12" ht="36" x14ac:dyDescent="0.25">
      <c r="A86" s="44">
        <v>2212</v>
      </c>
      <c r="B86" s="71" t="s">
        <v>94</v>
      </c>
      <c r="C86" s="72">
        <f t="shared" si="5"/>
        <v>2152</v>
      </c>
      <c r="D86" s="74">
        <v>2152</v>
      </c>
      <c r="E86" s="74"/>
      <c r="F86" s="74"/>
      <c r="G86" s="157"/>
      <c r="H86" s="72">
        <f t="shared" si="6"/>
        <v>2152</v>
      </c>
      <c r="I86" s="74">
        <v>2152</v>
      </c>
      <c r="J86" s="74"/>
      <c r="K86" s="74"/>
      <c r="L86" s="158"/>
    </row>
    <row r="87" spans="1:12" ht="24" x14ac:dyDescent="0.25">
      <c r="A87" s="44">
        <v>2214</v>
      </c>
      <c r="B87" s="71" t="s">
        <v>95</v>
      </c>
      <c r="C87" s="72">
        <f t="shared" si="5"/>
        <v>395</v>
      </c>
      <c r="D87" s="74">
        <v>395</v>
      </c>
      <c r="E87" s="74"/>
      <c r="F87" s="74"/>
      <c r="G87" s="157"/>
      <c r="H87" s="72">
        <f t="shared" si="6"/>
        <v>395</v>
      </c>
      <c r="I87" s="74">
        <v>395</v>
      </c>
      <c r="J87" s="74"/>
      <c r="K87" s="74"/>
      <c r="L87" s="158"/>
    </row>
    <row r="88" spans="1:12" x14ac:dyDescent="0.25">
      <c r="A88" s="44">
        <v>2219</v>
      </c>
      <c r="B88" s="71" t="s">
        <v>96</v>
      </c>
      <c r="C88" s="72">
        <f t="shared" si="5"/>
        <v>120</v>
      </c>
      <c r="D88" s="74">
        <v>120</v>
      </c>
      <c r="E88" s="74"/>
      <c r="F88" s="74"/>
      <c r="G88" s="157"/>
      <c r="H88" s="72">
        <f t="shared" si="6"/>
        <v>120</v>
      </c>
      <c r="I88" s="74">
        <v>120</v>
      </c>
      <c r="J88" s="74"/>
      <c r="K88" s="74"/>
      <c r="L88" s="158"/>
    </row>
    <row r="89" spans="1:12" ht="24" x14ac:dyDescent="0.25">
      <c r="A89" s="159">
        <v>2220</v>
      </c>
      <c r="B89" s="71" t="s">
        <v>97</v>
      </c>
      <c r="C89" s="72">
        <f t="shared" si="5"/>
        <v>56776</v>
      </c>
      <c r="D89" s="160">
        <f>SUM(D90:D94)</f>
        <v>56776</v>
      </c>
      <c r="E89" s="160">
        <f>SUM(E90:E94)</f>
        <v>0</v>
      </c>
      <c r="F89" s="160">
        <f>SUM(F90:F94)</f>
        <v>0</v>
      </c>
      <c r="G89" s="161">
        <f>SUM(G90:G94)</f>
        <v>0</v>
      </c>
      <c r="H89" s="72">
        <f t="shared" si="6"/>
        <v>61751</v>
      </c>
      <c r="I89" s="160">
        <f>SUM(I90:I94)</f>
        <v>61751</v>
      </c>
      <c r="J89" s="160">
        <f>SUM(J90:J94)</f>
        <v>0</v>
      </c>
      <c r="K89" s="160">
        <f>SUM(K90:K94)</f>
        <v>0</v>
      </c>
      <c r="L89" s="162">
        <f>SUM(L90:L94)</f>
        <v>0</v>
      </c>
    </row>
    <row r="90" spans="1:12" ht="24" x14ac:dyDescent="0.25">
      <c r="A90" s="44">
        <v>2221</v>
      </c>
      <c r="B90" s="71" t="s">
        <v>98</v>
      </c>
      <c r="C90" s="72">
        <f t="shared" si="5"/>
        <v>22211</v>
      </c>
      <c r="D90" s="74">
        <v>22211</v>
      </c>
      <c r="E90" s="74"/>
      <c r="F90" s="74"/>
      <c r="G90" s="157"/>
      <c r="H90" s="72">
        <f t="shared" si="6"/>
        <v>26785</v>
      </c>
      <c r="I90" s="74">
        <v>26785</v>
      </c>
      <c r="J90" s="74"/>
      <c r="K90" s="74"/>
      <c r="L90" s="158"/>
    </row>
    <row r="91" spans="1:12" x14ac:dyDescent="0.25">
      <c r="A91" s="44">
        <v>2222</v>
      </c>
      <c r="B91" s="71" t="s">
        <v>99</v>
      </c>
      <c r="C91" s="72">
        <f t="shared" si="5"/>
        <v>4078</v>
      </c>
      <c r="D91" s="74">
        <v>4078</v>
      </c>
      <c r="E91" s="74"/>
      <c r="F91" s="74"/>
      <c r="G91" s="157"/>
      <c r="H91" s="72">
        <f t="shared" si="6"/>
        <v>4196</v>
      </c>
      <c r="I91" s="74">
        <v>4196</v>
      </c>
      <c r="J91" s="74"/>
      <c r="K91" s="74"/>
      <c r="L91" s="158"/>
    </row>
    <row r="92" spans="1:12" x14ac:dyDescent="0.25">
      <c r="A92" s="44">
        <v>2223</v>
      </c>
      <c r="B92" s="71" t="s">
        <v>100</v>
      </c>
      <c r="C92" s="72">
        <f t="shared" si="5"/>
        <v>29250</v>
      </c>
      <c r="D92" s="74">
        <v>29250</v>
      </c>
      <c r="E92" s="74"/>
      <c r="F92" s="74"/>
      <c r="G92" s="157"/>
      <c r="H92" s="72">
        <f t="shared" si="6"/>
        <v>29532</v>
      </c>
      <c r="I92" s="74">
        <v>29532</v>
      </c>
      <c r="J92" s="74"/>
      <c r="K92" s="74"/>
      <c r="L92" s="158"/>
    </row>
    <row r="93" spans="1:12" ht="48" x14ac:dyDescent="0.25">
      <c r="A93" s="44">
        <v>2224</v>
      </c>
      <c r="B93" s="71" t="s">
        <v>101</v>
      </c>
      <c r="C93" s="72">
        <f t="shared" si="5"/>
        <v>1237</v>
      </c>
      <c r="D93" s="74">
        <v>1237</v>
      </c>
      <c r="E93" s="74"/>
      <c r="F93" s="74"/>
      <c r="G93" s="157"/>
      <c r="H93" s="72">
        <f t="shared" si="6"/>
        <v>1238</v>
      </c>
      <c r="I93" s="74">
        <v>1238</v>
      </c>
      <c r="J93" s="74"/>
      <c r="K93" s="74"/>
      <c r="L93" s="158"/>
    </row>
    <row r="94" spans="1:12" ht="24" x14ac:dyDescent="0.25">
      <c r="A94" s="44">
        <v>2229</v>
      </c>
      <c r="B94" s="71" t="s">
        <v>102</v>
      </c>
      <c r="C94" s="72">
        <f t="shared" si="5"/>
        <v>0</v>
      </c>
      <c r="D94" s="74"/>
      <c r="E94" s="74"/>
      <c r="F94" s="74"/>
      <c r="G94" s="157"/>
      <c r="H94" s="72">
        <f t="shared" si="6"/>
        <v>0</v>
      </c>
      <c r="I94" s="74"/>
      <c r="J94" s="74"/>
      <c r="K94" s="74"/>
      <c r="L94" s="158"/>
    </row>
    <row r="95" spans="1:12" ht="36" x14ac:dyDescent="0.25">
      <c r="A95" s="159">
        <v>2230</v>
      </c>
      <c r="B95" s="71" t="s">
        <v>103</v>
      </c>
      <c r="C95" s="72">
        <f t="shared" si="5"/>
        <v>1525</v>
      </c>
      <c r="D95" s="160">
        <f>SUM(D96:D102)</f>
        <v>1525</v>
      </c>
      <c r="E95" s="160">
        <f>SUM(E96:E102)</f>
        <v>0</v>
      </c>
      <c r="F95" s="160">
        <f>SUM(F96:F102)</f>
        <v>0</v>
      </c>
      <c r="G95" s="161">
        <f>SUM(G96:G102)</f>
        <v>0</v>
      </c>
      <c r="H95" s="72">
        <f t="shared" si="6"/>
        <v>1325</v>
      </c>
      <c r="I95" s="160">
        <f>SUM(I96:I102)</f>
        <v>1325</v>
      </c>
      <c r="J95" s="160">
        <f>SUM(J96:J102)</f>
        <v>0</v>
      </c>
      <c r="K95" s="160">
        <f>SUM(K96:K102)</f>
        <v>0</v>
      </c>
      <c r="L95" s="162">
        <f>SUM(L96:L102)</f>
        <v>0</v>
      </c>
    </row>
    <row r="96" spans="1:12" ht="24" x14ac:dyDescent="0.25">
      <c r="A96" s="44">
        <v>2231</v>
      </c>
      <c r="B96" s="71" t="s">
        <v>104</v>
      </c>
      <c r="C96" s="72">
        <f t="shared" si="5"/>
        <v>0</v>
      </c>
      <c r="D96" s="74"/>
      <c r="E96" s="74"/>
      <c r="F96" s="74"/>
      <c r="G96" s="157"/>
      <c r="H96" s="72">
        <f t="shared" si="6"/>
        <v>0</v>
      </c>
      <c r="I96" s="74"/>
      <c r="J96" s="74"/>
      <c r="K96" s="74"/>
      <c r="L96" s="158"/>
    </row>
    <row r="97" spans="1:12" ht="24.75" customHeight="1" x14ac:dyDescent="0.25">
      <c r="A97" s="44">
        <v>2232</v>
      </c>
      <c r="B97" s="71" t="s">
        <v>105</v>
      </c>
      <c r="C97" s="72">
        <f t="shared" si="5"/>
        <v>0</v>
      </c>
      <c r="D97" s="74"/>
      <c r="E97" s="74"/>
      <c r="F97" s="74"/>
      <c r="G97" s="157"/>
      <c r="H97" s="72">
        <f t="shared" si="6"/>
        <v>0</v>
      </c>
      <c r="I97" s="74"/>
      <c r="J97" s="74"/>
      <c r="K97" s="74"/>
      <c r="L97" s="158"/>
    </row>
    <row r="98" spans="1:12" ht="24" x14ac:dyDescent="0.25">
      <c r="A98" s="38">
        <v>2233</v>
      </c>
      <c r="B98" s="65" t="s">
        <v>106</v>
      </c>
      <c r="C98" s="66">
        <f t="shared" si="5"/>
        <v>0</v>
      </c>
      <c r="D98" s="68"/>
      <c r="E98" s="68"/>
      <c r="F98" s="68"/>
      <c r="G98" s="154"/>
      <c r="H98" s="66">
        <f t="shared" si="6"/>
        <v>0</v>
      </c>
      <c r="I98" s="68"/>
      <c r="J98" s="68"/>
      <c r="K98" s="68"/>
      <c r="L98" s="155"/>
    </row>
    <row r="99" spans="1:12" ht="36" x14ac:dyDescent="0.25">
      <c r="A99" s="44">
        <v>2234</v>
      </c>
      <c r="B99" s="71" t="s">
        <v>107</v>
      </c>
      <c r="C99" s="72">
        <f t="shared" si="5"/>
        <v>70</v>
      </c>
      <c r="D99" s="74">
        <v>70</v>
      </c>
      <c r="E99" s="74"/>
      <c r="F99" s="74"/>
      <c r="G99" s="157"/>
      <c r="H99" s="72">
        <f t="shared" si="6"/>
        <v>70</v>
      </c>
      <c r="I99" s="74">
        <v>70</v>
      </c>
      <c r="J99" s="74"/>
      <c r="K99" s="74"/>
      <c r="L99" s="158"/>
    </row>
    <row r="100" spans="1:12" ht="24" x14ac:dyDescent="0.25">
      <c r="A100" s="44">
        <v>2235</v>
      </c>
      <c r="B100" s="71" t="s">
        <v>108</v>
      </c>
      <c r="C100" s="72">
        <f t="shared" si="5"/>
        <v>200</v>
      </c>
      <c r="D100" s="74">
        <v>200</v>
      </c>
      <c r="E100" s="74"/>
      <c r="F100" s="74"/>
      <c r="G100" s="157"/>
      <c r="H100" s="72">
        <f t="shared" si="6"/>
        <v>0</v>
      </c>
      <c r="I100" s="74"/>
      <c r="J100" s="74"/>
      <c r="K100" s="74"/>
      <c r="L100" s="158"/>
    </row>
    <row r="101" spans="1:12" x14ac:dyDescent="0.25">
      <c r="A101" s="44">
        <v>2236</v>
      </c>
      <c r="B101" s="71" t="s">
        <v>109</v>
      </c>
      <c r="C101" s="72">
        <f t="shared" si="5"/>
        <v>0</v>
      </c>
      <c r="D101" s="74"/>
      <c r="E101" s="74"/>
      <c r="F101" s="74"/>
      <c r="G101" s="157"/>
      <c r="H101" s="72">
        <f t="shared" si="6"/>
        <v>0</v>
      </c>
      <c r="I101" s="74"/>
      <c r="J101" s="74"/>
      <c r="K101" s="74"/>
      <c r="L101" s="158"/>
    </row>
    <row r="102" spans="1:12" ht="24" x14ac:dyDescent="0.25">
      <c r="A102" s="44">
        <v>2239</v>
      </c>
      <c r="B102" s="71" t="s">
        <v>110</v>
      </c>
      <c r="C102" s="72">
        <f t="shared" si="5"/>
        <v>1255</v>
      </c>
      <c r="D102" s="74">
        <v>1255</v>
      </c>
      <c r="E102" s="74"/>
      <c r="F102" s="74"/>
      <c r="G102" s="157"/>
      <c r="H102" s="72">
        <f t="shared" si="6"/>
        <v>1255</v>
      </c>
      <c r="I102" s="74">
        <v>1255</v>
      </c>
      <c r="J102" s="74"/>
      <c r="K102" s="74"/>
      <c r="L102" s="158"/>
    </row>
    <row r="103" spans="1:12" ht="36" x14ac:dyDescent="0.25">
      <c r="A103" s="159">
        <v>2240</v>
      </c>
      <c r="B103" s="71" t="s">
        <v>111</v>
      </c>
      <c r="C103" s="72">
        <f t="shared" si="5"/>
        <v>6986</v>
      </c>
      <c r="D103" s="160">
        <f>SUM(D104:D111)</f>
        <v>6986</v>
      </c>
      <c r="E103" s="160">
        <f>SUM(E104:E111)</f>
        <v>0</v>
      </c>
      <c r="F103" s="160">
        <f>SUM(F104:F111)</f>
        <v>0</v>
      </c>
      <c r="G103" s="161">
        <f>SUM(G104:G111)</f>
        <v>0</v>
      </c>
      <c r="H103" s="72">
        <f t="shared" si="6"/>
        <v>6986</v>
      </c>
      <c r="I103" s="160">
        <f>SUM(I104:I111)</f>
        <v>6986</v>
      </c>
      <c r="J103" s="160">
        <f>SUM(J104:J111)</f>
        <v>0</v>
      </c>
      <c r="K103" s="160">
        <f>SUM(K104:K111)</f>
        <v>0</v>
      </c>
      <c r="L103" s="162">
        <f>SUM(L104:L111)</f>
        <v>0</v>
      </c>
    </row>
    <row r="104" spans="1:12" x14ac:dyDescent="0.25">
      <c r="A104" s="44">
        <v>2241</v>
      </c>
      <c r="B104" s="71" t="s">
        <v>112</v>
      </c>
      <c r="C104" s="72">
        <f t="shared" si="5"/>
        <v>0</v>
      </c>
      <c r="D104" s="74"/>
      <c r="E104" s="74"/>
      <c r="F104" s="74"/>
      <c r="G104" s="157"/>
      <c r="H104" s="72">
        <f t="shared" si="6"/>
        <v>0</v>
      </c>
      <c r="I104" s="74"/>
      <c r="J104" s="74"/>
      <c r="K104" s="74"/>
      <c r="L104" s="158"/>
    </row>
    <row r="105" spans="1:12" ht="24" x14ac:dyDescent="0.25">
      <c r="A105" s="44">
        <v>2242</v>
      </c>
      <c r="B105" s="71" t="s">
        <v>113</v>
      </c>
      <c r="C105" s="72">
        <f t="shared" si="5"/>
        <v>0</v>
      </c>
      <c r="D105" s="74"/>
      <c r="E105" s="74"/>
      <c r="F105" s="74"/>
      <c r="G105" s="157"/>
      <c r="H105" s="72">
        <f t="shared" si="6"/>
        <v>0</v>
      </c>
      <c r="I105" s="74"/>
      <c r="J105" s="74"/>
      <c r="K105" s="74"/>
      <c r="L105" s="158"/>
    </row>
    <row r="106" spans="1:12" ht="24" x14ac:dyDescent="0.25">
      <c r="A106" s="44">
        <v>2243</v>
      </c>
      <c r="B106" s="71" t="s">
        <v>114</v>
      </c>
      <c r="C106" s="72">
        <f t="shared" si="5"/>
        <v>2995</v>
      </c>
      <c r="D106" s="74">
        <v>2995</v>
      </c>
      <c r="E106" s="74"/>
      <c r="F106" s="74"/>
      <c r="G106" s="157"/>
      <c r="H106" s="72">
        <f t="shared" si="6"/>
        <v>2995</v>
      </c>
      <c r="I106" s="74">
        <v>2995</v>
      </c>
      <c r="J106" s="74"/>
      <c r="K106" s="74"/>
      <c r="L106" s="158"/>
    </row>
    <row r="107" spans="1:12" x14ac:dyDescent="0.25">
      <c r="A107" s="44">
        <v>2244</v>
      </c>
      <c r="B107" s="71" t="s">
        <v>115</v>
      </c>
      <c r="C107" s="72">
        <f t="shared" si="5"/>
        <v>3991</v>
      </c>
      <c r="D107" s="74">
        <v>3991</v>
      </c>
      <c r="E107" s="74"/>
      <c r="F107" s="74"/>
      <c r="G107" s="157"/>
      <c r="H107" s="72">
        <f t="shared" si="6"/>
        <v>3991</v>
      </c>
      <c r="I107" s="74">
        <v>3991</v>
      </c>
      <c r="J107" s="74"/>
      <c r="K107" s="74"/>
      <c r="L107" s="158"/>
    </row>
    <row r="108" spans="1:12" ht="24" x14ac:dyDescent="0.25">
      <c r="A108" s="44">
        <v>2246</v>
      </c>
      <c r="B108" s="71" t="s">
        <v>116</v>
      </c>
      <c r="C108" s="72">
        <f t="shared" si="5"/>
        <v>0</v>
      </c>
      <c r="D108" s="74"/>
      <c r="E108" s="74"/>
      <c r="F108" s="74"/>
      <c r="G108" s="157"/>
      <c r="H108" s="72">
        <f t="shared" si="6"/>
        <v>0</v>
      </c>
      <c r="I108" s="74"/>
      <c r="J108" s="74"/>
      <c r="K108" s="74"/>
      <c r="L108" s="158"/>
    </row>
    <row r="109" spans="1:12" x14ac:dyDescent="0.25">
      <c r="A109" s="44">
        <v>2247</v>
      </c>
      <c r="B109" s="71" t="s">
        <v>117</v>
      </c>
      <c r="C109" s="72">
        <f t="shared" si="5"/>
        <v>0</v>
      </c>
      <c r="D109" s="74"/>
      <c r="E109" s="74"/>
      <c r="F109" s="74"/>
      <c r="G109" s="157"/>
      <c r="H109" s="72">
        <f t="shared" si="6"/>
        <v>0</v>
      </c>
      <c r="I109" s="74"/>
      <c r="J109" s="74"/>
      <c r="K109" s="74"/>
      <c r="L109" s="158"/>
    </row>
    <row r="110" spans="1:12" ht="24" x14ac:dyDescent="0.25">
      <c r="A110" s="44">
        <v>2248</v>
      </c>
      <c r="B110" s="71" t="s">
        <v>118</v>
      </c>
      <c r="C110" s="72">
        <f t="shared" si="5"/>
        <v>0</v>
      </c>
      <c r="D110" s="74"/>
      <c r="E110" s="74"/>
      <c r="F110" s="74"/>
      <c r="G110" s="157"/>
      <c r="H110" s="72">
        <f t="shared" si="6"/>
        <v>0</v>
      </c>
      <c r="I110" s="74"/>
      <c r="J110" s="74"/>
      <c r="K110" s="74"/>
      <c r="L110" s="158"/>
    </row>
    <row r="111" spans="1:12" ht="24" x14ac:dyDescent="0.25">
      <c r="A111" s="44">
        <v>2249</v>
      </c>
      <c r="B111" s="71" t="s">
        <v>119</v>
      </c>
      <c r="C111" s="72">
        <f t="shared" si="5"/>
        <v>0</v>
      </c>
      <c r="D111" s="74"/>
      <c r="E111" s="74"/>
      <c r="F111" s="74"/>
      <c r="G111" s="157"/>
      <c r="H111" s="72">
        <f t="shared" si="6"/>
        <v>0</v>
      </c>
      <c r="I111" s="74"/>
      <c r="J111" s="74"/>
      <c r="K111" s="74"/>
      <c r="L111" s="158"/>
    </row>
    <row r="112" spans="1:12" x14ac:dyDescent="0.25">
      <c r="A112" s="159">
        <v>2250</v>
      </c>
      <c r="B112" s="71" t="s">
        <v>120</v>
      </c>
      <c r="C112" s="72">
        <f t="shared" si="5"/>
        <v>784</v>
      </c>
      <c r="D112" s="160">
        <f>SUM(D113:D115)</f>
        <v>784</v>
      </c>
      <c r="E112" s="160">
        <f>SUM(E113:E115)</f>
        <v>0</v>
      </c>
      <c r="F112" s="160">
        <f>SUM(F113:F115)</f>
        <v>0</v>
      </c>
      <c r="G112" s="173">
        <f>SUM(G113:G115)</f>
        <v>0</v>
      </c>
      <c r="H112" s="72">
        <f t="shared" si="6"/>
        <v>869</v>
      </c>
      <c r="I112" s="160">
        <f>SUM(I113:I115)</f>
        <v>869</v>
      </c>
      <c r="J112" s="160">
        <f>SUM(J113:J115)</f>
        <v>0</v>
      </c>
      <c r="K112" s="160">
        <f>SUM(K113:K115)</f>
        <v>0</v>
      </c>
      <c r="L112" s="162">
        <f>SUM(L113:L115)</f>
        <v>0</v>
      </c>
    </row>
    <row r="113" spans="1:12" x14ac:dyDescent="0.25">
      <c r="A113" s="44">
        <v>2251</v>
      </c>
      <c r="B113" s="71" t="s">
        <v>121</v>
      </c>
      <c r="C113" s="72">
        <f t="shared" si="5"/>
        <v>348</v>
      </c>
      <c r="D113" s="74">
        <v>348</v>
      </c>
      <c r="E113" s="74"/>
      <c r="F113" s="74"/>
      <c r="G113" s="157"/>
      <c r="H113" s="72">
        <f t="shared" si="6"/>
        <v>433</v>
      </c>
      <c r="I113" s="74">
        <f>348+85</f>
        <v>433</v>
      </c>
      <c r="J113" s="74"/>
      <c r="K113" s="74"/>
      <c r="L113" s="158"/>
    </row>
    <row r="114" spans="1:12" ht="24" x14ac:dyDescent="0.25">
      <c r="A114" s="44">
        <v>2252</v>
      </c>
      <c r="B114" s="71" t="s">
        <v>122</v>
      </c>
      <c r="C114" s="72">
        <f>SUM(D114:G114)</f>
        <v>0</v>
      </c>
      <c r="D114" s="74"/>
      <c r="E114" s="74"/>
      <c r="F114" s="74"/>
      <c r="G114" s="157"/>
      <c r="H114" s="72">
        <f>SUM(I114:L114)</f>
        <v>0</v>
      </c>
      <c r="I114" s="74"/>
      <c r="J114" s="74"/>
      <c r="K114" s="74"/>
      <c r="L114" s="158"/>
    </row>
    <row r="115" spans="1:12" ht="24" x14ac:dyDescent="0.25">
      <c r="A115" s="44">
        <v>2259</v>
      </c>
      <c r="B115" s="71" t="s">
        <v>123</v>
      </c>
      <c r="C115" s="72">
        <f>SUM(D115:G115)</f>
        <v>436</v>
      </c>
      <c r="D115" s="74">
        <v>436</v>
      </c>
      <c r="E115" s="74"/>
      <c r="F115" s="74"/>
      <c r="G115" s="157"/>
      <c r="H115" s="72">
        <f>SUM(I115:L115)</f>
        <v>436</v>
      </c>
      <c r="I115" s="74">
        <v>436</v>
      </c>
      <c r="J115" s="74"/>
      <c r="K115" s="74"/>
      <c r="L115" s="158"/>
    </row>
    <row r="116" spans="1:12" x14ac:dyDescent="0.25">
      <c r="A116" s="159">
        <v>2260</v>
      </c>
      <c r="B116" s="71" t="s">
        <v>124</v>
      </c>
      <c r="C116" s="72">
        <f t="shared" ref="C116:C187" si="7">SUM(D116:G116)</f>
        <v>54513</v>
      </c>
      <c r="D116" s="160">
        <f>SUM(D117:D121)</f>
        <v>54513</v>
      </c>
      <c r="E116" s="160">
        <f>SUM(E117:E121)</f>
        <v>0</v>
      </c>
      <c r="F116" s="160">
        <f>SUM(F117:F121)</f>
        <v>0</v>
      </c>
      <c r="G116" s="161">
        <f>SUM(G117:G121)</f>
        <v>0</v>
      </c>
      <c r="H116" s="72">
        <f t="shared" ref="H116:H188" si="8">SUM(I116:L116)</f>
        <v>14205</v>
      </c>
      <c r="I116" s="160">
        <f>SUM(I117:I121)</f>
        <v>14205</v>
      </c>
      <c r="J116" s="160">
        <f>SUM(J117:J121)</f>
        <v>0</v>
      </c>
      <c r="K116" s="160">
        <f>SUM(K117:K121)</f>
        <v>0</v>
      </c>
      <c r="L116" s="162">
        <f>SUM(L117:L121)</f>
        <v>0</v>
      </c>
    </row>
    <row r="117" spans="1:12" x14ac:dyDescent="0.25">
      <c r="A117" s="44">
        <v>2261</v>
      </c>
      <c r="B117" s="71" t="s">
        <v>125</v>
      </c>
      <c r="C117" s="72">
        <f t="shared" si="7"/>
        <v>54366</v>
      </c>
      <c r="D117" s="74">
        <v>54366</v>
      </c>
      <c r="E117" s="74"/>
      <c r="F117" s="74"/>
      <c r="G117" s="157"/>
      <c r="H117" s="72">
        <f t="shared" si="8"/>
        <v>14158</v>
      </c>
      <c r="I117" s="74">
        <f>54366-40208</f>
        <v>14158</v>
      </c>
      <c r="J117" s="74"/>
      <c r="K117" s="74"/>
      <c r="L117" s="158"/>
    </row>
    <row r="118" spans="1:12" x14ac:dyDescent="0.25">
      <c r="A118" s="44">
        <v>2262</v>
      </c>
      <c r="B118" s="71" t="s">
        <v>126</v>
      </c>
      <c r="C118" s="72">
        <f t="shared" si="7"/>
        <v>100</v>
      </c>
      <c r="D118" s="74">
        <v>100</v>
      </c>
      <c r="E118" s="74"/>
      <c r="F118" s="74"/>
      <c r="G118" s="157"/>
      <c r="H118" s="72">
        <f t="shared" si="8"/>
        <v>0</v>
      </c>
      <c r="I118" s="74"/>
      <c r="J118" s="74"/>
      <c r="K118" s="74"/>
      <c r="L118" s="158"/>
    </row>
    <row r="119" spans="1:12" x14ac:dyDescent="0.25">
      <c r="A119" s="44">
        <v>2263</v>
      </c>
      <c r="B119" s="71" t="s">
        <v>127</v>
      </c>
      <c r="C119" s="72">
        <f t="shared" si="7"/>
        <v>0</v>
      </c>
      <c r="D119" s="74"/>
      <c r="E119" s="74"/>
      <c r="F119" s="74"/>
      <c r="G119" s="157"/>
      <c r="H119" s="72">
        <f t="shared" si="8"/>
        <v>0</v>
      </c>
      <c r="I119" s="74"/>
      <c r="J119" s="74"/>
      <c r="K119" s="74"/>
      <c r="L119" s="158"/>
    </row>
    <row r="120" spans="1:12" ht="24" x14ac:dyDescent="0.25">
      <c r="A120" s="44">
        <v>2264</v>
      </c>
      <c r="B120" s="71" t="s">
        <v>128</v>
      </c>
      <c r="C120" s="72">
        <f t="shared" si="7"/>
        <v>0</v>
      </c>
      <c r="D120" s="74"/>
      <c r="E120" s="74"/>
      <c r="F120" s="74"/>
      <c r="G120" s="157"/>
      <c r="H120" s="72">
        <f t="shared" si="8"/>
        <v>0</v>
      </c>
      <c r="I120" s="74"/>
      <c r="J120" s="74"/>
      <c r="K120" s="74"/>
      <c r="L120" s="158"/>
    </row>
    <row r="121" spans="1:12" x14ac:dyDescent="0.25">
      <c r="A121" s="44">
        <v>2269</v>
      </c>
      <c r="B121" s="71" t="s">
        <v>129</v>
      </c>
      <c r="C121" s="72">
        <f t="shared" si="7"/>
        <v>47</v>
      </c>
      <c r="D121" s="74">
        <v>47</v>
      </c>
      <c r="E121" s="74"/>
      <c r="F121" s="74"/>
      <c r="G121" s="157"/>
      <c r="H121" s="72">
        <f t="shared" si="8"/>
        <v>47</v>
      </c>
      <c r="I121" s="74">
        <v>47</v>
      </c>
      <c r="J121" s="74"/>
      <c r="K121" s="74"/>
      <c r="L121" s="158"/>
    </row>
    <row r="122" spans="1:12" x14ac:dyDescent="0.25">
      <c r="A122" s="159">
        <v>2270</v>
      </c>
      <c r="B122" s="71" t="s">
        <v>130</v>
      </c>
      <c r="C122" s="72">
        <f t="shared" si="7"/>
        <v>217</v>
      </c>
      <c r="D122" s="160">
        <f>SUM(D123:D127)</f>
        <v>67</v>
      </c>
      <c r="E122" s="160">
        <f>SUM(E123:E127)</f>
        <v>0</v>
      </c>
      <c r="F122" s="160">
        <f>SUM(F123:F127)</f>
        <v>150</v>
      </c>
      <c r="G122" s="161">
        <f>SUM(G123:G127)</f>
        <v>0</v>
      </c>
      <c r="H122" s="72">
        <f t="shared" si="8"/>
        <v>77544</v>
      </c>
      <c r="I122" s="160">
        <f>SUM(I123:I127)</f>
        <v>77394</v>
      </c>
      <c r="J122" s="160">
        <f>SUM(J123:J127)</f>
        <v>0</v>
      </c>
      <c r="K122" s="160">
        <f>SUM(K123:K127)</f>
        <v>150</v>
      </c>
      <c r="L122" s="162">
        <f>SUM(L123:L127)</f>
        <v>0</v>
      </c>
    </row>
    <row r="123" spans="1:12" x14ac:dyDescent="0.25">
      <c r="A123" s="44">
        <v>2272</v>
      </c>
      <c r="B123" s="174" t="s">
        <v>131</v>
      </c>
      <c r="C123" s="72">
        <f t="shared" si="7"/>
        <v>0</v>
      </c>
      <c r="D123" s="74"/>
      <c r="E123" s="74"/>
      <c r="F123" s="74"/>
      <c r="G123" s="157"/>
      <c r="H123" s="72">
        <f t="shared" si="8"/>
        <v>0</v>
      </c>
      <c r="I123" s="74"/>
      <c r="J123" s="74"/>
      <c r="K123" s="74"/>
      <c r="L123" s="158"/>
    </row>
    <row r="124" spans="1:12" ht="24" x14ac:dyDescent="0.25">
      <c r="A124" s="44">
        <v>2274</v>
      </c>
      <c r="B124" s="175" t="s">
        <v>132</v>
      </c>
      <c r="C124" s="72">
        <f t="shared" si="7"/>
        <v>0</v>
      </c>
      <c r="D124" s="74"/>
      <c r="E124" s="74"/>
      <c r="F124" s="74"/>
      <c r="G124" s="157"/>
      <c r="H124" s="72">
        <f t="shared" si="8"/>
        <v>0</v>
      </c>
      <c r="I124" s="74"/>
      <c r="J124" s="74"/>
      <c r="K124" s="74"/>
      <c r="L124" s="158"/>
    </row>
    <row r="125" spans="1:12" ht="24" x14ac:dyDescent="0.25">
      <c r="A125" s="44">
        <v>2275</v>
      </c>
      <c r="B125" s="71" t="s">
        <v>133</v>
      </c>
      <c r="C125" s="72">
        <f t="shared" si="7"/>
        <v>0</v>
      </c>
      <c r="D125" s="74"/>
      <c r="E125" s="74"/>
      <c r="F125" s="74"/>
      <c r="G125" s="157"/>
      <c r="H125" s="72">
        <f t="shared" si="8"/>
        <v>77327</v>
      </c>
      <c r="I125" s="74">
        <f>40208+37119</f>
        <v>77327</v>
      </c>
      <c r="J125" s="74"/>
      <c r="K125" s="74"/>
      <c r="L125" s="158"/>
    </row>
    <row r="126" spans="1:12" ht="36" x14ac:dyDescent="0.25">
      <c r="A126" s="44">
        <v>2276</v>
      </c>
      <c r="B126" s="71" t="s">
        <v>134</v>
      </c>
      <c r="C126" s="72">
        <f t="shared" si="7"/>
        <v>0</v>
      </c>
      <c r="D126" s="74"/>
      <c r="E126" s="74"/>
      <c r="F126" s="74"/>
      <c r="G126" s="157"/>
      <c r="H126" s="72">
        <f t="shared" si="8"/>
        <v>0</v>
      </c>
      <c r="I126" s="74"/>
      <c r="J126" s="74"/>
      <c r="K126" s="74"/>
      <c r="L126" s="158"/>
    </row>
    <row r="127" spans="1:12" ht="24" x14ac:dyDescent="0.25">
      <c r="A127" s="44">
        <v>2279</v>
      </c>
      <c r="B127" s="71" t="s">
        <v>135</v>
      </c>
      <c r="C127" s="72">
        <f t="shared" si="7"/>
        <v>217</v>
      </c>
      <c r="D127" s="74">
        <v>67</v>
      </c>
      <c r="E127" s="74"/>
      <c r="F127" s="74">
        <v>150</v>
      </c>
      <c r="G127" s="157"/>
      <c r="H127" s="72">
        <f t="shared" si="8"/>
        <v>217</v>
      </c>
      <c r="I127" s="74">
        <v>67</v>
      </c>
      <c r="J127" s="74"/>
      <c r="K127" s="74">
        <v>150</v>
      </c>
      <c r="L127" s="158"/>
    </row>
    <row r="128" spans="1:12" ht="24" x14ac:dyDescent="0.25">
      <c r="A128" s="168">
        <v>2280</v>
      </c>
      <c r="B128" s="65" t="s">
        <v>136</v>
      </c>
      <c r="C128" s="66">
        <f t="shared" ref="C128:L128" si="9">SUM(C129)</f>
        <v>0</v>
      </c>
      <c r="D128" s="169">
        <f t="shared" si="9"/>
        <v>0</v>
      </c>
      <c r="E128" s="169">
        <f t="shared" si="9"/>
        <v>0</v>
      </c>
      <c r="F128" s="169">
        <f t="shared" si="9"/>
        <v>0</v>
      </c>
      <c r="G128" s="169">
        <f t="shared" si="9"/>
        <v>0</v>
      </c>
      <c r="H128" s="66">
        <f t="shared" si="9"/>
        <v>0</v>
      </c>
      <c r="I128" s="169">
        <f t="shared" si="9"/>
        <v>0</v>
      </c>
      <c r="J128" s="169">
        <f t="shared" si="9"/>
        <v>0</v>
      </c>
      <c r="K128" s="169">
        <f t="shared" si="9"/>
        <v>0</v>
      </c>
      <c r="L128" s="176">
        <f t="shared" si="9"/>
        <v>0</v>
      </c>
    </row>
    <row r="129" spans="1:12" ht="24" x14ac:dyDescent="0.25">
      <c r="A129" s="44">
        <v>2283</v>
      </c>
      <c r="B129" s="71" t="s">
        <v>137</v>
      </c>
      <c r="C129" s="72">
        <f>SUM(D129:G129)</f>
        <v>0</v>
      </c>
      <c r="D129" s="74"/>
      <c r="E129" s="74"/>
      <c r="F129" s="74"/>
      <c r="G129" s="157"/>
      <c r="H129" s="72">
        <f>SUM(I129:L129)</f>
        <v>0</v>
      </c>
      <c r="I129" s="74"/>
      <c r="J129" s="74"/>
      <c r="K129" s="74"/>
      <c r="L129" s="158"/>
    </row>
    <row r="130" spans="1:12" ht="38.25" customHeight="1" x14ac:dyDescent="0.25">
      <c r="A130" s="56">
        <v>2300</v>
      </c>
      <c r="B130" s="147" t="s">
        <v>138</v>
      </c>
      <c r="C130" s="57">
        <f t="shared" si="7"/>
        <v>46158</v>
      </c>
      <c r="D130" s="63">
        <f>SUM(D131,D136,D140,D141,D144,D151,D159,D160,D163)</f>
        <v>19144</v>
      </c>
      <c r="E130" s="63">
        <f>SUM(E131,E136,E140,E141,E144,E151,E159,E160,E163)</f>
        <v>0</v>
      </c>
      <c r="F130" s="63">
        <f>SUM(F131,F136,F140,F141,F144,F151,F159,F160,F163)</f>
        <v>27014</v>
      </c>
      <c r="G130" s="166">
        <f>SUM(G131,G136,G140,G141,G144,G151,G159,G160,G163)</f>
        <v>0</v>
      </c>
      <c r="H130" s="57">
        <f t="shared" si="8"/>
        <v>45573</v>
      </c>
      <c r="I130" s="63">
        <f>SUM(I131,I136,I140,I141,I144,I151,I159,I160,I163)</f>
        <v>19059</v>
      </c>
      <c r="J130" s="63">
        <f>SUM(J131,J136,J140,J141,J144,J151,J159,J160,J163)</f>
        <v>0</v>
      </c>
      <c r="K130" s="63">
        <f>SUM(K131,K136,K140,K141,K144,K151,K159,K160,K163)</f>
        <v>26514</v>
      </c>
      <c r="L130" s="167">
        <f>SUM(L131,L136,L140,L141,L144,L151,L159,L160,L163)</f>
        <v>0</v>
      </c>
    </row>
    <row r="131" spans="1:12" ht="24" x14ac:dyDescent="0.25">
      <c r="A131" s="168">
        <v>2310</v>
      </c>
      <c r="B131" s="65" t="s">
        <v>139</v>
      </c>
      <c r="C131" s="66">
        <f t="shared" si="7"/>
        <v>5212</v>
      </c>
      <c r="D131" s="169">
        <f>SUM(D132:D135)</f>
        <v>5212</v>
      </c>
      <c r="E131" s="169">
        <f t="shared" ref="E131:L131" si="10">SUM(E132:E135)</f>
        <v>0</v>
      </c>
      <c r="F131" s="169">
        <f t="shared" si="10"/>
        <v>0</v>
      </c>
      <c r="G131" s="170">
        <f t="shared" si="10"/>
        <v>0</v>
      </c>
      <c r="H131" s="66">
        <f t="shared" si="8"/>
        <v>5212</v>
      </c>
      <c r="I131" s="169">
        <f t="shared" si="10"/>
        <v>5212</v>
      </c>
      <c r="J131" s="169">
        <f t="shared" si="10"/>
        <v>0</v>
      </c>
      <c r="K131" s="169">
        <f t="shared" si="10"/>
        <v>0</v>
      </c>
      <c r="L131" s="171">
        <f t="shared" si="10"/>
        <v>0</v>
      </c>
    </row>
    <row r="132" spans="1:12" x14ac:dyDescent="0.25">
      <c r="A132" s="44">
        <v>2311</v>
      </c>
      <c r="B132" s="71" t="s">
        <v>140</v>
      </c>
      <c r="C132" s="72">
        <f t="shared" si="7"/>
        <v>2562</v>
      </c>
      <c r="D132" s="74">
        <v>2562</v>
      </c>
      <c r="E132" s="74"/>
      <c r="F132" s="74"/>
      <c r="G132" s="157"/>
      <c r="H132" s="72">
        <f t="shared" si="8"/>
        <v>2562</v>
      </c>
      <c r="I132" s="74">
        <v>2562</v>
      </c>
      <c r="J132" s="74"/>
      <c r="K132" s="74"/>
      <c r="L132" s="158"/>
    </row>
    <row r="133" spans="1:12" x14ac:dyDescent="0.25">
      <c r="A133" s="44">
        <v>2312</v>
      </c>
      <c r="B133" s="71" t="s">
        <v>141</v>
      </c>
      <c r="C133" s="72">
        <f t="shared" si="7"/>
        <v>2500</v>
      </c>
      <c r="D133" s="74">
        <v>2500</v>
      </c>
      <c r="E133" s="74"/>
      <c r="F133" s="74"/>
      <c r="G133" s="157"/>
      <c r="H133" s="72">
        <f t="shared" si="8"/>
        <v>2500</v>
      </c>
      <c r="I133" s="74">
        <v>2500</v>
      </c>
      <c r="J133" s="74"/>
      <c r="K133" s="74"/>
      <c r="L133" s="158"/>
    </row>
    <row r="134" spans="1:12" x14ac:dyDescent="0.25">
      <c r="A134" s="44">
        <v>2313</v>
      </c>
      <c r="B134" s="71" t="s">
        <v>142</v>
      </c>
      <c r="C134" s="72">
        <f t="shared" si="7"/>
        <v>150</v>
      </c>
      <c r="D134" s="74">
        <v>150</v>
      </c>
      <c r="E134" s="74"/>
      <c r="F134" s="74"/>
      <c r="G134" s="157"/>
      <c r="H134" s="72">
        <f t="shared" si="8"/>
        <v>150</v>
      </c>
      <c r="I134" s="74">
        <v>150</v>
      </c>
      <c r="J134" s="74"/>
      <c r="K134" s="74"/>
      <c r="L134" s="158"/>
    </row>
    <row r="135" spans="1:12" ht="36" customHeight="1" x14ac:dyDescent="0.25">
      <c r="A135" s="44">
        <v>2314</v>
      </c>
      <c r="B135" s="71" t="s">
        <v>143</v>
      </c>
      <c r="C135" s="72">
        <f t="shared" si="7"/>
        <v>0</v>
      </c>
      <c r="D135" s="74"/>
      <c r="E135" s="74"/>
      <c r="F135" s="74"/>
      <c r="G135" s="157"/>
      <c r="H135" s="72">
        <f t="shared" si="8"/>
        <v>0</v>
      </c>
      <c r="I135" s="74"/>
      <c r="J135" s="74"/>
      <c r="K135" s="74"/>
      <c r="L135" s="158"/>
    </row>
    <row r="136" spans="1:12" x14ac:dyDescent="0.25">
      <c r="A136" s="159">
        <v>2320</v>
      </c>
      <c r="B136" s="71" t="s">
        <v>144</v>
      </c>
      <c r="C136" s="72">
        <f t="shared" si="7"/>
        <v>4145</v>
      </c>
      <c r="D136" s="160">
        <f>SUM(D137:D139)</f>
        <v>3645</v>
      </c>
      <c r="E136" s="160">
        <f>SUM(E137:E139)</f>
        <v>0</v>
      </c>
      <c r="F136" s="160">
        <f>SUM(F137:F139)</f>
        <v>500</v>
      </c>
      <c r="G136" s="161">
        <f>SUM(G137:G139)</f>
        <v>0</v>
      </c>
      <c r="H136" s="72">
        <f t="shared" si="8"/>
        <v>3645</v>
      </c>
      <c r="I136" s="160">
        <f>SUM(I137:I139)</f>
        <v>3645</v>
      </c>
      <c r="J136" s="160">
        <f>SUM(J137:J139)</f>
        <v>0</v>
      </c>
      <c r="K136" s="160">
        <f>SUM(K137:K139)</f>
        <v>0</v>
      </c>
      <c r="L136" s="162">
        <f>SUM(L137:L139)</f>
        <v>0</v>
      </c>
    </row>
    <row r="137" spans="1:12" x14ac:dyDescent="0.25">
      <c r="A137" s="44">
        <v>2321</v>
      </c>
      <c r="B137" s="71" t="s">
        <v>145</v>
      </c>
      <c r="C137" s="72">
        <f t="shared" si="7"/>
        <v>3380</v>
      </c>
      <c r="D137" s="74">
        <v>3380</v>
      </c>
      <c r="E137" s="74"/>
      <c r="F137" s="74"/>
      <c r="G137" s="157"/>
      <c r="H137" s="72">
        <f t="shared" si="8"/>
        <v>3380</v>
      </c>
      <c r="I137" s="74">
        <v>3380</v>
      </c>
      <c r="J137" s="74"/>
      <c r="K137" s="74"/>
      <c r="L137" s="158"/>
    </row>
    <row r="138" spans="1:12" x14ac:dyDescent="0.25">
      <c r="A138" s="44">
        <v>2322</v>
      </c>
      <c r="B138" s="71" t="s">
        <v>146</v>
      </c>
      <c r="C138" s="72">
        <f t="shared" si="7"/>
        <v>765</v>
      </c>
      <c r="D138" s="74">
        <v>265</v>
      </c>
      <c r="E138" s="74"/>
      <c r="F138" s="74">
        <v>500</v>
      </c>
      <c r="G138" s="157"/>
      <c r="H138" s="72">
        <f t="shared" si="8"/>
        <v>265</v>
      </c>
      <c r="I138" s="74">
        <v>265</v>
      </c>
      <c r="J138" s="74"/>
      <c r="K138" s="74"/>
      <c r="L138" s="158"/>
    </row>
    <row r="139" spans="1:12" ht="10.5" customHeight="1" x14ac:dyDescent="0.25">
      <c r="A139" s="44">
        <v>2329</v>
      </c>
      <c r="B139" s="71" t="s">
        <v>147</v>
      </c>
      <c r="C139" s="72">
        <f t="shared" si="7"/>
        <v>0</v>
      </c>
      <c r="D139" s="74"/>
      <c r="E139" s="74"/>
      <c r="F139" s="74"/>
      <c r="G139" s="157"/>
      <c r="H139" s="72">
        <f t="shared" si="8"/>
        <v>0</v>
      </c>
      <c r="I139" s="74"/>
      <c r="J139" s="74"/>
      <c r="K139" s="74"/>
      <c r="L139" s="158"/>
    </row>
    <row r="140" spans="1:12" x14ac:dyDescent="0.25">
      <c r="A140" s="159">
        <v>2330</v>
      </c>
      <c r="B140" s="71" t="s">
        <v>148</v>
      </c>
      <c r="C140" s="72">
        <f t="shared" si="7"/>
        <v>0</v>
      </c>
      <c r="D140" s="74"/>
      <c r="E140" s="74"/>
      <c r="F140" s="74"/>
      <c r="G140" s="157"/>
      <c r="H140" s="72">
        <f t="shared" si="8"/>
        <v>0</v>
      </c>
      <c r="I140" s="74"/>
      <c r="J140" s="74"/>
      <c r="K140" s="74"/>
      <c r="L140" s="158"/>
    </row>
    <row r="141" spans="1:12" ht="48" x14ac:dyDescent="0.25">
      <c r="A141" s="159">
        <v>2340</v>
      </c>
      <c r="B141" s="71" t="s">
        <v>149</v>
      </c>
      <c r="C141" s="72">
        <f t="shared" si="7"/>
        <v>285</v>
      </c>
      <c r="D141" s="160">
        <f>SUM(D142:D143)</f>
        <v>285</v>
      </c>
      <c r="E141" s="160">
        <f>SUM(E142:E143)</f>
        <v>0</v>
      </c>
      <c r="F141" s="160">
        <f>SUM(F142:F143)</f>
        <v>0</v>
      </c>
      <c r="G141" s="161">
        <f>SUM(G142:G143)</f>
        <v>0</v>
      </c>
      <c r="H141" s="72">
        <f t="shared" si="8"/>
        <v>230</v>
      </c>
      <c r="I141" s="160">
        <f>SUM(I142:I143)</f>
        <v>230</v>
      </c>
      <c r="J141" s="160">
        <f>SUM(J142:J143)</f>
        <v>0</v>
      </c>
      <c r="K141" s="160">
        <f>SUM(K142:K143)</f>
        <v>0</v>
      </c>
      <c r="L141" s="162">
        <f>SUM(L142:L143)</f>
        <v>0</v>
      </c>
    </row>
    <row r="142" spans="1:12" x14ac:dyDescent="0.25">
      <c r="A142" s="44">
        <v>2341</v>
      </c>
      <c r="B142" s="71" t="s">
        <v>150</v>
      </c>
      <c r="C142" s="72">
        <f t="shared" si="7"/>
        <v>285</v>
      </c>
      <c r="D142" s="74">
        <v>285</v>
      </c>
      <c r="E142" s="74"/>
      <c r="F142" s="74"/>
      <c r="G142" s="157"/>
      <c r="H142" s="72">
        <f t="shared" si="8"/>
        <v>230</v>
      </c>
      <c r="I142" s="74">
        <v>230</v>
      </c>
      <c r="J142" s="74"/>
      <c r="K142" s="74"/>
      <c r="L142" s="158"/>
    </row>
    <row r="143" spans="1:12" ht="24" x14ac:dyDescent="0.25">
      <c r="A143" s="44">
        <v>2344</v>
      </c>
      <c r="B143" s="71" t="s">
        <v>151</v>
      </c>
      <c r="C143" s="72">
        <f t="shared" si="7"/>
        <v>0</v>
      </c>
      <c r="D143" s="74"/>
      <c r="E143" s="74"/>
      <c r="F143" s="74"/>
      <c r="G143" s="157"/>
      <c r="H143" s="72">
        <f t="shared" si="8"/>
        <v>0</v>
      </c>
      <c r="I143" s="74"/>
      <c r="J143" s="74"/>
      <c r="K143" s="74"/>
      <c r="L143" s="158"/>
    </row>
    <row r="144" spans="1:12" ht="24" x14ac:dyDescent="0.25">
      <c r="A144" s="150">
        <v>2350</v>
      </c>
      <c r="B144" s="112" t="s">
        <v>152</v>
      </c>
      <c r="C144" s="117">
        <f t="shared" si="7"/>
        <v>5212</v>
      </c>
      <c r="D144" s="151">
        <f>SUM(D145:D150)</f>
        <v>5212</v>
      </c>
      <c r="E144" s="151">
        <f>SUM(E145:E150)</f>
        <v>0</v>
      </c>
      <c r="F144" s="151">
        <f>SUM(F145:F150)</f>
        <v>0</v>
      </c>
      <c r="G144" s="152">
        <f>SUM(G145:G150)</f>
        <v>0</v>
      </c>
      <c r="H144" s="117">
        <f t="shared" si="8"/>
        <v>5182</v>
      </c>
      <c r="I144" s="151">
        <f>SUM(I145:I150)</f>
        <v>5182</v>
      </c>
      <c r="J144" s="151">
        <f>SUM(J145:J150)</f>
        <v>0</v>
      </c>
      <c r="K144" s="151">
        <f>SUM(K145:K150)</f>
        <v>0</v>
      </c>
      <c r="L144" s="153">
        <f>SUM(L145:L150)</f>
        <v>0</v>
      </c>
    </row>
    <row r="145" spans="1:12" x14ac:dyDescent="0.25">
      <c r="A145" s="38">
        <v>2351</v>
      </c>
      <c r="B145" s="65" t="s">
        <v>153</v>
      </c>
      <c r="C145" s="66">
        <f t="shared" si="7"/>
        <v>1499</v>
      </c>
      <c r="D145" s="68">
        <v>1499</v>
      </c>
      <c r="E145" s="68"/>
      <c r="F145" s="68"/>
      <c r="G145" s="154"/>
      <c r="H145" s="66">
        <f t="shared" si="8"/>
        <v>1499</v>
      </c>
      <c r="I145" s="68">
        <v>1499</v>
      </c>
      <c r="J145" s="68"/>
      <c r="K145" s="68"/>
      <c r="L145" s="155"/>
    </row>
    <row r="146" spans="1:12" x14ac:dyDescent="0.25">
      <c r="A146" s="44">
        <v>2352</v>
      </c>
      <c r="B146" s="71" t="s">
        <v>154</v>
      </c>
      <c r="C146" s="72">
        <f t="shared" si="7"/>
        <v>2993</v>
      </c>
      <c r="D146" s="74">
        <v>2993</v>
      </c>
      <c r="E146" s="74"/>
      <c r="F146" s="74"/>
      <c r="G146" s="157"/>
      <c r="H146" s="72">
        <f t="shared" si="8"/>
        <v>2993</v>
      </c>
      <c r="I146" s="74">
        <v>2993</v>
      </c>
      <c r="J146" s="74"/>
      <c r="K146" s="74"/>
      <c r="L146" s="158"/>
    </row>
    <row r="147" spans="1:12" ht="24" x14ac:dyDescent="0.25">
      <c r="A147" s="44">
        <v>2353</v>
      </c>
      <c r="B147" s="71" t="s">
        <v>155</v>
      </c>
      <c r="C147" s="72">
        <f t="shared" si="7"/>
        <v>0</v>
      </c>
      <c r="D147" s="74"/>
      <c r="E147" s="74"/>
      <c r="F147" s="74"/>
      <c r="G147" s="157"/>
      <c r="H147" s="72">
        <f t="shared" si="8"/>
        <v>0</v>
      </c>
      <c r="I147" s="74"/>
      <c r="J147" s="74"/>
      <c r="K147" s="74"/>
      <c r="L147" s="158"/>
    </row>
    <row r="148" spans="1:12" ht="24" x14ac:dyDescent="0.25">
      <c r="A148" s="44">
        <v>2354</v>
      </c>
      <c r="B148" s="71" t="s">
        <v>156</v>
      </c>
      <c r="C148" s="72">
        <f t="shared" si="7"/>
        <v>0</v>
      </c>
      <c r="D148" s="74"/>
      <c r="E148" s="74"/>
      <c r="F148" s="74"/>
      <c r="G148" s="157"/>
      <c r="H148" s="72">
        <f t="shared" si="8"/>
        <v>0</v>
      </c>
      <c r="I148" s="74"/>
      <c r="J148" s="74"/>
      <c r="K148" s="74"/>
      <c r="L148" s="158"/>
    </row>
    <row r="149" spans="1:12" ht="24" x14ac:dyDescent="0.25">
      <c r="A149" s="44">
        <v>2355</v>
      </c>
      <c r="B149" s="71" t="s">
        <v>157</v>
      </c>
      <c r="C149" s="72">
        <f t="shared" si="7"/>
        <v>720</v>
      </c>
      <c r="D149" s="74">
        <v>720</v>
      </c>
      <c r="E149" s="74"/>
      <c r="F149" s="74"/>
      <c r="G149" s="157"/>
      <c r="H149" s="72">
        <f t="shared" si="8"/>
        <v>690</v>
      </c>
      <c r="I149" s="74">
        <v>690</v>
      </c>
      <c r="J149" s="74"/>
      <c r="K149" s="74"/>
      <c r="L149" s="158"/>
    </row>
    <row r="150" spans="1:12" ht="24" x14ac:dyDescent="0.25">
      <c r="A150" s="44">
        <v>2359</v>
      </c>
      <c r="B150" s="71" t="s">
        <v>158</v>
      </c>
      <c r="C150" s="72">
        <f t="shared" si="7"/>
        <v>0</v>
      </c>
      <c r="D150" s="74"/>
      <c r="E150" s="74"/>
      <c r="F150" s="74"/>
      <c r="G150" s="157"/>
      <c r="H150" s="72">
        <f t="shared" si="8"/>
        <v>0</v>
      </c>
      <c r="I150" s="74"/>
      <c r="J150" s="74"/>
      <c r="K150" s="74"/>
      <c r="L150" s="158"/>
    </row>
    <row r="151" spans="1:12" ht="24.75" customHeight="1" x14ac:dyDescent="0.25">
      <c r="A151" s="159">
        <v>2360</v>
      </c>
      <c r="B151" s="71" t="s">
        <v>159</v>
      </c>
      <c r="C151" s="72">
        <f t="shared" si="7"/>
        <v>27426</v>
      </c>
      <c r="D151" s="160">
        <f>SUM(D152:D158)</f>
        <v>912</v>
      </c>
      <c r="E151" s="160">
        <f>SUM(E152:E158)</f>
        <v>0</v>
      </c>
      <c r="F151" s="160">
        <f>SUM(F152:F158)</f>
        <v>26514</v>
      </c>
      <c r="G151" s="161">
        <f>SUM(G152:G158)</f>
        <v>0</v>
      </c>
      <c r="H151" s="72">
        <f t="shared" si="8"/>
        <v>27426</v>
      </c>
      <c r="I151" s="160">
        <f>SUM(I152:I158)</f>
        <v>912</v>
      </c>
      <c r="J151" s="160">
        <f>SUM(J152:J158)</f>
        <v>0</v>
      </c>
      <c r="K151" s="160">
        <f>SUM(K152:K158)</f>
        <v>26514</v>
      </c>
      <c r="L151" s="162">
        <f>SUM(L152:L158)</f>
        <v>0</v>
      </c>
    </row>
    <row r="152" spans="1:12" x14ac:dyDescent="0.25">
      <c r="A152" s="43">
        <v>2361</v>
      </c>
      <c r="B152" s="71" t="s">
        <v>160</v>
      </c>
      <c r="C152" s="72">
        <f t="shared" si="7"/>
        <v>312</v>
      </c>
      <c r="D152" s="74">
        <v>312</v>
      </c>
      <c r="E152" s="74"/>
      <c r="F152" s="74"/>
      <c r="G152" s="157"/>
      <c r="H152" s="72">
        <f t="shared" si="8"/>
        <v>312</v>
      </c>
      <c r="I152" s="74">
        <v>312</v>
      </c>
      <c r="J152" s="74"/>
      <c r="K152" s="74"/>
      <c r="L152" s="158"/>
    </row>
    <row r="153" spans="1:12" ht="24" x14ac:dyDescent="0.25">
      <c r="A153" s="43">
        <v>2362</v>
      </c>
      <c r="B153" s="71" t="s">
        <v>161</v>
      </c>
      <c r="C153" s="72">
        <f t="shared" si="7"/>
        <v>600</v>
      </c>
      <c r="D153" s="74">
        <v>600</v>
      </c>
      <c r="E153" s="74"/>
      <c r="F153" s="74"/>
      <c r="G153" s="157"/>
      <c r="H153" s="72">
        <f t="shared" si="8"/>
        <v>600</v>
      </c>
      <c r="I153" s="74">
        <v>600</v>
      </c>
      <c r="J153" s="74"/>
      <c r="K153" s="74"/>
      <c r="L153" s="158"/>
    </row>
    <row r="154" spans="1:12" x14ac:dyDescent="0.25">
      <c r="A154" s="43">
        <v>2363</v>
      </c>
      <c r="B154" s="71" t="s">
        <v>162</v>
      </c>
      <c r="C154" s="72">
        <f t="shared" si="7"/>
        <v>26514</v>
      </c>
      <c r="D154" s="74"/>
      <c r="E154" s="74"/>
      <c r="F154" s="74">
        <v>26514</v>
      </c>
      <c r="G154" s="157"/>
      <c r="H154" s="72">
        <f t="shared" si="8"/>
        <v>26514</v>
      </c>
      <c r="I154" s="74"/>
      <c r="J154" s="74"/>
      <c r="K154" s="74">
        <v>26514</v>
      </c>
      <c r="L154" s="158"/>
    </row>
    <row r="155" spans="1:12" x14ac:dyDescent="0.25">
      <c r="A155" s="43">
        <v>2364</v>
      </c>
      <c r="B155" s="71" t="s">
        <v>163</v>
      </c>
      <c r="C155" s="72">
        <f t="shared" si="7"/>
        <v>0</v>
      </c>
      <c r="D155" s="74"/>
      <c r="E155" s="74"/>
      <c r="F155" s="74"/>
      <c r="G155" s="157"/>
      <c r="H155" s="72">
        <f t="shared" si="8"/>
        <v>0</v>
      </c>
      <c r="I155" s="74"/>
      <c r="J155" s="74"/>
      <c r="K155" s="74"/>
      <c r="L155" s="158"/>
    </row>
    <row r="156" spans="1:12" ht="12.75" customHeight="1" x14ac:dyDescent="0.25">
      <c r="A156" s="43">
        <v>2365</v>
      </c>
      <c r="B156" s="71" t="s">
        <v>164</v>
      </c>
      <c r="C156" s="72">
        <f t="shared" si="7"/>
        <v>0</v>
      </c>
      <c r="D156" s="74"/>
      <c r="E156" s="74"/>
      <c r="F156" s="74"/>
      <c r="G156" s="157"/>
      <c r="H156" s="72">
        <f t="shared" si="8"/>
        <v>0</v>
      </c>
      <c r="I156" s="74"/>
      <c r="J156" s="74"/>
      <c r="K156" s="74"/>
      <c r="L156" s="158"/>
    </row>
    <row r="157" spans="1:12" ht="36" x14ac:dyDescent="0.25">
      <c r="A157" s="43">
        <v>2366</v>
      </c>
      <c r="B157" s="71" t="s">
        <v>165</v>
      </c>
      <c r="C157" s="72">
        <f t="shared" si="7"/>
        <v>0</v>
      </c>
      <c r="D157" s="74"/>
      <c r="E157" s="74"/>
      <c r="F157" s="74"/>
      <c r="G157" s="157"/>
      <c r="H157" s="72">
        <f t="shared" si="8"/>
        <v>0</v>
      </c>
      <c r="I157" s="74"/>
      <c r="J157" s="74"/>
      <c r="K157" s="74"/>
      <c r="L157" s="158"/>
    </row>
    <row r="158" spans="1:12" ht="48" x14ac:dyDescent="0.25">
      <c r="A158" s="43">
        <v>2369</v>
      </c>
      <c r="B158" s="71" t="s">
        <v>166</v>
      </c>
      <c r="C158" s="72">
        <f t="shared" si="7"/>
        <v>0</v>
      </c>
      <c r="D158" s="74"/>
      <c r="E158" s="74"/>
      <c r="F158" s="74"/>
      <c r="G158" s="157"/>
      <c r="H158" s="72">
        <f t="shared" si="8"/>
        <v>0</v>
      </c>
      <c r="I158" s="74"/>
      <c r="J158" s="74"/>
      <c r="K158" s="74"/>
      <c r="L158" s="158"/>
    </row>
    <row r="159" spans="1:12" x14ac:dyDescent="0.25">
      <c r="A159" s="150">
        <v>2370</v>
      </c>
      <c r="B159" s="112" t="s">
        <v>167</v>
      </c>
      <c r="C159" s="117">
        <f t="shared" si="7"/>
        <v>3878</v>
      </c>
      <c r="D159" s="163">
        <v>3878</v>
      </c>
      <c r="E159" s="163"/>
      <c r="F159" s="163"/>
      <c r="G159" s="164"/>
      <c r="H159" s="117">
        <f t="shared" si="8"/>
        <v>3878</v>
      </c>
      <c r="I159" s="163">
        <v>3878</v>
      </c>
      <c r="J159" s="163"/>
      <c r="K159" s="163"/>
      <c r="L159" s="165"/>
    </row>
    <row r="160" spans="1:12" x14ac:dyDescent="0.25">
      <c r="A160" s="150">
        <v>2380</v>
      </c>
      <c r="B160" s="112" t="s">
        <v>168</v>
      </c>
      <c r="C160" s="117">
        <f t="shared" si="7"/>
        <v>0</v>
      </c>
      <c r="D160" s="151">
        <f>SUM(D161:D162)</f>
        <v>0</v>
      </c>
      <c r="E160" s="151">
        <f>SUM(E161:E162)</f>
        <v>0</v>
      </c>
      <c r="F160" s="151">
        <f>SUM(F161:F162)</f>
        <v>0</v>
      </c>
      <c r="G160" s="152">
        <f>SUM(G161:G162)</f>
        <v>0</v>
      </c>
      <c r="H160" s="117">
        <f t="shared" si="8"/>
        <v>0</v>
      </c>
      <c r="I160" s="151">
        <f>SUM(I161:I162)</f>
        <v>0</v>
      </c>
      <c r="J160" s="151">
        <f>SUM(J161:J162)</f>
        <v>0</v>
      </c>
      <c r="K160" s="151">
        <f>SUM(K161:K162)</f>
        <v>0</v>
      </c>
      <c r="L160" s="153">
        <f>SUM(L161:L162)</f>
        <v>0</v>
      </c>
    </row>
    <row r="161" spans="1:12" x14ac:dyDescent="0.25">
      <c r="A161" s="37">
        <v>2381</v>
      </c>
      <c r="B161" s="65" t="s">
        <v>169</v>
      </c>
      <c r="C161" s="66">
        <f t="shared" si="7"/>
        <v>0</v>
      </c>
      <c r="D161" s="68"/>
      <c r="E161" s="68"/>
      <c r="F161" s="68"/>
      <c r="G161" s="154"/>
      <c r="H161" s="66">
        <f t="shared" si="8"/>
        <v>0</v>
      </c>
      <c r="I161" s="68"/>
      <c r="J161" s="68"/>
      <c r="K161" s="68"/>
      <c r="L161" s="155"/>
    </row>
    <row r="162" spans="1:12" ht="24" x14ac:dyDescent="0.25">
      <c r="A162" s="43">
        <v>2389</v>
      </c>
      <c r="B162" s="71" t="s">
        <v>170</v>
      </c>
      <c r="C162" s="72">
        <f t="shared" si="7"/>
        <v>0</v>
      </c>
      <c r="D162" s="74"/>
      <c r="E162" s="74"/>
      <c r="F162" s="74"/>
      <c r="G162" s="157"/>
      <c r="H162" s="72">
        <f t="shared" si="8"/>
        <v>0</v>
      </c>
      <c r="I162" s="74"/>
      <c r="J162" s="74"/>
      <c r="K162" s="74"/>
      <c r="L162" s="158"/>
    </row>
    <row r="163" spans="1:12" x14ac:dyDescent="0.25">
      <c r="A163" s="150">
        <v>2390</v>
      </c>
      <c r="B163" s="112" t="s">
        <v>171</v>
      </c>
      <c r="C163" s="117">
        <f t="shared" si="7"/>
        <v>0</v>
      </c>
      <c r="D163" s="163"/>
      <c r="E163" s="163"/>
      <c r="F163" s="163"/>
      <c r="G163" s="164"/>
      <c r="H163" s="117">
        <f t="shared" si="8"/>
        <v>0</v>
      </c>
      <c r="I163" s="163"/>
      <c r="J163" s="163"/>
      <c r="K163" s="163"/>
      <c r="L163" s="165"/>
    </row>
    <row r="164" spans="1:12" x14ac:dyDescent="0.25">
      <c r="A164" s="56">
        <v>2400</v>
      </c>
      <c r="B164" s="147" t="s">
        <v>172</v>
      </c>
      <c r="C164" s="57">
        <f t="shared" si="7"/>
        <v>184</v>
      </c>
      <c r="D164" s="177">
        <v>184</v>
      </c>
      <c r="E164" s="177"/>
      <c r="F164" s="177"/>
      <c r="G164" s="178"/>
      <c r="H164" s="57">
        <f t="shared" si="8"/>
        <v>158</v>
      </c>
      <c r="I164" s="177">
        <v>158</v>
      </c>
      <c r="J164" s="177"/>
      <c r="K164" s="177"/>
      <c r="L164" s="179"/>
    </row>
    <row r="165" spans="1:12" ht="24" x14ac:dyDescent="0.25">
      <c r="A165" s="56">
        <v>2500</v>
      </c>
      <c r="B165" s="147" t="s">
        <v>173</v>
      </c>
      <c r="C165" s="57">
        <f t="shared" si="7"/>
        <v>0</v>
      </c>
      <c r="D165" s="63">
        <f>SUM(D166,D171)</f>
        <v>0</v>
      </c>
      <c r="E165" s="63">
        <f t="shared" ref="E165:G165" si="11">SUM(E166,E171)</f>
        <v>0</v>
      </c>
      <c r="F165" s="63">
        <f t="shared" si="11"/>
        <v>0</v>
      </c>
      <c r="G165" s="63">
        <f t="shared" si="11"/>
        <v>0</v>
      </c>
      <c r="H165" s="57">
        <f t="shared" si="8"/>
        <v>0</v>
      </c>
      <c r="I165" s="63">
        <f>SUM(I166,I171)</f>
        <v>0</v>
      </c>
      <c r="J165" s="63">
        <f t="shared" ref="J165:L165" si="12">SUM(J166,J171)</f>
        <v>0</v>
      </c>
      <c r="K165" s="63">
        <f t="shared" si="12"/>
        <v>0</v>
      </c>
      <c r="L165" s="149">
        <f t="shared" si="12"/>
        <v>0</v>
      </c>
    </row>
    <row r="166" spans="1:12" ht="16.5" customHeight="1" x14ac:dyDescent="0.25">
      <c r="A166" s="168">
        <v>2510</v>
      </c>
      <c r="B166" s="65" t="s">
        <v>174</v>
      </c>
      <c r="C166" s="66">
        <f t="shared" si="7"/>
        <v>0</v>
      </c>
      <c r="D166" s="169">
        <f>SUM(D167:D170)</f>
        <v>0</v>
      </c>
      <c r="E166" s="169">
        <f t="shared" ref="E166:G166" si="13">SUM(E167:E170)</f>
        <v>0</v>
      </c>
      <c r="F166" s="169">
        <f t="shared" si="13"/>
        <v>0</v>
      </c>
      <c r="G166" s="169">
        <f t="shared" si="13"/>
        <v>0</v>
      </c>
      <c r="H166" s="66">
        <f t="shared" si="8"/>
        <v>0</v>
      </c>
      <c r="I166" s="169">
        <f>SUM(I167:I170)</f>
        <v>0</v>
      </c>
      <c r="J166" s="169">
        <f t="shared" ref="J166:L166" si="14">SUM(J167:J170)</f>
        <v>0</v>
      </c>
      <c r="K166" s="169">
        <f t="shared" si="14"/>
        <v>0</v>
      </c>
      <c r="L166" s="180">
        <f t="shared" si="14"/>
        <v>0</v>
      </c>
    </row>
    <row r="167" spans="1:12" ht="24" x14ac:dyDescent="0.25">
      <c r="A167" s="44">
        <v>2512</v>
      </c>
      <c r="B167" s="71" t="s">
        <v>175</v>
      </c>
      <c r="C167" s="72">
        <f t="shared" si="7"/>
        <v>0</v>
      </c>
      <c r="D167" s="74"/>
      <c r="E167" s="74"/>
      <c r="F167" s="74"/>
      <c r="G167" s="157"/>
      <c r="H167" s="72">
        <f t="shared" si="8"/>
        <v>0</v>
      </c>
      <c r="I167" s="74"/>
      <c r="J167" s="74"/>
      <c r="K167" s="74"/>
      <c r="L167" s="158"/>
    </row>
    <row r="168" spans="1:12" ht="36" x14ac:dyDescent="0.25">
      <c r="A168" s="44">
        <v>2513</v>
      </c>
      <c r="B168" s="71" t="s">
        <v>176</v>
      </c>
      <c r="C168" s="72">
        <f t="shared" si="7"/>
        <v>0</v>
      </c>
      <c r="D168" s="74"/>
      <c r="E168" s="74"/>
      <c r="F168" s="74"/>
      <c r="G168" s="157"/>
      <c r="H168" s="72">
        <f t="shared" si="8"/>
        <v>0</v>
      </c>
      <c r="I168" s="74"/>
      <c r="J168" s="74"/>
      <c r="K168" s="74"/>
      <c r="L168" s="158"/>
    </row>
    <row r="169" spans="1:12" ht="24" x14ac:dyDescent="0.25">
      <c r="A169" s="44">
        <v>2515</v>
      </c>
      <c r="B169" s="71" t="s">
        <v>177</v>
      </c>
      <c r="C169" s="72">
        <f t="shared" si="7"/>
        <v>0</v>
      </c>
      <c r="D169" s="74"/>
      <c r="E169" s="74"/>
      <c r="F169" s="74"/>
      <c r="G169" s="157"/>
      <c r="H169" s="72">
        <f t="shared" si="8"/>
        <v>0</v>
      </c>
      <c r="I169" s="74"/>
      <c r="J169" s="74"/>
      <c r="K169" s="74"/>
      <c r="L169" s="158"/>
    </row>
    <row r="170" spans="1:12" ht="24" x14ac:dyDescent="0.25">
      <c r="A170" s="44">
        <v>2519</v>
      </c>
      <c r="B170" s="71" t="s">
        <v>178</v>
      </c>
      <c r="C170" s="72">
        <f t="shared" si="7"/>
        <v>0</v>
      </c>
      <c r="D170" s="74"/>
      <c r="E170" s="74"/>
      <c r="F170" s="74"/>
      <c r="G170" s="157"/>
      <c r="H170" s="72">
        <f t="shared" si="8"/>
        <v>0</v>
      </c>
      <c r="I170" s="74"/>
      <c r="J170" s="74"/>
      <c r="K170" s="74"/>
      <c r="L170" s="158"/>
    </row>
    <row r="171" spans="1:12" ht="24" x14ac:dyDescent="0.25">
      <c r="A171" s="159">
        <v>2520</v>
      </c>
      <c r="B171" s="71" t="s">
        <v>179</v>
      </c>
      <c r="C171" s="72">
        <f t="shared" si="7"/>
        <v>0</v>
      </c>
      <c r="D171" s="74"/>
      <c r="E171" s="74"/>
      <c r="F171" s="74"/>
      <c r="G171" s="157"/>
      <c r="H171" s="72">
        <f t="shared" si="8"/>
        <v>0</v>
      </c>
      <c r="I171" s="74"/>
      <c r="J171" s="74"/>
      <c r="K171" s="74"/>
      <c r="L171" s="158"/>
    </row>
    <row r="172" spans="1:12" s="182" customFormat="1" ht="36" customHeight="1" x14ac:dyDescent="0.25">
      <c r="A172" s="19">
        <v>2800</v>
      </c>
      <c r="B172" s="65" t="s">
        <v>180</v>
      </c>
      <c r="C172" s="66">
        <f t="shared" si="7"/>
        <v>0</v>
      </c>
      <c r="D172" s="40"/>
      <c r="E172" s="40"/>
      <c r="F172" s="40"/>
      <c r="G172" s="41"/>
      <c r="H172" s="66">
        <f t="shared" si="8"/>
        <v>0</v>
      </c>
      <c r="I172" s="40"/>
      <c r="J172" s="40"/>
      <c r="K172" s="40"/>
      <c r="L172" s="42"/>
    </row>
    <row r="173" spans="1:12" x14ac:dyDescent="0.25">
      <c r="A173" s="142">
        <v>3000</v>
      </c>
      <c r="B173" s="142" t="s">
        <v>181</v>
      </c>
      <c r="C173" s="143">
        <f t="shared" si="7"/>
        <v>0</v>
      </c>
      <c r="D173" s="144">
        <f>SUM(D174,D184)</f>
        <v>0</v>
      </c>
      <c r="E173" s="144">
        <f>SUM(E174,E184)</f>
        <v>0</v>
      </c>
      <c r="F173" s="144">
        <f>SUM(F174,F184)</f>
        <v>0</v>
      </c>
      <c r="G173" s="145">
        <f>SUM(G174,G184)</f>
        <v>0</v>
      </c>
      <c r="H173" s="143">
        <f t="shared" si="8"/>
        <v>0</v>
      </c>
      <c r="I173" s="144">
        <f>SUM(I174,I184)</f>
        <v>0</v>
      </c>
      <c r="J173" s="144">
        <f>SUM(J174,J184)</f>
        <v>0</v>
      </c>
      <c r="K173" s="144">
        <f>SUM(K174,K184)</f>
        <v>0</v>
      </c>
      <c r="L173" s="146">
        <f>SUM(L174,L184)</f>
        <v>0</v>
      </c>
    </row>
    <row r="174" spans="1:12" ht="24" x14ac:dyDescent="0.25">
      <c r="A174" s="56">
        <v>3200</v>
      </c>
      <c r="B174" s="183" t="s">
        <v>182</v>
      </c>
      <c r="C174" s="184">
        <f t="shared" si="7"/>
        <v>0</v>
      </c>
      <c r="D174" s="63">
        <f>SUM(D175,D179)</f>
        <v>0</v>
      </c>
      <c r="E174" s="63">
        <f t="shared" ref="E174:G174" si="15">SUM(E175,E179)</f>
        <v>0</v>
      </c>
      <c r="F174" s="63">
        <f t="shared" si="15"/>
        <v>0</v>
      </c>
      <c r="G174" s="63">
        <f t="shared" si="15"/>
        <v>0</v>
      </c>
      <c r="H174" s="57">
        <f t="shared" si="8"/>
        <v>0</v>
      </c>
      <c r="I174" s="63">
        <f>SUM(I175,I179)</f>
        <v>0</v>
      </c>
      <c r="J174" s="63">
        <f t="shared" ref="J174:L174" si="16">SUM(J175,J179)</f>
        <v>0</v>
      </c>
      <c r="K174" s="63">
        <f t="shared" si="16"/>
        <v>0</v>
      </c>
      <c r="L174" s="149">
        <f t="shared" si="16"/>
        <v>0</v>
      </c>
    </row>
    <row r="175" spans="1:12" ht="36" x14ac:dyDescent="0.25">
      <c r="A175" s="168">
        <v>3260</v>
      </c>
      <c r="B175" s="65" t="s">
        <v>183</v>
      </c>
      <c r="C175" s="66">
        <f t="shared" si="7"/>
        <v>0</v>
      </c>
      <c r="D175" s="169">
        <f>SUM(D176:D178)</f>
        <v>0</v>
      </c>
      <c r="E175" s="169">
        <f>SUM(E176:E178)</f>
        <v>0</v>
      </c>
      <c r="F175" s="169">
        <f>SUM(F176:F178)</f>
        <v>0</v>
      </c>
      <c r="G175" s="170">
        <f>SUM(G176:G178)</f>
        <v>0</v>
      </c>
      <c r="H175" s="66">
        <f t="shared" si="8"/>
        <v>0</v>
      </c>
      <c r="I175" s="169">
        <f>SUM(I176:I178)</f>
        <v>0</v>
      </c>
      <c r="J175" s="169">
        <f>SUM(J176:J178)</f>
        <v>0</v>
      </c>
      <c r="K175" s="169">
        <f>SUM(K176:K178)</f>
        <v>0</v>
      </c>
      <c r="L175" s="171">
        <f>SUM(L176:L178)</f>
        <v>0</v>
      </c>
    </row>
    <row r="176" spans="1:12" ht="24" x14ac:dyDescent="0.25">
      <c r="A176" s="44">
        <v>3261</v>
      </c>
      <c r="B176" s="71" t="s">
        <v>184</v>
      </c>
      <c r="C176" s="72">
        <f>SUM(D176:G176)</f>
        <v>0</v>
      </c>
      <c r="D176" s="74"/>
      <c r="E176" s="74"/>
      <c r="F176" s="74"/>
      <c r="G176" s="157"/>
      <c r="H176" s="72">
        <f>SUM(I176:L176)</f>
        <v>0</v>
      </c>
      <c r="I176" s="74"/>
      <c r="J176" s="74"/>
      <c r="K176" s="74"/>
      <c r="L176" s="158"/>
    </row>
    <row r="177" spans="1:12" ht="36" x14ac:dyDescent="0.25">
      <c r="A177" s="44">
        <v>3262</v>
      </c>
      <c r="B177" s="71" t="s">
        <v>185</v>
      </c>
      <c r="C177" s="72">
        <f>SUM(D177:G177)</f>
        <v>0</v>
      </c>
      <c r="D177" s="74"/>
      <c r="E177" s="74"/>
      <c r="F177" s="74"/>
      <c r="G177" s="157"/>
      <c r="H177" s="72">
        <f>SUM(I177:L177)</f>
        <v>0</v>
      </c>
      <c r="I177" s="74"/>
      <c r="J177" s="74"/>
      <c r="K177" s="74"/>
      <c r="L177" s="158"/>
    </row>
    <row r="178" spans="1:12" ht="24" x14ac:dyDescent="0.25">
      <c r="A178" s="44">
        <v>3263</v>
      </c>
      <c r="B178" s="71" t="s">
        <v>186</v>
      </c>
      <c r="C178" s="72">
        <f>SUM(D178:G178)</f>
        <v>0</v>
      </c>
      <c r="D178" s="74"/>
      <c r="E178" s="74"/>
      <c r="F178" s="74"/>
      <c r="G178" s="157"/>
      <c r="H178" s="72">
        <f>SUM(I178:L178)</f>
        <v>0</v>
      </c>
      <c r="I178" s="74"/>
      <c r="J178" s="74"/>
      <c r="K178" s="74"/>
      <c r="L178" s="158"/>
    </row>
    <row r="179" spans="1:12" ht="84" x14ac:dyDescent="0.25">
      <c r="A179" s="168">
        <v>3290</v>
      </c>
      <c r="B179" s="65" t="s">
        <v>187</v>
      </c>
      <c r="C179" s="185">
        <f t="shared" ref="C179:C183" si="17">SUM(D179:G179)</f>
        <v>0</v>
      </c>
      <c r="D179" s="169">
        <f>SUM(D180:D183)</f>
        <v>0</v>
      </c>
      <c r="E179" s="169">
        <f t="shared" ref="E179:G179" si="18">SUM(E180:E183)</f>
        <v>0</v>
      </c>
      <c r="F179" s="169">
        <f t="shared" si="18"/>
        <v>0</v>
      </c>
      <c r="G179" s="169">
        <f t="shared" si="18"/>
        <v>0</v>
      </c>
      <c r="H179" s="185">
        <f t="shared" ref="H179:H183" si="19">SUM(I179:L179)</f>
        <v>0</v>
      </c>
      <c r="I179" s="169">
        <f>SUM(I180:I183)</f>
        <v>0</v>
      </c>
      <c r="J179" s="169">
        <f t="shared" ref="J179:L179" si="20">SUM(J180:J183)</f>
        <v>0</v>
      </c>
      <c r="K179" s="169">
        <f t="shared" si="20"/>
        <v>0</v>
      </c>
      <c r="L179" s="186">
        <f t="shared" si="20"/>
        <v>0</v>
      </c>
    </row>
    <row r="180" spans="1:12" ht="72" x14ac:dyDescent="0.25">
      <c r="A180" s="44">
        <v>3291</v>
      </c>
      <c r="B180" s="71" t="s">
        <v>188</v>
      </c>
      <c r="C180" s="72">
        <f t="shared" si="17"/>
        <v>0</v>
      </c>
      <c r="D180" s="74"/>
      <c r="E180" s="74"/>
      <c r="F180" s="74"/>
      <c r="G180" s="187"/>
      <c r="H180" s="72">
        <f t="shared" si="19"/>
        <v>0</v>
      </c>
      <c r="I180" s="74"/>
      <c r="J180" s="74"/>
      <c r="K180" s="74"/>
      <c r="L180" s="158"/>
    </row>
    <row r="181" spans="1:12" ht="72" x14ac:dyDescent="0.25">
      <c r="A181" s="44">
        <v>3292</v>
      </c>
      <c r="B181" s="71" t="s">
        <v>189</v>
      </c>
      <c r="C181" s="72">
        <f t="shared" si="17"/>
        <v>0</v>
      </c>
      <c r="D181" s="74"/>
      <c r="E181" s="74"/>
      <c r="F181" s="74"/>
      <c r="G181" s="187"/>
      <c r="H181" s="72">
        <f t="shared" si="19"/>
        <v>0</v>
      </c>
      <c r="I181" s="74"/>
      <c r="J181" s="74"/>
      <c r="K181" s="74"/>
      <c r="L181" s="158"/>
    </row>
    <row r="182" spans="1:12" ht="72" x14ac:dyDescent="0.25">
      <c r="A182" s="44">
        <v>3293</v>
      </c>
      <c r="B182" s="71" t="s">
        <v>190</v>
      </c>
      <c r="C182" s="72">
        <f t="shared" si="17"/>
        <v>0</v>
      </c>
      <c r="D182" s="74"/>
      <c r="E182" s="74"/>
      <c r="F182" s="74"/>
      <c r="G182" s="187"/>
      <c r="H182" s="72">
        <f t="shared" si="19"/>
        <v>0</v>
      </c>
      <c r="I182" s="74"/>
      <c r="J182" s="74"/>
      <c r="K182" s="74"/>
      <c r="L182" s="158"/>
    </row>
    <row r="183" spans="1:12" ht="60" x14ac:dyDescent="0.25">
      <c r="A183" s="188">
        <v>3294</v>
      </c>
      <c r="B183" s="71" t="s">
        <v>191</v>
      </c>
      <c r="C183" s="185">
        <f t="shared" si="17"/>
        <v>0</v>
      </c>
      <c r="D183" s="189"/>
      <c r="E183" s="189"/>
      <c r="F183" s="189"/>
      <c r="G183" s="190"/>
      <c r="H183" s="185">
        <f t="shared" si="19"/>
        <v>0</v>
      </c>
      <c r="I183" s="189"/>
      <c r="J183" s="189"/>
      <c r="K183" s="189"/>
      <c r="L183" s="191"/>
    </row>
    <row r="184" spans="1:12" ht="48" x14ac:dyDescent="0.25">
      <c r="A184" s="192">
        <v>3300</v>
      </c>
      <c r="B184" s="183" t="s">
        <v>192</v>
      </c>
      <c r="C184" s="193">
        <f t="shared" si="7"/>
        <v>0</v>
      </c>
      <c r="D184" s="194">
        <f>SUM(D185:D186)</f>
        <v>0</v>
      </c>
      <c r="E184" s="194">
        <f t="shared" ref="E184:G184" si="21">SUM(E185:E186)</f>
        <v>0</v>
      </c>
      <c r="F184" s="194">
        <f t="shared" si="21"/>
        <v>0</v>
      </c>
      <c r="G184" s="194">
        <f t="shared" si="21"/>
        <v>0</v>
      </c>
      <c r="H184" s="193">
        <f t="shared" si="8"/>
        <v>0</v>
      </c>
      <c r="I184" s="194">
        <f>SUM(I185:I186)</f>
        <v>0</v>
      </c>
      <c r="J184" s="194">
        <f t="shared" ref="J184:L184" si="22">SUM(J185:J186)</f>
        <v>0</v>
      </c>
      <c r="K184" s="194">
        <f t="shared" si="22"/>
        <v>0</v>
      </c>
      <c r="L184" s="149">
        <f t="shared" si="22"/>
        <v>0</v>
      </c>
    </row>
    <row r="185" spans="1:12" ht="48" x14ac:dyDescent="0.25">
      <c r="A185" s="111">
        <v>3310</v>
      </c>
      <c r="B185" s="112" t="s">
        <v>193</v>
      </c>
      <c r="C185" s="195">
        <f t="shared" si="7"/>
        <v>0</v>
      </c>
      <c r="D185" s="163"/>
      <c r="E185" s="163"/>
      <c r="F185" s="163"/>
      <c r="G185" s="164"/>
      <c r="H185" s="195">
        <f t="shared" si="8"/>
        <v>0</v>
      </c>
      <c r="I185" s="163"/>
      <c r="J185" s="163"/>
      <c r="K185" s="163"/>
      <c r="L185" s="165"/>
    </row>
    <row r="186" spans="1:12" ht="48.75" customHeight="1" x14ac:dyDescent="0.25">
      <c r="A186" s="38">
        <v>3320</v>
      </c>
      <c r="B186" s="65" t="s">
        <v>194</v>
      </c>
      <c r="C186" s="66">
        <f t="shared" si="7"/>
        <v>0</v>
      </c>
      <c r="D186" s="68"/>
      <c r="E186" s="68"/>
      <c r="F186" s="68"/>
      <c r="G186" s="154"/>
      <c r="H186" s="66">
        <f t="shared" si="8"/>
        <v>0</v>
      </c>
      <c r="I186" s="68"/>
      <c r="J186" s="68"/>
      <c r="K186" s="68"/>
      <c r="L186" s="155"/>
    </row>
    <row r="187" spans="1:12" x14ac:dyDescent="0.25">
      <c r="A187" s="196">
        <v>4000</v>
      </c>
      <c r="B187" s="142" t="s">
        <v>195</v>
      </c>
      <c r="C187" s="143">
        <f t="shared" si="7"/>
        <v>0</v>
      </c>
      <c r="D187" s="144">
        <f>SUM(D188,D191)</f>
        <v>0</v>
      </c>
      <c r="E187" s="144">
        <f>SUM(E188,E191)</f>
        <v>0</v>
      </c>
      <c r="F187" s="144">
        <f>SUM(F188,F191)</f>
        <v>0</v>
      </c>
      <c r="G187" s="145">
        <f>SUM(G188,G191)</f>
        <v>0</v>
      </c>
      <c r="H187" s="143">
        <f t="shared" si="8"/>
        <v>0</v>
      </c>
      <c r="I187" s="144">
        <f>SUM(I188,I191)</f>
        <v>0</v>
      </c>
      <c r="J187" s="144">
        <f>SUM(J188,J191)</f>
        <v>0</v>
      </c>
      <c r="K187" s="144">
        <f>SUM(K188,K191)</f>
        <v>0</v>
      </c>
      <c r="L187" s="146">
        <f>SUM(L188,L191)</f>
        <v>0</v>
      </c>
    </row>
    <row r="188" spans="1:12" ht="24" x14ac:dyDescent="0.25">
      <c r="A188" s="197">
        <v>4200</v>
      </c>
      <c r="B188" s="147" t="s">
        <v>196</v>
      </c>
      <c r="C188" s="57">
        <f>SUM(D188:G188)</f>
        <v>0</v>
      </c>
      <c r="D188" s="63">
        <f>SUM(D189,D190)</f>
        <v>0</v>
      </c>
      <c r="E188" s="63">
        <f>SUM(E189,E190)</f>
        <v>0</v>
      </c>
      <c r="F188" s="63">
        <f>SUM(F189,F190)</f>
        <v>0</v>
      </c>
      <c r="G188" s="166">
        <f>SUM(G189,G190)</f>
        <v>0</v>
      </c>
      <c r="H188" s="57">
        <f t="shared" si="8"/>
        <v>0</v>
      </c>
      <c r="I188" s="63">
        <f>SUM(I189,I190)</f>
        <v>0</v>
      </c>
      <c r="J188" s="63">
        <f>SUM(J189,J190)</f>
        <v>0</v>
      </c>
      <c r="K188" s="63">
        <f>SUM(K189,K190)</f>
        <v>0</v>
      </c>
      <c r="L188" s="167">
        <f>SUM(L189,L190)</f>
        <v>0</v>
      </c>
    </row>
    <row r="189" spans="1:12" ht="36" x14ac:dyDescent="0.25">
      <c r="A189" s="168">
        <v>4240</v>
      </c>
      <c r="B189" s="65" t="s">
        <v>197</v>
      </c>
      <c r="C189" s="66">
        <f t="shared" ref="C189:C264" si="23">SUM(D189:G189)</f>
        <v>0</v>
      </c>
      <c r="D189" s="68"/>
      <c r="E189" s="68"/>
      <c r="F189" s="68"/>
      <c r="G189" s="154"/>
      <c r="H189" s="66">
        <f t="shared" ref="H189:H263" si="24">SUM(I189:L189)</f>
        <v>0</v>
      </c>
      <c r="I189" s="68"/>
      <c r="J189" s="68"/>
      <c r="K189" s="68"/>
      <c r="L189" s="155"/>
    </row>
    <row r="190" spans="1:12" ht="24" x14ac:dyDescent="0.25">
      <c r="A190" s="159">
        <v>4250</v>
      </c>
      <c r="B190" s="71" t="s">
        <v>198</v>
      </c>
      <c r="C190" s="72">
        <f t="shared" si="23"/>
        <v>0</v>
      </c>
      <c r="D190" s="74"/>
      <c r="E190" s="74"/>
      <c r="F190" s="74"/>
      <c r="G190" s="157"/>
      <c r="H190" s="72">
        <f t="shared" si="24"/>
        <v>0</v>
      </c>
      <c r="I190" s="74"/>
      <c r="J190" s="74"/>
      <c r="K190" s="74"/>
      <c r="L190" s="158"/>
    </row>
    <row r="191" spans="1:12" x14ac:dyDescent="0.25">
      <c r="A191" s="56">
        <v>4300</v>
      </c>
      <c r="B191" s="147" t="s">
        <v>199</v>
      </c>
      <c r="C191" s="57">
        <f t="shared" si="23"/>
        <v>0</v>
      </c>
      <c r="D191" s="63">
        <f>SUM(D192)</f>
        <v>0</v>
      </c>
      <c r="E191" s="63">
        <f>SUM(E192)</f>
        <v>0</v>
      </c>
      <c r="F191" s="63">
        <f>SUM(F192)</f>
        <v>0</v>
      </c>
      <c r="G191" s="166">
        <f>SUM(G192)</f>
        <v>0</v>
      </c>
      <c r="H191" s="57">
        <f t="shared" si="24"/>
        <v>0</v>
      </c>
      <c r="I191" s="63">
        <f>SUM(I192)</f>
        <v>0</v>
      </c>
      <c r="J191" s="63">
        <f>SUM(J192)</f>
        <v>0</v>
      </c>
      <c r="K191" s="63">
        <f>SUM(K192)</f>
        <v>0</v>
      </c>
      <c r="L191" s="167">
        <f>SUM(L192)</f>
        <v>0</v>
      </c>
    </row>
    <row r="192" spans="1:12" ht="24" x14ac:dyDescent="0.25">
      <c r="A192" s="168">
        <v>4310</v>
      </c>
      <c r="B192" s="65" t="s">
        <v>200</v>
      </c>
      <c r="C192" s="66">
        <f>SUM(D192:G192)</f>
        <v>0</v>
      </c>
      <c r="D192" s="169">
        <f>SUM(D193:D193)</f>
        <v>0</v>
      </c>
      <c r="E192" s="169">
        <f>SUM(E193:E193)</f>
        <v>0</v>
      </c>
      <c r="F192" s="169">
        <f>SUM(F193:F193)</f>
        <v>0</v>
      </c>
      <c r="G192" s="170">
        <f>SUM(G193:G193)</f>
        <v>0</v>
      </c>
      <c r="H192" s="66">
        <f t="shared" si="24"/>
        <v>0</v>
      </c>
      <c r="I192" s="169">
        <f>SUM(I193:I193)</f>
        <v>0</v>
      </c>
      <c r="J192" s="169">
        <f>SUM(J193:J193)</f>
        <v>0</v>
      </c>
      <c r="K192" s="169">
        <f>SUM(K193:K193)</f>
        <v>0</v>
      </c>
      <c r="L192" s="171">
        <f>SUM(L193:L193)</f>
        <v>0</v>
      </c>
    </row>
    <row r="193" spans="1:12" ht="36" x14ac:dyDescent="0.25">
      <c r="A193" s="44">
        <v>4311</v>
      </c>
      <c r="B193" s="71" t="s">
        <v>201</v>
      </c>
      <c r="C193" s="72">
        <f t="shared" si="23"/>
        <v>0</v>
      </c>
      <c r="D193" s="74"/>
      <c r="E193" s="74"/>
      <c r="F193" s="74"/>
      <c r="G193" s="157"/>
      <c r="H193" s="72">
        <f t="shared" si="24"/>
        <v>0</v>
      </c>
      <c r="I193" s="74"/>
      <c r="J193" s="74"/>
      <c r="K193" s="74"/>
      <c r="L193" s="158"/>
    </row>
    <row r="194" spans="1:12" s="24" customFormat="1" ht="24" x14ac:dyDescent="0.25">
      <c r="A194" s="198"/>
      <c r="B194" s="19" t="s">
        <v>202</v>
      </c>
      <c r="C194" s="138">
        <f t="shared" si="23"/>
        <v>4377</v>
      </c>
      <c r="D194" s="139">
        <f>SUM(D195,D230,D269)</f>
        <v>4377</v>
      </c>
      <c r="E194" s="139">
        <f>SUM(E195,E230,E269)</f>
        <v>0</v>
      </c>
      <c r="F194" s="139">
        <f>SUM(F195,F230,F269)</f>
        <v>0</v>
      </c>
      <c r="G194" s="139">
        <f>SUM(G195,G230,G269)</f>
        <v>0</v>
      </c>
      <c r="H194" s="138">
        <f t="shared" si="24"/>
        <v>28842</v>
      </c>
      <c r="I194" s="139">
        <f>SUM(I195,I230,I269)</f>
        <v>28842</v>
      </c>
      <c r="J194" s="139">
        <f>SUM(J195,J230,J269)</f>
        <v>0</v>
      </c>
      <c r="K194" s="139">
        <f>SUM(K195,K230,K269)</f>
        <v>0</v>
      </c>
      <c r="L194" s="199">
        <f>SUM(L195,L230,L269)</f>
        <v>0</v>
      </c>
    </row>
    <row r="195" spans="1:12" x14ac:dyDescent="0.25">
      <c r="A195" s="142">
        <v>5000</v>
      </c>
      <c r="B195" s="142" t="s">
        <v>203</v>
      </c>
      <c r="C195" s="143">
        <f t="shared" si="23"/>
        <v>4377</v>
      </c>
      <c r="D195" s="144">
        <f>D196+D204</f>
        <v>4377</v>
      </c>
      <c r="E195" s="144">
        <f>E196+E204</f>
        <v>0</v>
      </c>
      <c r="F195" s="144">
        <f>F196+F204</f>
        <v>0</v>
      </c>
      <c r="G195" s="144">
        <f>G196+G204</f>
        <v>0</v>
      </c>
      <c r="H195" s="143">
        <f t="shared" si="24"/>
        <v>28842</v>
      </c>
      <c r="I195" s="144">
        <f>I196+I204</f>
        <v>28842</v>
      </c>
      <c r="J195" s="144">
        <f>J196+J204</f>
        <v>0</v>
      </c>
      <c r="K195" s="144">
        <f>K196+K204</f>
        <v>0</v>
      </c>
      <c r="L195" s="200">
        <f>L196+L204</f>
        <v>0</v>
      </c>
    </row>
    <row r="196" spans="1:12" x14ac:dyDescent="0.25">
      <c r="A196" s="56">
        <v>5100</v>
      </c>
      <c r="B196" s="147" t="s">
        <v>204</v>
      </c>
      <c r="C196" s="57">
        <f t="shared" si="23"/>
        <v>0</v>
      </c>
      <c r="D196" s="63">
        <f>D197+D198+D201+D202+D203</f>
        <v>0</v>
      </c>
      <c r="E196" s="63">
        <f>E197+E198+E201+E202+E203</f>
        <v>0</v>
      </c>
      <c r="F196" s="63">
        <f>F197+F198+F201+F202+F203</f>
        <v>0</v>
      </c>
      <c r="G196" s="166">
        <f>G197+G198+G201+G202+G203</f>
        <v>0</v>
      </c>
      <c r="H196" s="57">
        <f t="shared" si="24"/>
        <v>1365</v>
      </c>
      <c r="I196" s="63">
        <f>I197+I198+I201+I202+I203</f>
        <v>1365</v>
      </c>
      <c r="J196" s="63">
        <f>J197+J198+J201+J202+J203</f>
        <v>0</v>
      </c>
      <c r="K196" s="63">
        <f>K197+K198+K201+K202+K203</f>
        <v>0</v>
      </c>
      <c r="L196" s="167">
        <f>L197+L198+L201+L202+L203</f>
        <v>0</v>
      </c>
    </row>
    <row r="197" spans="1:12" x14ac:dyDescent="0.25">
      <c r="A197" s="168">
        <v>5110</v>
      </c>
      <c r="B197" s="65" t="s">
        <v>205</v>
      </c>
      <c r="C197" s="66">
        <f t="shared" si="23"/>
        <v>0</v>
      </c>
      <c r="D197" s="68"/>
      <c r="E197" s="68"/>
      <c r="F197" s="68"/>
      <c r="G197" s="154"/>
      <c r="H197" s="66">
        <f t="shared" si="24"/>
        <v>0</v>
      </c>
      <c r="I197" s="68"/>
      <c r="J197" s="68"/>
      <c r="K197" s="68"/>
      <c r="L197" s="155"/>
    </row>
    <row r="198" spans="1:12" ht="24" x14ac:dyDescent="0.25">
      <c r="A198" s="159">
        <v>5120</v>
      </c>
      <c r="B198" s="71" t="s">
        <v>206</v>
      </c>
      <c r="C198" s="72">
        <f t="shared" si="23"/>
        <v>0</v>
      </c>
      <c r="D198" s="160">
        <f>D199+D200</f>
        <v>0</v>
      </c>
      <c r="E198" s="160">
        <f>E199+E200</f>
        <v>0</v>
      </c>
      <c r="F198" s="160">
        <f>F199+F200</f>
        <v>0</v>
      </c>
      <c r="G198" s="161">
        <f>G199+G200</f>
        <v>0</v>
      </c>
      <c r="H198" s="72">
        <f t="shared" si="24"/>
        <v>1365</v>
      </c>
      <c r="I198" s="160">
        <f>I199+I200</f>
        <v>1365</v>
      </c>
      <c r="J198" s="160">
        <f>J199+J200</f>
        <v>0</v>
      </c>
      <c r="K198" s="160">
        <f>K199+K200</f>
        <v>0</v>
      </c>
      <c r="L198" s="162">
        <f>L199+L200</f>
        <v>0</v>
      </c>
    </row>
    <row r="199" spans="1:12" x14ac:dyDescent="0.25">
      <c r="A199" s="44">
        <v>5121</v>
      </c>
      <c r="B199" s="71" t="s">
        <v>207</v>
      </c>
      <c r="C199" s="72">
        <f t="shared" si="23"/>
        <v>0</v>
      </c>
      <c r="D199" s="74"/>
      <c r="E199" s="74"/>
      <c r="F199" s="74"/>
      <c r="G199" s="157"/>
      <c r="H199" s="72">
        <f t="shared" si="24"/>
        <v>1365</v>
      </c>
      <c r="I199" s="74">
        <v>1365</v>
      </c>
      <c r="J199" s="74"/>
      <c r="K199" s="74"/>
      <c r="L199" s="158"/>
    </row>
    <row r="200" spans="1:12" ht="24" x14ac:dyDescent="0.25">
      <c r="A200" s="44">
        <v>5129</v>
      </c>
      <c r="B200" s="71" t="s">
        <v>208</v>
      </c>
      <c r="C200" s="72">
        <f t="shared" si="23"/>
        <v>0</v>
      </c>
      <c r="D200" s="74"/>
      <c r="E200" s="74"/>
      <c r="F200" s="74"/>
      <c r="G200" s="157"/>
      <c r="H200" s="72">
        <f t="shared" si="24"/>
        <v>0</v>
      </c>
      <c r="I200" s="74"/>
      <c r="J200" s="74"/>
      <c r="K200" s="74"/>
      <c r="L200" s="158"/>
    </row>
    <row r="201" spans="1:12" x14ac:dyDescent="0.25">
      <c r="A201" s="159">
        <v>5130</v>
      </c>
      <c r="B201" s="71" t="s">
        <v>209</v>
      </c>
      <c r="C201" s="72">
        <f t="shared" si="23"/>
        <v>0</v>
      </c>
      <c r="D201" s="74"/>
      <c r="E201" s="74"/>
      <c r="F201" s="74"/>
      <c r="G201" s="157"/>
      <c r="H201" s="72">
        <f t="shared" si="24"/>
        <v>0</v>
      </c>
      <c r="I201" s="74"/>
      <c r="J201" s="74"/>
      <c r="K201" s="74"/>
      <c r="L201" s="158"/>
    </row>
    <row r="202" spans="1:12" x14ac:dyDescent="0.25">
      <c r="A202" s="159">
        <v>5140</v>
      </c>
      <c r="B202" s="71" t="s">
        <v>210</v>
      </c>
      <c r="C202" s="72">
        <f t="shared" si="23"/>
        <v>0</v>
      </c>
      <c r="D202" s="74"/>
      <c r="E202" s="74"/>
      <c r="F202" s="74"/>
      <c r="G202" s="157"/>
      <c r="H202" s="72">
        <f t="shared" si="24"/>
        <v>0</v>
      </c>
      <c r="I202" s="74"/>
      <c r="J202" s="74"/>
      <c r="K202" s="74"/>
      <c r="L202" s="158"/>
    </row>
    <row r="203" spans="1:12" ht="24" x14ac:dyDescent="0.25">
      <c r="A203" s="159">
        <v>5170</v>
      </c>
      <c r="B203" s="71" t="s">
        <v>211</v>
      </c>
      <c r="C203" s="72">
        <f t="shared" si="23"/>
        <v>0</v>
      </c>
      <c r="D203" s="74"/>
      <c r="E203" s="74"/>
      <c r="F203" s="74"/>
      <c r="G203" s="157"/>
      <c r="H203" s="72">
        <f t="shared" si="24"/>
        <v>0</v>
      </c>
      <c r="I203" s="74"/>
      <c r="J203" s="74"/>
      <c r="K203" s="74"/>
      <c r="L203" s="158"/>
    </row>
    <row r="204" spans="1:12" x14ac:dyDescent="0.25">
      <c r="A204" s="56">
        <v>5200</v>
      </c>
      <c r="B204" s="147" t="s">
        <v>212</v>
      </c>
      <c r="C204" s="57">
        <f t="shared" si="23"/>
        <v>4377</v>
      </c>
      <c r="D204" s="63">
        <f>D205+D215+D216+D225+D226+D227+D229</f>
        <v>4377</v>
      </c>
      <c r="E204" s="63">
        <f>E205+E215+E216+E225+E226+E227+E229</f>
        <v>0</v>
      </c>
      <c r="F204" s="63">
        <f>F205+F215+F216+F225+F226+F227+F229</f>
        <v>0</v>
      </c>
      <c r="G204" s="166">
        <f>G205+G215+G216+G225+G226+G227+G229</f>
        <v>0</v>
      </c>
      <c r="H204" s="57">
        <f t="shared" si="24"/>
        <v>27477</v>
      </c>
      <c r="I204" s="63">
        <f>I205+I215+I216+I225+I226+I227+I229</f>
        <v>27477</v>
      </c>
      <c r="J204" s="63">
        <f>J205+J215+J216+J225+J226+J227+J229</f>
        <v>0</v>
      </c>
      <c r="K204" s="63">
        <f>K205+K215+K216+K225+K226+K227+K229</f>
        <v>0</v>
      </c>
      <c r="L204" s="167">
        <f>L205+L215+L216+L225+L226+L227+L229</f>
        <v>0</v>
      </c>
    </row>
    <row r="205" spans="1:12" x14ac:dyDescent="0.25">
      <c r="A205" s="150">
        <v>5210</v>
      </c>
      <c r="B205" s="112" t="s">
        <v>213</v>
      </c>
      <c r="C205" s="117">
        <f t="shared" si="23"/>
        <v>0</v>
      </c>
      <c r="D205" s="151">
        <f>SUM(D206:D214)</f>
        <v>0</v>
      </c>
      <c r="E205" s="151">
        <f>SUM(E206:E214)</f>
        <v>0</v>
      </c>
      <c r="F205" s="151">
        <f>SUM(F206:F214)</f>
        <v>0</v>
      </c>
      <c r="G205" s="152">
        <f>SUM(G206:G214)</f>
        <v>0</v>
      </c>
      <c r="H205" s="117">
        <f t="shared" si="24"/>
        <v>0</v>
      </c>
      <c r="I205" s="151">
        <f>SUM(I206:I214)</f>
        <v>0</v>
      </c>
      <c r="J205" s="151">
        <f>SUM(J206:J214)</f>
        <v>0</v>
      </c>
      <c r="K205" s="151">
        <f>SUM(K206:K214)</f>
        <v>0</v>
      </c>
      <c r="L205" s="153">
        <f>SUM(L206:L214)</f>
        <v>0</v>
      </c>
    </row>
    <row r="206" spans="1:12" x14ac:dyDescent="0.25">
      <c r="A206" s="38">
        <v>5211</v>
      </c>
      <c r="B206" s="65" t="s">
        <v>214</v>
      </c>
      <c r="C206" s="66">
        <f t="shared" si="23"/>
        <v>0</v>
      </c>
      <c r="D206" s="68"/>
      <c r="E206" s="68"/>
      <c r="F206" s="68"/>
      <c r="G206" s="154"/>
      <c r="H206" s="66">
        <f t="shared" si="24"/>
        <v>0</v>
      </c>
      <c r="I206" s="68"/>
      <c r="J206" s="68"/>
      <c r="K206" s="68"/>
      <c r="L206" s="155"/>
    </row>
    <row r="207" spans="1:12" x14ac:dyDescent="0.25">
      <c r="A207" s="44">
        <v>5212</v>
      </c>
      <c r="B207" s="71" t="s">
        <v>215</v>
      </c>
      <c r="C207" s="72">
        <f t="shared" si="23"/>
        <v>0</v>
      </c>
      <c r="D207" s="74"/>
      <c r="E207" s="74"/>
      <c r="F207" s="74"/>
      <c r="G207" s="157"/>
      <c r="H207" s="72">
        <f t="shared" si="24"/>
        <v>0</v>
      </c>
      <c r="I207" s="74"/>
      <c r="J207" s="74"/>
      <c r="K207" s="74"/>
      <c r="L207" s="158"/>
    </row>
    <row r="208" spans="1:12" x14ac:dyDescent="0.25">
      <c r="A208" s="44">
        <v>5213</v>
      </c>
      <c r="B208" s="71" t="s">
        <v>216</v>
      </c>
      <c r="C208" s="72">
        <f t="shared" si="23"/>
        <v>0</v>
      </c>
      <c r="D208" s="74"/>
      <c r="E208" s="74"/>
      <c r="F208" s="74"/>
      <c r="G208" s="157"/>
      <c r="H208" s="72">
        <f t="shared" si="24"/>
        <v>0</v>
      </c>
      <c r="I208" s="74"/>
      <c r="J208" s="74"/>
      <c r="K208" s="74"/>
      <c r="L208" s="158"/>
    </row>
    <row r="209" spans="1:12" x14ac:dyDescent="0.25">
      <c r="A209" s="44">
        <v>5214</v>
      </c>
      <c r="B209" s="71" t="s">
        <v>217</v>
      </c>
      <c r="C209" s="72">
        <f t="shared" si="23"/>
        <v>0</v>
      </c>
      <c r="D209" s="74"/>
      <c r="E209" s="74"/>
      <c r="F209" s="74"/>
      <c r="G209" s="157"/>
      <c r="H209" s="72">
        <f t="shared" si="24"/>
        <v>0</v>
      </c>
      <c r="I209" s="74"/>
      <c r="J209" s="74"/>
      <c r="K209" s="74"/>
      <c r="L209" s="158"/>
    </row>
    <row r="210" spans="1:12" x14ac:dyDescent="0.25">
      <c r="A210" s="44">
        <v>5215</v>
      </c>
      <c r="B210" s="71" t="s">
        <v>218</v>
      </c>
      <c r="C210" s="72">
        <f>SUM(D210:G210)</f>
        <v>0</v>
      </c>
      <c r="D210" s="74"/>
      <c r="E210" s="74"/>
      <c r="F210" s="74"/>
      <c r="G210" s="157"/>
      <c r="H210" s="72">
        <f>SUM(I210:L210)</f>
        <v>0</v>
      </c>
      <c r="I210" s="74"/>
      <c r="J210" s="74"/>
      <c r="K210" s="74"/>
      <c r="L210" s="158"/>
    </row>
    <row r="211" spans="1:12" ht="14.25" customHeight="1" x14ac:dyDescent="0.25">
      <c r="A211" s="44">
        <v>5216</v>
      </c>
      <c r="B211" s="71" t="s">
        <v>219</v>
      </c>
      <c r="C211" s="72">
        <f t="shared" si="23"/>
        <v>0</v>
      </c>
      <c r="D211" s="74"/>
      <c r="E211" s="74"/>
      <c r="F211" s="74"/>
      <c r="G211" s="157"/>
      <c r="H211" s="72">
        <f t="shared" si="24"/>
        <v>0</v>
      </c>
      <c r="I211" s="74"/>
      <c r="J211" s="74"/>
      <c r="K211" s="74"/>
      <c r="L211" s="158"/>
    </row>
    <row r="212" spans="1:12" x14ac:dyDescent="0.25">
      <c r="A212" s="44">
        <v>5217</v>
      </c>
      <c r="B212" s="71" t="s">
        <v>220</v>
      </c>
      <c r="C212" s="72">
        <f t="shared" si="23"/>
        <v>0</v>
      </c>
      <c r="D212" s="74"/>
      <c r="E212" s="74"/>
      <c r="F212" s="74"/>
      <c r="G212" s="157"/>
      <c r="H212" s="72">
        <f t="shared" si="24"/>
        <v>0</v>
      </c>
      <c r="I212" s="74"/>
      <c r="J212" s="74"/>
      <c r="K212" s="74"/>
      <c r="L212" s="158"/>
    </row>
    <row r="213" spans="1:12" x14ac:dyDescent="0.25">
      <c r="A213" s="44">
        <v>5218</v>
      </c>
      <c r="B213" s="71" t="s">
        <v>221</v>
      </c>
      <c r="C213" s="72">
        <f t="shared" si="23"/>
        <v>0</v>
      </c>
      <c r="D213" s="74"/>
      <c r="E213" s="74"/>
      <c r="F213" s="74"/>
      <c r="G213" s="157"/>
      <c r="H213" s="72">
        <f t="shared" si="24"/>
        <v>0</v>
      </c>
      <c r="I213" s="74"/>
      <c r="J213" s="74"/>
      <c r="K213" s="74"/>
      <c r="L213" s="158"/>
    </row>
    <row r="214" spans="1:12" x14ac:dyDescent="0.25">
      <c r="A214" s="44">
        <v>5219</v>
      </c>
      <c r="B214" s="71" t="s">
        <v>222</v>
      </c>
      <c r="C214" s="72">
        <f t="shared" si="23"/>
        <v>0</v>
      </c>
      <c r="D214" s="74"/>
      <c r="E214" s="74"/>
      <c r="F214" s="74"/>
      <c r="G214" s="157"/>
      <c r="H214" s="72">
        <f t="shared" si="24"/>
        <v>0</v>
      </c>
      <c r="I214" s="74"/>
      <c r="J214" s="74"/>
      <c r="K214" s="74"/>
      <c r="L214" s="158"/>
    </row>
    <row r="215" spans="1:12" ht="13.5" customHeight="1" x14ac:dyDescent="0.25">
      <c r="A215" s="159">
        <v>5220</v>
      </c>
      <c r="B215" s="71" t="s">
        <v>223</v>
      </c>
      <c r="C215" s="72">
        <f t="shared" si="23"/>
        <v>0</v>
      </c>
      <c r="D215" s="74"/>
      <c r="E215" s="74"/>
      <c r="F215" s="74"/>
      <c r="G215" s="157"/>
      <c r="H215" s="72">
        <f t="shared" si="24"/>
        <v>0</v>
      </c>
      <c r="I215" s="74"/>
      <c r="J215" s="74"/>
      <c r="K215" s="74"/>
      <c r="L215" s="158"/>
    </row>
    <row r="216" spans="1:12" x14ac:dyDescent="0.25">
      <c r="A216" s="159">
        <v>5230</v>
      </c>
      <c r="B216" s="71" t="s">
        <v>224</v>
      </c>
      <c r="C216" s="72">
        <f t="shared" si="23"/>
        <v>4377</v>
      </c>
      <c r="D216" s="160">
        <f>SUM(D217:D224)</f>
        <v>4377</v>
      </c>
      <c r="E216" s="160">
        <f>SUM(E217:E224)</f>
        <v>0</v>
      </c>
      <c r="F216" s="160">
        <f>SUM(F217:F224)</f>
        <v>0</v>
      </c>
      <c r="G216" s="161">
        <f>SUM(G217:G224)</f>
        <v>0</v>
      </c>
      <c r="H216" s="72">
        <f t="shared" si="24"/>
        <v>27477</v>
      </c>
      <c r="I216" s="160">
        <f>SUM(I217:I224)</f>
        <v>27477</v>
      </c>
      <c r="J216" s="160">
        <f>SUM(J217:J224)</f>
        <v>0</v>
      </c>
      <c r="K216" s="160">
        <f>SUM(K217:K224)</f>
        <v>0</v>
      </c>
      <c r="L216" s="162">
        <f>SUM(L217:L224)</f>
        <v>0</v>
      </c>
    </row>
    <row r="217" spans="1:12" x14ac:dyDescent="0.25">
      <c r="A217" s="44">
        <v>5231</v>
      </c>
      <c r="B217" s="71" t="s">
        <v>225</v>
      </c>
      <c r="C217" s="72">
        <f t="shared" si="23"/>
        <v>0</v>
      </c>
      <c r="D217" s="74"/>
      <c r="E217" s="74"/>
      <c r="F217" s="74"/>
      <c r="G217" s="157"/>
      <c r="H217" s="72">
        <f t="shared" si="24"/>
        <v>0</v>
      </c>
      <c r="I217" s="74"/>
      <c r="J217" s="74"/>
      <c r="K217" s="74"/>
      <c r="L217" s="158"/>
    </row>
    <row r="218" spans="1:12" x14ac:dyDescent="0.25">
      <c r="A218" s="44">
        <v>5232</v>
      </c>
      <c r="B218" s="71" t="s">
        <v>226</v>
      </c>
      <c r="C218" s="72">
        <f t="shared" si="23"/>
        <v>1160</v>
      </c>
      <c r="D218" s="74">
        <v>1160</v>
      </c>
      <c r="E218" s="74"/>
      <c r="F218" s="74"/>
      <c r="G218" s="157"/>
      <c r="H218" s="72">
        <f t="shared" si="24"/>
        <v>1160</v>
      </c>
      <c r="I218" s="74">
        <v>1160</v>
      </c>
      <c r="J218" s="74"/>
      <c r="K218" s="74"/>
      <c r="L218" s="158"/>
    </row>
    <row r="219" spans="1:12" x14ac:dyDescent="0.25">
      <c r="A219" s="44">
        <v>5233</v>
      </c>
      <c r="B219" s="71" t="s">
        <v>227</v>
      </c>
      <c r="C219" s="201">
        <f t="shared" si="23"/>
        <v>2117</v>
      </c>
      <c r="D219" s="74">
        <v>2117</v>
      </c>
      <c r="E219" s="74"/>
      <c r="F219" s="74"/>
      <c r="G219" s="157"/>
      <c r="H219" s="72">
        <f t="shared" si="24"/>
        <v>2117</v>
      </c>
      <c r="I219" s="74">
        <v>2117</v>
      </c>
      <c r="J219" s="74"/>
      <c r="K219" s="74"/>
      <c r="L219" s="158"/>
    </row>
    <row r="220" spans="1:12" ht="24" x14ac:dyDescent="0.25">
      <c r="A220" s="44">
        <v>5234</v>
      </c>
      <c r="B220" s="71" t="s">
        <v>228</v>
      </c>
      <c r="C220" s="201">
        <f t="shared" si="23"/>
        <v>0</v>
      </c>
      <c r="D220" s="74"/>
      <c r="E220" s="74"/>
      <c r="F220" s="74"/>
      <c r="G220" s="157"/>
      <c r="H220" s="72">
        <f t="shared" si="24"/>
        <v>0</v>
      </c>
      <c r="I220" s="74"/>
      <c r="J220" s="74"/>
      <c r="K220" s="74"/>
      <c r="L220" s="158"/>
    </row>
    <row r="221" spans="1:12" ht="14.25" customHeight="1" x14ac:dyDescent="0.25">
      <c r="A221" s="44">
        <v>5236</v>
      </c>
      <c r="B221" s="71" t="s">
        <v>229</v>
      </c>
      <c r="C221" s="201">
        <f t="shared" si="23"/>
        <v>0</v>
      </c>
      <c r="D221" s="74"/>
      <c r="E221" s="74"/>
      <c r="F221" s="74"/>
      <c r="G221" s="157"/>
      <c r="H221" s="72">
        <f t="shared" si="24"/>
        <v>0</v>
      </c>
      <c r="I221" s="74"/>
      <c r="J221" s="74"/>
      <c r="K221" s="74"/>
      <c r="L221" s="158"/>
    </row>
    <row r="222" spans="1:12" ht="14.25" customHeight="1" x14ac:dyDescent="0.25">
      <c r="A222" s="44">
        <v>5237</v>
      </c>
      <c r="B222" s="71" t="s">
        <v>230</v>
      </c>
      <c r="C222" s="201">
        <f t="shared" si="23"/>
        <v>0</v>
      </c>
      <c r="D222" s="74"/>
      <c r="E222" s="74"/>
      <c r="F222" s="74"/>
      <c r="G222" s="157"/>
      <c r="H222" s="72">
        <f t="shared" si="24"/>
        <v>0</v>
      </c>
      <c r="I222" s="74"/>
      <c r="J222" s="74"/>
      <c r="K222" s="74"/>
      <c r="L222" s="158"/>
    </row>
    <row r="223" spans="1:12" ht="24" x14ac:dyDescent="0.25">
      <c r="A223" s="44">
        <v>5238</v>
      </c>
      <c r="B223" s="71" t="s">
        <v>231</v>
      </c>
      <c r="C223" s="201">
        <f t="shared" si="23"/>
        <v>0</v>
      </c>
      <c r="D223" s="74"/>
      <c r="E223" s="74"/>
      <c r="F223" s="74"/>
      <c r="G223" s="157"/>
      <c r="H223" s="72">
        <f t="shared" si="24"/>
        <v>23100</v>
      </c>
      <c r="I223" s="74">
        <f>23100</f>
        <v>23100</v>
      </c>
      <c r="J223" s="74"/>
      <c r="K223" s="74"/>
      <c r="L223" s="158"/>
    </row>
    <row r="224" spans="1:12" ht="24" x14ac:dyDescent="0.25">
      <c r="A224" s="44">
        <v>5239</v>
      </c>
      <c r="B224" s="71" t="s">
        <v>232</v>
      </c>
      <c r="C224" s="201">
        <f t="shared" si="23"/>
        <v>1100</v>
      </c>
      <c r="D224" s="74">
        <v>1100</v>
      </c>
      <c r="E224" s="74"/>
      <c r="F224" s="74"/>
      <c r="G224" s="157"/>
      <c r="H224" s="72">
        <f t="shared" si="24"/>
        <v>1100</v>
      </c>
      <c r="I224" s="74">
        <v>1100</v>
      </c>
      <c r="J224" s="74"/>
      <c r="K224" s="74"/>
      <c r="L224" s="158"/>
    </row>
    <row r="225" spans="1:12" ht="24" x14ac:dyDescent="0.25">
      <c r="A225" s="159">
        <v>5240</v>
      </c>
      <c r="B225" s="71" t="s">
        <v>233</v>
      </c>
      <c r="C225" s="201">
        <f t="shared" si="23"/>
        <v>0</v>
      </c>
      <c r="D225" s="74"/>
      <c r="E225" s="74"/>
      <c r="F225" s="74"/>
      <c r="G225" s="157"/>
      <c r="H225" s="72">
        <f t="shared" si="24"/>
        <v>0</v>
      </c>
      <c r="I225" s="74"/>
      <c r="J225" s="74"/>
      <c r="K225" s="74"/>
      <c r="L225" s="158"/>
    </row>
    <row r="226" spans="1:12" x14ac:dyDescent="0.25">
      <c r="A226" s="159">
        <v>5250</v>
      </c>
      <c r="B226" s="71" t="s">
        <v>234</v>
      </c>
      <c r="C226" s="201">
        <f t="shared" si="23"/>
        <v>0</v>
      </c>
      <c r="D226" s="74"/>
      <c r="E226" s="74"/>
      <c r="F226" s="74"/>
      <c r="G226" s="157"/>
      <c r="H226" s="72">
        <f t="shared" si="24"/>
        <v>0</v>
      </c>
      <c r="I226" s="74"/>
      <c r="J226" s="74"/>
      <c r="K226" s="74"/>
      <c r="L226" s="158"/>
    </row>
    <row r="227" spans="1:12" x14ac:dyDescent="0.25">
      <c r="A227" s="159">
        <v>5260</v>
      </c>
      <c r="B227" s="71" t="s">
        <v>235</v>
      </c>
      <c r="C227" s="201">
        <f t="shared" si="23"/>
        <v>0</v>
      </c>
      <c r="D227" s="160">
        <f>SUM(D228)</f>
        <v>0</v>
      </c>
      <c r="E227" s="160">
        <f>SUM(E228)</f>
        <v>0</v>
      </c>
      <c r="F227" s="160">
        <f>SUM(F228)</f>
        <v>0</v>
      </c>
      <c r="G227" s="161">
        <f>SUM(G228)</f>
        <v>0</v>
      </c>
      <c r="H227" s="72">
        <f t="shared" si="24"/>
        <v>0</v>
      </c>
      <c r="I227" s="160">
        <f>SUM(I228)</f>
        <v>0</v>
      </c>
      <c r="J227" s="160">
        <f>SUM(J228)</f>
        <v>0</v>
      </c>
      <c r="K227" s="160">
        <f>SUM(K228)</f>
        <v>0</v>
      </c>
      <c r="L227" s="162">
        <f>SUM(L228)</f>
        <v>0</v>
      </c>
    </row>
    <row r="228" spans="1:12" ht="24" x14ac:dyDescent="0.25">
      <c r="A228" s="44">
        <v>5269</v>
      </c>
      <c r="B228" s="71" t="s">
        <v>236</v>
      </c>
      <c r="C228" s="201">
        <f t="shared" si="23"/>
        <v>0</v>
      </c>
      <c r="D228" s="74"/>
      <c r="E228" s="74"/>
      <c r="F228" s="74"/>
      <c r="G228" s="157"/>
      <c r="H228" s="72">
        <f t="shared" si="24"/>
        <v>0</v>
      </c>
      <c r="I228" s="74"/>
      <c r="J228" s="74"/>
      <c r="K228" s="74"/>
      <c r="L228" s="158"/>
    </row>
    <row r="229" spans="1:12" ht="24" x14ac:dyDescent="0.25">
      <c r="A229" s="150">
        <v>5270</v>
      </c>
      <c r="B229" s="112" t="s">
        <v>237</v>
      </c>
      <c r="C229" s="202">
        <f t="shared" si="23"/>
        <v>0</v>
      </c>
      <c r="D229" s="163"/>
      <c r="E229" s="163"/>
      <c r="F229" s="163"/>
      <c r="G229" s="164"/>
      <c r="H229" s="117">
        <f t="shared" si="24"/>
        <v>0</v>
      </c>
      <c r="I229" s="163"/>
      <c r="J229" s="163"/>
      <c r="K229" s="163"/>
      <c r="L229" s="165"/>
    </row>
    <row r="230" spans="1:12" x14ac:dyDescent="0.25">
      <c r="A230" s="142">
        <v>6000</v>
      </c>
      <c r="B230" s="142" t="s">
        <v>238</v>
      </c>
      <c r="C230" s="203">
        <f t="shared" si="23"/>
        <v>0</v>
      </c>
      <c r="D230" s="144">
        <f>D231+D251+D259</f>
        <v>0</v>
      </c>
      <c r="E230" s="144">
        <f>E231+E251+E259</f>
        <v>0</v>
      </c>
      <c r="F230" s="144">
        <f>F231+F251+F259</f>
        <v>0</v>
      </c>
      <c r="G230" s="145">
        <f>G231+G251+G259</f>
        <v>0</v>
      </c>
      <c r="H230" s="143">
        <f t="shared" si="24"/>
        <v>0</v>
      </c>
      <c r="I230" s="144">
        <f>I231+I251+I259</f>
        <v>0</v>
      </c>
      <c r="J230" s="144">
        <f>J231+J251+J259</f>
        <v>0</v>
      </c>
      <c r="K230" s="144">
        <f>K231+K251+K259</f>
        <v>0</v>
      </c>
      <c r="L230" s="146">
        <f>L231+L251+L259</f>
        <v>0</v>
      </c>
    </row>
    <row r="231" spans="1:12" ht="14.25" customHeight="1" x14ac:dyDescent="0.25">
      <c r="A231" s="192">
        <v>6200</v>
      </c>
      <c r="B231" s="183" t="s">
        <v>239</v>
      </c>
      <c r="C231" s="204">
        <f>SUM(D231:G231)</f>
        <v>0</v>
      </c>
      <c r="D231" s="194">
        <f>SUM(D232,D233,D235,D238,D244,D245,D246)</f>
        <v>0</v>
      </c>
      <c r="E231" s="194">
        <f>SUM(E232,E233,E235,E238,E244,E245,E246)</f>
        <v>0</v>
      </c>
      <c r="F231" s="194">
        <f>SUM(F232,F233,F235,F238,F244,F245,F246)</f>
        <v>0</v>
      </c>
      <c r="G231" s="194">
        <f>SUM(G232,G233,G235,G238,G244,G245,G246)</f>
        <v>0</v>
      </c>
      <c r="H231" s="193">
        <f t="shared" si="24"/>
        <v>0</v>
      </c>
      <c r="I231" s="194">
        <f>SUM(I232,I233,I235,I238,I244,I245,I246)</f>
        <v>0</v>
      </c>
      <c r="J231" s="194">
        <f>SUM(J232,J233,J235,J238,J244,J245,J246)</f>
        <v>0</v>
      </c>
      <c r="K231" s="194">
        <f>SUM(K232,K233,K235,K238,K244,K245,K246)</f>
        <v>0</v>
      </c>
      <c r="L231" s="149">
        <f>SUM(L232,L233,L235,L238,L244,L245,L246)</f>
        <v>0</v>
      </c>
    </row>
    <row r="232" spans="1:12" ht="24" x14ac:dyDescent="0.25">
      <c r="A232" s="168">
        <v>6220</v>
      </c>
      <c r="B232" s="65" t="s">
        <v>240</v>
      </c>
      <c r="C232" s="205">
        <f t="shared" si="23"/>
        <v>0</v>
      </c>
      <c r="D232" s="68"/>
      <c r="E232" s="68"/>
      <c r="F232" s="68"/>
      <c r="G232" s="206"/>
      <c r="H232" s="207">
        <f t="shared" si="24"/>
        <v>0</v>
      </c>
      <c r="I232" s="68"/>
      <c r="J232" s="68"/>
      <c r="K232" s="68"/>
      <c r="L232" s="155"/>
    </row>
    <row r="233" spans="1:12" x14ac:dyDescent="0.25">
      <c r="A233" s="159">
        <v>6230</v>
      </c>
      <c r="B233" s="71" t="s">
        <v>241</v>
      </c>
      <c r="C233" s="201">
        <f t="shared" si="23"/>
        <v>0</v>
      </c>
      <c r="D233" s="160">
        <f>SUM(D234)</f>
        <v>0</v>
      </c>
      <c r="E233" s="160">
        <f t="shared" ref="E233:L233" si="25">SUM(E234)</f>
        <v>0</v>
      </c>
      <c r="F233" s="160">
        <f t="shared" si="25"/>
        <v>0</v>
      </c>
      <c r="G233" s="161">
        <f t="shared" si="25"/>
        <v>0</v>
      </c>
      <c r="H233" s="208">
        <f t="shared" si="24"/>
        <v>0</v>
      </c>
      <c r="I233" s="160">
        <f t="shared" si="25"/>
        <v>0</v>
      </c>
      <c r="J233" s="160">
        <f t="shared" si="25"/>
        <v>0</v>
      </c>
      <c r="K233" s="160">
        <f t="shared" si="25"/>
        <v>0</v>
      </c>
      <c r="L233" s="162">
        <f t="shared" si="25"/>
        <v>0</v>
      </c>
    </row>
    <row r="234" spans="1:12" ht="24" x14ac:dyDescent="0.25">
      <c r="A234" s="44">
        <v>6239</v>
      </c>
      <c r="B234" s="65" t="s">
        <v>242</v>
      </c>
      <c r="C234" s="201">
        <f t="shared" si="23"/>
        <v>0</v>
      </c>
      <c r="D234" s="68"/>
      <c r="E234" s="68"/>
      <c r="F234" s="68"/>
      <c r="G234" s="154"/>
      <c r="H234" s="208">
        <f t="shared" si="24"/>
        <v>0</v>
      </c>
      <c r="I234" s="68"/>
      <c r="J234" s="68"/>
      <c r="K234" s="68"/>
      <c r="L234" s="155"/>
    </row>
    <row r="235" spans="1:12" ht="24" x14ac:dyDescent="0.25">
      <c r="A235" s="159">
        <v>6240</v>
      </c>
      <c r="B235" s="71" t="s">
        <v>243</v>
      </c>
      <c r="C235" s="201">
        <f>SUM(D235:G235)</f>
        <v>0</v>
      </c>
      <c r="D235" s="160">
        <f>SUM(D236:D237)</f>
        <v>0</v>
      </c>
      <c r="E235" s="160">
        <f>SUM(E236:E237)</f>
        <v>0</v>
      </c>
      <c r="F235" s="160">
        <f>SUM(F236:F237)</f>
        <v>0</v>
      </c>
      <c r="G235" s="161">
        <f>SUM(G236:G237)</f>
        <v>0</v>
      </c>
      <c r="H235" s="208">
        <f t="shared" si="24"/>
        <v>0</v>
      </c>
      <c r="I235" s="160">
        <f>SUM(I236:I237)</f>
        <v>0</v>
      </c>
      <c r="J235" s="160">
        <f>SUM(J236:J237)</f>
        <v>0</v>
      </c>
      <c r="K235" s="160">
        <f>SUM(K236:K237)</f>
        <v>0</v>
      </c>
      <c r="L235" s="162">
        <f>SUM(L236:L237)</f>
        <v>0</v>
      </c>
    </row>
    <row r="236" spans="1:12" x14ac:dyDescent="0.25">
      <c r="A236" s="44">
        <v>6241</v>
      </c>
      <c r="B236" s="71" t="s">
        <v>244</v>
      </c>
      <c r="C236" s="201">
        <f>SUM(D236:G236)</f>
        <v>0</v>
      </c>
      <c r="D236" s="74"/>
      <c r="E236" s="74"/>
      <c r="F236" s="74"/>
      <c r="G236" s="157"/>
      <c r="H236" s="208">
        <f>SUM(I236:L236)</f>
        <v>0</v>
      </c>
      <c r="I236" s="74"/>
      <c r="J236" s="74"/>
      <c r="K236" s="74"/>
      <c r="L236" s="158"/>
    </row>
    <row r="237" spans="1:12" x14ac:dyDescent="0.25">
      <c r="A237" s="44">
        <v>6242</v>
      </c>
      <c r="B237" s="71" t="s">
        <v>245</v>
      </c>
      <c r="C237" s="201">
        <f>SUM(D237:G237)</f>
        <v>0</v>
      </c>
      <c r="D237" s="74"/>
      <c r="E237" s="74"/>
      <c r="F237" s="74"/>
      <c r="G237" s="157"/>
      <c r="H237" s="208">
        <f t="shared" si="24"/>
        <v>0</v>
      </c>
      <c r="I237" s="74"/>
      <c r="J237" s="74"/>
      <c r="K237" s="74"/>
      <c r="L237" s="158"/>
    </row>
    <row r="238" spans="1:12" ht="25.5" customHeight="1" x14ac:dyDescent="0.25">
      <c r="A238" s="159">
        <v>6250</v>
      </c>
      <c r="B238" s="71" t="s">
        <v>246</v>
      </c>
      <c r="C238" s="201">
        <f>SUM(D238:G238)</f>
        <v>0</v>
      </c>
      <c r="D238" s="160">
        <f>SUM(D239:D243)</f>
        <v>0</v>
      </c>
      <c r="E238" s="160">
        <f>SUM(E239:E243)</f>
        <v>0</v>
      </c>
      <c r="F238" s="160">
        <f>SUM(F239:F243)</f>
        <v>0</v>
      </c>
      <c r="G238" s="161">
        <f>SUM(G239:G243)</f>
        <v>0</v>
      </c>
      <c r="H238" s="208">
        <f t="shared" si="24"/>
        <v>0</v>
      </c>
      <c r="I238" s="160">
        <f>SUM(I239:I243)</f>
        <v>0</v>
      </c>
      <c r="J238" s="160">
        <f>SUM(J239:J243)</f>
        <v>0</v>
      </c>
      <c r="K238" s="160">
        <f>SUM(K239:K243)</f>
        <v>0</v>
      </c>
      <c r="L238" s="162">
        <f>SUM(L239:L243)</f>
        <v>0</v>
      </c>
    </row>
    <row r="239" spans="1:12" ht="14.25" customHeight="1" x14ac:dyDescent="0.25">
      <c r="A239" s="44">
        <v>6252</v>
      </c>
      <c r="B239" s="71" t="s">
        <v>247</v>
      </c>
      <c r="C239" s="201">
        <f>SUM(D239:G239)</f>
        <v>0</v>
      </c>
      <c r="D239" s="74"/>
      <c r="E239" s="74"/>
      <c r="F239" s="74"/>
      <c r="G239" s="157"/>
      <c r="H239" s="208">
        <f t="shared" si="24"/>
        <v>0</v>
      </c>
      <c r="I239" s="74"/>
      <c r="J239" s="74"/>
      <c r="K239" s="74"/>
      <c r="L239" s="158"/>
    </row>
    <row r="240" spans="1:12" ht="14.25" customHeight="1" x14ac:dyDescent="0.25">
      <c r="A240" s="44">
        <v>6253</v>
      </c>
      <c r="B240" s="71" t="s">
        <v>248</v>
      </c>
      <c r="C240" s="201">
        <f t="shared" si="23"/>
        <v>0</v>
      </c>
      <c r="D240" s="74"/>
      <c r="E240" s="74"/>
      <c r="F240" s="74"/>
      <c r="G240" s="157"/>
      <c r="H240" s="208">
        <f t="shared" si="24"/>
        <v>0</v>
      </c>
      <c r="I240" s="74"/>
      <c r="J240" s="74"/>
      <c r="K240" s="74"/>
      <c r="L240" s="158"/>
    </row>
    <row r="241" spans="1:12" ht="24" x14ac:dyDescent="0.25">
      <c r="A241" s="44">
        <v>6254</v>
      </c>
      <c r="B241" s="71" t="s">
        <v>249</v>
      </c>
      <c r="C241" s="201">
        <f t="shared" si="23"/>
        <v>0</v>
      </c>
      <c r="D241" s="74"/>
      <c r="E241" s="74"/>
      <c r="F241" s="74"/>
      <c r="G241" s="157"/>
      <c r="H241" s="208">
        <f t="shared" si="24"/>
        <v>0</v>
      </c>
      <c r="I241" s="74"/>
      <c r="J241" s="74"/>
      <c r="K241" s="74"/>
      <c r="L241" s="158"/>
    </row>
    <row r="242" spans="1:12" ht="24" x14ac:dyDescent="0.25">
      <c r="A242" s="44">
        <v>6255</v>
      </c>
      <c r="B242" s="71" t="s">
        <v>250</v>
      </c>
      <c r="C242" s="201">
        <f t="shared" si="23"/>
        <v>0</v>
      </c>
      <c r="D242" s="74"/>
      <c r="E242" s="74"/>
      <c r="F242" s="74"/>
      <c r="G242" s="157"/>
      <c r="H242" s="208">
        <f t="shared" si="24"/>
        <v>0</v>
      </c>
      <c r="I242" s="74"/>
      <c r="J242" s="74"/>
      <c r="K242" s="74"/>
      <c r="L242" s="158"/>
    </row>
    <row r="243" spans="1:12" x14ac:dyDescent="0.25">
      <c r="A243" s="44">
        <v>6259</v>
      </c>
      <c r="B243" s="71" t="s">
        <v>251</v>
      </c>
      <c r="C243" s="201">
        <f t="shared" si="23"/>
        <v>0</v>
      </c>
      <c r="D243" s="74"/>
      <c r="E243" s="74"/>
      <c r="F243" s="74"/>
      <c r="G243" s="157"/>
      <c r="H243" s="208">
        <f t="shared" si="24"/>
        <v>0</v>
      </c>
      <c r="I243" s="74"/>
      <c r="J243" s="74"/>
      <c r="K243" s="74"/>
      <c r="L243" s="158"/>
    </row>
    <row r="244" spans="1:12" ht="24" x14ac:dyDescent="0.25">
      <c r="A244" s="159">
        <v>6260</v>
      </c>
      <c r="B244" s="71" t="s">
        <v>252</v>
      </c>
      <c r="C244" s="201">
        <f t="shared" si="23"/>
        <v>0</v>
      </c>
      <c r="D244" s="74"/>
      <c r="E244" s="74"/>
      <c r="F244" s="74"/>
      <c r="G244" s="157"/>
      <c r="H244" s="208">
        <f t="shared" si="24"/>
        <v>0</v>
      </c>
      <c r="I244" s="74"/>
      <c r="J244" s="74"/>
      <c r="K244" s="74"/>
      <c r="L244" s="158"/>
    </row>
    <row r="245" spans="1:12" x14ac:dyDescent="0.25">
      <c r="A245" s="159">
        <v>6270</v>
      </c>
      <c r="B245" s="71" t="s">
        <v>253</v>
      </c>
      <c r="C245" s="201">
        <f t="shared" si="23"/>
        <v>0</v>
      </c>
      <c r="D245" s="74"/>
      <c r="E245" s="74"/>
      <c r="F245" s="74"/>
      <c r="G245" s="157"/>
      <c r="H245" s="208">
        <f t="shared" si="24"/>
        <v>0</v>
      </c>
      <c r="I245" s="74"/>
      <c r="J245" s="74"/>
      <c r="K245" s="74"/>
      <c r="L245" s="158"/>
    </row>
    <row r="246" spans="1:12" ht="24" x14ac:dyDescent="0.25">
      <c r="A246" s="168">
        <v>6290</v>
      </c>
      <c r="B246" s="65" t="s">
        <v>254</v>
      </c>
      <c r="C246" s="209">
        <f t="shared" si="23"/>
        <v>0</v>
      </c>
      <c r="D246" s="169">
        <f>SUM(D247:D250)</f>
        <v>0</v>
      </c>
      <c r="E246" s="169">
        <f t="shared" ref="E246:G246" si="26">SUM(E247:E250)</f>
        <v>0</v>
      </c>
      <c r="F246" s="169">
        <f t="shared" si="26"/>
        <v>0</v>
      </c>
      <c r="G246" s="210">
        <f t="shared" si="26"/>
        <v>0</v>
      </c>
      <c r="H246" s="209">
        <f t="shared" si="24"/>
        <v>0</v>
      </c>
      <c r="I246" s="169">
        <f>SUM(I247:I250)</f>
        <v>0</v>
      </c>
      <c r="J246" s="169">
        <f t="shared" ref="J246:L246" si="27">SUM(J247:J250)</f>
        <v>0</v>
      </c>
      <c r="K246" s="169">
        <f t="shared" si="27"/>
        <v>0</v>
      </c>
      <c r="L246" s="186">
        <f t="shared" si="27"/>
        <v>0</v>
      </c>
    </row>
    <row r="247" spans="1:12" x14ac:dyDescent="0.25">
      <c r="A247" s="44">
        <v>6291</v>
      </c>
      <c r="B247" s="71" t="s">
        <v>255</v>
      </c>
      <c r="C247" s="201">
        <f t="shared" si="23"/>
        <v>0</v>
      </c>
      <c r="D247" s="74"/>
      <c r="E247" s="74"/>
      <c r="F247" s="74"/>
      <c r="G247" s="211"/>
      <c r="H247" s="201">
        <f t="shared" si="24"/>
        <v>0</v>
      </c>
      <c r="I247" s="74"/>
      <c r="J247" s="74"/>
      <c r="K247" s="74"/>
      <c r="L247" s="158"/>
    </row>
    <row r="248" spans="1:12" x14ac:dyDescent="0.25">
      <c r="A248" s="44">
        <v>6292</v>
      </c>
      <c r="B248" s="71" t="s">
        <v>256</v>
      </c>
      <c r="C248" s="201">
        <f t="shared" si="23"/>
        <v>0</v>
      </c>
      <c r="D248" s="74"/>
      <c r="E248" s="74"/>
      <c r="F248" s="74"/>
      <c r="G248" s="211"/>
      <c r="H248" s="201">
        <f t="shared" si="24"/>
        <v>0</v>
      </c>
      <c r="I248" s="74"/>
      <c r="J248" s="74"/>
      <c r="K248" s="74"/>
      <c r="L248" s="158"/>
    </row>
    <row r="249" spans="1:12" ht="72" x14ac:dyDescent="0.25">
      <c r="A249" s="44">
        <v>6296</v>
      </c>
      <c r="B249" s="71" t="s">
        <v>257</v>
      </c>
      <c r="C249" s="201">
        <f t="shared" si="23"/>
        <v>0</v>
      </c>
      <c r="D249" s="74"/>
      <c r="E249" s="74"/>
      <c r="F249" s="74"/>
      <c r="G249" s="211"/>
      <c r="H249" s="201">
        <f t="shared" si="24"/>
        <v>0</v>
      </c>
      <c r="I249" s="74"/>
      <c r="J249" s="74"/>
      <c r="K249" s="74"/>
      <c r="L249" s="158"/>
    </row>
    <row r="250" spans="1:12" ht="39.75" customHeight="1" x14ac:dyDescent="0.25">
      <c r="A250" s="44">
        <v>6299</v>
      </c>
      <c r="B250" s="71" t="s">
        <v>258</v>
      </c>
      <c r="C250" s="201">
        <f t="shared" si="23"/>
        <v>0</v>
      </c>
      <c r="D250" s="74"/>
      <c r="E250" s="74"/>
      <c r="F250" s="74"/>
      <c r="G250" s="211"/>
      <c r="H250" s="201">
        <f t="shared" si="24"/>
        <v>0</v>
      </c>
      <c r="I250" s="74"/>
      <c r="J250" s="74"/>
      <c r="K250" s="74"/>
      <c r="L250" s="158"/>
    </row>
    <row r="251" spans="1:12" x14ac:dyDescent="0.25">
      <c r="A251" s="56">
        <v>6300</v>
      </c>
      <c r="B251" s="147" t="s">
        <v>259</v>
      </c>
      <c r="C251" s="184">
        <f t="shared" si="23"/>
        <v>0</v>
      </c>
      <c r="D251" s="63">
        <f>SUM(D252,D257,D258)</f>
        <v>0</v>
      </c>
      <c r="E251" s="63">
        <f t="shared" ref="E251:G251" si="28">SUM(E252,E257,E258)</f>
        <v>0</v>
      </c>
      <c r="F251" s="63">
        <f t="shared" si="28"/>
        <v>0</v>
      </c>
      <c r="G251" s="63">
        <f t="shared" si="28"/>
        <v>0</v>
      </c>
      <c r="H251" s="57">
        <f t="shared" si="24"/>
        <v>0</v>
      </c>
      <c r="I251" s="63">
        <f>SUM(I252,I257,I258)</f>
        <v>0</v>
      </c>
      <c r="J251" s="63">
        <f t="shared" ref="J251:L251" si="29">SUM(J252,J257,J258)</f>
        <v>0</v>
      </c>
      <c r="K251" s="63">
        <f t="shared" si="29"/>
        <v>0</v>
      </c>
      <c r="L251" s="172">
        <f t="shared" si="29"/>
        <v>0</v>
      </c>
    </row>
    <row r="252" spans="1:12" ht="24" x14ac:dyDescent="0.25">
      <c r="A252" s="168">
        <v>6320</v>
      </c>
      <c r="B252" s="65" t="s">
        <v>260</v>
      </c>
      <c r="C252" s="209">
        <f t="shared" si="23"/>
        <v>0</v>
      </c>
      <c r="D252" s="169">
        <f>SUM(D253:D256)</f>
        <v>0</v>
      </c>
      <c r="E252" s="169">
        <f>SUM(E253:E256)</f>
        <v>0</v>
      </c>
      <c r="F252" s="169">
        <f t="shared" ref="F252:G252" si="30">SUM(F253:F256)</f>
        <v>0</v>
      </c>
      <c r="G252" s="212">
        <f t="shared" si="30"/>
        <v>0</v>
      </c>
      <c r="H252" s="209">
        <f t="shared" si="24"/>
        <v>0</v>
      </c>
      <c r="I252" s="169">
        <f>SUM(I253:I256)</f>
        <v>0</v>
      </c>
      <c r="J252" s="169">
        <f t="shared" ref="J252:L252" si="31">SUM(J253:J256)</f>
        <v>0</v>
      </c>
      <c r="K252" s="169">
        <f t="shared" si="31"/>
        <v>0</v>
      </c>
      <c r="L252" s="213">
        <f t="shared" si="31"/>
        <v>0</v>
      </c>
    </row>
    <row r="253" spans="1:12" x14ac:dyDescent="0.25">
      <c r="A253" s="44">
        <v>6322</v>
      </c>
      <c r="B253" s="71" t="s">
        <v>261</v>
      </c>
      <c r="C253" s="201">
        <f t="shared" si="23"/>
        <v>0</v>
      </c>
      <c r="D253" s="74"/>
      <c r="E253" s="74"/>
      <c r="F253" s="74"/>
      <c r="G253" s="211"/>
      <c r="H253" s="201">
        <f t="shared" si="24"/>
        <v>0</v>
      </c>
      <c r="I253" s="74"/>
      <c r="J253" s="74"/>
      <c r="K253" s="74"/>
      <c r="L253" s="158"/>
    </row>
    <row r="254" spans="1:12" ht="24" x14ac:dyDescent="0.25">
      <c r="A254" s="44">
        <v>6323</v>
      </c>
      <c r="B254" s="71" t="s">
        <v>262</v>
      </c>
      <c r="C254" s="201">
        <f t="shared" si="23"/>
        <v>0</v>
      </c>
      <c r="D254" s="74"/>
      <c r="E254" s="74"/>
      <c r="F254" s="74"/>
      <c r="G254" s="211"/>
      <c r="H254" s="201">
        <f t="shared" si="24"/>
        <v>0</v>
      </c>
      <c r="I254" s="74"/>
      <c r="J254" s="74"/>
      <c r="K254" s="74"/>
      <c r="L254" s="158"/>
    </row>
    <row r="255" spans="1:12" ht="24" x14ac:dyDescent="0.25">
      <c r="A255" s="44">
        <v>6324</v>
      </c>
      <c r="B255" s="71" t="s">
        <v>263</v>
      </c>
      <c r="C255" s="201">
        <f t="shared" si="23"/>
        <v>0</v>
      </c>
      <c r="D255" s="74"/>
      <c r="E255" s="74"/>
      <c r="F255" s="74"/>
      <c r="G255" s="211"/>
      <c r="H255" s="201">
        <f t="shared" si="24"/>
        <v>0</v>
      </c>
      <c r="I255" s="74"/>
      <c r="J255" s="74"/>
      <c r="K255" s="74"/>
      <c r="L255" s="158"/>
    </row>
    <row r="256" spans="1:12" x14ac:dyDescent="0.25">
      <c r="A256" s="38">
        <v>6329</v>
      </c>
      <c r="B256" s="65" t="s">
        <v>264</v>
      </c>
      <c r="C256" s="205">
        <f t="shared" si="23"/>
        <v>0</v>
      </c>
      <c r="D256" s="68"/>
      <c r="E256" s="68"/>
      <c r="F256" s="68"/>
      <c r="G256" s="214"/>
      <c r="H256" s="205">
        <f t="shared" si="24"/>
        <v>0</v>
      </c>
      <c r="I256" s="68"/>
      <c r="J256" s="68"/>
      <c r="K256" s="68"/>
      <c r="L256" s="155"/>
    </row>
    <row r="257" spans="1:13" ht="24" x14ac:dyDescent="0.25">
      <c r="A257" s="215">
        <v>6330</v>
      </c>
      <c r="B257" s="216" t="s">
        <v>265</v>
      </c>
      <c r="C257" s="209">
        <f>SUM(D257:G257)</f>
        <v>0</v>
      </c>
      <c r="D257" s="189"/>
      <c r="E257" s="189"/>
      <c r="F257" s="189"/>
      <c r="G257" s="211"/>
      <c r="H257" s="209">
        <f>SUM(I257:L257)</f>
        <v>0</v>
      </c>
      <c r="I257" s="189"/>
      <c r="J257" s="189"/>
      <c r="K257" s="189"/>
      <c r="L257" s="191"/>
    </row>
    <row r="258" spans="1:13" x14ac:dyDescent="0.25">
      <c r="A258" s="159">
        <v>6360</v>
      </c>
      <c r="B258" s="71" t="s">
        <v>266</v>
      </c>
      <c r="C258" s="201">
        <f t="shared" si="23"/>
        <v>0</v>
      </c>
      <c r="D258" s="74"/>
      <c r="E258" s="74"/>
      <c r="F258" s="74"/>
      <c r="G258" s="157"/>
      <c r="H258" s="208">
        <f t="shared" si="24"/>
        <v>0</v>
      </c>
      <c r="I258" s="74"/>
      <c r="J258" s="74"/>
      <c r="K258" s="74"/>
      <c r="L258" s="158"/>
    </row>
    <row r="259" spans="1:13" ht="36" x14ac:dyDescent="0.25">
      <c r="A259" s="56">
        <v>6400</v>
      </c>
      <c r="B259" s="147" t="s">
        <v>267</v>
      </c>
      <c r="C259" s="184">
        <f>SUM(D259:G259)</f>
        <v>0</v>
      </c>
      <c r="D259" s="63">
        <f>SUM(D260,D264)</f>
        <v>0</v>
      </c>
      <c r="E259" s="63">
        <f t="shared" ref="E259:G259" si="32">SUM(E260,E264)</f>
        <v>0</v>
      </c>
      <c r="F259" s="63">
        <f t="shared" si="32"/>
        <v>0</v>
      </c>
      <c r="G259" s="63">
        <f t="shared" si="32"/>
        <v>0</v>
      </c>
      <c r="H259" s="57">
        <f>SUM(I259:L259)</f>
        <v>0</v>
      </c>
      <c r="I259" s="63">
        <f>SUM(I260,I264)</f>
        <v>0</v>
      </c>
      <c r="J259" s="63">
        <f t="shared" ref="J259:L259" si="33">SUM(J260,J264)</f>
        <v>0</v>
      </c>
      <c r="K259" s="63">
        <f t="shared" si="33"/>
        <v>0</v>
      </c>
      <c r="L259" s="172">
        <f t="shared" si="33"/>
        <v>0</v>
      </c>
    </row>
    <row r="260" spans="1:13" ht="24" x14ac:dyDescent="0.25">
      <c r="A260" s="168">
        <v>6410</v>
      </c>
      <c r="B260" s="65" t="s">
        <v>268</v>
      </c>
      <c r="C260" s="205">
        <f t="shared" si="23"/>
        <v>0</v>
      </c>
      <c r="D260" s="169">
        <f>SUM(D261:D263)</f>
        <v>0</v>
      </c>
      <c r="E260" s="169">
        <f t="shared" ref="E260:G260" si="34">SUM(E261:E263)</f>
        <v>0</v>
      </c>
      <c r="F260" s="169">
        <f t="shared" si="34"/>
        <v>0</v>
      </c>
      <c r="G260" s="217">
        <f t="shared" si="34"/>
        <v>0</v>
      </c>
      <c r="H260" s="205">
        <f t="shared" si="24"/>
        <v>0</v>
      </c>
      <c r="I260" s="169">
        <f>SUM(I261:I263)</f>
        <v>0</v>
      </c>
      <c r="J260" s="169">
        <f t="shared" ref="J260:L260" si="35">SUM(J261:J263)</f>
        <v>0</v>
      </c>
      <c r="K260" s="169">
        <f t="shared" si="35"/>
        <v>0</v>
      </c>
      <c r="L260" s="180">
        <f t="shared" si="35"/>
        <v>0</v>
      </c>
    </row>
    <row r="261" spans="1:13" x14ac:dyDescent="0.25">
      <c r="A261" s="44">
        <v>6411</v>
      </c>
      <c r="B261" s="174" t="s">
        <v>269</v>
      </c>
      <c r="C261" s="201">
        <f t="shared" si="23"/>
        <v>0</v>
      </c>
      <c r="D261" s="74"/>
      <c r="E261" s="74"/>
      <c r="F261" s="74"/>
      <c r="G261" s="157"/>
      <c r="H261" s="208">
        <f t="shared" si="24"/>
        <v>0</v>
      </c>
      <c r="I261" s="74"/>
      <c r="J261" s="74"/>
      <c r="K261" s="74"/>
      <c r="L261" s="158"/>
    </row>
    <row r="262" spans="1:13" ht="36" x14ac:dyDescent="0.25">
      <c r="A262" s="44">
        <v>6412</v>
      </c>
      <c r="B262" s="71" t="s">
        <v>270</v>
      </c>
      <c r="C262" s="201">
        <f t="shared" si="23"/>
        <v>0</v>
      </c>
      <c r="D262" s="74"/>
      <c r="E262" s="74"/>
      <c r="F262" s="74"/>
      <c r="G262" s="157"/>
      <c r="H262" s="208">
        <f t="shared" si="24"/>
        <v>0</v>
      </c>
      <c r="I262" s="74"/>
      <c r="J262" s="74"/>
      <c r="K262" s="74"/>
      <c r="L262" s="158"/>
    </row>
    <row r="263" spans="1:13" ht="36" x14ac:dyDescent="0.25">
      <c r="A263" s="44">
        <v>6419</v>
      </c>
      <c r="B263" s="71" t="s">
        <v>271</v>
      </c>
      <c r="C263" s="201">
        <f t="shared" si="23"/>
        <v>0</v>
      </c>
      <c r="D263" s="74"/>
      <c r="E263" s="74"/>
      <c r="F263" s="74"/>
      <c r="G263" s="157"/>
      <c r="H263" s="208">
        <f t="shared" si="24"/>
        <v>0</v>
      </c>
      <c r="I263" s="74"/>
      <c r="J263" s="74"/>
      <c r="K263" s="74"/>
      <c r="L263" s="158"/>
    </row>
    <row r="264" spans="1:13" ht="36" x14ac:dyDescent="0.25">
      <c r="A264" s="159">
        <v>6420</v>
      </c>
      <c r="B264" s="71" t="s">
        <v>272</v>
      </c>
      <c r="C264" s="201">
        <f t="shared" si="23"/>
        <v>0</v>
      </c>
      <c r="D264" s="160">
        <f>SUM(D265:D268)</f>
        <v>0</v>
      </c>
      <c r="E264" s="160">
        <f>SUM(E265:E268)</f>
        <v>0</v>
      </c>
      <c r="F264" s="160">
        <f>SUM(F265:F268)</f>
        <v>0</v>
      </c>
      <c r="G264" s="218">
        <f>SUM(G265:G268)</f>
        <v>0</v>
      </c>
      <c r="H264" s="201">
        <f>SUM(I264:L264)</f>
        <v>0</v>
      </c>
      <c r="I264" s="160">
        <f>SUM(I265:I268)</f>
        <v>0</v>
      </c>
      <c r="J264" s="160">
        <f>SUM(J265:J268)</f>
        <v>0</v>
      </c>
      <c r="K264" s="160">
        <f>SUM(K265:K268)</f>
        <v>0</v>
      </c>
      <c r="L264" s="176">
        <f>SUM(L265:L268)</f>
        <v>0</v>
      </c>
    </row>
    <row r="265" spans="1:13" x14ac:dyDescent="0.25">
      <c r="A265" s="44">
        <v>6421</v>
      </c>
      <c r="B265" s="71" t="s">
        <v>273</v>
      </c>
      <c r="C265" s="201">
        <f t="shared" ref="C265:C285" si="36">SUM(D265:G265)</f>
        <v>0</v>
      </c>
      <c r="D265" s="74"/>
      <c r="E265" s="74"/>
      <c r="F265" s="74"/>
      <c r="G265" s="157"/>
      <c r="H265" s="208">
        <f t="shared" ref="H265:H285" si="37">SUM(I265:L265)</f>
        <v>0</v>
      </c>
      <c r="I265" s="74"/>
      <c r="J265" s="74"/>
      <c r="K265" s="74"/>
      <c r="L265" s="158"/>
    </row>
    <row r="266" spans="1:13" x14ac:dyDescent="0.25">
      <c r="A266" s="44">
        <v>6422</v>
      </c>
      <c r="B266" s="71" t="s">
        <v>274</v>
      </c>
      <c r="C266" s="201">
        <f t="shared" si="36"/>
        <v>0</v>
      </c>
      <c r="D266" s="74"/>
      <c r="E266" s="74"/>
      <c r="F266" s="74"/>
      <c r="G266" s="157"/>
      <c r="H266" s="208">
        <f t="shared" si="37"/>
        <v>0</v>
      </c>
      <c r="I266" s="74"/>
      <c r="J266" s="74"/>
      <c r="K266" s="74"/>
      <c r="L266" s="158"/>
    </row>
    <row r="267" spans="1:13" ht="13.5" customHeight="1" x14ac:dyDescent="0.25">
      <c r="A267" s="44">
        <v>6423</v>
      </c>
      <c r="B267" s="71" t="s">
        <v>275</v>
      </c>
      <c r="C267" s="201">
        <f>SUM(D267:G267)</f>
        <v>0</v>
      </c>
      <c r="D267" s="74"/>
      <c r="E267" s="74"/>
      <c r="F267" s="74"/>
      <c r="G267" s="157"/>
      <c r="H267" s="208">
        <f>SUM(I267:L267)</f>
        <v>0</v>
      </c>
      <c r="I267" s="74"/>
      <c r="J267" s="74"/>
      <c r="K267" s="74"/>
      <c r="L267" s="158"/>
    </row>
    <row r="268" spans="1:13" ht="36" x14ac:dyDescent="0.25">
      <c r="A268" s="44">
        <v>6424</v>
      </c>
      <c r="B268" s="71" t="s">
        <v>276</v>
      </c>
      <c r="C268" s="201">
        <f>SUM(D268:G268)</f>
        <v>0</v>
      </c>
      <c r="D268" s="74"/>
      <c r="E268" s="74"/>
      <c r="F268" s="74"/>
      <c r="G268" s="157"/>
      <c r="H268" s="208">
        <f>SUM(I268:L268)</f>
        <v>0</v>
      </c>
      <c r="I268" s="74"/>
      <c r="J268" s="74"/>
      <c r="K268" s="74"/>
      <c r="L268" s="158"/>
      <c r="M268" s="225"/>
    </row>
    <row r="269" spans="1:13" ht="36" x14ac:dyDescent="0.25">
      <c r="A269" s="220">
        <v>7000</v>
      </c>
      <c r="B269" s="220" t="s">
        <v>277</v>
      </c>
      <c r="C269" s="221">
        <f t="shared" si="36"/>
        <v>0</v>
      </c>
      <c r="D269" s="222">
        <f>SUM(D270,D281)</f>
        <v>0</v>
      </c>
      <c r="E269" s="222">
        <f>SUM(E270,E281)</f>
        <v>0</v>
      </c>
      <c r="F269" s="222">
        <f>SUM(F270,F281)</f>
        <v>0</v>
      </c>
      <c r="G269" s="222">
        <f>SUM(G270,G281)</f>
        <v>0</v>
      </c>
      <c r="H269" s="223">
        <f t="shared" si="37"/>
        <v>0</v>
      </c>
      <c r="I269" s="222">
        <f>SUM(I270,I281)</f>
        <v>0</v>
      </c>
      <c r="J269" s="222">
        <f>SUM(J270,J281)</f>
        <v>0</v>
      </c>
      <c r="K269" s="222">
        <f>SUM(K270,K281)</f>
        <v>0</v>
      </c>
      <c r="L269" s="224">
        <f>SUM(L270,L281)</f>
        <v>0</v>
      </c>
    </row>
    <row r="270" spans="1:13" ht="24" x14ac:dyDescent="0.25">
      <c r="A270" s="56">
        <v>7200</v>
      </c>
      <c r="B270" s="147" t="s">
        <v>278</v>
      </c>
      <c r="C270" s="184">
        <f t="shared" si="36"/>
        <v>0</v>
      </c>
      <c r="D270" s="63">
        <f>SUM(D271,D272,D275,D276,D280)</f>
        <v>0</v>
      </c>
      <c r="E270" s="63">
        <f>SUM(E271,E272,E275,E276,E280)</f>
        <v>0</v>
      </c>
      <c r="F270" s="63">
        <f>SUM(F271,F272,F275,F276,F280)</f>
        <v>0</v>
      </c>
      <c r="G270" s="63">
        <f>SUM(G271,G272,G275,G276,G280)</f>
        <v>0</v>
      </c>
      <c r="H270" s="57">
        <f t="shared" si="37"/>
        <v>0</v>
      </c>
      <c r="I270" s="63">
        <f>SUM(I271,I272,I275,I276,I280)</f>
        <v>0</v>
      </c>
      <c r="J270" s="63">
        <f>SUM(J271,J272,J275,J276,J280)</f>
        <v>0</v>
      </c>
      <c r="K270" s="63">
        <f>SUM(K271,K272,K275,K276,K280)</f>
        <v>0</v>
      </c>
      <c r="L270" s="149">
        <f>SUM(L271,L272,L275,L276,L280)</f>
        <v>0</v>
      </c>
    </row>
    <row r="271" spans="1:13" ht="24" x14ac:dyDescent="0.25">
      <c r="A271" s="168">
        <v>7210</v>
      </c>
      <c r="B271" s="65" t="s">
        <v>279</v>
      </c>
      <c r="C271" s="205">
        <f t="shared" si="36"/>
        <v>0</v>
      </c>
      <c r="D271" s="68"/>
      <c r="E271" s="68"/>
      <c r="F271" s="68"/>
      <c r="G271" s="154"/>
      <c r="H271" s="66">
        <f t="shared" si="37"/>
        <v>0</v>
      </c>
      <c r="I271" s="68"/>
      <c r="J271" s="68"/>
      <c r="K271" s="68"/>
      <c r="L271" s="155"/>
    </row>
    <row r="272" spans="1:13" s="225" customFormat="1" ht="36" x14ac:dyDescent="0.25">
      <c r="A272" s="159">
        <v>7220</v>
      </c>
      <c r="B272" s="71" t="s">
        <v>280</v>
      </c>
      <c r="C272" s="201">
        <f>SUM(D272:G272)</f>
        <v>0</v>
      </c>
      <c r="D272" s="160">
        <f>SUM(D273:D274)</f>
        <v>0</v>
      </c>
      <c r="E272" s="160">
        <f>SUM(E273:E274)</f>
        <v>0</v>
      </c>
      <c r="F272" s="160">
        <f>SUM(F273:F274)</f>
        <v>0</v>
      </c>
      <c r="G272" s="160">
        <f>SUM(G273:G274)</f>
        <v>0</v>
      </c>
      <c r="H272" s="72">
        <f>SUM(I272:L272)</f>
        <v>0</v>
      </c>
      <c r="I272" s="160">
        <f>SUM(I273:I274)</f>
        <v>0</v>
      </c>
      <c r="J272" s="160">
        <f>SUM(J273:J274)</f>
        <v>0</v>
      </c>
      <c r="K272" s="160">
        <f>SUM(K273:K274)</f>
        <v>0</v>
      </c>
      <c r="L272" s="162">
        <f>SUM(L273:L274)</f>
        <v>0</v>
      </c>
    </row>
    <row r="273" spans="1:12" s="225" customFormat="1" ht="36" x14ac:dyDescent="0.25">
      <c r="A273" s="44">
        <v>7221</v>
      </c>
      <c r="B273" s="71" t="s">
        <v>281</v>
      </c>
      <c r="C273" s="201">
        <f t="shared" si="36"/>
        <v>0</v>
      </c>
      <c r="D273" s="74"/>
      <c r="E273" s="74"/>
      <c r="F273" s="74"/>
      <c r="G273" s="157"/>
      <c r="H273" s="72">
        <f t="shared" si="37"/>
        <v>0</v>
      </c>
      <c r="I273" s="74"/>
      <c r="J273" s="74"/>
      <c r="K273" s="74"/>
      <c r="L273" s="158"/>
    </row>
    <row r="274" spans="1:12" s="225" customFormat="1" ht="36" x14ac:dyDescent="0.25">
      <c r="A274" s="44">
        <v>7222</v>
      </c>
      <c r="B274" s="71" t="s">
        <v>282</v>
      </c>
      <c r="C274" s="201">
        <f t="shared" si="36"/>
        <v>0</v>
      </c>
      <c r="D274" s="74"/>
      <c r="E274" s="74"/>
      <c r="F274" s="74"/>
      <c r="G274" s="157"/>
      <c r="H274" s="72">
        <f t="shared" si="37"/>
        <v>0</v>
      </c>
      <c r="I274" s="74"/>
      <c r="J274" s="74"/>
      <c r="K274" s="74"/>
      <c r="L274" s="158"/>
    </row>
    <row r="275" spans="1:12" ht="24" x14ac:dyDescent="0.25">
      <c r="A275" s="159">
        <v>7230</v>
      </c>
      <c r="B275" s="71" t="s">
        <v>283</v>
      </c>
      <c r="C275" s="201">
        <f t="shared" si="36"/>
        <v>0</v>
      </c>
      <c r="D275" s="74"/>
      <c r="E275" s="74"/>
      <c r="F275" s="74"/>
      <c r="G275" s="157"/>
      <c r="H275" s="72">
        <f t="shared" si="37"/>
        <v>0</v>
      </c>
      <c r="I275" s="74"/>
      <c r="J275" s="74"/>
      <c r="K275" s="74"/>
      <c r="L275" s="158"/>
    </row>
    <row r="276" spans="1:12" ht="24" x14ac:dyDescent="0.25">
      <c r="A276" s="159">
        <v>7240</v>
      </c>
      <c r="B276" s="71" t="s">
        <v>284</v>
      </c>
      <c r="C276" s="201">
        <f t="shared" si="36"/>
        <v>0</v>
      </c>
      <c r="D276" s="160">
        <f>SUM(D277:D279)</f>
        <v>0</v>
      </c>
      <c r="E276" s="160">
        <f t="shared" ref="E276:G276" si="38">SUM(E277:E279)</f>
        <v>0</v>
      </c>
      <c r="F276" s="160">
        <f t="shared" si="38"/>
        <v>0</v>
      </c>
      <c r="G276" s="161">
        <f t="shared" si="38"/>
        <v>0</v>
      </c>
      <c r="H276" s="72">
        <f t="shared" si="37"/>
        <v>0</v>
      </c>
      <c r="I276" s="160">
        <f t="shared" ref="I276:L276" si="39">SUM(I277:I279)</f>
        <v>0</v>
      </c>
      <c r="J276" s="160">
        <f t="shared" si="39"/>
        <v>0</v>
      </c>
      <c r="K276" s="160">
        <f>SUM(K277:K279)</f>
        <v>0</v>
      </c>
      <c r="L276" s="162">
        <f t="shared" si="39"/>
        <v>0</v>
      </c>
    </row>
    <row r="277" spans="1:12" ht="48" x14ac:dyDescent="0.25">
      <c r="A277" s="44">
        <v>7245</v>
      </c>
      <c r="B277" s="71" t="s">
        <v>285</v>
      </c>
      <c r="C277" s="201">
        <f t="shared" si="36"/>
        <v>0</v>
      </c>
      <c r="D277" s="74"/>
      <c r="E277" s="74"/>
      <c r="F277" s="74"/>
      <c r="G277" s="157"/>
      <c r="H277" s="72">
        <f t="shared" si="37"/>
        <v>0</v>
      </c>
      <c r="I277" s="74"/>
      <c r="J277" s="74"/>
      <c r="K277" s="74"/>
      <c r="L277" s="158"/>
    </row>
    <row r="278" spans="1:12" ht="84.75" customHeight="1" x14ac:dyDescent="0.25">
      <c r="A278" s="44">
        <v>7246</v>
      </c>
      <c r="B278" s="71" t="s">
        <v>286</v>
      </c>
      <c r="C278" s="201">
        <f t="shared" si="36"/>
        <v>0</v>
      </c>
      <c r="D278" s="74"/>
      <c r="E278" s="74"/>
      <c r="F278" s="74"/>
      <c r="G278" s="157"/>
      <c r="H278" s="72">
        <f t="shared" si="37"/>
        <v>0</v>
      </c>
      <c r="I278" s="74"/>
      <c r="J278" s="74"/>
      <c r="K278" s="74"/>
      <c r="L278" s="158"/>
    </row>
    <row r="279" spans="1:12" ht="36" x14ac:dyDescent="0.25">
      <c r="A279" s="44">
        <v>7247</v>
      </c>
      <c r="B279" s="71" t="s">
        <v>287</v>
      </c>
      <c r="C279" s="201">
        <f t="shared" si="36"/>
        <v>0</v>
      </c>
      <c r="D279" s="74"/>
      <c r="E279" s="74"/>
      <c r="F279" s="74"/>
      <c r="G279" s="157"/>
      <c r="H279" s="72">
        <f t="shared" si="37"/>
        <v>0</v>
      </c>
      <c r="I279" s="74"/>
      <c r="J279" s="74"/>
      <c r="K279" s="74"/>
      <c r="L279" s="158"/>
    </row>
    <row r="280" spans="1:12" ht="24" x14ac:dyDescent="0.25">
      <c r="A280" s="168">
        <v>7260</v>
      </c>
      <c r="B280" s="65" t="s">
        <v>288</v>
      </c>
      <c r="C280" s="205">
        <f t="shared" si="36"/>
        <v>0</v>
      </c>
      <c r="D280" s="68"/>
      <c r="E280" s="68"/>
      <c r="F280" s="68"/>
      <c r="G280" s="154"/>
      <c r="H280" s="66">
        <f t="shared" si="37"/>
        <v>0</v>
      </c>
      <c r="I280" s="68"/>
      <c r="J280" s="68"/>
      <c r="K280" s="68"/>
      <c r="L280" s="155"/>
    </row>
    <row r="281" spans="1:12" x14ac:dyDescent="0.25">
      <c r="A281" s="108">
        <v>7700</v>
      </c>
      <c r="B281" s="85" t="s">
        <v>289</v>
      </c>
      <c r="C281" s="86">
        <f t="shared" si="36"/>
        <v>0</v>
      </c>
      <c r="D281" s="226">
        <f>D282</f>
        <v>0</v>
      </c>
      <c r="E281" s="226">
        <f t="shared" ref="E281:G281" si="40">E282</f>
        <v>0</v>
      </c>
      <c r="F281" s="226">
        <f t="shared" si="40"/>
        <v>0</v>
      </c>
      <c r="G281" s="227">
        <f t="shared" si="40"/>
        <v>0</v>
      </c>
      <c r="H281" s="86">
        <f t="shared" si="37"/>
        <v>0</v>
      </c>
      <c r="I281" s="226">
        <f t="shared" ref="I281:L281" si="41">I282</f>
        <v>0</v>
      </c>
      <c r="J281" s="226">
        <f t="shared" si="41"/>
        <v>0</v>
      </c>
      <c r="K281" s="226">
        <f t="shared" si="41"/>
        <v>0</v>
      </c>
      <c r="L281" s="228">
        <f t="shared" si="41"/>
        <v>0</v>
      </c>
    </row>
    <row r="282" spans="1:12" x14ac:dyDescent="0.25">
      <c r="A282" s="150">
        <v>7720</v>
      </c>
      <c r="B282" s="65" t="s">
        <v>290</v>
      </c>
      <c r="C282" s="79">
        <f t="shared" si="36"/>
        <v>0</v>
      </c>
      <c r="D282" s="81"/>
      <c r="E282" s="81"/>
      <c r="F282" s="81"/>
      <c r="G282" s="229"/>
      <c r="H282" s="79">
        <f t="shared" si="37"/>
        <v>0</v>
      </c>
      <c r="I282" s="81"/>
      <c r="J282" s="81"/>
      <c r="K282" s="81"/>
      <c r="L282" s="230"/>
    </row>
    <row r="283" spans="1:12" x14ac:dyDescent="0.25">
      <c r="A283" s="174"/>
      <c r="B283" s="71" t="s">
        <v>291</v>
      </c>
      <c r="C283" s="201">
        <f t="shared" si="36"/>
        <v>0</v>
      </c>
      <c r="D283" s="160">
        <f>SUM(D284:D285)</f>
        <v>0</v>
      </c>
      <c r="E283" s="160">
        <f>SUM(E284:E285)</f>
        <v>0</v>
      </c>
      <c r="F283" s="160">
        <f>SUM(F284:F285)</f>
        <v>0</v>
      </c>
      <c r="G283" s="161">
        <f>SUM(G284:G285)</f>
        <v>0</v>
      </c>
      <c r="H283" s="72">
        <f t="shared" si="37"/>
        <v>0</v>
      </c>
      <c r="I283" s="160">
        <f>SUM(I284:I285)</f>
        <v>0</v>
      </c>
      <c r="J283" s="160">
        <f>SUM(J284:J285)</f>
        <v>0</v>
      </c>
      <c r="K283" s="160">
        <f>SUM(K284:K285)</f>
        <v>0</v>
      </c>
      <c r="L283" s="162">
        <f>SUM(L284:L285)</f>
        <v>0</v>
      </c>
    </row>
    <row r="284" spans="1:12" x14ac:dyDescent="0.25">
      <c r="A284" s="174" t="s">
        <v>292</v>
      </c>
      <c r="B284" s="44" t="s">
        <v>293</v>
      </c>
      <c r="C284" s="201">
        <f t="shared" si="36"/>
        <v>0</v>
      </c>
      <c r="D284" s="74"/>
      <c r="E284" s="74"/>
      <c r="F284" s="74"/>
      <c r="G284" s="157"/>
      <c r="H284" s="72">
        <f t="shared" si="37"/>
        <v>0</v>
      </c>
      <c r="I284" s="74"/>
      <c r="J284" s="74"/>
      <c r="K284" s="74"/>
      <c r="L284" s="158"/>
    </row>
    <row r="285" spans="1:12" ht="24" x14ac:dyDescent="0.25">
      <c r="A285" s="174" t="s">
        <v>294</v>
      </c>
      <c r="B285" s="231" t="s">
        <v>295</v>
      </c>
      <c r="C285" s="205">
        <f t="shared" si="36"/>
        <v>0</v>
      </c>
      <c r="D285" s="68"/>
      <c r="E285" s="68"/>
      <c r="F285" s="68"/>
      <c r="G285" s="154"/>
      <c r="H285" s="66">
        <f t="shared" si="37"/>
        <v>0</v>
      </c>
      <c r="I285" s="68"/>
      <c r="J285" s="68"/>
      <c r="K285" s="68"/>
      <c r="L285" s="155"/>
    </row>
    <row r="286" spans="1:12" ht="12.75" thickBot="1" x14ac:dyDescent="0.3">
      <c r="A286" s="232"/>
      <c r="B286" s="232" t="s">
        <v>296</v>
      </c>
      <c r="C286" s="233">
        <f t="shared" ref="C286:L286" si="42">SUM(C283,C269,C230,C195,C187,C173,C75,C53)</f>
        <v>536508.41</v>
      </c>
      <c r="D286" s="233">
        <f t="shared" si="42"/>
        <v>509344.41000000003</v>
      </c>
      <c r="E286" s="233">
        <f t="shared" si="42"/>
        <v>0</v>
      </c>
      <c r="F286" s="233">
        <f t="shared" si="42"/>
        <v>27164</v>
      </c>
      <c r="G286" s="234">
        <f t="shared" si="42"/>
        <v>0</v>
      </c>
      <c r="H286" s="235">
        <f t="shared" si="42"/>
        <v>809009</v>
      </c>
      <c r="I286" s="233">
        <f t="shared" si="42"/>
        <v>569451</v>
      </c>
      <c r="J286" s="233">
        <f t="shared" si="42"/>
        <v>212894</v>
      </c>
      <c r="K286" s="233">
        <f t="shared" si="42"/>
        <v>26664</v>
      </c>
      <c r="L286" s="236">
        <f t="shared" si="42"/>
        <v>0</v>
      </c>
    </row>
    <row r="287" spans="1:12" s="24" customFormat="1" ht="13.5" thickTop="1" thickBot="1" x14ac:dyDescent="0.3">
      <c r="A287" s="601" t="s">
        <v>297</v>
      </c>
      <c r="B287" s="602"/>
      <c r="C287" s="237">
        <f>SUM(D287:G287)</f>
        <v>-0.41000000003259629</v>
      </c>
      <c r="D287" s="238">
        <f>SUM(D24,D25,D41)-D51</f>
        <v>-0.41000000003259629</v>
      </c>
      <c r="E287" s="238">
        <f>SUM(E24,E25,E41)-E51</f>
        <v>0</v>
      </c>
      <c r="F287" s="238">
        <f>(F26+F43)-F51</f>
        <v>0</v>
      </c>
      <c r="G287" s="239">
        <f>G45-G51</f>
        <v>0</v>
      </c>
      <c r="H287" s="237">
        <f>SUM(I287:L287)</f>
        <v>0</v>
      </c>
      <c r="I287" s="238">
        <f>SUM(I24,I25,I41)-I51</f>
        <v>0</v>
      </c>
      <c r="J287" s="238">
        <f>SUM(J24,J25,J41)-J51</f>
        <v>0</v>
      </c>
      <c r="K287" s="238">
        <f>(K26+K43)-K51</f>
        <v>0</v>
      </c>
      <c r="L287" s="240">
        <f>L45-L51</f>
        <v>0</v>
      </c>
    </row>
    <row r="288" spans="1:12" s="24" customFormat="1" ht="12.75" thickTop="1" x14ac:dyDescent="0.25">
      <c r="A288" s="620" t="s">
        <v>298</v>
      </c>
      <c r="B288" s="621"/>
      <c r="C288" s="241">
        <f t="shared" ref="C288:L288" si="43">SUM(C289,C290)-C297+C298</f>
        <v>0</v>
      </c>
      <c r="D288" s="242">
        <f t="shared" si="43"/>
        <v>0</v>
      </c>
      <c r="E288" s="242">
        <f t="shared" si="43"/>
        <v>0</v>
      </c>
      <c r="F288" s="242">
        <f t="shared" si="43"/>
        <v>0</v>
      </c>
      <c r="G288" s="243">
        <f t="shared" si="43"/>
        <v>0</v>
      </c>
      <c r="H288" s="244">
        <f t="shared" si="43"/>
        <v>0</v>
      </c>
      <c r="I288" s="242">
        <f t="shared" si="43"/>
        <v>0</v>
      </c>
      <c r="J288" s="242">
        <f t="shared" si="43"/>
        <v>0</v>
      </c>
      <c r="K288" s="242">
        <f t="shared" si="43"/>
        <v>0</v>
      </c>
      <c r="L288" s="245">
        <f t="shared" si="43"/>
        <v>0</v>
      </c>
    </row>
    <row r="289" spans="1:12" s="24" customFormat="1" ht="12.75" thickBot="1" x14ac:dyDescent="0.3">
      <c r="A289" s="126" t="s">
        <v>299</v>
      </c>
      <c r="B289" s="126" t="s">
        <v>300</v>
      </c>
      <c r="C289" s="246">
        <f t="shared" ref="C289:L289" si="44">C21-C283</f>
        <v>0</v>
      </c>
      <c r="D289" s="128">
        <f t="shared" si="44"/>
        <v>0</v>
      </c>
      <c r="E289" s="128">
        <f t="shared" si="44"/>
        <v>0</v>
      </c>
      <c r="F289" s="128">
        <f t="shared" si="44"/>
        <v>0</v>
      </c>
      <c r="G289" s="129">
        <f t="shared" si="44"/>
        <v>0</v>
      </c>
      <c r="H289" s="247">
        <f t="shared" si="44"/>
        <v>0</v>
      </c>
      <c r="I289" s="128">
        <f t="shared" si="44"/>
        <v>0</v>
      </c>
      <c r="J289" s="128">
        <f t="shared" si="44"/>
        <v>0</v>
      </c>
      <c r="K289" s="128">
        <f t="shared" si="44"/>
        <v>0</v>
      </c>
      <c r="L289" s="130">
        <f t="shared" si="44"/>
        <v>0</v>
      </c>
    </row>
    <row r="290" spans="1:12" s="24" customFormat="1" ht="12.75" thickTop="1" x14ac:dyDescent="0.25">
      <c r="A290" s="248" t="s">
        <v>301</v>
      </c>
      <c r="B290" s="248" t="s">
        <v>302</v>
      </c>
      <c r="C290" s="241">
        <f t="shared" ref="C290:L290" si="45">SUM(C291,C293,C295)-SUM(C292,C294,C296)</f>
        <v>0</v>
      </c>
      <c r="D290" s="242">
        <f t="shared" si="45"/>
        <v>0</v>
      </c>
      <c r="E290" s="242">
        <f t="shared" si="45"/>
        <v>0</v>
      </c>
      <c r="F290" s="242">
        <f t="shared" si="45"/>
        <v>0</v>
      </c>
      <c r="G290" s="249">
        <f t="shared" si="45"/>
        <v>0</v>
      </c>
      <c r="H290" s="244">
        <f t="shared" si="45"/>
        <v>0</v>
      </c>
      <c r="I290" s="242">
        <f t="shared" si="45"/>
        <v>0</v>
      </c>
      <c r="J290" s="242">
        <f t="shared" si="45"/>
        <v>0</v>
      </c>
      <c r="K290" s="242">
        <f t="shared" si="45"/>
        <v>0</v>
      </c>
      <c r="L290" s="245">
        <f t="shared" si="45"/>
        <v>0</v>
      </c>
    </row>
    <row r="291" spans="1:12" x14ac:dyDescent="0.25">
      <c r="A291" s="250" t="s">
        <v>303</v>
      </c>
      <c r="B291" s="116" t="s">
        <v>304</v>
      </c>
      <c r="C291" s="79">
        <f t="shared" ref="C291:C296" si="46">SUM(D291:G291)</f>
        <v>0</v>
      </c>
      <c r="D291" s="81"/>
      <c r="E291" s="81"/>
      <c r="F291" s="81"/>
      <c r="G291" s="229"/>
      <c r="H291" s="79">
        <f t="shared" ref="H291:H296" si="47">SUM(I291:L291)</f>
        <v>0</v>
      </c>
      <c r="I291" s="81"/>
      <c r="J291" s="81"/>
      <c r="K291" s="81"/>
      <c r="L291" s="230"/>
    </row>
    <row r="292" spans="1:12" ht="24" x14ac:dyDescent="0.25">
      <c r="A292" s="174" t="s">
        <v>305</v>
      </c>
      <c r="B292" s="43" t="s">
        <v>306</v>
      </c>
      <c r="C292" s="72">
        <f t="shared" si="46"/>
        <v>0</v>
      </c>
      <c r="D292" s="74"/>
      <c r="E292" s="74"/>
      <c r="F292" s="74"/>
      <c r="G292" s="157"/>
      <c r="H292" s="72">
        <f t="shared" si="47"/>
        <v>0</v>
      </c>
      <c r="I292" s="74"/>
      <c r="J292" s="74"/>
      <c r="K292" s="74"/>
      <c r="L292" s="158"/>
    </row>
    <row r="293" spans="1:12" x14ac:dyDescent="0.25">
      <c r="A293" s="174" t="s">
        <v>307</v>
      </c>
      <c r="B293" s="43" t="s">
        <v>308</v>
      </c>
      <c r="C293" s="72">
        <f t="shared" si="46"/>
        <v>0</v>
      </c>
      <c r="D293" s="74"/>
      <c r="E293" s="74"/>
      <c r="F293" s="74"/>
      <c r="G293" s="157"/>
      <c r="H293" s="72">
        <f t="shared" si="47"/>
        <v>0</v>
      </c>
      <c r="I293" s="74"/>
      <c r="J293" s="74"/>
      <c r="K293" s="74"/>
      <c r="L293" s="158"/>
    </row>
    <row r="294" spans="1:12" ht="24" x14ac:dyDescent="0.25">
      <c r="A294" s="174" t="s">
        <v>309</v>
      </c>
      <c r="B294" s="43" t="s">
        <v>310</v>
      </c>
      <c r="C294" s="72">
        <f t="shared" si="46"/>
        <v>0</v>
      </c>
      <c r="D294" s="74"/>
      <c r="E294" s="74"/>
      <c r="F294" s="74"/>
      <c r="G294" s="157"/>
      <c r="H294" s="72">
        <f t="shared" si="47"/>
        <v>0</v>
      </c>
      <c r="I294" s="74"/>
      <c r="J294" s="74"/>
      <c r="K294" s="74"/>
      <c r="L294" s="158"/>
    </row>
    <row r="295" spans="1:12" x14ac:dyDescent="0.25">
      <c r="A295" s="174" t="s">
        <v>311</v>
      </c>
      <c r="B295" s="43" t="s">
        <v>312</v>
      </c>
      <c r="C295" s="72">
        <f t="shared" si="46"/>
        <v>0</v>
      </c>
      <c r="D295" s="74"/>
      <c r="E295" s="74"/>
      <c r="F295" s="74"/>
      <c r="G295" s="157"/>
      <c r="H295" s="72">
        <f t="shared" si="47"/>
        <v>0</v>
      </c>
      <c r="I295" s="74"/>
      <c r="J295" s="74"/>
      <c r="K295" s="74"/>
      <c r="L295" s="158"/>
    </row>
    <row r="296" spans="1:12" ht="24.75" thickBot="1" x14ac:dyDescent="0.3">
      <c r="A296" s="251" t="s">
        <v>313</v>
      </c>
      <c r="B296" s="252" t="s">
        <v>314</v>
      </c>
      <c r="C296" s="185">
        <f t="shared" si="46"/>
        <v>0</v>
      </c>
      <c r="D296" s="189"/>
      <c r="E296" s="189"/>
      <c r="F296" s="189"/>
      <c r="G296" s="253"/>
      <c r="H296" s="185">
        <f t="shared" si="47"/>
        <v>0</v>
      </c>
      <c r="I296" s="189"/>
      <c r="J296" s="189"/>
      <c r="K296" s="189"/>
      <c r="L296" s="191"/>
    </row>
    <row r="297" spans="1:12" s="24" customFormat="1" ht="13.5" thickTop="1" thickBot="1" x14ac:dyDescent="0.3">
      <c r="A297" s="254" t="s">
        <v>315</v>
      </c>
      <c r="B297" s="254" t="s">
        <v>316</v>
      </c>
      <c r="C297" s="255">
        <f>SUM(D297:G297)</f>
        <v>0</v>
      </c>
      <c r="D297" s="256"/>
      <c r="E297" s="256"/>
      <c r="F297" s="256"/>
      <c r="G297" s="257"/>
      <c r="H297" s="255">
        <f>SUM(I297:L297)</f>
        <v>0</v>
      </c>
      <c r="I297" s="256"/>
      <c r="J297" s="256"/>
      <c r="K297" s="256"/>
      <c r="L297" s="258"/>
    </row>
    <row r="298" spans="1:12" s="24" customFormat="1" ht="48.75" thickTop="1" x14ac:dyDescent="0.25">
      <c r="A298" s="248" t="s">
        <v>317</v>
      </c>
      <c r="B298" s="259" t="s">
        <v>318</v>
      </c>
      <c r="C298" s="260">
        <f>SUM(D298:G298)</f>
        <v>0</v>
      </c>
      <c r="D298" s="177"/>
      <c r="E298" s="177"/>
      <c r="F298" s="177"/>
      <c r="G298" s="178"/>
      <c r="H298" s="260">
        <f>SUM(I298:L298)</f>
        <v>0</v>
      </c>
      <c r="I298" s="177"/>
      <c r="J298" s="177"/>
      <c r="K298" s="177"/>
      <c r="L298" s="179"/>
    </row>
    <row r="299" spans="1:12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</row>
    <row r="300" spans="1:12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</row>
    <row r="301" spans="1:12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</row>
    <row r="302" spans="1:12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</row>
    <row r="303" spans="1:12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</row>
    <row r="304" spans="1:12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</row>
    <row r="305" spans="1:12" x14ac:dyDescent="0.2">
      <c r="A305" s="1"/>
      <c r="B305" s="1"/>
      <c r="C305" s="261"/>
      <c r="D305" s="1"/>
      <c r="E305" s="1"/>
      <c r="F305" s="1"/>
      <c r="G305" s="1"/>
      <c r="H305" s="1"/>
      <c r="I305" s="1"/>
      <c r="J305" s="1"/>
      <c r="K305" s="1"/>
      <c r="L305" s="1"/>
    </row>
    <row r="306" spans="1:12" x14ac:dyDescent="0.2">
      <c r="A306" s="1"/>
      <c r="B306" s="1"/>
      <c r="C306" s="261"/>
      <c r="D306" s="1"/>
      <c r="E306" s="1"/>
      <c r="F306" s="1"/>
      <c r="G306" s="1"/>
      <c r="H306" s="1"/>
      <c r="I306" s="1"/>
      <c r="J306" s="1"/>
      <c r="K306" s="1"/>
      <c r="L306" s="1"/>
    </row>
    <row r="307" spans="1:12" x14ac:dyDescent="0.2">
      <c r="A307" s="1"/>
      <c r="B307" s="1"/>
      <c r="C307" s="261"/>
      <c r="D307" s="1"/>
      <c r="E307" s="1"/>
      <c r="F307" s="1"/>
      <c r="G307" s="1"/>
      <c r="H307" s="1"/>
      <c r="I307" s="1"/>
      <c r="J307" s="1"/>
      <c r="K307" s="1"/>
      <c r="L307" s="1"/>
    </row>
    <row r="308" spans="1:12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</row>
    <row r="309" spans="1:12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</row>
    <row r="310" spans="1:12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</row>
    <row r="311" spans="1:12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</row>
    <row r="312" spans="1:12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</row>
    <row r="313" spans="1:12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</row>
    <row r="314" spans="1:12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</row>
    <row r="315" spans="1:12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</row>
    <row r="316" spans="1:12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</row>
  </sheetData>
  <sheetProtection formatCells="0" formatColumns="0" formatRows="0"/>
  <autoFilter ref="A18:L298"/>
  <mergeCells count="29">
    <mergeCell ref="A288:B288"/>
    <mergeCell ref="H16:H17"/>
    <mergeCell ref="I16:I17"/>
    <mergeCell ref="J16:J17"/>
    <mergeCell ref="K16:K17"/>
    <mergeCell ref="L16:L17"/>
    <mergeCell ref="A287:B287"/>
    <mergeCell ref="C13:L13"/>
    <mergeCell ref="A15:A17"/>
    <mergeCell ref="B15:B17"/>
    <mergeCell ref="C15:G15"/>
    <mergeCell ref="H15:L15"/>
    <mergeCell ref="C16:C17"/>
    <mergeCell ref="D16:D17"/>
    <mergeCell ref="E16:E17"/>
    <mergeCell ref="F16:F17"/>
    <mergeCell ref="G16:G17"/>
    <mergeCell ref="C12:L12"/>
    <mergeCell ref="A1:L1"/>
    <mergeCell ref="A2:L2"/>
    <mergeCell ref="C3:L3"/>
    <mergeCell ref="C4:L4"/>
    <mergeCell ref="C5:L5"/>
    <mergeCell ref="C6:L6"/>
    <mergeCell ref="C7:L7"/>
    <mergeCell ref="C8:L8"/>
    <mergeCell ref="C9:L9"/>
    <mergeCell ref="C10:L10"/>
    <mergeCell ref="C11:L11"/>
  </mergeCells>
  <pageMargins left="0.78740157480314965" right="0.39370078740157483" top="0.39370078740157483" bottom="0.39370078740157483" header="0.23622047244094491" footer="0.19685039370078741"/>
  <pageSetup paperSize="9" scale="70" orientation="portrait" r:id="rId1"/>
  <headerFooter>
    <oddHeader xml:space="preserve">&amp;C                               </oddHeader>
    <oddFooter>&amp;L&amp;D, &amp;T&amp;R&amp;"Times New Roman,Regular"&amp;10&amp;P (&amp;N)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M314"/>
  <sheetViews>
    <sheetView showGridLines="0" view="pageLayout" zoomScaleNormal="100" workbookViewId="0">
      <selection activeCell="C6" sqref="C6:L6"/>
    </sheetView>
  </sheetViews>
  <sheetFormatPr defaultRowHeight="12" x14ac:dyDescent="0.25"/>
  <cols>
    <col min="1" max="1" width="10.85546875" style="262" customWidth="1"/>
    <col min="2" max="2" width="28" style="262" customWidth="1"/>
    <col min="3" max="3" width="9.7109375" style="262" customWidth="1"/>
    <col min="4" max="4" width="9.5703125" style="262" customWidth="1"/>
    <col min="5" max="6" width="8.7109375" style="262" customWidth="1"/>
    <col min="7" max="7" width="8.28515625" style="262" customWidth="1"/>
    <col min="8" max="11" width="8.7109375" style="262" customWidth="1"/>
    <col min="12" max="12" width="7.5703125" style="262" customWidth="1"/>
    <col min="13" max="16" width="0" style="1" hidden="1" customWidth="1"/>
    <col min="17" max="16384" width="9.140625" style="1"/>
  </cols>
  <sheetData>
    <row r="1" spans="1:12" x14ac:dyDescent="0.25">
      <c r="A1" s="591" t="s">
        <v>340</v>
      </c>
      <c r="B1" s="591"/>
      <c r="C1" s="591"/>
      <c r="D1" s="591"/>
      <c r="E1" s="591"/>
      <c r="F1" s="591"/>
      <c r="G1" s="591"/>
      <c r="H1" s="591"/>
      <c r="I1" s="591"/>
      <c r="J1" s="591"/>
      <c r="K1" s="591"/>
      <c r="L1" s="591"/>
    </row>
    <row r="2" spans="1:12" ht="35.25" customHeight="1" x14ac:dyDescent="0.25">
      <c r="A2" s="592" t="s">
        <v>1</v>
      </c>
      <c r="B2" s="593"/>
      <c r="C2" s="593"/>
      <c r="D2" s="593"/>
      <c r="E2" s="593"/>
      <c r="F2" s="593"/>
      <c r="G2" s="593"/>
      <c r="H2" s="593"/>
      <c r="I2" s="593"/>
      <c r="J2" s="593"/>
      <c r="K2" s="593"/>
      <c r="L2" s="594"/>
    </row>
    <row r="3" spans="1:12" ht="12.75" customHeight="1" x14ac:dyDescent="0.25">
      <c r="A3" s="2" t="s">
        <v>2</v>
      </c>
      <c r="B3" s="3"/>
      <c r="C3" s="595" t="s">
        <v>341</v>
      </c>
      <c r="D3" s="595"/>
      <c r="E3" s="595"/>
      <c r="F3" s="595"/>
      <c r="G3" s="595"/>
      <c r="H3" s="595"/>
      <c r="I3" s="595"/>
      <c r="J3" s="595"/>
      <c r="K3" s="595"/>
      <c r="L3" s="596"/>
    </row>
    <row r="4" spans="1:12" ht="12.75" customHeight="1" x14ac:dyDescent="0.25">
      <c r="A4" s="2" t="s">
        <v>4</v>
      </c>
      <c r="B4" s="3"/>
      <c r="C4" s="595" t="s">
        <v>342</v>
      </c>
      <c r="D4" s="595"/>
      <c r="E4" s="595"/>
      <c r="F4" s="595"/>
      <c r="G4" s="595"/>
      <c r="H4" s="595"/>
      <c r="I4" s="595"/>
      <c r="J4" s="595"/>
      <c r="K4" s="595"/>
      <c r="L4" s="596"/>
    </row>
    <row r="5" spans="1:12" ht="12.75" customHeight="1" x14ac:dyDescent="0.25">
      <c r="A5" s="4" t="s">
        <v>6</v>
      </c>
      <c r="B5" s="5"/>
      <c r="C5" s="589" t="s">
        <v>343</v>
      </c>
      <c r="D5" s="589"/>
      <c r="E5" s="589"/>
      <c r="F5" s="589"/>
      <c r="G5" s="589"/>
      <c r="H5" s="589"/>
      <c r="I5" s="589"/>
      <c r="J5" s="589"/>
      <c r="K5" s="589"/>
      <c r="L5" s="590"/>
    </row>
    <row r="6" spans="1:12" ht="12.75" customHeight="1" x14ac:dyDescent="0.25">
      <c r="A6" s="4" t="s">
        <v>8</v>
      </c>
      <c r="B6" s="5"/>
      <c r="C6" s="589" t="s">
        <v>344</v>
      </c>
      <c r="D6" s="589"/>
      <c r="E6" s="589"/>
      <c r="F6" s="589"/>
      <c r="G6" s="589"/>
      <c r="H6" s="589"/>
      <c r="I6" s="589"/>
      <c r="J6" s="589"/>
      <c r="K6" s="589"/>
      <c r="L6" s="590"/>
    </row>
    <row r="7" spans="1:12" x14ac:dyDescent="0.25">
      <c r="A7" s="4" t="s">
        <v>10</v>
      </c>
      <c r="B7" s="5"/>
      <c r="C7" s="595" t="s">
        <v>345</v>
      </c>
      <c r="D7" s="595"/>
      <c r="E7" s="595"/>
      <c r="F7" s="595"/>
      <c r="G7" s="595"/>
      <c r="H7" s="595"/>
      <c r="I7" s="595"/>
      <c r="J7" s="595"/>
      <c r="K7" s="595"/>
      <c r="L7" s="596"/>
    </row>
    <row r="8" spans="1:12" ht="12.75" customHeight="1" x14ac:dyDescent="0.25">
      <c r="A8" s="6" t="s">
        <v>12</v>
      </c>
      <c r="B8" s="5"/>
      <c r="C8" s="597"/>
      <c r="D8" s="597"/>
      <c r="E8" s="597"/>
      <c r="F8" s="597"/>
      <c r="G8" s="597"/>
      <c r="H8" s="597"/>
      <c r="I8" s="597"/>
      <c r="J8" s="597"/>
      <c r="K8" s="597"/>
      <c r="L8" s="598"/>
    </row>
    <row r="9" spans="1:12" ht="12.75" customHeight="1" x14ac:dyDescent="0.25">
      <c r="A9" s="4"/>
      <c r="B9" s="5" t="s">
        <v>13</v>
      </c>
      <c r="C9" s="589" t="s">
        <v>346</v>
      </c>
      <c r="D9" s="589"/>
      <c r="E9" s="589"/>
      <c r="F9" s="589"/>
      <c r="G9" s="589"/>
      <c r="H9" s="589"/>
      <c r="I9" s="589"/>
      <c r="J9" s="589"/>
      <c r="K9" s="589"/>
      <c r="L9" s="590"/>
    </row>
    <row r="10" spans="1:12" ht="12.75" customHeight="1" x14ac:dyDescent="0.25">
      <c r="A10" s="4"/>
      <c r="B10" s="5" t="s">
        <v>15</v>
      </c>
      <c r="C10" s="589"/>
      <c r="D10" s="589"/>
      <c r="E10" s="589"/>
      <c r="F10" s="589"/>
      <c r="G10" s="589"/>
      <c r="H10" s="589"/>
      <c r="I10" s="589"/>
      <c r="J10" s="589"/>
      <c r="K10" s="589"/>
      <c r="L10" s="590"/>
    </row>
    <row r="11" spans="1:12" ht="12.75" customHeight="1" x14ac:dyDescent="0.25">
      <c r="A11" s="4"/>
      <c r="B11" s="5" t="s">
        <v>16</v>
      </c>
      <c r="C11" s="597"/>
      <c r="D11" s="597"/>
      <c r="E11" s="597"/>
      <c r="F11" s="597"/>
      <c r="G11" s="597"/>
      <c r="H11" s="597"/>
      <c r="I11" s="597"/>
      <c r="J11" s="597"/>
      <c r="K11" s="597"/>
      <c r="L11" s="598"/>
    </row>
    <row r="12" spans="1:12" ht="12.75" customHeight="1" x14ac:dyDescent="0.25">
      <c r="A12" s="4"/>
      <c r="B12" s="5" t="s">
        <v>17</v>
      </c>
      <c r="C12" s="589"/>
      <c r="D12" s="589"/>
      <c r="E12" s="589"/>
      <c r="F12" s="589"/>
      <c r="G12" s="589"/>
      <c r="H12" s="589"/>
      <c r="I12" s="589"/>
      <c r="J12" s="589"/>
      <c r="K12" s="589"/>
      <c r="L12" s="590"/>
    </row>
    <row r="13" spans="1:12" ht="12.75" customHeight="1" x14ac:dyDescent="0.25">
      <c r="A13" s="4"/>
      <c r="B13" s="5" t="s">
        <v>18</v>
      </c>
      <c r="C13" s="589"/>
      <c r="D13" s="589"/>
      <c r="E13" s="589"/>
      <c r="F13" s="589"/>
      <c r="G13" s="589"/>
      <c r="H13" s="589"/>
      <c r="I13" s="589"/>
      <c r="J13" s="589"/>
      <c r="K13" s="589"/>
      <c r="L13" s="590"/>
    </row>
    <row r="14" spans="1:12" ht="12.75" customHeight="1" x14ac:dyDescent="0.25">
      <c r="A14" s="7"/>
      <c r="B14" s="8"/>
      <c r="C14" s="9"/>
      <c r="D14" s="9"/>
      <c r="E14" s="9"/>
      <c r="F14" s="9"/>
      <c r="G14" s="9"/>
      <c r="H14" s="9"/>
      <c r="I14" s="9"/>
      <c r="J14" s="9"/>
      <c r="K14" s="9"/>
      <c r="L14" s="10"/>
    </row>
    <row r="15" spans="1:12" s="11" customFormat="1" ht="12.75" customHeight="1" x14ac:dyDescent="0.25">
      <c r="A15" s="603" t="s">
        <v>19</v>
      </c>
      <c r="B15" s="606" t="s">
        <v>20</v>
      </c>
      <c r="C15" s="608" t="s">
        <v>21</v>
      </c>
      <c r="D15" s="609"/>
      <c r="E15" s="609"/>
      <c r="F15" s="609"/>
      <c r="G15" s="610"/>
      <c r="H15" s="608" t="s">
        <v>22</v>
      </c>
      <c r="I15" s="609"/>
      <c r="J15" s="609"/>
      <c r="K15" s="609"/>
      <c r="L15" s="611"/>
    </row>
    <row r="16" spans="1:12" s="11" customFormat="1" ht="12.75" customHeight="1" x14ac:dyDescent="0.25">
      <c r="A16" s="604"/>
      <c r="B16" s="607"/>
      <c r="C16" s="612" t="s">
        <v>23</v>
      </c>
      <c r="D16" s="613" t="s">
        <v>24</v>
      </c>
      <c r="E16" s="615" t="s">
        <v>25</v>
      </c>
      <c r="F16" s="617" t="s">
        <v>26</v>
      </c>
      <c r="G16" s="619" t="s">
        <v>27</v>
      </c>
      <c r="H16" s="612" t="s">
        <v>23</v>
      </c>
      <c r="I16" s="613" t="s">
        <v>24</v>
      </c>
      <c r="J16" s="615" t="s">
        <v>25</v>
      </c>
      <c r="K16" s="617" t="s">
        <v>26</v>
      </c>
      <c r="L16" s="599" t="s">
        <v>27</v>
      </c>
    </row>
    <row r="17" spans="1:12" s="12" customFormat="1" ht="61.5" customHeight="1" thickBot="1" x14ac:dyDescent="0.3">
      <c r="A17" s="605"/>
      <c r="B17" s="607"/>
      <c r="C17" s="612"/>
      <c r="D17" s="614"/>
      <c r="E17" s="616"/>
      <c r="F17" s="618"/>
      <c r="G17" s="619"/>
      <c r="H17" s="622"/>
      <c r="I17" s="623"/>
      <c r="J17" s="616"/>
      <c r="K17" s="618"/>
      <c r="L17" s="600"/>
    </row>
    <row r="18" spans="1:12" s="12" customFormat="1" ht="9.75" customHeight="1" thickTop="1" x14ac:dyDescent="0.25">
      <c r="A18" s="13" t="s">
        <v>28</v>
      </c>
      <c r="B18" s="13">
        <v>2</v>
      </c>
      <c r="C18" s="14">
        <v>3</v>
      </c>
      <c r="D18" s="15">
        <v>4</v>
      </c>
      <c r="E18" s="15">
        <v>5</v>
      </c>
      <c r="F18" s="15">
        <v>6</v>
      </c>
      <c r="G18" s="16">
        <v>7</v>
      </c>
      <c r="H18" s="14">
        <v>8</v>
      </c>
      <c r="I18" s="15">
        <v>9</v>
      </c>
      <c r="J18" s="15">
        <v>10</v>
      </c>
      <c r="K18" s="15">
        <v>11</v>
      </c>
      <c r="L18" s="17">
        <v>12</v>
      </c>
    </row>
    <row r="19" spans="1:12" s="24" customFormat="1" x14ac:dyDescent="0.25">
      <c r="A19" s="18"/>
      <c r="B19" s="19" t="s">
        <v>29</v>
      </c>
      <c r="C19" s="20"/>
      <c r="D19" s="21"/>
      <c r="E19" s="21"/>
      <c r="F19" s="21"/>
      <c r="G19" s="22"/>
      <c r="H19" s="20"/>
      <c r="I19" s="21"/>
      <c r="J19" s="21"/>
      <c r="K19" s="21"/>
      <c r="L19" s="23"/>
    </row>
    <row r="20" spans="1:12" s="24" customFormat="1" ht="12.75" thickBot="1" x14ac:dyDescent="0.3">
      <c r="A20" s="25"/>
      <c r="B20" s="26" t="s">
        <v>30</v>
      </c>
      <c r="C20" s="27">
        <f t="shared" ref="C20:C47" si="0">SUM(D20:G20)</f>
        <v>41523</v>
      </c>
      <c r="D20" s="28">
        <f>SUM(D21,D24,D25,D41,D43)</f>
        <v>41523</v>
      </c>
      <c r="E20" s="28">
        <f>SUM(E21,E24,E43)</f>
        <v>0</v>
      </c>
      <c r="F20" s="28">
        <f>SUM(F21,F26,F43)</f>
        <v>0</v>
      </c>
      <c r="G20" s="29">
        <f>SUM(G21,G45)</f>
        <v>0</v>
      </c>
      <c r="H20" s="27">
        <f>SUM(I20:L20)</f>
        <v>65213</v>
      </c>
      <c r="I20" s="28">
        <f>SUM(I21,I24,I25,I41,I43)</f>
        <v>46156</v>
      </c>
      <c r="J20" s="28">
        <f>SUM(J21,J24,J43)</f>
        <v>19057</v>
      </c>
      <c r="K20" s="28">
        <f>SUM(K21,K26,K43)</f>
        <v>0</v>
      </c>
      <c r="L20" s="30">
        <f>SUM(L21,L45)</f>
        <v>0</v>
      </c>
    </row>
    <row r="21" spans="1:12" ht="12.75" thickTop="1" x14ac:dyDescent="0.25">
      <c r="A21" s="31"/>
      <c r="B21" s="32" t="s">
        <v>31</v>
      </c>
      <c r="C21" s="33">
        <f t="shared" si="0"/>
        <v>0</v>
      </c>
      <c r="D21" s="34">
        <f>SUM(D22:D23)</f>
        <v>0</v>
      </c>
      <c r="E21" s="34">
        <f>SUM(E22:E23)</f>
        <v>0</v>
      </c>
      <c r="F21" s="34">
        <f>SUM(F22:F23)</f>
        <v>0</v>
      </c>
      <c r="G21" s="35">
        <f>SUM(G22:G23)</f>
        <v>0</v>
      </c>
      <c r="H21" s="33">
        <f t="shared" ref="H21:H47" si="1">SUM(I21:L21)</f>
        <v>0</v>
      </c>
      <c r="I21" s="34">
        <f>SUM(I22:I23)</f>
        <v>0</v>
      </c>
      <c r="J21" s="34">
        <f>SUM(J22:J23)</f>
        <v>0</v>
      </c>
      <c r="K21" s="34">
        <f>SUM(K22:K23)</f>
        <v>0</v>
      </c>
      <c r="L21" s="36">
        <f>SUM(L22:L23)</f>
        <v>0</v>
      </c>
    </row>
    <row r="22" spans="1:12" x14ac:dyDescent="0.25">
      <c r="A22" s="37"/>
      <c r="B22" s="38" t="s">
        <v>32</v>
      </c>
      <c r="C22" s="39">
        <f t="shared" si="0"/>
        <v>0</v>
      </c>
      <c r="D22" s="40"/>
      <c r="E22" s="40"/>
      <c r="F22" s="40"/>
      <c r="G22" s="41"/>
      <c r="H22" s="39">
        <f t="shared" si="1"/>
        <v>0</v>
      </c>
      <c r="I22" s="40"/>
      <c r="J22" s="40"/>
      <c r="K22" s="40"/>
      <c r="L22" s="42"/>
    </row>
    <row r="23" spans="1:12" x14ac:dyDescent="0.25">
      <c r="A23" s="43"/>
      <c r="B23" s="44" t="s">
        <v>33</v>
      </c>
      <c r="C23" s="45">
        <f t="shared" si="0"/>
        <v>0</v>
      </c>
      <c r="D23" s="46"/>
      <c r="E23" s="46"/>
      <c r="F23" s="46"/>
      <c r="G23" s="47"/>
      <c r="H23" s="45">
        <f t="shared" si="1"/>
        <v>0</v>
      </c>
      <c r="I23" s="46"/>
      <c r="J23" s="46"/>
      <c r="K23" s="46"/>
      <c r="L23" s="48"/>
    </row>
    <row r="24" spans="1:12" s="24" customFormat="1" ht="24.75" thickBot="1" x14ac:dyDescent="0.3">
      <c r="A24" s="49">
        <v>19300</v>
      </c>
      <c r="B24" s="49" t="s">
        <v>34</v>
      </c>
      <c r="C24" s="50">
        <f t="shared" si="0"/>
        <v>41523</v>
      </c>
      <c r="D24" s="51">
        <v>41523</v>
      </c>
      <c r="E24" s="51"/>
      <c r="F24" s="52" t="s">
        <v>35</v>
      </c>
      <c r="G24" s="53" t="s">
        <v>35</v>
      </c>
      <c r="H24" s="50">
        <f t="shared" si="1"/>
        <v>65213</v>
      </c>
      <c r="I24" s="51">
        <f>I51</f>
        <v>46156</v>
      </c>
      <c r="J24" s="51">
        <f>J51</f>
        <v>19057</v>
      </c>
      <c r="K24" s="52" t="s">
        <v>35</v>
      </c>
      <c r="L24" s="54" t="s">
        <v>35</v>
      </c>
    </row>
    <row r="25" spans="1:12" s="24" customFormat="1" ht="24.75" thickTop="1" x14ac:dyDescent="0.25">
      <c r="A25" s="55"/>
      <c r="B25" s="56" t="s">
        <v>36</v>
      </c>
      <c r="C25" s="57">
        <f t="shared" si="0"/>
        <v>0</v>
      </c>
      <c r="D25" s="58"/>
      <c r="E25" s="59" t="s">
        <v>35</v>
      </c>
      <c r="F25" s="59" t="s">
        <v>35</v>
      </c>
      <c r="G25" s="60" t="s">
        <v>35</v>
      </c>
      <c r="H25" s="57">
        <f t="shared" si="1"/>
        <v>0</v>
      </c>
      <c r="I25" s="61"/>
      <c r="J25" s="59" t="s">
        <v>35</v>
      </c>
      <c r="K25" s="59" t="s">
        <v>35</v>
      </c>
      <c r="L25" s="62" t="s">
        <v>35</v>
      </c>
    </row>
    <row r="26" spans="1:12" s="24" customFormat="1" ht="36" x14ac:dyDescent="0.25">
      <c r="A26" s="56">
        <v>21300</v>
      </c>
      <c r="B26" s="56" t="s">
        <v>37</v>
      </c>
      <c r="C26" s="57">
        <f t="shared" si="0"/>
        <v>0</v>
      </c>
      <c r="D26" s="59" t="s">
        <v>35</v>
      </c>
      <c r="E26" s="59" t="s">
        <v>35</v>
      </c>
      <c r="F26" s="63">
        <f>SUM(F27,F31,F33,F36)</f>
        <v>0</v>
      </c>
      <c r="G26" s="60" t="s">
        <v>35</v>
      </c>
      <c r="H26" s="57">
        <f t="shared" si="1"/>
        <v>0</v>
      </c>
      <c r="I26" s="59" t="s">
        <v>35</v>
      </c>
      <c r="J26" s="59" t="s">
        <v>35</v>
      </c>
      <c r="K26" s="63">
        <f>SUM(K27,K31,K33,K36)</f>
        <v>0</v>
      </c>
      <c r="L26" s="62" t="s">
        <v>35</v>
      </c>
    </row>
    <row r="27" spans="1:12" s="24" customFormat="1" ht="24" x14ac:dyDescent="0.25">
      <c r="A27" s="64">
        <v>21350</v>
      </c>
      <c r="B27" s="56" t="s">
        <v>38</v>
      </c>
      <c r="C27" s="57">
        <f t="shared" si="0"/>
        <v>0</v>
      </c>
      <c r="D27" s="59" t="s">
        <v>35</v>
      </c>
      <c r="E27" s="59" t="s">
        <v>35</v>
      </c>
      <c r="F27" s="63">
        <f>SUM(F28:F30)</f>
        <v>0</v>
      </c>
      <c r="G27" s="60" t="s">
        <v>35</v>
      </c>
      <c r="H27" s="57">
        <f t="shared" si="1"/>
        <v>0</v>
      </c>
      <c r="I27" s="59" t="s">
        <v>35</v>
      </c>
      <c r="J27" s="59" t="s">
        <v>35</v>
      </c>
      <c r="K27" s="63">
        <f>SUM(K28:K30)</f>
        <v>0</v>
      </c>
      <c r="L27" s="62" t="s">
        <v>35</v>
      </c>
    </row>
    <row r="28" spans="1:12" x14ac:dyDescent="0.25">
      <c r="A28" s="37">
        <v>21351</v>
      </c>
      <c r="B28" s="65" t="s">
        <v>39</v>
      </c>
      <c r="C28" s="66">
        <f t="shared" si="0"/>
        <v>0</v>
      </c>
      <c r="D28" s="67" t="s">
        <v>35</v>
      </c>
      <c r="E28" s="67" t="s">
        <v>35</v>
      </c>
      <c r="F28" s="68"/>
      <c r="G28" s="69" t="s">
        <v>35</v>
      </c>
      <c r="H28" s="66">
        <f t="shared" si="1"/>
        <v>0</v>
      </c>
      <c r="I28" s="67" t="s">
        <v>35</v>
      </c>
      <c r="J28" s="67" t="s">
        <v>35</v>
      </c>
      <c r="K28" s="68"/>
      <c r="L28" s="70" t="s">
        <v>35</v>
      </c>
    </row>
    <row r="29" spans="1:12" x14ac:dyDescent="0.25">
      <c r="A29" s="43">
        <v>21352</v>
      </c>
      <c r="B29" s="71" t="s">
        <v>40</v>
      </c>
      <c r="C29" s="72">
        <f t="shared" si="0"/>
        <v>0</v>
      </c>
      <c r="D29" s="73" t="s">
        <v>35</v>
      </c>
      <c r="E29" s="73" t="s">
        <v>35</v>
      </c>
      <c r="F29" s="74"/>
      <c r="G29" s="75" t="s">
        <v>35</v>
      </c>
      <c r="H29" s="72">
        <f t="shared" si="1"/>
        <v>0</v>
      </c>
      <c r="I29" s="73" t="s">
        <v>35</v>
      </c>
      <c r="J29" s="73" t="s">
        <v>35</v>
      </c>
      <c r="K29" s="74"/>
      <c r="L29" s="76" t="s">
        <v>35</v>
      </c>
    </row>
    <row r="30" spans="1:12" ht="24" x14ac:dyDescent="0.25">
      <c r="A30" s="43">
        <v>21359</v>
      </c>
      <c r="B30" s="71" t="s">
        <v>41</v>
      </c>
      <c r="C30" s="72">
        <f t="shared" si="0"/>
        <v>0</v>
      </c>
      <c r="D30" s="73" t="s">
        <v>35</v>
      </c>
      <c r="E30" s="73" t="s">
        <v>35</v>
      </c>
      <c r="F30" s="74"/>
      <c r="G30" s="75" t="s">
        <v>35</v>
      </c>
      <c r="H30" s="72">
        <f t="shared" si="1"/>
        <v>0</v>
      </c>
      <c r="I30" s="73" t="s">
        <v>35</v>
      </c>
      <c r="J30" s="73" t="s">
        <v>35</v>
      </c>
      <c r="K30" s="74"/>
      <c r="L30" s="76" t="s">
        <v>35</v>
      </c>
    </row>
    <row r="31" spans="1:12" s="24" customFormat="1" ht="36" x14ac:dyDescent="0.25">
      <c r="A31" s="64">
        <v>21370</v>
      </c>
      <c r="B31" s="56" t="s">
        <v>42</v>
      </c>
      <c r="C31" s="57">
        <f t="shared" si="0"/>
        <v>0</v>
      </c>
      <c r="D31" s="59" t="s">
        <v>35</v>
      </c>
      <c r="E31" s="59" t="s">
        <v>35</v>
      </c>
      <c r="F31" s="63">
        <f>SUM(F32)</f>
        <v>0</v>
      </c>
      <c r="G31" s="60" t="s">
        <v>35</v>
      </c>
      <c r="H31" s="57">
        <f t="shared" si="1"/>
        <v>0</v>
      </c>
      <c r="I31" s="59" t="s">
        <v>35</v>
      </c>
      <c r="J31" s="59" t="s">
        <v>35</v>
      </c>
      <c r="K31" s="63">
        <f>SUM(K32)</f>
        <v>0</v>
      </c>
      <c r="L31" s="62" t="s">
        <v>35</v>
      </c>
    </row>
    <row r="32" spans="1:12" ht="36" x14ac:dyDescent="0.25">
      <c r="A32" s="77">
        <v>21379</v>
      </c>
      <c r="B32" s="78" t="s">
        <v>43</v>
      </c>
      <c r="C32" s="79">
        <f t="shared" si="0"/>
        <v>0</v>
      </c>
      <c r="D32" s="80" t="s">
        <v>35</v>
      </c>
      <c r="E32" s="80" t="s">
        <v>35</v>
      </c>
      <c r="F32" s="81"/>
      <c r="G32" s="82" t="s">
        <v>35</v>
      </c>
      <c r="H32" s="79">
        <f t="shared" si="1"/>
        <v>0</v>
      </c>
      <c r="I32" s="80" t="s">
        <v>35</v>
      </c>
      <c r="J32" s="80" t="s">
        <v>35</v>
      </c>
      <c r="K32" s="81"/>
      <c r="L32" s="83" t="s">
        <v>35</v>
      </c>
    </row>
    <row r="33" spans="1:12" s="24" customFormat="1" x14ac:dyDescent="0.25">
      <c r="A33" s="64">
        <v>21380</v>
      </c>
      <c r="B33" s="56" t="s">
        <v>44</v>
      </c>
      <c r="C33" s="57">
        <f t="shared" si="0"/>
        <v>0</v>
      </c>
      <c r="D33" s="59" t="s">
        <v>35</v>
      </c>
      <c r="E33" s="59" t="s">
        <v>35</v>
      </c>
      <c r="F33" s="63">
        <f>SUM(F34:F35)</f>
        <v>0</v>
      </c>
      <c r="G33" s="60" t="s">
        <v>35</v>
      </c>
      <c r="H33" s="57">
        <f t="shared" si="1"/>
        <v>0</v>
      </c>
      <c r="I33" s="59" t="s">
        <v>35</v>
      </c>
      <c r="J33" s="59" t="s">
        <v>35</v>
      </c>
      <c r="K33" s="63">
        <f>SUM(K34:K35)</f>
        <v>0</v>
      </c>
      <c r="L33" s="62" t="s">
        <v>35</v>
      </c>
    </row>
    <row r="34" spans="1:12" x14ac:dyDescent="0.25">
      <c r="A34" s="38">
        <v>21381</v>
      </c>
      <c r="B34" s="65" t="s">
        <v>45</v>
      </c>
      <c r="C34" s="66">
        <f t="shared" si="0"/>
        <v>0</v>
      </c>
      <c r="D34" s="67" t="s">
        <v>35</v>
      </c>
      <c r="E34" s="67" t="s">
        <v>35</v>
      </c>
      <c r="F34" s="68"/>
      <c r="G34" s="69" t="s">
        <v>35</v>
      </c>
      <c r="H34" s="66">
        <f t="shared" si="1"/>
        <v>0</v>
      </c>
      <c r="I34" s="67" t="s">
        <v>35</v>
      </c>
      <c r="J34" s="67" t="s">
        <v>35</v>
      </c>
      <c r="K34" s="68"/>
      <c r="L34" s="70" t="s">
        <v>35</v>
      </c>
    </row>
    <row r="35" spans="1:12" ht="24" x14ac:dyDescent="0.25">
      <c r="A35" s="44">
        <v>21383</v>
      </c>
      <c r="B35" s="71" t="s">
        <v>46</v>
      </c>
      <c r="C35" s="72">
        <f>SUM(D35:G35)</f>
        <v>0</v>
      </c>
      <c r="D35" s="73" t="s">
        <v>35</v>
      </c>
      <c r="E35" s="73" t="s">
        <v>35</v>
      </c>
      <c r="F35" s="74"/>
      <c r="G35" s="75" t="s">
        <v>35</v>
      </c>
      <c r="H35" s="72">
        <f t="shared" si="1"/>
        <v>0</v>
      </c>
      <c r="I35" s="73" t="s">
        <v>35</v>
      </c>
      <c r="J35" s="73" t="s">
        <v>35</v>
      </c>
      <c r="K35" s="74"/>
      <c r="L35" s="76" t="s">
        <v>35</v>
      </c>
    </row>
    <row r="36" spans="1:12" s="24" customFormat="1" ht="25.5" customHeight="1" x14ac:dyDescent="0.25">
      <c r="A36" s="64">
        <v>21390</v>
      </c>
      <c r="B36" s="56" t="s">
        <v>47</v>
      </c>
      <c r="C36" s="57">
        <f t="shared" si="0"/>
        <v>0</v>
      </c>
      <c r="D36" s="59" t="s">
        <v>35</v>
      </c>
      <c r="E36" s="59" t="s">
        <v>35</v>
      </c>
      <c r="F36" s="63">
        <f>SUM(F37:F40)</f>
        <v>0</v>
      </c>
      <c r="G36" s="60" t="s">
        <v>35</v>
      </c>
      <c r="H36" s="57">
        <f t="shared" si="1"/>
        <v>0</v>
      </c>
      <c r="I36" s="59" t="s">
        <v>35</v>
      </c>
      <c r="J36" s="59" t="s">
        <v>35</v>
      </c>
      <c r="K36" s="63">
        <f>SUM(K37:K40)</f>
        <v>0</v>
      </c>
      <c r="L36" s="62" t="s">
        <v>35</v>
      </c>
    </row>
    <row r="37" spans="1:12" ht="24" x14ac:dyDescent="0.25">
      <c r="A37" s="38">
        <v>21391</v>
      </c>
      <c r="B37" s="65" t="s">
        <v>48</v>
      </c>
      <c r="C37" s="66">
        <f t="shared" si="0"/>
        <v>0</v>
      </c>
      <c r="D37" s="67" t="s">
        <v>35</v>
      </c>
      <c r="E37" s="67" t="s">
        <v>35</v>
      </c>
      <c r="F37" s="68"/>
      <c r="G37" s="69" t="s">
        <v>35</v>
      </c>
      <c r="H37" s="66">
        <f t="shared" si="1"/>
        <v>0</v>
      </c>
      <c r="I37" s="67" t="s">
        <v>35</v>
      </c>
      <c r="J37" s="67" t="s">
        <v>35</v>
      </c>
      <c r="K37" s="68"/>
      <c r="L37" s="70" t="s">
        <v>35</v>
      </c>
    </row>
    <row r="38" spans="1:12" x14ac:dyDescent="0.25">
      <c r="A38" s="44">
        <v>21393</v>
      </c>
      <c r="B38" s="71" t="s">
        <v>49</v>
      </c>
      <c r="C38" s="72">
        <f t="shared" si="0"/>
        <v>0</v>
      </c>
      <c r="D38" s="73" t="s">
        <v>35</v>
      </c>
      <c r="E38" s="73" t="s">
        <v>35</v>
      </c>
      <c r="F38" s="74"/>
      <c r="G38" s="75" t="s">
        <v>35</v>
      </c>
      <c r="H38" s="72">
        <f t="shared" si="1"/>
        <v>0</v>
      </c>
      <c r="I38" s="73" t="s">
        <v>35</v>
      </c>
      <c r="J38" s="73" t="s">
        <v>35</v>
      </c>
      <c r="K38" s="74"/>
      <c r="L38" s="76" t="s">
        <v>35</v>
      </c>
    </row>
    <row r="39" spans="1:12" x14ac:dyDescent="0.25">
      <c r="A39" s="44">
        <v>21395</v>
      </c>
      <c r="B39" s="71" t="s">
        <v>50</v>
      </c>
      <c r="C39" s="72">
        <f t="shared" si="0"/>
        <v>0</v>
      </c>
      <c r="D39" s="73" t="s">
        <v>35</v>
      </c>
      <c r="E39" s="73" t="s">
        <v>35</v>
      </c>
      <c r="F39" s="74"/>
      <c r="G39" s="75" t="s">
        <v>35</v>
      </c>
      <c r="H39" s="72">
        <f t="shared" si="1"/>
        <v>0</v>
      </c>
      <c r="I39" s="73" t="s">
        <v>35</v>
      </c>
      <c r="J39" s="73" t="s">
        <v>35</v>
      </c>
      <c r="K39" s="74"/>
      <c r="L39" s="76" t="s">
        <v>35</v>
      </c>
    </row>
    <row r="40" spans="1:12" ht="24" x14ac:dyDescent="0.25">
      <c r="A40" s="84">
        <v>21399</v>
      </c>
      <c r="B40" s="85" t="s">
        <v>51</v>
      </c>
      <c r="C40" s="86">
        <f t="shared" si="0"/>
        <v>0</v>
      </c>
      <c r="D40" s="87" t="s">
        <v>35</v>
      </c>
      <c r="E40" s="87" t="s">
        <v>35</v>
      </c>
      <c r="F40" s="88"/>
      <c r="G40" s="89" t="s">
        <v>35</v>
      </c>
      <c r="H40" s="86">
        <f t="shared" si="1"/>
        <v>0</v>
      </c>
      <c r="I40" s="87" t="s">
        <v>35</v>
      </c>
      <c r="J40" s="87" t="s">
        <v>35</v>
      </c>
      <c r="K40" s="88"/>
      <c r="L40" s="90" t="s">
        <v>35</v>
      </c>
    </row>
    <row r="41" spans="1:12" s="24" customFormat="1" ht="26.25" customHeight="1" x14ac:dyDescent="0.25">
      <c r="A41" s="91">
        <v>21420</v>
      </c>
      <c r="B41" s="92" t="s">
        <v>52</v>
      </c>
      <c r="C41" s="93">
        <f>SUM(D41:G41)</f>
        <v>0</v>
      </c>
      <c r="D41" s="94">
        <f>SUM(D42)</f>
        <v>0</v>
      </c>
      <c r="E41" s="95" t="s">
        <v>35</v>
      </c>
      <c r="F41" s="95" t="s">
        <v>35</v>
      </c>
      <c r="G41" s="96" t="s">
        <v>35</v>
      </c>
      <c r="H41" s="93">
        <f>SUM(I41:L41)</f>
        <v>0</v>
      </c>
      <c r="I41" s="94">
        <f>SUM(I42)</f>
        <v>0</v>
      </c>
      <c r="J41" s="95" t="s">
        <v>35</v>
      </c>
      <c r="K41" s="95" t="s">
        <v>35</v>
      </c>
      <c r="L41" s="97" t="s">
        <v>35</v>
      </c>
    </row>
    <row r="42" spans="1:12" s="24" customFormat="1" ht="26.25" customHeight="1" x14ac:dyDescent="0.25">
      <c r="A42" s="84">
        <v>21429</v>
      </c>
      <c r="B42" s="85" t="s">
        <v>53</v>
      </c>
      <c r="C42" s="86">
        <f>SUM(D42:G42)</f>
        <v>0</v>
      </c>
      <c r="D42" s="98"/>
      <c r="E42" s="87" t="s">
        <v>35</v>
      </c>
      <c r="F42" s="87" t="s">
        <v>35</v>
      </c>
      <c r="G42" s="89" t="s">
        <v>35</v>
      </c>
      <c r="H42" s="86">
        <f t="shared" ref="H42:H44" si="2">SUM(I42:L42)</f>
        <v>0</v>
      </c>
      <c r="I42" s="98"/>
      <c r="J42" s="87" t="s">
        <v>35</v>
      </c>
      <c r="K42" s="87" t="s">
        <v>35</v>
      </c>
      <c r="L42" s="90" t="s">
        <v>35</v>
      </c>
    </row>
    <row r="43" spans="1:12" s="24" customFormat="1" ht="24" x14ac:dyDescent="0.25">
      <c r="A43" s="64">
        <v>21490</v>
      </c>
      <c r="B43" s="56" t="s">
        <v>54</v>
      </c>
      <c r="C43" s="57">
        <f t="shared" si="0"/>
        <v>0</v>
      </c>
      <c r="D43" s="99">
        <f>D44</f>
        <v>0</v>
      </c>
      <c r="E43" s="99">
        <f t="shared" ref="E43:F43" si="3">E44</f>
        <v>0</v>
      </c>
      <c r="F43" s="99">
        <f t="shared" si="3"/>
        <v>0</v>
      </c>
      <c r="G43" s="60" t="s">
        <v>35</v>
      </c>
      <c r="H43" s="100">
        <f t="shared" si="2"/>
        <v>0</v>
      </c>
      <c r="I43" s="99">
        <f>I44</f>
        <v>0</v>
      </c>
      <c r="J43" s="99">
        <f t="shared" ref="J43:K43" si="4">J44</f>
        <v>0</v>
      </c>
      <c r="K43" s="99">
        <f t="shared" si="4"/>
        <v>0</v>
      </c>
      <c r="L43" s="62" t="s">
        <v>35</v>
      </c>
    </row>
    <row r="44" spans="1:12" s="24" customFormat="1" ht="24" x14ac:dyDescent="0.25">
      <c r="A44" s="44">
        <v>21499</v>
      </c>
      <c r="B44" s="71" t="s">
        <v>55</v>
      </c>
      <c r="C44" s="79">
        <f>SUM(D44:G44)</f>
        <v>0</v>
      </c>
      <c r="D44" s="101"/>
      <c r="E44" s="102"/>
      <c r="F44" s="102"/>
      <c r="G44" s="103" t="s">
        <v>35</v>
      </c>
      <c r="H44" s="104">
        <f t="shared" si="2"/>
        <v>0</v>
      </c>
      <c r="I44" s="40"/>
      <c r="J44" s="105"/>
      <c r="K44" s="105"/>
      <c r="L44" s="106" t="s">
        <v>35</v>
      </c>
    </row>
    <row r="45" spans="1:12" ht="12.75" customHeight="1" x14ac:dyDescent="0.25">
      <c r="A45" s="107">
        <v>23000</v>
      </c>
      <c r="B45" s="108" t="s">
        <v>56</v>
      </c>
      <c r="C45" s="109">
        <f>SUM(D45:G45)</f>
        <v>0</v>
      </c>
      <c r="D45" s="59" t="s">
        <v>35</v>
      </c>
      <c r="E45" s="59" t="s">
        <v>35</v>
      </c>
      <c r="F45" s="59" t="s">
        <v>35</v>
      </c>
      <c r="G45" s="99">
        <f>SUM(G46:G47)</f>
        <v>0</v>
      </c>
      <c r="H45" s="109">
        <f t="shared" si="1"/>
        <v>0</v>
      </c>
      <c r="I45" s="87" t="s">
        <v>35</v>
      </c>
      <c r="J45" s="87" t="s">
        <v>35</v>
      </c>
      <c r="K45" s="87" t="s">
        <v>35</v>
      </c>
      <c r="L45" s="110">
        <f>SUM(L46:L47)</f>
        <v>0</v>
      </c>
    </row>
    <row r="46" spans="1:12" ht="24" x14ac:dyDescent="0.25">
      <c r="A46" s="111">
        <v>23410</v>
      </c>
      <c r="B46" s="112" t="s">
        <v>57</v>
      </c>
      <c r="C46" s="113">
        <f t="shared" si="0"/>
        <v>0</v>
      </c>
      <c r="D46" s="95" t="s">
        <v>35</v>
      </c>
      <c r="E46" s="95" t="s">
        <v>35</v>
      </c>
      <c r="F46" s="95" t="s">
        <v>35</v>
      </c>
      <c r="G46" s="114"/>
      <c r="H46" s="113">
        <f t="shared" si="1"/>
        <v>0</v>
      </c>
      <c r="I46" s="95" t="s">
        <v>35</v>
      </c>
      <c r="J46" s="95" t="s">
        <v>35</v>
      </c>
      <c r="K46" s="95" t="s">
        <v>35</v>
      </c>
      <c r="L46" s="115"/>
    </row>
    <row r="47" spans="1:12" ht="24" x14ac:dyDescent="0.25">
      <c r="A47" s="111">
        <v>23510</v>
      </c>
      <c r="B47" s="112" t="s">
        <v>58</v>
      </c>
      <c r="C47" s="93">
        <f t="shared" si="0"/>
        <v>0</v>
      </c>
      <c r="D47" s="95" t="s">
        <v>35</v>
      </c>
      <c r="E47" s="95" t="s">
        <v>35</v>
      </c>
      <c r="F47" s="95" t="s">
        <v>35</v>
      </c>
      <c r="G47" s="114"/>
      <c r="H47" s="93">
        <f t="shared" si="1"/>
        <v>0</v>
      </c>
      <c r="I47" s="95" t="s">
        <v>35</v>
      </c>
      <c r="J47" s="95" t="s">
        <v>35</v>
      </c>
      <c r="K47" s="95" t="s">
        <v>35</v>
      </c>
      <c r="L47" s="115"/>
    </row>
    <row r="48" spans="1:12" x14ac:dyDescent="0.25">
      <c r="A48" s="116"/>
      <c r="B48" s="112"/>
      <c r="C48" s="117"/>
      <c r="D48" s="95"/>
      <c r="E48" s="95"/>
      <c r="F48" s="94"/>
      <c r="G48" s="118"/>
      <c r="H48" s="117"/>
      <c r="I48" s="95"/>
      <c r="J48" s="95"/>
      <c r="K48" s="94"/>
      <c r="L48" s="119"/>
    </row>
    <row r="49" spans="1:12" s="24" customFormat="1" x14ac:dyDescent="0.25">
      <c r="A49" s="120"/>
      <c r="B49" s="121" t="s">
        <v>59</v>
      </c>
      <c r="C49" s="122"/>
      <c r="D49" s="123"/>
      <c r="E49" s="123"/>
      <c r="F49" s="123"/>
      <c r="G49" s="124"/>
      <c r="H49" s="122"/>
      <c r="I49" s="123"/>
      <c r="J49" s="123"/>
      <c r="K49" s="123"/>
      <c r="L49" s="125"/>
    </row>
    <row r="50" spans="1:12" s="24" customFormat="1" ht="12.75" thickBot="1" x14ac:dyDescent="0.3">
      <c r="A50" s="126"/>
      <c r="B50" s="25" t="s">
        <v>60</v>
      </c>
      <c r="C50" s="127">
        <f t="shared" ref="C50:C113" si="5">SUM(D50:G50)</f>
        <v>41523</v>
      </c>
      <c r="D50" s="128">
        <f>SUM(D51,D283)</f>
        <v>41523</v>
      </c>
      <c r="E50" s="128">
        <f>SUM(E51,E283)</f>
        <v>0</v>
      </c>
      <c r="F50" s="128">
        <f>SUM(F51,F283)</f>
        <v>0</v>
      </c>
      <c r="G50" s="129">
        <f>SUM(G51,G283)</f>
        <v>0</v>
      </c>
      <c r="H50" s="127">
        <f t="shared" ref="H50:H113" si="6">SUM(I50:L50)</f>
        <v>65213</v>
      </c>
      <c r="I50" s="128">
        <f>SUM(I51,I283)</f>
        <v>46156</v>
      </c>
      <c r="J50" s="128">
        <f>SUM(J51,J283)</f>
        <v>19057</v>
      </c>
      <c r="K50" s="128">
        <f>SUM(K51,K283)</f>
        <v>0</v>
      </c>
      <c r="L50" s="130">
        <f>SUM(L51,L283)</f>
        <v>0</v>
      </c>
    </row>
    <row r="51" spans="1:12" s="24" customFormat="1" ht="36.75" thickTop="1" x14ac:dyDescent="0.25">
      <c r="A51" s="131"/>
      <c r="B51" s="132" t="s">
        <v>61</v>
      </c>
      <c r="C51" s="133">
        <f t="shared" si="5"/>
        <v>41523</v>
      </c>
      <c r="D51" s="134">
        <f>SUM(D52,D194)</f>
        <v>41523</v>
      </c>
      <c r="E51" s="134">
        <f>SUM(E52,E194)</f>
        <v>0</v>
      </c>
      <c r="F51" s="134">
        <f>SUM(F52,F194)</f>
        <v>0</v>
      </c>
      <c r="G51" s="135">
        <f>SUM(G52,G194)</f>
        <v>0</v>
      </c>
      <c r="H51" s="133">
        <f t="shared" si="6"/>
        <v>65213</v>
      </c>
      <c r="I51" s="134">
        <f>SUM(I52,I194)</f>
        <v>46156</v>
      </c>
      <c r="J51" s="134">
        <f>SUM(J52,J194)</f>
        <v>19057</v>
      </c>
      <c r="K51" s="134">
        <f>SUM(K52,K194)</f>
        <v>0</v>
      </c>
      <c r="L51" s="136">
        <f>SUM(L52,L194)</f>
        <v>0</v>
      </c>
    </row>
    <row r="52" spans="1:12" s="24" customFormat="1" ht="24" x14ac:dyDescent="0.25">
      <c r="A52" s="137"/>
      <c r="B52" s="18" t="s">
        <v>62</v>
      </c>
      <c r="C52" s="138">
        <f t="shared" si="5"/>
        <v>41523</v>
      </c>
      <c r="D52" s="139">
        <f>SUM(D53,D75,D173,D187)</f>
        <v>41523</v>
      </c>
      <c r="E52" s="139">
        <f>SUM(E53,E75,E173,E187)</f>
        <v>0</v>
      </c>
      <c r="F52" s="139">
        <f>SUM(F53,F75,F173,F187)</f>
        <v>0</v>
      </c>
      <c r="G52" s="140">
        <f>SUM(G53,G75,G173,G187)</f>
        <v>0</v>
      </c>
      <c r="H52" s="138">
        <f t="shared" si="6"/>
        <v>65213</v>
      </c>
      <c r="I52" s="139">
        <f>SUM(I53,I75,I173,I187)</f>
        <v>46156</v>
      </c>
      <c r="J52" s="139">
        <f>SUM(J53,J75,J173,J187)</f>
        <v>19057</v>
      </c>
      <c r="K52" s="139">
        <f>SUM(K53,K75,K173,K187)</f>
        <v>0</v>
      </c>
      <c r="L52" s="141">
        <f>SUM(L53,L75,L173,L187)</f>
        <v>0</v>
      </c>
    </row>
    <row r="53" spans="1:12" s="24" customFormat="1" x14ac:dyDescent="0.25">
      <c r="A53" s="142">
        <v>1000</v>
      </c>
      <c r="B53" s="142" t="s">
        <v>63</v>
      </c>
      <c r="C53" s="143">
        <f t="shared" si="5"/>
        <v>0</v>
      </c>
      <c r="D53" s="144">
        <f>SUM(D54,D67)</f>
        <v>0</v>
      </c>
      <c r="E53" s="144">
        <f>SUM(E54,E67)</f>
        <v>0</v>
      </c>
      <c r="F53" s="144">
        <f>SUM(F54,F67)</f>
        <v>0</v>
      </c>
      <c r="G53" s="145">
        <f>SUM(G54,G67)</f>
        <v>0</v>
      </c>
      <c r="H53" s="143">
        <f t="shared" si="6"/>
        <v>0</v>
      </c>
      <c r="I53" s="144">
        <f>SUM(I54,I67)</f>
        <v>0</v>
      </c>
      <c r="J53" s="144">
        <f>SUM(J54,J67)</f>
        <v>0</v>
      </c>
      <c r="K53" s="144">
        <f>SUM(K54,K67)</f>
        <v>0</v>
      </c>
      <c r="L53" s="146">
        <f>SUM(L54,L67)</f>
        <v>0</v>
      </c>
    </row>
    <row r="54" spans="1:12" x14ac:dyDescent="0.25">
      <c r="A54" s="56">
        <v>1100</v>
      </c>
      <c r="B54" s="147" t="s">
        <v>64</v>
      </c>
      <c r="C54" s="57">
        <f t="shared" si="5"/>
        <v>0</v>
      </c>
      <c r="D54" s="63">
        <f>SUM(D55,D58,D66)</f>
        <v>0</v>
      </c>
      <c r="E54" s="63">
        <f>SUM(E55,E58,E66)</f>
        <v>0</v>
      </c>
      <c r="F54" s="63">
        <f>SUM(F55,F58,F66)</f>
        <v>0</v>
      </c>
      <c r="G54" s="148">
        <f>SUM(G55,G58,G66)</f>
        <v>0</v>
      </c>
      <c r="H54" s="57">
        <f t="shared" si="6"/>
        <v>0</v>
      </c>
      <c r="I54" s="63">
        <f>SUM(I55,I58,I66)</f>
        <v>0</v>
      </c>
      <c r="J54" s="63">
        <f>SUM(J55,J58,J66)</f>
        <v>0</v>
      </c>
      <c r="K54" s="63">
        <f>SUM(K55,K58,K66)</f>
        <v>0</v>
      </c>
      <c r="L54" s="149">
        <f>SUM(L55,L58,L66)</f>
        <v>0</v>
      </c>
    </row>
    <row r="55" spans="1:12" x14ac:dyDescent="0.25">
      <c r="A55" s="150">
        <v>1110</v>
      </c>
      <c r="B55" s="112" t="s">
        <v>65</v>
      </c>
      <c r="C55" s="117">
        <f t="shared" si="5"/>
        <v>0</v>
      </c>
      <c r="D55" s="151">
        <f>SUM(D56:D57)</f>
        <v>0</v>
      </c>
      <c r="E55" s="151">
        <f>SUM(E56:E57)</f>
        <v>0</v>
      </c>
      <c r="F55" s="151">
        <f>SUM(F56:F57)</f>
        <v>0</v>
      </c>
      <c r="G55" s="152">
        <f>SUM(G56:G57)</f>
        <v>0</v>
      </c>
      <c r="H55" s="117">
        <f t="shared" si="6"/>
        <v>0</v>
      </c>
      <c r="I55" s="151">
        <f>SUM(I56:I57)</f>
        <v>0</v>
      </c>
      <c r="J55" s="151">
        <f>SUM(J56:J57)</f>
        <v>0</v>
      </c>
      <c r="K55" s="151">
        <f>SUM(K56:K57)</f>
        <v>0</v>
      </c>
      <c r="L55" s="153">
        <f>SUM(L56:L57)</f>
        <v>0</v>
      </c>
    </row>
    <row r="56" spans="1:12" x14ac:dyDescent="0.25">
      <c r="A56" s="38">
        <v>1111</v>
      </c>
      <c r="B56" s="65" t="s">
        <v>66</v>
      </c>
      <c r="C56" s="66">
        <f t="shared" si="5"/>
        <v>0</v>
      </c>
      <c r="D56" s="68"/>
      <c r="E56" s="68"/>
      <c r="F56" s="68"/>
      <c r="G56" s="154"/>
      <c r="H56" s="66">
        <f t="shared" si="6"/>
        <v>0</v>
      </c>
      <c r="I56" s="68"/>
      <c r="J56" s="68"/>
      <c r="K56" s="68"/>
      <c r="L56" s="155"/>
    </row>
    <row r="57" spans="1:12" ht="24" customHeight="1" x14ac:dyDescent="0.25">
      <c r="A57" s="44">
        <v>1119</v>
      </c>
      <c r="B57" s="71" t="s">
        <v>67</v>
      </c>
      <c r="C57" s="72">
        <f t="shared" si="5"/>
        <v>0</v>
      </c>
      <c r="D57" s="74"/>
      <c r="E57" s="74"/>
      <c r="F57" s="74"/>
      <c r="G57" s="157"/>
      <c r="H57" s="72">
        <f t="shared" si="6"/>
        <v>0</v>
      </c>
      <c r="I57" s="74"/>
      <c r="J57" s="74"/>
      <c r="K57" s="74"/>
      <c r="L57" s="158"/>
    </row>
    <row r="58" spans="1:12" x14ac:dyDescent="0.25">
      <c r="A58" s="159">
        <v>1140</v>
      </c>
      <c r="B58" s="71" t="s">
        <v>68</v>
      </c>
      <c r="C58" s="72">
        <f t="shared" si="5"/>
        <v>0</v>
      </c>
      <c r="D58" s="160">
        <f>SUM(D59:D65)</f>
        <v>0</v>
      </c>
      <c r="E58" s="160">
        <f>SUM(E59:E65)</f>
        <v>0</v>
      </c>
      <c r="F58" s="160">
        <f>SUM(F59:F65)</f>
        <v>0</v>
      </c>
      <c r="G58" s="161">
        <f>SUM(G59:G65)</f>
        <v>0</v>
      </c>
      <c r="H58" s="72">
        <f t="shared" si="6"/>
        <v>0</v>
      </c>
      <c r="I58" s="160">
        <f>SUM(I59:I65)</f>
        <v>0</v>
      </c>
      <c r="J58" s="160">
        <f>SUM(J59:J65)</f>
        <v>0</v>
      </c>
      <c r="K58" s="160">
        <f>SUM(K59:K65)</f>
        <v>0</v>
      </c>
      <c r="L58" s="162">
        <f>SUM(L59:L65)</f>
        <v>0</v>
      </c>
    </row>
    <row r="59" spans="1:12" x14ac:dyDescent="0.25">
      <c r="A59" s="44">
        <v>1141</v>
      </c>
      <c r="B59" s="71" t="s">
        <v>69</v>
      </c>
      <c r="C59" s="72">
        <f t="shared" si="5"/>
        <v>0</v>
      </c>
      <c r="D59" s="74"/>
      <c r="E59" s="74"/>
      <c r="F59" s="74"/>
      <c r="G59" s="157"/>
      <c r="H59" s="72">
        <f t="shared" si="6"/>
        <v>0</v>
      </c>
      <c r="I59" s="74"/>
      <c r="J59" s="74"/>
      <c r="K59" s="74"/>
      <c r="L59" s="158"/>
    </row>
    <row r="60" spans="1:12" ht="24.75" customHeight="1" x14ac:dyDescent="0.25">
      <c r="A60" s="44">
        <v>1142</v>
      </c>
      <c r="B60" s="71" t="s">
        <v>70</v>
      </c>
      <c r="C60" s="72">
        <f t="shared" si="5"/>
        <v>0</v>
      </c>
      <c r="D60" s="74"/>
      <c r="E60" s="74"/>
      <c r="F60" s="74"/>
      <c r="G60" s="157"/>
      <c r="H60" s="72">
        <f t="shared" si="6"/>
        <v>0</v>
      </c>
      <c r="I60" s="74"/>
      <c r="J60" s="74"/>
      <c r="K60" s="74"/>
      <c r="L60" s="158"/>
    </row>
    <row r="61" spans="1:12" ht="24" x14ac:dyDescent="0.25">
      <c r="A61" s="44">
        <v>1145</v>
      </c>
      <c r="B61" s="71" t="s">
        <v>71</v>
      </c>
      <c r="C61" s="72">
        <f t="shared" si="5"/>
        <v>0</v>
      </c>
      <c r="D61" s="74"/>
      <c r="E61" s="74"/>
      <c r="F61" s="74"/>
      <c r="G61" s="157"/>
      <c r="H61" s="72">
        <f t="shared" si="6"/>
        <v>0</v>
      </c>
      <c r="I61" s="74"/>
      <c r="J61" s="74"/>
      <c r="K61" s="74"/>
      <c r="L61" s="158"/>
    </row>
    <row r="62" spans="1:12" ht="27.75" customHeight="1" x14ac:dyDescent="0.25">
      <c r="A62" s="44">
        <v>1146</v>
      </c>
      <c r="B62" s="71" t="s">
        <v>72</v>
      </c>
      <c r="C62" s="72">
        <f t="shared" si="5"/>
        <v>0</v>
      </c>
      <c r="D62" s="74"/>
      <c r="E62" s="74"/>
      <c r="F62" s="74"/>
      <c r="G62" s="157"/>
      <c r="H62" s="72">
        <f t="shared" si="6"/>
        <v>0</v>
      </c>
      <c r="I62" s="74"/>
      <c r="J62" s="74"/>
      <c r="K62" s="74"/>
      <c r="L62" s="158"/>
    </row>
    <row r="63" spans="1:12" x14ac:dyDescent="0.25">
      <c r="A63" s="44">
        <v>1147</v>
      </c>
      <c r="B63" s="71" t="s">
        <v>73</v>
      </c>
      <c r="C63" s="72">
        <f t="shared" si="5"/>
        <v>0</v>
      </c>
      <c r="D63" s="74"/>
      <c r="E63" s="74"/>
      <c r="F63" s="74"/>
      <c r="G63" s="157"/>
      <c r="H63" s="72">
        <f t="shared" si="6"/>
        <v>0</v>
      </c>
      <c r="I63" s="74"/>
      <c r="J63" s="74"/>
      <c r="K63" s="74"/>
      <c r="L63" s="158"/>
    </row>
    <row r="64" spans="1:12" x14ac:dyDescent="0.25">
      <c r="A64" s="44">
        <v>1148</v>
      </c>
      <c r="B64" s="71" t="s">
        <v>74</v>
      </c>
      <c r="C64" s="72">
        <f t="shared" si="5"/>
        <v>0</v>
      </c>
      <c r="D64" s="74"/>
      <c r="E64" s="74"/>
      <c r="F64" s="74"/>
      <c r="G64" s="157"/>
      <c r="H64" s="72">
        <f t="shared" si="6"/>
        <v>0</v>
      </c>
      <c r="I64" s="74"/>
      <c r="J64" s="74"/>
      <c r="K64" s="74"/>
      <c r="L64" s="158"/>
    </row>
    <row r="65" spans="1:12" ht="24" customHeight="1" x14ac:dyDescent="0.25">
      <c r="A65" s="44">
        <v>1149</v>
      </c>
      <c r="B65" s="71" t="s">
        <v>75</v>
      </c>
      <c r="C65" s="72">
        <f t="shared" si="5"/>
        <v>0</v>
      </c>
      <c r="D65" s="74"/>
      <c r="E65" s="74"/>
      <c r="F65" s="74"/>
      <c r="G65" s="157"/>
      <c r="H65" s="72">
        <f t="shared" si="6"/>
        <v>0</v>
      </c>
      <c r="I65" s="74"/>
      <c r="J65" s="74"/>
      <c r="K65" s="74"/>
      <c r="L65" s="158"/>
    </row>
    <row r="66" spans="1:12" ht="36" x14ac:dyDescent="0.25">
      <c r="A66" s="150">
        <v>1150</v>
      </c>
      <c r="B66" s="112" t="s">
        <v>76</v>
      </c>
      <c r="C66" s="117">
        <f t="shared" si="5"/>
        <v>0</v>
      </c>
      <c r="D66" s="163"/>
      <c r="E66" s="163"/>
      <c r="F66" s="163"/>
      <c r="G66" s="164"/>
      <c r="H66" s="117">
        <f t="shared" si="6"/>
        <v>0</v>
      </c>
      <c r="I66" s="163"/>
      <c r="J66" s="163"/>
      <c r="K66" s="163"/>
      <c r="L66" s="165"/>
    </row>
    <row r="67" spans="1:12" ht="24" x14ac:dyDescent="0.25">
      <c r="A67" s="56">
        <v>1200</v>
      </c>
      <c r="B67" s="147" t="s">
        <v>77</v>
      </c>
      <c r="C67" s="57">
        <f t="shared" si="5"/>
        <v>0</v>
      </c>
      <c r="D67" s="63">
        <f>SUM(D68:D69)</f>
        <v>0</v>
      </c>
      <c r="E67" s="63">
        <f>SUM(E68:E69)</f>
        <v>0</v>
      </c>
      <c r="F67" s="63">
        <f>SUM(F68:F69)</f>
        <v>0</v>
      </c>
      <c r="G67" s="166">
        <f>SUM(G68:G69)</f>
        <v>0</v>
      </c>
      <c r="H67" s="57">
        <f t="shared" si="6"/>
        <v>0</v>
      </c>
      <c r="I67" s="63">
        <f>SUM(I68:I69)</f>
        <v>0</v>
      </c>
      <c r="J67" s="63">
        <f>SUM(J68:J69)</f>
        <v>0</v>
      </c>
      <c r="K67" s="63">
        <f>SUM(K68:K69)</f>
        <v>0</v>
      </c>
      <c r="L67" s="167">
        <f>SUM(L68:L69)</f>
        <v>0</v>
      </c>
    </row>
    <row r="68" spans="1:12" ht="24" x14ac:dyDescent="0.25">
      <c r="A68" s="168">
        <v>1210</v>
      </c>
      <c r="B68" s="65" t="s">
        <v>78</v>
      </c>
      <c r="C68" s="66">
        <f t="shared" si="5"/>
        <v>0</v>
      </c>
      <c r="D68" s="68"/>
      <c r="E68" s="68"/>
      <c r="F68" s="68"/>
      <c r="G68" s="154"/>
      <c r="H68" s="66">
        <f t="shared" si="6"/>
        <v>0</v>
      </c>
      <c r="I68" s="68"/>
      <c r="J68" s="68"/>
      <c r="K68" s="68"/>
      <c r="L68" s="155"/>
    </row>
    <row r="69" spans="1:12" ht="24" x14ac:dyDescent="0.25">
      <c r="A69" s="159">
        <v>1220</v>
      </c>
      <c r="B69" s="71" t="s">
        <v>79</v>
      </c>
      <c r="C69" s="72">
        <f t="shared" si="5"/>
        <v>0</v>
      </c>
      <c r="D69" s="160">
        <f>SUM(D70:D74)</f>
        <v>0</v>
      </c>
      <c r="E69" s="160">
        <f>SUM(E70:E74)</f>
        <v>0</v>
      </c>
      <c r="F69" s="160">
        <f>SUM(F70:F74)</f>
        <v>0</v>
      </c>
      <c r="G69" s="161">
        <f>SUM(G70:G74)</f>
        <v>0</v>
      </c>
      <c r="H69" s="72">
        <f t="shared" si="6"/>
        <v>0</v>
      </c>
      <c r="I69" s="160">
        <f>SUM(I70:I74)</f>
        <v>0</v>
      </c>
      <c r="J69" s="160">
        <f>SUM(J70:J74)</f>
        <v>0</v>
      </c>
      <c r="K69" s="160">
        <f>SUM(K70:K74)</f>
        <v>0</v>
      </c>
      <c r="L69" s="162">
        <f>SUM(L70:L74)</f>
        <v>0</v>
      </c>
    </row>
    <row r="70" spans="1:12" ht="48" x14ac:dyDescent="0.25">
      <c r="A70" s="44">
        <v>1221</v>
      </c>
      <c r="B70" s="71" t="s">
        <v>80</v>
      </c>
      <c r="C70" s="72">
        <f t="shared" si="5"/>
        <v>0</v>
      </c>
      <c r="D70" s="74"/>
      <c r="E70" s="74"/>
      <c r="F70" s="74"/>
      <c r="G70" s="157"/>
      <c r="H70" s="72">
        <f t="shared" si="6"/>
        <v>0</v>
      </c>
      <c r="I70" s="74"/>
      <c r="J70" s="74"/>
      <c r="K70" s="74"/>
      <c r="L70" s="158"/>
    </row>
    <row r="71" spans="1:12" x14ac:dyDescent="0.25">
      <c r="A71" s="44">
        <v>1223</v>
      </c>
      <c r="B71" s="71" t="s">
        <v>81</v>
      </c>
      <c r="C71" s="72">
        <f t="shared" si="5"/>
        <v>0</v>
      </c>
      <c r="D71" s="74"/>
      <c r="E71" s="74"/>
      <c r="F71" s="74"/>
      <c r="G71" s="157"/>
      <c r="H71" s="72">
        <f t="shared" si="6"/>
        <v>0</v>
      </c>
      <c r="I71" s="74"/>
      <c r="J71" s="74"/>
      <c r="K71" s="74"/>
      <c r="L71" s="158"/>
    </row>
    <row r="72" spans="1:12" x14ac:dyDescent="0.25">
      <c r="A72" s="44">
        <v>1225</v>
      </c>
      <c r="B72" s="71" t="s">
        <v>82</v>
      </c>
      <c r="C72" s="72">
        <f t="shared" si="5"/>
        <v>0</v>
      </c>
      <c r="D72" s="74"/>
      <c r="E72" s="74"/>
      <c r="F72" s="74"/>
      <c r="G72" s="157"/>
      <c r="H72" s="72">
        <f t="shared" si="6"/>
        <v>0</v>
      </c>
      <c r="I72" s="74"/>
      <c r="J72" s="74"/>
      <c r="K72" s="74"/>
      <c r="L72" s="158"/>
    </row>
    <row r="73" spans="1:12" ht="36" x14ac:dyDescent="0.25">
      <c r="A73" s="44">
        <v>1227</v>
      </c>
      <c r="B73" s="71" t="s">
        <v>83</v>
      </c>
      <c r="C73" s="72">
        <f t="shared" si="5"/>
        <v>0</v>
      </c>
      <c r="D73" s="74"/>
      <c r="E73" s="74"/>
      <c r="F73" s="74"/>
      <c r="G73" s="157"/>
      <c r="H73" s="72">
        <f t="shared" si="6"/>
        <v>0</v>
      </c>
      <c r="I73" s="74"/>
      <c r="J73" s="74"/>
      <c r="K73" s="74"/>
      <c r="L73" s="158"/>
    </row>
    <row r="74" spans="1:12" ht="48" x14ac:dyDescent="0.25">
      <c r="A74" s="44">
        <v>1228</v>
      </c>
      <c r="B74" s="71" t="s">
        <v>84</v>
      </c>
      <c r="C74" s="72">
        <f t="shared" si="5"/>
        <v>0</v>
      </c>
      <c r="D74" s="74"/>
      <c r="E74" s="74"/>
      <c r="F74" s="74"/>
      <c r="G74" s="157"/>
      <c r="H74" s="72">
        <f t="shared" si="6"/>
        <v>0</v>
      </c>
      <c r="I74" s="74"/>
      <c r="J74" s="74"/>
      <c r="K74" s="74"/>
      <c r="L74" s="158"/>
    </row>
    <row r="75" spans="1:12" x14ac:dyDescent="0.25">
      <c r="A75" s="142">
        <v>2000</v>
      </c>
      <c r="B75" s="142" t="s">
        <v>85</v>
      </c>
      <c r="C75" s="143">
        <f t="shared" si="5"/>
        <v>41523</v>
      </c>
      <c r="D75" s="144">
        <f>SUM(D76,D83,D130,D164,D165,D172)</f>
        <v>41523</v>
      </c>
      <c r="E75" s="144">
        <f>SUM(E76,E83,E130,E164,E165,E172)</f>
        <v>0</v>
      </c>
      <c r="F75" s="144">
        <f>SUM(F76,F83,F130,F164,F165,F172)</f>
        <v>0</v>
      </c>
      <c r="G75" s="145">
        <f>SUM(G76,G83,G130,G164,G165,G172)</f>
        <v>0</v>
      </c>
      <c r="H75" s="143">
        <f t="shared" si="6"/>
        <v>65213</v>
      </c>
      <c r="I75" s="144">
        <f>SUM(I76,I83,I130,I164,I165,I172)</f>
        <v>46156</v>
      </c>
      <c r="J75" s="144">
        <f>SUM(J76,J83,J130,J164,J165,J172)</f>
        <v>19057</v>
      </c>
      <c r="K75" s="144">
        <f>SUM(K76,K83,K130,K164,K165,K172)</f>
        <v>0</v>
      </c>
      <c r="L75" s="146">
        <f>SUM(L76,L83,L130,L164,L165,L172)</f>
        <v>0</v>
      </c>
    </row>
    <row r="76" spans="1:12" ht="24" x14ac:dyDescent="0.25">
      <c r="A76" s="56">
        <v>2100</v>
      </c>
      <c r="B76" s="147" t="s">
        <v>86</v>
      </c>
      <c r="C76" s="57">
        <f t="shared" si="5"/>
        <v>0</v>
      </c>
      <c r="D76" s="63">
        <f>SUM(D77,D80)</f>
        <v>0</v>
      </c>
      <c r="E76" s="63">
        <f>SUM(E77,E80)</f>
        <v>0</v>
      </c>
      <c r="F76" s="63">
        <f>SUM(F77,F80)</f>
        <v>0</v>
      </c>
      <c r="G76" s="166">
        <f>SUM(G77,G80)</f>
        <v>0</v>
      </c>
      <c r="H76" s="57">
        <f t="shared" si="6"/>
        <v>0</v>
      </c>
      <c r="I76" s="63">
        <f>SUM(I77,I80)</f>
        <v>0</v>
      </c>
      <c r="J76" s="63">
        <f>SUM(J77,J80)</f>
        <v>0</v>
      </c>
      <c r="K76" s="63">
        <f>SUM(K77,K80)</f>
        <v>0</v>
      </c>
      <c r="L76" s="167">
        <f>SUM(L77,L80)</f>
        <v>0</v>
      </c>
    </row>
    <row r="77" spans="1:12" ht="24" x14ac:dyDescent="0.25">
      <c r="A77" s="168">
        <v>2110</v>
      </c>
      <c r="B77" s="65" t="s">
        <v>87</v>
      </c>
      <c r="C77" s="66">
        <f t="shared" si="5"/>
        <v>0</v>
      </c>
      <c r="D77" s="169">
        <f>SUM(D78:D79)</f>
        <v>0</v>
      </c>
      <c r="E77" s="169">
        <f>SUM(E78:E79)</f>
        <v>0</v>
      </c>
      <c r="F77" s="169">
        <f>SUM(F78:F79)</f>
        <v>0</v>
      </c>
      <c r="G77" s="170">
        <f>SUM(G78:G79)</f>
        <v>0</v>
      </c>
      <c r="H77" s="66">
        <f t="shared" si="6"/>
        <v>0</v>
      </c>
      <c r="I77" s="169">
        <f>SUM(I78:I79)</f>
        <v>0</v>
      </c>
      <c r="J77" s="169">
        <f>SUM(J78:J79)</f>
        <v>0</v>
      </c>
      <c r="K77" s="169">
        <f>SUM(K78:K79)</f>
        <v>0</v>
      </c>
      <c r="L77" s="171">
        <f>SUM(L78:L79)</f>
        <v>0</v>
      </c>
    </row>
    <row r="78" spans="1:12" x14ac:dyDescent="0.25">
      <c r="A78" s="44">
        <v>2111</v>
      </c>
      <c r="B78" s="71" t="s">
        <v>88</v>
      </c>
      <c r="C78" s="72">
        <f t="shared" si="5"/>
        <v>0</v>
      </c>
      <c r="D78" s="74"/>
      <c r="E78" s="74"/>
      <c r="F78" s="74"/>
      <c r="G78" s="157"/>
      <c r="H78" s="72">
        <f t="shared" si="6"/>
        <v>0</v>
      </c>
      <c r="I78" s="74"/>
      <c r="J78" s="74"/>
      <c r="K78" s="74"/>
      <c r="L78" s="158"/>
    </row>
    <row r="79" spans="1:12" ht="24" x14ac:dyDescent="0.25">
      <c r="A79" s="44">
        <v>2112</v>
      </c>
      <c r="B79" s="71" t="s">
        <v>89</v>
      </c>
      <c r="C79" s="72">
        <f t="shared" si="5"/>
        <v>0</v>
      </c>
      <c r="D79" s="74"/>
      <c r="E79" s="74"/>
      <c r="F79" s="74"/>
      <c r="G79" s="157"/>
      <c r="H79" s="72">
        <f t="shared" si="6"/>
        <v>0</v>
      </c>
      <c r="I79" s="74"/>
      <c r="J79" s="74"/>
      <c r="K79" s="74"/>
      <c r="L79" s="158"/>
    </row>
    <row r="80" spans="1:12" ht="24" x14ac:dyDescent="0.25">
      <c r="A80" s="159">
        <v>2120</v>
      </c>
      <c r="B80" s="71" t="s">
        <v>90</v>
      </c>
      <c r="C80" s="72">
        <f t="shared" si="5"/>
        <v>0</v>
      </c>
      <c r="D80" s="160">
        <f>SUM(D81:D82)</f>
        <v>0</v>
      </c>
      <c r="E80" s="160">
        <f>SUM(E81:E82)</f>
        <v>0</v>
      </c>
      <c r="F80" s="160">
        <f>SUM(F81:F82)</f>
        <v>0</v>
      </c>
      <c r="G80" s="161">
        <f>SUM(G81:G82)</f>
        <v>0</v>
      </c>
      <c r="H80" s="72">
        <f t="shared" si="6"/>
        <v>0</v>
      </c>
      <c r="I80" s="160">
        <f>SUM(I81:I82)</f>
        <v>0</v>
      </c>
      <c r="J80" s="160">
        <f>SUM(J81:J82)</f>
        <v>0</v>
      </c>
      <c r="K80" s="160">
        <f>SUM(K81:K82)</f>
        <v>0</v>
      </c>
      <c r="L80" s="162">
        <f>SUM(L81:L82)</f>
        <v>0</v>
      </c>
    </row>
    <row r="81" spans="1:12" x14ac:dyDescent="0.25">
      <c r="A81" s="44">
        <v>2121</v>
      </c>
      <c r="B81" s="71" t="s">
        <v>88</v>
      </c>
      <c r="C81" s="72">
        <f t="shared" si="5"/>
        <v>0</v>
      </c>
      <c r="D81" s="74"/>
      <c r="E81" s="74"/>
      <c r="F81" s="74"/>
      <c r="G81" s="157"/>
      <c r="H81" s="72">
        <f t="shared" si="6"/>
        <v>0</v>
      </c>
      <c r="I81" s="74"/>
      <c r="J81" s="74"/>
      <c r="K81" s="74"/>
      <c r="L81" s="158"/>
    </row>
    <row r="82" spans="1:12" ht="24" x14ac:dyDescent="0.25">
      <c r="A82" s="44">
        <v>2122</v>
      </c>
      <c r="B82" s="71" t="s">
        <v>89</v>
      </c>
      <c r="C82" s="72">
        <f t="shared" si="5"/>
        <v>0</v>
      </c>
      <c r="D82" s="74"/>
      <c r="E82" s="74"/>
      <c r="F82" s="74"/>
      <c r="G82" s="157"/>
      <c r="H82" s="72">
        <f t="shared" si="6"/>
        <v>0</v>
      </c>
      <c r="I82" s="74"/>
      <c r="J82" s="74"/>
      <c r="K82" s="74"/>
      <c r="L82" s="158"/>
    </row>
    <row r="83" spans="1:12" x14ac:dyDescent="0.25">
      <c r="A83" s="56">
        <v>2200</v>
      </c>
      <c r="B83" s="147" t="s">
        <v>91</v>
      </c>
      <c r="C83" s="57">
        <f t="shared" si="5"/>
        <v>0</v>
      </c>
      <c r="D83" s="63">
        <f>SUM(D84,D89,D95,D103,D112,D116,D122,D128)</f>
        <v>0</v>
      </c>
      <c r="E83" s="63">
        <f>SUM(E84,E89,E95,E103,E112,E116,E122,E128)</f>
        <v>0</v>
      </c>
      <c r="F83" s="63">
        <f>SUM(F84,F89,F95,F103,F112,F116,F122,F128)</f>
        <v>0</v>
      </c>
      <c r="G83" s="166">
        <f>SUM(G84,G89,G95,G103,G112,G116,G122,G128)</f>
        <v>0</v>
      </c>
      <c r="H83" s="57">
        <f t="shared" si="6"/>
        <v>0</v>
      </c>
      <c r="I83" s="63">
        <f>SUM(I84,I89,I95,I103,I112,I116,I122,I128)</f>
        <v>0</v>
      </c>
      <c r="J83" s="63">
        <f>SUM(J84,J89,J95,J103,J112,J116,J122,J128)</f>
        <v>0</v>
      </c>
      <c r="K83" s="63">
        <f>SUM(K84,K89,K95,K103,K112,K116,K122,K128)</f>
        <v>0</v>
      </c>
      <c r="L83" s="172">
        <f>SUM(L84,L89,L95,L103,L112,L116,L122,L128)</f>
        <v>0</v>
      </c>
    </row>
    <row r="84" spans="1:12" ht="24" x14ac:dyDescent="0.25">
      <c r="A84" s="150">
        <v>2210</v>
      </c>
      <c r="B84" s="112" t="s">
        <v>92</v>
      </c>
      <c r="C84" s="117">
        <f t="shared" si="5"/>
        <v>0</v>
      </c>
      <c r="D84" s="151">
        <f>SUM(D85:D88)</f>
        <v>0</v>
      </c>
      <c r="E84" s="151">
        <f>SUM(E85:E88)</f>
        <v>0</v>
      </c>
      <c r="F84" s="151">
        <f>SUM(F85:F88)</f>
        <v>0</v>
      </c>
      <c r="G84" s="151">
        <f>SUM(G85:G88)</f>
        <v>0</v>
      </c>
      <c r="H84" s="117">
        <f t="shared" si="6"/>
        <v>0</v>
      </c>
      <c r="I84" s="151">
        <f>SUM(I85:I88)</f>
        <v>0</v>
      </c>
      <c r="J84" s="151">
        <f>SUM(J85:J88)</f>
        <v>0</v>
      </c>
      <c r="K84" s="151">
        <f>SUM(K85:K88)</f>
        <v>0</v>
      </c>
      <c r="L84" s="153">
        <f>SUM(L85:L88)</f>
        <v>0</v>
      </c>
    </row>
    <row r="85" spans="1:12" ht="24" x14ac:dyDescent="0.25">
      <c r="A85" s="38">
        <v>2211</v>
      </c>
      <c r="B85" s="65" t="s">
        <v>93</v>
      </c>
      <c r="C85" s="66">
        <f t="shared" si="5"/>
        <v>0</v>
      </c>
      <c r="D85" s="68"/>
      <c r="E85" s="68"/>
      <c r="F85" s="68"/>
      <c r="G85" s="154"/>
      <c r="H85" s="66">
        <f t="shared" si="6"/>
        <v>0</v>
      </c>
      <c r="I85" s="68"/>
      <c r="J85" s="68"/>
      <c r="K85" s="68"/>
      <c r="L85" s="155"/>
    </row>
    <row r="86" spans="1:12" ht="36" x14ac:dyDescent="0.25">
      <c r="A86" s="44">
        <v>2212</v>
      </c>
      <c r="B86" s="71" t="s">
        <v>94</v>
      </c>
      <c r="C86" s="72">
        <f t="shared" si="5"/>
        <v>0</v>
      </c>
      <c r="D86" s="74"/>
      <c r="E86" s="74"/>
      <c r="F86" s="74"/>
      <c r="G86" s="157"/>
      <c r="H86" s="72">
        <f t="shared" si="6"/>
        <v>0</v>
      </c>
      <c r="I86" s="74"/>
      <c r="J86" s="74"/>
      <c r="K86" s="74"/>
      <c r="L86" s="158"/>
    </row>
    <row r="87" spans="1:12" ht="24" x14ac:dyDescent="0.25">
      <c r="A87" s="44">
        <v>2214</v>
      </c>
      <c r="B87" s="71" t="s">
        <v>95</v>
      </c>
      <c r="C87" s="72">
        <f t="shared" si="5"/>
        <v>0</v>
      </c>
      <c r="D87" s="74"/>
      <c r="E87" s="74"/>
      <c r="F87" s="74"/>
      <c r="G87" s="157"/>
      <c r="H87" s="72">
        <f t="shared" si="6"/>
        <v>0</v>
      </c>
      <c r="I87" s="74"/>
      <c r="J87" s="74"/>
      <c r="K87" s="74"/>
      <c r="L87" s="158"/>
    </row>
    <row r="88" spans="1:12" x14ac:dyDescent="0.25">
      <c r="A88" s="44">
        <v>2219</v>
      </c>
      <c r="B88" s="71" t="s">
        <v>96</v>
      </c>
      <c r="C88" s="72">
        <f t="shared" si="5"/>
        <v>0</v>
      </c>
      <c r="D88" s="74"/>
      <c r="E88" s="74"/>
      <c r="F88" s="74"/>
      <c r="G88" s="157"/>
      <c r="H88" s="72">
        <f t="shared" si="6"/>
        <v>0</v>
      </c>
      <c r="I88" s="74"/>
      <c r="J88" s="74"/>
      <c r="K88" s="74"/>
      <c r="L88" s="158"/>
    </row>
    <row r="89" spans="1:12" ht="24" x14ac:dyDescent="0.25">
      <c r="A89" s="159">
        <v>2220</v>
      </c>
      <c r="B89" s="71" t="s">
        <v>97</v>
      </c>
      <c r="C89" s="72">
        <f t="shared" si="5"/>
        <v>0</v>
      </c>
      <c r="D89" s="160">
        <f>SUM(D90:D94)</f>
        <v>0</v>
      </c>
      <c r="E89" s="160">
        <f>SUM(E90:E94)</f>
        <v>0</v>
      </c>
      <c r="F89" s="160">
        <f>SUM(F90:F94)</f>
        <v>0</v>
      </c>
      <c r="G89" s="161">
        <f>SUM(G90:G94)</f>
        <v>0</v>
      </c>
      <c r="H89" s="72">
        <f t="shared" si="6"/>
        <v>0</v>
      </c>
      <c r="I89" s="160">
        <f>SUM(I90:I94)</f>
        <v>0</v>
      </c>
      <c r="J89" s="160">
        <f>SUM(J90:J94)</f>
        <v>0</v>
      </c>
      <c r="K89" s="160">
        <f>SUM(K90:K94)</f>
        <v>0</v>
      </c>
      <c r="L89" s="162">
        <f>SUM(L90:L94)</f>
        <v>0</v>
      </c>
    </row>
    <row r="90" spans="1:12" ht="24" x14ac:dyDescent="0.25">
      <c r="A90" s="44">
        <v>2221</v>
      </c>
      <c r="B90" s="71" t="s">
        <v>98</v>
      </c>
      <c r="C90" s="72">
        <f t="shared" si="5"/>
        <v>0</v>
      </c>
      <c r="D90" s="74"/>
      <c r="E90" s="74"/>
      <c r="F90" s="74"/>
      <c r="G90" s="157"/>
      <c r="H90" s="72">
        <f t="shared" si="6"/>
        <v>0</v>
      </c>
      <c r="I90" s="74"/>
      <c r="J90" s="74"/>
      <c r="K90" s="74"/>
      <c r="L90" s="158"/>
    </row>
    <row r="91" spans="1:12" x14ac:dyDescent="0.25">
      <c r="A91" s="44">
        <v>2222</v>
      </c>
      <c r="B91" s="71" t="s">
        <v>99</v>
      </c>
      <c r="C91" s="72">
        <f t="shared" si="5"/>
        <v>0</v>
      </c>
      <c r="D91" s="74"/>
      <c r="E91" s="74"/>
      <c r="F91" s="74"/>
      <c r="G91" s="157"/>
      <c r="H91" s="72">
        <f t="shared" si="6"/>
        <v>0</v>
      </c>
      <c r="I91" s="74"/>
      <c r="J91" s="74"/>
      <c r="K91" s="74"/>
      <c r="L91" s="158"/>
    </row>
    <row r="92" spans="1:12" x14ac:dyDescent="0.25">
      <c r="A92" s="44">
        <v>2223</v>
      </c>
      <c r="B92" s="71" t="s">
        <v>100</v>
      </c>
      <c r="C92" s="72">
        <f t="shared" si="5"/>
        <v>0</v>
      </c>
      <c r="D92" s="74"/>
      <c r="E92" s="74"/>
      <c r="F92" s="74"/>
      <c r="G92" s="157"/>
      <c r="H92" s="72">
        <f t="shared" si="6"/>
        <v>0</v>
      </c>
      <c r="I92" s="74"/>
      <c r="J92" s="74"/>
      <c r="K92" s="74"/>
      <c r="L92" s="158"/>
    </row>
    <row r="93" spans="1:12" ht="48" x14ac:dyDescent="0.25">
      <c r="A93" s="44">
        <v>2224</v>
      </c>
      <c r="B93" s="71" t="s">
        <v>101</v>
      </c>
      <c r="C93" s="72">
        <f t="shared" si="5"/>
        <v>0</v>
      </c>
      <c r="D93" s="74"/>
      <c r="E93" s="74"/>
      <c r="F93" s="74"/>
      <c r="G93" s="157"/>
      <c r="H93" s="72">
        <f t="shared" si="6"/>
        <v>0</v>
      </c>
      <c r="I93" s="74"/>
      <c r="J93" s="74"/>
      <c r="K93" s="74"/>
      <c r="L93" s="158"/>
    </row>
    <row r="94" spans="1:12" ht="24" x14ac:dyDescent="0.25">
      <c r="A94" s="44">
        <v>2229</v>
      </c>
      <c r="B94" s="71" t="s">
        <v>102</v>
      </c>
      <c r="C94" s="72">
        <f t="shared" si="5"/>
        <v>0</v>
      </c>
      <c r="D94" s="74"/>
      <c r="E94" s="74"/>
      <c r="F94" s="74"/>
      <c r="G94" s="157"/>
      <c r="H94" s="72">
        <f t="shared" si="6"/>
        <v>0</v>
      </c>
      <c r="I94" s="74"/>
      <c r="J94" s="74"/>
      <c r="K94" s="74"/>
      <c r="L94" s="158"/>
    </row>
    <row r="95" spans="1:12" ht="36" x14ac:dyDescent="0.25">
      <c r="A95" s="159">
        <v>2230</v>
      </c>
      <c r="B95" s="71" t="s">
        <v>103</v>
      </c>
      <c r="C95" s="72">
        <f t="shared" si="5"/>
        <v>0</v>
      </c>
      <c r="D95" s="160">
        <f>SUM(D96:D102)</f>
        <v>0</v>
      </c>
      <c r="E95" s="160">
        <f>SUM(E96:E102)</f>
        <v>0</v>
      </c>
      <c r="F95" s="160">
        <f>SUM(F96:F102)</f>
        <v>0</v>
      </c>
      <c r="G95" s="161">
        <f>SUM(G96:G102)</f>
        <v>0</v>
      </c>
      <c r="H95" s="72">
        <f t="shared" si="6"/>
        <v>0</v>
      </c>
      <c r="I95" s="160">
        <f>SUM(I96:I102)</f>
        <v>0</v>
      </c>
      <c r="J95" s="160">
        <f>SUM(J96:J102)</f>
        <v>0</v>
      </c>
      <c r="K95" s="160">
        <f>SUM(K96:K102)</f>
        <v>0</v>
      </c>
      <c r="L95" s="162">
        <f>SUM(L96:L102)</f>
        <v>0</v>
      </c>
    </row>
    <row r="96" spans="1:12" ht="24" x14ac:dyDescent="0.25">
      <c r="A96" s="44">
        <v>2231</v>
      </c>
      <c r="B96" s="71" t="s">
        <v>104</v>
      </c>
      <c r="C96" s="72">
        <f t="shared" si="5"/>
        <v>0</v>
      </c>
      <c r="D96" s="74"/>
      <c r="E96" s="74"/>
      <c r="F96" s="74"/>
      <c r="G96" s="157"/>
      <c r="H96" s="72">
        <f t="shared" si="6"/>
        <v>0</v>
      </c>
      <c r="I96" s="74"/>
      <c r="J96" s="74"/>
      <c r="K96" s="74"/>
      <c r="L96" s="158"/>
    </row>
    <row r="97" spans="1:12" ht="24.75" customHeight="1" x14ac:dyDescent="0.25">
      <c r="A97" s="44">
        <v>2232</v>
      </c>
      <c r="B97" s="71" t="s">
        <v>105</v>
      </c>
      <c r="C97" s="72">
        <f t="shared" si="5"/>
        <v>0</v>
      </c>
      <c r="D97" s="74"/>
      <c r="E97" s="74"/>
      <c r="F97" s="74"/>
      <c r="G97" s="157"/>
      <c r="H97" s="72">
        <f t="shared" si="6"/>
        <v>0</v>
      </c>
      <c r="I97" s="74"/>
      <c r="J97" s="74"/>
      <c r="K97" s="74"/>
      <c r="L97" s="158"/>
    </row>
    <row r="98" spans="1:12" ht="24" x14ac:dyDescent="0.25">
      <c r="A98" s="38">
        <v>2233</v>
      </c>
      <c r="B98" s="65" t="s">
        <v>106</v>
      </c>
      <c r="C98" s="66">
        <f t="shared" si="5"/>
        <v>0</v>
      </c>
      <c r="D98" s="68"/>
      <c r="E98" s="68"/>
      <c r="F98" s="68"/>
      <c r="G98" s="154"/>
      <c r="H98" s="66">
        <f t="shared" si="6"/>
        <v>0</v>
      </c>
      <c r="I98" s="68"/>
      <c r="J98" s="68"/>
      <c r="K98" s="68"/>
      <c r="L98" s="155"/>
    </row>
    <row r="99" spans="1:12" ht="36" x14ac:dyDescent="0.25">
      <c r="A99" s="44">
        <v>2234</v>
      </c>
      <c r="B99" s="71" t="s">
        <v>107</v>
      </c>
      <c r="C99" s="72">
        <f t="shared" si="5"/>
        <v>0</v>
      </c>
      <c r="D99" s="74"/>
      <c r="E99" s="74"/>
      <c r="F99" s="74"/>
      <c r="G99" s="157"/>
      <c r="H99" s="72">
        <f t="shared" si="6"/>
        <v>0</v>
      </c>
      <c r="I99" s="74"/>
      <c r="J99" s="74"/>
      <c r="K99" s="74"/>
      <c r="L99" s="158"/>
    </row>
    <row r="100" spans="1:12" ht="24" x14ac:dyDescent="0.25">
      <c r="A100" s="44">
        <v>2235</v>
      </c>
      <c r="B100" s="71" t="s">
        <v>108</v>
      </c>
      <c r="C100" s="72">
        <f t="shared" si="5"/>
        <v>0</v>
      </c>
      <c r="D100" s="74"/>
      <c r="E100" s="74"/>
      <c r="F100" s="74"/>
      <c r="G100" s="157"/>
      <c r="H100" s="72">
        <f t="shared" si="6"/>
        <v>0</v>
      </c>
      <c r="I100" s="74"/>
      <c r="J100" s="74"/>
      <c r="K100" s="74"/>
      <c r="L100" s="158"/>
    </row>
    <row r="101" spans="1:12" x14ac:dyDescent="0.25">
      <c r="A101" s="44">
        <v>2236</v>
      </c>
      <c r="B101" s="71" t="s">
        <v>109</v>
      </c>
      <c r="C101" s="72">
        <f t="shared" si="5"/>
        <v>0</v>
      </c>
      <c r="D101" s="74"/>
      <c r="E101" s="74"/>
      <c r="F101" s="74"/>
      <c r="G101" s="157"/>
      <c r="H101" s="72">
        <f t="shared" si="6"/>
        <v>0</v>
      </c>
      <c r="I101" s="74"/>
      <c r="J101" s="74"/>
      <c r="K101" s="74"/>
      <c r="L101" s="158"/>
    </row>
    <row r="102" spans="1:12" ht="24" x14ac:dyDescent="0.25">
      <c r="A102" s="44">
        <v>2239</v>
      </c>
      <c r="B102" s="71" t="s">
        <v>110</v>
      </c>
      <c r="C102" s="72">
        <f t="shared" si="5"/>
        <v>0</v>
      </c>
      <c r="D102" s="74"/>
      <c r="E102" s="74"/>
      <c r="F102" s="74"/>
      <c r="G102" s="157"/>
      <c r="H102" s="72">
        <f t="shared" si="6"/>
        <v>0</v>
      </c>
      <c r="I102" s="74"/>
      <c r="J102" s="74"/>
      <c r="K102" s="74"/>
      <c r="L102" s="158"/>
    </row>
    <row r="103" spans="1:12" ht="36" x14ac:dyDescent="0.25">
      <c r="A103" s="159">
        <v>2240</v>
      </c>
      <c r="B103" s="71" t="s">
        <v>111</v>
      </c>
      <c r="C103" s="72">
        <f t="shared" si="5"/>
        <v>0</v>
      </c>
      <c r="D103" s="160">
        <f>SUM(D104:D111)</f>
        <v>0</v>
      </c>
      <c r="E103" s="160">
        <f>SUM(E104:E111)</f>
        <v>0</v>
      </c>
      <c r="F103" s="160">
        <f>SUM(F104:F111)</f>
        <v>0</v>
      </c>
      <c r="G103" s="161">
        <f>SUM(G104:G111)</f>
        <v>0</v>
      </c>
      <c r="H103" s="72">
        <f t="shared" si="6"/>
        <v>0</v>
      </c>
      <c r="I103" s="160">
        <f>SUM(I104:I111)</f>
        <v>0</v>
      </c>
      <c r="J103" s="160">
        <f>SUM(J104:J111)</f>
        <v>0</v>
      </c>
      <c r="K103" s="160">
        <f>SUM(K104:K111)</f>
        <v>0</v>
      </c>
      <c r="L103" s="162">
        <f>SUM(L104:L111)</f>
        <v>0</v>
      </c>
    </row>
    <row r="104" spans="1:12" x14ac:dyDescent="0.25">
      <c r="A104" s="44">
        <v>2241</v>
      </c>
      <c r="B104" s="71" t="s">
        <v>112</v>
      </c>
      <c r="C104" s="72">
        <f t="shared" si="5"/>
        <v>0</v>
      </c>
      <c r="D104" s="74"/>
      <c r="E104" s="74"/>
      <c r="F104" s="74"/>
      <c r="G104" s="157"/>
      <c r="H104" s="72">
        <f t="shared" si="6"/>
        <v>0</v>
      </c>
      <c r="I104" s="74"/>
      <c r="J104" s="74"/>
      <c r="K104" s="74"/>
      <c r="L104" s="158"/>
    </row>
    <row r="105" spans="1:12" ht="24" x14ac:dyDescent="0.25">
      <c r="A105" s="44">
        <v>2242</v>
      </c>
      <c r="B105" s="71" t="s">
        <v>113</v>
      </c>
      <c r="C105" s="72">
        <f t="shared" si="5"/>
        <v>0</v>
      </c>
      <c r="D105" s="74"/>
      <c r="E105" s="74"/>
      <c r="F105" s="74"/>
      <c r="G105" s="157"/>
      <c r="H105" s="72">
        <f t="shared" si="6"/>
        <v>0</v>
      </c>
      <c r="I105" s="74"/>
      <c r="J105" s="74"/>
      <c r="K105" s="74"/>
      <c r="L105" s="158"/>
    </row>
    <row r="106" spans="1:12" ht="24" x14ac:dyDescent="0.25">
      <c r="A106" s="44">
        <v>2243</v>
      </c>
      <c r="B106" s="71" t="s">
        <v>114</v>
      </c>
      <c r="C106" s="72">
        <f t="shared" si="5"/>
        <v>0</v>
      </c>
      <c r="D106" s="74"/>
      <c r="E106" s="74"/>
      <c r="F106" s="74"/>
      <c r="G106" s="157"/>
      <c r="H106" s="72">
        <f t="shared" si="6"/>
        <v>0</v>
      </c>
      <c r="I106" s="74"/>
      <c r="J106" s="74"/>
      <c r="K106" s="74"/>
      <c r="L106" s="158"/>
    </row>
    <row r="107" spans="1:12" x14ac:dyDescent="0.25">
      <c r="A107" s="44">
        <v>2244</v>
      </c>
      <c r="B107" s="71" t="s">
        <v>115</v>
      </c>
      <c r="C107" s="72">
        <f t="shared" si="5"/>
        <v>0</v>
      </c>
      <c r="D107" s="74"/>
      <c r="E107" s="74"/>
      <c r="F107" s="74"/>
      <c r="G107" s="157"/>
      <c r="H107" s="72">
        <f t="shared" si="6"/>
        <v>0</v>
      </c>
      <c r="I107" s="74"/>
      <c r="J107" s="74"/>
      <c r="K107" s="74"/>
      <c r="L107" s="158"/>
    </row>
    <row r="108" spans="1:12" ht="24" x14ac:dyDescent="0.25">
      <c r="A108" s="44">
        <v>2246</v>
      </c>
      <c r="B108" s="71" t="s">
        <v>116</v>
      </c>
      <c r="C108" s="72">
        <f t="shared" si="5"/>
        <v>0</v>
      </c>
      <c r="D108" s="74"/>
      <c r="E108" s="74"/>
      <c r="F108" s="74"/>
      <c r="G108" s="157"/>
      <c r="H108" s="72">
        <f t="shared" si="6"/>
        <v>0</v>
      </c>
      <c r="I108" s="74"/>
      <c r="J108" s="74"/>
      <c r="K108" s="74"/>
      <c r="L108" s="158"/>
    </row>
    <row r="109" spans="1:12" x14ac:dyDescent="0.25">
      <c r="A109" s="44">
        <v>2247</v>
      </c>
      <c r="B109" s="71" t="s">
        <v>117</v>
      </c>
      <c r="C109" s="72">
        <f t="shared" si="5"/>
        <v>0</v>
      </c>
      <c r="D109" s="74"/>
      <c r="E109" s="74"/>
      <c r="F109" s="74"/>
      <c r="G109" s="157"/>
      <c r="H109" s="72">
        <f t="shared" si="6"/>
        <v>0</v>
      </c>
      <c r="I109" s="74"/>
      <c r="J109" s="74"/>
      <c r="K109" s="74"/>
      <c r="L109" s="158"/>
    </row>
    <row r="110" spans="1:12" ht="24" x14ac:dyDescent="0.25">
      <c r="A110" s="44">
        <v>2248</v>
      </c>
      <c r="B110" s="71" t="s">
        <v>118</v>
      </c>
      <c r="C110" s="72">
        <f t="shared" si="5"/>
        <v>0</v>
      </c>
      <c r="D110" s="74"/>
      <c r="E110" s="74"/>
      <c r="F110" s="74"/>
      <c r="G110" s="157"/>
      <c r="H110" s="72">
        <f t="shared" si="6"/>
        <v>0</v>
      </c>
      <c r="I110" s="74"/>
      <c r="J110" s="74"/>
      <c r="K110" s="74"/>
      <c r="L110" s="158"/>
    </row>
    <row r="111" spans="1:12" ht="24" x14ac:dyDescent="0.25">
      <c r="A111" s="44">
        <v>2249</v>
      </c>
      <c r="B111" s="71" t="s">
        <v>119</v>
      </c>
      <c r="C111" s="72">
        <f t="shared" si="5"/>
        <v>0</v>
      </c>
      <c r="D111" s="74"/>
      <c r="E111" s="74"/>
      <c r="F111" s="74"/>
      <c r="G111" s="157"/>
      <c r="H111" s="72">
        <f t="shared" si="6"/>
        <v>0</v>
      </c>
      <c r="I111" s="74"/>
      <c r="J111" s="74"/>
      <c r="K111" s="74"/>
      <c r="L111" s="158"/>
    </row>
    <row r="112" spans="1:12" x14ac:dyDescent="0.25">
      <c r="A112" s="159">
        <v>2250</v>
      </c>
      <c r="B112" s="71" t="s">
        <v>120</v>
      </c>
      <c r="C112" s="72">
        <f t="shared" si="5"/>
        <v>0</v>
      </c>
      <c r="D112" s="160">
        <f>SUM(D113:D115)</f>
        <v>0</v>
      </c>
      <c r="E112" s="160">
        <f>SUM(E113:E115)</f>
        <v>0</v>
      </c>
      <c r="F112" s="160">
        <f>SUM(F113:F115)</f>
        <v>0</v>
      </c>
      <c r="G112" s="173">
        <f>SUM(G113:G115)</f>
        <v>0</v>
      </c>
      <c r="H112" s="72">
        <f t="shared" si="6"/>
        <v>0</v>
      </c>
      <c r="I112" s="160">
        <f>SUM(I113:I115)</f>
        <v>0</v>
      </c>
      <c r="J112" s="160">
        <f>SUM(J113:J115)</f>
        <v>0</v>
      </c>
      <c r="K112" s="160">
        <f>SUM(K113:K115)</f>
        <v>0</v>
      </c>
      <c r="L112" s="162">
        <f>SUM(L113:L115)</f>
        <v>0</v>
      </c>
    </row>
    <row r="113" spans="1:12" x14ac:dyDescent="0.25">
      <c r="A113" s="44">
        <v>2251</v>
      </c>
      <c r="B113" s="71" t="s">
        <v>121</v>
      </c>
      <c r="C113" s="72">
        <f t="shared" si="5"/>
        <v>0</v>
      </c>
      <c r="D113" s="74"/>
      <c r="E113" s="74"/>
      <c r="F113" s="74"/>
      <c r="G113" s="157"/>
      <c r="H113" s="72">
        <f t="shared" si="6"/>
        <v>0</v>
      </c>
      <c r="I113" s="74"/>
      <c r="J113" s="74"/>
      <c r="K113" s="74"/>
      <c r="L113" s="158"/>
    </row>
    <row r="114" spans="1:12" ht="24" x14ac:dyDescent="0.25">
      <c r="A114" s="44">
        <v>2252</v>
      </c>
      <c r="B114" s="71" t="s">
        <v>122</v>
      </c>
      <c r="C114" s="72">
        <f>SUM(D114:G114)</f>
        <v>0</v>
      </c>
      <c r="D114" s="74"/>
      <c r="E114" s="74"/>
      <c r="F114" s="74"/>
      <c r="G114" s="157"/>
      <c r="H114" s="72">
        <f>SUM(I114:L114)</f>
        <v>0</v>
      </c>
      <c r="I114" s="74"/>
      <c r="J114" s="74"/>
      <c r="K114" s="74"/>
      <c r="L114" s="158"/>
    </row>
    <row r="115" spans="1:12" ht="24" x14ac:dyDescent="0.25">
      <c r="A115" s="44">
        <v>2259</v>
      </c>
      <c r="B115" s="71" t="s">
        <v>123</v>
      </c>
      <c r="C115" s="72">
        <f>SUM(D115:G115)</f>
        <v>0</v>
      </c>
      <c r="D115" s="74"/>
      <c r="E115" s="74"/>
      <c r="F115" s="74"/>
      <c r="G115" s="157"/>
      <c r="H115" s="72">
        <f>SUM(I115:L115)</f>
        <v>0</v>
      </c>
      <c r="I115" s="74"/>
      <c r="J115" s="74"/>
      <c r="K115" s="74"/>
      <c r="L115" s="158"/>
    </row>
    <row r="116" spans="1:12" x14ac:dyDescent="0.25">
      <c r="A116" s="159">
        <v>2260</v>
      </c>
      <c r="B116" s="71" t="s">
        <v>124</v>
      </c>
      <c r="C116" s="72">
        <f t="shared" ref="C116:C187" si="7">SUM(D116:G116)</f>
        <v>0</v>
      </c>
      <c r="D116" s="160">
        <f>SUM(D117:D121)</f>
        <v>0</v>
      </c>
      <c r="E116" s="160">
        <f>SUM(E117:E121)</f>
        <v>0</v>
      </c>
      <c r="F116" s="160">
        <f>SUM(F117:F121)</f>
        <v>0</v>
      </c>
      <c r="G116" s="161">
        <f>SUM(G117:G121)</f>
        <v>0</v>
      </c>
      <c r="H116" s="72">
        <f t="shared" ref="H116:H188" si="8">SUM(I116:L116)</f>
        <v>0</v>
      </c>
      <c r="I116" s="160">
        <f>SUM(I117:I121)</f>
        <v>0</v>
      </c>
      <c r="J116" s="160">
        <f>SUM(J117:J121)</f>
        <v>0</v>
      </c>
      <c r="K116" s="160">
        <f>SUM(K117:K121)</f>
        <v>0</v>
      </c>
      <c r="L116" s="162">
        <f>SUM(L117:L121)</f>
        <v>0</v>
      </c>
    </row>
    <row r="117" spans="1:12" x14ac:dyDescent="0.25">
      <c r="A117" s="44">
        <v>2261</v>
      </c>
      <c r="B117" s="71" t="s">
        <v>125</v>
      </c>
      <c r="C117" s="72">
        <f t="shared" si="7"/>
        <v>0</v>
      </c>
      <c r="D117" s="74"/>
      <c r="E117" s="74"/>
      <c r="F117" s="74"/>
      <c r="G117" s="157"/>
      <c r="H117" s="72">
        <f t="shared" si="8"/>
        <v>0</v>
      </c>
      <c r="I117" s="74"/>
      <c r="J117" s="74"/>
      <c r="K117" s="74"/>
      <c r="L117" s="158"/>
    </row>
    <row r="118" spans="1:12" x14ac:dyDescent="0.25">
      <c r="A118" s="44">
        <v>2262</v>
      </c>
      <c r="B118" s="71" t="s">
        <v>126</v>
      </c>
      <c r="C118" s="72">
        <f t="shared" si="7"/>
        <v>0</v>
      </c>
      <c r="D118" s="74"/>
      <c r="E118" s="74"/>
      <c r="F118" s="74"/>
      <c r="G118" s="157"/>
      <c r="H118" s="72">
        <f t="shared" si="8"/>
        <v>0</v>
      </c>
      <c r="I118" s="74"/>
      <c r="J118" s="74"/>
      <c r="K118" s="74"/>
      <c r="L118" s="158"/>
    </row>
    <row r="119" spans="1:12" x14ac:dyDescent="0.25">
      <c r="A119" s="44">
        <v>2263</v>
      </c>
      <c r="B119" s="71" t="s">
        <v>127</v>
      </c>
      <c r="C119" s="72">
        <f t="shared" si="7"/>
        <v>0</v>
      </c>
      <c r="D119" s="74"/>
      <c r="E119" s="74"/>
      <c r="F119" s="74"/>
      <c r="G119" s="157"/>
      <c r="H119" s="72">
        <f t="shared" si="8"/>
        <v>0</v>
      </c>
      <c r="I119" s="74"/>
      <c r="J119" s="74"/>
      <c r="K119" s="74"/>
      <c r="L119" s="158"/>
    </row>
    <row r="120" spans="1:12" ht="24" x14ac:dyDescent="0.25">
      <c r="A120" s="44">
        <v>2264</v>
      </c>
      <c r="B120" s="71" t="s">
        <v>128</v>
      </c>
      <c r="C120" s="72">
        <f t="shared" si="7"/>
        <v>0</v>
      </c>
      <c r="D120" s="74"/>
      <c r="E120" s="74"/>
      <c r="F120" s="74"/>
      <c r="G120" s="157"/>
      <c r="H120" s="72">
        <f t="shared" si="8"/>
        <v>0</v>
      </c>
      <c r="I120" s="74"/>
      <c r="J120" s="74"/>
      <c r="K120" s="74"/>
      <c r="L120" s="158"/>
    </row>
    <row r="121" spans="1:12" x14ac:dyDescent="0.25">
      <c r="A121" s="44">
        <v>2269</v>
      </c>
      <c r="B121" s="71" t="s">
        <v>129</v>
      </c>
      <c r="C121" s="72">
        <f t="shared" si="7"/>
        <v>0</v>
      </c>
      <c r="D121" s="74"/>
      <c r="E121" s="74"/>
      <c r="F121" s="74"/>
      <c r="G121" s="157"/>
      <c r="H121" s="72">
        <f t="shared" si="8"/>
        <v>0</v>
      </c>
      <c r="I121" s="74"/>
      <c r="J121" s="74"/>
      <c r="K121" s="74"/>
      <c r="L121" s="158"/>
    </row>
    <row r="122" spans="1:12" x14ac:dyDescent="0.25">
      <c r="A122" s="159">
        <v>2270</v>
      </c>
      <c r="B122" s="71" t="s">
        <v>130</v>
      </c>
      <c r="C122" s="72">
        <f t="shared" si="7"/>
        <v>0</v>
      </c>
      <c r="D122" s="160">
        <f>SUM(D123:D127)</f>
        <v>0</v>
      </c>
      <c r="E122" s="160">
        <f>SUM(E123:E127)</f>
        <v>0</v>
      </c>
      <c r="F122" s="160">
        <f>SUM(F123:F127)</f>
        <v>0</v>
      </c>
      <c r="G122" s="161">
        <f>SUM(G123:G127)</f>
        <v>0</v>
      </c>
      <c r="H122" s="72">
        <f t="shared" si="8"/>
        <v>0</v>
      </c>
      <c r="I122" s="160">
        <f>SUM(I123:I127)</f>
        <v>0</v>
      </c>
      <c r="J122" s="160">
        <f>SUM(J123:J127)</f>
        <v>0</v>
      </c>
      <c r="K122" s="160">
        <f>SUM(K123:K127)</f>
        <v>0</v>
      </c>
      <c r="L122" s="162">
        <f>SUM(L123:L127)</f>
        <v>0</v>
      </c>
    </row>
    <row r="123" spans="1:12" x14ac:dyDescent="0.25">
      <c r="A123" s="44">
        <v>2272</v>
      </c>
      <c r="B123" s="174" t="s">
        <v>131</v>
      </c>
      <c r="C123" s="72">
        <f t="shared" si="7"/>
        <v>0</v>
      </c>
      <c r="D123" s="74"/>
      <c r="E123" s="74"/>
      <c r="F123" s="74"/>
      <c r="G123" s="157"/>
      <c r="H123" s="72">
        <f t="shared" si="8"/>
        <v>0</v>
      </c>
      <c r="I123" s="74"/>
      <c r="J123" s="74"/>
      <c r="K123" s="74"/>
      <c r="L123" s="158"/>
    </row>
    <row r="124" spans="1:12" ht="24" x14ac:dyDescent="0.25">
      <c r="A124" s="44">
        <v>2274</v>
      </c>
      <c r="B124" s="175" t="s">
        <v>132</v>
      </c>
      <c r="C124" s="72">
        <f t="shared" si="7"/>
        <v>0</v>
      </c>
      <c r="D124" s="74"/>
      <c r="E124" s="74"/>
      <c r="F124" s="74"/>
      <c r="G124" s="157"/>
      <c r="H124" s="72">
        <f t="shared" si="8"/>
        <v>0</v>
      </c>
      <c r="I124" s="74"/>
      <c r="J124" s="74"/>
      <c r="K124" s="74"/>
      <c r="L124" s="158"/>
    </row>
    <row r="125" spans="1:12" ht="24" x14ac:dyDescent="0.25">
      <c r="A125" s="44">
        <v>2275</v>
      </c>
      <c r="B125" s="71" t="s">
        <v>133</v>
      </c>
      <c r="C125" s="72">
        <f t="shared" si="7"/>
        <v>0</v>
      </c>
      <c r="D125" s="74"/>
      <c r="E125" s="74"/>
      <c r="F125" s="74"/>
      <c r="G125" s="157"/>
      <c r="H125" s="72">
        <f t="shared" si="8"/>
        <v>0</v>
      </c>
      <c r="I125" s="74"/>
      <c r="J125" s="74"/>
      <c r="K125" s="74"/>
      <c r="L125" s="158"/>
    </row>
    <row r="126" spans="1:12" ht="36" x14ac:dyDescent="0.25">
      <c r="A126" s="44">
        <v>2276</v>
      </c>
      <c r="B126" s="71" t="s">
        <v>134</v>
      </c>
      <c r="C126" s="72">
        <f t="shared" si="7"/>
        <v>0</v>
      </c>
      <c r="D126" s="74"/>
      <c r="E126" s="74"/>
      <c r="F126" s="74"/>
      <c r="G126" s="157"/>
      <c r="H126" s="72">
        <f t="shared" si="8"/>
        <v>0</v>
      </c>
      <c r="I126" s="74"/>
      <c r="J126" s="74"/>
      <c r="K126" s="74"/>
      <c r="L126" s="158"/>
    </row>
    <row r="127" spans="1:12" ht="24" x14ac:dyDescent="0.25">
      <c r="A127" s="44">
        <v>2279</v>
      </c>
      <c r="B127" s="71" t="s">
        <v>135</v>
      </c>
      <c r="C127" s="72">
        <f t="shared" si="7"/>
        <v>0</v>
      </c>
      <c r="D127" s="74"/>
      <c r="E127" s="74"/>
      <c r="F127" s="74"/>
      <c r="G127" s="157"/>
      <c r="H127" s="72">
        <f t="shared" si="8"/>
        <v>0</v>
      </c>
      <c r="I127" s="74"/>
      <c r="J127" s="74"/>
      <c r="K127" s="74"/>
      <c r="L127" s="158"/>
    </row>
    <row r="128" spans="1:12" ht="24" x14ac:dyDescent="0.25">
      <c r="A128" s="168">
        <v>2280</v>
      </c>
      <c r="B128" s="65" t="s">
        <v>136</v>
      </c>
      <c r="C128" s="66">
        <f t="shared" ref="C128:L128" si="9">SUM(C129)</f>
        <v>0</v>
      </c>
      <c r="D128" s="169">
        <f t="shared" si="9"/>
        <v>0</v>
      </c>
      <c r="E128" s="169">
        <f t="shared" si="9"/>
        <v>0</v>
      </c>
      <c r="F128" s="169">
        <f t="shared" si="9"/>
        <v>0</v>
      </c>
      <c r="G128" s="169">
        <f t="shared" si="9"/>
        <v>0</v>
      </c>
      <c r="H128" s="66">
        <f t="shared" si="9"/>
        <v>0</v>
      </c>
      <c r="I128" s="169">
        <f t="shared" si="9"/>
        <v>0</v>
      </c>
      <c r="J128" s="169">
        <f t="shared" si="9"/>
        <v>0</v>
      </c>
      <c r="K128" s="169">
        <f t="shared" si="9"/>
        <v>0</v>
      </c>
      <c r="L128" s="176">
        <f t="shared" si="9"/>
        <v>0</v>
      </c>
    </row>
    <row r="129" spans="1:12" ht="24" x14ac:dyDescent="0.25">
      <c r="A129" s="44">
        <v>2283</v>
      </c>
      <c r="B129" s="71" t="s">
        <v>137</v>
      </c>
      <c r="C129" s="72">
        <f>SUM(D129:G129)</f>
        <v>0</v>
      </c>
      <c r="D129" s="74"/>
      <c r="E129" s="74"/>
      <c r="F129" s="74"/>
      <c r="G129" s="157"/>
      <c r="H129" s="72">
        <f>SUM(I129:L129)</f>
        <v>0</v>
      </c>
      <c r="I129" s="74"/>
      <c r="J129" s="74"/>
      <c r="K129" s="74"/>
      <c r="L129" s="158"/>
    </row>
    <row r="130" spans="1:12" ht="38.25" customHeight="1" x14ac:dyDescent="0.25">
      <c r="A130" s="56">
        <v>2300</v>
      </c>
      <c r="B130" s="147" t="s">
        <v>138</v>
      </c>
      <c r="C130" s="57">
        <f t="shared" si="7"/>
        <v>41523</v>
      </c>
      <c r="D130" s="63">
        <f>SUM(D131,D136,D140,D141,D144,D151,D159,D160,D163)</f>
        <v>41523</v>
      </c>
      <c r="E130" s="63">
        <f>SUM(E131,E136,E140,E141,E144,E151,E159,E160,E163)</f>
        <v>0</v>
      </c>
      <c r="F130" s="63">
        <f>SUM(F131,F136,F140,F141,F144,F151,F159,F160,F163)</f>
        <v>0</v>
      </c>
      <c r="G130" s="166">
        <f>SUM(G131,G136,G140,G141,G144,G151,G159,G160,G163)</f>
        <v>0</v>
      </c>
      <c r="H130" s="57">
        <f t="shared" si="8"/>
        <v>65213</v>
      </c>
      <c r="I130" s="63">
        <f>SUM(I131,I136,I140,I141,I144,I151,I159,I160,I163)</f>
        <v>46156</v>
      </c>
      <c r="J130" s="63">
        <f>SUM(J131,J136,J140,J141,J144,J151,J159,J160,J163)</f>
        <v>19057</v>
      </c>
      <c r="K130" s="63">
        <f>SUM(K131,K136,K140,K141,K144,K151,K159,K160,K163)</f>
        <v>0</v>
      </c>
      <c r="L130" s="167">
        <f>SUM(L131,L136,L140,L141,L144,L151,L159,L160,L163)</f>
        <v>0</v>
      </c>
    </row>
    <row r="131" spans="1:12" ht="24" x14ac:dyDescent="0.25">
      <c r="A131" s="168">
        <v>2310</v>
      </c>
      <c r="B131" s="65" t="s">
        <v>139</v>
      </c>
      <c r="C131" s="66">
        <f t="shared" si="7"/>
        <v>0</v>
      </c>
      <c r="D131" s="169">
        <f>SUM(D132:D135)</f>
        <v>0</v>
      </c>
      <c r="E131" s="169">
        <f t="shared" ref="E131:L131" si="10">SUM(E132:E135)</f>
        <v>0</v>
      </c>
      <c r="F131" s="169">
        <f t="shared" si="10"/>
        <v>0</v>
      </c>
      <c r="G131" s="170">
        <f t="shared" si="10"/>
        <v>0</v>
      </c>
      <c r="H131" s="66">
        <f t="shared" si="8"/>
        <v>0</v>
      </c>
      <c r="I131" s="169">
        <f t="shared" si="10"/>
        <v>0</v>
      </c>
      <c r="J131" s="169">
        <f t="shared" si="10"/>
        <v>0</v>
      </c>
      <c r="K131" s="169">
        <f t="shared" si="10"/>
        <v>0</v>
      </c>
      <c r="L131" s="171">
        <f t="shared" si="10"/>
        <v>0</v>
      </c>
    </row>
    <row r="132" spans="1:12" x14ac:dyDescent="0.25">
      <c r="A132" s="44">
        <v>2311</v>
      </c>
      <c r="B132" s="71" t="s">
        <v>140</v>
      </c>
      <c r="C132" s="72">
        <f t="shared" si="7"/>
        <v>0</v>
      </c>
      <c r="D132" s="74"/>
      <c r="E132" s="74"/>
      <c r="F132" s="74"/>
      <c r="G132" s="157"/>
      <c r="H132" s="72">
        <f t="shared" si="8"/>
        <v>0</v>
      </c>
      <c r="I132" s="74"/>
      <c r="J132" s="74"/>
      <c r="K132" s="74"/>
      <c r="L132" s="158"/>
    </row>
    <row r="133" spans="1:12" x14ac:dyDescent="0.25">
      <c r="A133" s="44">
        <v>2312</v>
      </c>
      <c r="B133" s="71" t="s">
        <v>141</v>
      </c>
      <c r="C133" s="72">
        <f t="shared" si="7"/>
        <v>0</v>
      </c>
      <c r="D133" s="74"/>
      <c r="E133" s="74"/>
      <c r="F133" s="74"/>
      <c r="G133" s="157"/>
      <c r="H133" s="72">
        <f t="shared" si="8"/>
        <v>0</v>
      </c>
      <c r="I133" s="74"/>
      <c r="J133" s="74"/>
      <c r="K133" s="74"/>
      <c r="L133" s="158"/>
    </row>
    <row r="134" spans="1:12" x14ac:dyDescent="0.25">
      <c r="A134" s="44">
        <v>2313</v>
      </c>
      <c r="B134" s="71" t="s">
        <v>142</v>
      </c>
      <c r="C134" s="72">
        <f t="shared" si="7"/>
        <v>0</v>
      </c>
      <c r="D134" s="74"/>
      <c r="E134" s="74"/>
      <c r="F134" s="74"/>
      <c r="G134" s="157"/>
      <c r="H134" s="72">
        <f t="shared" si="8"/>
        <v>0</v>
      </c>
      <c r="I134" s="74"/>
      <c r="J134" s="74"/>
      <c r="K134" s="74"/>
      <c r="L134" s="158"/>
    </row>
    <row r="135" spans="1:12" ht="36" customHeight="1" x14ac:dyDescent="0.25">
      <c r="A135" s="44">
        <v>2314</v>
      </c>
      <c r="B135" s="71" t="s">
        <v>143</v>
      </c>
      <c r="C135" s="72">
        <f t="shared" si="7"/>
        <v>0</v>
      </c>
      <c r="D135" s="74"/>
      <c r="E135" s="74"/>
      <c r="F135" s="74"/>
      <c r="G135" s="157"/>
      <c r="H135" s="72">
        <f t="shared" si="8"/>
        <v>0</v>
      </c>
      <c r="I135" s="74"/>
      <c r="J135" s="74"/>
      <c r="K135" s="74"/>
      <c r="L135" s="158"/>
    </row>
    <row r="136" spans="1:12" x14ac:dyDescent="0.25">
      <c r="A136" s="159">
        <v>2320</v>
      </c>
      <c r="B136" s="71" t="s">
        <v>144</v>
      </c>
      <c r="C136" s="72">
        <f t="shared" si="7"/>
        <v>0</v>
      </c>
      <c r="D136" s="160">
        <f>SUM(D137:D139)</f>
        <v>0</v>
      </c>
      <c r="E136" s="160">
        <f>SUM(E137:E139)</f>
        <v>0</v>
      </c>
      <c r="F136" s="160">
        <f>SUM(F137:F139)</f>
        <v>0</v>
      </c>
      <c r="G136" s="161">
        <f>SUM(G137:G139)</f>
        <v>0</v>
      </c>
      <c r="H136" s="72">
        <f t="shared" si="8"/>
        <v>0</v>
      </c>
      <c r="I136" s="160">
        <f>SUM(I137:I139)</f>
        <v>0</v>
      </c>
      <c r="J136" s="160">
        <f>SUM(J137:J139)</f>
        <v>0</v>
      </c>
      <c r="K136" s="160">
        <f>SUM(K137:K139)</f>
        <v>0</v>
      </c>
      <c r="L136" s="162">
        <f>SUM(L137:L139)</f>
        <v>0</v>
      </c>
    </row>
    <row r="137" spans="1:12" x14ac:dyDescent="0.25">
      <c r="A137" s="44">
        <v>2321</v>
      </c>
      <c r="B137" s="71" t="s">
        <v>145</v>
      </c>
      <c r="C137" s="72">
        <f t="shared" si="7"/>
        <v>0</v>
      </c>
      <c r="D137" s="74"/>
      <c r="E137" s="74"/>
      <c r="F137" s="74"/>
      <c r="G137" s="157"/>
      <c r="H137" s="72">
        <f t="shared" si="8"/>
        <v>0</v>
      </c>
      <c r="I137" s="74"/>
      <c r="J137" s="74"/>
      <c r="K137" s="74"/>
      <c r="L137" s="158"/>
    </row>
    <row r="138" spans="1:12" x14ac:dyDescent="0.25">
      <c r="A138" s="44">
        <v>2322</v>
      </c>
      <c r="B138" s="71" t="s">
        <v>146</v>
      </c>
      <c r="C138" s="72">
        <f t="shared" si="7"/>
        <v>0</v>
      </c>
      <c r="D138" s="74"/>
      <c r="E138" s="74"/>
      <c r="F138" s="74"/>
      <c r="G138" s="157"/>
      <c r="H138" s="72">
        <f t="shared" si="8"/>
        <v>0</v>
      </c>
      <c r="I138" s="74"/>
      <c r="J138" s="74"/>
      <c r="K138" s="74"/>
      <c r="L138" s="158"/>
    </row>
    <row r="139" spans="1:12" ht="10.5" customHeight="1" x14ac:dyDescent="0.25">
      <c r="A139" s="44">
        <v>2329</v>
      </c>
      <c r="B139" s="71" t="s">
        <v>147</v>
      </c>
      <c r="C139" s="72">
        <f t="shared" si="7"/>
        <v>0</v>
      </c>
      <c r="D139" s="74"/>
      <c r="E139" s="74"/>
      <c r="F139" s="74"/>
      <c r="G139" s="157"/>
      <c r="H139" s="72">
        <f t="shared" si="8"/>
        <v>0</v>
      </c>
      <c r="I139" s="74"/>
      <c r="J139" s="74"/>
      <c r="K139" s="74"/>
      <c r="L139" s="158"/>
    </row>
    <row r="140" spans="1:12" x14ac:dyDescent="0.25">
      <c r="A140" s="159">
        <v>2330</v>
      </c>
      <c r="B140" s="71" t="s">
        <v>148</v>
      </c>
      <c r="C140" s="72">
        <f t="shared" si="7"/>
        <v>0</v>
      </c>
      <c r="D140" s="74"/>
      <c r="E140" s="74"/>
      <c r="F140" s="74"/>
      <c r="G140" s="157"/>
      <c r="H140" s="72">
        <f t="shared" si="8"/>
        <v>0</v>
      </c>
      <c r="I140" s="74"/>
      <c r="J140" s="74"/>
      <c r="K140" s="74"/>
      <c r="L140" s="158"/>
    </row>
    <row r="141" spans="1:12" ht="48" x14ac:dyDescent="0.25">
      <c r="A141" s="159">
        <v>2340</v>
      </c>
      <c r="B141" s="71" t="s">
        <v>149</v>
      </c>
      <c r="C141" s="72">
        <f t="shared" si="7"/>
        <v>0</v>
      </c>
      <c r="D141" s="160">
        <f>SUM(D142:D143)</f>
        <v>0</v>
      </c>
      <c r="E141" s="160">
        <f>SUM(E142:E143)</f>
        <v>0</v>
      </c>
      <c r="F141" s="160">
        <f>SUM(F142:F143)</f>
        <v>0</v>
      </c>
      <c r="G141" s="161">
        <f>SUM(G142:G143)</f>
        <v>0</v>
      </c>
      <c r="H141" s="72">
        <f t="shared" si="8"/>
        <v>0</v>
      </c>
      <c r="I141" s="160">
        <f>SUM(I142:I143)</f>
        <v>0</v>
      </c>
      <c r="J141" s="160">
        <f>SUM(J142:J143)</f>
        <v>0</v>
      </c>
      <c r="K141" s="160">
        <f>SUM(K142:K143)</f>
        <v>0</v>
      </c>
      <c r="L141" s="162">
        <f>SUM(L142:L143)</f>
        <v>0</v>
      </c>
    </row>
    <row r="142" spans="1:12" x14ac:dyDescent="0.25">
      <c r="A142" s="44">
        <v>2341</v>
      </c>
      <c r="B142" s="71" t="s">
        <v>150</v>
      </c>
      <c r="C142" s="72">
        <f t="shared" si="7"/>
        <v>0</v>
      </c>
      <c r="D142" s="74"/>
      <c r="E142" s="74"/>
      <c r="F142" s="74"/>
      <c r="G142" s="157"/>
      <c r="H142" s="72">
        <f t="shared" si="8"/>
        <v>0</v>
      </c>
      <c r="I142" s="74"/>
      <c r="J142" s="74"/>
      <c r="K142" s="74"/>
      <c r="L142" s="158"/>
    </row>
    <row r="143" spans="1:12" ht="24" x14ac:dyDescent="0.25">
      <c r="A143" s="44">
        <v>2344</v>
      </c>
      <c r="B143" s="71" t="s">
        <v>151</v>
      </c>
      <c r="C143" s="72">
        <f t="shared" si="7"/>
        <v>0</v>
      </c>
      <c r="D143" s="74"/>
      <c r="E143" s="74"/>
      <c r="F143" s="74"/>
      <c r="G143" s="157"/>
      <c r="H143" s="72">
        <f t="shared" si="8"/>
        <v>0</v>
      </c>
      <c r="I143" s="74"/>
      <c r="J143" s="74"/>
      <c r="K143" s="74"/>
      <c r="L143" s="158"/>
    </row>
    <row r="144" spans="1:12" ht="24" x14ac:dyDescent="0.25">
      <c r="A144" s="150">
        <v>2350</v>
      </c>
      <c r="B144" s="112" t="s">
        <v>152</v>
      </c>
      <c r="C144" s="117">
        <f t="shared" si="7"/>
        <v>0</v>
      </c>
      <c r="D144" s="151">
        <f>SUM(D145:D150)</f>
        <v>0</v>
      </c>
      <c r="E144" s="151">
        <f>SUM(E145:E150)</f>
        <v>0</v>
      </c>
      <c r="F144" s="151">
        <f>SUM(F145:F150)</f>
        <v>0</v>
      </c>
      <c r="G144" s="152">
        <f>SUM(G145:G150)</f>
        <v>0</v>
      </c>
      <c r="H144" s="117">
        <f t="shared" si="8"/>
        <v>0</v>
      </c>
      <c r="I144" s="151">
        <f>SUM(I145:I150)</f>
        <v>0</v>
      </c>
      <c r="J144" s="151">
        <f>SUM(J145:J150)</f>
        <v>0</v>
      </c>
      <c r="K144" s="151">
        <f>SUM(K145:K150)</f>
        <v>0</v>
      </c>
      <c r="L144" s="153">
        <f>SUM(L145:L150)</f>
        <v>0</v>
      </c>
    </row>
    <row r="145" spans="1:12" x14ac:dyDescent="0.25">
      <c r="A145" s="38">
        <v>2351</v>
      </c>
      <c r="B145" s="65" t="s">
        <v>153</v>
      </c>
      <c r="C145" s="66">
        <f t="shared" si="7"/>
        <v>0</v>
      </c>
      <c r="D145" s="68"/>
      <c r="E145" s="68"/>
      <c r="F145" s="68"/>
      <c r="G145" s="154"/>
      <c r="H145" s="66">
        <f t="shared" si="8"/>
        <v>0</v>
      </c>
      <c r="I145" s="68"/>
      <c r="J145" s="68"/>
      <c r="K145" s="68"/>
      <c r="L145" s="155"/>
    </row>
    <row r="146" spans="1:12" x14ac:dyDescent="0.25">
      <c r="A146" s="44">
        <v>2352</v>
      </c>
      <c r="B146" s="71" t="s">
        <v>154</v>
      </c>
      <c r="C146" s="72">
        <f t="shared" si="7"/>
        <v>0</v>
      </c>
      <c r="D146" s="74"/>
      <c r="E146" s="74"/>
      <c r="F146" s="74"/>
      <c r="G146" s="157"/>
      <c r="H146" s="72">
        <f t="shared" si="8"/>
        <v>0</v>
      </c>
      <c r="I146" s="74"/>
      <c r="J146" s="74"/>
      <c r="K146" s="74"/>
      <c r="L146" s="158"/>
    </row>
    <row r="147" spans="1:12" ht="24" x14ac:dyDescent="0.25">
      <c r="A147" s="44">
        <v>2353</v>
      </c>
      <c r="B147" s="71" t="s">
        <v>155</v>
      </c>
      <c r="C147" s="72">
        <f t="shared" si="7"/>
        <v>0</v>
      </c>
      <c r="D147" s="74"/>
      <c r="E147" s="74"/>
      <c r="F147" s="74"/>
      <c r="G147" s="157"/>
      <c r="H147" s="72">
        <f t="shared" si="8"/>
        <v>0</v>
      </c>
      <c r="I147" s="74"/>
      <c r="J147" s="74"/>
      <c r="K147" s="74"/>
      <c r="L147" s="158"/>
    </row>
    <row r="148" spans="1:12" ht="24" x14ac:dyDescent="0.25">
      <c r="A148" s="44">
        <v>2354</v>
      </c>
      <c r="B148" s="71" t="s">
        <v>156</v>
      </c>
      <c r="C148" s="72">
        <f t="shared" si="7"/>
        <v>0</v>
      </c>
      <c r="D148" s="74"/>
      <c r="E148" s="74"/>
      <c r="F148" s="74"/>
      <c r="G148" s="157"/>
      <c r="H148" s="72">
        <f t="shared" si="8"/>
        <v>0</v>
      </c>
      <c r="I148" s="74"/>
      <c r="J148" s="74"/>
      <c r="K148" s="74"/>
      <c r="L148" s="158"/>
    </row>
    <row r="149" spans="1:12" ht="24" x14ac:dyDescent="0.25">
      <c r="A149" s="44">
        <v>2355</v>
      </c>
      <c r="B149" s="71" t="s">
        <v>157</v>
      </c>
      <c r="C149" s="72">
        <f t="shared" si="7"/>
        <v>0</v>
      </c>
      <c r="D149" s="74"/>
      <c r="E149" s="74"/>
      <c r="F149" s="74"/>
      <c r="G149" s="157"/>
      <c r="H149" s="72">
        <f t="shared" si="8"/>
        <v>0</v>
      </c>
      <c r="I149" s="74"/>
      <c r="J149" s="74"/>
      <c r="K149" s="74"/>
      <c r="L149" s="158"/>
    </row>
    <row r="150" spans="1:12" ht="24" x14ac:dyDescent="0.25">
      <c r="A150" s="44">
        <v>2359</v>
      </c>
      <c r="B150" s="71" t="s">
        <v>158</v>
      </c>
      <c r="C150" s="72">
        <f t="shared" si="7"/>
        <v>0</v>
      </c>
      <c r="D150" s="74"/>
      <c r="E150" s="74"/>
      <c r="F150" s="74"/>
      <c r="G150" s="157"/>
      <c r="H150" s="72">
        <f t="shared" si="8"/>
        <v>0</v>
      </c>
      <c r="I150" s="74"/>
      <c r="J150" s="74"/>
      <c r="K150" s="74"/>
      <c r="L150" s="158"/>
    </row>
    <row r="151" spans="1:12" ht="24.75" customHeight="1" x14ac:dyDescent="0.25">
      <c r="A151" s="159">
        <v>2360</v>
      </c>
      <c r="B151" s="71" t="s">
        <v>159</v>
      </c>
      <c r="C151" s="72">
        <f t="shared" si="7"/>
        <v>41523</v>
      </c>
      <c r="D151" s="160">
        <f>SUM(D152:D158)</f>
        <v>41523</v>
      </c>
      <c r="E151" s="160">
        <f>SUM(E152:E158)</f>
        <v>0</v>
      </c>
      <c r="F151" s="160">
        <f>SUM(F152:F158)</f>
        <v>0</v>
      </c>
      <c r="G151" s="161">
        <f>SUM(G152:G158)</f>
        <v>0</v>
      </c>
      <c r="H151" s="72">
        <f t="shared" si="8"/>
        <v>65213</v>
      </c>
      <c r="I151" s="160">
        <f>SUM(I152:I158)</f>
        <v>46156</v>
      </c>
      <c r="J151" s="160">
        <f>SUM(J152:J158)</f>
        <v>19057</v>
      </c>
      <c r="K151" s="160">
        <f>SUM(K152:K158)</f>
        <v>0</v>
      </c>
      <c r="L151" s="162">
        <f>SUM(L152:L158)</f>
        <v>0</v>
      </c>
    </row>
    <row r="152" spans="1:12" x14ac:dyDescent="0.25">
      <c r="A152" s="43">
        <v>2361</v>
      </c>
      <c r="B152" s="71" t="s">
        <v>160</v>
      </c>
      <c r="C152" s="72">
        <f t="shared" si="7"/>
        <v>0</v>
      </c>
      <c r="D152" s="74"/>
      <c r="E152" s="74"/>
      <c r="F152" s="74"/>
      <c r="G152" s="157"/>
      <c r="H152" s="72">
        <f t="shared" si="8"/>
        <v>0</v>
      </c>
      <c r="I152" s="74"/>
      <c r="J152" s="74"/>
      <c r="K152" s="74"/>
      <c r="L152" s="158"/>
    </row>
    <row r="153" spans="1:12" ht="24" x14ac:dyDescent="0.25">
      <c r="A153" s="43">
        <v>2362</v>
      </c>
      <c r="B153" s="71" t="s">
        <v>161</v>
      </c>
      <c r="C153" s="72">
        <f t="shared" si="7"/>
        <v>0</v>
      </c>
      <c r="D153" s="74"/>
      <c r="E153" s="74"/>
      <c r="F153" s="74"/>
      <c r="G153" s="157"/>
      <c r="H153" s="72">
        <f t="shared" si="8"/>
        <v>0</v>
      </c>
      <c r="I153" s="74"/>
      <c r="J153" s="74"/>
      <c r="K153" s="74"/>
      <c r="L153" s="158"/>
    </row>
    <row r="154" spans="1:12" x14ac:dyDescent="0.25">
      <c r="A154" s="43">
        <v>2363</v>
      </c>
      <c r="B154" s="71" t="s">
        <v>162</v>
      </c>
      <c r="C154" s="72">
        <f t="shared" si="7"/>
        <v>41523</v>
      </c>
      <c r="D154" s="74">
        <v>41523</v>
      </c>
      <c r="E154" s="74"/>
      <c r="F154" s="74"/>
      <c r="G154" s="157"/>
      <c r="H154" s="72">
        <f t="shared" si="8"/>
        <v>65213</v>
      </c>
      <c r="I154" s="74">
        <v>46156</v>
      </c>
      <c r="J154" s="74">
        <v>19057</v>
      </c>
      <c r="K154" s="74"/>
      <c r="L154" s="158"/>
    </row>
    <row r="155" spans="1:12" x14ac:dyDescent="0.25">
      <c r="A155" s="43">
        <v>2364</v>
      </c>
      <c r="B155" s="71" t="s">
        <v>163</v>
      </c>
      <c r="C155" s="72">
        <f t="shared" si="7"/>
        <v>0</v>
      </c>
      <c r="D155" s="74"/>
      <c r="E155" s="74"/>
      <c r="F155" s="74"/>
      <c r="G155" s="157"/>
      <c r="H155" s="72">
        <f t="shared" si="8"/>
        <v>0</v>
      </c>
      <c r="I155" s="74"/>
      <c r="J155" s="74"/>
      <c r="K155" s="74"/>
      <c r="L155" s="158"/>
    </row>
    <row r="156" spans="1:12" ht="12.75" customHeight="1" x14ac:dyDescent="0.25">
      <c r="A156" s="43">
        <v>2365</v>
      </c>
      <c r="B156" s="71" t="s">
        <v>164</v>
      </c>
      <c r="C156" s="72">
        <f t="shared" si="7"/>
        <v>0</v>
      </c>
      <c r="D156" s="74"/>
      <c r="E156" s="74"/>
      <c r="F156" s="74"/>
      <c r="G156" s="157"/>
      <c r="H156" s="72">
        <f t="shared" si="8"/>
        <v>0</v>
      </c>
      <c r="I156" s="74"/>
      <c r="J156" s="74"/>
      <c r="K156" s="74"/>
      <c r="L156" s="158"/>
    </row>
    <row r="157" spans="1:12" ht="36" x14ac:dyDescent="0.25">
      <c r="A157" s="43">
        <v>2366</v>
      </c>
      <c r="B157" s="71" t="s">
        <v>165</v>
      </c>
      <c r="C157" s="72">
        <f t="shared" si="7"/>
        <v>0</v>
      </c>
      <c r="D157" s="74"/>
      <c r="E157" s="74"/>
      <c r="F157" s="74"/>
      <c r="G157" s="157"/>
      <c r="H157" s="72">
        <f t="shared" si="8"/>
        <v>0</v>
      </c>
      <c r="I157" s="74"/>
      <c r="J157" s="74"/>
      <c r="K157" s="74"/>
      <c r="L157" s="158"/>
    </row>
    <row r="158" spans="1:12" ht="48" x14ac:dyDescent="0.25">
      <c r="A158" s="43">
        <v>2369</v>
      </c>
      <c r="B158" s="71" t="s">
        <v>166</v>
      </c>
      <c r="C158" s="72">
        <f t="shared" si="7"/>
        <v>0</v>
      </c>
      <c r="D158" s="74"/>
      <c r="E158" s="74"/>
      <c r="F158" s="74"/>
      <c r="G158" s="157"/>
      <c r="H158" s="72">
        <f t="shared" si="8"/>
        <v>0</v>
      </c>
      <c r="I158" s="74"/>
      <c r="J158" s="74"/>
      <c r="K158" s="74"/>
      <c r="L158" s="158"/>
    </row>
    <row r="159" spans="1:12" x14ac:dyDescent="0.25">
      <c r="A159" s="150">
        <v>2370</v>
      </c>
      <c r="B159" s="112" t="s">
        <v>167</v>
      </c>
      <c r="C159" s="117">
        <f t="shared" si="7"/>
        <v>0</v>
      </c>
      <c r="D159" s="163"/>
      <c r="E159" s="163"/>
      <c r="F159" s="163"/>
      <c r="G159" s="164"/>
      <c r="H159" s="117">
        <f t="shared" si="8"/>
        <v>0</v>
      </c>
      <c r="I159" s="163"/>
      <c r="J159" s="163"/>
      <c r="K159" s="163"/>
      <c r="L159" s="165"/>
    </row>
    <row r="160" spans="1:12" x14ac:dyDescent="0.25">
      <c r="A160" s="150">
        <v>2380</v>
      </c>
      <c r="B160" s="112" t="s">
        <v>168</v>
      </c>
      <c r="C160" s="117">
        <f t="shared" si="7"/>
        <v>0</v>
      </c>
      <c r="D160" s="151">
        <f>SUM(D161:D162)</f>
        <v>0</v>
      </c>
      <c r="E160" s="151">
        <f>SUM(E161:E162)</f>
        <v>0</v>
      </c>
      <c r="F160" s="151">
        <f>SUM(F161:F162)</f>
        <v>0</v>
      </c>
      <c r="G160" s="152">
        <f>SUM(G161:G162)</f>
        <v>0</v>
      </c>
      <c r="H160" s="117">
        <f t="shared" si="8"/>
        <v>0</v>
      </c>
      <c r="I160" s="151">
        <f>SUM(I161:I162)</f>
        <v>0</v>
      </c>
      <c r="J160" s="151">
        <f>SUM(J161:J162)</f>
        <v>0</v>
      </c>
      <c r="K160" s="151">
        <f>SUM(K161:K162)</f>
        <v>0</v>
      </c>
      <c r="L160" s="153">
        <f>SUM(L161:L162)</f>
        <v>0</v>
      </c>
    </row>
    <row r="161" spans="1:12" x14ac:dyDescent="0.25">
      <c r="A161" s="37">
        <v>2381</v>
      </c>
      <c r="B161" s="65" t="s">
        <v>169</v>
      </c>
      <c r="C161" s="66">
        <f t="shared" si="7"/>
        <v>0</v>
      </c>
      <c r="D161" s="68"/>
      <c r="E161" s="68"/>
      <c r="F161" s="68"/>
      <c r="G161" s="154"/>
      <c r="H161" s="66">
        <f t="shared" si="8"/>
        <v>0</v>
      </c>
      <c r="I161" s="68"/>
      <c r="J161" s="68"/>
      <c r="K161" s="68"/>
      <c r="L161" s="155"/>
    </row>
    <row r="162" spans="1:12" ht="24" x14ac:dyDescent="0.25">
      <c r="A162" s="43">
        <v>2389</v>
      </c>
      <c r="B162" s="71" t="s">
        <v>170</v>
      </c>
      <c r="C162" s="72">
        <f t="shared" si="7"/>
        <v>0</v>
      </c>
      <c r="D162" s="74"/>
      <c r="E162" s="74"/>
      <c r="F162" s="74"/>
      <c r="G162" s="157"/>
      <c r="H162" s="72">
        <f t="shared" si="8"/>
        <v>0</v>
      </c>
      <c r="I162" s="74"/>
      <c r="J162" s="74"/>
      <c r="K162" s="74"/>
      <c r="L162" s="158"/>
    </row>
    <row r="163" spans="1:12" x14ac:dyDescent="0.25">
      <c r="A163" s="150">
        <v>2390</v>
      </c>
      <c r="B163" s="112" t="s">
        <v>171</v>
      </c>
      <c r="C163" s="117">
        <f t="shared" si="7"/>
        <v>0</v>
      </c>
      <c r="D163" s="163"/>
      <c r="E163" s="163"/>
      <c r="F163" s="163"/>
      <c r="G163" s="164"/>
      <c r="H163" s="117">
        <f t="shared" si="8"/>
        <v>0</v>
      </c>
      <c r="I163" s="163"/>
      <c r="J163" s="163"/>
      <c r="K163" s="163"/>
      <c r="L163" s="165"/>
    </row>
    <row r="164" spans="1:12" x14ac:dyDescent="0.25">
      <c r="A164" s="56">
        <v>2400</v>
      </c>
      <c r="B164" s="147" t="s">
        <v>172</v>
      </c>
      <c r="C164" s="57">
        <f t="shared" si="7"/>
        <v>0</v>
      </c>
      <c r="D164" s="177"/>
      <c r="E164" s="177"/>
      <c r="F164" s="177"/>
      <c r="G164" s="178"/>
      <c r="H164" s="57">
        <f t="shared" si="8"/>
        <v>0</v>
      </c>
      <c r="I164" s="177"/>
      <c r="J164" s="177"/>
      <c r="K164" s="177"/>
      <c r="L164" s="179"/>
    </row>
    <row r="165" spans="1:12" ht="24" x14ac:dyDescent="0.25">
      <c r="A165" s="56">
        <v>2500</v>
      </c>
      <c r="B165" s="147" t="s">
        <v>173</v>
      </c>
      <c r="C165" s="57">
        <f t="shared" si="7"/>
        <v>0</v>
      </c>
      <c r="D165" s="63">
        <f>SUM(D166,D171)</f>
        <v>0</v>
      </c>
      <c r="E165" s="63">
        <f t="shared" ref="E165:G165" si="11">SUM(E166,E171)</f>
        <v>0</v>
      </c>
      <c r="F165" s="63">
        <f t="shared" si="11"/>
        <v>0</v>
      </c>
      <c r="G165" s="63">
        <f t="shared" si="11"/>
        <v>0</v>
      </c>
      <c r="H165" s="57">
        <f t="shared" si="8"/>
        <v>0</v>
      </c>
      <c r="I165" s="63">
        <f>SUM(I166,I171)</f>
        <v>0</v>
      </c>
      <c r="J165" s="63">
        <f t="shared" ref="J165:L165" si="12">SUM(J166,J171)</f>
        <v>0</v>
      </c>
      <c r="K165" s="63">
        <f t="shared" si="12"/>
        <v>0</v>
      </c>
      <c r="L165" s="149">
        <f t="shared" si="12"/>
        <v>0</v>
      </c>
    </row>
    <row r="166" spans="1:12" ht="16.5" customHeight="1" x14ac:dyDescent="0.25">
      <c r="A166" s="168">
        <v>2510</v>
      </c>
      <c r="B166" s="65" t="s">
        <v>174</v>
      </c>
      <c r="C166" s="66">
        <f t="shared" si="7"/>
        <v>0</v>
      </c>
      <c r="D166" s="169">
        <f>SUM(D167:D170)</f>
        <v>0</v>
      </c>
      <c r="E166" s="169">
        <f t="shared" ref="E166:G166" si="13">SUM(E167:E170)</f>
        <v>0</v>
      </c>
      <c r="F166" s="169">
        <f t="shared" si="13"/>
        <v>0</v>
      </c>
      <c r="G166" s="169">
        <f t="shared" si="13"/>
        <v>0</v>
      </c>
      <c r="H166" s="66">
        <f t="shared" si="8"/>
        <v>0</v>
      </c>
      <c r="I166" s="169">
        <f>SUM(I167:I170)</f>
        <v>0</v>
      </c>
      <c r="J166" s="169">
        <f t="shared" ref="J166:L166" si="14">SUM(J167:J170)</f>
        <v>0</v>
      </c>
      <c r="K166" s="169">
        <f t="shared" si="14"/>
        <v>0</v>
      </c>
      <c r="L166" s="180">
        <f t="shared" si="14"/>
        <v>0</v>
      </c>
    </row>
    <row r="167" spans="1:12" ht="24" x14ac:dyDescent="0.25">
      <c r="A167" s="44">
        <v>2512</v>
      </c>
      <c r="B167" s="71" t="s">
        <v>175</v>
      </c>
      <c r="C167" s="72">
        <f t="shared" si="7"/>
        <v>0</v>
      </c>
      <c r="D167" s="74"/>
      <c r="E167" s="74"/>
      <c r="F167" s="74"/>
      <c r="G167" s="157"/>
      <c r="H167" s="72">
        <f t="shared" si="8"/>
        <v>0</v>
      </c>
      <c r="I167" s="74"/>
      <c r="J167" s="74"/>
      <c r="K167" s="74"/>
      <c r="L167" s="158"/>
    </row>
    <row r="168" spans="1:12" ht="36" x14ac:dyDescent="0.25">
      <c r="A168" s="44">
        <v>2513</v>
      </c>
      <c r="B168" s="71" t="s">
        <v>176</v>
      </c>
      <c r="C168" s="72">
        <f t="shared" si="7"/>
        <v>0</v>
      </c>
      <c r="D168" s="74"/>
      <c r="E168" s="74"/>
      <c r="F168" s="74"/>
      <c r="G168" s="157"/>
      <c r="H168" s="72">
        <f t="shared" si="8"/>
        <v>0</v>
      </c>
      <c r="I168" s="74"/>
      <c r="J168" s="74"/>
      <c r="K168" s="74"/>
      <c r="L168" s="158"/>
    </row>
    <row r="169" spans="1:12" ht="24" x14ac:dyDescent="0.25">
      <c r="A169" s="44">
        <v>2515</v>
      </c>
      <c r="B169" s="71" t="s">
        <v>177</v>
      </c>
      <c r="C169" s="72">
        <f t="shared" si="7"/>
        <v>0</v>
      </c>
      <c r="D169" s="74"/>
      <c r="E169" s="74"/>
      <c r="F169" s="74"/>
      <c r="G169" s="157"/>
      <c r="H169" s="72">
        <f t="shared" si="8"/>
        <v>0</v>
      </c>
      <c r="I169" s="74"/>
      <c r="J169" s="74"/>
      <c r="K169" s="74"/>
      <c r="L169" s="158"/>
    </row>
    <row r="170" spans="1:12" ht="24" x14ac:dyDescent="0.25">
      <c r="A170" s="44">
        <v>2519</v>
      </c>
      <c r="B170" s="71" t="s">
        <v>178</v>
      </c>
      <c r="C170" s="72">
        <f t="shared" si="7"/>
        <v>0</v>
      </c>
      <c r="D170" s="74"/>
      <c r="E170" s="74"/>
      <c r="F170" s="74"/>
      <c r="G170" s="157"/>
      <c r="H170" s="72">
        <f t="shared" si="8"/>
        <v>0</v>
      </c>
      <c r="I170" s="74"/>
      <c r="J170" s="74"/>
      <c r="K170" s="74"/>
      <c r="L170" s="158"/>
    </row>
    <row r="171" spans="1:12" ht="24" x14ac:dyDescent="0.25">
      <c r="A171" s="159">
        <v>2520</v>
      </c>
      <c r="B171" s="71" t="s">
        <v>179</v>
      </c>
      <c r="C171" s="72">
        <f t="shared" si="7"/>
        <v>0</v>
      </c>
      <c r="D171" s="74"/>
      <c r="E171" s="74"/>
      <c r="F171" s="74"/>
      <c r="G171" s="157"/>
      <c r="H171" s="72">
        <f t="shared" si="8"/>
        <v>0</v>
      </c>
      <c r="I171" s="74"/>
      <c r="J171" s="74"/>
      <c r="K171" s="74"/>
      <c r="L171" s="158"/>
    </row>
    <row r="172" spans="1:12" s="182" customFormat="1" ht="36" customHeight="1" x14ac:dyDescent="0.25">
      <c r="A172" s="19">
        <v>2800</v>
      </c>
      <c r="B172" s="65" t="s">
        <v>180</v>
      </c>
      <c r="C172" s="66">
        <f t="shared" si="7"/>
        <v>0</v>
      </c>
      <c r="D172" s="40"/>
      <c r="E172" s="40"/>
      <c r="F172" s="40"/>
      <c r="G172" s="41"/>
      <c r="H172" s="66">
        <f t="shared" si="8"/>
        <v>0</v>
      </c>
      <c r="I172" s="40"/>
      <c r="J172" s="40"/>
      <c r="K172" s="40"/>
      <c r="L172" s="42"/>
    </row>
    <row r="173" spans="1:12" x14ac:dyDescent="0.25">
      <c r="A173" s="142">
        <v>3000</v>
      </c>
      <c r="B173" s="142" t="s">
        <v>181</v>
      </c>
      <c r="C173" s="143">
        <f t="shared" si="7"/>
        <v>0</v>
      </c>
      <c r="D173" s="144">
        <f>SUM(D174,D184)</f>
        <v>0</v>
      </c>
      <c r="E173" s="144">
        <f>SUM(E174,E184)</f>
        <v>0</v>
      </c>
      <c r="F173" s="144">
        <f>SUM(F174,F184)</f>
        <v>0</v>
      </c>
      <c r="G173" s="145">
        <f>SUM(G174,G184)</f>
        <v>0</v>
      </c>
      <c r="H173" s="143">
        <f t="shared" si="8"/>
        <v>0</v>
      </c>
      <c r="I173" s="144">
        <f>SUM(I174,I184)</f>
        <v>0</v>
      </c>
      <c r="J173" s="144">
        <f>SUM(J174,J184)</f>
        <v>0</v>
      </c>
      <c r="K173" s="144">
        <f>SUM(K174,K184)</f>
        <v>0</v>
      </c>
      <c r="L173" s="146">
        <f>SUM(L174,L184)</f>
        <v>0</v>
      </c>
    </row>
    <row r="174" spans="1:12" ht="24" x14ac:dyDescent="0.25">
      <c r="A174" s="56">
        <v>3200</v>
      </c>
      <c r="B174" s="183" t="s">
        <v>182</v>
      </c>
      <c r="C174" s="184">
        <f t="shared" si="7"/>
        <v>0</v>
      </c>
      <c r="D174" s="63">
        <f>SUM(D175,D179)</f>
        <v>0</v>
      </c>
      <c r="E174" s="63">
        <f t="shared" ref="E174:G174" si="15">SUM(E175,E179)</f>
        <v>0</v>
      </c>
      <c r="F174" s="63">
        <f t="shared" si="15"/>
        <v>0</v>
      </c>
      <c r="G174" s="63">
        <f t="shared" si="15"/>
        <v>0</v>
      </c>
      <c r="H174" s="57">
        <f t="shared" si="8"/>
        <v>0</v>
      </c>
      <c r="I174" s="63">
        <f>SUM(I175,I179)</f>
        <v>0</v>
      </c>
      <c r="J174" s="63">
        <f t="shared" ref="J174:L174" si="16">SUM(J175,J179)</f>
        <v>0</v>
      </c>
      <c r="K174" s="63">
        <f t="shared" si="16"/>
        <v>0</v>
      </c>
      <c r="L174" s="149">
        <f t="shared" si="16"/>
        <v>0</v>
      </c>
    </row>
    <row r="175" spans="1:12" ht="36" x14ac:dyDescent="0.25">
      <c r="A175" s="168">
        <v>3260</v>
      </c>
      <c r="B175" s="65" t="s">
        <v>183</v>
      </c>
      <c r="C175" s="66">
        <f t="shared" si="7"/>
        <v>0</v>
      </c>
      <c r="D175" s="169">
        <f>SUM(D176:D178)</f>
        <v>0</v>
      </c>
      <c r="E175" s="169">
        <f>SUM(E176:E178)</f>
        <v>0</v>
      </c>
      <c r="F175" s="169">
        <f>SUM(F176:F178)</f>
        <v>0</v>
      </c>
      <c r="G175" s="170">
        <f>SUM(G176:G178)</f>
        <v>0</v>
      </c>
      <c r="H175" s="66">
        <f t="shared" si="8"/>
        <v>0</v>
      </c>
      <c r="I175" s="169">
        <f>SUM(I176:I178)</f>
        <v>0</v>
      </c>
      <c r="J175" s="169">
        <f>SUM(J176:J178)</f>
        <v>0</v>
      </c>
      <c r="K175" s="169">
        <f>SUM(K176:K178)</f>
        <v>0</v>
      </c>
      <c r="L175" s="171">
        <f>SUM(L176:L178)</f>
        <v>0</v>
      </c>
    </row>
    <row r="176" spans="1:12" ht="24" x14ac:dyDescent="0.25">
      <c r="A176" s="44">
        <v>3261</v>
      </c>
      <c r="B176" s="71" t="s">
        <v>184</v>
      </c>
      <c r="C176" s="72">
        <f>SUM(D176:G176)</f>
        <v>0</v>
      </c>
      <c r="D176" s="74"/>
      <c r="E176" s="74"/>
      <c r="F176" s="74"/>
      <c r="G176" s="157"/>
      <c r="H176" s="72">
        <f>SUM(I176:L176)</f>
        <v>0</v>
      </c>
      <c r="I176" s="74"/>
      <c r="J176" s="74"/>
      <c r="K176" s="74"/>
      <c r="L176" s="158"/>
    </row>
    <row r="177" spans="1:12" ht="36" x14ac:dyDescent="0.25">
      <c r="A177" s="44">
        <v>3262</v>
      </c>
      <c r="B177" s="71" t="s">
        <v>185</v>
      </c>
      <c r="C177" s="72">
        <f>SUM(D177:G177)</f>
        <v>0</v>
      </c>
      <c r="D177" s="74"/>
      <c r="E177" s="74"/>
      <c r="F177" s="74"/>
      <c r="G177" s="157"/>
      <c r="H177" s="72">
        <f>SUM(I177:L177)</f>
        <v>0</v>
      </c>
      <c r="I177" s="74"/>
      <c r="J177" s="74"/>
      <c r="K177" s="74"/>
      <c r="L177" s="158"/>
    </row>
    <row r="178" spans="1:12" ht="24" x14ac:dyDescent="0.25">
      <c r="A178" s="44">
        <v>3263</v>
      </c>
      <c r="B178" s="71" t="s">
        <v>186</v>
      </c>
      <c r="C178" s="72">
        <f>SUM(D178:G178)</f>
        <v>0</v>
      </c>
      <c r="D178" s="74"/>
      <c r="E178" s="74"/>
      <c r="F178" s="74"/>
      <c r="G178" s="157"/>
      <c r="H178" s="72">
        <f>SUM(I178:L178)</f>
        <v>0</v>
      </c>
      <c r="I178" s="74"/>
      <c r="J178" s="74"/>
      <c r="K178" s="74"/>
      <c r="L178" s="158"/>
    </row>
    <row r="179" spans="1:12" ht="84" x14ac:dyDescent="0.25">
      <c r="A179" s="168">
        <v>3290</v>
      </c>
      <c r="B179" s="65" t="s">
        <v>187</v>
      </c>
      <c r="C179" s="185">
        <f t="shared" ref="C179:C183" si="17">SUM(D179:G179)</f>
        <v>0</v>
      </c>
      <c r="D179" s="169">
        <f>SUM(D180:D183)</f>
        <v>0</v>
      </c>
      <c r="E179" s="169">
        <f t="shared" ref="E179:G179" si="18">SUM(E180:E183)</f>
        <v>0</v>
      </c>
      <c r="F179" s="169">
        <f t="shared" si="18"/>
        <v>0</v>
      </c>
      <c r="G179" s="169">
        <f t="shared" si="18"/>
        <v>0</v>
      </c>
      <c r="H179" s="185">
        <f t="shared" ref="H179:H183" si="19">SUM(I179:L179)</f>
        <v>0</v>
      </c>
      <c r="I179" s="169">
        <f>SUM(I180:I183)</f>
        <v>0</v>
      </c>
      <c r="J179" s="169">
        <f t="shared" ref="J179:L179" si="20">SUM(J180:J183)</f>
        <v>0</v>
      </c>
      <c r="K179" s="169">
        <f t="shared" si="20"/>
        <v>0</v>
      </c>
      <c r="L179" s="186">
        <f t="shared" si="20"/>
        <v>0</v>
      </c>
    </row>
    <row r="180" spans="1:12" ht="72" x14ac:dyDescent="0.25">
      <c r="A180" s="44">
        <v>3291</v>
      </c>
      <c r="B180" s="71" t="s">
        <v>188</v>
      </c>
      <c r="C180" s="72">
        <f t="shared" si="17"/>
        <v>0</v>
      </c>
      <c r="D180" s="74"/>
      <c r="E180" s="74"/>
      <c r="F180" s="74"/>
      <c r="G180" s="187"/>
      <c r="H180" s="72">
        <f t="shared" si="19"/>
        <v>0</v>
      </c>
      <c r="I180" s="74"/>
      <c r="J180" s="74"/>
      <c r="K180" s="74"/>
      <c r="L180" s="158"/>
    </row>
    <row r="181" spans="1:12" ht="72" x14ac:dyDescent="0.25">
      <c r="A181" s="44">
        <v>3292</v>
      </c>
      <c r="B181" s="71" t="s">
        <v>189</v>
      </c>
      <c r="C181" s="72">
        <f t="shared" si="17"/>
        <v>0</v>
      </c>
      <c r="D181" s="74"/>
      <c r="E181" s="74"/>
      <c r="F181" s="74"/>
      <c r="G181" s="187"/>
      <c r="H181" s="72">
        <f t="shared" si="19"/>
        <v>0</v>
      </c>
      <c r="I181" s="74"/>
      <c r="J181" s="74"/>
      <c r="K181" s="74"/>
      <c r="L181" s="158"/>
    </row>
    <row r="182" spans="1:12" ht="72" x14ac:dyDescent="0.25">
      <c r="A182" s="44">
        <v>3293</v>
      </c>
      <c r="B182" s="71" t="s">
        <v>190</v>
      </c>
      <c r="C182" s="72">
        <f t="shared" si="17"/>
        <v>0</v>
      </c>
      <c r="D182" s="74"/>
      <c r="E182" s="74"/>
      <c r="F182" s="74"/>
      <c r="G182" s="187"/>
      <c r="H182" s="72">
        <f t="shared" si="19"/>
        <v>0</v>
      </c>
      <c r="I182" s="74"/>
      <c r="J182" s="74"/>
      <c r="K182" s="74"/>
      <c r="L182" s="158"/>
    </row>
    <row r="183" spans="1:12" ht="60" x14ac:dyDescent="0.25">
      <c r="A183" s="188">
        <v>3294</v>
      </c>
      <c r="B183" s="71" t="s">
        <v>191</v>
      </c>
      <c r="C183" s="185">
        <f t="shared" si="17"/>
        <v>0</v>
      </c>
      <c r="D183" s="189"/>
      <c r="E183" s="189"/>
      <c r="F183" s="189"/>
      <c r="G183" s="190"/>
      <c r="H183" s="185">
        <f t="shared" si="19"/>
        <v>0</v>
      </c>
      <c r="I183" s="189"/>
      <c r="J183" s="189"/>
      <c r="K183" s="189"/>
      <c r="L183" s="191"/>
    </row>
    <row r="184" spans="1:12" ht="48" x14ac:dyDescent="0.25">
      <c r="A184" s="192">
        <v>3300</v>
      </c>
      <c r="B184" s="183" t="s">
        <v>192</v>
      </c>
      <c r="C184" s="193">
        <f t="shared" si="7"/>
        <v>0</v>
      </c>
      <c r="D184" s="194">
        <f>SUM(D185:D186)</f>
        <v>0</v>
      </c>
      <c r="E184" s="194">
        <f t="shared" ref="E184:G184" si="21">SUM(E185:E186)</f>
        <v>0</v>
      </c>
      <c r="F184" s="194">
        <f t="shared" si="21"/>
        <v>0</v>
      </c>
      <c r="G184" s="194">
        <f t="shared" si="21"/>
        <v>0</v>
      </c>
      <c r="H184" s="193">
        <f t="shared" si="8"/>
        <v>0</v>
      </c>
      <c r="I184" s="194">
        <f>SUM(I185:I186)</f>
        <v>0</v>
      </c>
      <c r="J184" s="194">
        <f t="shared" ref="J184:L184" si="22">SUM(J185:J186)</f>
        <v>0</v>
      </c>
      <c r="K184" s="194">
        <f t="shared" si="22"/>
        <v>0</v>
      </c>
      <c r="L184" s="149">
        <f t="shared" si="22"/>
        <v>0</v>
      </c>
    </row>
    <row r="185" spans="1:12" ht="48" x14ac:dyDescent="0.25">
      <c r="A185" s="111">
        <v>3310</v>
      </c>
      <c r="B185" s="112" t="s">
        <v>193</v>
      </c>
      <c r="C185" s="195">
        <f t="shared" si="7"/>
        <v>0</v>
      </c>
      <c r="D185" s="163"/>
      <c r="E185" s="163"/>
      <c r="F185" s="163"/>
      <c r="G185" s="164"/>
      <c r="H185" s="195">
        <f t="shared" si="8"/>
        <v>0</v>
      </c>
      <c r="I185" s="163"/>
      <c r="J185" s="163"/>
      <c r="K185" s="163"/>
      <c r="L185" s="165"/>
    </row>
    <row r="186" spans="1:12" ht="48.75" customHeight="1" x14ac:dyDescent="0.25">
      <c r="A186" s="38">
        <v>3320</v>
      </c>
      <c r="B186" s="65" t="s">
        <v>194</v>
      </c>
      <c r="C186" s="66">
        <f t="shared" si="7"/>
        <v>0</v>
      </c>
      <c r="D186" s="68"/>
      <c r="E186" s="68"/>
      <c r="F186" s="68"/>
      <c r="G186" s="154"/>
      <c r="H186" s="66">
        <f t="shared" si="8"/>
        <v>0</v>
      </c>
      <c r="I186" s="68"/>
      <c r="J186" s="68"/>
      <c r="K186" s="68"/>
      <c r="L186" s="155"/>
    </row>
    <row r="187" spans="1:12" x14ac:dyDescent="0.25">
      <c r="A187" s="196">
        <v>4000</v>
      </c>
      <c r="B187" s="142" t="s">
        <v>195</v>
      </c>
      <c r="C187" s="143">
        <f t="shared" si="7"/>
        <v>0</v>
      </c>
      <c r="D187" s="144">
        <f>SUM(D188,D191)</f>
        <v>0</v>
      </c>
      <c r="E187" s="144">
        <f>SUM(E188,E191)</f>
        <v>0</v>
      </c>
      <c r="F187" s="144">
        <f>SUM(F188,F191)</f>
        <v>0</v>
      </c>
      <c r="G187" s="145">
        <f>SUM(G188,G191)</f>
        <v>0</v>
      </c>
      <c r="H187" s="143">
        <f t="shared" si="8"/>
        <v>0</v>
      </c>
      <c r="I187" s="144">
        <f>SUM(I188,I191)</f>
        <v>0</v>
      </c>
      <c r="J187" s="144">
        <f>SUM(J188,J191)</f>
        <v>0</v>
      </c>
      <c r="K187" s="144">
        <f>SUM(K188,K191)</f>
        <v>0</v>
      </c>
      <c r="L187" s="146">
        <f>SUM(L188,L191)</f>
        <v>0</v>
      </c>
    </row>
    <row r="188" spans="1:12" ht="24" x14ac:dyDescent="0.25">
      <c r="A188" s="197">
        <v>4200</v>
      </c>
      <c r="B188" s="147" t="s">
        <v>196</v>
      </c>
      <c r="C188" s="57">
        <f>SUM(D188:G188)</f>
        <v>0</v>
      </c>
      <c r="D188" s="63">
        <f>SUM(D189,D190)</f>
        <v>0</v>
      </c>
      <c r="E188" s="63">
        <f>SUM(E189,E190)</f>
        <v>0</v>
      </c>
      <c r="F188" s="63">
        <f>SUM(F189,F190)</f>
        <v>0</v>
      </c>
      <c r="G188" s="166">
        <f>SUM(G189,G190)</f>
        <v>0</v>
      </c>
      <c r="H188" s="57">
        <f t="shared" si="8"/>
        <v>0</v>
      </c>
      <c r="I188" s="63">
        <f>SUM(I189,I190)</f>
        <v>0</v>
      </c>
      <c r="J188" s="63">
        <f>SUM(J189,J190)</f>
        <v>0</v>
      </c>
      <c r="K188" s="63">
        <f>SUM(K189,K190)</f>
        <v>0</v>
      </c>
      <c r="L188" s="167">
        <f>SUM(L189,L190)</f>
        <v>0</v>
      </c>
    </row>
    <row r="189" spans="1:12" ht="36" x14ac:dyDescent="0.25">
      <c r="A189" s="168">
        <v>4240</v>
      </c>
      <c r="B189" s="65" t="s">
        <v>197</v>
      </c>
      <c r="C189" s="66">
        <f t="shared" ref="C189:C264" si="23">SUM(D189:G189)</f>
        <v>0</v>
      </c>
      <c r="D189" s="68"/>
      <c r="E189" s="68"/>
      <c r="F189" s="68"/>
      <c r="G189" s="154"/>
      <c r="H189" s="66">
        <f t="shared" ref="H189:H263" si="24">SUM(I189:L189)</f>
        <v>0</v>
      </c>
      <c r="I189" s="68"/>
      <c r="J189" s="68"/>
      <c r="K189" s="68"/>
      <c r="L189" s="155"/>
    </row>
    <row r="190" spans="1:12" ht="24" x14ac:dyDescent="0.25">
      <c r="A190" s="159">
        <v>4250</v>
      </c>
      <c r="B190" s="71" t="s">
        <v>198</v>
      </c>
      <c r="C190" s="72">
        <f t="shared" si="23"/>
        <v>0</v>
      </c>
      <c r="D190" s="74"/>
      <c r="E190" s="74"/>
      <c r="F190" s="74"/>
      <c r="G190" s="157"/>
      <c r="H190" s="72">
        <f t="shared" si="24"/>
        <v>0</v>
      </c>
      <c r="I190" s="74"/>
      <c r="J190" s="74"/>
      <c r="K190" s="74"/>
      <c r="L190" s="158"/>
    </row>
    <row r="191" spans="1:12" x14ac:dyDescent="0.25">
      <c r="A191" s="56">
        <v>4300</v>
      </c>
      <c r="B191" s="147" t="s">
        <v>199</v>
      </c>
      <c r="C191" s="57">
        <f t="shared" si="23"/>
        <v>0</v>
      </c>
      <c r="D191" s="63">
        <f>SUM(D192)</f>
        <v>0</v>
      </c>
      <c r="E191" s="63">
        <f>SUM(E192)</f>
        <v>0</v>
      </c>
      <c r="F191" s="63">
        <f>SUM(F192)</f>
        <v>0</v>
      </c>
      <c r="G191" s="166">
        <f>SUM(G192)</f>
        <v>0</v>
      </c>
      <c r="H191" s="57">
        <f t="shared" si="24"/>
        <v>0</v>
      </c>
      <c r="I191" s="63">
        <f>SUM(I192)</f>
        <v>0</v>
      </c>
      <c r="J191" s="63">
        <f>SUM(J192)</f>
        <v>0</v>
      </c>
      <c r="K191" s="63">
        <f>SUM(K192)</f>
        <v>0</v>
      </c>
      <c r="L191" s="167">
        <f>SUM(L192)</f>
        <v>0</v>
      </c>
    </row>
    <row r="192" spans="1:12" ht="24" x14ac:dyDescent="0.25">
      <c r="A192" s="168">
        <v>4310</v>
      </c>
      <c r="B192" s="65" t="s">
        <v>200</v>
      </c>
      <c r="C192" s="66">
        <f>SUM(D192:G192)</f>
        <v>0</v>
      </c>
      <c r="D192" s="169">
        <f>SUM(D193:D193)</f>
        <v>0</v>
      </c>
      <c r="E192" s="169">
        <f>SUM(E193:E193)</f>
        <v>0</v>
      </c>
      <c r="F192" s="169">
        <f>SUM(F193:F193)</f>
        <v>0</v>
      </c>
      <c r="G192" s="170">
        <f>SUM(G193:G193)</f>
        <v>0</v>
      </c>
      <c r="H192" s="66">
        <f t="shared" si="24"/>
        <v>0</v>
      </c>
      <c r="I192" s="169">
        <f>SUM(I193:I193)</f>
        <v>0</v>
      </c>
      <c r="J192" s="169">
        <f>SUM(J193:J193)</f>
        <v>0</v>
      </c>
      <c r="K192" s="169">
        <f>SUM(K193:K193)</f>
        <v>0</v>
      </c>
      <c r="L192" s="171">
        <f>SUM(L193:L193)</f>
        <v>0</v>
      </c>
    </row>
    <row r="193" spans="1:12" ht="36" x14ac:dyDescent="0.25">
      <c r="A193" s="44">
        <v>4311</v>
      </c>
      <c r="B193" s="71" t="s">
        <v>201</v>
      </c>
      <c r="C193" s="72">
        <f t="shared" si="23"/>
        <v>0</v>
      </c>
      <c r="D193" s="74"/>
      <c r="E193" s="74"/>
      <c r="F193" s="74"/>
      <c r="G193" s="157"/>
      <c r="H193" s="72">
        <f t="shared" si="24"/>
        <v>0</v>
      </c>
      <c r="I193" s="74"/>
      <c r="J193" s="74"/>
      <c r="K193" s="74"/>
      <c r="L193" s="158"/>
    </row>
    <row r="194" spans="1:12" s="24" customFormat="1" ht="24" x14ac:dyDescent="0.25">
      <c r="A194" s="198"/>
      <c r="B194" s="19" t="s">
        <v>202</v>
      </c>
      <c r="C194" s="138">
        <f t="shared" si="23"/>
        <v>0</v>
      </c>
      <c r="D194" s="139">
        <f>SUM(D195,D230,D269)</f>
        <v>0</v>
      </c>
      <c r="E194" s="139">
        <f>SUM(E195,E230,E269)</f>
        <v>0</v>
      </c>
      <c r="F194" s="139">
        <f>SUM(F195,F230,F269)</f>
        <v>0</v>
      </c>
      <c r="G194" s="139">
        <f>SUM(G195,G230,G269)</f>
        <v>0</v>
      </c>
      <c r="H194" s="138">
        <f t="shared" si="24"/>
        <v>0</v>
      </c>
      <c r="I194" s="139">
        <f>SUM(I195,I230,I269)</f>
        <v>0</v>
      </c>
      <c r="J194" s="139">
        <f>SUM(J195,J230,J269)</f>
        <v>0</v>
      </c>
      <c r="K194" s="139">
        <f>SUM(K195,K230,K269)</f>
        <v>0</v>
      </c>
      <c r="L194" s="199">
        <f>SUM(L195,L230,L269)</f>
        <v>0</v>
      </c>
    </row>
    <row r="195" spans="1:12" x14ac:dyDescent="0.25">
      <c r="A195" s="142">
        <v>5000</v>
      </c>
      <c r="B195" s="142" t="s">
        <v>203</v>
      </c>
      <c r="C195" s="143">
        <f t="shared" si="23"/>
        <v>0</v>
      </c>
      <c r="D195" s="144">
        <f>D196+D204</f>
        <v>0</v>
      </c>
      <c r="E195" s="144">
        <f>E196+E204</f>
        <v>0</v>
      </c>
      <c r="F195" s="144">
        <f>F196+F204</f>
        <v>0</v>
      </c>
      <c r="G195" s="144">
        <f>G196+G204</f>
        <v>0</v>
      </c>
      <c r="H195" s="143">
        <f t="shared" si="24"/>
        <v>0</v>
      </c>
      <c r="I195" s="144">
        <f>I196+I204</f>
        <v>0</v>
      </c>
      <c r="J195" s="144">
        <f>J196+J204</f>
        <v>0</v>
      </c>
      <c r="K195" s="144">
        <f>K196+K204</f>
        <v>0</v>
      </c>
      <c r="L195" s="200">
        <f>L196+L204</f>
        <v>0</v>
      </c>
    </row>
    <row r="196" spans="1:12" x14ac:dyDescent="0.25">
      <c r="A196" s="56">
        <v>5100</v>
      </c>
      <c r="B196" s="147" t="s">
        <v>204</v>
      </c>
      <c r="C196" s="57">
        <f t="shared" si="23"/>
        <v>0</v>
      </c>
      <c r="D196" s="63">
        <f>D197+D198+D201+D202+D203</f>
        <v>0</v>
      </c>
      <c r="E196" s="63">
        <f>E197+E198+E201+E202+E203</f>
        <v>0</v>
      </c>
      <c r="F196" s="63">
        <f>F197+F198+F201+F202+F203</f>
        <v>0</v>
      </c>
      <c r="G196" s="166">
        <f>G197+G198+G201+G202+G203</f>
        <v>0</v>
      </c>
      <c r="H196" s="57">
        <f t="shared" si="24"/>
        <v>0</v>
      </c>
      <c r="I196" s="63">
        <f>I197+I198+I201+I202+I203</f>
        <v>0</v>
      </c>
      <c r="J196" s="63">
        <f>J197+J198+J201+J202+J203</f>
        <v>0</v>
      </c>
      <c r="K196" s="63">
        <f>K197+K198+K201+K202+K203</f>
        <v>0</v>
      </c>
      <c r="L196" s="167">
        <f>L197+L198+L201+L202+L203</f>
        <v>0</v>
      </c>
    </row>
    <row r="197" spans="1:12" x14ac:dyDescent="0.25">
      <c r="A197" s="168">
        <v>5110</v>
      </c>
      <c r="B197" s="65" t="s">
        <v>205</v>
      </c>
      <c r="C197" s="66">
        <f t="shared" si="23"/>
        <v>0</v>
      </c>
      <c r="D197" s="68"/>
      <c r="E197" s="68"/>
      <c r="F197" s="68"/>
      <c r="G197" s="154"/>
      <c r="H197" s="66">
        <f t="shared" si="24"/>
        <v>0</v>
      </c>
      <c r="I197" s="68"/>
      <c r="J197" s="68"/>
      <c r="K197" s="68"/>
      <c r="L197" s="155"/>
    </row>
    <row r="198" spans="1:12" ht="24" x14ac:dyDescent="0.25">
      <c r="A198" s="159">
        <v>5120</v>
      </c>
      <c r="B198" s="71" t="s">
        <v>206</v>
      </c>
      <c r="C198" s="72">
        <f t="shared" si="23"/>
        <v>0</v>
      </c>
      <c r="D198" s="160">
        <f>D199+D200</f>
        <v>0</v>
      </c>
      <c r="E198" s="160">
        <f>E199+E200</f>
        <v>0</v>
      </c>
      <c r="F198" s="160">
        <f>F199+F200</f>
        <v>0</v>
      </c>
      <c r="G198" s="161">
        <f>G199+G200</f>
        <v>0</v>
      </c>
      <c r="H198" s="72">
        <f t="shared" si="24"/>
        <v>0</v>
      </c>
      <c r="I198" s="160">
        <f>I199+I200</f>
        <v>0</v>
      </c>
      <c r="J198" s="160">
        <f>J199+J200</f>
        <v>0</v>
      </c>
      <c r="K198" s="160">
        <f>K199+K200</f>
        <v>0</v>
      </c>
      <c r="L198" s="162">
        <f>L199+L200</f>
        <v>0</v>
      </c>
    </row>
    <row r="199" spans="1:12" x14ac:dyDescent="0.25">
      <c r="A199" s="44">
        <v>5121</v>
      </c>
      <c r="B199" s="71" t="s">
        <v>207</v>
      </c>
      <c r="C199" s="72">
        <f t="shared" si="23"/>
        <v>0</v>
      </c>
      <c r="D199" s="74"/>
      <c r="E199" s="74"/>
      <c r="F199" s="74"/>
      <c r="G199" s="157"/>
      <c r="H199" s="72">
        <f t="shared" si="24"/>
        <v>0</v>
      </c>
      <c r="I199" s="74"/>
      <c r="J199" s="74"/>
      <c r="K199" s="74"/>
      <c r="L199" s="158"/>
    </row>
    <row r="200" spans="1:12" ht="24" x14ac:dyDescent="0.25">
      <c r="A200" s="44">
        <v>5129</v>
      </c>
      <c r="B200" s="71" t="s">
        <v>208</v>
      </c>
      <c r="C200" s="72">
        <f t="shared" si="23"/>
        <v>0</v>
      </c>
      <c r="D200" s="74"/>
      <c r="E200" s="74"/>
      <c r="F200" s="74"/>
      <c r="G200" s="157"/>
      <c r="H200" s="72">
        <f t="shared" si="24"/>
        <v>0</v>
      </c>
      <c r="I200" s="74"/>
      <c r="J200" s="74"/>
      <c r="K200" s="74"/>
      <c r="L200" s="158"/>
    </row>
    <row r="201" spans="1:12" x14ac:dyDescent="0.25">
      <c r="A201" s="159">
        <v>5130</v>
      </c>
      <c r="B201" s="71" t="s">
        <v>209</v>
      </c>
      <c r="C201" s="72">
        <f t="shared" si="23"/>
        <v>0</v>
      </c>
      <c r="D201" s="74"/>
      <c r="E201" s="74"/>
      <c r="F201" s="74"/>
      <c r="G201" s="157"/>
      <c r="H201" s="72">
        <f t="shared" si="24"/>
        <v>0</v>
      </c>
      <c r="I201" s="74"/>
      <c r="J201" s="74"/>
      <c r="K201" s="74"/>
      <c r="L201" s="158"/>
    </row>
    <row r="202" spans="1:12" x14ac:dyDescent="0.25">
      <c r="A202" s="159">
        <v>5140</v>
      </c>
      <c r="B202" s="71" t="s">
        <v>210</v>
      </c>
      <c r="C202" s="72">
        <f t="shared" si="23"/>
        <v>0</v>
      </c>
      <c r="D202" s="74"/>
      <c r="E202" s="74"/>
      <c r="F202" s="74"/>
      <c r="G202" s="157"/>
      <c r="H202" s="72">
        <f t="shared" si="24"/>
        <v>0</v>
      </c>
      <c r="I202" s="74"/>
      <c r="J202" s="74"/>
      <c r="K202" s="74"/>
      <c r="L202" s="158"/>
    </row>
    <row r="203" spans="1:12" ht="24" x14ac:dyDescent="0.25">
      <c r="A203" s="159">
        <v>5170</v>
      </c>
      <c r="B203" s="71" t="s">
        <v>211</v>
      </c>
      <c r="C203" s="72">
        <f t="shared" si="23"/>
        <v>0</v>
      </c>
      <c r="D203" s="74"/>
      <c r="E203" s="74"/>
      <c r="F203" s="74"/>
      <c r="G203" s="157"/>
      <c r="H203" s="72">
        <f t="shared" si="24"/>
        <v>0</v>
      </c>
      <c r="I203" s="74"/>
      <c r="J203" s="74"/>
      <c r="K203" s="74"/>
      <c r="L203" s="158"/>
    </row>
    <row r="204" spans="1:12" x14ac:dyDescent="0.25">
      <c r="A204" s="56">
        <v>5200</v>
      </c>
      <c r="B204" s="147" t="s">
        <v>212</v>
      </c>
      <c r="C204" s="57">
        <f t="shared" si="23"/>
        <v>0</v>
      </c>
      <c r="D204" s="63">
        <f>D205+D215+D216+D225+D226+D227+D229</f>
        <v>0</v>
      </c>
      <c r="E204" s="63">
        <f>E205+E215+E216+E225+E226+E227+E229</f>
        <v>0</v>
      </c>
      <c r="F204" s="63">
        <f>F205+F215+F216+F225+F226+F227+F229</f>
        <v>0</v>
      </c>
      <c r="G204" s="166">
        <f>G205+G215+G216+G225+G226+G227+G229</f>
        <v>0</v>
      </c>
      <c r="H204" s="57">
        <f t="shared" si="24"/>
        <v>0</v>
      </c>
      <c r="I204" s="63">
        <f>I205+I215+I216+I225+I226+I227+I229</f>
        <v>0</v>
      </c>
      <c r="J204" s="63">
        <f>J205+J215+J216+J225+J226+J227+J229</f>
        <v>0</v>
      </c>
      <c r="K204" s="63">
        <f>K205+K215+K216+K225+K226+K227+K229</f>
        <v>0</v>
      </c>
      <c r="L204" s="167">
        <f>L205+L215+L216+L225+L226+L227+L229</f>
        <v>0</v>
      </c>
    </row>
    <row r="205" spans="1:12" x14ac:dyDescent="0.25">
      <c r="A205" s="150">
        <v>5210</v>
      </c>
      <c r="B205" s="112" t="s">
        <v>213</v>
      </c>
      <c r="C205" s="117">
        <f t="shared" si="23"/>
        <v>0</v>
      </c>
      <c r="D205" s="151">
        <f>SUM(D206:D214)</f>
        <v>0</v>
      </c>
      <c r="E205" s="151">
        <f>SUM(E206:E214)</f>
        <v>0</v>
      </c>
      <c r="F205" s="151">
        <f>SUM(F206:F214)</f>
        <v>0</v>
      </c>
      <c r="G205" s="152">
        <f>SUM(G206:G214)</f>
        <v>0</v>
      </c>
      <c r="H205" s="117">
        <f t="shared" si="24"/>
        <v>0</v>
      </c>
      <c r="I205" s="151">
        <f>SUM(I206:I214)</f>
        <v>0</v>
      </c>
      <c r="J205" s="151">
        <f>SUM(J206:J214)</f>
        <v>0</v>
      </c>
      <c r="K205" s="151">
        <f>SUM(K206:K214)</f>
        <v>0</v>
      </c>
      <c r="L205" s="153">
        <f>SUM(L206:L214)</f>
        <v>0</v>
      </c>
    </row>
    <row r="206" spans="1:12" x14ac:dyDescent="0.25">
      <c r="A206" s="38">
        <v>5211</v>
      </c>
      <c r="B206" s="65" t="s">
        <v>214</v>
      </c>
      <c r="C206" s="66">
        <f t="shared" si="23"/>
        <v>0</v>
      </c>
      <c r="D206" s="68"/>
      <c r="E206" s="68"/>
      <c r="F206" s="68"/>
      <c r="G206" s="154"/>
      <c r="H206" s="66">
        <f t="shared" si="24"/>
        <v>0</v>
      </c>
      <c r="I206" s="68"/>
      <c r="J206" s="68"/>
      <c r="K206" s="68"/>
      <c r="L206" s="155"/>
    </row>
    <row r="207" spans="1:12" x14ac:dyDescent="0.25">
      <c r="A207" s="44">
        <v>5212</v>
      </c>
      <c r="B207" s="71" t="s">
        <v>215</v>
      </c>
      <c r="C207" s="72">
        <f t="shared" si="23"/>
        <v>0</v>
      </c>
      <c r="D207" s="74"/>
      <c r="E207" s="74"/>
      <c r="F207" s="74"/>
      <c r="G207" s="157"/>
      <c r="H207" s="72">
        <f t="shared" si="24"/>
        <v>0</v>
      </c>
      <c r="I207" s="74"/>
      <c r="J207" s="74"/>
      <c r="K207" s="74"/>
      <c r="L207" s="158"/>
    </row>
    <row r="208" spans="1:12" x14ac:dyDescent="0.25">
      <c r="A208" s="44">
        <v>5213</v>
      </c>
      <c r="B208" s="71" t="s">
        <v>216</v>
      </c>
      <c r="C208" s="72">
        <f t="shared" si="23"/>
        <v>0</v>
      </c>
      <c r="D208" s="74"/>
      <c r="E208" s="74"/>
      <c r="F208" s="74"/>
      <c r="G208" s="157"/>
      <c r="H208" s="72">
        <f t="shared" si="24"/>
        <v>0</v>
      </c>
      <c r="I208" s="74"/>
      <c r="J208" s="74"/>
      <c r="K208" s="74"/>
      <c r="L208" s="158"/>
    </row>
    <row r="209" spans="1:12" x14ac:dyDescent="0.25">
      <c r="A209" s="44">
        <v>5214</v>
      </c>
      <c r="B209" s="71" t="s">
        <v>217</v>
      </c>
      <c r="C209" s="72">
        <f t="shared" si="23"/>
        <v>0</v>
      </c>
      <c r="D209" s="74"/>
      <c r="E209" s="74"/>
      <c r="F209" s="74"/>
      <c r="G209" s="157"/>
      <c r="H209" s="72">
        <f t="shared" si="24"/>
        <v>0</v>
      </c>
      <c r="I209" s="74"/>
      <c r="J209" s="74"/>
      <c r="K209" s="74"/>
      <c r="L209" s="158"/>
    </row>
    <row r="210" spans="1:12" x14ac:dyDescent="0.25">
      <c r="A210" s="44">
        <v>5215</v>
      </c>
      <c r="B210" s="71" t="s">
        <v>218</v>
      </c>
      <c r="C210" s="72">
        <f>SUM(D210:G210)</f>
        <v>0</v>
      </c>
      <c r="D210" s="74"/>
      <c r="E210" s="74"/>
      <c r="F210" s="74"/>
      <c r="G210" s="157"/>
      <c r="H210" s="72">
        <f>SUM(I210:L210)</f>
        <v>0</v>
      </c>
      <c r="I210" s="74"/>
      <c r="J210" s="74"/>
      <c r="K210" s="74"/>
      <c r="L210" s="158"/>
    </row>
    <row r="211" spans="1:12" ht="14.25" customHeight="1" x14ac:dyDescent="0.25">
      <c r="A211" s="44">
        <v>5216</v>
      </c>
      <c r="B211" s="71" t="s">
        <v>219</v>
      </c>
      <c r="C211" s="72">
        <f t="shared" si="23"/>
        <v>0</v>
      </c>
      <c r="D211" s="74"/>
      <c r="E211" s="74"/>
      <c r="F211" s="74"/>
      <c r="G211" s="157"/>
      <c r="H211" s="72">
        <f t="shared" si="24"/>
        <v>0</v>
      </c>
      <c r="I211" s="74"/>
      <c r="J211" s="74"/>
      <c r="K211" s="74"/>
      <c r="L211" s="158"/>
    </row>
    <row r="212" spans="1:12" x14ac:dyDescent="0.25">
      <c r="A212" s="44">
        <v>5217</v>
      </c>
      <c r="B212" s="71" t="s">
        <v>220</v>
      </c>
      <c r="C212" s="72">
        <f t="shared" si="23"/>
        <v>0</v>
      </c>
      <c r="D212" s="74"/>
      <c r="E212" s="74"/>
      <c r="F212" s="74"/>
      <c r="G212" s="157"/>
      <c r="H212" s="72">
        <f t="shared" si="24"/>
        <v>0</v>
      </c>
      <c r="I212" s="74"/>
      <c r="J212" s="74"/>
      <c r="K212" s="74"/>
      <c r="L212" s="158"/>
    </row>
    <row r="213" spans="1:12" x14ac:dyDescent="0.25">
      <c r="A213" s="44">
        <v>5218</v>
      </c>
      <c r="B213" s="71" t="s">
        <v>221</v>
      </c>
      <c r="C213" s="72">
        <f t="shared" si="23"/>
        <v>0</v>
      </c>
      <c r="D213" s="74"/>
      <c r="E213" s="74"/>
      <c r="F213" s="74"/>
      <c r="G213" s="157"/>
      <c r="H213" s="72">
        <f t="shared" si="24"/>
        <v>0</v>
      </c>
      <c r="I213" s="74"/>
      <c r="J213" s="74"/>
      <c r="K213" s="74"/>
      <c r="L213" s="158"/>
    </row>
    <row r="214" spans="1:12" x14ac:dyDescent="0.25">
      <c r="A214" s="44">
        <v>5219</v>
      </c>
      <c r="B214" s="71" t="s">
        <v>222</v>
      </c>
      <c r="C214" s="72">
        <f t="shared" si="23"/>
        <v>0</v>
      </c>
      <c r="D214" s="74"/>
      <c r="E214" s="74"/>
      <c r="F214" s="74"/>
      <c r="G214" s="157"/>
      <c r="H214" s="72">
        <f t="shared" si="24"/>
        <v>0</v>
      </c>
      <c r="I214" s="74"/>
      <c r="J214" s="74"/>
      <c r="K214" s="74"/>
      <c r="L214" s="158"/>
    </row>
    <row r="215" spans="1:12" ht="13.5" customHeight="1" x14ac:dyDescent="0.25">
      <c r="A215" s="159">
        <v>5220</v>
      </c>
      <c r="B215" s="71" t="s">
        <v>223</v>
      </c>
      <c r="C215" s="72">
        <f t="shared" si="23"/>
        <v>0</v>
      </c>
      <c r="D215" s="74"/>
      <c r="E215" s="74"/>
      <c r="F215" s="74"/>
      <c r="G215" s="157"/>
      <c r="H215" s="72">
        <f t="shared" si="24"/>
        <v>0</v>
      </c>
      <c r="I215" s="74"/>
      <c r="J215" s="74"/>
      <c r="K215" s="74"/>
      <c r="L215" s="158"/>
    </row>
    <row r="216" spans="1:12" x14ac:dyDescent="0.25">
      <c r="A216" s="159">
        <v>5230</v>
      </c>
      <c r="B216" s="71" t="s">
        <v>224</v>
      </c>
      <c r="C216" s="72">
        <f t="shared" si="23"/>
        <v>0</v>
      </c>
      <c r="D216" s="160">
        <f>SUM(D217:D224)</f>
        <v>0</v>
      </c>
      <c r="E216" s="160">
        <f>SUM(E217:E224)</f>
        <v>0</v>
      </c>
      <c r="F216" s="160">
        <f>SUM(F217:F224)</f>
        <v>0</v>
      </c>
      <c r="G216" s="161">
        <f>SUM(G217:G224)</f>
        <v>0</v>
      </c>
      <c r="H216" s="72">
        <f t="shared" si="24"/>
        <v>0</v>
      </c>
      <c r="I216" s="160">
        <f>SUM(I217:I224)</f>
        <v>0</v>
      </c>
      <c r="J216" s="160">
        <f>SUM(J217:J224)</f>
        <v>0</v>
      </c>
      <c r="K216" s="160">
        <f>SUM(K217:K224)</f>
        <v>0</v>
      </c>
      <c r="L216" s="162">
        <f>SUM(L217:L224)</f>
        <v>0</v>
      </c>
    </row>
    <row r="217" spans="1:12" x14ac:dyDescent="0.25">
      <c r="A217" s="44">
        <v>5231</v>
      </c>
      <c r="B217" s="71" t="s">
        <v>225</v>
      </c>
      <c r="C217" s="72">
        <f t="shared" si="23"/>
        <v>0</v>
      </c>
      <c r="D217" s="74"/>
      <c r="E217" s="74"/>
      <c r="F217" s="74"/>
      <c r="G217" s="157"/>
      <c r="H217" s="72">
        <f t="shared" si="24"/>
        <v>0</v>
      </c>
      <c r="I217" s="74"/>
      <c r="J217" s="74"/>
      <c r="K217" s="74"/>
      <c r="L217" s="158"/>
    </row>
    <row r="218" spans="1:12" x14ac:dyDescent="0.25">
      <c r="A218" s="44">
        <v>5232</v>
      </c>
      <c r="B218" s="71" t="s">
        <v>226</v>
      </c>
      <c r="C218" s="72">
        <f t="shared" si="23"/>
        <v>0</v>
      </c>
      <c r="D218" s="74"/>
      <c r="E218" s="74"/>
      <c r="F218" s="74"/>
      <c r="G218" s="157"/>
      <c r="H218" s="72">
        <f t="shared" si="24"/>
        <v>0</v>
      </c>
      <c r="I218" s="74"/>
      <c r="J218" s="74"/>
      <c r="K218" s="74"/>
      <c r="L218" s="158"/>
    </row>
    <row r="219" spans="1:12" x14ac:dyDescent="0.25">
      <c r="A219" s="44">
        <v>5233</v>
      </c>
      <c r="B219" s="71" t="s">
        <v>227</v>
      </c>
      <c r="C219" s="201">
        <f t="shared" si="23"/>
        <v>0</v>
      </c>
      <c r="D219" s="74"/>
      <c r="E219" s="74"/>
      <c r="F219" s="74"/>
      <c r="G219" s="157"/>
      <c r="H219" s="72">
        <f t="shared" si="24"/>
        <v>0</v>
      </c>
      <c r="I219" s="74"/>
      <c r="J219" s="74"/>
      <c r="K219" s="74"/>
      <c r="L219" s="158"/>
    </row>
    <row r="220" spans="1:12" ht="24" x14ac:dyDescent="0.25">
      <c r="A220" s="44">
        <v>5234</v>
      </c>
      <c r="B220" s="71" t="s">
        <v>228</v>
      </c>
      <c r="C220" s="201">
        <f t="shared" si="23"/>
        <v>0</v>
      </c>
      <c r="D220" s="74"/>
      <c r="E220" s="74"/>
      <c r="F220" s="74"/>
      <c r="G220" s="157"/>
      <c r="H220" s="72">
        <f t="shared" si="24"/>
        <v>0</v>
      </c>
      <c r="I220" s="74"/>
      <c r="J220" s="74"/>
      <c r="K220" s="74"/>
      <c r="L220" s="158"/>
    </row>
    <row r="221" spans="1:12" ht="14.25" customHeight="1" x14ac:dyDescent="0.25">
      <c r="A221" s="44">
        <v>5236</v>
      </c>
      <c r="B221" s="71" t="s">
        <v>229</v>
      </c>
      <c r="C221" s="201">
        <f t="shared" si="23"/>
        <v>0</v>
      </c>
      <c r="D221" s="74"/>
      <c r="E221" s="74"/>
      <c r="F221" s="74"/>
      <c r="G221" s="157"/>
      <c r="H221" s="72">
        <f t="shared" si="24"/>
        <v>0</v>
      </c>
      <c r="I221" s="74"/>
      <c r="J221" s="74"/>
      <c r="K221" s="74"/>
      <c r="L221" s="158"/>
    </row>
    <row r="222" spans="1:12" ht="14.25" customHeight="1" x14ac:dyDescent="0.25">
      <c r="A222" s="44">
        <v>5237</v>
      </c>
      <c r="B222" s="71" t="s">
        <v>230</v>
      </c>
      <c r="C222" s="201">
        <f t="shared" si="23"/>
        <v>0</v>
      </c>
      <c r="D222" s="74"/>
      <c r="E222" s="74"/>
      <c r="F222" s="74"/>
      <c r="G222" s="157"/>
      <c r="H222" s="72">
        <f t="shared" si="24"/>
        <v>0</v>
      </c>
      <c r="I222" s="74"/>
      <c r="J222" s="74"/>
      <c r="K222" s="74"/>
      <c r="L222" s="158"/>
    </row>
    <row r="223" spans="1:12" ht="24" x14ac:dyDescent="0.25">
      <c r="A223" s="44">
        <v>5238</v>
      </c>
      <c r="B223" s="71" t="s">
        <v>231</v>
      </c>
      <c r="C223" s="201">
        <f t="shared" si="23"/>
        <v>0</v>
      </c>
      <c r="D223" s="74"/>
      <c r="E223" s="74"/>
      <c r="F223" s="74"/>
      <c r="G223" s="157"/>
      <c r="H223" s="72">
        <f t="shared" si="24"/>
        <v>0</v>
      </c>
      <c r="I223" s="74"/>
      <c r="J223" s="74"/>
      <c r="K223" s="74"/>
      <c r="L223" s="158"/>
    </row>
    <row r="224" spans="1:12" ht="24" x14ac:dyDescent="0.25">
      <c r="A224" s="44">
        <v>5239</v>
      </c>
      <c r="B224" s="71" t="s">
        <v>232</v>
      </c>
      <c r="C224" s="201">
        <f t="shared" si="23"/>
        <v>0</v>
      </c>
      <c r="D224" s="74"/>
      <c r="E224" s="74"/>
      <c r="F224" s="74"/>
      <c r="G224" s="157"/>
      <c r="H224" s="72">
        <f t="shared" si="24"/>
        <v>0</v>
      </c>
      <c r="I224" s="74"/>
      <c r="J224" s="74"/>
      <c r="K224" s="74"/>
      <c r="L224" s="158"/>
    </row>
    <row r="225" spans="1:12" ht="24" x14ac:dyDescent="0.25">
      <c r="A225" s="159">
        <v>5240</v>
      </c>
      <c r="B225" s="71" t="s">
        <v>233</v>
      </c>
      <c r="C225" s="201">
        <f t="shared" si="23"/>
        <v>0</v>
      </c>
      <c r="D225" s="74"/>
      <c r="E225" s="74"/>
      <c r="F225" s="74"/>
      <c r="G225" s="157"/>
      <c r="H225" s="72">
        <f t="shared" si="24"/>
        <v>0</v>
      </c>
      <c r="I225" s="74"/>
      <c r="J225" s="74"/>
      <c r="K225" s="74"/>
      <c r="L225" s="158"/>
    </row>
    <row r="226" spans="1:12" x14ac:dyDescent="0.25">
      <c r="A226" s="159">
        <v>5250</v>
      </c>
      <c r="B226" s="71" t="s">
        <v>234</v>
      </c>
      <c r="C226" s="201">
        <f t="shared" si="23"/>
        <v>0</v>
      </c>
      <c r="D226" s="74"/>
      <c r="E226" s="74"/>
      <c r="F226" s="74"/>
      <c r="G226" s="157"/>
      <c r="H226" s="72">
        <f t="shared" si="24"/>
        <v>0</v>
      </c>
      <c r="I226" s="74"/>
      <c r="J226" s="74"/>
      <c r="K226" s="74"/>
      <c r="L226" s="158"/>
    </row>
    <row r="227" spans="1:12" x14ac:dyDescent="0.25">
      <c r="A227" s="159">
        <v>5260</v>
      </c>
      <c r="B227" s="71" t="s">
        <v>235</v>
      </c>
      <c r="C227" s="201">
        <f t="shared" si="23"/>
        <v>0</v>
      </c>
      <c r="D227" s="160">
        <f>SUM(D228)</f>
        <v>0</v>
      </c>
      <c r="E227" s="160">
        <f>SUM(E228)</f>
        <v>0</v>
      </c>
      <c r="F227" s="160">
        <f>SUM(F228)</f>
        <v>0</v>
      </c>
      <c r="G227" s="161">
        <f>SUM(G228)</f>
        <v>0</v>
      </c>
      <c r="H227" s="72">
        <f t="shared" si="24"/>
        <v>0</v>
      </c>
      <c r="I227" s="160">
        <f>SUM(I228)</f>
        <v>0</v>
      </c>
      <c r="J227" s="160">
        <f>SUM(J228)</f>
        <v>0</v>
      </c>
      <c r="K227" s="160">
        <f>SUM(K228)</f>
        <v>0</v>
      </c>
      <c r="L227" s="162">
        <f>SUM(L228)</f>
        <v>0</v>
      </c>
    </row>
    <row r="228" spans="1:12" ht="24" x14ac:dyDescent="0.25">
      <c r="A228" s="44">
        <v>5269</v>
      </c>
      <c r="B228" s="71" t="s">
        <v>236</v>
      </c>
      <c r="C228" s="201">
        <f t="shared" si="23"/>
        <v>0</v>
      </c>
      <c r="D228" s="74"/>
      <c r="E228" s="74"/>
      <c r="F228" s="74"/>
      <c r="G228" s="157"/>
      <c r="H228" s="72">
        <f t="shared" si="24"/>
        <v>0</v>
      </c>
      <c r="I228" s="74"/>
      <c r="J228" s="74"/>
      <c r="K228" s="74"/>
      <c r="L228" s="158"/>
    </row>
    <row r="229" spans="1:12" ht="24" x14ac:dyDescent="0.25">
      <c r="A229" s="150">
        <v>5270</v>
      </c>
      <c r="B229" s="112" t="s">
        <v>237</v>
      </c>
      <c r="C229" s="202">
        <f t="shared" si="23"/>
        <v>0</v>
      </c>
      <c r="D229" s="163"/>
      <c r="E229" s="163"/>
      <c r="F229" s="163"/>
      <c r="G229" s="164"/>
      <c r="H229" s="117">
        <f t="shared" si="24"/>
        <v>0</v>
      </c>
      <c r="I229" s="163"/>
      <c r="J229" s="163"/>
      <c r="K229" s="163"/>
      <c r="L229" s="165"/>
    </row>
    <row r="230" spans="1:12" x14ac:dyDescent="0.25">
      <c r="A230" s="142">
        <v>6000</v>
      </c>
      <c r="B230" s="142" t="s">
        <v>238</v>
      </c>
      <c r="C230" s="203">
        <f t="shared" si="23"/>
        <v>0</v>
      </c>
      <c r="D230" s="144">
        <f>D231+D251+D259</f>
        <v>0</v>
      </c>
      <c r="E230" s="144">
        <f>E231+E251+E259</f>
        <v>0</v>
      </c>
      <c r="F230" s="144">
        <f>F231+F251+F259</f>
        <v>0</v>
      </c>
      <c r="G230" s="145">
        <f>G231+G251+G259</f>
        <v>0</v>
      </c>
      <c r="H230" s="143">
        <f t="shared" si="24"/>
        <v>0</v>
      </c>
      <c r="I230" s="144">
        <f>I231+I251+I259</f>
        <v>0</v>
      </c>
      <c r="J230" s="144">
        <f>J231+J251+J259</f>
        <v>0</v>
      </c>
      <c r="K230" s="144">
        <f>K231+K251+K259</f>
        <v>0</v>
      </c>
      <c r="L230" s="146">
        <f>L231+L251+L259</f>
        <v>0</v>
      </c>
    </row>
    <row r="231" spans="1:12" ht="14.25" customHeight="1" x14ac:dyDescent="0.25">
      <c r="A231" s="192">
        <v>6200</v>
      </c>
      <c r="B231" s="183" t="s">
        <v>239</v>
      </c>
      <c r="C231" s="204">
        <f>SUM(D231:G231)</f>
        <v>0</v>
      </c>
      <c r="D231" s="194">
        <f>SUM(D232,D233,D235,D238,D244,D245,D246)</f>
        <v>0</v>
      </c>
      <c r="E231" s="194">
        <f>SUM(E232,E233,E235,E238,E244,E245,E246)</f>
        <v>0</v>
      </c>
      <c r="F231" s="194">
        <f>SUM(F232,F233,F235,F238,F244,F245,F246)</f>
        <v>0</v>
      </c>
      <c r="G231" s="194">
        <f>SUM(G232,G233,G235,G238,G244,G245,G246)</f>
        <v>0</v>
      </c>
      <c r="H231" s="193">
        <f t="shared" si="24"/>
        <v>0</v>
      </c>
      <c r="I231" s="194">
        <f>SUM(I232,I233,I235,I238,I244,I245,I246)</f>
        <v>0</v>
      </c>
      <c r="J231" s="194">
        <f>SUM(J232,J233,J235,J238,J244,J245,J246)</f>
        <v>0</v>
      </c>
      <c r="K231" s="194">
        <f>SUM(K232,K233,K235,K238,K244,K245,K246)</f>
        <v>0</v>
      </c>
      <c r="L231" s="149">
        <f>SUM(L232,L233,L235,L238,L244,L245,L246)</f>
        <v>0</v>
      </c>
    </row>
    <row r="232" spans="1:12" ht="24" x14ac:dyDescent="0.25">
      <c r="A232" s="168">
        <v>6220</v>
      </c>
      <c r="B232" s="65" t="s">
        <v>240</v>
      </c>
      <c r="C232" s="205">
        <f t="shared" si="23"/>
        <v>0</v>
      </c>
      <c r="D232" s="68"/>
      <c r="E232" s="68"/>
      <c r="F232" s="68"/>
      <c r="G232" s="206"/>
      <c r="H232" s="207">
        <f t="shared" si="24"/>
        <v>0</v>
      </c>
      <c r="I232" s="68"/>
      <c r="J232" s="68"/>
      <c r="K232" s="68"/>
      <c r="L232" s="155"/>
    </row>
    <row r="233" spans="1:12" x14ac:dyDescent="0.25">
      <c r="A233" s="159">
        <v>6230</v>
      </c>
      <c r="B233" s="71" t="s">
        <v>241</v>
      </c>
      <c r="C233" s="201">
        <f t="shared" si="23"/>
        <v>0</v>
      </c>
      <c r="D233" s="160">
        <f>SUM(D234)</f>
        <v>0</v>
      </c>
      <c r="E233" s="160">
        <f t="shared" ref="E233:L233" si="25">SUM(E234)</f>
        <v>0</v>
      </c>
      <c r="F233" s="160">
        <f t="shared" si="25"/>
        <v>0</v>
      </c>
      <c r="G233" s="161">
        <f t="shared" si="25"/>
        <v>0</v>
      </c>
      <c r="H233" s="208">
        <f t="shared" si="24"/>
        <v>0</v>
      </c>
      <c r="I233" s="160">
        <f t="shared" si="25"/>
        <v>0</v>
      </c>
      <c r="J233" s="160">
        <f t="shared" si="25"/>
        <v>0</v>
      </c>
      <c r="K233" s="160">
        <f t="shared" si="25"/>
        <v>0</v>
      </c>
      <c r="L233" s="162">
        <f t="shared" si="25"/>
        <v>0</v>
      </c>
    </row>
    <row r="234" spans="1:12" ht="24" x14ac:dyDescent="0.25">
      <c r="A234" s="44">
        <v>6239</v>
      </c>
      <c r="B234" s="65" t="s">
        <v>242</v>
      </c>
      <c r="C234" s="201">
        <f t="shared" si="23"/>
        <v>0</v>
      </c>
      <c r="D234" s="68"/>
      <c r="E234" s="68"/>
      <c r="F234" s="68"/>
      <c r="G234" s="154"/>
      <c r="H234" s="208">
        <f t="shared" si="24"/>
        <v>0</v>
      </c>
      <c r="I234" s="68"/>
      <c r="J234" s="68"/>
      <c r="K234" s="68"/>
      <c r="L234" s="155"/>
    </row>
    <row r="235" spans="1:12" ht="24" x14ac:dyDescent="0.25">
      <c r="A235" s="159">
        <v>6240</v>
      </c>
      <c r="B235" s="71" t="s">
        <v>243</v>
      </c>
      <c r="C235" s="201">
        <f>SUM(D235:G235)</f>
        <v>0</v>
      </c>
      <c r="D235" s="160">
        <f>SUM(D236:D237)</f>
        <v>0</v>
      </c>
      <c r="E235" s="160">
        <f>SUM(E236:E237)</f>
        <v>0</v>
      </c>
      <c r="F235" s="160">
        <f>SUM(F236:F237)</f>
        <v>0</v>
      </c>
      <c r="G235" s="161">
        <f>SUM(G236:G237)</f>
        <v>0</v>
      </c>
      <c r="H235" s="208">
        <f t="shared" si="24"/>
        <v>0</v>
      </c>
      <c r="I235" s="160">
        <f>SUM(I236:I237)</f>
        <v>0</v>
      </c>
      <c r="J235" s="160">
        <f>SUM(J236:J237)</f>
        <v>0</v>
      </c>
      <c r="K235" s="160">
        <f>SUM(K236:K237)</f>
        <v>0</v>
      </c>
      <c r="L235" s="162">
        <f>SUM(L236:L237)</f>
        <v>0</v>
      </c>
    </row>
    <row r="236" spans="1:12" x14ac:dyDescent="0.25">
      <c r="A236" s="44">
        <v>6241</v>
      </c>
      <c r="B236" s="71" t="s">
        <v>244</v>
      </c>
      <c r="C236" s="201">
        <f>SUM(D236:G236)</f>
        <v>0</v>
      </c>
      <c r="D236" s="74"/>
      <c r="E236" s="74"/>
      <c r="F236" s="74"/>
      <c r="G236" s="157"/>
      <c r="H236" s="208">
        <f>SUM(I236:L236)</f>
        <v>0</v>
      </c>
      <c r="I236" s="74"/>
      <c r="J236" s="74"/>
      <c r="K236" s="74"/>
      <c r="L236" s="158"/>
    </row>
    <row r="237" spans="1:12" x14ac:dyDescent="0.25">
      <c r="A237" s="44">
        <v>6242</v>
      </c>
      <c r="B237" s="71" t="s">
        <v>245</v>
      </c>
      <c r="C237" s="201">
        <f>SUM(D237:G237)</f>
        <v>0</v>
      </c>
      <c r="D237" s="74"/>
      <c r="E237" s="74"/>
      <c r="F237" s="74"/>
      <c r="G237" s="157"/>
      <c r="H237" s="208">
        <f t="shared" si="24"/>
        <v>0</v>
      </c>
      <c r="I237" s="74"/>
      <c r="J237" s="74"/>
      <c r="K237" s="74"/>
      <c r="L237" s="158"/>
    </row>
    <row r="238" spans="1:12" ht="25.5" customHeight="1" x14ac:dyDescent="0.25">
      <c r="A238" s="159">
        <v>6250</v>
      </c>
      <c r="B238" s="71" t="s">
        <v>246</v>
      </c>
      <c r="C238" s="201">
        <f>SUM(D238:G238)</f>
        <v>0</v>
      </c>
      <c r="D238" s="160">
        <f>SUM(D239:D243)</f>
        <v>0</v>
      </c>
      <c r="E238" s="160">
        <f>SUM(E239:E243)</f>
        <v>0</v>
      </c>
      <c r="F238" s="160">
        <f>SUM(F239:F243)</f>
        <v>0</v>
      </c>
      <c r="G238" s="161">
        <f>SUM(G239:G243)</f>
        <v>0</v>
      </c>
      <c r="H238" s="208">
        <f t="shared" si="24"/>
        <v>0</v>
      </c>
      <c r="I238" s="160">
        <f>SUM(I239:I243)</f>
        <v>0</v>
      </c>
      <c r="J238" s="160">
        <f>SUM(J239:J243)</f>
        <v>0</v>
      </c>
      <c r="K238" s="160">
        <f>SUM(K239:K243)</f>
        <v>0</v>
      </c>
      <c r="L238" s="162">
        <f>SUM(L239:L243)</f>
        <v>0</v>
      </c>
    </row>
    <row r="239" spans="1:12" ht="14.25" customHeight="1" x14ac:dyDescent="0.25">
      <c r="A239" s="44">
        <v>6252</v>
      </c>
      <c r="B239" s="71" t="s">
        <v>247</v>
      </c>
      <c r="C239" s="201">
        <f>SUM(D239:G239)</f>
        <v>0</v>
      </c>
      <c r="D239" s="74"/>
      <c r="E239" s="74"/>
      <c r="F239" s="74"/>
      <c r="G239" s="157"/>
      <c r="H239" s="208">
        <f t="shared" si="24"/>
        <v>0</v>
      </c>
      <c r="I239" s="74"/>
      <c r="J239" s="74"/>
      <c r="K239" s="74"/>
      <c r="L239" s="158"/>
    </row>
    <row r="240" spans="1:12" ht="14.25" customHeight="1" x14ac:dyDescent="0.25">
      <c r="A240" s="44">
        <v>6253</v>
      </c>
      <c r="B240" s="71" t="s">
        <v>248</v>
      </c>
      <c r="C240" s="201">
        <f t="shared" si="23"/>
        <v>0</v>
      </c>
      <c r="D240" s="74"/>
      <c r="E240" s="74"/>
      <c r="F240" s="74"/>
      <c r="G240" s="157"/>
      <c r="H240" s="208">
        <f t="shared" si="24"/>
        <v>0</v>
      </c>
      <c r="I240" s="74"/>
      <c r="J240" s="74"/>
      <c r="K240" s="74"/>
      <c r="L240" s="158"/>
    </row>
    <row r="241" spans="1:12" ht="24" x14ac:dyDescent="0.25">
      <c r="A241" s="44">
        <v>6254</v>
      </c>
      <c r="B241" s="71" t="s">
        <v>249</v>
      </c>
      <c r="C241" s="201">
        <f t="shared" si="23"/>
        <v>0</v>
      </c>
      <c r="D241" s="74"/>
      <c r="E241" s="74"/>
      <c r="F241" s="74"/>
      <c r="G241" s="157"/>
      <c r="H241" s="208">
        <f t="shared" si="24"/>
        <v>0</v>
      </c>
      <c r="I241" s="74"/>
      <c r="J241" s="74"/>
      <c r="K241" s="74"/>
      <c r="L241" s="158"/>
    </row>
    <row r="242" spans="1:12" ht="24" x14ac:dyDescent="0.25">
      <c r="A242" s="44">
        <v>6255</v>
      </c>
      <c r="B242" s="71" t="s">
        <v>250</v>
      </c>
      <c r="C242" s="201">
        <f t="shared" si="23"/>
        <v>0</v>
      </c>
      <c r="D242" s="74"/>
      <c r="E242" s="74"/>
      <c r="F242" s="74"/>
      <c r="G242" s="157"/>
      <c r="H242" s="208">
        <f t="shared" si="24"/>
        <v>0</v>
      </c>
      <c r="I242" s="74"/>
      <c r="J242" s="74"/>
      <c r="K242" s="74"/>
      <c r="L242" s="158"/>
    </row>
    <row r="243" spans="1:12" x14ac:dyDescent="0.25">
      <c r="A243" s="44">
        <v>6259</v>
      </c>
      <c r="B243" s="71" t="s">
        <v>251</v>
      </c>
      <c r="C243" s="201">
        <f t="shared" si="23"/>
        <v>0</v>
      </c>
      <c r="D243" s="74"/>
      <c r="E243" s="74"/>
      <c r="F243" s="74"/>
      <c r="G243" s="157"/>
      <c r="H243" s="208">
        <f t="shared" si="24"/>
        <v>0</v>
      </c>
      <c r="I243" s="74"/>
      <c r="J243" s="74"/>
      <c r="K243" s="74"/>
      <c r="L243" s="158"/>
    </row>
    <row r="244" spans="1:12" ht="24" x14ac:dyDescent="0.25">
      <c r="A244" s="159">
        <v>6260</v>
      </c>
      <c r="B244" s="71" t="s">
        <v>252</v>
      </c>
      <c r="C244" s="201">
        <f t="shared" si="23"/>
        <v>0</v>
      </c>
      <c r="D244" s="74"/>
      <c r="E244" s="74"/>
      <c r="F244" s="74"/>
      <c r="G244" s="157"/>
      <c r="H244" s="208">
        <f t="shared" si="24"/>
        <v>0</v>
      </c>
      <c r="I244" s="74"/>
      <c r="J244" s="74"/>
      <c r="K244" s="74"/>
      <c r="L244" s="158"/>
    </row>
    <row r="245" spans="1:12" x14ac:dyDescent="0.25">
      <c r="A245" s="159">
        <v>6270</v>
      </c>
      <c r="B245" s="71" t="s">
        <v>253</v>
      </c>
      <c r="C245" s="201">
        <f t="shared" si="23"/>
        <v>0</v>
      </c>
      <c r="D245" s="74"/>
      <c r="E245" s="74"/>
      <c r="F245" s="74"/>
      <c r="G245" s="157"/>
      <c r="H245" s="208">
        <f t="shared" si="24"/>
        <v>0</v>
      </c>
      <c r="I245" s="74"/>
      <c r="J245" s="74"/>
      <c r="K245" s="74"/>
      <c r="L245" s="158"/>
    </row>
    <row r="246" spans="1:12" ht="24" x14ac:dyDescent="0.25">
      <c r="A246" s="168">
        <v>6290</v>
      </c>
      <c r="B246" s="65" t="s">
        <v>254</v>
      </c>
      <c r="C246" s="209">
        <f t="shared" si="23"/>
        <v>0</v>
      </c>
      <c r="D246" s="169">
        <f>SUM(D247:D250)</f>
        <v>0</v>
      </c>
      <c r="E246" s="169">
        <f t="shared" ref="E246:G246" si="26">SUM(E247:E250)</f>
        <v>0</v>
      </c>
      <c r="F246" s="169">
        <f t="shared" si="26"/>
        <v>0</v>
      </c>
      <c r="G246" s="210">
        <f t="shared" si="26"/>
        <v>0</v>
      </c>
      <c r="H246" s="209">
        <f t="shared" si="24"/>
        <v>0</v>
      </c>
      <c r="I246" s="169">
        <f>SUM(I247:I250)</f>
        <v>0</v>
      </c>
      <c r="J246" s="169">
        <f t="shared" ref="J246:L246" si="27">SUM(J247:J250)</f>
        <v>0</v>
      </c>
      <c r="K246" s="169">
        <f t="shared" si="27"/>
        <v>0</v>
      </c>
      <c r="L246" s="186">
        <f t="shared" si="27"/>
        <v>0</v>
      </c>
    </row>
    <row r="247" spans="1:12" x14ac:dyDescent="0.25">
      <c r="A247" s="44">
        <v>6291</v>
      </c>
      <c r="B247" s="71" t="s">
        <v>255</v>
      </c>
      <c r="C247" s="201">
        <f t="shared" si="23"/>
        <v>0</v>
      </c>
      <c r="D247" s="74"/>
      <c r="E247" s="74"/>
      <c r="F247" s="74"/>
      <c r="G247" s="211"/>
      <c r="H247" s="201">
        <f t="shared" si="24"/>
        <v>0</v>
      </c>
      <c r="I247" s="74"/>
      <c r="J247" s="74"/>
      <c r="K247" s="74"/>
      <c r="L247" s="158"/>
    </row>
    <row r="248" spans="1:12" x14ac:dyDescent="0.25">
      <c r="A248" s="44">
        <v>6292</v>
      </c>
      <c r="B248" s="71" t="s">
        <v>256</v>
      </c>
      <c r="C248" s="201">
        <f t="shared" si="23"/>
        <v>0</v>
      </c>
      <c r="D248" s="74"/>
      <c r="E248" s="74"/>
      <c r="F248" s="74"/>
      <c r="G248" s="211"/>
      <c r="H248" s="201">
        <f t="shared" si="24"/>
        <v>0</v>
      </c>
      <c r="I248" s="74"/>
      <c r="J248" s="74"/>
      <c r="K248" s="74"/>
      <c r="L248" s="158"/>
    </row>
    <row r="249" spans="1:12" ht="72" x14ac:dyDescent="0.25">
      <c r="A249" s="44">
        <v>6296</v>
      </c>
      <c r="B249" s="71" t="s">
        <v>257</v>
      </c>
      <c r="C249" s="201">
        <f t="shared" si="23"/>
        <v>0</v>
      </c>
      <c r="D249" s="74"/>
      <c r="E249" s="74"/>
      <c r="F249" s="74"/>
      <c r="G249" s="211"/>
      <c r="H249" s="201">
        <f t="shared" si="24"/>
        <v>0</v>
      </c>
      <c r="I249" s="74"/>
      <c r="J249" s="74"/>
      <c r="K249" s="74"/>
      <c r="L249" s="158"/>
    </row>
    <row r="250" spans="1:12" ht="39.75" customHeight="1" x14ac:dyDescent="0.25">
      <c r="A250" s="44">
        <v>6299</v>
      </c>
      <c r="B250" s="71" t="s">
        <v>258</v>
      </c>
      <c r="C250" s="201">
        <f t="shared" si="23"/>
        <v>0</v>
      </c>
      <c r="D250" s="74"/>
      <c r="E250" s="74"/>
      <c r="F250" s="74"/>
      <c r="G250" s="211"/>
      <c r="H250" s="201">
        <f t="shared" si="24"/>
        <v>0</v>
      </c>
      <c r="I250" s="74"/>
      <c r="J250" s="74"/>
      <c r="K250" s="74"/>
      <c r="L250" s="158"/>
    </row>
    <row r="251" spans="1:12" x14ac:dyDescent="0.25">
      <c r="A251" s="56">
        <v>6300</v>
      </c>
      <c r="B251" s="147" t="s">
        <v>259</v>
      </c>
      <c r="C251" s="184">
        <f t="shared" si="23"/>
        <v>0</v>
      </c>
      <c r="D251" s="63">
        <f>SUM(D252,D257,D258)</f>
        <v>0</v>
      </c>
      <c r="E251" s="63">
        <f t="shared" ref="E251:G251" si="28">SUM(E252,E257,E258)</f>
        <v>0</v>
      </c>
      <c r="F251" s="63">
        <f t="shared" si="28"/>
        <v>0</v>
      </c>
      <c r="G251" s="63">
        <f t="shared" si="28"/>
        <v>0</v>
      </c>
      <c r="H251" s="57">
        <f t="shared" si="24"/>
        <v>0</v>
      </c>
      <c r="I251" s="63">
        <f>SUM(I252,I257,I258)</f>
        <v>0</v>
      </c>
      <c r="J251" s="63">
        <f t="shared" ref="J251:L251" si="29">SUM(J252,J257,J258)</f>
        <v>0</v>
      </c>
      <c r="K251" s="63">
        <f t="shared" si="29"/>
        <v>0</v>
      </c>
      <c r="L251" s="172">
        <f t="shared" si="29"/>
        <v>0</v>
      </c>
    </row>
    <row r="252" spans="1:12" ht="24" x14ac:dyDescent="0.25">
      <c r="A252" s="168">
        <v>6320</v>
      </c>
      <c r="B252" s="65" t="s">
        <v>260</v>
      </c>
      <c r="C252" s="209">
        <f t="shared" si="23"/>
        <v>0</v>
      </c>
      <c r="D252" s="169">
        <f>SUM(D253:D256)</f>
        <v>0</v>
      </c>
      <c r="E252" s="169">
        <f>SUM(E253:E256)</f>
        <v>0</v>
      </c>
      <c r="F252" s="169">
        <f t="shared" ref="F252:G252" si="30">SUM(F253:F256)</f>
        <v>0</v>
      </c>
      <c r="G252" s="212">
        <f t="shared" si="30"/>
        <v>0</v>
      </c>
      <c r="H252" s="209">
        <f t="shared" si="24"/>
        <v>0</v>
      </c>
      <c r="I252" s="169">
        <f>SUM(I253:I256)</f>
        <v>0</v>
      </c>
      <c r="J252" s="169">
        <f t="shared" ref="J252:L252" si="31">SUM(J253:J256)</f>
        <v>0</v>
      </c>
      <c r="K252" s="169">
        <f t="shared" si="31"/>
        <v>0</v>
      </c>
      <c r="L252" s="213">
        <f t="shared" si="31"/>
        <v>0</v>
      </c>
    </row>
    <row r="253" spans="1:12" x14ac:dyDescent="0.25">
      <c r="A253" s="44">
        <v>6322</v>
      </c>
      <c r="B253" s="71" t="s">
        <v>261</v>
      </c>
      <c r="C253" s="201">
        <f t="shared" si="23"/>
        <v>0</v>
      </c>
      <c r="D253" s="74"/>
      <c r="E253" s="74"/>
      <c r="F253" s="74"/>
      <c r="G253" s="211"/>
      <c r="H253" s="201">
        <f t="shared" si="24"/>
        <v>0</v>
      </c>
      <c r="I253" s="74"/>
      <c r="J253" s="74"/>
      <c r="K253" s="74"/>
      <c r="L253" s="158"/>
    </row>
    <row r="254" spans="1:12" ht="24" x14ac:dyDescent="0.25">
      <c r="A254" s="44">
        <v>6323</v>
      </c>
      <c r="B254" s="71" t="s">
        <v>262</v>
      </c>
      <c r="C254" s="201">
        <f t="shared" si="23"/>
        <v>0</v>
      </c>
      <c r="D254" s="74"/>
      <c r="E254" s="74"/>
      <c r="F254" s="74"/>
      <c r="G254" s="211"/>
      <c r="H254" s="201">
        <f t="shared" si="24"/>
        <v>0</v>
      </c>
      <c r="I254" s="74"/>
      <c r="J254" s="74"/>
      <c r="K254" s="74"/>
      <c r="L254" s="158"/>
    </row>
    <row r="255" spans="1:12" ht="24" x14ac:dyDescent="0.25">
      <c r="A255" s="44">
        <v>6324</v>
      </c>
      <c r="B255" s="71" t="s">
        <v>263</v>
      </c>
      <c r="C255" s="201">
        <f t="shared" si="23"/>
        <v>0</v>
      </c>
      <c r="D255" s="74"/>
      <c r="E255" s="74"/>
      <c r="F255" s="74"/>
      <c r="G255" s="211"/>
      <c r="H255" s="201">
        <f t="shared" si="24"/>
        <v>0</v>
      </c>
      <c r="I255" s="74"/>
      <c r="J255" s="74"/>
      <c r="K255" s="74"/>
      <c r="L255" s="158"/>
    </row>
    <row r="256" spans="1:12" x14ac:dyDescent="0.25">
      <c r="A256" s="38">
        <v>6329</v>
      </c>
      <c r="B256" s="65" t="s">
        <v>264</v>
      </c>
      <c r="C256" s="205">
        <f t="shared" si="23"/>
        <v>0</v>
      </c>
      <c r="D256" s="68"/>
      <c r="E256" s="68"/>
      <c r="F256" s="68"/>
      <c r="G256" s="214"/>
      <c r="H256" s="205">
        <f t="shared" si="24"/>
        <v>0</v>
      </c>
      <c r="I256" s="68"/>
      <c r="J256" s="68"/>
      <c r="K256" s="68"/>
      <c r="L256" s="155"/>
    </row>
    <row r="257" spans="1:13" ht="24" x14ac:dyDescent="0.25">
      <c r="A257" s="215">
        <v>6330</v>
      </c>
      <c r="B257" s="216" t="s">
        <v>265</v>
      </c>
      <c r="C257" s="209">
        <f>SUM(D257:G257)</f>
        <v>0</v>
      </c>
      <c r="D257" s="189"/>
      <c r="E257" s="189"/>
      <c r="F257" s="189"/>
      <c r="G257" s="211"/>
      <c r="H257" s="209">
        <f>SUM(I257:L257)</f>
        <v>0</v>
      </c>
      <c r="I257" s="189"/>
      <c r="J257" s="189"/>
      <c r="K257" s="189"/>
      <c r="L257" s="191"/>
    </row>
    <row r="258" spans="1:13" x14ac:dyDescent="0.25">
      <c r="A258" s="159">
        <v>6360</v>
      </c>
      <c r="B258" s="71" t="s">
        <v>266</v>
      </c>
      <c r="C258" s="201">
        <f t="shared" si="23"/>
        <v>0</v>
      </c>
      <c r="D258" s="74"/>
      <c r="E258" s="74"/>
      <c r="F258" s="74"/>
      <c r="G258" s="157"/>
      <c r="H258" s="208">
        <f t="shared" si="24"/>
        <v>0</v>
      </c>
      <c r="I258" s="74"/>
      <c r="J258" s="74"/>
      <c r="K258" s="74"/>
      <c r="L258" s="158"/>
    </row>
    <row r="259" spans="1:13" ht="36" x14ac:dyDescent="0.25">
      <c r="A259" s="56">
        <v>6400</v>
      </c>
      <c r="B259" s="147" t="s">
        <v>267</v>
      </c>
      <c r="C259" s="184">
        <f>SUM(D259:G259)</f>
        <v>0</v>
      </c>
      <c r="D259" s="63">
        <f>SUM(D260,D264)</f>
        <v>0</v>
      </c>
      <c r="E259" s="63">
        <f t="shared" ref="E259:G259" si="32">SUM(E260,E264)</f>
        <v>0</v>
      </c>
      <c r="F259" s="63">
        <f t="shared" si="32"/>
        <v>0</v>
      </c>
      <c r="G259" s="63">
        <f t="shared" si="32"/>
        <v>0</v>
      </c>
      <c r="H259" s="57">
        <f>SUM(I259:L259)</f>
        <v>0</v>
      </c>
      <c r="I259" s="63">
        <f>SUM(I260,I264)</f>
        <v>0</v>
      </c>
      <c r="J259" s="63">
        <f t="shared" ref="J259:L259" si="33">SUM(J260,J264)</f>
        <v>0</v>
      </c>
      <c r="K259" s="63">
        <f t="shared" si="33"/>
        <v>0</v>
      </c>
      <c r="L259" s="172">
        <f t="shared" si="33"/>
        <v>0</v>
      </c>
    </row>
    <row r="260" spans="1:13" ht="24" x14ac:dyDescent="0.25">
      <c r="A260" s="168">
        <v>6410</v>
      </c>
      <c r="B260" s="65" t="s">
        <v>268</v>
      </c>
      <c r="C260" s="205">
        <f t="shared" si="23"/>
        <v>0</v>
      </c>
      <c r="D260" s="169">
        <f>SUM(D261:D263)</f>
        <v>0</v>
      </c>
      <c r="E260" s="169">
        <f t="shared" ref="E260:G260" si="34">SUM(E261:E263)</f>
        <v>0</v>
      </c>
      <c r="F260" s="169">
        <f t="shared" si="34"/>
        <v>0</v>
      </c>
      <c r="G260" s="217">
        <f t="shared" si="34"/>
        <v>0</v>
      </c>
      <c r="H260" s="205">
        <f t="shared" si="24"/>
        <v>0</v>
      </c>
      <c r="I260" s="169">
        <f>SUM(I261:I263)</f>
        <v>0</v>
      </c>
      <c r="J260" s="169">
        <f t="shared" ref="J260:L260" si="35">SUM(J261:J263)</f>
        <v>0</v>
      </c>
      <c r="K260" s="169">
        <f t="shared" si="35"/>
        <v>0</v>
      </c>
      <c r="L260" s="180">
        <f t="shared" si="35"/>
        <v>0</v>
      </c>
    </row>
    <row r="261" spans="1:13" x14ac:dyDescent="0.25">
      <c r="A261" s="44">
        <v>6411</v>
      </c>
      <c r="B261" s="174" t="s">
        <v>269</v>
      </c>
      <c r="C261" s="201">
        <f t="shared" si="23"/>
        <v>0</v>
      </c>
      <c r="D261" s="74"/>
      <c r="E261" s="74"/>
      <c r="F261" s="74"/>
      <c r="G261" s="157"/>
      <c r="H261" s="208">
        <f t="shared" si="24"/>
        <v>0</v>
      </c>
      <c r="I261" s="74"/>
      <c r="J261" s="74"/>
      <c r="K261" s="74"/>
      <c r="L261" s="158"/>
    </row>
    <row r="262" spans="1:13" ht="36" x14ac:dyDescent="0.25">
      <c r="A262" s="44">
        <v>6412</v>
      </c>
      <c r="B262" s="71" t="s">
        <v>270</v>
      </c>
      <c r="C262" s="201">
        <f t="shared" si="23"/>
        <v>0</v>
      </c>
      <c r="D262" s="74"/>
      <c r="E262" s="74"/>
      <c r="F262" s="74"/>
      <c r="G262" s="157"/>
      <c r="H262" s="208">
        <f t="shared" si="24"/>
        <v>0</v>
      </c>
      <c r="I262" s="74"/>
      <c r="J262" s="74"/>
      <c r="K262" s="74"/>
      <c r="L262" s="158"/>
    </row>
    <row r="263" spans="1:13" ht="36" x14ac:dyDescent="0.25">
      <c r="A263" s="44">
        <v>6419</v>
      </c>
      <c r="B263" s="71" t="s">
        <v>271</v>
      </c>
      <c r="C263" s="201">
        <f t="shared" si="23"/>
        <v>0</v>
      </c>
      <c r="D263" s="74"/>
      <c r="E263" s="74"/>
      <c r="F263" s="74"/>
      <c r="G263" s="157"/>
      <c r="H263" s="208">
        <f t="shared" si="24"/>
        <v>0</v>
      </c>
      <c r="I263" s="74"/>
      <c r="J263" s="74"/>
      <c r="K263" s="74"/>
      <c r="L263" s="158"/>
    </row>
    <row r="264" spans="1:13" ht="36" x14ac:dyDescent="0.25">
      <c r="A264" s="159">
        <v>6420</v>
      </c>
      <c r="B264" s="71" t="s">
        <v>272</v>
      </c>
      <c r="C264" s="201">
        <f t="shared" si="23"/>
        <v>0</v>
      </c>
      <c r="D264" s="160">
        <f>SUM(D265:D268)</f>
        <v>0</v>
      </c>
      <c r="E264" s="160">
        <f>SUM(E265:E268)</f>
        <v>0</v>
      </c>
      <c r="F264" s="160">
        <f>SUM(F265:F268)</f>
        <v>0</v>
      </c>
      <c r="G264" s="218">
        <f>SUM(G265:G268)</f>
        <v>0</v>
      </c>
      <c r="H264" s="201">
        <f>SUM(I264:L264)</f>
        <v>0</v>
      </c>
      <c r="I264" s="160">
        <f>SUM(I265:I268)</f>
        <v>0</v>
      </c>
      <c r="J264" s="160">
        <f>SUM(J265:J268)</f>
        <v>0</v>
      </c>
      <c r="K264" s="160">
        <f>SUM(K265:K268)</f>
        <v>0</v>
      </c>
      <c r="L264" s="176">
        <f>SUM(L265:L268)</f>
        <v>0</v>
      </c>
    </row>
    <row r="265" spans="1:13" x14ac:dyDescent="0.25">
      <c r="A265" s="44">
        <v>6421</v>
      </c>
      <c r="B265" s="71" t="s">
        <v>273</v>
      </c>
      <c r="C265" s="201">
        <f t="shared" ref="C265:C285" si="36">SUM(D265:G265)</f>
        <v>0</v>
      </c>
      <c r="D265" s="74"/>
      <c r="E265" s="74"/>
      <c r="F265" s="74"/>
      <c r="G265" s="157"/>
      <c r="H265" s="208">
        <f t="shared" ref="H265:H285" si="37">SUM(I265:L265)</f>
        <v>0</v>
      </c>
      <c r="I265" s="74"/>
      <c r="J265" s="74"/>
      <c r="K265" s="74"/>
      <c r="L265" s="158"/>
    </row>
    <row r="266" spans="1:13" x14ac:dyDescent="0.25">
      <c r="A266" s="44">
        <v>6422</v>
      </c>
      <c r="B266" s="71" t="s">
        <v>274</v>
      </c>
      <c r="C266" s="201">
        <f t="shared" si="36"/>
        <v>0</v>
      </c>
      <c r="D266" s="74"/>
      <c r="E266" s="74"/>
      <c r="F266" s="74"/>
      <c r="G266" s="157"/>
      <c r="H266" s="208">
        <f t="shared" si="37"/>
        <v>0</v>
      </c>
      <c r="I266" s="74"/>
      <c r="J266" s="74"/>
      <c r="K266" s="74"/>
      <c r="L266" s="158"/>
    </row>
    <row r="267" spans="1:13" ht="13.5" customHeight="1" x14ac:dyDescent="0.25">
      <c r="A267" s="44">
        <v>6423</v>
      </c>
      <c r="B267" s="71" t="s">
        <v>275</v>
      </c>
      <c r="C267" s="201">
        <f>SUM(D267:G267)</f>
        <v>0</v>
      </c>
      <c r="D267" s="74"/>
      <c r="E267" s="74"/>
      <c r="F267" s="74"/>
      <c r="G267" s="157"/>
      <c r="H267" s="208">
        <f>SUM(I267:L267)</f>
        <v>0</v>
      </c>
      <c r="I267" s="74"/>
      <c r="J267" s="74"/>
      <c r="K267" s="74"/>
      <c r="L267" s="158"/>
    </row>
    <row r="268" spans="1:13" ht="36" x14ac:dyDescent="0.25">
      <c r="A268" s="44">
        <v>6424</v>
      </c>
      <c r="B268" s="71" t="s">
        <v>276</v>
      </c>
      <c r="C268" s="201">
        <f>SUM(D268:G268)</f>
        <v>0</v>
      </c>
      <c r="D268" s="74"/>
      <c r="E268" s="74"/>
      <c r="F268" s="74"/>
      <c r="G268" s="157"/>
      <c r="H268" s="208">
        <f>SUM(I268:L268)</f>
        <v>0</v>
      </c>
      <c r="I268" s="74"/>
      <c r="J268" s="74"/>
      <c r="K268" s="74"/>
      <c r="L268" s="158"/>
      <c r="M268" s="225"/>
    </row>
    <row r="269" spans="1:13" ht="36" x14ac:dyDescent="0.25">
      <c r="A269" s="220">
        <v>7000</v>
      </c>
      <c r="B269" s="220" t="s">
        <v>277</v>
      </c>
      <c r="C269" s="221">
        <f t="shared" si="36"/>
        <v>0</v>
      </c>
      <c r="D269" s="222">
        <f>SUM(D270,D281)</f>
        <v>0</v>
      </c>
      <c r="E269" s="222">
        <f>SUM(E270,E281)</f>
        <v>0</v>
      </c>
      <c r="F269" s="222">
        <f>SUM(F270,F281)</f>
        <v>0</v>
      </c>
      <c r="G269" s="222">
        <f>SUM(G270,G281)</f>
        <v>0</v>
      </c>
      <c r="H269" s="223">
        <f t="shared" si="37"/>
        <v>0</v>
      </c>
      <c r="I269" s="222">
        <f>SUM(I270,I281)</f>
        <v>0</v>
      </c>
      <c r="J269" s="222">
        <f>SUM(J270,J281)</f>
        <v>0</v>
      </c>
      <c r="K269" s="222">
        <f>SUM(K270,K281)</f>
        <v>0</v>
      </c>
      <c r="L269" s="224">
        <f>SUM(L270,L281)</f>
        <v>0</v>
      </c>
    </row>
    <row r="270" spans="1:13" ht="24" x14ac:dyDescent="0.25">
      <c r="A270" s="56">
        <v>7200</v>
      </c>
      <c r="B270" s="147" t="s">
        <v>278</v>
      </c>
      <c r="C270" s="184">
        <f t="shared" si="36"/>
        <v>0</v>
      </c>
      <c r="D270" s="63">
        <f>SUM(D271,D272,D275,D276,D280)</f>
        <v>0</v>
      </c>
      <c r="E270" s="63">
        <f>SUM(E271,E272,E275,E276,E280)</f>
        <v>0</v>
      </c>
      <c r="F270" s="63">
        <f>SUM(F271,F272,F275,F276,F280)</f>
        <v>0</v>
      </c>
      <c r="G270" s="63">
        <f>SUM(G271,G272,G275,G276,G280)</f>
        <v>0</v>
      </c>
      <c r="H270" s="57">
        <f t="shared" si="37"/>
        <v>0</v>
      </c>
      <c r="I270" s="63">
        <f>SUM(I271,I272,I275,I276,I280)</f>
        <v>0</v>
      </c>
      <c r="J270" s="63">
        <f>SUM(J271,J272,J275,J276,J280)</f>
        <v>0</v>
      </c>
      <c r="K270" s="63">
        <f>SUM(K271,K272,K275,K276,K280)</f>
        <v>0</v>
      </c>
      <c r="L270" s="149">
        <f>SUM(L271,L272,L275,L276,L280)</f>
        <v>0</v>
      </c>
    </row>
    <row r="271" spans="1:13" ht="24" x14ac:dyDescent="0.25">
      <c r="A271" s="168">
        <v>7210</v>
      </c>
      <c r="B271" s="65" t="s">
        <v>279</v>
      </c>
      <c r="C271" s="205">
        <f t="shared" si="36"/>
        <v>0</v>
      </c>
      <c r="D271" s="68"/>
      <c r="E271" s="68"/>
      <c r="F271" s="68"/>
      <c r="G271" s="154"/>
      <c r="H271" s="66">
        <f t="shared" si="37"/>
        <v>0</v>
      </c>
      <c r="I271" s="68"/>
      <c r="J271" s="68"/>
      <c r="K271" s="68"/>
      <c r="L271" s="155"/>
    </row>
    <row r="272" spans="1:13" s="225" customFormat="1" ht="36" x14ac:dyDescent="0.25">
      <c r="A272" s="159">
        <v>7220</v>
      </c>
      <c r="B272" s="71" t="s">
        <v>280</v>
      </c>
      <c r="C272" s="201">
        <f>SUM(D272:G272)</f>
        <v>0</v>
      </c>
      <c r="D272" s="160">
        <f>SUM(D273:D274)</f>
        <v>0</v>
      </c>
      <c r="E272" s="160">
        <f>SUM(E273:E274)</f>
        <v>0</v>
      </c>
      <c r="F272" s="160">
        <f>SUM(F273:F274)</f>
        <v>0</v>
      </c>
      <c r="G272" s="160">
        <f>SUM(G273:G274)</f>
        <v>0</v>
      </c>
      <c r="H272" s="72">
        <f>SUM(I272:L272)</f>
        <v>0</v>
      </c>
      <c r="I272" s="160">
        <f>SUM(I273:I274)</f>
        <v>0</v>
      </c>
      <c r="J272" s="160">
        <f>SUM(J273:J274)</f>
        <v>0</v>
      </c>
      <c r="K272" s="160">
        <f>SUM(K273:K274)</f>
        <v>0</v>
      </c>
      <c r="L272" s="162">
        <f>SUM(L273:L274)</f>
        <v>0</v>
      </c>
    </row>
    <row r="273" spans="1:12" s="225" customFormat="1" ht="36" x14ac:dyDescent="0.25">
      <c r="A273" s="44">
        <v>7221</v>
      </c>
      <c r="B273" s="71" t="s">
        <v>281</v>
      </c>
      <c r="C273" s="201">
        <f t="shared" si="36"/>
        <v>0</v>
      </c>
      <c r="D273" s="74"/>
      <c r="E273" s="74"/>
      <c r="F273" s="74"/>
      <c r="G273" s="157"/>
      <c r="H273" s="72">
        <f t="shared" si="37"/>
        <v>0</v>
      </c>
      <c r="I273" s="74"/>
      <c r="J273" s="74"/>
      <c r="K273" s="74"/>
      <c r="L273" s="158"/>
    </row>
    <row r="274" spans="1:12" s="225" customFormat="1" ht="36" x14ac:dyDescent="0.25">
      <c r="A274" s="44">
        <v>7222</v>
      </c>
      <c r="B274" s="71" t="s">
        <v>282</v>
      </c>
      <c r="C274" s="201">
        <f t="shared" si="36"/>
        <v>0</v>
      </c>
      <c r="D274" s="74"/>
      <c r="E274" s="74"/>
      <c r="F274" s="74"/>
      <c r="G274" s="157"/>
      <c r="H274" s="72">
        <f t="shared" si="37"/>
        <v>0</v>
      </c>
      <c r="I274" s="74"/>
      <c r="J274" s="74"/>
      <c r="K274" s="74"/>
      <c r="L274" s="158"/>
    </row>
    <row r="275" spans="1:12" ht="24" x14ac:dyDescent="0.25">
      <c r="A275" s="159">
        <v>7230</v>
      </c>
      <c r="B275" s="71" t="s">
        <v>283</v>
      </c>
      <c r="C275" s="201">
        <f t="shared" si="36"/>
        <v>0</v>
      </c>
      <c r="D275" s="74"/>
      <c r="E275" s="74"/>
      <c r="F275" s="74"/>
      <c r="G275" s="157"/>
      <c r="H275" s="72">
        <f t="shared" si="37"/>
        <v>0</v>
      </c>
      <c r="I275" s="74"/>
      <c r="J275" s="74"/>
      <c r="K275" s="74"/>
      <c r="L275" s="158"/>
    </row>
    <row r="276" spans="1:12" ht="24" x14ac:dyDescent="0.25">
      <c r="A276" s="159">
        <v>7240</v>
      </c>
      <c r="B276" s="71" t="s">
        <v>284</v>
      </c>
      <c r="C276" s="201">
        <f t="shared" si="36"/>
        <v>0</v>
      </c>
      <c r="D276" s="160">
        <f>SUM(D277:D279)</f>
        <v>0</v>
      </c>
      <c r="E276" s="160">
        <f t="shared" ref="E276:G276" si="38">SUM(E277:E279)</f>
        <v>0</v>
      </c>
      <c r="F276" s="160">
        <f t="shared" si="38"/>
        <v>0</v>
      </c>
      <c r="G276" s="161">
        <f t="shared" si="38"/>
        <v>0</v>
      </c>
      <c r="H276" s="72">
        <f t="shared" si="37"/>
        <v>0</v>
      </c>
      <c r="I276" s="160">
        <f t="shared" ref="I276:L276" si="39">SUM(I277:I279)</f>
        <v>0</v>
      </c>
      <c r="J276" s="160">
        <f t="shared" si="39"/>
        <v>0</v>
      </c>
      <c r="K276" s="160">
        <f>SUM(K277:K279)</f>
        <v>0</v>
      </c>
      <c r="L276" s="162">
        <f t="shared" si="39"/>
        <v>0</v>
      </c>
    </row>
    <row r="277" spans="1:12" ht="48" x14ac:dyDescent="0.25">
      <c r="A277" s="44">
        <v>7245</v>
      </c>
      <c r="B277" s="71" t="s">
        <v>285</v>
      </c>
      <c r="C277" s="201">
        <f t="shared" si="36"/>
        <v>0</v>
      </c>
      <c r="D277" s="74"/>
      <c r="E277" s="74"/>
      <c r="F277" s="74"/>
      <c r="G277" s="157"/>
      <c r="H277" s="72">
        <f t="shared" si="37"/>
        <v>0</v>
      </c>
      <c r="I277" s="74"/>
      <c r="J277" s="74"/>
      <c r="K277" s="74"/>
      <c r="L277" s="158"/>
    </row>
    <row r="278" spans="1:12" ht="84.75" customHeight="1" x14ac:dyDescent="0.25">
      <c r="A278" s="44">
        <v>7246</v>
      </c>
      <c r="B278" s="71" t="s">
        <v>286</v>
      </c>
      <c r="C278" s="201">
        <f t="shared" si="36"/>
        <v>0</v>
      </c>
      <c r="D278" s="74"/>
      <c r="E278" s="74"/>
      <c r="F278" s="74"/>
      <c r="G278" s="157"/>
      <c r="H278" s="72">
        <f t="shared" si="37"/>
        <v>0</v>
      </c>
      <c r="I278" s="74"/>
      <c r="J278" s="74"/>
      <c r="K278" s="74"/>
      <c r="L278" s="158"/>
    </row>
    <row r="279" spans="1:12" ht="36" x14ac:dyDescent="0.25">
      <c r="A279" s="44">
        <v>7247</v>
      </c>
      <c r="B279" s="71" t="s">
        <v>287</v>
      </c>
      <c r="C279" s="201">
        <f t="shared" si="36"/>
        <v>0</v>
      </c>
      <c r="D279" s="74"/>
      <c r="E279" s="74"/>
      <c r="F279" s="74"/>
      <c r="G279" s="157"/>
      <c r="H279" s="72">
        <f t="shared" si="37"/>
        <v>0</v>
      </c>
      <c r="I279" s="74"/>
      <c r="J279" s="74"/>
      <c r="K279" s="74"/>
      <c r="L279" s="158"/>
    </row>
    <row r="280" spans="1:12" ht="24" x14ac:dyDescent="0.25">
      <c r="A280" s="168">
        <v>7260</v>
      </c>
      <c r="B280" s="65" t="s">
        <v>288</v>
      </c>
      <c r="C280" s="205">
        <f t="shared" si="36"/>
        <v>0</v>
      </c>
      <c r="D280" s="68"/>
      <c r="E280" s="68"/>
      <c r="F280" s="68"/>
      <c r="G280" s="154"/>
      <c r="H280" s="66">
        <f t="shared" si="37"/>
        <v>0</v>
      </c>
      <c r="I280" s="68"/>
      <c r="J280" s="68"/>
      <c r="K280" s="68"/>
      <c r="L280" s="155"/>
    </row>
    <row r="281" spans="1:12" x14ac:dyDescent="0.25">
      <c r="A281" s="108">
        <v>7700</v>
      </c>
      <c r="B281" s="85" t="s">
        <v>289</v>
      </c>
      <c r="C281" s="86">
        <f t="shared" si="36"/>
        <v>0</v>
      </c>
      <c r="D281" s="226">
        <f>D282</f>
        <v>0</v>
      </c>
      <c r="E281" s="226">
        <f t="shared" ref="E281:G281" si="40">E282</f>
        <v>0</v>
      </c>
      <c r="F281" s="226">
        <f t="shared" si="40"/>
        <v>0</v>
      </c>
      <c r="G281" s="227">
        <f t="shared" si="40"/>
        <v>0</v>
      </c>
      <c r="H281" s="86">
        <f t="shared" si="37"/>
        <v>0</v>
      </c>
      <c r="I281" s="226">
        <f t="shared" ref="I281:L281" si="41">I282</f>
        <v>0</v>
      </c>
      <c r="J281" s="226">
        <f t="shared" si="41"/>
        <v>0</v>
      </c>
      <c r="K281" s="226">
        <f t="shared" si="41"/>
        <v>0</v>
      </c>
      <c r="L281" s="228">
        <f t="shared" si="41"/>
        <v>0</v>
      </c>
    </row>
    <row r="282" spans="1:12" x14ac:dyDescent="0.25">
      <c r="A282" s="150">
        <v>7720</v>
      </c>
      <c r="B282" s="65" t="s">
        <v>290</v>
      </c>
      <c r="C282" s="79">
        <f t="shared" si="36"/>
        <v>0</v>
      </c>
      <c r="D282" s="81"/>
      <c r="E282" s="81"/>
      <c r="F282" s="81"/>
      <c r="G282" s="229"/>
      <c r="H282" s="79">
        <f t="shared" si="37"/>
        <v>0</v>
      </c>
      <c r="I282" s="81"/>
      <c r="J282" s="81"/>
      <c r="K282" s="81"/>
      <c r="L282" s="230"/>
    </row>
    <row r="283" spans="1:12" x14ac:dyDescent="0.25">
      <c r="A283" s="174"/>
      <c r="B283" s="71" t="s">
        <v>291</v>
      </c>
      <c r="C283" s="201">
        <f t="shared" si="36"/>
        <v>0</v>
      </c>
      <c r="D283" s="160">
        <f>SUM(D284:D285)</f>
        <v>0</v>
      </c>
      <c r="E283" s="160">
        <f>SUM(E284:E285)</f>
        <v>0</v>
      </c>
      <c r="F283" s="160">
        <f>SUM(F284:F285)</f>
        <v>0</v>
      </c>
      <c r="G283" s="161">
        <f>SUM(G284:G285)</f>
        <v>0</v>
      </c>
      <c r="H283" s="72">
        <f t="shared" si="37"/>
        <v>0</v>
      </c>
      <c r="I283" s="160">
        <f>SUM(I284:I285)</f>
        <v>0</v>
      </c>
      <c r="J283" s="160">
        <f>SUM(J284:J285)</f>
        <v>0</v>
      </c>
      <c r="K283" s="160">
        <f>SUM(K284:K285)</f>
        <v>0</v>
      </c>
      <c r="L283" s="162">
        <f>SUM(L284:L285)</f>
        <v>0</v>
      </c>
    </row>
    <row r="284" spans="1:12" x14ac:dyDescent="0.25">
      <c r="A284" s="174" t="s">
        <v>292</v>
      </c>
      <c r="B284" s="44" t="s">
        <v>293</v>
      </c>
      <c r="C284" s="201">
        <f t="shared" si="36"/>
        <v>0</v>
      </c>
      <c r="D284" s="74"/>
      <c r="E284" s="74"/>
      <c r="F284" s="74"/>
      <c r="G284" s="157"/>
      <c r="H284" s="72">
        <f t="shared" si="37"/>
        <v>0</v>
      </c>
      <c r="I284" s="74"/>
      <c r="J284" s="74"/>
      <c r="K284" s="74"/>
      <c r="L284" s="158"/>
    </row>
    <row r="285" spans="1:12" ht="24" x14ac:dyDescent="0.25">
      <c r="A285" s="174" t="s">
        <v>294</v>
      </c>
      <c r="B285" s="231" t="s">
        <v>295</v>
      </c>
      <c r="C285" s="205">
        <f t="shared" si="36"/>
        <v>0</v>
      </c>
      <c r="D285" s="68"/>
      <c r="E285" s="68"/>
      <c r="F285" s="68"/>
      <c r="G285" s="154"/>
      <c r="H285" s="66">
        <f t="shared" si="37"/>
        <v>0</v>
      </c>
      <c r="I285" s="68"/>
      <c r="J285" s="68"/>
      <c r="K285" s="68"/>
      <c r="L285" s="155"/>
    </row>
    <row r="286" spans="1:12" ht="12.75" thickBot="1" x14ac:dyDescent="0.3">
      <c r="A286" s="232"/>
      <c r="B286" s="232" t="s">
        <v>296</v>
      </c>
      <c r="C286" s="233">
        <f t="shared" ref="C286:L286" si="42">SUM(C283,C269,C230,C195,C187,C173,C75,C53)</f>
        <v>41523</v>
      </c>
      <c r="D286" s="233">
        <f t="shared" si="42"/>
        <v>41523</v>
      </c>
      <c r="E286" s="233">
        <f t="shared" si="42"/>
        <v>0</v>
      </c>
      <c r="F286" s="233">
        <f t="shared" si="42"/>
        <v>0</v>
      </c>
      <c r="G286" s="234">
        <f t="shared" si="42"/>
        <v>0</v>
      </c>
      <c r="H286" s="235">
        <f t="shared" si="42"/>
        <v>65213</v>
      </c>
      <c r="I286" s="233">
        <f t="shared" si="42"/>
        <v>46156</v>
      </c>
      <c r="J286" s="233">
        <f t="shared" si="42"/>
        <v>19057</v>
      </c>
      <c r="K286" s="233">
        <f t="shared" si="42"/>
        <v>0</v>
      </c>
      <c r="L286" s="236">
        <f t="shared" si="42"/>
        <v>0</v>
      </c>
    </row>
    <row r="287" spans="1:12" s="24" customFormat="1" ht="13.5" thickTop="1" thickBot="1" x14ac:dyDescent="0.3">
      <c r="A287" s="601" t="s">
        <v>297</v>
      </c>
      <c r="B287" s="602"/>
      <c r="C287" s="237">
        <f>SUM(D287:G287)</f>
        <v>0</v>
      </c>
      <c r="D287" s="238">
        <f>SUM(D24,D25,D41)-D51</f>
        <v>0</v>
      </c>
      <c r="E287" s="238">
        <f>SUM(E24,E25,E41)-E51</f>
        <v>0</v>
      </c>
      <c r="F287" s="238">
        <f>(F26+F43)-F51</f>
        <v>0</v>
      </c>
      <c r="G287" s="239">
        <f>G45-G51</f>
        <v>0</v>
      </c>
      <c r="H287" s="237">
        <f>SUM(I287:L287)</f>
        <v>0</v>
      </c>
      <c r="I287" s="238">
        <f>SUM(I24,I25,I41)-I51</f>
        <v>0</v>
      </c>
      <c r="J287" s="238">
        <f>SUM(J24,J25,J41)-J51</f>
        <v>0</v>
      </c>
      <c r="K287" s="238">
        <f>(K26+K43)-K51</f>
        <v>0</v>
      </c>
      <c r="L287" s="240">
        <f>L45-L51</f>
        <v>0</v>
      </c>
    </row>
    <row r="288" spans="1:12" s="24" customFormat="1" ht="12.75" thickTop="1" x14ac:dyDescent="0.25">
      <c r="A288" s="620" t="s">
        <v>298</v>
      </c>
      <c r="B288" s="621"/>
      <c r="C288" s="241">
        <f t="shared" ref="C288:L288" si="43">SUM(C289,C290)-C297+C298</f>
        <v>0</v>
      </c>
      <c r="D288" s="242">
        <f t="shared" si="43"/>
        <v>0</v>
      </c>
      <c r="E288" s="242">
        <f t="shared" si="43"/>
        <v>0</v>
      </c>
      <c r="F288" s="242">
        <f t="shared" si="43"/>
        <v>0</v>
      </c>
      <c r="G288" s="243">
        <f t="shared" si="43"/>
        <v>0</v>
      </c>
      <c r="H288" s="244">
        <f t="shared" si="43"/>
        <v>0</v>
      </c>
      <c r="I288" s="242">
        <f t="shared" si="43"/>
        <v>0</v>
      </c>
      <c r="J288" s="242">
        <f t="shared" si="43"/>
        <v>0</v>
      </c>
      <c r="K288" s="242">
        <f t="shared" si="43"/>
        <v>0</v>
      </c>
      <c r="L288" s="245">
        <f t="shared" si="43"/>
        <v>0</v>
      </c>
    </row>
    <row r="289" spans="1:12" s="24" customFormat="1" ht="12.75" thickBot="1" x14ac:dyDescent="0.3">
      <c r="A289" s="126" t="s">
        <v>299</v>
      </c>
      <c r="B289" s="126" t="s">
        <v>300</v>
      </c>
      <c r="C289" s="246">
        <f t="shared" ref="C289:L289" si="44">C21-C283</f>
        <v>0</v>
      </c>
      <c r="D289" s="128">
        <f t="shared" si="44"/>
        <v>0</v>
      </c>
      <c r="E289" s="128">
        <f t="shared" si="44"/>
        <v>0</v>
      </c>
      <c r="F289" s="128">
        <f t="shared" si="44"/>
        <v>0</v>
      </c>
      <c r="G289" s="129">
        <f t="shared" si="44"/>
        <v>0</v>
      </c>
      <c r="H289" s="247">
        <f t="shared" si="44"/>
        <v>0</v>
      </c>
      <c r="I289" s="128">
        <f t="shared" si="44"/>
        <v>0</v>
      </c>
      <c r="J289" s="128">
        <f t="shared" si="44"/>
        <v>0</v>
      </c>
      <c r="K289" s="128">
        <f t="shared" si="44"/>
        <v>0</v>
      </c>
      <c r="L289" s="130">
        <f t="shared" si="44"/>
        <v>0</v>
      </c>
    </row>
    <row r="290" spans="1:12" s="24" customFormat="1" ht="12.75" thickTop="1" x14ac:dyDescent="0.25">
      <c r="A290" s="248" t="s">
        <v>301</v>
      </c>
      <c r="B290" s="248" t="s">
        <v>302</v>
      </c>
      <c r="C290" s="241">
        <f t="shared" ref="C290:L290" si="45">SUM(C291,C293,C295)-SUM(C292,C294,C296)</f>
        <v>0</v>
      </c>
      <c r="D290" s="242">
        <f t="shared" si="45"/>
        <v>0</v>
      </c>
      <c r="E290" s="242">
        <f t="shared" si="45"/>
        <v>0</v>
      </c>
      <c r="F290" s="242">
        <f t="shared" si="45"/>
        <v>0</v>
      </c>
      <c r="G290" s="249">
        <f t="shared" si="45"/>
        <v>0</v>
      </c>
      <c r="H290" s="244">
        <f t="shared" si="45"/>
        <v>0</v>
      </c>
      <c r="I290" s="242">
        <f t="shared" si="45"/>
        <v>0</v>
      </c>
      <c r="J290" s="242">
        <f t="shared" si="45"/>
        <v>0</v>
      </c>
      <c r="K290" s="242">
        <f t="shared" si="45"/>
        <v>0</v>
      </c>
      <c r="L290" s="245">
        <f t="shared" si="45"/>
        <v>0</v>
      </c>
    </row>
    <row r="291" spans="1:12" x14ac:dyDescent="0.25">
      <c r="A291" s="250" t="s">
        <v>303</v>
      </c>
      <c r="B291" s="116" t="s">
        <v>304</v>
      </c>
      <c r="C291" s="79">
        <f t="shared" ref="C291:C296" si="46">SUM(D291:G291)</f>
        <v>0</v>
      </c>
      <c r="D291" s="81"/>
      <c r="E291" s="81"/>
      <c r="F291" s="81"/>
      <c r="G291" s="229"/>
      <c r="H291" s="79">
        <f t="shared" ref="H291:H296" si="47">SUM(I291:L291)</f>
        <v>0</v>
      </c>
      <c r="I291" s="81"/>
      <c r="J291" s="81"/>
      <c r="K291" s="81"/>
      <c r="L291" s="230"/>
    </row>
    <row r="292" spans="1:12" ht="24" x14ac:dyDescent="0.25">
      <c r="A292" s="174" t="s">
        <v>305</v>
      </c>
      <c r="B292" s="43" t="s">
        <v>306</v>
      </c>
      <c r="C292" s="72">
        <f t="shared" si="46"/>
        <v>0</v>
      </c>
      <c r="D292" s="74"/>
      <c r="E292" s="74"/>
      <c r="F292" s="74"/>
      <c r="G292" s="157"/>
      <c r="H292" s="72">
        <f t="shared" si="47"/>
        <v>0</v>
      </c>
      <c r="I292" s="74"/>
      <c r="J292" s="74"/>
      <c r="K292" s="74"/>
      <c r="L292" s="158"/>
    </row>
    <row r="293" spans="1:12" x14ac:dyDescent="0.25">
      <c r="A293" s="174" t="s">
        <v>307</v>
      </c>
      <c r="B293" s="43" t="s">
        <v>308</v>
      </c>
      <c r="C293" s="72">
        <f t="shared" si="46"/>
        <v>0</v>
      </c>
      <c r="D293" s="74"/>
      <c r="E293" s="74"/>
      <c r="F293" s="74"/>
      <c r="G293" s="157"/>
      <c r="H293" s="72">
        <f t="shared" si="47"/>
        <v>0</v>
      </c>
      <c r="I293" s="74"/>
      <c r="J293" s="74"/>
      <c r="K293" s="74"/>
      <c r="L293" s="158"/>
    </row>
    <row r="294" spans="1:12" ht="24" x14ac:dyDescent="0.25">
      <c r="A294" s="174" t="s">
        <v>309</v>
      </c>
      <c r="B294" s="43" t="s">
        <v>310</v>
      </c>
      <c r="C294" s="72">
        <f t="shared" si="46"/>
        <v>0</v>
      </c>
      <c r="D294" s="74"/>
      <c r="E294" s="74"/>
      <c r="F294" s="74"/>
      <c r="G294" s="157"/>
      <c r="H294" s="72">
        <f t="shared" si="47"/>
        <v>0</v>
      </c>
      <c r="I294" s="74"/>
      <c r="J294" s="74"/>
      <c r="K294" s="74"/>
      <c r="L294" s="158"/>
    </row>
    <row r="295" spans="1:12" x14ac:dyDescent="0.25">
      <c r="A295" s="174" t="s">
        <v>311</v>
      </c>
      <c r="B295" s="43" t="s">
        <v>312</v>
      </c>
      <c r="C295" s="72">
        <f t="shared" si="46"/>
        <v>0</v>
      </c>
      <c r="D295" s="74"/>
      <c r="E295" s="74"/>
      <c r="F295" s="74"/>
      <c r="G295" s="157"/>
      <c r="H295" s="72">
        <f t="shared" si="47"/>
        <v>0</v>
      </c>
      <c r="I295" s="74"/>
      <c r="J295" s="74"/>
      <c r="K295" s="74"/>
      <c r="L295" s="158"/>
    </row>
    <row r="296" spans="1:12" ht="24.75" thickBot="1" x14ac:dyDescent="0.3">
      <c r="A296" s="251" t="s">
        <v>313</v>
      </c>
      <c r="B296" s="252" t="s">
        <v>314</v>
      </c>
      <c r="C296" s="185">
        <f t="shared" si="46"/>
        <v>0</v>
      </c>
      <c r="D296" s="189"/>
      <c r="E296" s="189"/>
      <c r="F296" s="189"/>
      <c r="G296" s="253"/>
      <c r="H296" s="185">
        <f t="shared" si="47"/>
        <v>0</v>
      </c>
      <c r="I296" s="189"/>
      <c r="J296" s="189"/>
      <c r="K296" s="189"/>
      <c r="L296" s="191"/>
    </row>
    <row r="297" spans="1:12" s="24" customFormat="1" ht="13.5" thickTop="1" thickBot="1" x14ac:dyDescent="0.3">
      <c r="A297" s="254" t="s">
        <v>315</v>
      </c>
      <c r="B297" s="254" t="s">
        <v>316</v>
      </c>
      <c r="C297" s="255">
        <f>SUM(D297:G297)</f>
        <v>0</v>
      </c>
      <c r="D297" s="256"/>
      <c r="E297" s="256"/>
      <c r="F297" s="256"/>
      <c r="G297" s="257"/>
      <c r="H297" s="255">
        <f>SUM(I297:L297)</f>
        <v>0</v>
      </c>
      <c r="I297" s="256"/>
      <c r="J297" s="256"/>
      <c r="K297" s="256"/>
      <c r="L297" s="258"/>
    </row>
    <row r="298" spans="1:12" s="24" customFormat="1" ht="48.75" thickTop="1" x14ac:dyDescent="0.25">
      <c r="A298" s="248" t="s">
        <v>317</v>
      </c>
      <c r="B298" s="259" t="s">
        <v>318</v>
      </c>
      <c r="C298" s="260">
        <f>SUM(D298:G298)</f>
        <v>0</v>
      </c>
      <c r="D298" s="177"/>
      <c r="E298" s="177"/>
      <c r="F298" s="177"/>
      <c r="G298" s="178"/>
      <c r="H298" s="260">
        <f>SUM(I298:L298)</f>
        <v>0</v>
      </c>
      <c r="I298" s="177"/>
      <c r="J298" s="177"/>
      <c r="K298" s="177"/>
      <c r="L298" s="179"/>
    </row>
    <row r="299" spans="1:12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</row>
    <row r="300" spans="1:12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</row>
    <row r="301" spans="1:12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</row>
    <row r="302" spans="1:12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</row>
    <row r="303" spans="1:12" x14ac:dyDescent="0.2">
      <c r="A303" s="1"/>
      <c r="B303" s="1"/>
      <c r="C303" s="261"/>
      <c r="D303" s="1"/>
      <c r="E303" s="1"/>
      <c r="F303" s="1"/>
      <c r="G303" s="1"/>
      <c r="H303" s="1"/>
      <c r="I303" s="1"/>
      <c r="J303" s="1"/>
      <c r="K303" s="1"/>
      <c r="L303" s="1"/>
    </row>
    <row r="304" spans="1:12" x14ac:dyDescent="0.2">
      <c r="A304" s="1"/>
      <c r="B304" s="1"/>
      <c r="C304" s="261"/>
      <c r="D304" s="1"/>
      <c r="E304" s="1"/>
      <c r="F304" s="1"/>
      <c r="G304" s="1"/>
      <c r="H304" s="1"/>
      <c r="I304" s="1"/>
      <c r="J304" s="1"/>
      <c r="K304" s="1"/>
      <c r="L304" s="1"/>
    </row>
    <row r="305" spans="1:12" x14ac:dyDescent="0.2">
      <c r="A305" s="1"/>
      <c r="B305" s="1"/>
      <c r="C305" s="261"/>
      <c r="D305" s="1"/>
      <c r="E305" s="1"/>
      <c r="F305" s="1"/>
      <c r="G305" s="1"/>
      <c r="H305" s="1"/>
      <c r="I305" s="1"/>
      <c r="J305" s="1"/>
      <c r="K305" s="1"/>
      <c r="L305" s="1"/>
    </row>
    <row r="306" spans="1:12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</row>
    <row r="307" spans="1:12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</row>
    <row r="308" spans="1:12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</row>
    <row r="309" spans="1:12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</row>
    <row r="310" spans="1:12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</row>
    <row r="311" spans="1:12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</row>
    <row r="312" spans="1:12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</row>
    <row r="313" spans="1:12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</row>
    <row r="314" spans="1:12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</row>
  </sheetData>
  <sheetProtection formatCells="0" formatColumns="0" formatRows="0"/>
  <autoFilter ref="A18:L298"/>
  <mergeCells count="29">
    <mergeCell ref="A288:B288"/>
    <mergeCell ref="H16:H17"/>
    <mergeCell ref="I16:I17"/>
    <mergeCell ref="J16:J17"/>
    <mergeCell ref="K16:K17"/>
    <mergeCell ref="L16:L17"/>
    <mergeCell ref="A287:B287"/>
    <mergeCell ref="C13:L13"/>
    <mergeCell ref="A15:A17"/>
    <mergeCell ref="B15:B17"/>
    <mergeCell ref="C15:G15"/>
    <mergeCell ref="H15:L15"/>
    <mergeCell ref="C16:C17"/>
    <mergeCell ref="D16:D17"/>
    <mergeCell ref="E16:E17"/>
    <mergeCell ref="F16:F17"/>
    <mergeCell ref="G16:G17"/>
    <mergeCell ref="C12:L12"/>
    <mergeCell ref="A1:L1"/>
    <mergeCell ref="A2:L2"/>
    <mergeCell ref="C3:L3"/>
    <mergeCell ref="C4:L4"/>
    <mergeCell ref="C5:L5"/>
    <mergeCell ref="C6:L6"/>
    <mergeCell ref="C7:L7"/>
    <mergeCell ref="C8:L8"/>
    <mergeCell ref="C9:L9"/>
    <mergeCell ref="C10:L10"/>
    <mergeCell ref="C11:L11"/>
  </mergeCells>
  <pageMargins left="0.78740157480314965" right="0.39370078740157483" top="0.39370078740157483" bottom="0.39370078740157483" header="0.23622047244094491" footer="0.19685039370078741"/>
  <pageSetup paperSize="9" scale="70" orientation="portrait" r:id="rId1"/>
  <headerFooter>
    <oddHeader xml:space="preserve">&amp;C                               </oddHeader>
    <oddFooter>&amp;L&amp;D, &amp;T&amp;R&amp;"Times New Roman,Regular"&amp;10&amp;P (&amp;N)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M316"/>
  <sheetViews>
    <sheetView showGridLines="0" view="pageLayout" zoomScaleNormal="100" workbookViewId="0">
      <selection activeCell="C6" sqref="C6:L6"/>
    </sheetView>
  </sheetViews>
  <sheetFormatPr defaultRowHeight="12" x14ac:dyDescent="0.25"/>
  <cols>
    <col min="1" max="1" width="10.85546875" style="262" customWidth="1"/>
    <col min="2" max="2" width="28" style="262" customWidth="1"/>
    <col min="3" max="3" width="9.7109375" style="262" customWidth="1"/>
    <col min="4" max="4" width="9.5703125" style="262" customWidth="1"/>
    <col min="5" max="6" width="8.7109375" style="262" customWidth="1"/>
    <col min="7" max="7" width="8.28515625" style="262" customWidth="1"/>
    <col min="8" max="11" width="8.7109375" style="262" customWidth="1"/>
    <col min="12" max="12" width="7.5703125" style="262" customWidth="1"/>
    <col min="13" max="16" width="0" style="1" hidden="1" customWidth="1"/>
    <col min="17" max="16384" width="9.140625" style="1"/>
  </cols>
  <sheetData>
    <row r="1" spans="1:12" x14ac:dyDescent="0.25">
      <c r="A1" s="591" t="s">
        <v>627</v>
      </c>
      <c r="B1" s="591"/>
      <c r="C1" s="591"/>
      <c r="D1" s="591"/>
      <c r="E1" s="591"/>
      <c r="F1" s="591"/>
      <c r="G1" s="591"/>
      <c r="H1" s="591"/>
      <c r="I1" s="591"/>
      <c r="J1" s="591"/>
      <c r="K1" s="591"/>
      <c r="L1" s="591"/>
    </row>
    <row r="2" spans="1:12" ht="35.25" customHeight="1" x14ac:dyDescent="0.25">
      <c r="A2" s="592" t="s">
        <v>1</v>
      </c>
      <c r="B2" s="593"/>
      <c r="C2" s="593"/>
      <c r="D2" s="593"/>
      <c r="E2" s="593"/>
      <c r="F2" s="593"/>
      <c r="G2" s="593"/>
      <c r="H2" s="593"/>
      <c r="I2" s="593"/>
      <c r="J2" s="593"/>
      <c r="K2" s="593"/>
      <c r="L2" s="594"/>
    </row>
    <row r="3" spans="1:12" ht="12.75" customHeight="1" x14ac:dyDescent="0.25">
      <c r="A3" s="2" t="s">
        <v>2</v>
      </c>
      <c r="B3" s="3"/>
      <c r="C3" s="595" t="s">
        <v>348</v>
      </c>
      <c r="D3" s="595"/>
      <c r="E3" s="595"/>
      <c r="F3" s="595"/>
      <c r="G3" s="595"/>
      <c r="H3" s="595"/>
      <c r="I3" s="595"/>
      <c r="J3" s="595"/>
      <c r="K3" s="595"/>
      <c r="L3" s="596"/>
    </row>
    <row r="4" spans="1:12" ht="12.75" customHeight="1" x14ac:dyDescent="0.25">
      <c r="A4" s="2" t="s">
        <v>4</v>
      </c>
      <c r="B4" s="3"/>
      <c r="C4" s="595" t="s">
        <v>349</v>
      </c>
      <c r="D4" s="595"/>
      <c r="E4" s="595"/>
      <c r="F4" s="595"/>
      <c r="G4" s="595"/>
      <c r="H4" s="595"/>
      <c r="I4" s="595"/>
      <c r="J4" s="595"/>
      <c r="K4" s="595"/>
      <c r="L4" s="596"/>
    </row>
    <row r="5" spans="1:12" ht="12.75" customHeight="1" x14ac:dyDescent="0.25">
      <c r="A5" s="4" t="s">
        <v>6</v>
      </c>
      <c r="B5" s="5"/>
      <c r="C5" s="589" t="s">
        <v>350</v>
      </c>
      <c r="D5" s="589"/>
      <c r="E5" s="589"/>
      <c r="F5" s="589"/>
      <c r="G5" s="589"/>
      <c r="H5" s="589"/>
      <c r="I5" s="589"/>
      <c r="J5" s="589"/>
      <c r="K5" s="589"/>
      <c r="L5" s="590"/>
    </row>
    <row r="6" spans="1:12" ht="12.75" customHeight="1" x14ac:dyDescent="0.25">
      <c r="A6" s="4" t="s">
        <v>8</v>
      </c>
      <c r="B6" s="5"/>
      <c r="C6" s="589" t="s">
        <v>9</v>
      </c>
      <c r="D6" s="589"/>
      <c r="E6" s="589"/>
      <c r="F6" s="589"/>
      <c r="G6" s="589"/>
      <c r="H6" s="589"/>
      <c r="I6" s="589"/>
      <c r="J6" s="589"/>
      <c r="K6" s="589"/>
      <c r="L6" s="590"/>
    </row>
    <row r="7" spans="1:12" x14ac:dyDescent="0.25">
      <c r="A7" s="4" t="s">
        <v>10</v>
      </c>
      <c r="B7" s="5"/>
      <c r="C7" s="595" t="s">
        <v>621</v>
      </c>
      <c r="D7" s="595"/>
      <c r="E7" s="595"/>
      <c r="F7" s="595"/>
      <c r="G7" s="595"/>
      <c r="H7" s="595"/>
      <c r="I7" s="595"/>
      <c r="J7" s="595"/>
      <c r="K7" s="595"/>
      <c r="L7" s="596"/>
    </row>
    <row r="8" spans="1:12" ht="12.75" customHeight="1" x14ac:dyDescent="0.25">
      <c r="A8" s="6" t="s">
        <v>12</v>
      </c>
      <c r="B8" s="5"/>
      <c r="C8" s="597"/>
      <c r="D8" s="597"/>
      <c r="E8" s="597"/>
      <c r="F8" s="597"/>
      <c r="G8" s="597"/>
      <c r="H8" s="597"/>
      <c r="I8" s="597"/>
      <c r="J8" s="597"/>
      <c r="K8" s="597"/>
      <c r="L8" s="598"/>
    </row>
    <row r="9" spans="1:12" ht="12.75" customHeight="1" x14ac:dyDescent="0.25">
      <c r="A9" s="4"/>
      <c r="B9" s="5" t="s">
        <v>13</v>
      </c>
      <c r="C9" s="589" t="s">
        <v>351</v>
      </c>
      <c r="D9" s="589"/>
      <c r="E9" s="589"/>
      <c r="F9" s="589"/>
      <c r="G9" s="589"/>
      <c r="H9" s="589"/>
      <c r="I9" s="589"/>
      <c r="J9" s="589"/>
      <c r="K9" s="589"/>
      <c r="L9" s="590"/>
    </row>
    <row r="10" spans="1:12" ht="12.75" customHeight="1" x14ac:dyDescent="0.25">
      <c r="A10" s="4"/>
      <c r="B10" s="5" t="s">
        <v>15</v>
      </c>
      <c r="C10" s="589" t="s">
        <v>352</v>
      </c>
      <c r="D10" s="589"/>
      <c r="E10" s="589"/>
      <c r="F10" s="589"/>
      <c r="G10" s="589"/>
      <c r="H10" s="589"/>
      <c r="I10" s="589"/>
      <c r="J10" s="589"/>
      <c r="K10" s="589"/>
      <c r="L10" s="590"/>
    </row>
    <row r="11" spans="1:12" ht="12.75" customHeight="1" x14ac:dyDescent="0.25">
      <c r="A11" s="4"/>
      <c r="B11" s="5" t="s">
        <v>16</v>
      </c>
      <c r="C11" s="597"/>
      <c r="D11" s="597"/>
      <c r="E11" s="597"/>
      <c r="F11" s="597"/>
      <c r="G11" s="597"/>
      <c r="H11" s="597"/>
      <c r="I11" s="597"/>
      <c r="J11" s="597"/>
      <c r="K11" s="597"/>
      <c r="L11" s="598"/>
    </row>
    <row r="12" spans="1:12" ht="12.75" customHeight="1" x14ac:dyDescent="0.25">
      <c r="A12" s="4"/>
      <c r="B12" s="5" t="s">
        <v>17</v>
      </c>
      <c r="C12" s="589" t="s">
        <v>628</v>
      </c>
      <c r="D12" s="589"/>
      <c r="E12" s="589"/>
      <c r="F12" s="589"/>
      <c r="G12" s="589"/>
      <c r="H12" s="589"/>
      <c r="I12" s="589"/>
      <c r="J12" s="589"/>
      <c r="K12" s="589"/>
      <c r="L12" s="590"/>
    </row>
    <row r="13" spans="1:12" ht="12.75" customHeight="1" x14ac:dyDescent="0.25">
      <c r="A13" s="4"/>
      <c r="B13" s="5" t="s">
        <v>18</v>
      </c>
      <c r="C13" s="589" t="s">
        <v>629</v>
      </c>
      <c r="D13" s="589"/>
      <c r="E13" s="589"/>
      <c r="F13" s="589"/>
      <c r="G13" s="589"/>
      <c r="H13" s="589"/>
      <c r="I13" s="589"/>
      <c r="J13" s="589"/>
      <c r="K13" s="589"/>
      <c r="L13" s="590"/>
    </row>
    <row r="14" spans="1:12" ht="12.75" customHeight="1" x14ac:dyDescent="0.25">
      <c r="A14" s="7"/>
      <c r="B14" s="8"/>
      <c r="C14" s="9"/>
      <c r="D14" s="9"/>
      <c r="E14" s="9"/>
      <c r="F14" s="9"/>
      <c r="G14" s="9"/>
      <c r="H14" s="9"/>
      <c r="I14" s="9"/>
      <c r="J14" s="9"/>
      <c r="K14" s="9"/>
      <c r="L14" s="10"/>
    </row>
    <row r="15" spans="1:12" s="11" customFormat="1" ht="12.75" customHeight="1" x14ac:dyDescent="0.25">
      <c r="A15" s="603" t="s">
        <v>19</v>
      </c>
      <c r="B15" s="606" t="s">
        <v>20</v>
      </c>
      <c r="C15" s="608" t="s">
        <v>21</v>
      </c>
      <c r="D15" s="609"/>
      <c r="E15" s="609"/>
      <c r="F15" s="609"/>
      <c r="G15" s="610"/>
      <c r="H15" s="608" t="s">
        <v>22</v>
      </c>
      <c r="I15" s="609"/>
      <c r="J15" s="609"/>
      <c r="K15" s="609"/>
      <c r="L15" s="611"/>
    </row>
    <row r="16" spans="1:12" s="11" customFormat="1" ht="12.75" customHeight="1" x14ac:dyDescent="0.25">
      <c r="A16" s="604"/>
      <c r="B16" s="607"/>
      <c r="C16" s="612" t="s">
        <v>23</v>
      </c>
      <c r="D16" s="613" t="s">
        <v>24</v>
      </c>
      <c r="E16" s="615" t="s">
        <v>25</v>
      </c>
      <c r="F16" s="617" t="s">
        <v>26</v>
      </c>
      <c r="G16" s="619" t="s">
        <v>27</v>
      </c>
      <c r="H16" s="612" t="s">
        <v>23</v>
      </c>
      <c r="I16" s="613" t="s">
        <v>24</v>
      </c>
      <c r="J16" s="615" t="s">
        <v>25</v>
      </c>
      <c r="K16" s="617" t="s">
        <v>26</v>
      </c>
      <c r="L16" s="599" t="s">
        <v>27</v>
      </c>
    </row>
    <row r="17" spans="1:12" s="12" customFormat="1" ht="61.5" customHeight="1" thickBot="1" x14ac:dyDescent="0.3">
      <c r="A17" s="605"/>
      <c r="B17" s="607"/>
      <c r="C17" s="612"/>
      <c r="D17" s="614"/>
      <c r="E17" s="616"/>
      <c r="F17" s="618"/>
      <c r="G17" s="619"/>
      <c r="H17" s="622"/>
      <c r="I17" s="623"/>
      <c r="J17" s="616"/>
      <c r="K17" s="618"/>
      <c r="L17" s="600"/>
    </row>
    <row r="18" spans="1:12" s="12" customFormat="1" ht="9.75" customHeight="1" thickTop="1" x14ac:dyDescent="0.25">
      <c r="A18" s="13" t="s">
        <v>28</v>
      </c>
      <c r="B18" s="13">
        <v>2</v>
      </c>
      <c r="C18" s="14">
        <v>3</v>
      </c>
      <c r="D18" s="15">
        <v>4</v>
      </c>
      <c r="E18" s="15">
        <v>5</v>
      </c>
      <c r="F18" s="15">
        <v>6</v>
      </c>
      <c r="G18" s="16">
        <v>7</v>
      </c>
      <c r="H18" s="14">
        <v>8</v>
      </c>
      <c r="I18" s="15">
        <v>9</v>
      </c>
      <c r="J18" s="15">
        <v>10</v>
      </c>
      <c r="K18" s="15">
        <v>11</v>
      </c>
      <c r="L18" s="17">
        <v>12</v>
      </c>
    </row>
    <row r="19" spans="1:12" s="24" customFormat="1" x14ac:dyDescent="0.25">
      <c r="A19" s="18"/>
      <c r="B19" s="19" t="s">
        <v>29</v>
      </c>
      <c r="C19" s="20"/>
      <c r="D19" s="21"/>
      <c r="E19" s="21"/>
      <c r="F19" s="21"/>
      <c r="G19" s="22"/>
      <c r="H19" s="20"/>
      <c r="I19" s="21"/>
      <c r="J19" s="21"/>
      <c r="K19" s="21"/>
      <c r="L19" s="23"/>
    </row>
    <row r="20" spans="1:12" s="24" customFormat="1" ht="12.75" thickBot="1" x14ac:dyDescent="0.3">
      <c r="A20" s="25"/>
      <c r="B20" s="26" t="s">
        <v>30</v>
      </c>
      <c r="C20" s="27">
        <f t="shared" ref="C20:C47" si="0">SUM(D20:G20)</f>
        <v>348772</v>
      </c>
      <c r="D20" s="28">
        <f>SUM(D21,D24,D25,D41,D43)</f>
        <v>330513</v>
      </c>
      <c r="E20" s="28">
        <f>SUM(E21,E24,E43)</f>
        <v>0</v>
      </c>
      <c r="F20" s="28">
        <f>SUM(F21,F26,F43)</f>
        <v>18154</v>
      </c>
      <c r="G20" s="29">
        <f>SUM(G21,G45)</f>
        <v>105</v>
      </c>
      <c r="H20" s="27">
        <f>SUM(I20:L20)</f>
        <v>667266</v>
      </c>
      <c r="I20" s="28">
        <f>SUM(I21,I24,I25,I41,I43)</f>
        <v>327326</v>
      </c>
      <c r="J20" s="28">
        <f>SUM(J21,J24,J43)</f>
        <v>322639</v>
      </c>
      <c r="K20" s="28">
        <f>SUM(K21,K26,K43)</f>
        <v>17196</v>
      </c>
      <c r="L20" s="30">
        <f>SUM(L21,L45)</f>
        <v>105</v>
      </c>
    </row>
    <row r="21" spans="1:12" ht="12.75" thickTop="1" x14ac:dyDescent="0.25">
      <c r="A21" s="31"/>
      <c r="B21" s="32" t="s">
        <v>31</v>
      </c>
      <c r="C21" s="33">
        <f t="shared" si="0"/>
        <v>338072</v>
      </c>
      <c r="D21" s="34">
        <f>SUM(D22:D23)</f>
        <v>330513</v>
      </c>
      <c r="E21" s="34">
        <f>SUM(E22:E23)</f>
        <v>0</v>
      </c>
      <c r="F21" s="34">
        <f>SUM(F22:F23)</f>
        <v>7554</v>
      </c>
      <c r="G21" s="35">
        <f>SUM(G22:G23)</f>
        <v>5</v>
      </c>
      <c r="H21" s="33">
        <f t="shared" ref="H21:H47" si="1">SUM(I21:L21)</f>
        <v>7701</v>
      </c>
      <c r="I21" s="34">
        <f>SUM(I22:I23)</f>
        <v>0</v>
      </c>
      <c r="J21" s="34">
        <f>SUM(J22:J23)</f>
        <v>0</v>
      </c>
      <c r="K21" s="34">
        <f>SUM(K22:K23)</f>
        <v>7696</v>
      </c>
      <c r="L21" s="36">
        <f>SUM(L22:L23)</f>
        <v>5</v>
      </c>
    </row>
    <row r="22" spans="1:12" x14ac:dyDescent="0.25">
      <c r="A22" s="37"/>
      <c r="B22" s="38" t="s">
        <v>32</v>
      </c>
      <c r="C22" s="39">
        <f t="shared" si="0"/>
        <v>0</v>
      </c>
      <c r="D22" s="40"/>
      <c r="E22" s="40"/>
      <c r="F22" s="40"/>
      <c r="G22" s="41"/>
      <c r="H22" s="39">
        <f t="shared" si="1"/>
        <v>0</v>
      </c>
      <c r="I22" s="40"/>
      <c r="J22" s="40"/>
      <c r="K22" s="40"/>
      <c r="L22" s="42"/>
    </row>
    <row r="23" spans="1:12" x14ac:dyDescent="0.25">
      <c r="A23" s="43"/>
      <c r="B23" s="44" t="s">
        <v>33</v>
      </c>
      <c r="C23" s="45">
        <f t="shared" si="0"/>
        <v>338072</v>
      </c>
      <c r="D23" s="46">
        <v>330513</v>
      </c>
      <c r="E23" s="46"/>
      <c r="F23" s="46">
        <v>7554</v>
      </c>
      <c r="G23" s="47">
        <v>5</v>
      </c>
      <c r="H23" s="45">
        <f t="shared" si="1"/>
        <v>7701</v>
      </c>
      <c r="I23" s="46"/>
      <c r="J23" s="46"/>
      <c r="K23" s="46">
        <v>7696</v>
      </c>
      <c r="L23" s="48">
        <v>5</v>
      </c>
    </row>
    <row r="24" spans="1:12" s="24" customFormat="1" ht="24.75" thickBot="1" x14ac:dyDescent="0.3">
      <c r="A24" s="49">
        <v>19300</v>
      </c>
      <c r="B24" s="49" t="s">
        <v>34</v>
      </c>
      <c r="C24" s="50">
        <f t="shared" si="0"/>
        <v>0</v>
      </c>
      <c r="D24" s="51"/>
      <c r="E24" s="51"/>
      <c r="F24" s="52" t="s">
        <v>35</v>
      </c>
      <c r="G24" s="53" t="s">
        <v>35</v>
      </c>
      <c r="H24" s="50">
        <f t="shared" si="1"/>
        <v>649965</v>
      </c>
      <c r="I24" s="51">
        <v>327326</v>
      </c>
      <c r="J24" s="51">
        <v>322639</v>
      </c>
      <c r="K24" s="52" t="s">
        <v>35</v>
      </c>
      <c r="L24" s="54" t="s">
        <v>35</v>
      </c>
    </row>
    <row r="25" spans="1:12" s="24" customFormat="1" ht="24.75" thickTop="1" x14ac:dyDescent="0.25">
      <c r="A25" s="55"/>
      <c r="B25" s="56" t="s">
        <v>36</v>
      </c>
      <c r="C25" s="57">
        <f t="shared" si="0"/>
        <v>0</v>
      </c>
      <c r="D25" s="58"/>
      <c r="E25" s="59" t="s">
        <v>35</v>
      </c>
      <c r="F25" s="59" t="s">
        <v>35</v>
      </c>
      <c r="G25" s="60" t="s">
        <v>35</v>
      </c>
      <c r="H25" s="57">
        <f t="shared" si="1"/>
        <v>0</v>
      </c>
      <c r="I25" s="61"/>
      <c r="J25" s="59" t="s">
        <v>35</v>
      </c>
      <c r="K25" s="59" t="s">
        <v>35</v>
      </c>
      <c r="L25" s="62" t="s">
        <v>35</v>
      </c>
    </row>
    <row r="26" spans="1:12" s="24" customFormat="1" ht="36" x14ac:dyDescent="0.25">
      <c r="A26" s="56">
        <v>21300</v>
      </c>
      <c r="B26" s="56" t="s">
        <v>37</v>
      </c>
      <c r="C26" s="57">
        <f t="shared" si="0"/>
        <v>3243</v>
      </c>
      <c r="D26" s="59" t="s">
        <v>35</v>
      </c>
      <c r="E26" s="59" t="s">
        <v>35</v>
      </c>
      <c r="F26" s="63">
        <f>SUM(F27,F31,F33,F36)</f>
        <v>3243</v>
      </c>
      <c r="G26" s="60" t="s">
        <v>35</v>
      </c>
      <c r="H26" s="57">
        <f t="shared" si="1"/>
        <v>9300</v>
      </c>
      <c r="I26" s="59" t="s">
        <v>35</v>
      </c>
      <c r="J26" s="59" t="s">
        <v>35</v>
      </c>
      <c r="K26" s="63">
        <f>SUM(K27,K31,K33,K36)</f>
        <v>9300</v>
      </c>
      <c r="L26" s="62" t="s">
        <v>35</v>
      </c>
    </row>
    <row r="27" spans="1:12" s="24" customFormat="1" ht="24" x14ac:dyDescent="0.25">
      <c r="A27" s="64">
        <v>21350</v>
      </c>
      <c r="B27" s="56" t="s">
        <v>38</v>
      </c>
      <c r="C27" s="57">
        <f t="shared" si="0"/>
        <v>0</v>
      </c>
      <c r="D27" s="59" t="s">
        <v>35</v>
      </c>
      <c r="E27" s="59" t="s">
        <v>35</v>
      </c>
      <c r="F27" s="63">
        <f>SUM(F28:F30)</f>
        <v>0</v>
      </c>
      <c r="G27" s="60" t="s">
        <v>35</v>
      </c>
      <c r="H27" s="57">
        <f t="shared" si="1"/>
        <v>0</v>
      </c>
      <c r="I27" s="59" t="s">
        <v>35</v>
      </c>
      <c r="J27" s="59" t="s">
        <v>35</v>
      </c>
      <c r="K27" s="63">
        <f>SUM(K28:K30)</f>
        <v>0</v>
      </c>
      <c r="L27" s="62" t="s">
        <v>35</v>
      </c>
    </row>
    <row r="28" spans="1:12" x14ac:dyDescent="0.25">
      <c r="A28" s="37">
        <v>21351</v>
      </c>
      <c r="B28" s="65" t="s">
        <v>39</v>
      </c>
      <c r="C28" s="66">
        <f t="shared" si="0"/>
        <v>0</v>
      </c>
      <c r="D28" s="67" t="s">
        <v>35</v>
      </c>
      <c r="E28" s="67" t="s">
        <v>35</v>
      </c>
      <c r="F28" s="68"/>
      <c r="G28" s="69" t="s">
        <v>35</v>
      </c>
      <c r="H28" s="66">
        <f t="shared" si="1"/>
        <v>0</v>
      </c>
      <c r="I28" s="67" t="s">
        <v>35</v>
      </c>
      <c r="J28" s="67" t="s">
        <v>35</v>
      </c>
      <c r="K28" s="68"/>
      <c r="L28" s="70" t="s">
        <v>35</v>
      </c>
    </row>
    <row r="29" spans="1:12" x14ac:dyDescent="0.25">
      <c r="A29" s="43">
        <v>21352</v>
      </c>
      <c r="B29" s="71" t="s">
        <v>40</v>
      </c>
      <c r="C29" s="72">
        <f t="shared" si="0"/>
        <v>0</v>
      </c>
      <c r="D29" s="73" t="s">
        <v>35</v>
      </c>
      <c r="E29" s="73" t="s">
        <v>35</v>
      </c>
      <c r="F29" s="74"/>
      <c r="G29" s="75" t="s">
        <v>35</v>
      </c>
      <c r="H29" s="72">
        <f t="shared" si="1"/>
        <v>0</v>
      </c>
      <c r="I29" s="73" t="s">
        <v>35</v>
      </c>
      <c r="J29" s="73" t="s">
        <v>35</v>
      </c>
      <c r="K29" s="74"/>
      <c r="L29" s="76" t="s">
        <v>35</v>
      </c>
    </row>
    <row r="30" spans="1:12" ht="24" x14ac:dyDescent="0.25">
      <c r="A30" s="43">
        <v>21359</v>
      </c>
      <c r="B30" s="71" t="s">
        <v>41</v>
      </c>
      <c r="C30" s="72">
        <f t="shared" si="0"/>
        <v>0</v>
      </c>
      <c r="D30" s="73" t="s">
        <v>35</v>
      </c>
      <c r="E30" s="73" t="s">
        <v>35</v>
      </c>
      <c r="F30" s="74"/>
      <c r="G30" s="75" t="s">
        <v>35</v>
      </c>
      <c r="H30" s="72">
        <f t="shared" si="1"/>
        <v>0</v>
      </c>
      <c r="I30" s="73" t="s">
        <v>35</v>
      </c>
      <c r="J30" s="73" t="s">
        <v>35</v>
      </c>
      <c r="K30" s="74"/>
      <c r="L30" s="76" t="s">
        <v>35</v>
      </c>
    </row>
    <row r="31" spans="1:12" s="24" customFormat="1" ht="36" x14ac:dyDescent="0.25">
      <c r="A31" s="64">
        <v>21370</v>
      </c>
      <c r="B31" s="56" t="s">
        <v>42</v>
      </c>
      <c r="C31" s="57">
        <f t="shared" si="0"/>
        <v>0</v>
      </c>
      <c r="D31" s="59" t="s">
        <v>35</v>
      </c>
      <c r="E31" s="59" t="s">
        <v>35</v>
      </c>
      <c r="F31" s="63">
        <f>SUM(F32)</f>
        <v>0</v>
      </c>
      <c r="G31" s="60" t="s">
        <v>35</v>
      </c>
      <c r="H31" s="57">
        <f t="shared" si="1"/>
        <v>0</v>
      </c>
      <c r="I31" s="59" t="s">
        <v>35</v>
      </c>
      <c r="J31" s="59" t="s">
        <v>35</v>
      </c>
      <c r="K31" s="63">
        <f>SUM(K32)</f>
        <v>0</v>
      </c>
      <c r="L31" s="62" t="s">
        <v>35</v>
      </c>
    </row>
    <row r="32" spans="1:12" ht="36" x14ac:dyDescent="0.25">
      <c r="A32" s="77">
        <v>21379</v>
      </c>
      <c r="B32" s="78" t="s">
        <v>43</v>
      </c>
      <c r="C32" s="79">
        <f t="shared" si="0"/>
        <v>0</v>
      </c>
      <c r="D32" s="80" t="s">
        <v>35</v>
      </c>
      <c r="E32" s="80" t="s">
        <v>35</v>
      </c>
      <c r="F32" s="81"/>
      <c r="G32" s="82" t="s">
        <v>35</v>
      </c>
      <c r="H32" s="79">
        <f t="shared" si="1"/>
        <v>0</v>
      </c>
      <c r="I32" s="80" t="s">
        <v>35</v>
      </c>
      <c r="J32" s="80" t="s">
        <v>35</v>
      </c>
      <c r="K32" s="81"/>
      <c r="L32" s="83" t="s">
        <v>35</v>
      </c>
    </row>
    <row r="33" spans="1:12" s="24" customFormat="1" x14ac:dyDescent="0.25">
      <c r="A33" s="64">
        <v>21380</v>
      </c>
      <c r="B33" s="56" t="s">
        <v>44</v>
      </c>
      <c r="C33" s="57">
        <f t="shared" si="0"/>
        <v>3243</v>
      </c>
      <c r="D33" s="59" t="s">
        <v>35</v>
      </c>
      <c r="E33" s="59" t="s">
        <v>35</v>
      </c>
      <c r="F33" s="63">
        <f>SUM(F34:F35)</f>
        <v>3243</v>
      </c>
      <c r="G33" s="60" t="s">
        <v>35</v>
      </c>
      <c r="H33" s="57">
        <f t="shared" si="1"/>
        <v>3243</v>
      </c>
      <c r="I33" s="59" t="s">
        <v>35</v>
      </c>
      <c r="J33" s="59" t="s">
        <v>35</v>
      </c>
      <c r="K33" s="63">
        <f>SUM(K34:K35)</f>
        <v>3243</v>
      </c>
      <c r="L33" s="62" t="s">
        <v>35</v>
      </c>
    </row>
    <row r="34" spans="1:12" x14ac:dyDescent="0.25">
      <c r="A34" s="38">
        <v>21381</v>
      </c>
      <c r="B34" s="65" t="s">
        <v>45</v>
      </c>
      <c r="C34" s="66">
        <f t="shared" si="0"/>
        <v>3243</v>
      </c>
      <c r="D34" s="67" t="s">
        <v>35</v>
      </c>
      <c r="E34" s="67" t="s">
        <v>35</v>
      </c>
      <c r="F34" s="68">
        <v>3243</v>
      </c>
      <c r="G34" s="69" t="s">
        <v>35</v>
      </c>
      <c r="H34" s="66">
        <f t="shared" si="1"/>
        <v>3243</v>
      </c>
      <c r="I34" s="67" t="s">
        <v>35</v>
      </c>
      <c r="J34" s="67" t="s">
        <v>35</v>
      </c>
      <c r="K34" s="68">
        <v>3243</v>
      </c>
      <c r="L34" s="70" t="s">
        <v>35</v>
      </c>
    </row>
    <row r="35" spans="1:12" ht="24" x14ac:dyDescent="0.25">
      <c r="A35" s="44">
        <v>21383</v>
      </c>
      <c r="B35" s="71" t="s">
        <v>46</v>
      </c>
      <c r="C35" s="72">
        <f>SUM(D35:G35)</f>
        <v>0</v>
      </c>
      <c r="D35" s="73" t="s">
        <v>35</v>
      </c>
      <c r="E35" s="73" t="s">
        <v>35</v>
      </c>
      <c r="F35" s="74"/>
      <c r="G35" s="75" t="s">
        <v>35</v>
      </c>
      <c r="H35" s="72">
        <f t="shared" si="1"/>
        <v>0</v>
      </c>
      <c r="I35" s="73" t="s">
        <v>35</v>
      </c>
      <c r="J35" s="73" t="s">
        <v>35</v>
      </c>
      <c r="K35" s="74"/>
      <c r="L35" s="76" t="s">
        <v>35</v>
      </c>
    </row>
    <row r="36" spans="1:12" s="24" customFormat="1" ht="25.5" customHeight="1" x14ac:dyDescent="0.25">
      <c r="A36" s="64">
        <v>21390</v>
      </c>
      <c r="B36" s="56" t="s">
        <v>47</v>
      </c>
      <c r="C36" s="57">
        <f t="shared" si="0"/>
        <v>0</v>
      </c>
      <c r="D36" s="59" t="s">
        <v>35</v>
      </c>
      <c r="E36" s="59" t="s">
        <v>35</v>
      </c>
      <c r="F36" s="63">
        <f>SUM(F37:F40)</f>
        <v>0</v>
      </c>
      <c r="G36" s="60" t="s">
        <v>35</v>
      </c>
      <c r="H36" s="57">
        <f t="shared" si="1"/>
        <v>6057</v>
      </c>
      <c r="I36" s="59" t="s">
        <v>35</v>
      </c>
      <c r="J36" s="59" t="s">
        <v>35</v>
      </c>
      <c r="K36" s="63">
        <f>SUM(K37:K40)</f>
        <v>6057</v>
      </c>
      <c r="L36" s="62" t="s">
        <v>35</v>
      </c>
    </row>
    <row r="37" spans="1:12" ht="24" x14ac:dyDescent="0.25">
      <c r="A37" s="38">
        <v>21391</v>
      </c>
      <c r="B37" s="65" t="s">
        <v>48</v>
      </c>
      <c r="C37" s="66">
        <f t="shared" si="0"/>
        <v>0</v>
      </c>
      <c r="D37" s="67" t="s">
        <v>35</v>
      </c>
      <c r="E37" s="67" t="s">
        <v>35</v>
      </c>
      <c r="F37" s="68"/>
      <c r="G37" s="69" t="s">
        <v>35</v>
      </c>
      <c r="H37" s="66">
        <f t="shared" si="1"/>
        <v>0</v>
      </c>
      <c r="I37" s="67" t="s">
        <v>35</v>
      </c>
      <c r="J37" s="67" t="s">
        <v>35</v>
      </c>
      <c r="K37" s="68"/>
      <c r="L37" s="70" t="s">
        <v>35</v>
      </c>
    </row>
    <row r="38" spans="1:12" x14ac:dyDescent="0.25">
      <c r="A38" s="44">
        <v>21393</v>
      </c>
      <c r="B38" s="71" t="s">
        <v>49</v>
      </c>
      <c r="C38" s="72">
        <f t="shared" si="0"/>
        <v>0</v>
      </c>
      <c r="D38" s="73" t="s">
        <v>35</v>
      </c>
      <c r="E38" s="73" t="s">
        <v>35</v>
      </c>
      <c r="F38" s="74"/>
      <c r="G38" s="75" t="s">
        <v>35</v>
      </c>
      <c r="H38" s="72">
        <f t="shared" si="1"/>
        <v>0</v>
      </c>
      <c r="I38" s="73" t="s">
        <v>35</v>
      </c>
      <c r="J38" s="73" t="s">
        <v>35</v>
      </c>
      <c r="K38" s="74"/>
      <c r="L38" s="76" t="s">
        <v>35</v>
      </c>
    </row>
    <row r="39" spans="1:12" x14ac:dyDescent="0.25">
      <c r="A39" s="44">
        <v>21395</v>
      </c>
      <c r="B39" s="71" t="s">
        <v>50</v>
      </c>
      <c r="C39" s="72">
        <f t="shared" si="0"/>
        <v>0</v>
      </c>
      <c r="D39" s="73" t="s">
        <v>35</v>
      </c>
      <c r="E39" s="73" t="s">
        <v>35</v>
      </c>
      <c r="F39" s="74"/>
      <c r="G39" s="75" t="s">
        <v>35</v>
      </c>
      <c r="H39" s="72">
        <f t="shared" si="1"/>
        <v>0</v>
      </c>
      <c r="I39" s="73" t="s">
        <v>35</v>
      </c>
      <c r="J39" s="73" t="s">
        <v>35</v>
      </c>
      <c r="K39" s="74"/>
      <c r="L39" s="76" t="s">
        <v>35</v>
      </c>
    </row>
    <row r="40" spans="1:12" ht="24" x14ac:dyDescent="0.25">
      <c r="A40" s="84">
        <v>21399</v>
      </c>
      <c r="B40" s="85" t="s">
        <v>51</v>
      </c>
      <c r="C40" s="86">
        <f t="shared" si="0"/>
        <v>0</v>
      </c>
      <c r="D40" s="87" t="s">
        <v>35</v>
      </c>
      <c r="E40" s="87" t="s">
        <v>35</v>
      </c>
      <c r="F40" s="88"/>
      <c r="G40" s="89" t="s">
        <v>35</v>
      </c>
      <c r="H40" s="86">
        <f t="shared" si="1"/>
        <v>6057</v>
      </c>
      <c r="I40" s="87" t="s">
        <v>35</v>
      </c>
      <c r="J40" s="87" t="s">
        <v>35</v>
      </c>
      <c r="K40" s="88">
        <v>6057</v>
      </c>
      <c r="L40" s="90" t="s">
        <v>35</v>
      </c>
    </row>
    <row r="41" spans="1:12" s="24" customFormat="1" ht="26.25" customHeight="1" x14ac:dyDescent="0.25">
      <c r="A41" s="91">
        <v>21420</v>
      </c>
      <c r="B41" s="92" t="s">
        <v>52</v>
      </c>
      <c r="C41" s="86">
        <f>SUM(D41:G41)</f>
        <v>0</v>
      </c>
      <c r="D41" s="94">
        <f>SUM(D42)</f>
        <v>0</v>
      </c>
      <c r="E41" s="95" t="s">
        <v>35</v>
      </c>
      <c r="F41" s="95" t="s">
        <v>35</v>
      </c>
      <c r="G41" s="96" t="s">
        <v>35</v>
      </c>
      <c r="H41" s="93">
        <f>SUM(I41:L41)</f>
        <v>0</v>
      </c>
      <c r="I41" s="94">
        <f>SUM(I42)</f>
        <v>0</v>
      </c>
      <c r="J41" s="95" t="s">
        <v>35</v>
      </c>
      <c r="K41" s="95" t="s">
        <v>35</v>
      </c>
      <c r="L41" s="97" t="s">
        <v>35</v>
      </c>
    </row>
    <row r="42" spans="1:12" s="24" customFormat="1" ht="26.25" customHeight="1" x14ac:dyDescent="0.25">
      <c r="A42" s="84">
        <v>21429</v>
      </c>
      <c r="B42" s="85" t="s">
        <v>53</v>
      </c>
      <c r="C42" s="86">
        <f>SUM(D42:G42)</f>
        <v>0</v>
      </c>
      <c r="D42" s="98"/>
      <c r="E42" s="87" t="s">
        <v>35</v>
      </c>
      <c r="F42" s="87" t="s">
        <v>35</v>
      </c>
      <c r="G42" s="89" t="s">
        <v>35</v>
      </c>
      <c r="H42" s="86">
        <f t="shared" ref="H42:H44" si="2">SUM(I42:L42)</f>
        <v>0</v>
      </c>
      <c r="I42" s="98"/>
      <c r="J42" s="87" t="s">
        <v>35</v>
      </c>
      <c r="K42" s="87" t="s">
        <v>35</v>
      </c>
      <c r="L42" s="90" t="s">
        <v>35</v>
      </c>
    </row>
    <row r="43" spans="1:12" s="24" customFormat="1" ht="24" x14ac:dyDescent="0.25">
      <c r="A43" s="64">
        <v>21490</v>
      </c>
      <c r="B43" s="56" t="s">
        <v>54</v>
      </c>
      <c r="C43" s="57">
        <f t="shared" si="0"/>
        <v>7357</v>
      </c>
      <c r="D43" s="99">
        <f>D44</f>
        <v>0</v>
      </c>
      <c r="E43" s="99">
        <f t="shared" ref="E43:F43" si="3">E44</f>
        <v>0</v>
      </c>
      <c r="F43" s="99">
        <f t="shared" si="3"/>
        <v>7357</v>
      </c>
      <c r="G43" s="60" t="s">
        <v>35</v>
      </c>
      <c r="H43" s="100">
        <f t="shared" si="2"/>
        <v>200</v>
      </c>
      <c r="I43" s="99">
        <f>I44</f>
        <v>0</v>
      </c>
      <c r="J43" s="99">
        <f t="shared" ref="J43:K43" si="4">J44</f>
        <v>0</v>
      </c>
      <c r="K43" s="99">
        <f t="shared" si="4"/>
        <v>200</v>
      </c>
      <c r="L43" s="62" t="s">
        <v>35</v>
      </c>
    </row>
    <row r="44" spans="1:12" s="24" customFormat="1" ht="24" x14ac:dyDescent="0.25">
      <c r="A44" s="44">
        <v>21499</v>
      </c>
      <c r="B44" s="71" t="s">
        <v>55</v>
      </c>
      <c r="C44" s="79">
        <f>SUM(D44:G44)</f>
        <v>7357</v>
      </c>
      <c r="D44" s="101"/>
      <c r="E44" s="102"/>
      <c r="F44" s="101">
        <v>7357</v>
      </c>
      <c r="G44" s="103" t="s">
        <v>35</v>
      </c>
      <c r="H44" s="104">
        <f t="shared" si="2"/>
        <v>200</v>
      </c>
      <c r="I44" s="40"/>
      <c r="J44" s="105"/>
      <c r="K44" s="105">
        <v>200</v>
      </c>
      <c r="L44" s="106" t="s">
        <v>35</v>
      </c>
    </row>
    <row r="45" spans="1:12" ht="12.75" customHeight="1" x14ac:dyDescent="0.25">
      <c r="A45" s="107">
        <v>23000</v>
      </c>
      <c r="B45" s="108" t="s">
        <v>56</v>
      </c>
      <c r="C45" s="109">
        <f>SUM(D45:G45)</f>
        <v>100</v>
      </c>
      <c r="D45" s="59" t="s">
        <v>35</v>
      </c>
      <c r="E45" s="59" t="s">
        <v>35</v>
      </c>
      <c r="F45" s="59" t="s">
        <v>35</v>
      </c>
      <c r="G45" s="99">
        <f>SUM(G46:G47)</f>
        <v>100</v>
      </c>
      <c r="H45" s="109">
        <f t="shared" si="1"/>
        <v>100</v>
      </c>
      <c r="I45" s="87" t="s">
        <v>35</v>
      </c>
      <c r="J45" s="87" t="s">
        <v>35</v>
      </c>
      <c r="K45" s="87" t="s">
        <v>35</v>
      </c>
      <c r="L45" s="110">
        <f>SUM(L46:L47)</f>
        <v>100</v>
      </c>
    </row>
    <row r="46" spans="1:12" ht="24" x14ac:dyDescent="0.25">
      <c r="A46" s="111">
        <v>23410</v>
      </c>
      <c r="B46" s="112" t="s">
        <v>57</v>
      </c>
      <c r="C46" s="113">
        <f t="shared" si="0"/>
        <v>0</v>
      </c>
      <c r="D46" s="95" t="s">
        <v>35</v>
      </c>
      <c r="E46" s="95" t="s">
        <v>35</v>
      </c>
      <c r="F46" s="95" t="s">
        <v>35</v>
      </c>
      <c r="G46" s="114"/>
      <c r="H46" s="113">
        <f t="shared" si="1"/>
        <v>0</v>
      </c>
      <c r="I46" s="95" t="s">
        <v>35</v>
      </c>
      <c r="J46" s="95" t="s">
        <v>35</v>
      </c>
      <c r="K46" s="95" t="s">
        <v>35</v>
      </c>
      <c r="L46" s="115"/>
    </row>
    <row r="47" spans="1:12" ht="24" x14ac:dyDescent="0.25">
      <c r="A47" s="111">
        <v>23510</v>
      </c>
      <c r="B47" s="112" t="s">
        <v>58</v>
      </c>
      <c r="C47" s="93">
        <f t="shared" si="0"/>
        <v>100</v>
      </c>
      <c r="D47" s="95" t="s">
        <v>35</v>
      </c>
      <c r="E47" s="95" t="s">
        <v>35</v>
      </c>
      <c r="F47" s="95" t="s">
        <v>35</v>
      </c>
      <c r="G47" s="114">
        <v>100</v>
      </c>
      <c r="H47" s="93">
        <f t="shared" si="1"/>
        <v>100</v>
      </c>
      <c r="I47" s="95" t="s">
        <v>35</v>
      </c>
      <c r="J47" s="95" t="s">
        <v>35</v>
      </c>
      <c r="K47" s="95" t="s">
        <v>35</v>
      </c>
      <c r="L47" s="115">
        <v>100</v>
      </c>
    </row>
    <row r="48" spans="1:12" x14ac:dyDescent="0.25">
      <c r="A48" s="116"/>
      <c r="B48" s="112"/>
      <c r="C48" s="117"/>
      <c r="D48" s="95"/>
      <c r="E48" s="95"/>
      <c r="F48" s="94"/>
      <c r="G48" s="118"/>
      <c r="H48" s="117"/>
      <c r="I48" s="95"/>
      <c r="J48" s="95"/>
      <c r="K48" s="94"/>
      <c r="L48" s="119"/>
    </row>
    <row r="49" spans="1:12" s="24" customFormat="1" x14ac:dyDescent="0.25">
      <c r="A49" s="120"/>
      <c r="B49" s="121" t="s">
        <v>59</v>
      </c>
      <c r="C49" s="122"/>
      <c r="D49" s="123"/>
      <c r="E49" s="123"/>
      <c r="F49" s="123"/>
      <c r="G49" s="124"/>
      <c r="H49" s="122"/>
      <c r="I49" s="123"/>
      <c r="J49" s="123"/>
      <c r="K49" s="123"/>
      <c r="L49" s="125"/>
    </row>
    <row r="50" spans="1:12" s="24" customFormat="1" ht="12.75" thickBot="1" x14ac:dyDescent="0.3">
      <c r="A50" s="126"/>
      <c r="B50" s="25" t="s">
        <v>60</v>
      </c>
      <c r="C50" s="127">
        <f t="shared" ref="C50:C113" si="5">SUM(D50:G50)</f>
        <v>348772</v>
      </c>
      <c r="D50" s="128">
        <f>SUM(D51,D283)</f>
        <v>330513</v>
      </c>
      <c r="E50" s="128">
        <f>SUM(E51,E283)</f>
        <v>0</v>
      </c>
      <c r="F50" s="128">
        <f>SUM(F51,F283)</f>
        <v>18154</v>
      </c>
      <c r="G50" s="129">
        <f>SUM(G51,G283)</f>
        <v>105</v>
      </c>
      <c r="H50" s="127">
        <f t="shared" ref="H50:H113" si="6">SUM(I50:L50)</f>
        <v>667266</v>
      </c>
      <c r="I50" s="128">
        <f>SUM(I51,I283)</f>
        <v>327326</v>
      </c>
      <c r="J50" s="128">
        <f>SUM(J51,J283)</f>
        <v>322639</v>
      </c>
      <c r="K50" s="128">
        <f>SUM(K51,K283)</f>
        <v>17196</v>
      </c>
      <c r="L50" s="130">
        <f>SUM(L51,L283)</f>
        <v>105</v>
      </c>
    </row>
    <row r="51" spans="1:12" s="24" customFormat="1" ht="36.75" thickTop="1" x14ac:dyDescent="0.25">
      <c r="A51" s="131"/>
      <c r="B51" s="132" t="s">
        <v>61</v>
      </c>
      <c r="C51" s="133">
        <f t="shared" si="5"/>
        <v>348772</v>
      </c>
      <c r="D51" s="134">
        <f>SUM(D52,D194)</f>
        <v>330513</v>
      </c>
      <c r="E51" s="134">
        <f>SUM(E52,E194)</f>
        <v>0</v>
      </c>
      <c r="F51" s="134">
        <f>SUM(F52,F194)</f>
        <v>18154</v>
      </c>
      <c r="G51" s="135">
        <f>SUM(G52,G194)</f>
        <v>105</v>
      </c>
      <c r="H51" s="133">
        <f t="shared" si="6"/>
        <v>667266</v>
      </c>
      <c r="I51" s="134">
        <f>SUM(I52,I194)</f>
        <v>327326</v>
      </c>
      <c r="J51" s="134">
        <f>SUM(J52,J194)</f>
        <v>322639</v>
      </c>
      <c r="K51" s="134">
        <f>SUM(K52,K194)</f>
        <v>17196</v>
      </c>
      <c r="L51" s="136">
        <f>SUM(L52,L194)</f>
        <v>105</v>
      </c>
    </row>
    <row r="52" spans="1:12" s="24" customFormat="1" ht="24" x14ac:dyDescent="0.25">
      <c r="A52" s="137"/>
      <c r="B52" s="18" t="s">
        <v>62</v>
      </c>
      <c r="C52" s="138">
        <f t="shared" si="5"/>
        <v>339303</v>
      </c>
      <c r="D52" s="139">
        <f>SUM(D53,D75,D173,D187)</f>
        <v>321186</v>
      </c>
      <c r="E52" s="139">
        <f>SUM(E53,E75,E173,E187)</f>
        <v>0</v>
      </c>
      <c r="F52" s="139">
        <f>SUM(F53,F75,F173,F187)</f>
        <v>18012</v>
      </c>
      <c r="G52" s="140">
        <f>SUM(G53,G75,G173,G187)</f>
        <v>105</v>
      </c>
      <c r="H52" s="138">
        <f t="shared" si="6"/>
        <v>657797</v>
      </c>
      <c r="I52" s="139">
        <f>SUM(I53,I75,I173,I187)</f>
        <v>317999</v>
      </c>
      <c r="J52" s="139">
        <f>SUM(J53,J75,J173,J187)</f>
        <v>322639</v>
      </c>
      <c r="K52" s="139">
        <f>SUM(K53,K75,K173,K187)</f>
        <v>17054</v>
      </c>
      <c r="L52" s="141">
        <f>SUM(L53,L75,L173,L187)</f>
        <v>105</v>
      </c>
    </row>
    <row r="53" spans="1:12" s="24" customFormat="1" x14ac:dyDescent="0.25">
      <c r="A53" s="142">
        <v>1000</v>
      </c>
      <c r="B53" s="142" t="s">
        <v>63</v>
      </c>
      <c r="C53" s="143">
        <f t="shared" si="5"/>
        <v>219082</v>
      </c>
      <c r="D53" s="144">
        <f>SUM(D54,D67)</f>
        <v>219082</v>
      </c>
      <c r="E53" s="144">
        <f>SUM(E54,E67)</f>
        <v>0</v>
      </c>
      <c r="F53" s="144">
        <f>SUM(F54,F67)</f>
        <v>0</v>
      </c>
      <c r="G53" s="145">
        <f>SUM(G54,G67)</f>
        <v>0</v>
      </c>
      <c r="H53" s="143">
        <f t="shared" si="6"/>
        <v>551000</v>
      </c>
      <c r="I53" s="144">
        <f>SUM(I54,I67)</f>
        <v>228361</v>
      </c>
      <c r="J53" s="144">
        <f>SUM(J54,J67)</f>
        <v>322639</v>
      </c>
      <c r="K53" s="144">
        <f>SUM(K54,K67)</f>
        <v>0</v>
      </c>
      <c r="L53" s="146">
        <f>SUM(L54,L67)</f>
        <v>0</v>
      </c>
    </row>
    <row r="54" spans="1:12" x14ac:dyDescent="0.25">
      <c r="A54" s="56">
        <v>1100</v>
      </c>
      <c r="B54" s="147" t="s">
        <v>64</v>
      </c>
      <c r="C54" s="57">
        <f t="shared" si="5"/>
        <v>150849</v>
      </c>
      <c r="D54" s="63">
        <f>SUM(D55,D58,D66)</f>
        <v>150849</v>
      </c>
      <c r="E54" s="63">
        <f>SUM(E55,E58,E66)</f>
        <v>0</v>
      </c>
      <c r="F54" s="63">
        <f>SUM(F55,F58,F66)</f>
        <v>0</v>
      </c>
      <c r="G54" s="148">
        <f>SUM(G55,G58,G66)</f>
        <v>0</v>
      </c>
      <c r="H54" s="57">
        <f t="shared" si="6"/>
        <v>416573</v>
      </c>
      <c r="I54" s="63">
        <f>SUM(I55,I58,I66)</f>
        <v>157969</v>
      </c>
      <c r="J54" s="63">
        <f>SUM(J55,J58,J66)</f>
        <v>258604</v>
      </c>
      <c r="K54" s="63">
        <f>SUM(K55,K58,K66)</f>
        <v>0</v>
      </c>
      <c r="L54" s="149">
        <f>SUM(L55,L58,L66)</f>
        <v>0</v>
      </c>
    </row>
    <row r="55" spans="1:12" x14ac:dyDescent="0.25">
      <c r="A55" s="150">
        <v>1110</v>
      </c>
      <c r="B55" s="112" t="s">
        <v>65</v>
      </c>
      <c r="C55" s="117">
        <f t="shared" si="5"/>
        <v>124685</v>
      </c>
      <c r="D55" s="151">
        <f>SUM(D56:D57)</f>
        <v>124685</v>
      </c>
      <c r="E55" s="151">
        <f>SUM(E56:E57)</f>
        <v>0</v>
      </c>
      <c r="F55" s="151">
        <f>SUM(F56:F57)</f>
        <v>0</v>
      </c>
      <c r="G55" s="152">
        <f>SUM(G56:G57)</f>
        <v>0</v>
      </c>
      <c r="H55" s="117">
        <f t="shared" si="6"/>
        <v>386595</v>
      </c>
      <c r="I55" s="151">
        <f>SUM(I56:I57)</f>
        <v>133979</v>
      </c>
      <c r="J55" s="151">
        <f>SUM(J56:J57)</f>
        <v>252616</v>
      </c>
      <c r="K55" s="151">
        <f>SUM(K56:K57)</f>
        <v>0</v>
      </c>
      <c r="L55" s="153">
        <f>SUM(L56:L57)</f>
        <v>0</v>
      </c>
    </row>
    <row r="56" spans="1:12" x14ac:dyDescent="0.25">
      <c r="A56" s="38">
        <v>1111</v>
      </c>
      <c r="B56" s="65" t="s">
        <v>66</v>
      </c>
      <c r="C56" s="66">
        <f t="shared" si="5"/>
        <v>0</v>
      </c>
      <c r="D56" s="68"/>
      <c r="E56" s="68"/>
      <c r="F56" s="68"/>
      <c r="G56" s="154"/>
      <c r="H56" s="66">
        <f t="shared" si="6"/>
        <v>0</v>
      </c>
      <c r="I56" s="68"/>
      <c r="J56" s="68"/>
      <c r="K56" s="68"/>
      <c r="L56" s="155"/>
    </row>
    <row r="57" spans="1:12" ht="24" customHeight="1" x14ac:dyDescent="0.25">
      <c r="A57" s="44">
        <v>1119</v>
      </c>
      <c r="B57" s="71" t="s">
        <v>67</v>
      </c>
      <c r="C57" s="72">
        <f t="shared" si="5"/>
        <v>124685</v>
      </c>
      <c r="D57" s="74">
        <v>124685</v>
      </c>
      <c r="E57" s="74"/>
      <c r="F57" s="74"/>
      <c r="G57" s="157"/>
      <c r="H57" s="72">
        <f t="shared" si="6"/>
        <v>386595</v>
      </c>
      <c r="I57" s="74">
        <v>133979</v>
      </c>
      <c r="J57" s="74">
        <f>247852+4764</f>
        <v>252616</v>
      </c>
      <c r="K57" s="74"/>
      <c r="L57" s="158"/>
    </row>
    <row r="58" spans="1:12" x14ac:dyDescent="0.25">
      <c r="A58" s="159">
        <v>1140</v>
      </c>
      <c r="B58" s="71" t="s">
        <v>68</v>
      </c>
      <c r="C58" s="72">
        <f t="shared" si="5"/>
        <v>24874</v>
      </c>
      <c r="D58" s="160">
        <f>SUM(D59:D65)</f>
        <v>24874</v>
      </c>
      <c r="E58" s="160">
        <f>SUM(E59:E65)</f>
        <v>0</v>
      </c>
      <c r="F58" s="160">
        <f>SUM(F59:F65)</f>
        <v>0</v>
      </c>
      <c r="G58" s="161">
        <f>SUM(G59:G65)</f>
        <v>0</v>
      </c>
      <c r="H58" s="72">
        <f t="shared" si="6"/>
        <v>27840</v>
      </c>
      <c r="I58" s="160">
        <f>SUM(I59:I65)</f>
        <v>21852</v>
      </c>
      <c r="J58" s="160">
        <f>SUM(J59:J65)</f>
        <v>5988</v>
      </c>
      <c r="K58" s="160">
        <f>SUM(K59:K65)</f>
        <v>0</v>
      </c>
      <c r="L58" s="162">
        <f>SUM(L59:L65)</f>
        <v>0</v>
      </c>
    </row>
    <row r="59" spans="1:12" x14ac:dyDescent="0.25">
      <c r="A59" s="44">
        <v>1141</v>
      </c>
      <c r="B59" s="71" t="s">
        <v>69</v>
      </c>
      <c r="C59" s="72">
        <f t="shared" si="5"/>
        <v>3760</v>
      </c>
      <c r="D59" s="74">
        <v>3760</v>
      </c>
      <c r="E59" s="74"/>
      <c r="F59" s="74"/>
      <c r="G59" s="157"/>
      <c r="H59" s="72">
        <f t="shared" si="6"/>
        <v>4153</v>
      </c>
      <c r="I59" s="74">
        <v>4153</v>
      </c>
      <c r="J59" s="74"/>
      <c r="K59" s="74"/>
      <c r="L59" s="158"/>
    </row>
    <row r="60" spans="1:12" ht="24.75" customHeight="1" x14ac:dyDescent="0.25">
      <c r="A60" s="44">
        <v>1142</v>
      </c>
      <c r="B60" s="71" t="s">
        <v>70</v>
      </c>
      <c r="C60" s="72">
        <f t="shared" si="5"/>
        <v>927</v>
      </c>
      <c r="D60" s="74">
        <v>927</v>
      </c>
      <c r="E60" s="74"/>
      <c r="F60" s="74"/>
      <c r="G60" s="157"/>
      <c r="H60" s="72">
        <f t="shared" si="6"/>
        <v>1093</v>
      </c>
      <c r="I60" s="74">
        <v>1093</v>
      </c>
      <c r="J60" s="74"/>
      <c r="K60" s="74"/>
      <c r="L60" s="158"/>
    </row>
    <row r="61" spans="1:12" ht="24" x14ac:dyDescent="0.25">
      <c r="A61" s="44">
        <v>1145</v>
      </c>
      <c r="B61" s="71" t="s">
        <v>71</v>
      </c>
      <c r="C61" s="72">
        <f t="shared" si="5"/>
        <v>0</v>
      </c>
      <c r="D61" s="74"/>
      <c r="E61" s="74"/>
      <c r="F61" s="74"/>
      <c r="G61" s="157"/>
      <c r="H61" s="72">
        <f t="shared" si="6"/>
        <v>0</v>
      </c>
      <c r="I61" s="74"/>
      <c r="J61" s="74"/>
      <c r="K61" s="74"/>
      <c r="L61" s="158"/>
    </row>
    <row r="62" spans="1:12" ht="27.75" customHeight="1" x14ac:dyDescent="0.25">
      <c r="A62" s="44">
        <v>1146</v>
      </c>
      <c r="B62" s="71" t="s">
        <v>72</v>
      </c>
      <c r="C62" s="72">
        <f t="shared" si="5"/>
        <v>1800</v>
      </c>
      <c r="D62" s="74">
        <v>1800</v>
      </c>
      <c r="E62" s="74"/>
      <c r="F62" s="74"/>
      <c r="G62" s="157"/>
      <c r="H62" s="72">
        <f t="shared" si="6"/>
        <v>0</v>
      </c>
      <c r="I62" s="74"/>
      <c r="J62" s="74"/>
      <c r="K62" s="74"/>
      <c r="L62" s="158"/>
    </row>
    <row r="63" spans="1:12" x14ac:dyDescent="0.25">
      <c r="A63" s="44">
        <v>1147</v>
      </c>
      <c r="B63" s="71" t="s">
        <v>73</v>
      </c>
      <c r="C63" s="72">
        <f t="shared" si="5"/>
        <v>1425</v>
      </c>
      <c r="D63" s="74">
        <v>1425</v>
      </c>
      <c r="E63" s="74"/>
      <c r="F63" s="74"/>
      <c r="G63" s="157"/>
      <c r="H63" s="72">
        <f t="shared" si="6"/>
        <v>2369</v>
      </c>
      <c r="I63" s="74">
        <v>2369</v>
      </c>
      <c r="J63" s="74"/>
      <c r="K63" s="74"/>
      <c r="L63" s="158"/>
    </row>
    <row r="64" spans="1:12" x14ac:dyDescent="0.25">
      <c r="A64" s="44">
        <v>1148</v>
      </c>
      <c r="B64" s="71" t="s">
        <v>74</v>
      </c>
      <c r="C64" s="72">
        <f t="shared" si="5"/>
        <v>16692</v>
      </c>
      <c r="D64" s="74">
        <v>16692</v>
      </c>
      <c r="E64" s="74"/>
      <c r="F64" s="74"/>
      <c r="G64" s="157"/>
      <c r="H64" s="72">
        <f t="shared" si="6"/>
        <v>13967</v>
      </c>
      <c r="I64" s="74">
        <v>13967</v>
      </c>
      <c r="J64" s="74"/>
      <c r="K64" s="74"/>
      <c r="L64" s="158"/>
    </row>
    <row r="65" spans="1:12" ht="24" customHeight="1" x14ac:dyDescent="0.25">
      <c r="A65" s="44">
        <v>1149</v>
      </c>
      <c r="B65" s="71" t="s">
        <v>75</v>
      </c>
      <c r="C65" s="72">
        <f t="shared" si="5"/>
        <v>270</v>
      </c>
      <c r="D65" s="74">
        <v>270</v>
      </c>
      <c r="E65" s="74"/>
      <c r="F65" s="74"/>
      <c r="G65" s="157"/>
      <c r="H65" s="72">
        <f t="shared" si="6"/>
        <v>6258</v>
      </c>
      <c r="I65" s="74">
        <v>270</v>
      </c>
      <c r="J65" s="74">
        <f>5784+204</f>
        <v>5988</v>
      </c>
      <c r="K65" s="74"/>
      <c r="L65" s="158"/>
    </row>
    <row r="66" spans="1:12" ht="36" x14ac:dyDescent="0.25">
      <c r="A66" s="150">
        <v>1150</v>
      </c>
      <c r="B66" s="112" t="s">
        <v>76</v>
      </c>
      <c r="C66" s="117">
        <f t="shared" si="5"/>
        <v>1290</v>
      </c>
      <c r="D66" s="163">
        <v>1290</v>
      </c>
      <c r="E66" s="163"/>
      <c r="F66" s="163"/>
      <c r="G66" s="164"/>
      <c r="H66" s="117">
        <f t="shared" si="6"/>
        <v>2138</v>
      </c>
      <c r="I66" s="163">
        <v>2138</v>
      </c>
      <c r="J66" s="163"/>
      <c r="K66" s="163"/>
      <c r="L66" s="165"/>
    </row>
    <row r="67" spans="1:12" ht="24" x14ac:dyDescent="0.25">
      <c r="A67" s="56">
        <v>1200</v>
      </c>
      <c r="B67" s="147" t="s">
        <v>77</v>
      </c>
      <c r="C67" s="57">
        <f t="shared" si="5"/>
        <v>68233</v>
      </c>
      <c r="D67" s="63">
        <f>SUM(D68:D69)</f>
        <v>68233</v>
      </c>
      <c r="E67" s="63">
        <f>SUM(E68:E69)</f>
        <v>0</v>
      </c>
      <c r="F67" s="63">
        <f>SUM(F68:F69)</f>
        <v>0</v>
      </c>
      <c r="G67" s="166">
        <f>SUM(G68:G69)</f>
        <v>0</v>
      </c>
      <c r="H67" s="57">
        <f t="shared" si="6"/>
        <v>134427</v>
      </c>
      <c r="I67" s="63">
        <f>SUM(I68:I69)</f>
        <v>70392</v>
      </c>
      <c r="J67" s="63">
        <f>SUM(J68:J69)</f>
        <v>64035</v>
      </c>
      <c r="K67" s="63">
        <f>SUM(K68:K69)</f>
        <v>0</v>
      </c>
      <c r="L67" s="167">
        <f>SUM(L68:L69)</f>
        <v>0</v>
      </c>
    </row>
    <row r="68" spans="1:12" ht="24" x14ac:dyDescent="0.25">
      <c r="A68" s="168">
        <v>1210</v>
      </c>
      <c r="B68" s="65" t="s">
        <v>78</v>
      </c>
      <c r="C68" s="66">
        <f t="shared" si="5"/>
        <v>39435</v>
      </c>
      <c r="D68" s="68">
        <v>39435</v>
      </c>
      <c r="E68" s="68"/>
      <c r="F68" s="68"/>
      <c r="G68" s="154"/>
      <c r="H68" s="66">
        <f t="shared" si="6"/>
        <v>104705</v>
      </c>
      <c r="I68" s="68">
        <v>42070</v>
      </c>
      <c r="J68" s="68">
        <f>61438+1197</f>
        <v>62635</v>
      </c>
      <c r="K68" s="68"/>
      <c r="L68" s="155"/>
    </row>
    <row r="69" spans="1:12" ht="24" x14ac:dyDescent="0.25">
      <c r="A69" s="159">
        <v>1220</v>
      </c>
      <c r="B69" s="71" t="s">
        <v>79</v>
      </c>
      <c r="C69" s="72">
        <f t="shared" si="5"/>
        <v>28798</v>
      </c>
      <c r="D69" s="160">
        <f>SUM(D70:D74)</f>
        <v>28798</v>
      </c>
      <c r="E69" s="160">
        <f>SUM(E70:E74)</f>
        <v>0</v>
      </c>
      <c r="F69" s="160">
        <f>SUM(F70:F74)</f>
        <v>0</v>
      </c>
      <c r="G69" s="161">
        <f>SUM(G70:G74)</f>
        <v>0</v>
      </c>
      <c r="H69" s="72">
        <f t="shared" si="6"/>
        <v>29722</v>
      </c>
      <c r="I69" s="160">
        <f>SUM(I70:I74)</f>
        <v>28322</v>
      </c>
      <c r="J69" s="160">
        <f>SUM(J70:J74)</f>
        <v>1400</v>
      </c>
      <c r="K69" s="160">
        <f>SUM(K70:K74)</f>
        <v>0</v>
      </c>
      <c r="L69" s="162">
        <f>SUM(L70:L74)</f>
        <v>0</v>
      </c>
    </row>
    <row r="70" spans="1:12" ht="48" x14ac:dyDescent="0.25">
      <c r="A70" s="44">
        <v>1221</v>
      </c>
      <c r="B70" s="71" t="s">
        <v>80</v>
      </c>
      <c r="C70" s="72">
        <f t="shared" si="5"/>
        <v>16320</v>
      </c>
      <c r="D70" s="74">
        <v>16320</v>
      </c>
      <c r="E70" s="74"/>
      <c r="F70" s="74"/>
      <c r="G70" s="157"/>
      <c r="H70" s="72">
        <f t="shared" si="6"/>
        <v>18071</v>
      </c>
      <c r="I70" s="74">
        <v>16671</v>
      </c>
      <c r="J70" s="74">
        <v>1400</v>
      </c>
      <c r="K70" s="74"/>
      <c r="L70" s="158"/>
    </row>
    <row r="71" spans="1:12" x14ac:dyDescent="0.25">
      <c r="A71" s="44">
        <v>1223</v>
      </c>
      <c r="B71" s="71" t="s">
        <v>81</v>
      </c>
      <c r="C71" s="72">
        <f t="shared" si="5"/>
        <v>0</v>
      </c>
      <c r="D71" s="74"/>
      <c r="E71" s="74"/>
      <c r="F71" s="74"/>
      <c r="G71" s="157"/>
      <c r="H71" s="72">
        <f t="shared" si="6"/>
        <v>0</v>
      </c>
      <c r="I71" s="74"/>
      <c r="J71" s="74"/>
      <c r="K71" s="74"/>
      <c r="L71" s="158"/>
    </row>
    <row r="72" spans="1:12" x14ac:dyDescent="0.25">
      <c r="A72" s="44">
        <v>1225</v>
      </c>
      <c r="B72" s="71" t="s">
        <v>82</v>
      </c>
      <c r="C72" s="72">
        <f t="shared" si="5"/>
        <v>0</v>
      </c>
      <c r="D72" s="74"/>
      <c r="E72" s="74"/>
      <c r="F72" s="74"/>
      <c r="G72" s="157"/>
      <c r="H72" s="72">
        <f t="shared" si="6"/>
        <v>0</v>
      </c>
      <c r="I72" s="74"/>
      <c r="J72" s="74"/>
      <c r="K72" s="74"/>
      <c r="L72" s="158"/>
    </row>
    <row r="73" spans="1:12" ht="36" x14ac:dyDescent="0.25">
      <c r="A73" s="44">
        <v>1227</v>
      </c>
      <c r="B73" s="71" t="s">
        <v>83</v>
      </c>
      <c r="C73" s="72">
        <f t="shared" si="5"/>
        <v>11618</v>
      </c>
      <c r="D73" s="74">
        <v>11618</v>
      </c>
      <c r="E73" s="74"/>
      <c r="F73" s="74"/>
      <c r="G73" s="157"/>
      <c r="H73" s="72">
        <f t="shared" si="6"/>
        <v>11099</v>
      </c>
      <c r="I73" s="74">
        <v>11099</v>
      </c>
      <c r="J73" s="74"/>
      <c r="K73" s="74"/>
      <c r="L73" s="158"/>
    </row>
    <row r="74" spans="1:12" ht="48" x14ac:dyDescent="0.25">
      <c r="A74" s="44">
        <v>1228</v>
      </c>
      <c r="B74" s="71" t="s">
        <v>84</v>
      </c>
      <c r="C74" s="72">
        <f t="shared" si="5"/>
        <v>860</v>
      </c>
      <c r="D74" s="74">
        <v>860</v>
      </c>
      <c r="E74" s="74"/>
      <c r="F74" s="74"/>
      <c r="G74" s="157"/>
      <c r="H74" s="72">
        <f t="shared" si="6"/>
        <v>552</v>
      </c>
      <c r="I74" s="74">
        <f>500+52</f>
        <v>552</v>
      </c>
      <c r="J74" s="74"/>
      <c r="K74" s="74"/>
      <c r="L74" s="158"/>
    </row>
    <row r="75" spans="1:12" x14ac:dyDescent="0.25">
      <c r="A75" s="142">
        <v>2000</v>
      </c>
      <c r="B75" s="142" t="s">
        <v>85</v>
      </c>
      <c r="C75" s="143">
        <f t="shared" si="5"/>
        <v>120221</v>
      </c>
      <c r="D75" s="144">
        <f>SUM(D76,D83,D130,D164,D165,D172)</f>
        <v>102104</v>
      </c>
      <c r="E75" s="144">
        <f>SUM(E76,E83,E130,E164,E165,E172)</f>
        <v>0</v>
      </c>
      <c r="F75" s="144">
        <f>SUM(F76,F83,F130,F164,F165,F172)</f>
        <v>18012</v>
      </c>
      <c r="G75" s="145">
        <f>SUM(G76,G83,G130,G164,G165,G172)</f>
        <v>105</v>
      </c>
      <c r="H75" s="143">
        <f t="shared" si="6"/>
        <v>106797</v>
      </c>
      <c r="I75" s="144">
        <f>SUM(I76,I83,I130,I164,I165,I172)</f>
        <v>89638</v>
      </c>
      <c r="J75" s="144">
        <f>SUM(J76,J83,J130,J164,J165,J172)</f>
        <v>0</v>
      </c>
      <c r="K75" s="144">
        <f>SUM(K76,K83,K130,K164,K165,K172)</f>
        <v>17054</v>
      </c>
      <c r="L75" s="146">
        <f>SUM(L76,L83,L130,L164,L165,L172)</f>
        <v>105</v>
      </c>
    </row>
    <row r="76" spans="1:12" ht="24" x14ac:dyDescent="0.25">
      <c r="A76" s="56">
        <v>2100</v>
      </c>
      <c r="B76" s="147" t="s">
        <v>86</v>
      </c>
      <c r="C76" s="57">
        <f t="shared" si="5"/>
        <v>142</v>
      </c>
      <c r="D76" s="63">
        <f>SUM(D77,D80)</f>
        <v>142</v>
      </c>
      <c r="E76" s="63">
        <f>SUM(E77,E80)</f>
        <v>0</v>
      </c>
      <c r="F76" s="63">
        <f>SUM(F77,F80)</f>
        <v>0</v>
      </c>
      <c r="G76" s="166">
        <f>SUM(G77,G80)</f>
        <v>0</v>
      </c>
      <c r="H76" s="57">
        <f t="shared" si="6"/>
        <v>130</v>
      </c>
      <c r="I76" s="63">
        <f>SUM(I77,I80)</f>
        <v>130</v>
      </c>
      <c r="J76" s="63">
        <f>SUM(J77,J80)</f>
        <v>0</v>
      </c>
      <c r="K76" s="63">
        <f>SUM(K77,K80)</f>
        <v>0</v>
      </c>
      <c r="L76" s="167">
        <f>SUM(L77,L80)</f>
        <v>0</v>
      </c>
    </row>
    <row r="77" spans="1:12" ht="24" x14ac:dyDescent="0.25">
      <c r="A77" s="168">
        <v>2110</v>
      </c>
      <c r="B77" s="65" t="s">
        <v>87</v>
      </c>
      <c r="C77" s="66">
        <f t="shared" si="5"/>
        <v>142</v>
      </c>
      <c r="D77" s="169">
        <f>SUM(D78:D79)</f>
        <v>142</v>
      </c>
      <c r="E77" s="169">
        <f>SUM(E78:E79)</f>
        <v>0</v>
      </c>
      <c r="F77" s="169">
        <f>SUM(F78:F79)</f>
        <v>0</v>
      </c>
      <c r="G77" s="170">
        <f>SUM(G78:G79)</f>
        <v>0</v>
      </c>
      <c r="H77" s="66">
        <f t="shared" si="6"/>
        <v>130</v>
      </c>
      <c r="I77" s="169">
        <f>SUM(I78:I79)</f>
        <v>130</v>
      </c>
      <c r="J77" s="169">
        <f>SUM(J78:J79)</f>
        <v>0</v>
      </c>
      <c r="K77" s="169">
        <f>SUM(K78:K79)</f>
        <v>0</v>
      </c>
      <c r="L77" s="171">
        <f>SUM(L78:L79)</f>
        <v>0</v>
      </c>
    </row>
    <row r="78" spans="1:12" x14ac:dyDescent="0.25">
      <c r="A78" s="44">
        <v>2111</v>
      </c>
      <c r="B78" s="71" t="s">
        <v>88</v>
      </c>
      <c r="C78" s="72">
        <f t="shared" si="5"/>
        <v>0</v>
      </c>
      <c r="D78" s="74"/>
      <c r="E78" s="74"/>
      <c r="F78" s="74"/>
      <c r="G78" s="157"/>
      <c r="H78" s="72">
        <f t="shared" si="6"/>
        <v>0</v>
      </c>
      <c r="I78" s="74"/>
      <c r="J78" s="74"/>
      <c r="K78" s="74"/>
      <c r="L78" s="158"/>
    </row>
    <row r="79" spans="1:12" ht="24" x14ac:dyDescent="0.25">
      <c r="A79" s="44">
        <v>2112</v>
      </c>
      <c r="B79" s="71" t="s">
        <v>89</v>
      </c>
      <c r="C79" s="72">
        <f t="shared" si="5"/>
        <v>142</v>
      </c>
      <c r="D79" s="74">
        <v>142</v>
      </c>
      <c r="E79" s="74"/>
      <c r="F79" s="74"/>
      <c r="G79" s="157"/>
      <c r="H79" s="72">
        <f t="shared" si="6"/>
        <v>130</v>
      </c>
      <c r="I79" s="74">
        <v>130</v>
      </c>
      <c r="J79" s="74"/>
      <c r="K79" s="74"/>
      <c r="L79" s="158"/>
    </row>
    <row r="80" spans="1:12" ht="24" x14ac:dyDescent="0.25">
      <c r="A80" s="159">
        <v>2120</v>
      </c>
      <c r="B80" s="71" t="s">
        <v>90</v>
      </c>
      <c r="C80" s="72">
        <f t="shared" si="5"/>
        <v>0</v>
      </c>
      <c r="D80" s="160">
        <f>SUM(D81:D82)</f>
        <v>0</v>
      </c>
      <c r="E80" s="160">
        <f>SUM(E81:E82)</f>
        <v>0</v>
      </c>
      <c r="F80" s="160">
        <f>SUM(F81:F82)</f>
        <v>0</v>
      </c>
      <c r="G80" s="161">
        <f>SUM(G81:G82)</f>
        <v>0</v>
      </c>
      <c r="H80" s="72">
        <f t="shared" si="6"/>
        <v>0</v>
      </c>
      <c r="I80" s="160">
        <f>SUM(I81:I82)</f>
        <v>0</v>
      </c>
      <c r="J80" s="160">
        <f>SUM(J81:J82)</f>
        <v>0</v>
      </c>
      <c r="K80" s="160">
        <f>SUM(K81:K82)</f>
        <v>0</v>
      </c>
      <c r="L80" s="162">
        <f>SUM(L81:L82)</f>
        <v>0</v>
      </c>
    </row>
    <row r="81" spans="1:12" x14ac:dyDescent="0.25">
      <c r="A81" s="44">
        <v>2121</v>
      </c>
      <c r="B81" s="71" t="s">
        <v>88</v>
      </c>
      <c r="C81" s="72">
        <f t="shared" si="5"/>
        <v>0</v>
      </c>
      <c r="D81" s="74"/>
      <c r="E81" s="74"/>
      <c r="F81" s="74"/>
      <c r="G81" s="157"/>
      <c r="H81" s="72">
        <f t="shared" si="6"/>
        <v>0</v>
      </c>
      <c r="I81" s="74"/>
      <c r="J81" s="74"/>
      <c r="K81" s="74"/>
      <c r="L81" s="158"/>
    </row>
    <row r="82" spans="1:12" ht="24" x14ac:dyDescent="0.25">
      <c r="A82" s="44">
        <v>2122</v>
      </c>
      <c r="B82" s="71" t="s">
        <v>89</v>
      </c>
      <c r="C82" s="72">
        <f t="shared" si="5"/>
        <v>0</v>
      </c>
      <c r="D82" s="74"/>
      <c r="E82" s="74"/>
      <c r="F82" s="74"/>
      <c r="G82" s="157"/>
      <c r="H82" s="72">
        <f t="shared" si="6"/>
        <v>0</v>
      </c>
      <c r="I82" s="74"/>
      <c r="J82" s="74"/>
      <c r="K82" s="74"/>
      <c r="L82" s="158"/>
    </row>
    <row r="83" spans="1:12" x14ac:dyDescent="0.25">
      <c r="A83" s="56">
        <v>2200</v>
      </c>
      <c r="B83" s="147" t="s">
        <v>91</v>
      </c>
      <c r="C83" s="57">
        <f t="shared" si="5"/>
        <v>103542</v>
      </c>
      <c r="D83" s="63">
        <f>SUM(D84,D89,D95,D103,D112,D116,D122,D128)</f>
        <v>87555</v>
      </c>
      <c r="E83" s="63">
        <f>SUM(E84,E89,E95,E103,E112,E116,E122,E128)</f>
        <v>0</v>
      </c>
      <c r="F83" s="63">
        <f>SUM(F84,F89,F95,F103,F112,F116,F122,F128)</f>
        <v>15987</v>
      </c>
      <c r="G83" s="166">
        <f>SUM(G84,G89,G95,G103,G112,G116,G122,G128)</f>
        <v>0</v>
      </c>
      <c r="H83" s="57">
        <f t="shared" si="6"/>
        <v>89299</v>
      </c>
      <c r="I83" s="63">
        <f>SUM(I84,I89,I95,I103,I112,I116,I122,I128)</f>
        <v>73170</v>
      </c>
      <c r="J83" s="63">
        <f>SUM(J84,J89,J95,J103,J112,J116,J122,J128)</f>
        <v>0</v>
      </c>
      <c r="K83" s="63">
        <f>SUM(K84,K89,K95,K103,K112,K116,K122,K128)</f>
        <v>16129</v>
      </c>
      <c r="L83" s="172">
        <f>SUM(L84,L89,L95,L103,L112,L116,L122,L128)</f>
        <v>0</v>
      </c>
    </row>
    <row r="84" spans="1:12" ht="24" x14ac:dyDescent="0.25">
      <c r="A84" s="150">
        <v>2210</v>
      </c>
      <c r="B84" s="112" t="s">
        <v>92</v>
      </c>
      <c r="C84" s="117">
        <f t="shared" si="5"/>
        <v>2400</v>
      </c>
      <c r="D84" s="151">
        <f>SUM(D85:D88)</f>
        <v>2200</v>
      </c>
      <c r="E84" s="151">
        <f>SUM(E85:E88)</f>
        <v>0</v>
      </c>
      <c r="F84" s="151">
        <f>SUM(F85:F88)</f>
        <v>200</v>
      </c>
      <c r="G84" s="151">
        <f>SUM(G85:G88)</f>
        <v>0</v>
      </c>
      <c r="H84" s="117">
        <f t="shared" si="6"/>
        <v>2401</v>
      </c>
      <c r="I84" s="151">
        <f>SUM(I85:I88)</f>
        <v>2201</v>
      </c>
      <c r="J84" s="151">
        <f>SUM(J85:J88)</f>
        <v>0</v>
      </c>
      <c r="K84" s="151">
        <f>SUM(K85:K88)</f>
        <v>200</v>
      </c>
      <c r="L84" s="153">
        <f>SUM(L85:L88)</f>
        <v>0</v>
      </c>
    </row>
    <row r="85" spans="1:12" ht="24" x14ac:dyDescent="0.25">
      <c r="A85" s="38">
        <v>2211</v>
      </c>
      <c r="B85" s="65" t="s">
        <v>93</v>
      </c>
      <c r="C85" s="66">
        <f t="shared" si="5"/>
        <v>0</v>
      </c>
      <c r="D85" s="68"/>
      <c r="E85" s="68"/>
      <c r="F85" s="68"/>
      <c r="G85" s="154"/>
      <c r="H85" s="66">
        <f t="shared" si="6"/>
        <v>0</v>
      </c>
      <c r="I85" s="68"/>
      <c r="J85" s="68"/>
      <c r="K85" s="68"/>
      <c r="L85" s="155"/>
    </row>
    <row r="86" spans="1:12" ht="36" x14ac:dyDescent="0.25">
      <c r="A86" s="44">
        <v>2212</v>
      </c>
      <c r="B86" s="71" t="s">
        <v>94</v>
      </c>
      <c r="C86" s="72">
        <f t="shared" si="5"/>
        <v>1932</v>
      </c>
      <c r="D86" s="74">
        <v>1932</v>
      </c>
      <c r="E86" s="74"/>
      <c r="F86" s="74"/>
      <c r="G86" s="157"/>
      <c r="H86" s="72">
        <f t="shared" si="6"/>
        <v>1932</v>
      </c>
      <c r="I86" s="74">
        <v>1932</v>
      </c>
      <c r="J86" s="74"/>
      <c r="K86" s="74"/>
      <c r="L86" s="158"/>
    </row>
    <row r="87" spans="1:12" ht="24" x14ac:dyDescent="0.25">
      <c r="A87" s="44">
        <v>2214</v>
      </c>
      <c r="B87" s="71" t="s">
        <v>95</v>
      </c>
      <c r="C87" s="72">
        <f t="shared" si="5"/>
        <v>440</v>
      </c>
      <c r="D87" s="74">
        <v>240</v>
      </c>
      <c r="E87" s="74"/>
      <c r="F87" s="74">
        <v>200</v>
      </c>
      <c r="G87" s="157"/>
      <c r="H87" s="72">
        <f t="shared" si="6"/>
        <v>439</v>
      </c>
      <c r="I87" s="74">
        <v>239</v>
      </c>
      <c r="J87" s="74"/>
      <c r="K87" s="74">
        <v>200</v>
      </c>
      <c r="L87" s="158"/>
    </row>
    <row r="88" spans="1:12" x14ac:dyDescent="0.25">
      <c r="A88" s="44">
        <v>2219</v>
      </c>
      <c r="B88" s="71" t="s">
        <v>96</v>
      </c>
      <c r="C88" s="72">
        <f t="shared" si="5"/>
        <v>28</v>
      </c>
      <c r="D88" s="74">
        <v>28</v>
      </c>
      <c r="E88" s="74"/>
      <c r="F88" s="74"/>
      <c r="G88" s="157"/>
      <c r="H88" s="72">
        <f t="shared" si="6"/>
        <v>30</v>
      </c>
      <c r="I88" s="74">
        <v>30</v>
      </c>
      <c r="J88" s="74"/>
      <c r="K88" s="74"/>
      <c r="L88" s="158"/>
    </row>
    <row r="89" spans="1:12" ht="24" x14ac:dyDescent="0.25">
      <c r="A89" s="159">
        <v>2220</v>
      </c>
      <c r="B89" s="71" t="s">
        <v>97</v>
      </c>
      <c r="C89" s="72">
        <f t="shared" si="5"/>
        <v>90119</v>
      </c>
      <c r="D89" s="160">
        <f>SUM(D90:D94)</f>
        <v>78358</v>
      </c>
      <c r="E89" s="160">
        <f>SUM(E90:E94)</f>
        <v>0</v>
      </c>
      <c r="F89" s="160">
        <f>SUM(F90:F94)</f>
        <v>11761</v>
      </c>
      <c r="G89" s="161">
        <f>SUM(G90:G94)</f>
        <v>0</v>
      </c>
      <c r="H89" s="72">
        <f t="shared" si="6"/>
        <v>79900</v>
      </c>
      <c r="I89" s="160">
        <f>SUM(I90:I94)</f>
        <v>63971</v>
      </c>
      <c r="J89" s="160">
        <f>SUM(J90:J94)</f>
        <v>0</v>
      </c>
      <c r="K89" s="160">
        <f>SUM(K90:K94)</f>
        <v>15929</v>
      </c>
      <c r="L89" s="162">
        <f>SUM(L90:L94)</f>
        <v>0</v>
      </c>
    </row>
    <row r="90" spans="1:12" ht="24" x14ac:dyDescent="0.25">
      <c r="A90" s="44">
        <v>2221</v>
      </c>
      <c r="B90" s="71" t="s">
        <v>98</v>
      </c>
      <c r="C90" s="72">
        <f t="shared" si="5"/>
        <v>58530</v>
      </c>
      <c r="D90" s="74">
        <v>51839</v>
      </c>
      <c r="E90" s="74"/>
      <c r="F90" s="74">
        <v>6691</v>
      </c>
      <c r="G90" s="157"/>
      <c r="H90" s="72">
        <f t="shared" si="6"/>
        <v>48656</v>
      </c>
      <c r="I90" s="74">
        <v>38859</v>
      </c>
      <c r="J90" s="74"/>
      <c r="K90" s="74">
        <v>9797</v>
      </c>
      <c r="L90" s="158"/>
    </row>
    <row r="91" spans="1:12" x14ac:dyDescent="0.25">
      <c r="A91" s="44">
        <v>2222</v>
      </c>
      <c r="B91" s="71" t="s">
        <v>99</v>
      </c>
      <c r="C91" s="72">
        <f t="shared" si="5"/>
        <v>4906</v>
      </c>
      <c r="D91" s="74">
        <v>2500</v>
      </c>
      <c r="E91" s="74"/>
      <c r="F91" s="74">
        <v>2406</v>
      </c>
      <c r="G91" s="157"/>
      <c r="H91" s="72">
        <f t="shared" si="6"/>
        <v>4307</v>
      </c>
      <c r="I91" s="74">
        <v>1901</v>
      </c>
      <c r="J91" s="74"/>
      <c r="K91" s="74">
        <v>2406</v>
      </c>
      <c r="L91" s="158"/>
    </row>
    <row r="92" spans="1:12" x14ac:dyDescent="0.25">
      <c r="A92" s="44">
        <v>2223</v>
      </c>
      <c r="B92" s="71" t="s">
        <v>100</v>
      </c>
      <c r="C92" s="72">
        <f t="shared" si="5"/>
        <v>25702</v>
      </c>
      <c r="D92" s="74">
        <v>23202</v>
      </c>
      <c r="E92" s="74"/>
      <c r="F92" s="74">
        <v>2500</v>
      </c>
      <c r="G92" s="157"/>
      <c r="H92" s="72">
        <f t="shared" si="6"/>
        <v>26133</v>
      </c>
      <c r="I92" s="74">
        <v>22607</v>
      </c>
      <c r="J92" s="74"/>
      <c r="K92" s="74">
        <v>3526</v>
      </c>
      <c r="L92" s="158"/>
    </row>
    <row r="93" spans="1:12" ht="48" x14ac:dyDescent="0.25">
      <c r="A93" s="44">
        <v>2224</v>
      </c>
      <c r="B93" s="71" t="s">
        <v>101</v>
      </c>
      <c r="C93" s="72">
        <f t="shared" si="5"/>
        <v>981</v>
      </c>
      <c r="D93" s="74">
        <v>817</v>
      </c>
      <c r="E93" s="74"/>
      <c r="F93" s="74">
        <v>164</v>
      </c>
      <c r="G93" s="157"/>
      <c r="H93" s="72">
        <f t="shared" si="6"/>
        <v>804</v>
      </c>
      <c r="I93" s="74">
        <v>604</v>
      </c>
      <c r="J93" s="74"/>
      <c r="K93" s="74">
        <v>200</v>
      </c>
      <c r="L93" s="158"/>
    </row>
    <row r="94" spans="1:12" ht="24" x14ac:dyDescent="0.25">
      <c r="A94" s="44">
        <v>2229</v>
      </c>
      <c r="B94" s="71" t="s">
        <v>102</v>
      </c>
      <c r="C94" s="72">
        <f t="shared" si="5"/>
        <v>0</v>
      </c>
      <c r="D94" s="74"/>
      <c r="E94" s="74"/>
      <c r="F94" s="74"/>
      <c r="G94" s="157"/>
      <c r="H94" s="72">
        <f t="shared" si="6"/>
        <v>0</v>
      </c>
      <c r="I94" s="74"/>
      <c r="J94" s="74"/>
      <c r="K94" s="74"/>
      <c r="L94" s="158"/>
    </row>
    <row r="95" spans="1:12" ht="36" x14ac:dyDescent="0.25">
      <c r="A95" s="159">
        <v>2230</v>
      </c>
      <c r="B95" s="71" t="s">
        <v>103</v>
      </c>
      <c r="C95" s="72">
        <f t="shared" si="5"/>
        <v>2040</v>
      </c>
      <c r="D95" s="160">
        <f>SUM(D96:D102)</f>
        <v>2040</v>
      </c>
      <c r="E95" s="160">
        <f>SUM(E96:E102)</f>
        <v>0</v>
      </c>
      <c r="F95" s="160">
        <f>SUM(F96:F102)</f>
        <v>0</v>
      </c>
      <c r="G95" s="161">
        <f>SUM(G96:G102)</f>
        <v>0</v>
      </c>
      <c r="H95" s="72">
        <f t="shared" si="6"/>
        <v>2015</v>
      </c>
      <c r="I95" s="160">
        <f>SUM(I96:I102)</f>
        <v>2015</v>
      </c>
      <c r="J95" s="160">
        <f>SUM(J96:J102)</f>
        <v>0</v>
      </c>
      <c r="K95" s="160">
        <f>SUM(K96:K102)</f>
        <v>0</v>
      </c>
      <c r="L95" s="162">
        <f>SUM(L96:L102)</f>
        <v>0</v>
      </c>
    </row>
    <row r="96" spans="1:12" ht="24" x14ac:dyDescent="0.25">
      <c r="A96" s="44">
        <v>2231</v>
      </c>
      <c r="B96" s="71" t="s">
        <v>104</v>
      </c>
      <c r="C96" s="72">
        <f t="shared" si="5"/>
        <v>0</v>
      </c>
      <c r="D96" s="74"/>
      <c r="E96" s="74"/>
      <c r="F96" s="74"/>
      <c r="G96" s="157"/>
      <c r="H96" s="72">
        <f t="shared" si="6"/>
        <v>0</v>
      </c>
      <c r="I96" s="74"/>
      <c r="J96" s="74"/>
      <c r="K96" s="74"/>
      <c r="L96" s="158"/>
    </row>
    <row r="97" spans="1:12" ht="24.75" customHeight="1" x14ac:dyDescent="0.25">
      <c r="A97" s="44">
        <v>2232</v>
      </c>
      <c r="B97" s="71" t="s">
        <v>105</v>
      </c>
      <c r="C97" s="72">
        <f t="shared" si="5"/>
        <v>0</v>
      </c>
      <c r="D97" s="74"/>
      <c r="E97" s="74"/>
      <c r="F97" s="74"/>
      <c r="G97" s="157"/>
      <c r="H97" s="72">
        <f t="shared" si="6"/>
        <v>0</v>
      </c>
      <c r="I97" s="74"/>
      <c r="J97" s="74"/>
      <c r="K97" s="74"/>
      <c r="L97" s="158"/>
    </row>
    <row r="98" spans="1:12" ht="24" x14ac:dyDescent="0.25">
      <c r="A98" s="38">
        <v>2233</v>
      </c>
      <c r="B98" s="65" t="s">
        <v>106</v>
      </c>
      <c r="C98" s="66">
        <f t="shared" si="5"/>
        <v>0</v>
      </c>
      <c r="D98" s="68"/>
      <c r="E98" s="68"/>
      <c r="F98" s="68"/>
      <c r="G98" s="154"/>
      <c r="H98" s="66">
        <f t="shared" si="6"/>
        <v>0</v>
      </c>
      <c r="I98" s="68"/>
      <c r="J98" s="68"/>
      <c r="K98" s="68"/>
      <c r="L98" s="155"/>
    </row>
    <row r="99" spans="1:12" ht="36" x14ac:dyDescent="0.25">
      <c r="A99" s="44">
        <v>2234</v>
      </c>
      <c r="B99" s="71" t="s">
        <v>107</v>
      </c>
      <c r="C99" s="72">
        <f t="shared" si="5"/>
        <v>90</v>
      </c>
      <c r="D99" s="74">
        <v>90</v>
      </c>
      <c r="E99" s="74"/>
      <c r="F99" s="74"/>
      <c r="G99" s="157"/>
      <c r="H99" s="72">
        <f t="shared" si="6"/>
        <v>65</v>
      </c>
      <c r="I99" s="74">
        <v>65</v>
      </c>
      <c r="J99" s="74"/>
      <c r="K99" s="74"/>
      <c r="L99" s="158"/>
    </row>
    <row r="100" spans="1:12" ht="24" x14ac:dyDescent="0.25">
      <c r="A100" s="44">
        <v>2235</v>
      </c>
      <c r="B100" s="71" t="s">
        <v>108</v>
      </c>
      <c r="C100" s="72">
        <f t="shared" si="5"/>
        <v>0</v>
      </c>
      <c r="D100" s="74"/>
      <c r="E100" s="74"/>
      <c r="F100" s="74"/>
      <c r="G100" s="157"/>
      <c r="H100" s="72">
        <f t="shared" si="6"/>
        <v>0</v>
      </c>
      <c r="I100" s="74"/>
      <c r="J100" s="74"/>
      <c r="K100" s="74"/>
      <c r="L100" s="158"/>
    </row>
    <row r="101" spans="1:12" x14ac:dyDescent="0.25">
      <c r="A101" s="44">
        <v>2236</v>
      </c>
      <c r="B101" s="71" t="s">
        <v>109</v>
      </c>
      <c r="C101" s="72">
        <f t="shared" si="5"/>
        <v>0</v>
      </c>
      <c r="D101" s="74"/>
      <c r="E101" s="74"/>
      <c r="F101" s="74"/>
      <c r="G101" s="157"/>
      <c r="H101" s="72">
        <f t="shared" si="6"/>
        <v>0</v>
      </c>
      <c r="I101" s="74"/>
      <c r="J101" s="74"/>
      <c r="K101" s="74"/>
      <c r="L101" s="158"/>
    </row>
    <row r="102" spans="1:12" ht="24" x14ac:dyDescent="0.25">
      <c r="A102" s="44">
        <v>2239</v>
      </c>
      <c r="B102" s="71" t="s">
        <v>110</v>
      </c>
      <c r="C102" s="72">
        <f t="shared" si="5"/>
        <v>1950</v>
      </c>
      <c r="D102" s="74">
        <v>1950</v>
      </c>
      <c r="E102" s="74"/>
      <c r="F102" s="74"/>
      <c r="G102" s="157"/>
      <c r="H102" s="72">
        <f t="shared" si="6"/>
        <v>1950</v>
      </c>
      <c r="I102" s="74">
        <v>1950</v>
      </c>
      <c r="J102" s="74"/>
      <c r="K102" s="74"/>
      <c r="L102" s="158"/>
    </row>
    <row r="103" spans="1:12" ht="36" x14ac:dyDescent="0.25">
      <c r="A103" s="159">
        <v>2240</v>
      </c>
      <c r="B103" s="71" t="s">
        <v>111</v>
      </c>
      <c r="C103" s="72">
        <f t="shared" si="5"/>
        <v>8436</v>
      </c>
      <c r="D103" s="160">
        <f>SUM(D104:D111)</f>
        <v>4436</v>
      </c>
      <c r="E103" s="160">
        <f>SUM(E104:E111)</f>
        <v>0</v>
      </c>
      <c r="F103" s="160">
        <f>SUM(F104:F111)</f>
        <v>4000</v>
      </c>
      <c r="G103" s="161">
        <f>SUM(G104:G111)</f>
        <v>0</v>
      </c>
      <c r="H103" s="72">
        <f t="shared" si="6"/>
        <v>4436</v>
      </c>
      <c r="I103" s="160">
        <f>SUM(I104:I111)</f>
        <v>4436</v>
      </c>
      <c r="J103" s="160">
        <f>SUM(J104:J111)</f>
        <v>0</v>
      </c>
      <c r="K103" s="160">
        <f>SUM(K104:K111)</f>
        <v>0</v>
      </c>
      <c r="L103" s="162">
        <f>SUM(L104:L111)</f>
        <v>0</v>
      </c>
    </row>
    <row r="104" spans="1:12" x14ac:dyDescent="0.25">
      <c r="A104" s="44">
        <v>2241</v>
      </c>
      <c r="B104" s="71" t="s">
        <v>112</v>
      </c>
      <c r="C104" s="72">
        <f t="shared" si="5"/>
        <v>4000</v>
      </c>
      <c r="D104" s="74"/>
      <c r="E104" s="74"/>
      <c r="F104" s="74">
        <v>4000</v>
      </c>
      <c r="G104" s="157"/>
      <c r="H104" s="72">
        <f t="shared" si="6"/>
        <v>0</v>
      </c>
      <c r="I104" s="74"/>
      <c r="J104" s="74"/>
      <c r="K104" s="74"/>
      <c r="L104" s="158"/>
    </row>
    <row r="105" spans="1:12" ht="24" x14ac:dyDescent="0.25">
      <c r="A105" s="44">
        <v>2242</v>
      </c>
      <c r="B105" s="71" t="s">
        <v>113</v>
      </c>
      <c r="C105" s="72">
        <f t="shared" si="5"/>
        <v>0</v>
      </c>
      <c r="D105" s="74"/>
      <c r="E105" s="74"/>
      <c r="F105" s="74"/>
      <c r="G105" s="157"/>
      <c r="H105" s="72">
        <f t="shared" si="6"/>
        <v>0</v>
      </c>
      <c r="I105" s="74"/>
      <c r="J105" s="74"/>
      <c r="K105" s="74"/>
      <c r="L105" s="158"/>
    </row>
    <row r="106" spans="1:12" ht="24" x14ac:dyDescent="0.25">
      <c r="A106" s="44">
        <v>2243</v>
      </c>
      <c r="B106" s="71" t="s">
        <v>114</v>
      </c>
      <c r="C106" s="72">
        <f t="shared" si="5"/>
        <v>518</v>
      </c>
      <c r="D106" s="74">
        <v>518</v>
      </c>
      <c r="E106" s="74"/>
      <c r="F106" s="74"/>
      <c r="G106" s="157"/>
      <c r="H106" s="72">
        <f t="shared" si="6"/>
        <v>518</v>
      </c>
      <c r="I106" s="74">
        <v>518</v>
      </c>
      <c r="J106" s="74"/>
      <c r="K106" s="74"/>
      <c r="L106" s="158"/>
    </row>
    <row r="107" spans="1:12" x14ac:dyDescent="0.25">
      <c r="A107" s="44">
        <v>2244</v>
      </c>
      <c r="B107" s="71" t="s">
        <v>115</v>
      </c>
      <c r="C107" s="72">
        <f t="shared" si="5"/>
        <v>3918</v>
      </c>
      <c r="D107" s="74">
        <v>3918</v>
      </c>
      <c r="E107" s="74"/>
      <c r="F107" s="74"/>
      <c r="G107" s="157"/>
      <c r="H107" s="72">
        <f t="shared" si="6"/>
        <v>3918</v>
      </c>
      <c r="I107" s="74">
        <v>3918</v>
      </c>
      <c r="J107" s="74"/>
      <c r="K107" s="74"/>
      <c r="L107" s="158"/>
    </row>
    <row r="108" spans="1:12" ht="24" x14ac:dyDescent="0.25">
      <c r="A108" s="44">
        <v>2246</v>
      </c>
      <c r="B108" s="71" t="s">
        <v>116</v>
      </c>
      <c r="C108" s="72">
        <f t="shared" si="5"/>
        <v>0</v>
      </c>
      <c r="D108" s="74"/>
      <c r="E108" s="74"/>
      <c r="F108" s="74"/>
      <c r="G108" s="157"/>
      <c r="H108" s="72">
        <f t="shared" si="6"/>
        <v>0</v>
      </c>
      <c r="I108" s="74"/>
      <c r="J108" s="74"/>
      <c r="K108" s="74"/>
      <c r="L108" s="158"/>
    </row>
    <row r="109" spans="1:12" x14ac:dyDescent="0.25">
      <c r="A109" s="44">
        <v>2247</v>
      </c>
      <c r="B109" s="71" t="s">
        <v>117</v>
      </c>
      <c r="C109" s="72">
        <f t="shared" si="5"/>
        <v>0</v>
      </c>
      <c r="D109" s="74"/>
      <c r="E109" s="74"/>
      <c r="F109" s="74"/>
      <c r="G109" s="157"/>
      <c r="H109" s="72">
        <f t="shared" si="6"/>
        <v>0</v>
      </c>
      <c r="I109" s="74"/>
      <c r="J109" s="74"/>
      <c r="K109" s="74"/>
      <c r="L109" s="158"/>
    </row>
    <row r="110" spans="1:12" ht="24" x14ac:dyDescent="0.25">
      <c r="A110" s="44">
        <v>2248</v>
      </c>
      <c r="B110" s="71" t="s">
        <v>118</v>
      </c>
      <c r="C110" s="72">
        <f t="shared" si="5"/>
        <v>0</v>
      </c>
      <c r="D110" s="74"/>
      <c r="E110" s="74"/>
      <c r="F110" s="74"/>
      <c r="G110" s="157"/>
      <c r="H110" s="72">
        <f t="shared" si="6"/>
        <v>0</v>
      </c>
      <c r="I110" s="74"/>
      <c r="J110" s="74"/>
      <c r="K110" s="74"/>
      <c r="L110" s="158"/>
    </row>
    <row r="111" spans="1:12" ht="24" x14ac:dyDescent="0.25">
      <c r="A111" s="44">
        <v>2249</v>
      </c>
      <c r="B111" s="71" t="s">
        <v>119</v>
      </c>
      <c r="C111" s="72">
        <f t="shared" si="5"/>
        <v>0</v>
      </c>
      <c r="D111" s="74"/>
      <c r="E111" s="74"/>
      <c r="F111" s="74"/>
      <c r="G111" s="157"/>
      <c r="H111" s="72">
        <f t="shared" si="6"/>
        <v>0</v>
      </c>
      <c r="I111" s="74"/>
      <c r="J111" s="74"/>
      <c r="K111" s="74"/>
      <c r="L111" s="158"/>
    </row>
    <row r="112" spans="1:12" x14ac:dyDescent="0.25">
      <c r="A112" s="159">
        <v>2250</v>
      </c>
      <c r="B112" s="71" t="s">
        <v>120</v>
      </c>
      <c r="C112" s="72">
        <f t="shared" si="5"/>
        <v>521</v>
      </c>
      <c r="D112" s="160">
        <f>SUM(D113:D115)</f>
        <v>521</v>
      </c>
      <c r="E112" s="160">
        <f>SUM(E113:E115)</f>
        <v>0</v>
      </c>
      <c r="F112" s="160">
        <f>SUM(F113:F115)</f>
        <v>0</v>
      </c>
      <c r="G112" s="173">
        <f>SUM(G113:G115)</f>
        <v>0</v>
      </c>
      <c r="H112" s="72">
        <f t="shared" si="6"/>
        <v>521</v>
      </c>
      <c r="I112" s="160">
        <f>SUM(I113:I115)</f>
        <v>521</v>
      </c>
      <c r="J112" s="160">
        <f>SUM(J113:J115)</f>
        <v>0</v>
      </c>
      <c r="K112" s="160">
        <f>SUM(K113:K115)</f>
        <v>0</v>
      </c>
      <c r="L112" s="162">
        <f>SUM(L113:L115)</f>
        <v>0</v>
      </c>
    </row>
    <row r="113" spans="1:12" x14ac:dyDescent="0.25">
      <c r="A113" s="44">
        <v>2251</v>
      </c>
      <c r="B113" s="71" t="s">
        <v>121</v>
      </c>
      <c r="C113" s="72">
        <f t="shared" si="5"/>
        <v>85</v>
      </c>
      <c r="D113" s="74">
        <v>85</v>
      </c>
      <c r="E113" s="74"/>
      <c r="F113" s="74"/>
      <c r="G113" s="157"/>
      <c r="H113" s="72">
        <f t="shared" si="6"/>
        <v>85</v>
      </c>
      <c r="I113" s="74">
        <v>85</v>
      </c>
      <c r="J113" s="74"/>
      <c r="K113" s="74"/>
      <c r="L113" s="158"/>
    </row>
    <row r="114" spans="1:12" ht="24" x14ac:dyDescent="0.25">
      <c r="A114" s="44">
        <v>2252</v>
      </c>
      <c r="B114" s="71" t="s">
        <v>122</v>
      </c>
      <c r="C114" s="72">
        <f>SUM(D114:G114)</f>
        <v>0</v>
      </c>
      <c r="D114" s="74"/>
      <c r="E114" s="74"/>
      <c r="F114" s="74"/>
      <c r="G114" s="157"/>
      <c r="H114" s="72">
        <f>SUM(I114:L114)</f>
        <v>0</v>
      </c>
      <c r="I114" s="74"/>
      <c r="J114" s="74"/>
      <c r="K114" s="74"/>
      <c r="L114" s="158"/>
    </row>
    <row r="115" spans="1:12" ht="24" x14ac:dyDescent="0.25">
      <c r="A115" s="44">
        <v>2259</v>
      </c>
      <c r="B115" s="71" t="s">
        <v>123</v>
      </c>
      <c r="C115" s="72">
        <f>SUM(D115:G115)</f>
        <v>436</v>
      </c>
      <c r="D115" s="74">
        <v>436</v>
      </c>
      <c r="E115" s="74"/>
      <c r="F115" s="74"/>
      <c r="G115" s="157"/>
      <c r="H115" s="72">
        <f>SUM(I115:L115)</f>
        <v>436</v>
      </c>
      <c r="I115" s="74">
        <v>436</v>
      </c>
      <c r="J115" s="74"/>
      <c r="K115" s="74"/>
      <c r="L115" s="158"/>
    </row>
    <row r="116" spans="1:12" x14ac:dyDescent="0.25">
      <c r="A116" s="159">
        <v>2260</v>
      </c>
      <c r="B116" s="71" t="s">
        <v>124</v>
      </c>
      <c r="C116" s="72">
        <f t="shared" ref="C116:C187" si="7">SUM(D116:G116)</f>
        <v>26</v>
      </c>
      <c r="D116" s="160">
        <f>SUM(D117:D121)</f>
        <v>0</v>
      </c>
      <c r="E116" s="160">
        <f>SUM(E117:E121)</f>
        <v>0</v>
      </c>
      <c r="F116" s="160">
        <f>SUM(F117:F121)</f>
        <v>26</v>
      </c>
      <c r="G116" s="161">
        <f>SUM(G117:G121)</f>
        <v>0</v>
      </c>
      <c r="H116" s="72">
        <f t="shared" ref="H116:H188" si="8">SUM(I116:L116)</f>
        <v>26</v>
      </c>
      <c r="I116" s="160">
        <f>SUM(I117:I121)</f>
        <v>26</v>
      </c>
      <c r="J116" s="160">
        <f>SUM(J117:J121)</f>
        <v>0</v>
      </c>
      <c r="K116" s="160">
        <f>SUM(K117:K121)</f>
        <v>0</v>
      </c>
      <c r="L116" s="162">
        <f>SUM(L117:L121)</f>
        <v>0</v>
      </c>
    </row>
    <row r="117" spans="1:12" x14ac:dyDescent="0.25">
      <c r="A117" s="44">
        <v>2261</v>
      </c>
      <c r="B117" s="71" t="s">
        <v>125</v>
      </c>
      <c r="C117" s="72">
        <f t="shared" si="7"/>
        <v>0</v>
      </c>
      <c r="D117" s="74"/>
      <c r="E117" s="74"/>
      <c r="F117" s="74"/>
      <c r="G117" s="157"/>
      <c r="H117" s="72">
        <f t="shared" si="8"/>
        <v>0</v>
      </c>
      <c r="I117" s="74"/>
      <c r="J117" s="74"/>
      <c r="K117" s="74"/>
      <c r="L117" s="158"/>
    </row>
    <row r="118" spans="1:12" x14ac:dyDescent="0.25">
      <c r="A118" s="44">
        <v>2262</v>
      </c>
      <c r="B118" s="71" t="s">
        <v>126</v>
      </c>
      <c r="C118" s="72">
        <f t="shared" si="7"/>
        <v>0</v>
      </c>
      <c r="D118" s="74"/>
      <c r="E118" s="74"/>
      <c r="F118" s="74"/>
      <c r="G118" s="157"/>
      <c r="H118" s="72">
        <f t="shared" si="8"/>
        <v>0</v>
      </c>
      <c r="I118" s="74"/>
      <c r="J118" s="74"/>
      <c r="K118" s="74"/>
      <c r="L118" s="158"/>
    </row>
    <row r="119" spans="1:12" x14ac:dyDescent="0.25">
      <c r="A119" s="44">
        <v>2263</v>
      </c>
      <c r="B119" s="71" t="s">
        <v>127</v>
      </c>
      <c r="C119" s="72">
        <f t="shared" si="7"/>
        <v>0</v>
      </c>
      <c r="D119" s="74"/>
      <c r="E119" s="74"/>
      <c r="F119" s="74"/>
      <c r="G119" s="157"/>
      <c r="H119" s="72">
        <f t="shared" si="8"/>
        <v>0</v>
      </c>
      <c r="I119" s="74"/>
      <c r="J119" s="74"/>
      <c r="K119" s="74"/>
      <c r="L119" s="158"/>
    </row>
    <row r="120" spans="1:12" ht="24" x14ac:dyDescent="0.25">
      <c r="A120" s="44">
        <v>2264</v>
      </c>
      <c r="B120" s="71" t="s">
        <v>128</v>
      </c>
      <c r="C120" s="72">
        <f t="shared" si="7"/>
        <v>0</v>
      </c>
      <c r="D120" s="74"/>
      <c r="E120" s="74"/>
      <c r="F120" s="74"/>
      <c r="G120" s="157"/>
      <c r="H120" s="72">
        <f t="shared" si="8"/>
        <v>0</v>
      </c>
      <c r="I120" s="74"/>
      <c r="J120" s="74"/>
      <c r="K120" s="74"/>
      <c r="L120" s="158"/>
    </row>
    <row r="121" spans="1:12" x14ac:dyDescent="0.25">
      <c r="A121" s="44">
        <v>2269</v>
      </c>
      <c r="B121" s="71" t="s">
        <v>129</v>
      </c>
      <c r="C121" s="72">
        <f t="shared" si="7"/>
        <v>26</v>
      </c>
      <c r="D121" s="74"/>
      <c r="E121" s="74"/>
      <c r="F121" s="74">
        <v>26</v>
      </c>
      <c r="G121" s="157"/>
      <c r="H121" s="72">
        <f t="shared" si="8"/>
        <v>26</v>
      </c>
      <c r="I121" s="74">
        <v>26</v>
      </c>
      <c r="J121" s="74"/>
      <c r="K121" s="74"/>
      <c r="L121" s="158"/>
    </row>
    <row r="122" spans="1:12" x14ac:dyDescent="0.25">
      <c r="A122" s="159">
        <v>2270</v>
      </c>
      <c r="B122" s="71" t="s">
        <v>130</v>
      </c>
      <c r="C122" s="72">
        <f t="shared" si="7"/>
        <v>0</v>
      </c>
      <c r="D122" s="160">
        <f>SUM(D123:D127)</f>
        <v>0</v>
      </c>
      <c r="E122" s="160">
        <f>SUM(E123:E127)</f>
        <v>0</v>
      </c>
      <c r="F122" s="160">
        <f>SUM(F123:F127)</f>
        <v>0</v>
      </c>
      <c r="G122" s="161">
        <f>SUM(G123:G127)</f>
        <v>0</v>
      </c>
      <c r="H122" s="72">
        <f t="shared" si="8"/>
        <v>0</v>
      </c>
      <c r="I122" s="160">
        <f>SUM(I123:I127)</f>
        <v>0</v>
      </c>
      <c r="J122" s="160">
        <f>SUM(J123:J127)</f>
        <v>0</v>
      </c>
      <c r="K122" s="160">
        <f>SUM(K123:K127)</f>
        <v>0</v>
      </c>
      <c r="L122" s="162">
        <f>SUM(L123:L127)</f>
        <v>0</v>
      </c>
    </row>
    <row r="123" spans="1:12" x14ac:dyDescent="0.25">
      <c r="A123" s="44">
        <v>2272</v>
      </c>
      <c r="B123" s="174" t="s">
        <v>131</v>
      </c>
      <c r="C123" s="72">
        <f t="shared" si="7"/>
        <v>0</v>
      </c>
      <c r="D123" s="74"/>
      <c r="E123" s="74"/>
      <c r="F123" s="74"/>
      <c r="G123" s="157"/>
      <c r="H123" s="72">
        <f t="shared" si="8"/>
        <v>0</v>
      </c>
      <c r="I123" s="74"/>
      <c r="J123" s="74"/>
      <c r="K123" s="74"/>
      <c r="L123" s="158"/>
    </row>
    <row r="124" spans="1:12" ht="24" x14ac:dyDescent="0.25">
      <c r="A124" s="44">
        <v>2274</v>
      </c>
      <c r="B124" s="175" t="s">
        <v>132</v>
      </c>
      <c r="C124" s="72">
        <f t="shared" si="7"/>
        <v>0</v>
      </c>
      <c r="D124" s="74"/>
      <c r="E124" s="74"/>
      <c r="F124" s="74"/>
      <c r="G124" s="157"/>
      <c r="H124" s="72">
        <f t="shared" si="8"/>
        <v>0</v>
      </c>
      <c r="I124" s="74"/>
      <c r="J124" s="74"/>
      <c r="K124" s="74"/>
      <c r="L124" s="158"/>
    </row>
    <row r="125" spans="1:12" ht="24" x14ac:dyDescent="0.25">
      <c r="A125" s="44">
        <v>2275</v>
      </c>
      <c r="B125" s="71" t="s">
        <v>133</v>
      </c>
      <c r="C125" s="72">
        <f t="shared" si="7"/>
        <v>0</v>
      </c>
      <c r="D125" s="74"/>
      <c r="E125" s="74"/>
      <c r="F125" s="74"/>
      <c r="G125" s="157"/>
      <c r="H125" s="72">
        <f t="shared" si="8"/>
        <v>0</v>
      </c>
      <c r="I125" s="74"/>
      <c r="J125" s="74"/>
      <c r="K125" s="74"/>
      <c r="L125" s="158"/>
    </row>
    <row r="126" spans="1:12" ht="36" x14ac:dyDescent="0.25">
      <c r="A126" s="44">
        <v>2276</v>
      </c>
      <c r="B126" s="71" t="s">
        <v>134</v>
      </c>
      <c r="C126" s="72">
        <f t="shared" si="7"/>
        <v>0</v>
      </c>
      <c r="D126" s="74"/>
      <c r="E126" s="74"/>
      <c r="F126" s="74"/>
      <c r="G126" s="157"/>
      <c r="H126" s="72">
        <f t="shared" si="8"/>
        <v>0</v>
      </c>
      <c r="I126" s="74"/>
      <c r="J126" s="74"/>
      <c r="K126" s="74"/>
      <c r="L126" s="158"/>
    </row>
    <row r="127" spans="1:12" ht="24" x14ac:dyDescent="0.25">
      <c r="A127" s="44">
        <v>2279</v>
      </c>
      <c r="B127" s="71" t="s">
        <v>135</v>
      </c>
      <c r="C127" s="72">
        <f t="shared" si="7"/>
        <v>0</v>
      </c>
      <c r="D127" s="74"/>
      <c r="E127" s="74"/>
      <c r="F127" s="74"/>
      <c r="G127" s="157"/>
      <c r="H127" s="72">
        <f t="shared" si="8"/>
        <v>0</v>
      </c>
      <c r="I127" s="74"/>
      <c r="J127" s="74"/>
      <c r="K127" s="74"/>
      <c r="L127" s="158"/>
    </row>
    <row r="128" spans="1:12" ht="24" x14ac:dyDescent="0.25">
      <c r="A128" s="168">
        <v>2280</v>
      </c>
      <c r="B128" s="65" t="s">
        <v>136</v>
      </c>
      <c r="C128" s="66">
        <f t="shared" ref="C128:L128" si="9">SUM(C129)</f>
        <v>0</v>
      </c>
      <c r="D128" s="169">
        <f t="shared" si="9"/>
        <v>0</v>
      </c>
      <c r="E128" s="169">
        <f t="shared" si="9"/>
        <v>0</v>
      </c>
      <c r="F128" s="169">
        <f t="shared" si="9"/>
        <v>0</v>
      </c>
      <c r="G128" s="169">
        <f t="shared" si="9"/>
        <v>0</v>
      </c>
      <c r="H128" s="66">
        <f t="shared" si="9"/>
        <v>0</v>
      </c>
      <c r="I128" s="169">
        <f t="shared" si="9"/>
        <v>0</v>
      </c>
      <c r="J128" s="169">
        <f t="shared" si="9"/>
        <v>0</v>
      </c>
      <c r="K128" s="169">
        <f t="shared" si="9"/>
        <v>0</v>
      </c>
      <c r="L128" s="176">
        <f t="shared" si="9"/>
        <v>0</v>
      </c>
    </row>
    <row r="129" spans="1:12" ht="24" x14ac:dyDescent="0.25">
      <c r="A129" s="44">
        <v>2283</v>
      </c>
      <c r="B129" s="71" t="s">
        <v>137</v>
      </c>
      <c r="C129" s="72">
        <f>SUM(D129:G129)</f>
        <v>0</v>
      </c>
      <c r="D129" s="74"/>
      <c r="E129" s="74"/>
      <c r="F129" s="74"/>
      <c r="G129" s="157"/>
      <c r="H129" s="72">
        <f>SUM(I129:L129)</f>
        <v>0</v>
      </c>
      <c r="I129" s="74"/>
      <c r="J129" s="74"/>
      <c r="K129" s="74"/>
      <c r="L129" s="158"/>
    </row>
    <row r="130" spans="1:12" ht="38.25" customHeight="1" x14ac:dyDescent="0.25">
      <c r="A130" s="56">
        <v>2300</v>
      </c>
      <c r="B130" s="147" t="s">
        <v>138</v>
      </c>
      <c r="C130" s="57">
        <f t="shared" si="7"/>
        <v>16537</v>
      </c>
      <c r="D130" s="63">
        <f>SUM(D131,D136,D140,D141,D144,D151,D159,D160,D163)</f>
        <v>14407</v>
      </c>
      <c r="E130" s="63">
        <f>SUM(E131,E136,E140,E141,E144,E151,E159,E160,E163)</f>
        <v>0</v>
      </c>
      <c r="F130" s="63">
        <f>SUM(F131,F136,F140,F141,F144,F151,F159,F160,F163)</f>
        <v>2025</v>
      </c>
      <c r="G130" s="166">
        <f>SUM(G131,G136,G140,G141,G144,G151,G159,G160,G163)</f>
        <v>105</v>
      </c>
      <c r="H130" s="57">
        <f t="shared" si="8"/>
        <v>17368</v>
      </c>
      <c r="I130" s="63">
        <f>SUM(I131,I136,I140,I141,I144,I151,I159,I160,I163)</f>
        <v>16338</v>
      </c>
      <c r="J130" s="63">
        <f>SUM(J131,J136,J140,J141,J144,J151,J159,J160,J163)</f>
        <v>0</v>
      </c>
      <c r="K130" s="63">
        <f>SUM(K131,K136,K140,K141,K144,K151,K159,K160,K163)</f>
        <v>925</v>
      </c>
      <c r="L130" s="167">
        <f>SUM(L131,L136,L140,L141,L144,L151,L159,L160,L163)</f>
        <v>105</v>
      </c>
    </row>
    <row r="131" spans="1:12" ht="24" x14ac:dyDescent="0.25">
      <c r="A131" s="168">
        <v>2310</v>
      </c>
      <c r="B131" s="65" t="s">
        <v>139</v>
      </c>
      <c r="C131" s="66">
        <f t="shared" si="7"/>
        <v>6273</v>
      </c>
      <c r="D131" s="169">
        <f>SUM(D132:D135)</f>
        <v>6018</v>
      </c>
      <c r="E131" s="169">
        <f t="shared" ref="E131:L131" si="10">SUM(E132:E135)</f>
        <v>0</v>
      </c>
      <c r="F131" s="169">
        <f t="shared" si="10"/>
        <v>150</v>
      </c>
      <c r="G131" s="170">
        <f t="shared" si="10"/>
        <v>105</v>
      </c>
      <c r="H131" s="66">
        <f t="shared" si="8"/>
        <v>6273</v>
      </c>
      <c r="I131" s="169">
        <f t="shared" si="10"/>
        <v>6018</v>
      </c>
      <c r="J131" s="169">
        <f t="shared" si="10"/>
        <v>0</v>
      </c>
      <c r="K131" s="169">
        <f t="shared" si="10"/>
        <v>150</v>
      </c>
      <c r="L131" s="171">
        <f t="shared" si="10"/>
        <v>105</v>
      </c>
    </row>
    <row r="132" spans="1:12" x14ac:dyDescent="0.25">
      <c r="A132" s="44">
        <v>2311</v>
      </c>
      <c r="B132" s="71" t="s">
        <v>140</v>
      </c>
      <c r="C132" s="72">
        <f t="shared" si="7"/>
        <v>1988</v>
      </c>
      <c r="D132" s="74">
        <v>1988</v>
      </c>
      <c r="E132" s="74"/>
      <c r="F132" s="74"/>
      <c r="G132" s="157"/>
      <c r="H132" s="72">
        <f t="shared" si="8"/>
        <v>1988</v>
      </c>
      <c r="I132" s="74">
        <v>1988</v>
      </c>
      <c r="J132" s="74"/>
      <c r="K132" s="74"/>
      <c r="L132" s="158"/>
    </row>
    <row r="133" spans="1:12" x14ac:dyDescent="0.25">
      <c r="A133" s="44">
        <v>2312</v>
      </c>
      <c r="B133" s="71" t="s">
        <v>141</v>
      </c>
      <c r="C133" s="72">
        <f t="shared" si="7"/>
        <v>4030</v>
      </c>
      <c r="D133" s="74">
        <v>4030</v>
      </c>
      <c r="E133" s="74"/>
      <c r="F133" s="74"/>
      <c r="G133" s="157"/>
      <c r="H133" s="72">
        <f t="shared" si="8"/>
        <v>4030</v>
      </c>
      <c r="I133" s="74">
        <v>4030</v>
      </c>
      <c r="J133" s="74"/>
      <c r="K133" s="74"/>
      <c r="L133" s="158"/>
    </row>
    <row r="134" spans="1:12" x14ac:dyDescent="0.25">
      <c r="A134" s="44">
        <v>2313</v>
      </c>
      <c r="B134" s="71" t="s">
        <v>142</v>
      </c>
      <c r="C134" s="72">
        <f t="shared" si="7"/>
        <v>0</v>
      </c>
      <c r="D134" s="74"/>
      <c r="E134" s="74"/>
      <c r="F134" s="74"/>
      <c r="G134" s="157"/>
      <c r="H134" s="72">
        <f t="shared" si="8"/>
        <v>0</v>
      </c>
      <c r="I134" s="74"/>
      <c r="J134" s="74"/>
      <c r="K134" s="74"/>
      <c r="L134" s="158"/>
    </row>
    <row r="135" spans="1:12" ht="36" customHeight="1" x14ac:dyDescent="0.25">
      <c r="A135" s="44">
        <v>2314</v>
      </c>
      <c r="B135" s="71" t="s">
        <v>143</v>
      </c>
      <c r="C135" s="72">
        <f t="shared" si="7"/>
        <v>255</v>
      </c>
      <c r="D135" s="74"/>
      <c r="E135" s="74"/>
      <c r="F135" s="74">
        <v>150</v>
      </c>
      <c r="G135" s="157">
        <v>105</v>
      </c>
      <c r="H135" s="72">
        <f t="shared" si="8"/>
        <v>255</v>
      </c>
      <c r="I135" s="74"/>
      <c r="J135" s="74"/>
      <c r="K135" s="74">
        <v>150</v>
      </c>
      <c r="L135" s="158">
        <v>105</v>
      </c>
    </row>
    <row r="136" spans="1:12" x14ac:dyDescent="0.25">
      <c r="A136" s="159">
        <v>2320</v>
      </c>
      <c r="B136" s="71" t="s">
        <v>144</v>
      </c>
      <c r="C136" s="72">
        <f t="shared" si="7"/>
        <v>1392</v>
      </c>
      <c r="D136" s="160">
        <f>SUM(D137:D139)</f>
        <v>292</v>
      </c>
      <c r="E136" s="160">
        <f>SUM(E137:E139)</f>
        <v>0</v>
      </c>
      <c r="F136" s="160">
        <f>SUM(F137:F139)</f>
        <v>1100</v>
      </c>
      <c r="G136" s="161">
        <f>SUM(G137:G139)</f>
        <v>0</v>
      </c>
      <c r="H136" s="72">
        <f t="shared" si="8"/>
        <v>267</v>
      </c>
      <c r="I136" s="160">
        <f>SUM(I137:I139)</f>
        <v>267</v>
      </c>
      <c r="J136" s="160">
        <f>SUM(J137:J139)</f>
        <v>0</v>
      </c>
      <c r="K136" s="160">
        <f>SUM(K137:K139)</f>
        <v>0</v>
      </c>
      <c r="L136" s="162">
        <f>SUM(L137:L139)</f>
        <v>0</v>
      </c>
    </row>
    <row r="137" spans="1:12" x14ac:dyDescent="0.25">
      <c r="A137" s="44">
        <v>2321</v>
      </c>
      <c r="B137" s="71" t="s">
        <v>145</v>
      </c>
      <c r="C137" s="72">
        <f t="shared" si="7"/>
        <v>0</v>
      </c>
      <c r="D137" s="74"/>
      <c r="E137" s="74"/>
      <c r="F137" s="74"/>
      <c r="G137" s="157"/>
      <c r="H137" s="72">
        <f t="shared" si="8"/>
        <v>0</v>
      </c>
      <c r="I137" s="74"/>
      <c r="J137" s="74"/>
      <c r="K137" s="74"/>
      <c r="L137" s="158"/>
    </row>
    <row r="138" spans="1:12" x14ac:dyDescent="0.25">
      <c r="A138" s="44">
        <v>2322</v>
      </c>
      <c r="B138" s="71" t="s">
        <v>146</v>
      </c>
      <c r="C138" s="72">
        <f t="shared" si="7"/>
        <v>1392</v>
      </c>
      <c r="D138" s="74">
        <v>292</v>
      </c>
      <c r="E138" s="74"/>
      <c r="F138" s="74">
        <v>1100</v>
      </c>
      <c r="G138" s="157"/>
      <c r="H138" s="72">
        <f t="shared" si="8"/>
        <v>267</v>
      </c>
      <c r="I138" s="74">
        <v>267</v>
      </c>
      <c r="J138" s="74"/>
      <c r="K138" s="74"/>
      <c r="L138" s="158"/>
    </row>
    <row r="139" spans="1:12" ht="10.5" customHeight="1" x14ac:dyDescent="0.25">
      <c r="A139" s="44">
        <v>2329</v>
      </c>
      <c r="B139" s="71" t="s">
        <v>147</v>
      </c>
      <c r="C139" s="72">
        <f t="shared" si="7"/>
        <v>0</v>
      </c>
      <c r="D139" s="74"/>
      <c r="E139" s="74"/>
      <c r="F139" s="74"/>
      <c r="G139" s="157"/>
      <c r="H139" s="72">
        <f t="shared" si="8"/>
        <v>0</v>
      </c>
      <c r="I139" s="74"/>
      <c r="J139" s="74"/>
      <c r="K139" s="74"/>
      <c r="L139" s="158"/>
    </row>
    <row r="140" spans="1:12" x14ac:dyDescent="0.25">
      <c r="A140" s="159">
        <v>2330</v>
      </c>
      <c r="B140" s="71" t="s">
        <v>148</v>
      </c>
      <c r="C140" s="72">
        <f t="shared" si="7"/>
        <v>0</v>
      </c>
      <c r="D140" s="74"/>
      <c r="E140" s="74"/>
      <c r="F140" s="74"/>
      <c r="G140" s="157"/>
      <c r="H140" s="72">
        <f t="shared" si="8"/>
        <v>0</v>
      </c>
      <c r="I140" s="74"/>
      <c r="J140" s="74"/>
      <c r="K140" s="74"/>
      <c r="L140" s="158"/>
    </row>
    <row r="141" spans="1:12" ht="48" x14ac:dyDescent="0.25">
      <c r="A141" s="159">
        <v>2340</v>
      </c>
      <c r="B141" s="71" t="s">
        <v>149</v>
      </c>
      <c r="C141" s="72">
        <f t="shared" si="7"/>
        <v>130</v>
      </c>
      <c r="D141" s="160">
        <f>SUM(D142:D143)</f>
        <v>130</v>
      </c>
      <c r="E141" s="160">
        <f>SUM(E142:E143)</f>
        <v>0</v>
      </c>
      <c r="F141" s="160">
        <f>SUM(F142:F143)</f>
        <v>0</v>
      </c>
      <c r="G141" s="161">
        <f>SUM(G142:G143)</f>
        <v>0</v>
      </c>
      <c r="H141" s="72">
        <f t="shared" si="8"/>
        <v>130</v>
      </c>
      <c r="I141" s="160">
        <f>SUM(I142:I143)</f>
        <v>130</v>
      </c>
      <c r="J141" s="160">
        <f>SUM(J142:J143)</f>
        <v>0</v>
      </c>
      <c r="K141" s="160">
        <f>SUM(K142:K143)</f>
        <v>0</v>
      </c>
      <c r="L141" s="162">
        <f>SUM(L142:L143)</f>
        <v>0</v>
      </c>
    </row>
    <row r="142" spans="1:12" x14ac:dyDescent="0.25">
      <c r="A142" s="44">
        <v>2341</v>
      </c>
      <c r="B142" s="71" t="s">
        <v>150</v>
      </c>
      <c r="C142" s="72">
        <f t="shared" si="7"/>
        <v>130</v>
      </c>
      <c r="D142" s="74">
        <v>130</v>
      </c>
      <c r="E142" s="74"/>
      <c r="F142" s="74"/>
      <c r="G142" s="157"/>
      <c r="H142" s="72">
        <f t="shared" si="8"/>
        <v>130</v>
      </c>
      <c r="I142" s="74">
        <v>130</v>
      </c>
      <c r="J142" s="74"/>
      <c r="K142" s="74"/>
      <c r="L142" s="158"/>
    </row>
    <row r="143" spans="1:12" ht="24" x14ac:dyDescent="0.25">
      <c r="A143" s="44">
        <v>2344</v>
      </c>
      <c r="B143" s="71" t="s">
        <v>151</v>
      </c>
      <c r="C143" s="72">
        <f t="shared" si="7"/>
        <v>0</v>
      </c>
      <c r="D143" s="74"/>
      <c r="E143" s="74"/>
      <c r="F143" s="74"/>
      <c r="G143" s="157"/>
      <c r="H143" s="72">
        <f t="shared" si="8"/>
        <v>0</v>
      </c>
      <c r="I143" s="74"/>
      <c r="J143" s="74"/>
      <c r="K143" s="74"/>
      <c r="L143" s="158"/>
    </row>
    <row r="144" spans="1:12" ht="24" x14ac:dyDescent="0.25">
      <c r="A144" s="150">
        <v>2350</v>
      </c>
      <c r="B144" s="112" t="s">
        <v>152</v>
      </c>
      <c r="C144" s="117">
        <f t="shared" si="7"/>
        <v>3229</v>
      </c>
      <c r="D144" s="151">
        <f>SUM(D145:D150)</f>
        <v>2454</v>
      </c>
      <c r="E144" s="151">
        <f>SUM(E145:E150)</f>
        <v>0</v>
      </c>
      <c r="F144" s="151">
        <f>SUM(F145:F150)</f>
        <v>775</v>
      </c>
      <c r="G144" s="152">
        <f>SUM(G145:G150)</f>
        <v>0</v>
      </c>
      <c r="H144" s="117">
        <f t="shared" si="8"/>
        <v>3041</v>
      </c>
      <c r="I144" s="151">
        <f>SUM(I145:I150)</f>
        <v>2266</v>
      </c>
      <c r="J144" s="151">
        <f>SUM(J145:J150)</f>
        <v>0</v>
      </c>
      <c r="K144" s="151">
        <f>SUM(K145:K150)</f>
        <v>775</v>
      </c>
      <c r="L144" s="153">
        <f>SUM(L145:L150)</f>
        <v>0</v>
      </c>
    </row>
    <row r="145" spans="1:12" x14ac:dyDescent="0.25">
      <c r="A145" s="38">
        <v>2351</v>
      </c>
      <c r="B145" s="65" t="s">
        <v>153</v>
      </c>
      <c r="C145" s="66">
        <f t="shared" si="7"/>
        <v>900</v>
      </c>
      <c r="D145" s="68">
        <v>900</v>
      </c>
      <c r="E145" s="68"/>
      <c r="F145" s="68"/>
      <c r="G145" s="154"/>
      <c r="H145" s="66">
        <f t="shared" si="8"/>
        <v>712</v>
      </c>
      <c r="I145" s="68">
        <v>712</v>
      </c>
      <c r="J145" s="68"/>
      <c r="K145" s="68"/>
      <c r="L145" s="155"/>
    </row>
    <row r="146" spans="1:12" x14ac:dyDescent="0.25">
      <c r="A146" s="44">
        <v>2352</v>
      </c>
      <c r="B146" s="71" t="s">
        <v>154</v>
      </c>
      <c r="C146" s="72">
        <f t="shared" si="7"/>
        <v>1629</v>
      </c>
      <c r="D146" s="74">
        <v>854</v>
      </c>
      <c r="E146" s="74"/>
      <c r="F146" s="74">
        <v>775</v>
      </c>
      <c r="G146" s="157"/>
      <c r="H146" s="72">
        <f t="shared" si="8"/>
        <v>1629</v>
      </c>
      <c r="I146" s="74">
        <v>854</v>
      </c>
      <c r="J146" s="74"/>
      <c r="K146" s="74">
        <v>775</v>
      </c>
      <c r="L146" s="158"/>
    </row>
    <row r="147" spans="1:12" ht="24" x14ac:dyDescent="0.25">
      <c r="A147" s="44">
        <v>2353</v>
      </c>
      <c r="B147" s="71" t="s">
        <v>155</v>
      </c>
      <c r="C147" s="72">
        <f t="shared" si="7"/>
        <v>200</v>
      </c>
      <c r="D147" s="74">
        <v>200</v>
      </c>
      <c r="E147" s="74"/>
      <c r="F147" s="74"/>
      <c r="G147" s="157"/>
      <c r="H147" s="72">
        <f t="shared" si="8"/>
        <v>200</v>
      </c>
      <c r="I147" s="74">
        <v>200</v>
      </c>
      <c r="J147" s="74"/>
      <c r="K147" s="74"/>
      <c r="L147" s="158"/>
    </row>
    <row r="148" spans="1:12" ht="24" x14ac:dyDescent="0.25">
      <c r="A148" s="44">
        <v>2354</v>
      </c>
      <c r="B148" s="71" t="s">
        <v>156</v>
      </c>
      <c r="C148" s="72">
        <f t="shared" si="7"/>
        <v>0</v>
      </c>
      <c r="D148" s="74"/>
      <c r="E148" s="74"/>
      <c r="F148" s="74"/>
      <c r="G148" s="157"/>
      <c r="H148" s="72">
        <f t="shared" si="8"/>
        <v>0</v>
      </c>
      <c r="I148" s="74"/>
      <c r="J148" s="74"/>
      <c r="K148" s="74"/>
      <c r="L148" s="158"/>
    </row>
    <row r="149" spans="1:12" ht="24" x14ac:dyDescent="0.25">
      <c r="A149" s="44">
        <v>2355</v>
      </c>
      <c r="B149" s="71" t="s">
        <v>157</v>
      </c>
      <c r="C149" s="72">
        <f t="shared" si="7"/>
        <v>500</v>
      </c>
      <c r="D149" s="74">
        <v>500</v>
      </c>
      <c r="E149" s="74"/>
      <c r="F149" s="74"/>
      <c r="G149" s="157"/>
      <c r="H149" s="72">
        <f t="shared" si="8"/>
        <v>500</v>
      </c>
      <c r="I149" s="74">
        <v>500</v>
      </c>
      <c r="J149" s="74"/>
      <c r="K149" s="74"/>
      <c r="L149" s="158"/>
    </row>
    <row r="150" spans="1:12" ht="24" x14ac:dyDescent="0.25">
      <c r="A150" s="44">
        <v>2359</v>
      </c>
      <c r="B150" s="71" t="s">
        <v>158</v>
      </c>
      <c r="C150" s="72">
        <f t="shared" si="7"/>
        <v>0</v>
      </c>
      <c r="D150" s="74"/>
      <c r="E150" s="74"/>
      <c r="F150" s="74"/>
      <c r="G150" s="157"/>
      <c r="H150" s="72">
        <f t="shared" si="8"/>
        <v>0</v>
      </c>
      <c r="I150" s="74"/>
      <c r="J150" s="74"/>
      <c r="K150" s="74"/>
      <c r="L150" s="158"/>
    </row>
    <row r="151" spans="1:12" ht="24.75" customHeight="1" x14ac:dyDescent="0.25">
      <c r="A151" s="159">
        <v>2360</v>
      </c>
      <c r="B151" s="71" t="s">
        <v>159</v>
      </c>
      <c r="C151" s="72">
        <f t="shared" si="7"/>
        <v>0</v>
      </c>
      <c r="D151" s="160">
        <f>SUM(D152:D158)</f>
        <v>0</v>
      </c>
      <c r="E151" s="160">
        <f>SUM(E152:E158)</f>
        <v>0</v>
      </c>
      <c r="F151" s="160">
        <f>SUM(F152:F158)</f>
        <v>0</v>
      </c>
      <c r="G151" s="161">
        <f>SUM(G152:G158)</f>
        <v>0</v>
      </c>
      <c r="H151" s="72">
        <f t="shared" si="8"/>
        <v>0</v>
      </c>
      <c r="I151" s="160">
        <f>SUM(I152:I158)</f>
        <v>0</v>
      </c>
      <c r="J151" s="160">
        <f>SUM(J152:J158)</f>
        <v>0</v>
      </c>
      <c r="K151" s="160">
        <f>SUM(K152:K158)</f>
        <v>0</v>
      </c>
      <c r="L151" s="162">
        <f>SUM(L152:L158)</f>
        <v>0</v>
      </c>
    </row>
    <row r="152" spans="1:12" x14ac:dyDescent="0.25">
      <c r="A152" s="43">
        <v>2361</v>
      </c>
      <c r="B152" s="71" t="s">
        <v>160</v>
      </c>
      <c r="C152" s="72">
        <f t="shared" si="7"/>
        <v>0</v>
      </c>
      <c r="D152" s="74"/>
      <c r="E152" s="74"/>
      <c r="F152" s="74"/>
      <c r="G152" s="157"/>
      <c r="H152" s="72">
        <f t="shared" si="8"/>
        <v>0</v>
      </c>
      <c r="I152" s="74"/>
      <c r="J152" s="74"/>
      <c r="K152" s="74"/>
      <c r="L152" s="158"/>
    </row>
    <row r="153" spans="1:12" ht="24" x14ac:dyDescent="0.25">
      <c r="A153" s="43">
        <v>2362</v>
      </c>
      <c r="B153" s="71" t="s">
        <v>161</v>
      </c>
      <c r="C153" s="72">
        <f t="shared" si="7"/>
        <v>0</v>
      </c>
      <c r="D153" s="74"/>
      <c r="E153" s="74"/>
      <c r="F153" s="74"/>
      <c r="G153" s="157"/>
      <c r="H153" s="72">
        <f t="shared" si="8"/>
        <v>0</v>
      </c>
      <c r="I153" s="74"/>
      <c r="J153" s="74"/>
      <c r="K153" s="74"/>
      <c r="L153" s="158"/>
    </row>
    <row r="154" spans="1:12" x14ac:dyDescent="0.25">
      <c r="A154" s="43">
        <v>2363</v>
      </c>
      <c r="B154" s="71" t="s">
        <v>162</v>
      </c>
      <c r="C154" s="72">
        <f t="shared" si="7"/>
        <v>0</v>
      </c>
      <c r="D154" s="74"/>
      <c r="E154" s="74"/>
      <c r="F154" s="74"/>
      <c r="G154" s="157"/>
      <c r="H154" s="72">
        <f t="shared" si="8"/>
        <v>0</v>
      </c>
      <c r="I154" s="74"/>
      <c r="J154" s="74"/>
      <c r="K154" s="74"/>
      <c r="L154" s="158"/>
    </row>
    <row r="155" spans="1:12" x14ac:dyDescent="0.25">
      <c r="A155" s="43">
        <v>2364</v>
      </c>
      <c r="B155" s="71" t="s">
        <v>163</v>
      </c>
      <c r="C155" s="72">
        <f t="shared" si="7"/>
        <v>0</v>
      </c>
      <c r="D155" s="74"/>
      <c r="E155" s="74"/>
      <c r="F155" s="74"/>
      <c r="G155" s="157"/>
      <c r="H155" s="72">
        <f t="shared" si="8"/>
        <v>0</v>
      </c>
      <c r="I155" s="74"/>
      <c r="J155" s="74"/>
      <c r="K155" s="74"/>
      <c r="L155" s="158"/>
    </row>
    <row r="156" spans="1:12" ht="12.75" customHeight="1" x14ac:dyDescent="0.25">
      <c r="A156" s="43">
        <v>2365</v>
      </c>
      <c r="B156" s="71" t="s">
        <v>164</v>
      </c>
      <c r="C156" s="72">
        <f t="shared" si="7"/>
        <v>0</v>
      </c>
      <c r="D156" s="74"/>
      <c r="E156" s="74"/>
      <c r="F156" s="74"/>
      <c r="G156" s="157"/>
      <c r="H156" s="72">
        <f t="shared" si="8"/>
        <v>0</v>
      </c>
      <c r="I156" s="74"/>
      <c r="J156" s="74"/>
      <c r="K156" s="74"/>
      <c r="L156" s="158"/>
    </row>
    <row r="157" spans="1:12" ht="36" x14ac:dyDescent="0.25">
      <c r="A157" s="43">
        <v>2366</v>
      </c>
      <c r="B157" s="71" t="s">
        <v>165</v>
      </c>
      <c r="C157" s="72">
        <f t="shared" si="7"/>
        <v>0</v>
      </c>
      <c r="D157" s="74"/>
      <c r="E157" s="74"/>
      <c r="F157" s="74"/>
      <c r="G157" s="157"/>
      <c r="H157" s="72">
        <f t="shared" si="8"/>
        <v>0</v>
      </c>
      <c r="I157" s="74"/>
      <c r="J157" s="74"/>
      <c r="K157" s="74"/>
      <c r="L157" s="158"/>
    </row>
    <row r="158" spans="1:12" ht="48" x14ac:dyDescent="0.25">
      <c r="A158" s="43">
        <v>2369</v>
      </c>
      <c r="B158" s="71" t="s">
        <v>166</v>
      </c>
      <c r="C158" s="72">
        <f t="shared" si="7"/>
        <v>0</v>
      </c>
      <c r="D158" s="74"/>
      <c r="E158" s="74"/>
      <c r="F158" s="74"/>
      <c r="G158" s="157"/>
      <c r="H158" s="72">
        <f t="shared" si="8"/>
        <v>0</v>
      </c>
      <c r="I158" s="74"/>
      <c r="J158" s="74"/>
      <c r="K158" s="74"/>
      <c r="L158" s="158"/>
    </row>
    <row r="159" spans="1:12" x14ac:dyDescent="0.25">
      <c r="A159" s="150">
        <v>2370</v>
      </c>
      <c r="B159" s="112" t="s">
        <v>167</v>
      </c>
      <c r="C159" s="117">
        <f t="shared" si="7"/>
        <v>5513</v>
      </c>
      <c r="D159" s="163">
        <v>5513</v>
      </c>
      <c r="E159" s="163"/>
      <c r="F159" s="163"/>
      <c r="G159" s="164"/>
      <c r="H159" s="117">
        <f t="shared" si="8"/>
        <v>7657</v>
      </c>
      <c r="I159" s="163">
        <f>5513+2144</f>
        <v>7657</v>
      </c>
      <c r="J159" s="163"/>
      <c r="K159" s="163"/>
      <c r="L159" s="165"/>
    </row>
    <row r="160" spans="1:12" x14ac:dyDescent="0.25">
      <c r="A160" s="150">
        <v>2380</v>
      </c>
      <c r="B160" s="112" t="s">
        <v>168</v>
      </c>
      <c r="C160" s="117">
        <f t="shared" si="7"/>
        <v>0</v>
      </c>
      <c r="D160" s="151">
        <f>SUM(D161:D162)</f>
        <v>0</v>
      </c>
      <c r="E160" s="151">
        <f>SUM(E161:E162)</f>
        <v>0</v>
      </c>
      <c r="F160" s="151">
        <f>SUM(F161:F162)</f>
        <v>0</v>
      </c>
      <c r="G160" s="152">
        <f>SUM(G161:G162)</f>
        <v>0</v>
      </c>
      <c r="H160" s="117">
        <f t="shared" si="8"/>
        <v>0</v>
      </c>
      <c r="I160" s="151">
        <f>SUM(I161:I162)</f>
        <v>0</v>
      </c>
      <c r="J160" s="151">
        <f>SUM(J161:J162)</f>
        <v>0</v>
      </c>
      <c r="K160" s="151">
        <f>SUM(K161:K162)</f>
        <v>0</v>
      </c>
      <c r="L160" s="153">
        <f>SUM(L161:L162)</f>
        <v>0</v>
      </c>
    </row>
    <row r="161" spans="1:12" x14ac:dyDescent="0.25">
      <c r="A161" s="37">
        <v>2381</v>
      </c>
      <c r="B161" s="65" t="s">
        <v>169</v>
      </c>
      <c r="C161" s="66">
        <f t="shared" si="7"/>
        <v>0</v>
      </c>
      <c r="D161" s="68"/>
      <c r="E161" s="68"/>
      <c r="F161" s="68"/>
      <c r="G161" s="154"/>
      <c r="H161" s="66">
        <f t="shared" si="8"/>
        <v>0</v>
      </c>
      <c r="I161" s="68"/>
      <c r="J161" s="68"/>
      <c r="K161" s="68"/>
      <c r="L161" s="155"/>
    </row>
    <row r="162" spans="1:12" ht="24" x14ac:dyDescent="0.25">
      <c r="A162" s="43">
        <v>2389</v>
      </c>
      <c r="B162" s="71" t="s">
        <v>170</v>
      </c>
      <c r="C162" s="72">
        <f t="shared" si="7"/>
        <v>0</v>
      </c>
      <c r="D162" s="74"/>
      <c r="E162" s="74"/>
      <c r="F162" s="74"/>
      <c r="G162" s="157"/>
      <c r="H162" s="72">
        <f t="shared" si="8"/>
        <v>0</v>
      </c>
      <c r="I162" s="74"/>
      <c r="J162" s="74"/>
      <c r="K162" s="74"/>
      <c r="L162" s="158"/>
    </row>
    <row r="163" spans="1:12" x14ac:dyDescent="0.25">
      <c r="A163" s="150">
        <v>2390</v>
      </c>
      <c r="B163" s="112" t="s">
        <v>171</v>
      </c>
      <c r="C163" s="117">
        <f t="shared" si="7"/>
        <v>0</v>
      </c>
      <c r="D163" s="163"/>
      <c r="E163" s="163"/>
      <c r="F163" s="163"/>
      <c r="G163" s="164"/>
      <c r="H163" s="117">
        <f t="shared" si="8"/>
        <v>0</v>
      </c>
      <c r="I163" s="163"/>
      <c r="J163" s="163"/>
      <c r="K163" s="163"/>
      <c r="L163" s="165"/>
    </row>
    <row r="164" spans="1:12" x14ac:dyDescent="0.25">
      <c r="A164" s="56">
        <v>2400</v>
      </c>
      <c r="B164" s="147" t="s">
        <v>172</v>
      </c>
      <c r="C164" s="57">
        <f t="shared" si="7"/>
        <v>0</v>
      </c>
      <c r="D164" s="177"/>
      <c r="E164" s="177"/>
      <c r="F164" s="177"/>
      <c r="G164" s="178"/>
      <c r="H164" s="57">
        <f t="shared" si="8"/>
        <v>0</v>
      </c>
      <c r="I164" s="177"/>
      <c r="J164" s="177"/>
      <c r="K164" s="177"/>
      <c r="L164" s="179"/>
    </row>
    <row r="165" spans="1:12" ht="24" x14ac:dyDescent="0.25">
      <c r="A165" s="56">
        <v>2500</v>
      </c>
      <c r="B165" s="147" t="s">
        <v>173</v>
      </c>
      <c r="C165" s="57">
        <f t="shared" si="7"/>
        <v>0</v>
      </c>
      <c r="D165" s="63">
        <f>SUM(D166,D171)</f>
        <v>0</v>
      </c>
      <c r="E165" s="63">
        <f t="shared" ref="E165:G165" si="11">SUM(E166,E171)</f>
        <v>0</v>
      </c>
      <c r="F165" s="63">
        <f t="shared" si="11"/>
        <v>0</v>
      </c>
      <c r="G165" s="63">
        <f t="shared" si="11"/>
        <v>0</v>
      </c>
      <c r="H165" s="57">
        <f t="shared" si="8"/>
        <v>0</v>
      </c>
      <c r="I165" s="63">
        <f>SUM(I166,I171)</f>
        <v>0</v>
      </c>
      <c r="J165" s="63">
        <f t="shared" ref="J165:L165" si="12">SUM(J166,J171)</f>
        <v>0</v>
      </c>
      <c r="K165" s="63">
        <f t="shared" si="12"/>
        <v>0</v>
      </c>
      <c r="L165" s="149">
        <f t="shared" si="12"/>
        <v>0</v>
      </c>
    </row>
    <row r="166" spans="1:12" ht="16.5" customHeight="1" x14ac:dyDescent="0.25">
      <c r="A166" s="168">
        <v>2510</v>
      </c>
      <c r="B166" s="65" t="s">
        <v>174</v>
      </c>
      <c r="C166" s="66">
        <f t="shared" si="7"/>
        <v>0</v>
      </c>
      <c r="D166" s="169">
        <f>SUM(D167:D170)</f>
        <v>0</v>
      </c>
      <c r="E166" s="169">
        <f t="shared" ref="E166:G166" si="13">SUM(E167:E170)</f>
        <v>0</v>
      </c>
      <c r="F166" s="169">
        <f t="shared" si="13"/>
        <v>0</v>
      </c>
      <c r="G166" s="169">
        <f t="shared" si="13"/>
        <v>0</v>
      </c>
      <c r="H166" s="66">
        <f t="shared" si="8"/>
        <v>0</v>
      </c>
      <c r="I166" s="169">
        <f>SUM(I167:I170)</f>
        <v>0</v>
      </c>
      <c r="J166" s="169">
        <f t="shared" ref="J166:L166" si="14">SUM(J167:J170)</f>
        <v>0</v>
      </c>
      <c r="K166" s="169">
        <f t="shared" si="14"/>
        <v>0</v>
      </c>
      <c r="L166" s="180">
        <f t="shared" si="14"/>
        <v>0</v>
      </c>
    </row>
    <row r="167" spans="1:12" ht="24" x14ac:dyDescent="0.25">
      <c r="A167" s="44">
        <v>2512</v>
      </c>
      <c r="B167" s="71" t="s">
        <v>175</v>
      </c>
      <c r="C167" s="72">
        <f t="shared" si="7"/>
        <v>0</v>
      </c>
      <c r="D167" s="74"/>
      <c r="E167" s="74"/>
      <c r="F167" s="74"/>
      <c r="G167" s="157"/>
      <c r="H167" s="72">
        <f t="shared" si="8"/>
        <v>0</v>
      </c>
      <c r="I167" s="74"/>
      <c r="J167" s="74"/>
      <c r="K167" s="74"/>
      <c r="L167" s="158"/>
    </row>
    <row r="168" spans="1:12" ht="36" x14ac:dyDescent="0.25">
      <c r="A168" s="44">
        <v>2513</v>
      </c>
      <c r="B168" s="71" t="s">
        <v>176</v>
      </c>
      <c r="C168" s="72">
        <f t="shared" si="7"/>
        <v>0</v>
      </c>
      <c r="D168" s="74"/>
      <c r="E168" s="74"/>
      <c r="F168" s="74"/>
      <c r="G168" s="157"/>
      <c r="H168" s="72">
        <f t="shared" si="8"/>
        <v>0</v>
      </c>
      <c r="I168" s="74"/>
      <c r="J168" s="74"/>
      <c r="K168" s="74"/>
      <c r="L168" s="158"/>
    </row>
    <row r="169" spans="1:12" ht="24" x14ac:dyDescent="0.25">
      <c r="A169" s="44">
        <v>2515</v>
      </c>
      <c r="B169" s="71" t="s">
        <v>177</v>
      </c>
      <c r="C169" s="72">
        <f t="shared" si="7"/>
        <v>0</v>
      </c>
      <c r="D169" s="74"/>
      <c r="E169" s="74"/>
      <c r="F169" s="74"/>
      <c r="G169" s="157"/>
      <c r="H169" s="72">
        <f t="shared" si="8"/>
        <v>0</v>
      </c>
      <c r="I169" s="74"/>
      <c r="J169" s="74"/>
      <c r="K169" s="74"/>
      <c r="L169" s="158"/>
    </row>
    <row r="170" spans="1:12" ht="24" x14ac:dyDescent="0.25">
      <c r="A170" s="44">
        <v>2519</v>
      </c>
      <c r="B170" s="71" t="s">
        <v>178</v>
      </c>
      <c r="C170" s="72">
        <f t="shared" si="7"/>
        <v>0</v>
      </c>
      <c r="D170" s="74"/>
      <c r="E170" s="74"/>
      <c r="F170" s="74"/>
      <c r="G170" s="157"/>
      <c r="H170" s="72">
        <f t="shared" si="8"/>
        <v>0</v>
      </c>
      <c r="I170" s="74"/>
      <c r="J170" s="74"/>
      <c r="K170" s="74"/>
      <c r="L170" s="158"/>
    </row>
    <row r="171" spans="1:12" ht="24" x14ac:dyDescent="0.25">
      <c r="A171" s="159">
        <v>2520</v>
      </c>
      <c r="B171" s="71" t="s">
        <v>179</v>
      </c>
      <c r="C171" s="72">
        <f t="shared" si="7"/>
        <v>0</v>
      </c>
      <c r="D171" s="74"/>
      <c r="E171" s="74"/>
      <c r="F171" s="74"/>
      <c r="G171" s="157"/>
      <c r="H171" s="72">
        <f t="shared" si="8"/>
        <v>0</v>
      </c>
      <c r="I171" s="74"/>
      <c r="J171" s="74"/>
      <c r="K171" s="74"/>
      <c r="L171" s="158"/>
    </row>
    <row r="172" spans="1:12" s="182" customFormat="1" ht="36" customHeight="1" x14ac:dyDescent="0.25">
      <c r="A172" s="19">
        <v>2800</v>
      </c>
      <c r="B172" s="65" t="s">
        <v>180</v>
      </c>
      <c r="C172" s="66">
        <f t="shared" si="7"/>
        <v>0</v>
      </c>
      <c r="D172" s="40"/>
      <c r="E172" s="40"/>
      <c r="F172" s="40"/>
      <c r="G172" s="41"/>
      <c r="H172" s="66">
        <f t="shared" si="8"/>
        <v>0</v>
      </c>
      <c r="I172" s="40"/>
      <c r="J172" s="40"/>
      <c r="K172" s="40"/>
      <c r="L172" s="42"/>
    </row>
    <row r="173" spans="1:12" x14ac:dyDescent="0.25">
      <c r="A173" s="142">
        <v>3000</v>
      </c>
      <c r="B173" s="142" t="s">
        <v>181</v>
      </c>
      <c r="C173" s="143">
        <f t="shared" si="7"/>
        <v>0</v>
      </c>
      <c r="D173" s="144">
        <f>SUM(D174,D184)</f>
        <v>0</v>
      </c>
      <c r="E173" s="144">
        <f>SUM(E174,E184)</f>
        <v>0</v>
      </c>
      <c r="F173" s="144">
        <f>SUM(F174,F184)</f>
        <v>0</v>
      </c>
      <c r="G173" s="145">
        <f>SUM(G174,G184)</f>
        <v>0</v>
      </c>
      <c r="H173" s="143">
        <f t="shared" si="8"/>
        <v>0</v>
      </c>
      <c r="I173" s="144">
        <f>SUM(I174,I184)</f>
        <v>0</v>
      </c>
      <c r="J173" s="144">
        <f>SUM(J174,J184)</f>
        <v>0</v>
      </c>
      <c r="K173" s="144">
        <f>SUM(K174,K184)</f>
        <v>0</v>
      </c>
      <c r="L173" s="146">
        <f>SUM(L174,L184)</f>
        <v>0</v>
      </c>
    </row>
    <row r="174" spans="1:12" ht="24" x14ac:dyDescent="0.25">
      <c r="A174" s="56">
        <v>3200</v>
      </c>
      <c r="B174" s="183" t="s">
        <v>182</v>
      </c>
      <c r="C174" s="184">
        <f t="shared" si="7"/>
        <v>0</v>
      </c>
      <c r="D174" s="63">
        <f>SUM(D175,D179)</f>
        <v>0</v>
      </c>
      <c r="E174" s="63">
        <f t="shared" ref="E174:G174" si="15">SUM(E175,E179)</f>
        <v>0</v>
      </c>
      <c r="F174" s="63">
        <f t="shared" si="15"/>
        <v>0</v>
      </c>
      <c r="G174" s="63">
        <f t="shared" si="15"/>
        <v>0</v>
      </c>
      <c r="H174" s="57">
        <f t="shared" si="8"/>
        <v>0</v>
      </c>
      <c r="I174" s="63">
        <f>SUM(I175,I179)</f>
        <v>0</v>
      </c>
      <c r="J174" s="63">
        <f t="shared" ref="J174:L174" si="16">SUM(J175,J179)</f>
        <v>0</v>
      </c>
      <c r="K174" s="63">
        <f t="shared" si="16"/>
        <v>0</v>
      </c>
      <c r="L174" s="149">
        <f t="shared" si="16"/>
        <v>0</v>
      </c>
    </row>
    <row r="175" spans="1:12" ht="36" x14ac:dyDescent="0.25">
      <c r="A175" s="168">
        <v>3260</v>
      </c>
      <c r="B175" s="65" t="s">
        <v>183</v>
      </c>
      <c r="C175" s="66">
        <f t="shared" si="7"/>
        <v>0</v>
      </c>
      <c r="D175" s="169">
        <f>SUM(D176:D178)</f>
        <v>0</v>
      </c>
      <c r="E175" s="169">
        <f>SUM(E176:E178)</f>
        <v>0</v>
      </c>
      <c r="F175" s="169">
        <f>SUM(F176:F178)</f>
        <v>0</v>
      </c>
      <c r="G175" s="170">
        <f>SUM(G176:G178)</f>
        <v>0</v>
      </c>
      <c r="H175" s="66">
        <f t="shared" si="8"/>
        <v>0</v>
      </c>
      <c r="I175" s="169">
        <f>SUM(I176:I178)</f>
        <v>0</v>
      </c>
      <c r="J175" s="169">
        <f>SUM(J176:J178)</f>
        <v>0</v>
      </c>
      <c r="K175" s="169">
        <f>SUM(K176:K178)</f>
        <v>0</v>
      </c>
      <c r="L175" s="171">
        <f>SUM(L176:L178)</f>
        <v>0</v>
      </c>
    </row>
    <row r="176" spans="1:12" ht="24" x14ac:dyDescent="0.25">
      <c r="A176" s="44">
        <v>3261</v>
      </c>
      <c r="B176" s="71" t="s">
        <v>184</v>
      </c>
      <c r="C176" s="72">
        <f>SUM(D176:G176)</f>
        <v>0</v>
      </c>
      <c r="D176" s="74"/>
      <c r="E176" s="74"/>
      <c r="F176" s="74"/>
      <c r="G176" s="157"/>
      <c r="H176" s="72">
        <f>SUM(I176:L176)</f>
        <v>0</v>
      </c>
      <c r="I176" s="74"/>
      <c r="J176" s="74"/>
      <c r="K176" s="74"/>
      <c r="L176" s="158"/>
    </row>
    <row r="177" spans="1:12" ht="36" x14ac:dyDescent="0.25">
      <c r="A177" s="44">
        <v>3262</v>
      </c>
      <c r="B177" s="71" t="s">
        <v>185</v>
      </c>
      <c r="C177" s="72">
        <f>SUM(D177:G177)</f>
        <v>0</v>
      </c>
      <c r="D177" s="74"/>
      <c r="E177" s="74"/>
      <c r="F177" s="74"/>
      <c r="G177" s="157"/>
      <c r="H177" s="72">
        <f>SUM(I177:L177)</f>
        <v>0</v>
      </c>
      <c r="I177" s="74"/>
      <c r="J177" s="74"/>
      <c r="K177" s="74"/>
      <c r="L177" s="158"/>
    </row>
    <row r="178" spans="1:12" ht="24" x14ac:dyDescent="0.25">
      <c r="A178" s="44">
        <v>3263</v>
      </c>
      <c r="B178" s="71" t="s">
        <v>186</v>
      </c>
      <c r="C178" s="72">
        <f>SUM(D178:G178)</f>
        <v>0</v>
      </c>
      <c r="D178" s="74"/>
      <c r="E178" s="74"/>
      <c r="F178" s="74"/>
      <c r="G178" s="157"/>
      <c r="H178" s="72">
        <f>SUM(I178:L178)</f>
        <v>0</v>
      </c>
      <c r="I178" s="74"/>
      <c r="J178" s="74"/>
      <c r="K178" s="74"/>
      <c r="L178" s="158"/>
    </row>
    <row r="179" spans="1:12" ht="84" x14ac:dyDescent="0.25">
      <c r="A179" s="168">
        <v>3290</v>
      </c>
      <c r="B179" s="65" t="s">
        <v>187</v>
      </c>
      <c r="C179" s="185">
        <f t="shared" ref="C179:C183" si="17">SUM(D179:G179)</f>
        <v>0</v>
      </c>
      <c r="D179" s="169">
        <f>SUM(D180:D183)</f>
        <v>0</v>
      </c>
      <c r="E179" s="169">
        <f t="shared" ref="E179:G179" si="18">SUM(E180:E183)</f>
        <v>0</v>
      </c>
      <c r="F179" s="169">
        <f t="shared" si="18"/>
        <v>0</v>
      </c>
      <c r="G179" s="169">
        <f t="shared" si="18"/>
        <v>0</v>
      </c>
      <c r="H179" s="185">
        <f t="shared" ref="H179:H183" si="19">SUM(I179:L179)</f>
        <v>0</v>
      </c>
      <c r="I179" s="169">
        <f>SUM(I180:I183)</f>
        <v>0</v>
      </c>
      <c r="J179" s="169">
        <f t="shared" ref="J179:L179" si="20">SUM(J180:J183)</f>
        <v>0</v>
      </c>
      <c r="K179" s="169">
        <f t="shared" si="20"/>
        <v>0</v>
      </c>
      <c r="L179" s="186">
        <f t="shared" si="20"/>
        <v>0</v>
      </c>
    </row>
    <row r="180" spans="1:12" ht="72" x14ac:dyDescent="0.25">
      <c r="A180" s="44">
        <v>3291</v>
      </c>
      <c r="B180" s="71" t="s">
        <v>188</v>
      </c>
      <c r="C180" s="72">
        <f t="shared" si="17"/>
        <v>0</v>
      </c>
      <c r="D180" s="74"/>
      <c r="E180" s="74"/>
      <c r="F180" s="74"/>
      <c r="G180" s="187"/>
      <c r="H180" s="72">
        <f t="shared" si="19"/>
        <v>0</v>
      </c>
      <c r="I180" s="74"/>
      <c r="J180" s="74"/>
      <c r="K180" s="74"/>
      <c r="L180" s="158"/>
    </row>
    <row r="181" spans="1:12" ht="72" x14ac:dyDescent="0.25">
      <c r="A181" s="44">
        <v>3292</v>
      </c>
      <c r="B181" s="71" t="s">
        <v>189</v>
      </c>
      <c r="C181" s="72">
        <f t="shared" si="17"/>
        <v>0</v>
      </c>
      <c r="D181" s="74"/>
      <c r="E181" s="74"/>
      <c r="F181" s="74"/>
      <c r="G181" s="187"/>
      <c r="H181" s="72">
        <f t="shared" si="19"/>
        <v>0</v>
      </c>
      <c r="I181" s="74"/>
      <c r="J181" s="74"/>
      <c r="K181" s="74"/>
      <c r="L181" s="158"/>
    </row>
    <row r="182" spans="1:12" ht="72" x14ac:dyDescent="0.25">
      <c r="A182" s="44">
        <v>3293</v>
      </c>
      <c r="B182" s="71" t="s">
        <v>190</v>
      </c>
      <c r="C182" s="72">
        <f t="shared" si="17"/>
        <v>0</v>
      </c>
      <c r="D182" s="74"/>
      <c r="E182" s="74"/>
      <c r="F182" s="74"/>
      <c r="G182" s="187"/>
      <c r="H182" s="72">
        <f t="shared" si="19"/>
        <v>0</v>
      </c>
      <c r="I182" s="74"/>
      <c r="J182" s="74"/>
      <c r="K182" s="74"/>
      <c r="L182" s="158"/>
    </row>
    <row r="183" spans="1:12" ht="60" x14ac:dyDescent="0.25">
      <c r="A183" s="188">
        <v>3294</v>
      </c>
      <c r="B183" s="71" t="s">
        <v>191</v>
      </c>
      <c r="C183" s="185">
        <f t="shared" si="17"/>
        <v>0</v>
      </c>
      <c r="D183" s="189"/>
      <c r="E183" s="189"/>
      <c r="F183" s="189"/>
      <c r="G183" s="190"/>
      <c r="H183" s="185">
        <f t="shared" si="19"/>
        <v>0</v>
      </c>
      <c r="I183" s="189"/>
      <c r="J183" s="189"/>
      <c r="K183" s="189"/>
      <c r="L183" s="191"/>
    </row>
    <row r="184" spans="1:12" ht="48" x14ac:dyDescent="0.25">
      <c r="A184" s="192">
        <v>3300</v>
      </c>
      <c r="B184" s="183" t="s">
        <v>192</v>
      </c>
      <c r="C184" s="193">
        <f t="shared" si="7"/>
        <v>0</v>
      </c>
      <c r="D184" s="194">
        <f>SUM(D185:D186)</f>
        <v>0</v>
      </c>
      <c r="E184" s="194">
        <f t="shared" ref="E184:G184" si="21">SUM(E185:E186)</f>
        <v>0</v>
      </c>
      <c r="F184" s="194">
        <f t="shared" si="21"/>
        <v>0</v>
      </c>
      <c r="G184" s="194">
        <f t="shared" si="21"/>
        <v>0</v>
      </c>
      <c r="H184" s="193">
        <f t="shared" si="8"/>
        <v>0</v>
      </c>
      <c r="I184" s="194">
        <f>SUM(I185:I186)</f>
        <v>0</v>
      </c>
      <c r="J184" s="194">
        <f t="shared" ref="J184:L184" si="22">SUM(J185:J186)</f>
        <v>0</v>
      </c>
      <c r="K184" s="194">
        <f t="shared" si="22"/>
        <v>0</v>
      </c>
      <c r="L184" s="149">
        <f t="shared" si="22"/>
        <v>0</v>
      </c>
    </row>
    <row r="185" spans="1:12" ht="48" x14ac:dyDescent="0.25">
      <c r="A185" s="111">
        <v>3310</v>
      </c>
      <c r="B185" s="112" t="s">
        <v>193</v>
      </c>
      <c r="C185" s="195">
        <f t="shared" si="7"/>
        <v>0</v>
      </c>
      <c r="D185" s="163"/>
      <c r="E185" s="163"/>
      <c r="F185" s="163"/>
      <c r="G185" s="164"/>
      <c r="H185" s="195">
        <f t="shared" si="8"/>
        <v>0</v>
      </c>
      <c r="I185" s="163"/>
      <c r="J185" s="163"/>
      <c r="K185" s="163"/>
      <c r="L185" s="165"/>
    </row>
    <row r="186" spans="1:12" ht="48.75" customHeight="1" x14ac:dyDescent="0.25">
      <c r="A186" s="38">
        <v>3320</v>
      </c>
      <c r="B186" s="65" t="s">
        <v>194</v>
      </c>
      <c r="C186" s="66">
        <f t="shared" si="7"/>
        <v>0</v>
      </c>
      <c r="D186" s="68"/>
      <c r="E186" s="68"/>
      <c r="F186" s="68"/>
      <c r="G186" s="154"/>
      <c r="H186" s="66">
        <f t="shared" si="8"/>
        <v>0</v>
      </c>
      <c r="I186" s="68"/>
      <c r="J186" s="68"/>
      <c r="K186" s="68"/>
      <c r="L186" s="155"/>
    </row>
    <row r="187" spans="1:12" x14ac:dyDescent="0.25">
      <c r="A187" s="196">
        <v>4000</v>
      </c>
      <c r="B187" s="142" t="s">
        <v>195</v>
      </c>
      <c r="C187" s="143">
        <f t="shared" si="7"/>
        <v>0</v>
      </c>
      <c r="D187" s="144">
        <f>SUM(D188,D191)</f>
        <v>0</v>
      </c>
      <c r="E187" s="144">
        <f>SUM(E188,E191)</f>
        <v>0</v>
      </c>
      <c r="F187" s="144">
        <f>SUM(F188,F191)</f>
        <v>0</v>
      </c>
      <c r="G187" s="145">
        <f>SUM(G188,G191)</f>
        <v>0</v>
      </c>
      <c r="H187" s="143">
        <f t="shared" si="8"/>
        <v>0</v>
      </c>
      <c r="I187" s="144">
        <f>SUM(I188,I191)</f>
        <v>0</v>
      </c>
      <c r="J187" s="144">
        <f>SUM(J188,J191)</f>
        <v>0</v>
      </c>
      <c r="K187" s="144">
        <f>SUM(K188,K191)</f>
        <v>0</v>
      </c>
      <c r="L187" s="146">
        <f>SUM(L188,L191)</f>
        <v>0</v>
      </c>
    </row>
    <row r="188" spans="1:12" ht="24" x14ac:dyDescent="0.25">
      <c r="A188" s="197">
        <v>4200</v>
      </c>
      <c r="B188" s="147" t="s">
        <v>196</v>
      </c>
      <c r="C188" s="57">
        <f>SUM(D188:G188)</f>
        <v>0</v>
      </c>
      <c r="D188" s="63">
        <f>SUM(D189,D190)</f>
        <v>0</v>
      </c>
      <c r="E188" s="63">
        <f>SUM(E189,E190)</f>
        <v>0</v>
      </c>
      <c r="F188" s="63">
        <f>SUM(F189,F190)</f>
        <v>0</v>
      </c>
      <c r="G188" s="166">
        <f>SUM(G189,G190)</f>
        <v>0</v>
      </c>
      <c r="H188" s="57">
        <f t="shared" si="8"/>
        <v>0</v>
      </c>
      <c r="I188" s="63">
        <f>SUM(I189,I190)</f>
        <v>0</v>
      </c>
      <c r="J188" s="63">
        <f>SUM(J189,J190)</f>
        <v>0</v>
      </c>
      <c r="K188" s="63">
        <f>SUM(K189,K190)</f>
        <v>0</v>
      </c>
      <c r="L188" s="167">
        <f>SUM(L189,L190)</f>
        <v>0</v>
      </c>
    </row>
    <row r="189" spans="1:12" ht="36" x14ac:dyDescent="0.25">
      <c r="A189" s="168">
        <v>4240</v>
      </c>
      <c r="B189" s="65" t="s">
        <v>197</v>
      </c>
      <c r="C189" s="66">
        <f t="shared" ref="C189:C264" si="23">SUM(D189:G189)</f>
        <v>0</v>
      </c>
      <c r="D189" s="68"/>
      <c r="E189" s="68"/>
      <c r="F189" s="68"/>
      <c r="G189" s="154"/>
      <c r="H189" s="66">
        <f t="shared" ref="H189:H263" si="24">SUM(I189:L189)</f>
        <v>0</v>
      </c>
      <c r="I189" s="68"/>
      <c r="J189" s="68"/>
      <c r="K189" s="68"/>
      <c r="L189" s="155"/>
    </row>
    <row r="190" spans="1:12" ht="24" x14ac:dyDescent="0.25">
      <c r="A190" s="159">
        <v>4250</v>
      </c>
      <c r="B190" s="71" t="s">
        <v>198</v>
      </c>
      <c r="C190" s="72">
        <f t="shared" si="23"/>
        <v>0</v>
      </c>
      <c r="D190" s="74"/>
      <c r="E190" s="74"/>
      <c r="F190" s="74"/>
      <c r="G190" s="157"/>
      <c r="H190" s="72">
        <f t="shared" si="24"/>
        <v>0</v>
      </c>
      <c r="I190" s="74"/>
      <c r="J190" s="74"/>
      <c r="K190" s="74"/>
      <c r="L190" s="158"/>
    </row>
    <row r="191" spans="1:12" x14ac:dyDescent="0.25">
      <c r="A191" s="56">
        <v>4300</v>
      </c>
      <c r="B191" s="147" t="s">
        <v>199</v>
      </c>
      <c r="C191" s="57">
        <f t="shared" si="23"/>
        <v>0</v>
      </c>
      <c r="D191" s="63">
        <f>SUM(D192)</f>
        <v>0</v>
      </c>
      <c r="E191" s="63">
        <f>SUM(E192)</f>
        <v>0</v>
      </c>
      <c r="F191" s="63">
        <f>SUM(F192)</f>
        <v>0</v>
      </c>
      <c r="G191" s="166">
        <f>SUM(G192)</f>
        <v>0</v>
      </c>
      <c r="H191" s="57">
        <f t="shared" si="24"/>
        <v>0</v>
      </c>
      <c r="I191" s="63">
        <f>SUM(I192)</f>
        <v>0</v>
      </c>
      <c r="J191" s="63">
        <f>SUM(J192)</f>
        <v>0</v>
      </c>
      <c r="K191" s="63">
        <f>SUM(K192)</f>
        <v>0</v>
      </c>
      <c r="L191" s="167">
        <f>SUM(L192)</f>
        <v>0</v>
      </c>
    </row>
    <row r="192" spans="1:12" ht="24" x14ac:dyDescent="0.25">
      <c r="A192" s="168">
        <v>4310</v>
      </c>
      <c r="B192" s="65" t="s">
        <v>200</v>
      </c>
      <c r="C192" s="66">
        <f>SUM(D192:G192)</f>
        <v>0</v>
      </c>
      <c r="D192" s="169">
        <f>SUM(D193:D193)</f>
        <v>0</v>
      </c>
      <c r="E192" s="169">
        <f>SUM(E193:E193)</f>
        <v>0</v>
      </c>
      <c r="F192" s="169">
        <f>SUM(F193:F193)</f>
        <v>0</v>
      </c>
      <c r="G192" s="170">
        <f>SUM(G193:G193)</f>
        <v>0</v>
      </c>
      <c r="H192" s="66">
        <f t="shared" si="24"/>
        <v>0</v>
      </c>
      <c r="I192" s="169">
        <f>SUM(I193:I193)</f>
        <v>0</v>
      </c>
      <c r="J192" s="169">
        <f>SUM(J193:J193)</f>
        <v>0</v>
      </c>
      <c r="K192" s="169">
        <f>SUM(K193:K193)</f>
        <v>0</v>
      </c>
      <c r="L192" s="171">
        <f>SUM(L193:L193)</f>
        <v>0</v>
      </c>
    </row>
    <row r="193" spans="1:12" ht="36" x14ac:dyDescent="0.25">
      <c r="A193" s="44">
        <v>4311</v>
      </c>
      <c r="B193" s="71" t="s">
        <v>201</v>
      </c>
      <c r="C193" s="72">
        <f t="shared" si="23"/>
        <v>0</v>
      </c>
      <c r="D193" s="74"/>
      <c r="E193" s="74"/>
      <c r="F193" s="74"/>
      <c r="G193" s="157"/>
      <c r="H193" s="72">
        <f t="shared" si="24"/>
        <v>0</v>
      </c>
      <c r="I193" s="74"/>
      <c r="J193" s="74"/>
      <c r="K193" s="74"/>
      <c r="L193" s="158"/>
    </row>
    <row r="194" spans="1:12" s="24" customFormat="1" ht="24" x14ac:dyDescent="0.25">
      <c r="A194" s="198"/>
      <c r="B194" s="19" t="s">
        <v>202</v>
      </c>
      <c r="C194" s="138">
        <f t="shared" si="23"/>
        <v>9469</v>
      </c>
      <c r="D194" s="139">
        <f>SUM(D195,D230,D269)</f>
        <v>9327</v>
      </c>
      <c r="E194" s="139">
        <f>SUM(E195,E230,E269)</f>
        <v>0</v>
      </c>
      <c r="F194" s="139">
        <f>SUM(F195,F230,F269)</f>
        <v>142</v>
      </c>
      <c r="G194" s="139">
        <f>SUM(G195,G230,G269)</f>
        <v>0</v>
      </c>
      <c r="H194" s="138">
        <f t="shared" si="24"/>
        <v>9469</v>
      </c>
      <c r="I194" s="139">
        <f>SUM(I195,I230,I269)</f>
        <v>9327</v>
      </c>
      <c r="J194" s="139">
        <f>SUM(J195,J230,J269)</f>
        <v>0</v>
      </c>
      <c r="K194" s="139">
        <f>SUM(K195,K230,K269)</f>
        <v>142</v>
      </c>
      <c r="L194" s="199">
        <f>SUM(L195,L230,L269)</f>
        <v>0</v>
      </c>
    </row>
    <row r="195" spans="1:12" x14ac:dyDescent="0.25">
      <c r="A195" s="142">
        <v>5000</v>
      </c>
      <c r="B195" s="142" t="s">
        <v>203</v>
      </c>
      <c r="C195" s="143">
        <f t="shared" si="23"/>
        <v>9327</v>
      </c>
      <c r="D195" s="144">
        <f>D196+D204</f>
        <v>9327</v>
      </c>
      <c r="E195" s="144">
        <f>E196+E204</f>
        <v>0</v>
      </c>
      <c r="F195" s="144">
        <f>F196+F204</f>
        <v>0</v>
      </c>
      <c r="G195" s="144">
        <f>G196+G204</f>
        <v>0</v>
      </c>
      <c r="H195" s="143">
        <f t="shared" si="24"/>
        <v>9327</v>
      </c>
      <c r="I195" s="144">
        <f>I196+I204</f>
        <v>9327</v>
      </c>
      <c r="J195" s="144">
        <f>J196+J204</f>
        <v>0</v>
      </c>
      <c r="K195" s="144">
        <f>K196+K204</f>
        <v>0</v>
      </c>
      <c r="L195" s="200">
        <f>L196+L204</f>
        <v>0</v>
      </c>
    </row>
    <row r="196" spans="1:12" x14ac:dyDescent="0.25">
      <c r="A196" s="56">
        <v>5100</v>
      </c>
      <c r="B196" s="147" t="s">
        <v>204</v>
      </c>
      <c r="C196" s="57">
        <f t="shared" si="23"/>
        <v>0</v>
      </c>
      <c r="D196" s="63">
        <f>D197+D198+D201+D202+D203</f>
        <v>0</v>
      </c>
      <c r="E196" s="63">
        <f>E197+E198+E201+E202+E203</f>
        <v>0</v>
      </c>
      <c r="F196" s="63">
        <f>F197+F198+F201+F202+F203</f>
        <v>0</v>
      </c>
      <c r="G196" s="166">
        <f>G197+G198+G201+G202+G203</f>
        <v>0</v>
      </c>
      <c r="H196" s="57">
        <f t="shared" si="24"/>
        <v>0</v>
      </c>
      <c r="I196" s="63">
        <f>I197+I198+I201+I202+I203</f>
        <v>0</v>
      </c>
      <c r="J196" s="63">
        <f>J197+J198+J201+J202+J203</f>
        <v>0</v>
      </c>
      <c r="K196" s="63">
        <f>K197+K198+K201+K202+K203</f>
        <v>0</v>
      </c>
      <c r="L196" s="167">
        <f>L197+L198+L201+L202+L203</f>
        <v>0</v>
      </c>
    </row>
    <row r="197" spans="1:12" x14ac:dyDescent="0.25">
      <c r="A197" s="168">
        <v>5110</v>
      </c>
      <c r="B197" s="65" t="s">
        <v>205</v>
      </c>
      <c r="C197" s="66">
        <f t="shared" si="23"/>
        <v>0</v>
      </c>
      <c r="D197" s="68"/>
      <c r="E197" s="68"/>
      <c r="F197" s="68"/>
      <c r="G197" s="154"/>
      <c r="H197" s="66">
        <f t="shared" si="24"/>
        <v>0</v>
      </c>
      <c r="I197" s="68"/>
      <c r="J197" s="68"/>
      <c r="K197" s="68"/>
      <c r="L197" s="155"/>
    </row>
    <row r="198" spans="1:12" ht="24" x14ac:dyDescent="0.25">
      <c r="A198" s="159">
        <v>5120</v>
      </c>
      <c r="B198" s="71" t="s">
        <v>206</v>
      </c>
      <c r="C198" s="72">
        <f t="shared" si="23"/>
        <v>0</v>
      </c>
      <c r="D198" s="160">
        <f>D199+D200</f>
        <v>0</v>
      </c>
      <c r="E198" s="160">
        <f>E199+E200</f>
        <v>0</v>
      </c>
      <c r="F198" s="160">
        <f>F199+F200</f>
        <v>0</v>
      </c>
      <c r="G198" s="161">
        <f>G199+G200</f>
        <v>0</v>
      </c>
      <c r="H198" s="72">
        <f t="shared" si="24"/>
        <v>0</v>
      </c>
      <c r="I198" s="160">
        <f>I199+I200</f>
        <v>0</v>
      </c>
      <c r="J198" s="160">
        <f>J199+J200</f>
        <v>0</v>
      </c>
      <c r="K198" s="160">
        <f>K199+K200</f>
        <v>0</v>
      </c>
      <c r="L198" s="162">
        <f>L199+L200</f>
        <v>0</v>
      </c>
    </row>
    <row r="199" spans="1:12" x14ac:dyDescent="0.25">
      <c r="A199" s="44">
        <v>5121</v>
      </c>
      <c r="B199" s="71" t="s">
        <v>207</v>
      </c>
      <c r="C199" s="72">
        <f t="shared" si="23"/>
        <v>0</v>
      </c>
      <c r="D199" s="74"/>
      <c r="E199" s="74"/>
      <c r="F199" s="74"/>
      <c r="G199" s="157"/>
      <c r="H199" s="72">
        <f t="shared" si="24"/>
        <v>0</v>
      </c>
      <c r="I199" s="74"/>
      <c r="J199" s="74"/>
      <c r="K199" s="74"/>
      <c r="L199" s="158"/>
    </row>
    <row r="200" spans="1:12" ht="24" x14ac:dyDescent="0.25">
      <c r="A200" s="44">
        <v>5129</v>
      </c>
      <c r="B200" s="71" t="s">
        <v>208</v>
      </c>
      <c r="C200" s="72">
        <f t="shared" si="23"/>
        <v>0</v>
      </c>
      <c r="D200" s="74"/>
      <c r="E200" s="74"/>
      <c r="F200" s="74"/>
      <c r="G200" s="157"/>
      <c r="H200" s="72">
        <f t="shared" si="24"/>
        <v>0</v>
      </c>
      <c r="I200" s="74"/>
      <c r="J200" s="74"/>
      <c r="K200" s="74"/>
      <c r="L200" s="158"/>
    </row>
    <row r="201" spans="1:12" x14ac:dyDescent="0.25">
      <c r="A201" s="159">
        <v>5130</v>
      </c>
      <c r="B201" s="71" t="s">
        <v>209</v>
      </c>
      <c r="C201" s="72">
        <f t="shared" si="23"/>
        <v>0</v>
      </c>
      <c r="D201" s="74"/>
      <c r="E201" s="74"/>
      <c r="F201" s="74"/>
      <c r="G201" s="157"/>
      <c r="H201" s="72">
        <f t="shared" si="24"/>
        <v>0</v>
      </c>
      <c r="I201" s="74"/>
      <c r="J201" s="74"/>
      <c r="K201" s="74"/>
      <c r="L201" s="158"/>
    </row>
    <row r="202" spans="1:12" x14ac:dyDescent="0.25">
      <c r="A202" s="159">
        <v>5140</v>
      </c>
      <c r="B202" s="71" t="s">
        <v>210</v>
      </c>
      <c r="C202" s="72">
        <f t="shared" si="23"/>
        <v>0</v>
      </c>
      <c r="D202" s="74"/>
      <c r="E202" s="74"/>
      <c r="F202" s="74"/>
      <c r="G202" s="157"/>
      <c r="H202" s="72">
        <f t="shared" si="24"/>
        <v>0</v>
      </c>
      <c r="I202" s="74"/>
      <c r="J202" s="74"/>
      <c r="K202" s="74"/>
      <c r="L202" s="158"/>
    </row>
    <row r="203" spans="1:12" ht="24" x14ac:dyDescent="0.25">
      <c r="A203" s="159">
        <v>5170</v>
      </c>
      <c r="B203" s="71" t="s">
        <v>211</v>
      </c>
      <c r="C203" s="72">
        <f t="shared" si="23"/>
        <v>0</v>
      </c>
      <c r="D203" s="74"/>
      <c r="E203" s="74"/>
      <c r="F203" s="74"/>
      <c r="G203" s="157"/>
      <c r="H203" s="72">
        <f t="shared" si="24"/>
        <v>0</v>
      </c>
      <c r="I203" s="74"/>
      <c r="J203" s="74"/>
      <c r="K203" s="74"/>
      <c r="L203" s="158"/>
    </row>
    <row r="204" spans="1:12" x14ac:dyDescent="0.25">
      <c r="A204" s="56">
        <v>5200</v>
      </c>
      <c r="B204" s="147" t="s">
        <v>212</v>
      </c>
      <c r="C204" s="57">
        <f t="shared" si="23"/>
        <v>9327</v>
      </c>
      <c r="D204" s="63">
        <f>D205+D215+D216+D225+D226+D227+D229</f>
        <v>9327</v>
      </c>
      <c r="E204" s="63">
        <f>E205+E215+E216+E225+E226+E227+E229</f>
        <v>0</v>
      </c>
      <c r="F204" s="63">
        <f>F205+F215+F216+F225+F226+F227+F229</f>
        <v>0</v>
      </c>
      <c r="G204" s="166">
        <f>G205+G215+G216+G225+G226+G227+G229</f>
        <v>0</v>
      </c>
      <c r="H204" s="57">
        <f t="shared" si="24"/>
        <v>9327</v>
      </c>
      <c r="I204" s="63">
        <f>I205+I215+I216+I225+I226+I227+I229</f>
        <v>9327</v>
      </c>
      <c r="J204" s="63">
        <f>J205+J215+J216+J225+J226+J227+J229</f>
        <v>0</v>
      </c>
      <c r="K204" s="63">
        <f>K205+K215+K216+K225+K226+K227+K229</f>
        <v>0</v>
      </c>
      <c r="L204" s="167">
        <f>L205+L215+L216+L225+L226+L227+L229</f>
        <v>0</v>
      </c>
    </row>
    <row r="205" spans="1:12" x14ac:dyDescent="0.25">
      <c r="A205" s="150">
        <v>5210</v>
      </c>
      <c r="B205" s="112" t="s">
        <v>213</v>
      </c>
      <c r="C205" s="117">
        <f t="shared" si="23"/>
        <v>0</v>
      </c>
      <c r="D205" s="151">
        <f>SUM(D206:D214)</f>
        <v>0</v>
      </c>
      <c r="E205" s="151">
        <f>SUM(E206:E214)</f>
        <v>0</v>
      </c>
      <c r="F205" s="151">
        <f>SUM(F206:F214)</f>
        <v>0</v>
      </c>
      <c r="G205" s="152">
        <f>SUM(G206:G214)</f>
        <v>0</v>
      </c>
      <c r="H205" s="117">
        <f t="shared" si="24"/>
        <v>0</v>
      </c>
      <c r="I205" s="151">
        <f>SUM(I206:I214)</f>
        <v>0</v>
      </c>
      <c r="J205" s="151">
        <f>SUM(J206:J214)</f>
        <v>0</v>
      </c>
      <c r="K205" s="151">
        <f>SUM(K206:K214)</f>
        <v>0</v>
      </c>
      <c r="L205" s="153">
        <f>SUM(L206:L214)</f>
        <v>0</v>
      </c>
    </row>
    <row r="206" spans="1:12" x14ac:dyDescent="0.25">
      <c r="A206" s="38">
        <v>5211</v>
      </c>
      <c r="B206" s="65" t="s">
        <v>214</v>
      </c>
      <c r="C206" s="66">
        <f t="shared" si="23"/>
        <v>0</v>
      </c>
      <c r="D206" s="68"/>
      <c r="E206" s="68"/>
      <c r="F206" s="68"/>
      <c r="G206" s="154"/>
      <c r="H206" s="66">
        <f t="shared" si="24"/>
        <v>0</v>
      </c>
      <c r="I206" s="68"/>
      <c r="J206" s="68"/>
      <c r="K206" s="68"/>
      <c r="L206" s="155"/>
    </row>
    <row r="207" spans="1:12" x14ac:dyDescent="0.25">
      <c r="A207" s="44">
        <v>5212</v>
      </c>
      <c r="B207" s="71" t="s">
        <v>215</v>
      </c>
      <c r="C207" s="72">
        <f t="shared" si="23"/>
        <v>0</v>
      </c>
      <c r="D207" s="74"/>
      <c r="E207" s="74"/>
      <c r="F207" s="74"/>
      <c r="G207" s="157"/>
      <c r="H207" s="72">
        <f t="shared" si="24"/>
        <v>0</v>
      </c>
      <c r="I207" s="74"/>
      <c r="J207" s="74"/>
      <c r="K207" s="74"/>
      <c r="L207" s="158"/>
    </row>
    <row r="208" spans="1:12" x14ac:dyDescent="0.25">
      <c r="A208" s="44">
        <v>5213</v>
      </c>
      <c r="B208" s="71" t="s">
        <v>216</v>
      </c>
      <c r="C208" s="72">
        <f t="shared" si="23"/>
        <v>0</v>
      </c>
      <c r="D208" s="74"/>
      <c r="E208" s="74"/>
      <c r="F208" s="74"/>
      <c r="G208" s="157"/>
      <c r="H208" s="72">
        <f t="shared" si="24"/>
        <v>0</v>
      </c>
      <c r="I208" s="74"/>
      <c r="J208" s="74"/>
      <c r="K208" s="74"/>
      <c r="L208" s="158"/>
    </row>
    <row r="209" spans="1:12" x14ac:dyDescent="0.25">
      <c r="A209" s="44">
        <v>5214</v>
      </c>
      <c r="B209" s="71" t="s">
        <v>217</v>
      </c>
      <c r="C209" s="72">
        <f t="shared" si="23"/>
        <v>0</v>
      </c>
      <c r="D209" s="74"/>
      <c r="E209" s="74"/>
      <c r="F209" s="74"/>
      <c r="G209" s="157"/>
      <c r="H209" s="72">
        <f t="shared" si="24"/>
        <v>0</v>
      </c>
      <c r="I209" s="74"/>
      <c r="J209" s="74"/>
      <c r="K209" s="74"/>
      <c r="L209" s="158"/>
    </row>
    <row r="210" spans="1:12" x14ac:dyDescent="0.25">
      <c r="A210" s="44">
        <v>5215</v>
      </c>
      <c r="B210" s="71" t="s">
        <v>218</v>
      </c>
      <c r="C210" s="72">
        <f>SUM(D210:G210)</f>
        <v>0</v>
      </c>
      <c r="D210" s="74"/>
      <c r="E210" s="74"/>
      <c r="F210" s="74"/>
      <c r="G210" s="157"/>
      <c r="H210" s="72">
        <f>SUM(I210:L210)</f>
        <v>0</v>
      </c>
      <c r="I210" s="74"/>
      <c r="J210" s="74"/>
      <c r="K210" s="74"/>
      <c r="L210" s="158"/>
    </row>
    <row r="211" spans="1:12" ht="14.25" customHeight="1" x14ac:dyDescent="0.25">
      <c r="A211" s="44">
        <v>5216</v>
      </c>
      <c r="B211" s="71" t="s">
        <v>219</v>
      </c>
      <c r="C211" s="72">
        <f t="shared" si="23"/>
        <v>0</v>
      </c>
      <c r="D211" s="74"/>
      <c r="E211" s="74"/>
      <c r="F211" s="74"/>
      <c r="G211" s="157"/>
      <c r="H211" s="72">
        <f t="shared" si="24"/>
        <v>0</v>
      </c>
      <c r="I211" s="74"/>
      <c r="J211" s="74"/>
      <c r="K211" s="74"/>
      <c r="L211" s="158"/>
    </row>
    <row r="212" spans="1:12" x14ac:dyDescent="0.25">
      <c r="A212" s="44">
        <v>5217</v>
      </c>
      <c r="B212" s="71" t="s">
        <v>220</v>
      </c>
      <c r="C212" s="72">
        <f t="shared" si="23"/>
        <v>0</v>
      </c>
      <c r="D212" s="74"/>
      <c r="E212" s="74"/>
      <c r="F212" s="74"/>
      <c r="G212" s="157"/>
      <c r="H212" s="72">
        <f t="shared" si="24"/>
        <v>0</v>
      </c>
      <c r="I212" s="74"/>
      <c r="J212" s="74"/>
      <c r="K212" s="74"/>
      <c r="L212" s="158"/>
    </row>
    <row r="213" spans="1:12" x14ac:dyDescent="0.25">
      <c r="A213" s="44">
        <v>5218</v>
      </c>
      <c r="B213" s="71" t="s">
        <v>221</v>
      </c>
      <c r="C213" s="72">
        <f t="shared" si="23"/>
        <v>0</v>
      </c>
      <c r="D213" s="74"/>
      <c r="E213" s="74"/>
      <c r="F213" s="74"/>
      <c r="G213" s="157"/>
      <c r="H213" s="72">
        <f t="shared" si="24"/>
        <v>0</v>
      </c>
      <c r="I213" s="74"/>
      <c r="J213" s="74"/>
      <c r="K213" s="74"/>
      <c r="L213" s="158"/>
    </row>
    <row r="214" spans="1:12" x14ac:dyDescent="0.25">
      <c r="A214" s="44">
        <v>5219</v>
      </c>
      <c r="B214" s="71" t="s">
        <v>222</v>
      </c>
      <c r="C214" s="72">
        <f t="shared" si="23"/>
        <v>0</v>
      </c>
      <c r="D214" s="74"/>
      <c r="E214" s="74"/>
      <c r="F214" s="74"/>
      <c r="G214" s="157"/>
      <c r="H214" s="72">
        <f t="shared" si="24"/>
        <v>0</v>
      </c>
      <c r="I214" s="74"/>
      <c r="J214" s="74"/>
      <c r="K214" s="74"/>
      <c r="L214" s="158"/>
    </row>
    <row r="215" spans="1:12" ht="13.5" customHeight="1" x14ac:dyDescent="0.25">
      <c r="A215" s="159">
        <v>5220</v>
      </c>
      <c r="B215" s="71" t="s">
        <v>223</v>
      </c>
      <c r="C215" s="72">
        <f t="shared" si="23"/>
        <v>0</v>
      </c>
      <c r="D215" s="74"/>
      <c r="E215" s="74"/>
      <c r="F215" s="74"/>
      <c r="G215" s="157"/>
      <c r="H215" s="72">
        <f t="shared" si="24"/>
        <v>0</v>
      </c>
      <c r="I215" s="74"/>
      <c r="J215" s="74"/>
      <c r="K215" s="74"/>
      <c r="L215" s="158"/>
    </row>
    <row r="216" spans="1:12" x14ac:dyDescent="0.25">
      <c r="A216" s="159">
        <v>5230</v>
      </c>
      <c r="B216" s="71" t="s">
        <v>224</v>
      </c>
      <c r="C216" s="72">
        <f t="shared" si="23"/>
        <v>9327</v>
      </c>
      <c r="D216" s="160">
        <f>SUM(D217:D224)</f>
        <v>9327</v>
      </c>
      <c r="E216" s="160">
        <f>SUM(E217:E224)</f>
        <v>0</v>
      </c>
      <c r="F216" s="160">
        <f>SUM(F217:F224)</f>
        <v>0</v>
      </c>
      <c r="G216" s="161">
        <f>SUM(G217:G224)</f>
        <v>0</v>
      </c>
      <c r="H216" s="72">
        <f t="shared" si="24"/>
        <v>9327</v>
      </c>
      <c r="I216" s="160">
        <f>SUM(I217:I224)</f>
        <v>9327</v>
      </c>
      <c r="J216" s="160">
        <f>SUM(J217:J224)</f>
        <v>0</v>
      </c>
      <c r="K216" s="160">
        <f>SUM(K217:K224)</f>
        <v>0</v>
      </c>
      <c r="L216" s="162">
        <f>SUM(L217:L224)</f>
        <v>0</v>
      </c>
    </row>
    <row r="217" spans="1:12" x14ac:dyDescent="0.25">
      <c r="A217" s="44">
        <v>5231</v>
      </c>
      <c r="B217" s="71" t="s">
        <v>225</v>
      </c>
      <c r="C217" s="72">
        <f t="shared" si="23"/>
        <v>0</v>
      </c>
      <c r="D217" s="74"/>
      <c r="E217" s="74"/>
      <c r="F217" s="74"/>
      <c r="G217" s="157"/>
      <c r="H217" s="72">
        <f t="shared" si="24"/>
        <v>0</v>
      </c>
      <c r="I217" s="74"/>
      <c r="J217" s="74"/>
      <c r="K217" s="74"/>
      <c r="L217" s="158"/>
    </row>
    <row r="218" spans="1:12" x14ac:dyDescent="0.25">
      <c r="A218" s="44">
        <v>5232</v>
      </c>
      <c r="B218" s="71" t="s">
        <v>226</v>
      </c>
      <c r="C218" s="72">
        <f t="shared" si="23"/>
        <v>0</v>
      </c>
      <c r="D218" s="74"/>
      <c r="E218" s="74"/>
      <c r="F218" s="74"/>
      <c r="G218" s="157"/>
      <c r="H218" s="72">
        <f t="shared" si="24"/>
        <v>0</v>
      </c>
      <c r="I218" s="74"/>
      <c r="J218" s="74"/>
      <c r="K218" s="74"/>
      <c r="L218" s="158"/>
    </row>
    <row r="219" spans="1:12" x14ac:dyDescent="0.25">
      <c r="A219" s="44">
        <v>5233</v>
      </c>
      <c r="B219" s="71" t="s">
        <v>227</v>
      </c>
      <c r="C219" s="201">
        <f t="shared" si="23"/>
        <v>3985</v>
      </c>
      <c r="D219" s="74">
        <v>3985</v>
      </c>
      <c r="E219" s="74"/>
      <c r="F219" s="74"/>
      <c r="G219" s="157"/>
      <c r="H219" s="72">
        <f t="shared" si="24"/>
        <v>3985</v>
      </c>
      <c r="I219" s="74">
        <v>3985</v>
      </c>
      <c r="J219" s="74"/>
      <c r="K219" s="74"/>
      <c r="L219" s="158"/>
    </row>
    <row r="220" spans="1:12" ht="24" x14ac:dyDescent="0.25">
      <c r="A220" s="44">
        <v>5234</v>
      </c>
      <c r="B220" s="71" t="s">
        <v>228</v>
      </c>
      <c r="C220" s="201">
        <f t="shared" si="23"/>
        <v>0</v>
      </c>
      <c r="D220" s="74"/>
      <c r="E220" s="74"/>
      <c r="F220" s="74"/>
      <c r="G220" s="157"/>
      <c r="H220" s="72">
        <f t="shared" si="24"/>
        <v>0</v>
      </c>
      <c r="I220" s="74"/>
      <c r="J220" s="74"/>
      <c r="K220" s="74"/>
      <c r="L220" s="158"/>
    </row>
    <row r="221" spans="1:12" ht="14.25" customHeight="1" x14ac:dyDescent="0.25">
      <c r="A221" s="44">
        <v>5236</v>
      </c>
      <c r="B221" s="71" t="s">
        <v>229</v>
      </c>
      <c r="C221" s="201">
        <f t="shared" si="23"/>
        <v>0</v>
      </c>
      <c r="D221" s="74"/>
      <c r="E221" s="74"/>
      <c r="F221" s="74"/>
      <c r="G221" s="157"/>
      <c r="H221" s="72">
        <f t="shared" si="24"/>
        <v>0</v>
      </c>
      <c r="I221" s="74"/>
      <c r="J221" s="74"/>
      <c r="K221" s="74"/>
      <c r="L221" s="158"/>
    </row>
    <row r="222" spans="1:12" ht="14.25" customHeight="1" x14ac:dyDescent="0.25">
      <c r="A222" s="44">
        <v>5237</v>
      </c>
      <c r="B222" s="71" t="s">
        <v>230</v>
      </c>
      <c r="C222" s="201">
        <f t="shared" si="23"/>
        <v>0</v>
      </c>
      <c r="D222" s="74"/>
      <c r="E222" s="74"/>
      <c r="F222" s="74"/>
      <c r="G222" s="157"/>
      <c r="H222" s="72">
        <f t="shared" si="24"/>
        <v>0</v>
      </c>
      <c r="I222" s="74"/>
      <c r="J222" s="74"/>
      <c r="K222" s="74"/>
      <c r="L222" s="158"/>
    </row>
    <row r="223" spans="1:12" ht="24" x14ac:dyDescent="0.25">
      <c r="A223" s="44">
        <v>5238</v>
      </c>
      <c r="B223" s="71" t="s">
        <v>231</v>
      </c>
      <c r="C223" s="201">
        <f t="shared" si="23"/>
        <v>3700</v>
      </c>
      <c r="D223" s="74">
        <v>3700</v>
      </c>
      <c r="E223" s="74"/>
      <c r="F223" s="74"/>
      <c r="G223" s="157"/>
      <c r="H223" s="72">
        <f t="shared" si="24"/>
        <v>3700</v>
      </c>
      <c r="I223" s="74">
        <v>3700</v>
      </c>
      <c r="J223" s="74"/>
      <c r="K223" s="74"/>
      <c r="L223" s="158"/>
    </row>
    <row r="224" spans="1:12" ht="24" x14ac:dyDescent="0.25">
      <c r="A224" s="44">
        <v>5239</v>
      </c>
      <c r="B224" s="71" t="s">
        <v>232</v>
      </c>
      <c r="C224" s="201">
        <f t="shared" si="23"/>
        <v>1642</v>
      </c>
      <c r="D224" s="74">
        <v>1642</v>
      </c>
      <c r="E224" s="74"/>
      <c r="F224" s="74"/>
      <c r="G224" s="157"/>
      <c r="H224" s="72">
        <f t="shared" si="24"/>
        <v>1642</v>
      </c>
      <c r="I224" s="74">
        <v>1642</v>
      </c>
      <c r="J224" s="74"/>
      <c r="K224" s="74"/>
      <c r="L224" s="158"/>
    </row>
    <row r="225" spans="1:12" ht="24" x14ac:dyDescent="0.25">
      <c r="A225" s="159">
        <v>5240</v>
      </c>
      <c r="B225" s="71" t="s">
        <v>233</v>
      </c>
      <c r="C225" s="201">
        <f t="shared" si="23"/>
        <v>0</v>
      </c>
      <c r="D225" s="74"/>
      <c r="E225" s="74"/>
      <c r="F225" s="74"/>
      <c r="G225" s="157"/>
      <c r="H225" s="72">
        <f t="shared" si="24"/>
        <v>0</v>
      </c>
      <c r="I225" s="74"/>
      <c r="J225" s="74"/>
      <c r="K225" s="74"/>
      <c r="L225" s="158"/>
    </row>
    <row r="226" spans="1:12" x14ac:dyDescent="0.25">
      <c r="A226" s="159">
        <v>5250</v>
      </c>
      <c r="B226" s="71" t="s">
        <v>234</v>
      </c>
      <c r="C226" s="201">
        <f t="shared" si="23"/>
        <v>0</v>
      </c>
      <c r="D226" s="74"/>
      <c r="E226" s="74"/>
      <c r="F226" s="74"/>
      <c r="G226" s="157"/>
      <c r="H226" s="72">
        <f t="shared" si="24"/>
        <v>0</v>
      </c>
      <c r="I226" s="74"/>
      <c r="J226" s="74"/>
      <c r="K226" s="74"/>
      <c r="L226" s="158"/>
    </row>
    <row r="227" spans="1:12" x14ac:dyDescent="0.25">
      <c r="A227" s="159">
        <v>5260</v>
      </c>
      <c r="B227" s="71" t="s">
        <v>235</v>
      </c>
      <c r="C227" s="201">
        <f t="shared" si="23"/>
        <v>0</v>
      </c>
      <c r="D227" s="160">
        <f>SUM(D228)</f>
        <v>0</v>
      </c>
      <c r="E227" s="160">
        <f>SUM(E228)</f>
        <v>0</v>
      </c>
      <c r="F227" s="160">
        <f>SUM(F228)</f>
        <v>0</v>
      </c>
      <c r="G227" s="161">
        <f>SUM(G228)</f>
        <v>0</v>
      </c>
      <c r="H227" s="72">
        <f t="shared" si="24"/>
        <v>0</v>
      </c>
      <c r="I227" s="160">
        <f>SUM(I228)</f>
        <v>0</v>
      </c>
      <c r="J227" s="160">
        <f>SUM(J228)</f>
        <v>0</v>
      </c>
      <c r="K227" s="160">
        <f>SUM(K228)</f>
        <v>0</v>
      </c>
      <c r="L227" s="162">
        <f>SUM(L228)</f>
        <v>0</v>
      </c>
    </row>
    <row r="228" spans="1:12" ht="24" x14ac:dyDescent="0.25">
      <c r="A228" s="44">
        <v>5269</v>
      </c>
      <c r="B228" s="71" t="s">
        <v>236</v>
      </c>
      <c r="C228" s="201">
        <f t="shared" si="23"/>
        <v>0</v>
      </c>
      <c r="D228" s="74"/>
      <c r="E228" s="74"/>
      <c r="F228" s="74"/>
      <c r="G228" s="157"/>
      <c r="H228" s="72">
        <f t="shared" si="24"/>
        <v>0</v>
      </c>
      <c r="I228" s="74"/>
      <c r="J228" s="74"/>
      <c r="K228" s="74"/>
      <c r="L228" s="158"/>
    </row>
    <row r="229" spans="1:12" ht="24" x14ac:dyDescent="0.25">
      <c r="A229" s="150">
        <v>5270</v>
      </c>
      <c r="B229" s="112" t="s">
        <v>237</v>
      </c>
      <c r="C229" s="202">
        <f t="shared" si="23"/>
        <v>0</v>
      </c>
      <c r="D229" s="163"/>
      <c r="E229" s="163"/>
      <c r="F229" s="163"/>
      <c r="G229" s="164"/>
      <c r="H229" s="117">
        <f t="shared" si="24"/>
        <v>0</v>
      </c>
      <c r="I229" s="163"/>
      <c r="J229" s="163"/>
      <c r="K229" s="163"/>
      <c r="L229" s="165"/>
    </row>
    <row r="230" spans="1:12" x14ac:dyDescent="0.25">
      <c r="A230" s="142">
        <v>6000</v>
      </c>
      <c r="B230" s="142" t="s">
        <v>238</v>
      </c>
      <c r="C230" s="203">
        <f t="shared" si="23"/>
        <v>0</v>
      </c>
      <c r="D230" s="144">
        <f>D231+D251+D259</f>
        <v>0</v>
      </c>
      <c r="E230" s="144">
        <f>E231+E251+E259</f>
        <v>0</v>
      </c>
      <c r="F230" s="144">
        <f>F231+F251+F259</f>
        <v>0</v>
      </c>
      <c r="G230" s="145">
        <f>G231+G251+G259</f>
        <v>0</v>
      </c>
      <c r="H230" s="143">
        <f t="shared" si="24"/>
        <v>0</v>
      </c>
      <c r="I230" s="144">
        <f>I231+I251+I259</f>
        <v>0</v>
      </c>
      <c r="J230" s="144">
        <f>J231+J251+J259</f>
        <v>0</v>
      </c>
      <c r="K230" s="144">
        <f>K231+K251+K259</f>
        <v>0</v>
      </c>
      <c r="L230" s="146">
        <f>L231+L251+L259</f>
        <v>0</v>
      </c>
    </row>
    <row r="231" spans="1:12" ht="14.25" customHeight="1" x14ac:dyDescent="0.25">
      <c r="A231" s="192">
        <v>6200</v>
      </c>
      <c r="B231" s="183" t="s">
        <v>239</v>
      </c>
      <c r="C231" s="204">
        <f>SUM(D231:G231)</f>
        <v>0</v>
      </c>
      <c r="D231" s="194">
        <f>SUM(D232,D233,D235,D238,D244,D245,D246)</f>
        <v>0</v>
      </c>
      <c r="E231" s="194">
        <f>SUM(E232,E233,E235,E238,E244,E245,E246)</f>
        <v>0</v>
      </c>
      <c r="F231" s="194">
        <f>SUM(F232,F233,F235,F238,F244,F245,F246)</f>
        <v>0</v>
      </c>
      <c r="G231" s="194">
        <f>SUM(G232,G233,G235,G238,G244,G245,G246)</f>
        <v>0</v>
      </c>
      <c r="H231" s="193">
        <f t="shared" si="24"/>
        <v>0</v>
      </c>
      <c r="I231" s="194">
        <f>SUM(I232,I233,I235,I238,I244,I245,I246)</f>
        <v>0</v>
      </c>
      <c r="J231" s="194">
        <f>SUM(J232,J233,J235,J238,J244,J245,J246)</f>
        <v>0</v>
      </c>
      <c r="K231" s="194">
        <f>SUM(K232,K233,K235,K238,K244,K245,K246)</f>
        <v>0</v>
      </c>
      <c r="L231" s="149">
        <f>SUM(L232,L233,L235,L238,L244,L245,L246)</f>
        <v>0</v>
      </c>
    </row>
    <row r="232" spans="1:12" ht="24" x14ac:dyDescent="0.25">
      <c r="A232" s="168">
        <v>6220</v>
      </c>
      <c r="B232" s="65" t="s">
        <v>240</v>
      </c>
      <c r="C232" s="205">
        <f t="shared" si="23"/>
        <v>0</v>
      </c>
      <c r="D232" s="68"/>
      <c r="E232" s="68"/>
      <c r="F232" s="68"/>
      <c r="G232" s="206"/>
      <c r="H232" s="207">
        <f t="shared" si="24"/>
        <v>0</v>
      </c>
      <c r="I232" s="68"/>
      <c r="J232" s="68"/>
      <c r="K232" s="68"/>
      <c r="L232" s="155"/>
    </row>
    <row r="233" spans="1:12" x14ac:dyDescent="0.25">
      <c r="A233" s="159">
        <v>6230</v>
      </c>
      <c r="B233" s="71" t="s">
        <v>241</v>
      </c>
      <c r="C233" s="201">
        <f t="shared" si="23"/>
        <v>0</v>
      </c>
      <c r="D233" s="160">
        <f>SUM(D234)</f>
        <v>0</v>
      </c>
      <c r="E233" s="160">
        <f t="shared" ref="E233:L233" si="25">SUM(E234)</f>
        <v>0</v>
      </c>
      <c r="F233" s="160">
        <f t="shared" si="25"/>
        <v>0</v>
      </c>
      <c r="G233" s="161">
        <f t="shared" si="25"/>
        <v>0</v>
      </c>
      <c r="H233" s="208">
        <f t="shared" si="24"/>
        <v>0</v>
      </c>
      <c r="I233" s="160">
        <f t="shared" si="25"/>
        <v>0</v>
      </c>
      <c r="J233" s="160">
        <f t="shared" si="25"/>
        <v>0</v>
      </c>
      <c r="K233" s="160">
        <f t="shared" si="25"/>
        <v>0</v>
      </c>
      <c r="L233" s="162">
        <f t="shared" si="25"/>
        <v>0</v>
      </c>
    </row>
    <row r="234" spans="1:12" ht="24" x14ac:dyDescent="0.25">
      <c r="A234" s="44">
        <v>6239</v>
      </c>
      <c r="B234" s="65" t="s">
        <v>242</v>
      </c>
      <c r="C234" s="201">
        <f t="shared" si="23"/>
        <v>0</v>
      </c>
      <c r="D234" s="68"/>
      <c r="E234" s="68"/>
      <c r="F234" s="68"/>
      <c r="G234" s="154"/>
      <c r="H234" s="208">
        <f t="shared" si="24"/>
        <v>0</v>
      </c>
      <c r="I234" s="68"/>
      <c r="J234" s="68"/>
      <c r="K234" s="68"/>
      <c r="L234" s="155"/>
    </row>
    <row r="235" spans="1:12" ht="24" x14ac:dyDescent="0.25">
      <c r="A235" s="159">
        <v>6240</v>
      </c>
      <c r="B235" s="71" t="s">
        <v>243</v>
      </c>
      <c r="C235" s="201">
        <f>SUM(D235:G235)</f>
        <v>0</v>
      </c>
      <c r="D235" s="160">
        <f>SUM(D236:D237)</f>
        <v>0</v>
      </c>
      <c r="E235" s="160">
        <f>SUM(E236:E237)</f>
        <v>0</v>
      </c>
      <c r="F235" s="160">
        <f>SUM(F236:F237)</f>
        <v>0</v>
      </c>
      <c r="G235" s="161">
        <f>SUM(G236:G237)</f>
        <v>0</v>
      </c>
      <c r="H235" s="208">
        <f t="shared" si="24"/>
        <v>0</v>
      </c>
      <c r="I235" s="160">
        <f>SUM(I236:I237)</f>
        <v>0</v>
      </c>
      <c r="J235" s="160">
        <f>SUM(J236:J237)</f>
        <v>0</v>
      </c>
      <c r="K235" s="160">
        <f>SUM(K236:K237)</f>
        <v>0</v>
      </c>
      <c r="L235" s="162">
        <f>SUM(L236:L237)</f>
        <v>0</v>
      </c>
    </row>
    <row r="236" spans="1:12" x14ac:dyDescent="0.25">
      <c r="A236" s="44">
        <v>6241</v>
      </c>
      <c r="B236" s="71" t="s">
        <v>244</v>
      </c>
      <c r="C236" s="201">
        <f>SUM(D236:G236)</f>
        <v>0</v>
      </c>
      <c r="D236" s="74"/>
      <c r="E236" s="74"/>
      <c r="F236" s="74"/>
      <c r="G236" s="157"/>
      <c r="H236" s="208">
        <f>SUM(I236:L236)</f>
        <v>0</v>
      </c>
      <c r="I236" s="74"/>
      <c r="J236" s="74"/>
      <c r="K236" s="74"/>
      <c r="L236" s="158"/>
    </row>
    <row r="237" spans="1:12" x14ac:dyDescent="0.25">
      <c r="A237" s="44">
        <v>6242</v>
      </c>
      <c r="B237" s="71" t="s">
        <v>245</v>
      </c>
      <c r="C237" s="201">
        <f>SUM(D237:G237)</f>
        <v>0</v>
      </c>
      <c r="D237" s="74"/>
      <c r="E237" s="74"/>
      <c r="F237" s="74"/>
      <c r="G237" s="157"/>
      <c r="H237" s="208">
        <f t="shared" si="24"/>
        <v>0</v>
      </c>
      <c r="I237" s="74"/>
      <c r="J237" s="74"/>
      <c r="K237" s="74"/>
      <c r="L237" s="158"/>
    </row>
    <row r="238" spans="1:12" ht="25.5" customHeight="1" x14ac:dyDescent="0.25">
      <c r="A238" s="159">
        <v>6250</v>
      </c>
      <c r="B238" s="71" t="s">
        <v>246</v>
      </c>
      <c r="C238" s="201">
        <f>SUM(D238:G238)</f>
        <v>0</v>
      </c>
      <c r="D238" s="160">
        <f>SUM(D239:D243)</f>
        <v>0</v>
      </c>
      <c r="E238" s="160">
        <f>SUM(E239:E243)</f>
        <v>0</v>
      </c>
      <c r="F238" s="160">
        <f>SUM(F239:F243)</f>
        <v>0</v>
      </c>
      <c r="G238" s="161">
        <f>SUM(G239:G243)</f>
        <v>0</v>
      </c>
      <c r="H238" s="208">
        <f t="shared" si="24"/>
        <v>0</v>
      </c>
      <c r="I238" s="160">
        <f>SUM(I239:I243)</f>
        <v>0</v>
      </c>
      <c r="J238" s="160">
        <f>SUM(J239:J243)</f>
        <v>0</v>
      </c>
      <c r="K238" s="160">
        <f>SUM(K239:K243)</f>
        <v>0</v>
      </c>
      <c r="L238" s="162">
        <f>SUM(L239:L243)</f>
        <v>0</v>
      </c>
    </row>
    <row r="239" spans="1:12" ht="14.25" customHeight="1" x14ac:dyDescent="0.25">
      <c r="A239" s="44">
        <v>6252</v>
      </c>
      <c r="B239" s="71" t="s">
        <v>247</v>
      </c>
      <c r="C239" s="201">
        <f>SUM(D239:G239)</f>
        <v>0</v>
      </c>
      <c r="D239" s="74"/>
      <c r="E239" s="74"/>
      <c r="F239" s="74"/>
      <c r="G239" s="157"/>
      <c r="H239" s="208">
        <f t="shared" si="24"/>
        <v>0</v>
      </c>
      <c r="I239" s="74"/>
      <c r="J239" s="74"/>
      <c r="K239" s="74"/>
      <c r="L239" s="158"/>
    </row>
    <row r="240" spans="1:12" ht="14.25" customHeight="1" x14ac:dyDescent="0.25">
      <c r="A240" s="44">
        <v>6253</v>
      </c>
      <c r="B240" s="71" t="s">
        <v>248</v>
      </c>
      <c r="C240" s="201">
        <f t="shared" si="23"/>
        <v>0</v>
      </c>
      <c r="D240" s="74"/>
      <c r="E240" s="74"/>
      <c r="F240" s="74"/>
      <c r="G240" s="157"/>
      <c r="H240" s="208">
        <f t="shared" si="24"/>
        <v>0</v>
      </c>
      <c r="I240" s="74"/>
      <c r="J240" s="74"/>
      <c r="K240" s="74"/>
      <c r="L240" s="158"/>
    </row>
    <row r="241" spans="1:12" ht="24" x14ac:dyDescent="0.25">
      <c r="A241" s="44">
        <v>6254</v>
      </c>
      <c r="B241" s="71" t="s">
        <v>249</v>
      </c>
      <c r="C241" s="201">
        <f t="shared" si="23"/>
        <v>0</v>
      </c>
      <c r="D241" s="74"/>
      <c r="E241" s="74"/>
      <c r="F241" s="74"/>
      <c r="G241" s="157"/>
      <c r="H241" s="208">
        <f t="shared" si="24"/>
        <v>0</v>
      </c>
      <c r="I241" s="74"/>
      <c r="J241" s="74"/>
      <c r="K241" s="74"/>
      <c r="L241" s="158"/>
    </row>
    <row r="242" spans="1:12" ht="24" x14ac:dyDescent="0.25">
      <c r="A242" s="44">
        <v>6255</v>
      </c>
      <c r="B242" s="71" t="s">
        <v>250</v>
      </c>
      <c r="C242" s="201">
        <f t="shared" si="23"/>
        <v>0</v>
      </c>
      <c r="D242" s="74"/>
      <c r="E242" s="74"/>
      <c r="F242" s="74"/>
      <c r="G242" s="157"/>
      <c r="H242" s="208">
        <f t="shared" si="24"/>
        <v>0</v>
      </c>
      <c r="I242" s="74"/>
      <c r="J242" s="74"/>
      <c r="K242" s="74"/>
      <c r="L242" s="158"/>
    </row>
    <row r="243" spans="1:12" x14ac:dyDescent="0.25">
      <c r="A243" s="44">
        <v>6259</v>
      </c>
      <c r="B243" s="71" t="s">
        <v>251</v>
      </c>
      <c r="C243" s="201">
        <f t="shared" si="23"/>
        <v>0</v>
      </c>
      <c r="D243" s="74"/>
      <c r="E243" s="74"/>
      <c r="F243" s="74"/>
      <c r="G243" s="157"/>
      <c r="H243" s="208">
        <f t="shared" si="24"/>
        <v>0</v>
      </c>
      <c r="I243" s="74"/>
      <c r="J243" s="74"/>
      <c r="K243" s="74"/>
      <c r="L243" s="158"/>
    </row>
    <row r="244" spans="1:12" ht="24" x14ac:dyDescent="0.25">
      <c r="A244" s="159">
        <v>6260</v>
      </c>
      <c r="B244" s="71" t="s">
        <v>252</v>
      </c>
      <c r="C244" s="201">
        <f t="shared" si="23"/>
        <v>0</v>
      </c>
      <c r="D244" s="74"/>
      <c r="E244" s="74"/>
      <c r="F244" s="74"/>
      <c r="G244" s="157"/>
      <c r="H244" s="208">
        <f t="shared" si="24"/>
        <v>0</v>
      </c>
      <c r="I244" s="74"/>
      <c r="J244" s="74"/>
      <c r="K244" s="74"/>
      <c r="L244" s="158"/>
    </row>
    <row r="245" spans="1:12" x14ac:dyDescent="0.25">
      <c r="A245" s="159">
        <v>6270</v>
      </c>
      <c r="B245" s="71" t="s">
        <v>253</v>
      </c>
      <c r="C245" s="201">
        <f t="shared" si="23"/>
        <v>0</v>
      </c>
      <c r="D245" s="74"/>
      <c r="E245" s="74"/>
      <c r="F245" s="74"/>
      <c r="G245" s="157"/>
      <c r="H245" s="208">
        <f t="shared" si="24"/>
        <v>0</v>
      </c>
      <c r="I245" s="74"/>
      <c r="J245" s="74"/>
      <c r="K245" s="74"/>
      <c r="L245" s="158"/>
    </row>
    <row r="246" spans="1:12" ht="24" x14ac:dyDescent="0.25">
      <c r="A246" s="168">
        <v>6290</v>
      </c>
      <c r="B246" s="65" t="s">
        <v>254</v>
      </c>
      <c r="C246" s="209">
        <f t="shared" si="23"/>
        <v>0</v>
      </c>
      <c r="D246" s="169">
        <f>SUM(D247:D250)</f>
        <v>0</v>
      </c>
      <c r="E246" s="169">
        <f t="shared" ref="E246:G246" si="26">SUM(E247:E250)</f>
        <v>0</v>
      </c>
      <c r="F246" s="169">
        <f t="shared" si="26"/>
        <v>0</v>
      </c>
      <c r="G246" s="210">
        <f t="shared" si="26"/>
        <v>0</v>
      </c>
      <c r="H246" s="209">
        <f t="shared" si="24"/>
        <v>0</v>
      </c>
      <c r="I246" s="169">
        <f>SUM(I247:I250)</f>
        <v>0</v>
      </c>
      <c r="J246" s="169">
        <f t="shared" ref="J246:L246" si="27">SUM(J247:J250)</f>
        <v>0</v>
      </c>
      <c r="K246" s="169">
        <f t="shared" si="27"/>
        <v>0</v>
      </c>
      <c r="L246" s="186">
        <f t="shared" si="27"/>
        <v>0</v>
      </c>
    </row>
    <row r="247" spans="1:12" x14ac:dyDescent="0.25">
      <c r="A247" s="44">
        <v>6291</v>
      </c>
      <c r="B247" s="71" t="s">
        <v>255</v>
      </c>
      <c r="C247" s="201">
        <f t="shared" si="23"/>
        <v>0</v>
      </c>
      <c r="D247" s="74"/>
      <c r="E247" s="74"/>
      <c r="F247" s="74"/>
      <c r="G247" s="211"/>
      <c r="H247" s="201">
        <f t="shared" si="24"/>
        <v>0</v>
      </c>
      <c r="I247" s="74"/>
      <c r="J247" s="74"/>
      <c r="K247" s="74"/>
      <c r="L247" s="158"/>
    </row>
    <row r="248" spans="1:12" x14ac:dyDescent="0.25">
      <c r="A248" s="44">
        <v>6292</v>
      </c>
      <c r="B248" s="71" t="s">
        <v>256</v>
      </c>
      <c r="C248" s="201">
        <f t="shared" si="23"/>
        <v>0</v>
      </c>
      <c r="D248" s="74"/>
      <c r="E248" s="74"/>
      <c r="F248" s="74"/>
      <c r="G248" s="211"/>
      <c r="H248" s="201">
        <f t="shared" si="24"/>
        <v>0</v>
      </c>
      <c r="I248" s="74"/>
      <c r="J248" s="74"/>
      <c r="K248" s="74"/>
      <c r="L248" s="158"/>
    </row>
    <row r="249" spans="1:12" ht="72" x14ac:dyDescent="0.25">
      <c r="A249" s="44">
        <v>6296</v>
      </c>
      <c r="B249" s="71" t="s">
        <v>257</v>
      </c>
      <c r="C249" s="201">
        <f t="shared" si="23"/>
        <v>0</v>
      </c>
      <c r="D249" s="74"/>
      <c r="E249" s="74"/>
      <c r="F249" s="74"/>
      <c r="G249" s="211"/>
      <c r="H249" s="201">
        <f t="shared" si="24"/>
        <v>0</v>
      </c>
      <c r="I249" s="74"/>
      <c r="J249" s="74"/>
      <c r="K249" s="74"/>
      <c r="L249" s="158"/>
    </row>
    <row r="250" spans="1:12" ht="39.75" customHeight="1" x14ac:dyDescent="0.25">
      <c r="A250" s="44">
        <v>6299</v>
      </c>
      <c r="B250" s="71" t="s">
        <v>258</v>
      </c>
      <c r="C250" s="201">
        <f t="shared" si="23"/>
        <v>0</v>
      </c>
      <c r="D250" s="74"/>
      <c r="E250" s="74"/>
      <c r="F250" s="74"/>
      <c r="G250" s="211"/>
      <c r="H250" s="201">
        <f t="shared" si="24"/>
        <v>0</v>
      </c>
      <c r="I250" s="74"/>
      <c r="J250" s="74"/>
      <c r="K250" s="74"/>
      <c r="L250" s="158"/>
    </row>
    <row r="251" spans="1:12" x14ac:dyDescent="0.25">
      <c r="A251" s="56">
        <v>6300</v>
      </c>
      <c r="B251" s="147" t="s">
        <v>259</v>
      </c>
      <c r="C251" s="184">
        <f t="shared" si="23"/>
        <v>0</v>
      </c>
      <c r="D251" s="63">
        <f>SUM(D252,D257,D258)</f>
        <v>0</v>
      </c>
      <c r="E251" s="63">
        <f t="shared" ref="E251:G251" si="28">SUM(E252,E257,E258)</f>
        <v>0</v>
      </c>
      <c r="F251" s="63">
        <f t="shared" si="28"/>
        <v>0</v>
      </c>
      <c r="G251" s="63">
        <f t="shared" si="28"/>
        <v>0</v>
      </c>
      <c r="H251" s="57">
        <f t="shared" si="24"/>
        <v>0</v>
      </c>
      <c r="I251" s="63">
        <f>SUM(I252,I257,I258)</f>
        <v>0</v>
      </c>
      <c r="J251" s="63">
        <f t="shared" ref="J251:L251" si="29">SUM(J252,J257,J258)</f>
        <v>0</v>
      </c>
      <c r="K251" s="63">
        <f t="shared" si="29"/>
        <v>0</v>
      </c>
      <c r="L251" s="172">
        <f t="shared" si="29"/>
        <v>0</v>
      </c>
    </row>
    <row r="252" spans="1:12" ht="24" x14ac:dyDescent="0.25">
      <c r="A252" s="168">
        <v>6320</v>
      </c>
      <c r="B252" s="65" t="s">
        <v>260</v>
      </c>
      <c r="C252" s="209">
        <f t="shared" si="23"/>
        <v>0</v>
      </c>
      <c r="D252" s="169">
        <f>SUM(D253:D256)</f>
        <v>0</v>
      </c>
      <c r="E252" s="169">
        <f>SUM(E253:E256)</f>
        <v>0</v>
      </c>
      <c r="F252" s="169">
        <f t="shared" ref="F252:G252" si="30">SUM(F253:F256)</f>
        <v>0</v>
      </c>
      <c r="G252" s="212">
        <f t="shared" si="30"/>
        <v>0</v>
      </c>
      <c r="H252" s="209">
        <f t="shared" si="24"/>
        <v>0</v>
      </c>
      <c r="I252" s="169">
        <f>SUM(I253:I256)</f>
        <v>0</v>
      </c>
      <c r="J252" s="169">
        <f t="shared" ref="J252:L252" si="31">SUM(J253:J256)</f>
        <v>0</v>
      </c>
      <c r="K252" s="169">
        <f t="shared" si="31"/>
        <v>0</v>
      </c>
      <c r="L252" s="213">
        <f t="shared" si="31"/>
        <v>0</v>
      </c>
    </row>
    <row r="253" spans="1:12" x14ac:dyDescent="0.25">
      <c r="A253" s="44">
        <v>6322</v>
      </c>
      <c r="B253" s="71" t="s">
        <v>261</v>
      </c>
      <c r="C253" s="201">
        <f t="shared" si="23"/>
        <v>0</v>
      </c>
      <c r="D253" s="74"/>
      <c r="E253" s="74"/>
      <c r="F253" s="74"/>
      <c r="G253" s="211"/>
      <c r="H253" s="201">
        <f t="shared" si="24"/>
        <v>0</v>
      </c>
      <c r="I253" s="74"/>
      <c r="J253" s="74"/>
      <c r="K253" s="74"/>
      <c r="L253" s="158"/>
    </row>
    <row r="254" spans="1:12" ht="24" x14ac:dyDescent="0.25">
      <c r="A254" s="44">
        <v>6323</v>
      </c>
      <c r="B254" s="71" t="s">
        <v>262</v>
      </c>
      <c r="C254" s="201">
        <f t="shared" si="23"/>
        <v>0</v>
      </c>
      <c r="D254" s="74"/>
      <c r="E254" s="74"/>
      <c r="F254" s="74"/>
      <c r="G254" s="211"/>
      <c r="H254" s="201">
        <f t="shared" si="24"/>
        <v>0</v>
      </c>
      <c r="I254" s="74"/>
      <c r="J254" s="74"/>
      <c r="K254" s="74"/>
      <c r="L254" s="158"/>
    </row>
    <row r="255" spans="1:12" ht="24" x14ac:dyDescent="0.25">
      <c r="A255" s="44">
        <v>6324</v>
      </c>
      <c r="B255" s="71" t="s">
        <v>263</v>
      </c>
      <c r="C255" s="201">
        <f t="shared" si="23"/>
        <v>0</v>
      </c>
      <c r="D255" s="74"/>
      <c r="E255" s="74"/>
      <c r="F255" s="74"/>
      <c r="G255" s="211"/>
      <c r="H255" s="201">
        <f t="shared" si="24"/>
        <v>0</v>
      </c>
      <c r="I255" s="74"/>
      <c r="J255" s="74"/>
      <c r="K255" s="74"/>
      <c r="L255" s="158"/>
    </row>
    <row r="256" spans="1:12" x14ac:dyDescent="0.25">
      <c r="A256" s="38">
        <v>6329</v>
      </c>
      <c r="B256" s="65" t="s">
        <v>264</v>
      </c>
      <c r="C256" s="205">
        <f t="shared" si="23"/>
        <v>0</v>
      </c>
      <c r="D256" s="68"/>
      <c r="E256" s="68"/>
      <c r="F256" s="68"/>
      <c r="G256" s="214"/>
      <c r="H256" s="205">
        <f t="shared" si="24"/>
        <v>0</v>
      </c>
      <c r="I256" s="68"/>
      <c r="J256" s="68"/>
      <c r="K256" s="68"/>
      <c r="L256" s="155"/>
    </row>
    <row r="257" spans="1:13" ht="24" x14ac:dyDescent="0.25">
      <c r="A257" s="215">
        <v>6330</v>
      </c>
      <c r="B257" s="216" t="s">
        <v>265</v>
      </c>
      <c r="C257" s="209">
        <f>SUM(D257:G257)</f>
        <v>0</v>
      </c>
      <c r="D257" s="189"/>
      <c r="E257" s="189"/>
      <c r="F257" s="189"/>
      <c r="G257" s="211"/>
      <c r="H257" s="209">
        <f>SUM(I257:L257)</f>
        <v>0</v>
      </c>
      <c r="I257" s="189"/>
      <c r="J257" s="189"/>
      <c r="K257" s="189"/>
      <c r="L257" s="191"/>
    </row>
    <row r="258" spans="1:13" x14ac:dyDescent="0.25">
      <c r="A258" s="159">
        <v>6360</v>
      </c>
      <c r="B258" s="71" t="s">
        <v>266</v>
      </c>
      <c r="C258" s="201">
        <f t="shared" si="23"/>
        <v>0</v>
      </c>
      <c r="D258" s="74"/>
      <c r="E258" s="74"/>
      <c r="F258" s="74"/>
      <c r="G258" s="157"/>
      <c r="H258" s="208">
        <f t="shared" si="24"/>
        <v>0</v>
      </c>
      <c r="I258" s="74"/>
      <c r="J258" s="74"/>
      <c r="K258" s="74"/>
      <c r="L258" s="158"/>
    </row>
    <row r="259" spans="1:13" ht="36" x14ac:dyDescent="0.25">
      <c r="A259" s="56">
        <v>6400</v>
      </c>
      <c r="B259" s="147" t="s">
        <v>267</v>
      </c>
      <c r="C259" s="184">
        <f>SUM(D259:G259)</f>
        <v>0</v>
      </c>
      <c r="D259" s="63">
        <f>SUM(D260,D264)</f>
        <v>0</v>
      </c>
      <c r="E259" s="63">
        <f t="shared" ref="E259:G259" si="32">SUM(E260,E264)</f>
        <v>0</v>
      </c>
      <c r="F259" s="63">
        <f t="shared" si="32"/>
        <v>0</v>
      </c>
      <c r="G259" s="63">
        <f t="shared" si="32"/>
        <v>0</v>
      </c>
      <c r="H259" s="57">
        <f>SUM(I259:L259)</f>
        <v>0</v>
      </c>
      <c r="I259" s="63">
        <f>SUM(I260,I264)</f>
        <v>0</v>
      </c>
      <c r="J259" s="63">
        <f t="shared" ref="J259:L259" si="33">SUM(J260,J264)</f>
        <v>0</v>
      </c>
      <c r="K259" s="63">
        <f t="shared" si="33"/>
        <v>0</v>
      </c>
      <c r="L259" s="172">
        <f t="shared" si="33"/>
        <v>0</v>
      </c>
    </row>
    <row r="260" spans="1:13" ht="24" x14ac:dyDescent="0.25">
      <c r="A260" s="168">
        <v>6410</v>
      </c>
      <c r="B260" s="65" t="s">
        <v>268</v>
      </c>
      <c r="C260" s="205">
        <f t="shared" si="23"/>
        <v>0</v>
      </c>
      <c r="D260" s="169">
        <f>SUM(D261:D263)</f>
        <v>0</v>
      </c>
      <c r="E260" s="169">
        <f t="shared" ref="E260:G260" si="34">SUM(E261:E263)</f>
        <v>0</v>
      </c>
      <c r="F260" s="169">
        <f t="shared" si="34"/>
        <v>0</v>
      </c>
      <c r="G260" s="217">
        <f t="shared" si="34"/>
        <v>0</v>
      </c>
      <c r="H260" s="205">
        <f t="shared" si="24"/>
        <v>0</v>
      </c>
      <c r="I260" s="169">
        <f>SUM(I261:I263)</f>
        <v>0</v>
      </c>
      <c r="J260" s="169">
        <f t="shared" ref="J260:L260" si="35">SUM(J261:J263)</f>
        <v>0</v>
      </c>
      <c r="K260" s="169">
        <f t="shared" si="35"/>
        <v>0</v>
      </c>
      <c r="L260" s="180">
        <f t="shared" si="35"/>
        <v>0</v>
      </c>
    </row>
    <row r="261" spans="1:13" x14ac:dyDescent="0.25">
      <c r="A261" s="44">
        <v>6411</v>
      </c>
      <c r="B261" s="174" t="s">
        <v>269</v>
      </c>
      <c r="C261" s="201">
        <f t="shared" si="23"/>
        <v>0</v>
      </c>
      <c r="D261" s="74"/>
      <c r="E261" s="74"/>
      <c r="F261" s="74"/>
      <c r="G261" s="157"/>
      <c r="H261" s="208">
        <f t="shared" si="24"/>
        <v>0</v>
      </c>
      <c r="I261" s="74"/>
      <c r="J261" s="74"/>
      <c r="K261" s="74"/>
      <c r="L261" s="158"/>
    </row>
    <row r="262" spans="1:13" ht="36" x14ac:dyDescent="0.25">
      <c r="A262" s="44">
        <v>6412</v>
      </c>
      <c r="B262" s="71" t="s">
        <v>270</v>
      </c>
      <c r="C262" s="201">
        <f t="shared" si="23"/>
        <v>0</v>
      </c>
      <c r="D262" s="74"/>
      <c r="E262" s="74"/>
      <c r="F262" s="74"/>
      <c r="G262" s="157"/>
      <c r="H262" s="208">
        <f t="shared" si="24"/>
        <v>0</v>
      </c>
      <c r="I262" s="74"/>
      <c r="J262" s="74"/>
      <c r="K262" s="74"/>
      <c r="L262" s="158"/>
    </row>
    <row r="263" spans="1:13" ht="36" x14ac:dyDescent="0.25">
      <c r="A263" s="44">
        <v>6419</v>
      </c>
      <c r="B263" s="71" t="s">
        <v>271</v>
      </c>
      <c r="C263" s="201">
        <f t="shared" si="23"/>
        <v>0</v>
      </c>
      <c r="D263" s="74"/>
      <c r="E263" s="74"/>
      <c r="F263" s="74"/>
      <c r="G263" s="157"/>
      <c r="H263" s="208">
        <f t="shared" si="24"/>
        <v>0</v>
      </c>
      <c r="I263" s="74"/>
      <c r="J263" s="74"/>
      <c r="K263" s="74"/>
      <c r="L263" s="158"/>
    </row>
    <row r="264" spans="1:13" ht="36" x14ac:dyDescent="0.25">
      <c r="A264" s="159">
        <v>6420</v>
      </c>
      <c r="B264" s="71" t="s">
        <v>272</v>
      </c>
      <c r="C264" s="201">
        <f t="shared" si="23"/>
        <v>0</v>
      </c>
      <c r="D264" s="160">
        <f>SUM(D265:D268)</f>
        <v>0</v>
      </c>
      <c r="E264" s="160">
        <f>SUM(E265:E268)</f>
        <v>0</v>
      </c>
      <c r="F264" s="160">
        <f>SUM(F265:F268)</f>
        <v>0</v>
      </c>
      <c r="G264" s="218">
        <f>SUM(G265:G268)</f>
        <v>0</v>
      </c>
      <c r="H264" s="201">
        <f>SUM(I264:L264)</f>
        <v>0</v>
      </c>
      <c r="I264" s="160">
        <f>SUM(I265:I268)</f>
        <v>0</v>
      </c>
      <c r="J264" s="160">
        <f>SUM(J265:J268)</f>
        <v>0</v>
      </c>
      <c r="K264" s="160">
        <f>SUM(K265:K268)</f>
        <v>0</v>
      </c>
      <c r="L264" s="176">
        <f>SUM(L265:L268)</f>
        <v>0</v>
      </c>
    </row>
    <row r="265" spans="1:13" x14ac:dyDescent="0.25">
      <c r="A265" s="44">
        <v>6421</v>
      </c>
      <c r="B265" s="71" t="s">
        <v>273</v>
      </c>
      <c r="C265" s="201">
        <f t="shared" ref="C265:C285" si="36">SUM(D265:G265)</f>
        <v>0</v>
      </c>
      <c r="D265" s="74"/>
      <c r="E265" s="74"/>
      <c r="F265" s="74"/>
      <c r="G265" s="157"/>
      <c r="H265" s="208">
        <f t="shared" ref="H265:H285" si="37">SUM(I265:L265)</f>
        <v>0</v>
      </c>
      <c r="I265" s="74"/>
      <c r="J265" s="74"/>
      <c r="K265" s="74"/>
      <c r="L265" s="158"/>
    </row>
    <row r="266" spans="1:13" x14ac:dyDescent="0.25">
      <c r="A266" s="44">
        <v>6422</v>
      </c>
      <c r="B266" s="71" t="s">
        <v>274</v>
      </c>
      <c r="C266" s="201">
        <f t="shared" si="36"/>
        <v>0</v>
      </c>
      <c r="D266" s="74"/>
      <c r="E266" s="74"/>
      <c r="F266" s="74"/>
      <c r="G266" s="157"/>
      <c r="H266" s="208">
        <f t="shared" si="37"/>
        <v>0</v>
      </c>
      <c r="I266" s="74"/>
      <c r="J266" s="74"/>
      <c r="K266" s="74"/>
      <c r="L266" s="158"/>
    </row>
    <row r="267" spans="1:13" ht="13.5" customHeight="1" x14ac:dyDescent="0.25">
      <c r="A267" s="44">
        <v>6423</v>
      </c>
      <c r="B267" s="71" t="s">
        <v>275</v>
      </c>
      <c r="C267" s="201">
        <f>SUM(D267:G267)</f>
        <v>0</v>
      </c>
      <c r="D267" s="74"/>
      <c r="E267" s="74"/>
      <c r="F267" s="74"/>
      <c r="G267" s="157"/>
      <c r="H267" s="208">
        <f>SUM(I267:L267)</f>
        <v>0</v>
      </c>
      <c r="I267" s="74"/>
      <c r="J267" s="74"/>
      <c r="K267" s="74"/>
      <c r="L267" s="158"/>
    </row>
    <row r="268" spans="1:13" ht="36" x14ac:dyDescent="0.25">
      <c r="A268" s="44">
        <v>6424</v>
      </c>
      <c r="B268" s="71" t="s">
        <v>276</v>
      </c>
      <c r="C268" s="201">
        <f>SUM(D268:G268)</f>
        <v>0</v>
      </c>
      <c r="D268" s="74"/>
      <c r="E268" s="74"/>
      <c r="F268" s="74"/>
      <c r="G268" s="157"/>
      <c r="H268" s="208">
        <f>SUM(I268:L268)</f>
        <v>0</v>
      </c>
      <c r="I268" s="74"/>
      <c r="J268" s="74"/>
      <c r="K268" s="74"/>
      <c r="L268" s="158"/>
      <c r="M268" s="225"/>
    </row>
    <row r="269" spans="1:13" ht="36" x14ac:dyDescent="0.25">
      <c r="A269" s="220">
        <v>7000</v>
      </c>
      <c r="B269" s="220" t="s">
        <v>277</v>
      </c>
      <c r="C269" s="221">
        <f t="shared" si="36"/>
        <v>142</v>
      </c>
      <c r="D269" s="222">
        <f>SUM(D270,D281)</f>
        <v>0</v>
      </c>
      <c r="E269" s="222">
        <f>SUM(E270,E281)</f>
        <v>0</v>
      </c>
      <c r="F269" s="222">
        <f>SUM(F270,F281)</f>
        <v>142</v>
      </c>
      <c r="G269" s="222">
        <f>SUM(G270,G281)</f>
        <v>0</v>
      </c>
      <c r="H269" s="223">
        <f t="shared" si="37"/>
        <v>142</v>
      </c>
      <c r="I269" s="222">
        <f>SUM(I270,I281)</f>
        <v>0</v>
      </c>
      <c r="J269" s="222">
        <f>SUM(J270,J281)</f>
        <v>0</v>
      </c>
      <c r="K269" s="222">
        <f>SUM(K270,K281)</f>
        <v>142</v>
      </c>
      <c r="L269" s="224">
        <f>SUM(L270,L281)</f>
        <v>0</v>
      </c>
    </row>
    <row r="270" spans="1:13" ht="24" x14ac:dyDescent="0.25">
      <c r="A270" s="56">
        <v>7200</v>
      </c>
      <c r="B270" s="147" t="s">
        <v>278</v>
      </c>
      <c r="C270" s="184">
        <f t="shared" si="36"/>
        <v>142</v>
      </c>
      <c r="D270" s="63">
        <f>SUM(D271,D272,D275,D276,D280)</f>
        <v>0</v>
      </c>
      <c r="E270" s="63">
        <f>SUM(E271,E272,E275,E276,E280)</f>
        <v>0</v>
      </c>
      <c r="F270" s="63">
        <f>SUM(F271,F272,F275,F276,F280)</f>
        <v>142</v>
      </c>
      <c r="G270" s="63">
        <f>SUM(G271,G272,G275,G276,G280)</f>
        <v>0</v>
      </c>
      <c r="H270" s="57">
        <f t="shared" si="37"/>
        <v>142</v>
      </c>
      <c r="I270" s="63">
        <f>SUM(I271,I272,I275,I276,I280)</f>
        <v>0</v>
      </c>
      <c r="J270" s="63">
        <f>SUM(J271,J272,J275,J276,J280)</f>
        <v>0</v>
      </c>
      <c r="K270" s="63">
        <f>SUM(K271,K272,K275,K276,K280)</f>
        <v>142</v>
      </c>
      <c r="L270" s="149">
        <f>SUM(L271,L272,L275,L276,L280)</f>
        <v>0</v>
      </c>
    </row>
    <row r="271" spans="1:13" ht="24" x14ac:dyDescent="0.25">
      <c r="A271" s="168">
        <v>7210</v>
      </c>
      <c r="B271" s="65" t="s">
        <v>279</v>
      </c>
      <c r="C271" s="205">
        <f t="shared" si="36"/>
        <v>0</v>
      </c>
      <c r="D271" s="68"/>
      <c r="E271" s="68"/>
      <c r="F271" s="68"/>
      <c r="G271" s="154"/>
      <c r="H271" s="66">
        <f t="shared" si="37"/>
        <v>0</v>
      </c>
      <c r="I271" s="68"/>
      <c r="J271" s="68"/>
      <c r="K271" s="68"/>
      <c r="L271" s="155"/>
    </row>
    <row r="272" spans="1:13" s="225" customFormat="1" ht="36" x14ac:dyDescent="0.25">
      <c r="A272" s="159">
        <v>7220</v>
      </c>
      <c r="B272" s="71" t="s">
        <v>280</v>
      </c>
      <c r="C272" s="201">
        <f>SUM(D272:G272)</f>
        <v>0</v>
      </c>
      <c r="D272" s="160">
        <f>SUM(D273:D274)</f>
        <v>0</v>
      </c>
      <c r="E272" s="160">
        <f>SUM(E273:E274)</f>
        <v>0</v>
      </c>
      <c r="F272" s="160">
        <f>SUM(F273:F274)</f>
        <v>0</v>
      </c>
      <c r="G272" s="160">
        <f>SUM(G273:G274)</f>
        <v>0</v>
      </c>
      <c r="H272" s="72">
        <f>SUM(I272:L272)</f>
        <v>0</v>
      </c>
      <c r="I272" s="160">
        <f>SUM(I273:I274)</f>
        <v>0</v>
      </c>
      <c r="J272" s="160">
        <f>SUM(J273:J274)</f>
        <v>0</v>
      </c>
      <c r="K272" s="160">
        <f>SUM(K273:K274)</f>
        <v>0</v>
      </c>
      <c r="L272" s="162">
        <f>SUM(L273:L274)</f>
        <v>0</v>
      </c>
    </row>
    <row r="273" spans="1:12" s="225" customFormat="1" ht="36" x14ac:dyDescent="0.25">
      <c r="A273" s="44">
        <v>7221</v>
      </c>
      <c r="B273" s="71" t="s">
        <v>281</v>
      </c>
      <c r="C273" s="201">
        <f t="shared" si="36"/>
        <v>0</v>
      </c>
      <c r="D273" s="74"/>
      <c r="E273" s="74"/>
      <c r="F273" s="74"/>
      <c r="G273" s="157"/>
      <c r="H273" s="72">
        <f t="shared" si="37"/>
        <v>0</v>
      </c>
      <c r="I273" s="74"/>
      <c r="J273" s="74"/>
      <c r="K273" s="74"/>
      <c r="L273" s="158"/>
    </row>
    <row r="274" spans="1:12" s="225" customFormat="1" ht="36" x14ac:dyDescent="0.25">
      <c r="A274" s="44">
        <v>7222</v>
      </c>
      <c r="B274" s="71" t="s">
        <v>282</v>
      </c>
      <c r="C274" s="201">
        <f t="shared" si="36"/>
        <v>0</v>
      </c>
      <c r="D274" s="74"/>
      <c r="E274" s="74"/>
      <c r="F274" s="74"/>
      <c r="G274" s="157"/>
      <c r="H274" s="72">
        <f t="shared" si="37"/>
        <v>0</v>
      </c>
      <c r="I274" s="74"/>
      <c r="J274" s="74"/>
      <c r="K274" s="74"/>
      <c r="L274" s="158"/>
    </row>
    <row r="275" spans="1:12" ht="24" x14ac:dyDescent="0.25">
      <c r="A275" s="159">
        <v>7230</v>
      </c>
      <c r="B275" s="71" t="s">
        <v>283</v>
      </c>
      <c r="C275" s="201">
        <f t="shared" si="36"/>
        <v>142</v>
      </c>
      <c r="D275" s="74"/>
      <c r="E275" s="74"/>
      <c r="F275" s="74">
        <v>142</v>
      </c>
      <c r="G275" s="157"/>
      <c r="H275" s="72">
        <f t="shared" si="37"/>
        <v>142</v>
      </c>
      <c r="I275" s="74"/>
      <c r="J275" s="74"/>
      <c r="K275" s="74">
        <v>142</v>
      </c>
      <c r="L275" s="158"/>
    </row>
    <row r="276" spans="1:12" ht="24" x14ac:dyDescent="0.25">
      <c r="A276" s="159">
        <v>7240</v>
      </c>
      <c r="B276" s="71" t="s">
        <v>284</v>
      </c>
      <c r="C276" s="201">
        <f t="shared" si="36"/>
        <v>0</v>
      </c>
      <c r="D276" s="160">
        <f>SUM(D277:D279)</f>
        <v>0</v>
      </c>
      <c r="E276" s="160">
        <f t="shared" ref="E276:G276" si="38">SUM(E277:E279)</f>
        <v>0</v>
      </c>
      <c r="F276" s="160">
        <f t="shared" si="38"/>
        <v>0</v>
      </c>
      <c r="G276" s="161">
        <f t="shared" si="38"/>
        <v>0</v>
      </c>
      <c r="H276" s="72">
        <f t="shared" si="37"/>
        <v>0</v>
      </c>
      <c r="I276" s="160">
        <f t="shared" ref="I276:L276" si="39">SUM(I277:I279)</f>
        <v>0</v>
      </c>
      <c r="J276" s="160">
        <f t="shared" si="39"/>
        <v>0</v>
      </c>
      <c r="K276" s="160">
        <f>SUM(K277:K279)</f>
        <v>0</v>
      </c>
      <c r="L276" s="162">
        <f t="shared" si="39"/>
        <v>0</v>
      </c>
    </row>
    <row r="277" spans="1:12" ht="48" x14ac:dyDescent="0.25">
      <c r="A277" s="44">
        <v>7245</v>
      </c>
      <c r="B277" s="71" t="s">
        <v>285</v>
      </c>
      <c r="C277" s="201">
        <f t="shared" si="36"/>
        <v>0</v>
      </c>
      <c r="D277" s="74"/>
      <c r="E277" s="74"/>
      <c r="F277" s="74"/>
      <c r="G277" s="157"/>
      <c r="H277" s="72">
        <f t="shared" si="37"/>
        <v>0</v>
      </c>
      <c r="I277" s="74"/>
      <c r="J277" s="74"/>
      <c r="K277" s="74"/>
      <c r="L277" s="158"/>
    </row>
    <row r="278" spans="1:12" ht="84.75" customHeight="1" x14ac:dyDescent="0.25">
      <c r="A278" s="44">
        <v>7246</v>
      </c>
      <c r="B278" s="71" t="s">
        <v>286</v>
      </c>
      <c r="C278" s="201">
        <f t="shared" si="36"/>
        <v>0</v>
      </c>
      <c r="D278" s="74"/>
      <c r="E278" s="74"/>
      <c r="F278" s="74"/>
      <c r="G278" s="157"/>
      <c r="H278" s="72">
        <f t="shared" si="37"/>
        <v>0</v>
      </c>
      <c r="I278" s="74"/>
      <c r="J278" s="74"/>
      <c r="K278" s="74"/>
      <c r="L278" s="158"/>
    </row>
    <row r="279" spans="1:12" ht="36" x14ac:dyDescent="0.25">
      <c r="A279" s="44">
        <v>7247</v>
      </c>
      <c r="B279" s="71" t="s">
        <v>287</v>
      </c>
      <c r="C279" s="201">
        <f t="shared" si="36"/>
        <v>0</v>
      </c>
      <c r="D279" s="74"/>
      <c r="E279" s="74"/>
      <c r="F279" s="74"/>
      <c r="G279" s="157"/>
      <c r="H279" s="72">
        <f t="shared" si="37"/>
        <v>0</v>
      </c>
      <c r="I279" s="74"/>
      <c r="J279" s="74"/>
      <c r="K279" s="74"/>
      <c r="L279" s="158"/>
    </row>
    <row r="280" spans="1:12" ht="24" x14ac:dyDescent="0.25">
      <c r="A280" s="168">
        <v>7260</v>
      </c>
      <c r="B280" s="65" t="s">
        <v>288</v>
      </c>
      <c r="C280" s="205">
        <f t="shared" si="36"/>
        <v>0</v>
      </c>
      <c r="D280" s="68"/>
      <c r="E280" s="68"/>
      <c r="F280" s="68"/>
      <c r="G280" s="154"/>
      <c r="H280" s="66">
        <f t="shared" si="37"/>
        <v>0</v>
      </c>
      <c r="I280" s="68"/>
      <c r="J280" s="68"/>
      <c r="K280" s="68"/>
      <c r="L280" s="155"/>
    </row>
    <row r="281" spans="1:12" x14ac:dyDescent="0.25">
      <c r="A281" s="108">
        <v>7700</v>
      </c>
      <c r="B281" s="85" t="s">
        <v>289</v>
      </c>
      <c r="C281" s="86">
        <f t="shared" si="36"/>
        <v>0</v>
      </c>
      <c r="D281" s="226">
        <f>D282</f>
        <v>0</v>
      </c>
      <c r="E281" s="226">
        <f t="shared" ref="E281:G281" si="40">E282</f>
        <v>0</v>
      </c>
      <c r="F281" s="226">
        <f t="shared" si="40"/>
        <v>0</v>
      </c>
      <c r="G281" s="227">
        <f t="shared" si="40"/>
        <v>0</v>
      </c>
      <c r="H281" s="86">
        <f t="shared" si="37"/>
        <v>0</v>
      </c>
      <c r="I281" s="226">
        <f t="shared" ref="I281:L281" si="41">I282</f>
        <v>0</v>
      </c>
      <c r="J281" s="226">
        <f t="shared" si="41"/>
        <v>0</v>
      </c>
      <c r="K281" s="226">
        <f t="shared" si="41"/>
        <v>0</v>
      </c>
      <c r="L281" s="228">
        <f t="shared" si="41"/>
        <v>0</v>
      </c>
    </row>
    <row r="282" spans="1:12" x14ac:dyDescent="0.25">
      <c r="A282" s="150">
        <v>7720</v>
      </c>
      <c r="B282" s="65" t="s">
        <v>290</v>
      </c>
      <c r="C282" s="79">
        <f t="shared" si="36"/>
        <v>0</v>
      </c>
      <c r="D282" s="81"/>
      <c r="E282" s="81"/>
      <c r="F282" s="81"/>
      <c r="G282" s="229"/>
      <c r="H282" s="79">
        <f t="shared" si="37"/>
        <v>0</v>
      </c>
      <c r="I282" s="81"/>
      <c r="J282" s="81"/>
      <c r="K282" s="81"/>
      <c r="L282" s="230"/>
    </row>
    <row r="283" spans="1:12" x14ac:dyDescent="0.25">
      <c r="A283" s="174"/>
      <c r="B283" s="71" t="s">
        <v>291</v>
      </c>
      <c r="C283" s="201">
        <f t="shared" si="36"/>
        <v>0</v>
      </c>
      <c r="D283" s="160">
        <f>SUM(D284:D285)</f>
        <v>0</v>
      </c>
      <c r="E283" s="160">
        <f>SUM(E284:E285)</f>
        <v>0</v>
      </c>
      <c r="F283" s="160">
        <f>SUM(F284:F285)</f>
        <v>0</v>
      </c>
      <c r="G283" s="161">
        <f>SUM(G284:G285)</f>
        <v>0</v>
      </c>
      <c r="H283" s="72">
        <f t="shared" si="37"/>
        <v>0</v>
      </c>
      <c r="I283" s="160">
        <f>SUM(I284:I285)</f>
        <v>0</v>
      </c>
      <c r="J283" s="160">
        <f>SUM(J284:J285)</f>
        <v>0</v>
      </c>
      <c r="K283" s="160">
        <f>SUM(K284:K285)</f>
        <v>0</v>
      </c>
      <c r="L283" s="162">
        <f>SUM(L284:L285)</f>
        <v>0</v>
      </c>
    </row>
    <row r="284" spans="1:12" x14ac:dyDescent="0.25">
      <c r="A284" s="174" t="s">
        <v>292</v>
      </c>
      <c r="B284" s="44" t="s">
        <v>293</v>
      </c>
      <c r="C284" s="201">
        <f t="shared" si="36"/>
        <v>0</v>
      </c>
      <c r="D284" s="74"/>
      <c r="E284" s="74"/>
      <c r="F284" s="74"/>
      <c r="G284" s="157"/>
      <c r="H284" s="72">
        <f t="shared" si="37"/>
        <v>0</v>
      </c>
      <c r="I284" s="74"/>
      <c r="J284" s="74"/>
      <c r="K284" s="74"/>
      <c r="L284" s="158"/>
    </row>
    <row r="285" spans="1:12" ht="24" x14ac:dyDescent="0.25">
      <c r="A285" s="174" t="s">
        <v>294</v>
      </c>
      <c r="B285" s="231" t="s">
        <v>295</v>
      </c>
      <c r="C285" s="205">
        <f t="shared" si="36"/>
        <v>0</v>
      </c>
      <c r="D285" s="68"/>
      <c r="E285" s="68"/>
      <c r="F285" s="68"/>
      <c r="G285" s="154"/>
      <c r="H285" s="66">
        <f t="shared" si="37"/>
        <v>0</v>
      </c>
      <c r="I285" s="68"/>
      <c r="J285" s="68"/>
      <c r="K285" s="68"/>
      <c r="L285" s="155"/>
    </row>
    <row r="286" spans="1:12" ht="12.75" thickBot="1" x14ac:dyDescent="0.3">
      <c r="A286" s="232"/>
      <c r="B286" s="232" t="s">
        <v>296</v>
      </c>
      <c r="C286" s="233">
        <f t="shared" ref="C286:L286" si="42">SUM(C283,C269,C230,C195,C187,C173,C75,C53)</f>
        <v>348772</v>
      </c>
      <c r="D286" s="233">
        <f t="shared" si="42"/>
        <v>330513</v>
      </c>
      <c r="E286" s="233">
        <f t="shared" si="42"/>
        <v>0</v>
      </c>
      <c r="F286" s="233">
        <f t="shared" si="42"/>
        <v>18154</v>
      </c>
      <c r="G286" s="234">
        <f t="shared" si="42"/>
        <v>105</v>
      </c>
      <c r="H286" s="235">
        <f t="shared" si="42"/>
        <v>667266</v>
      </c>
      <c r="I286" s="233">
        <f t="shared" si="42"/>
        <v>327326</v>
      </c>
      <c r="J286" s="233">
        <f t="shared" si="42"/>
        <v>322639</v>
      </c>
      <c r="K286" s="233">
        <f t="shared" si="42"/>
        <v>17196</v>
      </c>
      <c r="L286" s="236">
        <f t="shared" si="42"/>
        <v>105</v>
      </c>
    </row>
    <row r="287" spans="1:12" s="24" customFormat="1" ht="13.5" thickTop="1" thickBot="1" x14ac:dyDescent="0.3">
      <c r="A287" s="601" t="s">
        <v>297</v>
      </c>
      <c r="B287" s="602"/>
      <c r="C287" s="237">
        <f>SUM(D287:G287)</f>
        <v>-338072</v>
      </c>
      <c r="D287" s="238">
        <f>SUM(D24,D25,D41)-D51</f>
        <v>-330513</v>
      </c>
      <c r="E287" s="238">
        <f>SUM(E24,E25,E41)-E51</f>
        <v>0</v>
      </c>
      <c r="F287" s="238">
        <f>(F26+F43)-F51</f>
        <v>-7554</v>
      </c>
      <c r="G287" s="239">
        <f>G45-G51</f>
        <v>-5</v>
      </c>
      <c r="H287" s="237">
        <f>SUM(I287:L287)</f>
        <v>-7701</v>
      </c>
      <c r="I287" s="238">
        <f>SUM(I24,I25,I41)-I51</f>
        <v>0</v>
      </c>
      <c r="J287" s="238">
        <f>SUM(J24,J25,J41)-J51</f>
        <v>0</v>
      </c>
      <c r="K287" s="238">
        <f>(K26+K43)-K51</f>
        <v>-7696</v>
      </c>
      <c r="L287" s="240">
        <f>L45-L51</f>
        <v>-5</v>
      </c>
    </row>
    <row r="288" spans="1:12" s="24" customFormat="1" ht="12.75" thickTop="1" x14ac:dyDescent="0.25">
      <c r="A288" s="620" t="s">
        <v>298</v>
      </c>
      <c r="B288" s="621"/>
      <c r="C288" s="241">
        <f t="shared" ref="C288:L288" si="43">SUM(C289,C290)-C297+C298</f>
        <v>338072</v>
      </c>
      <c r="D288" s="242">
        <f t="shared" si="43"/>
        <v>330513</v>
      </c>
      <c r="E288" s="242">
        <f t="shared" si="43"/>
        <v>0</v>
      </c>
      <c r="F288" s="242">
        <f t="shared" si="43"/>
        <v>7554</v>
      </c>
      <c r="G288" s="243">
        <f t="shared" si="43"/>
        <v>5</v>
      </c>
      <c r="H288" s="244">
        <f t="shared" si="43"/>
        <v>7701</v>
      </c>
      <c r="I288" s="242">
        <f t="shared" si="43"/>
        <v>0</v>
      </c>
      <c r="J288" s="242">
        <f t="shared" si="43"/>
        <v>0</v>
      </c>
      <c r="K288" s="242">
        <f t="shared" si="43"/>
        <v>7696</v>
      </c>
      <c r="L288" s="245">
        <f t="shared" si="43"/>
        <v>5</v>
      </c>
    </row>
    <row r="289" spans="1:12" s="24" customFormat="1" ht="12.75" thickBot="1" x14ac:dyDescent="0.3">
      <c r="A289" s="126" t="s">
        <v>299</v>
      </c>
      <c r="B289" s="126" t="s">
        <v>300</v>
      </c>
      <c r="C289" s="246">
        <f t="shared" ref="C289:L289" si="44">C21-C283</f>
        <v>338072</v>
      </c>
      <c r="D289" s="128">
        <f t="shared" si="44"/>
        <v>330513</v>
      </c>
      <c r="E289" s="128">
        <f t="shared" si="44"/>
        <v>0</v>
      </c>
      <c r="F289" s="128">
        <f t="shared" si="44"/>
        <v>7554</v>
      </c>
      <c r="G289" s="129">
        <f t="shared" si="44"/>
        <v>5</v>
      </c>
      <c r="H289" s="247">
        <f t="shared" si="44"/>
        <v>7701</v>
      </c>
      <c r="I289" s="128">
        <f t="shared" si="44"/>
        <v>0</v>
      </c>
      <c r="J289" s="128">
        <f t="shared" si="44"/>
        <v>0</v>
      </c>
      <c r="K289" s="128">
        <f t="shared" si="44"/>
        <v>7696</v>
      </c>
      <c r="L289" s="130">
        <f t="shared" si="44"/>
        <v>5</v>
      </c>
    </row>
    <row r="290" spans="1:12" s="24" customFormat="1" ht="12.75" thickTop="1" x14ac:dyDescent="0.25">
      <c r="A290" s="248" t="s">
        <v>301</v>
      </c>
      <c r="B290" s="248" t="s">
        <v>302</v>
      </c>
      <c r="C290" s="241">
        <f t="shared" ref="C290:L290" si="45">SUM(C291,C293,C295)-SUM(C292,C294,C296)</f>
        <v>0</v>
      </c>
      <c r="D290" s="242">
        <f t="shared" si="45"/>
        <v>0</v>
      </c>
      <c r="E290" s="242">
        <f t="shared" si="45"/>
        <v>0</v>
      </c>
      <c r="F290" s="242">
        <f t="shared" si="45"/>
        <v>0</v>
      </c>
      <c r="G290" s="249">
        <f t="shared" si="45"/>
        <v>0</v>
      </c>
      <c r="H290" s="244">
        <f t="shared" si="45"/>
        <v>0</v>
      </c>
      <c r="I290" s="242">
        <f t="shared" si="45"/>
        <v>0</v>
      </c>
      <c r="J290" s="242">
        <f t="shared" si="45"/>
        <v>0</v>
      </c>
      <c r="K290" s="242">
        <f t="shared" si="45"/>
        <v>0</v>
      </c>
      <c r="L290" s="245">
        <f t="shared" si="45"/>
        <v>0</v>
      </c>
    </row>
    <row r="291" spans="1:12" x14ac:dyDescent="0.25">
      <c r="A291" s="250" t="s">
        <v>303</v>
      </c>
      <c r="B291" s="116" t="s">
        <v>304</v>
      </c>
      <c r="C291" s="79">
        <f t="shared" ref="C291:C296" si="46">SUM(D291:G291)</f>
        <v>0</v>
      </c>
      <c r="D291" s="81"/>
      <c r="E291" s="81"/>
      <c r="F291" s="81"/>
      <c r="G291" s="229"/>
      <c r="H291" s="79">
        <f t="shared" ref="H291:H296" si="47">SUM(I291:L291)</f>
        <v>0</v>
      </c>
      <c r="I291" s="81"/>
      <c r="J291" s="81"/>
      <c r="K291" s="81"/>
      <c r="L291" s="230"/>
    </row>
    <row r="292" spans="1:12" ht="24" x14ac:dyDescent="0.25">
      <c r="A292" s="174" t="s">
        <v>305</v>
      </c>
      <c r="B292" s="43" t="s">
        <v>306</v>
      </c>
      <c r="C292" s="72">
        <f t="shared" si="46"/>
        <v>0</v>
      </c>
      <c r="D292" s="74"/>
      <c r="E292" s="74"/>
      <c r="F292" s="74"/>
      <c r="G292" s="157"/>
      <c r="H292" s="72">
        <f t="shared" si="47"/>
        <v>0</v>
      </c>
      <c r="I292" s="74"/>
      <c r="J292" s="74"/>
      <c r="K292" s="74"/>
      <c r="L292" s="158"/>
    </row>
    <row r="293" spans="1:12" x14ac:dyDescent="0.25">
      <c r="A293" s="174" t="s">
        <v>307</v>
      </c>
      <c r="B293" s="43" t="s">
        <v>308</v>
      </c>
      <c r="C293" s="72">
        <f t="shared" si="46"/>
        <v>0</v>
      </c>
      <c r="D293" s="74"/>
      <c r="E293" s="74"/>
      <c r="F293" s="74"/>
      <c r="G293" s="157"/>
      <c r="H293" s="72">
        <f t="shared" si="47"/>
        <v>0</v>
      </c>
      <c r="I293" s="74"/>
      <c r="J293" s="74"/>
      <c r="K293" s="74"/>
      <c r="L293" s="158"/>
    </row>
    <row r="294" spans="1:12" ht="24" x14ac:dyDescent="0.25">
      <c r="A294" s="174" t="s">
        <v>309</v>
      </c>
      <c r="B294" s="43" t="s">
        <v>310</v>
      </c>
      <c r="C294" s="72">
        <f t="shared" si="46"/>
        <v>0</v>
      </c>
      <c r="D294" s="74"/>
      <c r="E294" s="74"/>
      <c r="F294" s="74"/>
      <c r="G294" s="157"/>
      <c r="H294" s="72">
        <f t="shared" si="47"/>
        <v>0</v>
      </c>
      <c r="I294" s="74"/>
      <c r="J294" s="74"/>
      <c r="K294" s="74"/>
      <c r="L294" s="158"/>
    </row>
    <row r="295" spans="1:12" x14ac:dyDescent="0.25">
      <c r="A295" s="174" t="s">
        <v>311</v>
      </c>
      <c r="B295" s="43" t="s">
        <v>312</v>
      </c>
      <c r="C295" s="72">
        <f t="shared" si="46"/>
        <v>0</v>
      </c>
      <c r="D295" s="74"/>
      <c r="E295" s="74"/>
      <c r="F295" s="74"/>
      <c r="G295" s="157"/>
      <c r="H295" s="72">
        <f t="shared" si="47"/>
        <v>0</v>
      </c>
      <c r="I295" s="74"/>
      <c r="J295" s="74"/>
      <c r="K295" s="74"/>
      <c r="L295" s="158"/>
    </row>
    <row r="296" spans="1:12" ht="24.75" thickBot="1" x14ac:dyDescent="0.3">
      <c r="A296" s="251" t="s">
        <v>313</v>
      </c>
      <c r="B296" s="252" t="s">
        <v>314</v>
      </c>
      <c r="C296" s="185">
        <f t="shared" si="46"/>
        <v>0</v>
      </c>
      <c r="D296" s="189"/>
      <c r="E296" s="189"/>
      <c r="F296" s="189"/>
      <c r="G296" s="253"/>
      <c r="H296" s="185">
        <f t="shared" si="47"/>
        <v>0</v>
      </c>
      <c r="I296" s="189"/>
      <c r="J296" s="189"/>
      <c r="K296" s="189"/>
      <c r="L296" s="191"/>
    </row>
    <row r="297" spans="1:12" s="24" customFormat="1" ht="13.5" thickTop="1" thickBot="1" x14ac:dyDescent="0.3">
      <c r="A297" s="254" t="s">
        <v>315</v>
      </c>
      <c r="B297" s="254" t="s">
        <v>316</v>
      </c>
      <c r="C297" s="255">
        <f>SUM(D297:G297)</f>
        <v>0</v>
      </c>
      <c r="D297" s="256"/>
      <c r="E297" s="256"/>
      <c r="F297" s="256"/>
      <c r="G297" s="257"/>
      <c r="H297" s="255">
        <f>SUM(I297:L297)</f>
        <v>0</v>
      </c>
      <c r="I297" s="256"/>
      <c r="J297" s="256"/>
      <c r="K297" s="256"/>
      <c r="L297" s="258"/>
    </row>
    <row r="298" spans="1:12" s="24" customFormat="1" ht="48.75" thickTop="1" x14ac:dyDescent="0.25">
      <c r="A298" s="248" t="s">
        <v>317</v>
      </c>
      <c r="B298" s="259" t="s">
        <v>318</v>
      </c>
      <c r="C298" s="260">
        <f>SUM(D298:G298)</f>
        <v>0</v>
      </c>
      <c r="D298" s="177"/>
      <c r="E298" s="177"/>
      <c r="F298" s="177"/>
      <c r="G298" s="178"/>
      <c r="H298" s="260">
        <f>SUM(I298:L298)</f>
        <v>0</v>
      </c>
      <c r="I298" s="177"/>
      <c r="J298" s="177"/>
      <c r="K298" s="177"/>
      <c r="L298" s="179"/>
    </row>
    <row r="299" spans="1:12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</row>
    <row r="300" spans="1:12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</row>
    <row r="301" spans="1:12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</row>
    <row r="302" spans="1:12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</row>
    <row r="303" spans="1:12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</row>
    <row r="304" spans="1:12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</row>
    <row r="305" spans="1:12" x14ac:dyDescent="0.2">
      <c r="A305" s="1"/>
      <c r="B305" s="1"/>
      <c r="C305" s="261"/>
      <c r="D305" s="1"/>
      <c r="E305" s="1"/>
      <c r="F305" s="1"/>
      <c r="G305" s="1"/>
      <c r="H305" s="1"/>
      <c r="I305" s="1"/>
      <c r="J305" s="1"/>
      <c r="K305" s="1"/>
      <c r="L305" s="1"/>
    </row>
    <row r="306" spans="1:12" x14ac:dyDescent="0.2">
      <c r="A306" s="1"/>
      <c r="B306" s="1"/>
      <c r="C306" s="261"/>
      <c r="D306" s="1"/>
      <c r="E306" s="1"/>
      <c r="F306" s="1"/>
      <c r="G306" s="1"/>
      <c r="H306" s="1"/>
      <c r="I306" s="1"/>
      <c r="J306" s="1"/>
      <c r="K306" s="1"/>
      <c r="L306" s="1"/>
    </row>
    <row r="307" spans="1:12" x14ac:dyDescent="0.2">
      <c r="A307" s="1"/>
      <c r="B307" s="1"/>
      <c r="C307" s="261"/>
      <c r="D307" s="1"/>
      <c r="E307" s="1"/>
      <c r="F307" s="1"/>
      <c r="G307" s="1"/>
      <c r="H307" s="1"/>
      <c r="I307" s="1"/>
      <c r="J307" s="1"/>
      <c r="K307" s="1"/>
      <c r="L307" s="1"/>
    </row>
    <row r="308" spans="1:12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</row>
    <row r="309" spans="1:12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</row>
    <row r="310" spans="1:12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</row>
    <row r="311" spans="1:12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</row>
    <row r="312" spans="1:12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</row>
    <row r="313" spans="1:12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</row>
    <row r="314" spans="1:12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</row>
    <row r="315" spans="1:12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</row>
    <row r="316" spans="1:12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</row>
  </sheetData>
  <sheetProtection formatCells="0" formatColumns="0" formatRows="0"/>
  <autoFilter ref="A18:L298"/>
  <mergeCells count="29">
    <mergeCell ref="A288:B288"/>
    <mergeCell ref="H16:H17"/>
    <mergeCell ref="I16:I17"/>
    <mergeCell ref="J16:J17"/>
    <mergeCell ref="K16:K17"/>
    <mergeCell ref="L16:L17"/>
    <mergeCell ref="A287:B287"/>
    <mergeCell ref="C13:L13"/>
    <mergeCell ref="A15:A17"/>
    <mergeCell ref="B15:B17"/>
    <mergeCell ref="C15:G15"/>
    <mergeCell ref="H15:L15"/>
    <mergeCell ref="C16:C17"/>
    <mergeCell ref="D16:D17"/>
    <mergeCell ref="E16:E17"/>
    <mergeCell ref="F16:F17"/>
    <mergeCell ref="G16:G17"/>
    <mergeCell ref="C12:L12"/>
    <mergeCell ref="A1:L1"/>
    <mergeCell ref="A2:L2"/>
    <mergeCell ref="C3:L3"/>
    <mergeCell ref="C4:L4"/>
    <mergeCell ref="C5:L5"/>
    <mergeCell ref="C6:L6"/>
    <mergeCell ref="C7:L7"/>
    <mergeCell ref="C8:L8"/>
    <mergeCell ref="C9:L9"/>
    <mergeCell ref="C10:L10"/>
    <mergeCell ref="C11:L11"/>
  </mergeCells>
  <pageMargins left="0.78740157480314965" right="0.39370078740157483" top="0.39370078740157483" bottom="0.39370078740157483" header="0.23622047244094491" footer="0.19685039370078741"/>
  <pageSetup paperSize="9" scale="70" orientation="portrait" r:id="rId1"/>
  <headerFooter>
    <oddHeader xml:space="preserve">&amp;C                               </oddHeader>
    <oddFooter>&amp;L&amp;D, &amp;T&amp;R&amp;"Times New Roman,Regular"&amp;10&amp;P (&amp;N)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M314"/>
  <sheetViews>
    <sheetView showGridLines="0" view="pageLayout" zoomScaleNormal="100" workbookViewId="0">
      <selection activeCell="C6" sqref="C6:L6"/>
    </sheetView>
  </sheetViews>
  <sheetFormatPr defaultRowHeight="12" x14ac:dyDescent="0.25"/>
  <cols>
    <col min="1" max="1" width="10.85546875" style="262" customWidth="1"/>
    <col min="2" max="2" width="28" style="262" customWidth="1"/>
    <col min="3" max="3" width="9.7109375" style="262" customWidth="1"/>
    <col min="4" max="4" width="9.5703125" style="262" customWidth="1"/>
    <col min="5" max="6" width="8.7109375" style="262" customWidth="1"/>
    <col min="7" max="7" width="8.28515625" style="262" customWidth="1"/>
    <col min="8" max="11" width="8.7109375" style="262" customWidth="1"/>
    <col min="12" max="12" width="7.5703125" style="262" customWidth="1"/>
    <col min="13" max="16" width="0" style="1" hidden="1" customWidth="1"/>
    <col min="17" max="16384" width="9.140625" style="1"/>
  </cols>
  <sheetData>
    <row r="1" spans="1:12" x14ac:dyDescent="0.25">
      <c r="A1" s="591" t="s">
        <v>347</v>
      </c>
      <c r="B1" s="591"/>
      <c r="C1" s="591"/>
      <c r="D1" s="591"/>
      <c r="E1" s="591"/>
      <c r="F1" s="591"/>
      <c r="G1" s="591"/>
      <c r="H1" s="591"/>
      <c r="I1" s="591"/>
      <c r="J1" s="591"/>
      <c r="K1" s="591"/>
      <c r="L1" s="591"/>
    </row>
    <row r="2" spans="1:12" ht="35.25" customHeight="1" x14ac:dyDescent="0.25">
      <c r="A2" s="592" t="s">
        <v>1</v>
      </c>
      <c r="B2" s="593"/>
      <c r="C2" s="593"/>
      <c r="D2" s="593"/>
      <c r="E2" s="593"/>
      <c r="F2" s="593"/>
      <c r="G2" s="593"/>
      <c r="H2" s="593"/>
      <c r="I2" s="593"/>
      <c r="J2" s="593"/>
      <c r="K2" s="593"/>
      <c r="L2" s="594"/>
    </row>
    <row r="3" spans="1:12" ht="12.75" customHeight="1" x14ac:dyDescent="0.25">
      <c r="A3" s="2" t="s">
        <v>2</v>
      </c>
      <c r="B3" s="3"/>
      <c r="C3" s="595" t="s">
        <v>348</v>
      </c>
      <c r="D3" s="595"/>
      <c r="E3" s="595"/>
      <c r="F3" s="595"/>
      <c r="G3" s="595"/>
      <c r="H3" s="595"/>
      <c r="I3" s="595"/>
      <c r="J3" s="595"/>
      <c r="K3" s="595"/>
      <c r="L3" s="596"/>
    </row>
    <row r="4" spans="1:12" ht="12.75" customHeight="1" x14ac:dyDescent="0.25">
      <c r="A4" s="2" t="s">
        <v>4</v>
      </c>
      <c r="B4" s="3"/>
      <c r="C4" s="595" t="s">
        <v>349</v>
      </c>
      <c r="D4" s="595"/>
      <c r="E4" s="595"/>
      <c r="F4" s="595"/>
      <c r="G4" s="595"/>
      <c r="H4" s="595"/>
      <c r="I4" s="595"/>
      <c r="J4" s="595"/>
      <c r="K4" s="595"/>
      <c r="L4" s="596"/>
    </row>
    <row r="5" spans="1:12" ht="12.75" customHeight="1" x14ac:dyDescent="0.25">
      <c r="A5" s="4" t="s">
        <v>6</v>
      </c>
      <c r="B5" s="5"/>
      <c r="C5" s="589" t="s">
        <v>350</v>
      </c>
      <c r="D5" s="589"/>
      <c r="E5" s="589"/>
      <c r="F5" s="589"/>
      <c r="G5" s="589"/>
      <c r="H5" s="589"/>
      <c r="I5" s="589"/>
      <c r="J5" s="589"/>
      <c r="K5" s="589"/>
      <c r="L5" s="590"/>
    </row>
    <row r="6" spans="1:12" ht="12.75" customHeight="1" x14ac:dyDescent="0.25">
      <c r="A6" s="4" t="s">
        <v>8</v>
      </c>
      <c r="B6" s="5"/>
      <c r="C6" s="589" t="s">
        <v>344</v>
      </c>
      <c r="D6" s="589"/>
      <c r="E6" s="589"/>
      <c r="F6" s="589"/>
      <c r="G6" s="589"/>
      <c r="H6" s="589"/>
      <c r="I6" s="589"/>
      <c r="J6" s="589"/>
      <c r="K6" s="589"/>
      <c r="L6" s="590"/>
    </row>
    <row r="7" spans="1:12" x14ac:dyDescent="0.25">
      <c r="A7" s="4" t="s">
        <v>10</v>
      </c>
      <c r="B7" s="5"/>
      <c r="C7" s="595" t="s">
        <v>345</v>
      </c>
      <c r="D7" s="595"/>
      <c r="E7" s="595"/>
      <c r="F7" s="595"/>
      <c r="G7" s="595"/>
      <c r="H7" s="595"/>
      <c r="I7" s="595"/>
      <c r="J7" s="595"/>
      <c r="K7" s="595"/>
      <c r="L7" s="596"/>
    </row>
    <row r="8" spans="1:12" ht="12.75" customHeight="1" x14ac:dyDescent="0.25">
      <c r="A8" s="6" t="s">
        <v>12</v>
      </c>
      <c r="B8" s="5"/>
      <c r="C8" s="597"/>
      <c r="D8" s="597"/>
      <c r="E8" s="597"/>
      <c r="F8" s="597"/>
      <c r="G8" s="597"/>
      <c r="H8" s="597"/>
      <c r="I8" s="597"/>
      <c r="J8" s="597"/>
      <c r="K8" s="597"/>
      <c r="L8" s="598"/>
    </row>
    <row r="9" spans="1:12" ht="12.75" customHeight="1" x14ac:dyDescent="0.25">
      <c r="A9" s="4"/>
      <c r="B9" s="5" t="s">
        <v>13</v>
      </c>
      <c r="C9" s="589" t="s">
        <v>351</v>
      </c>
      <c r="D9" s="589"/>
      <c r="E9" s="589"/>
      <c r="F9" s="589"/>
      <c r="G9" s="589"/>
      <c r="H9" s="589"/>
      <c r="I9" s="589"/>
      <c r="J9" s="589"/>
      <c r="K9" s="589"/>
      <c r="L9" s="590"/>
    </row>
    <row r="10" spans="1:12" ht="12.75" customHeight="1" x14ac:dyDescent="0.25">
      <c r="A10" s="4"/>
      <c r="B10" s="5" t="s">
        <v>15</v>
      </c>
      <c r="C10" s="589" t="s">
        <v>352</v>
      </c>
      <c r="D10" s="589"/>
      <c r="E10" s="589"/>
      <c r="F10" s="589"/>
      <c r="G10" s="589"/>
      <c r="H10" s="589"/>
      <c r="I10" s="589"/>
      <c r="J10" s="589"/>
      <c r="K10" s="589"/>
      <c r="L10" s="590"/>
    </row>
    <row r="11" spans="1:12" ht="12.75" customHeight="1" x14ac:dyDescent="0.25">
      <c r="A11" s="4"/>
      <c r="B11" s="5" t="s">
        <v>16</v>
      </c>
      <c r="C11" s="597"/>
      <c r="D11" s="597"/>
      <c r="E11" s="597"/>
      <c r="F11" s="597"/>
      <c r="G11" s="597"/>
      <c r="H11" s="597"/>
      <c r="I11" s="597"/>
      <c r="J11" s="597"/>
      <c r="K11" s="597"/>
      <c r="L11" s="598"/>
    </row>
    <row r="12" spans="1:12" ht="12.75" customHeight="1" x14ac:dyDescent="0.25">
      <c r="A12" s="4"/>
      <c r="B12" s="5" t="s">
        <v>17</v>
      </c>
      <c r="C12" s="589"/>
      <c r="D12" s="589"/>
      <c r="E12" s="589"/>
      <c r="F12" s="589"/>
      <c r="G12" s="589"/>
      <c r="H12" s="589"/>
      <c r="I12" s="589"/>
      <c r="J12" s="589"/>
      <c r="K12" s="589"/>
      <c r="L12" s="590"/>
    </row>
    <row r="13" spans="1:12" ht="12.75" customHeight="1" x14ac:dyDescent="0.25">
      <c r="A13" s="4"/>
      <c r="B13" s="5" t="s">
        <v>18</v>
      </c>
      <c r="C13" s="589"/>
      <c r="D13" s="589"/>
      <c r="E13" s="589"/>
      <c r="F13" s="589"/>
      <c r="G13" s="589"/>
      <c r="H13" s="589"/>
      <c r="I13" s="589"/>
      <c r="J13" s="589"/>
      <c r="K13" s="589"/>
      <c r="L13" s="590"/>
    </row>
    <row r="14" spans="1:12" ht="12.75" customHeight="1" x14ac:dyDescent="0.25">
      <c r="A14" s="7"/>
      <c r="B14" s="8"/>
      <c r="C14" s="9"/>
      <c r="D14" s="9"/>
      <c r="E14" s="9"/>
      <c r="F14" s="9"/>
      <c r="G14" s="9"/>
      <c r="H14" s="9"/>
      <c r="I14" s="9"/>
      <c r="J14" s="9"/>
      <c r="K14" s="9"/>
      <c r="L14" s="10"/>
    </row>
    <row r="15" spans="1:12" s="11" customFormat="1" ht="12.75" customHeight="1" x14ac:dyDescent="0.25">
      <c r="A15" s="603" t="s">
        <v>19</v>
      </c>
      <c r="B15" s="606" t="s">
        <v>20</v>
      </c>
      <c r="C15" s="608" t="s">
        <v>21</v>
      </c>
      <c r="D15" s="609"/>
      <c r="E15" s="609"/>
      <c r="F15" s="609"/>
      <c r="G15" s="610"/>
      <c r="H15" s="608" t="s">
        <v>22</v>
      </c>
      <c r="I15" s="609"/>
      <c r="J15" s="609"/>
      <c r="K15" s="609"/>
      <c r="L15" s="611"/>
    </row>
    <row r="16" spans="1:12" s="11" customFormat="1" ht="12.75" customHeight="1" x14ac:dyDescent="0.25">
      <c r="A16" s="604"/>
      <c r="B16" s="607"/>
      <c r="C16" s="612" t="s">
        <v>23</v>
      </c>
      <c r="D16" s="613" t="s">
        <v>24</v>
      </c>
      <c r="E16" s="615" t="s">
        <v>25</v>
      </c>
      <c r="F16" s="617" t="s">
        <v>26</v>
      </c>
      <c r="G16" s="619" t="s">
        <v>27</v>
      </c>
      <c r="H16" s="612" t="s">
        <v>23</v>
      </c>
      <c r="I16" s="613" t="s">
        <v>24</v>
      </c>
      <c r="J16" s="615" t="s">
        <v>25</v>
      </c>
      <c r="K16" s="617" t="s">
        <v>26</v>
      </c>
      <c r="L16" s="599" t="s">
        <v>27</v>
      </c>
    </row>
    <row r="17" spans="1:12" s="12" customFormat="1" ht="61.5" customHeight="1" thickBot="1" x14ac:dyDescent="0.3">
      <c r="A17" s="605"/>
      <c r="B17" s="607"/>
      <c r="C17" s="612"/>
      <c r="D17" s="614"/>
      <c r="E17" s="616"/>
      <c r="F17" s="618"/>
      <c r="G17" s="619"/>
      <c r="H17" s="622"/>
      <c r="I17" s="623"/>
      <c r="J17" s="616"/>
      <c r="K17" s="618"/>
      <c r="L17" s="600"/>
    </row>
    <row r="18" spans="1:12" s="12" customFormat="1" ht="9.75" customHeight="1" thickTop="1" x14ac:dyDescent="0.25">
      <c r="A18" s="13" t="s">
        <v>28</v>
      </c>
      <c r="B18" s="13">
        <v>2</v>
      </c>
      <c r="C18" s="14">
        <v>3</v>
      </c>
      <c r="D18" s="15">
        <v>4</v>
      </c>
      <c r="E18" s="15">
        <v>5</v>
      </c>
      <c r="F18" s="15">
        <v>6</v>
      </c>
      <c r="G18" s="16">
        <v>7</v>
      </c>
      <c r="H18" s="14">
        <v>8</v>
      </c>
      <c r="I18" s="15">
        <v>9</v>
      </c>
      <c r="J18" s="15">
        <v>10</v>
      </c>
      <c r="K18" s="15">
        <v>11</v>
      </c>
      <c r="L18" s="17">
        <v>12</v>
      </c>
    </row>
    <row r="19" spans="1:12" s="24" customFormat="1" x14ac:dyDescent="0.25">
      <c r="A19" s="18"/>
      <c r="B19" s="19" t="s">
        <v>29</v>
      </c>
      <c r="C19" s="20"/>
      <c r="D19" s="21"/>
      <c r="E19" s="21"/>
      <c r="F19" s="21"/>
      <c r="G19" s="22"/>
      <c r="H19" s="20"/>
      <c r="I19" s="21"/>
      <c r="J19" s="21"/>
      <c r="K19" s="21"/>
      <c r="L19" s="23"/>
    </row>
    <row r="20" spans="1:12" s="24" customFormat="1" ht="12.75" thickBot="1" x14ac:dyDescent="0.3">
      <c r="A20" s="25"/>
      <c r="B20" s="26" t="s">
        <v>30</v>
      </c>
      <c r="C20" s="27">
        <f t="shared" ref="C20:C47" si="0">SUM(D20:G20)</f>
        <v>77449</v>
      </c>
      <c r="D20" s="28">
        <f>SUM(D21,D24,D25,D41,D43)</f>
        <v>54658</v>
      </c>
      <c r="E20" s="28">
        <f>SUM(E21,E24,E43)</f>
        <v>22791</v>
      </c>
      <c r="F20" s="28">
        <f>SUM(F21,F26,F43)</f>
        <v>0</v>
      </c>
      <c r="G20" s="29">
        <f>SUM(G21,G45)</f>
        <v>0</v>
      </c>
      <c r="H20" s="27">
        <f>SUM(I20:L20)</f>
        <v>74051</v>
      </c>
      <c r="I20" s="28">
        <f>SUM(I21,I24,I25,I41,I43)</f>
        <v>48289</v>
      </c>
      <c r="J20" s="28">
        <f>SUM(J21,J24,J43)</f>
        <v>25762</v>
      </c>
      <c r="K20" s="28">
        <f>SUM(K21,K26,K43)</f>
        <v>0</v>
      </c>
      <c r="L20" s="30">
        <f>SUM(L21,L45)</f>
        <v>0</v>
      </c>
    </row>
    <row r="21" spans="1:12" ht="12.75" thickTop="1" x14ac:dyDescent="0.25">
      <c r="A21" s="31"/>
      <c r="B21" s="32" t="s">
        <v>31</v>
      </c>
      <c r="C21" s="33">
        <f t="shared" si="0"/>
        <v>0</v>
      </c>
      <c r="D21" s="34">
        <f>SUM(D22:D23)</f>
        <v>0</v>
      </c>
      <c r="E21" s="34">
        <f>SUM(E22:E23)</f>
        <v>0</v>
      </c>
      <c r="F21" s="34">
        <f>SUM(F22:F23)</f>
        <v>0</v>
      </c>
      <c r="G21" s="35">
        <f>SUM(G22:G23)</f>
        <v>0</v>
      </c>
      <c r="H21" s="33">
        <f t="shared" ref="H21:H47" si="1">SUM(I21:L21)</f>
        <v>0</v>
      </c>
      <c r="I21" s="34">
        <f>SUM(I22:I23)</f>
        <v>0</v>
      </c>
      <c r="J21" s="34">
        <f>SUM(J22:J23)</f>
        <v>0</v>
      </c>
      <c r="K21" s="34">
        <f>SUM(K22:K23)</f>
        <v>0</v>
      </c>
      <c r="L21" s="36">
        <f>SUM(L22:L23)</f>
        <v>0</v>
      </c>
    </row>
    <row r="22" spans="1:12" x14ac:dyDescent="0.25">
      <c r="A22" s="37"/>
      <c r="B22" s="38" t="s">
        <v>32</v>
      </c>
      <c r="C22" s="39">
        <f t="shared" si="0"/>
        <v>0</v>
      </c>
      <c r="D22" s="40"/>
      <c r="E22" s="40"/>
      <c r="F22" s="40"/>
      <c r="G22" s="41"/>
      <c r="H22" s="39">
        <f t="shared" si="1"/>
        <v>0</v>
      </c>
      <c r="I22" s="40"/>
      <c r="J22" s="40"/>
      <c r="K22" s="40"/>
      <c r="L22" s="42"/>
    </row>
    <row r="23" spans="1:12" x14ac:dyDescent="0.25">
      <c r="A23" s="43"/>
      <c r="B23" s="44" t="s">
        <v>33</v>
      </c>
      <c r="C23" s="45">
        <f t="shared" si="0"/>
        <v>0</v>
      </c>
      <c r="D23" s="46"/>
      <c r="E23" s="46"/>
      <c r="F23" s="46"/>
      <c r="G23" s="47"/>
      <c r="H23" s="45">
        <f t="shared" si="1"/>
        <v>0</v>
      </c>
      <c r="I23" s="46"/>
      <c r="J23" s="46"/>
      <c r="K23" s="46"/>
      <c r="L23" s="48"/>
    </row>
    <row r="24" spans="1:12" s="24" customFormat="1" ht="24.75" thickBot="1" x14ac:dyDescent="0.3">
      <c r="A24" s="49">
        <v>19300</v>
      </c>
      <c r="B24" s="49" t="s">
        <v>34</v>
      </c>
      <c r="C24" s="50">
        <f t="shared" si="0"/>
        <v>77449</v>
      </c>
      <c r="D24" s="51">
        <v>54658</v>
      </c>
      <c r="E24" s="51">
        <v>22791</v>
      </c>
      <c r="F24" s="52" t="s">
        <v>35</v>
      </c>
      <c r="G24" s="53" t="s">
        <v>35</v>
      </c>
      <c r="H24" s="50">
        <f t="shared" si="1"/>
        <v>74051</v>
      </c>
      <c r="I24" s="51">
        <f>I51</f>
        <v>48289</v>
      </c>
      <c r="J24" s="51">
        <f>J51</f>
        <v>25762</v>
      </c>
      <c r="K24" s="52" t="s">
        <v>35</v>
      </c>
      <c r="L24" s="54" t="s">
        <v>35</v>
      </c>
    </row>
    <row r="25" spans="1:12" s="24" customFormat="1" ht="24.75" thickTop="1" x14ac:dyDescent="0.25">
      <c r="A25" s="55"/>
      <c r="B25" s="56" t="s">
        <v>36</v>
      </c>
      <c r="C25" s="57">
        <f t="shared" si="0"/>
        <v>0</v>
      </c>
      <c r="D25" s="58"/>
      <c r="E25" s="59" t="s">
        <v>35</v>
      </c>
      <c r="F25" s="59" t="s">
        <v>35</v>
      </c>
      <c r="G25" s="60" t="s">
        <v>35</v>
      </c>
      <c r="H25" s="57">
        <f t="shared" si="1"/>
        <v>0</v>
      </c>
      <c r="I25" s="61"/>
      <c r="J25" s="59" t="s">
        <v>35</v>
      </c>
      <c r="K25" s="59" t="s">
        <v>35</v>
      </c>
      <c r="L25" s="62" t="s">
        <v>35</v>
      </c>
    </row>
    <row r="26" spans="1:12" s="24" customFormat="1" ht="36" x14ac:dyDescent="0.25">
      <c r="A26" s="56">
        <v>21300</v>
      </c>
      <c r="B26" s="56" t="s">
        <v>37</v>
      </c>
      <c r="C26" s="57">
        <f t="shared" si="0"/>
        <v>0</v>
      </c>
      <c r="D26" s="59" t="s">
        <v>35</v>
      </c>
      <c r="E26" s="59" t="s">
        <v>35</v>
      </c>
      <c r="F26" s="63">
        <f>SUM(F27,F31,F33,F36)</f>
        <v>0</v>
      </c>
      <c r="G26" s="60" t="s">
        <v>35</v>
      </c>
      <c r="H26" s="57">
        <f t="shared" si="1"/>
        <v>0</v>
      </c>
      <c r="I26" s="59" t="s">
        <v>35</v>
      </c>
      <c r="J26" s="59" t="s">
        <v>35</v>
      </c>
      <c r="K26" s="63">
        <f>SUM(K27,K31,K33,K36)</f>
        <v>0</v>
      </c>
      <c r="L26" s="62" t="s">
        <v>35</v>
      </c>
    </row>
    <row r="27" spans="1:12" s="24" customFormat="1" ht="24" x14ac:dyDescent="0.25">
      <c r="A27" s="64">
        <v>21350</v>
      </c>
      <c r="B27" s="56" t="s">
        <v>38</v>
      </c>
      <c r="C27" s="57">
        <f t="shared" si="0"/>
        <v>0</v>
      </c>
      <c r="D27" s="59" t="s">
        <v>35</v>
      </c>
      <c r="E27" s="59" t="s">
        <v>35</v>
      </c>
      <c r="F27" s="63">
        <f>SUM(F28:F30)</f>
        <v>0</v>
      </c>
      <c r="G27" s="60" t="s">
        <v>35</v>
      </c>
      <c r="H27" s="57">
        <f t="shared" si="1"/>
        <v>0</v>
      </c>
      <c r="I27" s="59" t="s">
        <v>35</v>
      </c>
      <c r="J27" s="59" t="s">
        <v>35</v>
      </c>
      <c r="K27" s="63">
        <f>SUM(K28:K30)</f>
        <v>0</v>
      </c>
      <c r="L27" s="62" t="s">
        <v>35</v>
      </c>
    </row>
    <row r="28" spans="1:12" x14ac:dyDescent="0.25">
      <c r="A28" s="37">
        <v>21351</v>
      </c>
      <c r="B28" s="65" t="s">
        <v>39</v>
      </c>
      <c r="C28" s="66">
        <f t="shared" si="0"/>
        <v>0</v>
      </c>
      <c r="D28" s="67" t="s">
        <v>35</v>
      </c>
      <c r="E28" s="67" t="s">
        <v>35</v>
      </c>
      <c r="F28" s="68"/>
      <c r="G28" s="69" t="s">
        <v>35</v>
      </c>
      <c r="H28" s="66">
        <f t="shared" si="1"/>
        <v>0</v>
      </c>
      <c r="I28" s="67" t="s">
        <v>35</v>
      </c>
      <c r="J28" s="67" t="s">
        <v>35</v>
      </c>
      <c r="K28" s="68"/>
      <c r="L28" s="70" t="s">
        <v>35</v>
      </c>
    </row>
    <row r="29" spans="1:12" x14ac:dyDescent="0.25">
      <c r="A29" s="43">
        <v>21352</v>
      </c>
      <c r="B29" s="71" t="s">
        <v>40</v>
      </c>
      <c r="C29" s="72">
        <f t="shared" si="0"/>
        <v>0</v>
      </c>
      <c r="D29" s="73" t="s">
        <v>35</v>
      </c>
      <c r="E29" s="73" t="s">
        <v>35</v>
      </c>
      <c r="F29" s="74"/>
      <c r="G29" s="75" t="s">
        <v>35</v>
      </c>
      <c r="H29" s="72">
        <f t="shared" si="1"/>
        <v>0</v>
      </c>
      <c r="I29" s="73" t="s">
        <v>35</v>
      </c>
      <c r="J29" s="73" t="s">
        <v>35</v>
      </c>
      <c r="K29" s="74"/>
      <c r="L29" s="76" t="s">
        <v>35</v>
      </c>
    </row>
    <row r="30" spans="1:12" ht="24" x14ac:dyDescent="0.25">
      <c r="A30" s="43">
        <v>21359</v>
      </c>
      <c r="B30" s="71" t="s">
        <v>41</v>
      </c>
      <c r="C30" s="72">
        <f t="shared" si="0"/>
        <v>0</v>
      </c>
      <c r="D30" s="73" t="s">
        <v>35</v>
      </c>
      <c r="E30" s="73" t="s">
        <v>35</v>
      </c>
      <c r="F30" s="74"/>
      <c r="G30" s="75" t="s">
        <v>35</v>
      </c>
      <c r="H30" s="72">
        <f t="shared" si="1"/>
        <v>0</v>
      </c>
      <c r="I30" s="73" t="s">
        <v>35</v>
      </c>
      <c r="J30" s="73" t="s">
        <v>35</v>
      </c>
      <c r="K30" s="74"/>
      <c r="L30" s="76" t="s">
        <v>35</v>
      </c>
    </row>
    <row r="31" spans="1:12" s="24" customFormat="1" ht="36" x14ac:dyDescent="0.25">
      <c r="A31" s="64">
        <v>21370</v>
      </c>
      <c r="B31" s="56" t="s">
        <v>42</v>
      </c>
      <c r="C31" s="57">
        <f t="shared" si="0"/>
        <v>0</v>
      </c>
      <c r="D31" s="59" t="s">
        <v>35</v>
      </c>
      <c r="E31" s="59" t="s">
        <v>35</v>
      </c>
      <c r="F31" s="63">
        <f>SUM(F32)</f>
        <v>0</v>
      </c>
      <c r="G31" s="60" t="s">
        <v>35</v>
      </c>
      <c r="H31" s="57">
        <f t="shared" si="1"/>
        <v>0</v>
      </c>
      <c r="I31" s="59" t="s">
        <v>35</v>
      </c>
      <c r="J31" s="59" t="s">
        <v>35</v>
      </c>
      <c r="K31" s="63">
        <f>SUM(K32)</f>
        <v>0</v>
      </c>
      <c r="L31" s="62" t="s">
        <v>35</v>
      </c>
    </row>
    <row r="32" spans="1:12" ht="36" x14ac:dyDescent="0.25">
      <c r="A32" s="77">
        <v>21379</v>
      </c>
      <c r="B32" s="78" t="s">
        <v>43</v>
      </c>
      <c r="C32" s="79">
        <f t="shared" si="0"/>
        <v>0</v>
      </c>
      <c r="D32" s="80" t="s">
        <v>35</v>
      </c>
      <c r="E32" s="80" t="s">
        <v>35</v>
      </c>
      <c r="F32" s="81"/>
      <c r="G32" s="82" t="s">
        <v>35</v>
      </c>
      <c r="H32" s="79">
        <f t="shared" si="1"/>
        <v>0</v>
      </c>
      <c r="I32" s="80" t="s">
        <v>35</v>
      </c>
      <c r="J32" s="80" t="s">
        <v>35</v>
      </c>
      <c r="K32" s="81"/>
      <c r="L32" s="83" t="s">
        <v>35</v>
      </c>
    </row>
    <row r="33" spans="1:12" s="24" customFormat="1" x14ac:dyDescent="0.25">
      <c r="A33" s="64">
        <v>21380</v>
      </c>
      <c r="B33" s="56" t="s">
        <v>44</v>
      </c>
      <c r="C33" s="57">
        <f t="shared" si="0"/>
        <v>0</v>
      </c>
      <c r="D33" s="59" t="s">
        <v>35</v>
      </c>
      <c r="E33" s="59" t="s">
        <v>35</v>
      </c>
      <c r="F33" s="63">
        <f>SUM(F34:F35)</f>
        <v>0</v>
      </c>
      <c r="G33" s="60" t="s">
        <v>35</v>
      </c>
      <c r="H33" s="57">
        <f t="shared" si="1"/>
        <v>0</v>
      </c>
      <c r="I33" s="59" t="s">
        <v>35</v>
      </c>
      <c r="J33" s="59" t="s">
        <v>35</v>
      </c>
      <c r="K33" s="63">
        <f>SUM(K34:K35)</f>
        <v>0</v>
      </c>
      <c r="L33" s="62" t="s">
        <v>35</v>
      </c>
    </row>
    <row r="34" spans="1:12" x14ac:dyDescent="0.25">
      <c r="A34" s="38">
        <v>21381</v>
      </c>
      <c r="B34" s="65" t="s">
        <v>45</v>
      </c>
      <c r="C34" s="66">
        <f t="shared" si="0"/>
        <v>0</v>
      </c>
      <c r="D34" s="67" t="s">
        <v>35</v>
      </c>
      <c r="E34" s="67" t="s">
        <v>35</v>
      </c>
      <c r="F34" s="68"/>
      <c r="G34" s="69" t="s">
        <v>35</v>
      </c>
      <c r="H34" s="66">
        <f t="shared" si="1"/>
        <v>0</v>
      </c>
      <c r="I34" s="67" t="s">
        <v>35</v>
      </c>
      <c r="J34" s="67" t="s">
        <v>35</v>
      </c>
      <c r="K34" s="68"/>
      <c r="L34" s="70" t="s">
        <v>35</v>
      </c>
    </row>
    <row r="35" spans="1:12" ht="24" x14ac:dyDescent="0.25">
      <c r="A35" s="44">
        <v>21383</v>
      </c>
      <c r="B35" s="71" t="s">
        <v>46</v>
      </c>
      <c r="C35" s="72">
        <f>SUM(D35:G35)</f>
        <v>0</v>
      </c>
      <c r="D35" s="73" t="s">
        <v>35</v>
      </c>
      <c r="E35" s="73" t="s">
        <v>35</v>
      </c>
      <c r="F35" s="74"/>
      <c r="G35" s="75" t="s">
        <v>35</v>
      </c>
      <c r="H35" s="72">
        <f t="shared" si="1"/>
        <v>0</v>
      </c>
      <c r="I35" s="73" t="s">
        <v>35</v>
      </c>
      <c r="J35" s="73" t="s">
        <v>35</v>
      </c>
      <c r="K35" s="74"/>
      <c r="L35" s="76" t="s">
        <v>35</v>
      </c>
    </row>
    <row r="36" spans="1:12" s="24" customFormat="1" ht="25.5" customHeight="1" x14ac:dyDescent="0.25">
      <c r="A36" s="64">
        <v>21390</v>
      </c>
      <c r="B36" s="56" t="s">
        <v>47</v>
      </c>
      <c r="C36" s="57">
        <f t="shared" si="0"/>
        <v>0</v>
      </c>
      <c r="D36" s="59" t="s">
        <v>35</v>
      </c>
      <c r="E36" s="59" t="s">
        <v>35</v>
      </c>
      <c r="F36" s="63">
        <f>SUM(F37:F40)</f>
        <v>0</v>
      </c>
      <c r="G36" s="60" t="s">
        <v>35</v>
      </c>
      <c r="H36" s="57">
        <f t="shared" si="1"/>
        <v>0</v>
      </c>
      <c r="I36" s="59" t="s">
        <v>35</v>
      </c>
      <c r="J36" s="59" t="s">
        <v>35</v>
      </c>
      <c r="K36" s="63">
        <f>SUM(K37:K40)</f>
        <v>0</v>
      </c>
      <c r="L36" s="62" t="s">
        <v>35</v>
      </c>
    </row>
    <row r="37" spans="1:12" ht="24" x14ac:dyDescent="0.25">
      <c r="A37" s="38">
        <v>21391</v>
      </c>
      <c r="B37" s="65" t="s">
        <v>48</v>
      </c>
      <c r="C37" s="66">
        <f t="shared" si="0"/>
        <v>0</v>
      </c>
      <c r="D37" s="67" t="s">
        <v>35</v>
      </c>
      <c r="E37" s="67" t="s">
        <v>35</v>
      </c>
      <c r="F37" s="68"/>
      <c r="G37" s="69" t="s">
        <v>35</v>
      </c>
      <c r="H37" s="66">
        <f t="shared" si="1"/>
        <v>0</v>
      </c>
      <c r="I37" s="67" t="s">
        <v>35</v>
      </c>
      <c r="J37" s="67" t="s">
        <v>35</v>
      </c>
      <c r="K37" s="68"/>
      <c r="L37" s="70" t="s">
        <v>35</v>
      </c>
    </row>
    <row r="38" spans="1:12" x14ac:dyDescent="0.25">
      <c r="A38" s="44">
        <v>21393</v>
      </c>
      <c r="B38" s="71" t="s">
        <v>49</v>
      </c>
      <c r="C38" s="72">
        <f t="shared" si="0"/>
        <v>0</v>
      </c>
      <c r="D38" s="73" t="s">
        <v>35</v>
      </c>
      <c r="E38" s="73" t="s">
        <v>35</v>
      </c>
      <c r="F38" s="74"/>
      <c r="G38" s="75" t="s">
        <v>35</v>
      </c>
      <c r="H38" s="72">
        <f t="shared" si="1"/>
        <v>0</v>
      </c>
      <c r="I38" s="73" t="s">
        <v>35</v>
      </c>
      <c r="J38" s="73" t="s">
        <v>35</v>
      </c>
      <c r="K38" s="74"/>
      <c r="L38" s="76" t="s">
        <v>35</v>
      </c>
    </row>
    <row r="39" spans="1:12" x14ac:dyDescent="0.25">
      <c r="A39" s="44">
        <v>21395</v>
      </c>
      <c r="B39" s="71" t="s">
        <v>50</v>
      </c>
      <c r="C39" s="72">
        <f t="shared" si="0"/>
        <v>0</v>
      </c>
      <c r="D39" s="73" t="s">
        <v>35</v>
      </c>
      <c r="E39" s="73" t="s">
        <v>35</v>
      </c>
      <c r="F39" s="74"/>
      <c r="G39" s="75" t="s">
        <v>35</v>
      </c>
      <c r="H39" s="72">
        <f t="shared" si="1"/>
        <v>0</v>
      </c>
      <c r="I39" s="73" t="s">
        <v>35</v>
      </c>
      <c r="J39" s="73" t="s">
        <v>35</v>
      </c>
      <c r="K39" s="74"/>
      <c r="L39" s="76" t="s">
        <v>35</v>
      </c>
    </row>
    <row r="40" spans="1:12" ht="24" x14ac:dyDescent="0.25">
      <c r="A40" s="84">
        <v>21399</v>
      </c>
      <c r="B40" s="85" t="s">
        <v>51</v>
      </c>
      <c r="C40" s="86">
        <f t="shared" si="0"/>
        <v>0</v>
      </c>
      <c r="D40" s="87" t="s">
        <v>35</v>
      </c>
      <c r="E40" s="87" t="s">
        <v>35</v>
      </c>
      <c r="F40" s="88"/>
      <c r="G40" s="89" t="s">
        <v>35</v>
      </c>
      <c r="H40" s="86">
        <f t="shared" si="1"/>
        <v>0</v>
      </c>
      <c r="I40" s="87" t="s">
        <v>35</v>
      </c>
      <c r="J40" s="87" t="s">
        <v>35</v>
      </c>
      <c r="K40" s="88"/>
      <c r="L40" s="90" t="s">
        <v>35</v>
      </c>
    </row>
    <row r="41" spans="1:12" s="24" customFormat="1" ht="26.25" customHeight="1" x14ac:dyDescent="0.25">
      <c r="A41" s="91">
        <v>21420</v>
      </c>
      <c r="B41" s="92" t="s">
        <v>52</v>
      </c>
      <c r="C41" s="86">
        <f>SUM(D41:G41)</f>
        <v>0</v>
      </c>
      <c r="D41" s="94">
        <f>SUM(D42)</f>
        <v>0</v>
      </c>
      <c r="E41" s="95" t="s">
        <v>35</v>
      </c>
      <c r="F41" s="95" t="s">
        <v>35</v>
      </c>
      <c r="G41" s="96" t="s">
        <v>35</v>
      </c>
      <c r="H41" s="93">
        <f>SUM(I41:L41)</f>
        <v>0</v>
      </c>
      <c r="I41" s="94">
        <f>SUM(I42)</f>
        <v>0</v>
      </c>
      <c r="J41" s="95" t="s">
        <v>35</v>
      </c>
      <c r="K41" s="95" t="s">
        <v>35</v>
      </c>
      <c r="L41" s="97" t="s">
        <v>35</v>
      </c>
    </row>
    <row r="42" spans="1:12" s="24" customFormat="1" ht="26.25" customHeight="1" x14ac:dyDescent="0.25">
      <c r="A42" s="84">
        <v>21429</v>
      </c>
      <c r="B42" s="85" t="s">
        <v>53</v>
      </c>
      <c r="C42" s="86">
        <f>SUM(D42:G42)</f>
        <v>0</v>
      </c>
      <c r="D42" s="98"/>
      <c r="E42" s="87" t="s">
        <v>35</v>
      </c>
      <c r="F42" s="87" t="s">
        <v>35</v>
      </c>
      <c r="G42" s="89" t="s">
        <v>35</v>
      </c>
      <c r="H42" s="86">
        <f t="shared" ref="H42:H44" si="2">SUM(I42:L42)</f>
        <v>0</v>
      </c>
      <c r="I42" s="98"/>
      <c r="J42" s="87" t="s">
        <v>35</v>
      </c>
      <c r="K42" s="87" t="s">
        <v>35</v>
      </c>
      <c r="L42" s="90" t="s">
        <v>35</v>
      </c>
    </row>
    <row r="43" spans="1:12" s="24" customFormat="1" ht="24" x14ac:dyDescent="0.25">
      <c r="A43" s="64">
        <v>21490</v>
      </c>
      <c r="B43" s="56" t="s">
        <v>54</v>
      </c>
      <c r="C43" s="57">
        <f t="shared" si="0"/>
        <v>0</v>
      </c>
      <c r="D43" s="99">
        <f>D44</f>
        <v>0</v>
      </c>
      <c r="E43" s="99">
        <f t="shared" ref="E43:F43" si="3">E44</f>
        <v>0</v>
      </c>
      <c r="F43" s="99">
        <f t="shared" si="3"/>
        <v>0</v>
      </c>
      <c r="G43" s="60" t="s">
        <v>35</v>
      </c>
      <c r="H43" s="100">
        <f t="shared" si="2"/>
        <v>0</v>
      </c>
      <c r="I43" s="99">
        <f>I44</f>
        <v>0</v>
      </c>
      <c r="J43" s="99">
        <f t="shared" ref="J43:K43" si="4">J44</f>
        <v>0</v>
      </c>
      <c r="K43" s="99">
        <f t="shared" si="4"/>
        <v>0</v>
      </c>
      <c r="L43" s="62" t="s">
        <v>35</v>
      </c>
    </row>
    <row r="44" spans="1:12" s="24" customFormat="1" ht="24" x14ac:dyDescent="0.25">
      <c r="A44" s="44">
        <v>21499</v>
      </c>
      <c r="B44" s="71" t="s">
        <v>55</v>
      </c>
      <c r="C44" s="79">
        <f>SUM(D44:G44)</f>
        <v>0</v>
      </c>
      <c r="D44" s="101"/>
      <c r="E44" s="102"/>
      <c r="F44" s="101"/>
      <c r="G44" s="103" t="s">
        <v>35</v>
      </c>
      <c r="H44" s="104">
        <f t="shared" si="2"/>
        <v>0</v>
      </c>
      <c r="I44" s="40"/>
      <c r="J44" s="105"/>
      <c r="K44" s="105"/>
      <c r="L44" s="106" t="s">
        <v>35</v>
      </c>
    </row>
    <row r="45" spans="1:12" ht="12.75" customHeight="1" x14ac:dyDescent="0.25">
      <c r="A45" s="107">
        <v>23000</v>
      </c>
      <c r="B45" s="108" t="s">
        <v>56</v>
      </c>
      <c r="C45" s="109">
        <f>SUM(D45:G45)</f>
        <v>0</v>
      </c>
      <c r="D45" s="59" t="s">
        <v>35</v>
      </c>
      <c r="E45" s="59" t="s">
        <v>35</v>
      </c>
      <c r="F45" s="59" t="s">
        <v>35</v>
      </c>
      <c r="G45" s="99">
        <f>SUM(G46:G47)</f>
        <v>0</v>
      </c>
      <c r="H45" s="109">
        <f t="shared" si="1"/>
        <v>0</v>
      </c>
      <c r="I45" s="87" t="s">
        <v>35</v>
      </c>
      <c r="J45" s="87" t="s">
        <v>35</v>
      </c>
      <c r="K45" s="87" t="s">
        <v>35</v>
      </c>
      <c r="L45" s="110">
        <f>SUM(L46:L47)</f>
        <v>0</v>
      </c>
    </row>
    <row r="46" spans="1:12" ht="24" x14ac:dyDescent="0.25">
      <c r="A46" s="111">
        <v>23410</v>
      </c>
      <c r="B46" s="112" t="s">
        <v>57</v>
      </c>
      <c r="C46" s="113">
        <f t="shared" si="0"/>
        <v>0</v>
      </c>
      <c r="D46" s="95" t="s">
        <v>35</v>
      </c>
      <c r="E46" s="95" t="s">
        <v>35</v>
      </c>
      <c r="F46" s="95" t="s">
        <v>35</v>
      </c>
      <c r="G46" s="114"/>
      <c r="H46" s="113">
        <f t="shared" si="1"/>
        <v>0</v>
      </c>
      <c r="I46" s="95" t="s">
        <v>35</v>
      </c>
      <c r="J46" s="95" t="s">
        <v>35</v>
      </c>
      <c r="K46" s="95" t="s">
        <v>35</v>
      </c>
      <c r="L46" s="115"/>
    </row>
    <row r="47" spans="1:12" ht="24" x14ac:dyDescent="0.25">
      <c r="A47" s="111">
        <v>23510</v>
      </c>
      <c r="B47" s="112" t="s">
        <v>58</v>
      </c>
      <c r="C47" s="93">
        <f t="shared" si="0"/>
        <v>0</v>
      </c>
      <c r="D47" s="95" t="s">
        <v>35</v>
      </c>
      <c r="E47" s="95" t="s">
        <v>35</v>
      </c>
      <c r="F47" s="95" t="s">
        <v>35</v>
      </c>
      <c r="G47" s="114"/>
      <c r="H47" s="93">
        <f t="shared" si="1"/>
        <v>0</v>
      </c>
      <c r="I47" s="95" t="s">
        <v>35</v>
      </c>
      <c r="J47" s="95" t="s">
        <v>35</v>
      </c>
      <c r="K47" s="95" t="s">
        <v>35</v>
      </c>
      <c r="L47" s="115"/>
    </row>
    <row r="48" spans="1:12" x14ac:dyDescent="0.25">
      <c r="A48" s="116"/>
      <c r="B48" s="112"/>
      <c r="C48" s="117"/>
      <c r="D48" s="95"/>
      <c r="E48" s="95"/>
      <c r="F48" s="94"/>
      <c r="G48" s="118"/>
      <c r="H48" s="117"/>
      <c r="I48" s="95"/>
      <c r="J48" s="95"/>
      <c r="K48" s="94"/>
      <c r="L48" s="119"/>
    </row>
    <row r="49" spans="1:12" s="24" customFormat="1" x14ac:dyDescent="0.25">
      <c r="A49" s="120"/>
      <c r="B49" s="121" t="s">
        <v>59</v>
      </c>
      <c r="C49" s="122"/>
      <c r="D49" s="123"/>
      <c r="E49" s="123"/>
      <c r="F49" s="123"/>
      <c r="G49" s="124"/>
      <c r="H49" s="122"/>
      <c r="I49" s="123"/>
      <c r="J49" s="123"/>
      <c r="K49" s="123"/>
      <c r="L49" s="125"/>
    </row>
    <row r="50" spans="1:12" s="24" customFormat="1" ht="12.75" thickBot="1" x14ac:dyDescent="0.3">
      <c r="A50" s="126"/>
      <c r="B50" s="25" t="s">
        <v>60</v>
      </c>
      <c r="C50" s="127">
        <f t="shared" ref="C50:C113" si="5">SUM(D50:G50)</f>
        <v>77449</v>
      </c>
      <c r="D50" s="128">
        <f>SUM(D51,D283)</f>
        <v>54658</v>
      </c>
      <c r="E50" s="128">
        <f>SUM(E51,E283)</f>
        <v>22791</v>
      </c>
      <c r="F50" s="128">
        <f>SUM(F51,F283)</f>
        <v>0</v>
      </c>
      <c r="G50" s="129">
        <f>SUM(G51,G283)</f>
        <v>0</v>
      </c>
      <c r="H50" s="127">
        <f t="shared" ref="H50:H113" si="6">SUM(I50:L50)</f>
        <v>74051</v>
      </c>
      <c r="I50" s="128">
        <f>SUM(I51,I283)</f>
        <v>48289</v>
      </c>
      <c r="J50" s="128">
        <f>SUM(J51,J283)</f>
        <v>25762</v>
      </c>
      <c r="K50" s="128">
        <f>SUM(K51,K283)</f>
        <v>0</v>
      </c>
      <c r="L50" s="130">
        <f>SUM(L51,L283)</f>
        <v>0</v>
      </c>
    </row>
    <row r="51" spans="1:12" s="24" customFormat="1" ht="36.75" thickTop="1" x14ac:dyDescent="0.25">
      <c r="A51" s="131"/>
      <c r="B51" s="132" t="s">
        <v>61</v>
      </c>
      <c r="C51" s="133">
        <f t="shared" si="5"/>
        <v>77449</v>
      </c>
      <c r="D51" s="134">
        <f>SUM(D52,D194)</f>
        <v>54658</v>
      </c>
      <c r="E51" s="134">
        <f>SUM(E52,E194)</f>
        <v>22791</v>
      </c>
      <c r="F51" s="134">
        <f>SUM(F52,F194)</f>
        <v>0</v>
      </c>
      <c r="G51" s="135">
        <f>SUM(G52,G194)</f>
        <v>0</v>
      </c>
      <c r="H51" s="133">
        <f t="shared" si="6"/>
        <v>74051</v>
      </c>
      <c r="I51" s="134">
        <f>SUM(I52,I194)</f>
        <v>48289</v>
      </c>
      <c r="J51" s="134">
        <f>SUM(J52,J194)</f>
        <v>25762</v>
      </c>
      <c r="K51" s="134">
        <f>SUM(K52,K194)</f>
        <v>0</v>
      </c>
      <c r="L51" s="136">
        <f>SUM(L52,L194)</f>
        <v>0</v>
      </c>
    </row>
    <row r="52" spans="1:12" s="24" customFormat="1" ht="24" x14ac:dyDescent="0.25">
      <c r="A52" s="137"/>
      <c r="B52" s="18" t="s">
        <v>62</v>
      </c>
      <c r="C52" s="138">
        <f t="shared" si="5"/>
        <v>77449</v>
      </c>
      <c r="D52" s="139">
        <f>SUM(D53,D75,D173,D187)</f>
        <v>54658</v>
      </c>
      <c r="E52" s="139">
        <f>SUM(E53,E75,E173,E187)</f>
        <v>22791</v>
      </c>
      <c r="F52" s="139">
        <f>SUM(F53,F75,F173,F187)</f>
        <v>0</v>
      </c>
      <c r="G52" s="140">
        <f>SUM(G53,G75,G173,G187)</f>
        <v>0</v>
      </c>
      <c r="H52" s="138">
        <f t="shared" si="6"/>
        <v>74051</v>
      </c>
      <c r="I52" s="139">
        <f>SUM(I53,I75,I173,I187)</f>
        <v>48289</v>
      </c>
      <c r="J52" s="139">
        <f>SUM(J53,J75,J173,J187)</f>
        <v>25762</v>
      </c>
      <c r="K52" s="139">
        <f>SUM(K53,K75,K173,K187)</f>
        <v>0</v>
      </c>
      <c r="L52" s="141">
        <f>SUM(L53,L75,L173,L187)</f>
        <v>0</v>
      </c>
    </row>
    <row r="53" spans="1:12" s="24" customFormat="1" x14ac:dyDescent="0.25">
      <c r="A53" s="142">
        <v>1000</v>
      </c>
      <c r="B53" s="142" t="s">
        <v>63</v>
      </c>
      <c r="C53" s="143">
        <f t="shared" si="5"/>
        <v>0</v>
      </c>
      <c r="D53" s="144">
        <f>SUM(D54,D67)</f>
        <v>0</v>
      </c>
      <c r="E53" s="144">
        <f>SUM(E54,E67)</f>
        <v>0</v>
      </c>
      <c r="F53" s="144">
        <f>SUM(F54,F67)</f>
        <v>0</v>
      </c>
      <c r="G53" s="145">
        <f>SUM(G54,G67)</f>
        <v>0</v>
      </c>
      <c r="H53" s="143">
        <f t="shared" si="6"/>
        <v>0</v>
      </c>
      <c r="I53" s="144">
        <f>SUM(I54,I67)</f>
        <v>0</v>
      </c>
      <c r="J53" s="144">
        <f>SUM(J54,J67)</f>
        <v>0</v>
      </c>
      <c r="K53" s="144">
        <f>SUM(K54,K67)</f>
        <v>0</v>
      </c>
      <c r="L53" s="146">
        <f>SUM(L54,L67)</f>
        <v>0</v>
      </c>
    </row>
    <row r="54" spans="1:12" x14ac:dyDescent="0.25">
      <c r="A54" s="56">
        <v>1100</v>
      </c>
      <c r="B54" s="147" t="s">
        <v>64</v>
      </c>
      <c r="C54" s="57">
        <f t="shared" si="5"/>
        <v>0</v>
      </c>
      <c r="D54" s="63">
        <f>SUM(D55,D58,D66)</f>
        <v>0</v>
      </c>
      <c r="E54" s="63">
        <f>SUM(E55,E58,E66)</f>
        <v>0</v>
      </c>
      <c r="F54" s="63">
        <f>SUM(F55,F58,F66)</f>
        <v>0</v>
      </c>
      <c r="G54" s="148">
        <f>SUM(G55,G58,G66)</f>
        <v>0</v>
      </c>
      <c r="H54" s="57">
        <f t="shared" si="6"/>
        <v>0</v>
      </c>
      <c r="I54" s="63">
        <f>SUM(I55,I58,I66)</f>
        <v>0</v>
      </c>
      <c r="J54" s="63">
        <f>SUM(J55,J58,J66)</f>
        <v>0</v>
      </c>
      <c r="K54" s="63">
        <f>SUM(K55,K58,K66)</f>
        <v>0</v>
      </c>
      <c r="L54" s="149">
        <f>SUM(L55,L58,L66)</f>
        <v>0</v>
      </c>
    </row>
    <row r="55" spans="1:12" x14ac:dyDescent="0.25">
      <c r="A55" s="150">
        <v>1110</v>
      </c>
      <c r="B55" s="112" t="s">
        <v>65</v>
      </c>
      <c r="C55" s="117">
        <f t="shared" si="5"/>
        <v>0</v>
      </c>
      <c r="D55" s="151">
        <f>SUM(D56:D57)</f>
        <v>0</v>
      </c>
      <c r="E55" s="151">
        <f>SUM(E56:E57)</f>
        <v>0</v>
      </c>
      <c r="F55" s="151">
        <f>SUM(F56:F57)</f>
        <v>0</v>
      </c>
      <c r="G55" s="152">
        <f>SUM(G56:G57)</f>
        <v>0</v>
      </c>
      <c r="H55" s="117">
        <f t="shared" si="6"/>
        <v>0</v>
      </c>
      <c r="I55" s="151">
        <f>SUM(I56:I57)</f>
        <v>0</v>
      </c>
      <c r="J55" s="151">
        <f>SUM(J56:J57)</f>
        <v>0</v>
      </c>
      <c r="K55" s="151">
        <f>SUM(K56:K57)</f>
        <v>0</v>
      </c>
      <c r="L55" s="153">
        <f>SUM(L56:L57)</f>
        <v>0</v>
      </c>
    </row>
    <row r="56" spans="1:12" x14ac:dyDescent="0.25">
      <c r="A56" s="38">
        <v>1111</v>
      </c>
      <c r="B56" s="65" t="s">
        <v>66</v>
      </c>
      <c r="C56" s="66">
        <f t="shared" si="5"/>
        <v>0</v>
      </c>
      <c r="D56" s="68"/>
      <c r="E56" s="68"/>
      <c r="F56" s="68"/>
      <c r="G56" s="154"/>
      <c r="H56" s="66">
        <f t="shared" si="6"/>
        <v>0</v>
      </c>
      <c r="I56" s="68"/>
      <c r="J56" s="68"/>
      <c r="K56" s="68"/>
      <c r="L56" s="155"/>
    </row>
    <row r="57" spans="1:12" ht="24" customHeight="1" x14ac:dyDescent="0.25">
      <c r="A57" s="44">
        <v>1119</v>
      </c>
      <c r="B57" s="71" t="s">
        <v>67</v>
      </c>
      <c r="C57" s="72">
        <f t="shared" si="5"/>
        <v>0</v>
      </c>
      <c r="D57" s="74"/>
      <c r="E57" s="74"/>
      <c r="F57" s="74"/>
      <c r="G57" s="157"/>
      <c r="H57" s="72">
        <f t="shared" si="6"/>
        <v>0</v>
      </c>
      <c r="I57" s="74"/>
      <c r="J57" s="74"/>
      <c r="K57" s="74"/>
      <c r="L57" s="158"/>
    </row>
    <row r="58" spans="1:12" x14ac:dyDescent="0.25">
      <c r="A58" s="159">
        <v>1140</v>
      </c>
      <c r="B58" s="71" t="s">
        <v>68</v>
      </c>
      <c r="C58" s="72">
        <f t="shared" si="5"/>
        <v>0</v>
      </c>
      <c r="D58" s="160">
        <f>SUM(D59:D65)</f>
        <v>0</v>
      </c>
      <c r="E58" s="160">
        <f>SUM(E59:E65)</f>
        <v>0</v>
      </c>
      <c r="F58" s="160">
        <f>SUM(F59:F65)</f>
        <v>0</v>
      </c>
      <c r="G58" s="161">
        <f>SUM(G59:G65)</f>
        <v>0</v>
      </c>
      <c r="H58" s="72">
        <f t="shared" si="6"/>
        <v>0</v>
      </c>
      <c r="I58" s="160">
        <f>SUM(I59:I65)</f>
        <v>0</v>
      </c>
      <c r="J58" s="160">
        <f>SUM(J59:J65)</f>
        <v>0</v>
      </c>
      <c r="K58" s="160">
        <f>SUM(K59:K65)</f>
        <v>0</v>
      </c>
      <c r="L58" s="162">
        <f>SUM(L59:L65)</f>
        <v>0</v>
      </c>
    </row>
    <row r="59" spans="1:12" x14ac:dyDescent="0.25">
      <c r="A59" s="44">
        <v>1141</v>
      </c>
      <c r="B59" s="71" t="s">
        <v>69</v>
      </c>
      <c r="C59" s="72">
        <f t="shared" si="5"/>
        <v>0</v>
      </c>
      <c r="D59" s="74"/>
      <c r="E59" s="74"/>
      <c r="F59" s="74"/>
      <c r="G59" s="157"/>
      <c r="H59" s="72">
        <f t="shared" si="6"/>
        <v>0</v>
      </c>
      <c r="I59" s="74"/>
      <c r="J59" s="74"/>
      <c r="K59" s="74"/>
      <c r="L59" s="158"/>
    </row>
    <row r="60" spans="1:12" ht="24.75" customHeight="1" x14ac:dyDescent="0.25">
      <c r="A60" s="44">
        <v>1142</v>
      </c>
      <c r="B60" s="71" t="s">
        <v>70</v>
      </c>
      <c r="C60" s="72">
        <f t="shared" si="5"/>
        <v>0</v>
      </c>
      <c r="D60" s="74"/>
      <c r="E60" s="74"/>
      <c r="F60" s="74"/>
      <c r="G60" s="157"/>
      <c r="H60" s="72">
        <f t="shared" si="6"/>
        <v>0</v>
      </c>
      <c r="I60" s="74"/>
      <c r="J60" s="74"/>
      <c r="K60" s="74"/>
      <c r="L60" s="158"/>
    </row>
    <row r="61" spans="1:12" ht="24" x14ac:dyDescent="0.25">
      <c r="A61" s="44">
        <v>1145</v>
      </c>
      <c r="B61" s="71" t="s">
        <v>71</v>
      </c>
      <c r="C61" s="72">
        <f t="shared" si="5"/>
        <v>0</v>
      </c>
      <c r="D61" s="74"/>
      <c r="E61" s="74"/>
      <c r="F61" s="74"/>
      <c r="G61" s="157"/>
      <c r="H61" s="72">
        <f t="shared" si="6"/>
        <v>0</v>
      </c>
      <c r="I61" s="74"/>
      <c r="J61" s="74"/>
      <c r="K61" s="74"/>
      <c r="L61" s="158"/>
    </row>
    <row r="62" spans="1:12" ht="27.75" customHeight="1" x14ac:dyDescent="0.25">
      <c r="A62" s="44">
        <v>1146</v>
      </c>
      <c r="B62" s="71" t="s">
        <v>72</v>
      </c>
      <c r="C62" s="72">
        <f t="shared" si="5"/>
        <v>0</v>
      </c>
      <c r="D62" s="74"/>
      <c r="E62" s="74"/>
      <c r="F62" s="74"/>
      <c r="G62" s="157"/>
      <c r="H62" s="72">
        <f t="shared" si="6"/>
        <v>0</v>
      </c>
      <c r="I62" s="74"/>
      <c r="J62" s="74"/>
      <c r="K62" s="74"/>
      <c r="L62" s="158"/>
    </row>
    <row r="63" spans="1:12" x14ac:dyDescent="0.25">
      <c r="A63" s="44">
        <v>1147</v>
      </c>
      <c r="B63" s="71" t="s">
        <v>73</v>
      </c>
      <c r="C63" s="72">
        <f t="shared" si="5"/>
        <v>0</v>
      </c>
      <c r="D63" s="74"/>
      <c r="E63" s="74"/>
      <c r="F63" s="74"/>
      <c r="G63" s="157"/>
      <c r="H63" s="72">
        <f t="shared" si="6"/>
        <v>0</v>
      </c>
      <c r="I63" s="74"/>
      <c r="J63" s="74"/>
      <c r="K63" s="74"/>
      <c r="L63" s="158"/>
    </row>
    <row r="64" spans="1:12" x14ac:dyDescent="0.25">
      <c r="A64" s="44">
        <v>1148</v>
      </c>
      <c r="B64" s="71" t="s">
        <v>74</v>
      </c>
      <c r="C64" s="72">
        <f t="shared" si="5"/>
        <v>0</v>
      </c>
      <c r="D64" s="74"/>
      <c r="E64" s="74"/>
      <c r="F64" s="74"/>
      <c r="G64" s="157"/>
      <c r="H64" s="72">
        <f t="shared" si="6"/>
        <v>0</v>
      </c>
      <c r="I64" s="74"/>
      <c r="J64" s="74"/>
      <c r="K64" s="74"/>
      <c r="L64" s="158"/>
    </row>
    <row r="65" spans="1:12" ht="24" customHeight="1" x14ac:dyDescent="0.25">
      <c r="A65" s="44">
        <v>1149</v>
      </c>
      <c r="B65" s="71" t="s">
        <v>75</v>
      </c>
      <c r="C65" s="72">
        <f t="shared" si="5"/>
        <v>0</v>
      </c>
      <c r="D65" s="74"/>
      <c r="E65" s="74"/>
      <c r="F65" s="74"/>
      <c r="G65" s="157"/>
      <c r="H65" s="72">
        <f t="shared" si="6"/>
        <v>0</v>
      </c>
      <c r="I65" s="74"/>
      <c r="J65" s="74"/>
      <c r="K65" s="74"/>
      <c r="L65" s="158"/>
    </row>
    <row r="66" spans="1:12" ht="36" x14ac:dyDescent="0.25">
      <c r="A66" s="150">
        <v>1150</v>
      </c>
      <c r="B66" s="112" t="s">
        <v>76</v>
      </c>
      <c r="C66" s="117">
        <f t="shared" si="5"/>
        <v>0</v>
      </c>
      <c r="D66" s="163"/>
      <c r="E66" s="163"/>
      <c r="F66" s="163"/>
      <c r="G66" s="164"/>
      <c r="H66" s="117">
        <f t="shared" si="6"/>
        <v>0</v>
      </c>
      <c r="I66" s="163"/>
      <c r="J66" s="163"/>
      <c r="K66" s="163"/>
      <c r="L66" s="165"/>
    </row>
    <row r="67" spans="1:12" ht="24" x14ac:dyDescent="0.25">
      <c r="A67" s="56">
        <v>1200</v>
      </c>
      <c r="B67" s="147" t="s">
        <v>77</v>
      </c>
      <c r="C67" s="57">
        <f t="shared" si="5"/>
        <v>0</v>
      </c>
      <c r="D67" s="63">
        <f>SUM(D68:D69)</f>
        <v>0</v>
      </c>
      <c r="E67" s="63">
        <f>SUM(E68:E69)</f>
        <v>0</v>
      </c>
      <c r="F67" s="63">
        <f>SUM(F68:F69)</f>
        <v>0</v>
      </c>
      <c r="G67" s="166">
        <f>SUM(G68:G69)</f>
        <v>0</v>
      </c>
      <c r="H67" s="57">
        <f t="shared" si="6"/>
        <v>0</v>
      </c>
      <c r="I67" s="63">
        <f>SUM(I68:I69)</f>
        <v>0</v>
      </c>
      <c r="J67" s="63">
        <f>SUM(J68:J69)</f>
        <v>0</v>
      </c>
      <c r="K67" s="63">
        <f>SUM(K68:K69)</f>
        <v>0</v>
      </c>
      <c r="L67" s="167">
        <f>SUM(L68:L69)</f>
        <v>0</v>
      </c>
    </row>
    <row r="68" spans="1:12" ht="24" x14ac:dyDescent="0.25">
      <c r="A68" s="168">
        <v>1210</v>
      </c>
      <c r="B68" s="65" t="s">
        <v>78</v>
      </c>
      <c r="C68" s="66">
        <f t="shared" si="5"/>
        <v>0</v>
      </c>
      <c r="D68" s="68"/>
      <c r="E68" s="68"/>
      <c r="F68" s="68"/>
      <c r="G68" s="154"/>
      <c r="H68" s="66">
        <f t="shared" si="6"/>
        <v>0</v>
      </c>
      <c r="I68" s="68"/>
      <c r="J68" s="68"/>
      <c r="K68" s="68"/>
      <c r="L68" s="155"/>
    </row>
    <row r="69" spans="1:12" ht="24" x14ac:dyDescent="0.25">
      <c r="A69" s="159">
        <v>1220</v>
      </c>
      <c r="B69" s="71" t="s">
        <v>79</v>
      </c>
      <c r="C69" s="72">
        <f t="shared" si="5"/>
        <v>0</v>
      </c>
      <c r="D69" s="160">
        <f>SUM(D70:D74)</f>
        <v>0</v>
      </c>
      <c r="E69" s="160">
        <f>SUM(E70:E74)</f>
        <v>0</v>
      </c>
      <c r="F69" s="160">
        <f>SUM(F70:F74)</f>
        <v>0</v>
      </c>
      <c r="G69" s="161">
        <f>SUM(G70:G74)</f>
        <v>0</v>
      </c>
      <c r="H69" s="72">
        <f t="shared" si="6"/>
        <v>0</v>
      </c>
      <c r="I69" s="160">
        <f>SUM(I70:I74)</f>
        <v>0</v>
      </c>
      <c r="J69" s="160">
        <f>SUM(J70:J74)</f>
        <v>0</v>
      </c>
      <c r="K69" s="160">
        <f>SUM(K70:K74)</f>
        <v>0</v>
      </c>
      <c r="L69" s="162">
        <f>SUM(L70:L74)</f>
        <v>0</v>
      </c>
    </row>
    <row r="70" spans="1:12" ht="48" x14ac:dyDescent="0.25">
      <c r="A70" s="44">
        <v>1221</v>
      </c>
      <c r="B70" s="71" t="s">
        <v>80</v>
      </c>
      <c r="C70" s="72">
        <f t="shared" si="5"/>
        <v>0</v>
      </c>
      <c r="D70" s="74"/>
      <c r="E70" s="74"/>
      <c r="F70" s="74"/>
      <c r="G70" s="157"/>
      <c r="H70" s="72">
        <f t="shared" si="6"/>
        <v>0</v>
      </c>
      <c r="I70" s="74"/>
      <c r="J70" s="74"/>
      <c r="K70" s="74"/>
      <c r="L70" s="158"/>
    </row>
    <row r="71" spans="1:12" x14ac:dyDescent="0.25">
      <c r="A71" s="44">
        <v>1223</v>
      </c>
      <c r="B71" s="71" t="s">
        <v>81</v>
      </c>
      <c r="C71" s="72">
        <f t="shared" si="5"/>
        <v>0</v>
      </c>
      <c r="D71" s="74"/>
      <c r="E71" s="74"/>
      <c r="F71" s="74"/>
      <c r="G71" s="157"/>
      <c r="H71" s="72">
        <f t="shared" si="6"/>
        <v>0</v>
      </c>
      <c r="I71" s="74"/>
      <c r="J71" s="74"/>
      <c r="K71" s="74"/>
      <c r="L71" s="158"/>
    </row>
    <row r="72" spans="1:12" x14ac:dyDescent="0.25">
      <c r="A72" s="44">
        <v>1225</v>
      </c>
      <c r="B72" s="71" t="s">
        <v>82</v>
      </c>
      <c r="C72" s="72">
        <f t="shared" si="5"/>
        <v>0</v>
      </c>
      <c r="D72" s="74"/>
      <c r="E72" s="74"/>
      <c r="F72" s="74"/>
      <c r="G72" s="157"/>
      <c r="H72" s="72">
        <f t="shared" si="6"/>
        <v>0</v>
      </c>
      <c r="I72" s="74"/>
      <c r="J72" s="74"/>
      <c r="K72" s="74"/>
      <c r="L72" s="158"/>
    </row>
    <row r="73" spans="1:12" ht="36" x14ac:dyDescent="0.25">
      <c r="A73" s="44">
        <v>1227</v>
      </c>
      <c r="B73" s="71" t="s">
        <v>83</v>
      </c>
      <c r="C73" s="72">
        <f t="shared" si="5"/>
        <v>0</v>
      </c>
      <c r="D73" s="74"/>
      <c r="E73" s="74"/>
      <c r="F73" s="74"/>
      <c r="G73" s="157"/>
      <c r="H73" s="72">
        <f t="shared" si="6"/>
        <v>0</v>
      </c>
      <c r="I73" s="74"/>
      <c r="J73" s="74"/>
      <c r="K73" s="74"/>
      <c r="L73" s="158"/>
    </row>
    <row r="74" spans="1:12" ht="48" x14ac:dyDescent="0.25">
      <c r="A74" s="44">
        <v>1228</v>
      </c>
      <c r="B74" s="71" t="s">
        <v>84</v>
      </c>
      <c r="C74" s="72">
        <f t="shared" si="5"/>
        <v>0</v>
      </c>
      <c r="D74" s="74"/>
      <c r="E74" s="74"/>
      <c r="F74" s="74"/>
      <c r="G74" s="157"/>
      <c r="H74" s="72">
        <f t="shared" si="6"/>
        <v>0</v>
      </c>
      <c r="I74" s="74"/>
      <c r="J74" s="74"/>
      <c r="K74" s="74"/>
      <c r="L74" s="158"/>
    </row>
    <row r="75" spans="1:12" x14ac:dyDescent="0.25">
      <c r="A75" s="142">
        <v>2000</v>
      </c>
      <c r="B75" s="142" t="s">
        <v>85</v>
      </c>
      <c r="C75" s="143">
        <f t="shared" si="5"/>
        <v>77449</v>
      </c>
      <c r="D75" s="144">
        <f>SUM(D76,D83,D130,D164,D165,D172)</f>
        <v>54658</v>
      </c>
      <c r="E75" s="144">
        <f>SUM(E76,E83,E130,E164,E165,E172)</f>
        <v>22791</v>
      </c>
      <c r="F75" s="144">
        <f>SUM(F76,F83,F130,F164,F165,F172)</f>
        <v>0</v>
      </c>
      <c r="G75" s="145">
        <f>SUM(G76,G83,G130,G164,G165,G172)</f>
        <v>0</v>
      </c>
      <c r="H75" s="143">
        <f t="shared" si="6"/>
        <v>74051</v>
      </c>
      <c r="I75" s="144">
        <f>SUM(I76,I83,I130,I164,I165,I172)</f>
        <v>48289</v>
      </c>
      <c r="J75" s="144">
        <f>SUM(J76,J83,J130,J164,J165,J172)</f>
        <v>25762</v>
      </c>
      <c r="K75" s="144">
        <f>SUM(K76,K83,K130,K164,K165,K172)</f>
        <v>0</v>
      </c>
      <c r="L75" s="146">
        <f>SUM(L76,L83,L130,L164,L165,L172)</f>
        <v>0</v>
      </c>
    </row>
    <row r="76" spans="1:12" ht="24" x14ac:dyDescent="0.25">
      <c r="A76" s="56">
        <v>2100</v>
      </c>
      <c r="B76" s="147" t="s">
        <v>86</v>
      </c>
      <c r="C76" s="57">
        <f t="shared" si="5"/>
        <v>0</v>
      </c>
      <c r="D76" s="63">
        <f>SUM(D77,D80)</f>
        <v>0</v>
      </c>
      <c r="E76" s="63">
        <f>SUM(E77,E80)</f>
        <v>0</v>
      </c>
      <c r="F76" s="63">
        <f>SUM(F77,F80)</f>
        <v>0</v>
      </c>
      <c r="G76" s="166">
        <f>SUM(G77,G80)</f>
        <v>0</v>
      </c>
      <c r="H76" s="57">
        <f t="shared" si="6"/>
        <v>0</v>
      </c>
      <c r="I76" s="63">
        <f>SUM(I77,I80)</f>
        <v>0</v>
      </c>
      <c r="J76" s="63">
        <f>SUM(J77,J80)</f>
        <v>0</v>
      </c>
      <c r="K76" s="63">
        <f>SUM(K77,K80)</f>
        <v>0</v>
      </c>
      <c r="L76" s="167">
        <f>SUM(L77,L80)</f>
        <v>0</v>
      </c>
    </row>
    <row r="77" spans="1:12" ht="24" x14ac:dyDescent="0.25">
      <c r="A77" s="168">
        <v>2110</v>
      </c>
      <c r="B77" s="65" t="s">
        <v>87</v>
      </c>
      <c r="C77" s="66">
        <f t="shared" si="5"/>
        <v>0</v>
      </c>
      <c r="D77" s="169">
        <f>SUM(D78:D79)</f>
        <v>0</v>
      </c>
      <c r="E77" s="169">
        <f>SUM(E78:E79)</f>
        <v>0</v>
      </c>
      <c r="F77" s="169">
        <f>SUM(F78:F79)</f>
        <v>0</v>
      </c>
      <c r="G77" s="170">
        <f>SUM(G78:G79)</f>
        <v>0</v>
      </c>
      <c r="H77" s="66">
        <f t="shared" si="6"/>
        <v>0</v>
      </c>
      <c r="I77" s="169">
        <f>SUM(I78:I79)</f>
        <v>0</v>
      </c>
      <c r="J77" s="169">
        <f>SUM(J78:J79)</f>
        <v>0</v>
      </c>
      <c r="K77" s="169">
        <f>SUM(K78:K79)</f>
        <v>0</v>
      </c>
      <c r="L77" s="171">
        <f>SUM(L78:L79)</f>
        <v>0</v>
      </c>
    </row>
    <row r="78" spans="1:12" x14ac:dyDescent="0.25">
      <c r="A78" s="44">
        <v>2111</v>
      </c>
      <c r="B78" s="71" t="s">
        <v>88</v>
      </c>
      <c r="C78" s="72">
        <f t="shared" si="5"/>
        <v>0</v>
      </c>
      <c r="D78" s="74"/>
      <c r="E78" s="74"/>
      <c r="F78" s="74"/>
      <c r="G78" s="157"/>
      <c r="H78" s="72">
        <f t="shared" si="6"/>
        <v>0</v>
      </c>
      <c r="I78" s="74"/>
      <c r="J78" s="74"/>
      <c r="K78" s="74"/>
      <c r="L78" s="158"/>
    </row>
    <row r="79" spans="1:12" ht="24" x14ac:dyDescent="0.25">
      <c r="A79" s="44">
        <v>2112</v>
      </c>
      <c r="B79" s="71" t="s">
        <v>89</v>
      </c>
      <c r="C79" s="72">
        <f t="shared" si="5"/>
        <v>0</v>
      </c>
      <c r="D79" s="74"/>
      <c r="E79" s="74"/>
      <c r="F79" s="74"/>
      <c r="G79" s="157"/>
      <c r="H79" s="72">
        <f t="shared" si="6"/>
        <v>0</v>
      </c>
      <c r="I79" s="74"/>
      <c r="J79" s="74"/>
      <c r="K79" s="74"/>
      <c r="L79" s="158"/>
    </row>
    <row r="80" spans="1:12" ht="24" x14ac:dyDescent="0.25">
      <c r="A80" s="159">
        <v>2120</v>
      </c>
      <c r="B80" s="71" t="s">
        <v>90</v>
      </c>
      <c r="C80" s="72">
        <f t="shared" si="5"/>
        <v>0</v>
      </c>
      <c r="D80" s="160">
        <f>SUM(D81:D82)</f>
        <v>0</v>
      </c>
      <c r="E80" s="160">
        <f>SUM(E81:E82)</f>
        <v>0</v>
      </c>
      <c r="F80" s="160">
        <f>SUM(F81:F82)</f>
        <v>0</v>
      </c>
      <c r="G80" s="161">
        <f>SUM(G81:G82)</f>
        <v>0</v>
      </c>
      <c r="H80" s="72">
        <f t="shared" si="6"/>
        <v>0</v>
      </c>
      <c r="I80" s="160">
        <f>SUM(I81:I82)</f>
        <v>0</v>
      </c>
      <c r="J80" s="160">
        <f>SUM(J81:J82)</f>
        <v>0</v>
      </c>
      <c r="K80" s="160">
        <f>SUM(K81:K82)</f>
        <v>0</v>
      </c>
      <c r="L80" s="162">
        <f>SUM(L81:L82)</f>
        <v>0</v>
      </c>
    </row>
    <row r="81" spans="1:12" x14ac:dyDescent="0.25">
      <c r="A81" s="44">
        <v>2121</v>
      </c>
      <c r="B81" s="71" t="s">
        <v>88</v>
      </c>
      <c r="C81" s="72">
        <f t="shared" si="5"/>
        <v>0</v>
      </c>
      <c r="D81" s="74"/>
      <c r="E81" s="74"/>
      <c r="F81" s="74"/>
      <c r="G81" s="157"/>
      <c r="H81" s="72">
        <f t="shared" si="6"/>
        <v>0</v>
      </c>
      <c r="I81" s="74"/>
      <c r="J81" s="74"/>
      <c r="K81" s="74"/>
      <c r="L81" s="158"/>
    </row>
    <row r="82" spans="1:12" ht="24" x14ac:dyDescent="0.25">
      <c r="A82" s="44">
        <v>2122</v>
      </c>
      <c r="B82" s="71" t="s">
        <v>89</v>
      </c>
      <c r="C82" s="72">
        <f t="shared" si="5"/>
        <v>0</v>
      </c>
      <c r="D82" s="74"/>
      <c r="E82" s="74"/>
      <c r="F82" s="74"/>
      <c r="G82" s="157"/>
      <c r="H82" s="72">
        <f t="shared" si="6"/>
        <v>0</v>
      </c>
      <c r="I82" s="74"/>
      <c r="J82" s="74"/>
      <c r="K82" s="74"/>
      <c r="L82" s="158"/>
    </row>
    <row r="83" spans="1:12" x14ac:dyDescent="0.25">
      <c r="A83" s="56">
        <v>2200</v>
      </c>
      <c r="B83" s="147" t="s">
        <v>91</v>
      </c>
      <c r="C83" s="57">
        <f t="shared" si="5"/>
        <v>0</v>
      </c>
      <c r="D83" s="63">
        <f>SUM(D84,D89,D95,D103,D112,D116,D122,D128)</f>
        <v>0</v>
      </c>
      <c r="E83" s="63">
        <f>SUM(E84,E89,E95,E103,E112,E116,E122,E128)</f>
        <v>0</v>
      </c>
      <c r="F83" s="63">
        <f>SUM(F84,F89,F95,F103,F112,F116,F122,F128)</f>
        <v>0</v>
      </c>
      <c r="G83" s="166">
        <f>SUM(G84,G89,G95,G103,G112,G116,G122,G128)</f>
        <v>0</v>
      </c>
      <c r="H83" s="57">
        <f t="shared" si="6"/>
        <v>0</v>
      </c>
      <c r="I83" s="63">
        <f>SUM(I84,I89,I95,I103,I112,I116,I122,I128)</f>
        <v>0</v>
      </c>
      <c r="J83" s="63">
        <f>SUM(J84,J89,J95,J103,J112,J116,J122,J128)</f>
        <v>0</v>
      </c>
      <c r="K83" s="63">
        <f>SUM(K84,K89,K95,K103,K112,K116,K122,K128)</f>
        <v>0</v>
      </c>
      <c r="L83" s="172">
        <f>SUM(L84,L89,L95,L103,L112,L116,L122,L128)</f>
        <v>0</v>
      </c>
    </row>
    <row r="84" spans="1:12" ht="24" x14ac:dyDescent="0.25">
      <c r="A84" s="150">
        <v>2210</v>
      </c>
      <c r="B84" s="112" t="s">
        <v>92</v>
      </c>
      <c r="C84" s="117">
        <f t="shared" si="5"/>
        <v>0</v>
      </c>
      <c r="D84" s="151">
        <f>SUM(D85:D88)</f>
        <v>0</v>
      </c>
      <c r="E84" s="151">
        <f>SUM(E85:E88)</f>
        <v>0</v>
      </c>
      <c r="F84" s="151">
        <f>SUM(F85:F88)</f>
        <v>0</v>
      </c>
      <c r="G84" s="151">
        <f>SUM(G85:G88)</f>
        <v>0</v>
      </c>
      <c r="H84" s="117">
        <f t="shared" si="6"/>
        <v>0</v>
      </c>
      <c r="I84" s="151">
        <f>SUM(I85:I88)</f>
        <v>0</v>
      </c>
      <c r="J84" s="151">
        <f>SUM(J85:J88)</f>
        <v>0</v>
      </c>
      <c r="K84" s="151">
        <f>SUM(K85:K88)</f>
        <v>0</v>
      </c>
      <c r="L84" s="153">
        <f>SUM(L85:L88)</f>
        <v>0</v>
      </c>
    </row>
    <row r="85" spans="1:12" ht="24" x14ac:dyDescent="0.25">
      <c r="A85" s="38">
        <v>2211</v>
      </c>
      <c r="B85" s="65" t="s">
        <v>93</v>
      </c>
      <c r="C85" s="66">
        <f t="shared" si="5"/>
        <v>0</v>
      </c>
      <c r="D85" s="68"/>
      <c r="E85" s="68"/>
      <c r="F85" s="68"/>
      <c r="G85" s="154"/>
      <c r="H85" s="66">
        <f t="shared" si="6"/>
        <v>0</v>
      </c>
      <c r="I85" s="68"/>
      <c r="J85" s="68"/>
      <c r="K85" s="68"/>
      <c r="L85" s="155"/>
    </row>
    <row r="86" spans="1:12" ht="36" x14ac:dyDescent="0.25">
      <c r="A86" s="44">
        <v>2212</v>
      </c>
      <c r="B86" s="71" t="s">
        <v>94</v>
      </c>
      <c r="C86" s="72">
        <f t="shared" si="5"/>
        <v>0</v>
      </c>
      <c r="D86" s="74"/>
      <c r="E86" s="74"/>
      <c r="F86" s="74"/>
      <c r="G86" s="157"/>
      <c r="H86" s="72">
        <f t="shared" si="6"/>
        <v>0</v>
      </c>
      <c r="I86" s="74"/>
      <c r="J86" s="74"/>
      <c r="K86" s="74"/>
      <c r="L86" s="158"/>
    </row>
    <row r="87" spans="1:12" ht="24" x14ac:dyDescent="0.25">
      <c r="A87" s="44">
        <v>2214</v>
      </c>
      <c r="B87" s="71" t="s">
        <v>95</v>
      </c>
      <c r="C87" s="72">
        <f t="shared" si="5"/>
        <v>0</v>
      </c>
      <c r="D87" s="74"/>
      <c r="E87" s="74"/>
      <c r="F87" s="74"/>
      <c r="G87" s="157"/>
      <c r="H87" s="72">
        <f t="shared" si="6"/>
        <v>0</v>
      </c>
      <c r="I87" s="74"/>
      <c r="J87" s="74"/>
      <c r="K87" s="74"/>
      <c r="L87" s="158"/>
    </row>
    <row r="88" spans="1:12" x14ac:dyDescent="0.25">
      <c r="A88" s="44">
        <v>2219</v>
      </c>
      <c r="B88" s="71" t="s">
        <v>96</v>
      </c>
      <c r="C88" s="72">
        <f t="shared" si="5"/>
        <v>0</v>
      </c>
      <c r="D88" s="74"/>
      <c r="E88" s="74"/>
      <c r="F88" s="74"/>
      <c r="G88" s="157"/>
      <c r="H88" s="72">
        <f t="shared" si="6"/>
        <v>0</v>
      </c>
      <c r="I88" s="74"/>
      <c r="J88" s="74"/>
      <c r="K88" s="74"/>
      <c r="L88" s="158"/>
    </row>
    <row r="89" spans="1:12" ht="24" x14ac:dyDescent="0.25">
      <c r="A89" s="159">
        <v>2220</v>
      </c>
      <c r="B89" s="71" t="s">
        <v>97</v>
      </c>
      <c r="C89" s="72">
        <f t="shared" si="5"/>
        <v>0</v>
      </c>
      <c r="D89" s="160">
        <f>SUM(D90:D94)</f>
        <v>0</v>
      </c>
      <c r="E89" s="160">
        <f>SUM(E90:E94)</f>
        <v>0</v>
      </c>
      <c r="F89" s="160">
        <f>SUM(F90:F94)</f>
        <v>0</v>
      </c>
      <c r="G89" s="161">
        <f>SUM(G90:G94)</f>
        <v>0</v>
      </c>
      <c r="H89" s="72">
        <f t="shared" si="6"/>
        <v>0</v>
      </c>
      <c r="I89" s="160">
        <f>SUM(I90:I94)</f>
        <v>0</v>
      </c>
      <c r="J89" s="160">
        <f>SUM(J90:J94)</f>
        <v>0</v>
      </c>
      <c r="K89" s="160">
        <f>SUM(K90:K94)</f>
        <v>0</v>
      </c>
      <c r="L89" s="162">
        <f>SUM(L90:L94)</f>
        <v>0</v>
      </c>
    </row>
    <row r="90" spans="1:12" ht="24" x14ac:dyDescent="0.25">
      <c r="A90" s="44">
        <v>2221</v>
      </c>
      <c r="B90" s="71" t="s">
        <v>98</v>
      </c>
      <c r="C90" s="72">
        <f t="shared" si="5"/>
        <v>0</v>
      </c>
      <c r="D90" s="74"/>
      <c r="E90" s="74"/>
      <c r="F90" s="74"/>
      <c r="G90" s="157"/>
      <c r="H90" s="72">
        <f t="shared" si="6"/>
        <v>0</v>
      </c>
      <c r="I90" s="74"/>
      <c r="J90" s="74"/>
      <c r="K90" s="74"/>
      <c r="L90" s="158"/>
    </row>
    <row r="91" spans="1:12" x14ac:dyDescent="0.25">
      <c r="A91" s="44">
        <v>2222</v>
      </c>
      <c r="B91" s="71" t="s">
        <v>99</v>
      </c>
      <c r="C91" s="72">
        <f t="shared" si="5"/>
        <v>0</v>
      </c>
      <c r="D91" s="74"/>
      <c r="E91" s="74"/>
      <c r="F91" s="74"/>
      <c r="G91" s="157"/>
      <c r="H91" s="72">
        <f t="shared" si="6"/>
        <v>0</v>
      </c>
      <c r="I91" s="74"/>
      <c r="J91" s="74"/>
      <c r="K91" s="74"/>
      <c r="L91" s="158"/>
    </row>
    <row r="92" spans="1:12" x14ac:dyDescent="0.25">
      <c r="A92" s="44">
        <v>2223</v>
      </c>
      <c r="B92" s="71" t="s">
        <v>100</v>
      </c>
      <c r="C92" s="72">
        <f t="shared" si="5"/>
        <v>0</v>
      </c>
      <c r="D92" s="74"/>
      <c r="E92" s="74"/>
      <c r="F92" s="74"/>
      <c r="G92" s="157"/>
      <c r="H92" s="72">
        <f t="shared" si="6"/>
        <v>0</v>
      </c>
      <c r="I92" s="74"/>
      <c r="J92" s="74"/>
      <c r="K92" s="74"/>
      <c r="L92" s="158"/>
    </row>
    <row r="93" spans="1:12" ht="48" x14ac:dyDescent="0.25">
      <c r="A93" s="44">
        <v>2224</v>
      </c>
      <c r="B93" s="71" t="s">
        <v>101</v>
      </c>
      <c r="C93" s="72">
        <f t="shared" si="5"/>
        <v>0</v>
      </c>
      <c r="D93" s="74"/>
      <c r="E93" s="74"/>
      <c r="F93" s="74"/>
      <c r="G93" s="157"/>
      <c r="H93" s="72">
        <f t="shared" si="6"/>
        <v>0</v>
      </c>
      <c r="I93" s="74"/>
      <c r="J93" s="74"/>
      <c r="K93" s="74"/>
      <c r="L93" s="158"/>
    </row>
    <row r="94" spans="1:12" ht="24" x14ac:dyDescent="0.25">
      <c r="A94" s="44">
        <v>2229</v>
      </c>
      <c r="B94" s="71" t="s">
        <v>102</v>
      </c>
      <c r="C94" s="72">
        <f t="shared" si="5"/>
        <v>0</v>
      </c>
      <c r="D94" s="74"/>
      <c r="E94" s="74"/>
      <c r="F94" s="74"/>
      <c r="G94" s="157"/>
      <c r="H94" s="72">
        <f t="shared" si="6"/>
        <v>0</v>
      </c>
      <c r="I94" s="74"/>
      <c r="J94" s="74"/>
      <c r="K94" s="74"/>
      <c r="L94" s="158"/>
    </row>
    <row r="95" spans="1:12" ht="36" x14ac:dyDescent="0.25">
      <c r="A95" s="159">
        <v>2230</v>
      </c>
      <c r="B95" s="71" t="s">
        <v>103</v>
      </c>
      <c r="C95" s="72">
        <f t="shared" si="5"/>
        <v>0</v>
      </c>
      <c r="D95" s="160">
        <f>SUM(D96:D102)</f>
        <v>0</v>
      </c>
      <c r="E95" s="160">
        <f>SUM(E96:E102)</f>
        <v>0</v>
      </c>
      <c r="F95" s="160">
        <f>SUM(F96:F102)</f>
        <v>0</v>
      </c>
      <c r="G95" s="161">
        <f>SUM(G96:G102)</f>
        <v>0</v>
      </c>
      <c r="H95" s="72">
        <f t="shared" si="6"/>
        <v>0</v>
      </c>
      <c r="I95" s="160">
        <f>SUM(I96:I102)</f>
        <v>0</v>
      </c>
      <c r="J95" s="160">
        <f>SUM(J96:J102)</f>
        <v>0</v>
      </c>
      <c r="K95" s="160">
        <f>SUM(K96:K102)</f>
        <v>0</v>
      </c>
      <c r="L95" s="162">
        <f>SUM(L96:L102)</f>
        <v>0</v>
      </c>
    </row>
    <row r="96" spans="1:12" ht="24" x14ac:dyDescent="0.25">
      <c r="A96" s="44">
        <v>2231</v>
      </c>
      <c r="B96" s="71" t="s">
        <v>104</v>
      </c>
      <c r="C96" s="72">
        <f t="shared" si="5"/>
        <v>0</v>
      </c>
      <c r="D96" s="74"/>
      <c r="E96" s="74"/>
      <c r="F96" s="74"/>
      <c r="G96" s="157"/>
      <c r="H96" s="72">
        <f t="shared" si="6"/>
        <v>0</v>
      </c>
      <c r="I96" s="74"/>
      <c r="J96" s="74"/>
      <c r="K96" s="74"/>
      <c r="L96" s="158"/>
    </row>
    <row r="97" spans="1:12" ht="24.75" customHeight="1" x14ac:dyDescent="0.25">
      <c r="A97" s="44">
        <v>2232</v>
      </c>
      <c r="B97" s="71" t="s">
        <v>105</v>
      </c>
      <c r="C97" s="72">
        <f t="shared" si="5"/>
        <v>0</v>
      </c>
      <c r="D97" s="74"/>
      <c r="E97" s="74"/>
      <c r="F97" s="74"/>
      <c r="G97" s="157"/>
      <c r="H97" s="72">
        <f t="shared" si="6"/>
        <v>0</v>
      </c>
      <c r="I97" s="74"/>
      <c r="J97" s="74"/>
      <c r="K97" s="74"/>
      <c r="L97" s="158"/>
    </row>
    <row r="98" spans="1:12" ht="24" x14ac:dyDescent="0.25">
      <c r="A98" s="38">
        <v>2233</v>
      </c>
      <c r="B98" s="65" t="s">
        <v>106</v>
      </c>
      <c r="C98" s="66">
        <f t="shared" si="5"/>
        <v>0</v>
      </c>
      <c r="D98" s="68"/>
      <c r="E98" s="68"/>
      <c r="F98" s="68"/>
      <c r="G98" s="154"/>
      <c r="H98" s="66">
        <f t="shared" si="6"/>
        <v>0</v>
      </c>
      <c r="I98" s="68"/>
      <c r="J98" s="68"/>
      <c r="K98" s="68"/>
      <c r="L98" s="155"/>
    </row>
    <row r="99" spans="1:12" ht="36" x14ac:dyDescent="0.25">
      <c r="A99" s="44">
        <v>2234</v>
      </c>
      <c r="B99" s="71" t="s">
        <v>107</v>
      </c>
      <c r="C99" s="72">
        <f t="shared" si="5"/>
        <v>0</v>
      </c>
      <c r="D99" s="74"/>
      <c r="E99" s="74"/>
      <c r="F99" s="74"/>
      <c r="G99" s="157"/>
      <c r="H99" s="72">
        <f t="shared" si="6"/>
        <v>0</v>
      </c>
      <c r="I99" s="74"/>
      <c r="J99" s="74"/>
      <c r="K99" s="74"/>
      <c r="L99" s="158"/>
    </row>
    <row r="100" spans="1:12" ht="24" x14ac:dyDescent="0.25">
      <c r="A100" s="44">
        <v>2235</v>
      </c>
      <c r="B100" s="71" t="s">
        <v>108</v>
      </c>
      <c r="C100" s="72">
        <f t="shared" si="5"/>
        <v>0</v>
      </c>
      <c r="D100" s="74"/>
      <c r="E100" s="74"/>
      <c r="F100" s="74"/>
      <c r="G100" s="157"/>
      <c r="H100" s="72">
        <f t="shared" si="6"/>
        <v>0</v>
      </c>
      <c r="I100" s="74"/>
      <c r="J100" s="74"/>
      <c r="K100" s="74"/>
      <c r="L100" s="158"/>
    </row>
    <row r="101" spans="1:12" x14ac:dyDescent="0.25">
      <c r="A101" s="44">
        <v>2236</v>
      </c>
      <c r="B101" s="71" t="s">
        <v>109</v>
      </c>
      <c r="C101" s="72">
        <f t="shared" si="5"/>
        <v>0</v>
      </c>
      <c r="D101" s="74"/>
      <c r="E101" s="74"/>
      <c r="F101" s="74"/>
      <c r="G101" s="157"/>
      <c r="H101" s="72">
        <f t="shared" si="6"/>
        <v>0</v>
      </c>
      <c r="I101" s="74"/>
      <c r="J101" s="74"/>
      <c r="K101" s="74"/>
      <c r="L101" s="158"/>
    </row>
    <row r="102" spans="1:12" ht="24" x14ac:dyDescent="0.25">
      <c r="A102" s="44">
        <v>2239</v>
      </c>
      <c r="B102" s="71" t="s">
        <v>110</v>
      </c>
      <c r="C102" s="72">
        <f t="shared" si="5"/>
        <v>0</v>
      </c>
      <c r="D102" s="74"/>
      <c r="E102" s="74"/>
      <c r="F102" s="74"/>
      <c r="G102" s="157"/>
      <c r="H102" s="72">
        <f t="shared" si="6"/>
        <v>0</v>
      </c>
      <c r="I102" s="74"/>
      <c r="J102" s="74"/>
      <c r="K102" s="74"/>
      <c r="L102" s="158"/>
    </row>
    <row r="103" spans="1:12" ht="36" x14ac:dyDescent="0.25">
      <c r="A103" s="159">
        <v>2240</v>
      </c>
      <c r="B103" s="71" t="s">
        <v>111</v>
      </c>
      <c r="C103" s="72">
        <f t="shared" si="5"/>
        <v>0</v>
      </c>
      <c r="D103" s="160">
        <f>SUM(D104:D111)</f>
        <v>0</v>
      </c>
      <c r="E103" s="160">
        <f>SUM(E104:E111)</f>
        <v>0</v>
      </c>
      <c r="F103" s="160">
        <f>SUM(F104:F111)</f>
        <v>0</v>
      </c>
      <c r="G103" s="161">
        <f>SUM(G104:G111)</f>
        <v>0</v>
      </c>
      <c r="H103" s="72">
        <f t="shared" si="6"/>
        <v>0</v>
      </c>
      <c r="I103" s="160">
        <f>SUM(I104:I111)</f>
        <v>0</v>
      </c>
      <c r="J103" s="160">
        <f>SUM(J104:J111)</f>
        <v>0</v>
      </c>
      <c r="K103" s="160">
        <f>SUM(K104:K111)</f>
        <v>0</v>
      </c>
      <c r="L103" s="162">
        <f>SUM(L104:L111)</f>
        <v>0</v>
      </c>
    </row>
    <row r="104" spans="1:12" x14ac:dyDescent="0.25">
      <c r="A104" s="44">
        <v>2241</v>
      </c>
      <c r="B104" s="71" t="s">
        <v>112</v>
      </c>
      <c r="C104" s="72">
        <f t="shared" si="5"/>
        <v>0</v>
      </c>
      <c r="D104" s="74"/>
      <c r="E104" s="74"/>
      <c r="F104" s="74"/>
      <c r="G104" s="157"/>
      <c r="H104" s="72">
        <f t="shared" si="6"/>
        <v>0</v>
      </c>
      <c r="I104" s="74"/>
      <c r="J104" s="74"/>
      <c r="K104" s="74"/>
      <c r="L104" s="158"/>
    </row>
    <row r="105" spans="1:12" ht="24" x14ac:dyDescent="0.25">
      <c r="A105" s="44">
        <v>2242</v>
      </c>
      <c r="B105" s="71" t="s">
        <v>113</v>
      </c>
      <c r="C105" s="72">
        <f t="shared" si="5"/>
        <v>0</v>
      </c>
      <c r="D105" s="74"/>
      <c r="E105" s="74"/>
      <c r="F105" s="74"/>
      <c r="G105" s="157"/>
      <c r="H105" s="72">
        <f t="shared" si="6"/>
        <v>0</v>
      </c>
      <c r="I105" s="74"/>
      <c r="J105" s="74"/>
      <c r="K105" s="74"/>
      <c r="L105" s="158"/>
    </row>
    <row r="106" spans="1:12" ht="24" x14ac:dyDescent="0.25">
      <c r="A106" s="44">
        <v>2243</v>
      </c>
      <c r="B106" s="71" t="s">
        <v>114</v>
      </c>
      <c r="C106" s="72">
        <f t="shared" si="5"/>
        <v>0</v>
      </c>
      <c r="D106" s="74"/>
      <c r="E106" s="74"/>
      <c r="F106" s="74"/>
      <c r="G106" s="157"/>
      <c r="H106" s="72">
        <f t="shared" si="6"/>
        <v>0</v>
      </c>
      <c r="I106" s="74"/>
      <c r="J106" s="74"/>
      <c r="K106" s="74"/>
      <c r="L106" s="158"/>
    </row>
    <row r="107" spans="1:12" x14ac:dyDescent="0.25">
      <c r="A107" s="44">
        <v>2244</v>
      </c>
      <c r="B107" s="71" t="s">
        <v>115</v>
      </c>
      <c r="C107" s="72">
        <f t="shared" si="5"/>
        <v>0</v>
      </c>
      <c r="D107" s="74"/>
      <c r="E107" s="74"/>
      <c r="F107" s="74"/>
      <c r="G107" s="157"/>
      <c r="H107" s="72">
        <f t="shared" si="6"/>
        <v>0</v>
      </c>
      <c r="I107" s="74"/>
      <c r="J107" s="74"/>
      <c r="K107" s="74"/>
      <c r="L107" s="158"/>
    </row>
    <row r="108" spans="1:12" ht="24" x14ac:dyDescent="0.25">
      <c r="A108" s="44">
        <v>2246</v>
      </c>
      <c r="B108" s="71" t="s">
        <v>116</v>
      </c>
      <c r="C108" s="72">
        <f t="shared" si="5"/>
        <v>0</v>
      </c>
      <c r="D108" s="74"/>
      <c r="E108" s="74"/>
      <c r="F108" s="74"/>
      <c r="G108" s="157"/>
      <c r="H108" s="72">
        <f t="shared" si="6"/>
        <v>0</v>
      </c>
      <c r="I108" s="74"/>
      <c r="J108" s="74"/>
      <c r="K108" s="74"/>
      <c r="L108" s="158"/>
    </row>
    <row r="109" spans="1:12" x14ac:dyDescent="0.25">
      <c r="A109" s="44">
        <v>2247</v>
      </c>
      <c r="B109" s="71" t="s">
        <v>117</v>
      </c>
      <c r="C109" s="72">
        <f t="shared" si="5"/>
        <v>0</v>
      </c>
      <c r="D109" s="74"/>
      <c r="E109" s="74"/>
      <c r="F109" s="74"/>
      <c r="G109" s="157"/>
      <c r="H109" s="72">
        <f t="shared" si="6"/>
        <v>0</v>
      </c>
      <c r="I109" s="74"/>
      <c r="J109" s="74"/>
      <c r="K109" s="74"/>
      <c r="L109" s="158"/>
    </row>
    <row r="110" spans="1:12" ht="24" x14ac:dyDescent="0.25">
      <c r="A110" s="44">
        <v>2248</v>
      </c>
      <c r="B110" s="71" t="s">
        <v>118</v>
      </c>
      <c r="C110" s="72">
        <f t="shared" si="5"/>
        <v>0</v>
      </c>
      <c r="D110" s="74"/>
      <c r="E110" s="74"/>
      <c r="F110" s="74"/>
      <c r="G110" s="157"/>
      <c r="H110" s="72">
        <f t="shared" si="6"/>
        <v>0</v>
      </c>
      <c r="I110" s="74"/>
      <c r="J110" s="74"/>
      <c r="K110" s="74"/>
      <c r="L110" s="158"/>
    </row>
    <row r="111" spans="1:12" ht="24" x14ac:dyDescent="0.25">
      <c r="A111" s="44">
        <v>2249</v>
      </c>
      <c r="B111" s="71" t="s">
        <v>119</v>
      </c>
      <c r="C111" s="72">
        <f t="shared" si="5"/>
        <v>0</v>
      </c>
      <c r="D111" s="74"/>
      <c r="E111" s="74"/>
      <c r="F111" s="74"/>
      <c r="G111" s="157"/>
      <c r="H111" s="72">
        <f t="shared" si="6"/>
        <v>0</v>
      </c>
      <c r="I111" s="74"/>
      <c r="J111" s="74"/>
      <c r="K111" s="74"/>
      <c r="L111" s="158"/>
    </row>
    <row r="112" spans="1:12" x14ac:dyDescent="0.25">
      <c r="A112" s="159">
        <v>2250</v>
      </c>
      <c r="B112" s="71" t="s">
        <v>120</v>
      </c>
      <c r="C112" s="72">
        <f t="shared" si="5"/>
        <v>0</v>
      </c>
      <c r="D112" s="160">
        <f>SUM(D113:D115)</f>
        <v>0</v>
      </c>
      <c r="E112" s="160">
        <f>SUM(E113:E115)</f>
        <v>0</v>
      </c>
      <c r="F112" s="160">
        <f>SUM(F113:F115)</f>
        <v>0</v>
      </c>
      <c r="G112" s="173">
        <f>SUM(G113:G115)</f>
        <v>0</v>
      </c>
      <c r="H112" s="72">
        <f t="shared" si="6"/>
        <v>0</v>
      </c>
      <c r="I112" s="160">
        <f>SUM(I113:I115)</f>
        <v>0</v>
      </c>
      <c r="J112" s="160">
        <f>SUM(J113:J115)</f>
        <v>0</v>
      </c>
      <c r="K112" s="160">
        <f>SUM(K113:K115)</f>
        <v>0</v>
      </c>
      <c r="L112" s="162">
        <f>SUM(L113:L115)</f>
        <v>0</v>
      </c>
    </row>
    <row r="113" spans="1:12" x14ac:dyDescent="0.25">
      <c r="A113" s="44">
        <v>2251</v>
      </c>
      <c r="B113" s="71" t="s">
        <v>121</v>
      </c>
      <c r="C113" s="72">
        <f t="shared" si="5"/>
        <v>0</v>
      </c>
      <c r="D113" s="74"/>
      <c r="E113" s="74"/>
      <c r="F113" s="74"/>
      <c r="G113" s="157"/>
      <c r="H113" s="72">
        <f t="shared" si="6"/>
        <v>0</v>
      </c>
      <c r="I113" s="74"/>
      <c r="J113" s="74"/>
      <c r="K113" s="74"/>
      <c r="L113" s="158"/>
    </row>
    <row r="114" spans="1:12" ht="24" x14ac:dyDescent="0.25">
      <c r="A114" s="44">
        <v>2252</v>
      </c>
      <c r="B114" s="71" t="s">
        <v>122</v>
      </c>
      <c r="C114" s="72">
        <f>SUM(D114:G114)</f>
        <v>0</v>
      </c>
      <c r="D114" s="74"/>
      <c r="E114" s="74"/>
      <c r="F114" s="74"/>
      <c r="G114" s="157"/>
      <c r="H114" s="72">
        <f>SUM(I114:L114)</f>
        <v>0</v>
      </c>
      <c r="I114" s="74"/>
      <c r="J114" s="74"/>
      <c r="K114" s="74"/>
      <c r="L114" s="158"/>
    </row>
    <row r="115" spans="1:12" ht="24" x14ac:dyDescent="0.25">
      <c r="A115" s="44">
        <v>2259</v>
      </c>
      <c r="B115" s="71" t="s">
        <v>123</v>
      </c>
      <c r="C115" s="72">
        <f>SUM(D115:G115)</f>
        <v>0</v>
      </c>
      <c r="D115" s="74"/>
      <c r="E115" s="74"/>
      <c r="F115" s="74"/>
      <c r="G115" s="157"/>
      <c r="H115" s="72">
        <f>SUM(I115:L115)</f>
        <v>0</v>
      </c>
      <c r="I115" s="74"/>
      <c r="J115" s="74"/>
      <c r="K115" s="74"/>
      <c r="L115" s="158"/>
    </row>
    <row r="116" spans="1:12" x14ac:dyDescent="0.25">
      <c r="A116" s="159">
        <v>2260</v>
      </c>
      <c r="B116" s="71" t="s">
        <v>124</v>
      </c>
      <c r="C116" s="72">
        <f t="shared" ref="C116:C187" si="7">SUM(D116:G116)</f>
        <v>0</v>
      </c>
      <c r="D116" s="160">
        <f>SUM(D117:D121)</f>
        <v>0</v>
      </c>
      <c r="E116" s="160">
        <f>SUM(E117:E121)</f>
        <v>0</v>
      </c>
      <c r="F116" s="160">
        <f>SUM(F117:F121)</f>
        <v>0</v>
      </c>
      <c r="G116" s="161">
        <f>SUM(G117:G121)</f>
        <v>0</v>
      </c>
      <c r="H116" s="72">
        <f t="shared" ref="H116:H188" si="8">SUM(I116:L116)</f>
        <v>0</v>
      </c>
      <c r="I116" s="160">
        <f>SUM(I117:I121)</f>
        <v>0</v>
      </c>
      <c r="J116" s="160">
        <f>SUM(J117:J121)</f>
        <v>0</v>
      </c>
      <c r="K116" s="160">
        <f>SUM(K117:K121)</f>
        <v>0</v>
      </c>
      <c r="L116" s="162">
        <f>SUM(L117:L121)</f>
        <v>0</v>
      </c>
    </row>
    <row r="117" spans="1:12" x14ac:dyDescent="0.25">
      <c r="A117" s="44">
        <v>2261</v>
      </c>
      <c r="B117" s="71" t="s">
        <v>125</v>
      </c>
      <c r="C117" s="72">
        <f t="shared" si="7"/>
        <v>0</v>
      </c>
      <c r="D117" s="74"/>
      <c r="E117" s="74"/>
      <c r="F117" s="74"/>
      <c r="G117" s="157"/>
      <c r="H117" s="72">
        <f t="shared" si="8"/>
        <v>0</v>
      </c>
      <c r="I117" s="74"/>
      <c r="J117" s="74"/>
      <c r="K117" s="74"/>
      <c r="L117" s="158"/>
    </row>
    <row r="118" spans="1:12" x14ac:dyDescent="0.25">
      <c r="A118" s="44">
        <v>2262</v>
      </c>
      <c r="B118" s="71" t="s">
        <v>126</v>
      </c>
      <c r="C118" s="72">
        <f t="shared" si="7"/>
        <v>0</v>
      </c>
      <c r="D118" s="74"/>
      <c r="E118" s="74"/>
      <c r="F118" s="74"/>
      <c r="G118" s="157"/>
      <c r="H118" s="72">
        <f t="shared" si="8"/>
        <v>0</v>
      </c>
      <c r="I118" s="74"/>
      <c r="J118" s="74"/>
      <c r="K118" s="74"/>
      <c r="L118" s="158"/>
    </row>
    <row r="119" spans="1:12" x14ac:dyDescent="0.25">
      <c r="A119" s="44">
        <v>2263</v>
      </c>
      <c r="B119" s="71" t="s">
        <v>127</v>
      </c>
      <c r="C119" s="72">
        <f t="shared" si="7"/>
        <v>0</v>
      </c>
      <c r="D119" s="74"/>
      <c r="E119" s="74"/>
      <c r="F119" s="74"/>
      <c r="G119" s="157"/>
      <c r="H119" s="72">
        <f t="shared" si="8"/>
        <v>0</v>
      </c>
      <c r="I119" s="74"/>
      <c r="J119" s="74"/>
      <c r="K119" s="74"/>
      <c r="L119" s="158"/>
    </row>
    <row r="120" spans="1:12" ht="24" x14ac:dyDescent="0.25">
      <c r="A120" s="44">
        <v>2264</v>
      </c>
      <c r="B120" s="71" t="s">
        <v>128</v>
      </c>
      <c r="C120" s="72">
        <f t="shared" si="7"/>
        <v>0</v>
      </c>
      <c r="D120" s="74"/>
      <c r="E120" s="74"/>
      <c r="F120" s="74"/>
      <c r="G120" s="157"/>
      <c r="H120" s="72">
        <f t="shared" si="8"/>
        <v>0</v>
      </c>
      <c r="I120" s="74"/>
      <c r="J120" s="74"/>
      <c r="K120" s="74"/>
      <c r="L120" s="158"/>
    </row>
    <row r="121" spans="1:12" x14ac:dyDescent="0.25">
      <c r="A121" s="44">
        <v>2269</v>
      </c>
      <c r="B121" s="71" t="s">
        <v>129</v>
      </c>
      <c r="C121" s="72">
        <f t="shared" si="7"/>
        <v>0</v>
      </c>
      <c r="D121" s="74"/>
      <c r="E121" s="74"/>
      <c r="F121" s="74"/>
      <c r="G121" s="157"/>
      <c r="H121" s="72">
        <f t="shared" si="8"/>
        <v>0</v>
      </c>
      <c r="I121" s="74"/>
      <c r="J121" s="74"/>
      <c r="K121" s="74"/>
      <c r="L121" s="158"/>
    </row>
    <row r="122" spans="1:12" x14ac:dyDescent="0.25">
      <c r="A122" s="159">
        <v>2270</v>
      </c>
      <c r="B122" s="71" t="s">
        <v>130</v>
      </c>
      <c r="C122" s="72">
        <f t="shared" si="7"/>
        <v>0</v>
      </c>
      <c r="D122" s="160">
        <f>SUM(D123:D127)</f>
        <v>0</v>
      </c>
      <c r="E122" s="160">
        <f>SUM(E123:E127)</f>
        <v>0</v>
      </c>
      <c r="F122" s="160">
        <f>SUM(F123:F127)</f>
        <v>0</v>
      </c>
      <c r="G122" s="161">
        <f>SUM(G123:G127)</f>
        <v>0</v>
      </c>
      <c r="H122" s="72">
        <f t="shared" si="8"/>
        <v>0</v>
      </c>
      <c r="I122" s="160">
        <f>SUM(I123:I127)</f>
        <v>0</v>
      </c>
      <c r="J122" s="160">
        <f>SUM(J123:J127)</f>
        <v>0</v>
      </c>
      <c r="K122" s="160">
        <f>SUM(K123:K127)</f>
        <v>0</v>
      </c>
      <c r="L122" s="162">
        <f>SUM(L123:L127)</f>
        <v>0</v>
      </c>
    </row>
    <row r="123" spans="1:12" x14ac:dyDescent="0.25">
      <c r="A123" s="44">
        <v>2272</v>
      </c>
      <c r="B123" s="174" t="s">
        <v>131</v>
      </c>
      <c r="C123" s="72">
        <f t="shared" si="7"/>
        <v>0</v>
      </c>
      <c r="D123" s="74"/>
      <c r="E123" s="74"/>
      <c r="F123" s="74"/>
      <c r="G123" s="157"/>
      <c r="H123" s="72">
        <f t="shared" si="8"/>
        <v>0</v>
      </c>
      <c r="I123" s="74"/>
      <c r="J123" s="74"/>
      <c r="K123" s="74"/>
      <c r="L123" s="158"/>
    </row>
    <row r="124" spans="1:12" ht="24" x14ac:dyDescent="0.25">
      <c r="A124" s="44">
        <v>2274</v>
      </c>
      <c r="B124" s="175" t="s">
        <v>132</v>
      </c>
      <c r="C124" s="72">
        <f t="shared" si="7"/>
        <v>0</v>
      </c>
      <c r="D124" s="74"/>
      <c r="E124" s="74"/>
      <c r="F124" s="74"/>
      <c r="G124" s="157"/>
      <c r="H124" s="72">
        <f t="shared" si="8"/>
        <v>0</v>
      </c>
      <c r="I124" s="74"/>
      <c r="J124" s="74"/>
      <c r="K124" s="74"/>
      <c r="L124" s="158"/>
    </row>
    <row r="125" spans="1:12" ht="24" x14ac:dyDescent="0.25">
      <c r="A125" s="44">
        <v>2275</v>
      </c>
      <c r="B125" s="71" t="s">
        <v>133</v>
      </c>
      <c r="C125" s="72">
        <f t="shared" si="7"/>
        <v>0</v>
      </c>
      <c r="D125" s="74"/>
      <c r="E125" s="74"/>
      <c r="F125" s="74"/>
      <c r="G125" s="157"/>
      <c r="H125" s="72">
        <f t="shared" si="8"/>
        <v>0</v>
      </c>
      <c r="I125" s="74"/>
      <c r="J125" s="74"/>
      <c r="K125" s="74"/>
      <c r="L125" s="158"/>
    </row>
    <row r="126" spans="1:12" ht="36" x14ac:dyDescent="0.25">
      <c r="A126" s="44">
        <v>2276</v>
      </c>
      <c r="B126" s="71" t="s">
        <v>134</v>
      </c>
      <c r="C126" s="72">
        <f t="shared" si="7"/>
        <v>0</v>
      </c>
      <c r="D126" s="74"/>
      <c r="E126" s="74"/>
      <c r="F126" s="74"/>
      <c r="G126" s="157"/>
      <c r="H126" s="72">
        <f t="shared" si="8"/>
        <v>0</v>
      </c>
      <c r="I126" s="74"/>
      <c r="J126" s="74"/>
      <c r="K126" s="74"/>
      <c r="L126" s="158"/>
    </row>
    <row r="127" spans="1:12" ht="24" x14ac:dyDescent="0.25">
      <c r="A127" s="44">
        <v>2279</v>
      </c>
      <c r="B127" s="71" t="s">
        <v>135</v>
      </c>
      <c r="C127" s="72">
        <f t="shared" si="7"/>
        <v>0</v>
      </c>
      <c r="D127" s="74"/>
      <c r="E127" s="74"/>
      <c r="F127" s="74"/>
      <c r="G127" s="157"/>
      <c r="H127" s="72">
        <f t="shared" si="8"/>
        <v>0</v>
      </c>
      <c r="I127" s="74"/>
      <c r="J127" s="74"/>
      <c r="K127" s="74"/>
      <c r="L127" s="158"/>
    </row>
    <row r="128" spans="1:12" ht="24" x14ac:dyDescent="0.25">
      <c r="A128" s="168">
        <v>2280</v>
      </c>
      <c r="B128" s="65" t="s">
        <v>136</v>
      </c>
      <c r="C128" s="66">
        <f t="shared" ref="C128:L128" si="9">SUM(C129)</f>
        <v>0</v>
      </c>
      <c r="D128" s="169">
        <f t="shared" si="9"/>
        <v>0</v>
      </c>
      <c r="E128" s="169">
        <f t="shared" si="9"/>
        <v>0</v>
      </c>
      <c r="F128" s="169">
        <f t="shared" si="9"/>
        <v>0</v>
      </c>
      <c r="G128" s="169">
        <f t="shared" si="9"/>
        <v>0</v>
      </c>
      <c r="H128" s="66">
        <f t="shared" si="9"/>
        <v>0</v>
      </c>
      <c r="I128" s="169">
        <f t="shared" si="9"/>
        <v>0</v>
      </c>
      <c r="J128" s="169">
        <f t="shared" si="9"/>
        <v>0</v>
      </c>
      <c r="K128" s="169">
        <f t="shared" si="9"/>
        <v>0</v>
      </c>
      <c r="L128" s="176">
        <f t="shared" si="9"/>
        <v>0</v>
      </c>
    </row>
    <row r="129" spans="1:12" ht="24" x14ac:dyDescent="0.25">
      <c r="A129" s="44">
        <v>2283</v>
      </c>
      <c r="B129" s="71" t="s">
        <v>137</v>
      </c>
      <c r="C129" s="72">
        <f>SUM(D129:G129)</f>
        <v>0</v>
      </c>
      <c r="D129" s="74"/>
      <c r="E129" s="74"/>
      <c r="F129" s="74"/>
      <c r="G129" s="157"/>
      <c r="H129" s="72">
        <f>SUM(I129:L129)</f>
        <v>0</v>
      </c>
      <c r="I129" s="74"/>
      <c r="J129" s="74"/>
      <c r="K129" s="74"/>
      <c r="L129" s="158"/>
    </row>
    <row r="130" spans="1:12" ht="38.25" customHeight="1" x14ac:dyDescent="0.25">
      <c r="A130" s="56">
        <v>2300</v>
      </c>
      <c r="B130" s="147" t="s">
        <v>138</v>
      </c>
      <c r="C130" s="57">
        <f t="shared" si="7"/>
        <v>77449</v>
      </c>
      <c r="D130" s="63">
        <f>SUM(D131,D136,D140,D141,D144,D151,D159,D160,D163)</f>
        <v>54658</v>
      </c>
      <c r="E130" s="63">
        <f>SUM(E131,E136,E140,E141,E144,E151,E159,E160,E163)</f>
        <v>22791</v>
      </c>
      <c r="F130" s="63">
        <f>SUM(F131,F136,F140,F141,F144,F151,F159,F160,F163)</f>
        <v>0</v>
      </c>
      <c r="G130" s="166">
        <f>SUM(G131,G136,G140,G141,G144,G151,G159,G160,G163)</f>
        <v>0</v>
      </c>
      <c r="H130" s="57">
        <f t="shared" si="8"/>
        <v>74051</v>
      </c>
      <c r="I130" s="63">
        <f>SUM(I131,I136,I140,I141,I144,I151,I159,I160,I163)</f>
        <v>48289</v>
      </c>
      <c r="J130" s="63">
        <f>SUM(J131,J136,J140,J141,J144,J151,J159,J160,J163)</f>
        <v>25762</v>
      </c>
      <c r="K130" s="63">
        <f>SUM(K131,K136,K140,K141,K144,K151,K159,K160,K163)</f>
        <v>0</v>
      </c>
      <c r="L130" s="167">
        <f>SUM(L131,L136,L140,L141,L144,L151,L159,L160,L163)</f>
        <v>0</v>
      </c>
    </row>
    <row r="131" spans="1:12" ht="24" x14ac:dyDescent="0.25">
      <c r="A131" s="168">
        <v>2310</v>
      </c>
      <c r="B131" s="65" t="s">
        <v>139</v>
      </c>
      <c r="C131" s="66">
        <f t="shared" si="7"/>
        <v>0</v>
      </c>
      <c r="D131" s="169">
        <f>SUM(D132:D135)</f>
        <v>0</v>
      </c>
      <c r="E131" s="169">
        <f t="shared" ref="E131:L131" si="10">SUM(E132:E135)</f>
        <v>0</v>
      </c>
      <c r="F131" s="169">
        <f t="shared" si="10"/>
        <v>0</v>
      </c>
      <c r="G131" s="170">
        <f t="shared" si="10"/>
        <v>0</v>
      </c>
      <c r="H131" s="66">
        <f t="shared" si="8"/>
        <v>0</v>
      </c>
      <c r="I131" s="169">
        <f t="shared" si="10"/>
        <v>0</v>
      </c>
      <c r="J131" s="169">
        <f t="shared" si="10"/>
        <v>0</v>
      </c>
      <c r="K131" s="169">
        <f t="shared" si="10"/>
        <v>0</v>
      </c>
      <c r="L131" s="171">
        <f t="shared" si="10"/>
        <v>0</v>
      </c>
    </row>
    <row r="132" spans="1:12" x14ac:dyDescent="0.25">
      <c r="A132" s="44">
        <v>2311</v>
      </c>
      <c r="B132" s="71" t="s">
        <v>140</v>
      </c>
      <c r="C132" s="72">
        <f t="shared" si="7"/>
        <v>0</v>
      </c>
      <c r="D132" s="74"/>
      <c r="E132" s="74"/>
      <c r="F132" s="74"/>
      <c r="G132" s="157"/>
      <c r="H132" s="72">
        <f t="shared" si="8"/>
        <v>0</v>
      </c>
      <c r="I132" s="74"/>
      <c r="J132" s="74"/>
      <c r="K132" s="74"/>
      <c r="L132" s="158"/>
    </row>
    <row r="133" spans="1:12" x14ac:dyDescent="0.25">
      <c r="A133" s="44">
        <v>2312</v>
      </c>
      <c r="B133" s="71" t="s">
        <v>141</v>
      </c>
      <c r="C133" s="72">
        <f t="shared" si="7"/>
        <v>0</v>
      </c>
      <c r="D133" s="74"/>
      <c r="E133" s="74"/>
      <c r="F133" s="74"/>
      <c r="G133" s="157"/>
      <c r="H133" s="72">
        <f t="shared" si="8"/>
        <v>0</v>
      </c>
      <c r="I133" s="74"/>
      <c r="J133" s="74"/>
      <c r="K133" s="74"/>
      <c r="L133" s="158"/>
    </row>
    <row r="134" spans="1:12" x14ac:dyDescent="0.25">
      <c r="A134" s="44">
        <v>2313</v>
      </c>
      <c r="B134" s="71" t="s">
        <v>142</v>
      </c>
      <c r="C134" s="72">
        <f t="shared" si="7"/>
        <v>0</v>
      </c>
      <c r="D134" s="74"/>
      <c r="E134" s="74"/>
      <c r="F134" s="74"/>
      <c r="G134" s="157"/>
      <c r="H134" s="72">
        <f t="shared" si="8"/>
        <v>0</v>
      </c>
      <c r="I134" s="74"/>
      <c r="J134" s="74"/>
      <c r="K134" s="74"/>
      <c r="L134" s="158"/>
    </row>
    <row r="135" spans="1:12" ht="36" customHeight="1" x14ac:dyDescent="0.25">
      <c r="A135" s="44">
        <v>2314</v>
      </c>
      <c r="B135" s="71" t="s">
        <v>143</v>
      </c>
      <c r="C135" s="72">
        <f t="shared" si="7"/>
        <v>0</v>
      </c>
      <c r="D135" s="74"/>
      <c r="E135" s="74"/>
      <c r="F135" s="74"/>
      <c r="G135" s="157"/>
      <c r="H135" s="72">
        <f t="shared" si="8"/>
        <v>0</v>
      </c>
      <c r="I135" s="74"/>
      <c r="J135" s="74"/>
      <c r="K135" s="74"/>
      <c r="L135" s="158"/>
    </row>
    <row r="136" spans="1:12" x14ac:dyDescent="0.25">
      <c r="A136" s="159">
        <v>2320</v>
      </c>
      <c r="B136" s="71" t="s">
        <v>144</v>
      </c>
      <c r="C136" s="72">
        <f t="shared" si="7"/>
        <v>0</v>
      </c>
      <c r="D136" s="160">
        <f>SUM(D137:D139)</f>
        <v>0</v>
      </c>
      <c r="E136" s="160">
        <f>SUM(E137:E139)</f>
        <v>0</v>
      </c>
      <c r="F136" s="160">
        <f>SUM(F137:F139)</f>
        <v>0</v>
      </c>
      <c r="G136" s="161">
        <f>SUM(G137:G139)</f>
        <v>0</v>
      </c>
      <c r="H136" s="72">
        <f t="shared" si="8"/>
        <v>0</v>
      </c>
      <c r="I136" s="160">
        <f>SUM(I137:I139)</f>
        <v>0</v>
      </c>
      <c r="J136" s="160">
        <f>SUM(J137:J139)</f>
        <v>0</v>
      </c>
      <c r="K136" s="160">
        <f>SUM(K137:K139)</f>
        <v>0</v>
      </c>
      <c r="L136" s="162">
        <f>SUM(L137:L139)</f>
        <v>0</v>
      </c>
    </row>
    <row r="137" spans="1:12" x14ac:dyDescent="0.25">
      <c r="A137" s="44">
        <v>2321</v>
      </c>
      <c r="B137" s="71" t="s">
        <v>145</v>
      </c>
      <c r="C137" s="72">
        <f t="shared" si="7"/>
        <v>0</v>
      </c>
      <c r="D137" s="74"/>
      <c r="E137" s="74"/>
      <c r="F137" s="74"/>
      <c r="G137" s="157"/>
      <c r="H137" s="72">
        <f t="shared" si="8"/>
        <v>0</v>
      </c>
      <c r="I137" s="74"/>
      <c r="J137" s="74"/>
      <c r="K137" s="74"/>
      <c r="L137" s="158"/>
    </row>
    <row r="138" spans="1:12" x14ac:dyDescent="0.25">
      <c r="A138" s="44">
        <v>2322</v>
      </c>
      <c r="B138" s="71" t="s">
        <v>146</v>
      </c>
      <c r="C138" s="72">
        <f t="shared" si="7"/>
        <v>0</v>
      </c>
      <c r="D138" s="263"/>
      <c r="E138" s="74"/>
      <c r="F138" s="74"/>
      <c r="G138" s="157"/>
      <c r="H138" s="72">
        <f t="shared" si="8"/>
        <v>0</v>
      </c>
      <c r="I138" s="74"/>
      <c r="J138" s="74"/>
      <c r="K138" s="74"/>
      <c r="L138" s="158"/>
    </row>
    <row r="139" spans="1:12" ht="10.5" customHeight="1" x14ac:dyDescent="0.25">
      <c r="A139" s="44">
        <v>2329</v>
      </c>
      <c r="B139" s="71" t="s">
        <v>147</v>
      </c>
      <c r="C139" s="72">
        <f t="shared" si="7"/>
        <v>0</v>
      </c>
      <c r="D139" s="74"/>
      <c r="E139" s="74"/>
      <c r="F139" s="74"/>
      <c r="G139" s="157"/>
      <c r="H139" s="72">
        <f t="shared" si="8"/>
        <v>0</v>
      </c>
      <c r="I139" s="74"/>
      <c r="J139" s="74"/>
      <c r="K139" s="74"/>
      <c r="L139" s="158"/>
    </row>
    <row r="140" spans="1:12" x14ac:dyDescent="0.25">
      <c r="A140" s="159">
        <v>2330</v>
      </c>
      <c r="B140" s="71" t="s">
        <v>148</v>
      </c>
      <c r="C140" s="72">
        <f t="shared" si="7"/>
        <v>0</v>
      </c>
      <c r="D140" s="74"/>
      <c r="E140" s="74"/>
      <c r="F140" s="74"/>
      <c r="G140" s="157"/>
      <c r="H140" s="72">
        <f t="shared" si="8"/>
        <v>0</v>
      </c>
      <c r="I140" s="74"/>
      <c r="J140" s="74"/>
      <c r="K140" s="74"/>
      <c r="L140" s="158"/>
    </row>
    <row r="141" spans="1:12" ht="48" x14ac:dyDescent="0.25">
      <c r="A141" s="159">
        <v>2340</v>
      </c>
      <c r="B141" s="71" t="s">
        <v>149</v>
      </c>
      <c r="C141" s="72">
        <f t="shared" si="7"/>
        <v>0</v>
      </c>
      <c r="D141" s="160">
        <f>SUM(D142:D143)</f>
        <v>0</v>
      </c>
      <c r="E141" s="160">
        <f>SUM(E142:E143)</f>
        <v>0</v>
      </c>
      <c r="F141" s="160">
        <f>SUM(F142:F143)</f>
        <v>0</v>
      </c>
      <c r="G141" s="161">
        <f>SUM(G142:G143)</f>
        <v>0</v>
      </c>
      <c r="H141" s="72">
        <f t="shared" si="8"/>
        <v>0</v>
      </c>
      <c r="I141" s="160">
        <f>SUM(I142:I143)</f>
        <v>0</v>
      </c>
      <c r="J141" s="160">
        <f>SUM(J142:J143)</f>
        <v>0</v>
      </c>
      <c r="K141" s="160">
        <f>SUM(K142:K143)</f>
        <v>0</v>
      </c>
      <c r="L141" s="162">
        <f>SUM(L142:L143)</f>
        <v>0</v>
      </c>
    </row>
    <row r="142" spans="1:12" x14ac:dyDescent="0.25">
      <c r="A142" s="44">
        <v>2341</v>
      </c>
      <c r="B142" s="71" t="s">
        <v>150</v>
      </c>
      <c r="C142" s="72">
        <f t="shared" si="7"/>
        <v>0</v>
      </c>
      <c r="D142" s="74"/>
      <c r="E142" s="74"/>
      <c r="F142" s="74"/>
      <c r="G142" s="157"/>
      <c r="H142" s="72">
        <f t="shared" si="8"/>
        <v>0</v>
      </c>
      <c r="I142" s="74"/>
      <c r="J142" s="74"/>
      <c r="K142" s="74"/>
      <c r="L142" s="158"/>
    </row>
    <row r="143" spans="1:12" ht="24" x14ac:dyDescent="0.25">
      <c r="A143" s="44">
        <v>2344</v>
      </c>
      <c r="B143" s="71" t="s">
        <v>151</v>
      </c>
      <c r="C143" s="72">
        <f t="shared" si="7"/>
        <v>0</v>
      </c>
      <c r="D143" s="74"/>
      <c r="E143" s="74"/>
      <c r="F143" s="74"/>
      <c r="G143" s="157"/>
      <c r="H143" s="72">
        <f t="shared" si="8"/>
        <v>0</v>
      </c>
      <c r="I143" s="74"/>
      <c r="J143" s="74"/>
      <c r="K143" s="74"/>
      <c r="L143" s="158"/>
    </row>
    <row r="144" spans="1:12" ht="24" x14ac:dyDescent="0.25">
      <c r="A144" s="150">
        <v>2350</v>
      </c>
      <c r="B144" s="112" t="s">
        <v>152</v>
      </c>
      <c r="C144" s="117">
        <f t="shared" si="7"/>
        <v>0</v>
      </c>
      <c r="D144" s="151">
        <f>SUM(D145:D150)</f>
        <v>0</v>
      </c>
      <c r="E144" s="151">
        <f>SUM(E145:E150)</f>
        <v>0</v>
      </c>
      <c r="F144" s="151">
        <f>SUM(F145:F150)</f>
        <v>0</v>
      </c>
      <c r="G144" s="152">
        <f>SUM(G145:G150)</f>
        <v>0</v>
      </c>
      <c r="H144" s="117">
        <f t="shared" si="8"/>
        <v>0</v>
      </c>
      <c r="I144" s="151">
        <f>SUM(I145:I150)</f>
        <v>0</v>
      </c>
      <c r="J144" s="151">
        <f>SUM(J145:J150)</f>
        <v>0</v>
      </c>
      <c r="K144" s="151">
        <f>SUM(K145:K150)</f>
        <v>0</v>
      </c>
      <c r="L144" s="153">
        <f>SUM(L145:L150)</f>
        <v>0</v>
      </c>
    </row>
    <row r="145" spans="1:12" x14ac:dyDescent="0.25">
      <c r="A145" s="38">
        <v>2351</v>
      </c>
      <c r="B145" s="65" t="s">
        <v>153</v>
      </c>
      <c r="C145" s="66">
        <f t="shared" si="7"/>
        <v>0</v>
      </c>
      <c r="D145" s="68"/>
      <c r="E145" s="68"/>
      <c r="F145" s="68"/>
      <c r="G145" s="154"/>
      <c r="H145" s="66">
        <f t="shared" si="8"/>
        <v>0</v>
      </c>
      <c r="I145" s="68"/>
      <c r="J145" s="68"/>
      <c r="K145" s="68"/>
      <c r="L145" s="155"/>
    </row>
    <row r="146" spans="1:12" x14ac:dyDescent="0.25">
      <c r="A146" s="44">
        <v>2352</v>
      </c>
      <c r="B146" s="71" t="s">
        <v>154</v>
      </c>
      <c r="C146" s="72">
        <f t="shared" si="7"/>
        <v>0</v>
      </c>
      <c r="D146" s="74"/>
      <c r="E146" s="74"/>
      <c r="F146" s="74"/>
      <c r="G146" s="157"/>
      <c r="H146" s="72">
        <f t="shared" si="8"/>
        <v>0</v>
      </c>
      <c r="I146" s="74"/>
      <c r="J146" s="74"/>
      <c r="K146" s="74"/>
      <c r="L146" s="158"/>
    </row>
    <row r="147" spans="1:12" ht="24" x14ac:dyDescent="0.25">
      <c r="A147" s="44">
        <v>2353</v>
      </c>
      <c r="B147" s="71" t="s">
        <v>155</v>
      </c>
      <c r="C147" s="72">
        <f t="shared" si="7"/>
        <v>0</v>
      </c>
      <c r="D147" s="74"/>
      <c r="E147" s="74"/>
      <c r="F147" s="74"/>
      <c r="G147" s="157"/>
      <c r="H147" s="72">
        <f t="shared" si="8"/>
        <v>0</v>
      </c>
      <c r="I147" s="74"/>
      <c r="J147" s="74"/>
      <c r="K147" s="74"/>
      <c r="L147" s="158"/>
    </row>
    <row r="148" spans="1:12" ht="24" x14ac:dyDescent="0.25">
      <c r="A148" s="44">
        <v>2354</v>
      </c>
      <c r="B148" s="71" t="s">
        <v>156</v>
      </c>
      <c r="C148" s="72">
        <f t="shared" si="7"/>
        <v>0</v>
      </c>
      <c r="D148" s="74"/>
      <c r="E148" s="74"/>
      <c r="F148" s="74"/>
      <c r="G148" s="157"/>
      <c r="H148" s="72">
        <f t="shared" si="8"/>
        <v>0</v>
      </c>
      <c r="I148" s="74"/>
      <c r="J148" s="74"/>
      <c r="K148" s="74"/>
      <c r="L148" s="158"/>
    </row>
    <row r="149" spans="1:12" ht="24" x14ac:dyDescent="0.25">
      <c r="A149" s="44">
        <v>2355</v>
      </c>
      <c r="B149" s="71" t="s">
        <v>157</v>
      </c>
      <c r="C149" s="72">
        <f t="shared" si="7"/>
        <v>0</v>
      </c>
      <c r="D149" s="74"/>
      <c r="E149" s="74"/>
      <c r="F149" s="74"/>
      <c r="G149" s="157"/>
      <c r="H149" s="72">
        <f t="shared" si="8"/>
        <v>0</v>
      </c>
      <c r="I149" s="74"/>
      <c r="J149" s="74"/>
      <c r="K149" s="74"/>
      <c r="L149" s="158"/>
    </row>
    <row r="150" spans="1:12" ht="24" x14ac:dyDescent="0.25">
      <c r="A150" s="44">
        <v>2359</v>
      </c>
      <c r="B150" s="71" t="s">
        <v>158</v>
      </c>
      <c r="C150" s="72">
        <f t="shared" si="7"/>
        <v>0</v>
      </c>
      <c r="D150" s="74"/>
      <c r="E150" s="74"/>
      <c r="F150" s="74"/>
      <c r="G150" s="157"/>
      <c r="H150" s="72">
        <f t="shared" si="8"/>
        <v>0</v>
      </c>
      <c r="I150" s="74"/>
      <c r="J150" s="74"/>
      <c r="K150" s="74"/>
      <c r="L150" s="158"/>
    </row>
    <row r="151" spans="1:12" ht="24.75" customHeight="1" x14ac:dyDescent="0.25">
      <c r="A151" s="159">
        <v>2360</v>
      </c>
      <c r="B151" s="71" t="s">
        <v>159</v>
      </c>
      <c r="C151" s="72">
        <f t="shared" si="7"/>
        <v>77449</v>
      </c>
      <c r="D151" s="160">
        <f>SUM(D152:D158)</f>
        <v>54658</v>
      </c>
      <c r="E151" s="160">
        <f>SUM(E152:E158)</f>
        <v>22791</v>
      </c>
      <c r="F151" s="160">
        <f>SUM(F152:F158)</f>
        <v>0</v>
      </c>
      <c r="G151" s="161">
        <f>SUM(G152:G158)</f>
        <v>0</v>
      </c>
      <c r="H151" s="72">
        <f t="shared" si="8"/>
        <v>74051</v>
      </c>
      <c r="I151" s="160">
        <f>SUM(I152:I158)</f>
        <v>48289</v>
      </c>
      <c r="J151" s="160">
        <f>SUM(J152:J158)</f>
        <v>25762</v>
      </c>
      <c r="K151" s="160">
        <f>SUM(K152:K158)</f>
        <v>0</v>
      </c>
      <c r="L151" s="162">
        <f>SUM(L152:L158)</f>
        <v>0</v>
      </c>
    </row>
    <row r="152" spans="1:12" x14ac:dyDescent="0.25">
      <c r="A152" s="43">
        <v>2361</v>
      </c>
      <c r="B152" s="71" t="s">
        <v>160</v>
      </c>
      <c r="C152" s="72">
        <f t="shared" si="7"/>
        <v>0</v>
      </c>
      <c r="D152" s="74"/>
      <c r="E152" s="74"/>
      <c r="F152" s="74"/>
      <c r="G152" s="157"/>
      <c r="H152" s="72">
        <f t="shared" si="8"/>
        <v>0</v>
      </c>
      <c r="I152" s="74"/>
      <c r="J152" s="74"/>
      <c r="K152" s="74"/>
      <c r="L152" s="158"/>
    </row>
    <row r="153" spans="1:12" ht="24" x14ac:dyDescent="0.25">
      <c r="A153" s="43">
        <v>2362</v>
      </c>
      <c r="B153" s="71" t="s">
        <v>161</v>
      </c>
      <c r="C153" s="72">
        <f t="shared" si="7"/>
        <v>0</v>
      </c>
      <c r="D153" s="74"/>
      <c r="E153" s="74"/>
      <c r="F153" s="74"/>
      <c r="G153" s="157"/>
      <c r="H153" s="72">
        <f t="shared" si="8"/>
        <v>0</v>
      </c>
      <c r="I153" s="74"/>
      <c r="J153" s="74"/>
      <c r="K153" s="74"/>
      <c r="L153" s="158"/>
    </row>
    <row r="154" spans="1:12" x14ac:dyDescent="0.25">
      <c r="A154" s="43">
        <v>2363</v>
      </c>
      <c r="B154" s="71" t="s">
        <v>162</v>
      </c>
      <c r="C154" s="72">
        <f t="shared" si="7"/>
        <v>77449</v>
      </c>
      <c r="D154" s="74">
        <v>54658</v>
      </c>
      <c r="E154" s="74">
        <v>22791</v>
      </c>
      <c r="F154" s="74"/>
      <c r="G154" s="157"/>
      <c r="H154" s="72">
        <f t="shared" si="8"/>
        <v>74051</v>
      </c>
      <c r="I154" s="74">
        <v>48289</v>
      </c>
      <c r="J154" s="74">
        <v>25762</v>
      </c>
      <c r="K154" s="74"/>
      <c r="L154" s="158"/>
    </row>
    <row r="155" spans="1:12" x14ac:dyDescent="0.25">
      <c r="A155" s="43">
        <v>2364</v>
      </c>
      <c r="B155" s="71" t="s">
        <v>163</v>
      </c>
      <c r="C155" s="72">
        <f t="shared" si="7"/>
        <v>0</v>
      </c>
      <c r="D155" s="74"/>
      <c r="E155" s="74"/>
      <c r="F155" s="74"/>
      <c r="G155" s="157"/>
      <c r="H155" s="72">
        <f t="shared" si="8"/>
        <v>0</v>
      </c>
      <c r="I155" s="74"/>
      <c r="J155" s="74"/>
      <c r="K155" s="74"/>
      <c r="L155" s="158"/>
    </row>
    <row r="156" spans="1:12" ht="12.75" customHeight="1" x14ac:dyDescent="0.25">
      <c r="A156" s="43">
        <v>2365</v>
      </c>
      <c r="B156" s="71" t="s">
        <v>164</v>
      </c>
      <c r="C156" s="72">
        <f t="shared" si="7"/>
        <v>0</v>
      </c>
      <c r="D156" s="74"/>
      <c r="E156" s="74"/>
      <c r="F156" s="74"/>
      <c r="G156" s="157"/>
      <c r="H156" s="72">
        <f t="shared" si="8"/>
        <v>0</v>
      </c>
      <c r="I156" s="74"/>
      <c r="J156" s="74"/>
      <c r="K156" s="74"/>
      <c r="L156" s="158"/>
    </row>
    <row r="157" spans="1:12" ht="36" x14ac:dyDescent="0.25">
      <c r="A157" s="43">
        <v>2366</v>
      </c>
      <c r="B157" s="71" t="s">
        <v>165</v>
      </c>
      <c r="C157" s="72">
        <f t="shared" si="7"/>
        <v>0</v>
      </c>
      <c r="D157" s="74"/>
      <c r="E157" s="74"/>
      <c r="F157" s="74"/>
      <c r="G157" s="157"/>
      <c r="H157" s="72">
        <f t="shared" si="8"/>
        <v>0</v>
      </c>
      <c r="I157" s="74"/>
      <c r="J157" s="74"/>
      <c r="K157" s="74"/>
      <c r="L157" s="158"/>
    </row>
    <row r="158" spans="1:12" ht="48" x14ac:dyDescent="0.25">
      <c r="A158" s="43">
        <v>2369</v>
      </c>
      <c r="B158" s="71" t="s">
        <v>166</v>
      </c>
      <c r="C158" s="72">
        <f t="shared" si="7"/>
        <v>0</v>
      </c>
      <c r="D158" s="74"/>
      <c r="E158" s="74"/>
      <c r="F158" s="74"/>
      <c r="G158" s="157"/>
      <c r="H158" s="72">
        <f t="shared" si="8"/>
        <v>0</v>
      </c>
      <c r="I158" s="74"/>
      <c r="J158" s="74"/>
      <c r="K158" s="74"/>
      <c r="L158" s="158"/>
    </row>
    <row r="159" spans="1:12" x14ac:dyDescent="0.25">
      <c r="A159" s="150">
        <v>2370</v>
      </c>
      <c r="B159" s="112" t="s">
        <v>167</v>
      </c>
      <c r="C159" s="117">
        <f t="shared" si="7"/>
        <v>0</v>
      </c>
      <c r="D159" s="163"/>
      <c r="E159" s="163"/>
      <c r="F159" s="163"/>
      <c r="G159" s="164"/>
      <c r="H159" s="117">
        <f t="shared" si="8"/>
        <v>0</v>
      </c>
      <c r="I159" s="163"/>
      <c r="J159" s="163"/>
      <c r="K159" s="163"/>
      <c r="L159" s="165"/>
    </row>
    <row r="160" spans="1:12" x14ac:dyDescent="0.25">
      <c r="A160" s="150">
        <v>2380</v>
      </c>
      <c r="B160" s="112" t="s">
        <v>168</v>
      </c>
      <c r="C160" s="117">
        <f t="shared" si="7"/>
        <v>0</v>
      </c>
      <c r="D160" s="151">
        <f>SUM(D161:D162)</f>
        <v>0</v>
      </c>
      <c r="E160" s="151">
        <f>SUM(E161:E162)</f>
        <v>0</v>
      </c>
      <c r="F160" s="151">
        <f>SUM(F161:F162)</f>
        <v>0</v>
      </c>
      <c r="G160" s="152">
        <f>SUM(G161:G162)</f>
        <v>0</v>
      </c>
      <c r="H160" s="117">
        <f t="shared" si="8"/>
        <v>0</v>
      </c>
      <c r="I160" s="151">
        <f>SUM(I161:I162)</f>
        <v>0</v>
      </c>
      <c r="J160" s="151">
        <f>SUM(J161:J162)</f>
        <v>0</v>
      </c>
      <c r="K160" s="151">
        <f>SUM(K161:K162)</f>
        <v>0</v>
      </c>
      <c r="L160" s="153">
        <f>SUM(L161:L162)</f>
        <v>0</v>
      </c>
    </row>
    <row r="161" spans="1:12" x14ac:dyDescent="0.25">
      <c r="A161" s="37">
        <v>2381</v>
      </c>
      <c r="B161" s="65" t="s">
        <v>169</v>
      </c>
      <c r="C161" s="66">
        <f t="shared" si="7"/>
        <v>0</v>
      </c>
      <c r="D161" s="68"/>
      <c r="E161" s="68"/>
      <c r="F161" s="68"/>
      <c r="G161" s="154"/>
      <c r="H161" s="66">
        <f t="shared" si="8"/>
        <v>0</v>
      </c>
      <c r="I161" s="68"/>
      <c r="J161" s="68"/>
      <c r="K161" s="68"/>
      <c r="L161" s="155"/>
    </row>
    <row r="162" spans="1:12" ht="24" x14ac:dyDescent="0.25">
      <c r="A162" s="43">
        <v>2389</v>
      </c>
      <c r="B162" s="71" t="s">
        <v>170</v>
      </c>
      <c r="C162" s="72">
        <f t="shared" si="7"/>
        <v>0</v>
      </c>
      <c r="D162" s="74"/>
      <c r="E162" s="74"/>
      <c r="F162" s="74"/>
      <c r="G162" s="157"/>
      <c r="H162" s="72">
        <f t="shared" si="8"/>
        <v>0</v>
      </c>
      <c r="I162" s="74"/>
      <c r="J162" s="74"/>
      <c r="K162" s="74"/>
      <c r="L162" s="158"/>
    </row>
    <row r="163" spans="1:12" x14ac:dyDescent="0.25">
      <c r="A163" s="150">
        <v>2390</v>
      </c>
      <c r="B163" s="112" t="s">
        <v>171</v>
      </c>
      <c r="C163" s="117">
        <f t="shared" si="7"/>
        <v>0</v>
      </c>
      <c r="D163" s="163"/>
      <c r="E163" s="163"/>
      <c r="F163" s="163"/>
      <c r="G163" s="164"/>
      <c r="H163" s="117">
        <f t="shared" si="8"/>
        <v>0</v>
      </c>
      <c r="I163" s="163"/>
      <c r="J163" s="163"/>
      <c r="K163" s="163"/>
      <c r="L163" s="165"/>
    </row>
    <row r="164" spans="1:12" x14ac:dyDescent="0.25">
      <c r="A164" s="56">
        <v>2400</v>
      </c>
      <c r="B164" s="147" t="s">
        <v>172</v>
      </c>
      <c r="C164" s="57">
        <f t="shared" si="7"/>
        <v>0</v>
      </c>
      <c r="D164" s="177"/>
      <c r="E164" s="177"/>
      <c r="F164" s="177"/>
      <c r="G164" s="178"/>
      <c r="H164" s="57">
        <f t="shared" si="8"/>
        <v>0</v>
      </c>
      <c r="I164" s="177"/>
      <c r="J164" s="177"/>
      <c r="K164" s="177"/>
      <c r="L164" s="179"/>
    </row>
    <row r="165" spans="1:12" ht="24" x14ac:dyDescent="0.25">
      <c r="A165" s="56">
        <v>2500</v>
      </c>
      <c r="B165" s="147" t="s">
        <v>173</v>
      </c>
      <c r="C165" s="57">
        <f t="shared" si="7"/>
        <v>0</v>
      </c>
      <c r="D165" s="63">
        <f>SUM(D166,D171)</f>
        <v>0</v>
      </c>
      <c r="E165" s="63">
        <f t="shared" ref="E165:G165" si="11">SUM(E166,E171)</f>
        <v>0</v>
      </c>
      <c r="F165" s="63">
        <f t="shared" si="11"/>
        <v>0</v>
      </c>
      <c r="G165" s="63">
        <f t="shared" si="11"/>
        <v>0</v>
      </c>
      <c r="H165" s="57">
        <f t="shared" si="8"/>
        <v>0</v>
      </c>
      <c r="I165" s="63">
        <f>SUM(I166,I171)</f>
        <v>0</v>
      </c>
      <c r="J165" s="63">
        <f t="shared" ref="J165:L165" si="12">SUM(J166,J171)</f>
        <v>0</v>
      </c>
      <c r="K165" s="63">
        <f t="shared" si="12"/>
        <v>0</v>
      </c>
      <c r="L165" s="149">
        <f t="shared" si="12"/>
        <v>0</v>
      </c>
    </row>
    <row r="166" spans="1:12" ht="16.5" customHeight="1" x14ac:dyDescent="0.25">
      <c r="A166" s="168">
        <v>2510</v>
      </c>
      <c r="B166" s="65" t="s">
        <v>174</v>
      </c>
      <c r="C166" s="66">
        <f t="shared" si="7"/>
        <v>0</v>
      </c>
      <c r="D166" s="169">
        <f>SUM(D167:D170)</f>
        <v>0</v>
      </c>
      <c r="E166" s="169">
        <f t="shared" ref="E166:G166" si="13">SUM(E167:E170)</f>
        <v>0</v>
      </c>
      <c r="F166" s="169">
        <f t="shared" si="13"/>
        <v>0</v>
      </c>
      <c r="G166" s="169">
        <f t="shared" si="13"/>
        <v>0</v>
      </c>
      <c r="H166" s="66">
        <f t="shared" si="8"/>
        <v>0</v>
      </c>
      <c r="I166" s="169">
        <f>SUM(I167:I170)</f>
        <v>0</v>
      </c>
      <c r="J166" s="169">
        <f t="shared" ref="J166:L166" si="14">SUM(J167:J170)</f>
        <v>0</v>
      </c>
      <c r="K166" s="169">
        <f t="shared" si="14"/>
        <v>0</v>
      </c>
      <c r="L166" s="180">
        <f t="shared" si="14"/>
        <v>0</v>
      </c>
    </row>
    <row r="167" spans="1:12" ht="24" x14ac:dyDescent="0.25">
      <c r="A167" s="44">
        <v>2512</v>
      </c>
      <c r="B167" s="71" t="s">
        <v>175</v>
      </c>
      <c r="C167" s="72">
        <f t="shared" si="7"/>
        <v>0</v>
      </c>
      <c r="D167" s="74"/>
      <c r="E167" s="74"/>
      <c r="F167" s="74"/>
      <c r="G167" s="157"/>
      <c r="H167" s="72">
        <f t="shared" si="8"/>
        <v>0</v>
      </c>
      <c r="I167" s="74"/>
      <c r="J167" s="74"/>
      <c r="K167" s="74"/>
      <c r="L167" s="158"/>
    </row>
    <row r="168" spans="1:12" ht="36" x14ac:dyDescent="0.25">
      <c r="A168" s="44">
        <v>2513</v>
      </c>
      <c r="B168" s="71" t="s">
        <v>176</v>
      </c>
      <c r="C168" s="72">
        <f t="shared" si="7"/>
        <v>0</v>
      </c>
      <c r="D168" s="74"/>
      <c r="E168" s="74"/>
      <c r="F168" s="74"/>
      <c r="G168" s="157"/>
      <c r="H168" s="72">
        <f t="shared" si="8"/>
        <v>0</v>
      </c>
      <c r="I168" s="74"/>
      <c r="J168" s="74"/>
      <c r="K168" s="74"/>
      <c r="L168" s="158"/>
    </row>
    <row r="169" spans="1:12" ht="24" x14ac:dyDescent="0.25">
      <c r="A169" s="44">
        <v>2515</v>
      </c>
      <c r="B169" s="71" t="s">
        <v>177</v>
      </c>
      <c r="C169" s="72">
        <f t="shared" si="7"/>
        <v>0</v>
      </c>
      <c r="D169" s="74"/>
      <c r="E169" s="74"/>
      <c r="F169" s="74"/>
      <c r="G169" s="157"/>
      <c r="H169" s="72">
        <f t="shared" si="8"/>
        <v>0</v>
      </c>
      <c r="I169" s="74"/>
      <c r="J169" s="74"/>
      <c r="K169" s="74"/>
      <c r="L169" s="158"/>
    </row>
    <row r="170" spans="1:12" ht="24" x14ac:dyDescent="0.25">
      <c r="A170" s="44">
        <v>2519</v>
      </c>
      <c r="B170" s="71" t="s">
        <v>178</v>
      </c>
      <c r="C170" s="72">
        <f t="shared" si="7"/>
        <v>0</v>
      </c>
      <c r="D170" s="74"/>
      <c r="E170" s="74"/>
      <c r="F170" s="74"/>
      <c r="G170" s="157"/>
      <c r="H170" s="72">
        <f t="shared" si="8"/>
        <v>0</v>
      </c>
      <c r="I170" s="74"/>
      <c r="J170" s="74"/>
      <c r="K170" s="74"/>
      <c r="L170" s="158"/>
    </row>
    <row r="171" spans="1:12" ht="24" x14ac:dyDescent="0.25">
      <c r="A171" s="159">
        <v>2520</v>
      </c>
      <c r="B171" s="71" t="s">
        <v>179</v>
      </c>
      <c r="C171" s="72">
        <f t="shared" si="7"/>
        <v>0</v>
      </c>
      <c r="D171" s="74"/>
      <c r="E171" s="74"/>
      <c r="F171" s="74"/>
      <c r="G171" s="157"/>
      <c r="H171" s="72">
        <f t="shared" si="8"/>
        <v>0</v>
      </c>
      <c r="I171" s="74"/>
      <c r="J171" s="74"/>
      <c r="K171" s="74"/>
      <c r="L171" s="158"/>
    </row>
    <row r="172" spans="1:12" s="182" customFormat="1" ht="36" customHeight="1" x14ac:dyDescent="0.25">
      <c r="A172" s="19">
        <v>2800</v>
      </c>
      <c r="B172" s="65" t="s">
        <v>180</v>
      </c>
      <c r="C172" s="66">
        <f t="shared" si="7"/>
        <v>0</v>
      </c>
      <c r="D172" s="40"/>
      <c r="E172" s="40"/>
      <c r="F172" s="40"/>
      <c r="G172" s="41"/>
      <c r="H172" s="66">
        <f t="shared" si="8"/>
        <v>0</v>
      </c>
      <c r="I172" s="40"/>
      <c r="J172" s="40"/>
      <c r="K172" s="40"/>
      <c r="L172" s="42"/>
    </row>
    <row r="173" spans="1:12" x14ac:dyDescent="0.25">
      <c r="A173" s="142">
        <v>3000</v>
      </c>
      <c r="B173" s="142" t="s">
        <v>181</v>
      </c>
      <c r="C173" s="143">
        <f t="shared" si="7"/>
        <v>0</v>
      </c>
      <c r="D173" s="144">
        <f>SUM(D174,D184)</f>
        <v>0</v>
      </c>
      <c r="E173" s="144">
        <f>SUM(E174,E184)</f>
        <v>0</v>
      </c>
      <c r="F173" s="144">
        <f>SUM(F174,F184)</f>
        <v>0</v>
      </c>
      <c r="G173" s="145">
        <f>SUM(G174,G184)</f>
        <v>0</v>
      </c>
      <c r="H173" s="143">
        <f t="shared" si="8"/>
        <v>0</v>
      </c>
      <c r="I173" s="144">
        <f>SUM(I174,I184)</f>
        <v>0</v>
      </c>
      <c r="J173" s="144">
        <f>SUM(J174,J184)</f>
        <v>0</v>
      </c>
      <c r="K173" s="144">
        <f>SUM(K174,K184)</f>
        <v>0</v>
      </c>
      <c r="L173" s="146">
        <f>SUM(L174,L184)</f>
        <v>0</v>
      </c>
    </row>
    <row r="174" spans="1:12" ht="24" x14ac:dyDescent="0.25">
      <c r="A174" s="56">
        <v>3200</v>
      </c>
      <c r="B174" s="183" t="s">
        <v>182</v>
      </c>
      <c r="C174" s="184">
        <f t="shared" si="7"/>
        <v>0</v>
      </c>
      <c r="D174" s="63">
        <f>SUM(D175,D179)</f>
        <v>0</v>
      </c>
      <c r="E174" s="63">
        <f t="shared" ref="E174:G174" si="15">SUM(E175,E179)</f>
        <v>0</v>
      </c>
      <c r="F174" s="63">
        <f t="shared" si="15"/>
        <v>0</v>
      </c>
      <c r="G174" s="63">
        <f t="shared" si="15"/>
        <v>0</v>
      </c>
      <c r="H174" s="57">
        <f t="shared" si="8"/>
        <v>0</v>
      </c>
      <c r="I174" s="63">
        <f>SUM(I175,I179)</f>
        <v>0</v>
      </c>
      <c r="J174" s="63">
        <f t="shared" ref="J174:L174" si="16">SUM(J175,J179)</f>
        <v>0</v>
      </c>
      <c r="K174" s="63">
        <f t="shared" si="16"/>
        <v>0</v>
      </c>
      <c r="L174" s="149">
        <f t="shared" si="16"/>
        <v>0</v>
      </c>
    </row>
    <row r="175" spans="1:12" ht="36" x14ac:dyDescent="0.25">
      <c r="A175" s="168">
        <v>3260</v>
      </c>
      <c r="B175" s="65" t="s">
        <v>183</v>
      </c>
      <c r="C175" s="66">
        <f t="shared" si="7"/>
        <v>0</v>
      </c>
      <c r="D175" s="169">
        <f>SUM(D176:D178)</f>
        <v>0</v>
      </c>
      <c r="E175" s="169">
        <f>SUM(E176:E178)</f>
        <v>0</v>
      </c>
      <c r="F175" s="169">
        <f>SUM(F176:F178)</f>
        <v>0</v>
      </c>
      <c r="G175" s="170">
        <f>SUM(G176:G178)</f>
        <v>0</v>
      </c>
      <c r="H175" s="66">
        <f t="shared" si="8"/>
        <v>0</v>
      </c>
      <c r="I175" s="169">
        <f>SUM(I176:I178)</f>
        <v>0</v>
      </c>
      <c r="J175" s="169">
        <f>SUM(J176:J178)</f>
        <v>0</v>
      </c>
      <c r="K175" s="169">
        <f>SUM(K176:K178)</f>
        <v>0</v>
      </c>
      <c r="L175" s="171">
        <f>SUM(L176:L178)</f>
        <v>0</v>
      </c>
    </row>
    <row r="176" spans="1:12" ht="24" x14ac:dyDescent="0.25">
      <c r="A176" s="44">
        <v>3261</v>
      </c>
      <c r="B176" s="71" t="s">
        <v>184</v>
      </c>
      <c r="C176" s="72">
        <f>SUM(D176:G176)</f>
        <v>0</v>
      </c>
      <c r="D176" s="74"/>
      <c r="E176" s="74"/>
      <c r="F176" s="74"/>
      <c r="G176" s="157"/>
      <c r="H176" s="72">
        <f>SUM(I176:L176)</f>
        <v>0</v>
      </c>
      <c r="I176" s="74"/>
      <c r="J176" s="74"/>
      <c r="K176" s="74"/>
      <c r="L176" s="158"/>
    </row>
    <row r="177" spans="1:12" ht="36" x14ac:dyDescent="0.25">
      <c r="A177" s="44">
        <v>3262</v>
      </c>
      <c r="B177" s="71" t="s">
        <v>185</v>
      </c>
      <c r="C177" s="72">
        <f>SUM(D177:G177)</f>
        <v>0</v>
      </c>
      <c r="D177" s="74"/>
      <c r="E177" s="74"/>
      <c r="F177" s="74"/>
      <c r="G177" s="157"/>
      <c r="H177" s="72">
        <f>SUM(I177:L177)</f>
        <v>0</v>
      </c>
      <c r="I177" s="74"/>
      <c r="J177" s="74"/>
      <c r="K177" s="74"/>
      <c r="L177" s="158"/>
    </row>
    <row r="178" spans="1:12" ht="24" x14ac:dyDescent="0.25">
      <c r="A178" s="44">
        <v>3263</v>
      </c>
      <c r="B178" s="71" t="s">
        <v>186</v>
      </c>
      <c r="C178" s="72">
        <f>SUM(D178:G178)</f>
        <v>0</v>
      </c>
      <c r="D178" s="74"/>
      <c r="E178" s="74"/>
      <c r="F178" s="74"/>
      <c r="G178" s="157"/>
      <c r="H178" s="72">
        <f>SUM(I178:L178)</f>
        <v>0</v>
      </c>
      <c r="I178" s="74"/>
      <c r="J178" s="74"/>
      <c r="K178" s="74"/>
      <c r="L178" s="158"/>
    </row>
    <row r="179" spans="1:12" ht="84" x14ac:dyDescent="0.25">
      <c r="A179" s="168">
        <v>3290</v>
      </c>
      <c r="B179" s="65" t="s">
        <v>187</v>
      </c>
      <c r="C179" s="185">
        <f t="shared" ref="C179:C183" si="17">SUM(D179:G179)</f>
        <v>0</v>
      </c>
      <c r="D179" s="169">
        <f>SUM(D180:D183)</f>
        <v>0</v>
      </c>
      <c r="E179" s="169">
        <f t="shared" ref="E179:G179" si="18">SUM(E180:E183)</f>
        <v>0</v>
      </c>
      <c r="F179" s="169">
        <f t="shared" si="18"/>
        <v>0</v>
      </c>
      <c r="G179" s="169">
        <f t="shared" si="18"/>
        <v>0</v>
      </c>
      <c r="H179" s="185">
        <f t="shared" ref="H179:H183" si="19">SUM(I179:L179)</f>
        <v>0</v>
      </c>
      <c r="I179" s="169">
        <f>SUM(I180:I183)</f>
        <v>0</v>
      </c>
      <c r="J179" s="169">
        <f t="shared" ref="J179:L179" si="20">SUM(J180:J183)</f>
        <v>0</v>
      </c>
      <c r="K179" s="169">
        <f t="shared" si="20"/>
        <v>0</v>
      </c>
      <c r="L179" s="186">
        <f t="shared" si="20"/>
        <v>0</v>
      </c>
    </row>
    <row r="180" spans="1:12" ht="72" x14ac:dyDescent="0.25">
      <c r="A180" s="44">
        <v>3291</v>
      </c>
      <c r="B180" s="71" t="s">
        <v>188</v>
      </c>
      <c r="C180" s="72">
        <f t="shared" si="17"/>
        <v>0</v>
      </c>
      <c r="D180" s="74"/>
      <c r="E180" s="74"/>
      <c r="F180" s="74"/>
      <c r="G180" s="187"/>
      <c r="H180" s="72">
        <f t="shared" si="19"/>
        <v>0</v>
      </c>
      <c r="I180" s="74"/>
      <c r="J180" s="74"/>
      <c r="K180" s="74"/>
      <c r="L180" s="158"/>
    </row>
    <row r="181" spans="1:12" ht="72" x14ac:dyDescent="0.25">
      <c r="A181" s="44">
        <v>3292</v>
      </c>
      <c r="B181" s="71" t="s">
        <v>189</v>
      </c>
      <c r="C181" s="72">
        <f t="shared" si="17"/>
        <v>0</v>
      </c>
      <c r="D181" s="74"/>
      <c r="E181" s="74"/>
      <c r="F181" s="74"/>
      <c r="G181" s="187"/>
      <c r="H181" s="72">
        <f t="shared" si="19"/>
        <v>0</v>
      </c>
      <c r="I181" s="74"/>
      <c r="J181" s="74"/>
      <c r="K181" s="74"/>
      <c r="L181" s="158"/>
    </row>
    <row r="182" spans="1:12" ht="72" x14ac:dyDescent="0.25">
      <c r="A182" s="44">
        <v>3293</v>
      </c>
      <c r="B182" s="71" t="s">
        <v>190</v>
      </c>
      <c r="C182" s="72">
        <f t="shared" si="17"/>
        <v>0</v>
      </c>
      <c r="D182" s="74"/>
      <c r="E182" s="74"/>
      <c r="F182" s="74"/>
      <c r="G182" s="187"/>
      <c r="H182" s="72">
        <f t="shared" si="19"/>
        <v>0</v>
      </c>
      <c r="I182" s="74"/>
      <c r="J182" s="74"/>
      <c r="K182" s="74"/>
      <c r="L182" s="158"/>
    </row>
    <row r="183" spans="1:12" ht="60" x14ac:dyDescent="0.25">
      <c r="A183" s="188">
        <v>3294</v>
      </c>
      <c r="B183" s="71" t="s">
        <v>191</v>
      </c>
      <c r="C183" s="185">
        <f t="shared" si="17"/>
        <v>0</v>
      </c>
      <c r="D183" s="189"/>
      <c r="E183" s="189"/>
      <c r="F183" s="189"/>
      <c r="G183" s="190"/>
      <c r="H183" s="185">
        <f t="shared" si="19"/>
        <v>0</v>
      </c>
      <c r="I183" s="189"/>
      <c r="J183" s="189"/>
      <c r="K183" s="189"/>
      <c r="L183" s="191"/>
    </row>
    <row r="184" spans="1:12" ht="48" x14ac:dyDescent="0.25">
      <c r="A184" s="192">
        <v>3300</v>
      </c>
      <c r="B184" s="183" t="s">
        <v>192</v>
      </c>
      <c r="C184" s="193">
        <f t="shared" si="7"/>
        <v>0</v>
      </c>
      <c r="D184" s="194">
        <f>SUM(D185:D186)</f>
        <v>0</v>
      </c>
      <c r="E184" s="194">
        <f t="shared" ref="E184:G184" si="21">SUM(E185:E186)</f>
        <v>0</v>
      </c>
      <c r="F184" s="194">
        <f t="shared" si="21"/>
        <v>0</v>
      </c>
      <c r="G184" s="194">
        <f t="shared" si="21"/>
        <v>0</v>
      </c>
      <c r="H184" s="193">
        <f t="shared" si="8"/>
        <v>0</v>
      </c>
      <c r="I184" s="194">
        <f>SUM(I185:I186)</f>
        <v>0</v>
      </c>
      <c r="J184" s="194">
        <f t="shared" ref="J184:L184" si="22">SUM(J185:J186)</f>
        <v>0</v>
      </c>
      <c r="K184" s="194">
        <f t="shared" si="22"/>
        <v>0</v>
      </c>
      <c r="L184" s="149">
        <f t="shared" si="22"/>
        <v>0</v>
      </c>
    </row>
    <row r="185" spans="1:12" ht="48" x14ac:dyDescent="0.25">
      <c r="A185" s="111">
        <v>3310</v>
      </c>
      <c r="B185" s="112" t="s">
        <v>193</v>
      </c>
      <c r="C185" s="195">
        <f t="shared" si="7"/>
        <v>0</v>
      </c>
      <c r="D185" s="163"/>
      <c r="E185" s="163"/>
      <c r="F185" s="163"/>
      <c r="G185" s="164"/>
      <c r="H185" s="195">
        <f t="shared" si="8"/>
        <v>0</v>
      </c>
      <c r="I185" s="163"/>
      <c r="J185" s="163"/>
      <c r="K185" s="163"/>
      <c r="L185" s="165"/>
    </row>
    <row r="186" spans="1:12" ht="48.75" customHeight="1" x14ac:dyDescent="0.25">
      <c r="A186" s="38">
        <v>3320</v>
      </c>
      <c r="B186" s="65" t="s">
        <v>194</v>
      </c>
      <c r="C186" s="66">
        <f t="shared" si="7"/>
        <v>0</v>
      </c>
      <c r="D186" s="68"/>
      <c r="E186" s="68"/>
      <c r="F186" s="68"/>
      <c r="G186" s="154"/>
      <c r="H186" s="66">
        <f t="shared" si="8"/>
        <v>0</v>
      </c>
      <c r="I186" s="68"/>
      <c r="J186" s="68"/>
      <c r="K186" s="68"/>
      <c r="L186" s="155"/>
    </row>
    <row r="187" spans="1:12" x14ac:dyDescent="0.25">
      <c r="A187" s="196">
        <v>4000</v>
      </c>
      <c r="B187" s="142" t="s">
        <v>195</v>
      </c>
      <c r="C187" s="143">
        <f t="shared" si="7"/>
        <v>0</v>
      </c>
      <c r="D187" s="144">
        <f>SUM(D188,D191)</f>
        <v>0</v>
      </c>
      <c r="E187" s="144">
        <f>SUM(E188,E191)</f>
        <v>0</v>
      </c>
      <c r="F187" s="144">
        <f>SUM(F188,F191)</f>
        <v>0</v>
      </c>
      <c r="G187" s="145">
        <f>SUM(G188,G191)</f>
        <v>0</v>
      </c>
      <c r="H187" s="143">
        <f t="shared" si="8"/>
        <v>0</v>
      </c>
      <c r="I187" s="144">
        <f>SUM(I188,I191)</f>
        <v>0</v>
      </c>
      <c r="J187" s="144">
        <f>SUM(J188,J191)</f>
        <v>0</v>
      </c>
      <c r="K187" s="144">
        <f>SUM(K188,K191)</f>
        <v>0</v>
      </c>
      <c r="L187" s="146">
        <f>SUM(L188,L191)</f>
        <v>0</v>
      </c>
    </row>
    <row r="188" spans="1:12" ht="24" x14ac:dyDescent="0.25">
      <c r="A188" s="197">
        <v>4200</v>
      </c>
      <c r="B188" s="147" t="s">
        <v>196</v>
      </c>
      <c r="C188" s="57">
        <f>SUM(D188:G188)</f>
        <v>0</v>
      </c>
      <c r="D188" s="63">
        <f>SUM(D189,D190)</f>
        <v>0</v>
      </c>
      <c r="E188" s="63">
        <f>SUM(E189,E190)</f>
        <v>0</v>
      </c>
      <c r="F188" s="63">
        <f>SUM(F189,F190)</f>
        <v>0</v>
      </c>
      <c r="G188" s="166">
        <f>SUM(G189,G190)</f>
        <v>0</v>
      </c>
      <c r="H188" s="57">
        <f t="shared" si="8"/>
        <v>0</v>
      </c>
      <c r="I188" s="63">
        <f>SUM(I189,I190)</f>
        <v>0</v>
      </c>
      <c r="J188" s="63">
        <f>SUM(J189,J190)</f>
        <v>0</v>
      </c>
      <c r="K188" s="63">
        <f>SUM(K189,K190)</f>
        <v>0</v>
      </c>
      <c r="L188" s="167">
        <f>SUM(L189,L190)</f>
        <v>0</v>
      </c>
    </row>
    <row r="189" spans="1:12" ht="36" x14ac:dyDescent="0.25">
      <c r="A189" s="168">
        <v>4240</v>
      </c>
      <c r="B189" s="65" t="s">
        <v>197</v>
      </c>
      <c r="C189" s="66">
        <f t="shared" ref="C189:C264" si="23">SUM(D189:G189)</f>
        <v>0</v>
      </c>
      <c r="D189" s="68"/>
      <c r="E189" s="68"/>
      <c r="F189" s="68"/>
      <c r="G189" s="154"/>
      <c r="H189" s="66">
        <f t="shared" ref="H189:H263" si="24">SUM(I189:L189)</f>
        <v>0</v>
      </c>
      <c r="I189" s="68"/>
      <c r="J189" s="68"/>
      <c r="K189" s="68"/>
      <c r="L189" s="155"/>
    </row>
    <row r="190" spans="1:12" ht="24" x14ac:dyDescent="0.25">
      <c r="A190" s="159">
        <v>4250</v>
      </c>
      <c r="B190" s="71" t="s">
        <v>198</v>
      </c>
      <c r="C190" s="72">
        <f t="shared" si="23"/>
        <v>0</v>
      </c>
      <c r="D190" s="74"/>
      <c r="E190" s="74"/>
      <c r="F190" s="74"/>
      <c r="G190" s="157"/>
      <c r="H190" s="72">
        <f t="shared" si="24"/>
        <v>0</v>
      </c>
      <c r="I190" s="74"/>
      <c r="J190" s="74"/>
      <c r="K190" s="74"/>
      <c r="L190" s="158"/>
    </row>
    <row r="191" spans="1:12" x14ac:dyDescent="0.25">
      <c r="A191" s="56">
        <v>4300</v>
      </c>
      <c r="B191" s="147" t="s">
        <v>199</v>
      </c>
      <c r="C191" s="57">
        <f t="shared" si="23"/>
        <v>0</v>
      </c>
      <c r="D191" s="63">
        <f>SUM(D192)</f>
        <v>0</v>
      </c>
      <c r="E191" s="63">
        <f>SUM(E192)</f>
        <v>0</v>
      </c>
      <c r="F191" s="63">
        <f>SUM(F192)</f>
        <v>0</v>
      </c>
      <c r="G191" s="166">
        <f>SUM(G192)</f>
        <v>0</v>
      </c>
      <c r="H191" s="57">
        <f t="shared" si="24"/>
        <v>0</v>
      </c>
      <c r="I191" s="63">
        <f>SUM(I192)</f>
        <v>0</v>
      </c>
      <c r="J191" s="63">
        <f>SUM(J192)</f>
        <v>0</v>
      </c>
      <c r="K191" s="63">
        <f>SUM(K192)</f>
        <v>0</v>
      </c>
      <c r="L191" s="167">
        <f>SUM(L192)</f>
        <v>0</v>
      </c>
    </row>
    <row r="192" spans="1:12" ht="24" x14ac:dyDescent="0.25">
      <c r="A192" s="168">
        <v>4310</v>
      </c>
      <c r="B192" s="65" t="s">
        <v>200</v>
      </c>
      <c r="C192" s="66">
        <f>SUM(D192:G192)</f>
        <v>0</v>
      </c>
      <c r="D192" s="169">
        <f>SUM(D193:D193)</f>
        <v>0</v>
      </c>
      <c r="E192" s="169">
        <f>SUM(E193:E193)</f>
        <v>0</v>
      </c>
      <c r="F192" s="169">
        <f>SUM(F193:F193)</f>
        <v>0</v>
      </c>
      <c r="G192" s="170">
        <f>SUM(G193:G193)</f>
        <v>0</v>
      </c>
      <c r="H192" s="66">
        <f t="shared" si="24"/>
        <v>0</v>
      </c>
      <c r="I192" s="169">
        <f>SUM(I193:I193)</f>
        <v>0</v>
      </c>
      <c r="J192" s="169">
        <f>SUM(J193:J193)</f>
        <v>0</v>
      </c>
      <c r="K192" s="169">
        <f>SUM(K193:K193)</f>
        <v>0</v>
      </c>
      <c r="L192" s="171">
        <f>SUM(L193:L193)</f>
        <v>0</v>
      </c>
    </row>
    <row r="193" spans="1:12" ht="36" x14ac:dyDescent="0.25">
      <c r="A193" s="44">
        <v>4311</v>
      </c>
      <c r="B193" s="71" t="s">
        <v>201</v>
      </c>
      <c r="C193" s="72">
        <f t="shared" si="23"/>
        <v>0</v>
      </c>
      <c r="D193" s="74"/>
      <c r="E193" s="74"/>
      <c r="F193" s="74"/>
      <c r="G193" s="157"/>
      <c r="H193" s="72">
        <f t="shared" si="24"/>
        <v>0</v>
      </c>
      <c r="I193" s="74"/>
      <c r="J193" s="74"/>
      <c r="K193" s="74"/>
      <c r="L193" s="158"/>
    </row>
    <row r="194" spans="1:12" s="24" customFormat="1" ht="24" x14ac:dyDescent="0.25">
      <c r="A194" s="198"/>
      <c r="B194" s="19" t="s">
        <v>202</v>
      </c>
      <c r="C194" s="138">
        <f t="shared" si="23"/>
        <v>0</v>
      </c>
      <c r="D194" s="139">
        <f>SUM(D195,D230,D269)</f>
        <v>0</v>
      </c>
      <c r="E194" s="139">
        <f>SUM(E195,E230,E269)</f>
        <v>0</v>
      </c>
      <c r="F194" s="139">
        <f>SUM(F195,F230,F269)</f>
        <v>0</v>
      </c>
      <c r="G194" s="139">
        <f>SUM(G195,G230,G269)</f>
        <v>0</v>
      </c>
      <c r="H194" s="138">
        <f t="shared" si="24"/>
        <v>0</v>
      </c>
      <c r="I194" s="139">
        <f>SUM(I195,I230,I269)</f>
        <v>0</v>
      </c>
      <c r="J194" s="139">
        <f>SUM(J195,J230,J269)</f>
        <v>0</v>
      </c>
      <c r="K194" s="139">
        <f>SUM(K195,K230,K269)</f>
        <v>0</v>
      </c>
      <c r="L194" s="199">
        <f>SUM(L195,L230,L269)</f>
        <v>0</v>
      </c>
    </row>
    <row r="195" spans="1:12" x14ac:dyDescent="0.25">
      <c r="A195" s="142">
        <v>5000</v>
      </c>
      <c r="B195" s="142" t="s">
        <v>203</v>
      </c>
      <c r="C195" s="143">
        <f t="shared" si="23"/>
        <v>0</v>
      </c>
      <c r="D195" s="144">
        <f>D196+D204</f>
        <v>0</v>
      </c>
      <c r="E195" s="144">
        <f>E196+E204</f>
        <v>0</v>
      </c>
      <c r="F195" s="144">
        <f>F196+F204</f>
        <v>0</v>
      </c>
      <c r="G195" s="144">
        <f>G196+G204</f>
        <v>0</v>
      </c>
      <c r="H195" s="143">
        <f t="shared" si="24"/>
        <v>0</v>
      </c>
      <c r="I195" s="144">
        <f>I196+I204</f>
        <v>0</v>
      </c>
      <c r="J195" s="144">
        <f>J196+J204</f>
        <v>0</v>
      </c>
      <c r="K195" s="144">
        <f>K196+K204</f>
        <v>0</v>
      </c>
      <c r="L195" s="200">
        <f>L196+L204</f>
        <v>0</v>
      </c>
    </row>
    <row r="196" spans="1:12" x14ac:dyDescent="0.25">
      <c r="A196" s="56">
        <v>5100</v>
      </c>
      <c r="B196" s="147" t="s">
        <v>204</v>
      </c>
      <c r="C196" s="57">
        <f t="shared" si="23"/>
        <v>0</v>
      </c>
      <c r="D196" s="63">
        <f>D197+D198+D201+D202+D203</f>
        <v>0</v>
      </c>
      <c r="E196" s="63">
        <f>E197+E198+E201+E202+E203</f>
        <v>0</v>
      </c>
      <c r="F196" s="63">
        <f>F197+F198+F201+F202+F203</f>
        <v>0</v>
      </c>
      <c r="G196" s="166">
        <f>G197+G198+G201+G202+G203</f>
        <v>0</v>
      </c>
      <c r="H196" s="57">
        <f t="shared" si="24"/>
        <v>0</v>
      </c>
      <c r="I196" s="63">
        <f>I197+I198+I201+I202+I203</f>
        <v>0</v>
      </c>
      <c r="J196" s="63">
        <f>J197+J198+J201+J202+J203</f>
        <v>0</v>
      </c>
      <c r="K196" s="63">
        <f>K197+K198+K201+K202+K203</f>
        <v>0</v>
      </c>
      <c r="L196" s="167">
        <f>L197+L198+L201+L202+L203</f>
        <v>0</v>
      </c>
    </row>
    <row r="197" spans="1:12" x14ac:dyDescent="0.25">
      <c r="A197" s="168">
        <v>5110</v>
      </c>
      <c r="B197" s="65" t="s">
        <v>205</v>
      </c>
      <c r="C197" s="66">
        <f t="shared" si="23"/>
        <v>0</v>
      </c>
      <c r="D197" s="68"/>
      <c r="E197" s="68"/>
      <c r="F197" s="68"/>
      <c r="G197" s="154"/>
      <c r="H197" s="66">
        <f t="shared" si="24"/>
        <v>0</v>
      </c>
      <c r="I197" s="68"/>
      <c r="J197" s="68"/>
      <c r="K197" s="68"/>
      <c r="L197" s="155"/>
    </row>
    <row r="198" spans="1:12" ht="24" x14ac:dyDescent="0.25">
      <c r="A198" s="159">
        <v>5120</v>
      </c>
      <c r="B198" s="71" t="s">
        <v>206</v>
      </c>
      <c r="C198" s="72">
        <f t="shared" si="23"/>
        <v>0</v>
      </c>
      <c r="D198" s="160">
        <f>D199+D200</f>
        <v>0</v>
      </c>
      <c r="E198" s="160">
        <f>E199+E200</f>
        <v>0</v>
      </c>
      <c r="F198" s="160">
        <f>F199+F200</f>
        <v>0</v>
      </c>
      <c r="G198" s="161">
        <f>G199+G200</f>
        <v>0</v>
      </c>
      <c r="H198" s="72">
        <f t="shared" si="24"/>
        <v>0</v>
      </c>
      <c r="I198" s="160">
        <f>I199+I200</f>
        <v>0</v>
      </c>
      <c r="J198" s="160">
        <f>J199+J200</f>
        <v>0</v>
      </c>
      <c r="K198" s="160">
        <f>K199+K200</f>
        <v>0</v>
      </c>
      <c r="L198" s="162">
        <f>L199+L200</f>
        <v>0</v>
      </c>
    </row>
    <row r="199" spans="1:12" x14ac:dyDescent="0.25">
      <c r="A199" s="44">
        <v>5121</v>
      </c>
      <c r="B199" s="71" t="s">
        <v>207</v>
      </c>
      <c r="C199" s="72">
        <f t="shared" si="23"/>
        <v>0</v>
      </c>
      <c r="D199" s="74"/>
      <c r="E199" s="74"/>
      <c r="F199" s="74"/>
      <c r="G199" s="157"/>
      <c r="H199" s="72">
        <f t="shared" si="24"/>
        <v>0</v>
      </c>
      <c r="I199" s="74"/>
      <c r="J199" s="74"/>
      <c r="K199" s="74"/>
      <c r="L199" s="158"/>
    </row>
    <row r="200" spans="1:12" ht="24" x14ac:dyDescent="0.25">
      <c r="A200" s="44">
        <v>5129</v>
      </c>
      <c r="B200" s="71" t="s">
        <v>208</v>
      </c>
      <c r="C200" s="72">
        <f t="shared" si="23"/>
        <v>0</v>
      </c>
      <c r="D200" s="74"/>
      <c r="E200" s="74"/>
      <c r="F200" s="74"/>
      <c r="G200" s="157"/>
      <c r="H200" s="72">
        <f t="shared" si="24"/>
        <v>0</v>
      </c>
      <c r="I200" s="74"/>
      <c r="J200" s="74"/>
      <c r="K200" s="74"/>
      <c r="L200" s="158"/>
    </row>
    <row r="201" spans="1:12" x14ac:dyDescent="0.25">
      <c r="A201" s="159">
        <v>5130</v>
      </c>
      <c r="B201" s="71" t="s">
        <v>209</v>
      </c>
      <c r="C201" s="72">
        <f t="shared" si="23"/>
        <v>0</v>
      </c>
      <c r="D201" s="74"/>
      <c r="E201" s="74"/>
      <c r="F201" s="74"/>
      <c r="G201" s="157"/>
      <c r="H201" s="72">
        <f t="shared" si="24"/>
        <v>0</v>
      </c>
      <c r="I201" s="74"/>
      <c r="J201" s="74"/>
      <c r="K201" s="74"/>
      <c r="L201" s="158"/>
    </row>
    <row r="202" spans="1:12" x14ac:dyDescent="0.25">
      <c r="A202" s="159">
        <v>5140</v>
      </c>
      <c r="B202" s="71" t="s">
        <v>210</v>
      </c>
      <c r="C202" s="72">
        <f t="shared" si="23"/>
        <v>0</v>
      </c>
      <c r="D202" s="74"/>
      <c r="E202" s="74"/>
      <c r="F202" s="74"/>
      <c r="G202" s="157"/>
      <c r="H202" s="72">
        <f t="shared" si="24"/>
        <v>0</v>
      </c>
      <c r="I202" s="74"/>
      <c r="J202" s="74"/>
      <c r="K202" s="74"/>
      <c r="L202" s="158"/>
    </row>
    <row r="203" spans="1:12" ht="24" x14ac:dyDescent="0.25">
      <c r="A203" s="159">
        <v>5170</v>
      </c>
      <c r="B203" s="71" t="s">
        <v>211</v>
      </c>
      <c r="C203" s="72">
        <f t="shared" si="23"/>
        <v>0</v>
      </c>
      <c r="D203" s="74"/>
      <c r="E203" s="74"/>
      <c r="F203" s="74"/>
      <c r="G203" s="157"/>
      <c r="H203" s="72">
        <f t="shared" si="24"/>
        <v>0</v>
      </c>
      <c r="I203" s="74"/>
      <c r="J203" s="74"/>
      <c r="K203" s="74"/>
      <c r="L203" s="158"/>
    </row>
    <row r="204" spans="1:12" x14ac:dyDescent="0.25">
      <c r="A204" s="56">
        <v>5200</v>
      </c>
      <c r="B204" s="147" t="s">
        <v>212</v>
      </c>
      <c r="C204" s="57">
        <f t="shared" si="23"/>
        <v>0</v>
      </c>
      <c r="D204" s="63">
        <f>D205+D215+D216+D225+D226+D227+D229</f>
        <v>0</v>
      </c>
      <c r="E204" s="63">
        <f>E205+E215+E216+E225+E226+E227+E229</f>
        <v>0</v>
      </c>
      <c r="F204" s="63">
        <f>F205+F215+F216+F225+F226+F227+F229</f>
        <v>0</v>
      </c>
      <c r="G204" s="166">
        <f>G205+G215+G216+G225+G226+G227+G229</f>
        <v>0</v>
      </c>
      <c r="H204" s="57">
        <f t="shared" si="24"/>
        <v>0</v>
      </c>
      <c r="I204" s="63">
        <f>I205+I215+I216+I225+I226+I227+I229</f>
        <v>0</v>
      </c>
      <c r="J204" s="63">
        <f>J205+J215+J216+J225+J226+J227+J229</f>
        <v>0</v>
      </c>
      <c r="K204" s="63">
        <f>K205+K215+K216+K225+K226+K227+K229</f>
        <v>0</v>
      </c>
      <c r="L204" s="167">
        <f>L205+L215+L216+L225+L226+L227+L229</f>
        <v>0</v>
      </c>
    </row>
    <row r="205" spans="1:12" x14ac:dyDescent="0.25">
      <c r="A205" s="150">
        <v>5210</v>
      </c>
      <c r="B205" s="112" t="s">
        <v>213</v>
      </c>
      <c r="C205" s="117">
        <f t="shared" si="23"/>
        <v>0</v>
      </c>
      <c r="D205" s="151">
        <f>SUM(D206:D214)</f>
        <v>0</v>
      </c>
      <c r="E205" s="151">
        <f>SUM(E206:E214)</f>
        <v>0</v>
      </c>
      <c r="F205" s="151">
        <f>SUM(F206:F214)</f>
        <v>0</v>
      </c>
      <c r="G205" s="152">
        <f>SUM(G206:G214)</f>
        <v>0</v>
      </c>
      <c r="H205" s="117">
        <f t="shared" si="24"/>
        <v>0</v>
      </c>
      <c r="I205" s="151">
        <f>SUM(I206:I214)</f>
        <v>0</v>
      </c>
      <c r="J205" s="151">
        <f>SUM(J206:J214)</f>
        <v>0</v>
      </c>
      <c r="K205" s="151">
        <f>SUM(K206:K214)</f>
        <v>0</v>
      </c>
      <c r="L205" s="153">
        <f>SUM(L206:L214)</f>
        <v>0</v>
      </c>
    </row>
    <row r="206" spans="1:12" x14ac:dyDescent="0.25">
      <c r="A206" s="38">
        <v>5211</v>
      </c>
      <c r="B206" s="65" t="s">
        <v>214</v>
      </c>
      <c r="C206" s="66">
        <f t="shared" si="23"/>
        <v>0</v>
      </c>
      <c r="D206" s="68"/>
      <c r="E206" s="68"/>
      <c r="F206" s="68"/>
      <c r="G206" s="154"/>
      <c r="H206" s="66">
        <f t="shared" si="24"/>
        <v>0</v>
      </c>
      <c r="I206" s="68"/>
      <c r="J206" s="68"/>
      <c r="K206" s="68"/>
      <c r="L206" s="155"/>
    </row>
    <row r="207" spans="1:12" x14ac:dyDescent="0.25">
      <c r="A207" s="44">
        <v>5212</v>
      </c>
      <c r="B207" s="71" t="s">
        <v>215</v>
      </c>
      <c r="C207" s="72">
        <f t="shared" si="23"/>
        <v>0</v>
      </c>
      <c r="D207" s="74"/>
      <c r="E207" s="74"/>
      <c r="F207" s="74"/>
      <c r="G207" s="157"/>
      <c r="H207" s="72">
        <f t="shared" si="24"/>
        <v>0</v>
      </c>
      <c r="I207" s="74"/>
      <c r="J207" s="74"/>
      <c r="K207" s="74"/>
      <c r="L207" s="158"/>
    </row>
    <row r="208" spans="1:12" x14ac:dyDescent="0.25">
      <c r="A208" s="44">
        <v>5213</v>
      </c>
      <c r="B208" s="71" t="s">
        <v>216</v>
      </c>
      <c r="C208" s="72">
        <f t="shared" si="23"/>
        <v>0</v>
      </c>
      <c r="D208" s="74"/>
      <c r="E208" s="74"/>
      <c r="F208" s="74"/>
      <c r="G208" s="157"/>
      <c r="H208" s="72">
        <f t="shared" si="24"/>
        <v>0</v>
      </c>
      <c r="I208" s="74"/>
      <c r="J208" s="74"/>
      <c r="K208" s="74"/>
      <c r="L208" s="158"/>
    </row>
    <row r="209" spans="1:12" x14ac:dyDescent="0.25">
      <c r="A209" s="44">
        <v>5214</v>
      </c>
      <c r="B209" s="71" t="s">
        <v>217</v>
      </c>
      <c r="C209" s="72">
        <f t="shared" si="23"/>
        <v>0</v>
      </c>
      <c r="D209" s="74"/>
      <c r="E209" s="74"/>
      <c r="F209" s="74"/>
      <c r="G209" s="157"/>
      <c r="H209" s="72">
        <f t="shared" si="24"/>
        <v>0</v>
      </c>
      <c r="I209" s="74"/>
      <c r="J209" s="74"/>
      <c r="K209" s="74"/>
      <c r="L209" s="158"/>
    </row>
    <row r="210" spans="1:12" x14ac:dyDescent="0.25">
      <c r="A210" s="44">
        <v>5215</v>
      </c>
      <c r="B210" s="71" t="s">
        <v>218</v>
      </c>
      <c r="C210" s="72">
        <f>SUM(D210:G210)</f>
        <v>0</v>
      </c>
      <c r="D210" s="74"/>
      <c r="E210" s="74"/>
      <c r="F210" s="74"/>
      <c r="G210" s="157"/>
      <c r="H210" s="72">
        <f>SUM(I210:L210)</f>
        <v>0</v>
      </c>
      <c r="I210" s="74"/>
      <c r="J210" s="74"/>
      <c r="K210" s="74"/>
      <c r="L210" s="158"/>
    </row>
    <row r="211" spans="1:12" ht="14.25" customHeight="1" x14ac:dyDescent="0.25">
      <c r="A211" s="44">
        <v>5216</v>
      </c>
      <c r="B211" s="71" t="s">
        <v>219</v>
      </c>
      <c r="C211" s="72">
        <f t="shared" si="23"/>
        <v>0</v>
      </c>
      <c r="D211" s="74"/>
      <c r="E211" s="74"/>
      <c r="F211" s="74"/>
      <c r="G211" s="157"/>
      <c r="H211" s="72">
        <f t="shared" si="24"/>
        <v>0</v>
      </c>
      <c r="I211" s="74"/>
      <c r="J211" s="74"/>
      <c r="K211" s="74"/>
      <c r="L211" s="158"/>
    </row>
    <row r="212" spans="1:12" x14ac:dyDescent="0.25">
      <c r="A212" s="44">
        <v>5217</v>
      </c>
      <c r="B212" s="71" t="s">
        <v>220</v>
      </c>
      <c r="C212" s="72">
        <f t="shared" si="23"/>
        <v>0</v>
      </c>
      <c r="D212" s="74"/>
      <c r="E212" s="74"/>
      <c r="F212" s="74"/>
      <c r="G212" s="157"/>
      <c r="H212" s="72">
        <f t="shared" si="24"/>
        <v>0</v>
      </c>
      <c r="I212" s="74"/>
      <c r="J212" s="74"/>
      <c r="K212" s="74"/>
      <c r="L212" s="158"/>
    </row>
    <row r="213" spans="1:12" x14ac:dyDescent="0.25">
      <c r="A213" s="44">
        <v>5218</v>
      </c>
      <c r="B213" s="71" t="s">
        <v>221</v>
      </c>
      <c r="C213" s="72">
        <f t="shared" si="23"/>
        <v>0</v>
      </c>
      <c r="D213" s="74"/>
      <c r="E213" s="74"/>
      <c r="F213" s="74"/>
      <c r="G213" s="157"/>
      <c r="H213" s="72">
        <f t="shared" si="24"/>
        <v>0</v>
      </c>
      <c r="I213" s="74"/>
      <c r="J213" s="74"/>
      <c r="K213" s="74"/>
      <c r="L213" s="158"/>
    </row>
    <row r="214" spans="1:12" x14ac:dyDescent="0.25">
      <c r="A214" s="44">
        <v>5219</v>
      </c>
      <c r="B214" s="71" t="s">
        <v>222</v>
      </c>
      <c r="C214" s="72">
        <f t="shared" si="23"/>
        <v>0</v>
      </c>
      <c r="D214" s="74"/>
      <c r="E214" s="74"/>
      <c r="F214" s="74"/>
      <c r="G214" s="157"/>
      <c r="H214" s="72">
        <f t="shared" si="24"/>
        <v>0</v>
      </c>
      <c r="I214" s="74"/>
      <c r="J214" s="74"/>
      <c r="K214" s="74"/>
      <c r="L214" s="158"/>
    </row>
    <row r="215" spans="1:12" ht="13.5" customHeight="1" x14ac:dyDescent="0.25">
      <c r="A215" s="159">
        <v>5220</v>
      </c>
      <c r="B215" s="71" t="s">
        <v>223</v>
      </c>
      <c r="C215" s="72">
        <f t="shared" si="23"/>
        <v>0</v>
      </c>
      <c r="D215" s="74"/>
      <c r="E215" s="74"/>
      <c r="F215" s="74"/>
      <c r="G215" s="157"/>
      <c r="H215" s="72">
        <f t="shared" si="24"/>
        <v>0</v>
      </c>
      <c r="I215" s="74"/>
      <c r="J215" s="74"/>
      <c r="K215" s="74"/>
      <c r="L215" s="158"/>
    </row>
    <row r="216" spans="1:12" x14ac:dyDescent="0.25">
      <c r="A216" s="159">
        <v>5230</v>
      </c>
      <c r="B216" s="71" t="s">
        <v>224</v>
      </c>
      <c r="C216" s="72">
        <f t="shared" si="23"/>
        <v>0</v>
      </c>
      <c r="D216" s="160">
        <f>SUM(D217:D224)</f>
        <v>0</v>
      </c>
      <c r="E216" s="160">
        <f>SUM(E217:E224)</f>
        <v>0</v>
      </c>
      <c r="F216" s="160">
        <f>SUM(F217:F224)</f>
        <v>0</v>
      </c>
      <c r="G216" s="161">
        <f>SUM(G217:G224)</f>
        <v>0</v>
      </c>
      <c r="H216" s="72">
        <f t="shared" si="24"/>
        <v>0</v>
      </c>
      <c r="I216" s="160">
        <f>SUM(I217:I224)</f>
        <v>0</v>
      </c>
      <c r="J216" s="160">
        <f>SUM(J217:J224)</f>
        <v>0</v>
      </c>
      <c r="K216" s="160">
        <f>SUM(K217:K224)</f>
        <v>0</v>
      </c>
      <c r="L216" s="162">
        <f>SUM(L217:L224)</f>
        <v>0</v>
      </c>
    </row>
    <row r="217" spans="1:12" x14ac:dyDescent="0.25">
      <c r="A217" s="44">
        <v>5231</v>
      </c>
      <c r="B217" s="71" t="s">
        <v>225</v>
      </c>
      <c r="C217" s="72">
        <f t="shared" si="23"/>
        <v>0</v>
      </c>
      <c r="D217" s="74"/>
      <c r="E217" s="74"/>
      <c r="F217" s="74"/>
      <c r="G217" s="157"/>
      <c r="H217" s="72">
        <f t="shared" si="24"/>
        <v>0</v>
      </c>
      <c r="I217" s="74"/>
      <c r="J217" s="74"/>
      <c r="K217" s="74"/>
      <c r="L217" s="158"/>
    </row>
    <row r="218" spans="1:12" x14ac:dyDescent="0.25">
      <c r="A218" s="44">
        <v>5232</v>
      </c>
      <c r="B218" s="71" t="s">
        <v>226</v>
      </c>
      <c r="C218" s="72">
        <f t="shared" si="23"/>
        <v>0</v>
      </c>
      <c r="D218" s="74"/>
      <c r="E218" s="74"/>
      <c r="F218" s="74"/>
      <c r="G218" s="157"/>
      <c r="H218" s="72">
        <f t="shared" si="24"/>
        <v>0</v>
      </c>
      <c r="I218" s="74"/>
      <c r="J218" s="74"/>
      <c r="K218" s="74"/>
      <c r="L218" s="158"/>
    </row>
    <row r="219" spans="1:12" x14ac:dyDescent="0.25">
      <c r="A219" s="44">
        <v>5233</v>
      </c>
      <c r="B219" s="71" t="s">
        <v>227</v>
      </c>
      <c r="C219" s="201">
        <f t="shared" si="23"/>
        <v>0</v>
      </c>
      <c r="D219" s="74"/>
      <c r="E219" s="74"/>
      <c r="F219" s="74"/>
      <c r="G219" s="157"/>
      <c r="H219" s="72">
        <f t="shared" si="24"/>
        <v>0</v>
      </c>
      <c r="I219" s="74"/>
      <c r="J219" s="74"/>
      <c r="K219" s="74"/>
      <c r="L219" s="158"/>
    </row>
    <row r="220" spans="1:12" ht="24" x14ac:dyDescent="0.25">
      <c r="A220" s="44">
        <v>5234</v>
      </c>
      <c r="B220" s="71" t="s">
        <v>228</v>
      </c>
      <c r="C220" s="201">
        <f t="shared" si="23"/>
        <v>0</v>
      </c>
      <c r="D220" s="74"/>
      <c r="E220" s="74"/>
      <c r="F220" s="74"/>
      <c r="G220" s="157"/>
      <c r="H220" s="72">
        <f t="shared" si="24"/>
        <v>0</v>
      </c>
      <c r="I220" s="74"/>
      <c r="J220" s="74"/>
      <c r="K220" s="74"/>
      <c r="L220" s="158"/>
    </row>
    <row r="221" spans="1:12" ht="14.25" customHeight="1" x14ac:dyDescent="0.25">
      <c r="A221" s="44">
        <v>5236</v>
      </c>
      <c r="B221" s="71" t="s">
        <v>229</v>
      </c>
      <c r="C221" s="201">
        <f t="shared" si="23"/>
        <v>0</v>
      </c>
      <c r="D221" s="74"/>
      <c r="E221" s="74"/>
      <c r="F221" s="74"/>
      <c r="G221" s="157"/>
      <c r="H221" s="72">
        <f t="shared" si="24"/>
        <v>0</v>
      </c>
      <c r="I221" s="74"/>
      <c r="J221" s="74"/>
      <c r="K221" s="74"/>
      <c r="L221" s="158"/>
    </row>
    <row r="222" spans="1:12" ht="14.25" customHeight="1" x14ac:dyDescent="0.25">
      <c r="A222" s="44">
        <v>5237</v>
      </c>
      <c r="B222" s="71" t="s">
        <v>230</v>
      </c>
      <c r="C222" s="201">
        <f t="shared" si="23"/>
        <v>0</v>
      </c>
      <c r="D222" s="74"/>
      <c r="E222" s="74"/>
      <c r="F222" s="74"/>
      <c r="G222" s="157"/>
      <c r="H222" s="72">
        <f t="shared" si="24"/>
        <v>0</v>
      </c>
      <c r="I222" s="74"/>
      <c r="J222" s="74"/>
      <c r="K222" s="74"/>
      <c r="L222" s="158"/>
    </row>
    <row r="223" spans="1:12" ht="24" x14ac:dyDescent="0.25">
      <c r="A223" s="44">
        <v>5238</v>
      </c>
      <c r="B223" s="71" t="s">
        <v>231</v>
      </c>
      <c r="C223" s="201">
        <f t="shared" si="23"/>
        <v>0</v>
      </c>
      <c r="D223" s="74"/>
      <c r="E223" s="74"/>
      <c r="F223" s="74"/>
      <c r="G223" s="157"/>
      <c r="H223" s="72">
        <f t="shared" si="24"/>
        <v>0</v>
      </c>
      <c r="I223" s="74"/>
      <c r="J223" s="74"/>
      <c r="K223" s="74"/>
      <c r="L223" s="158"/>
    </row>
    <row r="224" spans="1:12" ht="24" x14ac:dyDescent="0.25">
      <c r="A224" s="44">
        <v>5239</v>
      </c>
      <c r="B224" s="71" t="s">
        <v>232</v>
      </c>
      <c r="C224" s="201">
        <f t="shared" si="23"/>
        <v>0</v>
      </c>
      <c r="D224" s="74"/>
      <c r="E224" s="74"/>
      <c r="F224" s="74"/>
      <c r="G224" s="157"/>
      <c r="H224" s="72">
        <f t="shared" si="24"/>
        <v>0</v>
      </c>
      <c r="I224" s="74"/>
      <c r="J224" s="74"/>
      <c r="K224" s="74"/>
      <c r="L224" s="158"/>
    </row>
    <row r="225" spans="1:12" ht="24" x14ac:dyDescent="0.25">
      <c r="A225" s="159">
        <v>5240</v>
      </c>
      <c r="B225" s="71" t="s">
        <v>233</v>
      </c>
      <c r="C225" s="201">
        <f t="shared" si="23"/>
        <v>0</v>
      </c>
      <c r="D225" s="74"/>
      <c r="E225" s="74"/>
      <c r="F225" s="74"/>
      <c r="G225" s="157"/>
      <c r="H225" s="72">
        <f t="shared" si="24"/>
        <v>0</v>
      </c>
      <c r="I225" s="74"/>
      <c r="J225" s="74"/>
      <c r="K225" s="74"/>
      <c r="L225" s="158"/>
    </row>
    <row r="226" spans="1:12" x14ac:dyDescent="0.25">
      <c r="A226" s="159">
        <v>5250</v>
      </c>
      <c r="B226" s="71" t="s">
        <v>234</v>
      </c>
      <c r="C226" s="201">
        <f t="shared" si="23"/>
        <v>0</v>
      </c>
      <c r="D226" s="74"/>
      <c r="E226" s="74"/>
      <c r="F226" s="74"/>
      <c r="G226" s="157"/>
      <c r="H226" s="72">
        <f t="shared" si="24"/>
        <v>0</v>
      </c>
      <c r="I226" s="74"/>
      <c r="J226" s="74"/>
      <c r="K226" s="74"/>
      <c r="L226" s="158"/>
    </row>
    <row r="227" spans="1:12" x14ac:dyDescent="0.25">
      <c r="A227" s="159">
        <v>5260</v>
      </c>
      <c r="B227" s="71" t="s">
        <v>235</v>
      </c>
      <c r="C227" s="201">
        <f t="shared" si="23"/>
        <v>0</v>
      </c>
      <c r="D227" s="160">
        <f>SUM(D228)</f>
        <v>0</v>
      </c>
      <c r="E227" s="160">
        <f>SUM(E228)</f>
        <v>0</v>
      </c>
      <c r="F227" s="160">
        <f>SUM(F228)</f>
        <v>0</v>
      </c>
      <c r="G227" s="161">
        <f>SUM(G228)</f>
        <v>0</v>
      </c>
      <c r="H227" s="72">
        <f t="shared" si="24"/>
        <v>0</v>
      </c>
      <c r="I227" s="160">
        <f>SUM(I228)</f>
        <v>0</v>
      </c>
      <c r="J227" s="160">
        <f>SUM(J228)</f>
        <v>0</v>
      </c>
      <c r="K227" s="160">
        <f>SUM(K228)</f>
        <v>0</v>
      </c>
      <c r="L227" s="162">
        <f>SUM(L228)</f>
        <v>0</v>
      </c>
    </row>
    <row r="228" spans="1:12" ht="24" x14ac:dyDescent="0.25">
      <c r="A228" s="44">
        <v>5269</v>
      </c>
      <c r="B228" s="71" t="s">
        <v>236</v>
      </c>
      <c r="C228" s="201">
        <f t="shared" si="23"/>
        <v>0</v>
      </c>
      <c r="D228" s="74"/>
      <c r="E228" s="74"/>
      <c r="F228" s="74"/>
      <c r="G228" s="157"/>
      <c r="H228" s="72">
        <f t="shared" si="24"/>
        <v>0</v>
      </c>
      <c r="I228" s="74"/>
      <c r="J228" s="74"/>
      <c r="K228" s="74"/>
      <c r="L228" s="158"/>
    </row>
    <row r="229" spans="1:12" ht="24" x14ac:dyDescent="0.25">
      <c r="A229" s="150">
        <v>5270</v>
      </c>
      <c r="B229" s="112" t="s">
        <v>237</v>
      </c>
      <c r="C229" s="202">
        <f t="shared" si="23"/>
        <v>0</v>
      </c>
      <c r="D229" s="163"/>
      <c r="E229" s="163"/>
      <c r="F229" s="163"/>
      <c r="G229" s="164"/>
      <c r="H229" s="117">
        <f t="shared" si="24"/>
        <v>0</v>
      </c>
      <c r="I229" s="163"/>
      <c r="J229" s="163"/>
      <c r="K229" s="163"/>
      <c r="L229" s="165"/>
    </row>
    <row r="230" spans="1:12" x14ac:dyDescent="0.25">
      <c r="A230" s="142">
        <v>6000</v>
      </c>
      <c r="B230" s="142" t="s">
        <v>238</v>
      </c>
      <c r="C230" s="203">
        <f t="shared" si="23"/>
        <v>0</v>
      </c>
      <c r="D230" s="144">
        <f>D231+D251+D259</f>
        <v>0</v>
      </c>
      <c r="E230" s="144">
        <f>E231+E251+E259</f>
        <v>0</v>
      </c>
      <c r="F230" s="144">
        <f>F231+F251+F259</f>
        <v>0</v>
      </c>
      <c r="G230" s="145">
        <f>G231+G251+G259</f>
        <v>0</v>
      </c>
      <c r="H230" s="143">
        <f t="shared" si="24"/>
        <v>0</v>
      </c>
      <c r="I230" s="144">
        <f>I231+I251+I259</f>
        <v>0</v>
      </c>
      <c r="J230" s="144">
        <f>J231+J251+J259</f>
        <v>0</v>
      </c>
      <c r="K230" s="144">
        <f>K231+K251+K259</f>
        <v>0</v>
      </c>
      <c r="L230" s="146">
        <f>L231+L251+L259</f>
        <v>0</v>
      </c>
    </row>
    <row r="231" spans="1:12" ht="14.25" customHeight="1" x14ac:dyDescent="0.25">
      <c r="A231" s="192">
        <v>6200</v>
      </c>
      <c r="B231" s="183" t="s">
        <v>239</v>
      </c>
      <c r="C231" s="204">
        <f>SUM(D231:G231)</f>
        <v>0</v>
      </c>
      <c r="D231" s="194">
        <f>SUM(D232,D233,D235,D238,D244,D245,D246)</f>
        <v>0</v>
      </c>
      <c r="E231" s="194">
        <f>SUM(E232,E233,E235,E238,E244,E245,E246)</f>
        <v>0</v>
      </c>
      <c r="F231" s="194">
        <f>SUM(F232,F233,F235,F238,F244,F245,F246)</f>
        <v>0</v>
      </c>
      <c r="G231" s="194">
        <f>SUM(G232,G233,G235,G238,G244,G245,G246)</f>
        <v>0</v>
      </c>
      <c r="H231" s="193">
        <f t="shared" si="24"/>
        <v>0</v>
      </c>
      <c r="I231" s="194">
        <f>SUM(I232,I233,I235,I238,I244,I245,I246)</f>
        <v>0</v>
      </c>
      <c r="J231" s="194">
        <f>SUM(J232,J233,J235,J238,J244,J245,J246)</f>
        <v>0</v>
      </c>
      <c r="K231" s="194">
        <f>SUM(K232,K233,K235,K238,K244,K245,K246)</f>
        <v>0</v>
      </c>
      <c r="L231" s="149">
        <f>SUM(L232,L233,L235,L238,L244,L245,L246)</f>
        <v>0</v>
      </c>
    </row>
    <row r="232" spans="1:12" ht="24" x14ac:dyDescent="0.25">
      <c r="A232" s="168">
        <v>6220</v>
      </c>
      <c r="B232" s="65" t="s">
        <v>240</v>
      </c>
      <c r="C232" s="205">
        <f t="shared" si="23"/>
        <v>0</v>
      </c>
      <c r="D232" s="68"/>
      <c r="E232" s="68"/>
      <c r="F232" s="68"/>
      <c r="G232" s="206"/>
      <c r="H232" s="207">
        <f t="shared" si="24"/>
        <v>0</v>
      </c>
      <c r="I232" s="68"/>
      <c r="J232" s="68"/>
      <c r="K232" s="68"/>
      <c r="L232" s="155"/>
    </row>
    <row r="233" spans="1:12" x14ac:dyDescent="0.25">
      <c r="A233" s="159">
        <v>6230</v>
      </c>
      <c r="B233" s="71" t="s">
        <v>241</v>
      </c>
      <c r="C233" s="201">
        <f t="shared" si="23"/>
        <v>0</v>
      </c>
      <c r="D233" s="160">
        <f>SUM(D234)</f>
        <v>0</v>
      </c>
      <c r="E233" s="160">
        <f t="shared" ref="E233:L233" si="25">SUM(E234)</f>
        <v>0</v>
      </c>
      <c r="F233" s="160">
        <f t="shared" si="25"/>
        <v>0</v>
      </c>
      <c r="G233" s="161">
        <f t="shared" si="25"/>
        <v>0</v>
      </c>
      <c r="H233" s="208">
        <f t="shared" si="24"/>
        <v>0</v>
      </c>
      <c r="I233" s="160">
        <f t="shared" si="25"/>
        <v>0</v>
      </c>
      <c r="J233" s="160">
        <f t="shared" si="25"/>
        <v>0</v>
      </c>
      <c r="K233" s="160">
        <f t="shared" si="25"/>
        <v>0</v>
      </c>
      <c r="L233" s="162">
        <f t="shared" si="25"/>
        <v>0</v>
      </c>
    </row>
    <row r="234" spans="1:12" ht="24" x14ac:dyDescent="0.25">
      <c r="A234" s="44">
        <v>6239</v>
      </c>
      <c r="B234" s="65" t="s">
        <v>242</v>
      </c>
      <c r="C234" s="201">
        <f t="shared" si="23"/>
        <v>0</v>
      </c>
      <c r="D234" s="68"/>
      <c r="E234" s="68"/>
      <c r="F234" s="68"/>
      <c r="G234" s="154"/>
      <c r="H234" s="208">
        <f t="shared" si="24"/>
        <v>0</v>
      </c>
      <c r="I234" s="68"/>
      <c r="J234" s="68"/>
      <c r="K234" s="68"/>
      <c r="L234" s="155"/>
    </row>
    <row r="235" spans="1:12" ht="24" x14ac:dyDescent="0.25">
      <c r="A235" s="159">
        <v>6240</v>
      </c>
      <c r="B235" s="71" t="s">
        <v>243</v>
      </c>
      <c r="C235" s="201">
        <f>SUM(D235:G235)</f>
        <v>0</v>
      </c>
      <c r="D235" s="160">
        <f>SUM(D236:D237)</f>
        <v>0</v>
      </c>
      <c r="E235" s="160">
        <f>SUM(E236:E237)</f>
        <v>0</v>
      </c>
      <c r="F235" s="160">
        <f>SUM(F236:F237)</f>
        <v>0</v>
      </c>
      <c r="G235" s="161">
        <f>SUM(G236:G237)</f>
        <v>0</v>
      </c>
      <c r="H235" s="208">
        <f t="shared" si="24"/>
        <v>0</v>
      </c>
      <c r="I235" s="160">
        <f>SUM(I236:I237)</f>
        <v>0</v>
      </c>
      <c r="J235" s="160">
        <f>SUM(J236:J237)</f>
        <v>0</v>
      </c>
      <c r="K235" s="160">
        <f>SUM(K236:K237)</f>
        <v>0</v>
      </c>
      <c r="L235" s="162">
        <f>SUM(L236:L237)</f>
        <v>0</v>
      </c>
    </row>
    <row r="236" spans="1:12" x14ac:dyDescent="0.25">
      <c r="A236" s="44">
        <v>6241</v>
      </c>
      <c r="B236" s="71" t="s">
        <v>244</v>
      </c>
      <c r="C236" s="201">
        <f>SUM(D236:G236)</f>
        <v>0</v>
      </c>
      <c r="D236" s="74"/>
      <c r="E236" s="74"/>
      <c r="F236" s="74"/>
      <c r="G236" s="157"/>
      <c r="H236" s="208">
        <f>SUM(I236:L236)</f>
        <v>0</v>
      </c>
      <c r="I236" s="74"/>
      <c r="J236" s="74"/>
      <c r="K236" s="74"/>
      <c r="L236" s="158"/>
    </row>
    <row r="237" spans="1:12" x14ac:dyDescent="0.25">
      <c r="A237" s="44">
        <v>6242</v>
      </c>
      <c r="B237" s="71" t="s">
        <v>245</v>
      </c>
      <c r="C237" s="201">
        <f>SUM(D237:G237)</f>
        <v>0</v>
      </c>
      <c r="D237" s="74"/>
      <c r="E237" s="74"/>
      <c r="F237" s="74"/>
      <c r="G237" s="157"/>
      <c r="H237" s="208">
        <f t="shared" si="24"/>
        <v>0</v>
      </c>
      <c r="I237" s="74"/>
      <c r="J237" s="74"/>
      <c r="K237" s="74"/>
      <c r="L237" s="158"/>
    </row>
    <row r="238" spans="1:12" ht="25.5" customHeight="1" x14ac:dyDescent="0.25">
      <c r="A238" s="159">
        <v>6250</v>
      </c>
      <c r="B238" s="71" t="s">
        <v>246</v>
      </c>
      <c r="C238" s="201">
        <f>SUM(D238:G238)</f>
        <v>0</v>
      </c>
      <c r="D238" s="160">
        <f>SUM(D239:D243)</f>
        <v>0</v>
      </c>
      <c r="E238" s="160">
        <f>SUM(E239:E243)</f>
        <v>0</v>
      </c>
      <c r="F238" s="160">
        <f>SUM(F239:F243)</f>
        <v>0</v>
      </c>
      <c r="G238" s="161">
        <f>SUM(G239:G243)</f>
        <v>0</v>
      </c>
      <c r="H238" s="208">
        <f t="shared" si="24"/>
        <v>0</v>
      </c>
      <c r="I238" s="160">
        <f>SUM(I239:I243)</f>
        <v>0</v>
      </c>
      <c r="J238" s="160">
        <f>SUM(J239:J243)</f>
        <v>0</v>
      </c>
      <c r="K238" s="160">
        <f>SUM(K239:K243)</f>
        <v>0</v>
      </c>
      <c r="L238" s="162">
        <f>SUM(L239:L243)</f>
        <v>0</v>
      </c>
    </row>
    <row r="239" spans="1:12" ht="14.25" customHeight="1" x14ac:dyDescent="0.25">
      <c r="A239" s="44">
        <v>6252</v>
      </c>
      <c r="B239" s="71" t="s">
        <v>247</v>
      </c>
      <c r="C239" s="201">
        <f>SUM(D239:G239)</f>
        <v>0</v>
      </c>
      <c r="D239" s="74"/>
      <c r="E239" s="74"/>
      <c r="F239" s="74"/>
      <c r="G239" s="157"/>
      <c r="H239" s="208">
        <f t="shared" si="24"/>
        <v>0</v>
      </c>
      <c r="I239" s="74"/>
      <c r="J239" s="74"/>
      <c r="K239" s="74"/>
      <c r="L239" s="158"/>
    </row>
    <row r="240" spans="1:12" ht="14.25" customHeight="1" x14ac:dyDescent="0.25">
      <c r="A240" s="44">
        <v>6253</v>
      </c>
      <c r="B240" s="71" t="s">
        <v>248</v>
      </c>
      <c r="C240" s="201">
        <f t="shared" si="23"/>
        <v>0</v>
      </c>
      <c r="D240" s="74"/>
      <c r="E240" s="74"/>
      <c r="F240" s="74"/>
      <c r="G240" s="157"/>
      <c r="H240" s="208">
        <f t="shared" si="24"/>
        <v>0</v>
      </c>
      <c r="I240" s="74"/>
      <c r="J240" s="74"/>
      <c r="K240" s="74"/>
      <c r="L240" s="158"/>
    </row>
    <row r="241" spans="1:12" ht="24" x14ac:dyDescent="0.25">
      <c r="A241" s="44">
        <v>6254</v>
      </c>
      <c r="B241" s="71" t="s">
        <v>249</v>
      </c>
      <c r="C241" s="201">
        <f t="shared" si="23"/>
        <v>0</v>
      </c>
      <c r="D241" s="74"/>
      <c r="E241" s="74"/>
      <c r="F241" s="74"/>
      <c r="G241" s="157"/>
      <c r="H241" s="208">
        <f t="shared" si="24"/>
        <v>0</v>
      </c>
      <c r="I241" s="74"/>
      <c r="J241" s="74"/>
      <c r="K241" s="74"/>
      <c r="L241" s="158"/>
    </row>
    <row r="242" spans="1:12" ht="24" x14ac:dyDescent="0.25">
      <c r="A242" s="44">
        <v>6255</v>
      </c>
      <c r="B242" s="71" t="s">
        <v>250</v>
      </c>
      <c r="C242" s="201">
        <f t="shared" si="23"/>
        <v>0</v>
      </c>
      <c r="D242" s="74"/>
      <c r="E242" s="74"/>
      <c r="F242" s="74"/>
      <c r="G242" s="157"/>
      <c r="H242" s="208">
        <f t="shared" si="24"/>
        <v>0</v>
      </c>
      <c r="I242" s="74"/>
      <c r="J242" s="74"/>
      <c r="K242" s="74"/>
      <c r="L242" s="158"/>
    </row>
    <row r="243" spans="1:12" x14ac:dyDescent="0.25">
      <c r="A243" s="44">
        <v>6259</v>
      </c>
      <c r="B243" s="71" t="s">
        <v>251</v>
      </c>
      <c r="C243" s="201">
        <f t="shared" si="23"/>
        <v>0</v>
      </c>
      <c r="D243" s="74"/>
      <c r="E243" s="74"/>
      <c r="F243" s="74"/>
      <c r="G243" s="157"/>
      <c r="H243" s="208">
        <f t="shared" si="24"/>
        <v>0</v>
      </c>
      <c r="I243" s="74"/>
      <c r="J243" s="74"/>
      <c r="K243" s="74"/>
      <c r="L243" s="158"/>
    </row>
    <row r="244" spans="1:12" ht="24" x14ac:dyDescent="0.25">
      <c r="A244" s="159">
        <v>6260</v>
      </c>
      <c r="B244" s="71" t="s">
        <v>252</v>
      </c>
      <c r="C244" s="201">
        <f t="shared" si="23"/>
        <v>0</v>
      </c>
      <c r="D244" s="74"/>
      <c r="E244" s="74"/>
      <c r="F244" s="74"/>
      <c r="G244" s="157"/>
      <c r="H244" s="208">
        <f t="shared" si="24"/>
        <v>0</v>
      </c>
      <c r="I244" s="74"/>
      <c r="J244" s="74"/>
      <c r="K244" s="74"/>
      <c r="L244" s="158"/>
    </row>
    <row r="245" spans="1:12" x14ac:dyDescent="0.25">
      <c r="A245" s="159">
        <v>6270</v>
      </c>
      <c r="B245" s="71" t="s">
        <v>253</v>
      </c>
      <c r="C245" s="201">
        <f t="shared" si="23"/>
        <v>0</v>
      </c>
      <c r="D245" s="74"/>
      <c r="E245" s="74"/>
      <c r="F245" s="74"/>
      <c r="G245" s="157"/>
      <c r="H245" s="208">
        <f t="shared" si="24"/>
        <v>0</v>
      </c>
      <c r="I245" s="74"/>
      <c r="J245" s="74"/>
      <c r="K245" s="74"/>
      <c r="L245" s="158"/>
    </row>
    <row r="246" spans="1:12" ht="24" x14ac:dyDescent="0.25">
      <c r="A246" s="168">
        <v>6290</v>
      </c>
      <c r="B246" s="65" t="s">
        <v>254</v>
      </c>
      <c r="C246" s="209">
        <f t="shared" si="23"/>
        <v>0</v>
      </c>
      <c r="D246" s="169">
        <f>SUM(D247:D250)</f>
        <v>0</v>
      </c>
      <c r="E246" s="169">
        <f t="shared" ref="E246:G246" si="26">SUM(E247:E250)</f>
        <v>0</v>
      </c>
      <c r="F246" s="169">
        <f t="shared" si="26"/>
        <v>0</v>
      </c>
      <c r="G246" s="210">
        <f t="shared" si="26"/>
        <v>0</v>
      </c>
      <c r="H246" s="209">
        <f t="shared" si="24"/>
        <v>0</v>
      </c>
      <c r="I246" s="169">
        <f>SUM(I247:I250)</f>
        <v>0</v>
      </c>
      <c r="J246" s="169">
        <f t="shared" ref="J246:L246" si="27">SUM(J247:J250)</f>
        <v>0</v>
      </c>
      <c r="K246" s="169">
        <f t="shared" si="27"/>
        <v>0</v>
      </c>
      <c r="L246" s="186">
        <f t="shared" si="27"/>
        <v>0</v>
      </c>
    </row>
    <row r="247" spans="1:12" x14ac:dyDescent="0.25">
      <c r="A247" s="44">
        <v>6291</v>
      </c>
      <c r="B247" s="71" t="s">
        <v>255</v>
      </c>
      <c r="C247" s="201">
        <f t="shared" si="23"/>
        <v>0</v>
      </c>
      <c r="D247" s="74"/>
      <c r="E247" s="74"/>
      <c r="F247" s="74"/>
      <c r="G247" s="211"/>
      <c r="H247" s="201">
        <f t="shared" si="24"/>
        <v>0</v>
      </c>
      <c r="I247" s="74"/>
      <c r="J247" s="74"/>
      <c r="K247" s="74"/>
      <c r="L247" s="158"/>
    </row>
    <row r="248" spans="1:12" x14ac:dyDescent="0.25">
      <c r="A248" s="44">
        <v>6292</v>
      </c>
      <c r="B248" s="71" t="s">
        <v>256</v>
      </c>
      <c r="C248" s="201">
        <f t="shared" si="23"/>
        <v>0</v>
      </c>
      <c r="D248" s="74"/>
      <c r="E248" s="74"/>
      <c r="F248" s="74"/>
      <c r="G248" s="211"/>
      <c r="H248" s="201">
        <f t="shared" si="24"/>
        <v>0</v>
      </c>
      <c r="I248" s="74"/>
      <c r="J248" s="74"/>
      <c r="K248" s="74"/>
      <c r="L248" s="158"/>
    </row>
    <row r="249" spans="1:12" ht="72" x14ac:dyDescent="0.25">
      <c r="A249" s="44">
        <v>6296</v>
      </c>
      <c r="B249" s="71" t="s">
        <v>257</v>
      </c>
      <c r="C249" s="201">
        <f t="shared" si="23"/>
        <v>0</v>
      </c>
      <c r="D249" s="74"/>
      <c r="E249" s="74"/>
      <c r="F249" s="74"/>
      <c r="G249" s="211"/>
      <c r="H249" s="201">
        <f t="shared" si="24"/>
        <v>0</v>
      </c>
      <c r="I249" s="74"/>
      <c r="J249" s="74"/>
      <c r="K249" s="74"/>
      <c r="L249" s="158"/>
    </row>
    <row r="250" spans="1:12" ht="39.75" customHeight="1" x14ac:dyDescent="0.25">
      <c r="A250" s="44">
        <v>6299</v>
      </c>
      <c r="B250" s="71" t="s">
        <v>258</v>
      </c>
      <c r="C250" s="201">
        <f t="shared" si="23"/>
        <v>0</v>
      </c>
      <c r="D250" s="74"/>
      <c r="E250" s="74"/>
      <c r="F250" s="74"/>
      <c r="G250" s="211"/>
      <c r="H250" s="201">
        <f t="shared" si="24"/>
        <v>0</v>
      </c>
      <c r="I250" s="74"/>
      <c r="J250" s="74"/>
      <c r="K250" s="74"/>
      <c r="L250" s="158"/>
    </row>
    <row r="251" spans="1:12" x14ac:dyDescent="0.25">
      <c r="A251" s="56">
        <v>6300</v>
      </c>
      <c r="B251" s="147" t="s">
        <v>259</v>
      </c>
      <c r="C251" s="184">
        <f t="shared" si="23"/>
        <v>0</v>
      </c>
      <c r="D251" s="63">
        <f>SUM(D252,D257,D258)</f>
        <v>0</v>
      </c>
      <c r="E251" s="63">
        <f t="shared" ref="E251:G251" si="28">SUM(E252,E257,E258)</f>
        <v>0</v>
      </c>
      <c r="F251" s="63">
        <f t="shared" si="28"/>
        <v>0</v>
      </c>
      <c r="G251" s="63">
        <f t="shared" si="28"/>
        <v>0</v>
      </c>
      <c r="H251" s="57">
        <f t="shared" si="24"/>
        <v>0</v>
      </c>
      <c r="I251" s="63">
        <f>SUM(I252,I257,I258)</f>
        <v>0</v>
      </c>
      <c r="J251" s="63">
        <f t="shared" ref="J251:L251" si="29">SUM(J252,J257,J258)</f>
        <v>0</v>
      </c>
      <c r="K251" s="63">
        <f t="shared" si="29"/>
        <v>0</v>
      </c>
      <c r="L251" s="172">
        <f t="shared" si="29"/>
        <v>0</v>
      </c>
    </row>
    <row r="252" spans="1:12" ht="24" x14ac:dyDescent="0.25">
      <c r="A252" s="168">
        <v>6320</v>
      </c>
      <c r="B252" s="65" t="s">
        <v>260</v>
      </c>
      <c r="C252" s="209">
        <f t="shared" si="23"/>
        <v>0</v>
      </c>
      <c r="D252" s="169">
        <f>SUM(D253:D256)</f>
        <v>0</v>
      </c>
      <c r="E252" s="169">
        <f>SUM(E253:E256)</f>
        <v>0</v>
      </c>
      <c r="F252" s="169">
        <f t="shared" ref="F252:G252" si="30">SUM(F253:F256)</f>
        <v>0</v>
      </c>
      <c r="G252" s="212">
        <f t="shared" si="30"/>
        <v>0</v>
      </c>
      <c r="H252" s="209">
        <f t="shared" si="24"/>
        <v>0</v>
      </c>
      <c r="I252" s="169">
        <f>SUM(I253:I256)</f>
        <v>0</v>
      </c>
      <c r="J252" s="169">
        <f t="shared" ref="J252:L252" si="31">SUM(J253:J256)</f>
        <v>0</v>
      </c>
      <c r="K252" s="169">
        <f t="shared" si="31"/>
        <v>0</v>
      </c>
      <c r="L252" s="213">
        <f t="shared" si="31"/>
        <v>0</v>
      </c>
    </row>
    <row r="253" spans="1:12" x14ac:dyDescent="0.25">
      <c r="A253" s="44">
        <v>6322</v>
      </c>
      <c r="B253" s="71" t="s">
        <v>261</v>
      </c>
      <c r="C253" s="201">
        <f t="shared" si="23"/>
        <v>0</v>
      </c>
      <c r="D253" s="74"/>
      <c r="E253" s="74"/>
      <c r="F253" s="74"/>
      <c r="G253" s="211"/>
      <c r="H253" s="201">
        <f t="shared" si="24"/>
        <v>0</v>
      </c>
      <c r="I253" s="74"/>
      <c r="J253" s="74"/>
      <c r="K253" s="74"/>
      <c r="L253" s="158"/>
    </row>
    <row r="254" spans="1:12" ht="24" x14ac:dyDescent="0.25">
      <c r="A254" s="44">
        <v>6323</v>
      </c>
      <c r="B254" s="71" t="s">
        <v>262</v>
      </c>
      <c r="C254" s="201">
        <f t="shared" si="23"/>
        <v>0</v>
      </c>
      <c r="D254" s="74"/>
      <c r="E254" s="74"/>
      <c r="F254" s="74"/>
      <c r="G254" s="211"/>
      <c r="H254" s="201">
        <f t="shared" si="24"/>
        <v>0</v>
      </c>
      <c r="I254" s="74"/>
      <c r="J254" s="74"/>
      <c r="K254" s="74"/>
      <c r="L254" s="158"/>
    </row>
    <row r="255" spans="1:12" ht="24" x14ac:dyDescent="0.25">
      <c r="A255" s="44">
        <v>6324</v>
      </c>
      <c r="B255" s="71" t="s">
        <v>263</v>
      </c>
      <c r="C255" s="201">
        <f t="shared" si="23"/>
        <v>0</v>
      </c>
      <c r="D255" s="74"/>
      <c r="E255" s="74"/>
      <c r="F255" s="74"/>
      <c r="G255" s="211"/>
      <c r="H255" s="201">
        <f t="shared" si="24"/>
        <v>0</v>
      </c>
      <c r="I255" s="74"/>
      <c r="J255" s="74"/>
      <c r="K255" s="74"/>
      <c r="L255" s="158"/>
    </row>
    <row r="256" spans="1:12" x14ac:dyDescent="0.25">
      <c r="A256" s="38">
        <v>6329</v>
      </c>
      <c r="B256" s="65" t="s">
        <v>264</v>
      </c>
      <c r="C256" s="205">
        <f t="shared" si="23"/>
        <v>0</v>
      </c>
      <c r="D256" s="68"/>
      <c r="E256" s="68"/>
      <c r="F256" s="68"/>
      <c r="G256" s="214"/>
      <c r="H256" s="205">
        <f t="shared" si="24"/>
        <v>0</v>
      </c>
      <c r="I256" s="68"/>
      <c r="J256" s="68"/>
      <c r="K256" s="68"/>
      <c r="L256" s="155"/>
    </row>
    <row r="257" spans="1:13" ht="24" x14ac:dyDescent="0.25">
      <c r="A257" s="215">
        <v>6330</v>
      </c>
      <c r="B257" s="216" t="s">
        <v>265</v>
      </c>
      <c r="C257" s="209">
        <f>SUM(D257:G257)</f>
        <v>0</v>
      </c>
      <c r="D257" s="189"/>
      <c r="E257" s="189"/>
      <c r="F257" s="189"/>
      <c r="G257" s="211"/>
      <c r="H257" s="209">
        <f>SUM(I257:L257)</f>
        <v>0</v>
      </c>
      <c r="I257" s="189"/>
      <c r="J257" s="189"/>
      <c r="K257" s="189"/>
      <c r="L257" s="191"/>
    </row>
    <row r="258" spans="1:13" x14ac:dyDescent="0.25">
      <c r="A258" s="159">
        <v>6360</v>
      </c>
      <c r="B258" s="71" t="s">
        <v>266</v>
      </c>
      <c r="C258" s="201">
        <f t="shared" si="23"/>
        <v>0</v>
      </c>
      <c r="D258" s="74"/>
      <c r="E258" s="74"/>
      <c r="F258" s="74"/>
      <c r="G258" s="157"/>
      <c r="H258" s="208">
        <f t="shared" si="24"/>
        <v>0</v>
      </c>
      <c r="I258" s="74"/>
      <c r="J258" s="74"/>
      <c r="K258" s="74"/>
      <c r="L258" s="158"/>
    </row>
    <row r="259" spans="1:13" ht="36" x14ac:dyDescent="0.25">
      <c r="A259" s="56">
        <v>6400</v>
      </c>
      <c r="B259" s="147" t="s">
        <v>267</v>
      </c>
      <c r="C259" s="184">
        <f>SUM(D259:G259)</f>
        <v>0</v>
      </c>
      <c r="D259" s="63">
        <f>SUM(D260,D264)</f>
        <v>0</v>
      </c>
      <c r="E259" s="63">
        <f t="shared" ref="E259:G259" si="32">SUM(E260,E264)</f>
        <v>0</v>
      </c>
      <c r="F259" s="63">
        <f t="shared" si="32"/>
        <v>0</v>
      </c>
      <c r="G259" s="63">
        <f t="shared" si="32"/>
        <v>0</v>
      </c>
      <c r="H259" s="57">
        <f>SUM(I259:L259)</f>
        <v>0</v>
      </c>
      <c r="I259" s="63">
        <f>SUM(I260,I264)</f>
        <v>0</v>
      </c>
      <c r="J259" s="63">
        <f t="shared" ref="J259:L259" si="33">SUM(J260,J264)</f>
        <v>0</v>
      </c>
      <c r="K259" s="63">
        <f t="shared" si="33"/>
        <v>0</v>
      </c>
      <c r="L259" s="172">
        <f t="shared" si="33"/>
        <v>0</v>
      </c>
    </row>
    <row r="260" spans="1:13" ht="24" x14ac:dyDescent="0.25">
      <c r="A260" s="168">
        <v>6410</v>
      </c>
      <c r="B260" s="65" t="s">
        <v>268</v>
      </c>
      <c r="C260" s="205">
        <f t="shared" si="23"/>
        <v>0</v>
      </c>
      <c r="D260" s="169">
        <f>SUM(D261:D263)</f>
        <v>0</v>
      </c>
      <c r="E260" s="169">
        <f t="shared" ref="E260:G260" si="34">SUM(E261:E263)</f>
        <v>0</v>
      </c>
      <c r="F260" s="169">
        <f t="shared" si="34"/>
        <v>0</v>
      </c>
      <c r="G260" s="217">
        <f t="shared" si="34"/>
        <v>0</v>
      </c>
      <c r="H260" s="205">
        <f t="shared" si="24"/>
        <v>0</v>
      </c>
      <c r="I260" s="169">
        <f>SUM(I261:I263)</f>
        <v>0</v>
      </c>
      <c r="J260" s="169">
        <f t="shared" ref="J260:L260" si="35">SUM(J261:J263)</f>
        <v>0</v>
      </c>
      <c r="K260" s="169">
        <f t="shared" si="35"/>
        <v>0</v>
      </c>
      <c r="L260" s="180">
        <f t="shared" si="35"/>
        <v>0</v>
      </c>
    </row>
    <row r="261" spans="1:13" x14ac:dyDescent="0.25">
      <c r="A261" s="44">
        <v>6411</v>
      </c>
      <c r="B261" s="174" t="s">
        <v>269</v>
      </c>
      <c r="C261" s="201">
        <f t="shared" si="23"/>
        <v>0</v>
      </c>
      <c r="D261" s="74"/>
      <c r="E261" s="74"/>
      <c r="F261" s="74"/>
      <c r="G261" s="157"/>
      <c r="H261" s="208">
        <f t="shared" si="24"/>
        <v>0</v>
      </c>
      <c r="I261" s="74"/>
      <c r="J261" s="74"/>
      <c r="K261" s="74"/>
      <c r="L261" s="158"/>
    </row>
    <row r="262" spans="1:13" ht="36" x14ac:dyDescent="0.25">
      <c r="A262" s="44">
        <v>6412</v>
      </c>
      <c r="B262" s="71" t="s">
        <v>270</v>
      </c>
      <c r="C262" s="201">
        <f t="shared" si="23"/>
        <v>0</v>
      </c>
      <c r="D262" s="74"/>
      <c r="E262" s="74"/>
      <c r="F262" s="74"/>
      <c r="G262" s="157"/>
      <c r="H262" s="208">
        <f t="shared" si="24"/>
        <v>0</v>
      </c>
      <c r="I262" s="74"/>
      <c r="J262" s="74"/>
      <c r="K262" s="74"/>
      <c r="L262" s="158"/>
    </row>
    <row r="263" spans="1:13" ht="36" x14ac:dyDescent="0.25">
      <c r="A263" s="44">
        <v>6419</v>
      </c>
      <c r="B263" s="71" t="s">
        <v>271</v>
      </c>
      <c r="C263" s="201">
        <f t="shared" si="23"/>
        <v>0</v>
      </c>
      <c r="D263" s="74"/>
      <c r="E263" s="74"/>
      <c r="F263" s="74"/>
      <c r="G263" s="157"/>
      <c r="H263" s="208">
        <f t="shared" si="24"/>
        <v>0</v>
      </c>
      <c r="I263" s="74"/>
      <c r="J263" s="74"/>
      <c r="K263" s="74"/>
      <c r="L263" s="158"/>
    </row>
    <row r="264" spans="1:13" ht="36" x14ac:dyDescent="0.25">
      <c r="A264" s="159">
        <v>6420</v>
      </c>
      <c r="B264" s="71" t="s">
        <v>272</v>
      </c>
      <c r="C264" s="201">
        <f t="shared" si="23"/>
        <v>0</v>
      </c>
      <c r="D264" s="160">
        <f>SUM(D265:D268)</f>
        <v>0</v>
      </c>
      <c r="E264" s="160">
        <f>SUM(E265:E268)</f>
        <v>0</v>
      </c>
      <c r="F264" s="160">
        <f>SUM(F265:F268)</f>
        <v>0</v>
      </c>
      <c r="G264" s="218">
        <f>SUM(G265:G268)</f>
        <v>0</v>
      </c>
      <c r="H264" s="201">
        <f>SUM(I264:L264)</f>
        <v>0</v>
      </c>
      <c r="I264" s="160">
        <f>SUM(I265:I268)</f>
        <v>0</v>
      </c>
      <c r="J264" s="160">
        <f>SUM(J265:J268)</f>
        <v>0</v>
      </c>
      <c r="K264" s="160">
        <f>SUM(K265:K268)</f>
        <v>0</v>
      </c>
      <c r="L264" s="176">
        <f>SUM(L265:L268)</f>
        <v>0</v>
      </c>
    </row>
    <row r="265" spans="1:13" x14ac:dyDescent="0.25">
      <c r="A265" s="44">
        <v>6421</v>
      </c>
      <c r="B265" s="71" t="s">
        <v>273</v>
      </c>
      <c r="C265" s="201">
        <f t="shared" ref="C265:C285" si="36">SUM(D265:G265)</f>
        <v>0</v>
      </c>
      <c r="D265" s="74"/>
      <c r="E265" s="74"/>
      <c r="F265" s="74"/>
      <c r="G265" s="157"/>
      <c r="H265" s="208">
        <f t="shared" ref="H265:H285" si="37">SUM(I265:L265)</f>
        <v>0</v>
      </c>
      <c r="I265" s="74"/>
      <c r="J265" s="74"/>
      <c r="K265" s="74"/>
      <c r="L265" s="158"/>
    </row>
    <row r="266" spans="1:13" x14ac:dyDescent="0.25">
      <c r="A266" s="44">
        <v>6422</v>
      </c>
      <c r="B266" s="71" t="s">
        <v>274</v>
      </c>
      <c r="C266" s="201">
        <f t="shared" si="36"/>
        <v>0</v>
      </c>
      <c r="D266" s="74"/>
      <c r="E266" s="74"/>
      <c r="F266" s="74"/>
      <c r="G266" s="157"/>
      <c r="H266" s="208">
        <f t="shared" si="37"/>
        <v>0</v>
      </c>
      <c r="I266" s="74"/>
      <c r="J266" s="74"/>
      <c r="K266" s="74"/>
      <c r="L266" s="158"/>
    </row>
    <row r="267" spans="1:13" ht="13.5" customHeight="1" x14ac:dyDescent="0.25">
      <c r="A267" s="44">
        <v>6423</v>
      </c>
      <c r="B267" s="71" t="s">
        <v>275</v>
      </c>
      <c r="C267" s="201">
        <f>SUM(D267:G267)</f>
        <v>0</v>
      </c>
      <c r="D267" s="74"/>
      <c r="E267" s="74"/>
      <c r="F267" s="74"/>
      <c r="G267" s="157"/>
      <c r="H267" s="208">
        <f>SUM(I267:L267)</f>
        <v>0</v>
      </c>
      <c r="I267" s="74"/>
      <c r="J267" s="74"/>
      <c r="K267" s="74"/>
      <c r="L267" s="158"/>
    </row>
    <row r="268" spans="1:13" ht="36" x14ac:dyDescent="0.25">
      <c r="A268" s="44">
        <v>6424</v>
      </c>
      <c r="B268" s="71" t="s">
        <v>276</v>
      </c>
      <c r="C268" s="201">
        <f>SUM(D268:G268)</f>
        <v>0</v>
      </c>
      <c r="D268" s="74"/>
      <c r="E268" s="74"/>
      <c r="F268" s="74"/>
      <c r="G268" s="157"/>
      <c r="H268" s="208">
        <f>SUM(I268:L268)</f>
        <v>0</v>
      </c>
      <c r="I268" s="74"/>
      <c r="J268" s="74"/>
      <c r="K268" s="74"/>
      <c r="L268" s="158"/>
      <c r="M268" s="225"/>
    </row>
    <row r="269" spans="1:13" ht="36" x14ac:dyDescent="0.25">
      <c r="A269" s="220">
        <v>7000</v>
      </c>
      <c r="B269" s="220" t="s">
        <v>277</v>
      </c>
      <c r="C269" s="221">
        <f t="shared" si="36"/>
        <v>0</v>
      </c>
      <c r="D269" s="222">
        <f>SUM(D270,D281)</f>
        <v>0</v>
      </c>
      <c r="E269" s="222">
        <f>SUM(E270,E281)</f>
        <v>0</v>
      </c>
      <c r="F269" s="222">
        <f>SUM(F270,F281)</f>
        <v>0</v>
      </c>
      <c r="G269" s="222">
        <f>SUM(G270,G281)</f>
        <v>0</v>
      </c>
      <c r="H269" s="223">
        <f t="shared" si="37"/>
        <v>0</v>
      </c>
      <c r="I269" s="222">
        <f>SUM(I270,I281)</f>
        <v>0</v>
      </c>
      <c r="J269" s="222">
        <f>SUM(J270,J281)</f>
        <v>0</v>
      </c>
      <c r="K269" s="222">
        <f>SUM(K270,K281)</f>
        <v>0</v>
      </c>
      <c r="L269" s="224">
        <f>SUM(L270,L281)</f>
        <v>0</v>
      </c>
    </row>
    <row r="270" spans="1:13" ht="24" x14ac:dyDescent="0.25">
      <c r="A270" s="56">
        <v>7200</v>
      </c>
      <c r="B270" s="147" t="s">
        <v>278</v>
      </c>
      <c r="C270" s="184">
        <f t="shared" si="36"/>
        <v>0</v>
      </c>
      <c r="D270" s="63">
        <f>SUM(D271,D272,D275,D276,D280)</f>
        <v>0</v>
      </c>
      <c r="E270" s="63">
        <f>SUM(E271,E272,E275,E276,E280)</f>
        <v>0</v>
      </c>
      <c r="F270" s="63">
        <f>SUM(F271,F272,F275,F276,F280)</f>
        <v>0</v>
      </c>
      <c r="G270" s="63">
        <f>SUM(G271,G272,G275,G276,G280)</f>
        <v>0</v>
      </c>
      <c r="H270" s="57">
        <f t="shared" si="37"/>
        <v>0</v>
      </c>
      <c r="I270" s="63">
        <f>SUM(I271,I272,I275,I276,I280)</f>
        <v>0</v>
      </c>
      <c r="J270" s="63">
        <f>SUM(J271,J272,J275,J276,J280)</f>
        <v>0</v>
      </c>
      <c r="K270" s="63">
        <f>SUM(K271,K272,K275,K276,K280)</f>
        <v>0</v>
      </c>
      <c r="L270" s="149">
        <f>SUM(L271,L272,L275,L276,L280)</f>
        <v>0</v>
      </c>
    </row>
    <row r="271" spans="1:13" ht="24" x14ac:dyDescent="0.25">
      <c r="A271" s="168">
        <v>7210</v>
      </c>
      <c r="B271" s="65" t="s">
        <v>279</v>
      </c>
      <c r="C271" s="205">
        <f t="shared" si="36"/>
        <v>0</v>
      </c>
      <c r="D271" s="68"/>
      <c r="E271" s="68"/>
      <c r="F271" s="68"/>
      <c r="G271" s="154"/>
      <c r="H271" s="66">
        <f t="shared" si="37"/>
        <v>0</v>
      </c>
      <c r="I271" s="68"/>
      <c r="J271" s="68"/>
      <c r="K271" s="68"/>
      <c r="L271" s="155"/>
    </row>
    <row r="272" spans="1:13" s="225" customFormat="1" ht="36" x14ac:dyDescent="0.25">
      <c r="A272" s="159">
        <v>7220</v>
      </c>
      <c r="B272" s="71" t="s">
        <v>280</v>
      </c>
      <c r="C272" s="201">
        <f>SUM(D272:G272)</f>
        <v>0</v>
      </c>
      <c r="D272" s="160">
        <f>SUM(D273:D274)</f>
        <v>0</v>
      </c>
      <c r="E272" s="160">
        <f>SUM(E273:E274)</f>
        <v>0</v>
      </c>
      <c r="F272" s="160">
        <f>SUM(F273:F274)</f>
        <v>0</v>
      </c>
      <c r="G272" s="160">
        <f>SUM(G273:G274)</f>
        <v>0</v>
      </c>
      <c r="H272" s="72">
        <f>SUM(I272:L272)</f>
        <v>0</v>
      </c>
      <c r="I272" s="160">
        <f>SUM(I273:I274)</f>
        <v>0</v>
      </c>
      <c r="J272" s="160">
        <f>SUM(J273:J274)</f>
        <v>0</v>
      </c>
      <c r="K272" s="160">
        <f>SUM(K273:K274)</f>
        <v>0</v>
      </c>
      <c r="L272" s="162">
        <f>SUM(L273:L274)</f>
        <v>0</v>
      </c>
    </row>
    <row r="273" spans="1:12" s="225" customFormat="1" ht="36" x14ac:dyDescent="0.25">
      <c r="A273" s="44">
        <v>7221</v>
      </c>
      <c r="B273" s="71" t="s">
        <v>281</v>
      </c>
      <c r="C273" s="201">
        <f t="shared" si="36"/>
        <v>0</v>
      </c>
      <c r="D273" s="74"/>
      <c r="E273" s="74"/>
      <c r="F273" s="74"/>
      <c r="G273" s="157"/>
      <c r="H273" s="72">
        <f t="shared" si="37"/>
        <v>0</v>
      </c>
      <c r="I273" s="74"/>
      <c r="J273" s="74"/>
      <c r="K273" s="74"/>
      <c r="L273" s="158"/>
    </row>
    <row r="274" spans="1:12" s="225" customFormat="1" ht="36" x14ac:dyDescent="0.25">
      <c r="A274" s="44">
        <v>7222</v>
      </c>
      <c r="B274" s="71" t="s">
        <v>282</v>
      </c>
      <c r="C274" s="201">
        <f t="shared" si="36"/>
        <v>0</v>
      </c>
      <c r="D274" s="74"/>
      <c r="E274" s="74"/>
      <c r="F274" s="74"/>
      <c r="G274" s="157"/>
      <c r="H274" s="72">
        <f t="shared" si="37"/>
        <v>0</v>
      </c>
      <c r="I274" s="74"/>
      <c r="J274" s="74"/>
      <c r="K274" s="74"/>
      <c r="L274" s="158"/>
    </row>
    <row r="275" spans="1:12" ht="24" x14ac:dyDescent="0.25">
      <c r="A275" s="159">
        <v>7230</v>
      </c>
      <c r="B275" s="71" t="s">
        <v>283</v>
      </c>
      <c r="C275" s="201">
        <f t="shared" si="36"/>
        <v>0</v>
      </c>
      <c r="D275" s="74"/>
      <c r="E275" s="74"/>
      <c r="F275" s="74"/>
      <c r="G275" s="157"/>
      <c r="H275" s="72">
        <f t="shared" si="37"/>
        <v>0</v>
      </c>
      <c r="I275" s="74"/>
      <c r="J275" s="74"/>
      <c r="K275" s="74"/>
      <c r="L275" s="158"/>
    </row>
    <row r="276" spans="1:12" ht="24" x14ac:dyDescent="0.25">
      <c r="A276" s="159">
        <v>7240</v>
      </c>
      <c r="B276" s="71" t="s">
        <v>284</v>
      </c>
      <c r="C276" s="201">
        <f t="shared" si="36"/>
        <v>0</v>
      </c>
      <c r="D276" s="160">
        <f>SUM(D277:D279)</f>
        <v>0</v>
      </c>
      <c r="E276" s="160">
        <f t="shared" ref="E276:G276" si="38">SUM(E277:E279)</f>
        <v>0</v>
      </c>
      <c r="F276" s="160">
        <f t="shared" si="38"/>
        <v>0</v>
      </c>
      <c r="G276" s="161">
        <f t="shared" si="38"/>
        <v>0</v>
      </c>
      <c r="H276" s="72">
        <f t="shared" si="37"/>
        <v>0</v>
      </c>
      <c r="I276" s="160">
        <f t="shared" ref="I276:L276" si="39">SUM(I277:I279)</f>
        <v>0</v>
      </c>
      <c r="J276" s="160">
        <f t="shared" si="39"/>
        <v>0</v>
      </c>
      <c r="K276" s="160">
        <f>SUM(K277:K279)</f>
        <v>0</v>
      </c>
      <c r="L276" s="162">
        <f t="shared" si="39"/>
        <v>0</v>
      </c>
    </row>
    <row r="277" spans="1:12" ht="48" x14ac:dyDescent="0.25">
      <c r="A277" s="44">
        <v>7245</v>
      </c>
      <c r="B277" s="71" t="s">
        <v>285</v>
      </c>
      <c r="C277" s="201">
        <f t="shared" si="36"/>
        <v>0</v>
      </c>
      <c r="D277" s="74"/>
      <c r="E277" s="74"/>
      <c r="F277" s="74"/>
      <c r="G277" s="157"/>
      <c r="H277" s="72">
        <f t="shared" si="37"/>
        <v>0</v>
      </c>
      <c r="I277" s="74"/>
      <c r="J277" s="74"/>
      <c r="K277" s="74"/>
      <c r="L277" s="158"/>
    </row>
    <row r="278" spans="1:12" ht="84.75" customHeight="1" x14ac:dyDescent="0.25">
      <c r="A278" s="44">
        <v>7246</v>
      </c>
      <c r="B278" s="71" t="s">
        <v>286</v>
      </c>
      <c r="C278" s="201">
        <f t="shared" si="36"/>
        <v>0</v>
      </c>
      <c r="D278" s="74"/>
      <c r="E278" s="74"/>
      <c r="F278" s="74"/>
      <c r="G278" s="157"/>
      <c r="H278" s="72">
        <f t="shared" si="37"/>
        <v>0</v>
      </c>
      <c r="I278" s="74"/>
      <c r="J278" s="74"/>
      <c r="K278" s="74"/>
      <c r="L278" s="158"/>
    </row>
    <row r="279" spans="1:12" ht="36" x14ac:dyDescent="0.25">
      <c r="A279" s="44">
        <v>7247</v>
      </c>
      <c r="B279" s="71" t="s">
        <v>287</v>
      </c>
      <c r="C279" s="201">
        <f t="shared" si="36"/>
        <v>0</v>
      </c>
      <c r="D279" s="74"/>
      <c r="E279" s="74"/>
      <c r="F279" s="74"/>
      <c r="G279" s="157"/>
      <c r="H279" s="72">
        <f t="shared" si="37"/>
        <v>0</v>
      </c>
      <c r="I279" s="74"/>
      <c r="J279" s="74"/>
      <c r="K279" s="74"/>
      <c r="L279" s="158"/>
    </row>
    <row r="280" spans="1:12" ht="24" x14ac:dyDescent="0.25">
      <c r="A280" s="168">
        <v>7260</v>
      </c>
      <c r="B280" s="65" t="s">
        <v>288</v>
      </c>
      <c r="C280" s="205">
        <f t="shared" si="36"/>
        <v>0</v>
      </c>
      <c r="D280" s="68"/>
      <c r="E280" s="68"/>
      <c r="F280" s="68"/>
      <c r="G280" s="154"/>
      <c r="H280" s="66">
        <f t="shared" si="37"/>
        <v>0</v>
      </c>
      <c r="I280" s="68"/>
      <c r="J280" s="68"/>
      <c r="K280" s="68"/>
      <c r="L280" s="155"/>
    </row>
    <row r="281" spans="1:12" x14ac:dyDescent="0.25">
      <c r="A281" s="108">
        <v>7700</v>
      </c>
      <c r="B281" s="85" t="s">
        <v>289</v>
      </c>
      <c r="C281" s="86">
        <f t="shared" si="36"/>
        <v>0</v>
      </c>
      <c r="D281" s="226">
        <f>D282</f>
        <v>0</v>
      </c>
      <c r="E281" s="226">
        <f t="shared" ref="E281:G281" si="40">E282</f>
        <v>0</v>
      </c>
      <c r="F281" s="226">
        <f t="shared" si="40"/>
        <v>0</v>
      </c>
      <c r="G281" s="227">
        <f t="shared" si="40"/>
        <v>0</v>
      </c>
      <c r="H281" s="86">
        <f t="shared" si="37"/>
        <v>0</v>
      </c>
      <c r="I281" s="226">
        <f t="shared" ref="I281:L281" si="41">I282</f>
        <v>0</v>
      </c>
      <c r="J281" s="226">
        <f t="shared" si="41"/>
        <v>0</v>
      </c>
      <c r="K281" s="226">
        <f t="shared" si="41"/>
        <v>0</v>
      </c>
      <c r="L281" s="228">
        <f t="shared" si="41"/>
        <v>0</v>
      </c>
    </row>
    <row r="282" spans="1:12" x14ac:dyDescent="0.25">
      <c r="A282" s="150">
        <v>7720</v>
      </c>
      <c r="B282" s="65" t="s">
        <v>290</v>
      </c>
      <c r="C282" s="79">
        <f t="shared" si="36"/>
        <v>0</v>
      </c>
      <c r="D282" s="81"/>
      <c r="E282" s="81"/>
      <c r="F282" s="81"/>
      <c r="G282" s="229"/>
      <c r="H282" s="79">
        <f t="shared" si="37"/>
        <v>0</v>
      </c>
      <c r="I282" s="81"/>
      <c r="J282" s="81"/>
      <c r="K282" s="81"/>
      <c r="L282" s="230"/>
    </row>
    <row r="283" spans="1:12" x14ac:dyDescent="0.25">
      <c r="A283" s="174"/>
      <c r="B283" s="71" t="s">
        <v>291</v>
      </c>
      <c r="C283" s="201">
        <f t="shared" si="36"/>
        <v>0</v>
      </c>
      <c r="D283" s="160">
        <f>SUM(D284:D285)</f>
        <v>0</v>
      </c>
      <c r="E283" s="160">
        <f>SUM(E284:E285)</f>
        <v>0</v>
      </c>
      <c r="F283" s="160">
        <f>SUM(F284:F285)</f>
        <v>0</v>
      </c>
      <c r="G283" s="161">
        <f>SUM(G284:G285)</f>
        <v>0</v>
      </c>
      <c r="H283" s="72">
        <f t="shared" si="37"/>
        <v>0</v>
      </c>
      <c r="I283" s="160">
        <f>SUM(I284:I285)</f>
        <v>0</v>
      </c>
      <c r="J283" s="160">
        <f>SUM(J284:J285)</f>
        <v>0</v>
      </c>
      <c r="K283" s="160">
        <f>SUM(K284:K285)</f>
        <v>0</v>
      </c>
      <c r="L283" s="162">
        <f>SUM(L284:L285)</f>
        <v>0</v>
      </c>
    </row>
    <row r="284" spans="1:12" x14ac:dyDescent="0.25">
      <c r="A284" s="174" t="s">
        <v>292</v>
      </c>
      <c r="B284" s="44" t="s">
        <v>293</v>
      </c>
      <c r="C284" s="201">
        <f t="shared" si="36"/>
        <v>0</v>
      </c>
      <c r="D284" s="74"/>
      <c r="E284" s="74"/>
      <c r="F284" s="74"/>
      <c r="G284" s="157"/>
      <c r="H284" s="72">
        <f t="shared" si="37"/>
        <v>0</v>
      </c>
      <c r="I284" s="74"/>
      <c r="J284" s="74"/>
      <c r="K284" s="74"/>
      <c r="L284" s="158"/>
    </row>
    <row r="285" spans="1:12" ht="24" x14ac:dyDescent="0.25">
      <c r="A285" s="174" t="s">
        <v>294</v>
      </c>
      <c r="B285" s="231" t="s">
        <v>295</v>
      </c>
      <c r="C285" s="205">
        <f t="shared" si="36"/>
        <v>0</v>
      </c>
      <c r="D285" s="68"/>
      <c r="E285" s="68"/>
      <c r="F285" s="68"/>
      <c r="G285" s="154"/>
      <c r="H285" s="66">
        <f t="shared" si="37"/>
        <v>0</v>
      </c>
      <c r="I285" s="68"/>
      <c r="J285" s="68"/>
      <c r="K285" s="68"/>
      <c r="L285" s="155"/>
    </row>
    <row r="286" spans="1:12" ht="12.75" thickBot="1" x14ac:dyDescent="0.3">
      <c r="A286" s="232"/>
      <c r="B286" s="232" t="s">
        <v>296</v>
      </c>
      <c r="C286" s="233">
        <f t="shared" ref="C286:L286" si="42">SUM(C283,C269,C230,C195,C187,C173,C75,C53)</f>
        <v>77449</v>
      </c>
      <c r="D286" s="233">
        <f t="shared" si="42"/>
        <v>54658</v>
      </c>
      <c r="E286" s="233">
        <f t="shared" si="42"/>
        <v>22791</v>
      </c>
      <c r="F286" s="233">
        <f t="shared" si="42"/>
        <v>0</v>
      </c>
      <c r="G286" s="234">
        <f t="shared" si="42"/>
        <v>0</v>
      </c>
      <c r="H286" s="235">
        <f t="shared" si="42"/>
        <v>74051</v>
      </c>
      <c r="I286" s="233">
        <f t="shared" si="42"/>
        <v>48289</v>
      </c>
      <c r="J286" s="233">
        <f t="shared" si="42"/>
        <v>25762</v>
      </c>
      <c r="K286" s="233">
        <f t="shared" si="42"/>
        <v>0</v>
      </c>
      <c r="L286" s="236">
        <f t="shared" si="42"/>
        <v>0</v>
      </c>
    </row>
    <row r="287" spans="1:12" s="24" customFormat="1" ht="13.5" thickTop="1" thickBot="1" x14ac:dyDescent="0.3">
      <c r="A287" s="601" t="s">
        <v>297</v>
      </c>
      <c r="B287" s="602"/>
      <c r="C287" s="237">
        <f>SUM(D287:G287)</f>
        <v>0</v>
      </c>
      <c r="D287" s="238">
        <f>SUM(D24,D25,D41)-D51</f>
        <v>0</v>
      </c>
      <c r="E287" s="238">
        <f>SUM(E24,E25,E41)-E51</f>
        <v>0</v>
      </c>
      <c r="F287" s="238">
        <f>(F26+F43)-F51</f>
        <v>0</v>
      </c>
      <c r="G287" s="239">
        <f>G45-G51</f>
        <v>0</v>
      </c>
      <c r="H287" s="237">
        <f>SUM(I287:L287)</f>
        <v>0</v>
      </c>
      <c r="I287" s="238">
        <f>SUM(I24,I25,I41)-I51</f>
        <v>0</v>
      </c>
      <c r="J287" s="238">
        <f>SUM(J24,J25,J41)-J51</f>
        <v>0</v>
      </c>
      <c r="K287" s="238">
        <f>(K26+K43)-K51</f>
        <v>0</v>
      </c>
      <c r="L287" s="240">
        <f>L45-L51</f>
        <v>0</v>
      </c>
    </row>
    <row r="288" spans="1:12" s="24" customFormat="1" ht="12.75" thickTop="1" x14ac:dyDescent="0.25">
      <c r="A288" s="620" t="s">
        <v>298</v>
      </c>
      <c r="B288" s="621"/>
      <c r="C288" s="241">
        <f t="shared" ref="C288:L288" si="43">SUM(C289,C290)-C297+C298</f>
        <v>0</v>
      </c>
      <c r="D288" s="242">
        <f t="shared" si="43"/>
        <v>0</v>
      </c>
      <c r="E288" s="242">
        <f t="shared" si="43"/>
        <v>0</v>
      </c>
      <c r="F288" s="242">
        <f t="shared" si="43"/>
        <v>0</v>
      </c>
      <c r="G288" s="243">
        <f t="shared" si="43"/>
        <v>0</v>
      </c>
      <c r="H288" s="244">
        <f t="shared" si="43"/>
        <v>0</v>
      </c>
      <c r="I288" s="242">
        <f t="shared" si="43"/>
        <v>0</v>
      </c>
      <c r="J288" s="242">
        <f t="shared" si="43"/>
        <v>0</v>
      </c>
      <c r="K288" s="242">
        <f t="shared" si="43"/>
        <v>0</v>
      </c>
      <c r="L288" s="245">
        <f t="shared" si="43"/>
        <v>0</v>
      </c>
    </row>
    <row r="289" spans="1:12" s="24" customFormat="1" ht="12.75" thickBot="1" x14ac:dyDescent="0.3">
      <c r="A289" s="126" t="s">
        <v>299</v>
      </c>
      <c r="B289" s="126" t="s">
        <v>300</v>
      </c>
      <c r="C289" s="246">
        <f t="shared" ref="C289:L289" si="44">C21-C283</f>
        <v>0</v>
      </c>
      <c r="D289" s="128">
        <f t="shared" si="44"/>
        <v>0</v>
      </c>
      <c r="E289" s="128">
        <f t="shared" si="44"/>
        <v>0</v>
      </c>
      <c r="F289" s="128">
        <f t="shared" si="44"/>
        <v>0</v>
      </c>
      <c r="G289" s="129">
        <f t="shared" si="44"/>
        <v>0</v>
      </c>
      <c r="H289" s="247">
        <f t="shared" si="44"/>
        <v>0</v>
      </c>
      <c r="I289" s="128">
        <f t="shared" si="44"/>
        <v>0</v>
      </c>
      <c r="J289" s="128">
        <f t="shared" si="44"/>
        <v>0</v>
      </c>
      <c r="K289" s="128">
        <f t="shared" si="44"/>
        <v>0</v>
      </c>
      <c r="L289" s="130">
        <f t="shared" si="44"/>
        <v>0</v>
      </c>
    </row>
    <row r="290" spans="1:12" s="24" customFormat="1" ht="12.75" thickTop="1" x14ac:dyDescent="0.25">
      <c r="A290" s="248" t="s">
        <v>301</v>
      </c>
      <c r="B290" s="248" t="s">
        <v>302</v>
      </c>
      <c r="C290" s="241">
        <f t="shared" ref="C290:L290" si="45">SUM(C291,C293,C295)-SUM(C292,C294,C296)</f>
        <v>0</v>
      </c>
      <c r="D290" s="242">
        <f t="shared" si="45"/>
        <v>0</v>
      </c>
      <c r="E290" s="242">
        <f t="shared" si="45"/>
        <v>0</v>
      </c>
      <c r="F290" s="242">
        <f t="shared" si="45"/>
        <v>0</v>
      </c>
      <c r="G290" s="249">
        <f t="shared" si="45"/>
        <v>0</v>
      </c>
      <c r="H290" s="244">
        <f t="shared" si="45"/>
        <v>0</v>
      </c>
      <c r="I290" s="242">
        <f t="shared" si="45"/>
        <v>0</v>
      </c>
      <c r="J290" s="242">
        <f t="shared" si="45"/>
        <v>0</v>
      </c>
      <c r="K290" s="242">
        <f t="shared" si="45"/>
        <v>0</v>
      </c>
      <c r="L290" s="245">
        <f t="shared" si="45"/>
        <v>0</v>
      </c>
    </row>
    <row r="291" spans="1:12" x14ac:dyDescent="0.25">
      <c r="A291" s="250" t="s">
        <v>303</v>
      </c>
      <c r="B291" s="116" t="s">
        <v>304</v>
      </c>
      <c r="C291" s="79">
        <f t="shared" ref="C291:C296" si="46">SUM(D291:G291)</f>
        <v>0</v>
      </c>
      <c r="D291" s="81"/>
      <c r="E291" s="81"/>
      <c r="F291" s="81"/>
      <c r="G291" s="229"/>
      <c r="H291" s="79">
        <f t="shared" ref="H291:H296" si="47">SUM(I291:L291)</f>
        <v>0</v>
      </c>
      <c r="I291" s="81"/>
      <c r="J291" s="81"/>
      <c r="K291" s="81"/>
      <c r="L291" s="230"/>
    </row>
    <row r="292" spans="1:12" ht="24" x14ac:dyDescent="0.25">
      <c r="A292" s="174" t="s">
        <v>305</v>
      </c>
      <c r="B292" s="43" t="s">
        <v>306</v>
      </c>
      <c r="C292" s="72">
        <f t="shared" si="46"/>
        <v>0</v>
      </c>
      <c r="D292" s="74"/>
      <c r="E292" s="74"/>
      <c r="F292" s="74"/>
      <c r="G292" s="157"/>
      <c r="H292" s="72">
        <f t="shared" si="47"/>
        <v>0</v>
      </c>
      <c r="I292" s="74"/>
      <c r="J292" s="74"/>
      <c r="K292" s="74"/>
      <c r="L292" s="158"/>
    </row>
    <row r="293" spans="1:12" x14ac:dyDescent="0.25">
      <c r="A293" s="174" t="s">
        <v>307</v>
      </c>
      <c r="B293" s="43" t="s">
        <v>308</v>
      </c>
      <c r="C293" s="72">
        <f t="shared" si="46"/>
        <v>0</v>
      </c>
      <c r="D293" s="74"/>
      <c r="E293" s="74"/>
      <c r="F293" s="74"/>
      <c r="G293" s="157"/>
      <c r="H293" s="72">
        <f t="shared" si="47"/>
        <v>0</v>
      </c>
      <c r="I293" s="74"/>
      <c r="J293" s="74"/>
      <c r="K293" s="74"/>
      <c r="L293" s="158"/>
    </row>
    <row r="294" spans="1:12" ht="24" x14ac:dyDescent="0.25">
      <c r="A294" s="174" t="s">
        <v>309</v>
      </c>
      <c r="B294" s="43" t="s">
        <v>310</v>
      </c>
      <c r="C294" s="72">
        <f t="shared" si="46"/>
        <v>0</v>
      </c>
      <c r="D294" s="74"/>
      <c r="E294" s="74"/>
      <c r="F294" s="74"/>
      <c r="G294" s="157"/>
      <c r="H294" s="72">
        <f t="shared" si="47"/>
        <v>0</v>
      </c>
      <c r="I294" s="74"/>
      <c r="J294" s="74"/>
      <c r="K294" s="74"/>
      <c r="L294" s="158"/>
    </row>
    <row r="295" spans="1:12" x14ac:dyDescent="0.25">
      <c r="A295" s="174" t="s">
        <v>311</v>
      </c>
      <c r="B295" s="43" t="s">
        <v>312</v>
      </c>
      <c r="C295" s="72">
        <f t="shared" si="46"/>
        <v>0</v>
      </c>
      <c r="D295" s="74"/>
      <c r="E295" s="74"/>
      <c r="F295" s="74"/>
      <c r="G295" s="157"/>
      <c r="H295" s="72">
        <f t="shared" si="47"/>
        <v>0</v>
      </c>
      <c r="I295" s="74"/>
      <c r="J295" s="74"/>
      <c r="K295" s="74"/>
      <c r="L295" s="158"/>
    </row>
    <row r="296" spans="1:12" ht="24.75" thickBot="1" x14ac:dyDescent="0.3">
      <c r="A296" s="251" t="s">
        <v>313</v>
      </c>
      <c r="B296" s="252" t="s">
        <v>314</v>
      </c>
      <c r="C296" s="185">
        <f t="shared" si="46"/>
        <v>0</v>
      </c>
      <c r="D296" s="189"/>
      <c r="E296" s="189"/>
      <c r="F296" s="189"/>
      <c r="G296" s="253"/>
      <c r="H296" s="185">
        <f t="shared" si="47"/>
        <v>0</v>
      </c>
      <c r="I296" s="189"/>
      <c r="J296" s="189"/>
      <c r="K296" s="189"/>
      <c r="L296" s="191"/>
    </row>
    <row r="297" spans="1:12" s="24" customFormat="1" ht="13.5" thickTop="1" thickBot="1" x14ac:dyDescent="0.3">
      <c r="A297" s="254" t="s">
        <v>315</v>
      </c>
      <c r="B297" s="254" t="s">
        <v>316</v>
      </c>
      <c r="C297" s="255">
        <f>SUM(D297:G297)</f>
        <v>0</v>
      </c>
      <c r="D297" s="256"/>
      <c r="E297" s="256"/>
      <c r="F297" s="256"/>
      <c r="G297" s="257"/>
      <c r="H297" s="255">
        <f>SUM(I297:L297)</f>
        <v>0</v>
      </c>
      <c r="I297" s="256"/>
      <c r="J297" s="256"/>
      <c r="K297" s="256"/>
      <c r="L297" s="258"/>
    </row>
    <row r="298" spans="1:12" s="24" customFormat="1" ht="48.75" thickTop="1" x14ac:dyDescent="0.25">
      <c r="A298" s="248" t="s">
        <v>317</v>
      </c>
      <c r="B298" s="259" t="s">
        <v>318</v>
      </c>
      <c r="C298" s="260">
        <f>SUM(D298:G298)</f>
        <v>0</v>
      </c>
      <c r="D298" s="177"/>
      <c r="E298" s="177"/>
      <c r="F298" s="177"/>
      <c r="G298" s="178"/>
      <c r="H298" s="260">
        <f>SUM(I298:L298)</f>
        <v>0</v>
      </c>
      <c r="I298" s="177"/>
      <c r="J298" s="177"/>
      <c r="K298" s="177"/>
      <c r="L298" s="179"/>
    </row>
    <row r="299" spans="1:12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</row>
    <row r="300" spans="1:12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</row>
    <row r="301" spans="1:12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</row>
    <row r="302" spans="1:12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</row>
    <row r="303" spans="1:12" x14ac:dyDescent="0.2">
      <c r="A303" s="1"/>
      <c r="B303" s="1"/>
      <c r="C303" s="261"/>
      <c r="D303" s="1"/>
      <c r="E303" s="1"/>
      <c r="F303" s="1"/>
      <c r="G303" s="1"/>
      <c r="H303" s="1"/>
      <c r="I303" s="1"/>
      <c r="J303" s="1"/>
      <c r="K303" s="1"/>
      <c r="L303" s="1"/>
    </row>
    <row r="304" spans="1:12" x14ac:dyDescent="0.2">
      <c r="A304" s="1"/>
      <c r="B304" s="1"/>
      <c r="C304" s="261"/>
      <c r="D304" s="1"/>
      <c r="E304" s="1"/>
      <c r="F304" s="1"/>
      <c r="G304" s="1"/>
      <c r="H304" s="1"/>
      <c r="I304" s="1"/>
      <c r="J304" s="1"/>
      <c r="K304" s="1"/>
      <c r="L304" s="1"/>
    </row>
    <row r="305" spans="1:12" x14ac:dyDescent="0.2">
      <c r="A305" s="1"/>
      <c r="B305" s="1"/>
      <c r="C305" s="261"/>
      <c r="D305" s="1"/>
      <c r="E305" s="1"/>
      <c r="F305" s="1"/>
      <c r="G305" s="1"/>
      <c r="H305" s="1"/>
      <c r="I305" s="1"/>
      <c r="J305" s="1"/>
      <c r="K305" s="1"/>
      <c r="L305" s="1"/>
    </row>
    <row r="306" spans="1:12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</row>
    <row r="307" spans="1:12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</row>
    <row r="308" spans="1:12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</row>
    <row r="309" spans="1:12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</row>
    <row r="310" spans="1:12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</row>
    <row r="311" spans="1:12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</row>
    <row r="312" spans="1:12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</row>
    <row r="313" spans="1:12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</row>
    <row r="314" spans="1:12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</row>
  </sheetData>
  <sheetProtection formatCells="0" formatColumns="0" formatRows="0"/>
  <autoFilter ref="A18:L298"/>
  <mergeCells count="29">
    <mergeCell ref="A288:B288"/>
    <mergeCell ref="H16:H17"/>
    <mergeCell ref="I16:I17"/>
    <mergeCell ref="J16:J17"/>
    <mergeCell ref="K16:K17"/>
    <mergeCell ref="L16:L17"/>
    <mergeCell ref="A287:B287"/>
    <mergeCell ref="C13:L13"/>
    <mergeCell ref="A15:A17"/>
    <mergeCell ref="B15:B17"/>
    <mergeCell ref="C15:G15"/>
    <mergeCell ref="H15:L15"/>
    <mergeCell ref="C16:C17"/>
    <mergeCell ref="D16:D17"/>
    <mergeCell ref="E16:E17"/>
    <mergeCell ref="F16:F17"/>
    <mergeCell ref="G16:G17"/>
    <mergeCell ref="C12:L12"/>
    <mergeCell ref="A1:L1"/>
    <mergeCell ref="A2:L2"/>
    <mergeCell ref="C3:L3"/>
    <mergeCell ref="C4:L4"/>
    <mergeCell ref="C5:L5"/>
    <mergeCell ref="C6:L6"/>
    <mergeCell ref="C7:L7"/>
    <mergeCell ref="C8:L8"/>
    <mergeCell ref="C9:L9"/>
    <mergeCell ref="C10:L10"/>
    <mergeCell ref="C11:L11"/>
  </mergeCells>
  <pageMargins left="0.78740157480314965" right="0.39370078740157483" top="0.39370078740157483" bottom="0.39370078740157483" header="0.23622047244094491" footer="0.19685039370078741"/>
  <pageSetup paperSize="9" scale="70" orientation="portrait" r:id="rId1"/>
  <headerFooter>
    <oddHeader xml:space="preserve">&amp;C                               </oddHeader>
    <oddFooter>&amp;L&amp;D, &amp;T&amp;R&amp;"Times New Roman,Regular"&amp;10&amp;P (&amp;N)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M316"/>
  <sheetViews>
    <sheetView showGridLines="0" view="pageLayout" zoomScaleNormal="100" workbookViewId="0">
      <selection activeCell="C6" sqref="C6:L6"/>
    </sheetView>
  </sheetViews>
  <sheetFormatPr defaultColWidth="9.140625" defaultRowHeight="12" x14ac:dyDescent="0.25"/>
  <cols>
    <col min="1" max="1" width="10.85546875" style="262" customWidth="1"/>
    <col min="2" max="2" width="28" style="262" customWidth="1"/>
    <col min="3" max="3" width="9.7109375" style="262" customWidth="1"/>
    <col min="4" max="4" width="9.5703125" style="262" customWidth="1"/>
    <col min="5" max="6" width="8.7109375" style="262" customWidth="1"/>
    <col min="7" max="7" width="8.28515625" style="262" customWidth="1"/>
    <col min="8" max="11" width="8.7109375" style="262" customWidth="1"/>
    <col min="12" max="12" width="7.5703125" style="262" customWidth="1"/>
    <col min="13" max="16" width="0" style="1" hidden="1" customWidth="1"/>
    <col min="17" max="16384" width="9.140625" style="1"/>
  </cols>
  <sheetData>
    <row r="1" spans="1:12" x14ac:dyDescent="0.25">
      <c r="A1" s="591" t="s">
        <v>513</v>
      </c>
      <c r="B1" s="591"/>
      <c r="C1" s="591"/>
      <c r="D1" s="591"/>
      <c r="E1" s="591"/>
      <c r="F1" s="591"/>
      <c r="G1" s="591"/>
      <c r="H1" s="591"/>
      <c r="I1" s="591"/>
      <c r="J1" s="591"/>
      <c r="K1" s="591"/>
      <c r="L1" s="591"/>
    </row>
    <row r="2" spans="1:12" ht="35.25" customHeight="1" x14ac:dyDescent="0.25">
      <c r="A2" s="592" t="s">
        <v>1</v>
      </c>
      <c r="B2" s="593"/>
      <c r="C2" s="593"/>
      <c r="D2" s="593"/>
      <c r="E2" s="593"/>
      <c r="F2" s="593"/>
      <c r="G2" s="593"/>
      <c r="H2" s="593"/>
      <c r="I2" s="593"/>
      <c r="J2" s="593"/>
      <c r="K2" s="593"/>
      <c r="L2" s="594"/>
    </row>
    <row r="3" spans="1:12" ht="12.75" customHeight="1" x14ac:dyDescent="0.25">
      <c r="A3" s="2" t="s">
        <v>2</v>
      </c>
      <c r="B3" s="3"/>
      <c r="C3" s="595" t="s">
        <v>514</v>
      </c>
      <c r="D3" s="595"/>
      <c r="E3" s="595"/>
      <c r="F3" s="595"/>
      <c r="G3" s="595"/>
      <c r="H3" s="595"/>
      <c r="I3" s="595"/>
      <c r="J3" s="595"/>
      <c r="K3" s="595"/>
      <c r="L3" s="596"/>
    </row>
    <row r="4" spans="1:12" ht="12.75" customHeight="1" x14ac:dyDescent="0.25">
      <c r="A4" s="2" t="s">
        <v>4</v>
      </c>
      <c r="B4" s="3"/>
      <c r="C4" s="595" t="s">
        <v>515</v>
      </c>
      <c r="D4" s="595"/>
      <c r="E4" s="595"/>
      <c r="F4" s="595"/>
      <c r="G4" s="595"/>
      <c r="H4" s="595"/>
      <c r="I4" s="595"/>
      <c r="J4" s="595"/>
      <c r="K4" s="595"/>
      <c r="L4" s="596"/>
    </row>
    <row r="5" spans="1:12" ht="12.75" customHeight="1" x14ac:dyDescent="0.25">
      <c r="A5" s="4" t="s">
        <v>6</v>
      </c>
      <c r="B5" s="5"/>
      <c r="C5" s="589" t="s">
        <v>516</v>
      </c>
      <c r="D5" s="589"/>
      <c r="E5" s="589"/>
      <c r="F5" s="589"/>
      <c r="G5" s="589"/>
      <c r="H5" s="589"/>
      <c r="I5" s="589"/>
      <c r="J5" s="589"/>
      <c r="K5" s="589"/>
      <c r="L5" s="590"/>
    </row>
    <row r="6" spans="1:12" ht="12.75" customHeight="1" x14ac:dyDescent="0.25">
      <c r="A6" s="4" t="s">
        <v>8</v>
      </c>
      <c r="B6" s="5"/>
      <c r="C6" s="589" t="s">
        <v>325</v>
      </c>
      <c r="D6" s="589"/>
      <c r="E6" s="589"/>
      <c r="F6" s="589"/>
      <c r="G6" s="589"/>
      <c r="H6" s="589"/>
      <c r="I6" s="589"/>
      <c r="J6" s="589"/>
      <c r="K6" s="589"/>
      <c r="L6" s="590"/>
    </row>
    <row r="7" spans="1:12" x14ac:dyDescent="0.25">
      <c r="A7" s="4" t="s">
        <v>10</v>
      </c>
      <c r="B7" s="5"/>
      <c r="C7" s="595" t="s">
        <v>517</v>
      </c>
      <c r="D7" s="595"/>
      <c r="E7" s="595"/>
      <c r="F7" s="595"/>
      <c r="G7" s="595"/>
      <c r="H7" s="595"/>
      <c r="I7" s="595"/>
      <c r="J7" s="595"/>
      <c r="K7" s="595"/>
      <c r="L7" s="596"/>
    </row>
    <row r="8" spans="1:12" ht="12.75" customHeight="1" x14ac:dyDescent="0.25">
      <c r="A8" s="6" t="s">
        <v>12</v>
      </c>
      <c r="B8" s="5"/>
      <c r="C8" s="597"/>
      <c r="D8" s="597"/>
      <c r="E8" s="597"/>
      <c r="F8" s="597"/>
      <c r="G8" s="597"/>
      <c r="H8" s="597"/>
      <c r="I8" s="597"/>
      <c r="J8" s="597"/>
      <c r="K8" s="597"/>
      <c r="L8" s="598"/>
    </row>
    <row r="9" spans="1:12" ht="12.75" customHeight="1" x14ac:dyDescent="0.25">
      <c r="A9" s="4"/>
      <c r="B9" s="5" t="s">
        <v>13</v>
      </c>
      <c r="C9" s="589" t="s">
        <v>518</v>
      </c>
      <c r="D9" s="589"/>
      <c r="E9" s="589"/>
      <c r="F9" s="589"/>
      <c r="G9" s="589"/>
      <c r="H9" s="589"/>
      <c r="I9" s="589"/>
      <c r="J9" s="589"/>
      <c r="K9" s="589"/>
      <c r="L9" s="590"/>
    </row>
    <row r="10" spans="1:12" ht="12.75" customHeight="1" x14ac:dyDescent="0.25">
      <c r="A10" s="4"/>
      <c r="B10" s="5" t="s">
        <v>15</v>
      </c>
      <c r="C10" s="589" t="s">
        <v>519</v>
      </c>
      <c r="D10" s="589"/>
      <c r="E10" s="589"/>
      <c r="F10" s="589"/>
      <c r="G10" s="589"/>
      <c r="H10" s="589"/>
      <c r="I10" s="589"/>
      <c r="J10" s="589"/>
      <c r="K10" s="589"/>
      <c r="L10" s="590"/>
    </row>
    <row r="11" spans="1:12" ht="12.75" customHeight="1" x14ac:dyDescent="0.25">
      <c r="A11" s="4"/>
      <c r="B11" s="5" t="s">
        <v>16</v>
      </c>
      <c r="C11" s="597"/>
      <c r="D11" s="597"/>
      <c r="E11" s="597"/>
      <c r="F11" s="597"/>
      <c r="G11" s="597"/>
      <c r="H11" s="597"/>
      <c r="I11" s="597"/>
      <c r="J11" s="597"/>
      <c r="K11" s="597"/>
      <c r="L11" s="598"/>
    </row>
    <row r="12" spans="1:12" ht="12.75" customHeight="1" x14ac:dyDescent="0.25">
      <c r="A12" s="4"/>
      <c r="B12" s="5" t="s">
        <v>17</v>
      </c>
      <c r="C12" s="589" t="s">
        <v>520</v>
      </c>
      <c r="D12" s="589"/>
      <c r="E12" s="589"/>
      <c r="F12" s="589"/>
      <c r="G12" s="589"/>
      <c r="H12" s="589"/>
      <c r="I12" s="589"/>
      <c r="J12" s="589"/>
      <c r="K12" s="589"/>
      <c r="L12" s="590"/>
    </row>
    <row r="13" spans="1:12" ht="12.75" customHeight="1" x14ac:dyDescent="0.25">
      <c r="A13" s="4"/>
      <c r="B13" s="5" t="s">
        <v>18</v>
      </c>
      <c r="C13" s="589"/>
      <c r="D13" s="589"/>
      <c r="E13" s="589"/>
      <c r="F13" s="589"/>
      <c r="G13" s="589"/>
      <c r="H13" s="589"/>
      <c r="I13" s="589"/>
      <c r="J13" s="589"/>
      <c r="K13" s="589"/>
      <c r="L13" s="590"/>
    </row>
    <row r="14" spans="1:12" ht="12.75" customHeight="1" x14ac:dyDescent="0.25">
      <c r="A14" s="7"/>
      <c r="B14" s="8"/>
      <c r="C14" s="9"/>
      <c r="D14" s="9"/>
      <c r="E14" s="9"/>
      <c r="F14" s="9"/>
      <c r="G14" s="9"/>
      <c r="H14" s="9"/>
      <c r="I14" s="9"/>
      <c r="J14" s="9"/>
      <c r="K14" s="9"/>
      <c r="L14" s="10"/>
    </row>
    <row r="15" spans="1:12" s="11" customFormat="1" ht="12.75" customHeight="1" x14ac:dyDescent="0.25">
      <c r="A15" s="603" t="s">
        <v>19</v>
      </c>
      <c r="B15" s="606" t="s">
        <v>20</v>
      </c>
      <c r="C15" s="608" t="s">
        <v>21</v>
      </c>
      <c r="D15" s="609"/>
      <c r="E15" s="609"/>
      <c r="F15" s="609"/>
      <c r="G15" s="610"/>
      <c r="H15" s="608" t="s">
        <v>22</v>
      </c>
      <c r="I15" s="609"/>
      <c r="J15" s="609"/>
      <c r="K15" s="609"/>
      <c r="L15" s="611"/>
    </row>
    <row r="16" spans="1:12" s="11" customFormat="1" ht="12.75" customHeight="1" x14ac:dyDescent="0.25">
      <c r="A16" s="604"/>
      <c r="B16" s="607"/>
      <c r="C16" s="612" t="s">
        <v>23</v>
      </c>
      <c r="D16" s="613" t="s">
        <v>24</v>
      </c>
      <c r="E16" s="615" t="s">
        <v>25</v>
      </c>
      <c r="F16" s="617" t="s">
        <v>26</v>
      </c>
      <c r="G16" s="619" t="s">
        <v>27</v>
      </c>
      <c r="H16" s="612" t="s">
        <v>23</v>
      </c>
      <c r="I16" s="613" t="s">
        <v>24</v>
      </c>
      <c r="J16" s="615" t="s">
        <v>25</v>
      </c>
      <c r="K16" s="617" t="s">
        <v>26</v>
      </c>
      <c r="L16" s="599" t="s">
        <v>27</v>
      </c>
    </row>
    <row r="17" spans="1:12" s="12" customFormat="1" ht="61.5" customHeight="1" thickBot="1" x14ac:dyDescent="0.3">
      <c r="A17" s="605"/>
      <c r="B17" s="607"/>
      <c r="C17" s="612"/>
      <c r="D17" s="614"/>
      <c r="E17" s="616"/>
      <c r="F17" s="618"/>
      <c r="G17" s="619"/>
      <c r="H17" s="622"/>
      <c r="I17" s="623"/>
      <c r="J17" s="616"/>
      <c r="K17" s="618"/>
      <c r="L17" s="600"/>
    </row>
    <row r="18" spans="1:12" s="12" customFormat="1" ht="9.75" customHeight="1" thickTop="1" x14ac:dyDescent="0.25">
      <c r="A18" s="13" t="s">
        <v>28</v>
      </c>
      <c r="B18" s="13">
        <v>2</v>
      </c>
      <c r="C18" s="14">
        <v>3</v>
      </c>
      <c r="D18" s="15">
        <v>4</v>
      </c>
      <c r="E18" s="15">
        <v>5</v>
      </c>
      <c r="F18" s="15">
        <v>6</v>
      </c>
      <c r="G18" s="16">
        <v>7</v>
      </c>
      <c r="H18" s="14">
        <v>8</v>
      </c>
      <c r="I18" s="15">
        <v>9</v>
      </c>
      <c r="J18" s="15">
        <v>10</v>
      </c>
      <c r="K18" s="15">
        <v>11</v>
      </c>
      <c r="L18" s="17">
        <v>12</v>
      </c>
    </row>
    <row r="19" spans="1:12" s="24" customFormat="1" x14ac:dyDescent="0.25">
      <c r="A19" s="18"/>
      <c r="B19" s="19" t="s">
        <v>29</v>
      </c>
      <c r="C19" s="20"/>
      <c r="D19" s="21"/>
      <c r="E19" s="21"/>
      <c r="F19" s="21"/>
      <c r="G19" s="22"/>
      <c r="H19" s="20"/>
      <c r="I19" s="21"/>
      <c r="J19" s="21"/>
      <c r="K19" s="21"/>
      <c r="L19" s="23"/>
    </row>
    <row r="20" spans="1:12" s="24" customFormat="1" ht="12.75" thickBot="1" x14ac:dyDescent="0.3">
      <c r="A20" s="25"/>
      <c r="B20" s="26" t="s">
        <v>30</v>
      </c>
      <c r="C20" s="27">
        <f t="shared" ref="C20:C47" si="0">SUM(D20:G20)</f>
        <v>314858</v>
      </c>
      <c r="D20" s="28">
        <f>SUM(D21,D24,D25,D41,D43)</f>
        <v>249274</v>
      </c>
      <c r="E20" s="28">
        <f>SUM(E21,E24,E43)</f>
        <v>55574</v>
      </c>
      <c r="F20" s="28">
        <f>SUM(F21,F26,F43)</f>
        <v>10010</v>
      </c>
      <c r="G20" s="29">
        <f>SUM(G21,G45)</f>
        <v>0</v>
      </c>
      <c r="H20" s="27">
        <f>SUM(I20:L20)</f>
        <v>334435</v>
      </c>
      <c r="I20" s="28">
        <f>SUM(I21,I24,I25,I41,I43)</f>
        <v>267365</v>
      </c>
      <c r="J20" s="28">
        <f>SUM(J21,J24,J43)</f>
        <v>56153</v>
      </c>
      <c r="K20" s="28">
        <f>SUM(K21,K26,K43)</f>
        <v>10917</v>
      </c>
      <c r="L20" s="30">
        <f>SUM(L21,L45)</f>
        <v>0</v>
      </c>
    </row>
    <row r="21" spans="1:12" ht="12.75" thickTop="1" x14ac:dyDescent="0.25">
      <c r="A21" s="31"/>
      <c r="B21" s="32" t="s">
        <v>31</v>
      </c>
      <c r="C21" s="33">
        <f t="shared" si="0"/>
        <v>0</v>
      </c>
      <c r="D21" s="34">
        <f>SUM(D22:D23)</f>
        <v>0</v>
      </c>
      <c r="E21" s="34">
        <f>SUM(E22:E23)</f>
        <v>0</v>
      </c>
      <c r="F21" s="34">
        <f>SUM(F22:F23)</f>
        <v>0</v>
      </c>
      <c r="G21" s="35">
        <f>SUM(G22:G23)</f>
        <v>0</v>
      </c>
      <c r="H21" s="33">
        <f t="shared" ref="H21:H47" si="1">SUM(I21:L21)</f>
        <v>0</v>
      </c>
      <c r="I21" s="34">
        <f>SUM(I22:I23)</f>
        <v>0</v>
      </c>
      <c r="J21" s="34">
        <f>SUM(J22:J23)</f>
        <v>0</v>
      </c>
      <c r="K21" s="34">
        <f>SUM(K22:K23)</f>
        <v>0</v>
      </c>
      <c r="L21" s="36">
        <f>SUM(L22:L23)</f>
        <v>0</v>
      </c>
    </row>
    <row r="22" spans="1:12" x14ac:dyDescent="0.25">
      <c r="A22" s="37"/>
      <c r="B22" s="38" t="s">
        <v>32</v>
      </c>
      <c r="C22" s="39">
        <f t="shared" si="0"/>
        <v>0</v>
      </c>
      <c r="D22" s="40"/>
      <c r="E22" s="40"/>
      <c r="F22" s="40"/>
      <c r="G22" s="41"/>
      <c r="H22" s="39">
        <f t="shared" si="1"/>
        <v>0</v>
      </c>
      <c r="I22" s="40"/>
      <c r="J22" s="40"/>
      <c r="K22" s="40"/>
      <c r="L22" s="42"/>
    </row>
    <row r="23" spans="1:12" x14ac:dyDescent="0.25">
      <c r="A23" s="43"/>
      <c r="B23" s="44" t="s">
        <v>33</v>
      </c>
      <c r="C23" s="45">
        <f t="shared" si="0"/>
        <v>0</v>
      </c>
      <c r="D23" s="46"/>
      <c r="E23" s="46"/>
      <c r="F23" s="46"/>
      <c r="G23" s="47"/>
      <c r="H23" s="45">
        <f t="shared" si="1"/>
        <v>0</v>
      </c>
      <c r="I23" s="46"/>
      <c r="J23" s="46"/>
      <c r="K23" s="46"/>
      <c r="L23" s="48"/>
    </row>
    <row r="24" spans="1:12" s="24" customFormat="1" ht="24.75" thickBot="1" x14ac:dyDescent="0.3">
      <c r="A24" s="49">
        <v>19300</v>
      </c>
      <c r="B24" s="49" t="s">
        <v>34</v>
      </c>
      <c r="C24" s="50">
        <f t="shared" si="0"/>
        <v>304848</v>
      </c>
      <c r="D24" s="51">
        <v>249274</v>
      </c>
      <c r="E24" s="51">
        <v>55574</v>
      </c>
      <c r="F24" s="52" t="s">
        <v>35</v>
      </c>
      <c r="G24" s="53" t="s">
        <v>35</v>
      </c>
      <c r="H24" s="50">
        <f t="shared" si="1"/>
        <v>323518</v>
      </c>
      <c r="I24" s="51">
        <f>I51</f>
        <v>267365</v>
      </c>
      <c r="J24" s="51">
        <f>J51</f>
        <v>56153</v>
      </c>
      <c r="K24" s="52" t="s">
        <v>35</v>
      </c>
      <c r="L24" s="54" t="s">
        <v>35</v>
      </c>
    </row>
    <row r="25" spans="1:12" s="24" customFormat="1" ht="24.75" thickTop="1" x14ac:dyDescent="0.25">
      <c r="A25" s="55"/>
      <c r="B25" s="56" t="s">
        <v>36</v>
      </c>
      <c r="C25" s="57">
        <f t="shared" si="0"/>
        <v>0</v>
      </c>
      <c r="D25" s="58"/>
      <c r="E25" s="59" t="s">
        <v>35</v>
      </c>
      <c r="F25" s="59" t="s">
        <v>35</v>
      </c>
      <c r="G25" s="60" t="s">
        <v>35</v>
      </c>
      <c r="H25" s="57">
        <f t="shared" si="1"/>
        <v>0</v>
      </c>
      <c r="I25" s="61"/>
      <c r="J25" s="59" t="s">
        <v>35</v>
      </c>
      <c r="K25" s="59" t="s">
        <v>35</v>
      </c>
      <c r="L25" s="62" t="s">
        <v>35</v>
      </c>
    </row>
    <row r="26" spans="1:12" s="24" customFormat="1" ht="36" x14ac:dyDescent="0.25">
      <c r="A26" s="56">
        <v>21300</v>
      </c>
      <c r="B26" s="56" t="s">
        <v>37</v>
      </c>
      <c r="C26" s="57">
        <f t="shared" si="0"/>
        <v>10010</v>
      </c>
      <c r="D26" s="59" t="s">
        <v>35</v>
      </c>
      <c r="E26" s="59" t="s">
        <v>35</v>
      </c>
      <c r="F26" s="63">
        <f>SUM(F27,F31,F33,F36)</f>
        <v>10010</v>
      </c>
      <c r="G26" s="60" t="s">
        <v>35</v>
      </c>
      <c r="H26" s="57">
        <f t="shared" si="1"/>
        <v>10897</v>
      </c>
      <c r="I26" s="59" t="s">
        <v>35</v>
      </c>
      <c r="J26" s="59" t="s">
        <v>35</v>
      </c>
      <c r="K26" s="63">
        <f>SUM(K27,K31,K33,K36)</f>
        <v>10897</v>
      </c>
      <c r="L26" s="62" t="s">
        <v>35</v>
      </c>
    </row>
    <row r="27" spans="1:12" s="24" customFormat="1" ht="24" x14ac:dyDescent="0.25">
      <c r="A27" s="64">
        <v>21350</v>
      </c>
      <c r="B27" s="56" t="s">
        <v>38</v>
      </c>
      <c r="C27" s="57">
        <f t="shared" si="0"/>
        <v>9236</v>
      </c>
      <c r="D27" s="59" t="s">
        <v>35</v>
      </c>
      <c r="E27" s="59" t="s">
        <v>35</v>
      </c>
      <c r="F27" s="63">
        <f>SUM(F28:F30)</f>
        <v>9236</v>
      </c>
      <c r="G27" s="60" t="s">
        <v>35</v>
      </c>
      <c r="H27" s="57">
        <f t="shared" si="1"/>
        <v>0</v>
      </c>
      <c r="I27" s="59" t="s">
        <v>35</v>
      </c>
      <c r="J27" s="59" t="s">
        <v>35</v>
      </c>
      <c r="K27" s="63">
        <f>SUM(K28:K30)</f>
        <v>0</v>
      </c>
      <c r="L27" s="62" t="s">
        <v>35</v>
      </c>
    </row>
    <row r="28" spans="1:12" x14ac:dyDescent="0.25">
      <c r="A28" s="37">
        <v>21351</v>
      </c>
      <c r="B28" s="65" t="s">
        <v>39</v>
      </c>
      <c r="C28" s="66">
        <f t="shared" si="0"/>
        <v>0</v>
      </c>
      <c r="D28" s="67" t="s">
        <v>35</v>
      </c>
      <c r="E28" s="67" t="s">
        <v>35</v>
      </c>
      <c r="F28" s="68"/>
      <c r="G28" s="69" t="s">
        <v>35</v>
      </c>
      <c r="H28" s="66">
        <f t="shared" si="1"/>
        <v>0</v>
      </c>
      <c r="I28" s="67" t="s">
        <v>35</v>
      </c>
      <c r="J28" s="67" t="s">
        <v>35</v>
      </c>
      <c r="K28" s="68"/>
      <c r="L28" s="70" t="s">
        <v>35</v>
      </c>
    </row>
    <row r="29" spans="1:12" x14ac:dyDescent="0.25">
      <c r="A29" s="43">
        <v>21352</v>
      </c>
      <c r="B29" s="71" t="s">
        <v>40</v>
      </c>
      <c r="C29" s="72">
        <f t="shared" si="0"/>
        <v>9236</v>
      </c>
      <c r="D29" s="73" t="s">
        <v>35</v>
      </c>
      <c r="E29" s="73" t="s">
        <v>35</v>
      </c>
      <c r="F29" s="74">
        <v>9236</v>
      </c>
      <c r="G29" s="75" t="s">
        <v>35</v>
      </c>
      <c r="H29" s="72">
        <f t="shared" si="1"/>
        <v>0</v>
      </c>
      <c r="I29" s="73" t="s">
        <v>35</v>
      </c>
      <c r="J29" s="73" t="s">
        <v>35</v>
      </c>
      <c r="K29" s="74"/>
      <c r="L29" s="76" t="s">
        <v>35</v>
      </c>
    </row>
    <row r="30" spans="1:12" ht="24" x14ac:dyDescent="0.25">
      <c r="A30" s="43">
        <v>21359</v>
      </c>
      <c r="B30" s="71" t="s">
        <v>41</v>
      </c>
      <c r="C30" s="72">
        <f t="shared" si="0"/>
        <v>0</v>
      </c>
      <c r="D30" s="73" t="s">
        <v>35</v>
      </c>
      <c r="E30" s="73" t="s">
        <v>35</v>
      </c>
      <c r="F30" s="273"/>
      <c r="G30" s="75" t="s">
        <v>35</v>
      </c>
      <c r="H30" s="72">
        <f t="shared" si="1"/>
        <v>0</v>
      </c>
      <c r="I30" s="73" t="s">
        <v>35</v>
      </c>
      <c r="J30" s="73" t="s">
        <v>35</v>
      </c>
      <c r="K30" s="74"/>
      <c r="L30" s="76" t="s">
        <v>35</v>
      </c>
    </row>
    <row r="31" spans="1:12" s="24" customFormat="1" ht="36" x14ac:dyDescent="0.25">
      <c r="A31" s="64">
        <v>21370</v>
      </c>
      <c r="B31" s="56" t="s">
        <v>42</v>
      </c>
      <c r="C31" s="57">
        <f t="shared" si="0"/>
        <v>0</v>
      </c>
      <c r="D31" s="59" t="s">
        <v>35</v>
      </c>
      <c r="E31" s="59" t="s">
        <v>35</v>
      </c>
      <c r="F31" s="63">
        <f>SUM(F32)</f>
        <v>0</v>
      </c>
      <c r="G31" s="60" t="s">
        <v>35</v>
      </c>
      <c r="H31" s="57">
        <f t="shared" si="1"/>
        <v>0</v>
      </c>
      <c r="I31" s="59" t="s">
        <v>35</v>
      </c>
      <c r="J31" s="59" t="s">
        <v>35</v>
      </c>
      <c r="K31" s="63">
        <f>SUM(K32)</f>
        <v>0</v>
      </c>
      <c r="L31" s="62" t="s">
        <v>35</v>
      </c>
    </row>
    <row r="32" spans="1:12" ht="36" x14ac:dyDescent="0.25">
      <c r="A32" s="77">
        <v>21379</v>
      </c>
      <c r="B32" s="78" t="s">
        <v>43</v>
      </c>
      <c r="C32" s="79">
        <f t="shared" si="0"/>
        <v>0</v>
      </c>
      <c r="D32" s="80" t="s">
        <v>35</v>
      </c>
      <c r="E32" s="80" t="s">
        <v>35</v>
      </c>
      <c r="F32" s="81"/>
      <c r="G32" s="82" t="s">
        <v>35</v>
      </c>
      <c r="H32" s="79">
        <f t="shared" si="1"/>
        <v>0</v>
      </c>
      <c r="I32" s="80" t="s">
        <v>35</v>
      </c>
      <c r="J32" s="80" t="s">
        <v>35</v>
      </c>
      <c r="K32" s="81"/>
      <c r="L32" s="83" t="s">
        <v>35</v>
      </c>
    </row>
    <row r="33" spans="1:12" s="24" customFormat="1" x14ac:dyDescent="0.25">
      <c r="A33" s="64">
        <v>21380</v>
      </c>
      <c r="B33" s="56" t="s">
        <v>44</v>
      </c>
      <c r="C33" s="57">
        <f t="shared" si="0"/>
        <v>454</v>
      </c>
      <c r="D33" s="59" t="s">
        <v>35</v>
      </c>
      <c r="E33" s="59" t="s">
        <v>35</v>
      </c>
      <c r="F33" s="63">
        <f>SUM(F34:F35)</f>
        <v>454</v>
      </c>
      <c r="G33" s="60" t="s">
        <v>35</v>
      </c>
      <c r="H33" s="57">
        <f t="shared" si="1"/>
        <v>861</v>
      </c>
      <c r="I33" s="59" t="s">
        <v>35</v>
      </c>
      <c r="J33" s="59" t="s">
        <v>35</v>
      </c>
      <c r="K33" s="63">
        <f>SUM(K34:K35)</f>
        <v>861</v>
      </c>
      <c r="L33" s="62" t="s">
        <v>35</v>
      </c>
    </row>
    <row r="34" spans="1:12" x14ac:dyDescent="0.25">
      <c r="A34" s="38">
        <v>21381</v>
      </c>
      <c r="B34" s="65" t="s">
        <v>45</v>
      </c>
      <c r="C34" s="66">
        <f t="shared" si="0"/>
        <v>454</v>
      </c>
      <c r="D34" s="67" t="s">
        <v>35</v>
      </c>
      <c r="E34" s="67" t="s">
        <v>35</v>
      </c>
      <c r="F34" s="68">
        <v>454</v>
      </c>
      <c r="G34" s="69" t="s">
        <v>35</v>
      </c>
      <c r="H34" s="66">
        <f t="shared" si="1"/>
        <v>861</v>
      </c>
      <c r="I34" s="67" t="s">
        <v>35</v>
      </c>
      <c r="J34" s="67" t="s">
        <v>35</v>
      </c>
      <c r="K34" s="68">
        <f>454+83+109+215</f>
        <v>861</v>
      </c>
      <c r="L34" s="70" t="s">
        <v>35</v>
      </c>
    </row>
    <row r="35" spans="1:12" ht="24" x14ac:dyDescent="0.25">
      <c r="A35" s="44">
        <v>21383</v>
      </c>
      <c r="B35" s="71" t="s">
        <v>46</v>
      </c>
      <c r="C35" s="72">
        <f>SUM(D35:G35)</f>
        <v>0</v>
      </c>
      <c r="D35" s="73" t="s">
        <v>35</v>
      </c>
      <c r="E35" s="73" t="s">
        <v>35</v>
      </c>
      <c r="F35" s="74"/>
      <c r="G35" s="75" t="s">
        <v>35</v>
      </c>
      <c r="H35" s="72">
        <f t="shared" si="1"/>
        <v>0</v>
      </c>
      <c r="I35" s="73" t="s">
        <v>35</v>
      </c>
      <c r="J35" s="73" t="s">
        <v>35</v>
      </c>
      <c r="K35" s="74"/>
      <c r="L35" s="76" t="s">
        <v>35</v>
      </c>
    </row>
    <row r="36" spans="1:12" s="24" customFormat="1" ht="25.5" customHeight="1" x14ac:dyDescent="0.25">
      <c r="A36" s="64">
        <v>21390</v>
      </c>
      <c r="B36" s="56" t="s">
        <v>47</v>
      </c>
      <c r="C36" s="57">
        <f t="shared" si="0"/>
        <v>320</v>
      </c>
      <c r="D36" s="59" t="s">
        <v>35</v>
      </c>
      <c r="E36" s="59" t="s">
        <v>35</v>
      </c>
      <c r="F36" s="63">
        <f>SUM(F37:F40)</f>
        <v>320</v>
      </c>
      <c r="G36" s="60" t="s">
        <v>35</v>
      </c>
      <c r="H36" s="57">
        <f t="shared" si="1"/>
        <v>10036</v>
      </c>
      <c r="I36" s="59" t="s">
        <v>35</v>
      </c>
      <c r="J36" s="59" t="s">
        <v>35</v>
      </c>
      <c r="K36" s="63">
        <f>SUM(K37:K40)</f>
        <v>10036</v>
      </c>
      <c r="L36" s="62" t="s">
        <v>35</v>
      </c>
    </row>
    <row r="37" spans="1:12" ht="24" x14ac:dyDescent="0.25">
      <c r="A37" s="38">
        <v>21391</v>
      </c>
      <c r="B37" s="65" t="s">
        <v>48</v>
      </c>
      <c r="C37" s="66">
        <f t="shared" si="0"/>
        <v>0</v>
      </c>
      <c r="D37" s="67" t="s">
        <v>35</v>
      </c>
      <c r="E37" s="67" t="s">
        <v>35</v>
      </c>
      <c r="F37" s="68"/>
      <c r="G37" s="69" t="s">
        <v>35</v>
      </c>
      <c r="H37" s="66">
        <f t="shared" si="1"/>
        <v>0</v>
      </c>
      <c r="I37" s="67" t="s">
        <v>35</v>
      </c>
      <c r="J37" s="67" t="s">
        <v>35</v>
      </c>
      <c r="K37" s="68"/>
      <c r="L37" s="70" t="s">
        <v>35</v>
      </c>
    </row>
    <row r="38" spans="1:12" x14ac:dyDescent="0.25">
      <c r="A38" s="44">
        <v>21393</v>
      </c>
      <c r="B38" s="71" t="s">
        <v>49</v>
      </c>
      <c r="C38" s="72">
        <f t="shared" si="0"/>
        <v>0</v>
      </c>
      <c r="D38" s="73" t="s">
        <v>35</v>
      </c>
      <c r="E38" s="73" t="s">
        <v>35</v>
      </c>
      <c r="F38" s="74"/>
      <c r="G38" s="75" t="s">
        <v>35</v>
      </c>
      <c r="H38" s="72">
        <f t="shared" si="1"/>
        <v>0</v>
      </c>
      <c r="I38" s="73" t="s">
        <v>35</v>
      </c>
      <c r="J38" s="73" t="s">
        <v>35</v>
      </c>
      <c r="K38" s="74"/>
      <c r="L38" s="76" t="s">
        <v>35</v>
      </c>
    </row>
    <row r="39" spans="1:12" x14ac:dyDescent="0.25">
      <c r="A39" s="44">
        <v>21395</v>
      </c>
      <c r="B39" s="71" t="s">
        <v>50</v>
      </c>
      <c r="C39" s="72">
        <f t="shared" si="0"/>
        <v>0</v>
      </c>
      <c r="D39" s="73" t="s">
        <v>35</v>
      </c>
      <c r="E39" s="73" t="s">
        <v>35</v>
      </c>
      <c r="F39" s="74"/>
      <c r="G39" s="75" t="s">
        <v>35</v>
      </c>
      <c r="H39" s="72">
        <f t="shared" si="1"/>
        <v>0</v>
      </c>
      <c r="I39" s="73" t="s">
        <v>35</v>
      </c>
      <c r="J39" s="73" t="s">
        <v>35</v>
      </c>
      <c r="K39" s="74"/>
      <c r="L39" s="76" t="s">
        <v>35</v>
      </c>
    </row>
    <row r="40" spans="1:12" ht="24" x14ac:dyDescent="0.25">
      <c r="A40" s="84">
        <v>21399</v>
      </c>
      <c r="B40" s="85" t="s">
        <v>51</v>
      </c>
      <c r="C40" s="86">
        <f t="shared" si="0"/>
        <v>320</v>
      </c>
      <c r="D40" s="87" t="s">
        <v>35</v>
      </c>
      <c r="E40" s="87" t="s">
        <v>35</v>
      </c>
      <c r="F40" s="274">
        <v>320</v>
      </c>
      <c r="G40" s="89" t="s">
        <v>35</v>
      </c>
      <c r="H40" s="86">
        <f t="shared" si="1"/>
        <v>10036</v>
      </c>
      <c r="I40" s="87" t="s">
        <v>35</v>
      </c>
      <c r="J40" s="87" t="s">
        <v>35</v>
      </c>
      <c r="K40" s="88">
        <f>500+300+9236</f>
        <v>10036</v>
      </c>
      <c r="L40" s="90" t="s">
        <v>35</v>
      </c>
    </row>
    <row r="41" spans="1:12" s="24" customFormat="1" ht="26.25" customHeight="1" x14ac:dyDescent="0.25">
      <c r="A41" s="91">
        <v>21420</v>
      </c>
      <c r="B41" s="92" t="s">
        <v>52</v>
      </c>
      <c r="C41" s="93">
        <f>SUM(D41:G41)</f>
        <v>0</v>
      </c>
      <c r="D41" s="94">
        <f>SUM(D42)</f>
        <v>0</v>
      </c>
      <c r="E41" s="95" t="s">
        <v>35</v>
      </c>
      <c r="F41" s="95" t="s">
        <v>35</v>
      </c>
      <c r="G41" s="96" t="s">
        <v>35</v>
      </c>
      <c r="H41" s="93">
        <f>SUM(I41:L41)</f>
        <v>0</v>
      </c>
      <c r="I41" s="94">
        <f>SUM(I42)</f>
        <v>0</v>
      </c>
      <c r="J41" s="95" t="s">
        <v>35</v>
      </c>
      <c r="K41" s="95" t="s">
        <v>35</v>
      </c>
      <c r="L41" s="97" t="s">
        <v>35</v>
      </c>
    </row>
    <row r="42" spans="1:12" s="24" customFormat="1" ht="26.25" customHeight="1" x14ac:dyDescent="0.25">
      <c r="A42" s="84">
        <v>21429</v>
      </c>
      <c r="B42" s="85" t="s">
        <v>53</v>
      </c>
      <c r="C42" s="86">
        <f>SUM(D42:G42)</f>
        <v>0</v>
      </c>
      <c r="D42" s="98"/>
      <c r="E42" s="87" t="s">
        <v>35</v>
      </c>
      <c r="F42" s="87" t="s">
        <v>35</v>
      </c>
      <c r="G42" s="89" t="s">
        <v>35</v>
      </c>
      <c r="H42" s="86">
        <f t="shared" ref="H42:H44" si="2">SUM(I42:L42)</f>
        <v>0</v>
      </c>
      <c r="I42" s="98"/>
      <c r="J42" s="87" t="s">
        <v>35</v>
      </c>
      <c r="K42" s="87" t="s">
        <v>35</v>
      </c>
      <c r="L42" s="90" t="s">
        <v>35</v>
      </c>
    </row>
    <row r="43" spans="1:12" s="24" customFormat="1" ht="24" x14ac:dyDescent="0.25">
      <c r="A43" s="64">
        <v>21490</v>
      </c>
      <c r="B43" s="56" t="s">
        <v>54</v>
      </c>
      <c r="C43" s="57">
        <f t="shared" si="0"/>
        <v>0</v>
      </c>
      <c r="D43" s="99">
        <f>D44</f>
        <v>0</v>
      </c>
      <c r="E43" s="99">
        <f t="shared" ref="E43:F43" si="3">E44</f>
        <v>0</v>
      </c>
      <c r="F43" s="99">
        <f t="shared" si="3"/>
        <v>0</v>
      </c>
      <c r="G43" s="60" t="s">
        <v>35</v>
      </c>
      <c r="H43" s="100">
        <f t="shared" si="2"/>
        <v>20</v>
      </c>
      <c r="I43" s="99">
        <f>I44</f>
        <v>0</v>
      </c>
      <c r="J43" s="99">
        <f t="shared" ref="J43:K43" si="4">J44</f>
        <v>0</v>
      </c>
      <c r="K43" s="99">
        <f t="shared" si="4"/>
        <v>20</v>
      </c>
      <c r="L43" s="62" t="s">
        <v>35</v>
      </c>
    </row>
    <row r="44" spans="1:12" s="24" customFormat="1" ht="24" x14ac:dyDescent="0.25">
      <c r="A44" s="44">
        <v>21499</v>
      </c>
      <c r="B44" s="71" t="s">
        <v>55</v>
      </c>
      <c r="C44" s="79">
        <f>SUM(D44:G44)</f>
        <v>0</v>
      </c>
      <c r="D44" s="101"/>
      <c r="E44" s="102"/>
      <c r="F44" s="102"/>
      <c r="G44" s="103" t="s">
        <v>35</v>
      </c>
      <c r="H44" s="104">
        <f t="shared" si="2"/>
        <v>20</v>
      </c>
      <c r="I44" s="40"/>
      <c r="J44" s="105"/>
      <c r="K44" s="105">
        <v>20</v>
      </c>
      <c r="L44" s="106" t="s">
        <v>35</v>
      </c>
    </row>
    <row r="45" spans="1:12" ht="12.75" customHeight="1" x14ac:dyDescent="0.25">
      <c r="A45" s="107">
        <v>23000</v>
      </c>
      <c r="B45" s="108" t="s">
        <v>56</v>
      </c>
      <c r="C45" s="109">
        <f>SUM(D45:G45)</f>
        <v>0</v>
      </c>
      <c r="D45" s="59" t="s">
        <v>35</v>
      </c>
      <c r="E45" s="59" t="s">
        <v>35</v>
      </c>
      <c r="F45" s="59" t="s">
        <v>35</v>
      </c>
      <c r="G45" s="99">
        <f>SUM(G46:G47)</f>
        <v>0</v>
      </c>
      <c r="H45" s="109">
        <f t="shared" si="1"/>
        <v>0</v>
      </c>
      <c r="I45" s="87" t="s">
        <v>35</v>
      </c>
      <c r="J45" s="87" t="s">
        <v>35</v>
      </c>
      <c r="K45" s="87" t="s">
        <v>35</v>
      </c>
      <c r="L45" s="110">
        <f>SUM(L46:L47)</f>
        <v>0</v>
      </c>
    </row>
    <row r="46" spans="1:12" ht="24" x14ac:dyDescent="0.25">
      <c r="A46" s="111">
        <v>23410</v>
      </c>
      <c r="B46" s="112" t="s">
        <v>57</v>
      </c>
      <c r="C46" s="113">
        <f t="shared" si="0"/>
        <v>0</v>
      </c>
      <c r="D46" s="95" t="s">
        <v>35</v>
      </c>
      <c r="E46" s="95" t="s">
        <v>35</v>
      </c>
      <c r="F46" s="95" t="s">
        <v>35</v>
      </c>
      <c r="G46" s="114"/>
      <c r="H46" s="113">
        <f t="shared" si="1"/>
        <v>0</v>
      </c>
      <c r="I46" s="95" t="s">
        <v>35</v>
      </c>
      <c r="J46" s="95" t="s">
        <v>35</v>
      </c>
      <c r="K46" s="95" t="s">
        <v>35</v>
      </c>
      <c r="L46" s="115"/>
    </row>
    <row r="47" spans="1:12" ht="24" x14ac:dyDescent="0.25">
      <c r="A47" s="111">
        <v>23510</v>
      </c>
      <c r="B47" s="112" t="s">
        <v>58</v>
      </c>
      <c r="C47" s="93">
        <f t="shared" si="0"/>
        <v>0</v>
      </c>
      <c r="D47" s="95" t="s">
        <v>35</v>
      </c>
      <c r="E47" s="95" t="s">
        <v>35</v>
      </c>
      <c r="F47" s="95" t="s">
        <v>35</v>
      </c>
      <c r="G47" s="114"/>
      <c r="H47" s="93">
        <f t="shared" si="1"/>
        <v>0</v>
      </c>
      <c r="I47" s="95" t="s">
        <v>35</v>
      </c>
      <c r="J47" s="95" t="s">
        <v>35</v>
      </c>
      <c r="K47" s="95" t="s">
        <v>35</v>
      </c>
      <c r="L47" s="115"/>
    </row>
    <row r="48" spans="1:12" x14ac:dyDescent="0.25">
      <c r="A48" s="116"/>
      <c r="B48" s="112"/>
      <c r="C48" s="117"/>
      <c r="D48" s="95"/>
      <c r="E48" s="95"/>
      <c r="F48" s="94"/>
      <c r="G48" s="118"/>
      <c r="H48" s="117"/>
      <c r="I48" s="95"/>
      <c r="J48" s="95"/>
      <c r="K48" s="94"/>
      <c r="L48" s="119"/>
    </row>
    <row r="49" spans="1:12" s="24" customFormat="1" x14ac:dyDescent="0.25">
      <c r="A49" s="120"/>
      <c r="B49" s="121" t="s">
        <v>59</v>
      </c>
      <c r="C49" s="122"/>
      <c r="D49" s="123"/>
      <c r="E49" s="123"/>
      <c r="F49" s="123"/>
      <c r="G49" s="124"/>
      <c r="H49" s="122"/>
      <c r="I49" s="123"/>
      <c r="J49" s="123"/>
      <c r="K49" s="123"/>
      <c r="L49" s="125"/>
    </row>
    <row r="50" spans="1:12" s="24" customFormat="1" ht="12.75" thickBot="1" x14ac:dyDescent="0.3">
      <c r="A50" s="126"/>
      <c r="B50" s="25" t="s">
        <v>60</v>
      </c>
      <c r="C50" s="127">
        <f t="shared" ref="C50:C113" si="5">SUM(D50:G50)</f>
        <v>314858</v>
      </c>
      <c r="D50" s="128">
        <f>SUM(D51,D283)</f>
        <v>249274</v>
      </c>
      <c r="E50" s="128">
        <f>SUM(E51,E283)</f>
        <v>55574</v>
      </c>
      <c r="F50" s="128">
        <f>SUM(F51,F283)</f>
        <v>10010</v>
      </c>
      <c r="G50" s="129">
        <f>SUM(G51,G283)</f>
        <v>0</v>
      </c>
      <c r="H50" s="127">
        <f t="shared" ref="H50:H113" si="6">SUM(I50:L50)</f>
        <v>334435</v>
      </c>
      <c r="I50" s="128">
        <f>SUM(I51,I283)</f>
        <v>267365</v>
      </c>
      <c r="J50" s="128">
        <f>SUM(J51,J283)</f>
        <v>56153</v>
      </c>
      <c r="K50" s="128">
        <f>SUM(K51,K283)</f>
        <v>10917</v>
      </c>
      <c r="L50" s="130">
        <f>SUM(L51,L283)</f>
        <v>0</v>
      </c>
    </row>
    <row r="51" spans="1:12" s="24" customFormat="1" ht="36.75" thickTop="1" x14ac:dyDescent="0.25">
      <c r="A51" s="131"/>
      <c r="B51" s="132" t="s">
        <v>61</v>
      </c>
      <c r="C51" s="133">
        <f t="shared" si="5"/>
        <v>314858</v>
      </c>
      <c r="D51" s="134">
        <f>SUM(D52,D194)</f>
        <v>249274</v>
      </c>
      <c r="E51" s="134">
        <f>SUM(E52,E194)</f>
        <v>55574</v>
      </c>
      <c r="F51" s="134">
        <f>SUM(F52,F194)</f>
        <v>10010</v>
      </c>
      <c r="G51" s="135">
        <f>SUM(G52,G194)</f>
        <v>0</v>
      </c>
      <c r="H51" s="133">
        <f t="shared" si="6"/>
        <v>334435</v>
      </c>
      <c r="I51" s="134">
        <f>SUM(I52,I194)</f>
        <v>267365</v>
      </c>
      <c r="J51" s="134">
        <f>SUM(J52,J194)</f>
        <v>56153</v>
      </c>
      <c r="K51" s="134">
        <f>SUM(K52,K194)</f>
        <v>10917</v>
      </c>
      <c r="L51" s="136">
        <f>SUM(L52,L194)</f>
        <v>0</v>
      </c>
    </row>
    <row r="52" spans="1:12" s="24" customFormat="1" ht="24" x14ac:dyDescent="0.25">
      <c r="A52" s="137"/>
      <c r="B52" s="18" t="s">
        <v>62</v>
      </c>
      <c r="C52" s="138">
        <f t="shared" si="5"/>
        <v>314858</v>
      </c>
      <c r="D52" s="139">
        <f>SUM(D53,D75,D173,D187)</f>
        <v>249274</v>
      </c>
      <c r="E52" s="139">
        <f>SUM(E53,E75,E173,E187)</f>
        <v>55574</v>
      </c>
      <c r="F52" s="139">
        <f>SUM(F53,F75,F173,F187)</f>
        <v>10010</v>
      </c>
      <c r="G52" s="140">
        <f>SUM(G53,G75,G173,G187)</f>
        <v>0</v>
      </c>
      <c r="H52" s="138">
        <f t="shared" si="6"/>
        <v>331605</v>
      </c>
      <c r="I52" s="139">
        <f>SUM(I53,I75,I173,I187)</f>
        <v>264535</v>
      </c>
      <c r="J52" s="139">
        <f>SUM(J53,J75,J173,J187)</f>
        <v>56153</v>
      </c>
      <c r="K52" s="139">
        <f>SUM(K53,K75,K173,K187)</f>
        <v>10917</v>
      </c>
      <c r="L52" s="141">
        <f>SUM(L53,L75,L173,L187)</f>
        <v>0</v>
      </c>
    </row>
    <row r="53" spans="1:12" s="24" customFormat="1" x14ac:dyDescent="0.25">
      <c r="A53" s="142">
        <v>1000</v>
      </c>
      <c r="B53" s="142" t="s">
        <v>63</v>
      </c>
      <c r="C53" s="143">
        <f t="shared" si="5"/>
        <v>268060</v>
      </c>
      <c r="D53" s="144">
        <f>SUM(D54,D67)</f>
        <v>207233</v>
      </c>
      <c r="E53" s="144">
        <f>SUM(E54,E67)</f>
        <v>55574</v>
      </c>
      <c r="F53" s="144">
        <f>SUM(F54,F67)</f>
        <v>5253</v>
      </c>
      <c r="G53" s="145">
        <f>SUM(G54,G67)</f>
        <v>0</v>
      </c>
      <c r="H53" s="143">
        <f t="shared" si="6"/>
        <v>284608</v>
      </c>
      <c r="I53" s="144">
        <f>SUM(I54,I67)</f>
        <v>223202</v>
      </c>
      <c r="J53" s="144">
        <f>SUM(J54,J67)</f>
        <v>56153</v>
      </c>
      <c r="K53" s="144">
        <f>SUM(K54,K67)</f>
        <v>5253</v>
      </c>
      <c r="L53" s="146">
        <f>SUM(L54,L67)</f>
        <v>0</v>
      </c>
    </row>
    <row r="54" spans="1:12" x14ac:dyDescent="0.25">
      <c r="A54" s="56">
        <v>1100</v>
      </c>
      <c r="B54" s="147" t="s">
        <v>64</v>
      </c>
      <c r="C54" s="57">
        <f t="shared" si="5"/>
        <v>202540</v>
      </c>
      <c r="D54" s="63">
        <f>SUM(D55,D58,D66)</f>
        <v>153324</v>
      </c>
      <c r="E54" s="63">
        <f>SUM(E55,E58,E66)</f>
        <v>44966</v>
      </c>
      <c r="F54" s="63">
        <f>SUM(F55,F58,F66)</f>
        <v>4250</v>
      </c>
      <c r="G54" s="148">
        <f>SUM(G55,G58,G66)</f>
        <v>0</v>
      </c>
      <c r="H54" s="57">
        <f t="shared" si="6"/>
        <v>213960</v>
      </c>
      <c r="I54" s="63">
        <f>SUM(I55,I58,I66)</f>
        <v>164658</v>
      </c>
      <c r="J54" s="63">
        <f>SUM(J55,J58,J66)</f>
        <v>45052</v>
      </c>
      <c r="K54" s="63">
        <f>SUM(K55,K58,K66)</f>
        <v>4250</v>
      </c>
      <c r="L54" s="149">
        <f>SUM(L55,L58,L66)</f>
        <v>0</v>
      </c>
    </row>
    <row r="55" spans="1:12" x14ac:dyDescent="0.25">
      <c r="A55" s="150">
        <v>1110</v>
      </c>
      <c r="B55" s="112" t="s">
        <v>65</v>
      </c>
      <c r="C55" s="117">
        <f t="shared" si="5"/>
        <v>171320</v>
      </c>
      <c r="D55" s="151">
        <f>SUM(D56:D57)</f>
        <v>127060</v>
      </c>
      <c r="E55" s="151">
        <f>SUM(E56:E57)</f>
        <v>44260</v>
      </c>
      <c r="F55" s="151">
        <f>SUM(F56:F57)</f>
        <v>0</v>
      </c>
      <c r="G55" s="152">
        <f>SUM(G56:G57)</f>
        <v>0</v>
      </c>
      <c r="H55" s="117">
        <f t="shared" si="6"/>
        <v>183091</v>
      </c>
      <c r="I55" s="151">
        <f>SUM(I56:I57)</f>
        <v>138471</v>
      </c>
      <c r="J55" s="151">
        <f>SUM(J56:J57)</f>
        <v>44620</v>
      </c>
      <c r="K55" s="151">
        <f>SUM(K56:K57)</f>
        <v>0</v>
      </c>
      <c r="L55" s="153">
        <f>SUM(L56:L57)</f>
        <v>0</v>
      </c>
    </row>
    <row r="56" spans="1:12" x14ac:dyDescent="0.25">
      <c r="A56" s="38">
        <v>1111</v>
      </c>
      <c r="B56" s="65" t="s">
        <v>66</v>
      </c>
      <c r="C56" s="66">
        <f t="shared" si="5"/>
        <v>0</v>
      </c>
      <c r="D56" s="68"/>
      <c r="E56" s="68"/>
      <c r="F56" s="68"/>
      <c r="G56" s="154"/>
      <c r="H56" s="66">
        <f t="shared" si="6"/>
        <v>0</v>
      </c>
      <c r="I56" s="68"/>
      <c r="J56" s="68"/>
      <c r="K56" s="68"/>
      <c r="L56" s="155"/>
    </row>
    <row r="57" spans="1:12" ht="24" customHeight="1" x14ac:dyDescent="0.25">
      <c r="A57" s="44">
        <v>1119</v>
      </c>
      <c r="B57" s="71" t="s">
        <v>67</v>
      </c>
      <c r="C57" s="72">
        <f t="shared" si="5"/>
        <v>171320</v>
      </c>
      <c r="D57" s="74">
        <v>127060</v>
      </c>
      <c r="E57" s="74">
        <v>44260</v>
      </c>
      <c r="F57" s="74"/>
      <c r="G57" s="157"/>
      <c r="H57" s="72">
        <f t="shared" si="6"/>
        <v>183091</v>
      </c>
      <c r="I57" s="74">
        <v>138471</v>
      </c>
      <c r="J57" s="74">
        <v>44620</v>
      </c>
      <c r="K57" s="74"/>
      <c r="L57" s="158"/>
    </row>
    <row r="58" spans="1:12" x14ac:dyDescent="0.25">
      <c r="A58" s="159">
        <v>1140</v>
      </c>
      <c r="B58" s="71" t="s">
        <v>68</v>
      </c>
      <c r="C58" s="72">
        <f t="shared" si="5"/>
        <v>29070</v>
      </c>
      <c r="D58" s="160">
        <f>SUM(D59:D65)</f>
        <v>24114</v>
      </c>
      <c r="E58" s="160">
        <f>SUM(E59:E65)</f>
        <v>706</v>
      </c>
      <c r="F58" s="160">
        <f>SUM(F59:F65)</f>
        <v>4250</v>
      </c>
      <c r="G58" s="161">
        <f>SUM(G59:G65)</f>
        <v>0</v>
      </c>
      <c r="H58" s="72">
        <f t="shared" si="6"/>
        <v>28731</v>
      </c>
      <c r="I58" s="160">
        <f>SUM(I59:I65)</f>
        <v>24049</v>
      </c>
      <c r="J58" s="160">
        <f>SUM(J59:J65)</f>
        <v>432</v>
      </c>
      <c r="K58" s="160">
        <f>SUM(K59:K65)</f>
        <v>4250</v>
      </c>
      <c r="L58" s="162">
        <f>SUM(L59:L65)</f>
        <v>0</v>
      </c>
    </row>
    <row r="59" spans="1:12" x14ac:dyDescent="0.25">
      <c r="A59" s="44">
        <v>1141</v>
      </c>
      <c r="B59" s="71" t="s">
        <v>69</v>
      </c>
      <c r="C59" s="72">
        <f t="shared" si="5"/>
        <v>3760</v>
      </c>
      <c r="D59" s="74">
        <v>3760</v>
      </c>
      <c r="E59" s="74"/>
      <c r="F59" s="74"/>
      <c r="G59" s="157"/>
      <c r="H59" s="72">
        <f t="shared" si="6"/>
        <v>4153</v>
      </c>
      <c r="I59" s="74">
        <v>4153</v>
      </c>
      <c r="J59" s="74"/>
      <c r="K59" s="74"/>
      <c r="L59" s="158"/>
    </row>
    <row r="60" spans="1:12" ht="24.75" customHeight="1" x14ac:dyDescent="0.25">
      <c r="A60" s="44">
        <v>1142</v>
      </c>
      <c r="B60" s="71" t="s">
        <v>70</v>
      </c>
      <c r="C60" s="72">
        <f t="shared" si="5"/>
        <v>927</v>
      </c>
      <c r="D60" s="74">
        <v>927</v>
      </c>
      <c r="E60" s="74"/>
      <c r="F60" s="74"/>
      <c r="G60" s="157"/>
      <c r="H60" s="72">
        <f t="shared" si="6"/>
        <v>1093</v>
      </c>
      <c r="I60" s="74">
        <v>1093</v>
      </c>
      <c r="J60" s="74"/>
      <c r="K60" s="74"/>
      <c r="L60" s="158"/>
    </row>
    <row r="61" spans="1:12" ht="24" x14ac:dyDescent="0.25">
      <c r="A61" s="44">
        <v>1145</v>
      </c>
      <c r="B61" s="71" t="s">
        <v>71</v>
      </c>
      <c r="C61" s="72">
        <f t="shared" si="5"/>
        <v>0</v>
      </c>
      <c r="D61" s="74"/>
      <c r="E61" s="74"/>
      <c r="F61" s="74"/>
      <c r="G61" s="157"/>
      <c r="H61" s="72">
        <f t="shared" si="6"/>
        <v>0</v>
      </c>
      <c r="I61" s="74"/>
      <c r="J61" s="74"/>
      <c r="K61" s="74"/>
      <c r="L61" s="158"/>
    </row>
    <row r="62" spans="1:12" ht="27.75" customHeight="1" x14ac:dyDescent="0.25">
      <c r="A62" s="44">
        <v>1146</v>
      </c>
      <c r="B62" s="71" t="s">
        <v>72</v>
      </c>
      <c r="C62" s="72">
        <f t="shared" si="5"/>
        <v>200</v>
      </c>
      <c r="D62" s="74">
        <v>200</v>
      </c>
      <c r="E62" s="74"/>
      <c r="F62" s="74"/>
      <c r="G62" s="157"/>
      <c r="H62" s="72">
        <f t="shared" si="6"/>
        <v>0</v>
      </c>
      <c r="I62" s="74"/>
      <c r="J62" s="74"/>
      <c r="K62" s="74"/>
      <c r="L62" s="158"/>
    </row>
    <row r="63" spans="1:12" x14ac:dyDescent="0.25">
      <c r="A63" s="44">
        <v>1147</v>
      </c>
      <c r="B63" s="71" t="s">
        <v>73</v>
      </c>
      <c r="C63" s="72">
        <f t="shared" si="5"/>
        <v>3193</v>
      </c>
      <c r="D63" s="74">
        <v>3193</v>
      </c>
      <c r="E63" s="74"/>
      <c r="F63" s="74"/>
      <c r="G63" s="157"/>
      <c r="H63" s="72">
        <f t="shared" si="6"/>
        <v>3481</v>
      </c>
      <c r="I63" s="74">
        <v>3481</v>
      </c>
      <c r="J63" s="74"/>
      <c r="K63" s="74"/>
      <c r="L63" s="158"/>
    </row>
    <row r="64" spans="1:12" x14ac:dyDescent="0.25">
      <c r="A64" s="44">
        <v>1148</v>
      </c>
      <c r="B64" s="71" t="s">
        <v>74</v>
      </c>
      <c r="C64" s="72">
        <f t="shared" si="5"/>
        <v>15570</v>
      </c>
      <c r="D64" s="74">
        <v>15570</v>
      </c>
      <c r="E64" s="74"/>
      <c r="F64" s="74"/>
      <c r="G64" s="157"/>
      <c r="H64" s="72">
        <f t="shared" si="6"/>
        <v>14858</v>
      </c>
      <c r="I64" s="74">
        <v>14858</v>
      </c>
      <c r="J64" s="74"/>
      <c r="K64" s="74"/>
      <c r="L64" s="158"/>
    </row>
    <row r="65" spans="1:12" ht="24" customHeight="1" x14ac:dyDescent="0.25">
      <c r="A65" s="44">
        <v>1149</v>
      </c>
      <c r="B65" s="71" t="s">
        <v>75</v>
      </c>
      <c r="C65" s="72">
        <f t="shared" si="5"/>
        <v>5420</v>
      </c>
      <c r="D65" s="74">
        <v>464</v>
      </c>
      <c r="E65" s="74">
        <v>706</v>
      </c>
      <c r="F65" s="74">
        <v>4250</v>
      </c>
      <c r="G65" s="157"/>
      <c r="H65" s="72">
        <f t="shared" si="6"/>
        <v>5146</v>
      </c>
      <c r="I65" s="74">
        <v>464</v>
      </c>
      <c r="J65" s="74">
        <v>432</v>
      </c>
      <c r="K65" s="74">
        <f>4094+156</f>
        <v>4250</v>
      </c>
      <c r="L65" s="158"/>
    </row>
    <row r="66" spans="1:12" ht="36" x14ac:dyDescent="0.25">
      <c r="A66" s="150">
        <v>1150</v>
      </c>
      <c r="B66" s="112" t="s">
        <v>76</v>
      </c>
      <c r="C66" s="117">
        <f t="shared" si="5"/>
        <v>2150</v>
      </c>
      <c r="D66" s="163">
        <v>2150</v>
      </c>
      <c r="E66" s="163"/>
      <c r="F66" s="163"/>
      <c r="G66" s="164"/>
      <c r="H66" s="117">
        <f t="shared" si="6"/>
        <v>2138</v>
      </c>
      <c r="I66" s="163">
        <v>2138</v>
      </c>
      <c r="J66" s="163"/>
      <c r="K66" s="163"/>
      <c r="L66" s="165"/>
    </row>
    <row r="67" spans="1:12" ht="24" x14ac:dyDescent="0.25">
      <c r="A67" s="56">
        <v>1200</v>
      </c>
      <c r="B67" s="147" t="s">
        <v>77</v>
      </c>
      <c r="C67" s="57">
        <f t="shared" si="5"/>
        <v>65520</v>
      </c>
      <c r="D67" s="63">
        <f>SUM(D68:D69)</f>
        <v>53909</v>
      </c>
      <c r="E67" s="63">
        <f>SUM(E68:E69)</f>
        <v>10608</v>
      </c>
      <c r="F67" s="63">
        <f>SUM(F68:F69)</f>
        <v>1003</v>
      </c>
      <c r="G67" s="166">
        <f>SUM(G68:G69)</f>
        <v>0</v>
      </c>
      <c r="H67" s="57">
        <f t="shared" si="6"/>
        <v>70648</v>
      </c>
      <c r="I67" s="63">
        <f>SUM(I68:I69)</f>
        <v>58544</v>
      </c>
      <c r="J67" s="63">
        <f>SUM(J68:J69)</f>
        <v>11101</v>
      </c>
      <c r="K67" s="63">
        <f>SUM(K68:K69)</f>
        <v>1003</v>
      </c>
      <c r="L67" s="167">
        <f>SUM(L68:L69)</f>
        <v>0</v>
      </c>
    </row>
    <row r="68" spans="1:12" ht="24" x14ac:dyDescent="0.25">
      <c r="A68" s="168">
        <v>1210</v>
      </c>
      <c r="B68" s="65" t="s">
        <v>78</v>
      </c>
      <c r="C68" s="66">
        <f t="shared" si="5"/>
        <v>49750</v>
      </c>
      <c r="D68" s="68">
        <v>38139</v>
      </c>
      <c r="E68" s="68">
        <v>10608</v>
      </c>
      <c r="F68" s="68">
        <v>1003</v>
      </c>
      <c r="G68" s="154"/>
      <c r="H68" s="66">
        <f t="shared" si="6"/>
        <v>53782</v>
      </c>
      <c r="I68" s="68">
        <v>41878</v>
      </c>
      <c r="J68" s="68">
        <v>10901</v>
      </c>
      <c r="K68" s="68">
        <f>966+37</f>
        <v>1003</v>
      </c>
      <c r="L68" s="155"/>
    </row>
    <row r="69" spans="1:12" ht="24" x14ac:dyDescent="0.25">
      <c r="A69" s="159">
        <v>1220</v>
      </c>
      <c r="B69" s="71" t="s">
        <v>79</v>
      </c>
      <c r="C69" s="72">
        <f t="shared" si="5"/>
        <v>15770</v>
      </c>
      <c r="D69" s="160">
        <f>SUM(D70:D74)</f>
        <v>15770</v>
      </c>
      <c r="E69" s="160">
        <f>SUM(E70:E74)</f>
        <v>0</v>
      </c>
      <c r="F69" s="160">
        <f>SUM(F70:F74)</f>
        <v>0</v>
      </c>
      <c r="G69" s="161">
        <f>SUM(G70:G74)</f>
        <v>0</v>
      </c>
      <c r="H69" s="72">
        <f t="shared" si="6"/>
        <v>16866</v>
      </c>
      <c r="I69" s="160">
        <f>SUM(I70:I74)</f>
        <v>16666</v>
      </c>
      <c r="J69" s="160">
        <f>SUM(J70:J74)</f>
        <v>200</v>
      </c>
      <c r="K69" s="160">
        <f>SUM(K70:K74)</f>
        <v>0</v>
      </c>
      <c r="L69" s="162">
        <f>SUM(L70:L74)</f>
        <v>0</v>
      </c>
    </row>
    <row r="70" spans="1:12" ht="48" x14ac:dyDescent="0.25">
      <c r="A70" s="44">
        <v>1221</v>
      </c>
      <c r="B70" s="71" t="s">
        <v>80</v>
      </c>
      <c r="C70" s="72">
        <f t="shared" si="5"/>
        <v>8348</v>
      </c>
      <c r="D70" s="74">
        <v>8348</v>
      </c>
      <c r="E70" s="74"/>
      <c r="F70" s="74"/>
      <c r="G70" s="157"/>
      <c r="H70" s="72">
        <f t="shared" si="6"/>
        <v>9385</v>
      </c>
      <c r="I70" s="74">
        <v>9185</v>
      </c>
      <c r="J70" s="74">
        <v>200</v>
      </c>
      <c r="K70" s="74"/>
      <c r="L70" s="158"/>
    </row>
    <row r="71" spans="1:12" x14ac:dyDescent="0.25">
      <c r="A71" s="44">
        <v>1223</v>
      </c>
      <c r="B71" s="71" t="s">
        <v>81</v>
      </c>
      <c r="C71" s="72">
        <f t="shared" si="5"/>
        <v>0</v>
      </c>
      <c r="D71" s="74"/>
      <c r="E71" s="74"/>
      <c r="F71" s="74"/>
      <c r="G71" s="157"/>
      <c r="H71" s="72">
        <f t="shared" si="6"/>
        <v>0</v>
      </c>
      <c r="I71" s="74"/>
      <c r="J71" s="74"/>
      <c r="K71" s="74"/>
      <c r="L71" s="158"/>
    </row>
    <row r="72" spans="1:12" x14ac:dyDescent="0.25">
      <c r="A72" s="44">
        <v>1225</v>
      </c>
      <c r="B72" s="71" t="s">
        <v>82</v>
      </c>
      <c r="C72" s="72">
        <f t="shared" si="5"/>
        <v>0</v>
      </c>
      <c r="D72" s="74"/>
      <c r="E72" s="74"/>
      <c r="F72" s="74"/>
      <c r="G72" s="157"/>
      <c r="H72" s="72">
        <f t="shared" si="6"/>
        <v>0</v>
      </c>
      <c r="I72" s="74"/>
      <c r="J72" s="74"/>
      <c r="K72" s="74"/>
      <c r="L72" s="158"/>
    </row>
    <row r="73" spans="1:12" ht="36" x14ac:dyDescent="0.25">
      <c r="A73" s="44">
        <v>1227</v>
      </c>
      <c r="B73" s="71" t="s">
        <v>83</v>
      </c>
      <c r="C73" s="72">
        <f t="shared" si="5"/>
        <v>6830</v>
      </c>
      <c r="D73" s="74">
        <v>6830</v>
      </c>
      <c r="E73" s="74"/>
      <c r="F73" s="74"/>
      <c r="G73" s="157"/>
      <c r="H73" s="72">
        <f t="shared" si="6"/>
        <v>6830</v>
      </c>
      <c r="I73" s="74">
        <v>6830</v>
      </c>
      <c r="J73" s="74"/>
      <c r="K73" s="74"/>
      <c r="L73" s="158"/>
    </row>
    <row r="74" spans="1:12" ht="48" x14ac:dyDescent="0.25">
      <c r="A74" s="44">
        <v>1228</v>
      </c>
      <c r="B74" s="71" t="s">
        <v>84</v>
      </c>
      <c r="C74" s="72">
        <f t="shared" si="5"/>
        <v>592</v>
      </c>
      <c r="D74" s="74">
        <v>592</v>
      </c>
      <c r="E74" s="74"/>
      <c r="F74" s="74"/>
      <c r="G74" s="157"/>
      <c r="H74" s="72">
        <f t="shared" si="6"/>
        <v>651</v>
      </c>
      <c r="I74" s="74">
        <f>500+151</f>
        <v>651</v>
      </c>
      <c r="J74" s="74"/>
      <c r="K74" s="74"/>
      <c r="L74" s="158"/>
    </row>
    <row r="75" spans="1:12" x14ac:dyDescent="0.25">
      <c r="A75" s="142">
        <v>2000</v>
      </c>
      <c r="B75" s="142" t="s">
        <v>85</v>
      </c>
      <c r="C75" s="143">
        <f t="shared" si="5"/>
        <v>46798</v>
      </c>
      <c r="D75" s="144">
        <f>SUM(D76,D83,D130,D164,D165,D172)</f>
        <v>42041</v>
      </c>
      <c r="E75" s="144">
        <f>SUM(E76,E83,E130,E164,E165,E172)</f>
        <v>0</v>
      </c>
      <c r="F75" s="144">
        <f>SUM(F76,F83,F130,F164,F165,F172)</f>
        <v>4757</v>
      </c>
      <c r="G75" s="145">
        <f>SUM(G76,G83,G130,G164,G165,G172)</f>
        <v>0</v>
      </c>
      <c r="H75" s="143">
        <f t="shared" si="6"/>
        <v>46997</v>
      </c>
      <c r="I75" s="144">
        <f>SUM(I76,I83,I130,I164,I165,I172)</f>
        <v>41333</v>
      </c>
      <c r="J75" s="144">
        <f>SUM(J76,J83,J130,J164,J165,J172)</f>
        <v>0</v>
      </c>
      <c r="K75" s="144">
        <f>SUM(K76,K83,K130,K164,K165,K172)</f>
        <v>5664</v>
      </c>
      <c r="L75" s="146">
        <f>SUM(L76,L83,L130,L164,L165,L172)</f>
        <v>0</v>
      </c>
    </row>
    <row r="76" spans="1:12" ht="24" x14ac:dyDescent="0.25">
      <c r="A76" s="56">
        <v>2100</v>
      </c>
      <c r="B76" s="147" t="s">
        <v>86</v>
      </c>
      <c r="C76" s="57">
        <f t="shared" si="5"/>
        <v>566</v>
      </c>
      <c r="D76" s="63">
        <f>SUM(D77,D80)</f>
        <v>566</v>
      </c>
      <c r="E76" s="63">
        <f>SUM(E77,E80)</f>
        <v>0</v>
      </c>
      <c r="F76" s="63">
        <f>SUM(F77,F80)</f>
        <v>0</v>
      </c>
      <c r="G76" s="166">
        <f>SUM(G77,G80)</f>
        <v>0</v>
      </c>
      <c r="H76" s="57">
        <f t="shared" si="6"/>
        <v>96</v>
      </c>
      <c r="I76" s="63">
        <f>SUM(I77,I80)</f>
        <v>96</v>
      </c>
      <c r="J76" s="63">
        <f>SUM(J77,J80)</f>
        <v>0</v>
      </c>
      <c r="K76" s="63">
        <f>SUM(K77,K80)</f>
        <v>0</v>
      </c>
      <c r="L76" s="167">
        <f>SUM(L77,L80)</f>
        <v>0</v>
      </c>
    </row>
    <row r="77" spans="1:12" ht="24" x14ac:dyDescent="0.25">
      <c r="A77" s="168">
        <v>2110</v>
      </c>
      <c r="B77" s="65" t="s">
        <v>87</v>
      </c>
      <c r="C77" s="66">
        <f t="shared" si="5"/>
        <v>212</v>
      </c>
      <c r="D77" s="169">
        <f>SUM(D78:D79)</f>
        <v>212</v>
      </c>
      <c r="E77" s="169">
        <f>SUM(E78:E79)</f>
        <v>0</v>
      </c>
      <c r="F77" s="169">
        <f>SUM(F78:F79)</f>
        <v>0</v>
      </c>
      <c r="G77" s="170">
        <f>SUM(G78:G79)</f>
        <v>0</v>
      </c>
      <c r="H77" s="66">
        <f t="shared" si="6"/>
        <v>96</v>
      </c>
      <c r="I77" s="169">
        <f>SUM(I78:I79)</f>
        <v>96</v>
      </c>
      <c r="J77" s="169">
        <f>SUM(J78:J79)</f>
        <v>0</v>
      </c>
      <c r="K77" s="169">
        <f>SUM(K78:K79)</f>
        <v>0</v>
      </c>
      <c r="L77" s="171">
        <f>SUM(L78:L79)</f>
        <v>0</v>
      </c>
    </row>
    <row r="78" spans="1:12" x14ac:dyDescent="0.25">
      <c r="A78" s="44">
        <v>2111</v>
      </c>
      <c r="B78" s="71" t="s">
        <v>88</v>
      </c>
      <c r="C78" s="72">
        <f t="shared" si="5"/>
        <v>72</v>
      </c>
      <c r="D78" s="74">
        <v>72</v>
      </c>
      <c r="E78" s="74"/>
      <c r="F78" s="74"/>
      <c r="G78" s="157"/>
      <c r="H78" s="72">
        <f t="shared" si="6"/>
        <v>36</v>
      </c>
      <c r="I78" s="74">
        <v>36</v>
      </c>
      <c r="J78" s="74"/>
      <c r="K78" s="74"/>
      <c r="L78" s="158"/>
    </row>
    <row r="79" spans="1:12" ht="24" x14ac:dyDescent="0.25">
      <c r="A79" s="44">
        <v>2112</v>
      </c>
      <c r="B79" s="71" t="s">
        <v>89</v>
      </c>
      <c r="C79" s="72">
        <f t="shared" si="5"/>
        <v>140</v>
      </c>
      <c r="D79" s="74">
        <v>140</v>
      </c>
      <c r="E79" s="74"/>
      <c r="F79" s="74"/>
      <c r="G79" s="157"/>
      <c r="H79" s="72">
        <f t="shared" si="6"/>
        <v>60</v>
      </c>
      <c r="I79" s="74">
        <v>60</v>
      </c>
      <c r="J79" s="74"/>
      <c r="K79" s="74"/>
      <c r="L79" s="158"/>
    </row>
    <row r="80" spans="1:12" ht="24" x14ac:dyDescent="0.25">
      <c r="A80" s="159">
        <v>2120</v>
      </c>
      <c r="B80" s="71" t="s">
        <v>90</v>
      </c>
      <c r="C80" s="72">
        <f t="shared" si="5"/>
        <v>354</v>
      </c>
      <c r="D80" s="160">
        <f>SUM(D81:D82)</f>
        <v>354</v>
      </c>
      <c r="E80" s="160">
        <f>SUM(E81:E82)</f>
        <v>0</v>
      </c>
      <c r="F80" s="160">
        <f>SUM(F81:F82)</f>
        <v>0</v>
      </c>
      <c r="G80" s="161">
        <f>SUM(G81:G82)</f>
        <v>0</v>
      </c>
      <c r="H80" s="72">
        <f t="shared" si="6"/>
        <v>0</v>
      </c>
      <c r="I80" s="160">
        <f>SUM(I81:I82)</f>
        <v>0</v>
      </c>
      <c r="J80" s="160">
        <f>SUM(J81:J82)</f>
        <v>0</v>
      </c>
      <c r="K80" s="160">
        <f>SUM(K81:K82)</f>
        <v>0</v>
      </c>
      <c r="L80" s="162">
        <f>SUM(L81:L82)</f>
        <v>0</v>
      </c>
    </row>
    <row r="81" spans="1:12" x14ac:dyDescent="0.25">
      <c r="A81" s="44">
        <v>2121</v>
      </c>
      <c r="B81" s="71" t="s">
        <v>88</v>
      </c>
      <c r="C81" s="72">
        <f t="shared" si="5"/>
        <v>174</v>
      </c>
      <c r="D81" s="74">
        <v>174</v>
      </c>
      <c r="E81" s="74"/>
      <c r="F81" s="74"/>
      <c r="G81" s="157"/>
      <c r="H81" s="72">
        <f t="shared" si="6"/>
        <v>0</v>
      </c>
      <c r="I81" s="74">
        <v>0</v>
      </c>
      <c r="J81" s="74"/>
      <c r="K81" s="74"/>
      <c r="L81" s="158"/>
    </row>
    <row r="82" spans="1:12" ht="24" x14ac:dyDescent="0.25">
      <c r="A82" s="44">
        <v>2122</v>
      </c>
      <c r="B82" s="71" t="s">
        <v>89</v>
      </c>
      <c r="C82" s="72">
        <f t="shared" si="5"/>
        <v>180</v>
      </c>
      <c r="D82" s="74">
        <v>180</v>
      </c>
      <c r="E82" s="74"/>
      <c r="F82" s="74"/>
      <c r="G82" s="157"/>
      <c r="H82" s="72">
        <f t="shared" si="6"/>
        <v>0</v>
      </c>
      <c r="I82" s="74">
        <v>0</v>
      </c>
      <c r="J82" s="74"/>
      <c r="K82" s="74"/>
      <c r="L82" s="158"/>
    </row>
    <row r="83" spans="1:12" x14ac:dyDescent="0.25">
      <c r="A83" s="56">
        <v>2200</v>
      </c>
      <c r="B83" s="147" t="s">
        <v>91</v>
      </c>
      <c r="C83" s="57">
        <f t="shared" si="5"/>
        <v>23681</v>
      </c>
      <c r="D83" s="63">
        <f>SUM(D84,D89,D95,D103,D112,D116,D122,D128)</f>
        <v>22957</v>
      </c>
      <c r="E83" s="63">
        <f>SUM(E84,E89,E95,E103,E112,E116,E122,E128)</f>
        <v>0</v>
      </c>
      <c r="F83" s="63">
        <f>SUM(F84,F89,F95,F103,F112,F116,F122,F128)</f>
        <v>724</v>
      </c>
      <c r="G83" s="166">
        <f>SUM(G84,G89,G95,G103,G112,G116,G122,G128)</f>
        <v>0</v>
      </c>
      <c r="H83" s="57">
        <f t="shared" si="6"/>
        <v>27316</v>
      </c>
      <c r="I83" s="63">
        <f>SUM(I84,I89,I95,I103,I112,I116,I122,I128)</f>
        <v>25900</v>
      </c>
      <c r="J83" s="63">
        <f>SUM(J84,J89,J95,J103,J112,J116,J122,J128)</f>
        <v>0</v>
      </c>
      <c r="K83" s="63">
        <f>SUM(K84,K89,K95,K103,K112,K116,K122,K128)</f>
        <v>1416</v>
      </c>
      <c r="L83" s="172">
        <f>SUM(L84,L89,L95,L103,L112,L116,L122,L128)</f>
        <v>0</v>
      </c>
    </row>
    <row r="84" spans="1:12" ht="24" x14ac:dyDescent="0.25">
      <c r="A84" s="150">
        <v>2210</v>
      </c>
      <c r="B84" s="112" t="s">
        <v>92</v>
      </c>
      <c r="C84" s="117">
        <f t="shared" si="5"/>
        <v>1672</v>
      </c>
      <c r="D84" s="151">
        <f>SUM(D85:D88)</f>
        <v>1652</v>
      </c>
      <c r="E84" s="151">
        <f>SUM(E85:E88)</f>
        <v>0</v>
      </c>
      <c r="F84" s="151">
        <f>SUM(F85:F88)</f>
        <v>20</v>
      </c>
      <c r="G84" s="151">
        <f>SUM(G85:G88)</f>
        <v>0</v>
      </c>
      <c r="H84" s="117">
        <f t="shared" si="6"/>
        <v>1672</v>
      </c>
      <c r="I84" s="151">
        <f>SUM(I85:I88)</f>
        <v>1652</v>
      </c>
      <c r="J84" s="151">
        <f>SUM(J85:J88)</f>
        <v>0</v>
      </c>
      <c r="K84" s="151">
        <f>SUM(K85:K88)</f>
        <v>20</v>
      </c>
      <c r="L84" s="153">
        <f>SUM(L85:L88)</f>
        <v>0</v>
      </c>
    </row>
    <row r="85" spans="1:12" ht="24" x14ac:dyDescent="0.25">
      <c r="A85" s="38">
        <v>2211</v>
      </c>
      <c r="B85" s="65" t="s">
        <v>93</v>
      </c>
      <c r="C85" s="66">
        <f t="shared" si="5"/>
        <v>0</v>
      </c>
      <c r="D85" s="68"/>
      <c r="E85" s="68"/>
      <c r="F85" s="68"/>
      <c r="G85" s="154"/>
      <c r="H85" s="66">
        <f t="shared" si="6"/>
        <v>0</v>
      </c>
      <c r="I85" s="68"/>
      <c r="J85" s="68"/>
      <c r="K85" s="68"/>
      <c r="L85" s="155"/>
    </row>
    <row r="86" spans="1:12" ht="36" x14ac:dyDescent="0.25">
      <c r="A86" s="44">
        <v>2212</v>
      </c>
      <c r="B86" s="71" t="s">
        <v>94</v>
      </c>
      <c r="C86" s="72">
        <f t="shared" si="5"/>
        <v>986</v>
      </c>
      <c r="D86" s="74">
        <v>986</v>
      </c>
      <c r="E86" s="74"/>
      <c r="F86" s="74"/>
      <c r="G86" s="157"/>
      <c r="H86" s="72">
        <f t="shared" si="6"/>
        <v>986</v>
      </c>
      <c r="I86" s="74">
        <v>986</v>
      </c>
      <c r="J86" s="74"/>
      <c r="K86" s="74"/>
      <c r="L86" s="158"/>
    </row>
    <row r="87" spans="1:12" ht="24" x14ac:dyDescent="0.25">
      <c r="A87" s="44">
        <v>2214</v>
      </c>
      <c r="B87" s="71" t="s">
        <v>95</v>
      </c>
      <c r="C87" s="72">
        <f t="shared" si="5"/>
        <v>636</v>
      </c>
      <c r="D87" s="74">
        <v>616</v>
      </c>
      <c r="E87" s="74"/>
      <c r="F87" s="74">
        <v>20</v>
      </c>
      <c r="G87" s="157"/>
      <c r="H87" s="72">
        <f t="shared" si="6"/>
        <v>636</v>
      </c>
      <c r="I87" s="74">
        <f>359+257</f>
        <v>616</v>
      </c>
      <c r="J87" s="74"/>
      <c r="K87" s="74">
        <v>20</v>
      </c>
      <c r="L87" s="158"/>
    </row>
    <row r="88" spans="1:12" x14ac:dyDescent="0.25">
      <c r="A88" s="44">
        <v>2219</v>
      </c>
      <c r="B88" s="71" t="s">
        <v>96</v>
      </c>
      <c r="C88" s="72">
        <f t="shared" si="5"/>
        <v>50</v>
      </c>
      <c r="D88" s="74">
        <v>50</v>
      </c>
      <c r="E88" s="74"/>
      <c r="F88" s="74"/>
      <c r="G88" s="157"/>
      <c r="H88" s="72">
        <f t="shared" si="6"/>
        <v>50</v>
      </c>
      <c r="I88" s="74">
        <v>50</v>
      </c>
      <c r="J88" s="74"/>
      <c r="K88" s="74"/>
      <c r="L88" s="158"/>
    </row>
    <row r="89" spans="1:12" ht="24" x14ac:dyDescent="0.25">
      <c r="A89" s="159">
        <v>2220</v>
      </c>
      <c r="B89" s="71" t="s">
        <v>97</v>
      </c>
      <c r="C89" s="72">
        <f t="shared" si="5"/>
        <v>14045</v>
      </c>
      <c r="D89" s="160">
        <f>SUM(D90:D94)</f>
        <v>13491</v>
      </c>
      <c r="E89" s="160">
        <f>SUM(E90:E94)</f>
        <v>0</v>
      </c>
      <c r="F89" s="160">
        <f>SUM(F90:F94)</f>
        <v>554</v>
      </c>
      <c r="G89" s="161">
        <f>SUM(G90:G94)</f>
        <v>0</v>
      </c>
      <c r="H89" s="72">
        <f t="shared" si="6"/>
        <v>13334</v>
      </c>
      <c r="I89" s="160">
        <f>SUM(I90:I94)</f>
        <v>12588</v>
      </c>
      <c r="J89" s="160">
        <f>SUM(J90:J94)</f>
        <v>0</v>
      </c>
      <c r="K89" s="160">
        <f>SUM(K90:K94)</f>
        <v>746</v>
      </c>
      <c r="L89" s="162">
        <f>SUM(L90:L94)</f>
        <v>0</v>
      </c>
    </row>
    <row r="90" spans="1:12" ht="24" x14ac:dyDescent="0.25">
      <c r="A90" s="44">
        <v>2221</v>
      </c>
      <c r="B90" s="71" t="s">
        <v>98</v>
      </c>
      <c r="C90" s="72">
        <f t="shared" si="5"/>
        <v>7537</v>
      </c>
      <c r="D90" s="74">
        <v>7083</v>
      </c>
      <c r="E90" s="74"/>
      <c r="F90" s="74">
        <v>454</v>
      </c>
      <c r="G90" s="157"/>
      <c r="H90" s="72">
        <f t="shared" si="6"/>
        <v>7816</v>
      </c>
      <c r="I90" s="74">
        <v>7170</v>
      </c>
      <c r="J90" s="74"/>
      <c r="K90" s="74">
        <v>646</v>
      </c>
      <c r="L90" s="158"/>
    </row>
    <row r="91" spans="1:12" x14ac:dyDescent="0.25">
      <c r="A91" s="44">
        <v>2222</v>
      </c>
      <c r="B91" s="71" t="s">
        <v>99</v>
      </c>
      <c r="C91" s="72">
        <f t="shared" si="5"/>
        <v>340</v>
      </c>
      <c r="D91" s="74">
        <v>340</v>
      </c>
      <c r="E91" s="74"/>
      <c r="F91" s="74"/>
      <c r="G91" s="157"/>
      <c r="H91" s="72">
        <f t="shared" si="6"/>
        <v>580</v>
      </c>
      <c r="I91" s="74">
        <v>580</v>
      </c>
      <c r="J91" s="74"/>
      <c r="K91" s="74"/>
      <c r="L91" s="158"/>
    </row>
    <row r="92" spans="1:12" x14ac:dyDescent="0.25">
      <c r="A92" s="44">
        <v>2223</v>
      </c>
      <c r="B92" s="71" t="s">
        <v>100</v>
      </c>
      <c r="C92" s="72">
        <f t="shared" si="5"/>
        <v>5590</v>
      </c>
      <c r="D92" s="74">
        <v>5490</v>
      </c>
      <c r="E92" s="74"/>
      <c r="F92" s="74">
        <v>100</v>
      </c>
      <c r="G92" s="157"/>
      <c r="H92" s="72">
        <f t="shared" si="6"/>
        <v>4341</v>
      </c>
      <c r="I92" s="74">
        <f>3819+522-100</f>
        <v>4241</v>
      </c>
      <c r="J92" s="74"/>
      <c r="K92" s="74">
        <v>100</v>
      </c>
      <c r="L92" s="158"/>
    </row>
    <row r="93" spans="1:12" ht="48" x14ac:dyDescent="0.25">
      <c r="A93" s="44">
        <v>2224</v>
      </c>
      <c r="B93" s="71" t="s">
        <v>101</v>
      </c>
      <c r="C93" s="72">
        <f t="shared" si="5"/>
        <v>578</v>
      </c>
      <c r="D93" s="74">
        <v>578</v>
      </c>
      <c r="E93" s="74"/>
      <c r="F93" s="74"/>
      <c r="G93" s="157"/>
      <c r="H93" s="72">
        <f t="shared" si="6"/>
        <v>597</v>
      </c>
      <c r="I93" s="74">
        <f>528+69</f>
        <v>597</v>
      </c>
      <c r="J93" s="74"/>
      <c r="K93" s="74"/>
      <c r="L93" s="158"/>
    </row>
    <row r="94" spans="1:12" ht="24" x14ac:dyDescent="0.25">
      <c r="A94" s="44">
        <v>2229</v>
      </c>
      <c r="B94" s="71" t="s">
        <v>102</v>
      </c>
      <c r="C94" s="72">
        <f t="shared" si="5"/>
        <v>0</v>
      </c>
      <c r="D94" s="74"/>
      <c r="E94" s="74"/>
      <c r="F94" s="74"/>
      <c r="G94" s="157"/>
      <c r="H94" s="72">
        <f t="shared" si="6"/>
        <v>0</v>
      </c>
      <c r="I94" s="74"/>
      <c r="J94" s="74"/>
      <c r="K94" s="74"/>
      <c r="L94" s="158"/>
    </row>
    <row r="95" spans="1:12" ht="36" x14ac:dyDescent="0.25">
      <c r="A95" s="159">
        <v>2230</v>
      </c>
      <c r="B95" s="71" t="s">
        <v>103</v>
      </c>
      <c r="C95" s="72">
        <f t="shared" si="5"/>
        <v>1775</v>
      </c>
      <c r="D95" s="160">
        <f>SUM(D96:D102)</f>
        <v>1725</v>
      </c>
      <c r="E95" s="160">
        <f>SUM(E96:E102)</f>
        <v>0</v>
      </c>
      <c r="F95" s="160">
        <f>SUM(F96:F102)</f>
        <v>50</v>
      </c>
      <c r="G95" s="161">
        <f>SUM(G96:G102)</f>
        <v>0</v>
      </c>
      <c r="H95" s="72">
        <f t="shared" si="6"/>
        <v>1455</v>
      </c>
      <c r="I95" s="160">
        <f>SUM(I96:I102)</f>
        <v>1405</v>
      </c>
      <c r="J95" s="160">
        <f>SUM(J96:J102)</f>
        <v>0</v>
      </c>
      <c r="K95" s="160">
        <f>SUM(K96:K102)</f>
        <v>50</v>
      </c>
      <c r="L95" s="162">
        <f>SUM(L96:L102)</f>
        <v>0</v>
      </c>
    </row>
    <row r="96" spans="1:12" ht="24" x14ac:dyDescent="0.25">
      <c r="A96" s="44">
        <v>2231</v>
      </c>
      <c r="B96" s="71" t="s">
        <v>104</v>
      </c>
      <c r="C96" s="72">
        <f t="shared" si="5"/>
        <v>250</v>
      </c>
      <c r="D96" s="74">
        <v>250</v>
      </c>
      <c r="E96" s="74"/>
      <c r="F96" s="74"/>
      <c r="G96" s="157"/>
      <c r="H96" s="72">
        <f t="shared" si="6"/>
        <v>250</v>
      </c>
      <c r="I96" s="74">
        <v>250</v>
      </c>
      <c r="J96" s="74"/>
      <c r="K96" s="74"/>
      <c r="L96" s="158"/>
    </row>
    <row r="97" spans="1:12" ht="24.75" customHeight="1" x14ac:dyDescent="0.25">
      <c r="A97" s="44">
        <v>2232</v>
      </c>
      <c r="B97" s="71" t="s">
        <v>105</v>
      </c>
      <c r="C97" s="72">
        <f t="shared" si="5"/>
        <v>0</v>
      </c>
      <c r="D97" s="74"/>
      <c r="E97" s="74"/>
      <c r="F97" s="74"/>
      <c r="G97" s="157"/>
      <c r="H97" s="72">
        <f t="shared" si="6"/>
        <v>0</v>
      </c>
      <c r="I97" s="74"/>
      <c r="J97" s="74"/>
      <c r="K97" s="74"/>
      <c r="L97" s="158"/>
    </row>
    <row r="98" spans="1:12" ht="24" x14ac:dyDescent="0.25">
      <c r="A98" s="38">
        <v>2233</v>
      </c>
      <c r="B98" s="65" t="s">
        <v>106</v>
      </c>
      <c r="C98" s="66">
        <f t="shared" si="5"/>
        <v>0</v>
      </c>
      <c r="D98" s="68"/>
      <c r="E98" s="68"/>
      <c r="F98" s="68"/>
      <c r="G98" s="154"/>
      <c r="H98" s="66">
        <f t="shared" si="6"/>
        <v>0</v>
      </c>
      <c r="I98" s="68"/>
      <c r="J98" s="68"/>
      <c r="K98" s="68"/>
      <c r="L98" s="155"/>
    </row>
    <row r="99" spans="1:12" ht="36" x14ac:dyDescent="0.25">
      <c r="A99" s="44">
        <v>2234</v>
      </c>
      <c r="B99" s="71" t="s">
        <v>107</v>
      </c>
      <c r="C99" s="72">
        <f t="shared" si="5"/>
        <v>0</v>
      </c>
      <c r="D99" s="74"/>
      <c r="E99" s="74"/>
      <c r="F99" s="74"/>
      <c r="G99" s="157"/>
      <c r="H99" s="72">
        <f t="shared" si="6"/>
        <v>0</v>
      </c>
      <c r="I99" s="74"/>
      <c r="J99" s="74"/>
      <c r="K99" s="74"/>
      <c r="L99" s="158"/>
    </row>
    <row r="100" spans="1:12" ht="24" x14ac:dyDescent="0.25">
      <c r="A100" s="44">
        <v>2235</v>
      </c>
      <c r="B100" s="71" t="s">
        <v>108</v>
      </c>
      <c r="C100" s="72">
        <f t="shared" si="5"/>
        <v>0</v>
      </c>
      <c r="D100" s="74"/>
      <c r="E100" s="74"/>
      <c r="F100" s="74"/>
      <c r="G100" s="157"/>
      <c r="H100" s="72">
        <f t="shared" si="6"/>
        <v>0</v>
      </c>
      <c r="I100" s="74"/>
      <c r="J100" s="74"/>
      <c r="K100" s="74"/>
      <c r="L100" s="158"/>
    </row>
    <row r="101" spans="1:12" x14ac:dyDescent="0.25">
      <c r="A101" s="44">
        <v>2236</v>
      </c>
      <c r="B101" s="71" t="s">
        <v>109</v>
      </c>
      <c r="C101" s="72">
        <f t="shared" si="5"/>
        <v>0</v>
      </c>
      <c r="D101" s="74"/>
      <c r="E101" s="74"/>
      <c r="F101" s="74"/>
      <c r="G101" s="157"/>
      <c r="H101" s="72">
        <f t="shared" si="6"/>
        <v>0</v>
      </c>
      <c r="I101" s="74"/>
      <c r="J101" s="74"/>
      <c r="K101" s="74"/>
      <c r="L101" s="158"/>
    </row>
    <row r="102" spans="1:12" ht="24" x14ac:dyDescent="0.25">
      <c r="A102" s="44">
        <v>2239</v>
      </c>
      <c r="B102" s="71" t="s">
        <v>110</v>
      </c>
      <c r="C102" s="72">
        <f t="shared" si="5"/>
        <v>1525</v>
      </c>
      <c r="D102" s="74">
        <v>1475</v>
      </c>
      <c r="E102" s="74"/>
      <c r="F102" s="74">
        <v>50</v>
      </c>
      <c r="G102" s="157"/>
      <c r="H102" s="72">
        <f t="shared" si="6"/>
        <v>1205</v>
      </c>
      <c r="I102" s="74">
        <v>1155</v>
      </c>
      <c r="J102" s="74"/>
      <c r="K102" s="74">
        <v>50</v>
      </c>
      <c r="L102" s="158"/>
    </row>
    <row r="103" spans="1:12" ht="36" x14ac:dyDescent="0.25">
      <c r="A103" s="159">
        <v>2240</v>
      </c>
      <c r="B103" s="71" t="s">
        <v>111</v>
      </c>
      <c r="C103" s="72">
        <f t="shared" si="5"/>
        <v>4479</v>
      </c>
      <c r="D103" s="160">
        <f>SUM(D104:D111)</f>
        <v>4379</v>
      </c>
      <c r="E103" s="160">
        <f>SUM(E104:E111)</f>
        <v>0</v>
      </c>
      <c r="F103" s="160">
        <f>SUM(F104:F111)</f>
        <v>100</v>
      </c>
      <c r="G103" s="161">
        <f>SUM(G104:G111)</f>
        <v>0</v>
      </c>
      <c r="H103" s="72">
        <f t="shared" si="6"/>
        <v>3813</v>
      </c>
      <c r="I103" s="160">
        <f>SUM(I104:I111)</f>
        <v>3713</v>
      </c>
      <c r="J103" s="160">
        <f>SUM(J104:J111)</f>
        <v>0</v>
      </c>
      <c r="K103" s="160">
        <f>SUM(K104:K111)</f>
        <v>100</v>
      </c>
      <c r="L103" s="162">
        <f>SUM(L104:L111)</f>
        <v>0</v>
      </c>
    </row>
    <row r="104" spans="1:12" x14ac:dyDescent="0.25">
      <c r="A104" s="44">
        <v>2241</v>
      </c>
      <c r="B104" s="71" t="s">
        <v>112</v>
      </c>
      <c r="C104" s="72">
        <f t="shared" si="5"/>
        <v>0</v>
      </c>
      <c r="D104" s="74"/>
      <c r="E104" s="74"/>
      <c r="F104" s="74"/>
      <c r="G104" s="157"/>
      <c r="H104" s="72">
        <f t="shared" si="6"/>
        <v>0</v>
      </c>
      <c r="I104" s="74"/>
      <c r="J104" s="74"/>
      <c r="K104" s="74"/>
      <c r="L104" s="158"/>
    </row>
    <row r="105" spans="1:12" ht="24" x14ac:dyDescent="0.25">
      <c r="A105" s="44">
        <v>2242</v>
      </c>
      <c r="B105" s="71" t="s">
        <v>113</v>
      </c>
      <c r="C105" s="72">
        <f t="shared" si="5"/>
        <v>0</v>
      </c>
      <c r="D105" s="74"/>
      <c r="E105" s="74"/>
      <c r="F105" s="74"/>
      <c r="G105" s="157"/>
      <c r="H105" s="72">
        <f t="shared" si="6"/>
        <v>0</v>
      </c>
      <c r="I105" s="74"/>
      <c r="J105" s="74"/>
      <c r="K105" s="74"/>
      <c r="L105" s="158"/>
    </row>
    <row r="106" spans="1:12" ht="24" x14ac:dyDescent="0.25">
      <c r="A106" s="44">
        <v>2243</v>
      </c>
      <c r="B106" s="71" t="s">
        <v>114</v>
      </c>
      <c r="C106" s="72">
        <f t="shared" si="5"/>
        <v>255</v>
      </c>
      <c r="D106" s="74">
        <v>255</v>
      </c>
      <c r="E106" s="74"/>
      <c r="F106" s="74"/>
      <c r="G106" s="157"/>
      <c r="H106" s="72">
        <f t="shared" si="6"/>
        <v>200</v>
      </c>
      <c r="I106" s="74">
        <v>200</v>
      </c>
      <c r="J106" s="74"/>
      <c r="K106" s="74"/>
      <c r="L106" s="158"/>
    </row>
    <row r="107" spans="1:12" x14ac:dyDescent="0.25">
      <c r="A107" s="44">
        <v>2244</v>
      </c>
      <c r="B107" s="71" t="s">
        <v>115</v>
      </c>
      <c r="C107" s="72">
        <f t="shared" si="5"/>
        <v>3974</v>
      </c>
      <c r="D107" s="74">
        <v>3874</v>
      </c>
      <c r="E107" s="74"/>
      <c r="F107" s="74">
        <v>100</v>
      </c>
      <c r="G107" s="157"/>
      <c r="H107" s="72">
        <f t="shared" si="6"/>
        <v>3613</v>
      </c>
      <c r="I107" s="74">
        <v>3513</v>
      </c>
      <c r="J107" s="74"/>
      <c r="K107" s="74">
        <v>100</v>
      </c>
      <c r="L107" s="158"/>
    </row>
    <row r="108" spans="1:12" ht="24" x14ac:dyDescent="0.25">
      <c r="A108" s="44">
        <v>2246</v>
      </c>
      <c r="B108" s="71" t="s">
        <v>116</v>
      </c>
      <c r="C108" s="72">
        <f t="shared" si="5"/>
        <v>0</v>
      </c>
      <c r="D108" s="74"/>
      <c r="E108" s="74"/>
      <c r="F108" s="74"/>
      <c r="G108" s="157"/>
      <c r="H108" s="72">
        <f t="shared" si="6"/>
        <v>0</v>
      </c>
      <c r="I108" s="74"/>
      <c r="J108" s="74"/>
      <c r="K108" s="74"/>
      <c r="L108" s="158"/>
    </row>
    <row r="109" spans="1:12" x14ac:dyDescent="0.25">
      <c r="A109" s="44">
        <v>2247</v>
      </c>
      <c r="B109" s="71" t="s">
        <v>117</v>
      </c>
      <c r="C109" s="72">
        <f t="shared" si="5"/>
        <v>0</v>
      </c>
      <c r="D109" s="74"/>
      <c r="E109" s="74"/>
      <c r="F109" s="74"/>
      <c r="G109" s="157"/>
      <c r="H109" s="72">
        <f t="shared" si="6"/>
        <v>0</v>
      </c>
      <c r="I109" s="74"/>
      <c r="J109" s="74"/>
      <c r="K109" s="74"/>
      <c r="L109" s="158"/>
    </row>
    <row r="110" spans="1:12" ht="24" x14ac:dyDescent="0.25">
      <c r="A110" s="44">
        <v>2248</v>
      </c>
      <c r="B110" s="71" t="s">
        <v>118</v>
      </c>
      <c r="C110" s="72">
        <f t="shared" si="5"/>
        <v>0</v>
      </c>
      <c r="D110" s="74"/>
      <c r="E110" s="74"/>
      <c r="F110" s="74"/>
      <c r="G110" s="157"/>
      <c r="H110" s="72">
        <f t="shared" si="6"/>
        <v>0</v>
      </c>
      <c r="I110" s="74"/>
      <c r="J110" s="74"/>
      <c r="K110" s="74"/>
      <c r="L110" s="158"/>
    </row>
    <row r="111" spans="1:12" ht="24" x14ac:dyDescent="0.25">
      <c r="A111" s="44">
        <v>2249</v>
      </c>
      <c r="B111" s="71" t="s">
        <v>119</v>
      </c>
      <c r="C111" s="72">
        <f t="shared" si="5"/>
        <v>250</v>
      </c>
      <c r="D111" s="74">
        <v>250</v>
      </c>
      <c r="E111" s="74"/>
      <c r="F111" s="74"/>
      <c r="G111" s="157"/>
      <c r="H111" s="72">
        <f t="shared" si="6"/>
        <v>0</v>
      </c>
      <c r="I111" s="74">
        <v>0</v>
      </c>
      <c r="J111" s="74"/>
      <c r="K111" s="74"/>
      <c r="L111" s="158"/>
    </row>
    <row r="112" spans="1:12" x14ac:dyDescent="0.25">
      <c r="A112" s="159">
        <v>2250</v>
      </c>
      <c r="B112" s="71" t="s">
        <v>120</v>
      </c>
      <c r="C112" s="72">
        <f t="shared" si="5"/>
        <v>0</v>
      </c>
      <c r="D112" s="160">
        <f>SUM(D113:D115)</f>
        <v>0</v>
      </c>
      <c r="E112" s="160">
        <f>SUM(E113:E115)</f>
        <v>0</v>
      </c>
      <c r="F112" s="160">
        <f>SUM(F113:F115)</f>
        <v>0</v>
      </c>
      <c r="G112" s="173">
        <f>SUM(G113:G115)</f>
        <v>0</v>
      </c>
      <c r="H112" s="72">
        <f t="shared" si="6"/>
        <v>0</v>
      </c>
      <c r="I112" s="160">
        <f>SUM(I113:I115)</f>
        <v>0</v>
      </c>
      <c r="J112" s="160">
        <f>SUM(J113:J115)</f>
        <v>0</v>
      </c>
      <c r="K112" s="160">
        <f>SUM(K113:K115)</f>
        <v>0</v>
      </c>
      <c r="L112" s="162">
        <f>SUM(L113:L115)</f>
        <v>0</v>
      </c>
    </row>
    <row r="113" spans="1:12" x14ac:dyDescent="0.25">
      <c r="A113" s="44">
        <v>2251</v>
      </c>
      <c r="B113" s="71" t="s">
        <v>121</v>
      </c>
      <c r="C113" s="72">
        <f t="shared" si="5"/>
        <v>0</v>
      </c>
      <c r="D113" s="74"/>
      <c r="E113" s="74"/>
      <c r="F113" s="74"/>
      <c r="G113" s="157"/>
      <c r="H113" s="72">
        <f t="shared" si="6"/>
        <v>0</v>
      </c>
      <c r="I113" s="74"/>
      <c r="J113" s="74"/>
      <c r="K113" s="74"/>
      <c r="L113" s="158"/>
    </row>
    <row r="114" spans="1:12" ht="24" x14ac:dyDescent="0.25">
      <c r="A114" s="44">
        <v>2252</v>
      </c>
      <c r="B114" s="71" t="s">
        <v>122</v>
      </c>
      <c r="C114" s="72">
        <f>SUM(D114:G114)</f>
        <v>0</v>
      </c>
      <c r="D114" s="74"/>
      <c r="E114" s="74"/>
      <c r="F114" s="74"/>
      <c r="G114" s="157"/>
      <c r="H114" s="72">
        <f>SUM(I114:L114)</f>
        <v>0</v>
      </c>
      <c r="I114" s="74"/>
      <c r="J114" s="74"/>
      <c r="K114" s="74"/>
      <c r="L114" s="158"/>
    </row>
    <row r="115" spans="1:12" ht="24" x14ac:dyDescent="0.25">
      <c r="A115" s="44">
        <v>2259</v>
      </c>
      <c r="B115" s="71" t="s">
        <v>123</v>
      </c>
      <c r="C115" s="72">
        <f>SUM(D115:G115)</f>
        <v>0</v>
      </c>
      <c r="D115" s="74"/>
      <c r="E115" s="74"/>
      <c r="F115" s="74"/>
      <c r="G115" s="157"/>
      <c r="H115" s="72">
        <f>SUM(I115:L115)</f>
        <v>0</v>
      </c>
      <c r="I115" s="74"/>
      <c r="J115" s="74"/>
      <c r="K115" s="74"/>
      <c r="L115" s="158"/>
    </row>
    <row r="116" spans="1:12" x14ac:dyDescent="0.25">
      <c r="A116" s="159">
        <v>2260</v>
      </c>
      <c r="B116" s="71" t="s">
        <v>124</v>
      </c>
      <c r="C116" s="72">
        <f t="shared" ref="C116:C187" si="7">SUM(D116:G116)</f>
        <v>935</v>
      </c>
      <c r="D116" s="160">
        <f>SUM(D117:D121)</f>
        <v>935</v>
      </c>
      <c r="E116" s="160">
        <f>SUM(E117:E121)</f>
        <v>0</v>
      </c>
      <c r="F116" s="160">
        <f>SUM(F117:F121)</f>
        <v>0</v>
      </c>
      <c r="G116" s="161">
        <f>SUM(G117:G121)</f>
        <v>0</v>
      </c>
      <c r="H116" s="72">
        <f t="shared" ref="H116:H188" si="8">SUM(I116:L116)</f>
        <v>1235</v>
      </c>
      <c r="I116" s="160">
        <f>SUM(I117:I121)</f>
        <v>735</v>
      </c>
      <c r="J116" s="160">
        <f>SUM(J117:J121)</f>
        <v>0</v>
      </c>
      <c r="K116" s="160">
        <f>SUM(K117:K121)</f>
        <v>500</v>
      </c>
      <c r="L116" s="162">
        <f>SUM(L117:L121)</f>
        <v>0</v>
      </c>
    </row>
    <row r="117" spans="1:12" x14ac:dyDescent="0.25">
      <c r="A117" s="44">
        <v>2261</v>
      </c>
      <c r="B117" s="71" t="s">
        <v>125</v>
      </c>
      <c r="C117" s="72">
        <f t="shared" si="7"/>
        <v>0</v>
      </c>
      <c r="D117" s="74"/>
      <c r="E117" s="74"/>
      <c r="F117" s="74"/>
      <c r="G117" s="157"/>
      <c r="H117" s="72">
        <f t="shared" si="8"/>
        <v>0</v>
      </c>
      <c r="I117" s="74"/>
      <c r="J117" s="74"/>
      <c r="K117" s="74"/>
      <c r="L117" s="158"/>
    </row>
    <row r="118" spans="1:12" x14ac:dyDescent="0.25">
      <c r="A118" s="44">
        <v>2262</v>
      </c>
      <c r="B118" s="71" t="s">
        <v>126</v>
      </c>
      <c r="C118" s="72">
        <f t="shared" si="7"/>
        <v>900</v>
      </c>
      <c r="D118" s="74">
        <v>900</v>
      </c>
      <c r="E118" s="74"/>
      <c r="F118" s="74"/>
      <c r="G118" s="157"/>
      <c r="H118" s="72">
        <f t="shared" si="8"/>
        <v>1200</v>
      </c>
      <c r="I118" s="74">
        <v>700</v>
      </c>
      <c r="J118" s="74"/>
      <c r="K118" s="74">
        <v>500</v>
      </c>
      <c r="L118" s="158"/>
    </row>
    <row r="119" spans="1:12" x14ac:dyDescent="0.25">
      <c r="A119" s="44">
        <v>2263</v>
      </c>
      <c r="B119" s="71" t="s">
        <v>127</v>
      </c>
      <c r="C119" s="72">
        <f t="shared" si="7"/>
        <v>0</v>
      </c>
      <c r="D119" s="74"/>
      <c r="E119" s="74"/>
      <c r="F119" s="74"/>
      <c r="G119" s="157"/>
      <c r="H119" s="72">
        <f t="shared" si="8"/>
        <v>0</v>
      </c>
      <c r="I119" s="74"/>
      <c r="J119" s="74"/>
      <c r="K119" s="74"/>
      <c r="L119" s="158"/>
    </row>
    <row r="120" spans="1:12" ht="24" x14ac:dyDescent="0.25">
      <c r="A120" s="44">
        <v>2264</v>
      </c>
      <c r="B120" s="71" t="s">
        <v>128</v>
      </c>
      <c r="C120" s="72">
        <f t="shared" si="7"/>
        <v>0</v>
      </c>
      <c r="D120" s="74"/>
      <c r="E120" s="74"/>
      <c r="F120" s="74"/>
      <c r="G120" s="157"/>
      <c r="H120" s="72">
        <f t="shared" si="8"/>
        <v>0</v>
      </c>
      <c r="I120" s="74"/>
      <c r="J120" s="74"/>
      <c r="K120" s="74"/>
      <c r="L120" s="158"/>
    </row>
    <row r="121" spans="1:12" x14ac:dyDescent="0.25">
      <c r="A121" s="44">
        <v>2269</v>
      </c>
      <c r="B121" s="71" t="s">
        <v>129</v>
      </c>
      <c r="C121" s="72">
        <f t="shared" si="7"/>
        <v>35</v>
      </c>
      <c r="D121" s="74">
        <v>35</v>
      </c>
      <c r="E121" s="74"/>
      <c r="F121" s="74"/>
      <c r="G121" s="157"/>
      <c r="H121" s="72">
        <f t="shared" si="8"/>
        <v>35</v>
      </c>
      <c r="I121" s="74">
        <v>35</v>
      </c>
      <c r="J121" s="74"/>
      <c r="K121" s="74"/>
      <c r="L121" s="158"/>
    </row>
    <row r="122" spans="1:12" x14ac:dyDescent="0.25">
      <c r="A122" s="159">
        <v>2270</v>
      </c>
      <c r="B122" s="71" t="s">
        <v>130</v>
      </c>
      <c r="C122" s="72">
        <f t="shared" si="7"/>
        <v>775</v>
      </c>
      <c r="D122" s="160">
        <f>SUM(D123:D127)</f>
        <v>775</v>
      </c>
      <c r="E122" s="160">
        <f>SUM(E123:E127)</f>
        <v>0</v>
      </c>
      <c r="F122" s="160">
        <f>SUM(F123:F127)</f>
        <v>0</v>
      </c>
      <c r="G122" s="161">
        <f>SUM(G123:G127)</f>
        <v>0</v>
      </c>
      <c r="H122" s="72">
        <f t="shared" si="8"/>
        <v>5807</v>
      </c>
      <c r="I122" s="160">
        <f>SUM(I123:I127)</f>
        <v>5807</v>
      </c>
      <c r="J122" s="160">
        <f>SUM(J123:J127)</f>
        <v>0</v>
      </c>
      <c r="K122" s="160">
        <f>SUM(K123:K127)</f>
        <v>0</v>
      </c>
      <c r="L122" s="162">
        <f>SUM(L123:L127)</f>
        <v>0</v>
      </c>
    </row>
    <row r="123" spans="1:12" x14ac:dyDescent="0.25">
      <c r="A123" s="44">
        <v>2272</v>
      </c>
      <c r="B123" s="174" t="s">
        <v>131</v>
      </c>
      <c r="C123" s="72">
        <f t="shared" si="7"/>
        <v>0</v>
      </c>
      <c r="D123" s="74"/>
      <c r="E123" s="74"/>
      <c r="F123" s="74"/>
      <c r="G123" s="157"/>
      <c r="H123" s="72">
        <f t="shared" si="8"/>
        <v>0</v>
      </c>
      <c r="I123" s="74"/>
      <c r="J123" s="74"/>
      <c r="K123" s="74"/>
      <c r="L123" s="158"/>
    </row>
    <row r="124" spans="1:12" ht="24" x14ac:dyDescent="0.25">
      <c r="A124" s="44">
        <v>2274</v>
      </c>
      <c r="B124" s="175" t="s">
        <v>132</v>
      </c>
      <c r="C124" s="72">
        <f t="shared" si="7"/>
        <v>0</v>
      </c>
      <c r="D124" s="74"/>
      <c r="E124" s="74"/>
      <c r="F124" s="74"/>
      <c r="G124" s="157"/>
      <c r="H124" s="72">
        <f t="shared" si="8"/>
        <v>0</v>
      </c>
      <c r="I124" s="74"/>
      <c r="J124" s="74"/>
      <c r="K124" s="74"/>
      <c r="L124" s="158"/>
    </row>
    <row r="125" spans="1:12" ht="24" x14ac:dyDescent="0.25">
      <c r="A125" s="44">
        <v>2275</v>
      </c>
      <c r="B125" s="71" t="s">
        <v>133</v>
      </c>
      <c r="C125" s="72">
        <f t="shared" si="7"/>
        <v>500</v>
      </c>
      <c r="D125" s="74">
        <v>500</v>
      </c>
      <c r="E125" s="74"/>
      <c r="F125" s="74"/>
      <c r="G125" s="157"/>
      <c r="H125" s="72">
        <f t="shared" si="8"/>
        <v>5500</v>
      </c>
      <c r="I125" s="74">
        <f>500+5000</f>
        <v>5500</v>
      </c>
      <c r="J125" s="74"/>
      <c r="K125" s="74"/>
      <c r="L125" s="158"/>
    </row>
    <row r="126" spans="1:12" ht="36" x14ac:dyDescent="0.25">
      <c r="A126" s="44">
        <v>2276</v>
      </c>
      <c r="B126" s="71" t="s">
        <v>134</v>
      </c>
      <c r="C126" s="72">
        <f t="shared" si="7"/>
        <v>0</v>
      </c>
      <c r="D126" s="74"/>
      <c r="E126" s="74"/>
      <c r="F126" s="74"/>
      <c r="G126" s="157"/>
      <c r="H126" s="72">
        <f t="shared" si="8"/>
        <v>0</v>
      </c>
      <c r="I126" s="74"/>
      <c r="J126" s="74"/>
      <c r="K126" s="74"/>
      <c r="L126" s="158"/>
    </row>
    <row r="127" spans="1:12" ht="24" x14ac:dyDescent="0.25">
      <c r="A127" s="44">
        <v>2279</v>
      </c>
      <c r="B127" s="71" t="s">
        <v>135</v>
      </c>
      <c r="C127" s="72">
        <f t="shared" si="7"/>
        <v>275</v>
      </c>
      <c r="D127" s="74">
        <v>275</v>
      </c>
      <c r="E127" s="74"/>
      <c r="F127" s="74"/>
      <c r="G127" s="157"/>
      <c r="H127" s="72">
        <f t="shared" si="8"/>
        <v>307</v>
      </c>
      <c r="I127" s="74">
        <f>270+37</f>
        <v>307</v>
      </c>
      <c r="J127" s="74"/>
      <c r="K127" s="74"/>
      <c r="L127" s="158"/>
    </row>
    <row r="128" spans="1:12" ht="24" x14ac:dyDescent="0.25">
      <c r="A128" s="168">
        <v>2280</v>
      </c>
      <c r="B128" s="65" t="s">
        <v>136</v>
      </c>
      <c r="C128" s="66">
        <f t="shared" ref="C128:L128" si="9">SUM(C129)</f>
        <v>0</v>
      </c>
      <c r="D128" s="169">
        <f t="shared" si="9"/>
        <v>0</v>
      </c>
      <c r="E128" s="169">
        <f t="shared" si="9"/>
        <v>0</v>
      </c>
      <c r="F128" s="169">
        <f t="shared" si="9"/>
        <v>0</v>
      </c>
      <c r="G128" s="169">
        <f t="shared" si="9"/>
        <v>0</v>
      </c>
      <c r="H128" s="66">
        <f t="shared" si="9"/>
        <v>0</v>
      </c>
      <c r="I128" s="169">
        <f t="shared" si="9"/>
        <v>0</v>
      </c>
      <c r="J128" s="169">
        <f t="shared" si="9"/>
        <v>0</v>
      </c>
      <c r="K128" s="169">
        <f t="shared" si="9"/>
        <v>0</v>
      </c>
      <c r="L128" s="176">
        <f t="shared" si="9"/>
        <v>0</v>
      </c>
    </row>
    <row r="129" spans="1:12" ht="24" x14ac:dyDescent="0.25">
      <c r="A129" s="44">
        <v>2283</v>
      </c>
      <c r="B129" s="71" t="s">
        <v>137</v>
      </c>
      <c r="C129" s="72">
        <f>SUM(D129:G129)</f>
        <v>0</v>
      </c>
      <c r="D129" s="74"/>
      <c r="E129" s="74"/>
      <c r="F129" s="74"/>
      <c r="G129" s="157"/>
      <c r="H129" s="72">
        <f>SUM(I129:L129)</f>
        <v>0</v>
      </c>
      <c r="I129" s="74"/>
      <c r="J129" s="74"/>
      <c r="K129" s="74"/>
      <c r="L129" s="158"/>
    </row>
    <row r="130" spans="1:12" ht="38.25" customHeight="1" x14ac:dyDescent="0.25">
      <c r="A130" s="56">
        <v>2300</v>
      </c>
      <c r="B130" s="147" t="s">
        <v>138</v>
      </c>
      <c r="C130" s="57">
        <f t="shared" si="7"/>
        <v>22551</v>
      </c>
      <c r="D130" s="63">
        <f>SUM(D131,D136,D140,D141,D144,D151,D159,D160,D163)</f>
        <v>18518</v>
      </c>
      <c r="E130" s="63">
        <f>SUM(E131,E136,E140,E141,E144,E151,E159,E160,E163)</f>
        <v>0</v>
      </c>
      <c r="F130" s="63">
        <f>SUM(F131,F136,F140,F141,F144,F151,F159,F160,F163)</f>
        <v>4033</v>
      </c>
      <c r="G130" s="166">
        <f>SUM(G131,G136,G140,G141,G144,G151,G159,G160,G163)</f>
        <v>0</v>
      </c>
      <c r="H130" s="57">
        <f t="shared" si="8"/>
        <v>19585</v>
      </c>
      <c r="I130" s="63">
        <f>SUM(I131,I136,I140,I141,I144,I151,I159,I160,I163)</f>
        <v>15337</v>
      </c>
      <c r="J130" s="63">
        <f>SUM(J131,J136,J140,J141,J144,J151,J159,J160,J163)</f>
        <v>0</v>
      </c>
      <c r="K130" s="63">
        <f>SUM(K131,K136,K140,K141,K144,K151,K159,K160,K163)</f>
        <v>4248</v>
      </c>
      <c r="L130" s="167">
        <f>SUM(L131,L136,L140,L141,L144,L151,L159,L160,L163)</f>
        <v>0</v>
      </c>
    </row>
    <row r="131" spans="1:12" ht="24" x14ac:dyDescent="0.25">
      <c r="A131" s="168">
        <v>2310</v>
      </c>
      <c r="B131" s="65" t="s">
        <v>139</v>
      </c>
      <c r="C131" s="66">
        <f t="shared" si="7"/>
        <v>3635</v>
      </c>
      <c r="D131" s="169">
        <f>SUM(D132:D135)</f>
        <v>3420</v>
      </c>
      <c r="E131" s="169">
        <f t="shared" ref="E131:L131" si="10">SUM(E132:E135)</f>
        <v>0</v>
      </c>
      <c r="F131" s="169">
        <f t="shared" si="10"/>
        <v>215</v>
      </c>
      <c r="G131" s="170">
        <f t="shared" si="10"/>
        <v>0</v>
      </c>
      <c r="H131" s="66">
        <f t="shared" si="8"/>
        <v>2510</v>
      </c>
      <c r="I131" s="169">
        <f t="shared" si="10"/>
        <v>2080</v>
      </c>
      <c r="J131" s="169">
        <f t="shared" si="10"/>
        <v>0</v>
      </c>
      <c r="K131" s="169">
        <f t="shared" si="10"/>
        <v>430</v>
      </c>
      <c r="L131" s="171">
        <f t="shared" si="10"/>
        <v>0</v>
      </c>
    </row>
    <row r="132" spans="1:12" x14ac:dyDescent="0.25">
      <c r="A132" s="44">
        <v>2311</v>
      </c>
      <c r="B132" s="71" t="s">
        <v>140</v>
      </c>
      <c r="C132" s="72">
        <f t="shared" si="7"/>
        <v>750</v>
      </c>
      <c r="D132" s="74">
        <v>750</v>
      </c>
      <c r="E132" s="74"/>
      <c r="F132" s="74"/>
      <c r="G132" s="157"/>
      <c r="H132" s="72">
        <f t="shared" si="8"/>
        <v>750</v>
      </c>
      <c r="I132" s="74">
        <v>750</v>
      </c>
      <c r="J132" s="74"/>
      <c r="K132" s="74"/>
      <c r="L132" s="158"/>
    </row>
    <row r="133" spans="1:12" x14ac:dyDescent="0.25">
      <c r="A133" s="44">
        <v>2312</v>
      </c>
      <c r="B133" s="71" t="s">
        <v>141</v>
      </c>
      <c r="C133" s="72">
        <f t="shared" si="7"/>
        <v>1720</v>
      </c>
      <c r="D133" s="74">
        <v>1720</v>
      </c>
      <c r="E133" s="74"/>
      <c r="F133" s="74"/>
      <c r="G133" s="157"/>
      <c r="H133" s="72">
        <f t="shared" si="8"/>
        <v>695</v>
      </c>
      <c r="I133" s="74">
        <f>300+180</f>
        <v>480</v>
      </c>
      <c r="J133" s="74"/>
      <c r="K133" s="74">
        <f>120+75+20</f>
        <v>215</v>
      </c>
      <c r="L133" s="158"/>
    </row>
    <row r="134" spans="1:12" x14ac:dyDescent="0.25">
      <c r="A134" s="44">
        <v>2313</v>
      </c>
      <c r="B134" s="71" t="s">
        <v>142</v>
      </c>
      <c r="C134" s="72">
        <f t="shared" si="7"/>
        <v>0</v>
      </c>
      <c r="D134" s="74"/>
      <c r="E134" s="74"/>
      <c r="F134" s="74"/>
      <c r="G134" s="157"/>
      <c r="H134" s="72">
        <f t="shared" si="8"/>
        <v>0</v>
      </c>
      <c r="I134" s="74"/>
      <c r="J134" s="74"/>
      <c r="K134" s="74"/>
      <c r="L134" s="158"/>
    </row>
    <row r="135" spans="1:12" ht="36" customHeight="1" x14ac:dyDescent="0.25">
      <c r="A135" s="44">
        <v>2314</v>
      </c>
      <c r="B135" s="71" t="s">
        <v>143</v>
      </c>
      <c r="C135" s="72">
        <f t="shared" si="7"/>
        <v>1165</v>
      </c>
      <c r="D135" s="74">
        <v>950</v>
      </c>
      <c r="E135" s="74"/>
      <c r="F135" s="74">
        <v>215</v>
      </c>
      <c r="G135" s="157"/>
      <c r="H135" s="72">
        <f t="shared" si="8"/>
        <v>1065</v>
      </c>
      <c r="I135" s="74">
        <v>850</v>
      </c>
      <c r="J135" s="74"/>
      <c r="K135" s="74">
        <v>215</v>
      </c>
      <c r="L135" s="158"/>
    </row>
    <row r="136" spans="1:12" x14ac:dyDescent="0.25">
      <c r="A136" s="159">
        <v>2320</v>
      </c>
      <c r="B136" s="71" t="s">
        <v>144</v>
      </c>
      <c r="C136" s="72">
        <f t="shared" si="7"/>
        <v>3052</v>
      </c>
      <c r="D136" s="160">
        <f>SUM(D137:D139)</f>
        <v>2752</v>
      </c>
      <c r="E136" s="160">
        <f>SUM(E137:E139)</f>
        <v>0</v>
      </c>
      <c r="F136" s="160">
        <f>SUM(F137:F139)</f>
        <v>300</v>
      </c>
      <c r="G136" s="161">
        <f>SUM(G137:G139)</f>
        <v>0</v>
      </c>
      <c r="H136" s="72">
        <f t="shared" si="8"/>
        <v>2761</v>
      </c>
      <c r="I136" s="160">
        <f>SUM(I137:I139)</f>
        <v>2461</v>
      </c>
      <c r="J136" s="160">
        <f>SUM(J137:J139)</f>
        <v>0</v>
      </c>
      <c r="K136" s="160">
        <f>SUM(K137:K139)</f>
        <v>300</v>
      </c>
      <c r="L136" s="162">
        <f>SUM(L137:L139)</f>
        <v>0</v>
      </c>
    </row>
    <row r="137" spans="1:12" x14ac:dyDescent="0.25">
      <c r="A137" s="44">
        <v>2321</v>
      </c>
      <c r="B137" s="71" t="s">
        <v>145</v>
      </c>
      <c r="C137" s="72">
        <f t="shared" si="7"/>
        <v>1851</v>
      </c>
      <c r="D137" s="74">
        <v>1851</v>
      </c>
      <c r="E137" s="74"/>
      <c r="F137" s="74"/>
      <c r="G137" s="157"/>
      <c r="H137" s="72">
        <f t="shared" si="8"/>
        <v>1921</v>
      </c>
      <c r="I137" s="74">
        <v>1921</v>
      </c>
      <c r="J137" s="74"/>
      <c r="K137" s="74"/>
      <c r="L137" s="158"/>
    </row>
    <row r="138" spans="1:12" x14ac:dyDescent="0.25">
      <c r="A138" s="44">
        <v>2322</v>
      </c>
      <c r="B138" s="71" t="s">
        <v>146</v>
      </c>
      <c r="C138" s="72">
        <f t="shared" si="7"/>
        <v>1201</v>
      </c>
      <c r="D138" s="74">
        <v>901</v>
      </c>
      <c r="E138" s="74"/>
      <c r="F138" s="74">
        <v>300</v>
      </c>
      <c r="G138" s="157"/>
      <c r="H138" s="72">
        <f t="shared" si="8"/>
        <v>840</v>
      </c>
      <c r="I138" s="74">
        <v>540</v>
      </c>
      <c r="J138" s="74"/>
      <c r="K138" s="74">
        <v>300</v>
      </c>
      <c r="L138" s="158"/>
    </row>
    <row r="139" spans="1:12" ht="10.5" customHeight="1" x14ac:dyDescent="0.25">
      <c r="A139" s="44">
        <v>2329</v>
      </c>
      <c r="B139" s="71" t="s">
        <v>147</v>
      </c>
      <c r="C139" s="72">
        <f t="shared" si="7"/>
        <v>0</v>
      </c>
      <c r="D139" s="74"/>
      <c r="E139" s="74"/>
      <c r="F139" s="74"/>
      <c r="G139" s="157"/>
      <c r="H139" s="72">
        <f t="shared" si="8"/>
        <v>0</v>
      </c>
      <c r="I139" s="74"/>
      <c r="J139" s="74"/>
      <c r="K139" s="74"/>
      <c r="L139" s="158"/>
    </row>
    <row r="140" spans="1:12" x14ac:dyDescent="0.25">
      <c r="A140" s="159">
        <v>2330</v>
      </c>
      <c r="B140" s="71" t="s">
        <v>148</v>
      </c>
      <c r="C140" s="72">
        <f t="shared" si="7"/>
        <v>0</v>
      </c>
      <c r="D140" s="74"/>
      <c r="E140" s="74"/>
      <c r="F140" s="74"/>
      <c r="G140" s="157"/>
      <c r="H140" s="72">
        <f t="shared" si="8"/>
        <v>0</v>
      </c>
      <c r="I140" s="74"/>
      <c r="J140" s="74"/>
      <c r="K140" s="74"/>
      <c r="L140" s="158"/>
    </row>
    <row r="141" spans="1:12" ht="48" x14ac:dyDescent="0.25">
      <c r="A141" s="159">
        <v>2340</v>
      </c>
      <c r="B141" s="71" t="s">
        <v>149</v>
      </c>
      <c r="C141" s="72">
        <f t="shared" si="7"/>
        <v>70</v>
      </c>
      <c r="D141" s="160">
        <f>SUM(D142:D143)</f>
        <v>70</v>
      </c>
      <c r="E141" s="160">
        <f>SUM(E142:E143)</f>
        <v>0</v>
      </c>
      <c r="F141" s="160">
        <f>SUM(F142:F143)</f>
        <v>0</v>
      </c>
      <c r="G141" s="161">
        <f>SUM(G142:G143)</f>
        <v>0</v>
      </c>
      <c r="H141" s="72">
        <f t="shared" si="8"/>
        <v>70</v>
      </c>
      <c r="I141" s="160">
        <f>SUM(I142:I143)</f>
        <v>70</v>
      </c>
      <c r="J141" s="160">
        <f>SUM(J142:J143)</f>
        <v>0</v>
      </c>
      <c r="K141" s="160">
        <f>SUM(K142:K143)</f>
        <v>0</v>
      </c>
      <c r="L141" s="162">
        <f>SUM(L142:L143)</f>
        <v>0</v>
      </c>
    </row>
    <row r="142" spans="1:12" x14ac:dyDescent="0.25">
      <c r="A142" s="44">
        <v>2341</v>
      </c>
      <c r="B142" s="71" t="s">
        <v>150</v>
      </c>
      <c r="C142" s="72">
        <f t="shared" si="7"/>
        <v>70</v>
      </c>
      <c r="D142" s="74">
        <v>70</v>
      </c>
      <c r="E142" s="74"/>
      <c r="F142" s="74"/>
      <c r="G142" s="157"/>
      <c r="H142" s="72">
        <f t="shared" si="8"/>
        <v>70</v>
      </c>
      <c r="I142" s="74">
        <v>70</v>
      </c>
      <c r="J142" s="74"/>
      <c r="K142" s="74"/>
      <c r="L142" s="158"/>
    </row>
    <row r="143" spans="1:12" ht="24" x14ac:dyDescent="0.25">
      <c r="A143" s="44">
        <v>2344</v>
      </c>
      <c r="B143" s="71" t="s">
        <v>151</v>
      </c>
      <c r="C143" s="72">
        <f t="shared" si="7"/>
        <v>0</v>
      </c>
      <c r="D143" s="74"/>
      <c r="E143" s="74"/>
      <c r="F143" s="74"/>
      <c r="G143" s="157"/>
      <c r="H143" s="72">
        <f t="shared" si="8"/>
        <v>0</v>
      </c>
      <c r="I143" s="74"/>
      <c r="J143" s="74"/>
      <c r="K143" s="74"/>
      <c r="L143" s="158"/>
    </row>
    <row r="144" spans="1:12" ht="24" x14ac:dyDescent="0.25">
      <c r="A144" s="150">
        <v>2350</v>
      </c>
      <c r="B144" s="112" t="s">
        <v>152</v>
      </c>
      <c r="C144" s="117">
        <f t="shared" si="7"/>
        <v>4250</v>
      </c>
      <c r="D144" s="151">
        <f>SUM(D145:D150)</f>
        <v>4050</v>
      </c>
      <c r="E144" s="151">
        <f>SUM(E145:E150)</f>
        <v>0</v>
      </c>
      <c r="F144" s="151">
        <f>SUM(F145:F150)</f>
        <v>200</v>
      </c>
      <c r="G144" s="152">
        <f>SUM(G145:G150)</f>
        <v>0</v>
      </c>
      <c r="H144" s="117">
        <f t="shared" si="8"/>
        <v>4200</v>
      </c>
      <c r="I144" s="151">
        <f>SUM(I145:I150)</f>
        <v>4000</v>
      </c>
      <c r="J144" s="151">
        <f>SUM(J145:J150)</f>
        <v>0</v>
      </c>
      <c r="K144" s="151">
        <f>SUM(K145:K150)</f>
        <v>200</v>
      </c>
      <c r="L144" s="153">
        <f>SUM(L145:L150)</f>
        <v>0</v>
      </c>
    </row>
    <row r="145" spans="1:12" x14ac:dyDescent="0.25">
      <c r="A145" s="38">
        <v>2351</v>
      </c>
      <c r="B145" s="65" t="s">
        <v>153</v>
      </c>
      <c r="C145" s="66">
        <f t="shared" si="7"/>
        <v>800</v>
      </c>
      <c r="D145" s="68">
        <v>700</v>
      </c>
      <c r="E145" s="68"/>
      <c r="F145" s="68">
        <v>100</v>
      </c>
      <c r="G145" s="154"/>
      <c r="H145" s="66">
        <f t="shared" si="8"/>
        <v>800</v>
      </c>
      <c r="I145" s="68">
        <v>700</v>
      </c>
      <c r="J145" s="68"/>
      <c r="K145" s="68">
        <v>100</v>
      </c>
      <c r="L145" s="155"/>
    </row>
    <row r="146" spans="1:12" x14ac:dyDescent="0.25">
      <c r="A146" s="44">
        <v>2352</v>
      </c>
      <c r="B146" s="71" t="s">
        <v>154</v>
      </c>
      <c r="C146" s="72">
        <f t="shared" si="7"/>
        <v>1350</v>
      </c>
      <c r="D146" s="74">
        <v>1250</v>
      </c>
      <c r="E146" s="74"/>
      <c r="F146" s="74">
        <v>100</v>
      </c>
      <c r="G146" s="157"/>
      <c r="H146" s="72">
        <f t="shared" si="8"/>
        <v>1350</v>
      </c>
      <c r="I146" s="74">
        <v>1250</v>
      </c>
      <c r="J146" s="74"/>
      <c r="K146" s="74">
        <v>100</v>
      </c>
      <c r="L146" s="158"/>
    </row>
    <row r="147" spans="1:12" ht="24" x14ac:dyDescent="0.25">
      <c r="A147" s="44">
        <v>2353</v>
      </c>
      <c r="B147" s="71" t="s">
        <v>155</v>
      </c>
      <c r="C147" s="72">
        <f t="shared" si="7"/>
        <v>2000</v>
      </c>
      <c r="D147" s="74">
        <v>2000</v>
      </c>
      <c r="E147" s="74"/>
      <c r="F147" s="74"/>
      <c r="G147" s="157"/>
      <c r="H147" s="72">
        <f t="shared" si="8"/>
        <v>2000</v>
      </c>
      <c r="I147" s="74">
        <v>2000</v>
      </c>
      <c r="J147" s="74"/>
      <c r="K147" s="74"/>
      <c r="L147" s="158"/>
    </row>
    <row r="148" spans="1:12" ht="24" x14ac:dyDescent="0.25">
      <c r="A148" s="44">
        <v>2354</v>
      </c>
      <c r="B148" s="71" t="s">
        <v>156</v>
      </c>
      <c r="C148" s="72">
        <f t="shared" si="7"/>
        <v>0</v>
      </c>
      <c r="D148" s="74"/>
      <c r="E148" s="74"/>
      <c r="F148" s="74"/>
      <c r="G148" s="157"/>
      <c r="H148" s="72">
        <f t="shared" si="8"/>
        <v>0</v>
      </c>
      <c r="I148" s="74"/>
      <c r="J148" s="74"/>
      <c r="K148" s="74"/>
      <c r="L148" s="158"/>
    </row>
    <row r="149" spans="1:12" ht="24" x14ac:dyDescent="0.25">
      <c r="A149" s="44">
        <v>2355</v>
      </c>
      <c r="B149" s="71" t="s">
        <v>157</v>
      </c>
      <c r="C149" s="72">
        <f t="shared" si="7"/>
        <v>100</v>
      </c>
      <c r="D149" s="74">
        <v>100</v>
      </c>
      <c r="E149" s="74"/>
      <c r="F149" s="74"/>
      <c r="G149" s="157"/>
      <c r="H149" s="72">
        <f t="shared" si="8"/>
        <v>50</v>
      </c>
      <c r="I149" s="74">
        <v>50</v>
      </c>
      <c r="J149" s="74"/>
      <c r="K149" s="74"/>
      <c r="L149" s="158"/>
    </row>
    <row r="150" spans="1:12" ht="24" x14ac:dyDescent="0.25">
      <c r="A150" s="44">
        <v>2359</v>
      </c>
      <c r="B150" s="71" t="s">
        <v>158</v>
      </c>
      <c r="C150" s="72">
        <f t="shared" si="7"/>
        <v>0</v>
      </c>
      <c r="D150" s="74"/>
      <c r="E150" s="74"/>
      <c r="F150" s="74"/>
      <c r="G150" s="157"/>
      <c r="H150" s="72">
        <f t="shared" si="8"/>
        <v>0</v>
      </c>
      <c r="I150" s="74"/>
      <c r="J150" s="74"/>
      <c r="K150" s="74"/>
      <c r="L150" s="158"/>
    </row>
    <row r="151" spans="1:12" ht="24.75" customHeight="1" x14ac:dyDescent="0.25">
      <c r="A151" s="159">
        <v>2360</v>
      </c>
      <c r="B151" s="71" t="s">
        <v>159</v>
      </c>
      <c r="C151" s="72">
        <f t="shared" si="7"/>
        <v>4323</v>
      </c>
      <c r="D151" s="160">
        <f>SUM(D152:D158)</f>
        <v>1488</v>
      </c>
      <c r="E151" s="160">
        <f>SUM(E152:E158)</f>
        <v>0</v>
      </c>
      <c r="F151" s="160">
        <f>SUM(F152:F158)</f>
        <v>2835</v>
      </c>
      <c r="G151" s="161">
        <f>SUM(G152:G158)</f>
        <v>0</v>
      </c>
      <c r="H151" s="72">
        <f t="shared" si="8"/>
        <v>4323</v>
      </c>
      <c r="I151" s="160">
        <f>SUM(I152:I158)</f>
        <v>1488</v>
      </c>
      <c r="J151" s="160">
        <f>SUM(J152:J158)</f>
        <v>0</v>
      </c>
      <c r="K151" s="160">
        <f>SUM(K152:K158)</f>
        <v>2835</v>
      </c>
      <c r="L151" s="162">
        <f>SUM(L152:L158)</f>
        <v>0</v>
      </c>
    </row>
    <row r="152" spans="1:12" x14ac:dyDescent="0.25">
      <c r="A152" s="43">
        <v>2361</v>
      </c>
      <c r="B152" s="71" t="s">
        <v>160</v>
      </c>
      <c r="C152" s="72">
        <f t="shared" si="7"/>
        <v>0</v>
      </c>
      <c r="D152" s="74"/>
      <c r="E152" s="74"/>
      <c r="F152" s="74"/>
      <c r="G152" s="157"/>
      <c r="H152" s="72">
        <f t="shared" si="8"/>
        <v>0</v>
      </c>
      <c r="I152" s="74"/>
      <c r="J152" s="74"/>
      <c r="K152" s="74"/>
      <c r="L152" s="158"/>
    </row>
    <row r="153" spans="1:12" ht="24" x14ac:dyDescent="0.25">
      <c r="A153" s="43">
        <v>2362</v>
      </c>
      <c r="B153" s="71" t="s">
        <v>161</v>
      </c>
      <c r="C153" s="72">
        <f t="shared" si="7"/>
        <v>0</v>
      </c>
      <c r="D153" s="74"/>
      <c r="E153" s="74"/>
      <c r="F153" s="74"/>
      <c r="G153" s="157"/>
      <c r="H153" s="72">
        <f t="shared" si="8"/>
        <v>0</v>
      </c>
      <c r="I153" s="74"/>
      <c r="J153" s="74"/>
      <c r="K153" s="74"/>
      <c r="L153" s="158"/>
    </row>
    <row r="154" spans="1:12" x14ac:dyDescent="0.25">
      <c r="A154" s="43">
        <v>2363</v>
      </c>
      <c r="B154" s="71" t="s">
        <v>162</v>
      </c>
      <c r="C154" s="72">
        <f t="shared" si="7"/>
        <v>4323</v>
      </c>
      <c r="D154" s="74">
        <v>1488</v>
      </c>
      <c r="E154" s="74"/>
      <c r="F154" s="74">
        <v>2835</v>
      </c>
      <c r="G154" s="157"/>
      <c r="H154" s="72">
        <f t="shared" si="8"/>
        <v>4323</v>
      </c>
      <c r="I154" s="74">
        <v>1488</v>
      </c>
      <c r="J154" s="74"/>
      <c r="K154" s="74">
        <v>2835</v>
      </c>
      <c r="L154" s="158"/>
    </row>
    <row r="155" spans="1:12" x14ac:dyDescent="0.25">
      <c r="A155" s="43">
        <v>2364</v>
      </c>
      <c r="B155" s="71" t="s">
        <v>163</v>
      </c>
      <c r="C155" s="72">
        <f t="shared" si="7"/>
        <v>0</v>
      </c>
      <c r="D155" s="74"/>
      <c r="E155" s="74"/>
      <c r="F155" s="74"/>
      <c r="G155" s="157"/>
      <c r="H155" s="72">
        <f t="shared" si="8"/>
        <v>0</v>
      </c>
      <c r="I155" s="74"/>
      <c r="J155" s="74"/>
      <c r="K155" s="74"/>
      <c r="L155" s="158"/>
    </row>
    <row r="156" spans="1:12" ht="12.75" customHeight="1" x14ac:dyDescent="0.25">
      <c r="A156" s="43">
        <v>2365</v>
      </c>
      <c r="B156" s="71" t="s">
        <v>164</v>
      </c>
      <c r="C156" s="72">
        <f t="shared" si="7"/>
        <v>0</v>
      </c>
      <c r="D156" s="74"/>
      <c r="E156" s="74"/>
      <c r="F156" s="74"/>
      <c r="G156" s="157"/>
      <c r="H156" s="72">
        <f t="shared" si="8"/>
        <v>0</v>
      </c>
      <c r="I156" s="74"/>
      <c r="J156" s="74"/>
      <c r="K156" s="74"/>
      <c r="L156" s="158"/>
    </row>
    <row r="157" spans="1:12" ht="36" x14ac:dyDescent="0.25">
      <c r="A157" s="43">
        <v>2366</v>
      </c>
      <c r="B157" s="71" t="s">
        <v>165</v>
      </c>
      <c r="C157" s="72">
        <f t="shared" si="7"/>
        <v>0</v>
      </c>
      <c r="D157" s="74"/>
      <c r="E157" s="74"/>
      <c r="F157" s="74"/>
      <c r="G157" s="157"/>
      <c r="H157" s="72">
        <f t="shared" si="8"/>
        <v>0</v>
      </c>
      <c r="I157" s="74"/>
      <c r="J157" s="74"/>
      <c r="K157" s="74"/>
      <c r="L157" s="158"/>
    </row>
    <row r="158" spans="1:12" ht="48" x14ac:dyDescent="0.25">
      <c r="A158" s="43">
        <v>2369</v>
      </c>
      <c r="B158" s="71" t="s">
        <v>166</v>
      </c>
      <c r="C158" s="72">
        <f t="shared" si="7"/>
        <v>0</v>
      </c>
      <c r="D158" s="74"/>
      <c r="E158" s="74"/>
      <c r="F158" s="74"/>
      <c r="G158" s="157"/>
      <c r="H158" s="72">
        <f t="shared" si="8"/>
        <v>0</v>
      </c>
      <c r="I158" s="74"/>
      <c r="J158" s="74"/>
      <c r="K158" s="74"/>
      <c r="L158" s="158"/>
    </row>
    <row r="159" spans="1:12" x14ac:dyDescent="0.25">
      <c r="A159" s="150">
        <v>2370</v>
      </c>
      <c r="B159" s="112" t="s">
        <v>167</v>
      </c>
      <c r="C159" s="117">
        <f t="shared" si="7"/>
        <v>6321</v>
      </c>
      <c r="D159" s="163">
        <v>5838</v>
      </c>
      <c r="E159" s="163"/>
      <c r="F159" s="163">
        <v>483</v>
      </c>
      <c r="G159" s="164"/>
      <c r="H159" s="117">
        <f t="shared" si="8"/>
        <v>4921</v>
      </c>
      <c r="I159" s="163">
        <v>4438</v>
      </c>
      <c r="J159" s="163"/>
      <c r="K159" s="163">
        <v>483</v>
      </c>
      <c r="L159" s="165"/>
    </row>
    <row r="160" spans="1:12" x14ac:dyDescent="0.25">
      <c r="A160" s="150">
        <v>2380</v>
      </c>
      <c r="B160" s="112" t="s">
        <v>168</v>
      </c>
      <c r="C160" s="117">
        <f t="shared" si="7"/>
        <v>900</v>
      </c>
      <c r="D160" s="151">
        <f>SUM(D161:D162)</f>
        <v>900</v>
      </c>
      <c r="E160" s="151">
        <f>SUM(E161:E162)</f>
        <v>0</v>
      </c>
      <c r="F160" s="151">
        <f>SUM(F161:F162)</f>
        <v>0</v>
      </c>
      <c r="G160" s="152">
        <f>SUM(G161:G162)</f>
        <v>0</v>
      </c>
      <c r="H160" s="117">
        <f t="shared" si="8"/>
        <v>800</v>
      </c>
      <c r="I160" s="151">
        <f>SUM(I161:I162)</f>
        <v>800</v>
      </c>
      <c r="J160" s="151">
        <f>SUM(J161:J162)</f>
        <v>0</v>
      </c>
      <c r="K160" s="151">
        <f>SUM(K161:K162)</f>
        <v>0</v>
      </c>
      <c r="L160" s="153">
        <f>SUM(L161:L162)</f>
        <v>0</v>
      </c>
    </row>
    <row r="161" spans="1:12" x14ac:dyDescent="0.25">
      <c r="A161" s="37">
        <v>2381</v>
      </c>
      <c r="B161" s="65" t="s">
        <v>169</v>
      </c>
      <c r="C161" s="66">
        <f t="shared" si="7"/>
        <v>0</v>
      </c>
      <c r="D161" s="68"/>
      <c r="E161" s="68"/>
      <c r="F161" s="68"/>
      <c r="G161" s="154"/>
      <c r="H161" s="66">
        <f t="shared" si="8"/>
        <v>0</v>
      </c>
      <c r="I161" s="68"/>
      <c r="J161" s="68"/>
      <c r="K161" s="68"/>
      <c r="L161" s="155"/>
    </row>
    <row r="162" spans="1:12" ht="24" x14ac:dyDescent="0.25">
      <c r="A162" s="43">
        <v>2389</v>
      </c>
      <c r="B162" s="71" t="s">
        <v>170</v>
      </c>
      <c r="C162" s="72">
        <f t="shared" si="7"/>
        <v>900</v>
      </c>
      <c r="D162" s="74">
        <v>900</v>
      </c>
      <c r="E162" s="74"/>
      <c r="F162" s="74"/>
      <c r="G162" s="157"/>
      <c r="H162" s="72">
        <f t="shared" si="8"/>
        <v>800</v>
      </c>
      <c r="I162" s="74">
        <v>800</v>
      </c>
      <c r="J162" s="74"/>
      <c r="K162" s="74"/>
      <c r="L162" s="158"/>
    </row>
    <row r="163" spans="1:12" x14ac:dyDescent="0.25">
      <c r="A163" s="150">
        <v>2390</v>
      </c>
      <c r="B163" s="112" t="s">
        <v>171</v>
      </c>
      <c r="C163" s="117">
        <f t="shared" si="7"/>
        <v>0</v>
      </c>
      <c r="D163" s="163"/>
      <c r="E163" s="163"/>
      <c r="F163" s="163"/>
      <c r="G163" s="164"/>
      <c r="H163" s="117">
        <f t="shared" si="8"/>
        <v>0</v>
      </c>
      <c r="I163" s="163"/>
      <c r="J163" s="163"/>
      <c r="K163" s="163"/>
      <c r="L163" s="165"/>
    </row>
    <row r="164" spans="1:12" x14ac:dyDescent="0.25">
      <c r="A164" s="56">
        <v>2400</v>
      </c>
      <c r="B164" s="147" t="s">
        <v>172</v>
      </c>
      <c r="C164" s="57">
        <f t="shared" si="7"/>
        <v>0</v>
      </c>
      <c r="D164" s="177"/>
      <c r="E164" s="177"/>
      <c r="F164" s="177"/>
      <c r="G164" s="178"/>
      <c r="H164" s="57">
        <f t="shared" si="8"/>
        <v>0</v>
      </c>
      <c r="I164" s="177"/>
      <c r="J164" s="177"/>
      <c r="K164" s="177"/>
      <c r="L164" s="179"/>
    </row>
    <row r="165" spans="1:12" ht="24" x14ac:dyDescent="0.25">
      <c r="A165" s="56">
        <v>2500</v>
      </c>
      <c r="B165" s="147" t="s">
        <v>173</v>
      </c>
      <c r="C165" s="57">
        <f t="shared" si="7"/>
        <v>0</v>
      </c>
      <c r="D165" s="63">
        <f>SUM(D166,D171)</f>
        <v>0</v>
      </c>
      <c r="E165" s="63">
        <f t="shared" ref="E165:G165" si="11">SUM(E166,E171)</f>
        <v>0</v>
      </c>
      <c r="F165" s="63">
        <f t="shared" si="11"/>
        <v>0</v>
      </c>
      <c r="G165" s="63">
        <f t="shared" si="11"/>
        <v>0</v>
      </c>
      <c r="H165" s="57">
        <f t="shared" si="8"/>
        <v>0</v>
      </c>
      <c r="I165" s="63">
        <f>SUM(I166,I171)</f>
        <v>0</v>
      </c>
      <c r="J165" s="63">
        <f t="shared" ref="J165:L165" si="12">SUM(J166,J171)</f>
        <v>0</v>
      </c>
      <c r="K165" s="63">
        <f t="shared" si="12"/>
        <v>0</v>
      </c>
      <c r="L165" s="149">
        <f t="shared" si="12"/>
        <v>0</v>
      </c>
    </row>
    <row r="166" spans="1:12" ht="16.5" customHeight="1" x14ac:dyDescent="0.25">
      <c r="A166" s="168">
        <v>2510</v>
      </c>
      <c r="B166" s="65" t="s">
        <v>174</v>
      </c>
      <c r="C166" s="66">
        <f t="shared" si="7"/>
        <v>0</v>
      </c>
      <c r="D166" s="169">
        <f>SUM(D167:D170)</f>
        <v>0</v>
      </c>
      <c r="E166" s="169">
        <f t="shared" ref="E166:G166" si="13">SUM(E167:E170)</f>
        <v>0</v>
      </c>
      <c r="F166" s="169">
        <f t="shared" si="13"/>
        <v>0</v>
      </c>
      <c r="G166" s="169">
        <f t="shared" si="13"/>
        <v>0</v>
      </c>
      <c r="H166" s="66">
        <f t="shared" si="8"/>
        <v>0</v>
      </c>
      <c r="I166" s="169">
        <f>SUM(I167:I170)</f>
        <v>0</v>
      </c>
      <c r="J166" s="169">
        <f t="shared" ref="J166:L166" si="14">SUM(J167:J170)</f>
        <v>0</v>
      </c>
      <c r="K166" s="169">
        <f t="shared" si="14"/>
        <v>0</v>
      </c>
      <c r="L166" s="180">
        <f t="shared" si="14"/>
        <v>0</v>
      </c>
    </row>
    <row r="167" spans="1:12" ht="24" x14ac:dyDescent="0.25">
      <c r="A167" s="44">
        <v>2512</v>
      </c>
      <c r="B167" s="71" t="s">
        <v>175</v>
      </c>
      <c r="C167" s="72">
        <f t="shared" si="7"/>
        <v>0</v>
      </c>
      <c r="D167" s="74"/>
      <c r="E167" s="74"/>
      <c r="F167" s="74"/>
      <c r="G167" s="157"/>
      <c r="H167" s="72">
        <f t="shared" si="8"/>
        <v>0</v>
      </c>
      <c r="I167" s="74"/>
      <c r="J167" s="74"/>
      <c r="K167" s="74"/>
      <c r="L167" s="158"/>
    </row>
    <row r="168" spans="1:12" ht="36" x14ac:dyDescent="0.25">
      <c r="A168" s="44">
        <v>2513</v>
      </c>
      <c r="B168" s="71" t="s">
        <v>176</v>
      </c>
      <c r="C168" s="72">
        <f t="shared" si="7"/>
        <v>0</v>
      </c>
      <c r="D168" s="74"/>
      <c r="E168" s="74"/>
      <c r="F168" s="74"/>
      <c r="G168" s="157"/>
      <c r="H168" s="72">
        <f t="shared" si="8"/>
        <v>0</v>
      </c>
      <c r="I168" s="74"/>
      <c r="J168" s="74"/>
      <c r="K168" s="74"/>
      <c r="L168" s="158"/>
    </row>
    <row r="169" spans="1:12" ht="24" x14ac:dyDescent="0.25">
      <c r="A169" s="44">
        <v>2515</v>
      </c>
      <c r="B169" s="71" t="s">
        <v>177</v>
      </c>
      <c r="C169" s="72">
        <f t="shared" si="7"/>
        <v>0</v>
      </c>
      <c r="D169" s="74"/>
      <c r="E169" s="74"/>
      <c r="F169" s="74"/>
      <c r="G169" s="157"/>
      <c r="H169" s="72">
        <f t="shared" si="8"/>
        <v>0</v>
      </c>
      <c r="I169" s="74"/>
      <c r="J169" s="74"/>
      <c r="K169" s="74"/>
      <c r="L169" s="158"/>
    </row>
    <row r="170" spans="1:12" ht="24" x14ac:dyDescent="0.25">
      <c r="A170" s="44">
        <v>2519</v>
      </c>
      <c r="B170" s="71" t="s">
        <v>178</v>
      </c>
      <c r="C170" s="72">
        <f t="shared" si="7"/>
        <v>0</v>
      </c>
      <c r="D170" s="74"/>
      <c r="E170" s="74"/>
      <c r="F170" s="74"/>
      <c r="G170" s="157"/>
      <c r="H170" s="72">
        <f t="shared" si="8"/>
        <v>0</v>
      </c>
      <c r="I170" s="74"/>
      <c r="J170" s="74"/>
      <c r="K170" s="74"/>
      <c r="L170" s="158"/>
    </row>
    <row r="171" spans="1:12" ht="24" x14ac:dyDescent="0.25">
      <c r="A171" s="159">
        <v>2520</v>
      </c>
      <c r="B171" s="71" t="s">
        <v>179</v>
      </c>
      <c r="C171" s="72">
        <f t="shared" si="7"/>
        <v>0</v>
      </c>
      <c r="D171" s="74"/>
      <c r="E171" s="74"/>
      <c r="F171" s="74"/>
      <c r="G171" s="157"/>
      <c r="H171" s="72">
        <f t="shared" si="8"/>
        <v>0</v>
      </c>
      <c r="I171" s="74"/>
      <c r="J171" s="74"/>
      <c r="K171" s="74"/>
      <c r="L171" s="158"/>
    </row>
    <row r="172" spans="1:12" s="182" customFormat="1" ht="36" customHeight="1" x14ac:dyDescent="0.25">
      <c r="A172" s="19">
        <v>2800</v>
      </c>
      <c r="B172" s="65" t="s">
        <v>180</v>
      </c>
      <c r="C172" s="66">
        <f t="shared" si="7"/>
        <v>0</v>
      </c>
      <c r="D172" s="40"/>
      <c r="E172" s="40"/>
      <c r="F172" s="40"/>
      <c r="G172" s="41"/>
      <c r="H172" s="66">
        <f t="shared" si="8"/>
        <v>0</v>
      </c>
      <c r="I172" s="40"/>
      <c r="J172" s="40"/>
      <c r="K172" s="40"/>
      <c r="L172" s="42"/>
    </row>
    <row r="173" spans="1:12" x14ac:dyDescent="0.25">
      <c r="A173" s="142">
        <v>3000</v>
      </c>
      <c r="B173" s="142" t="s">
        <v>181</v>
      </c>
      <c r="C173" s="143">
        <f t="shared" si="7"/>
        <v>0</v>
      </c>
      <c r="D173" s="144">
        <f>SUM(D174,D184)</f>
        <v>0</v>
      </c>
      <c r="E173" s="144">
        <f>SUM(E174,E184)</f>
        <v>0</v>
      </c>
      <c r="F173" s="144">
        <f>SUM(F174,F184)</f>
        <v>0</v>
      </c>
      <c r="G173" s="145">
        <f>SUM(G174,G184)</f>
        <v>0</v>
      </c>
      <c r="H173" s="143">
        <f t="shared" si="8"/>
        <v>0</v>
      </c>
      <c r="I173" s="144">
        <f>SUM(I174,I184)</f>
        <v>0</v>
      </c>
      <c r="J173" s="144">
        <f>SUM(J174,J184)</f>
        <v>0</v>
      </c>
      <c r="K173" s="144">
        <f>SUM(K174,K184)</f>
        <v>0</v>
      </c>
      <c r="L173" s="146">
        <f>SUM(L174,L184)</f>
        <v>0</v>
      </c>
    </row>
    <row r="174" spans="1:12" ht="24" x14ac:dyDescent="0.25">
      <c r="A174" s="56">
        <v>3200</v>
      </c>
      <c r="B174" s="183" t="s">
        <v>182</v>
      </c>
      <c r="C174" s="184">
        <f t="shared" si="7"/>
        <v>0</v>
      </c>
      <c r="D174" s="63">
        <f>SUM(D175,D179)</f>
        <v>0</v>
      </c>
      <c r="E174" s="63">
        <f t="shared" ref="E174:G174" si="15">SUM(E175,E179)</f>
        <v>0</v>
      </c>
      <c r="F174" s="63">
        <f t="shared" si="15"/>
        <v>0</v>
      </c>
      <c r="G174" s="63">
        <f t="shared" si="15"/>
        <v>0</v>
      </c>
      <c r="H174" s="57">
        <f t="shared" si="8"/>
        <v>0</v>
      </c>
      <c r="I174" s="63">
        <f>SUM(I175,I179)</f>
        <v>0</v>
      </c>
      <c r="J174" s="63">
        <f t="shared" ref="J174:L174" si="16">SUM(J175,J179)</f>
        <v>0</v>
      </c>
      <c r="K174" s="63">
        <f t="shared" si="16"/>
        <v>0</v>
      </c>
      <c r="L174" s="149">
        <f t="shared" si="16"/>
        <v>0</v>
      </c>
    </row>
    <row r="175" spans="1:12" ht="36" x14ac:dyDescent="0.25">
      <c r="A175" s="168">
        <v>3260</v>
      </c>
      <c r="B175" s="65" t="s">
        <v>183</v>
      </c>
      <c r="C175" s="66">
        <f t="shared" si="7"/>
        <v>0</v>
      </c>
      <c r="D175" s="169">
        <f>SUM(D176:D178)</f>
        <v>0</v>
      </c>
      <c r="E175" s="169">
        <f>SUM(E176:E178)</f>
        <v>0</v>
      </c>
      <c r="F175" s="169">
        <f>SUM(F176:F178)</f>
        <v>0</v>
      </c>
      <c r="G175" s="170">
        <f>SUM(G176:G178)</f>
        <v>0</v>
      </c>
      <c r="H175" s="66">
        <f t="shared" si="8"/>
        <v>0</v>
      </c>
      <c r="I175" s="169">
        <f>SUM(I176:I178)</f>
        <v>0</v>
      </c>
      <c r="J175" s="169">
        <f>SUM(J176:J178)</f>
        <v>0</v>
      </c>
      <c r="K175" s="169">
        <f>SUM(K176:K178)</f>
        <v>0</v>
      </c>
      <c r="L175" s="171">
        <f>SUM(L176:L178)</f>
        <v>0</v>
      </c>
    </row>
    <row r="176" spans="1:12" ht="24" x14ac:dyDescent="0.25">
      <c r="A176" s="44">
        <v>3261</v>
      </c>
      <c r="B176" s="71" t="s">
        <v>184</v>
      </c>
      <c r="C176" s="72">
        <f>SUM(D176:G176)</f>
        <v>0</v>
      </c>
      <c r="D176" s="74"/>
      <c r="E176" s="74"/>
      <c r="F176" s="74"/>
      <c r="G176" s="157"/>
      <c r="H176" s="72">
        <f>SUM(I176:L176)</f>
        <v>0</v>
      </c>
      <c r="I176" s="74"/>
      <c r="J176" s="74"/>
      <c r="K176" s="74"/>
      <c r="L176" s="158"/>
    </row>
    <row r="177" spans="1:12" ht="36" x14ac:dyDescent="0.25">
      <c r="A177" s="44">
        <v>3262</v>
      </c>
      <c r="B177" s="71" t="s">
        <v>185</v>
      </c>
      <c r="C177" s="72">
        <f>SUM(D177:G177)</f>
        <v>0</v>
      </c>
      <c r="D177" s="74"/>
      <c r="E177" s="74"/>
      <c r="F177" s="74"/>
      <c r="G177" s="157"/>
      <c r="H177" s="72">
        <f>SUM(I177:L177)</f>
        <v>0</v>
      </c>
      <c r="I177" s="74"/>
      <c r="J177" s="74"/>
      <c r="K177" s="74"/>
      <c r="L177" s="158"/>
    </row>
    <row r="178" spans="1:12" ht="24" x14ac:dyDescent="0.25">
      <c r="A178" s="44">
        <v>3263</v>
      </c>
      <c r="B178" s="71" t="s">
        <v>186</v>
      </c>
      <c r="C178" s="72">
        <f>SUM(D178:G178)</f>
        <v>0</v>
      </c>
      <c r="D178" s="74"/>
      <c r="E178" s="74"/>
      <c r="F178" s="74"/>
      <c r="G178" s="157"/>
      <c r="H178" s="72">
        <f>SUM(I178:L178)</f>
        <v>0</v>
      </c>
      <c r="I178" s="74"/>
      <c r="J178" s="74"/>
      <c r="K178" s="74"/>
      <c r="L178" s="158"/>
    </row>
    <row r="179" spans="1:12" ht="84" x14ac:dyDescent="0.25">
      <c r="A179" s="168">
        <v>3290</v>
      </c>
      <c r="B179" s="65" t="s">
        <v>187</v>
      </c>
      <c r="C179" s="185">
        <f t="shared" ref="C179:C183" si="17">SUM(D179:G179)</f>
        <v>0</v>
      </c>
      <c r="D179" s="169">
        <f>SUM(D180:D183)</f>
        <v>0</v>
      </c>
      <c r="E179" s="169">
        <f t="shared" ref="E179:G179" si="18">SUM(E180:E183)</f>
        <v>0</v>
      </c>
      <c r="F179" s="169">
        <f t="shared" si="18"/>
        <v>0</v>
      </c>
      <c r="G179" s="169">
        <f t="shared" si="18"/>
        <v>0</v>
      </c>
      <c r="H179" s="185">
        <f t="shared" ref="H179:H183" si="19">SUM(I179:L179)</f>
        <v>0</v>
      </c>
      <c r="I179" s="169">
        <f>SUM(I180:I183)</f>
        <v>0</v>
      </c>
      <c r="J179" s="169">
        <f t="shared" ref="J179:L179" si="20">SUM(J180:J183)</f>
        <v>0</v>
      </c>
      <c r="K179" s="169">
        <f t="shared" si="20"/>
        <v>0</v>
      </c>
      <c r="L179" s="186">
        <f t="shared" si="20"/>
        <v>0</v>
      </c>
    </row>
    <row r="180" spans="1:12" ht="72" x14ac:dyDescent="0.25">
      <c r="A180" s="44">
        <v>3291</v>
      </c>
      <c r="B180" s="71" t="s">
        <v>188</v>
      </c>
      <c r="C180" s="72">
        <f t="shared" si="17"/>
        <v>0</v>
      </c>
      <c r="D180" s="74"/>
      <c r="E180" s="74"/>
      <c r="F180" s="74"/>
      <c r="G180" s="187"/>
      <c r="H180" s="72">
        <f t="shared" si="19"/>
        <v>0</v>
      </c>
      <c r="I180" s="74"/>
      <c r="J180" s="74"/>
      <c r="K180" s="74"/>
      <c r="L180" s="158"/>
    </row>
    <row r="181" spans="1:12" ht="72" x14ac:dyDescent="0.25">
      <c r="A181" s="44">
        <v>3292</v>
      </c>
      <c r="B181" s="71" t="s">
        <v>189</v>
      </c>
      <c r="C181" s="72">
        <f t="shared" si="17"/>
        <v>0</v>
      </c>
      <c r="D181" s="74"/>
      <c r="E181" s="74"/>
      <c r="F181" s="74"/>
      <c r="G181" s="187"/>
      <c r="H181" s="72">
        <f t="shared" si="19"/>
        <v>0</v>
      </c>
      <c r="I181" s="74"/>
      <c r="J181" s="74"/>
      <c r="K181" s="74"/>
      <c r="L181" s="158"/>
    </row>
    <row r="182" spans="1:12" ht="72" x14ac:dyDescent="0.25">
      <c r="A182" s="44">
        <v>3293</v>
      </c>
      <c r="B182" s="71" t="s">
        <v>190</v>
      </c>
      <c r="C182" s="72">
        <f t="shared" si="17"/>
        <v>0</v>
      </c>
      <c r="D182" s="74"/>
      <c r="E182" s="74"/>
      <c r="F182" s="74"/>
      <c r="G182" s="187"/>
      <c r="H182" s="72">
        <f t="shared" si="19"/>
        <v>0</v>
      </c>
      <c r="I182" s="74"/>
      <c r="J182" s="74"/>
      <c r="K182" s="74"/>
      <c r="L182" s="158"/>
    </row>
    <row r="183" spans="1:12" ht="60" x14ac:dyDescent="0.25">
      <c r="A183" s="188">
        <v>3294</v>
      </c>
      <c r="B183" s="71" t="s">
        <v>191</v>
      </c>
      <c r="C183" s="185">
        <f t="shared" si="17"/>
        <v>0</v>
      </c>
      <c r="D183" s="189"/>
      <c r="E183" s="189"/>
      <c r="F183" s="189"/>
      <c r="G183" s="190"/>
      <c r="H183" s="185">
        <f t="shared" si="19"/>
        <v>0</v>
      </c>
      <c r="I183" s="189"/>
      <c r="J183" s="189"/>
      <c r="K183" s="189"/>
      <c r="L183" s="191"/>
    </row>
    <row r="184" spans="1:12" ht="48" x14ac:dyDescent="0.25">
      <c r="A184" s="192">
        <v>3300</v>
      </c>
      <c r="B184" s="183" t="s">
        <v>192</v>
      </c>
      <c r="C184" s="193">
        <f t="shared" si="7"/>
        <v>0</v>
      </c>
      <c r="D184" s="194">
        <f>SUM(D185:D186)</f>
        <v>0</v>
      </c>
      <c r="E184" s="194">
        <f t="shared" ref="E184:G184" si="21">SUM(E185:E186)</f>
        <v>0</v>
      </c>
      <c r="F184" s="194">
        <f t="shared" si="21"/>
        <v>0</v>
      </c>
      <c r="G184" s="194">
        <f t="shared" si="21"/>
        <v>0</v>
      </c>
      <c r="H184" s="193">
        <f t="shared" si="8"/>
        <v>0</v>
      </c>
      <c r="I184" s="194">
        <f>SUM(I185:I186)</f>
        <v>0</v>
      </c>
      <c r="J184" s="194">
        <f t="shared" ref="J184:L184" si="22">SUM(J185:J186)</f>
        <v>0</v>
      </c>
      <c r="K184" s="194">
        <f t="shared" si="22"/>
        <v>0</v>
      </c>
      <c r="L184" s="149">
        <f t="shared" si="22"/>
        <v>0</v>
      </c>
    </row>
    <row r="185" spans="1:12" ht="48" x14ac:dyDescent="0.25">
      <c r="A185" s="111">
        <v>3310</v>
      </c>
      <c r="B185" s="112" t="s">
        <v>193</v>
      </c>
      <c r="C185" s="195">
        <f t="shared" si="7"/>
        <v>0</v>
      </c>
      <c r="D185" s="163"/>
      <c r="E185" s="163"/>
      <c r="F185" s="163"/>
      <c r="G185" s="164"/>
      <c r="H185" s="195">
        <f t="shared" si="8"/>
        <v>0</v>
      </c>
      <c r="I185" s="163"/>
      <c r="J185" s="163"/>
      <c r="K185" s="163"/>
      <c r="L185" s="165"/>
    </row>
    <row r="186" spans="1:12" ht="48.75" customHeight="1" x14ac:dyDescent="0.25">
      <c r="A186" s="38">
        <v>3320</v>
      </c>
      <c r="B186" s="65" t="s">
        <v>194</v>
      </c>
      <c r="C186" s="66">
        <f t="shared" si="7"/>
        <v>0</v>
      </c>
      <c r="D186" s="68"/>
      <c r="E186" s="68"/>
      <c r="F186" s="68"/>
      <c r="G186" s="154"/>
      <c r="H186" s="66">
        <f t="shared" si="8"/>
        <v>0</v>
      </c>
      <c r="I186" s="68"/>
      <c r="J186" s="68"/>
      <c r="K186" s="68"/>
      <c r="L186" s="155"/>
    </row>
    <row r="187" spans="1:12" x14ac:dyDescent="0.25">
      <c r="A187" s="196">
        <v>4000</v>
      </c>
      <c r="B187" s="142" t="s">
        <v>195</v>
      </c>
      <c r="C187" s="143">
        <f t="shared" si="7"/>
        <v>0</v>
      </c>
      <c r="D187" s="144">
        <f>SUM(D188,D191)</f>
        <v>0</v>
      </c>
      <c r="E187" s="144">
        <f>SUM(E188,E191)</f>
        <v>0</v>
      </c>
      <c r="F187" s="144">
        <f>SUM(F188,F191)</f>
        <v>0</v>
      </c>
      <c r="G187" s="145">
        <f>SUM(G188,G191)</f>
        <v>0</v>
      </c>
      <c r="H187" s="143">
        <f t="shared" si="8"/>
        <v>0</v>
      </c>
      <c r="I187" s="144">
        <f>SUM(I188,I191)</f>
        <v>0</v>
      </c>
      <c r="J187" s="144">
        <f>SUM(J188,J191)</f>
        <v>0</v>
      </c>
      <c r="K187" s="144">
        <f>SUM(K188,K191)</f>
        <v>0</v>
      </c>
      <c r="L187" s="146">
        <f>SUM(L188,L191)</f>
        <v>0</v>
      </c>
    </row>
    <row r="188" spans="1:12" ht="24" x14ac:dyDescent="0.25">
      <c r="A188" s="197">
        <v>4200</v>
      </c>
      <c r="B188" s="147" t="s">
        <v>196</v>
      </c>
      <c r="C188" s="57">
        <f>SUM(D188:G188)</f>
        <v>0</v>
      </c>
      <c r="D188" s="63">
        <f>SUM(D189,D190)</f>
        <v>0</v>
      </c>
      <c r="E188" s="63">
        <f>SUM(E189,E190)</f>
        <v>0</v>
      </c>
      <c r="F188" s="63">
        <f>SUM(F189,F190)</f>
        <v>0</v>
      </c>
      <c r="G188" s="166">
        <f>SUM(G189,G190)</f>
        <v>0</v>
      </c>
      <c r="H188" s="57">
        <f t="shared" si="8"/>
        <v>0</v>
      </c>
      <c r="I188" s="63">
        <f>SUM(I189,I190)</f>
        <v>0</v>
      </c>
      <c r="J188" s="63">
        <f>SUM(J189,J190)</f>
        <v>0</v>
      </c>
      <c r="K188" s="63">
        <f>SUM(K189,K190)</f>
        <v>0</v>
      </c>
      <c r="L188" s="167">
        <f>SUM(L189,L190)</f>
        <v>0</v>
      </c>
    </row>
    <row r="189" spans="1:12" ht="36" x14ac:dyDescent="0.25">
      <c r="A189" s="168">
        <v>4240</v>
      </c>
      <c r="B189" s="65" t="s">
        <v>197</v>
      </c>
      <c r="C189" s="66">
        <f t="shared" ref="C189:C264" si="23">SUM(D189:G189)</f>
        <v>0</v>
      </c>
      <c r="D189" s="68"/>
      <c r="E189" s="68"/>
      <c r="F189" s="68"/>
      <c r="G189" s="154"/>
      <c r="H189" s="66">
        <f t="shared" ref="H189:H263" si="24">SUM(I189:L189)</f>
        <v>0</v>
      </c>
      <c r="I189" s="68"/>
      <c r="J189" s="68"/>
      <c r="K189" s="68"/>
      <c r="L189" s="155"/>
    </row>
    <row r="190" spans="1:12" ht="24" x14ac:dyDescent="0.25">
      <c r="A190" s="159">
        <v>4250</v>
      </c>
      <c r="B190" s="71" t="s">
        <v>198</v>
      </c>
      <c r="C190" s="72">
        <f t="shared" si="23"/>
        <v>0</v>
      </c>
      <c r="D190" s="74"/>
      <c r="E190" s="74"/>
      <c r="F190" s="74"/>
      <c r="G190" s="157"/>
      <c r="H190" s="72">
        <f t="shared" si="24"/>
        <v>0</v>
      </c>
      <c r="I190" s="74"/>
      <c r="J190" s="74"/>
      <c r="K190" s="74"/>
      <c r="L190" s="158"/>
    </row>
    <row r="191" spans="1:12" x14ac:dyDescent="0.25">
      <c r="A191" s="56">
        <v>4300</v>
      </c>
      <c r="B191" s="147" t="s">
        <v>199</v>
      </c>
      <c r="C191" s="57">
        <f t="shared" si="23"/>
        <v>0</v>
      </c>
      <c r="D191" s="63">
        <f>SUM(D192)</f>
        <v>0</v>
      </c>
      <c r="E191" s="63">
        <f>SUM(E192)</f>
        <v>0</v>
      </c>
      <c r="F191" s="63">
        <f>SUM(F192)</f>
        <v>0</v>
      </c>
      <c r="G191" s="166">
        <f>SUM(G192)</f>
        <v>0</v>
      </c>
      <c r="H191" s="57">
        <f t="shared" si="24"/>
        <v>0</v>
      </c>
      <c r="I191" s="63">
        <f>SUM(I192)</f>
        <v>0</v>
      </c>
      <c r="J191" s="63">
        <f>SUM(J192)</f>
        <v>0</v>
      </c>
      <c r="K191" s="63">
        <f>SUM(K192)</f>
        <v>0</v>
      </c>
      <c r="L191" s="167">
        <f>SUM(L192)</f>
        <v>0</v>
      </c>
    </row>
    <row r="192" spans="1:12" ht="24" x14ac:dyDescent="0.25">
      <c r="A192" s="168">
        <v>4310</v>
      </c>
      <c r="B192" s="65" t="s">
        <v>200</v>
      </c>
      <c r="C192" s="66">
        <f>SUM(D192:G192)</f>
        <v>0</v>
      </c>
      <c r="D192" s="169">
        <f>SUM(D193:D193)</f>
        <v>0</v>
      </c>
      <c r="E192" s="169">
        <f>SUM(E193:E193)</f>
        <v>0</v>
      </c>
      <c r="F192" s="169">
        <f>SUM(F193:F193)</f>
        <v>0</v>
      </c>
      <c r="G192" s="170">
        <f>SUM(G193:G193)</f>
        <v>0</v>
      </c>
      <c r="H192" s="66">
        <f t="shared" si="24"/>
        <v>0</v>
      </c>
      <c r="I192" s="169">
        <f>SUM(I193:I193)</f>
        <v>0</v>
      </c>
      <c r="J192" s="169">
        <f>SUM(J193:J193)</f>
        <v>0</v>
      </c>
      <c r="K192" s="169">
        <f>SUM(K193:K193)</f>
        <v>0</v>
      </c>
      <c r="L192" s="171">
        <f>SUM(L193:L193)</f>
        <v>0</v>
      </c>
    </row>
    <row r="193" spans="1:12" ht="36" x14ac:dyDescent="0.25">
      <c r="A193" s="44">
        <v>4311</v>
      </c>
      <c r="B193" s="71" t="s">
        <v>201</v>
      </c>
      <c r="C193" s="72">
        <f t="shared" si="23"/>
        <v>0</v>
      </c>
      <c r="D193" s="74"/>
      <c r="E193" s="74"/>
      <c r="F193" s="74"/>
      <c r="G193" s="157"/>
      <c r="H193" s="72">
        <f t="shared" si="24"/>
        <v>0</v>
      </c>
      <c r="I193" s="74"/>
      <c r="J193" s="74"/>
      <c r="K193" s="74"/>
      <c r="L193" s="158"/>
    </row>
    <row r="194" spans="1:12" s="24" customFormat="1" ht="24" x14ac:dyDescent="0.25">
      <c r="A194" s="198"/>
      <c r="B194" s="19" t="s">
        <v>202</v>
      </c>
      <c r="C194" s="138">
        <f t="shared" si="23"/>
        <v>0</v>
      </c>
      <c r="D194" s="139">
        <f>SUM(D195,D230,D269)</f>
        <v>0</v>
      </c>
      <c r="E194" s="139">
        <f>SUM(E195,E230,E269)</f>
        <v>0</v>
      </c>
      <c r="F194" s="139">
        <f>SUM(F195,F230,F269)</f>
        <v>0</v>
      </c>
      <c r="G194" s="139">
        <f>SUM(G195,G230,G269)</f>
        <v>0</v>
      </c>
      <c r="H194" s="138">
        <f t="shared" si="24"/>
        <v>2830</v>
      </c>
      <c r="I194" s="139">
        <f>SUM(I195,I230,I269)</f>
        <v>2830</v>
      </c>
      <c r="J194" s="139">
        <f>SUM(J195,J230,J269)</f>
        <v>0</v>
      </c>
      <c r="K194" s="139">
        <f>SUM(K195,K230,K269)</f>
        <v>0</v>
      </c>
      <c r="L194" s="199">
        <f>SUM(L195,L230,L269)</f>
        <v>0</v>
      </c>
    </row>
    <row r="195" spans="1:12" x14ac:dyDescent="0.25">
      <c r="A195" s="142">
        <v>5000</v>
      </c>
      <c r="B195" s="142" t="s">
        <v>203</v>
      </c>
      <c r="C195" s="143">
        <f t="shared" si="23"/>
        <v>0</v>
      </c>
      <c r="D195" s="144">
        <f>D196+D204</f>
        <v>0</v>
      </c>
      <c r="E195" s="144">
        <f>E196+E204</f>
        <v>0</v>
      </c>
      <c r="F195" s="144">
        <f>F196+F204</f>
        <v>0</v>
      </c>
      <c r="G195" s="144">
        <f>G196+G204</f>
        <v>0</v>
      </c>
      <c r="H195" s="143">
        <f t="shared" si="24"/>
        <v>2830</v>
      </c>
      <c r="I195" s="144">
        <f>I196+I204</f>
        <v>2830</v>
      </c>
      <c r="J195" s="144">
        <f>J196+J204</f>
        <v>0</v>
      </c>
      <c r="K195" s="144">
        <f>K196+K204</f>
        <v>0</v>
      </c>
      <c r="L195" s="200">
        <f>L196+L204</f>
        <v>0</v>
      </c>
    </row>
    <row r="196" spans="1:12" x14ac:dyDescent="0.25">
      <c r="A196" s="56">
        <v>5100</v>
      </c>
      <c r="B196" s="147" t="s">
        <v>204</v>
      </c>
      <c r="C196" s="57">
        <f t="shared" si="23"/>
        <v>0</v>
      </c>
      <c r="D196" s="63">
        <f>D197+D198+D201+D202+D203</f>
        <v>0</v>
      </c>
      <c r="E196" s="63">
        <f>E197+E198+E201+E202+E203</f>
        <v>0</v>
      </c>
      <c r="F196" s="63">
        <f>F197+F198+F201+F202+F203</f>
        <v>0</v>
      </c>
      <c r="G196" s="166">
        <f>G197+G198+G201+G202+G203</f>
        <v>0</v>
      </c>
      <c r="H196" s="57">
        <f t="shared" si="24"/>
        <v>130</v>
      </c>
      <c r="I196" s="63">
        <f>I197+I198+I201+I202+I203</f>
        <v>130</v>
      </c>
      <c r="J196" s="63">
        <f>J197+J198+J201+J202+J203</f>
        <v>0</v>
      </c>
      <c r="K196" s="63">
        <f>K197+K198+K201+K202+K203</f>
        <v>0</v>
      </c>
      <c r="L196" s="167">
        <f>L197+L198+L201+L202+L203</f>
        <v>0</v>
      </c>
    </row>
    <row r="197" spans="1:12" x14ac:dyDescent="0.25">
      <c r="A197" s="168">
        <v>5110</v>
      </c>
      <c r="B197" s="65" t="s">
        <v>205</v>
      </c>
      <c r="C197" s="66">
        <f t="shared" si="23"/>
        <v>0</v>
      </c>
      <c r="D197" s="68"/>
      <c r="E197" s="68"/>
      <c r="F197" s="68"/>
      <c r="G197" s="154"/>
      <c r="H197" s="66">
        <f t="shared" si="24"/>
        <v>0</v>
      </c>
      <c r="I197" s="68"/>
      <c r="J197" s="68"/>
      <c r="K197" s="68"/>
      <c r="L197" s="155"/>
    </row>
    <row r="198" spans="1:12" ht="24" x14ac:dyDescent="0.25">
      <c r="A198" s="159">
        <v>5120</v>
      </c>
      <c r="B198" s="71" t="s">
        <v>206</v>
      </c>
      <c r="C198" s="72">
        <f t="shared" si="23"/>
        <v>0</v>
      </c>
      <c r="D198" s="160">
        <f>D199+D200</f>
        <v>0</v>
      </c>
      <c r="E198" s="160">
        <f>E199+E200</f>
        <v>0</v>
      </c>
      <c r="F198" s="160">
        <f>F199+F200</f>
        <v>0</v>
      </c>
      <c r="G198" s="161">
        <f>G199+G200</f>
        <v>0</v>
      </c>
      <c r="H198" s="72">
        <f t="shared" si="24"/>
        <v>130</v>
      </c>
      <c r="I198" s="160">
        <f>I199+I200</f>
        <v>130</v>
      </c>
      <c r="J198" s="160">
        <f>J199+J200</f>
        <v>0</v>
      </c>
      <c r="K198" s="160">
        <f>K199+K200</f>
        <v>0</v>
      </c>
      <c r="L198" s="162">
        <f>L199+L200</f>
        <v>0</v>
      </c>
    </row>
    <row r="199" spans="1:12" x14ac:dyDescent="0.25">
      <c r="A199" s="44">
        <v>5121</v>
      </c>
      <c r="B199" s="71" t="s">
        <v>207</v>
      </c>
      <c r="C199" s="72">
        <f t="shared" si="23"/>
        <v>0</v>
      </c>
      <c r="D199" s="74"/>
      <c r="E199" s="74"/>
      <c r="F199" s="74"/>
      <c r="G199" s="157"/>
      <c r="H199" s="72">
        <f t="shared" si="24"/>
        <v>130</v>
      </c>
      <c r="I199" s="74">
        <v>130</v>
      </c>
      <c r="J199" s="74"/>
      <c r="K199" s="74"/>
      <c r="L199" s="158"/>
    </row>
    <row r="200" spans="1:12" ht="24" x14ac:dyDescent="0.25">
      <c r="A200" s="44">
        <v>5129</v>
      </c>
      <c r="B200" s="71" t="s">
        <v>208</v>
      </c>
      <c r="C200" s="72">
        <f t="shared" si="23"/>
        <v>0</v>
      </c>
      <c r="D200" s="74"/>
      <c r="E200" s="74"/>
      <c r="F200" s="74"/>
      <c r="G200" s="157"/>
      <c r="H200" s="72">
        <f t="shared" si="24"/>
        <v>0</v>
      </c>
      <c r="I200" s="74"/>
      <c r="J200" s="74"/>
      <c r="K200" s="74"/>
      <c r="L200" s="158"/>
    </row>
    <row r="201" spans="1:12" x14ac:dyDescent="0.25">
      <c r="A201" s="159">
        <v>5130</v>
      </c>
      <c r="B201" s="71" t="s">
        <v>209</v>
      </c>
      <c r="C201" s="72">
        <f t="shared" si="23"/>
        <v>0</v>
      </c>
      <c r="D201" s="74"/>
      <c r="E201" s="74"/>
      <c r="F201" s="74"/>
      <c r="G201" s="157"/>
      <c r="H201" s="72">
        <f t="shared" si="24"/>
        <v>0</v>
      </c>
      <c r="I201" s="74"/>
      <c r="J201" s="74"/>
      <c r="K201" s="74"/>
      <c r="L201" s="158"/>
    </row>
    <row r="202" spans="1:12" x14ac:dyDescent="0.25">
      <c r="A202" s="159">
        <v>5140</v>
      </c>
      <c r="B202" s="71" t="s">
        <v>210</v>
      </c>
      <c r="C202" s="72">
        <f t="shared" si="23"/>
        <v>0</v>
      </c>
      <c r="D202" s="74"/>
      <c r="E202" s="74"/>
      <c r="F202" s="74"/>
      <c r="G202" s="157"/>
      <c r="H202" s="72">
        <f t="shared" si="24"/>
        <v>0</v>
      </c>
      <c r="I202" s="74"/>
      <c r="J202" s="74"/>
      <c r="K202" s="74"/>
      <c r="L202" s="158"/>
    </row>
    <row r="203" spans="1:12" ht="24" x14ac:dyDescent="0.25">
      <c r="A203" s="159">
        <v>5170</v>
      </c>
      <c r="B203" s="71" t="s">
        <v>211</v>
      </c>
      <c r="C203" s="72">
        <f t="shared" si="23"/>
        <v>0</v>
      </c>
      <c r="D203" s="74"/>
      <c r="E203" s="74"/>
      <c r="F203" s="74"/>
      <c r="G203" s="157"/>
      <c r="H203" s="72">
        <f t="shared" si="24"/>
        <v>0</v>
      </c>
      <c r="I203" s="74"/>
      <c r="J203" s="74"/>
      <c r="K203" s="74"/>
      <c r="L203" s="158"/>
    </row>
    <row r="204" spans="1:12" x14ac:dyDescent="0.25">
      <c r="A204" s="56">
        <v>5200</v>
      </c>
      <c r="B204" s="147" t="s">
        <v>212</v>
      </c>
      <c r="C204" s="57">
        <f t="shared" si="23"/>
        <v>0</v>
      </c>
      <c r="D204" s="63">
        <f>D205+D215+D216+D225+D226+D227+D229</f>
        <v>0</v>
      </c>
      <c r="E204" s="63">
        <f>E205+E215+E216+E225+E226+E227+E229</f>
        <v>0</v>
      </c>
      <c r="F204" s="63">
        <f>F205+F215+F216+F225+F226+F227+F229</f>
        <v>0</v>
      </c>
      <c r="G204" s="166">
        <f>G205+G215+G216+G225+G226+G227+G229</f>
        <v>0</v>
      </c>
      <c r="H204" s="57">
        <f t="shared" si="24"/>
        <v>2700</v>
      </c>
      <c r="I204" s="63">
        <f>I205+I215+I216+I225+I226+I227+I229</f>
        <v>2700</v>
      </c>
      <c r="J204" s="63">
        <f>J205+J215+J216+J225+J226+J227+J229</f>
        <v>0</v>
      </c>
      <c r="K204" s="63">
        <f>K205+K215+K216+K225+K226+K227+K229</f>
        <v>0</v>
      </c>
      <c r="L204" s="167">
        <f>L205+L215+L216+L225+L226+L227+L229</f>
        <v>0</v>
      </c>
    </row>
    <row r="205" spans="1:12" x14ac:dyDescent="0.25">
      <c r="A205" s="150">
        <v>5210</v>
      </c>
      <c r="B205" s="112" t="s">
        <v>213</v>
      </c>
      <c r="C205" s="117">
        <f t="shared" si="23"/>
        <v>0</v>
      </c>
      <c r="D205" s="151">
        <f>SUM(D206:D214)</f>
        <v>0</v>
      </c>
      <c r="E205" s="151">
        <f>SUM(E206:E214)</f>
        <v>0</v>
      </c>
      <c r="F205" s="151">
        <f>SUM(F206:F214)</f>
        <v>0</v>
      </c>
      <c r="G205" s="152">
        <f>SUM(G206:G214)</f>
        <v>0</v>
      </c>
      <c r="H205" s="117">
        <f t="shared" si="24"/>
        <v>0</v>
      </c>
      <c r="I205" s="151">
        <f>SUM(I206:I214)</f>
        <v>0</v>
      </c>
      <c r="J205" s="151">
        <f>SUM(J206:J214)</f>
        <v>0</v>
      </c>
      <c r="K205" s="151">
        <f>SUM(K206:K214)</f>
        <v>0</v>
      </c>
      <c r="L205" s="153">
        <f>SUM(L206:L214)</f>
        <v>0</v>
      </c>
    </row>
    <row r="206" spans="1:12" x14ac:dyDescent="0.25">
      <c r="A206" s="38">
        <v>5211</v>
      </c>
      <c r="B206" s="65" t="s">
        <v>214</v>
      </c>
      <c r="C206" s="66">
        <f t="shared" si="23"/>
        <v>0</v>
      </c>
      <c r="D206" s="68"/>
      <c r="E206" s="68"/>
      <c r="F206" s="68"/>
      <c r="G206" s="154"/>
      <c r="H206" s="66">
        <f t="shared" si="24"/>
        <v>0</v>
      </c>
      <c r="I206" s="68"/>
      <c r="J206" s="68"/>
      <c r="K206" s="68"/>
      <c r="L206" s="155"/>
    </row>
    <row r="207" spans="1:12" x14ac:dyDescent="0.25">
      <c r="A207" s="44">
        <v>5212</v>
      </c>
      <c r="B207" s="71" t="s">
        <v>215</v>
      </c>
      <c r="C207" s="72">
        <f t="shared" si="23"/>
        <v>0</v>
      </c>
      <c r="D207" s="74"/>
      <c r="E207" s="74"/>
      <c r="F207" s="74"/>
      <c r="G207" s="157"/>
      <c r="H207" s="72">
        <f t="shared" si="24"/>
        <v>0</v>
      </c>
      <c r="I207" s="74"/>
      <c r="J207" s="74"/>
      <c r="K207" s="74"/>
      <c r="L207" s="158"/>
    </row>
    <row r="208" spans="1:12" x14ac:dyDescent="0.25">
      <c r="A208" s="44">
        <v>5213</v>
      </c>
      <c r="B208" s="71" t="s">
        <v>216</v>
      </c>
      <c r="C208" s="72">
        <f t="shared" si="23"/>
        <v>0</v>
      </c>
      <c r="D208" s="74"/>
      <c r="E208" s="74"/>
      <c r="F208" s="74"/>
      <c r="G208" s="157"/>
      <c r="H208" s="72">
        <f t="shared" si="24"/>
        <v>0</v>
      </c>
      <c r="I208" s="74"/>
      <c r="J208" s="74"/>
      <c r="K208" s="74"/>
      <c r="L208" s="158"/>
    </row>
    <row r="209" spans="1:12" x14ac:dyDescent="0.25">
      <c r="A209" s="44">
        <v>5214</v>
      </c>
      <c r="B209" s="71" t="s">
        <v>217</v>
      </c>
      <c r="C209" s="72">
        <f t="shared" si="23"/>
        <v>0</v>
      </c>
      <c r="D209" s="74"/>
      <c r="E209" s="74"/>
      <c r="F209" s="74"/>
      <c r="G209" s="157"/>
      <c r="H209" s="72">
        <f t="shared" si="24"/>
        <v>0</v>
      </c>
      <c r="I209" s="74"/>
      <c r="J209" s="74"/>
      <c r="K209" s="74"/>
      <c r="L209" s="158"/>
    </row>
    <row r="210" spans="1:12" x14ac:dyDescent="0.25">
      <c r="A210" s="44">
        <v>5215</v>
      </c>
      <c r="B210" s="71" t="s">
        <v>218</v>
      </c>
      <c r="C210" s="72">
        <f>SUM(D210:G210)</f>
        <v>0</v>
      </c>
      <c r="D210" s="74"/>
      <c r="E210" s="74"/>
      <c r="F210" s="74"/>
      <c r="G210" s="157"/>
      <c r="H210" s="72">
        <f>SUM(I210:L210)</f>
        <v>0</v>
      </c>
      <c r="I210" s="74"/>
      <c r="J210" s="74"/>
      <c r="K210" s="74"/>
      <c r="L210" s="158"/>
    </row>
    <row r="211" spans="1:12" ht="14.25" customHeight="1" x14ac:dyDescent="0.25">
      <c r="A211" s="44">
        <v>5216</v>
      </c>
      <c r="B211" s="71" t="s">
        <v>219</v>
      </c>
      <c r="C211" s="72">
        <f t="shared" si="23"/>
        <v>0</v>
      </c>
      <c r="D211" s="74"/>
      <c r="E211" s="74"/>
      <c r="F211" s="74"/>
      <c r="G211" s="157"/>
      <c r="H211" s="72">
        <f t="shared" si="24"/>
        <v>0</v>
      </c>
      <c r="I211" s="74"/>
      <c r="J211" s="74"/>
      <c r="K211" s="74"/>
      <c r="L211" s="158"/>
    </row>
    <row r="212" spans="1:12" x14ac:dyDescent="0.25">
      <c r="A212" s="44">
        <v>5217</v>
      </c>
      <c r="B212" s="71" t="s">
        <v>220</v>
      </c>
      <c r="C212" s="72">
        <f t="shared" si="23"/>
        <v>0</v>
      </c>
      <c r="D212" s="74"/>
      <c r="E212" s="74"/>
      <c r="F212" s="74"/>
      <c r="G212" s="157"/>
      <c r="H212" s="72">
        <f t="shared" si="24"/>
        <v>0</v>
      </c>
      <c r="I212" s="74"/>
      <c r="J212" s="74"/>
      <c r="K212" s="74"/>
      <c r="L212" s="158"/>
    </row>
    <row r="213" spans="1:12" x14ac:dyDescent="0.25">
      <c r="A213" s="44">
        <v>5218</v>
      </c>
      <c r="B213" s="71" t="s">
        <v>221</v>
      </c>
      <c r="C213" s="72">
        <f t="shared" si="23"/>
        <v>0</v>
      </c>
      <c r="D213" s="74"/>
      <c r="E213" s="74"/>
      <c r="F213" s="74"/>
      <c r="G213" s="157"/>
      <c r="H213" s="72">
        <f t="shared" si="24"/>
        <v>0</v>
      </c>
      <c r="I213" s="74"/>
      <c r="J213" s="74"/>
      <c r="K213" s="74"/>
      <c r="L213" s="158"/>
    </row>
    <row r="214" spans="1:12" x14ac:dyDescent="0.25">
      <c r="A214" s="44">
        <v>5219</v>
      </c>
      <c r="B214" s="71" t="s">
        <v>222</v>
      </c>
      <c r="C214" s="72">
        <f t="shared" si="23"/>
        <v>0</v>
      </c>
      <c r="D214" s="74"/>
      <c r="E214" s="74"/>
      <c r="F214" s="74"/>
      <c r="G214" s="157"/>
      <c r="H214" s="72">
        <f t="shared" si="24"/>
        <v>0</v>
      </c>
      <c r="I214" s="74"/>
      <c r="J214" s="74"/>
      <c r="K214" s="74"/>
      <c r="L214" s="158"/>
    </row>
    <row r="215" spans="1:12" ht="13.5" customHeight="1" x14ac:dyDescent="0.25">
      <c r="A215" s="159">
        <v>5220</v>
      </c>
      <c r="B215" s="71" t="s">
        <v>223</v>
      </c>
      <c r="C215" s="72">
        <f t="shared" si="23"/>
        <v>0</v>
      </c>
      <c r="D215" s="74"/>
      <c r="E215" s="74"/>
      <c r="F215" s="74"/>
      <c r="G215" s="157"/>
      <c r="H215" s="72">
        <f t="shared" si="24"/>
        <v>0</v>
      </c>
      <c r="I215" s="74"/>
      <c r="J215" s="74"/>
      <c r="K215" s="74"/>
      <c r="L215" s="158"/>
    </row>
    <row r="216" spans="1:12" x14ac:dyDescent="0.25">
      <c r="A216" s="159">
        <v>5230</v>
      </c>
      <c r="B216" s="71" t="s">
        <v>224</v>
      </c>
      <c r="C216" s="72">
        <f t="shared" si="23"/>
        <v>0</v>
      </c>
      <c r="D216" s="160">
        <f>SUM(D217:D224)</f>
        <v>0</v>
      </c>
      <c r="E216" s="160">
        <f>SUM(E217:E224)</f>
        <v>0</v>
      </c>
      <c r="F216" s="160">
        <f>SUM(F217:F224)</f>
        <v>0</v>
      </c>
      <c r="G216" s="161">
        <f>SUM(G217:G224)</f>
        <v>0</v>
      </c>
      <c r="H216" s="72">
        <f t="shared" si="24"/>
        <v>2700</v>
      </c>
      <c r="I216" s="160">
        <f>SUM(I217:I224)</f>
        <v>2700</v>
      </c>
      <c r="J216" s="160">
        <f>SUM(J217:J224)</f>
        <v>0</v>
      </c>
      <c r="K216" s="160">
        <f>SUM(K217:K224)</f>
        <v>0</v>
      </c>
      <c r="L216" s="162">
        <f>SUM(L217:L224)</f>
        <v>0</v>
      </c>
    </row>
    <row r="217" spans="1:12" x14ac:dyDescent="0.25">
      <c r="A217" s="44">
        <v>5231</v>
      </c>
      <c r="B217" s="71" t="s">
        <v>225</v>
      </c>
      <c r="C217" s="72">
        <f t="shared" si="23"/>
        <v>0</v>
      </c>
      <c r="D217" s="74"/>
      <c r="E217" s="74"/>
      <c r="F217" s="74"/>
      <c r="G217" s="157"/>
      <c r="H217" s="72">
        <f t="shared" si="24"/>
        <v>0</v>
      </c>
      <c r="I217" s="74"/>
      <c r="J217" s="74"/>
      <c r="K217" s="74"/>
      <c r="L217" s="158"/>
    </row>
    <row r="218" spans="1:12" x14ac:dyDescent="0.25">
      <c r="A218" s="44">
        <v>5232</v>
      </c>
      <c r="B218" s="71" t="s">
        <v>226</v>
      </c>
      <c r="C218" s="72">
        <f t="shared" si="23"/>
        <v>0</v>
      </c>
      <c r="D218" s="74"/>
      <c r="E218" s="74"/>
      <c r="F218" s="74"/>
      <c r="G218" s="157"/>
      <c r="H218" s="72">
        <f t="shared" si="24"/>
        <v>0</v>
      </c>
      <c r="I218" s="74"/>
      <c r="J218" s="74"/>
      <c r="K218" s="74"/>
      <c r="L218" s="158"/>
    </row>
    <row r="219" spans="1:12" x14ac:dyDescent="0.25">
      <c r="A219" s="44">
        <v>5233</v>
      </c>
      <c r="B219" s="71" t="s">
        <v>227</v>
      </c>
      <c r="C219" s="201">
        <f t="shared" si="23"/>
        <v>0</v>
      </c>
      <c r="D219" s="74"/>
      <c r="E219" s="74"/>
      <c r="F219" s="74"/>
      <c r="G219" s="157"/>
      <c r="H219" s="72">
        <f t="shared" si="24"/>
        <v>0</v>
      </c>
      <c r="I219" s="74"/>
      <c r="J219" s="74"/>
      <c r="K219" s="74"/>
      <c r="L219" s="158"/>
    </row>
    <row r="220" spans="1:12" ht="24" x14ac:dyDescent="0.25">
      <c r="A220" s="44">
        <v>5234</v>
      </c>
      <c r="B220" s="71" t="s">
        <v>228</v>
      </c>
      <c r="C220" s="201">
        <f t="shared" si="23"/>
        <v>0</v>
      </c>
      <c r="D220" s="74"/>
      <c r="E220" s="74"/>
      <c r="F220" s="74"/>
      <c r="G220" s="157"/>
      <c r="H220" s="72">
        <f t="shared" si="24"/>
        <v>0</v>
      </c>
      <c r="I220" s="74"/>
      <c r="J220" s="74"/>
      <c r="K220" s="74"/>
      <c r="L220" s="158"/>
    </row>
    <row r="221" spans="1:12" ht="14.25" customHeight="1" x14ac:dyDescent="0.25">
      <c r="A221" s="44">
        <v>5236</v>
      </c>
      <c r="B221" s="71" t="s">
        <v>229</v>
      </c>
      <c r="C221" s="201">
        <f t="shared" si="23"/>
        <v>0</v>
      </c>
      <c r="D221" s="74"/>
      <c r="E221" s="74"/>
      <c r="F221" s="74"/>
      <c r="G221" s="157"/>
      <c r="H221" s="72">
        <f t="shared" si="24"/>
        <v>0</v>
      </c>
      <c r="I221" s="74"/>
      <c r="J221" s="74"/>
      <c r="K221" s="74"/>
      <c r="L221" s="158"/>
    </row>
    <row r="222" spans="1:12" ht="14.25" customHeight="1" x14ac:dyDescent="0.25">
      <c r="A222" s="44">
        <v>5237</v>
      </c>
      <c r="B222" s="71" t="s">
        <v>230</v>
      </c>
      <c r="C222" s="201">
        <f t="shared" si="23"/>
        <v>0</v>
      </c>
      <c r="D222" s="74"/>
      <c r="E222" s="74"/>
      <c r="F222" s="74"/>
      <c r="G222" s="157"/>
      <c r="H222" s="72">
        <f t="shared" si="24"/>
        <v>0</v>
      </c>
      <c r="I222" s="74"/>
      <c r="J222" s="74"/>
      <c r="K222" s="74"/>
      <c r="L222" s="158"/>
    </row>
    <row r="223" spans="1:12" ht="24" x14ac:dyDescent="0.25">
      <c r="A223" s="44">
        <v>5238</v>
      </c>
      <c r="B223" s="71" t="s">
        <v>231</v>
      </c>
      <c r="C223" s="201">
        <f t="shared" si="23"/>
        <v>0</v>
      </c>
      <c r="D223" s="74"/>
      <c r="E223" s="74"/>
      <c r="F223" s="74"/>
      <c r="G223" s="157"/>
      <c r="H223" s="72">
        <f t="shared" si="24"/>
        <v>2700</v>
      </c>
      <c r="I223" s="74">
        <v>2700</v>
      </c>
      <c r="J223" s="74"/>
      <c r="K223" s="74"/>
      <c r="L223" s="158"/>
    </row>
    <row r="224" spans="1:12" ht="24" x14ac:dyDescent="0.25">
      <c r="A224" s="44">
        <v>5239</v>
      </c>
      <c r="B224" s="71" t="s">
        <v>232</v>
      </c>
      <c r="C224" s="201">
        <f t="shared" si="23"/>
        <v>0</v>
      </c>
      <c r="D224" s="74"/>
      <c r="E224" s="74"/>
      <c r="F224" s="74"/>
      <c r="G224" s="157"/>
      <c r="H224" s="72">
        <f t="shared" si="24"/>
        <v>0</v>
      </c>
      <c r="I224" s="74"/>
      <c r="J224" s="74"/>
      <c r="K224" s="74"/>
      <c r="L224" s="158"/>
    </row>
    <row r="225" spans="1:12" ht="24" x14ac:dyDescent="0.25">
      <c r="A225" s="159">
        <v>5240</v>
      </c>
      <c r="B225" s="71" t="s">
        <v>233</v>
      </c>
      <c r="C225" s="201">
        <f t="shared" si="23"/>
        <v>0</v>
      </c>
      <c r="D225" s="74"/>
      <c r="E225" s="74"/>
      <c r="F225" s="74"/>
      <c r="G225" s="157"/>
      <c r="H225" s="72">
        <f t="shared" si="24"/>
        <v>0</v>
      </c>
      <c r="I225" s="74"/>
      <c r="J225" s="74"/>
      <c r="K225" s="74"/>
      <c r="L225" s="158"/>
    </row>
    <row r="226" spans="1:12" x14ac:dyDescent="0.25">
      <c r="A226" s="159">
        <v>5250</v>
      </c>
      <c r="B226" s="71" t="s">
        <v>234</v>
      </c>
      <c r="C226" s="201">
        <f t="shared" si="23"/>
        <v>0</v>
      </c>
      <c r="D226" s="74"/>
      <c r="E226" s="74"/>
      <c r="F226" s="74"/>
      <c r="G226" s="157"/>
      <c r="H226" s="72">
        <f t="shared" si="24"/>
        <v>0</v>
      </c>
      <c r="I226" s="74"/>
      <c r="J226" s="74"/>
      <c r="K226" s="74"/>
      <c r="L226" s="158"/>
    </row>
    <row r="227" spans="1:12" x14ac:dyDescent="0.25">
      <c r="A227" s="159">
        <v>5260</v>
      </c>
      <c r="B227" s="71" t="s">
        <v>235</v>
      </c>
      <c r="C227" s="201">
        <f t="shared" si="23"/>
        <v>0</v>
      </c>
      <c r="D227" s="160">
        <f>SUM(D228)</f>
        <v>0</v>
      </c>
      <c r="E227" s="160">
        <f>SUM(E228)</f>
        <v>0</v>
      </c>
      <c r="F227" s="160">
        <f>SUM(F228)</f>
        <v>0</v>
      </c>
      <c r="G227" s="161">
        <f>SUM(G228)</f>
        <v>0</v>
      </c>
      <c r="H227" s="72">
        <f t="shared" si="24"/>
        <v>0</v>
      </c>
      <c r="I227" s="160">
        <f>SUM(I228)</f>
        <v>0</v>
      </c>
      <c r="J227" s="160">
        <f>SUM(J228)</f>
        <v>0</v>
      </c>
      <c r="K227" s="160">
        <f>SUM(K228)</f>
        <v>0</v>
      </c>
      <c r="L227" s="162">
        <f>SUM(L228)</f>
        <v>0</v>
      </c>
    </row>
    <row r="228" spans="1:12" ht="24" x14ac:dyDescent="0.25">
      <c r="A228" s="44">
        <v>5269</v>
      </c>
      <c r="B228" s="71" t="s">
        <v>236</v>
      </c>
      <c r="C228" s="201">
        <f t="shared" si="23"/>
        <v>0</v>
      </c>
      <c r="D228" s="74"/>
      <c r="E228" s="74"/>
      <c r="F228" s="74"/>
      <c r="G228" s="157"/>
      <c r="H228" s="72">
        <f t="shared" si="24"/>
        <v>0</v>
      </c>
      <c r="I228" s="74"/>
      <c r="J228" s="74"/>
      <c r="K228" s="74"/>
      <c r="L228" s="158"/>
    </row>
    <row r="229" spans="1:12" ht="24" x14ac:dyDescent="0.25">
      <c r="A229" s="150">
        <v>5270</v>
      </c>
      <c r="B229" s="112" t="s">
        <v>237</v>
      </c>
      <c r="C229" s="202">
        <f t="shared" si="23"/>
        <v>0</v>
      </c>
      <c r="D229" s="163"/>
      <c r="E229" s="163"/>
      <c r="F229" s="163"/>
      <c r="G229" s="164"/>
      <c r="H229" s="117">
        <f t="shared" si="24"/>
        <v>0</v>
      </c>
      <c r="I229" s="163"/>
      <c r="J229" s="163"/>
      <c r="K229" s="163"/>
      <c r="L229" s="165"/>
    </row>
    <row r="230" spans="1:12" x14ac:dyDescent="0.25">
      <c r="A230" s="142">
        <v>6000</v>
      </c>
      <c r="B230" s="142" t="s">
        <v>238</v>
      </c>
      <c r="C230" s="203">
        <f t="shared" si="23"/>
        <v>0</v>
      </c>
      <c r="D230" s="144">
        <f>D231+D251+D259</f>
        <v>0</v>
      </c>
      <c r="E230" s="144">
        <f>E231+E251+E259</f>
        <v>0</v>
      </c>
      <c r="F230" s="144">
        <f>F231+F251+F259</f>
        <v>0</v>
      </c>
      <c r="G230" s="145">
        <f>G231+G251+G259</f>
        <v>0</v>
      </c>
      <c r="H230" s="143">
        <f t="shared" si="24"/>
        <v>0</v>
      </c>
      <c r="I230" s="144">
        <f>I231+I251+I259</f>
        <v>0</v>
      </c>
      <c r="J230" s="144">
        <f>J231+J251+J259</f>
        <v>0</v>
      </c>
      <c r="K230" s="144">
        <f>K231+K251+K259</f>
        <v>0</v>
      </c>
      <c r="L230" s="146">
        <f>L231+L251+L259</f>
        <v>0</v>
      </c>
    </row>
    <row r="231" spans="1:12" ht="14.25" customHeight="1" x14ac:dyDescent="0.25">
      <c r="A231" s="192">
        <v>6200</v>
      </c>
      <c r="B231" s="183" t="s">
        <v>239</v>
      </c>
      <c r="C231" s="204">
        <f>SUM(D231:G231)</f>
        <v>0</v>
      </c>
      <c r="D231" s="194">
        <f>SUM(D232,D233,D235,D238,D244,D245,D246)</f>
        <v>0</v>
      </c>
      <c r="E231" s="194">
        <f>SUM(E232,E233,E235,E238,E244,E245,E246)</f>
        <v>0</v>
      </c>
      <c r="F231" s="194">
        <f>SUM(F232,F233,F235,F238,F244,F245,F246)</f>
        <v>0</v>
      </c>
      <c r="G231" s="194">
        <f>SUM(G232,G233,G235,G238,G244,G245,G246)</f>
        <v>0</v>
      </c>
      <c r="H231" s="193">
        <f t="shared" si="24"/>
        <v>0</v>
      </c>
      <c r="I231" s="194">
        <f>SUM(I232,I233,I235,I238,I244,I245,I246)</f>
        <v>0</v>
      </c>
      <c r="J231" s="194">
        <f>SUM(J232,J233,J235,J238,J244,J245,J246)</f>
        <v>0</v>
      </c>
      <c r="K231" s="194">
        <f>SUM(K232,K233,K235,K238,K244,K245,K246)</f>
        <v>0</v>
      </c>
      <c r="L231" s="149">
        <f>SUM(L232,L233,L235,L238,L244,L245,L246)</f>
        <v>0</v>
      </c>
    </row>
    <row r="232" spans="1:12" ht="24" x14ac:dyDescent="0.25">
      <c r="A232" s="168">
        <v>6220</v>
      </c>
      <c r="B232" s="65" t="s">
        <v>240</v>
      </c>
      <c r="C232" s="205">
        <f t="shared" si="23"/>
        <v>0</v>
      </c>
      <c r="D232" s="68"/>
      <c r="E232" s="68"/>
      <c r="F232" s="68"/>
      <c r="G232" s="206"/>
      <c r="H232" s="207">
        <f t="shared" si="24"/>
        <v>0</v>
      </c>
      <c r="I232" s="68"/>
      <c r="J232" s="68"/>
      <c r="K232" s="68"/>
      <c r="L232" s="155"/>
    </row>
    <row r="233" spans="1:12" x14ac:dyDescent="0.25">
      <c r="A233" s="159">
        <v>6230</v>
      </c>
      <c r="B233" s="71" t="s">
        <v>241</v>
      </c>
      <c r="C233" s="201">
        <f t="shared" si="23"/>
        <v>0</v>
      </c>
      <c r="D233" s="160">
        <f>SUM(D234)</f>
        <v>0</v>
      </c>
      <c r="E233" s="160">
        <f t="shared" ref="E233:L233" si="25">SUM(E234)</f>
        <v>0</v>
      </c>
      <c r="F233" s="160">
        <f t="shared" si="25"/>
        <v>0</v>
      </c>
      <c r="G233" s="161">
        <f t="shared" si="25"/>
        <v>0</v>
      </c>
      <c r="H233" s="208">
        <f t="shared" si="24"/>
        <v>0</v>
      </c>
      <c r="I233" s="160">
        <f t="shared" si="25"/>
        <v>0</v>
      </c>
      <c r="J233" s="160">
        <f t="shared" si="25"/>
        <v>0</v>
      </c>
      <c r="K233" s="160">
        <f t="shared" si="25"/>
        <v>0</v>
      </c>
      <c r="L233" s="162">
        <f t="shared" si="25"/>
        <v>0</v>
      </c>
    </row>
    <row r="234" spans="1:12" ht="24" x14ac:dyDescent="0.25">
      <c r="A234" s="44">
        <v>6239</v>
      </c>
      <c r="B234" s="65" t="s">
        <v>242</v>
      </c>
      <c r="C234" s="201">
        <f t="shared" si="23"/>
        <v>0</v>
      </c>
      <c r="D234" s="68"/>
      <c r="E234" s="68"/>
      <c r="F234" s="68"/>
      <c r="G234" s="154"/>
      <c r="H234" s="208">
        <f t="shared" si="24"/>
        <v>0</v>
      </c>
      <c r="I234" s="68"/>
      <c r="J234" s="68"/>
      <c r="K234" s="68"/>
      <c r="L234" s="155"/>
    </row>
    <row r="235" spans="1:12" ht="24" x14ac:dyDescent="0.25">
      <c r="A235" s="159">
        <v>6240</v>
      </c>
      <c r="B235" s="71" t="s">
        <v>243</v>
      </c>
      <c r="C235" s="201">
        <f>SUM(D235:G235)</f>
        <v>0</v>
      </c>
      <c r="D235" s="160">
        <f>SUM(D236:D237)</f>
        <v>0</v>
      </c>
      <c r="E235" s="160">
        <f>SUM(E236:E237)</f>
        <v>0</v>
      </c>
      <c r="F235" s="160">
        <f>SUM(F236:F237)</f>
        <v>0</v>
      </c>
      <c r="G235" s="161">
        <f>SUM(G236:G237)</f>
        <v>0</v>
      </c>
      <c r="H235" s="208">
        <f t="shared" si="24"/>
        <v>0</v>
      </c>
      <c r="I235" s="160">
        <f>SUM(I236:I237)</f>
        <v>0</v>
      </c>
      <c r="J235" s="160">
        <f>SUM(J236:J237)</f>
        <v>0</v>
      </c>
      <c r="K235" s="160">
        <f>SUM(K236:K237)</f>
        <v>0</v>
      </c>
      <c r="L235" s="162">
        <f>SUM(L236:L237)</f>
        <v>0</v>
      </c>
    </row>
    <row r="236" spans="1:12" x14ac:dyDescent="0.25">
      <c r="A236" s="44">
        <v>6241</v>
      </c>
      <c r="B236" s="71" t="s">
        <v>244</v>
      </c>
      <c r="C236" s="201">
        <f>SUM(D236:G236)</f>
        <v>0</v>
      </c>
      <c r="D236" s="74"/>
      <c r="E236" s="74"/>
      <c r="F236" s="74"/>
      <c r="G236" s="157"/>
      <c r="H236" s="208">
        <f>SUM(I236:L236)</f>
        <v>0</v>
      </c>
      <c r="I236" s="74"/>
      <c r="J236" s="74"/>
      <c r="K236" s="74"/>
      <c r="L236" s="158"/>
    </row>
    <row r="237" spans="1:12" x14ac:dyDescent="0.25">
      <c r="A237" s="44">
        <v>6242</v>
      </c>
      <c r="B237" s="71" t="s">
        <v>245</v>
      </c>
      <c r="C237" s="201">
        <f>SUM(D237:G237)</f>
        <v>0</v>
      </c>
      <c r="D237" s="74"/>
      <c r="E237" s="74"/>
      <c r="F237" s="74"/>
      <c r="G237" s="157"/>
      <c r="H237" s="208">
        <f t="shared" si="24"/>
        <v>0</v>
      </c>
      <c r="I237" s="74"/>
      <c r="J237" s="74"/>
      <c r="K237" s="74"/>
      <c r="L237" s="158"/>
    </row>
    <row r="238" spans="1:12" ht="25.5" customHeight="1" x14ac:dyDescent="0.25">
      <c r="A238" s="159">
        <v>6250</v>
      </c>
      <c r="B238" s="71" t="s">
        <v>246</v>
      </c>
      <c r="C238" s="201">
        <f>SUM(D238:G238)</f>
        <v>0</v>
      </c>
      <c r="D238" s="160">
        <f>SUM(D239:D243)</f>
        <v>0</v>
      </c>
      <c r="E238" s="160">
        <f>SUM(E239:E243)</f>
        <v>0</v>
      </c>
      <c r="F238" s="160">
        <f>SUM(F239:F243)</f>
        <v>0</v>
      </c>
      <c r="G238" s="161">
        <f>SUM(G239:G243)</f>
        <v>0</v>
      </c>
      <c r="H238" s="208">
        <f t="shared" si="24"/>
        <v>0</v>
      </c>
      <c r="I238" s="160">
        <f>SUM(I239:I243)</f>
        <v>0</v>
      </c>
      <c r="J238" s="160">
        <f>SUM(J239:J243)</f>
        <v>0</v>
      </c>
      <c r="K238" s="160">
        <f>SUM(K239:K243)</f>
        <v>0</v>
      </c>
      <c r="L238" s="162">
        <f>SUM(L239:L243)</f>
        <v>0</v>
      </c>
    </row>
    <row r="239" spans="1:12" ht="14.25" customHeight="1" x14ac:dyDescent="0.25">
      <c r="A239" s="44">
        <v>6252</v>
      </c>
      <c r="B239" s="71" t="s">
        <v>247</v>
      </c>
      <c r="C239" s="201">
        <f>SUM(D239:G239)</f>
        <v>0</v>
      </c>
      <c r="D239" s="74"/>
      <c r="E239" s="74"/>
      <c r="F239" s="74"/>
      <c r="G239" s="157"/>
      <c r="H239" s="208">
        <f t="shared" si="24"/>
        <v>0</v>
      </c>
      <c r="I239" s="74"/>
      <c r="J239" s="74"/>
      <c r="K239" s="74"/>
      <c r="L239" s="158"/>
    </row>
    <row r="240" spans="1:12" ht="14.25" customHeight="1" x14ac:dyDescent="0.25">
      <c r="A240" s="44">
        <v>6253</v>
      </c>
      <c r="B240" s="71" t="s">
        <v>248</v>
      </c>
      <c r="C240" s="201">
        <f t="shared" si="23"/>
        <v>0</v>
      </c>
      <c r="D240" s="74"/>
      <c r="E240" s="74"/>
      <c r="F240" s="74"/>
      <c r="G240" s="157"/>
      <c r="H240" s="208">
        <f t="shared" si="24"/>
        <v>0</v>
      </c>
      <c r="I240" s="74"/>
      <c r="J240" s="74"/>
      <c r="K240" s="74"/>
      <c r="L240" s="158"/>
    </row>
    <row r="241" spans="1:12" ht="24" x14ac:dyDescent="0.25">
      <c r="A241" s="44">
        <v>6254</v>
      </c>
      <c r="B241" s="71" t="s">
        <v>249</v>
      </c>
      <c r="C241" s="201">
        <f t="shared" si="23"/>
        <v>0</v>
      </c>
      <c r="D241" s="74"/>
      <c r="E241" s="74"/>
      <c r="F241" s="74"/>
      <c r="G241" s="157"/>
      <c r="H241" s="208">
        <f t="shared" si="24"/>
        <v>0</v>
      </c>
      <c r="I241" s="74"/>
      <c r="J241" s="74"/>
      <c r="K241" s="74"/>
      <c r="L241" s="158"/>
    </row>
    <row r="242" spans="1:12" ht="24" x14ac:dyDescent="0.25">
      <c r="A242" s="44">
        <v>6255</v>
      </c>
      <c r="B242" s="71" t="s">
        <v>250</v>
      </c>
      <c r="C242" s="201">
        <f t="shared" si="23"/>
        <v>0</v>
      </c>
      <c r="D242" s="74"/>
      <c r="E242" s="74"/>
      <c r="F242" s="74"/>
      <c r="G242" s="157"/>
      <c r="H242" s="208">
        <f t="shared" si="24"/>
        <v>0</v>
      </c>
      <c r="I242" s="74"/>
      <c r="J242" s="74"/>
      <c r="K242" s="74"/>
      <c r="L242" s="158"/>
    </row>
    <row r="243" spans="1:12" x14ac:dyDescent="0.25">
      <c r="A243" s="44">
        <v>6259</v>
      </c>
      <c r="B243" s="71" t="s">
        <v>251</v>
      </c>
      <c r="C243" s="201">
        <f t="shared" si="23"/>
        <v>0</v>
      </c>
      <c r="D243" s="74"/>
      <c r="E243" s="74"/>
      <c r="F243" s="74"/>
      <c r="G243" s="157"/>
      <c r="H243" s="208">
        <f t="shared" si="24"/>
        <v>0</v>
      </c>
      <c r="I243" s="74"/>
      <c r="J243" s="74"/>
      <c r="K243" s="74"/>
      <c r="L243" s="158"/>
    </row>
    <row r="244" spans="1:12" ht="24" x14ac:dyDescent="0.25">
      <c r="A244" s="159">
        <v>6260</v>
      </c>
      <c r="B244" s="71" t="s">
        <v>252</v>
      </c>
      <c r="C244" s="201">
        <f t="shared" si="23"/>
        <v>0</v>
      </c>
      <c r="D244" s="74"/>
      <c r="E244" s="74"/>
      <c r="F244" s="74"/>
      <c r="G244" s="157"/>
      <c r="H244" s="208">
        <f t="shared" si="24"/>
        <v>0</v>
      </c>
      <c r="I244" s="74"/>
      <c r="J244" s="74"/>
      <c r="K244" s="74"/>
      <c r="L244" s="158"/>
    </row>
    <row r="245" spans="1:12" x14ac:dyDescent="0.25">
      <c r="A245" s="159">
        <v>6270</v>
      </c>
      <c r="B245" s="71" t="s">
        <v>253</v>
      </c>
      <c r="C245" s="201">
        <f t="shared" si="23"/>
        <v>0</v>
      </c>
      <c r="D245" s="74"/>
      <c r="E245" s="74"/>
      <c r="F245" s="74"/>
      <c r="G245" s="157"/>
      <c r="H245" s="208">
        <f t="shared" si="24"/>
        <v>0</v>
      </c>
      <c r="I245" s="74"/>
      <c r="J245" s="74"/>
      <c r="K245" s="74"/>
      <c r="L245" s="158"/>
    </row>
    <row r="246" spans="1:12" ht="24" x14ac:dyDescent="0.25">
      <c r="A246" s="168">
        <v>6290</v>
      </c>
      <c r="B246" s="65" t="s">
        <v>254</v>
      </c>
      <c r="C246" s="209">
        <f t="shared" si="23"/>
        <v>0</v>
      </c>
      <c r="D246" s="169">
        <f>SUM(D247:D250)</f>
        <v>0</v>
      </c>
      <c r="E246" s="169">
        <f t="shared" ref="E246:G246" si="26">SUM(E247:E250)</f>
        <v>0</v>
      </c>
      <c r="F246" s="169">
        <f t="shared" si="26"/>
        <v>0</v>
      </c>
      <c r="G246" s="210">
        <f t="shared" si="26"/>
        <v>0</v>
      </c>
      <c r="H246" s="209">
        <f t="shared" si="24"/>
        <v>0</v>
      </c>
      <c r="I246" s="169">
        <f>SUM(I247:I250)</f>
        <v>0</v>
      </c>
      <c r="J246" s="169">
        <f t="shared" ref="J246:L246" si="27">SUM(J247:J250)</f>
        <v>0</v>
      </c>
      <c r="K246" s="169">
        <f t="shared" si="27"/>
        <v>0</v>
      </c>
      <c r="L246" s="186">
        <f t="shared" si="27"/>
        <v>0</v>
      </c>
    </row>
    <row r="247" spans="1:12" x14ac:dyDescent="0.25">
      <c r="A247" s="44">
        <v>6291</v>
      </c>
      <c r="B247" s="71" t="s">
        <v>255</v>
      </c>
      <c r="C247" s="201">
        <f t="shared" si="23"/>
        <v>0</v>
      </c>
      <c r="D247" s="74"/>
      <c r="E247" s="74"/>
      <c r="F247" s="74"/>
      <c r="G247" s="211"/>
      <c r="H247" s="201">
        <f t="shared" si="24"/>
        <v>0</v>
      </c>
      <c r="I247" s="74"/>
      <c r="J247" s="74"/>
      <c r="K247" s="74"/>
      <c r="L247" s="158"/>
    </row>
    <row r="248" spans="1:12" x14ac:dyDescent="0.25">
      <c r="A248" s="44">
        <v>6292</v>
      </c>
      <c r="B248" s="71" t="s">
        <v>256</v>
      </c>
      <c r="C248" s="201">
        <f t="shared" si="23"/>
        <v>0</v>
      </c>
      <c r="D248" s="74"/>
      <c r="E248" s="74"/>
      <c r="F248" s="74"/>
      <c r="G248" s="211"/>
      <c r="H248" s="201">
        <f t="shared" si="24"/>
        <v>0</v>
      </c>
      <c r="I248" s="74"/>
      <c r="J248" s="74"/>
      <c r="K248" s="74"/>
      <c r="L248" s="158"/>
    </row>
    <row r="249" spans="1:12" ht="72" x14ac:dyDescent="0.25">
      <c r="A249" s="44">
        <v>6296</v>
      </c>
      <c r="B249" s="71" t="s">
        <v>257</v>
      </c>
      <c r="C249" s="201">
        <f t="shared" si="23"/>
        <v>0</v>
      </c>
      <c r="D249" s="74"/>
      <c r="E249" s="74"/>
      <c r="F249" s="74"/>
      <c r="G249" s="211"/>
      <c r="H249" s="201">
        <f t="shared" si="24"/>
        <v>0</v>
      </c>
      <c r="I249" s="74"/>
      <c r="J249" s="74"/>
      <c r="K249" s="74"/>
      <c r="L249" s="158"/>
    </row>
    <row r="250" spans="1:12" ht="39.75" customHeight="1" x14ac:dyDescent="0.25">
      <c r="A250" s="44">
        <v>6299</v>
      </c>
      <c r="B250" s="71" t="s">
        <v>258</v>
      </c>
      <c r="C250" s="201">
        <f t="shared" si="23"/>
        <v>0</v>
      </c>
      <c r="D250" s="74"/>
      <c r="E250" s="74"/>
      <c r="F250" s="74"/>
      <c r="G250" s="211"/>
      <c r="H250" s="201">
        <f t="shared" si="24"/>
        <v>0</v>
      </c>
      <c r="I250" s="74"/>
      <c r="J250" s="74"/>
      <c r="K250" s="74"/>
      <c r="L250" s="158"/>
    </row>
    <row r="251" spans="1:12" x14ac:dyDescent="0.25">
      <c r="A251" s="56">
        <v>6300</v>
      </c>
      <c r="B251" s="147" t="s">
        <v>259</v>
      </c>
      <c r="C251" s="184">
        <f t="shared" si="23"/>
        <v>0</v>
      </c>
      <c r="D251" s="63">
        <f>SUM(D252,D257,D258)</f>
        <v>0</v>
      </c>
      <c r="E251" s="63">
        <f t="shared" ref="E251:G251" si="28">SUM(E252,E257,E258)</f>
        <v>0</v>
      </c>
      <c r="F251" s="63">
        <f t="shared" si="28"/>
        <v>0</v>
      </c>
      <c r="G251" s="63">
        <f t="shared" si="28"/>
        <v>0</v>
      </c>
      <c r="H251" s="57">
        <f t="shared" si="24"/>
        <v>0</v>
      </c>
      <c r="I251" s="63">
        <f>SUM(I252,I257,I258)</f>
        <v>0</v>
      </c>
      <c r="J251" s="63">
        <f t="shared" ref="J251:L251" si="29">SUM(J252,J257,J258)</f>
        <v>0</v>
      </c>
      <c r="K251" s="63">
        <f t="shared" si="29"/>
        <v>0</v>
      </c>
      <c r="L251" s="172">
        <f t="shared" si="29"/>
        <v>0</v>
      </c>
    </row>
    <row r="252" spans="1:12" ht="24" x14ac:dyDescent="0.25">
      <c r="A252" s="168">
        <v>6320</v>
      </c>
      <c r="B252" s="65" t="s">
        <v>260</v>
      </c>
      <c r="C252" s="209">
        <f t="shared" si="23"/>
        <v>0</v>
      </c>
      <c r="D252" s="169">
        <f>SUM(D253:D256)</f>
        <v>0</v>
      </c>
      <c r="E252" s="169">
        <f>SUM(E253:E256)</f>
        <v>0</v>
      </c>
      <c r="F252" s="169">
        <f t="shared" ref="F252:G252" si="30">SUM(F253:F256)</f>
        <v>0</v>
      </c>
      <c r="G252" s="212">
        <f t="shared" si="30"/>
        <v>0</v>
      </c>
      <c r="H252" s="209">
        <f t="shared" si="24"/>
        <v>0</v>
      </c>
      <c r="I252" s="169">
        <f>SUM(I253:I256)</f>
        <v>0</v>
      </c>
      <c r="J252" s="169">
        <f t="shared" ref="J252:L252" si="31">SUM(J253:J256)</f>
        <v>0</v>
      </c>
      <c r="K252" s="169">
        <f t="shared" si="31"/>
        <v>0</v>
      </c>
      <c r="L252" s="213">
        <f t="shared" si="31"/>
        <v>0</v>
      </c>
    </row>
    <row r="253" spans="1:12" x14ac:dyDescent="0.25">
      <c r="A253" s="44">
        <v>6322</v>
      </c>
      <c r="B253" s="71" t="s">
        <v>261</v>
      </c>
      <c r="C253" s="201">
        <f t="shared" si="23"/>
        <v>0</v>
      </c>
      <c r="D253" s="74"/>
      <c r="E253" s="74"/>
      <c r="F253" s="74"/>
      <c r="G253" s="211"/>
      <c r="H253" s="201">
        <f t="shared" si="24"/>
        <v>0</v>
      </c>
      <c r="I253" s="74"/>
      <c r="J253" s="74"/>
      <c r="K253" s="74"/>
      <c r="L253" s="158"/>
    </row>
    <row r="254" spans="1:12" ht="24" x14ac:dyDescent="0.25">
      <c r="A254" s="44">
        <v>6323</v>
      </c>
      <c r="B254" s="71" t="s">
        <v>262</v>
      </c>
      <c r="C254" s="201">
        <f t="shared" si="23"/>
        <v>0</v>
      </c>
      <c r="D254" s="74"/>
      <c r="E254" s="74"/>
      <c r="F254" s="74"/>
      <c r="G254" s="211"/>
      <c r="H254" s="201">
        <f t="shared" si="24"/>
        <v>0</v>
      </c>
      <c r="I254" s="74"/>
      <c r="J254" s="74"/>
      <c r="K254" s="74"/>
      <c r="L254" s="158"/>
    </row>
    <row r="255" spans="1:12" ht="24" x14ac:dyDescent="0.25">
      <c r="A255" s="44">
        <v>6324</v>
      </c>
      <c r="B255" s="71" t="s">
        <v>263</v>
      </c>
      <c r="C255" s="201">
        <f t="shared" si="23"/>
        <v>0</v>
      </c>
      <c r="D255" s="74"/>
      <c r="E255" s="74"/>
      <c r="F255" s="74"/>
      <c r="G255" s="211"/>
      <c r="H255" s="201">
        <f t="shared" si="24"/>
        <v>0</v>
      </c>
      <c r="I255" s="74"/>
      <c r="J255" s="74"/>
      <c r="K255" s="74"/>
      <c r="L255" s="158"/>
    </row>
    <row r="256" spans="1:12" x14ac:dyDescent="0.25">
      <c r="A256" s="38">
        <v>6329</v>
      </c>
      <c r="B256" s="65" t="s">
        <v>264</v>
      </c>
      <c r="C256" s="205">
        <f t="shared" si="23"/>
        <v>0</v>
      </c>
      <c r="D256" s="68"/>
      <c r="E256" s="68"/>
      <c r="F256" s="68"/>
      <c r="G256" s="214"/>
      <c r="H256" s="205">
        <f t="shared" si="24"/>
        <v>0</v>
      </c>
      <c r="I256" s="68"/>
      <c r="J256" s="68"/>
      <c r="K256" s="68"/>
      <c r="L256" s="155"/>
    </row>
    <row r="257" spans="1:13" ht="24" x14ac:dyDescent="0.25">
      <c r="A257" s="215">
        <v>6330</v>
      </c>
      <c r="B257" s="216" t="s">
        <v>265</v>
      </c>
      <c r="C257" s="209">
        <f>SUM(D257:G257)</f>
        <v>0</v>
      </c>
      <c r="D257" s="189"/>
      <c r="E257" s="189"/>
      <c r="F257" s="189"/>
      <c r="G257" s="211"/>
      <c r="H257" s="209">
        <f>SUM(I257:L257)</f>
        <v>0</v>
      </c>
      <c r="I257" s="189"/>
      <c r="J257" s="189"/>
      <c r="K257" s="189"/>
      <c r="L257" s="191"/>
    </row>
    <row r="258" spans="1:13" x14ac:dyDescent="0.25">
      <c r="A258" s="159">
        <v>6360</v>
      </c>
      <c r="B258" s="71" t="s">
        <v>266</v>
      </c>
      <c r="C258" s="201">
        <f t="shared" si="23"/>
        <v>0</v>
      </c>
      <c r="D258" s="74"/>
      <c r="E258" s="74"/>
      <c r="F258" s="74"/>
      <c r="G258" s="157"/>
      <c r="H258" s="208">
        <f t="shared" si="24"/>
        <v>0</v>
      </c>
      <c r="I258" s="74"/>
      <c r="J258" s="74"/>
      <c r="K258" s="74"/>
      <c r="L258" s="158"/>
    </row>
    <row r="259" spans="1:13" ht="36" x14ac:dyDescent="0.25">
      <c r="A259" s="56">
        <v>6400</v>
      </c>
      <c r="B259" s="147" t="s">
        <v>267</v>
      </c>
      <c r="C259" s="184">
        <f>SUM(D259:G259)</f>
        <v>0</v>
      </c>
      <c r="D259" s="63">
        <f>SUM(D260,D264)</f>
        <v>0</v>
      </c>
      <c r="E259" s="63">
        <f t="shared" ref="E259:G259" si="32">SUM(E260,E264)</f>
        <v>0</v>
      </c>
      <c r="F259" s="63">
        <f t="shared" si="32"/>
        <v>0</v>
      </c>
      <c r="G259" s="63">
        <f t="shared" si="32"/>
        <v>0</v>
      </c>
      <c r="H259" s="57">
        <f>SUM(I259:L259)</f>
        <v>0</v>
      </c>
      <c r="I259" s="63">
        <f>SUM(I260,I264)</f>
        <v>0</v>
      </c>
      <c r="J259" s="63">
        <f t="shared" ref="J259:L259" si="33">SUM(J260,J264)</f>
        <v>0</v>
      </c>
      <c r="K259" s="63">
        <f t="shared" si="33"/>
        <v>0</v>
      </c>
      <c r="L259" s="172">
        <f t="shared" si="33"/>
        <v>0</v>
      </c>
    </row>
    <row r="260" spans="1:13" ht="24" x14ac:dyDescent="0.25">
      <c r="A260" s="168">
        <v>6410</v>
      </c>
      <c r="B260" s="65" t="s">
        <v>268</v>
      </c>
      <c r="C260" s="205">
        <f t="shared" si="23"/>
        <v>0</v>
      </c>
      <c r="D260" s="169">
        <f>SUM(D261:D263)</f>
        <v>0</v>
      </c>
      <c r="E260" s="169">
        <f t="shared" ref="E260:G260" si="34">SUM(E261:E263)</f>
        <v>0</v>
      </c>
      <c r="F260" s="169">
        <f t="shared" si="34"/>
        <v>0</v>
      </c>
      <c r="G260" s="217">
        <f t="shared" si="34"/>
        <v>0</v>
      </c>
      <c r="H260" s="205">
        <f t="shared" si="24"/>
        <v>0</v>
      </c>
      <c r="I260" s="169">
        <f>SUM(I261:I263)</f>
        <v>0</v>
      </c>
      <c r="J260" s="169">
        <f t="shared" ref="J260:L260" si="35">SUM(J261:J263)</f>
        <v>0</v>
      </c>
      <c r="K260" s="169">
        <f t="shared" si="35"/>
        <v>0</v>
      </c>
      <c r="L260" s="180">
        <f t="shared" si="35"/>
        <v>0</v>
      </c>
    </row>
    <row r="261" spans="1:13" x14ac:dyDescent="0.25">
      <c r="A261" s="44">
        <v>6411</v>
      </c>
      <c r="B261" s="174" t="s">
        <v>269</v>
      </c>
      <c r="C261" s="201">
        <f t="shared" si="23"/>
        <v>0</v>
      </c>
      <c r="D261" s="74"/>
      <c r="E261" s="74"/>
      <c r="F261" s="74"/>
      <c r="G261" s="157"/>
      <c r="H261" s="208">
        <f t="shared" si="24"/>
        <v>0</v>
      </c>
      <c r="I261" s="74"/>
      <c r="J261" s="74"/>
      <c r="K261" s="74"/>
      <c r="L261" s="158"/>
    </row>
    <row r="262" spans="1:13" ht="36" x14ac:dyDescent="0.25">
      <c r="A262" s="44">
        <v>6412</v>
      </c>
      <c r="B262" s="71" t="s">
        <v>270</v>
      </c>
      <c r="C262" s="201">
        <f t="shared" si="23"/>
        <v>0</v>
      </c>
      <c r="D262" s="74"/>
      <c r="E262" s="74"/>
      <c r="F262" s="74"/>
      <c r="G262" s="157"/>
      <c r="H262" s="208">
        <f t="shared" si="24"/>
        <v>0</v>
      </c>
      <c r="I262" s="74"/>
      <c r="J262" s="74"/>
      <c r="K262" s="74"/>
      <c r="L262" s="158"/>
    </row>
    <row r="263" spans="1:13" ht="36" x14ac:dyDescent="0.25">
      <c r="A263" s="44">
        <v>6419</v>
      </c>
      <c r="B263" s="71" t="s">
        <v>271</v>
      </c>
      <c r="C263" s="201">
        <f t="shared" si="23"/>
        <v>0</v>
      </c>
      <c r="D263" s="74"/>
      <c r="E263" s="74"/>
      <c r="F263" s="74"/>
      <c r="G263" s="157"/>
      <c r="H263" s="208">
        <f t="shared" si="24"/>
        <v>0</v>
      </c>
      <c r="I263" s="74"/>
      <c r="J263" s="74"/>
      <c r="K263" s="74"/>
      <c r="L263" s="158"/>
    </row>
    <row r="264" spans="1:13" ht="36" x14ac:dyDescent="0.25">
      <c r="A264" s="159">
        <v>6420</v>
      </c>
      <c r="B264" s="71" t="s">
        <v>272</v>
      </c>
      <c r="C264" s="201">
        <f t="shared" si="23"/>
        <v>0</v>
      </c>
      <c r="D264" s="160">
        <f>SUM(D265:D268)</f>
        <v>0</v>
      </c>
      <c r="E264" s="160">
        <f>SUM(E265:E268)</f>
        <v>0</v>
      </c>
      <c r="F264" s="160">
        <f>SUM(F265:F268)</f>
        <v>0</v>
      </c>
      <c r="G264" s="218">
        <f>SUM(G265:G268)</f>
        <v>0</v>
      </c>
      <c r="H264" s="201">
        <f>SUM(I264:L264)</f>
        <v>0</v>
      </c>
      <c r="I264" s="160">
        <f>SUM(I265:I268)</f>
        <v>0</v>
      </c>
      <c r="J264" s="160">
        <f>SUM(J265:J268)</f>
        <v>0</v>
      </c>
      <c r="K264" s="160">
        <f>SUM(K265:K268)</f>
        <v>0</v>
      </c>
      <c r="L264" s="176">
        <f>SUM(L265:L268)</f>
        <v>0</v>
      </c>
    </row>
    <row r="265" spans="1:13" x14ac:dyDescent="0.25">
      <c r="A265" s="44">
        <v>6421</v>
      </c>
      <c r="B265" s="71" t="s">
        <v>273</v>
      </c>
      <c r="C265" s="201">
        <f t="shared" ref="C265:C285" si="36">SUM(D265:G265)</f>
        <v>0</v>
      </c>
      <c r="D265" s="74"/>
      <c r="E265" s="74"/>
      <c r="F265" s="74"/>
      <c r="G265" s="157"/>
      <c r="H265" s="208">
        <f t="shared" ref="H265:H285" si="37">SUM(I265:L265)</f>
        <v>0</v>
      </c>
      <c r="I265" s="74"/>
      <c r="J265" s="74"/>
      <c r="K265" s="74"/>
      <c r="L265" s="158"/>
    </row>
    <row r="266" spans="1:13" x14ac:dyDescent="0.25">
      <c r="A266" s="44">
        <v>6422</v>
      </c>
      <c r="B266" s="71" t="s">
        <v>274</v>
      </c>
      <c r="C266" s="201">
        <f t="shared" si="36"/>
        <v>0</v>
      </c>
      <c r="D266" s="74"/>
      <c r="E266" s="74"/>
      <c r="F266" s="74"/>
      <c r="G266" s="157"/>
      <c r="H266" s="208">
        <f t="shared" si="37"/>
        <v>0</v>
      </c>
      <c r="I266" s="74"/>
      <c r="J266" s="74"/>
      <c r="K266" s="74"/>
      <c r="L266" s="158"/>
    </row>
    <row r="267" spans="1:13" ht="13.5" customHeight="1" x14ac:dyDescent="0.25">
      <c r="A267" s="44">
        <v>6423</v>
      </c>
      <c r="B267" s="71" t="s">
        <v>275</v>
      </c>
      <c r="C267" s="201">
        <f>SUM(D267:G267)</f>
        <v>0</v>
      </c>
      <c r="D267" s="74"/>
      <c r="E267" s="74"/>
      <c r="F267" s="74"/>
      <c r="G267" s="157"/>
      <c r="H267" s="208">
        <f>SUM(I267:L267)</f>
        <v>0</v>
      </c>
      <c r="I267" s="74"/>
      <c r="J267" s="74"/>
      <c r="K267" s="74"/>
      <c r="L267" s="158"/>
    </row>
    <row r="268" spans="1:13" ht="36" x14ac:dyDescent="0.25">
      <c r="A268" s="44">
        <v>6424</v>
      </c>
      <c r="B268" s="71" t="s">
        <v>276</v>
      </c>
      <c r="C268" s="201">
        <f>SUM(D268:G268)</f>
        <v>0</v>
      </c>
      <c r="D268" s="74"/>
      <c r="E268" s="74"/>
      <c r="F268" s="74"/>
      <c r="G268" s="157"/>
      <c r="H268" s="208">
        <f>SUM(I268:L268)</f>
        <v>0</v>
      </c>
      <c r="I268" s="74"/>
      <c r="J268" s="74"/>
      <c r="K268" s="74"/>
      <c r="L268" s="158"/>
      <c r="M268" s="225"/>
    </row>
    <row r="269" spans="1:13" ht="36" x14ac:dyDescent="0.25">
      <c r="A269" s="220">
        <v>7000</v>
      </c>
      <c r="B269" s="220" t="s">
        <v>277</v>
      </c>
      <c r="C269" s="221">
        <f t="shared" si="36"/>
        <v>0</v>
      </c>
      <c r="D269" s="222">
        <f>SUM(D270,D281)</f>
        <v>0</v>
      </c>
      <c r="E269" s="222">
        <f>SUM(E270,E281)</f>
        <v>0</v>
      </c>
      <c r="F269" s="222">
        <f>SUM(F270,F281)</f>
        <v>0</v>
      </c>
      <c r="G269" s="222">
        <f>SUM(G270,G281)</f>
        <v>0</v>
      </c>
      <c r="H269" s="223">
        <f t="shared" si="37"/>
        <v>0</v>
      </c>
      <c r="I269" s="222">
        <f>SUM(I270,I281)</f>
        <v>0</v>
      </c>
      <c r="J269" s="222">
        <f>SUM(J270,J281)</f>
        <v>0</v>
      </c>
      <c r="K269" s="222">
        <f>SUM(K270,K281)</f>
        <v>0</v>
      </c>
      <c r="L269" s="224">
        <f>SUM(L270,L281)</f>
        <v>0</v>
      </c>
    </row>
    <row r="270" spans="1:13" ht="24" x14ac:dyDescent="0.25">
      <c r="A270" s="56">
        <v>7200</v>
      </c>
      <c r="B270" s="147" t="s">
        <v>278</v>
      </c>
      <c r="C270" s="184">
        <f t="shared" si="36"/>
        <v>0</v>
      </c>
      <c r="D270" s="63">
        <f>SUM(D271,D272,D275,D276,D280)</f>
        <v>0</v>
      </c>
      <c r="E270" s="63">
        <f>SUM(E271,E272,E275,E276,E280)</f>
        <v>0</v>
      </c>
      <c r="F270" s="63">
        <f>SUM(F271,F272,F275,F276,F280)</f>
        <v>0</v>
      </c>
      <c r="G270" s="63">
        <f>SUM(G271,G272,G275,G276,G280)</f>
        <v>0</v>
      </c>
      <c r="H270" s="57">
        <f t="shared" si="37"/>
        <v>0</v>
      </c>
      <c r="I270" s="63">
        <f>SUM(I271,I272,I275,I276,I280)</f>
        <v>0</v>
      </c>
      <c r="J270" s="63">
        <f>SUM(J271,J272,J275,J276,J280)</f>
        <v>0</v>
      </c>
      <c r="K270" s="63">
        <f>SUM(K271,K272,K275,K276,K280)</f>
        <v>0</v>
      </c>
      <c r="L270" s="149">
        <f>SUM(L271,L272,L275,L276,L280)</f>
        <v>0</v>
      </c>
    </row>
    <row r="271" spans="1:13" ht="24" x14ac:dyDescent="0.25">
      <c r="A271" s="168">
        <v>7210</v>
      </c>
      <c r="B271" s="65" t="s">
        <v>279</v>
      </c>
      <c r="C271" s="205">
        <f t="shared" si="36"/>
        <v>0</v>
      </c>
      <c r="D271" s="68"/>
      <c r="E271" s="68"/>
      <c r="F271" s="68"/>
      <c r="G271" s="154"/>
      <c r="H271" s="66">
        <f t="shared" si="37"/>
        <v>0</v>
      </c>
      <c r="I271" s="68"/>
      <c r="J271" s="68"/>
      <c r="K271" s="68"/>
      <c r="L271" s="155"/>
    </row>
    <row r="272" spans="1:13" s="225" customFormat="1" ht="36" x14ac:dyDescent="0.25">
      <c r="A272" s="159">
        <v>7220</v>
      </c>
      <c r="B272" s="71" t="s">
        <v>280</v>
      </c>
      <c r="C272" s="201">
        <f>SUM(D272:G272)</f>
        <v>0</v>
      </c>
      <c r="D272" s="160">
        <f>SUM(D273:D274)</f>
        <v>0</v>
      </c>
      <c r="E272" s="160">
        <f>SUM(E273:E274)</f>
        <v>0</v>
      </c>
      <c r="F272" s="160">
        <f>SUM(F273:F274)</f>
        <v>0</v>
      </c>
      <c r="G272" s="160">
        <f>SUM(G273:G274)</f>
        <v>0</v>
      </c>
      <c r="H272" s="72">
        <f>SUM(I272:L272)</f>
        <v>0</v>
      </c>
      <c r="I272" s="160">
        <f>SUM(I273:I274)</f>
        <v>0</v>
      </c>
      <c r="J272" s="160">
        <f>SUM(J273:J274)</f>
        <v>0</v>
      </c>
      <c r="K272" s="160">
        <f>SUM(K273:K274)</f>
        <v>0</v>
      </c>
      <c r="L272" s="162">
        <f>SUM(L273:L274)</f>
        <v>0</v>
      </c>
    </row>
    <row r="273" spans="1:12" s="225" customFormat="1" ht="36" x14ac:dyDescent="0.25">
      <c r="A273" s="44">
        <v>7221</v>
      </c>
      <c r="B273" s="71" t="s">
        <v>281</v>
      </c>
      <c r="C273" s="201">
        <f t="shared" si="36"/>
        <v>0</v>
      </c>
      <c r="D273" s="74"/>
      <c r="E273" s="74"/>
      <c r="F273" s="74"/>
      <c r="G273" s="157"/>
      <c r="H273" s="72">
        <f t="shared" si="37"/>
        <v>0</v>
      </c>
      <c r="I273" s="74"/>
      <c r="J273" s="74"/>
      <c r="K273" s="74"/>
      <c r="L273" s="158"/>
    </row>
    <row r="274" spans="1:12" s="225" customFormat="1" ht="36" x14ac:dyDescent="0.25">
      <c r="A274" s="44">
        <v>7222</v>
      </c>
      <c r="B274" s="71" t="s">
        <v>282</v>
      </c>
      <c r="C274" s="201">
        <f t="shared" si="36"/>
        <v>0</v>
      </c>
      <c r="D274" s="74"/>
      <c r="E274" s="74"/>
      <c r="F274" s="74"/>
      <c r="G274" s="157"/>
      <c r="H274" s="72">
        <f t="shared" si="37"/>
        <v>0</v>
      </c>
      <c r="I274" s="74"/>
      <c r="J274" s="74"/>
      <c r="K274" s="74"/>
      <c r="L274" s="158"/>
    </row>
    <row r="275" spans="1:12" ht="24" x14ac:dyDescent="0.25">
      <c r="A275" s="159">
        <v>7230</v>
      </c>
      <c r="B275" s="71" t="s">
        <v>283</v>
      </c>
      <c r="C275" s="201">
        <f t="shared" si="36"/>
        <v>0</v>
      </c>
      <c r="D275" s="74"/>
      <c r="E275" s="74"/>
      <c r="F275" s="74"/>
      <c r="G275" s="157"/>
      <c r="H275" s="72">
        <f t="shared" si="37"/>
        <v>0</v>
      </c>
      <c r="I275" s="74"/>
      <c r="J275" s="74"/>
      <c r="K275" s="74"/>
      <c r="L275" s="158"/>
    </row>
    <row r="276" spans="1:12" ht="24" x14ac:dyDescent="0.25">
      <c r="A276" s="159">
        <v>7240</v>
      </c>
      <c r="B276" s="71" t="s">
        <v>284</v>
      </c>
      <c r="C276" s="201">
        <f t="shared" si="36"/>
        <v>0</v>
      </c>
      <c r="D276" s="160">
        <f>SUM(D277:D279)</f>
        <v>0</v>
      </c>
      <c r="E276" s="160">
        <f t="shared" ref="E276:G276" si="38">SUM(E277:E279)</f>
        <v>0</v>
      </c>
      <c r="F276" s="160">
        <f t="shared" si="38"/>
        <v>0</v>
      </c>
      <c r="G276" s="161">
        <f t="shared" si="38"/>
        <v>0</v>
      </c>
      <c r="H276" s="72">
        <f t="shared" si="37"/>
        <v>0</v>
      </c>
      <c r="I276" s="160">
        <f t="shared" ref="I276:L276" si="39">SUM(I277:I279)</f>
        <v>0</v>
      </c>
      <c r="J276" s="160">
        <f t="shared" si="39"/>
        <v>0</v>
      </c>
      <c r="K276" s="160">
        <f>SUM(K277:K279)</f>
        <v>0</v>
      </c>
      <c r="L276" s="162">
        <f t="shared" si="39"/>
        <v>0</v>
      </c>
    </row>
    <row r="277" spans="1:12" ht="48" x14ac:dyDescent="0.25">
      <c r="A277" s="44">
        <v>7245</v>
      </c>
      <c r="B277" s="71" t="s">
        <v>285</v>
      </c>
      <c r="C277" s="201">
        <f t="shared" si="36"/>
        <v>0</v>
      </c>
      <c r="D277" s="74"/>
      <c r="E277" s="74"/>
      <c r="F277" s="74"/>
      <c r="G277" s="157"/>
      <c r="H277" s="72">
        <f t="shared" si="37"/>
        <v>0</v>
      </c>
      <c r="I277" s="74"/>
      <c r="J277" s="74"/>
      <c r="K277" s="74"/>
      <c r="L277" s="158"/>
    </row>
    <row r="278" spans="1:12" ht="84.75" customHeight="1" x14ac:dyDescent="0.25">
      <c r="A278" s="44">
        <v>7246</v>
      </c>
      <c r="B278" s="71" t="s">
        <v>286</v>
      </c>
      <c r="C278" s="201">
        <f t="shared" si="36"/>
        <v>0</v>
      </c>
      <c r="D278" s="74"/>
      <c r="E278" s="74"/>
      <c r="F278" s="74"/>
      <c r="G278" s="157"/>
      <c r="H278" s="72">
        <f t="shared" si="37"/>
        <v>0</v>
      </c>
      <c r="I278" s="74"/>
      <c r="J278" s="74"/>
      <c r="K278" s="74"/>
      <c r="L278" s="158"/>
    </row>
    <row r="279" spans="1:12" ht="36" x14ac:dyDescent="0.25">
      <c r="A279" s="44">
        <v>7247</v>
      </c>
      <c r="B279" s="71" t="s">
        <v>287</v>
      </c>
      <c r="C279" s="201">
        <f t="shared" si="36"/>
        <v>0</v>
      </c>
      <c r="D279" s="74"/>
      <c r="E279" s="74"/>
      <c r="F279" s="74"/>
      <c r="G279" s="157"/>
      <c r="H279" s="72">
        <f t="shared" si="37"/>
        <v>0</v>
      </c>
      <c r="I279" s="74"/>
      <c r="J279" s="74"/>
      <c r="K279" s="74"/>
      <c r="L279" s="158"/>
    </row>
    <row r="280" spans="1:12" ht="24" x14ac:dyDescent="0.25">
      <c r="A280" s="168">
        <v>7260</v>
      </c>
      <c r="B280" s="65" t="s">
        <v>288</v>
      </c>
      <c r="C280" s="205">
        <f t="shared" si="36"/>
        <v>0</v>
      </c>
      <c r="D280" s="68"/>
      <c r="E280" s="68"/>
      <c r="F280" s="68"/>
      <c r="G280" s="154"/>
      <c r="H280" s="66">
        <f t="shared" si="37"/>
        <v>0</v>
      </c>
      <c r="I280" s="68"/>
      <c r="J280" s="68"/>
      <c r="K280" s="68"/>
      <c r="L280" s="155"/>
    </row>
    <row r="281" spans="1:12" x14ac:dyDescent="0.25">
      <c r="A281" s="108">
        <v>7700</v>
      </c>
      <c r="B281" s="85" t="s">
        <v>289</v>
      </c>
      <c r="C281" s="86">
        <f t="shared" si="36"/>
        <v>0</v>
      </c>
      <c r="D281" s="226">
        <f>D282</f>
        <v>0</v>
      </c>
      <c r="E281" s="226">
        <f t="shared" ref="E281:G281" si="40">E282</f>
        <v>0</v>
      </c>
      <c r="F281" s="226">
        <f t="shared" si="40"/>
        <v>0</v>
      </c>
      <c r="G281" s="227">
        <f t="shared" si="40"/>
        <v>0</v>
      </c>
      <c r="H281" s="86">
        <f t="shared" si="37"/>
        <v>0</v>
      </c>
      <c r="I281" s="226">
        <f t="shared" ref="I281:L281" si="41">I282</f>
        <v>0</v>
      </c>
      <c r="J281" s="226">
        <f t="shared" si="41"/>
        <v>0</v>
      </c>
      <c r="K281" s="226">
        <f t="shared" si="41"/>
        <v>0</v>
      </c>
      <c r="L281" s="228">
        <f t="shared" si="41"/>
        <v>0</v>
      </c>
    </row>
    <row r="282" spans="1:12" x14ac:dyDescent="0.25">
      <c r="A282" s="150">
        <v>7720</v>
      </c>
      <c r="B282" s="65" t="s">
        <v>290</v>
      </c>
      <c r="C282" s="79">
        <f t="shared" si="36"/>
        <v>0</v>
      </c>
      <c r="D282" s="81"/>
      <c r="E282" s="81"/>
      <c r="F282" s="81"/>
      <c r="G282" s="229"/>
      <c r="H282" s="79">
        <f t="shared" si="37"/>
        <v>0</v>
      </c>
      <c r="I282" s="81"/>
      <c r="J282" s="81"/>
      <c r="K282" s="81"/>
      <c r="L282" s="230"/>
    </row>
    <row r="283" spans="1:12" x14ac:dyDescent="0.25">
      <c r="A283" s="174"/>
      <c r="B283" s="71" t="s">
        <v>291</v>
      </c>
      <c r="C283" s="201">
        <f t="shared" si="36"/>
        <v>0</v>
      </c>
      <c r="D283" s="160">
        <f>SUM(D284:D285)</f>
        <v>0</v>
      </c>
      <c r="E283" s="160">
        <f>SUM(E284:E285)</f>
        <v>0</v>
      </c>
      <c r="F283" s="160">
        <f>SUM(F284:F285)</f>
        <v>0</v>
      </c>
      <c r="G283" s="161">
        <f>SUM(G284:G285)</f>
        <v>0</v>
      </c>
      <c r="H283" s="72">
        <f t="shared" si="37"/>
        <v>0</v>
      </c>
      <c r="I283" s="160">
        <f>SUM(I284:I285)</f>
        <v>0</v>
      </c>
      <c r="J283" s="160">
        <f>SUM(J284:J285)</f>
        <v>0</v>
      </c>
      <c r="K283" s="160">
        <f>SUM(K284:K285)</f>
        <v>0</v>
      </c>
      <c r="L283" s="162">
        <f>SUM(L284:L285)</f>
        <v>0</v>
      </c>
    </row>
    <row r="284" spans="1:12" x14ac:dyDescent="0.25">
      <c r="A284" s="174" t="s">
        <v>292</v>
      </c>
      <c r="B284" s="44" t="s">
        <v>293</v>
      </c>
      <c r="C284" s="201">
        <f t="shared" si="36"/>
        <v>0</v>
      </c>
      <c r="D284" s="74"/>
      <c r="E284" s="74"/>
      <c r="F284" s="74"/>
      <c r="G284" s="157"/>
      <c r="H284" s="72">
        <f t="shared" si="37"/>
        <v>0</v>
      </c>
      <c r="I284" s="74"/>
      <c r="J284" s="74"/>
      <c r="K284" s="74"/>
      <c r="L284" s="158"/>
    </row>
    <row r="285" spans="1:12" ht="24" x14ac:dyDescent="0.25">
      <c r="A285" s="174" t="s">
        <v>294</v>
      </c>
      <c r="B285" s="231" t="s">
        <v>295</v>
      </c>
      <c r="C285" s="205">
        <f t="shared" si="36"/>
        <v>0</v>
      </c>
      <c r="D285" s="68"/>
      <c r="E285" s="68"/>
      <c r="F285" s="68"/>
      <c r="G285" s="154"/>
      <c r="H285" s="66">
        <f t="shared" si="37"/>
        <v>0</v>
      </c>
      <c r="I285" s="68"/>
      <c r="J285" s="68"/>
      <c r="K285" s="68"/>
      <c r="L285" s="155"/>
    </row>
    <row r="286" spans="1:12" ht="12.75" thickBot="1" x14ac:dyDescent="0.3">
      <c r="A286" s="232"/>
      <c r="B286" s="232" t="s">
        <v>296</v>
      </c>
      <c r="C286" s="233">
        <f t="shared" ref="C286:L286" si="42">SUM(C283,C269,C230,C195,C187,C173,C75,C53)</f>
        <v>314858</v>
      </c>
      <c r="D286" s="233">
        <f t="shared" si="42"/>
        <v>249274</v>
      </c>
      <c r="E286" s="233">
        <f t="shared" si="42"/>
        <v>55574</v>
      </c>
      <c r="F286" s="233">
        <f t="shared" si="42"/>
        <v>10010</v>
      </c>
      <c r="G286" s="234">
        <f t="shared" si="42"/>
        <v>0</v>
      </c>
      <c r="H286" s="235">
        <f t="shared" si="42"/>
        <v>334435</v>
      </c>
      <c r="I286" s="233">
        <f t="shared" si="42"/>
        <v>267365</v>
      </c>
      <c r="J286" s="233">
        <f t="shared" si="42"/>
        <v>56153</v>
      </c>
      <c r="K286" s="233">
        <f t="shared" si="42"/>
        <v>10917</v>
      </c>
      <c r="L286" s="236">
        <f t="shared" si="42"/>
        <v>0</v>
      </c>
    </row>
    <row r="287" spans="1:12" s="24" customFormat="1" ht="13.5" thickTop="1" thickBot="1" x14ac:dyDescent="0.3">
      <c r="A287" s="601" t="s">
        <v>297</v>
      </c>
      <c r="B287" s="602"/>
      <c r="C287" s="237">
        <f>SUM(D287:G287)</f>
        <v>0</v>
      </c>
      <c r="D287" s="238">
        <f>SUM(D24,D25,D41)-D51</f>
        <v>0</v>
      </c>
      <c r="E287" s="238">
        <f>SUM(E24,E25,E41)-E51</f>
        <v>0</v>
      </c>
      <c r="F287" s="238">
        <f>(F26+F43)-F51</f>
        <v>0</v>
      </c>
      <c r="G287" s="239">
        <f>G45-G51</f>
        <v>0</v>
      </c>
      <c r="H287" s="237">
        <f>SUM(I287:L287)</f>
        <v>0</v>
      </c>
      <c r="I287" s="238">
        <f>SUM(I24,I25,I41)-I51</f>
        <v>0</v>
      </c>
      <c r="J287" s="238">
        <f>SUM(J24,J25,J41)-J51</f>
        <v>0</v>
      </c>
      <c r="K287" s="238">
        <f>(K26+K43)-K51</f>
        <v>0</v>
      </c>
      <c r="L287" s="240">
        <f>L45-L51</f>
        <v>0</v>
      </c>
    </row>
    <row r="288" spans="1:12" s="24" customFormat="1" ht="12.75" thickTop="1" x14ac:dyDescent="0.25">
      <c r="A288" s="620" t="s">
        <v>298</v>
      </c>
      <c r="B288" s="621"/>
      <c r="C288" s="241">
        <f t="shared" ref="C288:L288" si="43">SUM(C289,C290)-C297+C298</f>
        <v>0</v>
      </c>
      <c r="D288" s="242">
        <f t="shared" si="43"/>
        <v>0</v>
      </c>
      <c r="E288" s="242">
        <f t="shared" si="43"/>
        <v>0</v>
      </c>
      <c r="F288" s="242">
        <f t="shared" si="43"/>
        <v>0</v>
      </c>
      <c r="G288" s="243">
        <f t="shared" si="43"/>
        <v>0</v>
      </c>
      <c r="H288" s="244">
        <f t="shared" si="43"/>
        <v>0</v>
      </c>
      <c r="I288" s="242">
        <f t="shared" si="43"/>
        <v>0</v>
      </c>
      <c r="J288" s="242">
        <f t="shared" si="43"/>
        <v>0</v>
      </c>
      <c r="K288" s="242">
        <f t="shared" si="43"/>
        <v>0</v>
      </c>
      <c r="L288" s="245">
        <f t="shared" si="43"/>
        <v>0</v>
      </c>
    </row>
    <row r="289" spans="1:12" s="24" customFormat="1" ht="12.75" thickBot="1" x14ac:dyDescent="0.3">
      <c r="A289" s="126" t="s">
        <v>299</v>
      </c>
      <c r="B289" s="126" t="s">
        <v>300</v>
      </c>
      <c r="C289" s="246">
        <f t="shared" ref="C289:L289" si="44">C21-C283</f>
        <v>0</v>
      </c>
      <c r="D289" s="128">
        <f t="shared" si="44"/>
        <v>0</v>
      </c>
      <c r="E289" s="128">
        <f t="shared" si="44"/>
        <v>0</v>
      </c>
      <c r="F289" s="128">
        <f t="shared" si="44"/>
        <v>0</v>
      </c>
      <c r="G289" s="129">
        <f t="shared" si="44"/>
        <v>0</v>
      </c>
      <c r="H289" s="247">
        <f t="shared" si="44"/>
        <v>0</v>
      </c>
      <c r="I289" s="128">
        <f t="shared" si="44"/>
        <v>0</v>
      </c>
      <c r="J289" s="128">
        <f t="shared" si="44"/>
        <v>0</v>
      </c>
      <c r="K289" s="128">
        <f t="shared" si="44"/>
        <v>0</v>
      </c>
      <c r="L289" s="130">
        <f t="shared" si="44"/>
        <v>0</v>
      </c>
    </row>
    <row r="290" spans="1:12" s="24" customFormat="1" ht="12.75" thickTop="1" x14ac:dyDescent="0.25">
      <c r="A290" s="248" t="s">
        <v>301</v>
      </c>
      <c r="B290" s="248" t="s">
        <v>302</v>
      </c>
      <c r="C290" s="241">
        <f t="shared" ref="C290:L290" si="45">SUM(C291,C293,C295)-SUM(C292,C294,C296)</f>
        <v>0</v>
      </c>
      <c r="D290" s="242">
        <f t="shared" si="45"/>
        <v>0</v>
      </c>
      <c r="E290" s="242">
        <f t="shared" si="45"/>
        <v>0</v>
      </c>
      <c r="F290" s="242">
        <f t="shared" si="45"/>
        <v>0</v>
      </c>
      <c r="G290" s="249">
        <f t="shared" si="45"/>
        <v>0</v>
      </c>
      <c r="H290" s="244">
        <f t="shared" si="45"/>
        <v>0</v>
      </c>
      <c r="I290" s="242">
        <f t="shared" si="45"/>
        <v>0</v>
      </c>
      <c r="J290" s="242">
        <f t="shared" si="45"/>
        <v>0</v>
      </c>
      <c r="K290" s="242">
        <f t="shared" si="45"/>
        <v>0</v>
      </c>
      <c r="L290" s="245">
        <f t="shared" si="45"/>
        <v>0</v>
      </c>
    </row>
    <row r="291" spans="1:12" x14ac:dyDescent="0.25">
      <c r="A291" s="250" t="s">
        <v>303</v>
      </c>
      <c r="B291" s="116" t="s">
        <v>304</v>
      </c>
      <c r="C291" s="79">
        <f t="shared" ref="C291:C296" si="46">SUM(D291:G291)</f>
        <v>0</v>
      </c>
      <c r="D291" s="81"/>
      <c r="E291" s="81"/>
      <c r="F291" s="81"/>
      <c r="G291" s="229"/>
      <c r="H291" s="79">
        <f t="shared" ref="H291:H296" si="47">SUM(I291:L291)</f>
        <v>0</v>
      </c>
      <c r="I291" s="81"/>
      <c r="J291" s="81"/>
      <c r="K291" s="81"/>
      <c r="L291" s="230"/>
    </row>
    <row r="292" spans="1:12" ht="24" x14ac:dyDescent="0.25">
      <c r="A292" s="174" t="s">
        <v>305</v>
      </c>
      <c r="B292" s="43" t="s">
        <v>306</v>
      </c>
      <c r="C292" s="72">
        <f t="shared" si="46"/>
        <v>0</v>
      </c>
      <c r="D292" s="74"/>
      <c r="E292" s="74"/>
      <c r="F292" s="74"/>
      <c r="G292" s="157"/>
      <c r="H292" s="72">
        <f t="shared" si="47"/>
        <v>0</v>
      </c>
      <c r="I292" s="74"/>
      <c r="J292" s="74"/>
      <c r="K292" s="74"/>
      <c r="L292" s="158"/>
    </row>
    <row r="293" spans="1:12" x14ac:dyDescent="0.25">
      <c r="A293" s="174" t="s">
        <v>307</v>
      </c>
      <c r="B293" s="43" t="s">
        <v>308</v>
      </c>
      <c r="C293" s="72">
        <f t="shared" si="46"/>
        <v>0</v>
      </c>
      <c r="D293" s="74"/>
      <c r="E293" s="74"/>
      <c r="F293" s="74"/>
      <c r="G293" s="157"/>
      <c r="H293" s="72">
        <f t="shared" si="47"/>
        <v>0</v>
      </c>
      <c r="I293" s="74"/>
      <c r="J293" s="74"/>
      <c r="K293" s="74"/>
      <c r="L293" s="158"/>
    </row>
    <row r="294" spans="1:12" ht="24" x14ac:dyDescent="0.25">
      <c r="A294" s="174" t="s">
        <v>309</v>
      </c>
      <c r="B294" s="43" t="s">
        <v>310</v>
      </c>
      <c r="C294" s="72">
        <f t="shared" si="46"/>
        <v>0</v>
      </c>
      <c r="D294" s="74"/>
      <c r="E294" s="74"/>
      <c r="F294" s="74"/>
      <c r="G294" s="157"/>
      <c r="H294" s="72">
        <f t="shared" si="47"/>
        <v>0</v>
      </c>
      <c r="I294" s="74"/>
      <c r="J294" s="74"/>
      <c r="K294" s="74"/>
      <c r="L294" s="158"/>
    </row>
    <row r="295" spans="1:12" x14ac:dyDescent="0.25">
      <c r="A295" s="174" t="s">
        <v>311</v>
      </c>
      <c r="B295" s="43" t="s">
        <v>312</v>
      </c>
      <c r="C295" s="72">
        <f t="shared" si="46"/>
        <v>0</v>
      </c>
      <c r="D295" s="74"/>
      <c r="E295" s="74"/>
      <c r="F295" s="74"/>
      <c r="G295" s="157"/>
      <c r="H295" s="72">
        <f t="shared" si="47"/>
        <v>0</v>
      </c>
      <c r="I295" s="74"/>
      <c r="J295" s="74"/>
      <c r="K295" s="74"/>
      <c r="L295" s="158"/>
    </row>
    <row r="296" spans="1:12" ht="24.75" thickBot="1" x14ac:dyDescent="0.3">
      <c r="A296" s="251" t="s">
        <v>313</v>
      </c>
      <c r="B296" s="252" t="s">
        <v>314</v>
      </c>
      <c r="C296" s="185">
        <f t="shared" si="46"/>
        <v>0</v>
      </c>
      <c r="D296" s="189"/>
      <c r="E296" s="189"/>
      <c r="F296" s="189"/>
      <c r="G296" s="253"/>
      <c r="H296" s="185">
        <f t="shared" si="47"/>
        <v>0</v>
      </c>
      <c r="I296" s="189"/>
      <c r="J296" s="189"/>
      <c r="K296" s="189"/>
      <c r="L296" s="191"/>
    </row>
    <row r="297" spans="1:12" s="24" customFormat="1" ht="13.5" thickTop="1" thickBot="1" x14ac:dyDescent="0.3">
      <c r="A297" s="254" t="s">
        <v>315</v>
      </c>
      <c r="B297" s="254" t="s">
        <v>316</v>
      </c>
      <c r="C297" s="255">
        <f>SUM(D297:G297)</f>
        <v>0</v>
      </c>
      <c r="D297" s="256"/>
      <c r="E297" s="256"/>
      <c r="F297" s="256"/>
      <c r="G297" s="257"/>
      <c r="H297" s="255">
        <f>SUM(I297:L297)</f>
        <v>0</v>
      </c>
      <c r="I297" s="256"/>
      <c r="J297" s="256"/>
      <c r="K297" s="256"/>
      <c r="L297" s="258"/>
    </row>
    <row r="298" spans="1:12" s="24" customFormat="1" ht="48.75" thickTop="1" x14ac:dyDescent="0.25">
      <c r="A298" s="248" t="s">
        <v>317</v>
      </c>
      <c r="B298" s="259" t="s">
        <v>318</v>
      </c>
      <c r="C298" s="260">
        <f>SUM(D298:G298)</f>
        <v>0</v>
      </c>
      <c r="D298" s="177"/>
      <c r="E298" s="177"/>
      <c r="F298" s="177"/>
      <c r="G298" s="178"/>
      <c r="H298" s="260">
        <f>SUM(I298:L298)</f>
        <v>0</v>
      </c>
      <c r="I298" s="177"/>
      <c r="J298" s="177"/>
      <c r="K298" s="177"/>
      <c r="L298" s="179"/>
    </row>
    <row r="299" spans="1:12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</row>
    <row r="300" spans="1:12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</row>
    <row r="301" spans="1:12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</row>
    <row r="302" spans="1:12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</row>
    <row r="303" spans="1:12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</row>
    <row r="304" spans="1:12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</row>
    <row r="305" spans="1:12" x14ac:dyDescent="0.2">
      <c r="A305" s="1"/>
      <c r="B305" s="1"/>
      <c r="C305" s="261"/>
      <c r="D305" s="1"/>
      <c r="E305" s="1"/>
      <c r="F305" s="1"/>
      <c r="G305" s="1"/>
      <c r="H305" s="1"/>
      <c r="I305" s="1"/>
      <c r="J305" s="1"/>
      <c r="K305" s="1"/>
      <c r="L305" s="1"/>
    </row>
    <row r="306" spans="1:12" x14ac:dyDescent="0.2">
      <c r="A306" s="1"/>
      <c r="B306" s="1"/>
      <c r="C306" s="261"/>
      <c r="D306" s="1"/>
      <c r="E306" s="1"/>
      <c r="F306" s="1"/>
      <c r="G306" s="1"/>
      <c r="H306" s="1"/>
      <c r="I306" s="1"/>
      <c r="J306" s="1"/>
      <c r="K306" s="1"/>
      <c r="L306" s="1"/>
    </row>
    <row r="307" spans="1:12" x14ac:dyDescent="0.2">
      <c r="A307" s="1"/>
      <c r="B307" s="1"/>
      <c r="C307" s="261"/>
      <c r="D307" s="1"/>
      <c r="E307" s="1"/>
      <c r="F307" s="1"/>
      <c r="G307" s="1"/>
      <c r="H307" s="1"/>
      <c r="I307" s="1"/>
      <c r="J307" s="1"/>
      <c r="K307" s="1"/>
      <c r="L307" s="1"/>
    </row>
    <row r="308" spans="1:12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</row>
    <row r="309" spans="1:12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</row>
    <row r="310" spans="1:12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</row>
    <row r="311" spans="1:12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</row>
    <row r="312" spans="1:12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</row>
    <row r="313" spans="1:12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</row>
    <row r="314" spans="1:12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</row>
    <row r="315" spans="1:12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</row>
    <row r="316" spans="1:12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</row>
  </sheetData>
  <sheetProtection formatCells="0" formatColumns="0" formatRows="0"/>
  <autoFilter ref="A18:L298"/>
  <mergeCells count="29">
    <mergeCell ref="A288:B288"/>
    <mergeCell ref="H16:H17"/>
    <mergeCell ref="I16:I17"/>
    <mergeCell ref="J16:J17"/>
    <mergeCell ref="K16:K17"/>
    <mergeCell ref="L16:L17"/>
    <mergeCell ref="A287:B287"/>
    <mergeCell ref="C13:L13"/>
    <mergeCell ref="A15:A17"/>
    <mergeCell ref="B15:B17"/>
    <mergeCell ref="C15:G15"/>
    <mergeCell ref="H15:L15"/>
    <mergeCell ref="C16:C17"/>
    <mergeCell ref="D16:D17"/>
    <mergeCell ref="E16:E17"/>
    <mergeCell ref="F16:F17"/>
    <mergeCell ref="G16:G17"/>
    <mergeCell ref="C12:L12"/>
    <mergeCell ref="A1:L1"/>
    <mergeCell ref="A2:L2"/>
    <mergeCell ref="C3:L3"/>
    <mergeCell ref="C4:L4"/>
    <mergeCell ref="C5:L5"/>
    <mergeCell ref="C6:L6"/>
    <mergeCell ref="C7:L7"/>
    <mergeCell ref="C8:L8"/>
    <mergeCell ref="C9:L9"/>
    <mergeCell ref="C10:L10"/>
    <mergeCell ref="C11:L11"/>
  </mergeCells>
  <pageMargins left="0.78740157480314965" right="0.39370078740157483" top="0.39370078740157483" bottom="0.39370078740157483" header="0.23622047244094491" footer="0.19685039370078741"/>
  <pageSetup paperSize="9" scale="70" orientation="portrait" r:id="rId1"/>
  <headerFooter>
    <oddHeader xml:space="preserve">&amp;C                               </oddHeader>
    <oddFooter>&amp;L&amp;D, &amp;T&amp;R&amp;"Times New Roman,Regular"&amp;10&amp;P (&amp;N)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M316"/>
  <sheetViews>
    <sheetView showGridLines="0" view="pageLayout" zoomScaleNormal="100" workbookViewId="0">
      <selection activeCell="C6" sqref="C6:L6"/>
    </sheetView>
  </sheetViews>
  <sheetFormatPr defaultRowHeight="12" x14ac:dyDescent="0.25"/>
  <cols>
    <col min="1" max="1" width="10.85546875" style="262" customWidth="1"/>
    <col min="2" max="2" width="28" style="262" customWidth="1"/>
    <col min="3" max="3" width="9.7109375" style="262" customWidth="1"/>
    <col min="4" max="4" width="9.5703125" style="262" customWidth="1"/>
    <col min="5" max="6" width="8.7109375" style="262" customWidth="1"/>
    <col min="7" max="7" width="8.28515625" style="262" customWidth="1"/>
    <col min="8" max="11" width="8.7109375" style="262" customWidth="1"/>
    <col min="12" max="12" width="7.5703125" style="262" customWidth="1"/>
    <col min="13" max="16" width="0" style="1" hidden="1" customWidth="1"/>
    <col min="17" max="16384" width="9.140625" style="1"/>
  </cols>
  <sheetData>
    <row r="1" spans="1:12" x14ac:dyDescent="0.25">
      <c r="A1" s="591" t="s">
        <v>568</v>
      </c>
      <c r="B1" s="591"/>
      <c r="C1" s="591"/>
      <c r="D1" s="591"/>
      <c r="E1" s="591"/>
      <c r="F1" s="591"/>
      <c r="G1" s="591"/>
      <c r="H1" s="591"/>
      <c r="I1" s="591"/>
      <c r="J1" s="591"/>
      <c r="K1" s="591"/>
      <c r="L1" s="591"/>
    </row>
    <row r="2" spans="1:12" ht="35.25" customHeight="1" x14ac:dyDescent="0.25">
      <c r="A2" s="592" t="s">
        <v>1</v>
      </c>
      <c r="B2" s="593"/>
      <c r="C2" s="593"/>
      <c r="D2" s="593"/>
      <c r="E2" s="593"/>
      <c r="F2" s="593"/>
      <c r="G2" s="593"/>
      <c r="H2" s="593"/>
      <c r="I2" s="593"/>
      <c r="J2" s="593"/>
      <c r="K2" s="593"/>
      <c r="L2" s="594"/>
    </row>
    <row r="3" spans="1:12" ht="12.75" customHeight="1" x14ac:dyDescent="0.25">
      <c r="A3" s="2" t="s">
        <v>2</v>
      </c>
      <c r="B3" s="3"/>
      <c r="C3" s="595" t="s">
        <v>569</v>
      </c>
      <c r="D3" s="595"/>
      <c r="E3" s="595"/>
      <c r="F3" s="595"/>
      <c r="G3" s="595"/>
      <c r="H3" s="595"/>
      <c r="I3" s="595"/>
      <c r="J3" s="595"/>
      <c r="K3" s="595"/>
      <c r="L3" s="596"/>
    </row>
    <row r="4" spans="1:12" ht="12.75" customHeight="1" x14ac:dyDescent="0.25">
      <c r="A4" s="2" t="s">
        <v>4</v>
      </c>
      <c r="B4" s="3"/>
      <c r="C4" s="595" t="s">
        <v>570</v>
      </c>
      <c r="D4" s="595"/>
      <c r="E4" s="595"/>
      <c r="F4" s="595"/>
      <c r="G4" s="595"/>
      <c r="H4" s="595"/>
      <c r="I4" s="595"/>
      <c r="J4" s="595"/>
      <c r="K4" s="595"/>
      <c r="L4" s="596"/>
    </row>
    <row r="5" spans="1:12" ht="12.75" customHeight="1" x14ac:dyDescent="0.25">
      <c r="A5" s="4" t="s">
        <v>6</v>
      </c>
      <c r="B5" s="5"/>
      <c r="C5" s="589" t="s">
        <v>516</v>
      </c>
      <c r="D5" s="589"/>
      <c r="E5" s="589"/>
      <c r="F5" s="589"/>
      <c r="G5" s="589"/>
      <c r="H5" s="589"/>
      <c r="I5" s="589"/>
      <c r="J5" s="589"/>
      <c r="K5" s="589"/>
      <c r="L5" s="590"/>
    </row>
    <row r="6" spans="1:12" ht="12.75" customHeight="1" x14ac:dyDescent="0.25">
      <c r="A6" s="4" t="s">
        <v>8</v>
      </c>
      <c r="B6" s="5"/>
      <c r="C6" s="589" t="s">
        <v>571</v>
      </c>
      <c r="D6" s="589"/>
      <c r="E6" s="589"/>
      <c r="F6" s="589"/>
      <c r="G6" s="589"/>
      <c r="H6" s="589"/>
      <c r="I6" s="589"/>
      <c r="J6" s="589"/>
      <c r="K6" s="589"/>
      <c r="L6" s="590"/>
    </row>
    <row r="7" spans="1:12" x14ac:dyDescent="0.25">
      <c r="A7" s="4" t="s">
        <v>10</v>
      </c>
      <c r="B7" s="5"/>
      <c r="C7" s="595" t="s">
        <v>572</v>
      </c>
      <c r="D7" s="595"/>
      <c r="E7" s="595"/>
      <c r="F7" s="595"/>
      <c r="G7" s="595"/>
      <c r="H7" s="595"/>
      <c r="I7" s="595"/>
      <c r="J7" s="595"/>
      <c r="K7" s="595"/>
      <c r="L7" s="596"/>
    </row>
    <row r="8" spans="1:12" ht="12.75" customHeight="1" x14ac:dyDescent="0.25">
      <c r="A8" s="6" t="s">
        <v>12</v>
      </c>
      <c r="B8" s="5"/>
      <c r="C8" s="597"/>
      <c r="D8" s="597"/>
      <c r="E8" s="597"/>
      <c r="F8" s="597"/>
      <c r="G8" s="597"/>
      <c r="H8" s="597"/>
      <c r="I8" s="597"/>
      <c r="J8" s="597"/>
      <c r="K8" s="597"/>
      <c r="L8" s="598"/>
    </row>
    <row r="9" spans="1:12" ht="12.75" customHeight="1" x14ac:dyDescent="0.25">
      <c r="A9" s="4"/>
      <c r="B9" s="5" t="s">
        <v>13</v>
      </c>
      <c r="C9" s="589"/>
      <c r="D9" s="589"/>
      <c r="E9" s="589"/>
      <c r="F9" s="589"/>
      <c r="G9" s="589"/>
      <c r="H9" s="589"/>
      <c r="I9" s="589"/>
      <c r="J9" s="589"/>
      <c r="K9" s="589"/>
      <c r="L9" s="590"/>
    </row>
    <row r="10" spans="1:12" ht="12.75" customHeight="1" x14ac:dyDescent="0.25">
      <c r="A10" s="4"/>
      <c r="B10" s="5" t="s">
        <v>15</v>
      </c>
      <c r="C10" s="589"/>
      <c r="D10" s="589"/>
      <c r="E10" s="589"/>
      <c r="F10" s="589"/>
      <c r="G10" s="589"/>
      <c r="H10" s="589"/>
      <c r="I10" s="589"/>
      <c r="J10" s="589"/>
      <c r="K10" s="589"/>
      <c r="L10" s="590"/>
    </row>
    <row r="11" spans="1:12" ht="12.75" customHeight="1" x14ac:dyDescent="0.25">
      <c r="A11" s="4"/>
      <c r="B11" s="5" t="s">
        <v>16</v>
      </c>
      <c r="C11" s="597" t="s">
        <v>573</v>
      </c>
      <c r="D11" s="597"/>
      <c r="E11" s="597"/>
      <c r="F11" s="597"/>
      <c r="G11" s="597"/>
      <c r="H11" s="597"/>
      <c r="I11" s="597"/>
      <c r="J11" s="597"/>
      <c r="K11" s="597"/>
      <c r="L11" s="598"/>
    </row>
    <row r="12" spans="1:12" ht="12.75" customHeight="1" x14ac:dyDescent="0.25">
      <c r="A12" s="4"/>
      <c r="B12" s="5" t="s">
        <v>17</v>
      </c>
      <c r="C12" s="589"/>
      <c r="D12" s="589"/>
      <c r="E12" s="589"/>
      <c r="F12" s="589"/>
      <c r="G12" s="589"/>
      <c r="H12" s="589"/>
      <c r="I12" s="589"/>
      <c r="J12" s="589"/>
      <c r="K12" s="589"/>
      <c r="L12" s="590"/>
    </row>
    <row r="13" spans="1:12" ht="12.75" customHeight="1" x14ac:dyDescent="0.25">
      <c r="A13" s="4"/>
      <c r="B13" s="5" t="s">
        <v>18</v>
      </c>
      <c r="C13" s="589"/>
      <c r="D13" s="589"/>
      <c r="E13" s="589"/>
      <c r="F13" s="589"/>
      <c r="G13" s="589"/>
      <c r="H13" s="589"/>
      <c r="I13" s="589"/>
      <c r="J13" s="589"/>
      <c r="K13" s="589"/>
      <c r="L13" s="590"/>
    </row>
    <row r="14" spans="1:12" ht="12.75" customHeight="1" x14ac:dyDescent="0.25">
      <c r="A14" s="7"/>
      <c r="B14" s="8"/>
      <c r="C14" s="9"/>
      <c r="D14" s="9"/>
      <c r="E14" s="9"/>
      <c r="F14" s="9"/>
      <c r="G14" s="9"/>
      <c r="H14" s="9"/>
      <c r="I14" s="9"/>
      <c r="J14" s="9"/>
      <c r="K14" s="9"/>
      <c r="L14" s="10"/>
    </row>
    <row r="15" spans="1:12" s="11" customFormat="1" ht="12.75" customHeight="1" x14ac:dyDescent="0.25">
      <c r="A15" s="603" t="s">
        <v>19</v>
      </c>
      <c r="B15" s="606" t="s">
        <v>20</v>
      </c>
      <c r="C15" s="608" t="s">
        <v>21</v>
      </c>
      <c r="D15" s="609"/>
      <c r="E15" s="609"/>
      <c r="F15" s="609"/>
      <c r="G15" s="610"/>
      <c r="H15" s="608" t="s">
        <v>22</v>
      </c>
      <c r="I15" s="609"/>
      <c r="J15" s="609"/>
      <c r="K15" s="609"/>
      <c r="L15" s="611"/>
    </row>
    <row r="16" spans="1:12" s="11" customFormat="1" ht="12.75" customHeight="1" x14ac:dyDescent="0.25">
      <c r="A16" s="604"/>
      <c r="B16" s="607"/>
      <c r="C16" s="612" t="s">
        <v>23</v>
      </c>
      <c r="D16" s="613" t="s">
        <v>24</v>
      </c>
      <c r="E16" s="615" t="s">
        <v>25</v>
      </c>
      <c r="F16" s="617" t="s">
        <v>26</v>
      </c>
      <c r="G16" s="619" t="s">
        <v>27</v>
      </c>
      <c r="H16" s="612" t="s">
        <v>23</v>
      </c>
      <c r="I16" s="613" t="s">
        <v>24</v>
      </c>
      <c r="J16" s="615" t="s">
        <v>25</v>
      </c>
      <c r="K16" s="617" t="s">
        <v>26</v>
      </c>
      <c r="L16" s="599" t="s">
        <v>27</v>
      </c>
    </row>
    <row r="17" spans="1:12" s="12" customFormat="1" ht="61.5" customHeight="1" thickBot="1" x14ac:dyDescent="0.3">
      <c r="A17" s="605"/>
      <c r="B17" s="607"/>
      <c r="C17" s="612"/>
      <c r="D17" s="614"/>
      <c r="E17" s="616"/>
      <c r="F17" s="618"/>
      <c r="G17" s="619"/>
      <c r="H17" s="622"/>
      <c r="I17" s="623"/>
      <c r="J17" s="616"/>
      <c r="K17" s="618"/>
      <c r="L17" s="600"/>
    </row>
    <row r="18" spans="1:12" s="12" customFormat="1" ht="9.75" customHeight="1" thickTop="1" x14ac:dyDescent="0.25">
      <c r="A18" s="13" t="s">
        <v>28</v>
      </c>
      <c r="B18" s="13">
        <v>2</v>
      </c>
      <c r="C18" s="14">
        <v>3</v>
      </c>
      <c r="D18" s="15">
        <v>4</v>
      </c>
      <c r="E18" s="15">
        <v>5</v>
      </c>
      <c r="F18" s="15">
        <v>6</v>
      </c>
      <c r="G18" s="16">
        <v>7</v>
      </c>
      <c r="H18" s="14">
        <v>8</v>
      </c>
      <c r="I18" s="15">
        <v>9</v>
      </c>
      <c r="J18" s="15">
        <v>10</v>
      </c>
      <c r="K18" s="15">
        <v>11</v>
      </c>
      <c r="L18" s="17">
        <v>12</v>
      </c>
    </row>
    <row r="19" spans="1:12" s="24" customFormat="1" x14ac:dyDescent="0.25">
      <c r="A19" s="18"/>
      <c r="B19" s="19" t="s">
        <v>29</v>
      </c>
      <c r="C19" s="20"/>
      <c r="D19" s="21"/>
      <c r="E19" s="21"/>
      <c r="F19" s="21"/>
      <c r="G19" s="22"/>
      <c r="H19" s="20"/>
      <c r="I19" s="21"/>
      <c r="J19" s="21"/>
      <c r="K19" s="21"/>
      <c r="L19" s="23"/>
    </row>
    <row r="20" spans="1:12" s="24" customFormat="1" ht="12.75" thickBot="1" x14ac:dyDescent="0.3">
      <c r="A20" s="25"/>
      <c r="B20" s="26" t="s">
        <v>30</v>
      </c>
      <c r="C20" s="27">
        <f t="shared" ref="C20:C47" si="0">SUM(D20:G20)</f>
        <v>3204</v>
      </c>
      <c r="D20" s="28">
        <f>SUM(D21,D24,D25,D41,D43)</f>
        <v>3204</v>
      </c>
      <c r="E20" s="28">
        <f>SUM(E21,E24,E43)</f>
        <v>0</v>
      </c>
      <c r="F20" s="28">
        <f>SUM(F21,F26,F43)</f>
        <v>0</v>
      </c>
      <c r="G20" s="29">
        <f>SUM(G21,G45)</f>
        <v>0</v>
      </c>
      <c r="H20" s="27">
        <f>SUM(I20:L20)</f>
        <v>3204</v>
      </c>
      <c r="I20" s="28">
        <f>SUM(I21,I24,I25,I41,I43)</f>
        <v>3204</v>
      </c>
      <c r="J20" s="28">
        <f>SUM(J21,J24,J43)</f>
        <v>0</v>
      </c>
      <c r="K20" s="28">
        <f>SUM(K21,K26,K43)</f>
        <v>0</v>
      </c>
      <c r="L20" s="30">
        <f>SUM(L21,L45)</f>
        <v>0</v>
      </c>
    </row>
    <row r="21" spans="1:12" ht="12.75" thickTop="1" x14ac:dyDescent="0.25">
      <c r="A21" s="31"/>
      <c r="B21" s="32" t="s">
        <v>31</v>
      </c>
      <c r="C21" s="33">
        <f t="shared" si="0"/>
        <v>471</v>
      </c>
      <c r="D21" s="34">
        <f>SUM(D22:D23)</f>
        <v>471</v>
      </c>
      <c r="E21" s="34">
        <f>SUM(E22:E23)</f>
        <v>0</v>
      </c>
      <c r="F21" s="34">
        <f>SUM(F22:F23)</f>
        <v>0</v>
      </c>
      <c r="G21" s="35">
        <f>SUM(G22:G23)</f>
        <v>0</v>
      </c>
      <c r="H21" s="33">
        <f t="shared" ref="H21:H47" si="1">SUM(I21:L21)</f>
        <v>471</v>
      </c>
      <c r="I21" s="34">
        <f>SUM(I22:I23)</f>
        <v>471</v>
      </c>
      <c r="J21" s="34">
        <f>SUM(J22:J23)</f>
        <v>0</v>
      </c>
      <c r="K21" s="34">
        <f>SUM(K22:K23)</f>
        <v>0</v>
      </c>
      <c r="L21" s="36">
        <f>SUM(L22:L23)</f>
        <v>0</v>
      </c>
    </row>
    <row r="22" spans="1:12" x14ac:dyDescent="0.25">
      <c r="A22" s="37"/>
      <c r="B22" s="38" t="s">
        <v>32</v>
      </c>
      <c r="C22" s="39">
        <f t="shared" si="0"/>
        <v>471</v>
      </c>
      <c r="D22" s="40">
        <v>471</v>
      </c>
      <c r="E22" s="40"/>
      <c r="F22" s="40"/>
      <c r="G22" s="41"/>
      <c r="H22" s="39">
        <f t="shared" si="1"/>
        <v>0</v>
      </c>
      <c r="I22" s="40"/>
      <c r="J22" s="40"/>
      <c r="K22" s="40"/>
      <c r="L22" s="42"/>
    </row>
    <row r="23" spans="1:12" x14ac:dyDescent="0.25">
      <c r="A23" s="43"/>
      <c r="B23" s="44" t="s">
        <v>33</v>
      </c>
      <c r="C23" s="45">
        <f t="shared" si="0"/>
        <v>0</v>
      </c>
      <c r="D23" s="46"/>
      <c r="E23" s="46"/>
      <c r="F23" s="46"/>
      <c r="G23" s="47"/>
      <c r="H23" s="45">
        <f t="shared" si="1"/>
        <v>471</v>
      </c>
      <c r="I23" s="46">
        <v>471</v>
      </c>
      <c r="J23" s="46"/>
      <c r="K23" s="46"/>
      <c r="L23" s="48"/>
    </row>
    <row r="24" spans="1:12" s="24" customFormat="1" ht="24.75" thickBot="1" x14ac:dyDescent="0.3">
      <c r="A24" s="49">
        <v>19300</v>
      </c>
      <c r="B24" s="49" t="s">
        <v>34</v>
      </c>
      <c r="C24" s="50">
        <f t="shared" si="0"/>
        <v>0</v>
      </c>
      <c r="D24" s="51"/>
      <c r="E24" s="51"/>
      <c r="F24" s="52" t="s">
        <v>35</v>
      </c>
      <c r="G24" s="53" t="s">
        <v>35</v>
      </c>
      <c r="H24" s="50">
        <f t="shared" si="1"/>
        <v>0</v>
      </c>
      <c r="I24" s="51"/>
      <c r="J24" s="51"/>
      <c r="K24" s="52" t="s">
        <v>35</v>
      </c>
      <c r="L24" s="54" t="s">
        <v>35</v>
      </c>
    </row>
    <row r="25" spans="1:12" s="24" customFormat="1" ht="24.75" thickTop="1" x14ac:dyDescent="0.25">
      <c r="A25" s="55">
        <v>18630</v>
      </c>
      <c r="B25" s="56" t="s">
        <v>36</v>
      </c>
      <c r="C25" s="57">
        <f t="shared" si="0"/>
        <v>2733</v>
      </c>
      <c r="D25" s="58">
        <v>2733</v>
      </c>
      <c r="E25" s="59" t="s">
        <v>35</v>
      </c>
      <c r="F25" s="59" t="s">
        <v>35</v>
      </c>
      <c r="G25" s="60" t="s">
        <v>35</v>
      </c>
      <c r="H25" s="57">
        <f t="shared" si="1"/>
        <v>2733</v>
      </c>
      <c r="I25" s="58">
        <v>2733</v>
      </c>
      <c r="J25" s="59" t="s">
        <v>35</v>
      </c>
      <c r="K25" s="59" t="s">
        <v>35</v>
      </c>
      <c r="L25" s="62" t="s">
        <v>35</v>
      </c>
    </row>
    <row r="26" spans="1:12" s="24" customFormat="1" ht="36" x14ac:dyDescent="0.25">
      <c r="A26" s="56">
        <v>21300</v>
      </c>
      <c r="B26" s="56" t="s">
        <v>37</v>
      </c>
      <c r="C26" s="57">
        <f t="shared" si="0"/>
        <v>0</v>
      </c>
      <c r="D26" s="59" t="s">
        <v>35</v>
      </c>
      <c r="E26" s="59" t="s">
        <v>35</v>
      </c>
      <c r="F26" s="63">
        <f>SUM(F27,F31,F33,F36)</f>
        <v>0</v>
      </c>
      <c r="G26" s="60" t="s">
        <v>35</v>
      </c>
      <c r="H26" s="57">
        <f t="shared" si="1"/>
        <v>0</v>
      </c>
      <c r="I26" s="59" t="s">
        <v>35</v>
      </c>
      <c r="J26" s="59" t="s">
        <v>35</v>
      </c>
      <c r="K26" s="63">
        <f>SUM(K27,K31,K33,K36)</f>
        <v>0</v>
      </c>
      <c r="L26" s="62" t="s">
        <v>35</v>
      </c>
    </row>
    <row r="27" spans="1:12" s="24" customFormat="1" ht="24" x14ac:dyDescent="0.25">
      <c r="A27" s="64">
        <v>21350</v>
      </c>
      <c r="B27" s="56" t="s">
        <v>38</v>
      </c>
      <c r="C27" s="57">
        <f t="shared" si="0"/>
        <v>0</v>
      </c>
      <c r="D27" s="59" t="s">
        <v>35</v>
      </c>
      <c r="E27" s="59" t="s">
        <v>35</v>
      </c>
      <c r="F27" s="63">
        <f>SUM(F28:F30)</f>
        <v>0</v>
      </c>
      <c r="G27" s="60" t="s">
        <v>35</v>
      </c>
      <c r="H27" s="57">
        <f t="shared" si="1"/>
        <v>0</v>
      </c>
      <c r="I27" s="59" t="s">
        <v>35</v>
      </c>
      <c r="J27" s="59" t="s">
        <v>35</v>
      </c>
      <c r="K27" s="63">
        <f>SUM(K28:K30)</f>
        <v>0</v>
      </c>
      <c r="L27" s="62" t="s">
        <v>35</v>
      </c>
    </row>
    <row r="28" spans="1:12" x14ac:dyDescent="0.25">
      <c r="A28" s="37">
        <v>21351</v>
      </c>
      <c r="B28" s="65" t="s">
        <v>39</v>
      </c>
      <c r="C28" s="66">
        <f t="shared" si="0"/>
        <v>0</v>
      </c>
      <c r="D28" s="67" t="s">
        <v>35</v>
      </c>
      <c r="E28" s="67" t="s">
        <v>35</v>
      </c>
      <c r="F28" s="68"/>
      <c r="G28" s="69" t="s">
        <v>35</v>
      </c>
      <c r="H28" s="66">
        <f t="shared" si="1"/>
        <v>0</v>
      </c>
      <c r="I28" s="67" t="s">
        <v>35</v>
      </c>
      <c r="J28" s="67" t="s">
        <v>35</v>
      </c>
      <c r="K28" s="68"/>
      <c r="L28" s="70" t="s">
        <v>35</v>
      </c>
    </row>
    <row r="29" spans="1:12" x14ac:dyDescent="0.25">
      <c r="A29" s="43">
        <v>21352</v>
      </c>
      <c r="B29" s="71" t="s">
        <v>40</v>
      </c>
      <c r="C29" s="72">
        <f t="shared" si="0"/>
        <v>0</v>
      </c>
      <c r="D29" s="73" t="s">
        <v>35</v>
      </c>
      <c r="E29" s="73" t="s">
        <v>35</v>
      </c>
      <c r="F29" s="74"/>
      <c r="G29" s="75" t="s">
        <v>35</v>
      </c>
      <c r="H29" s="72">
        <f t="shared" si="1"/>
        <v>0</v>
      </c>
      <c r="I29" s="73" t="s">
        <v>35</v>
      </c>
      <c r="J29" s="73" t="s">
        <v>35</v>
      </c>
      <c r="K29" s="74"/>
      <c r="L29" s="76" t="s">
        <v>35</v>
      </c>
    </row>
    <row r="30" spans="1:12" ht="24" x14ac:dyDescent="0.25">
      <c r="A30" s="43">
        <v>21359</v>
      </c>
      <c r="B30" s="71" t="s">
        <v>41</v>
      </c>
      <c r="C30" s="72">
        <f t="shared" si="0"/>
        <v>0</v>
      </c>
      <c r="D30" s="73" t="s">
        <v>35</v>
      </c>
      <c r="E30" s="73" t="s">
        <v>35</v>
      </c>
      <c r="F30" s="74"/>
      <c r="G30" s="75" t="s">
        <v>35</v>
      </c>
      <c r="H30" s="72">
        <f t="shared" si="1"/>
        <v>0</v>
      </c>
      <c r="I30" s="73" t="s">
        <v>35</v>
      </c>
      <c r="J30" s="73" t="s">
        <v>35</v>
      </c>
      <c r="K30" s="74"/>
      <c r="L30" s="76" t="s">
        <v>35</v>
      </c>
    </row>
    <row r="31" spans="1:12" s="24" customFormat="1" ht="36" x14ac:dyDescent="0.25">
      <c r="A31" s="64">
        <v>21370</v>
      </c>
      <c r="B31" s="56" t="s">
        <v>42</v>
      </c>
      <c r="C31" s="57">
        <f t="shared" si="0"/>
        <v>0</v>
      </c>
      <c r="D31" s="59" t="s">
        <v>35</v>
      </c>
      <c r="E31" s="59" t="s">
        <v>35</v>
      </c>
      <c r="F31" s="63">
        <f>SUM(F32)</f>
        <v>0</v>
      </c>
      <c r="G31" s="60" t="s">
        <v>35</v>
      </c>
      <c r="H31" s="57">
        <f t="shared" si="1"/>
        <v>0</v>
      </c>
      <c r="I31" s="59" t="s">
        <v>35</v>
      </c>
      <c r="J31" s="59" t="s">
        <v>35</v>
      </c>
      <c r="K31" s="63">
        <f>SUM(K32)</f>
        <v>0</v>
      </c>
      <c r="L31" s="62" t="s">
        <v>35</v>
      </c>
    </row>
    <row r="32" spans="1:12" ht="36" x14ac:dyDescent="0.25">
      <c r="A32" s="77">
        <v>21379</v>
      </c>
      <c r="B32" s="78" t="s">
        <v>43</v>
      </c>
      <c r="C32" s="79">
        <f t="shared" si="0"/>
        <v>0</v>
      </c>
      <c r="D32" s="80" t="s">
        <v>35</v>
      </c>
      <c r="E32" s="80" t="s">
        <v>35</v>
      </c>
      <c r="F32" s="81"/>
      <c r="G32" s="82" t="s">
        <v>35</v>
      </c>
      <c r="H32" s="79">
        <f t="shared" si="1"/>
        <v>0</v>
      </c>
      <c r="I32" s="80" t="s">
        <v>35</v>
      </c>
      <c r="J32" s="80" t="s">
        <v>35</v>
      </c>
      <c r="K32" s="81"/>
      <c r="L32" s="83" t="s">
        <v>35</v>
      </c>
    </row>
    <row r="33" spans="1:12" s="24" customFormat="1" x14ac:dyDescent="0.25">
      <c r="A33" s="64">
        <v>21380</v>
      </c>
      <c r="B33" s="56" t="s">
        <v>44</v>
      </c>
      <c r="C33" s="57">
        <f t="shared" si="0"/>
        <v>0</v>
      </c>
      <c r="D33" s="59" t="s">
        <v>35</v>
      </c>
      <c r="E33" s="59" t="s">
        <v>35</v>
      </c>
      <c r="F33" s="63">
        <f>SUM(F34:F35)</f>
        <v>0</v>
      </c>
      <c r="G33" s="60" t="s">
        <v>35</v>
      </c>
      <c r="H33" s="57">
        <f t="shared" si="1"/>
        <v>0</v>
      </c>
      <c r="I33" s="59" t="s">
        <v>35</v>
      </c>
      <c r="J33" s="59" t="s">
        <v>35</v>
      </c>
      <c r="K33" s="63">
        <f>SUM(K34:K35)</f>
        <v>0</v>
      </c>
      <c r="L33" s="62" t="s">
        <v>35</v>
      </c>
    </row>
    <row r="34" spans="1:12" x14ac:dyDescent="0.25">
      <c r="A34" s="38">
        <v>21381</v>
      </c>
      <c r="B34" s="65" t="s">
        <v>45</v>
      </c>
      <c r="C34" s="66">
        <f t="shared" si="0"/>
        <v>0</v>
      </c>
      <c r="D34" s="67" t="s">
        <v>35</v>
      </c>
      <c r="E34" s="67" t="s">
        <v>35</v>
      </c>
      <c r="F34" s="68"/>
      <c r="G34" s="69" t="s">
        <v>35</v>
      </c>
      <c r="H34" s="66">
        <f t="shared" si="1"/>
        <v>0</v>
      </c>
      <c r="I34" s="67" t="s">
        <v>35</v>
      </c>
      <c r="J34" s="67" t="s">
        <v>35</v>
      </c>
      <c r="K34" s="68"/>
      <c r="L34" s="70" t="s">
        <v>35</v>
      </c>
    </row>
    <row r="35" spans="1:12" ht="24" x14ac:dyDescent="0.25">
      <c r="A35" s="44">
        <v>21383</v>
      </c>
      <c r="B35" s="71" t="s">
        <v>46</v>
      </c>
      <c r="C35" s="72">
        <f>SUM(D35:G35)</f>
        <v>0</v>
      </c>
      <c r="D35" s="73" t="s">
        <v>35</v>
      </c>
      <c r="E35" s="73" t="s">
        <v>35</v>
      </c>
      <c r="F35" s="74"/>
      <c r="G35" s="75" t="s">
        <v>35</v>
      </c>
      <c r="H35" s="72">
        <f t="shared" si="1"/>
        <v>0</v>
      </c>
      <c r="I35" s="73" t="s">
        <v>35</v>
      </c>
      <c r="J35" s="73" t="s">
        <v>35</v>
      </c>
      <c r="K35" s="74"/>
      <c r="L35" s="76" t="s">
        <v>35</v>
      </c>
    </row>
    <row r="36" spans="1:12" s="24" customFormat="1" ht="25.5" customHeight="1" x14ac:dyDescent="0.25">
      <c r="A36" s="64">
        <v>21390</v>
      </c>
      <c r="B36" s="56" t="s">
        <v>47</v>
      </c>
      <c r="C36" s="57">
        <f t="shared" si="0"/>
        <v>0</v>
      </c>
      <c r="D36" s="59" t="s">
        <v>35</v>
      </c>
      <c r="E36" s="59" t="s">
        <v>35</v>
      </c>
      <c r="F36" s="63">
        <f>SUM(F37:F40)</f>
        <v>0</v>
      </c>
      <c r="G36" s="60" t="s">
        <v>35</v>
      </c>
      <c r="H36" s="57">
        <f t="shared" si="1"/>
        <v>0</v>
      </c>
      <c r="I36" s="59" t="s">
        <v>35</v>
      </c>
      <c r="J36" s="59" t="s">
        <v>35</v>
      </c>
      <c r="K36" s="63">
        <f>SUM(K37:K40)</f>
        <v>0</v>
      </c>
      <c r="L36" s="62" t="s">
        <v>35</v>
      </c>
    </row>
    <row r="37" spans="1:12" ht="24" x14ac:dyDescent="0.25">
      <c r="A37" s="38">
        <v>21391</v>
      </c>
      <c r="B37" s="65" t="s">
        <v>48</v>
      </c>
      <c r="C37" s="66">
        <f t="shared" si="0"/>
        <v>0</v>
      </c>
      <c r="D37" s="67" t="s">
        <v>35</v>
      </c>
      <c r="E37" s="67" t="s">
        <v>35</v>
      </c>
      <c r="F37" s="68"/>
      <c r="G37" s="69" t="s">
        <v>35</v>
      </c>
      <c r="H37" s="66">
        <f t="shared" si="1"/>
        <v>0</v>
      </c>
      <c r="I37" s="67" t="s">
        <v>35</v>
      </c>
      <c r="J37" s="67" t="s">
        <v>35</v>
      </c>
      <c r="K37" s="68"/>
      <c r="L37" s="70" t="s">
        <v>35</v>
      </c>
    </row>
    <row r="38" spans="1:12" x14ac:dyDescent="0.25">
      <c r="A38" s="44">
        <v>21393</v>
      </c>
      <c r="B38" s="71" t="s">
        <v>49</v>
      </c>
      <c r="C38" s="72">
        <f t="shared" si="0"/>
        <v>0</v>
      </c>
      <c r="D38" s="73" t="s">
        <v>35</v>
      </c>
      <c r="E38" s="73" t="s">
        <v>35</v>
      </c>
      <c r="F38" s="74"/>
      <c r="G38" s="75" t="s">
        <v>35</v>
      </c>
      <c r="H38" s="72">
        <f t="shared" si="1"/>
        <v>0</v>
      </c>
      <c r="I38" s="73" t="s">
        <v>35</v>
      </c>
      <c r="J38" s="73" t="s">
        <v>35</v>
      </c>
      <c r="K38" s="74"/>
      <c r="L38" s="76" t="s">
        <v>35</v>
      </c>
    </row>
    <row r="39" spans="1:12" x14ac:dyDescent="0.25">
      <c r="A39" s="44">
        <v>21395</v>
      </c>
      <c r="B39" s="71" t="s">
        <v>50</v>
      </c>
      <c r="C39" s="72">
        <f t="shared" si="0"/>
        <v>0</v>
      </c>
      <c r="D39" s="73" t="s">
        <v>35</v>
      </c>
      <c r="E39" s="73" t="s">
        <v>35</v>
      </c>
      <c r="F39" s="74"/>
      <c r="G39" s="75" t="s">
        <v>35</v>
      </c>
      <c r="H39" s="72">
        <f t="shared" si="1"/>
        <v>0</v>
      </c>
      <c r="I39" s="73" t="s">
        <v>35</v>
      </c>
      <c r="J39" s="73" t="s">
        <v>35</v>
      </c>
      <c r="K39" s="74"/>
      <c r="L39" s="76" t="s">
        <v>35</v>
      </c>
    </row>
    <row r="40" spans="1:12" ht="24" x14ac:dyDescent="0.25">
      <c r="A40" s="84">
        <v>21399</v>
      </c>
      <c r="B40" s="85" t="s">
        <v>51</v>
      </c>
      <c r="C40" s="86">
        <f t="shared" si="0"/>
        <v>0</v>
      </c>
      <c r="D40" s="87" t="s">
        <v>35</v>
      </c>
      <c r="E40" s="87" t="s">
        <v>35</v>
      </c>
      <c r="F40" s="88"/>
      <c r="G40" s="89" t="s">
        <v>35</v>
      </c>
      <c r="H40" s="86">
        <f t="shared" si="1"/>
        <v>0</v>
      </c>
      <c r="I40" s="87" t="s">
        <v>35</v>
      </c>
      <c r="J40" s="87" t="s">
        <v>35</v>
      </c>
      <c r="K40" s="88"/>
      <c r="L40" s="90" t="s">
        <v>35</v>
      </c>
    </row>
    <row r="41" spans="1:12" s="24" customFormat="1" ht="26.25" customHeight="1" x14ac:dyDescent="0.25">
      <c r="A41" s="91">
        <v>21420</v>
      </c>
      <c r="B41" s="92" t="s">
        <v>52</v>
      </c>
      <c r="C41" s="93">
        <f>SUM(D41:G41)</f>
        <v>0</v>
      </c>
      <c r="D41" s="94">
        <f>SUM(D42)</f>
        <v>0</v>
      </c>
      <c r="E41" s="95" t="s">
        <v>35</v>
      </c>
      <c r="F41" s="95" t="s">
        <v>35</v>
      </c>
      <c r="G41" s="96" t="s">
        <v>35</v>
      </c>
      <c r="H41" s="93">
        <f>SUM(I41:L41)</f>
        <v>0</v>
      </c>
      <c r="I41" s="94">
        <f>SUM(I42)</f>
        <v>0</v>
      </c>
      <c r="J41" s="95" t="s">
        <v>35</v>
      </c>
      <c r="K41" s="95" t="s">
        <v>35</v>
      </c>
      <c r="L41" s="97" t="s">
        <v>35</v>
      </c>
    </row>
    <row r="42" spans="1:12" s="24" customFormat="1" ht="26.25" customHeight="1" x14ac:dyDescent="0.25">
      <c r="A42" s="84">
        <v>21429</v>
      </c>
      <c r="B42" s="85" t="s">
        <v>53</v>
      </c>
      <c r="C42" s="86">
        <f>SUM(D42:G42)</f>
        <v>0</v>
      </c>
      <c r="D42" s="98"/>
      <c r="E42" s="87" t="s">
        <v>35</v>
      </c>
      <c r="F42" s="87" t="s">
        <v>35</v>
      </c>
      <c r="G42" s="89" t="s">
        <v>35</v>
      </c>
      <c r="H42" s="86">
        <f t="shared" ref="H42:H44" si="2">SUM(I42:L42)</f>
        <v>0</v>
      </c>
      <c r="I42" s="98"/>
      <c r="J42" s="87" t="s">
        <v>35</v>
      </c>
      <c r="K42" s="87" t="s">
        <v>35</v>
      </c>
      <c r="L42" s="90" t="s">
        <v>35</v>
      </c>
    </row>
    <row r="43" spans="1:12" s="24" customFormat="1" ht="24" x14ac:dyDescent="0.25">
      <c r="A43" s="64">
        <v>21490</v>
      </c>
      <c r="B43" s="56" t="s">
        <v>54</v>
      </c>
      <c r="C43" s="57">
        <f t="shared" si="0"/>
        <v>0</v>
      </c>
      <c r="D43" s="99">
        <f>D44</f>
        <v>0</v>
      </c>
      <c r="E43" s="99">
        <f t="shared" ref="E43:F43" si="3">E44</f>
        <v>0</v>
      </c>
      <c r="F43" s="99">
        <f t="shared" si="3"/>
        <v>0</v>
      </c>
      <c r="G43" s="60" t="s">
        <v>35</v>
      </c>
      <c r="H43" s="100">
        <f t="shared" si="2"/>
        <v>0</v>
      </c>
      <c r="I43" s="99">
        <f>I44</f>
        <v>0</v>
      </c>
      <c r="J43" s="99">
        <f t="shared" ref="J43:K43" si="4">J44</f>
        <v>0</v>
      </c>
      <c r="K43" s="99">
        <f t="shared" si="4"/>
        <v>0</v>
      </c>
      <c r="L43" s="62" t="s">
        <v>35</v>
      </c>
    </row>
    <row r="44" spans="1:12" s="24" customFormat="1" ht="24" x14ac:dyDescent="0.25">
      <c r="A44" s="44">
        <v>21499</v>
      </c>
      <c r="B44" s="71" t="s">
        <v>55</v>
      </c>
      <c r="C44" s="79">
        <f>SUM(D44:G44)</f>
        <v>0</v>
      </c>
      <c r="D44" s="101"/>
      <c r="E44" s="102"/>
      <c r="F44" s="102"/>
      <c r="G44" s="103" t="s">
        <v>35</v>
      </c>
      <c r="H44" s="104">
        <f t="shared" si="2"/>
        <v>0</v>
      </c>
      <c r="I44" s="40"/>
      <c r="J44" s="105"/>
      <c r="K44" s="105"/>
      <c r="L44" s="106" t="s">
        <v>35</v>
      </c>
    </row>
    <row r="45" spans="1:12" ht="12.75" customHeight="1" x14ac:dyDescent="0.25">
      <c r="A45" s="107">
        <v>23000</v>
      </c>
      <c r="B45" s="108" t="s">
        <v>56</v>
      </c>
      <c r="C45" s="109">
        <f>SUM(D45:G45)</f>
        <v>0</v>
      </c>
      <c r="D45" s="59" t="s">
        <v>35</v>
      </c>
      <c r="E45" s="59" t="s">
        <v>35</v>
      </c>
      <c r="F45" s="59" t="s">
        <v>35</v>
      </c>
      <c r="G45" s="99">
        <f>SUM(G46:G47)</f>
        <v>0</v>
      </c>
      <c r="H45" s="109">
        <f t="shared" si="1"/>
        <v>0</v>
      </c>
      <c r="I45" s="87" t="s">
        <v>35</v>
      </c>
      <c r="J45" s="87" t="s">
        <v>35</v>
      </c>
      <c r="K45" s="87" t="s">
        <v>35</v>
      </c>
      <c r="L45" s="110">
        <f>SUM(L46:L47)</f>
        <v>0</v>
      </c>
    </row>
    <row r="46" spans="1:12" ht="24" x14ac:dyDescent="0.25">
      <c r="A46" s="111">
        <v>23410</v>
      </c>
      <c r="B46" s="112" t="s">
        <v>57</v>
      </c>
      <c r="C46" s="113">
        <f t="shared" si="0"/>
        <v>0</v>
      </c>
      <c r="D46" s="95" t="s">
        <v>35</v>
      </c>
      <c r="E46" s="95" t="s">
        <v>35</v>
      </c>
      <c r="F46" s="95" t="s">
        <v>35</v>
      </c>
      <c r="G46" s="114"/>
      <c r="H46" s="113">
        <f t="shared" si="1"/>
        <v>0</v>
      </c>
      <c r="I46" s="95" t="s">
        <v>35</v>
      </c>
      <c r="J46" s="95" t="s">
        <v>35</v>
      </c>
      <c r="K46" s="95" t="s">
        <v>35</v>
      </c>
      <c r="L46" s="115"/>
    </row>
    <row r="47" spans="1:12" ht="24" x14ac:dyDescent="0.25">
      <c r="A47" s="111">
        <v>23510</v>
      </c>
      <c r="B47" s="112" t="s">
        <v>58</v>
      </c>
      <c r="C47" s="93">
        <f t="shared" si="0"/>
        <v>0</v>
      </c>
      <c r="D47" s="95" t="s">
        <v>35</v>
      </c>
      <c r="E47" s="95" t="s">
        <v>35</v>
      </c>
      <c r="F47" s="95" t="s">
        <v>35</v>
      </c>
      <c r="G47" s="114"/>
      <c r="H47" s="93">
        <f t="shared" si="1"/>
        <v>0</v>
      </c>
      <c r="I47" s="95" t="s">
        <v>35</v>
      </c>
      <c r="J47" s="95" t="s">
        <v>35</v>
      </c>
      <c r="K47" s="95" t="s">
        <v>35</v>
      </c>
      <c r="L47" s="115"/>
    </row>
    <row r="48" spans="1:12" x14ac:dyDescent="0.25">
      <c r="A48" s="116"/>
      <c r="B48" s="112"/>
      <c r="C48" s="117"/>
      <c r="D48" s="95"/>
      <c r="E48" s="95"/>
      <c r="F48" s="94"/>
      <c r="G48" s="118"/>
      <c r="H48" s="117"/>
      <c r="I48" s="95"/>
      <c r="J48" s="95"/>
      <c r="K48" s="94"/>
      <c r="L48" s="119"/>
    </row>
    <row r="49" spans="1:12" s="24" customFormat="1" x14ac:dyDescent="0.25">
      <c r="A49" s="120"/>
      <c r="B49" s="121" t="s">
        <v>59</v>
      </c>
      <c r="C49" s="122"/>
      <c r="D49" s="123"/>
      <c r="E49" s="123"/>
      <c r="F49" s="123"/>
      <c r="G49" s="124"/>
      <c r="H49" s="122"/>
      <c r="I49" s="123"/>
      <c r="J49" s="123"/>
      <c r="K49" s="123"/>
      <c r="L49" s="125"/>
    </row>
    <row r="50" spans="1:12" s="24" customFormat="1" ht="12.75" thickBot="1" x14ac:dyDescent="0.3">
      <c r="A50" s="126"/>
      <c r="B50" s="25" t="s">
        <v>60</v>
      </c>
      <c r="C50" s="127">
        <f t="shared" ref="C50:C113" si="5">SUM(D50:G50)</f>
        <v>3204</v>
      </c>
      <c r="D50" s="128">
        <f>SUM(D51,D283)</f>
        <v>3204</v>
      </c>
      <c r="E50" s="128">
        <f>SUM(E51,E283)</f>
        <v>0</v>
      </c>
      <c r="F50" s="128">
        <f>SUM(F51,F283)</f>
        <v>0</v>
      </c>
      <c r="G50" s="129">
        <f>SUM(G51,G283)</f>
        <v>0</v>
      </c>
      <c r="H50" s="127">
        <f t="shared" ref="H50:H113" si="6">SUM(I50:L50)</f>
        <v>3204</v>
      </c>
      <c r="I50" s="128">
        <f>SUM(I51,I283)</f>
        <v>3204</v>
      </c>
      <c r="J50" s="128">
        <f>SUM(J51,J283)</f>
        <v>0</v>
      </c>
      <c r="K50" s="128">
        <f>SUM(K51,K283)</f>
        <v>0</v>
      </c>
      <c r="L50" s="130">
        <f>SUM(L51,L283)</f>
        <v>0</v>
      </c>
    </row>
    <row r="51" spans="1:12" s="24" customFormat="1" ht="36.75" thickTop="1" x14ac:dyDescent="0.25">
      <c r="A51" s="131"/>
      <c r="B51" s="132" t="s">
        <v>61</v>
      </c>
      <c r="C51" s="133">
        <f t="shared" si="5"/>
        <v>0</v>
      </c>
      <c r="D51" s="134">
        <f>SUM(D52,D194)</f>
        <v>0</v>
      </c>
      <c r="E51" s="134">
        <f>SUM(E52,E194)</f>
        <v>0</v>
      </c>
      <c r="F51" s="134">
        <f>SUM(F52,F194)</f>
        <v>0</v>
      </c>
      <c r="G51" s="135">
        <f>SUM(G52,G194)</f>
        <v>0</v>
      </c>
      <c r="H51" s="133">
        <f t="shared" si="6"/>
        <v>471</v>
      </c>
      <c r="I51" s="134">
        <f>SUM(I52,I194)</f>
        <v>471</v>
      </c>
      <c r="J51" s="134">
        <f>SUM(J52,J194)</f>
        <v>0</v>
      </c>
      <c r="K51" s="134">
        <f>SUM(K52,K194)</f>
        <v>0</v>
      </c>
      <c r="L51" s="136">
        <f>SUM(L52,L194)</f>
        <v>0</v>
      </c>
    </row>
    <row r="52" spans="1:12" s="24" customFormat="1" ht="24" x14ac:dyDescent="0.25">
      <c r="A52" s="137"/>
      <c r="B52" s="18" t="s">
        <v>62</v>
      </c>
      <c r="C52" s="138">
        <f t="shared" si="5"/>
        <v>0</v>
      </c>
      <c r="D52" s="139">
        <f>SUM(D53,D75,D173,D187)</f>
        <v>0</v>
      </c>
      <c r="E52" s="139">
        <f>SUM(E53,E75,E173,E187)</f>
        <v>0</v>
      </c>
      <c r="F52" s="139">
        <f>SUM(F53,F75,F173,F187)</f>
        <v>0</v>
      </c>
      <c r="G52" s="140">
        <f>SUM(G53,G75,G173,G187)</f>
        <v>0</v>
      </c>
      <c r="H52" s="138">
        <f t="shared" si="6"/>
        <v>0</v>
      </c>
      <c r="I52" s="139">
        <f>SUM(I53,I75,I173,I187)</f>
        <v>0</v>
      </c>
      <c r="J52" s="139">
        <f>SUM(J53,J75,J173,J187)</f>
        <v>0</v>
      </c>
      <c r="K52" s="139">
        <f>SUM(K53,K75,K173,K187)</f>
        <v>0</v>
      </c>
      <c r="L52" s="141">
        <f>SUM(L53,L75,L173,L187)</f>
        <v>0</v>
      </c>
    </row>
    <row r="53" spans="1:12" s="24" customFormat="1" x14ac:dyDescent="0.25">
      <c r="A53" s="142">
        <v>1000</v>
      </c>
      <c r="B53" s="142" t="s">
        <v>63</v>
      </c>
      <c r="C53" s="143">
        <f t="shared" si="5"/>
        <v>0</v>
      </c>
      <c r="D53" s="144">
        <f>SUM(D54,D67)</f>
        <v>0</v>
      </c>
      <c r="E53" s="144">
        <f>SUM(E54,E67)</f>
        <v>0</v>
      </c>
      <c r="F53" s="144">
        <f>SUM(F54,F67)</f>
        <v>0</v>
      </c>
      <c r="G53" s="145">
        <f>SUM(G54,G67)</f>
        <v>0</v>
      </c>
      <c r="H53" s="143">
        <f t="shared" si="6"/>
        <v>0</v>
      </c>
      <c r="I53" s="144">
        <f>SUM(I54,I67)</f>
        <v>0</v>
      </c>
      <c r="J53" s="144">
        <f>SUM(J54,J67)</f>
        <v>0</v>
      </c>
      <c r="K53" s="144">
        <f>SUM(K54,K67)</f>
        <v>0</v>
      </c>
      <c r="L53" s="146">
        <f>SUM(L54,L67)</f>
        <v>0</v>
      </c>
    </row>
    <row r="54" spans="1:12" x14ac:dyDescent="0.25">
      <c r="A54" s="56">
        <v>1100</v>
      </c>
      <c r="B54" s="147" t="s">
        <v>64</v>
      </c>
      <c r="C54" s="57">
        <f t="shared" si="5"/>
        <v>0</v>
      </c>
      <c r="D54" s="63">
        <f>SUM(D55,D58,D66)</f>
        <v>0</v>
      </c>
      <c r="E54" s="63">
        <f>SUM(E55,E58,E66)</f>
        <v>0</v>
      </c>
      <c r="F54" s="63">
        <f>SUM(F55,F58,F66)</f>
        <v>0</v>
      </c>
      <c r="G54" s="148">
        <f>SUM(G55,G58,G66)</f>
        <v>0</v>
      </c>
      <c r="H54" s="57">
        <f t="shared" si="6"/>
        <v>0</v>
      </c>
      <c r="I54" s="63">
        <f>SUM(I55,I58,I66)</f>
        <v>0</v>
      </c>
      <c r="J54" s="63">
        <f>SUM(J55,J58,J66)</f>
        <v>0</v>
      </c>
      <c r="K54" s="63">
        <f>SUM(K55,K58,K66)</f>
        <v>0</v>
      </c>
      <c r="L54" s="149">
        <f>SUM(L55,L58,L66)</f>
        <v>0</v>
      </c>
    </row>
    <row r="55" spans="1:12" x14ac:dyDescent="0.25">
      <c r="A55" s="150">
        <v>1110</v>
      </c>
      <c r="B55" s="112" t="s">
        <v>65</v>
      </c>
      <c r="C55" s="117">
        <f t="shared" si="5"/>
        <v>0</v>
      </c>
      <c r="D55" s="151">
        <f>SUM(D56:D57)</f>
        <v>0</v>
      </c>
      <c r="E55" s="151">
        <f>SUM(E56:E57)</f>
        <v>0</v>
      </c>
      <c r="F55" s="151">
        <f>SUM(F56:F57)</f>
        <v>0</v>
      </c>
      <c r="G55" s="152">
        <f>SUM(G56:G57)</f>
        <v>0</v>
      </c>
      <c r="H55" s="117">
        <f t="shared" si="6"/>
        <v>0</v>
      </c>
      <c r="I55" s="151">
        <f>SUM(I56:I57)</f>
        <v>0</v>
      </c>
      <c r="J55" s="151">
        <f>SUM(J56:J57)</f>
        <v>0</v>
      </c>
      <c r="K55" s="151">
        <f>SUM(K56:K57)</f>
        <v>0</v>
      </c>
      <c r="L55" s="153">
        <f>SUM(L56:L57)</f>
        <v>0</v>
      </c>
    </row>
    <row r="56" spans="1:12" x14ac:dyDescent="0.25">
      <c r="A56" s="38">
        <v>1111</v>
      </c>
      <c r="B56" s="65" t="s">
        <v>66</v>
      </c>
      <c r="C56" s="66">
        <f t="shared" si="5"/>
        <v>0</v>
      </c>
      <c r="D56" s="68"/>
      <c r="E56" s="68"/>
      <c r="F56" s="68"/>
      <c r="G56" s="154"/>
      <c r="H56" s="66">
        <f t="shared" si="6"/>
        <v>0</v>
      </c>
      <c r="I56" s="68"/>
      <c r="J56" s="68"/>
      <c r="K56" s="68"/>
      <c r="L56" s="155"/>
    </row>
    <row r="57" spans="1:12" ht="24" customHeight="1" x14ac:dyDescent="0.25">
      <c r="A57" s="44">
        <v>1119</v>
      </c>
      <c r="B57" s="71" t="s">
        <v>67</v>
      </c>
      <c r="C57" s="72">
        <f t="shared" si="5"/>
        <v>0</v>
      </c>
      <c r="D57" s="74"/>
      <c r="E57" s="74"/>
      <c r="F57" s="74"/>
      <c r="G57" s="157"/>
      <c r="H57" s="72">
        <f t="shared" si="6"/>
        <v>0</v>
      </c>
      <c r="I57" s="74"/>
      <c r="J57" s="74"/>
      <c r="K57" s="74"/>
      <c r="L57" s="158"/>
    </row>
    <row r="58" spans="1:12" x14ac:dyDescent="0.25">
      <c r="A58" s="159">
        <v>1140</v>
      </c>
      <c r="B58" s="71" t="s">
        <v>68</v>
      </c>
      <c r="C58" s="72">
        <f t="shared" si="5"/>
        <v>0</v>
      </c>
      <c r="D58" s="160">
        <f>SUM(D59:D65)</f>
        <v>0</v>
      </c>
      <c r="E58" s="160">
        <f>SUM(E59:E65)</f>
        <v>0</v>
      </c>
      <c r="F58" s="160">
        <f>SUM(F59:F65)</f>
        <v>0</v>
      </c>
      <c r="G58" s="161">
        <f>SUM(G59:G65)</f>
        <v>0</v>
      </c>
      <c r="H58" s="72">
        <f t="shared" si="6"/>
        <v>0</v>
      </c>
      <c r="I58" s="160">
        <f>SUM(I59:I65)</f>
        <v>0</v>
      </c>
      <c r="J58" s="160">
        <f>SUM(J59:J65)</f>
        <v>0</v>
      </c>
      <c r="K58" s="160">
        <f>SUM(K59:K65)</f>
        <v>0</v>
      </c>
      <c r="L58" s="162">
        <f>SUM(L59:L65)</f>
        <v>0</v>
      </c>
    </row>
    <row r="59" spans="1:12" x14ac:dyDescent="0.25">
      <c r="A59" s="44">
        <v>1141</v>
      </c>
      <c r="B59" s="71" t="s">
        <v>69</v>
      </c>
      <c r="C59" s="72">
        <f t="shared" si="5"/>
        <v>0</v>
      </c>
      <c r="D59" s="74"/>
      <c r="E59" s="74"/>
      <c r="F59" s="74"/>
      <c r="G59" s="157"/>
      <c r="H59" s="72">
        <f t="shared" si="6"/>
        <v>0</v>
      </c>
      <c r="I59" s="74"/>
      <c r="J59" s="74"/>
      <c r="K59" s="74"/>
      <c r="L59" s="158"/>
    </row>
    <row r="60" spans="1:12" ht="24.75" customHeight="1" x14ac:dyDescent="0.25">
      <c r="A60" s="44">
        <v>1142</v>
      </c>
      <c r="B60" s="71" t="s">
        <v>70</v>
      </c>
      <c r="C60" s="72">
        <f t="shared" si="5"/>
        <v>0</v>
      </c>
      <c r="D60" s="74"/>
      <c r="E60" s="74"/>
      <c r="F60" s="74"/>
      <c r="G60" s="157"/>
      <c r="H60" s="72">
        <f t="shared" si="6"/>
        <v>0</v>
      </c>
      <c r="I60" s="74"/>
      <c r="J60" s="74"/>
      <c r="K60" s="74"/>
      <c r="L60" s="158"/>
    </row>
    <row r="61" spans="1:12" ht="24" x14ac:dyDescent="0.25">
      <c r="A61" s="44">
        <v>1145</v>
      </c>
      <c r="B61" s="71" t="s">
        <v>71</v>
      </c>
      <c r="C61" s="72">
        <f t="shared" si="5"/>
        <v>0</v>
      </c>
      <c r="D61" s="74"/>
      <c r="E61" s="74"/>
      <c r="F61" s="74"/>
      <c r="G61" s="157"/>
      <c r="H61" s="72">
        <f t="shared" si="6"/>
        <v>0</v>
      </c>
      <c r="I61" s="74"/>
      <c r="J61" s="74"/>
      <c r="K61" s="74"/>
      <c r="L61" s="158"/>
    </row>
    <row r="62" spans="1:12" ht="27.75" customHeight="1" x14ac:dyDescent="0.25">
      <c r="A62" s="44">
        <v>1146</v>
      </c>
      <c r="B62" s="71" t="s">
        <v>72</v>
      </c>
      <c r="C62" s="72">
        <f t="shared" si="5"/>
        <v>0</v>
      </c>
      <c r="D62" s="74"/>
      <c r="E62" s="74"/>
      <c r="F62" s="74"/>
      <c r="G62" s="157"/>
      <c r="H62" s="72">
        <f t="shared" si="6"/>
        <v>0</v>
      </c>
      <c r="I62" s="74"/>
      <c r="J62" s="74"/>
      <c r="K62" s="74"/>
      <c r="L62" s="158"/>
    </row>
    <row r="63" spans="1:12" x14ac:dyDescent="0.25">
      <c r="A63" s="44">
        <v>1147</v>
      </c>
      <c r="B63" s="71" t="s">
        <v>73</v>
      </c>
      <c r="C63" s="72">
        <f t="shared" si="5"/>
        <v>0</v>
      </c>
      <c r="D63" s="74"/>
      <c r="E63" s="74"/>
      <c r="F63" s="74"/>
      <c r="G63" s="157"/>
      <c r="H63" s="72">
        <f t="shared" si="6"/>
        <v>0</v>
      </c>
      <c r="I63" s="74"/>
      <c r="J63" s="74"/>
      <c r="K63" s="74"/>
      <c r="L63" s="158"/>
    </row>
    <row r="64" spans="1:12" x14ac:dyDescent="0.25">
      <c r="A64" s="44">
        <v>1148</v>
      </c>
      <c r="B64" s="71" t="s">
        <v>74</v>
      </c>
      <c r="C64" s="72">
        <f t="shared" si="5"/>
        <v>0</v>
      </c>
      <c r="D64" s="74"/>
      <c r="E64" s="74"/>
      <c r="F64" s="74"/>
      <c r="G64" s="157"/>
      <c r="H64" s="72">
        <f t="shared" si="6"/>
        <v>0</v>
      </c>
      <c r="I64" s="74"/>
      <c r="J64" s="74"/>
      <c r="K64" s="74"/>
      <c r="L64" s="158"/>
    </row>
    <row r="65" spans="1:12" ht="24" customHeight="1" x14ac:dyDescent="0.25">
      <c r="A65" s="44">
        <v>1149</v>
      </c>
      <c r="B65" s="71" t="s">
        <v>75</v>
      </c>
      <c r="C65" s="72">
        <f t="shared" si="5"/>
        <v>0</v>
      </c>
      <c r="D65" s="74"/>
      <c r="E65" s="74"/>
      <c r="F65" s="74"/>
      <c r="G65" s="157"/>
      <c r="H65" s="72">
        <f t="shared" si="6"/>
        <v>0</v>
      </c>
      <c r="I65" s="74"/>
      <c r="J65" s="74"/>
      <c r="K65" s="74"/>
      <c r="L65" s="158"/>
    </row>
    <row r="66" spans="1:12" ht="36" x14ac:dyDescent="0.25">
      <c r="A66" s="150">
        <v>1150</v>
      </c>
      <c r="B66" s="112" t="s">
        <v>76</v>
      </c>
      <c r="C66" s="117">
        <f t="shared" si="5"/>
        <v>0</v>
      </c>
      <c r="D66" s="163"/>
      <c r="E66" s="163"/>
      <c r="F66" s="163"/>
      <c r="G66" s="164"/>
      <c r="H66" s="117">
        <f t="shared" si="6"/>
        <v>0</v>
      </c>
      <c r="I66" s="163"/>
      <c r="J66" s="163"/>
      <c r="K66" s="163"/>
      <c r="L66" s="165"/>
    </row>
    <row r="67" spans="1:12" ht="24" x14ac:dyDescent="0.25">
      <c r="A67" s="56">
        <v>1200</v>
      </c>
      <c r="B67" s="147" t="s">
        <v>77</v>
      </c>
      <c r="C67" s="57">
        <f t="shared" si="5"/>
        <v>0</v>
      </c>
      <c r="D67" s="63">
        <f>SUM(D68:D69)</f>
        <v>0</v>
      </c>
      <c r="E67" s="63">
        <f>SUM(E68:E69)</f>
        <v>0</v>
      </c>
      <c r="F67" s="63">
        <f>SUM(F68:F69)</f>
        <v>0</v>
      </c>
      <c r="G67" s="166">
        <f>SUM(G68:G69)</f>
        <v>0</v>
      </c>
      <c r="H67" s="57">
        <f t="shared" si="6"/>
        <v>0</v>
      </c>
      <c r="I67" s="63">
        <f>SUM(I68:I69)</f>
        <v>0</v>
      </c>
      <c r="J67" s="63">
        <f>SUM(J68:J69)</f>
        <v>0</v>
      </c>
      <c r="K67" s="63">
        <f>SUM(K68:K69)</f>
        <v>0</v>
      </c>
      <c r="L67" s="167">
        <f>SUM(L68:L69)</f>
        <v>0</v>
      </c>
    </row>
    <row r="68" spans="1:12" ht="24" x14ac:dyDescent="0.25">
      <c r="A68" s="168">
        <v>1210</v>
      </c>
      <c r="B68" s="65" t="s">
        <v>78</v>
      </c>
      <c r="C68" s="66">
        <f t="shared" si="5"/>
        <v>0</v>
      </c>
      <c r="D68" s="68"/>
      <c r="E68" s="68"/>
      <c r="F68" s="68"/>
      <c r="G68" s="154"/>
      <c r="H68" s="66">
        <f t="shared" si="6"/>
        <v>0</v>
      </c>
      <c r="I68" s="68"/>
      <c r="J68" s="68"/>
      <c r="K68" s="68"/>
      <c r="L68" s="155"/>
    </row>
    <row r="69" spans="1:12" ht="24" x14ac:dyDescent="0.25">
      <c r="A69" s="159">
        <v>1220</v>
      </c>
      <c r="B69" s="71" t="s">
        <v>79</v>
      </c>
      <c r="C69" s="72">
        <f t="shared" si="5"/>
        <v>0</v>
      </c>
      <c r="D69" s="160">
        <f>SUM(D70:D74)</f>
        <v>0</v>
      </c>
      <c r="E69" s="160">
        <f>SUM(E70:E74)</f>
        <v>0</v>
      </c>
      <c r="F69" s="160">
        <f>SUM(F70:F74)</f>
        <v>0</v>
      </c>
      <c r="G69" s="161">
        <f>SUM(G70:G74)</f>
        <v>0</v>
      </c>
      <c r="H69" s="72">
        <f t="shared" si="6"/>
        <v>0</v>
      </c>
      <c r="I69" s="160">
        <f>SUM(I70:I74)</f>
        <v>0</v>
      </c>
      <c r="J69" s="160">
        <f>SUM(J70:J74)</f>
        <v>0</v>
      </c>
      <c r="K69" s="160">
        <f>SUM(K70:K74)</f>
        <v>0</v>
      </c>
      <c r="L69" s="162">
        <f>SUM(L70:L74)</f>
        <v>0</v>
      </c>
    </row>
    <row r="70" spans="1:12" ht="48" x14ac:dyDescent="0.25">
      <c r="A70" s="44">
        <v>1221</v>
      </c>
      <c r="B70" s="71" t="s">
        <v>80</v>
      </c>
      <c r="C70" s="72">
        <f t="shared" si="5"/>
        <v>0</v>
      </c>
      <c r="D70" s="74"/>
      <c r="E70" s="74"/>
      <c r="F70" s="74"/>
      <c r="G70" s="157"/>
      <c r="H70" s="72">
        <f t="shared" si="6"/>
        <v>0</v>
      </c>
      <c r="I70" s="74"/>
      <c r="J70" s="74"/>
      <c r="K70" s="74"/>
      <c r="L70" s="158"/>
    </row>
    <row r="71" spans="1:12" x14ac:dyDescent="0.25">
      <c r="A71" s="44">
        <v>1223</v>
      </c>
      <c r="B71" s="71" t="s">
        <v>81</v>
      </c>
      <c r="C71" s="72">
        <f t="shared" si="5"/>
        <v>0</v>
      </c>
      <c r="D71" s="74"/>
      <c r="E71" s="74"/>
      <c r="F71" s="74"/>
      <c r="G71" s="157"/>
      <c r="H71" s="72">
        <f t="shared" si="6"/>
        <v>0</v>
      </c>
      <c r="I71" s="74"/>
      <c r="J71" s="74"/>
      <c r="K71" s="74"/>
      <c r="L71" s="158"/>
    </row>
    <row r="72" spans="1:12" x14ac:dyDescent="0.25">
      <c r="A72" s="44">
        <v>1225</v>
      </c>
      <c r="B72" s="71" t="s">
        <v>82</v>
      </c>
      <c r="C72" s="72">
        <f t="shared" si="5"/>
        <v>0</v>
      </c>
      <c r="D72" s="74"/>
      <c r="E72" s="74"/>
      <c r="F72" s="74"/>
      <c r="G72" s="157"/>
      <c r="H72" s="72">
        <f t="shared" si="6"/>
        <v>0</v>
      </c>
      <c r="I72" s="74"/>
      <c r="J72" s="74"/>
      <c r="K72" s="74"/>
      <c r="L72" s="158"/>
    </row>
    <row r="73" spans="1:12" ht="36" x14ac:dyDescent="0.25">
      <c r="A73" s="44">
        <v>1227</v>
      </c>
      <c r="B73" s="71" t="s">
        <v>83</v>
      </c>
      <c r="C73" s="72">
        <f t="shared" si="5"/>
        <v>0</v>
      </c>
      <c r="D73" s="74"/>
      <c r="E73" s="74"/>
      <c r="F73" s="74"/>
      <c r="G73" s="157"/>
      <c r="H73" s="72">
        <f t="shared" si="6"/>
        <v>0</v>
      </c>
      <c r="I73" s="74"/>
      <c r="J73" s="74"/>
      <c r="K73" s="74"/>
      <c r="L73" s="158"/>
    </row>
    <row r="74" spans="1:12" ht="48" x14ac:dyDescent="0.25">
      <c r="A74" s="44">
        <v>1228</v>
      </c>
      <c r="B74" s="71" t="s">
        <v>84</v>
      </c>
      <c r="C74" s="72">
        <f t="shared" si="5"/>
        <v>0</v>
      </c>
      <c r="D74" s="74"/>
      <c r="E74" s="74"/>
      <c r="F74" s="74"/>
      <c r="G74" s="157"/>
      <c r="H74" s="72">
        <f t="shared" si="6"/>
        <v>0</v>
      </c>
      <c r="I74" s="74"/>
      <c r="J74" s="74"/>
      <c r="K74" s="74"/>
      <c r="L74" s="158"/>
    </row>
    <row r="75" spans="1:12" x14ac:dyDescent="0.25">
      <c r="A75" s="142">
        <v>2000</v>
      </c>
      <c r="B75" s="142" t="s">
        <v>85</v>
      </c>
      <c r="C75" s="143">
        <f t="shared" si="5"/>
        <v>0</v>
      </c>
      <c r="D75" s="144">
        <f>SUM(D76,D83,D130,D164,D165,D172)</f>
        <v>0</v>
      </c>
      <c r="E75" s="144">
        <f>SUM(E76,E83,E130,E164,E165,E172)</f>
        <v>0</v>
      </c>
      <c r="F75" s="144">
        <f>SUM(F76,F83,F130,F164,F165,F172)</f>
        <v>0</v>
      </c>
      <c r="G75" s="145">
        <f>SUM(G76,G83,G130,G164,G165,G172)</f>
        <v>0</v>
      </c>
      <c r="H75" s="143">
        <f t="shared" si="6"/>
        <v>0</v>
      </c>
      <c r="I75" s="144">
        <f>SUM(I76,I83,I130,I164,I165,I172)</f>
        <v>0</v>
      </c>
      <c r="J75" s="144">
        <f>SUM(J76,J83,J130,J164,J165,J172)</f>
        <v>0</v>
      </c>
      <c r="K75" s="144">
        <f>SUM(K76,K83,K130,K164,K165,K172)</f>
        <v>0</v>
      </c>
      <c r="L75" s="146">
        <f>SUM(L76,L83,L130,L164,L165,L172)</f>
        <v>0</v>
      </c>
    </row>
    <row r="76" spans="1:12" ht="24" x14ac:dyDescent="0.25">
      <c r="A76" s="56">
        <v>2100</v>
      </c>
      <c r="B76" s="147" t="s">
        <v>86</v>
      </c>
      <c r="C76" s="57">
        <f t="shared" si="5"/>
        <v>0</v>
      </c>
      <c r="D76" s="63">
        <f>SUM(D77,D80)</f>
        <v>0</v>
      </c>
      <c r="E76" s="63">
        <f>SUM(E77,E80)</f>
        <v>0</v>
      </c>
      <c r="F76" s="63">
        <f>SUM(F77,F80)</f>
        <v>0</v>
      </c>
      <c r="G76" s="166">
        <f>SUM(G77,G80)</f>
        <v>0</v>
      </c>
      <c r="H76" s="57">
        <f t="shared" si="6"/>
        <v>0</v>
      </c>
      <c r="I76" s="63">
        <f>SUM(I77,I80)</f>
        <v>0</v>
      </c>
      <c r="J76" s="63">
        <f>SUM(J77,J80)</f>
        <v>0</v>
      </c>
      <c r="K76" s="63">
        <f>SUM(K77,K80)</f>
        <v>0</v>
      </c>
      <c r="L76" s="167">
        <f>SUM(L77,L80)</f>
        <v>0</v>
      </c>
    </row>
    <row r="77" spans="1:12" ht="24" x14ac:dyDescent="0.25">
      <c r="A77" s="168">
        <v>2110</v>
      </c>
      <c r="B77" s="65" t="s">
        <v>87</v>
      </c>
      <c r="C77" s="66">
        <f t="shared" si="5"/>
        <v>0</v>
      </c>
      <c r="D77" s="169">
        <f>SUM(D78:D79)</f>
        <v>0</v>
      </c>
      <c r="E77" s="169">
        <f>SUM(E78:E79)</f>
        <v>0</v>
      </c>
      <c r="F77" s="169">
        <f>SUM(F78:F79)</f>
        <v>0</v>
      </c>
      <c r="G77" s="170">
        <f>SUM(G78:G79)</f>
        <v>0</v>
      </c>
      <c r="H77" s="66">
        <f t="shared" si="6"/>
        <v>0</v>
      </c>
      <c r="I77" s="169">
        <f>SUM(I78:I79)</f>
        <v>0</v>
      </c>
      <c r="J77" s="169">
        <f>SUM(J78:J79)</f>
        <v>0</v>
      </c>
      <c r="K77" s="169">
        <f>SUM(K78:K79)</f>
        <v>0</v>
      </c>
      <c r="L77" s="171">
        <f>SUM(L78:L79)</f>
        <v>0</v>
      </c>
    </row>
    <row r="78" spans="1:12" x14ac:dyDescent="0.25">
      <c r="A78" s="44">
        <v>2111</v>
      </c>
      <c r="B78" s="71" t="s">
        <v>88</v>
      </c>
      <c r="C78" s="72">
        <f t="shared" si="5"/>
        <v>0</v>
      </c>
      <c r="D78" s="74"/>
      <c r="E78" s="74"/>
      <c r="F78" s="74"/>
      <c r="G78" s="157"/>
      <c r="H78" s="72">
        <f t="shared" si="6"/>
        <v>0</v>
      </c>
      <c r="I78" s="74"/>
      <c r="J78" s="74"/>
      <c r="K78" s="74"/>
      <c r="L78" s="158"/>
    </row>
    <row r="79" spans="1:12" ht="24" x14ac:dyDescent="0.25">
      <c r="A79" s="44">
        <v>2112</v>
      </c>
      <c r="B79" s="71" t="s">
        <v>89</v>
      </c>
      <c r="C79" s="72">
        <f t="shared" si="5"/>
        <v>0</v>
      </c>
      <c r="D79" s="74"/>
      <c r="E79" s="74"/>
      <c r="F79" s="74"/>
      <c r="G79" s="157"/>
      <c r="H79" s="72">
        <f t="shared" si="6"/>
        <v>0</v>
      </c>
      <c r="I79" s="74"/>
      <c r="J79" s="74"/>
      <c r="K79" s="74"/>
      <c r="L79" s="158"/>
    </row>
    <row r="80" spans="1:12" ht="24" x14ac:dyDescent="0.25">
      <c r="A80" s="159">
        <v>2120</v>
      </c>
      <c r="B80" s="71" t="s">
        <v>90</v>
      </c>
      <c r="C80" s="72">
        <f t="shared" si="5"/>
        <v>0</v>
      </c>
      <c r="D80" s="160">
        <f>SUM(D81:D82)</f>
        <v>0</v>
      </c>
      <c r="E80" s="160">
        <f>SUM(E81:E82)</f>
        <v>0</v>
      </c>
      <c r="F80" s="160">
        <f>SUM(F81:F82)</f>
        <v>0</v>
      </c>
      <c r="G80" s="161">
        <f>SUM(G81:G82)</f>
        <v>0</v>
      </c>
      <c r="H80" s="72">
        <f t="shared" si="6"/>
        <v>0</v>
      </c>
      <c r="I80" s="160">
        <f>SUM(I81:I82)</f>
        <v>0</v>
      </c>
      <c r="J80" s="160">
        <f>SUM(J81:J82)</f>
        <v>0</v>
      </c>
      <c r="K80" s="160">
        <f>SUM(K81:K82)</f>
        <v>0</v>
      </c>
      <c r="L80" s="162">
        <f>SUM(L81:L82)</f>
        <v>0</v>
      </c>
    </row>
    <row r="81" spans="1:12" x14ac:dyDescent="0.25">
      <c r="A81" s="44">
        <v>2121</v>
      </c>
      <c r="B81" s="71" t="s">
        <v>88</v>
      </c>
      <c r="C81" s="72">
        <f t="shared" si="5"/>
        <v>0</v>
      </c>
      <c r="D81" s="74"/>
      <c r="E81" s="74"/>
      <c r="F81" s="74"/>
      <c r="G81" s="157"/>
      <c r="H81" s="72">
        <f t="shared" si="6"/>
        <v>0</v>
      </c>
      <c r="I81" s="74"/>
      <c r="J81" s="74"/>
      <c r="K81" s="74"/>
      <c r="L81" s="158"/>
    </row>
    <row r="82" spans="1:12" ht="24" x14ac:dyDescent="0.25">
      <c r="A82" s="44">
        <v>2122</v>
      </c>
      <c r="B82" s="71" t="s">
        <v>89</v>
      </c>
      <c r="C82" s="72">
        <f t="shared" si="5"/>
        <v>0</v>
      </c>
      <c r="D82" s="74"/>
      <c r="E82" s="74"/>
      <c r="F82" s="74"/>
      <c r="G82" s="157"/>
      <c r="H82" s="72">
        <f t="shared" si="6"/>
        <v>0</v>
      </c>
      <c r="I82" s="74"/>
      <c r="J82" s="74"/>
      <c r="K82" s="74"/>
      <c r="L82" s="158"/>
    </row>
    <row r="83" spans="1:12" x14ac:dyDescent="0.25">
      <c r="A83" s="56">
        <v>2200</v>
      </c>
      <c r="B83" s="147" t="s">
        <v>91</v>
      </c>
      <c r="C83" s="57">
        <f t="shared" si="5"/>
        <v>0</v>
      </c>
      <c r="D83" s="63">
        <f>SUM(D84,D89,D95,D103,D112,D116,D122,D128)</f>
        <v>0</v>
      </c>
      <c r="E83" s="63">
        <f>SUM(E84,E89,E95,E103,E112,E116,E122,E128)</f>
        <v>0</v>
      </c>
      <c r="F83" s="63">
        <f>SUM(F84,F89,F95,F103,F112,F116,F122,F128)</f>
        <v>0</v>
      </c>
      <c r="G83" s="166">
        <f>SUM(G84,G89,G95,G103,G112,G116,G122,G128)</f>
        <v>0</v>
      </c>
      <c r="H83" s="57">
        <f t="shared" si="6"/>
        <v>0</v>
      </c>
      <c r="I83" s="63">
        <f>SUM(I84,I89,I95,I103,I112,I116,I122,I128)</f>
        <v>0</v>
      </c>
      <c r="J83" s="63">
        <f>SUM(J84,J89,J95,J103,J112,J116,J122,J128)</f>
        <v>0</v>
      </c>
      <c r="K83" s="63">
        <f>SUM(K84,K89,K95,K103,K112,K116,K122,K128)</f>
        <v>0</v>
      </c>
      <c r="L83" s="172">
        <f>SUM(L84,L89,L95,L103,L112,L116,L122,L128)</f>
        <v>0</v>
      </c>
    </row>
    <row r="84" spans="1:12" ht="24" x14ac:dyDescent="0.25">
      <c r="A84" s="150">
        <v>2210</v>
      </c>
      <c r="B84" s="112" t="s">
        <v>92</v>
      </c>
      <c r="C84" s="117">
        <f t="shared" si="5"/>
        <v>0</v>
      </c>
      <c r="D84" s="151">
        <f>SUM(D85:D88)</f>
        <v>0</v>
      </c>
      <c r="E84" s="151">
        <f>SUM(E85:E88)</f>
        <v>0</v>
      </c>
      <c r="F84" s="151">
        <f>SUM(F85:F88)</f>
        <v>0</v>
      </c>
      <c r="G84" s="151">
        <f>SUM(G85:G88)</f>
        <v>0</v>
      </c>
      <c r="H84" s="117">
        <f t="shared" si="6"/>
        <v>0</v>
      </c>
      <c r="I84" s="151">
        <f>SUM(I85:I88)</f>
        <v>0</v>
      </c>
      <c r="J84" s="151">
        <f>SUM(J85:J88)</f>
        <v>0</v>
      </c>
      <c r="K84" s="151">
        <f>SUM(K85:K88)</f>
        <v>0</v>
      </c>
      <c r="L84" s="153">
        <f>SUM(L85:L88)</f>
        <v>0</v>
      </c>
    </row>
    <row r="85" spans="1:12" ht="24" x14ac:dyDescent="0.25">
      <c r="A85" s="38">
        <v>2211</v>
      </c>
      <c r="B85" s="65" t="s">
        <v>93</v>
      </c>
      <c r="C85" s="66">
        <f t="shared" si="5"/>
        <v>0</v>
      </c>
      <c r="D85" s="68"/>
      <c r="E85" s="68"/>
      <c r="F85" s="68"/>
      <c r="G85" s="154"/>
      <c r="H85" s="66">
        <f t="shared" si="6"/>
        <v>0</v>
      </c>
      <c r="I85" s="68"/>
      <c r="J85" s="68"/>
      <c r="K85" s="68"/>
      <c r="L85" s="155"/>
    </row>
    <row r="86" spans="1:12" ht="36" x14ac:dyDescent="0.25">
      <c r="A86" s="44">
        <v>2212</v>
      </c>
      <c r="B86" s="71" t="s">
        <v>94</v>
      </c>
      <c r="C86" s="72">
        <f t="shared" si="5"/>
        <v>0</v>
      </c>
      <c r="D86" s="74"/>
      <c r="E86" s="74"/>
      <c r="F86" s="74"/>
      <c r="G86" s="157"/>
      <c r="H86" s="72">
        <f t="shared" si="6"/>
        <v>0</v>
      </c>
      <c r="I86" s="74"/>
      <c r="J86" s="74"/>
      <c r="K86" s="74"/>
      <c r="L86" s="158"/>
    </row>
    <row r="87" spans="1:12" ht="24" x14ac:dyDescent="0.25">
      <c r="A87" s="44">
        <v>2214</v>
      </c>
      <c r="B87" s="71" t="s">
        <v>95</v>
      </c>
      <c r="C87" s="72">
        <f t="shared" si="5"/>
        <v>0</v>
      </c>
      <c r="D87" s="74"/>
      <c r="E87" s="74"/>
      <c r="F87" s="74"/>
      <c r="G87" s="157"/>
      <c r="H87" s="72">
        <f t="shared" si="6"/>
        <v>0</v>
      </c>
      <c r="I87" s="74"/>
      <c r="J87" s="74"/>
      <c r="K87" s="74"/>
      <c r="L87" s="158"/>
    </row>
    <row r="88" spans="1:12" x14ac:dyDescent="0.25">
      <c r="A88" s="44">
        <v>2219</v>
      </c>
      <c r="B88" s="71" t="s">
        <v>96</v>
      </c>
      <c r="C88" s="72">
        <f t="shared" si="5"/>
        <v>0</v>
      </c>
      <c r="D88" s="74"/>
      <c r="E88" s="74"/>
      <c r="F88" s="74"/>
      <c r="G88" s="157"/>
      <c r="H88" s="72">
        <f t="shared" si="6"/>
        <v>0</v>
      </c>
      <c r="I88" s="74"/>
      <c r="J88" s="74"/>
      <c r="K88" s="74"/>
      <c r="L88" s="158"/>
    </row>
    <row r="89" spans="1:12" ht="24" x14ac:dyDescent="0.25">
      <c r="A89" s="159">
        <v>2220</v>
      </c>
      <c r="B89" s="71" t="s">
        <v>97</v>
      </c>
      <c r="C89" s="72">
        <f t="shared" si="5"/>
        <v>0</v>
      </c>
      <c r="D89" s="160">
        <f>SUM(D90:D94)</f>
        <v>0</v>
      </c>
      <c r="E89" s="160">
        <f>SUM(E90:E94)</f>
        <v>0</v>
      </c>
      <c r="F89" s="160">
        <f>SUM(F90:F94)</f>
        <v>0</v>
      </c>
      <c r="G89" s="161">
        <f>SUM(G90:G94)</f>
        <v>0</v>
      </c>
      <c r="H89" s="72">
        <f t="shared" si="6"/>
        <v>0</v>
      </c>
      <c r="I89" s="160">
        <f>SUM(I90:I94)</f>
        <v>0</v>
      </c>
      <c r="J89" s="160">
        <f>SUM(J90:J94)</f>
        <v>0</v>
      </c>
      <c r="K89" s="160">
        <f>SUM(K90:K94)</f>
        <v>0</v>
      </c>
      <c r="L89" s="162">
        <f>SUM(L90:L94)</f>
        <v>0</v>
      </c>
    </row>
    <row r="90" spans="1:12" ht="24" x14ac:dyDescent="0.25">
      <c r="A90" s="44">
        <v>2221</v>
      </c>
      <c r="B90" s="71" t="s">
        <v>98</v>
      </c>
      <c r="C90" s="72">
        <f t="shared" si="5"/>
        <v>0</v>
      </c>
      <c r="D90" s="74"/>
      <c r="E90" s="74"/>
      <c r="F90" s="74"/>
      <c r="G90" s="157"/>
      <c r="H90" s="72">
        <f t="shared" si="6"/>
        <v>0</v>
      </c>
      <c r="I90" s="74"/>
      <c r="J90" s="74"/>
      <c r="K90" s="74"/>
      <c r="L90" s="158"/>
    </row>
    <row r="91" spans="1:12" x14ac:dyDescent="0.25">
      <c r="A91" s="44">
        <v>2222</v>
      </c>
      <c r="B91" s="71" t="s">
        <v>99</v>
      </c>
      <c r="C91" s="72">
        <f t="shared" si="5"/>
        <v>0</v>
      </c>
      <c r="D91" s="74"/>
      <c r="E91" s="74"/>
      <c r="F91" s="74"/>
      <c r="G91" s="157"/>
      <c r="H91" s="72">
        <f t="shared" si="6"/>
        <v>0</v>
      </c>
      <c r="I91" s="74"/>
      <c r="J91" s="74"/>
      <c r="K91" s="74"/>
      <c r="L91" s="158"/>
    </row>
    <row r="92" spans="1:12" x14ac:dyDescent="0.25">
      <c r="A92" s="44">
        <v>2223</v>
      </c>
      <c r="B92" s="71" t="s">
        <v>100</v>
      </c>
      <c r="C92" s="72">
        <f t="shared" si="5"/>
        <v>0</v>
      </c>
      <c r="D92" s="74"/>
      <c r="E92" s="74"/>
      <c r="F92" s="74"/>
      <c r="G92" s="157"/>
      <c r="H92" s="72">
        <f t="shared" si="6"/>
        <v>0</v>
      </c>
      <c r="I92" s="74"/>
      <c r="J92" s="74"/>
      <c r="K92" s="74"/>
      <c r="L92" s="158"/>
    </row>
    <row r="93" spans="1:12" ht="48" x14ac:dyDescent="0.25">
      <c r="A93" s="44">
        <v>2224</v>
      </c>
      <c r="B93" s="71" t="s">
        <v>101</v>
      </c>
      <c r="C93" s="72">
        <f t="shared" si="5"/>
        <v>0</v>
      </c>
      <c r="D93" s="74"/>
      <c r="E93" s="74"/>
      <c r="F93" s="74"/>
      <c r="G93" s="157"/>
      <c r="H93" s="72">
        <f t="shared" si="6"/>
        <v>0</v>
      </c>
      <c r="I93" s="74"/>
      <c r="J93" s="74"/>
      <c r="K93" s="74"/>
      <c r="L93" s="158"/>
    </row>
    <row r="94" spans="1:12" ht="24" x14ac:dyDescent="0.25">
      <c r="A94" s="44">
        <v>2229</v>
      </c>
      <c r="B94" s="71" t="s">
        <v>102</v>
      </c>
      <c r="C94" s="72">
        <f t="shared" si="5"/>
        <v>0</v>
      </c>
      <c r="D94" s="74"/>
      <c r="E94" s="74"/>
      <c r="F94" s="74"/>
      <c r="G94" s="157"/>
      <c r="H94" s="72">
        <f t="shared" si="6"/>
        <v>0</v>
      </c>
      <c r="I94" s="74"/>
      <c r="J94" s="74"/>
      <c r="K94" s="74"/>
      <c r="L94" s="158"/>
    </row>
    <row r="95" spans="1:12" ht="36" x14ac:dyDescent="0.25">
      <c r="A95" s="159">
        <v>2230</v>
      </c>
      <c r="B95" s="71" t="s">
        <v>103</v>
      </c>
      <c r="C95" s="72">
        <f t="shared" si="5"/>
        <v>0</v>
      </c>
      <c r="D95" s="160">
        <f>SUM(D96:D102)</f>
        <v>0</v>
      </c>
      <c r="E95" s="160">
        <f>SUM(E96:E102)</f>
        <v>0</v>
      </c>
      <c r="F95" s="160">
        <f>SUM(F96:F102)</f>
        <v>0</v>
      </c>
      <c r="G95" s="161">
        <f>SUM(G96:G102)</f>
        <v>0</v>
      </c>
      <c r="H95" s="72">
        <f t="shared" si="6"/>
        <v>0</v>
      </c>
      <c r="I95" s="160">
        <f>SUM(I96:I102)</f>
        <v>0</v>
      </c>
      <c r="J95" s="160">
        <f>SUM(J96:J102)</f>
        <v>0</v>
      </c>
      <c r="K95" s="160">
        <f>SUM(K96:K102)</f>
        <v>0</v>
      </c>
      <c r="L95" s="162">
        <f>SUM(L96:L102)</f>
        <v>0</v>
      </c>
    </row>
    <row r="96" spans="1:12" ht="24" x14ac:dyDescent="0.25">
      <c r="A96" s="44">
        <v>2231</v>
      </c>
      <c r="B96" s="71" t="s">
        <v>104</v>
      </c>
      <c r="C96" s="72">
        <f t="shared" si="5"/>
        <v>0</v>
      </c>
      <c r="D96" s="74"/>
      <c r="E96" s="74"/>
      <c r="F96" s="74"/>
      <c r="G96" s="157"/>
      <c r="H96" s="72">
        <f t="shared" si="6"/>
        <v>0</v>
      </c>
      <c r="I96" s="74"/>
      <c r="J96" s="74"/>
      <c r="K96" s="74"/>
      <c r="L96" s="158"/>
    </row>
    <row r="97" spans="1:12" ht="24.75" customHeight="1" x14ac:dyDescent="0.25">
      <c r="A97" s="44">
        <v>2232</v>
      </c>
      <c r="B97" s="71" t="s">
        <v>105</v>
      </c>
      <c r="C97" s="72">
        <f t="shared" si="5"/>
        <v>0</v>
      </c>
      <c r="D97" s="74"/>
      <c r="E97" s="74"/>
      <c r="F97" s="74"/>
      <c r="G97" s="157"/>
      <c r="H97" s="72">
        <f t="shared" si="6"/>
        <v>0</v>
      </c>
      <c r="I97" s="74"/>
      <c r="J97" s="74"/>
      <c r="K97" s="74"/>
      <c r="L97" s="158"/>
    </row>
    <row r="98" spans="1:12" ht="24" x14ac:dyDescent="0.25">
      <c r="A98" s="38">
        <v>2233</v>
      </c>
      <c r="B98" s="65" t="s">
        <v>106</v>
      </c>
      <c r="C98" s="66">
        <f t="shared" si="5"/>
        <v>0</v>
      </c>
      <c r="D98" s="68"/>
      <c r="E98" s="68"/>
      <c r="F98" s="68"/>
      <c r="G98" s="154"/>
      <c r="H98" s="66">
        <f t="shared" si="6"/>
        <v>0</v>
      </c>
      <c r="I98" s="68"/>
      <c r="J98" s="68"/>
      <c r="K98" s="68"/>
      <c r="L98" s="155"/>
    </row>
    <row r="99" spans="1:12" ht="36" x14ac:dyDescent="0.25">
      <c r="A99" s="44">
        <v>2234</v>
      </c>
      <c r="B99" s="71" t="s">
        <v>107</v>
      </c>
      <c r="C99" s="72">
        <f t="shared" si="5"/>
        <v>0</v>
      </c>
      <c r="D99" s="74"/>
      <c r="E99" s="74"/>
      <c r="F99" s="74"/>
      <c r="G99" s="157"/>
      <c r="H99" s="72">
        <f t="shared" si="6"/>
        <v>0</v>
      </c>
      <c r="I99" s="74"/>
      <c r="J99" s="74"/>
      <c r="K99" s="74"/>
      <c r="L99" s="158"/>
    </row>
    <row r="100" spans="1:12" ht="24" x14ac:dyDescent="0.25">
      <c r="A100" s="44">
        <v>2235</v>
      </c>
      <c r="B100" s="71" t="s">
        <v>108</v>
      </c>
      <c r="C100" s="72">
        <f t="shared" si="5"/>
        <v>0</v>
      </c>
      <c r="D100" s="74"/>
      <c r="E100" s="74"/>
      <c r="F100" s="74"/>
      <c r="G100" s="157"/>
      <c r="H100" s="72">
        <f t="shared" si="6"/>
        <v>0</v>
      </c>
      <c r="I100" s="74"/>
      <c r="J100" s="74"/>
      <c r="K100" s="74"/>
      <c r="L100" s="158"/>
    </row>
    <row r="101" spans="1:12" x14ac:dyDescent="0.25">
      <c r="A101" s="44">
        <v>2236</v>
      </c>
      <c r="B101" s="71" t="s">
        <v>109</v>
      </c>
      <c r="C101" s="72">
        <f t="shared" si="5"/>
        <v>0</v>
      </c>
      <c r="D101" s="74"/>
      <c r="E101" s="74"/>
      <c r="F101" s="74"/>
      <c r="G101" s="157"/>
      <c r="H101" s="72">
        <f t="shared" si="6"/>
        <v>0</v>
      </c>
      <c r="I101" s="74"/>
      <c r="J101" s="74"/>
      <c r="K101" s="74"/>
      <c r="L101" s="158"/>
    </row>
    <row r="102" spans="1:12" ht="24" x14ac:dyDescent="0.25">
      <c r="A102" s="44">
        <v>2239</v>
      </c>
      <c r="B102" s="71" t="s">
        <v>110</v>
      </c>
      <c r="C102" s="72">
        <f t="shared" si="5"/>
        <v>0</v>
      </c>
      <c r="D102" s="74"/>
      <c r="E102" s="74"/>
      <c r="F102" s="74"/>
      <c r="G102" s="157"/>
      <c r="H102" s="72">
        <f t="shared" si="6"/>
        <v>0</v>
      </c>
      <c r="I102" s="74"/>
      <c r="J102" s="74"/>
      <c r="K102" s="74"/>
      <c r="L102" s="158"/>
    </row>
    <row r="103" spans="1:12" ht="36" x14ac:dyDescent="0.25">
      <c r="A103" s="159">
        <v>2240</v>
      </c>
      <c r="B103" s="71" t="s">
        <v>111</v>
      </c>
      <c r="C103" s="72">
        <f t="shared" si="5"/>
        <v>0</v>
      </c>
      <c r="D103" s="160">
        <f>SUM(D104:D111)</f>
        <v>0</v>
      </c>
      <c r="E103" s="160">
        <f>SUM(E104:E111)</f>
        <v>0</v>
      </c>
      <c r="F103" s="160">
        <f>SUM(F104:F111)</f>
        <v>0</v>
      </c>
      <c r="G103" s="161">
        <f>SUM(G104:G111)</f>
        <v>0</v>
      </c>
      <c r="H103" s="72">
        <f t="shared" si="6"/>
        <v>0</v>
      </c>
      <c r="I103" s="160">
        <f>SUM(I104:I111)</f>
        <v>0</v>
      </c>
      <c r="J103" s="160">
        <f>SUM(J104:J111)</f>
        <v>0</v>
      </c>
      <c r="K103" s="160">
        <f>SUM(K104:K111)</f>
        <v>0</v>
      </c>
      <c r="L103" s="162">
        <f>SUM(L104:L111)</f>
        <v>0</v>
      </c>
    </row>
    <row r="104" spans="1:12" x14ac:dyDescent="0.25">
      <c r="A104" s="44">
        <v>2241</v>
      </c>
      <c r="B104" s="71" t="s">
        <v>112</v>
      </c>
      <c r="C104" s="72">
        <f t="shared" si="5"/>
        <v>0</v>
      </c>
      <c r="D104" s="74"/>
      <c r="E104" s="74"/>
      <c r="F104" s="74"/>
      <c r="G104" s="157"/>
      <c r="H104" s="72">
        <f t="shared" si="6"/>
        <v>0</v>
      </c>
      <c r="I104" s="74"/>
      <c r="J104" s="74"/>
      <c r="K104" s="74"/>
      <c r="L104" s="158"/>
    </row>
    <row r="105" spans="1:12" ht="24" x14ac:dyDescent="0.25">
      <c r="A105" s="44">
        <v>2242</v>
      </c>
      <c r="B105" s="71" t="s">
        <v>113</v>
      </c>
      <c r="C105" s="72">
        <f t="shared" si="5"/>
        <v>0</v>
      </c>
      <c r="D105" s="74"/>
      <c r="E105" s="74"/>
      <c r="F105" s="74"/>
      <c r="G105" s="157"/>
      <c r="H105" s="72">
        <f t="shared" si="6"/>
        <v>0</v>
      </c>
      <c r="I105" s="74"/>
      <c r="J105" s="74"/>
      <c r="K105" s="74"/>
      <c r="L105" s="158"/>
    </row>
    <row r="106" spans="1:12" ht="24" x14ac:dyDescent="0.25">
      <c r="A106" s="44">
        <v>2243</v>
      </c>
      <c r="B106" s="71" t="s">
        <v>114</v>
      </c>
      <c r="C106" s="72">
        <f t="shared" si="5"/>
        <v>0</v>
      </c>
      <c r="D106" s="74"/>
      <c r="E106" s="74"/>
      <c r="F106" s="74"/>
      <c r="G106" s="157"/>
      <c r="H106" s="72">
        <f t="shared" si="6"/>
        <v>0</v>
      </c>
      <c r="I106" s="74"/>
      <c r="J106" s="74"/>
      <c r="K106" s="74"/>
      <c r="L106" s="158"/>
    </row>
    <row r="107" spans="1:12" x14ac:dyDescent="0.25">
      <c r="A107" s="44">
        <v>2244</v>
      </c>
      <c r="B107" s="71" t="s">
        <v>115</v>
      </c>
      <c r="C107" s="72">
        <f t="shared" si="5"/>
        <v>0</v>
      </c>
      <c r="D107" s="74"/>
      <c r="E107" s="74"/>
      <c r="F107" s="74"/>
      <c r="G107" s="157"/>
      <c r="H107" s="72">
        <f t="shared" si="6"/>
        <v>0</v>
      </c>
      <c r="I107" s="74"/>
      <c r="J107" s="74"/>
      <c r="K107" s="74"/>
      <c r="L107" s="158"/>
    </row>
    <row r="108" spans="1:12" ht="24" x14ac:dyDescent="0.25">
      <c r="A108" s="44">
        <v>2246</v>
      </c>
      <c r="B108" s="71" t="s">
        <v>116</v>
      </c>
      <c r="C108" s="72">
        <f t="shared" si="5"/>
        <v>0</v>
      </c>
      <c r="D108" s="74"/>
      <c r="E108" s="74"/>
      <c r="F108" s="74"/>
      <c r="G108" s="157"/>
      <c r="H108" s="72">
        <f t="shared" si="6"/>
        <v>0</v>
      </c>
      <c r="I108" s="74"/>
      <c r="J108" s="74"/>
      <c r="K108" s="74"/>
      <c r="L108" s="158"/>
    </row>
    <row r="109" spans="1:12" x14ac:dyDescent="0.25">
      <c r="A109" s="44">
        <v>2247</v>
      </c>
      <c r="B109" s="71" t="s">
        <v>117</v>
      </c>
      <c r="C109" s="72">
        <f t="shared" si="5"/>
        <v>0</v>
      </c>
      <c r="D109" s="74"/>
      <c r="E109" s="74"/>
      <c r="F109" s="74"/>
      <c r="G109" s="157"/>
      <c r="H109" s="72">
        <f t="shared" si="6"/>
        <v>0</v>
      </c>
      <c r="I109" s="74"/>
      <c r="J109" s="74"/>
      <c r="K109" s="74"/>
      <c r="L109" s="158"/>
    </row>
    <row r="110" spans="1:12" ht="24" x14ac:dyDescent="0.25">
      <c r="A110" s="44">
        <v>2248</v>
      </c>
      <c r="B110" s="71" t="s">
        <v>118</v>
      </c>
      <c r="C110" s="72">
        <f t="shared" si="5"/>
        <v>0</v>
      </c>
      <c r="D110" s="74"/>
      <c r="E110" s="74"/>
      <c r="F110" s="74"/>
      <c r="G110" s="157"/>
      <c r="H110" s="72">
        <f t="shared" si="6"/>
        <v>0</v>
      </c>
      <c r="I110" s="74"/>
      <c r="J110" s="74"/>
      <c r="K110" s="74"/>
      <c r="L110" s="158"/>
    </row>
    <row r="111" spans="1:12" ht="24" x14ac:dyDescent="0.25">
      <c r="A111" s="44">
        <v>2249</v>
      </c>
      <c r="B111" s="71" t="s">
        <v>119</v>
      </c>
      <c r="C111" s="72">
        <f t="shared" si="5"/>
        <v>0</v>
      </c>
      <c r="D111" s="74"/>
      <c r="E111" s="74"/>
      <c r="F111" s="74"/>
      <c r="G111" s="157"/>
      <c r="H111" s="72">
        <f t="shared" si="6"/>
        <v>0</v>
      </c>
      <c r="I111" s="74"/>
      <c r="J111" s="74"/>
      <c r="K111" s="74"/>
      <c r="L111" s="158"/>
    </row>
    <row r="112" spans="1:12" x14ac:dyDescent="0.25">
      <c r="A112" s="159">
        <v>2250</v>
      </c>
      <c r="B112" s="71" t="s">
        <v>120</v>
      </c>
      <c r="C112" s="72">
        <f t="shared" si="5"/>
        <v>0</v>
      </c>
      <c r="D112" s="160">
        <f>SUM(D113:D115)</f>
        <v>0</v>
      </c>
      <c r="E112" s="160">
        <f>SUM(E113:E115)</f>
        <v>0</v>
      </c>
      <c r="F112" s="160">
        <f>SUM(F113:F115)</f>
        <v>0</v>
      </c>
      <c r="G112" s="173">
        <f>SUM(G113:G115)</f>
        <v>0</v>
      </c>
      <c r="H112" s="72">
        <f t="shared" si="6"/>
        <v>0</v>
      </c>
      <c r="I112" s="160">
        <f>SUM(I113:I115)</f>
        <v>0</v>
      </c>
      <c r="J112" s="160">
        <f>SUM(J113:J115)</f>
        <v>0</v>
      </c>
      <c r="K112" s="160">
        <f>SUM(K113:K115)</f>
        <v>0</v>
      </c>
      <c r="L112" s="162">
        <f>SUM(L113:L115)</f>
        <v>0</v>
      </c>
    </row>
    <row r="113" spans="1:12" x14ac:dyDescent="0.25">
      <c r="A113" s="44">
        <v>2251</v>
      </c>
      <c r="B113" s="71" t="s">
        <v>121</v>
      </c>
      <c r="C113" s="72">
        <f t="shared" si="5"/>
        <v>0</v>
      </c>
      <c r="D113" s="74"/>
      <c r="E113" s="74"/>
      <c r="F113" s="74"/>
      <c r="G113" s="157"/>
      <c r="H113" s="72">
        <f t="shared" si="6"/>
        <v>0</v>
      </c>
      <c r="I113" s="74"/>
      <c r="J113" s="74"/>
      <c r="K113" s="74"/>
      <c r="L113" s="158"/>
    </row>
    <row r="114" spans="1:12" ht="24" x14ac:dyDescent="0.25">
      <c r="A114" s="44">
        <v>2252</v>
      </c>
      <c r="B114" s="71" t="s">
        <v>122</v>
      </c>
      <c r="C114" s="72">
        <f>SUM(D114:G114)</f>
        <v>0</v>
      </c>
      <c r="D114" s="74"/>
      <c r="E114" s="74"/>
      <c r="F114" s="74"/>
      <c r="G114" s="157"/>
      <c r="H114" s="72">
        <f>SUM(I114:L114)</f>
        <v>0</v>
      </c>
      <c r="I114" s="74"/>
      <c r="J114" s="74"/>
      <c r="K114" s="74"/>
      <c r="L114" s="158"/>
    </row>
    <row r="115" spans="1:12" ht="24" x14ac:dyDescent="0.25">
      <c r="A115" s="44">
        <v>2259</v>
      </c>
      <c r="B115" s="71" t="s">
        <v>123</v>
      </c>
      <c r="C115" s="72">
        <f>SUM(D115:G115)</f>
        <v>0</v>
      </c>
      <c r="D115" s="74"/>
      <c r="E115" s="74"/>
      <c r="F115" s="74"/>
      <c r="G115" s="157"/>
      <c r="H115" s="72">
        <f>SUM(I115:L115)</f>
        <v>0</v>
      </c>
      <c r="I115" s="74"/>
      <c r="J115" s="74"/>
      <c r="K115" s="74"/>
      <c r="L115" s="158"/>
    </row>
    <row r="116" spans="1:12" x14ac:dyDescent="0.25">
      <c r="A116" s="159">
        <v>2260</v>
      </c>
      <c r="B116" s="71" t="s">
        <v>124</v>
      </c>
      <c r="C116" s="72">
        <f t="shared" ref="C116:C187" si="7">SUM(D116:G116)</f>
        <v>0</v>
      </c>
      <c r="D116" s="160">
        <f>SUM(D117:D121)</f>
        <v>0</v>
      </c>
      <c r="E116" s="160">
        <f>SUM(E117:E121)</f>
        <v>0</v>
      </c>
      <c r="F116" s="160">
        <f>SUM(F117:F121)</f>
        <v>0</v>
      </c>
      <c r="G116" s="161">
        <f>SUM(G117:G121)</f>
        <v>0</v>
      </c>
      <c r="H116" s="72">
        <f t="shared" ref="H116:H188" si="8">SUM(I116:L116)</f>
        <v>0</v>
      </c>
      <c r="I116" s="160">
        <f>SUM(I117:I121)</f>
        <v>0</v>
      </c>
      <c r="J116" s="160">
        <f>SUM(J117:J121)</f>
        <v>0</v>
      </c>
      <c r="K116" s="160">
        <f>SUM(K117:K121)</f>
        <v>0</v>
      </c>
      <c r="L116" s="162">
        <f>SUM(L117:L121)</f>
        <v>0</v>
      </c>
    </row>
    <row r="117" spans="1:12" x14ac:dyDescent="0.25">
      <c r="A117" s="44">
        <v>2261</v>
      </c>
      <c r="B117" s="71" t="s">
        <v>125</v>
      </c>
      <c r="C117" s="72">
        <f t="shared" si="7"/>
        <v>0</v>
      </c>
      <c r="D117" s="74"/>
      <c r="E117" s="74"/>
      <c r="F117" s="74"/>
      <c r="G117" s="157"/>
      <c r="H117" s="72">
        <f t="shared" si="8"/>
        <v>0</v>
      </c>
      <c r="I117" s="74"/>
      <c r="J117" s="74"/>
      <c r="K117" s="74"/>
      <c r="L117" s="158"/>
    </row>
    <row r="118" spans="1:12" x14ac:dyDescent="0.25">
      <c r="A118" s="44">
        <v>2262</v>
      </c>
      <c r="B118" s="71" t="s">
        <v>126</v>
      </c>
      <c r="C118" s="72">
        <f t="shared" si="7"/>
        <v>0</v>
      </c>
      <c r="D118" s="74"/>
      <c r="E118" s="74"/>
      <c r="F118" s="74"/>
      <c r="G118" s="157"/>
      <c r="H118" s="72">
        <f t="shared" si="8"/>
        <v>0</v>
      </c>
      <c r="I118" s="74"/>
      <c r="J118" s="74"/>
      <c r="K118" s="74"/>
      <c r="L118" s="158"/>
    </row>
    <row r="119" spans="1:12" x14ac:dyDescent="0.25">
      <c r="A119" s="44">
        <v>2263</v>
      </c>
      <c r="B119" s="71" t="s">
        <v>127</v>
      </c>
      <c r="C119" s="72">
        <f t="shared" si="7"/>
        <v>0</v>
      </c>
      <c r="D119" s="74"/>
      <c r="E119" s="74"/>
      <c r="F119" s="74"/>
      <c r="G119" s="157"/>
      <c r="H119" s="72">
        <f t="shared" si="8"/>
        <v>0</v>
      </c>
      <c r="I119" s="74"/>
      <c r="J119" s="74"/>
      <c r="K119" s="74"/>
      <c r="L119" s="158"/>
    </row>
    <row r="120" spans="1:12" ht="24" x14ac:dyDescent="0.25">
      <c r="A120" s="44">
        <v>2264</v>
      </c>
      <c r="B120" s="71" t="s">
        <v>128</v>
      </c>
      <c r="C120" s="72">
        <f t="shared" si="7"/>
        <v>0</v>
      </c>
      <c r="D120" s="74"/>
      <c r="E120" s="74"/>
      <c r="F120" s="74"/>
      <c r="G120" s="157"/>
      <c r="H120" s="72">
        <f t="shared" si="8"/>
        <v>0</v>
      </c>
      <c r="I120" s="74"/>
      <c r="J120" s="74"/>
      <c r="K120" s="74"/>
      <c r="L120" s="158"/>
    </row>
    <row r="121" spans="1:12" x14ac:dyDescent="0.25">
      <c r="A121" s="44">
        <v>2269</v>
      </c>
      <c r="B121" s="71" t="s">
        <v>129</v>
      </c>
      <c r="C121" s="72">
        <f t="shared" si="7"/>
        <v>0</v>
      </c>
      <c r="D121" s="74"/>
      <c r="E121" s="74"/>
      <c r="F121" s="74"/>
      <c r="G121" s="157"/>
      <c r="H121" s="72">
        <f t="shared" si="8"/>
        <v>0</v>
      </c>
      <c r="I121" s="74"/>
      <c r="J121" s="74"/>
      <c r="K121" s="74"/>
      <c r="L121" s="158"/>
    </row>
    <row r="122" spans="1:12" x14ac:dyDescent="0.25">
      <c r="A122" s="159">
        <v>2270</v>
      </c>
      <c r="B122" s="71" t="s">
        <v>130</v>
      </c>
      <c r="C122" s="72">
        <f t="shared" si="7"/>
        <v>0</v>
      </c>
      <c r="D122" s="160">
        <f>SUM(D123:D127)</f>
        <v>0</v>
      </c>
      <c r="E122" s="160">
        <f>SUM(E123:E127)</f>
        <v>0</v>
      </c>
      <c r="F122" s="160">
        <f>SUM(F123:F127)</f>
        <v>0</v>
      </c>
      <c r="G122" s="161">
        <f>SUM(G123:G127)</f>
        <v>0</v>
      </c>
      <c r="H122" s="72">
        <f t="shared" si="8"/>
        <v>0</v>
      </c>
      <c r="I122" s="160">
        <f>SUM(I123:I127)</f>
        <v>0</v>
      </c>
      <c r="J122" s="160">
        <f>SUM(J123:J127)</f>
        <v>0</v>
      </c>
      <c r="K122" s="160">
        <f>SUM(K123:K127)</f>
        <v>0</v>
      </c>
      <c r="L122" s="162">
        <f>SUM(L123:L127)</f>
        <v>0</v>
      </c>
    </row>
    <row r="123" spans="1:12" x14ac:dyDescent="0.25">
      <c r="A123" s="44">
        <v>2272</v>
      </c>
      <c r="B123" s="174" t="s">
        <v>131</v>
      </c>
      <c r="C123" s="72">
        <f t="shared" si="7"/>
        <v>0</v>
      </c>
      <c r="D123" s="74"/>
      <c r="E123" s="74"/>
      <c r="F123" s="74"/>
      <c r="G123" s="157"/>
      <c r="H123" s="72">
        <f t="shared" si="8"/>
        <v>0</v>
      </c>
      <c r="I123" s="74"/>
      <c r="J123" s="74"/>
      <c r="K123" s="74"/>
      <c r="L123" s="158"/>
    </row>
    <row r="124" spans="1:12" ht="24" x14ac:dyDescent="0.25">
      <c r="A124" s="44">
        <v>2274</v>
      </c>
      <c r="B124" s="175" t="s">
        <v>132</v>
      </c>
      <c r="C124" s="72">
        <f t="shared" si="7"/>
        <v>0</v>
      </c>
      <c r="D124" s="74"/>
      <c r="E124" s="74"/>
      <c r="F124" s="74"/>
      <c r="G124" s="157"/>
      <c r="H124" s="72">
        <f t="shared" si="8"/>
        <v>0</v>
      </c>
      <c r="I124" s="74"/>
      <c r="J124" s="74"/>
      <c r="K124" s="74"/>
      <c r="L124" s="158"/>
    </row>
    <row r="125" spans="1:12" ht="24" x14ac:dyDescent="0.25">
      <c r="A125" s="44">
        <v>2275</v>
      </c>
      <c r="B125" s="71" t="s">
        <v>133</v>
      </c>
      <c r="C125" s="72">
        <f t="shared" si="7"/>
        <v>0</v>
      </c>
      <c r="D125" s="74"/>
      <c r="E125" s="74"/>
      <c r="F125" s="74"/>
      <c r="G125" s="157"/>
      <c r="H125" s="72">
        <f t="shared" si="8"/>
        <v>0</v>
      </c>
      <c r="I125" s="74"/>
      <c r="J125" s="74"/>
      <c r="K125" s="74"/>
      <c r="L125" s="158"/>
    </row>
    <row r="126" spans="1:12" ht="36" x14ac:dyDescent="0.25">
      <c r="A126" s="44">
        <v>2276</v>
      </c>
      <c r="B126" s="71" t="s">
        <v>134</v>
      </c>
      <c r="C126" s="72">
        <f t="shared" si="7"/>
        <v>0</v>
      </c>
      <c r="D126" s="74"/>
      <c r="E126" s="74"/>
      <c r="F126" s="74"/>
      <c r="G126" s="157"/>
      <c r="H126" s="72">
        <f t="shared" si="8"/>
        <v>0</v>
      </c>
      <c r="I126" s="74"/>
      <c r="J126" s="74"/>
      <c r="K126" s="74"/>
      <c r="L126" s="158"/>
    </row>
    <row r="127" spans="1:12" ht="24" x14ac:dyDescent="0.25">
      <c r="A127" s="44">
        <v>2279</v>
      </c>
      <c r="B127" s="71" t="s">
        <v>135</v>
      </c>
      <c r="C127" s="72">
        <f t="shared" si="7"/>
        <v>0</v>
      </c>
      <c r="D127" s="74"/>
      <c r="E127" s="74"/>
      <c r="F127" s="74"/>
      <c r="G127" s="157"/>
      <c r="H127" s="72">
        <f t="shared" si="8"/>
        <v>0</v>
      </c>
      <c r="I127" s="74"/>
      <c r="J127" s="74"/>
      <c r="K127" s="74"/>
      <c r="L127" s="158"/>
    </row>
    <row r="128" spans="1:12" ht="24" x14ac:dyDescent="0.25">
      <c r="A128" s="168">
        <v>2280</v>
      </c>
      <c r="B128" s="65" t="s">
        <v>136</v>
      </c>
      <c r="C128" s="66">
        <f t="shared" ref="C128:L128" si="9">SUM(C129)</f>
        <v>0</v>
      </c>
      <c r="D128" s="169">
        <f t="shared" si="9"/>
        <v>0</v>
      </c>
      <c r="E128" s="169">
        <f t="shared" si="9"/>
        <v>0</v>
      </c>
      <c r="F128" s="169">
        <f t="shared" si="9"/>
        <v>0</v>
      </c>
      <c r="G128" s="169">
        <f t="shared" si="9"/>
        <v>0</v>
      </c>
      <c r="H128" s="66">
        <f t="shared" si="9"/>
        <v>0</v>
      </c>
      <c r="I128" s="169">
        <f t="shared" si="9"/>
        <v>0</v>
      </c>
      <c r="J128" s="169">
        <f t="shared" si="9"/>
        <v>0</v>
      </c>
      <c r="K128" s="169">
        <f t="shared" si="9"/>
        <v>0</v>
      </c>
      <c r="L128" s="176">
        <f t="shared" si="9"/>
        <v>0</v>
      </c>
    </row>
    <row r="129" spans="1:12" ht="24" x14ac:dyDescent="0.25">
      <c r="A129" s="44">
        <v>2283</v>
      </c>
      <c r="B129" s="71" t="s">
        <v>137</v>
      </c>
      <c r="C129" s="72">
        <f>SUM(D129:G129)</f>
        <v>0</v>
      </c>
      <c r="D129" s="74"/>
      <c r="E129" s="74"/>
      <c r="F129" s="74"/>
      <c r="G129" s="157"/>
      <c r="H129" s="72">
        <f>SUM(I129:L129)</f>
        <v>0</v>
      </c>
      <c r="I129" s="74"/>
      <c r="J129" s="74"/>
      <c r="K129" s="74"/>
      <c r="L129" s="158"/>
    </row>
    <row r="130" spans="1:12" ht="38.25" customHeight="1" x14ac:dyDescent="0.25">
      <c r="A130" s="56">
        <v>2300</v>
      </c>
      <c r="B130" s="147" t="s">
        <v>138</v>
      </c>
      <c r="C130" s="57">
        <f t="shared" si="7"/>
        <v>0</v>
      </c>
      <c r="D130" s="63">
        <f>SUM(D131,D136,D140,D141,D144,D151,D159,D160,D163)</f>
        <v>0</v>
      </c>
      <c r="E130" s="63">
        <f>SUM(E131,E136,E140,E141,E144,E151,E159,E160,E163)</f>
        <v>0</v>
      </c>
      <c r="F130" s="63">
        <f>SUM(F131,F136,F140,F141,F144,F151,F159,F160,F163)</f>
        <v>0</v>
      </c>
      <c r="G130" s="166">
        <f>SUM(G131,G136,G140,G141,G144,G151,G159,G160,G163)</f>
        <v>0</v>
      </c>
      <c r="H130" s="57">
        <f t="shared" si="8"/>
        <v>0</v>
      </c>
      <c r="I130" s="63">
        <f>SUM(I131,I136,I140,I141,I144,I151,I159,I160,I163)</f>
        <v>0</v>
      </c>
      <c r="J130" s="63">
        <f>SUM(J131,J136,J140,J141,J144,J151,J159,J160,J163)</f>
        <v>0</v>
      </c>
      <c r="K130" s="63">
        <f>SUM(K131,K136,K140,K141,K144,K151,K159,K160,K163)</f>
        <v>0</v>
      </c>
      <c r="L130" s="167">
        <f>SUM(L131,L136,L140,L141,L144,L151,L159,L160,L163)</f>
        <v>0</v>
      </c>
    </row>
    <row r="131" spans="1:12" ht="24" x14ac:dyDescent="0.25">
      <c r="A131" s="168">
        <v>2310</v>
      </c>
      <c r="B131" s="65" t="s">
        <v>139</v>
      </c>
      <c r="C131" s="66">
        <f t="shared" si="7"/>
        <v>0</v>
      </c>
      <c r="D131" s="169">
        <f>SUM(D132:D135)</f>
        <v>0</v>
      </c>
      <c r="E131" s="169">
        <f t="shared" ref="E131:L131" si="10">SUM(E132:E135)</f>
        <v>0</v>
      </c>
      <c r="F131" s="169">
        <f t="shared" si="10"/>
        <v>0</v>
      </c>
      <c r="G131" s="170">
        <f t="shared" si="10"/>
        <v>0</v>
      </c>
      <c r="H131" s="66">
        <f t="shared" si="8"/>
        <v>0</v>
      </c>
      <c r="I131" s="169">
        <f t="shared" si="10"/>
        <v>0</v>
      </c>
      <c r="J131" s="169">
        <f t="shared" si="10"/>
        <v>0</v>
      </c>
      <c r="K131" s="169">
        <f t="shared" si="10"/>
        <v>0</v>
      </c>
      <c r="L131" s="171">
        <f t="shared" si="10"/>
        <v>0</v>
      </c>
    </row>
    <row r="132" spans="1:12" x14ac:dyDescent="0.25">
      <c r="A132" s="44">
        <v>2311</v>
      </c>
      <c r="B132" s="71" t="s">
        <v>140</v>
      </c>
      <c r="C132" s="72">
        <f t="shared" si="7"/>
        <v>0</v>
      </c>
      <c r="D132" s="74"/>
      <c r="E132" s="74"/>
      <c r="F132" s="74"/>
      <c r="G132" s="157"/>
      <c r="H132" s="72">
        <f t="shared" si="8"/>
        <v>0</v>
      </c>
      <c r="I132" s="74"/>
      <c r="J132" s="74"/>
      <c r="K132" s="74"/>
      <c r="L132" s="158"/>
    </row>
    <row r="133" spans="1:12" x14ac:dyDescent="0.25">
      <c r="A133" s="44">
        <v>2312</v>
      </c>
      <c r="B133" s="71" t="s">
        <v>141</v>
      </c>
      <c r="C133" s="72">
        <f t="shared" si="7"/>
        <v>0</v>
      </c>
      <c r="D133" s="74"/>
      <c r="E133" s="74"/>
      <c r="F133" s="74"/>
      <c r="G133" s="157"/>
      <c r="H133" s="72">
        <f t="shared" si="8"/>
        <v>0</v>
      </c>
      <c r="I133" s="74"/>
      <c r="J133" s="74"/>
      <c r="K133" s="74"/>
      <c r="L133" s="158"/>
    </row>
    <row r="134" spans="1:12" x14ac:dyDescent="0.25">
      <c r="A134" s="44">
        <v>2313</v>
      </c>
      <c r="B134" s="71" t="s">
        <v>142</v>
      </c>
      <c r="C134" s="72">
        <f t="shared" si="7"/>
        <v>0</v>
      </c>
      <c r="D134" s="74"/>
      <c r="E134" s="74"/>
      <c r="F134" s="74"/>
      <c r="G134" s="157"/>
      <c r="H134" s="72">
        <f t="shared" si="8"/>
        <v>0</v>
      </c>
      <c r="I134" s="74"/>
      <c r="J134" s="74"/>
      <c r="K134" s="74"/>
      <c r="L134" s="158"/>
    </row>
    <row r="135" spans="1:12" ht="36" customHeight="1" x14ac:dyDescent="0.25">
      <c r="A135" s="44">
        <v>2314</v>
      </c>
      <c r="B135" s="71" t="s">
        <v>143</v>
      </c>
      <c r="C135" s="72">
        <f t="shared" si="7"/>
        <v>0</v>
      </c>
      <c r="D135" s="74"/>
      <c r="E135" s="74"/>
      <c r="F135" s="74"/>
      <c r="G135" s="157"/>
      <c r="H135" s="72">
        <f t="shared" si="8"/>
        <v>0</v>
      </c>
      <c r="I135" s="74"/>
      <c r="J135" s="74"/>
      <c r="K135" s="74"/>
      <c r="L135" s="158"/>
    </row>
    <row r="136" spans="1:12" x14ac:dyDescent="0.25">
      <c r="A136" s="159">
        <v>2320</v>
      </c>
      <c r="B136" s="71" t="s">
        <v>144</v>
      </c>
      <c r="C136" s="72">
        <f t="shared" si="7"/>
        <v>0</v>
      </c>
      <c r="D136" s="160">
        <f>SUM(D137:D139)</f>
        <v>0</v>
      </c>
      <c r="E136" s="160">
        <f>SUM(E137:E139)</f>
        <v>0</v>
      </c>
      <c r="F136" s="160">
        <f>SUM(F137:F139)</f>
        <v>0</v>
      </c>
      <c r="G136" s="161">
        <f>SUM(G137:G139)</f>
        <v>0</v>
      </c>
      <c r="H136" s="72">
        <f t="shared" si="8"/>
        <v>0</v>
      </c>
      <c r="I136" s="160">
        <f>SUM(I137:I139)</f>
        <v>0</v>
      </c>
      <c r="J136" s="160">
        <f>SUM(J137:J139)</f>
        <v>0</v>
      </c>
      <c r="K136" s="160">
        <f>SUM(K137:K139)</f>
        <v>0</v>
      </c>
      <c r="L136" s="162">
        <f>SUM(L137:L139)</f>
        <v>0</v>
      </c>
    </row>
    <row r="137" spans="1:12" x14ac:dyDescent="0.25">
      <c r="A137" s="44">
        <v>2321</v>
      </c>
      <c r="B137" s="71" t="s">
        <v>145</v>
      </c>
      <c r="C137" s="72">
        <f t="shared" si="7"/>
        <v>0</v>
      </c>
      <c r="D137" s="74"/>
      <c r="E137" s="74"/>
      <c r="F137" s="74"/>
      <c r="G137" s="157"/>
      <c r="H137" s="72">
        <f t="shared" si="8"/>
        <v>0</v>
      </c>
      <c r="I137" s="74"/>
      <c r="J137" s="74"/>
      <c r="K137" s="74"/>
      <c r="L137" s="158"/>
    </row>
    <row r="138" spans="1:12" x14ac:dyDescent="0.25">
      <c r="A138" s="44">
        <v>2322</v>
      </c>
      <c r="B138" s="71" t="s">
        <v>146</v>
      </c>
      <c r="C138" s="72">
        <f t="shared" si="7"/>
        <v>0</v>
      </c>
      <c r="D138" s="74"/>
      <c r="E138" s="74"/>
      <c r="F138" s="74"/>
      <c r="G138" s="157"/>
      <c r="H138" s="72">
        <f t="shared" si="8"/>
        <v>0</v>
      </c>
      <c r="I138" s="74"/>
      <c r="J138" s="74"/>
      <c r="K138" s="74"/>
      <c r="L138" s="158"/>
    </row>
    <row r="139" spans="1:12" ht="10.5" customHeight="1" x14ac:dyDescent="0.25">
      <c r="A139" s="44">
        <v>2329</v>
      </c>
      <c r="B139" s="71" t="s">
        <v>147</v>
      </c>
      <c r="C139" s="72">
        <f t="shared" si="7"/>
        <v>0</v>
      </c>
      <c r="D139" s="74"/>
      <c r="E139" s="74"/>
      <c r="F139" s="74"/>
      <c r="G139" s="157"/>
      <c r="H139" s="72">
        <f t="shared" si="8"/>
        <v>0</v>
      </c>
      <c r="I139" s="74"/>
      <c r="J139" s="74"/>
      <c r="K139" s="74"/>
      <c r="L139" s="158"/>
    </row>
    <row r="140" spans="1:12" x14ac:dyDescent="0.25">
      <c r="A140" s="159">
        <v>2330</v>
      </c>
      <c r="B140" s="71" t="s">
        <v>148</v>
      </c>
      <c r="C140" s="72">
        <f t="shared" si="7"/>
        <v>0</v>
      </c>
      <c r="D140" s="74"/>
      <c r="E140" s="74"/>
      <c r="F140" s="74"/>
      <c r="G140" s="157"/>
      <c r="H140" s="72">
        <f t="shared" si="8"/>
        <v>0</v>
      </c>
      <c r="I140" s="74"/>
      <c r="J140" s="74"/>
      <c r="K140" s="74"/>
      <c r="L140" s="158"/>
    </row>
    <row r="141" spans="1:12" ht="48" x14ac:dyDescent="0.25">
      <c r="A141" s="159">
        <v>2340</v>
      </c>
      <c r="B141" s="71" t="s">
        <v>149</v>
      </c>
      <c r="C141" s="72">
        <f t="shared" si="7"/>
        <v>0</v>
      </c>
      <c r="D141" s="160">
        <f>SUM(D142:D143)</f>
        <v>0</v>
      </c>
      <c r="E141" s="160">
        <f>SUM(E142:E143)</f>
        <v>0</v>
      </c>
      <c r="F141" s="160">
        <f>SUM(F142:F143)</f>
        <v>0</v>
      </c>
      <c r="G141" s="161">
        <f>SUM(G142:G143)</f>
        <v>0</v>
      </c>
      <c r="H141" s="72">
        <f t="shared" si="8"/>
        <v>0</v>
      </c>
      <c r="I141" s="160">
        <f>SUM(I142:I143)</f>
        <v>0</v>
      </c>
      <c r="J141" s="160">
        <f>SUM(J142:J143)</f>
        <v>0</v>
      </c>
      <c r="K141" s="160">
        <f>SUM(K142:K143)</f>
        <v>0</v>
      </c>
      <c r="L141" s="162">
        <f>SUM(L142:L143)</f>
        <v>0</v>
      </c>
    </row>
    <row r="142" spans="1:12" x14ac:dyDescent="0.25">
      <c r="A142" s="44">
        <v>2341</v>
      </c>
      <c r="B142" s="71" t="s">
        <v>150</v>
      </c>
      <c r="C142" s="72">
        <f t="shared" si="7"/>
        <v>0</v>
      </c>
      <c r="D142" s="74"/>
      <c r="E142" s="74"/>
      <c r="F142" s="74"/>
      <c r="G142" s="157"/>
      <c r="H142" s="72">
        <f t="shared" si="8"/>
        <v>0</v>
      </c>
      <c r="I142" s="74"/>
      <c r="J142" s="74"/>
      <c r="K142" s="74"/>
      <c r="L142" s="158"/>
    </row>
    <row r="143" spans="1:12" ht="24" x14ac:dyDescent="0.25">
      <c r="A143" s="44">
        <v>2344</v>
      </c>
      <c r="B143" s="71" t="s">
        <v>151</v>
      </c>
      <c r="C143" s="72">
        <f t="shared" si="7"/>
        <v>0</v>
      </c>
      <c r="D143" s="74"/>
      <c r="E143" s="74"/>
      <c r="F143" s="74"/>
      <c r="G143" s="157"/>
      <c r="H143" s="72">
        <f t="shared" si="8"/>
        <v>0</v>
      </c>
      <c r="I143" s="74"/>
      <c r="J143" s="74"/>
      <c r="K143" s="74"/>
      <c r="L143" s="158"/>
    </row>
    <row r="144" spans="1:12" ht="24" x14ac:dyDescent="0.25">
      <c r="A144" s="150">
        <v>2350</v>
      </c>
      <c r="B144" s="112" t="s">
        <v>152</v>
      </c>
      <c r="C144" s="117">
        <f t="shared" si="7"/>
        <v>0</v>
      </c>
      <c r="D144" s="151">
        <f>SUM(D145:D150)</f>
        <v>0</v>
      </c>
      <c r="E144" s="151">
        <f>SUM(E145:E150)</f>
        <v>0</v>
      </c>
      <c r="F144" s="151">
        <f>SUM(F145:F150)</f>
        <v>0</v>
      </c>
      <c r="G144" s="152">
        <f>SUM(G145:G150)</f>
        <v>0</v>
      </c>
      <c r="H144" s="117">
        <f t="shared" si="8"/>
        <v>0</v>
      </c>
      <c r="I144" s="151">
        <f>SUM(I145:I150)</f>
        <v>0</v>
      </c>
      <c r="J144" s="151">
        <f>SUM(J145:J150)</f>
        <v>0</v>
      </c>
      <c r="K144" s="151">
        <f>SUM(K145:K150)</f>
        <v>0</v>
      </c>
      <c r="L144" s="153">
        <f>SUM(L145:L150)</f>
        <v>0</v>
      </c>
    </row>
    <row r="145" spans="1:12" x14ac:dyDescent="0.25">
      <c r="A145" s="38">
        <v>2351</v>
      </c>
      <c r="B145" s="65" t="s">
        <v>153</v>
      </c>
      <c r="C145" s="66">
        <f t="shared" si="7"/>
        <v>0</v>
      </c>
      <c r="D145" s="68"/>
      <c r="E145" s="68"/>
      <c r="F145" s="68"/>
      <c r="G145" s="154"/>
      <c r="H145" s="66">
        <f t="shared" si="8"/>
        <v>0</v>
      </c>
      <c r="I145" s="68"/>
      <c r="J145" s="68"/>
      <c r="K145" s="68"/>
      <c r="L145" s="155"/>
    </row>
    <row r="146" spans="1:12" x14ac:dyDescent="0.25">
      <c r="A146" s="44">
        <v>2352</v>
      </c>
      <c r="B146" s="71" t="s">
        <v>154</v>
      </c>
      <c r="C146" s="72">
        <f t="shared" si="7"/>
        <v>0</v>
      </c>
      <c r="D146" s="74"/>
      <c r="E146" s="74"/>
      <c r="F146" s="74"/>
      <c r="G146" s="157"/>
      <c r="H146" s="72">
        <f t="shared" si="8"/>
        <v>0</v>
      </c>
      <c r="I146" s="74"/>
      <c r="J146" s="74"/>
      <c r="K146" s="74"/>
      <c r="L146" s="158"/>
    </row>
    <row r="147" spans="1:12" ht="24" x14ac:dyDescent="0.25">
      <c r="A147" s="44">
        <v>2353</v>
      </c>
      <c r="B147" s="71" t="s">
        <v>155</v>
      </c>
      <c r="C147" s="72">
        <f t="shared" si="7"/>
        <v>0</v>
      </c>
      <c r="D147" s="74"/>
      <c r="E147" s="74"/>
      <c r="F147" s="74"/>
      <c r="G147" s="157"/>
      <c r="H147" s="72">
        <f t="shared" si="8"/>
        <v>0</v>
      </c>
      <c r="I147" s="74"/>
      <c r="J147" s="74"/>
      <c r="K147" s="74"/>
      <c r="L147" s="158"/>
    </row>
    <row r="148" spans="1:12" ht="24" x14ac:dyDescent="0.25">
      <c r="A148" s="44">
        <v>2354</v>
      </c>
      <c r="B148" s="71" t="s">
        <v>156</v>
      </c>
      <c r="C148" s="72">
        <f t="shared" si="7"/>
        <v>0</v>
      </c>
      <c r="D148" s="74"/>
      <c r="E148" s="74"/>
      <c r="F148" s="74"/>
      <c r="G148" s="157"/>
      <c r="H148" s="72">
        <f t="shared" si="8"/>
        <v>0</v>
      </c>
      <c r="I148" s="74"/>
      <c r="J148" s="74"/>
      <c r="K148" s="74"/>
      <c r="L148" s="158"/>
    </row>
    <row r="149" spans="1:12" ht="24" x14ac:dyDescent="0.25">
      <c r="A149" s="44">
        <v>2355</v>
      </c>
      <c r="B149" s="71" t="s">
        <v>157</v>
      </c>
      <c r="C149" s="72">
        <f t="shared" si="7"/>
        <v>0</v>
      </c>
      <c r="D149" s="74"/>
      <c r="E149" s="74"/>
      <c r="F149" s="74"/>
      <c r="G149" s="157"/>
      <c r="H149" s="72">
        <f t="shared" si="8"/>
        <v>0</v>
      </c>
      <c r="I149" s="74"/>
      <c r="J149" s="74"/>
      <c r="K149" s="74"/>
      <c r="L149" s="158"/>
    </row>
    <row r="150" spans="1:12" ht="24" x14ac:dyDescent="0.25">
      <c r="A150" s="44">
        <v>2359</v>
      </c>
      <c r="B150" s="71" t="s">
        <v>158</v>
      </c>
      <c r="C150" s="72">
        <f t="shared" si="7"/>
        <v>0</v>
      </c>
      <c r="D150" s="74"/>
      <c r="E150" s="74"/>
      <c r="F150" s="74"/>
      <c r="G150" s="157"/>
      <c r="H150" s="72">
        <f t="shared" si="8"/>
        <v>0</v>
      </c>
      <c r="I150" s="74"/>
      <c r="J150" s="74"/>
      <c r="K150" s="74"/>
      <c r="L150" s="158"/>
    </row>
    <row r="151" spans="1:12" ht="24.75" customHeight="1" x14ac:dyDescent="0.25">
      <c r="A151" s="159">
        <v>2360</v>
      </c>
      <c r="B151" s="71" t="s">
        <v>159</v>
      </c>
      <c r="C151" s="72">
        <f t="shared" si="7"/>
        <v>0</v>
      </c>
      <c r="D151" s="160">
        <f>SUM(D152:D158)</f>
        <v>0</v>
      </c>
      <c r="E151" s="160">
        <f>SUM(E152:E158)</f>
        <v>0</v>
      </c>
      <c r="F151" s="160">
        <f>SUM(F152:F158)</f>
        <v>0</v>
      </c>
      <c r="G151" s="161">
        <f>SUM(G152:G158)</f>
        <v>0</v>
      </c>
      <c r="H151" s="72">
        <f t="shared" si="8"/>
        <v>0</v>
      </c>
      <c r="I151" s="160">
        <f>SUM(I152:I158)</f>
        <v>0</v>
      </c>
      <c r="J151" s="160">
        <f>SUM(J152:J158)</f>
        <v>0</v>
      </c>
      <c r="K151" s="160">
        <f>SUM(K152:K158)</f>
        <v>0</v>
      </c>
      <c r="L151" s="162">
        <f>SUM(L152:L158)</f>
        <v>0</v>
      </c>
    </row>
    <row r="152" spans="1:12" x14ac:dyDescent="0.25">
      <c r="A152" s="43">
        <v>2361</v>
      </c>
      <c r="B152" s="71" t="s">
        <v>160</v>
      </c>
      <c r="C152" s="72">
        <f t="shared" si="7"/>
        <v>0</v>
      </c>
      <c r="D152" s="74"/>
      <c r="E152" s="74"/>
      <c r="F152" s="74"/>
      <c r="G152" s="157"/>
      <c r="H152" s="72">
        <f t="shared" si="8"/>
        <v>0</v>
      </c>
      <c r="I152" s="74"/>
      <c r="J152" s="74"/>
      <c r="K152" s="74"/>
      <c r="L152" s="158"/>
    </row>
    <row r="153" spans="1:12" ht="24" x14ac:dyDescent="0.25">
      <c r="A153" s="43">
        <v>2362</v>
      </c>
      <c r="B153" s="71" t="s">
        <v>161</v>
      </c>
      <c r="C153" s="72">
        <f t="shared" si="7"/>
        <v>0</v>
      </c>
      <c r="D153" s="74"/>
      <c r="E153" s="74"/>
      <c r="F153" s="74"/>
      <c r="G153" s="157"/>
      <c r="H153" s="72">
        <f t="shared" si="8"/>
        <v>0</v>
      </c>
      <c r="I153" s="74"/>
      <c r="J153" s="74"/>
      <c r="K153" s="74"/>
      <c r="L153" s="158"/>
    </row>
    <row r="154" spans="1:12" x14ac:dyDescent="0.25">
      <c r="A154" s="43">
        <v>2363</v>
      </c>
      <c r="B154" s="71" t="s">
        <v>162</v>
      </c>
      <c r="C154" s="72">
        <f t="shared" si="7"/>
        <v>0</v>
      </c>
      <c r="D154" s="74"/>
      <c r="E154" s="74"/>
      <c r="F154" s="74"/>
      <c r="G154" s="157"/>
      <c r="H154" s="72">
        <f t="shared" si="8"/>
        <v>0</v>
      </c>
      <c r="I154" s="74"/>
      <c r="J154" s="74"/>
      <c r="K154" s="74"/>
      <c r="L154" s="158"/>
    </row>
    <row r="155" spans="1:12" x14ac:dyDescent="0.25">
      <c r="A155" s="43">
        <v>2364</v>
      </c>
      <c r="B155" s="71" t="s">
        <v>163</v>
      </c>
      <c r="C155" s="72">
        <f t="shared" si="7"/>
        <v>0</v>
      </c>
      <c r="D155" s="74"/>
      <c r="E155" s="74"/>
      <c r="F155" s="74"/>
      <c r="G155" s="157"/>
      <c r="H155" s="72">
        <f t="shared" si="8"/>
        <v>0</v>
      </c>
      <c r="I155" s="74"/>
      <c r="J155" s="74"/>
      <c r="K155" s="74"/>
      <c r="L155" s="158"/>
    </row>
    <row r="156" spans="1:12" ht="12.75" customHeight="1" x14ac:dyDescent="0.25">
      <c r="A156" s="43">
        <v>2365</v>
      </c>
      <c r="B156" s="71" t="s">
        <v>164</v>
      </c>
      <c r="C156" s="72">
        <f t="shared" si="7"/>
        <v>0</v>
      </c>
      <c r="D156" s="74"/>
      <c r="E156" s="74"/>
      <c r="F156" s="74"/>
      <c r="G156" s="157"/>
      <c r="H156" s="72">
        <f t="shared" si="8"/>
        <v>0</v>
      </c>
      <c r="I156" s="74"/>
      <c r="J156" s="74"/>
      <c r="K156" s="74"/>
      <c r="L156" s="158"/>
    </row>
    <row r="157" spans="1:12" ht="36" x14ac:dyDescent="0.25">
      <c r="A157" s="43">
        <v>2366</v>
      </c>
      <c r="B157" s="71" t="s">
        <v>165</v>
      </c>
      <c r="C157" s="72">
        <f t="shared" si="7"/>
        <v>0</v>
      </c>
      <c r="D157" s="74"/>
      <c r="E157" s="74"/>
      <c r="F157" s="74"/>
      <c r="G157" s="157"/>
      <c r="H157" s="72">
        <f t="shared" si="8"/>
        <v>0</v>
      </c>
      <c r="I157" s="74"/>
      <c r="J157" s="74"/>
      <c r="K157" s="74"/>
      <c r="L157" s="158"/>
    </row>
    <row r="158" spans="1:12" ht="48" x14ac:dyDescent="0.25">
      <c r="A158" s="43">
        <v>2369</v>
      </c>
      <c r="B158" s="71" t="s">
        <v>166</v>
      </c>
      <c r="C158" s="72">
        <f t="shared" si="7"/>
        <v>0</v>
      </c>
      <c r="D158" s="74"/>
      <c r="E158" s="74"/>
      <c r="F158" s="74"/>
      <c r="G158" s="157"/>
      <c r="H158" s="72">
        <f t="shared" si="8"/>
        <v>0</v>
      </c>
      <c r="I158" s="74"/>
      <c r="J158" s="74"/>
      <c r="K158" s="74"/>
      <c r="L158" s="158"/>
    </row>
    <row r="159" spans="1:12" x14ac:dyDescent="0.25">
      <c r="A159" s="150">
        <v>2370</v>
      </c>
      <c r="B159" s="112" t="s">
        <v>167</v>
      </c>
      <c r="C159" s="117">
        <f t="shared" si="7"/>
        <v>0</v>
      </c>
      <c r="D159" s="163"/>
      <c r="E159" s="163"/>
      <c r="F159" s="163"/>
      <c r="G159" s="164"/>
      <c r="H159" s="117">
        <f t="shared" si="8"/>
        <v>0</v>
      </c>
      <c r="I159" s="163"/>
      <c r="J159" s="163"/>
      <c r="K159" s="163"/>
      <c r="L159" s="165"/>
    </row>
    <row r="160" spans="1:12" x14ac:dyDescent="0.25">
      <c r="A160" s="150">
        <v>2380</v>
      </c>
      <c r="B160" s="112" t="s">
        <v>168</v>
      </c>
      <c r="C160" s="117">
        <f t="shared" si="7"/>
        <v>0</v>
      </c>
      <c r="D160" s="151">
        <f>SUM(D161:D162)</f>
        <v>0</v>
      </c>
      <c r="E160" s="151">
        <f>SUM(E161:E162)</f>
        <v>0</v>
      </c>
      <c r="F160" s="151">
        <f>SUM(F161:F162)</f>
        <v>0</v>
      </c>
      <c r="G160" s="152">
        <f>SUM(G161:G162)</f>
        <v>0</v>
      </c>
      <c r="H160" s="117">
        <f t="shared" si="8"/>
        <v>0</v>
      </c>
      <c r="I160" s="151">
        <f>SUM(I161:I162)</f>
        <v>0</v>
      </c>
      <c r="J160" s="151">
        <f>SUM(J161:J162)</f>
        <v>0</v>
      </c>
      <c r="K160" s="151">
        <f>SUM(K161:K162)</f>
        <v>0</v>
      </c>
      <c r="L160" s="153">
        <f>SUM(L161:L162)</f>
        <v>0</v>
      </c>
    </row>
    <row r="161" spans="1:12" x14ac:dyDescent="0.25">
      <c r="A161" s="37">
        <v>2381</v>
      </c>
      <c r="B161" s="65" t="s">
        <v>169</v>
      </c>
      <c r="C161" s="66">
        <f t="shared" si="7"/>
        <v>0</v>
      </c>
      <c r="D161" s="68"/>
      <c r="E161" s="68"/>
      <c r="F161" s="68"/>
      <c r="G161" s="154"/>
      <c r="H161" s="66">
        <f t="shared" si="8"/>
        <v>0</v>
      </c>
      <c r="I161" s="68"/>
      <c r="J161" s="68"/>
      <c r="K161" s="68"/>
      <c r="L161" s="155"/>
    </row>
    <row r="162" spans="1:12" ht="24" x14ac:dyDescent="0.25">
      <c r="A162" s="43">
        <v>2389</v>
      </c>
      <c r="B162" s="71" t="s">
        <v>170</v>
      </c>
      <c r="C162" s="72">
        <f t="shared" si="7"/>
        <v>0</v>
      </c>
      <c r="D162" s="74"/>
      <c r="E162" s="74"/>
      <c r="F162" s="74"/>
      <c r="G162" s="157"/>
      <c r="H162" s="72">
        <f t="shared" si="8"/>
        <v>0</v>
      </c>
      <c r="I162" s="74"/>
      <c r="J162" s="74"/>
      <c r="K162" s="74"/>
      <c r="L162" s="158"/>
    </row>
    <row r="163" spans="1:12" x14ac:dyDescent="0.25">
      <c r="A163" s="150">
        <v>2390</v>
      </c>
      <c r="B163" s="112" t="s">
        <v>171</v>
      </c>
      <c r="C163" s="117">
        <f t="shared" si="7"/>
        <v>0</v>
      </c>
      <c r="D163" s="163"/>
      <c r="E163" s="163"/>
      <c r="F163" s="163"/>
      <c r="G163" s="164"/>
      <c r="H163" s="117">
        <f t="shared" si="8"/>
        <v>0</v>
      </c>
      <c r="I163" s="163"/>
      <c r="J163" s="163"/>
      <c r="K163" s="163"/>
      <c r="L163" s="165"/>
    </row>
    <row r="164" spans="1:12" x14ac:dyDescent="0.25">
      <c r="A164" s="56">
        <v>2400</v>
      </c>
      <c r="B164" s="147" t="s">
        <v>172</v>
      </c>
      <c r="C164" s="57">
        <f t="shared" si="7"/>
        <v>0</v>
      </c>
      <c r="D164" s="177"/>
      <c r="E164" s="177"/>
      <c r="F164" s="177"/>
      <c r="G164" s="178"/>
      <c r="H164" s="57">
        <f t="shared" si="8"/>
        <v>0</v>
      </c>
      <c r="I164" s="177"/>
      <c r="J164" s="177"/>
      <c r="K164" s="177"/>
      <c r="L164" s="179"/>
    </row>
    <row r="165" spans="1:12" ht="24" x14ac:dyDescent="0.25">
      <c r="A165" s="56">
        <v>2500</v>
      </c>
      <c r="B165" s="147" t="s">
        <v>173</v>
      </c>
      <c r="C165" s="57">
        <f t="shared" si="7"/>
        <v>0</v>
      </c>
      <c r="D165" s="63">
        <f>SUM(D166,D171)</f>
        <v>0</v>
      </c>
      <c r="E165" s="63">
        <f t="shared" ref="E165:G165" si="11">SUM(E166,E171)</f>
        <v>0</v>
      </c>
      <c r="F165" s="63">
        <f t="shared" si="11"/>
        <v>0</v>
      </c>
      <c r="G165" s="63">
        <f t="shared" si="11"/>
        <v>0</v>
      </c>
      <c r="H165" s="57">
        <f t="shared" si="8"/>
        <v>0</v>
      </c>
      <c r="I165" s="63">
        <f>SUM(I166,I171)</f>
        <v>0</v>
      </c>
      <c r="J165" s="63">
        <f t="shared" ref="J165:L165" si="12">SUM(J166,J171)</f>
        <v>0</v>
      </c>
      <c r="K165" s="63">
        <f t="shared" si="12"/>
        <v>0</v>
      </c>
      <c r="L165" s="149">
        <f t="shared" si="12"/>
        <v>0</v>
      </c>
    </row>
    <row r="166" spans="1:12" ht="16.5" customHeight="1" x14ac:dyDescent="0.25">
      <c r="A166" s="168">
        <v>2510</v>
      </c>
      <c r="B166" s="65" t="s">
        <v>174</v>
      </c>
      <c r="C166" s="66">
        <f t="shared" si="7"/>
        <v>0</v>
      </c>
      <c r="D166" s="169">
        <f>SUM(D167:D170)</f>
        <v>0</v>
      </c>
      <c r="E166" s="169">
        <f t="shared" ref="E166:G166" si="13">SUM(E167:E170)</f>
        <v>0</v>
      </c>
      <c r="F166" s="169">
        <f t="shared" si="13"/>
        <v>0</v>
      </c>
      <c r="G166" s="169">
        <f t="shared" si="13"/>
        <v>0</v>
      </c>
      <c r="H166" s="66">
        <f t="shared" si="8"/>
        <v>0</v>
      </c>
      <c r="I166" s="169">
        <f>SUM(I167:I170)</f>
        <v>0</v>
      </c>
      <c r="J166" s="169">
        <f t="shared" ref="J166:L166" si="14">SUM(J167:J170)</f>
        <v>0</v>
      </c>
      <c r="K166" s="169">
        <f t="shared" si="14"/>
        <v>0</v>
      </c>
      <c r="L166" s="180">
        <f t="shared" si="14"/>
        <v>0</v>
      </c>
    </row>
    <row r="167" spans="1:12" ht="24" x14ac:dyDescent="0.25">
      <c r="A167" s="44">
        <v>2512</v>
      </c>
      <c r="B167" s="71" t="s">
        <v>175</v>
      </c>
      <c r="C167" s="72">
        <f t="shared" si="7"/>
        <v>0</v>
      </c>
      <c r="D167" s="74"/>
      <c r="E167" s="74"/>
      <c r="F167" s="74"/>
      <c r="G167" s="157"/>
      <c r="H167" s="72">
        <f t="shared" si="8"/>
        <v>0</v>
      </c>
      <c r="I167" s="74"/>
      <c r="J167" s="74"/>
      <c r="K167" s="74"/>
      <c r="L167" s="158"/>
    </row>
    <row r="168" spans="1:12" ht="36" x14ac:dyDescent="0.25">
      <c r="A168" s="44">
        <v>2513</v>
      </c>
      <c r="B168" s="71" t="s">
        <v>176</v>
      </c>
      <c r="C168" s="72">
        <f t="shared" si="7"/>
        <v>0</v>
      </c>
      <c r="D168" s="74"/>
      <c r="E168" s="74"/>
      <c r="F168" s="74"/>
      <c r="G168" s="157"/>
      <c r="H168" s="72">
        <f t="shared" si="8"/>
        <v>0</v>
      </c>
      <c r="I168" s="74"/>
      <c r="J168" s="74"/>
      <c r="K168" s="74"/>
      <c r="L168" s="158"/>
    </row>
    <row r="169" spans="1:12" ht="24" x14ac:dyDescent="0.25">
      <c r="A169" s="44">
        <v>2515</v>
      </c>
      <c r="B169" s="71" t="s">
        <v>177</v>
      </c>
      <c r="C169" s="72">
        <f t="shared" si="7"/>
        <v>0</v>
      </c>
      <c r="D169" s="74"/>
      <c r="E169" s="74"/>
      <c r="F169" s="74"/>
      <c r="G169" s="157"/>
      <c r="H169" s="72">
        <f t="shared" si="8"/>
        <v>0</v>
      </c>
      <c r="I169" s="74"/>
      <c r="J169" s="74"/>
      <c r="K169" s="74"/>
      <c r="L169" s="158"/>
    </row>
    <row r="170" spans="1:12" ht="24" x14ac:dyDescent="0.25">
      <c r="A170" s="44">
        <v>2519</v>
      </c>
      <c r="B170" s="71" t="s">
        <v>178</v>
      </c>
      <c r="C170" s="72">
        <f t="shared" si="7"/>
        <v>0</v>
      </c>
      <c r="D170" s="74"/>
      <c r="E170" s="74"/>
      <c r="F170" s="74"/>
      <c r="G170" s="157"/>
      <c r="H170" s="72">
        <f t="shared" si="8"/>
        <v>0</v>
      </c>
      <c r="I170" s="74"/>
      <c r="J170" s="74"/>
      <c r="K170" s="74"/>
      <c r="L170" s="158"/>
    </row>
    <row r="171" spans="1:12" ht="24" x14ac:dyDescent="0.25">
      <c r="A171" s="159">
        <v>2520</v>
      </c>
      <c r="B171" s="71" t="s">
        <v>179</v>
      </c>
      <c r="C171" s="72">
        <f t="shared" si="7"/>
        <v>0</v>
      </c>
      <c r="D171" s="74"/>
      <c r="E171" s="74"/>
      <c r="F171" s="74"/>
      <c r="G171" s="157"/>
      <c r="H171" s="72">
        <f t="shared" si="8"/>
        <v>0</v>
      </c>
      <c r="I171" s="74"/>
      <c r="J171" s="74"/>
      <c r="K171" s="74"/>
      <c r="L171" s="158"/>
    </row>
    <row r="172" spans="1:12" s="182" customFormat="1" ht="36" customHeight="1" x14ac:dyDescent="0.25">
      <c r="A172" s="19">
        <v>2800</v>
      </c>
      <c r="B172" s="65" t="s">
        <v>180</v>
      </c>
      <c r="C172" s="66">
        <f t="shared" si="7"/>
        <v>0</v>
      </c>
      <c r="D172" s="40"/>
      <c r="E172" s="40"/>
      <c r="F172" s="40"/>
      <c r="G172" s="41"/>
      <c r="H172" s="66">
        <f t="shared" si="8"/>
        <v>0</v>
      </c>
      <c r="I172" s="40"/>
      <c r="J172" s="40"/>
      <c r="K172" s="40"/>
      <c r="L172" s="42"/>
    </row>
    <row r="173" spans="1:12" x14ac:dyDescent="0.25">
      <c r="A173" s="142">
        <v>3000</v>
      </c>
      <c r="B173" s="142" t="s">
        <v>181</v>
      </c>
      <c r="C173" s="143">
        <f t="shared" si="7"/>
        <v>0</v>
      </c>
      <c r="D173" s="144">
        <f>SUM(D174,D184)</f>
        <v>0</v>
      </c>
      <c r="E173" s="144">
        <f>SUM(E174,E184)</f>
        <v>0</v>
      </c>
      <c r="F173" s="144">
        <f>SUM(F174,F184)</f>
        <v>0</v>
      </c>
      <c r="G173" s="145">
        <f>SUM(G174,G184)</f>
        <v>0</v>
      </c>
      <c r="H173" s="143">
        <f t="shared" si="8"/>
        <v>0</v>
      </c>
      <c r="I173" s="144">
        <f>SUM(I174,I184)</f>
        <v>0</v>
      </c>
      <c r="J173" s="144">
        <f>SUM(J174,J184)</f>
        <v>0</v>
      </c>
      <c r="K173" s="144">
        <f>SUM(K174,K184)</f>
        <v>0</v>
      </c>
      <c r="L173" s="146">
        <f>SUM(L174,L184)</f>
        <v>0</v>
      </c>
    </row>
    <row r="174" spans="1:12" ht="24" x14ac:dyDescent="0.25">
      <c r="A174" s="56">
        <v>3200</v>
      </c>
      <c r="B174" s="183" t="s">
        <v>182</v>
      </c>
      <c r="C174" s="184">
        <f t="shared" si="7"/>
        <v>0</v>
      </c>
      <c r="D174" s="63">
        <f>SUM(D175,D179)</f>
        <v>0</v>
      </c>
      <c r="E174" s="63">
        <f t="shared" ref="E174:G174" si="15">SUM(E175,E179)</f>
        <v>0</v>
      </c>
      <c r="F174" s="63">
        <f t="shared" si="15"/>
        <v>0</v>
      </c>
      <c r="G174" s="63">
        <f t="shared" si="15"/>
        <v>0</v>
      </c>
      <c r="H174" s="57">
        <f t="shared" si="8"/>
        <v>0</v>
      </c>
      <c r="I174" s="63">
        <f>SUM(I175,I179)</f>
        <v>0</v>
      </c>
      <c r="J174" s="63">
        <f t="shared" ref="J174:L174" si="16">SUM(J175,J179)</f>
        <v>0</v>
      </c>
      <c r="K174" s="63">
        <f t="shared" si="16"/>
        <v>0</v>
      </c>
      <c r="L174" s="149">
        <f t="shared" si="16"/>
        <v>0</v>
      </c>
    </row>
    <row r="175" spans="1:12" ht="36" x14ac:dyDescent="0.25">
      <c r="A175" s="168">
        <v>3260</v>
      </c>
      <c r="B175" s="65" t="s">
        <v>183</v>
      </c>
      <c r="C175" s="66">
        <f t="shared" si="7"/>
        <v>0</v>
      </c>
      <c r="D175" s="169">
        <f>SUM(D176:D178)</f>
        <v>0</v>
      </c>
      <c r="E175" s="169">
        <f>SUM(E176:E178)</f>
        <v>0</v>
      </c>
      <c r="F175" s="169">
        <f>SUM(F176:F178)</f>
        <v>0</v>
      </c>
      <c r="G175" s="170">
        <f>SUM(G176:G178)</f>
        <v>0</v>
      </c>
      <c r="H175" s="66">
        <f t="shared" si="8"/>
        <v>0</v>
      </c>
      <c r="I175" s="169">
        <f>SUM(I176:I178)</f>
        <v>0</v>
      </c>
      <c r="J175" s="169">
        <f>SUM(J176:J178)</f>
        <v>0</v>
      </c>
      <c r="K175" s="169">
        <f>SUM(K176:K178)</f>
        <v>0</v>
      </c>
      <c r="L175" s="171">
        <f>SUM(L176:L178)</f>
        <v>0</v>
      </c>
    </row>
    <row r="176" spans="1:12" ht="24" x14ac:dyDescent="0.25">
      <c r="A176" s="44">
        <v>3261</v>
      </c>
      <c r="B176" s="71" t="s">
        <v>184</v>
      </c>
      <c r="C176" s="72">
        <f>SUM(D176:G176)</f>
        <v>0</v>
      </c>
      <c r="D176" s="74"/>
      <c r="E176" s="74"/>
      <c r="F176" s="74"/>
      <c r="G176" s="157"/>
      <c r="H176" s="72">
        <f>SUM(I176:L176)</f>
        <v>0</v>
      </c>
      <c r="I176" s="74"/>
      <c r="J176" s="74"/>
      <c r="K176" s="74"/>
      <c r="L176" s="158"/>
    </row>
    <row r="177" spans="1:12" ht="36" x14ac:dyDescent="0.25">
      <c r="A177" s="44">
        <v>3262</v>
      </c>
      <c r="B177" s="71" t="s">
        <v>185</v>
      </c>
      <c r="C177" s="72">
        <f>SUM(D177:G177)</f>
        <v>0</v>
      </c>
      <c r="D177" s="74"/>
      <c r="E177" s="74"/>
      <c r="F177" s="74"/>
      <c r="G177" s="157"/>
      <c r="H177" s="72">
        <f>SUM(I177:L177)</f>
        <v>0</v>
      </c>
      <c r="I177" s="74"/>
      <c r="J177" s="74"/>
      <c r="K177" s="74"/>
      <c r="L177" s="158"/>
    </row>
    <row r="178" spans="1:12" ht="24" x14ac:dyDescent="0.25">
      <c r="A178" s="44">
        <v>3263</v>
      </c>
      <c r="B178" s="71" t="s">
        <v>186</v>
      </c>
      <c r="C178" s="72">
        <f>SUM(D178:G178)</f>
        <v>0</v>
      </c>
      <c r="D178" s="74"/>
      <c r="E178" s="74"/>
      <c r="F178" s="74"/>
      <c r="G178" s="157"/>
      <c r="H178" s="72">
        <f>SUM(I178:L178)</f>
        <v>0</v>
      </c>
      <c r="I178" s="74"/>
      <c r="J178" s="74"/>
      <c r="K178" s="74"/>
      <c r="L178" s="158"/>
    </row>
    <row r="179" spans="1:12" ht="84" x14ac:dyDescent="0.25">
      <c r="A179" s="168">
        <v>3290</v>
      </c>
      <c r="B179" s="65" t="s">
        <v>187</v>
      </c>
      <c r="C179" s="185">
        <f t="shared" ref="C179:C183" si="17">SUM(D179:G179)</f>
        <v>0</v>
      </c>
      <c r="D179" s="169">
        <f>SUM(D180:D183)</f>
        <v>0</v>
      </c>
      <c r="E179" s="169">
        <f t="shared" ref="E179:G179" si="18">SUM(E180:E183)</f>
        <v>0</v>
      </c>
      <c r="F179" s="169">
        <f t="shared" si="18"/>
        <v>0</v>
      </c>
      <c r="G179" s="169">
        <f t="shared" si="18"/>
        <v>0</v>
      </c>
      <c r="H179" s="185">
        <f t="shared" ref="H179:H183" si="19">SUM(I179:L179)</f>
        <v>0</v>
      </c>
      <c r="I179" s="169">
        <f>SUM(I180:I183)</f>
        <v>0</v>
      </c>
      <c r="J179" s="169">
        <f t="shared" ref="J179:L179" si="20">SUM(J180:J183)</f>
        <v>0</v>
      </c>
      <c r="K179" s="169">
        <f t="shared" si="20"/>
        <v>0</v>
      </c>
      <c r="L179" s="186">
        <f t="shared" si="20"/>
        <v>0</v>
      </c>
    </row>
    <row r="180" spans="1:12" ht="72" x14ac:dyDescent="0.25">
      <c r="A180" s="44">
        <v>3291</v>
      </c>
      <c r="B180" s="71" t="s">
        <v>188</v>
      </c>
      <c r="C180" s="72">
        <f t="shared" si="17"/>
        <v>0</v>
      </c>
      <c r="D180" s="74"/>
      <c r="E180" s="74"/>
      <c r="F180" s="74"/>
      <c r="G180" s="187"/>
      <c r="H180" s="72">
        <f t="shared" si="19"/>
        <v>0</v>
      </c>
      <c r="I180" s="74"/>
      <c r="J180" s="74"/>
      <c r="K180" s="74"/>
      <c r="L180" s="158"/>
    </row>
    <row r="181" spans="1:12" ht="72" x14ac:dyDescent="0.25">
      <c r="A181" s="44">
        <v>3292</v>
      </c>
      <c r="B181" s="71" t="s">
        <v>189</v>
      </c>
      <c r="C181" s="72">
        <f t="shared" si="17"/>
        <v>0</v>
      </c>
      <c r="D181" s="74"/>
      <c r="E181" s="74"/>
      <c r="F181" s="74"/>
      <c r="G181" s="187"/>
      <c r="H181" s="72">
        <f t="shared" si="19"/>
        <v>0</v>
      </c>
      <c r="I181" s="74"/>
      <c r="J181" s="74"/>
      <c r="K181" s="74"/>
      <c r="L181" s="158"/>
    </row>
    <row r="182" spans="1:12" ht="72" x14ac:dyDescent="0.25">
      <c r="A182" s="44">
        <v>3293</v>
      </c>
      <c r="B182" s="71" t="s">
        <v>190</v>
      </c>
      <c r="C182" s="72">
        <f t="shared" si="17"/>
        <v>0</v>
      </c>
      <c r="D182" s="74"/>
      <c r="E182" s="74"/>
      <c r="F182" s="74"/>
      <c r="G182" s="187"/>
      <c r="H182" s="72">
        <f t="shared" si="19"/>
        <v>0</v>
      </c>
      <c r="I182" s="74"/>
      <c r="J182" s="74"/>
      <c r="K182" s="74"/>
      <c r="L182" s="158"/>
    </row>
    <row r="183" spans="1:12" ht="60" x14ac:dyDescent="0.25">
      <c r="A183" s="188">
        <v>3294</v>
      </c>
      <c r="B183" s="71" t="s">
        <v>191</v>
      </c>
      <c r="C183" s="185">
        <f t="shared" si="17"/>
        <v>0</v>
      </c>
      <c r="D183" s="189"/>
      <c r="E183" s="189"/>
      <c r="F183" s="189"/>
      <c r="G183" s="190"/>
      <c r="H183" s="185">
        <f t="shared" si="19"/>
        <v>0</v>
      </c>
      <c r="I183" s="189"/>
      <c r="J183" s="189"/>
      <c r="K183" s="189"/>
      <c r="L183" s="191"/>
    </row>
    <row r="184" spans="1:12" ht="48" x14ac:dyDescent="0.25">
      <c r="A184" s="192">
        <v>3300</v>
      </c>
      <c r="B184" s="183" t="s">
        <v>192</v>
      </c>
      <c r="C184" s="193">
        <f t="shared" si="7"/>
        <v>0</v>
      </c>
      <c r="D184" s="194">
        <f>SUM(D185:D186)</f>
        <v>0</v>
      </c>
      <c r="E184" s="194">
        <f t="shared" ref="E184:G184" si="21">SUM(E185:E186)</f>
        <v>0</v>
      </c>
      <c r="F184" s="194">
        <f t="shared" si="21"/>
        <v>0</v>
      </c>
      <c r="G184" s="194">
        <f t="shared" si="21"/>
        <v>0</v>
      </c>
      <c r="H184" s="193">
        <f t="shared" si="8"/>
        <v>0</v>
      </c>
      <c r="I184" s="194">
        <f>SUM(I185:I186)</f>
        <v>0</v>
      </c>
      <c r="J184" s="194">
        <f t="shared" ref="J184:L184" si="22">SUM(J185:J186)</f>
        <v>0</v>
      </c>
      <c r="K184" s="194">
        <f t="shared" si="22"/>
        <v>0</v>
      </c>
      <c r="L184" s="149">
        <f t="shared" si="22"/>
        <v>0</v>
      </c>
    </row>
    <row r="185" spans="1:12" ht="48" x14ac:dyDescent="0.25">
      <c r="A185" s="111">
        <v>3310</v>
      </c>
      <c r="B185" s="112" t="s">
        <v>193</v>
      </c>
      <c r="C185" s="195">
        <f t="shared" si="7"/>
        <v>0</v>
      </c>
      <c r="D185" s="163"/>
      <c r="E185" s="163"/>
      <c r="F185" s="163"/>
      <c r="G185" s="164"/>
      <c r="H185" s="195">
        <f t="shared" si="8"/>
        <v>0</v>
      </c>
      <c r="I185" s="163"/>
      <c r="J185" s="163"/>
      <c r="K185" s="163"/>
      <c r="L185" s="165"/>
    </row>
    <row r="186" spans="1:12" ht="48.75" customHeight="1" x14ac:dyDescent="0.25">
      <c r="A186" s="38">
        <v>3320</v>
      </c>
      <c r="B186" s="65" t="s">
        <v>194</v>
      </c>
      <c r="C186" s="66">
        <f t="shared" si="7"/>
        <v>0</v>
      </c>
      <c r="D186" s="68"/>
      <c r="E186" s="68"/>
      <c r="F186" s="68"/>
      <c r="G186" s="154"/>
      <c r="H186" s="66">
        <f t="shared" si="8"/>
        <v>0</v>
      </c>
      <c r="I186" s="68"/>
      <c r="J186" s="68"/>
      <c r="K186" s="68"/>
      <c r="L186" s="155"/>
    </row>
    <row r="187" spans="1:12" x14ac:dyDescent="0.25">
      <c r="A187" s="196">
        <v>4000</v>
      </c>
      <c r="B187" s="142" t="s">
        <v>195</v>
      </c>
      <c r="C187" s="143">
        <f t="shared" si="7"/>
        <v>0</v>
      </c>
      <c r="D187" s="144">
        <f>SUM(D188,D191)</f>
        <v>0</v>
      </c>
      <c r="E187" s="144">
        <f>SUM(E188,E191)</f>
        <v>0</v>
      </c>
      <c r="F187" s="144">
        <f>SUM(F188,F191)</f>
        <v>0</v>
      </c>
      <c r="G187" s="145">
        <f>SUM(G188,G191)</f>
        <v>0</v>
      </c>
      <c r="H187" s="143">
        <f t="shared" si="8"/>
        <v>0</v>
      </c>
      <c r="I187" s="144">
        <f>SUM(I188,I191)</f>
        <v>0</v>
      </c>
      <c r="J187" s="144">
        <f>SUM(J188,J191)</f>
        <v>0</v>
      </c>
      <c r="K187" s="144">
        <f>SUM(K188,K191)</f>
        <v>0</v>
      </c>
      <c r="L187" s="146">
        <f>SUM(L188,L191)</f>
        <v>0</v>
      </c>
    </row>
    <row r="188" spans="1:12" ht="24" x14ac:dyDescent="0.25">
      <c r="A188" s="197">
        <v>4200</v>
      </c>
      <c r="B188" s="147" t="s">
        <v>196</v>
      </c>
      <c r="C188" s="57">
        <f>SUM(D188:G188)</f>
        <v>0</v>
      </c>
      <c r="D188" s="63">
        <f>SUM(D189,D190)</f>
        <v>0</v>
      </c>
      <c r="E188" s="63">
        <f>SUM(E189,E190)</f>
        <v>0</v>
      </c>
      <c r="F188" s="63">
        <f>SUM(F189,F190)</f>
        <v>0</v>
      </c>
      <c r="G188" s="166">
        <f>SUM(G189,G190)</f>
        <v>0</v>
      </c>
      <c r="H188" s="57">
        <f t="shared" si="8"/>
        <v>0</v>
      </c>
      <c r="I188" s="63">
        <f>SUM(I189,I190)</f>
        <v>0</v>
      </c>
      <c r="J188" s="63">
        <f>SUM(J189,J190)</f>
        <v>0</v>
      </c>
      <c r="K188" s="63">
        <f>SUM(K189,K190)</f>
        <v>0</v>
      </c>
      <c r="L188" s="167">
        <f>SUM(L189,L190)</f>
        <v>0</v>
      </c>
    </row>
    <row r="189" spans="1:12" ht="36" x14ac:dyDescent="0.25">
      <c r="A189" s="168">
        <v>4240</v>
      </c>
      <c r="B189" s="65" t="s">
        <v>197</v>
      </c>
      <c r="C189" s="66">
        <f t="shared" ref="C189:C264" si="23">SUM(D189:G189)</f>
        <v>0</v>
      </c>
      <c r="D189" s="68"/>
      <c r="E189" s="68"/>
      <c r="F189" s="68"/>
      <c r="G189" s="154"/>
      <c r="H189" s="66">
        <f t="shared" ref="H189:H263" si="24">SUM(I189:L189)</f>
        <v>0</v>
      </c>
      <c r="I189" s="68"/>
      <c r="J189" s="68"/>
      <c r="K189" s="68"/>
      <c r="L189" s="155"/>
    </row>
    <row r="190" spans="1:12" ht="24" x14ac:dyDescent="0.25">
      <c r="A190" s="159">
        <v>4250</v>
      </c>
      <c r="B190" s="71" t="s">
        <v>198</v>
      </c>
      <c r="C190" s="72">
        <f t="shared" si="23"/>
        <v>0</v>
      </c>
      <c r="D190" s="74"/>
      <c r="E190" s="74"/>
      <c r="F190" s="74"/>
      <c r="G190" s="157"/>
      <c r="H190" s="72">
        <f t="shared" si="24"/>
        <v>0</v>
      </c>
      <c r="I190" s="74"/>
      <c r="J190" s="74"/>
      <c r="K190" s="74"/>
      <c r="L190" s="158"/>
    </row>
    <row r="191" spans="1:12" x14ac:dyDescent="0.25">
      <c r="A191" s="56">
        <v>4300</v>
      </c>
      <c r="B191" s="147" t="s">
        <v>199</v>
      </c>
      <c r="C191" s="57">
        <f t="shared" si="23"/>
        <v>0</v>
      </c>
      <c r="D191" s="63">
        <f>SUM(D192)</f>
        <v>0</v>
      </c>
      <c r="E191" s="63">
        <f>SUM(E192)</f>
        <v>0</v>
      </c>
      <c r="F191" s="63">
        <f>SUM(F192)</f>
        <v>0</v>
      </c>
      <c r="G191" s="166">
        <f>SUM(G192)</f>
        <v>0</v>
      </c>
      <c r="H191" s="57">
        <f t="shared" si="24"/>
        <v>0</v>
      </c>
      <c r="I191" s="63">
        <f>SUM(I192)</f>
        <v>0</v>
      </c>
      <c r="J191" s="63">
        <f>SUM(J192)</f>
        <v>0</v>
      </c>
      <c r="K191" s="63">
        <f>SUM(K192)</f>
        <v>0</v>
      </c>
      <c r="L191" s="167">
        <f>SUM(L192)</f>
        <v>0</v>
      </c>
    </row>
    <row r="192" spans="1:12" ht="24" x14ac:dyDescent="0.25">
      <c r="A192" s="168">
        <v>4310</v>
      </c>
      <c r="B192" s="65" t="s">
        <v>200</v>
      </c>
      <c r="C192" s="66">
        <f>SUM(D192:G192)</f>
        <v>0</v>
      </c>
      <c r="D192" s="169">
        <f>SUM(D193:D193)</f>
        <v>0</v>
      </c>
      <c r="E192" s="169">
        <f>SUM(E193:E193)</f>
        <v>0</v>
      </c>
      <c r="F192" s="169">
        <f>SUM(F193:F193)</f>
        <v>0</v>
      </c>
      <c r="G192" s="170">
        <f>SUM(G193:G193)</f>
        <v>0</v>
      </c>
      <c r="H192" s="66">
        <f t="shared" si="24"/>
        <v>0</v>
      </c>
      <c r="I192" s="169">
        <f>SUM(I193:I193)</f>
        <v>0</v>
      </c>
      <c r="J192" s="169">
        <f>SUM(J193:J193)</f>
        <v>0</v>
      </c>
      <c r="K192" s="169">
        <f>SUM(K193:K193)</f>
        <v>0</v>
      </c>
      <c r="L192" s="171">
        <f>SUM(L193:L193)</f>
        <v>0</v>
      </c>
    </row>
    <row r="193" spans="1:12" ht="36" x14ac:dyDescent="0.25">
      <c r="A193" s="44">
        <v>4311</v>
      </c>
      <c r="B193" s="71" t="s">
        <v>201</v>
      </c>
      <c r="C193" s="72">
        <f t="shared" si="23"/>
        <v>0</v>
      </c>
      <c r="D193" s="74"/>
      <c r="E193" s="74"/>
      <c r="F193" s="74"/>
      <c r="G193" s="157"/>
      <c r="H193" s="72">
        <f t="shared" si="24"/>
        <v>0</v>
      </c>
      <c r="I193" s="74"/>
      <c r="J193" s="74"/>
      <c r="K193" s="74"/>
      <c r="L193" s="158"/>
    </row>
    <row r="194" spans="1:12" s="24" customFormat="1" ht="24" x14ac:dyDescent="0.25">
      <c r="A194" s="198"/>
      <c r="B194" s="19" t="s">
        <v>202</v>
      </c>
      <c r="C194" s="138">
        <f t="shared" si="23"/>
        <v>0</v>
      </c>
      <c r="D194" s="139">
        <f>SUM(D195,D230,D269)</f>
        <v>0</v>
      </c>
      <c r="E194" s="139">
        <f>SUM(E195,E230,E269)</f>
        <v>0</v>
      </c>
      <c r="F194" s="139">
        <f>SUM(F195,F230,F269)</f>
        <v>0</v>
      </c>
      <c r="G194" s="139">
        <f>SUM(G195,G230,G269)</f>
        <v>0</v>
      </c>
      <c r="H194" s="138">
        <f t="shared" si="24"/>
        <v>471</v>
      </c>
      <c r="I194" s="139">
        <f>SUM(I195,I230,I269)</f>
        <v>471</v>
      </c>
      <c r="J194" s="139">
        <f>SUM(J195,J230,J269)</f>
        <v>0</v>
      </c>
      <c r="K194" s="139">
        <f>SUM(K195,K230,K269)</f>
        <v>0</v>
      </c>
      <c r="L194" s="199">
        <f>SUM(L195,L230,L269)</f>
        <v>0</v>
      </c>
    </row>
    <row r="195" spans="1:12" x14ac:dyDescent="0.25">
      <c r="A195" s="142">
        <v>5000</v>
      </c>
      <c r="B195" s="142" t="s">
        <v>203</v>
      </c>
      <c r="C195" s="143">
        <f t="shared" si="23"/>
        <v>0</v>
      </c>
      <c r="D195" s="144">
        <f>D196+D204</f>
        <v>0</v>
      </c>
      <c r="E195" s="144">
        <f>E196+E204</f>
        <v>0</v>
      </c>
      <c r="F195" s="144">
        <f>F196+F204</f>
        <v>0</v>
      </c>
      <c r="G195" s="144">
        <f>G196+G204</f>
        <v>0</v>
      </c>
      <c r="H195" s="143">
        <f t="shared" si="24"/>
        <v>0</v>
      </c>
      <c r="I195" s="144">
        <f>I196+I204</f>
        <v>0</v>
      </c>
      <c r="J195" s="144">
        <f>J196+J204</f>
        <v>0</v>
      </c>
      <c r="K195" s="144">
        <f>K196+K204</f>
        <v>0</v>
      </c>
      <c r="L195" s="200">
        <f>L196+L204</f>
        <v>0</v>
      </c>
    </row>
    <row r="196" spans="1:12" x14ac:dyDescent="0.25">
      <c r="A196" s="56">
        <v>5100</v>
      </c>
      <c r="B196" s="147" t="s">
        <v>204</v>
      </c>
      <c r="C196" s="57">
        <f t="shared" si="23"/>
        <v>0</v>
      </c>
      <c r="D196" s="63">
        <f>D197+D198+D201+D202+D203</f>
        <v>0</v>
      </c>
      <c r="E196" s="63">
        <f>E197+E198+E201+E202+E203</f>
        <v>0</v>
      </c>
      <c r="F196" s="63">
        <f>F197+F198+F201+F202+F203</f>
        <v>0</v>
      </c>
      <c r="G196" s="166">
        <f>G197+G198+G201+G202+G203</f>
        <v>0</v>
      </c>
      <c r="H196" s="57">
        <f t="shared" si="24"/>
        <v>0</v>
      </c>
      <c r="I196" s="63">
        <f>I197+I198+I201+I202+I203</f>
        <v>0</v>
      </c>
      <c r="J196" s="63">
        <f>J197+J198+J201+J202+J203</f>
        <v>0</v>
      </c>
      <c r="K196" s="63">
        <f>K197+K198+K201+K202+K203</f>
        <v>0</v>
      </c>
      <c r="L196" s="167">
        <f>L197+L198+L201+L202+L203</f>
        <v>0</v>
      </c>
    </row>
    <row r="197" spans="1:12" x14ac:dyDescent="0.25">
      <c r="A197" s="168">
        <v>5110</v>
      </c>
      <c r="B197" s="65" t="s">
        <v>205</v>
      </c>
      <c r="C197" s="66">
        <f t="shared" si="23"/>
        <v>0</v>
      </c>
      <c r="D197" s="68"/>
      <c r="E197" s="68"/>
      <c r="F197" s="68"/>
      <c r="G197" s="154"/>
      <c r="H197" s="66">
        <f t="shared" si="24"/>
        <v>0</v>
      </c>
      <c r="I197" s="68"/>
      <c r="J197" s="68"/>
      <c r="K197" s="68"/>
      <c r="L197" s="155"/>
    </row>
    <row r="198" spans="1:12" ht="24" x14ac:dyDescent="0.25">
      <c r="A198" s="159">
        <v>5120</v>
      </c>
      <c r="B198" s="71" t="s">
        <v>206</v>
      </c>
      <c r="C198" s="72">
        <f t="shared" si="23"/>
        <v>0</v>
      </c>
      <c r="D198" s="160">
        <f>D199+D200</f>
        <v>0</v>
      </c>
      <c r="E198" s="160">
        <f>E199+E200</f>
        <v>0</v>
      </c>
      <c r="F198" s="160">
        <f>F199+F200</f>
        <v>0</v>
      </c>
      <c r="G198" s="161">
        <f>G199+G200</f>
        <v>0</v>
      </c>
      <c r="H198" s="72">
        <f t="shared" si="24"/>
        <v>0</v>
      </c>
      <c r="I198" s="160">
        <f>I199+I200</f>
        <v>0</v>
      </c>
      <c r="J198" s="160">
        <f>J199+J200</f>
        <v>0</v>
      </c>
      <c r="K198" s="160">
        <f>K199+K200</f>
        <v>0</v>
      </c>
      <c r="L198" s="162">
        <f>L199+L200</f>
        <v>0</v>
      </c>
    </row>
    <row r="199" spans="1:12" x14ac:dyDescent="0.25">
      <c r="A199" s="44">
        <v>5121</v>
      </c>
      <c r="B199" s="71" t="s">
        <v>207</v>
      </c>
      <c r="C199" s="72">
        <f t="shared" si="23"/>
        <v>0</v>
      </c>
      <c r="D199" s="74"/>
      <c r="E199" s="74"/>
      <c r="F199" s="74"/>
      <c r="G199" s="157"/>
      <c r="H199" s="72">
        <f t="shared" si="24"/>
        <v>0</v>
      </c>
      <c r="I199" s="74"/>
      <c r="J199" s="74"/>
      <c r="K199" s="74"/>
      <c r="L199" s="158"/>
    </row>
    <row r="200" spans="1:12" ht="24" x14ac:dyDescent="0.25">
      <c r="A200" s="44">
        <v>5129</v>
      </c>
      <c r="B200" s="71" t="s">
        <v>208</v>
      </c>
      <c r="C200" s="72">
        <f t="shared" si="23"/>
        <v>0</v>
      </c>
      <c r="D200" s="74"/>
      <c r="E200" s="74"/>
      <c r="F200" s="74"/>
      <c r="G200" s="157"/>
      <c r="H200" s="72">
        <f t="shared" si="24"/>
        <v>0</v>
      </c>
      <c r="I200" s="74"/>
      <c r="J200" s="74"/>
      <c r="K200" s="74"/>
      <c r="L200" s="158"/>
    </row>
    <row r="201" spans="1:12" x14ac:dyDescent="0.25">
      <c r="A201" s="159">
        <v>5130</v>
      </c>
      <c r="B201" s="71" t="s">
        <v>209</v>
      </c>
      <c r="C201" s="72">
        <f t="shared" si="23"/>
        <v>0</v>
      </c>
      <c r="D201" s="74"/>
      <c r="E201" s="74"/>
      <c r="F201" s="74"/>
      <c r="G201" s="157"/>
      <c r="H201" s="72">
        <f t="shared" si="24"/>
        <v>0</v>
      </c>
      <c r="I201" s="74"/>
      <c r="J201" s="74"/>
      <c r="K201" s="74"/>
      <c r="L201" s="158"/>
    </row>
    <row r="202" spans="1:12" x14ac:dyDescent="0.25">
      <c r="A202" s="159">
        <v>5140</v>
      </c>
      <c r="B202" s="71" t="s">
        <v>210</v>
      </c>
      <c r="C202" s="72">
        <f t="shared" si="23"/>
        <v>0</v>
      </c>
      <c r="D202" s="74"/>
      <c r="E202" s="74"/>
      <c r="F202" s="74"/>
      <c r="G202" s="157"/>
      <c r="H202" s="72">
        <f t="shared" si="24"/>
        <v>0</v>
      </c>
      <c r="I202" s="74"/>
      <c r="J202" s="74"/>
      <c r="K202" s="74"/>
      <c r="L202" s="158"/>
    </row>
    <row r="203" spans="1:12" ht="24" x14ac:dyDescent="0.25">
      <c r="A203" s="159">
        <v>5170</v>
      </c>
      <c r="B203" s="71" t="s">
        <v>211</v>
      </c>
      <c r="C203" s="72">
        <f t="shared" si="23"/>
        <v>0</v>
      </c>
      <c r="D203" s="74"/>
      <c r="E203" s="74"/>
      <c r="F203" s="74"/>
      <c r="G203" s="157"/>
      <c r="H203" s="72">
        <f t="shared" si="24"/>
        <v>0</v>
      </c>
      <c r="I203" s="74"/>
      <c r="J203" s="74"/>
      <c r="K203" s="74"/>
      <c r="L203" s="158"/>
    </row>
    <row r="204" spans="1:12" x14ac:dyDescent="0.25">
      <c r="A204" s="56">
        <v>5200</v>
      </c>
      <c r="B204" s="147" t="s">
        <v>212</v>
      </c>
      <c r="C204" s="57">
        <f t="shared" si="23"/>
        <v>0</v>
      </c>
      <c r="D204" s="63">
        <f>D205+D215+D216+D225+D226+D227+D229</f>
        <v>0</v>
      </c>
      <c r="E204" s="63">
        <f>E205+E215+E216+E225+E226+E227+E229</f>
        <v>0</v>
      </c>
      <c r="F204" s="63">
        <f>F205+F215+F216+F225+F226+F227+F229</f>
        <v>0</v>
      </c>
      <c r="G204" s="166">
        <f>G205+G215+G216+G225+G226+G227+G229</f>
        <v>0</v>
      </c>
      <c r="H204" s="57">
        <f t="shared" si="24"/>
        <v>0</v>
      </c>
      <c r="I204" s="63">
        <f>I205+I215+I216+I225+I226+I227+I229</f>
        <v>0</v>
      </c>
      <c r="J204" s="63">
        <f>J205+J215+J216+J225+J226+J227+J229</f>
        <v>0</v>
      </c>
      <c r="K204" s="63">
        <f>K205+K215+K216+K225+K226+K227+K229</f>
        <v>0</v>
      </c>
      <c r="L204" s="167">
        <f>L205+L215+L216+L225+L226+L227+L229</f>
        <v>0</v>
      </c>
    </row>
    <row r="205" spans="1:12" x14ac:dyDescent="0.25">
      <c r="A205" s="150">
        <v>5210</v>
      </c>
      <c r="B205" s="112" t="s">
        <v>213</v>
      </c>
      <c r="C205" s="117">
        <f t="shared" si="23"/>
        <v>0</v>
      </c>
      <c r="D205" s="151">
        <f>SUM(D206:D214)</f>
        <v>0</v>
      </c>
      <c r="E205" s="151">
        <f>SUM(E206:E214)</f>
        <v>0</v>
      </c>
      <c r="F205" s="151">
        <f>SUM(F206:F214)</f>
        <v>0</v>
      </c>
      <c r="G205" s="152">
        <f>SUM(G206:G214)</f>
        <v>0</v>
      </c>
      <c r="H205" s="117">
        <f t="shared" si="24"/>
        <v>0</v>
      </c>
      <c r="I205" s="151">
        <f>SUM(I206:I214)</f>
        <v>0</v>
      </c>
      <c r="J205" s="151">
        <f>SUM(J206:J214)</f>
        <v>0</v>
      </c>
      <c r="K205" s="151">
        <f>SUM(K206:K214)</f>
        <v>0</v>
      </c>
      <c r="L205" s="153">
        <f>SUM(L206:L214)</f>
        <v>0</v>
      </c>
    </row>
    <row r="206" spans="1:12" x14ac:dyDescent="0.25">
      <c r="A206" s="38">
        <v>5211</v>
      </c>
      <c r="B206" s="65" t="s">
        <v>214</v>
      </c>
      <c r="C206" s="66">
        <f t="shared" si="23"/>
        <v>0</v>
      </c>
      <c r="D206" s="68"/>
      <c r="E206" s="68"/>
      <c r="F206" s="68"/>
      <c r="G206" s="154"/>
      <c r="H206" s="66">
        <f t="shared" si="24"/>
        <v>0</v>
      </c>
      <c r="I206" s="68"/>
      <c r="J206" s="68"/>
      <c r="K206" s="68"/>
      <c r="L206" s="155"/>
    </row>
    <row r="207" spans="1:12" x14ac:dyDescent="0.25">
      <c r="A207" s="44">
        <v>5212</v>
      </c>
      <c r="B207" s="71" t="s">
        <v>215</v>
      </c>
      <c r="C207" s="72">
        <f t="shared" si="23"/>
        <v>0</v>
      </c>
      <c r="D207" s="74"/>
      <c r="E207" s="74"/>
      <c r="F207" s="74"/>
      <c r="G207" s="157"/>
      <c r="H207" s="72">
        <f t="shared" si="24"/>
        <v>0</v>
      </c>
      <c r="I207" s="74"/>
      <c r="J207" s="74"/>
      <c r="K207" s="74"/>
      <c r="L207" s="158"/>
    </row>
    <row r="208" spans="1:12" x14ac:dyDescent="0.25">
      <c r="A208" s="44">
        <v>5213</v>
      </c>
      <c r="B208" s="71" t="s">
        <v>216</v>
      </c>
      <c r="C208" s="72">
        <f t="shared" si="23"/>
        <v>0</v>
      </c>
      <c r="D208" s="74"/>
      <c r="E208" s="74"/>
      <c r="F208" s="74"/>
      <c r="G208" s="157"/>
      <c r="H208" s="72">
        <f t="shared" si="24"/>
        <v>0</v>
      </c>
      <c r="I208" s="74"/>
      <c r="J208" s="74"/>
      <c r="K208" s="74"/>
      <c r="L208" s="158"/>
    </row>
    <row r="209" spans="1:12" x14ac:dyDescent="0.25">
      <c r="A209" s="44">
        <v>5214</v>
      </c>
      <c r="B209" s="71" t="s">
        <v>217</v>
      </c>
      <c r="C209" s="72">
        <f t="shared" si="23"/>
        <v>0</v>
      </c>
      <c r="D209" s="74"/>
      <c r="E209" s="74"/>
      <c r="F209" s="74"/>
      <c r="G209" s="157"/>
      <c r="H209" s="72">
        <f t="shared" si="24"/>
        <v>0</v>
      </c>
      <c r="I209" s="74"/>
      <c r="J209" s="74"/>
      <c r="K209" s="74"/>
      <c r="L209" s="158"/>
    </row>
    <row r="210" spans="1:12" x14ac:dyDescent="0.25">
      <c r="A210" s="44">
        <v>5215</v>
      </c>
      <c r="B210" s="71" t="s">
        <v>218</v>
      </c>
      <c r="C210" s="72">
        <f>SUM(D210:G210)</f>
        <v>0</v>
      </c>
      <c r="D210" s="74"/>
      <c r="E210" s="74"/>
      <c r="F210" s="74"/>
      <c r="G210" s="157"/>
      <c r="H210" s="72">
        <f>SUM(I210:L210)</f>
        <v>0</v>
      </c>
      <c r="I210" s="74"/>
      <c r="J210" s="74"/>
      <c r="K210" s="74"/>
      <c r="L210" s="158"/>
    </row>
    <row r="211" spans="1:12" ht="14.25" customHeight="1" x14ac:dyDescent="0.25">
      <c r="A211" s="44">
        <v>5216</v>
      </c>
      <c r="B211" s="71" t="s">
        <v>219</v>
      </c>
      <c r="C211" s="72">
        <f t="shared" si="23"/>
        <v>0</v>
      </c>
      <c r="D211" s="74"/>
      <c r="E211" s="74"/>
      <c r="F211" s="74"/>
      <c r="G211" s="157"/>
      <c r="H211" s="72">
        <f t="shared" si="24"/>
        <v>0</v>
      </c>
      <c r="I211" s="74"/>
      <c r="J211" s="74"/>
      <c r="K211" s="74"/>
      <c r="L211" s="158"/>
    </row>
    <row r="212" spans="1:12" x14ac:dyDescent="0.25">
      <c r="A212" s="44">
        <v>5217</v>
      </c>
      <c r="B212" s="71" t="s">
        <v>220</v>
      </c>
      <c r="C212" s="72">
        <f t="shared" si="23"/>
        <v>0</v>
      </c>
      <c r="D212" s="74"/>
      <c r="E212" s="74"/>
      <c r="F212" s="74"/>
      <c r="G212" s="157"/>
      <c r="H212" s="72">
        <f t="shared" si="24"/>
        <v>0</v>
      </c>
      <c r="I212" s="74"/>
      <c r="J212" s="74"/>
      <c r="K212" s="74"/>
      <c r="L212" s="158"/>
    </row>
    <row r="213" spans="1:12" x14ac:dyDescent="0.25">
      <c r="A213" s="44">
        <v>5218</v>
      </c>
      <c r="B213" s="71" t="s">
        <v>221</v>
      </c>
      <c r="C213" s="72">
        <f t="shared" si="23"/>
        <v>0</v>
      </c>
      <c r="D213" s="74"/>
      <c r="E213" s="74"/>
      <c r="F213" s="74"/>
      <c r="G213" s="157"/>
      <c r="H213" s="72">
        <f t="shared" si="24"/>
        <v>0</v>
      </c>
      <c r="I213" s="74"/>
      <c r="J213" s="74"/>
      <c r="K213" s="74"/>
      <c r="L213" s="158"/>
    </row>
    <row r="214" spans="1:12" x14ac:dyDescent="0.25">
      <c r="A214" s="44">
        <v>5219</v>
      </c>
      <c r="B214" s="71" t="s">
        <v>222</v>
      </c>
      <c r="C214" s="72">
        <f t="shared" si="23"/>
        <v>0</v>
      </c>
      <c r="D214" s="74"/>
      <c r="E214" s="74"/>
      <c r="F214" s="74"/>
      <c r="G214" s="157"/>
      <c r="H214" s="72">
        <f t="shared" si="24"/>
        <v>0</v>
      </c>
      <c r="I214" s="74"/>
      <c r="J214" s="74"/>
      <c r="K214" s="74"/>
      <c r="L214" s="158"/>
    </row>
    <row r="215" spans="1:12" ht="13.5" customHeight="1" x14ac:dyDescent="0.25">
      <c r="A215" s="159">
        <v>5220</v>
      </c>
      <c r="B215" s="71" t="s">
        <v>223</v>
      </c>
      <c r="C215" s="72">
        <f t="shared" si="23"/>
        <v>0</v>
      </c>
      <c r="D215" s="74"/>
      <c r="E215" s="74"/>
      <c r="F215" s="74"/>
      <c r="G215" s="157"/>
      <c r="H215" s="72">
        <f t="shared" si="24"/>
        <v>0</v>
      </c>
      <c r="I215" s="74"/>
      <c r="J215" s="74"/>
      <c r="K215" s="74"/>
      <c r="L215" s="158"/>
    </row>
    <row r="216" spans="1:12" x14ac:dyDescent="0.25">
      <c r="A216" s="159">
        <v>5230</v>
      </c>
      <c r="B216" s="71" t="s">
        <v>224</v>
      </c>
      <c r="C216" s="72">
        <f t="shared" si="23"/>
        <v>0</v>
      </c>
      <c r="D216" s="160">
        <f>SUM(D217:D224)</f>
        <v>0</v>
      </c>
      <c r="E216" s="160">
        <f>SUM(E217:E224)</f>
        <v>0</v>
      </c>
      <c r="F216" s="160">
        <f>SUM(F217:F224)</f>
        <v>0</v>
      </c>
      <c r="G216" s="161">
        <f>SUM(G217:G224)</f>
        <v>0</v>
      </c>
      <c r="H216" s="72">
        <f t="shared" si="24"/>
        <v>0</v>
      </c>
      <c r="I216" s="160">
        <f>SUM(I217:I224)</f>
        <v>0</v>
      </c>
      <c r="J216" s="160">
        <f>SUM(J217:J224)</f>
        <v>0</v>
      </c>
      <c r="K216" s="160">
        <f>SUM(K217:K224)</f>
        <v>0</v>
      </c>
      <c r="L216" s="162">
        <f>SUM(L217:L224)</f>
        <v>0</v>
      </c>
    </row>
    <row r="217" spans="1:12" x14ac:dyDescent="0.25">
      <c r="A217" s="44">
        <v>5231</v>
      </c>
      <c r="B217" s="71" t="s">
        <v>225</v>
      </c>
      <c r="C217" s="72">
        <f t="shared" si="23"/>
        <v>0</v>
      </c>
      <c r="D217" s="74"/>
      <c r="E217" s="74"/>
      <c r="F217" s="74"/>
      <c r="G217" s="157"/>
      <c r="H217" s="72">
        <f t="shared" si="24"/>
        <v>0</v>
      </c>
      <c r="I217" s="74"/>
      <c r="J217" s="74"/>
      <c r="K217" s="74"/>
      <c r="L217" s="158"/>
    </row>
    <row r="218" spans="1:12" x14ac:dyDescent="0.25">
      <c r="A218" s="44">
        <v>5232</v>
      </c>
      <c r="B218" s="71" t="s">
        <v>226</v>
      </c>
      <c r="C218" s="72">
        <f t="shared" si="23"/>
        <v>0</v>
      </c>
      <c r="D218" s="74"/>
      <c r="E218" s="74"/>
      <c r="F218" s="74"/>
      <c r="G218" s="157"/>
      <c r="H218" s="72">
        <f t="shared" si="24"/>
        <v>0</v>
      </c>
      <c r="I218" s="74"/>
      <c r="J218" s="74"/>
      <c r="K218" s="74"/>
      <c r="L218" s="158"/>
    </row>
    <row r="219" spans="1:12" x14ac:dyDescent="0.25">
      <c r="A219" s="44">
        <v>5233</v>
      </c>
      <c r="B219" s="71" t="s">
        <v>227</v>
      </c>
      <c r="C219" s="201">
        <f t="shared" si="23"/>
        <v>0</v>
      </c>
      <c r="D219" s="74"/>
      <c r="E219" s="74"/>
      <c r="F219" s="74"/>
      <c r="G219" s="157"/>
      <c r="H219" s="72">
        <f t="shared" si="24"/>
        <v>0</v>
      </c>
      <c r="I219" s="74"/>
      <c r="J219" s="74"/>
      <c r="K219" s="74"/>
      <c r="L219" s="158"/>
    </row>
    <row r="220" spans="1:12" ht="24" x14ac:dyDescent="0.25">
      <c r="A220" s="44">
        <v>5234</v>
      </c>
      <c r="B220" s="71" t="s">
        <v>228</v>
      </c>
      <c r="C220" s="201">
        <f t="shared" si="23"/>
        <v>0</v>
      </c>
      <c r="D220" s="74"/>
      <c r="E220" s="74"/>
      <c r="F220" s="74"/>
      <c r="G220" s="157"/>
      <c r="H220" s="72">
        <f t="shared" si="24"/>
        <v>0</v>
      </c>
      <c r="I220" s="74"/>
      <c r="J220" s="74"/>
      <c r="K220" s="74"/>
      <c r="L220" s="158"/>
    </row>
    <row r="221" spans="1:12" ht="14.25" customHeight="1" x14ac:dyDescent="0.25">
      <c r="A221" s="44">
        <v>5236</v>
      </c>
      <c r="B221" s="71" t="s">
        <v>229</v>
      </c>
      <c r="C221" s="201">
        <f t="shared" si="23"/>
        <v>0</v>
      </c>
      <c r="D221" s="74"/>
      <c r="E221" s="74"/>
      <c r="F221" s="74"/>
      <c r="G221" s="157"/>
      <c r="H221" s="72">
        <f t="shared" si="24"/>
        <v>0</v>
      </c>
      <c r="I221" s="74"/>
      <c r="J221" s="74"/>
      <c r="K221" s="74"/>
      <c r="L221" s="158"/>
    </row>
    <row r="222" spans="1:12" ht="14.25" customHeight="1" x14ac:dyDescent="0.25">
      <c r="A222" s="44">
        <v>5237</v>
      </c>
      <c r="B222" s="71" t="s">
        <v>230</v>
      </c>
      <c r="C222" s="201">
        <f t="shared" si="23"/>
        <v>0</v>
      </c>
      <c r="D222" s="74"/>
      <c r="E222" s="74"/>
      <c r="F222" s="74"/>
      <c r="G222" s="157"/>
      <c r="H222" s="72">
        <f t="shared" si="24"/>
        <v>0</v>
      </c>
      <c r="I222" s="74"/>
      <c r="J222" s="74"/>
      <c r="K222" s="74"/>
      <c r="L222" s="158"/>
    </row>
    <row r="223" spans="1:12" ht="24" x14ac:dyDescent="0.25">
      <c r="A223" s="44">
        <v>5238</v>
      </c>
      <c r="B223" s="71" t="s">
        <v>231</v>
      </c>
      <c r="C223" s="201">
        <f t="shared" si="23"/>
        <v>0</v>
      </c>
      <c r="D223" s="74"/>
      <c r="E223" s="74"/>
      <c r="F223" s="74"/>
      <c r="G223" s="157"/>
      <c r="H223" s="72">
        <f t="shared" si="24"/>
        <v>0</v>
      </c>
      <c r="I223" s="74"/>
      <c r="J223" s="74"/>
      <c r="K223" s="74"/>
      <c r="L223" s="158"/>
    </row>
    <row r="224" spans="1:12" ht="24" x14ac:dyDescent="0.25">
      <c r="A224" s="44">
        <v>5239</v>
      </c>
      <c r="B224" s="71" t="s">
        <v>232</v>
      </c>
      <c r="C224" s="201">
        <f t="shared" si="23"/>
        <v>0</v>
      </c>
      <c r="D224" s="74"/>
      <c r="E224" s="74"/>
      <c r="F224" s="74"/>
      <c r="G224" s="157"/>
      <c r="H224" s="72">
        <f t="shared" si="24"/>
        <v>0</v>
      </c>
      <c r="I224" s="74"/>
      <c r="J224" s="74"/>
      <c r="K224" s="74"/>
      <c r="L224" s="158"/>
    </row>
    <row r="225" spans="1:12" ht="24" x14ac:dyDescent="0.25">
      <c r="A225" s="159">
        <v>5240</v>
      </c>
      <c r="B225" s="71" t="s">
        <v>233</v>
      </c>
      <c r="C225" s="201">
        <f t="shared" si="23"/>
        <v>0</v>
      </c>
      <c r="D225" s="74"/>
      <c r="E225" s="74"/>
      <c r="F225" s="74"/>
      <c r="G225" s="157"/>
      <c r="H225" s="72">
        <f t="shared" si="24"/>
        <v>0</v>
      </c>
      <c r="I225" s="74"/>
      <c r="J225" s="74"/>
      <c r="K225" s="74"/>
      <c r="L225" s="158"/>
    </row>
    <row r="226" spans="1:12" x14ac:dyDescent="0.25">
      <c r="A226" s="159">
        <v>5250</v>
      </c>
      <c r="B226" s="71" t="s">
        <v>234</v>
      </c>
      <c r="C226" s="201">
        <f t="shared" si="23"/>
        <v>0</v>
      </c>
      <c r="D226" s="74"/>
      <c r="E226" s="74"/>
      <c r="F226" s="74"/>
      <c r="G226" s="157"/>
      <c r="H226" s="72">
        <f t="shared" si="24"/>
        <v>0</v>
      </c>
      <c r="I226" s="74"/>
      <c r="J226" s="74"/>
      <c r="K226" s="74"/>
      <c r="L226" s="158"/>
    </row>
    <row r="227" spans="1:12" x14ac:dyDescent="0.25">
      <c r="A227" s="159">
        <v>5260</v>
      </c>
      <c r="B227" s="71" t="s">
        <v>235</v>
      </c>
      <c r="C227" s="201">
        <f t="shared" si="23"/>
        <v>0</v>
      </c>
      <c r="D227" s="160">
        <f>SUM(D228)</f>
        <v>0</v>
      </c>
      <c r="E227" s="160">
        <f>SUM(E228)</f>
        <v>0</v>
      </c>
      <c r="F227" s="160">
        <f>SUM(F228)</f>
        <v>0</v>
      </c>
      <c r="G227" s="161">
        <f>SUM(G228)</f>
        <v>0</v>
      </c>
      <c r="H227" s="72">
        <f t="shared" si="24"/>
        <v>0</v>
      </c>
      <c r="I227" s="160">
        <f>SUM(I228)</f>
        <v>0</v>
      </c>
      <c r="J227" s="160">
        <f>SUM(J228)</f>
        <v>0</v>
      </c>
      <c r="K227" s="160">
        <f>SUM(K228)</f>
        <v>0</v>
      </c>
      <c r="L227" s="162">
        <f>SUM(L228)</f>
        <v>0</v>
      </c>
    </row>
    <row r="228" spans="1:12" ht="24" x14ac:dyDescent="0.25">
      <c r="A228" s="44">
        <v>5269</v>
      </c>
      <c r="B228" s="71" t="s">
        <v>236</v>
      </c>
      <c r="C228" s="201">
        <f t="shared" si="23"/>
        <v>0</v>
      </c>
      <c r="D228" s="74"/>
      <c r="E228" s="74"/>
      <c r="F228" s="74"/>
      <c r="G228" s="157"/>
      <c r="H228" s="72">
        <f t="shared" si="24"/>
        <v>0</v>
      </c>
      <c r="I228" s="74"/>
      <c r="J228" s="74"/>
      <c r="K228" s="74"/>
      <c r="L228" s="158"/>
    </row>
    <row r="229" spans="1:12" ht="24" x14ac:dyDescent="0.25">
      <c r="A229" s="150">
        <v>5270</v>
      </c>
      <c r="B229" s="112" t="s">
        <v>237</v>
      </c>
      <c r="C229" s="202">
        <f t="shared" si="23"/>
        <v>0</v>
      </c>
      <c r="D229" s="163"/>
      <c r="E229" s="163"/>
      <c r="F229" s="163"/>
      <c r="G229" s="164"/>
      <c r="H229" s="117">
        <f t="shared" si="24"/>
        <v>0</v>
      </c>
      <c r="I229" s="163"/>
      <c r="J229" s="163"/>
      <c r="K229" s="163"/>
      <c r="L229" s="165"/>
    </row>
    <row r="230" spans="1:12" x14ac:dyDescent="0.25">
      <c r="A230" s="142">
        <v>6000</v>
      </c>
      <c r="B230" s="142" t="s">
        <v>238</v>
      </c>
      <c r="C230" s="203">
        <f t="shared" si="23"/>
        <v>0</v>
      </c>
      <c r="D230" s="144">
        <f>D231+D251+D259</f>
        <v>0</v>
      </c>
      <c r="E230" s="144">
        <f>E231+E251+E259</f>
        <v>0</v>
      </c>
      <c r="F230" s="144">
        <f>F231+F251+F259</f>
        <v>0</v>
      </c>
      <c r="G230" s="145">
        <f>G231+G251+G259</f>
        <v>0</v>
      </c>
      <c r="H230" s="143">
        <f t="shared" si="24"/>
        <v>0</v>
      </c>
      <c r="I230" s="144">
        <f>I231+I251+I259</f>
        <v>0</v>
      </c>
      <c r="J230" s="144">
        <f>J231+J251+J259</f>
        <v>0</v>
      </c>
      <c r="K230" s="144">
        <f>K231+K251+K259</f>
        <v>0</v>
      </c>
      <c r="L230" s="146">
        <f>L231+L251+L259</f>
        <v>0</v>
      </c>
    </row>
    <row r="231" spans="1:12" ht="14.25" customHeight="1" x14ac:dyDescent="0.25">
      <c r="A231" s="192">
        <v>6200</v>
      </c>
      <c r="B231" s="183" t="s">
        <v>239</v>
      </c>
      <c r="C231" s="204">
        <f>SUM(D231:G231)</f>
        <v>0</v>
      </c>
      <c r="D231" s="194">
        <f>SUM(D232,D233,D235,D238,D244,D245,D246)</f>
        <v>0</v>
      </c>
      <c r="E231" s="194">
        <f>SUM(E232,E233,E235,E238,E244,E245,E246)</f>
        <v>0</v>
      </c>
      <c r="F231" s="194">
        <f>SUM(F232,F233,F235,F238,F244,F245,F246)</f>
        <v>0</v>
      </c>
      <c r="G231" s="194">
        <f>SUM(G232,G233,G235,G238,G244,G245,G246)</f>
        <v>0</v>
      </c>
      <c r="H231" s="193">
        <f t="shared" si="24"/>
        <v>0</v>
      </c>
      <c r="I231" s="194">
        <f>SUM(I232,I233,I235,I238,I244,I245,I246)</f>
        <v>0</v>
      </c>
      <c r="J231" s="194">
        <f>SUM(J232,J233,J235,J238,J244,J245,J246)</f>
        <v>0</v>
      </c>
      <c r="K231" s="194">
        <f>SUM(K232,K233,K235,K238,K244,K245,K246)</f>
        <v>0</v>
      </c>
      <c r="L231" s="149">
        <f>SUM(L232,L233,L235,L238,L244,L245,L246)</f>
        <v>0</v>
      </c>
    </row>
    <row r="232" spans="1:12" ht="24" x14ac:dyDescent="0.25">
      <c r="A232" s="168">
        <v>6220</v>
      </c>
      <c r="B232" s="65" t="s">
        <v>240</v>
      </c>
      <c r="C232" s="205">
        <f t="shared" si="23"/>
        <v>0</v>
      </c>
      <c r="D232" s="68"/>
      <c r="E232" s="68"/>
      <c r="F232" s="68"/>
      <c r="G232" s="206"/>
      <c r="H232" s="207">
        <f t="shared" si="24"/>
        <v>0</v>
      </c>
      <c r="I232" s="68"/>
      <c r="J232" s="68"/>
      <c r="K232" s="68"/>
      <c r="L232" s="155"/>
    </row>
    <row r="233" spans="1:12" x14ac:dyDescent="0.25">
      <c r="A233" s="159">
        <v>6230</v>
      </c>
      <c r="B233" s="71" t="s">
        <v>241</v>
      </c>
      <c r="C233" s="201">
        <f t="shared" si="23"/>
        <v>0</v>
      </c>
      <c r="D233" s="160">
        <f>SUM(D234)</f>
        <v>0</v>
      </c>
      <c r="E233" s="160">
        <f t="shared" ref="E233:L233" si="25">SUM(E234)</f>
        <v>0</v>
      </c>
      <c r="F233" s="160">
        <f t="shared" si="25"/>
        <v>0</v>
      </c>
      <c r="G233" s="161">
        <f t="shared" si="25"/>
        <v>0</v>
      </c>
      <c r="H233" s="208">
        <f t="shared" si="24"/>
        <v>0</v>
      </c>
      <c r="I233" s="160">
        <f t="shared" si="25"/>
        <v>0</v>
      </c>
      <c r="J233" s="160">
        <f t="shared" si="25"/>
        <v>0</v>
      </c>
      <c r="K233" s="160">
        <f t="shared" si="25"/>
        <v>0</v>
      </c>
      <c r="L233" s="162">
        <f t="shared" si="25"/>
        <v>0</v>
      </c>
    </row>
    <row r="234" spans="1:12" ht="24" x14ac:dyDescent="0.25">
      <c r="A234" s="44">
        <v>6239</v>
      </c>
      <c r="B234" s="65" t="s">
        <v>242</v>
      </c>
      <c r="C234" s="201">
        <f t="shared" si="23"/>
        <v>0</v>
      </c>
      <c r="D234" s="68"/>
      <c r="E234" s="68"/>
      <c r="F234" s="68"/>
      <c r="G234" s="154"/>
      <c r="H234" s="208">
        <f t="shared" si="24"/>
        <v>0</v>
      </c>
      <c r="I234" s="68"/>
      <c r="J234" s="68"/>
      <c r="K234" s="68"/>
      <c r="L234" s="155"/>
    </row>
    <row r="235" spans="1:12" ht="24" x14ac:dyDescent="0.25">
      <c r="A235" s="159">
        <v>6240</v>
      </c>
      <c r="B235" s="71" t="s">
        <v>243</v>
      </c>
      <c r="C235" s="201">
        <f>SUM(D235:G235)</f>
        <v>0</v>
      </c>
      <c r="D235" s="160">
        <f>SUM(D236:D237)</f>
        <v>0</v>
      </c>
      <c r="E235" s="160">
        <f>SUM(E236:E237)</f>
        <v>0</v>
      </c>
      <c r="F235" s="160">
        <f>SUM(F236:F237)</f>
        <v>0</v>
      </c>
      <c r="G235" s="161">
        <f>SUM(G236:G237)</f>
        <v>0</v>
      </c>
      <c r="H235" s="208">
        <f t="shared" si="24"/>
        <v>0</v>
      </c>
      <c r="I235" s="160">
        <f>SUM(I236:I237)</f>
        <v>0</v>
      </c>
      <c r="J235" s="160">
        <f>SUM(J236:J237)</f>
        <v>0</v>
      </c>
      <c r="K235" s="160">
        <f>SUM(K236:K237)</f>
        <v>0</v>
      </c>
      <c r="L235" s="162">
        <f>SUM(L236:L237)</f>
        <v>0</v>
      </c>
    </row>
    <row r="236" spans="1:12" x14ac:dyDescent="0.25">
      <c r="A236" s="44">
        <v>6241</v>
      </c>
      <c r="B236" s="71" t="s">
        <v>244</v>
      </c>
      <c r="C236" s="201">
        <f>SUM(D236:G236)</f>
        <v>0</v>
      </c>
      <c r="D236" s="74"/>
      <c r="E236" s="74"/>
      <c r="F236" s="74"/>
      <c r="G236" s="157"/>
      <c r="H236" s="208">
        <f>SUM(I236:L236)</f>
        <v>0</v>
      </c>
      <c r="I236" s="74"/>
      <c r="J236" s="74"/>
      <c r="K236" s="74"/>
      <c r="L236" s="158"/>
    </row>
    <row r="237" spans="1:12" x14ac:dyDescent="0.25">
      <c r="A237" s="44">
        <v>6242</v>
      </c>
      <c r="B237" s="71" t="s">
        <v>245</v>
      </c>
      <c r="C237" s="201">
        <f>SUM(D237:G237)</f>
        <v>0</v>
      </c>
      <c r="D237" s="74"/>
      <c r="E237" s="74"/>
      <c r="F237" s="74"/>
      <c r="G237" s="157"/>
      <c r="H237" s="208">
        <f t="shared" si="24"/>
        <v>0</v>
      </c>
      <c r="I237" s="74"/>
      <c r="J237" s="74"/>
      <c r="K237" s="74"/>
      <c r="L237" s="158"/>
    </row>
    <row r="238" spans="1:12" ht="25.5" customHeight="1" x14ac:dyDescent="0.25">
      <c r="A238" s="159">
        <v>6250</v>
      </c>
      <c r="B238" s="71" t="s">
        <v>246</v>
      </c>
      <c r="C238" s="201">
        <f>SUM(D238:G238)</f>
        <v>0</v>
      </c>
      <c r="D238" s="160">
        <f>SUM(D239:D243)</f>
        <v>0</v>
      </c>
      <c r="E238" s="160">
        <f>SUM(E239:E243)</f>
        <v>0</v>
      </c>
      <c r="F238" s="160">
        <f>SUM(F239:F243)</f>
        <v>0</v>
      </c>
      <c r="G238" s="161">
        <f>SUM(G239:G243)</f>
        <v>0</v>
      </c>
      <c r="H238" s="208">
        <f t="shared" si="24"/>
        <v>0</v>
      </c>
      <c r="I238" s="160">
        <f>SUM(I239:I243)</f>
        <v>0</v>
      </c>
      <c r="J238" s="160">
        <f>SUM(J239:J243)</f>
        <v>0</v>
      </c>
      <c r="K238" s="160">
        <f>SUM(K239:K243)</f>
        <v>0</v>
      </c>
      <c r="L238" s="162">
        <f>SUM(L239:L243)</f>
        <v>0</v>
      </c>
    </row>
    <row r="239" spans="1:12" ht="14.25" customHeight="1" x14ac:dyDescent="0.25">
      <c r="A239" s="44">
        <v>6252</v>
      </c>
      <c r="B239" s="71" t="s">
        <v>247</v>
      </c>
      <c r="C239" s="201">
        <f>SUM(D239:G239)</f>
        <v>0</v>
      </c>
      <c r="D239" s="74"/>
      <c r="E239" s="74"/>
      <c r="F239" s="74"/>
      <c r="G239" s="157"/>
      <c r="H239" s="208">
        <f t="shared" si="24"/>
        <v>0</v>
      </c>
      <c r="I239" s="74"/>
      <c r="J239" s="74"/>
      <c r="K239" s="74"/>
      <c r="L239" s="158"/>
    </row>
    <row r="240" spans="1:12" ht="14.25" customHeight="1" x14ac:dyDescent="0.25">
      <c r="A240" s="44">
        <v>6253</v>
      </c>
      <c r="B240" s="71" t="s">
        <v>248</v>
      </c>
      <c r="C240" s="201">
        <f t="shared" si="23"/>
        <v>0</v>
      </c>
      <c r="D240" s="74"/>
      <c r="E240" s="74"/>
      <c r="F240" s="74"/>
      <c r="G240" s="157"/>
      <c r="H240" s="208">
        <f t="shared" si="24"/>
        <v>0</v>
      </c>
      <c r="I240" s="74"/>
      <c r="J240" s="74"/>
      <c r="K240" s="74"/>
      <c r="L240" s="158"/>
    </row>
    <row r="241" spans="1:12" ht="24" x14ac:dyDescent="0.25">
      <c r="A241" s="44">
        <v>6254</v>
      </c>
      <c r="B241" s="71" t="s">
        <v>249</v>
      </c>
      <c r="C241" s="201">
        <f t="shared" si="23"/>
        <v>0</v>
      </c>
      <c r="D241" s="74"/>
      <c r="E241" s="74"/>
      <c r="F241" s="74"/>
      <c r="G241" s="157"/>
      <c r="H241" s="208">
        <f t="shared" si="24"/>
        <v>0</v>
      </c>
      <c r="I241" s="74"/>
      <c r="J241" s="74"/>
      <c r="K241" s="74"/>
      <c r="L241" s="158"/>
    </row>
    <row r="242" spans="1:12" ht="24" x14ac:dyDescent="0.25">
      <c r="A242" s="44">
        <v>6255</v>
      </c>
      <c r="B242" s="71" t="s">
        <v>250</v>
      </c>
      <c r="C242" s="201">
        <f t="shared" si="23"/>
        <v>0</v>
      </c>
      <c r="D242" s="74"/>
      <c r="E242" s="74"/>
      <c r="F242" s="74"/>
      <c r="G242" s="157"/>
      <c r="H242" s="208">
        <f t="shared" si="24"/>
        <v>0</v>
      </c>
      <c r="I242" s="74"/>
      <c r="J242" s="74"/>
      <c r="K242" s="74"/>
      <c r="L242" s="158"/>
    </row>
    <row r="243" spans="1:12" x14ac:dyDescent="0.25">
      <c r="A243" s="44">
        <v>6259</v>
      </c>
      <c r="B243" s="71" t="s">
        <v>251</v>
      </c>
      <c r="C243" s="201">
        <f t="shared" si="23"/>
        <v>0</v>
      </c>
      <c r="D243" s="74"/>
      <c r="E243" s="74"/>
      <c r="F243" s="74"/>
      <c r="G243" s="157"/>
      <c r="H243" s="208">
        <f t="shared" si="24"/>
        <v>0</v>
      </c>
      <c r="I243" s="74"/>
      <c r="J243" s="74"/>
      <c r="K243" s="74"/>
      <c r="L243" s="158"/>
    </row>
    <row r="244" spans="1:12" ht="24" x14ac:dyDescent="0.25">
      <c r="A244" s="159">
        <v>6260</v>
      </c>
      <c r="B244" s="71" t="s">
        <v>252</v>
      </c>
      <c r="C244" s="201">
        <f t="shared" si="23"/>
        <v>0</v>
      </c>
      <c r="D244" s="74"/>
      <c r="E244" s="74"/>
      <c r="F244" s="74"/>
      <c r="G244" s="157"/>
      <c r="H244" s="208">
        <f t="shared" si="24"/>
        <v>0</v>
      </c>
      <c r="I244" s="74"/>
      <c r="J244" s="74"/>
      <c r="K244" s="74"/>
      <c r="L244" s="158"/>
    </row>
    <row r="245" spans="1:12" x14ac:dyDescent="0.25">
      <c r="A245" s="159">
        <v>6270</v>
      </c>
      <c r="B245" s="71" t="s">
        <v>253</v>
      </c>
      <c r="C245" s="201">
        <f t="shared" si="23"/>
        <v>0</v>
      </c>
      <c r="D245" s="74"/>
      <c r="E245" s="74"/>
      <c r="F245" s="74"/>
      <c r="G245" s="157"/>
      <c r="H245" s="208">
        <f t="shared" si="24"/>
        <v>0</v>
      </c>
      <c r="I245" s="74"/>
      <c r="J245" s="74"/>
      <c r="K245" s="74"/>
      <c r="L245" s="158"/>
    </row>
    <row r="246" spans="1:12" ht="24" x14ac:dyDescent="0.25">
      <c r="A246" s="168">
        <v>6290</v>
      </c>
      <c r="B246" s="65" t="s">
        <v>254</v>
      </c>
      <c r="C246" s="209">
        <f t="shared" si="23"/>
        <v>0</v>
      </c>
      <c r="D246" s="169">
        <f>SUM(D247:D250)</f>
        <v>0</v>
      </c>
      <c r="E246" s="169">
        <f t="shared" ref="E246:G246" si="26">SUM(E247:E250)</f>
        <v>0</v>
      </c>
      <c r="F246" s="169">
        <f t="shared" si="26"/>
        <v>0</v>
      </c>
      <c r="G246" s="210">
        <f t="shared" si="26"/>
        <v>0</v>
      </c>
      <c r="H246" s="209">
        <f t="shared" si="24"/>
        <v>0</v>
      </c>
      <c r="I246" s="169">
        <f>SUM(I247:I250)</f>
        <v>0</v>
      </c>
      <c r="J246" s="169">
        <f t="shared" ref="J246:L246" si="27">SUM(J247:J250)</f>
        <v>0</v>
      </c>
      <c r="K246" s="169">
        <f t="shared" si="27"/>
        <v>0</v>
      </c>
      <c r="L246" s="186">
        <f t="shared" si="27"/>
        <v>0</v>
      </c>
    </row>
    <row r="247" spans="1:12" x14ac:dyDescent="0.25">
      <c r="A247" s="44">
        <v>6291</v>
      </c>
      <c r="B247" s="71" t="s">
        <v>255</v>
      </c>
      <c r="C247" s="201">
        <f t="shared" si="23"/>
        <v>0</v>
      </c>
      <c r="D247" s="74"/>
      <c r="E247" s="74"/>
      <c r="F247" s="74"/>
      <c r="G247" s="211"/>
      <c r="H247" s="201">
        <f t="shared" si="24"/>
        <v>0</v>
      </c>
      <c r="I247" s="74"/>
      <c r="J247" s="74"/>
      <c r="K247" s="74"/>
      <c r="L247" s="158"/>
    </row>
    <row r="248" spans="1:12" x14ac:dyDescent="0.25">
      <c r="A248" s="44">
        <v>6292</v>
      </c>
      <c r="B248" s="71" t="s">
        <v>256</v>
      </c>
      <c r="C248" s="201">
        <f t="shared" si="23"/>
        <v>0</v>
      </c>
      <c r="D248" s="74"/>
      <c r="E248" s="74"/>
      <c r="F248" s="74"/>
      <c r="G248" s="211"/>
      <c r="H248" s="201">
        <f t="shared" si="24"/>
        <v>0</v>
      </c>
      <c r="I248" s="74"/>
      <c r="J248" s="74"/>
      <c r="K248" s="74"/>
      <c r="L248" s="158"/>
    </row>
    <row r="249" spans="1:12" ht="72" x14ac:dyDescent="0.25">
      <c r="A249" s="44">
        <v>6296</v>
      </c>
      <c r="B249" s="71" t="s">
        <v>257</v>
      </c>
      <c r="C249" s="201">
        <f t="shared" si="23"/>
        <v>0</v>
      </c>
      <c r="D249" s="74"/>
      <c r="E249" s="74"/>
      <c r="F249" s="74"/>
      <c r="G249" s="211"/>
      <c r="H249" s="201">
        <f t="shared" si="24"/>
        <v>0</v>
      </c>
      <c r="I249" s="74"/>
      <c r="J249" s="74"/>
      <c r="K249" s="74"/>
      <c r="L249" s="158"/>
    </row>
    <row r="250" spans="1:12" ht="39.75" customHeight="1" x14ac:dyDescent="0.25">
      <c r="A250" s="44">
        <v>6299</v>
      </c>
      <c r="B250" s="71" t="s">
        <v>258</v>
      </c>
      <c r="C250" s="201">
        <f t="shared" si="23"/>
        <v>0</v>
      </c>
      <c r="D250" s="74"/>
      <c r="E250" s="74"/>
      <c r="F250" s="74"/>
      <c r="G250" s="211"/>
      <c r="H250" s="201">
        <f t="shared" si="24"/>
        <v>0</v>
      </c>
      <c r="I250" s="74"/>
      <c r="J250" s="74"/>
      <c r="K250" s="74"/>
      <c r="L250" s="158"/>
    </row>
    <row r="251" spans="1:12" x14ac:dyDescent="0.25">
      <c r="A251" s="56">
        <v>6300</v>
      </c>
      <c r="B251" s="147" t="s">
        <v>259</v>
      </c>
      <c r="C251" s="184">
        <f t="shared" si="23"/>
        <v>0</v>
      </c>
      <c r="D251" s="63">
        <f>SUM(D252,D257,D258)</f>
        <v>0</v>
      </c>
      <c r="E251" s="63">
        <f t="shared" ref="E251:G251" si="28">SUM(E252,E257,E258)</f>
        <v>0</v>
      </c>
      <c r="F251" s="63">
        <f t="shared" si="28"/>
        <v>0</v>
      </c>
      <c r="G251" s="63">
        <f t="shared" si="28"/>
        <v>0</v>
      </c>
      <c r="H251" s="57">
        <f t="shared" si="24"/>
        <v>0</v>
      </c>
      <c r="I251" s="63">
        <f>SUM(I252,I257,I258)</f>
        <v>0</v>
      </c>
      <c r="J251" s="63">
        <f t="shared" ref="J251:L251" si="29">SUM(J252,J257,J258)</f>
        <v>0</v>
      </c>
      <c r="K251" s="63">
        <f t="shared" si="29"/>
        <v>0</v>
      </c>
      <c r="L251" s="172">
        <f t="shared" si="29"/>
        <v>0</v>
      </c>
    </row>
    <row r="252" spans="1:12" ht="24" x14ac:dyDescent="0.25">
      <c r="A252" s="168">
        <v>6320</v>
      </c>
      <c r="B252" s="65" t="s">
        <v>260</v>
      </c>
      <c r="C252" s="209">
        <f t="shared" si="23"/>
        <v>0</v>
      </c>
      <c r="D252" s="169">
        <f>SUM(D253:D256)</f>
        <v>0</v>
      </c>
      <c r="E252" s="169">
        <f>SUM(E253:E256)</f>
        <v>0</v>
      </c>
      <c r="F252" s="169">
        <f t="shared" ref="F252:G252" si="30">SUM(F253:F256)</f>
        <v>0</v>
      </c>
      <c r="G252" s="212">
        <f t="shared" si="30"/>
        <v>0</v>
      </c>
      <c r="H252" s="209">
        <f t="shared" si="24"/>
        <v>0</v>
      </c>
      <c r="I252" s="169">
        <f>SUM(I253:I256)</f>
        <v>0</v>
      </c>
      <c r="J252" s="169">
        <f t="shared" ref="J252:L252" si="31">SUM(J253:J256)</f>
        <v>0</v>
      </c>
      <c r="K252" s="169">
        <f t="shared" si="31"/>
        <v>0</v>
      </c>
      <c r="L252" s="213">
        <f t="shared" si="31"/>
        <v>0</v>
      </c>
    </row>
    <row r="253" spans="1:12" x14ac:dyDescent="0.25">
      <c r="A253" s="44">
        <v>6322</v>
      </c>
      <c r="B253" s="71" t="s">
        <v>261</v>
      </c>
      <c r="C253" s="201">
        <f t="shared" si="23"/>
        <v>0</v>
      </c>
      <c r="D253" s="74"/>
      <c r="E253" s="74"/>
      <c r="F253" s="74"/>
      <c r="G253" s="211"/>
      <c r="H253" s="201">
        <f t="shared" si="24"/>
        <v>0</v>
      </c>
      <c r="I253" s="74"/>
      <c r="J253" s="74"/>
      <c r="K253" s="74"/>
      <c r="L253" s="158"/>
    </row>
    <row r="254" spans="1:12" ht="24" x14ac:dyDescent="0.25">
      <c r="A254" s="44">
        <v>6323</v>
      </c>
      <c r="B254" s="71" t="s">
        <v>262</v>
      </c>
      <c r="C254" s="201">
        <f t="shared" si="23"/>
        <v>0</v>
      </c>
      <c r="D254" s="74"/>
      <c r="E254" s="74"/>
      <c r="F254" s="74"/>
      <c r="G254" s="211"/>
      <c r="H254" s="201">
        <f t="shared" si="24"/>
        <v>0</v>
      </c>
      <c r="I254" s="74"/>
      <c r="J254" s="74"/>
      <c r="K254" s="74"/>
      <c r="L254" s="158"/>
    </row>
    <row r="255" spans="1:12" ht="24" x14ac:dyDescent="0.25">
      <c r="A255" s="44">
        <v>6324</v>
      </c>
      <c r="B255" s="71" t="s">
        <v>263</v>
      </c>
      <c r="C255" s="201">
        <f t="shared" si="23"/>
        <v>0</v>
      </c>
      <c r="D255" s="74"/>
      <c r="E255" s="74"/>
      <c r="F255" s="74"/>
      <c r="G255" s="211"/>
      <c r="H255" s="201">
        <f t="shared" si="24"/>
        <v>0</v>
      </c>
      <c r="I255" s="74"/>
      <c r="J255" s="74"/>
      <c r="K255" s="74"/>
      <c r="L255" s="158"/>
    </row>
    <row r="256" spans="1:12" x14ac:dyDescent="0.25">
      <c r="A256" s="38">
        <v>6329</v>
      </c>
      <c r="B256" s="65" t="s">
        <v>264</v>
      </c>
      <c r="C256" s="205">
        <f t="shared" si="23"/>
        <v>0</v>
      </c>
      <c r="D256" s="68"/>
      <c r="E256" s="68"/>
      <c r="F256" s="68"/>
      <c r="G256" s="214"/>
      <c r="H256" s="205">
        <f t="shared" si="24"/>
        <v>0</v>
      </c>
      <c r="I256" s="68"/>
      <c r="J256" s="68"/>
      <c r="K256" s="68"/>
      <c r="L256" s="155"/>
    </row>
    <row r="257" spans="1:13" ht="24" x14ac:dyDescent="0.25">
      <c r="A257" s="215">
        <v>6330</v>
      </c>
      <c r="B257" s="216" t="s">
        <v>265</v>
      </c>
      <c r="C257" s="209">
        <f>SUM(D257:G257)</f>
        <v>0</v>
      </c>
      <c r="D257" s="189"/>
      <c r="E257" s="189"/>
      <c r="F257" s="189"/>
      <c r="G257" s="211"/>
      <c r="H257" s="209">
        <f>SUM(I257:L257)</f>
        <v>0</v>
      </c>
      <c r="I257" s="189"/>
      <c r="J257" s="189"/>
      <c r="K257" s="189"/>
      <c r="L257" s="191"/>
    </row>
    <row r="258" spans="1:13" x14ac:dyDescent="0.25">
      <c r="A258" s="159">
        <v>6360</v>
      </c>
      <c r="B258" s="71" t="s">
        <v>266</v>
      </c>
      <c r="C258" s="201">
        <f t="shared" si="23"/>
        <v>0</v>
      </c>
      <c r="D258" s="74"/>
      <c r="E258" s="74"/>
      <c r="F258" s="74"/>
      <c r="G258" s="157"/>
      <c r="H258" s="208">
        <f t="shared" si="24"/>
        <v>0</v>
      </c>
      <c r="I258" s="74"/>
      <c r="J258" s="74"/>
      <c r="K258" s="74"/>
      <c r="L258" s="158"/>
    </row>
    <row r="259" spans="1:13" ht="36" x14ac:dyDescent="0.25">
      <c r="A259" s="56">
        <v>6400</v>
      </c>
      <c r="B259" s="147" t="s">
        <v>267</v>
      </c>
      <c r="C259" s="184">
        <f>SUM(D259:G259)</f>
        <v>0</v>
      </c>
      <c r="D259" s="63">
        <f>SUM(D260,D264)</f>
        <v>0</v>
      </c>
      <c r="E259" s="63">
        <f t="shared" ref="E259:G259" si="32">SUM(E260,E264)</f>
        <v>0</v>
      </c>
      <c r="F259" s="63">
        <f t="shared" si="32"/>
        <v>0</v>
      </c>
      <c r="G259" s="63">
        <f t="shared" si="32"/>
        <v>0</v>
      </c>
      <c r="H259" s="57">
        <f>SUM(I259:L259)</f>
        <v>0</v>
      </c>
      <c r="I259" s="63">
        <f>SUM(I260,I264)</f>
        <v>0</v>
      </c>
      <c r="J259" s="63">
        <f t="shared" ref="J259:L259" si="33">SUM(J260,J264)</f>
        <v>0</v>
      </c>
      <c r="K259" s="63">
        <f t="shared" si="33"/>
        <v>0</v>
      </c>
      <c r="L259" s="172">
        <f t="shared" si="33"/>
        <v>0</v>
      </c>
    </row>
    <row r="260" spans="1:13" ht="24" x14ac:dyDescent="0.25">
      <c r="A260" s="168">
        <v>6410</v>
      </c>
      <c r="B260" s="65" t="s">
        <v>268</v>
      </c>
      <c r="C260" s="205">
        <f t="shared" si="23"/>
        <v>0</v>
      </c>
      <c r="D260" s="169">
        <f>SUM(D261:D263)</f>
        <v>0</v>
      </c>
      <c r="E260" s="169">
        <f t="shared" ref="E260:G260" si="34">SUM(E261:E263)</f>
        <v>0</v>
      </c>
      <c r="F260" s="169">
        <f t="shared" si="34"/>
        <v>0</v>
      </c>
      <c r="G260" s="217">
        <f t="shared" si="34"/>
        <v>0</v>
      </c>
      <c r="H260" s="205">
        <f t="shared" si="24"/>
        <v>0</v>
      </c>
      <c r="I260" s="169">
        <f>SUM(I261:I263)</f>
        <v>0</v>
      </c>
      <c r="J260" s="169">
        <f t="shared" ref="J260:L260" si="35">SUM(J261:J263)</f>
        <v>0</v>
      </c>
      <c r="K260" s="169">
        <f t="shared" si="35"/>
        <v>0</v>
      </c>
      <c r="L260" s="180">
        <f t="shared" si="35"/>
        <v>0</v>
      </c>
    </row>
    <row r="261" spans="1:13" x14ac:dyDescent="0.25">
      <c r="A261" s="44">
        <v>6411</v>
      </c>
      <c r="B261" s="174" t="s">
        <v>269</v>
      </c>
      <c r="C261" s="201">
        <f t="shared" si="23"/>
        <v>0</v>
      </c>
      <c r="D261" s="74"/>
      <c r="E261" s="74"/>
      <c r="F261" s="74"/>
      <c r="G261" s="157"/>
      <c r="H261" s="208">
        <f t="shared" si="24"/>
        <v>0</v>
      </c>
      <c r="I261" s="74"/>
      <c r="J261" s="74"/>
      <c r="K261" s="74"/>
      <c r="L261" s="158"/>
    </row>
    <row r="262" spans="1:13" ht="36" x14ac:dyDescent="0.25">
      <c r="A262" s="44">
        <v>6412</v>
      </c>
      <c r="B262" s="71" t="s">
        <v>270</v>
      </c>
      <c r="C262" s="201">
        <f t="shared" si="23"/>
        <v>0</v>
      </c>
      <c r="D262" s="74"/>
      <c r="E262" s="74"/>
      <c r="F262" s="74"/>
      <c r="G262" s="157"/>
      <c r="H262" s="208">
        <f t="shared" si="24"/>
        <v>0</v>
      </c>
      <c r="I262" s="74"/>
      <c r="J262" s="74"/>
      <c r="K262" s="74"/>
      <c r="L262" s="158"/>
    </row>
    <row r="263" spans="1:13" ht="36" x14ac:dyDescent="0.25">
      <c r="A263" s="44">
        <v>6419</v>
      </c>
      <c r="B263" s="71" t="s">
        <v>271</v>
      </c>
      <c r="C263" s="201">
        <f t="shared" si="23"/>
        <v>0</v>
      </c>
      <c r="D263" s="74"/>
      <c r="E263" s="74"/>
      <c r="F263" s="74"/>
      <c r="G263" s="157"/>
      <c r="H263" s="208">
        <f t="shared" si="24"/>
        <v>0</v>
      </c>
      <c r="I263" s="74"/>
      <c r="J263" s="74"/>
      <c r="K263" s="74"/>
      <c r="L263" s="158"/>
    </row>
    <row r="264" spans="1:13" ht="36" x14ac:dyDescent="0.25">
      <c r="A264" s="159">
        <v>6420</v>
      </c>
      <c r="B264" s="71" t="s">
        <v>272</v>
      </c>
      <c r="C264" s="201">
        <f t="shared" si="23"/>
        <v>0</v>
      </c>
      <c r="D264" s="160">
        <f>SUM(D265:D268)</f>
        <v>0</v>
      </c>
      <c r="E264" s="160">
        <f>SUM(E265:E268)</f>
        <v>0</v>
      </c>
      <c r="F264" s="160">
        <f>SUM(F265:F268)</f>
        <v>0</v>
      </c>
      <c r="G264" s="218">
        <f>SUM(G265:G268)</f>
        <v>0</v>
      </c>
      <c r="H264" s="201">
        <f>SUM(I264:L264)</f>
        <v>0</v>
      </c>
      <c r="I264" s="160">
        <f>SUM(I265:I268)</f>
        <v>0</v>
      </c>
      <c r="J264" s="160">
        <f>SUM(J265:J268)</f>
        <v>0</v>
      </c>
      <c r="K264" s="160">
        <f>SUM(K265:K268)</f>
        <v>0</v>
      </c>
      <c r="L264" s="176">
        <f>SUM(L265:L268)</f>
        <v>0</v>
      </c>
    </row>
    <row r="265" spans="1:13" x14ac:dyDescent="0.25">
      <c r="A265" s="44">
        <v>6421</v>
      </c>
      <c r="B265" s="71" t="s">
        <v>273</v>
      </c>
      <c r="C265" s="201">
        <f t="shared" ref="C265:C285" si="36">SUM(D265:G265)</f>
        <v>0</v>
      </c>
      <c r="D265" s="74"/>
      <c r="E265" s="74"/>
      <c r="F265" s="74"/>
      <c r="G265" s="157"/>
      <c r="H265" s="208">
        <f t="shared" ref="H265:H285" si="37">SUM(I265:L265)</f>
        <v>0</v>
      </c>
      <c r="I265" s="74"/>
      <c r="J265" s="74"/>
      <c r="K265" s="74"/>
      <c r="L265" s="158"/>
    </row>
    <row r="266" spans="1:13" x14ac:dyDescent="0.25">
      <c r="A266" s="44">
        <v>6422</v>
      </c>
      <c r="B266" s="71" t="s">
        <v>274</v>
      </c>
      <c r="C266" s="201">
        <f t="shared" si="36"/>
        <v>0</v>
      </c>
      <c r="D266" s="74"/>
      <c r="E266" s="74"/>
      <c r="F266" s="74"/>
      <c r="G266" s="157"/>
      <c r="H266" s="208">
        <f t="shared" si="37"/>
        <v>0</v>
      </c>
      <c r="I266" s="74"/>
      <c r="J266" s="74"/>
      <c r="K266" s="74"/>
      <c r="L266" s="158"/>
    </row>
    <row r="267" spans="1:13" ht="13.5" customHeight="1" x14ac:dyDescent="0.25">
      <c r="A267" s="44">
        <v>6423</v>
      </c>
      <c r="B267" s="71" t="s">
        <v>275</v>
      </c>
      <c r="C267" s="201">
        <f>SUM(D267:G267)</f>
        <v>0</v>
      </c>
      <c r="D267" s="74"/>
      <c r="E267" s="74"/>
      <c r="F267" s="74"/>
      <c r="G267" s="157"/>
      <c r="H267" s="208">
        <f>SUM(I267:L267)</f>
        <v>0</v>
      </c>
      <c r="I267" s="74"/>
      <c r="J267" s="74"/>
      <c r="K267" s="74"/>
      <c r="L267" s="158"/>
    </row>
    <row r="268" spans="1:13" ht="36" x14ac:dyDescent="0.25">
      <c r="A268" s="44">
        <v>6424</v>
      </c>
      <c r="B268" s="71" t="s">
        <v>276</v>
      </c>
      <c r="C268" s="201">
        <f>SUM(D268:G268)</f>
        <v>0</v>
      </c>
      <c r="D268" s="74"/>
      <c r="E268" s="74"/>
      <c r="F268" s="74"/>
      <c r="G268" s="157"/>
      <c r="H268" s="208">
        <f>SUM(I268:L268)</f>
        <v>0</v>
      </c>
      <c r="I268" s="74"/>
      <c r="J268" s="74"/>
      <c r="K268" s="74"/>
      <c r="L268" s="158"/>
      <c r="M268" s="225"/>
    </row>
    <row r="269" spans="1:13" ht="36" x14ac:dyDescent="0.25">
      <c r="A269" s="220">
        <v>7000</v>
      </c>
      <c r="B269" s="220" t="s">
        <v>277</v>
      </c>
      <c r="C269" s="221">
        <f t="shared" si="36"/>
        <v>0</v>
      </c>
      <c r="D269" s="222">
        <f>SUM(D270,D281)</f>
        <v>0</v>
      </c>
      <c r="E269" s="222">
        <f>SUM(E270,E281)</f>
        <v>0</v>
      </c>
      <c r="F269" s="222">
        <f>SUM(F270,F281)</f>
        <v>0</v>
      </c>
      <c r="G269" s="222">
        <f>SUM(G270,G281)</f>
        <v>0</v>
      </c>
      <c r="H269" s="223">
        <f t="shared" si="37"/>
        <v>471</v>
      </c>
      <c r="I269" s="222">
        <f>SUM(I270,I281)</f>
        <v>471</v>
      </c>
      <c r="J269" s="222">
        <f>SUM(J270,J281)</f>
        <v>0</v>
      </c>
      <c r="K269" s="222">
        <f>SUM(K270,K281)</f>
        <v>0</v>
      </c>
      <c r="L269" s="224">
        <f>SUM(L270,L281)</f>
        <v>0</v>
      </c>
    </row>
    <row r="270" spans="1:13" ht="24" x14ac:dyDescent="0.25">
      <c r="A270" s="56">
        <v>7200</v>
      </c>
      <c r="B270" s="147" t="s">
        <v>278</v>
      </c>
      <c r="C270" s="184">
        <f t="shared" si="36"/>
        <v>0</v>
      </c>
      <c r="D270" s="63">
        <f>SUM(D271,D272,D275,D276,D280)</f>
        <v>0</v>
      </c>
      <c r="E270" s="63">
        <f>SUM(E271,E272,E275,E276,E280)</f>
        <v>0</v>
      </c>
      <c r="F270" s="63">
        <f>SUM(F271,F272,F275,F276,F280)</f>
        <v>0</v>
      </c>
      <c r="G270" s="63">
        <f>SUM(G271,G272,G275,G276,G280)</f>
        <v>0</v>
      </c>
      <c r="H270" s="57">
        <f t="shared" si="37"/>
        <v>471</v>
      </c>
      <c r="I270" s="63">
        <f>SUM(I271,I272,I275,I276,I280)</f>
        <v>471</v>
      </c>
      <c r="J270" s="63">
        <f>SUM(J271,J272,J275,J276,J280)</f>
        <v>0</v>
      </c>
      <c r="K270" s="63">
        <f>SUM(K271,K272,K275,K276,K280)</f>
        <v>0</v>
      </c>
      <c r="L270" s="149">
        <f>SUM(L271,L272,L275,L276,L280)</f>
        <v>0</v>
      </c>
    </row>
    <row r="271" spans="1:13" ht="24" x14ac:dyDescent="0.25">
      <c r="A271" s="168">
        <v>7210</v>
      </c>
      <c r="B271" s="65" t="s">
        <v>279</v>
      </c>
      <c r="C271" s="205">
        <f t="shared" si="36"/>
        <v>0</v>
      </c>
      <c r="D271" s="68"/>
      <c r="E271" s="68"/>
      <c r="F271" s="68"/>
      <c r="G271" s="154"/>
      <c r="H271" s="66">
        <f t="shared" si="37"/>
        <v>0</v>
      </c>
      <c r="I271" s="68"/>
      <c r="J271" s="68"/>
      <c r="K271" s="68"/>
      <c r="L271" s="155"/>
    </row>
    <row r="272" spans="1:13" s="225" customFormat="1" ht="36" x14ac:dyDescent="0.25">
      <c r="A272" s="159">
        <v>7220</v>
      </c>
      <c r="B272" s="71" t="s">
        <v>280</v>
      </c>
      <c r="C272" s="201">
        <f>SUM(D272:G272)</f>
        <v>0</v>
      </c>
      <c r="D272" s="160">
        <f>SUM(D273:D274)</f>
        <v>0</v>
      </c>
      <c r="E272" s="160">
        <f>SUM(E273:E274)</f>
        <v>0</v>
      </c>
      <c r="F272" s="160">
        <f>SUM(F273:F274)</f>
        <v>0</v>
      </c>
      <c r="G272" s="160">
        <f>SUM(G273:G274)</f>
        <v>0</v>
      </c>
      <c r="H272" s="72">
        <f>SUM(I272:L272)</f>
        <v>0</v>
      </c>
      <c r="I272" s="160">
        <f>SUM(I273:I274)</f>
        <v>0</v>
      </c>
      <c r="J272" s="160">
        <f>SUM(J273:J274)</f>
        <v>0</v>
      </c>
      <c r="K272" s="160">
        <f>SUM(K273:K274)</f>
        <v>0</v>
      </c>
      <c r="L272" s="162">
        <f>SUM(L273:L274)</f>
        <v>0</v>
      </c>
    </row>
    <row r="273" spans="1:12" s="225" customFormat="1" ht="36" x14ac:dyDescent="0.25">
      <c r="A273" s="44">
        <v>7221</v>
      </c>
      <c r="B273" s="71" t="s">
        <v>281</v>
      </c>
      <c r="C273" s="201">
        <f t="shared" si="36"/>
        <v>0</v>
      </c>
      <c r="D273" s="74"/>
      <c r="E273" s="74"/>
      <c r="F273" s="74"/>
      <c r="G273" s="157"/>
      <c r="H273" s="72">
        <f t="shared" si="37"/>
        <v>0</v>
      </c>
      <c r="I273" s="74"/>
      <c r="J273" s="74"/>
      <c r="K273" s="74"/>
      <c r="L273" s="158"/>
    </row>
    <row r="274" spans="1:12" s="225" customFormat="1" ht="36" x14ac:dyDescent="0.25">
      <c r="A274" s="44">
        <v>7222</v>
      </c>
      <c r="B274" s="71" t="s">
        <v>282</v>
      </c>
      <c r="C274" s="201">
        <f t="shared" si="36"/>
        <v>0</v>
      </c>
      <c r="D274" s="74"/>
      <c r="E274" s="74"/>
      <c r="F274" s="74"/>
      <c r="G274" s="157"/>
      <c r="H274" s="72">
        <f t="shared" si="37"/>
        <v>0</v>
      </c>
      <c r="I274" s="74"/>
      <c r="J274" s="74"/>
      <c r="K274" s="74"/>
      <c r="L274" s="158"/>
    </row>
    <row r="275" spans="1:12" ht="24" x14ac:dyDescent="0.25">
      <c r="A275" s="159">
        <v>7230</v>
      </c>
      <c r="B275" s="71" t="s">
        <v>283</v>
      </c>
      <c r="C275" s="201">
        <f t="shared" si="36"/>
        <v>0</v>
      </c>
      <c r="D275" s="74"/>
      <c r="E275" s="74"/>
      <c r="F275" s="74"/>
      <c r="G275" s="157"/>
      <c r="H275" s="72">
        <f t="shared" si="37"/>
        <v>471</v>
      </c>
      <c r="I275" s="74">
        <v>471</v>
      </c>
      <c r="J275" s="74"/>
      <c r="K275" s="74"/>
      <c r="L275" s="158"/>
    </row>
    <row r="276" spans="1:12" ht="24" x14ac:dyDescent="0.25">
      <c r="A276" s="159">
        <v>7240</v>
      </c>
      <c r="B276" s="71" t="s">
        <v>284</v>
      </c>
      <c r="C276" s="201">
        <f t="shared" si="36"/>
        <v>0</v>
      </c>
      <c r="D276" s="160">
        <f>SUM(D277:D279)</f>
        <v>0</v>
      </c>
      <c r="E276" s="160">
        <f t="shared" ref="E276:G276" si="38">SUM(E277:E279)</f>
        <v>0</v>
      </c>
      <c r="F276" s="160">
        <f t="shared" si="38"/>
        <v>0</v>
      </c>
      <c r="G276" s="161">
        <f t="shared" si="38"/>
        <v>0</v>
      </c>
      <c r="H276" s="72">
        <f t="shared" si="37"/>
        <v>0</v>
      </c>
      <c r="I276" s="160">
        <f t="shared" ref="I276:L276" si="39">SUM(I277:I279)</f>
        <v>0</v>
      </c>
      <c r="J276" s="160">
        <f t="shared" si="39"/>
        <v>0</v>
      </c>
      <c r="K276" s="160">
        <f>SUM(K277:K279)</f>
        <v>0</v>
      </c>
      <c r="L276" s="162">
        <f t="shared" si="39"/>
        <v>0</v>
      </c>
    </row>
    <row r="277" spans="1:12" ht="48" x14ac:dyDescent="0.25">
      <c r="A277" s="44">
        <v>7245</v>
      </c>
      <c r="B277" s="71" t="s">
        <v>285</v>
      </c>
      <c r="C277" s="201">
        <f t="shared" si="36"/>
        <v>0</v>
      </c>
      <c r="D277" s="74"/>
      <c r="E277" s="74"/>
      <c r="F277" s="74"/>
      <c r="G277" s="157"/>
      <c r="H277" s="72">
        <f t="shared" si="37"/>
        <v>0</v>
      </c>
      <c r="I277" s="74"/>
      <c r="J277" s="74"/>
      <c r="K277" s="74"/>
      <c r="L277" s="158"/>
    </row>
    <row r="278" spans="1:12" ht="84.75" customHeight="1" x14ac:dyDescent="0.25">
      <c r="A278" s="44">
        <v>7246</v>
      </c>
      <c r="B278" s="71" t="s">
        <v>286</v>
      </c>
      <c r="C278" s="201">
        <f t="shared" si="36"/>
        <v>0</v>
      </c>
      <c r="D278" s="74"/>
      <c r="E278" s="74"/>
      <c r="F278" s="74"/>
      <c r="G278" s="157"/>
      <c r="H278" s="72">
        <f t="shared" si="37"/>
        <v>0</v>
      </c>
      <c r="I278" s="74"/>
      <c r="J278" s="74"/>
      <c r="K278" s="74"/>
      <c r="L278" s="158"/>
    </row>
    <row r="279" spans="1:12" ht="36" x14ac:dyDescent="0.25">
      <c r="A279" s="44">
        <v>7247</v>
      </c>
      <c r="B279" s="71" t="s">
        <v>287</v>
      </c>
      <c r="C279" s="201">
        <f t="shared" si="36"/>
        <v>0</v>
      </c>
      <c r="D279" s="74"/>
      <c r="E279" s="74"/>
      <c r="F279" s="74"/>
      <c r="G279" s="157"/>
      <c r="H279" s="72">
        <f t="shared" si="37"/>
        <v>0</v>
      </c>
      <c r="I279" s="74"/>
      <c r="J279" s="74"/>
      <c r="K279" s="74"/>
      <c r="L279" s="158"/>
    </row>
    <row r="280" spans="1:12" ht="24" x14ac:dyDescent="0.25">
      <c r="A280" s="168">
        <v>7260</v>
      </c>
      <c r="B280" s="65" t="s">
        <v>288</v>
      </c>
      <c r="C280" s="205">
        <f t="shared" si="36"/>
        <v>0</v>
      </c>
      <c r="D280" s="68"/>
      <c r="E280" s="68"/>
      <c r="F280" s="68"/>
      <c r="G280" s="154"/>
      <c r="H280" s="66">
        <f t="shared" si="37"/>
        <v>0</v>
      </c>
      <c r="I280" s="68"/>
      <c r="J280" s="68"/>
      <c r="K280" s="68"/>
      <c r="L280" s="155"/>
    </row>
    <row r="281" spans="1:12" x14ac:dyDescent="0.25">
      <c r="A281" s="108">
        <v>7700</v>
      </c>
      <c r="B281" s="85" t="s">
        <v>289</v>
      </c>
      <c r="C281" s="86">
        <f t="shared" si="36"/>
        <v>0</v>
      </c>
      <c r="D281" s="226">
        <f>D282</f>
        <v>0</v>
      </c>
      <c r="E281" s="226">
        <f t="shared" ref="E281:G281" si="40">E282</f>
        <v>0</v>
      </c>
      <c r="F281" s="226">
        <f t="shared" si="40"/>
        <v>0</v>
      </c>
      <c r="G281" s="227">
        <f t="shared" si="40"/>
        <v>0</v>
      </c>
      <c r="H281" s="86">
        <f t="shared" si="37"/>
        <v>0</v>
      </c>
      <c r="I281" s="226">
        <f t="shared" ref="I281:L281" si="41">I282</f>
        <v>0</v>
      </c>
      <c r="J281" s="226">
        <f t="shared" si="41"/>
        <v>0</v>
      </c>
      <c r="K281" s="226">
        <f t="shared" si="41"/>
        <v>0</v>
      </c>
      <c r="L281" s="228">
        <f t="shared" si="41"/>
        <v>0</v>
      </c>
    </row>
    <row r="282" spans="1:12" x14ac:dyDescent="0.25">
      <c r="A282" s="150">
        <v>7720</v>
      </c>
      <c r="B282" s="65" t="s">
        <v>290</v>
      </c>
      <c r="C282" s="79">
        <f t="shared" si="36"/>
        <v>0</v>
      </c>
      <c r="D282" s="81"/>
      <c r="E282" s="81"/>
      <c r="F282" s="81"/>
      <c r="G282" s="229"/>
      <c r="H282" s="79">
        <f t="shared" si="37"/>
        <v>0</v>
      </c>
      <c r="I282" s="81"/>
      <c r="J282" s="81"/>
      <c r="K282" s="81"/>
      <c r="L282" s="230"/>
    </row>
    <row r="283" spans="1:12" x14ac:dyDescent="0.25">
      <c r="A283" s="174"/>
      <c r="B283" s="71" t="s">
        <v>291</v>
      </c>
      <c r="C283" s="201">
        <f t="shared" si="36"/>
        <v>3204</v>
      </c>
      <c r="D283" s="160">
        <f>SUM(D284:D285)</f>
        <v>3204</v>
      </c>
      <c r="E283" s="160">
        <f>SUM(E284:E285)</f>
        <v>0</v>
      </c>
      <c r="F283" s="160">
        <f>SUM(F284:F285)</f>
        <v>0</v>
      </c>
      <c r="G283" s="161">
        <f>SUM(G284:G285)</f>
        <v>0</v>
      </c>
      <c r="H283" s="72">
        <f t="shared" si="37"/>
        <v>2733</v>
      </c>
      <c r="I283" s="160">
        <f>SUM(I284:I285)</f>
        <v>2733</v>
      </c>
      <c r="J283" s="160">
        <f>SUM(J284:J285)</f>
        <v>0</v>
      </c>
      <c r="K283" s="160">
        <f>SUM(K284:K285)</f>
        <v>0</v>
      </c>
      <c r="L283" s="162">
        <f>SUM(L284:L285)</f>
        <v>0</v>
      </c>
    </row>
    <row r="284" spans="1:12" x14ac:dyDescent="0.25">
      <c r="A284" s="174" t="s">
        <v>292</v>
      </c>
      <c r="B284" s="44" t="s">
        <v>293</v>
      </c>
      <c r="C284" s="201">
        <f t="shared" si="36"/>
        <v>0</v>
      </c>
      <c r="D284" s="74"/>
      <c r="E284" s="74"/>
      <c r="F284" s="74"/>
      <c r="G284" s="157"/>
      <c r="H284" s="72">
        <f t="shared" si="37"/>
        <v>0</v>
      </c>
      <c r="I284" s="74"/>
      <c r="J284" s="74"/>
      <c r="K284" s="74"/>
      <c r="L284" s="158"/>
    </row>
    <row r="285" spans="1:12" ht="24" x14ac:dyDescent="0.25">
      <c r="A285" s="174" t="s">
        <v>294</v>
      </c>
      <c r="B285" s="231" t="s">
        <v>295</v>
      </c>
      <c r="C285" s="205">
        <f t="shared" si="36"/>
        <v>3204</v>
      </c>
      <c r="D285" s="68">
        <v>3204</v>
      </c>
      <c r="E285" s="68"/>
      <c r="F285" s="68"/>
      <c r="G285" s="154"/>
      <c r="H285" s="66">
        <f t="shared" si="37"/>
        <v>2733</v>
      </c>
      <c r="I285" s="68">
        <f>3204-471</f>
        <v>2733</v>
      </c>
      <c r="J285" s="68"/>
      <c r="K285" s="68"/>
      <c r="L285" s="155"/>
    </row>
    <row r="286" spans="1:12" ht="12.75" thickBot="1" x14ac:dyDescent="0.3">
      <c r="A286" s="232"/>
      <c r="B286" s="232" t="s">
        <v>296</v>
      </c>
      <c r="C286" s="233">
        <f t="shared" ref="C286:L286" si="42">SUM(C283,C269,C230,C195,C187,C173,C75,C53)</f>
        <v>3204</v>
      </c>
      <c r="D286" s="233">
        <f t="shared" si="42"/>
        <v>3204</v>
      </c>
      <c r="E286" s="233">
        <f t="shared" si="42"/>
        <v>0</v>
      </c>
      <c r="F286" s="233">
        <f t="shared" si="42"/>
        <v>0</v>
      </c>
      <c r="G286" s="234">
        <f t="shared" si="42"/>
        <v>0</v>
      </c>
      <c r="H286" s="235">
        <f t="shared" si="42"/>
        <v>3204</v>
      </c>
      <c r="I286" s="233">
        <f t="shared" si="42"/>
        <v>3204</v>
      </c>
      <c r="J286" s="233">
        <f t="shared" si="42"/>
        <v>0</v>
      </c>
      <c r="K286" s="233">
        <f t="shared" si="42"/>
        <v>0</v>
      </c>
      <c r="L286" s="236">
        <f t="shared" si="42"/>
        <v>0</v>
      </c>
    </row>
    <row r="287" spans="1:12" s="24" customFormat="1" ht="13.5" thickTop="1" thickBot="1" x14ac:dyDescent="0.3">
      <c r="A287" s="601" t="s">
        <v>297</v>
      </c>
      <c r="B287" s="602"/>
      <c r="C287" s="237">
        <f>SUM(D287:G287)</f>
        <v>2733</v>
      </c>
      <c r="D287" s="238">
        <f>SUM(D24,D25,D41)-D51</f>
        <v>2733</v>
      </c>
      <c r="E287" s="238">
        <f>SUM(E24,E25,E41)-E51</f>
        <v>0</v>
      </c>
      <c r="F287" s="238">
        <f>(F26+F43)-F51</f>
        <v>0</v>
      </c>
      <c r="G287" s="239">
        <f>G45-G51</f>
        <v>0</v>
      </c>
      <c r="H287" s="237">
        <f>SUM(I287:L287)</f>
        <v>2262</v>
      </c>
      <c r="I287" s="238">
        <f>SUM(I24,I25,I41)-I51</f>
        <v>2262</v>
      </c>
      <c r="J287" s="238">
        <f>SUM(J24,J25,J41)-J51</f>
        <v>0</v>
      </c>
      <c r="K287" s="238">
        <f>(K26+K43)-K51</f>
        <v>0</v>
      </c>
      <c r="L287" s="240">
        <f>L45-L51</f>
        <v>0</v>
      </c>
    </row>
    <row r="288" spans="1:12" s="24" customFormat="1" ht="12.75" thickTop="1" x14ac:dyDescent="0.25">
      <c r="A288" s="620" t="s">
        <v>298</v>
      </c>
      <c r="B288" s="621"/>
      <c r="C288" s="241">
        <f t="shared" ref="C288:L288" si="43">SUM(C289,C290)-C297+C298</f>
        <v>-2733</v>
      </c>
      <c r="D288" s="242">
        <f t="shared" si="43"/>
        <v>-2733</v>
      </c>
      <c r="E288" s="242">
        <f t="shared" si="43"/>
        <v>0</v>
      </c>
      <c r="F288" s="242">
        <f t="shared" si="43"/>
        <v>0</v>
      </c>
      <c r="G288" s="243">
        <f t="shared" si="43"/>
        <v>0</v>
      </c>
      <c r="H288" s="244">
        <f t="shared" si="43"/>
        <v>-2262</v>
      </c>
      <c r="I288" s="242">
        <f t="shared" si="43"/>
        <v>-2262</v>
      </c>
      <c r="J288" s="242">
        <f t="shared" si="43"/>
        <v>0</v>
      </c>
      <c r="K288" s="242">
        <f t="shared" si="43"/>
        <v>0</v>
      </c>
      <c r="L288" s="245">
        <f t="shared" si="43"/>
        <v>0</v>
      </c>
    </row>
    <row r="289" spans="1:12" s="24" customFormat="1" ht="12.75" thickBot="1" x14ac:dyDescent="0.3">
      <c r="A289" s="126" t="s">
        <v>299</v>
      </c>
      <c r="B289" s="126" t="s">
        <v>300</v>
      </c>
      <c r="C289" s="246">
        <f t="shared" ref="C289:L289" si="44">C21-C283</f>
        <v>-2733</v>
      </c>
      <c r="D289" s="128">
        <f t="shared" si="44"/>
        <v>-2733</v>
      </c>
      <c r="E289" s="128">
        <f t="shared" si="44"/>
        <v>0</v>
      </c>
      <c r="F289" s="128">
        <f t="shared" si="44"/>
        <v>0</v>
      </c>
      <c r="G289" s="129">
        <f t="shared" si="44"/>
        <v>0</v>
      </c>
      <c r="H289" s="247">
        <f t="shared" si="44"/>
        <v>-2262</v>
      </c>
      <c r="I289" s="128">
        <f t="shared" si="44"/>
        <v>-2262</v>
      </c>
      <c r="J289" s="128">
        <f t="shared" si="44"/>
        <v>0</v>
      </c>
      <c r="K289" s="128">
        <f t="shared" si="44"/>
        <v>0</v>
      </c>
      <c r="L289" s="130">
        <f t="shared" si="44"/>
        <v>0</v>
      </c>
    </row>
    <row r="290" spans="1:12" s="24" customFormat="1" ht="12.75" thickTop="1" x14ac:dyDescent="0.25">
      <c r="A290" s="248" t="s">
        <v>301</v>
      </c>
      <c r="B290" s="248" t="s">
        <v>302</v>
      </c>
      <c r="C290" s="241">
        <f t="shared" ref="C290:L290" si="45">SUM(C291,C293,C295)-SUM(C292,C294,C296)</f>
        <v>0</v>
      </c>
      <c r="D290" s="242">
        <f t="shared" si="45"/>
        <v>0</v>
      </c>
      <c r="E290" s="242">
        <f t="shared" si="45"/>
        <v>0</v>
      </c>
      <c r="F290" s="242">
        <f t="shared" si="45"/>
        <v>0</v>
      </c>
      <c r="G290" s="249">
        <f t="shared" si="45"/>
        <v>0</v>
      </c>
      <c r="H290" s="244">
        <f t="shared" si="45"/>
        <v>0</v>
      </c>
      <c r="I290" s="242">
        <f t="shared" si="45"/>
        <v>0</v>
      </c>
      <c r="J290" s="242">
        <f t="shared" si="45"/>
        <v>0</v>
      </c>
      <c r="K290" s="242">
        <f t="shared" si="45"/>
        <v>0</v>
      </c>
      <c r="L290" s="245">
        <f t="shared" si="45"/>
        <v>0</v>
      </c>
    </row>
    <row r="291" spans="1:12" x14ac:dyDescent="0.25">
      <c r="A291" s="250" t="s">
        <v>303</v>
      </c>
      <c r="B291" s="116" t="s">
        <v>304</v>
      </c>
      <c r="C291" s="79">
        <f t="shared" ref="C291:C296" si="46">SUM(D291:G291)</f>
        <v>0</v>
      </c>
      <c r="D291" s="81"/>
      <c r="E291" s="81"/>
      <c r="F291" s="81"/>
      <c r="G291" s="229"/>
      <c r="H291" s="79">
        <f t="shared" ref="H291:H296" si="47">SUM(I291:L291)</f>
        <v>0</v>
      </c>
      <c r="I291" s="81"/>
      <c r="J291" s="81"/>
      <c r="K291" s="81"/>
      <c r="L291" s="230"/>
    </row>
    <row r="292" spans="1:12" ht="24" x14ac:dyDescent="0.25">
      <c r="A292" s="174" t="s">
        <v>305</v>
      </c>
      <c r="B292" s="43" t="s">
        <v>306</v>
      </c>
      <c r="C292" s="72">
        <f t="shared" si="46"/>
        <v>0</v>
      </c>
      <c r="D292" s="74"/>
      <c r="E292" s="74"/>
      <c r="F292" s="74"/>
      <c r="G292" s="157"/>
      <c r="H292" s="72">
        <f t="shared" si="47"/>
        <v>0</v>
      </c>
      <c r="I292" s="74"/>
      <c r="J292" s="74"/>
      <c r="K292" s="74"/>
      <c r="L292" s="158"/>
    </row>
    <row r="293" spans="1:12" x14ac:dyDescent="0.25">
      <c r="A293" s="174" t="s">
        <v>307</v>
      </c>
      <c r="B293" s="43" t="s">
        <v>308</v>
      </c>
      <c r="C293" s="72">
        <f t="shared" si="46"/>
        <v>0</v>
      </c>
      <c r="D293" s="74"/>
      <c r="E293" s="74"/>
      <c r="F293" s="74"/>
      <c r="G293" s="157"/>
      <c r="H293" s="72">
        <f t="shared" si="47"/>
        <v>0</v>
      </c>
      <c r="I293" s="74"/>
      <c r="J293" s="74"/>
      <c r="K293" s="74"/>
      <c r="L293" s="158"/>
    </row>
    <row r="294" spans="1:12" ht="24" x14ac:dyDescent="0.25">
      <c r="A294" s="174" t="s">
        <v>309</v>
      </c>
      <c r="B294" s="43" t="s">
        <v>310</v>
      </c>
      <c r="C294" s="72">
        <f t="shared" si="46"/>
        <v>0</v>
      </c>
      <c r="D294" s="74"/>
      <c r="E294" s="74"/>
      <c r="F294" s="74"/>
      <c r="G294" s="157"/>
      <c r="H294" s="72">
        <f t="shared" si="47"/>
        <v>0</v>
      </c>
      <c r="I294" s="74"/>
      <c r="J294" s="74"/>
      <c r="K294" s="74"/>
      <c r="L294" s="158"/>
    </row>
    <row r="295" spans="1:12" x14ac:dyDescent="0.25">
      <c r="A295" s="174" t="s">
        <v>311</v>
      </c>
      <c r="B295" s="43" t="s">
        <v>312</v>
      </c>
      <c r="C295" s="72">
        <f t="shared" si="46"/>
        <v>0</v>
      </c>
      <c r="D295" s="74"/>
      <c r="E295" s="74"/>
      <c r="F295" s="74"/>
      <c r="G295" s="157"/>
      <c r="H295" s="72">
        <f t="shared" si="47"/>
        <v>0</v>
      </c>
      <c r="I295" s="74"/>
      <c r="J295" s="74"/>
      <c r="K295" s="74"/>
      <c r="L295" s="158"/>
    </row>
    <row r="296" spans="1:12" ht="24.75" thickBot="1" x14ac:dyDescent="0.3">
      <c r="A296" s="251" t="s">
        <v>313</v>
      </c>
      <c r="B296" s="252" t="s">
        <v>314</v>
      </c>
      <c r="C296" s="185">
        <f t="shared" si="46"/>
        <v>0</v>
      </c>
      <c r="D296" s="189"/>
      <c r="E296" s="189"/>
      <c r="F296" s="189"/>
      <c r="G296" s="253"/>
      <c r="H296" s="185">
        <f t="shared" si="47"/>
        <v>0</v>
      </c>
      <c r="I296" s="189"/>
      <c r="J296" s="189"/>
      <c r="K296" s="189"/>
      <c r="L296" s="191"/>
    </row>
    <row r="297" spans="1:12" s="24" customFormat="1" ht="13.5" thickTop="1" thickBot="1" x14ac:dyDescent="0.3">
      <c r="A297" s="254" t="s">
        <v>315</v>
      </c>
      <c r="B297" s="254" t="s">
        <v>316</v>
      </c>
      <c r="C297" s="255">
        <f>SUM(D297:G297)</f>
        <v>0</v>
      </c>
      <c r="D297" s="256"/>
      <c r="E297" s="256"/>
      <c r="F297" s="256"/>
      <c r="G297" s="257"/>
      <c r="H297" s="255">
        <f>SUM(I297:L297)</f>
        <v>0</v>
      </c>
      <c r="I297" s="256"/>
      <c r="J297" s="256"/>
      <c r="K297" s="256"/>
      <c r="L297" s="258"/>
    </row>
    <row r="298" spans="1:12" s="24" customFormat="1" ht="48.75" thickTop="1" x14ac:dyDescent="0.25">
      <c r="A298" s="248" t="s">
        <v>317</v>
      </c>
      <c r="B298" s="259" t="s">
        <v>318</v>
      </c>
      <c r="C298" s="260">
        <f>SUM(D298:G298)</f>
        <v>0</v>
      </c>
      <c r="D298" s="177"/>
      <c r="E298" s="177"/>
      <c r="F298" s="177"/>
      <c r="G298" s="178"/>
      <c r="H298" s="260">
        <f>SUM(I298:L298)</f>
        <v>0</v>
      </c>
      <c r="I298" s="177"/>
      <c r="J298" s="177"/>
      <c r="K298" s="177"/>
      <c r="L298" s="179"/>
    </row>
    <row r="299" spans="1:12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</row>
    <row r="300" spans="1:12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</row>
    <row r="301" spans="1:12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</row>
    <row r="302" spans="1:12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</row>
    <row r="303" spans="1:12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</row>
    <row r="304" spans="1:12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</row>
    <row r="305" spans="1:12" x14ac:dyDescent="0.2">
      <c r="A305" s="1"/>
      <c r="B305" s="1"/>
      <c r="C305" s="580"/>
      <c r="D305" s="1"/>
      <c r="E305" s="1"/>
      <c r="F305" s="1"/>
      <c r="G305" s="1"/>
      <c r="H305" s="1"/>
      <c r="I305" s="1"/>
      <c r="J305" s="1"/>
      <c r="K305" s="1"/>
      <c r="L305" s="1"/>
    </row>
    <row r="306" spans="1:12" x14ac:dyDescent="0.2">
      <c r="A306" s="1"/>
      <c r="B306" s="1"/>
      <c r="C306" s="580"/>
      <c r="D306" s="1"/>
      <c r="E306" s="1"/>
      <c r="F306" s="1"/>
      <c r="G306" s="1"/>
      <c r="H306" s="1"/>
      <c r="I306" s="1"/>
      <c r="J306" s="1"/>
      <c r="K306" s="1"/>
      <c r="L306" s="1"/>
    </row>
    <row r="307" spans="1:12" x14ac:dyDescent="0.2">
      <c r="A307" s="1"/>
      <c r="B307" s="1"/>
      <c r="C307" s="580"/>
      <c r="D307" s="1"/>
      <c r="E307" s="1"/>
      <c r="F307" s="1"/>
      <c r="G307" s="1"/>
      <c r="H307" s="1"/>
      <c r="I307" s="1"/>
      <c r="J307" s="1"/>
      <c r="K307" s="1"/>
      <c r="L307" s="1"/>
    </row>
    <row r="308" spans="1:12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</row>
    <row r="309" spans="1:12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</row>
    <row r="310" spans="1:12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</row>
    <row r="311" spans="1:12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</row>
    <row r="312" spans="1:12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</row>
    <row r="313" spans="1:12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</row>
    <row r="314" spans="1:12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</row>
    <row r="315" spans="1:12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</row>
    <row r="316" spans="1:12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</row>
  </sheetData>
  <sheetProtection formatCells="0" formatColumns="0" formatRows="0"/>
  <autoFilter ref="A18:L298"/>
  <mergeCells count="29">
    <mergeCell ref="A288:B288"/>
    <mergeCell ref="H16:H17"/>
    <mergeCell ref="I16:I17"/>
    <mergeCell ref="J16:J17"/>
    <mergeCell ref="K16:K17"/>
    <mergeCell ref="L16:L17"/>
    <mergeCell ref="A287:B287"/>
    <mergeCell ref="C13:L13"/>
    <mergeCell ref="A15:A17"/>
    <mergeCell ref="B15:B17"/>
    <mergeCell ref="C15:G15"/>
    <mergeCell ref="H15:L15"/>
    <mergeCell ref="C16:C17"/>
    <mergeCell ref="D16:D17"/>
    <mergeCell ref="E16:E17"/>
    <mergeCell ref="F16:F17"/>
    <mergeCell ref="G16:G17"/>
    <mergeCell ref="C12:L12"/>
    <mergeCell ref="A1:L1"/>
    <mergeCell ref="A2:L2"/>
    <mergeCell ref="C3:L3"/>
    <mergeCell ref="C4:L4"/>
    <mergeCell ref="C5:L5"/>
    <mergeCell ref="C6:L6"/>
    <mergeCell ref="C7:L7"/>
    <mergeCell ref="C8:L8"/>
    <mergeCell ref="C9:L9"/>
    <mergeCell ref="C10:L10"/>
    <mergeCell ref="C11:L11"/>
  </mergeCells>
  <pageMargins left="0.78740157480314965" right="0.39370078740157483" top="0.39370078740157483" bottom="0.39370078740157483" header="0.23622047244094491" footer="0.19685039370078741"/>
  <pageSetup paperSize="9" scale="70" orientation="portrait" r:id="rId1"/>
  <headerFooter>
    <oddHeader xml:space="preserve">&amp;C                               </oddHeader>
    <oddFooter>&amp;L&amp;D, &amp;T&amp;R&amp;"Times New Roman,Regular"&amp;10&amp;P (&amp;N)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M316"/>
  <sheetViews>
    <sheetView showGridLines="0" view="pageLayout" zoomScaleNormal="100" workbookViewId="0">
      <selection activeCell="C6" sqref="C6:L6"/>
    </sheetView>
  </sheetViews>
  <sheetFormatPr defaultColWidth="9.140625" defaultRowHeight="12" x14ac:dyDescent="0.25"/>
  <cols>
    <col min="1" max="1" width="10.85546875" style="262" customWidth="1"/>
    <col min="2" max="2" width="28" style="262" customWidth="1"/>
    <col min="3" max="3" width="9.7109375" style="262" customWidth="1"/>
    <col min="4" max="4" width="9.5703125" style="262" customWidth="1"/>
    <col min="5" max="6" width="8.7109375" style="262" customWidth="1"/>
    <col min="7" max="7" width="8.28515625" style="262" customWidth="1"/>
    <col min="8" max="11" width="8.7109375" style="262" customWidth="1"/>
    <col min="12" max="12" width="7.5703125" style="262" customWidth="1"/>
    <col min="13" max="13" width="0" style="1" hidden="1" customWidth="1"/>
    <col min="14" max="16384" width="9.140625" style="1"/>
  </cols>
  <sheetData>
    <row r="1" spans="1:12" x14ac:dyDescent="0.25">
      <c r="A1" s="591" t="s">
        <v>0</v>
      </c>
      <c r="B1" s="591"/>
      <c r="C1" s="591"/>
      <c r="D1" s="591"/>
      <c r="E1" s="591"/>
      <c r="F1" s="591"/>
      <c r="G1" s="591"/>
      <c r="H1" s="591"/>
      <c r="I1" s="591"/>
      <c r="J1" s="591"/>
      <c r="K1" s="591"/>
      <c r="L1" s="591"/>
    </row>
    <row r="2" spans="1:12" ht="35.25" customHeight="1" x14ac:dyDescent="0.25">
      <c r="A2" s="592" t="s">
        <v>1</v>
      </c>
      <c r="B2" s="593"/>
      <c r="C2" s="593"/>
      <c r="D2" s="593"/>
      <c r="E2" s="593"/>
      <c r="F2" s="593"/>
      <c r="G2" s="593"/>
      <c r="H2" s="593"/>
      <c r="I2" s="593"/>
      <c r="J2" s="593"/>
      <c r="K2" s="593"/>
      <c r="L2" s="594"/>
    </row>
    <row r="3" spans="1:12" ht="12.75" customHeight="1" x14ac:dyDescent="0.25">
      <c r="A3" s="2" t="s">
        <v>2</v>
      </c>
      <c r="B3" s="3"/>
      <c r="C3" s="595" t="s">
        <v>3</v>
      </c>
      <c r="D3" s="595"/>
      <c r="E3" s="595"/>
      <c r="F3" s="595"/>
      <c r="G3" s="595"/>
      <c r="H3" s="595"/>
      <c r="I3" s="595"/>
      <c r="J3" s="595"/>
      <c r="K3" s="595"/>
      <c r="L3" s="596"/>
    </row>
    <row r="4" spans="1:12" ht="12.75" customHeight="1" x14ac:dyDescent="0.25">
      <c r="A4" s="2" t="s">
        <v>4</v>
      </c>
      <c r="B4" s="3"/>
      <c r="C4" s="595" t="s">
        <v>5</v>
      </c>
      <c r="D4" s="595"/>
      <c r="E4" s="595"/>
      <c r="F4" s="595"/>
      <c r="G4" s="595"/>
      <c r="H4" s="595"/>
      <c r="I4" s="595"/>
      <c r="J4" s="595"/>
      <c r="K4" s="595"/>
      <c r="L4" s="596"/>
    </row>
    <row r="5" spans="1:12" ht="12.75" customHeight="1" x14ac:dyDescent="0.25">
      <c r="A5" s="4" t="s">
        <v>6</v>
      </c>
      <c r="B5" s="5"/>
      <c r="C5" s="589" t="s">
        <v>7</v>
      </c>
      <c r="D5" s="589"/>
      <c r="E5" s="589"/>
      <c r="F5" s="589"/>
      <c r="G5" s="589"/>
      <c r="H5" s="589"/>
      <c r="I5" s="589"/>
      <c r="J5" s="589"/>
      <c r="K5" s="589"/>
      <c r="L5" s="590"/>
    </row>
    <row r="6" spans="1:12" ht="12.75" customHeight="1" x14ac:dyDescent="0.25">
      <c r="A6" s="4" t="s">
        <v>8</v>
      </c>
      <c r="B6" s="5"/>
      <c r="C6" s="589" t="s">
        <v>9</v>
      </c>
      <c r="D6" s="589"/>
      <c r="E6" s="589"/>
      <c r="F6" s="589"/>
      <c r="G6" s="589"/>
      <c r="H6" s="589"/>
      <c r="I6" s="589"/>
      <c r="J6" s="589"/>
      <c r="K6" s="589"/>
      <c r="L6" s="590"/>
    </row>
    <row r="7" spans="1:12" x14ac:dyDescent="0.25">
      <c r="A7" s="4" t="s">
        <v>10</v>
      </c>
      <c r="B7" s="5"/>
      <c r="C7" s="595" t="s">
        <v>11</v>
      </c>
      <c r="D7" s="595"/>
      <c r="E7" s="595"/>
      <c r="F7" s="595"/>
      <c r="G7" s="595"/>
      <c r="H7" s="595"/>
      <c r="I7" s="595"/>
      <c r="J7" s="595"/>
      <c r="K7" s="595"/>
      <c r="L7" s="596"/>
    </row>
    <row r="8" spans="1:12" ht="12.75" customHeight="1" x14ac:dyDescent="0.25">
      <c r="A8" s="6" t="s">
        <v>12</v>
      </c>
      <c r="B8" s="5"/>
      <c r="C8" s="597"/>
      <c r="D8" s="597"/>
      <c r="E8" s="597"/>
      <c r="F8" s="597"/>
      <c r="G8" s="597"/>
      <c r="H8" s="597"/>
      <c r="I8" s="597"/>
      <c r="J8" s="597"/>
      <c r="K8" s="597"/>
      <c r="L8" s="598"/>
    </row>
    <row r="9" spans="1:12" ht="12.75" customHeight="1" x14ac:dyDescent="0.25">
      <c r="A9" s="4"/>
      <c r="B9" s="5" t="s">
        <v>13</v>
      </c>
      <c r="C9" s="589" t="s">
        <v>14</v>
      </c>
      <c r="D9" s="589"/>
      <c r="E9" s="589"/>
      <c r="F9" s="589"/>
      <c r="G9" s="589"/>
      <c r="H9" s="589"/>
      <c r="I9" s="589"/>
      <c r="J9" s="589"/>
      <c r="K9" s="589"/>
      <c r="L9" s="590"/>
    </row>
    <row r="10" spans="1:12" ht="12.75" customHeight="1" x14ac:dyDescent="0.25">
      <c r="A10" s="4"/>
      <c r="B10" s="5" t="s">
        <v>15</v>
      </c>
      <c r="C10" s="589"/>
      <c r="D10" s="589"/>
      <c r="E10" s="589"/>
      <c r="F10" s="589"/>
      <c r="G10" s="589"/>
      <c r="H10" s="589"/>
      <c r="I10" s="589"/>
      <c r="J10" s="589"/>
      <c r="K10" s="589"/>
      <c r="L10" s="590"/>
    </row>
    <row r="11" spans="1:12" ht="12.75" customHeight="1" x14ac:dyDescent="0.25">
      <c r="A11" s="4"/>
      <c r="B11" s="5" t="s">
        <v>16</v>
      </c>
      <c r="C11" s="597"/>
      <c r="D11" s="597"/>
      <c r="E11" s="597"/>
      <c r="F11" s="597"/>
      <c r="G11" s="597"/>
      <c r="H11" s="597"/>
      <c r="I11" s="597"/>
      <c r="J11" s="597"/>
      <c r="K11" s="597"/>
      <c r="L11" s="598"/>
    </row>
    <row r="12" spans="1:12" ht="12.75" customHeight="1" x14ac:dyDescent="0.25">
      <c r="A12" s="4"/>
      <c r="B12" s="5" t="s">
        <v>17</v>
      </c>
      <c r="C12" s="589"/>
      <c r="D12" s="589"/>
      <c r="E12" s="589"/>
      <c r="F12" s="589"/>
      <c r="G12" s="589"/>
      <c r="H12" s="589"/>
      <c r="I12" s="589"/>
      <c r="J12" s="589"/>
      <c r="K12" s="589"/>
      <c r="L12" s="590"/>
    </row>
    <row r="13" spans="1:12" ht="12.75" customHeight="1" x14ac:dyDescent="0.25">
      <c r="A13" s="4"/>
      <c r="B13" s="5" t="s">
        <v>18</v>
      </c>
      <c r="C13" s="589"/>
      <c r="D13" s="589"/>
      <c r="E13" s="589"/>
      <c r="F13" s="589"/>
      <c r="G13" s="589"/>
      <c r="H13" s="589"/>
      <c r="I13" s="589"/>
      <c r="J13" s="589"/>
      <c r="K13" s="589"/>
      <c r="L13" s="590"/>
    </row>
    <row r="14" spans="1:12" ht="12.75" customHeight="1" x14ac:dyDescent="0.25">
      <c r="A14" s="7"/>
      <c r="B14" s="8"/>
      <c r="C14" s="9"/>
      <c r="D14" s="9"/>
      <c r="E14" s="9"/>
      <c r="F14" s="9"/>
      <c r="G14" s="9"/>
      <c r="H14" s="9"/>
      <c r="I14" s="9"/>
      <c r="J14" s="9"/>
      <c r="K14" s="9"/>
      <c r="L14" s="10"/>
    </row>
    <row r="15" spans="1:12" s="11" customFormat="1" ht="12.75" customHeight="1" x14ac:dyDescent="0.25">
      <c r="A15" s="603" t="s">
        <v>19</v>
      </c>
      <c r="B15" s="606" t="s">
        <v>20</v>
      </c>
      <c r="C15" s="608" t="s">
        <v>21</v>
      </c>
      <c r="D15" s="609"/>
      <c r="E15" s="609"/>
      <c r="F15" s="609"/>
      <c r="G15" s="610"/>
      <c r="H15" s="608" t="s">
        <v>22</v>
      </c>
      <c r="I15" s="609"/>
      <c r="J15" s="609"/>
      <c r="K15" s="609"/>
      <c r="L15" s="611"/>
    </row>
    <row r="16" spans="1:12" s="11" customFormat="1" ht="12.75" customHeight="1" x14ac:dyDescent="0.25">
      <c r="A16" s="604"/>
      <c r="B16" s="607"/>
      <c r="C16" s="612" t="s">
        <v>23</v>
      </c>
      <c r="D16" s="613" t="s">
        <v>24</v>
      </c>
      <c r="E16" s="615" t="s">
        <v>25</v>
      </c>
      <c r="F16" s="617" t="s">
        <v>26</v>
      </c>
      <c r="G16" s="619" t="s">
        <v>27</v>
      </c>
      <c r="H16" s="612" t="s">
        <v>23</v>
      </c>
      <c r="I16" s="613" t="s">
        <v>24</v>
      </c>
      <c r="J16" s="615" t="s">
        <v>25</v>
      </c>
      <c r="K16" s="617" t="s">
        <v>26</v>
      </c>
      <c r="L16" s="599" t="s">
        <v>27</v>
      </c>
    </row>
    <row r="17" spans="1:12" s="12" customFormat="1" ht="61.5" customHeight="1" thickBot="1" x14ac:dyDescent="0.3">
      <c r="A17" s="605"/>
      <c r="B17" s="607"/>
      <c r="C17" s="612"/>
      <c r="D17" s="614"/>
      <c r="E17" s="616"/>
      <c r="F17" s="618"/>
      <c r="G17" s="619"/>
      <c r="H17" s="622"/>
      <c r="I17" s="623"/>
      <c r="J17" s="616"/>
      <c r="K17" s="618"/>
      <c r="L17" s="600"/>
    </row>
    <row r="18" spans="1:12" s="12" customFormat="1" ht="9.75" customHeight="1" thickTop="1" x14ac:dyDescent="0.25">
      <c r="A18" s="13" t="s">
        <v>28</v>
      </c>
      <c r="B18" s="13">
        <v>2</v>
      </c>
      <c r="C18" s="14">
        <v>3</v>
      </c>
      <c r="D18" s="15">
        <v>4</v>
      </c>
      <c r="E18" s="15">
        <v>5</v>
      </c>
      <c r="F18" s="15">
        <v>6</v>
      </c>
      <c r="G18" s="16">
        <v>7</v>
      </c>
      <c r="H18" s="14">
        <v>8</v>
      </c>
      <c r="I18" s="15">
        <v>9</v>
      </c>
      <c r="J18" s="15">
        <v>10</v>
      </c>
      <c r="K18" s="15">
        <v>11</v>
      </c>
      <c r="L18" s="17">
        <v>12</v>
      </c>
    </row>
    <row r="19" spans="1:12" s="24" customFormat="1" x14ac:dyDescent="0.25">
      <c r="A19" s="18"/>
      <c r="B19" s="19" t="s">
        <v>29</v>
      </c>
      <c r="C19" s="20"/>
      <c r="D19" s="21"/>
      <c r="E19" s="21"/>
      <c r="F19" s="21"/>
      <c r="G19" s="22"/>
      <c r="H19" s="20"/>
      <c r="I19" s="21"/>
      <c r="J19" s="21"/>
      <c r="K19" s="21"/>
      <c r="L19" s="23"/>
    </row>
    <row r="20" spans="1:12" s="24" customFormat="1" ht="12.75" thickBot="1" x14ac:dyDescent="0.3">
      <c r="A20" s="25"/>
      <c r="B20" s="26" t="s">
        <v>30</v>
      </c>
      <c r="C20" s="27">
        <f t="shared" ref="C20:C47" si="0">SUM(D20:G20)</f>
        <v>1350</v>
      </c>
      <c r="D20" s="28">
        <f>SUM(D21,D24,D25,D41,D43)</f>
        <v>1350</v>
      </c>
      <c r="E20" s="28">
        <f>SUM(E21,E24,E43)</f>
        <v>0</v>
      </c>
      <c r="F20" s="28">
        <f>SUM(F21,F26,F43)</f>
        <v>0</v>
      </c>
      <c r="G20" s="29">
        <f>SUM(G21,G45)</f>
        <v>0</v>
      </c>
      <c r="H20" s="27">
        <f>SUM(I20:L20)</f>
        <v>5846</v>
      </c>
      <c r="I20" s="28">
        <f>SUM(I21,I24,I25,I41,I43)</f>
        <v>5846</v>
      </c>
      <c r="J20" s="28">
        <f>SUM(J21,J24,J43)</f>
        <v>0</v>
      </c>
      <c r="K20" s="28">
        <f>SUM(K21,K26,K43)</f>
        <v>0</v>
      </c>
      <c r="L20" s="30">
        <f>SUM(L21,L45)</f>
        <v>0</v>
      </c>
    </row>
    <row r="21" spans="1:12" ht="12.75" thickTop="1" x14ac:dyDescent="0.25">
      <c r="A21" s="31"/>
      <c r="B21" s="32" t="s">
        <v>31</v>
      </c>
      <c r="C21" s="33">
        <f t="shared" si="0"/>
        <v>0</v>
      </c>
      <c r="D21" s="34">
        <f>SUM(D22:D23)</f>
        <v>0</v>
      </c>
      <c r="E21" s="34">
        <f>SUM(E22:E23)</f>
        <v>0</v>
      </c>
      <c r="F21" s="34">
        <f>SUM(F22:F23)</f>
        <v>0</v>
      </c>
      <c r="G21" s="35">
        <f>SUM(G22:G23)</f>
        <v>0</v>
      </c>
      <c r="H21" s="33">
        <f t="shared" ref="H21:H47" si="1">SUM(I21:L21)</f>
        <v>0</v>
      </c>
      <c r="I21" s="34">
        <f>SUM(I22:I23)</f>
        <v>0</v>
      </c>
      <c r="J21" s="34">
        <f>SUM(J22:J23)</f>
        <v>0</v>
      </c>
      <c r="K21" s="34">
        <f>SUM(K22:K23)</f>
        <v>0</v>
      </c>
      <c r="L21" s="36">
        <f>SUM(L22:L23)</f>
        <v>0</v>
      </c>
    </row>
    <row r="22" spans="1:12" x14ac:dyDescent="0.25">
      <c r="A22" s="37"/>
      <c r="B22" s="38" t="s">
        <v>32</v>
      </c>
      <c r="C22" s="39">
        <f t="shared" si="0"/>
        <v>0</v>
      </c>
      <c r="D22" s="40"/>
      <c r="E22" s="40"/>
      <c r="F22" s="40"/>
      <c r="G22" s="41"/>
      <c r="H22" s="39">
        <f t="shared" si="1"/>
        <v>0</v>
      </c>
      <c r="I22" s="40"/>
      <c r="J22" s="40"/>
      <c r="K22" s="40"/>
      <c r="L22" s="42"/>
    </row>
    <row r="23" spans="1:12" x14ac:dyDescent="0.25">
      <c r="A23" s="43"/>
      <c r="B23" s="44" t="s">
        <v>33</v>
      </c>
      <c r="C23" s="45">
        <f t="shared" si="0"/>
        <v>0</v>
      </c>
      <c r="D23" s="46"/>
      <c r="E23" s="46"/>
      <c r="F23" s="46"/>
      <c r="G23" s="47"/>
      <c r="H23" s="45">
        <f t="shared" si="1"/>
        <v>0</v>
      </c>
      <c r="I23" s="46"/>
      <c r="J23" s="46"/>
      <c r="K23" s="46"/>
      <c r="L23" s="48"/>
    </row>
    <row r="24" spans="1:12" s="24" customFormat="1" ht="24.75" thickBot="1" x14ac:dyDescent="0.3">
      <c r="A24" s="49">
        <v>19300</v>
      </c>
      <c r="B24" s="49" t="s">
        <v>34</v>
      </c>
      <c r="C24" s="50">
        <f t="shared" si="0"/>
        <v>1350</v>
      </c>
      <c r="D24" s="51">
        <v>1350</v>
      </c>
      <c r="E24" s="51"/>
      <c r="F24" s="52" t="s">
        <v>35</v>
      </c>
      <c r="G24" s="53" t="s">
        <v>35</v>
      </c>
      <c r="H24" s="50">
        <f t="shared" si="1"/>
        <v>5846</v>
      </c>
      <c r="I24" s="51">
        <f>I51</f>
        <v>5846</v>
      </c>
      <c r="J24" s="51"/>
      <c r="K24" s="52" t="s">
        <v>35</v>
      </c>
      <c r="L24" s="54" t="s">
        <v>35</v>
      </c>
    </row>
    <row r="25" spans="1:12" s="24" customFormat="1" ht="24.75" thickTop="1" x14ac:dyDescent="0.25">
      <c r="A25" s="55"/>
      <c r="B25" s="56" t="s">
        <v>36</v>
      </c>
      <c r="C25" s="57">
        <f t="shared" si="0"/>
        <v>0</v>
      </c>
      <c r="D25" s="58"/>
      <c r="E25" s="59" t="s">
        <v>35</v>
      </c>
      <c r="F25" s="59" t="s">
        <v>35</v>
      </c>
      <c r="G25" s="60" t="s">
        <v>35</v>
      </c>
      <c r="H25" s="57">
        <f t="shared" si="1"/>
        <v>0</v>
      </c>
      <c r="I25" s="61"/>
      <c r="J25" s="59" t="s">
        <v>35</v>
      </c>
      <c r="K25" s="59" t="s">
        <v>35</v>
      </c>
      <c r="L25" s="62" t="s">
        <v>35</v>
      </c>
    </row>
    <row r="26" spans="1:12" s="24" customFormat="1" ht="36" x14ac:dyDescent="0.25">
      <c r="A26" s="56">
        <v>21300</v>
      </c>
      <c r="B26" s="56" t="s">
        <v>37</v>
      </c>
      <c r="C26" s="57">
        <f t="shared" si="0"/>
        <v>0</v>
      </c>
      <c r="D26" s="59" t="s">
        <v>35</v>
      </c>
      <c r="E26" s="59" t="s">
        <v>35</v>
      </c>
      <c r="F26" s="63">
        <f>SUM(F27,F31,F33,F36)</f>
        <v>0</v>
      </c>
      <c r="G26" s="60" t="s">
        <v>35</v>
      </c>
      <c r="H26" s="57">
        <f t="shared" si="1"/>
        <v>0</v>
      </c>
      <c r="I26" s="59" t="s">
        <v>35</v>
      </c>
      <c r="J26" s="59" t="s">
        <v>35</v>
      </c>
      <c r="K26" s="63">
        <f>SUM(K27,K31,K33,K36)</f>
        <v>0</v>
      </c>
      <c r="L26" s="62" t="s">
        <v>35</v>
      </c>
    </row>
    <row r="27" spans="1:12" s="24" customFormat="1" ht="24" x14ac:dyDescent="0.25">
      <c r="A27" s="64">
        <v>21350</v>
      </c>
      <c r="B27" s="56" t="s">
        <v>38</v>
      </c>
      <c r="C27" s="57">
        <f t="shared" si="0"/>
        <v>0</v>
      </c>
      <c r="D27" s="59" t="s">
        <v>35</v>
      </c>
      <c r="E27" s="59" t="s">
        <v>35</v>
      </c>
      <c r="F27" s="63">
        <f>SUM(F28:F30)</f>
        <v>0</v>
      </c>
      <c r="G27" s="60" t="s">
        <v>35</v>
      </c>
      <c r="H27" s="57">
        <f t="shared" si="1"/>
        <v>0</v>
      </c>
      <c r="I27" s="59" t="s">
        <v>35</v>
      </c>
      <c r="J27" s="59" t="s">
        <v>35</v>
      </c>
      <c r="K27" s="63">
        <f>SUM(K28:K30)</f>
        <v>0</v>
      </c>
      <c r="L27" s="62" t="s">
        <v>35</v>
      </c>
    </row>
    <row r="28" spans="1:12" x14ac:dyDescent="0.25">
      <c r="A28" s="37">
        <v>21351</v>
      </c>
      <c r="B28" s="65" t="s">
        <v>39</v>
      </c>
      <c r="C28" s="66">
        <f t="shared" si="0"/>
        <v>0</v>
      </c>
      <c r="D28" s="67" t="s">
        <v>35</v>
      </c>
      <c r="E28" s="67" t="s">
        <v>35</v>
      </c>
      <c r="F28" s="68"/>
      <c r="G28" s="69" t="s">
        <v>35</v>
      </c>
      <c r="H28" s="66">
        <f t="shared" si="1"/>
        <v>0</v>
      </c>
      <c r="I28" s="67" t="s">
        <v>35</v>
      </c>
      <c r="J28" s="67" t="s">
        <v>35</v>
      </c>
      <c r="K28" s="68"/>
      <c r="L28" s="70" t="s">
        <v>35</v>
      </c>
    </row>
    <row r="29" spans="1:12" x14ac:dyDescent="0.25">
      <c r="A29" s="43">
        <v>21352</v>
      </c>
      <c r="B29" s="71" t="s">
        <v>40</v>
      </c>
      <c r="C29" s="72">
        <f t="shared" si="0"/>
        <v>0</v>
      </c>
      <c r="D29" s="73" t="s">
        <v>35</v>
      </c>
      <c r="E29" s="73" t="s">
        <v>35</v>
      </c>
      <c r="F29" s="74"/>
      <c r="G29" s="75" t="s">
        <v>35</v>
      </c>
      <c r="H29" s="72">
        <f t="shared" si="1"/>
        <v>0</v>
      </c>
      <c r="I29" s="73" t="s">
        <v>35</v>
      </c>
      <c r="J29" s="73" t="s">
        <v>35</v>
      </c>
      <c r="K29" s="74"/>
      <c r="L29" s="76" t="s">
        <v>35</v>
      </c>
    </row>
    <row r="30" spans="1:12" ht="24" x14ac:dyDescent="0.25">
      <c r="A30" s="43">
        <v>21359</v>
      </c>
      <c r="B30" s="71" t="s">
        <v>41</v>
      </c>
      <c r="C30" s="72">
        <f t="shared" si="0"/>
        <v>0</v>
      </c>
      <c r="D30" s="73" t="s">
        <v>35</v>
      </c>
      <c r="E30" s="73" t="s">
        <v>35</v>
      </c>
      <c r="F30" s="74"/>
      <c r="G30" s="75" t="s">
        <v>35</v>
      </c>
      <c r="H30" s="72">
        <f t="shared" si="1"/>
        <v>0</v>
      </c>
      <c r="I30" s="73" t="s">
        <v>35</v>
      </c>
      <c r="J30" s="73" t="s">
        <v>35</v>
      </c>
      <c r="K30" s="74"/>
      <c r="L30" s="76" t="s">
        <v>35</v>
      </c>
    </row>
    <row r="31" spans="1:12" s="24" customFormat="1" ht="36" x14ac:dyDescent="0.25">
      <c r="A31" s="64">
        <v>21370</v>
      </c>
      <c r="B31" s="56" t="s">
        <v>42</v>
      </c>
      <c r="C31" s="57">
        <f t="shared" si="0"/>
        <v>0</v>
      </c>
      <c r="D31" s="59" t="s">
        <v>35</v>
      </c>
      <c r="E31" s="59" t="s">
        <v>35</v>
      </c>
      <c r="F31" s="63">
        <f>SUM(F32)</f>
        <v>0</v>
      </c>
      <c r="G31" s="60" t="s">
        <v>35</v>
      </c>
      <c r="H31" s="57">
        <f t="shared" si="1"/>
        <v>0</v>
      </c>
      <c r="I31" s="59" t="s">
        <v>35</v>
      </c>
      <c r="J31" s="59" t="s">
        <v>35</v>
      </c>
      <c r="K31" s="63">
        <f>SUM(K32)</f>
        <v>0</v>
      </c>
      <c r="L31" s="62" t="s">
        <v>35</v>
      </c>
    </row>
    <row r="32" spans="1:12" ht="36" x14ac:dyDescent="0.25">
      <c r="A32" s="77">
        <v>21379</v>
      </c>
      <c r="B32" s="78" t="s">
        <v>43</v>
      </c>
      <c r="C32" s="79">
        <f t="shared" si="0"/>
        <v>0</v>
      </c>
      <c r="D32" s="80" t="s">
        <v>35</v>
      </c>
      <c r="E32" s="80" t="s">
        <v>35</v>
      </c>
      <c r="F32" s="81"/>
      <c r="G32" s="82" t="s">
        <v>35</v>
      </c>
      <c r="H32" s="79">
        <f t="shared" si="1"/>
        <v>0</v>
      </c>
      <c r="I32" s="80" t="s">
        <v>35</v>
      </c>
      <c r="J32" s="80" t="s">
        <v>35</v>
      </c>
      <c r="K32" s="81"/>
      <c r="L32" s="83" t="s">
        <v>35</v>
      </c>
    </row>
    <row r="33" spans="1:12" s="24" customFormat="1" x14ac:dyDescent="0.25">
      <c r="A33" s="64">
        <v>21380</v>
      </c>
      <c r="B33" s="56" t="s">
        <v>44</v>
      </c>
      <c r="C33" s="57">
        <f t="shared" si="0"/>
        <v>0</v>
      </c>
      <c r="D33" s="59" t="s">
        <v>35</v>
      </c>
      <c r="E33" s="59" t="s">
        <v>35</v>
      </c>
      <c r="F33" s="63">
        <f>SUM(F34:F35)</f>
        <v>0</v>
      </c>
      <c r="G33" s="60" t="s">
        <v>35</v>
      </c>
      <c r="H33" s="57">
        <f t="shared" si="1"/>
        <v>0</v>
      </c>
      <c r="I33" s="59" t="s">
        <v>35</v>
      </c>
      <c r="J33" s="59" t="s">
        <v>35</v>
      </c>
      <c r="K33" s="63">
        <f>SUM(K34:K35)</f>
        <v>0</v>
      </c>
      <c r="L33" s="62" t="s">
        <v>35</v>
      </c>
    </row>
    <row r="34" spans="1:12" x14ac:dyDescent="0.25">
      <c r="A34" s="38">
        <v>21381</v>
      </c>
      <c r="B34" s="65" t="s">
        <v>45</v>
      </c>
      <c r="C34" s="66">
        <f t="shared" si="0"/>
        <v>0</v>
      </c>
      <c r="D34" s="67" t="s">
        <v>35</v>
      </c>
      <c r="E34" s="67" t="s">
        <v>35</v>
      </c>
      <c r="F34" s="68"/>
      <c r="G34" s="69" t="s">
        <v>35</v>
      </c>
      <c r="H34" s="66">
        <f t="shared" si="1"/>
        <v>0</v>
      </c>
      <c r="I34" s="67" t="s">
        <v>35</v>
      </c>
      <c r="J34" s="67" t="s">
        <v>35</v>
      </c>
      <c r="K34" s="68"/>
      <c r="L34" s="70" t="s">
        <v>35</v>
      </c>
    </row>
    <row r="35" spans="1:12" ht="24" x14ac:dyDescent="0.25">
      <c r="A35" s="44">
        <v>21383</v>
      </c>
      <c r="B35" s="71" t="s">
        <v>46</v>
      </c>
      <c r="C35" s="72">
        <f>SUM(D35:G35)</f>
        <v>0</v>
      </c>
      <c r="D35" s="73" t="s">
        <v>35</v>
      </c>
      <c r="E35" s="73" t="s">
        <v>35</v>
      </c>
      <c r="F35" s="74"/>
      <c r="G35" s="75" t="s">
        <v>35</v>
      </c>
      <c r="H35" s="72">
        <f t="shared" si="1"/>
        <v>0</v>
      </c>
      <c r="I35" s="73" t="s">
        <v>35</v>
      </c>
      <c r="J35" s="73" t="s">
        <v>35</v>
      </c>
      <c r="K35" s="74"/>
      <c r="L35" s="76" t="s">
        <v>35</v>
      </c>
    </row>
    <row r="36" spans="1:12" s="24" customFormat="1" ht="25.5" customHeight="1" x14ac:dyDescent="0.25">
      <c r="A36" s="64">
        <v>21390</v>
      </c>
      <c r="B36" s="56" t="s">
        <v>47</v>
      </c>
      <c r="C36" s="57">
        <f t="shared" si="0"/>
        <v>0</v>
      </c>
      <c r="D36" s="59" t="s">
        <v>35</v>
      </c>
      <c r="E36" s="59" t="s">
        <v>35</v>
      </c>
      <c r="F36" s="63">
        <f>SUM(F37:F40)</f>
        <v>0</v>
      </c>
      <c r="G36" s="60" t="s">
        <v>35</v>
      </c>
      <c r="H36" s="57">
        <f t="shared" si="1"/>
        <v>0</v>
      </c>
      <c r="I36" s="59" t="s">
        <v>35</v>
      </c>
      <c r="J36" s="59" t="s">
        <v>35</v>
      </c>
      <c r="K36" s="63">
        <f>SUM(K37:K40)</f>
        <v>0</v>
      </c>
      <c r="L36" s="62" t="s">
        <v>35</v>
      </c>
    </row>
    <row r="37" spans="1:12" ht="24" x14ac:dyDescent="0.25">
      <c r="A37" s="38">
        <v>21391</v>
      </c>
      <c r="B37" s="65" t="s">
        <v>48</v>
      </c>
      <c r="C37" s="66">
        <f t="shared" si="0"/>
        <v>0</v>
      </c>
      <c r="D37" s="67" t="s">
        <v>35</v>
      </c>
      <c r="E37" s="67" t="s">
        <v>35</v>
      </c>
      <c r="F37" s="68"/>
      <c r="G37" s="69" t="s">
        <v>35</v>
      </c>
      <c r="H37" s="66">
        <f t="shared" si="1"/>
        <v>0</v>
      </c>
      <c r="I37" s="67" t="s">
        <v>35</v>
      </c>
      <c r="J37" s="67" t="s">
        <v>35</v>
      </c>
      <c r="K37" s="68"/>
      <c r="L37" s="70" t="s">
        <v>35</v>
      </c>
    </row>
    <row r="38" spans="1:12" x14ac:dyDescent="0.25">
      <c r="A38" s="44">
        <v>21393</v>
      </c>
      <c r="B38" s="71" t="s">
        <v>49</v>
      </c>
      <c r="C38" s="72">
        <f t="shared" si="0"/>
        <v>0</v>
      </c>
      <c r="D38" s="73" t="s">
        <v>35</v>
      </c>
      <c r="E38" s="73" t="s">
        <v>35</v>
      </c>
      <c r="F38" s="74"/>
      <c r="G38" s="75" t="s">
        <v>35</v>
      </c>
      <c r="H38" s="72">
        <f t="shared" si="1"/>
        <v>0</v>
      </c>
      <c r="I38" s="73" t="s">
        <v>35</v>
      </c>
      <c r="J38" s="73" t="s">
        <v>35</v>
      </c>
      <c r="K38" s="74"/>
      <c r="L38" s="76" t="s">
        <v>35</v>
      </c>
    </row>
    <row r="39" spans="1:12" x14ac:dyDescent="0.25">
      <c r="A39" s="44">
        <v>21395</v>
      </c>
      <c r="B39" s="71" t="s">
        <v>50</v>
      </c>
      <c r="C39" s="72">
        <f t="shared" si="0"/>
        <v>0</v>
      </c>
      <c r="D39" s="73" t="s">
        <v>35</v>
      </c>
      <c r="E39" s="73" t="s">
        <v>35</v>
      </c>
      <c r="F39" s="74"/>
      <c r="G39" s="75" t="s">
        <v>35</v>
      </c>
      <c r="H39" s="72">
        <f t="shared" si="1"/>
        <v>0</v>
      </c>
      <c r="I39" s="73" t="s">
        <v>35</v>
      </c>
      <c r="J39" s="73" t="s">
        <v>35</v>
      </c>
      <c r="K39" s="74"/>
      <c r="L39" s="76" t="s">
        <v>35</v>
      </c>
    </row>
    <row r="40" spans="1:12" ht="24" x14ac:dyDescent="0.25">
      <c r="A40" s="84">
        <v>21399</v>
      </c>
      <c r="B40" s="85" t="s">
        <v>51</v>
      </c>
      <c r="C40" s="86">
        <f t="shared" si="0"/>
        <v>0</v>
      </c>
      <c r="D40" s="87" t="s">
        <v>35</v>
      </c>
      <c r="E40" s="87" t="s">
        <v>35</v>
      </c>
      <c r="F40" s="88"/>
      <c r="G40" s="89" t="s">
        <v>35</v>
      </c>
      <c r="H40" s="86">
        <f t="shared" si="1"/>
        <v>0</v>
      </c>
      <c r="I40" s="87" t="s">
        <v>35</v>
      </c>
      <c r="J40" s="87" t="s">
        <v>35</v>
      </c>
      <c r="K40" s="88"/>
      <c r="L40" s="90" t="s">
        <v>35</v>
      </c>
    </row>
    <row r="41" spans="1:12" s="24" customFormat="1" ht="26.25" customHeight="1" x14ac:dyDescent="0.25">
      <c r="A41" s="91">
        <v>21420</v>
      </c>
      <c r="B41" s="92" t="s">
        <v>52</v>
      </c>
      <c r="C41" s="93">
        <f>SUM(D41:G41)</f>
        <v>0</v>
      </c>
      <c r="D41" s="94">
        <f>SUM(D42)</f>
        <v>0</v>
      </c>
      <c r="E41" s="95" t="s">
        <v>35</v>
      </c>
      <c r="F41" s="95" t="s">
        <v>35</v>
      </c>
      <c r="G41" s="96" t="s">
        <v>35</v>
      </c>
      <c r="H41" s="93">
        <f>SUM(I41:L41)</f>
        <v>0</v>
      </c>
      <c r="I41" s="94">
        <f>SUM(I42)</f>
        <v>0</v>
      </c>
      <c r="J41" s="95" t="s">
        <v>35</v>
      </c>
      <c r="K41" s="95" t="s">
        <v>35</v>
      </c>
      <c r="L41" s="97" t="s">
        <v>35</v>
      </c>
    </row>
    <row r="42" spans="1:12" s="24" customFormat="1" ht="26.25" customHeight="1" x14ac:dyDescent="0.25">
      <c r="A42" s="84">
        <v>21429</v>
      </c>
      <c r="B42" s="85" t="s">
        <v>53</v>
      </c>
      <c r="C42" s="86">
        <f>SUM(D42:G42)</f>
        <v>0</v>
      </c>
      <c r="D42" s="98"/>
      <c r="E42" s="87" t="s">
        <v>35</v>
      </c>
      <c r="F42" s="87" t="s">
        <v>35</v>
      </c>
      <c r="G42" s="89" t="s">
        <v>35</v>
      </c>
      <c r="H42" s="86">
        <f t="shared" ref="H42:H44" si="2">SUM(I42:L42)</f>
        <v>0</v>
      </c>
      <c r="I42" s="98"/>
      <c r="J42" s="87" t="s">
        <v>35</v>
      </c>
      <c r="K42" s="87" t="s">
        <v>35</v>
      </c>
      <c r="L42" s="90" t="s">
        <v>35</v>
      </c>
    </row>
    <row r="43" spans="1:12" s="24" customFormat="1" ht="24" x14ac:dyDescent="0.25">
      <c r="A43" s="64">
        <v>21490</v>
      </c>
      <c r="B43" s="56" t="s">
        <v>54</v>
      </c>
      <c r="C43" s="57">
        <f t="shared" si="0"/>
        <v>0</v>
      </c>
      <c r="D43" s="99">
        <f>D44</f>
        <v>0</v>
      </c>
      <c r="E43" s="99">
        <f t="shared" ref="E43:F43" si="3">E44</f>
        <v>0</v>
      </c>
      <c r="F43" s="99">
        <f t="shared" si="3"/>
        <v>0</v>
      </c>
      <c r="G43" s="60" t="s">
        <v>35</v>
      </c>
      <c r="H43" s="100">
        <f t="shared" si="2"/>
        <v>0</v>
      </c>
      <c r="I43" s="99">
        <f>I44</f>
        <v>0</v>
      </c>
      <c r="J43" s="99">
        <f t="shared" ref="J43:K43" si="4">J44</f>
        <v>0</v>
      </c>
      <c r="K43" s="99">
        <f t="shared" si="4"/>
        <v>0</v>
      </c>
      <c r="L43" s="62" t="s">
        <v>35</v>
      </c>
    </row>
    <row r="44" spans="1:12" s="24" customFormat="1" ht="24" x14ac:dyDescent="0.25">
      <c r="A44" s="44">
        <v>21499</v>
      </c>
      <c r="B44" s="71" t="s">
        <v>55</v>
      </c>
      <c r="C44" s="79">
        <f>SUM(D44:G44)</f>
        <v>0</v>
      </c>
      <c r="D44" s="101"/>
      <c r="E44" s="102"/>
      <c r="F44" s="102"/>
      <c r="G44" s="103" t="s">
        <v>35</v>
      </c>
      <c r="H44" s="104">
        <f t="shared" si="2"/>
        <v>0</v>
      </c>
      <c r="I44" s="40"/>
      <c r="J44" s="105"/>
      <c r="K44" s="105"/>
      <c r="L44" s="106" t="s">
        <v>35</v>
      </c>
    </row>
    <row r="45" spans="1:12" ht="12.75" customHeight="1" x14ac:dyDescent="0.25">
      <c r="A45" s="107">
        <v>23000</v>
      </c>
      <c r="B45" s="108" t="s">
        <v>56</v>
      </c>
      <c r="C45" s="109">
        <f>SUM(D45:G45)</f>
        <v>0</v>
      </c>
      <c r="D45" s="59" t="s">
        <v>35</v>
      </c>
      <c r="E45" s="59" t="s">
        <v>35</v>
      </c>
      <c r="F45" s="59" t="s">
        <v>35</v>
      </c>
      <c r="G45" s="99">
        <f>SUM(G46:G47)</f>
        <v>0</v>
      </c>
      <c r="H45" s="109">
        <f t="shared" si="1"/>
        <v>0</v>
      </c>
      <c r="I45" s="87" t="s">
        <v>35</v>
      </c>
      <c r="J45" s="87" t="s">
        <v>35</v>
      </c>
      <c r="K45" s="87" t="s">
        <v>35</v>
      </c>
      <c r="L45" s="110">
        <f>SUM(L46:L47)</f>
        <v>0</v>
      </c>
    </row>
    <row r="46" spans="1:12" ht="24" x14ac:dyDescent="0.25">
      <c r="A46" s="111">
        <v>23410</v>
      </c>
      <c r="B46" s="112" t="s">
        <v>57</v>
      </c>
      <c r="C46" s="113">
        <f t="shared" si="0"/>
        <v>0</v>
      </c>
      <c r="D46" s="95" t="s">
        <v>35</v>
      </c>
      <c r="E46" s="95" t="s">
        <v>35</v>
      </c>
      <c r="F46" s="95" t="s">
        <v>35</v>
      </c>
      <c r="G46" s="114"/>
      <c r="H46" s="113">
        <f t="shared" si="1"/>
        <v>0</v>
      </c>
      <c r="I46" s="95" t="s">
        <v>35</v>
      </c>
      <c r="J46" s="95" t="s">
        <v>35</v>
      </c>
      <c r="K46" s="95" t="s">
        <v>35</v>
      </c>
      <c r="L46" s="115"/>
    </row>
    <row r="47" spans="1:12" ht="24" x14ac:dyDescent="0.25">
      <c r="A47" s="111">
        <v>23510</v>
      </c>
      <c r="B47" s="112" t="s">
        <v>58</v>
      </c>
      <c r="C47" s="93">
        <f t="shared" si="0"/>
        <v>0</v>
      </c>
      <c r="D47" s="95" t="s">
        <v>35</v>
      </c>
      <c r="E47" s="95" t="s">
        <v>35</v>
      </c>
      <c r="F47" s="95" t="s">
        <v>35</v>
      </c>
      <c r="G47" s="114"/>
      <c r="H47" s="93">
        <f t="shared" si="1"/>
        <v>0</v>
      </c>
      <c r="I47" s="95" t="s">
        <v>35</v>
      </c>
      <c r="J47" s="95" t="s">
        <v>35</v>
      </c>
      <c r="K47" s="95" t="s">
        <v>35</v>
      </c>
      <c r="L47" s="115"/>
    </row>
    <row r="48" spans="1:12" x14ac:dyDescent="0.25">
      <c r="A48" s="116"/>
      <c r="B48" s="112"/>
      <c r="C48" s="117"/>
      <c r="D48" s="95"/>
      <c r="E48" s="95"/>
      <c r="F48" s="94"/>
      <c r="G48" s="118"/>
      <c r="H48" s="117"/>
      <c r="I48" s="95"/>
      <c r="J48" s="95"/>
      <c r="K48" s="94"/>
      <c r="L48" s="119"/>
    </row>
    <row r="49" spans="1:13" s="24" customFormat="1" x14ac:dyDescent="0.25">
      <c r="A49" s="120"/>
      <c r="B49" s="121" t="s">
        <v>59</v>
      </c>
      <c r="C49" s="122"/>
      <c r="D49" s="123"/>
      <c r="E49" s="123"/>
      <c r="F49" s="123"/>
      <c r="G49" s="124"/>
      <c r="H49" s="122"/>
      <c r="I49" s="123"/>
      <c r="J49" s="123"/>
      <c r="K49" s="123"/>
      <c r="L49" s="125"/>
    </row>
    <row r="50" spans="1:13" s="24" customFormat="1" ht="12.75" thickBot="1" x14ac:dyDescent="0.3">
      <c r="A50" s="126"/>
      <c r="B50" s="25" t="s">
        <v>60</v>
      </c>
      <c r="C50" s="127">
        <f t="shared" ref="C50:C113" si="5">SUM(D50:G50)</f>
        <v>1350</v>
      </c>
      <c r="D50" s="128">
        <f>SUM(D51,D283)</f>
        <v>1350</v>
      </c>
      <c r="E50" s="128">
        <f>SUM(E51,E283)</f>
        <v>0</v>
      </c>
      <c r="F50" s="128">
        <f>SUM(F51,F283)</f>
        <v>0</v>
      </c>
      <c r="G50" s="129">
        <f>SUM(G51,G283)</f>
        <v>0</v>
      </c>
      <c r="H50" s="127">
        <f t="shared" ref="H50:H113" si="6">SUM(I50:L50)</f>
        <v>5846</v>
      </c>
      <c r="I50" s="128">
        <f>SUM(I51,I283)</f>
        <v>5846</v>
      </c>
      <c r="J50" s="128">
        <f>SUM(J51,J283)</f>
        <v>0</v>
      </c>
      <c r="K50" s="128">
        <f>SUM(K51,K283)</f>
        <v>0</v>
      </c>
      <c r="L50" s="130">
        <f>SUM(L51,L283)</f>
        <v>0</v>
      </c>
    </row>
    <row r="51" spans="1:13" s="24" customFormat="1" ht="36.75" thickTop="1" x14ac:dyDescent="0.25">
      <c r="A51" s="131"/>
      <c r="B51" s="132" t="s">
        <v>61</v>
      </c>
      <c r="C51" s="133">
        <f t="shared" si="5"/>
        <v>1350</v>
      </c>
      <c r="D51" s="134">
        <f>SUM(D52,D194)</f>
        <v>1350</v>
      </c>
      <c r="E51" s="134">
        <f>SUM(E52,E194)</f>
        <v>0</v>
      </c>
      <c r="F51" s="134">
        <f>SUM(F52,F194)</f>
        <v>0</v>
      </c>
      <c r="G51" s="135">
        <f>SUM(G52,G194)</f>
        <v>0</v>
      </c>
      <c r="H51" s="133">
        <f t="shared" si="6"/>
        <v>5846</v>
      </c>
      <c r="I51" s="134">
        <f>SUM(I52,I194)</f>
        <v>5846</v>
      </c>
      <c r="J51" s="134">
        <f>SUM(J52,J194)</f>
        <v>0</v>
      </c>
      <c r="K51" s="134">
        <f>SUM(K52,K194)</f>
        <v>0</v>
      </c>
      <c r="L51" s="136">
        <f>SUM(L52,L194)</f>
        <v>0</v>
      </c>
    </row>
    <row r="52" spans="1:13" s="24" customFormat="1" ht="24" x14ac:dyDescent="0.25">
      <c r="A52" s="137"/>
      <c r="B52" s="18" t="s">
        <v>62</v>
      </c>
      <c r="C52" s="138">
        <f t="shared" si="5"/>
        <v>1350</v>
      </c>
      <c r="D52" s="139">
        <f>SUM(D53,D75,D173,D187)</f>
        <v>1350</v>
      </c>
      <c r="E52" s="139">
        <f>SUM(E53,E75,E173,E187)</f>
        <v>0</v>
      </c>
      <c r="F52" s="139">
        <f>SUM(F53,F75,F173,F187)</f>
        <v>0</v>
      </c>
      <c r="G52" s="140">
        <f>SUM(G53,G75,G173,G187)</f>
        <v>0</v>
      </c>
      <c r="H52" s="138">
        <f t="shared" si="6"/>
        <v>5846</v>
      </c>
      <c r="I52" s="139">
        <f>SUM(I53,I75,I173,I187)</f>
        <v>5846</v>
      </c>
      <c r="J52" s="139">
        <f>SUM(J53,J75,J173,J187)</f>
        <v>0</v>
      </c>
      <c r="K52" s="139">
        <f>SUM(K53,K75,K173,K187)</f>
        <v>0</v>
      </c>
      <c r="L52" s="141">
        <f>SUM(L53,L75,L173,L187)</f>
        <v>0</v>
      </c>
    </row>
    <row r="53" spans="1:13" s="24" customFormat="1" x14ac:dyDescent="0.25">
      <c r="A53" s="142">
        <v>1000</v>
      </c>
      <c r="B53" s="142" t="s">
        <v>63</v>
      </c>
      <c r="C53" s="143">
        <f t="shared" si="5"/>
        <v>0</v>
      </c>
      <c r="D53" s="144">
        <f>SUM(D54,D67)</f>
        <v>0</v>
      </c>
      <c r="E53" s="144">
        <f>SUM(E54,E67)</f>
        <v>0</v>
      </c>
      <c r="F53" s="144">
        <f>SUM(F54,F67)</f>
        <v>0</v>
      </c>
      <c r="G53" s="145">
        <f>SUM(G54,G67)</f>
        <v>0</v>
      </c>
      <c r="H53" s="143">
        <f t="shared" si="6"/>
        <v>0</v>
      </c>
      <c r="I53" s="144">
        <f>SUM(I54,I67)</f>
        <v>0</v>
      </c>
      <c r="J53" s="144">
        <f>SUM(J54,J67)</f>
        <v>0</v>
      </c>
      <c r="K53" s="144">
        <f>SUM(K54,K67)</f>
        <v>0</v>
      </c>
      <c r="L53" s="146">
        <f>SUM(L54,L67)</f>
        <v>0</v>
      </c>
    </row>
    <row r="54" spans="1:13" x14ac:dyDescent="0.25">
      <c r="A54" s="56">
        <v>1100</v>
      </c>
      <c r="B54" s="147" t="s">
        <v>64</v>
      </c>
      <c r="C54" s="57">
        <f t="shared" si="5"/>
        <v>0</v>
      </c>
      <c r="D54" s="63">
        <f>SUM(D55,D58,D66)</f>
        <v>0</v>
      </c>
      <c r="E54" s="63">
        <f>SUM(E55,E58,E66)</f>
        <v>0</v>
      </c>
      <c r="F54" s="63">
        <f>SUM(F55,F58,F66)</f>
        <v>0</v>
      </c>
      <c r="G54" s="148">
        <f>SUM(G55,G58,G66)</f>
        <v>0</v>
      </c>
      <c r="H54" s="57">
        <f t="shared" si="6"/>
        <v>0</v>
      </c>
      <c r="I54" s="63">
        <f>SUM(I55,I58,I66)</f>
        <v>0</v>
      </c>
      <c r="J54" s="63">
        <f>SUM(J55,J58,J66)</f>
        <v>0</v>
      </c>
      <c r="K54" s="63">
        <f>SUM(K55,K58,K66)</f>
        <v>0</v>
      </c>
      <c r="L54" s="149">
        <f>SUM(L55,L58,L66)</f>
        <v>0</v>
      </c>
    </row>
    <row r="55" spans="1:13" x14ac:dyDescent="0.25">
      <c r="A55" s="150">
        <v>1110</v>
      </c>
      <c r="B55" s="112" t="s">
        <v>65</v>
      </c>
      <c r="C55" s="117">
        <f t="shared" si="5"/>
        <v>0</v>
      </c>
      <c r="D55" s="151">
        <f>SUM(D56:D57)</f>
        <v>0</v>
      </c>
      <c r="E55" s="151">
        <f>SUM(E56:E57)</f>
        <v>0</v>
      </c>
      <c r="F55" s="151">
        <f>SUM(F56:F57)</f>
        <v>0</v>
      </c>
      <c r="G55" s="152">
        <f>SUM(G56:G57)</f>
        <v>0</v>
      </c>
      <c r="H55" s="117">
        <f t="shared" si="6"/>
        <v>0</v>
      </c>
      <c r="I55" s="151">
        <f>SUM(I56:I57)</f>
        <v>0</v>
      </c>
      <c r="J55" s="151">
        <f>SUM(J56:J57)</f>
        <v>0</v>
      </c>
      <c r="K55" s="151">
        <f>SUM(K56:K57)</f>
        <v>0</v>
      </c>
      <c r="L55" s="153">
        <f>SUM(L56:L57)</f>
        <v>0</v>
      </c>
    </row>
    <row r="56" spans="1:13" x14ac:dyDescent="0.25">
      <c r="A56" s="38">
        <v>1111</v>
      </c>
      <c r="B56" s="65" t="s">
        <v>66</v>
      </c>
      <c r="C56" s="66">
        <f t="shared" si="5"/>
        <v>0</v>
      </c>
      <c r="D56" s="68"/>
      <c r="E56" s="68"/>
      <c r="F56" s="68"/>
      <c r="G56" s="154"/>
      <c r="H56" s="66">
        <f t="shared" si="6"/>
        <v>0</v>
      </c>
      <c r="I56" s="68">
        <v>0</v>
      </c>
      <c r="J56" s="68"/>
      <c r="K56" s="68"/>
      <c r="L56" s="155"/>
      <c r="M56" s="156"/>
    </row>
    <row r="57" spans="1:13" ht="24" customHeight="1" x14ac:dyDescent="0.25">
      <c r="A57" s="44">
        <v>1119</v>
      </c>
      <c r="B57" s="71" t="s">
        <v>67</v>
      </c>
      <c r="C57" s="72">
        <f t="shared" si="5"/>
        <v>0</v>
      </c>
      <c r="D57" s="74"/>
      <c r="E57" s="74"/>
      <c r="F57" s="74"/>
      <c r="G57" s="157"/>
      <c r="H57" s="72">
        <f t="shared" si="6"/>
        <v>0</v>
      </c>
      <c r="I57" s="74">
        <v>0</v>
      </c>
      <c r="J57" s="74"/>
      <c r="K57" s="74"/>
      <c r="L57" s="158"/>
      <c r="M57" s="156"/>
    </row>
    <row r="58" spans="1:13" x14ac:dyDescent="0.25">
      <c r="A58" s="159">
        <v>1140</v>
      </c>
      <c r="B58" s="71" t="s">
        <v>68</v>
      </c>
      <c r="C58" s="72">
        <f t="shared" si="5"/>
        <v>0</v>
      </c>
      <c r="D58" s="160">
        <f>SUM(D59:D65)</f>
        <v>0</v>
      </c>
      <c r="E58" s="160">
        <f>SUM(E59:E65)</f>
        <v>0</v>
      </c>
      <c r="F58" s="160">
        <f>SUM(F59:F65)</f>
        <v>0</v>
      </c>
      <c r="G58" s="161">
        <f>SUM(G59:G65)</f>
        <v>0</v>
      </c>
      <c r="H58" s="72">
        <f t="shared" si="6"/>
        <v>0</v>
      </c>
      <c r="I58" s="160">
        <f>SUM(I59:I65)</f>
        <v>0</v>
      </c>
      <c r="J58" s="160">
        <f>SUM(J59:J65)</f>
        <v>0</v>
      </c>
      <c r="K58" s="160">
        <f>SUM(K59:K65)</f>
        <v>0</v>
      </c>
      <c r="L58" s="162">
        <f>SUM(L59:L65)</f>
        <v>0</v>
      </c>
    </row>
    <row r="59" spans="1:13" x14ac:dyDescent="0.25">
      <c r="A59" s="44">
        <v>1141</v>
      </c>
      <c r="B59" s="71" t="s">
        <v>69</v>
      </c>
      <c r="C59" s="72">
        <f t="shared" si="5"/>
        <v>0</v>
      </c>
      <c r="D59" s="74"/>
      <c r="E59" s="74"/>
      <c r="F59" s="74"/>
      <c r="G59" s="157"/>
      <c r="H59" s="72">
        <f t="shared" si="6"/>
        <v>0</v>
      </c>
      <c r="I59" s="74">
        <v>0</v>
      </c>
      <c r="J59" s="74"/>
      <c r="K59" s="74"/>
      <c r="L59" s="158"/>
      <c r="M59" s="156"/>
    </row>
    <row r="60" spans="1:13" ht="24.75" customHeight="1" x14ac:dyDescent="0.25">
      <c r="A60" s="44">
        <v>1142</v>
      </c>
      <c r="B60" s="71" t="s">
        <v>70</v>
      </c>
      <c r="C60" s="72">
        <f t="shared" si="5"/>
        <v>0</v>
      </c>
      <c r="D60" s="74"/>
      <c r="E60" s="74"/>
      <c r="F60" s="74"/>
      <c r="G60" s="157"/>
      <c r="H60" s="72">
        <f t="shared" si="6"/>
        <v>0</v>
      </c>
      <c r="I60" s="74">
        <v>0</v>
      </c>
      <c r="J60" s="74"/>
      <c r="K60" s="74"/>
      <c r="L60" s="158"/>
      <c r="M60" s="156"/>
    </row>
    <row r="61" spans="1:13" ht="24" x14ac:dyDescent="0.25">
      <c r="A61" s="44">
        <v>1145</v>
      </c>
      <c r="B61" s="71" t="s">
        <v>71</v>
      </c>
      <c r="C61" s="72">
        <f t="shared" si="5"/>
        <v>0</v>
      </c>
      <c r="D61" s="74"/>
      <c r="E61" s="74"/>
      <c r="F61" s="74"/>
      <c r="G61" s="157"/>
      <c r="H61" s="72">
        <f t="shared" si="6"/>
        <v>0</v>
      </c>
      <c r="I61" s="74">
        <v>0</v>
      </c>
      <c r="J61" s="74"/>
      <c r="K61" s="74"/>
      <c r="L61" s="158"/>
      <c r="M61" s="156"/>
    </row>
    <row r="62" spans="1:13" ht="27.75" customHeight="1" x14ac:dyDescent="0.25">
      <c r="A62" s="44">
        <v>1146</v>
      </c>
      <c r="B62" s="71" t="s">
        <v>72</v>
      </c>
      <c r="C62" s="72">
        <f t="shared" si="5"/>
        <v>0</v>
      </c>
      <c r="D62" s="74"/>
      <c r="E62" s="74"/>
      <c r="F62" s="74"/>
      <c r="G62" s="157"/>
      <c r="H62" s="72">
        <f t="shared" si="6"/>
        <v>0</v>
      </c>
      <c r="I62" s="74">
        <v>0</v>
      </c>
      <c r="J62" s="74"/>
      <c r="K62" s="74"/>
      <c r="L62" s="158"/>
      <c r="M62" s="156"/>
    </row>
    <row r="63" spans="1:13" x14ac:dyDescent="0.25">
      <c r="A63" s="44">
        <v>1147</v>
      </c>
      <c r="B63" s="71" t="s">
        <v>73</v>
      </c>
      <c r="C63" s="72">
        <f t="shared" si="5"/>
        <v>0</v>
      </c>
      <c r="D63" s="74"/>
      <c r="E63" s="74"/>
      <c r="F63" s="74"/>
      <c r="G63" s="157"/>
      <c r="H63" s="72">
        <f t="shared" si="6"/>
        <v>0</v>
      </c>
      <c r="I63" s="74">
        <v>0</v>
      </c>
      <c r="J63" s="74"/>
      <c r="K63" s="74"/>
      <c r="L63" s="158"/>
      <c r="M63" s="156"/>
    </row>
    <row r="64" spans="1:13" x14ac:dyDescent="0.25">
      <c r="A64" s="44">
        <v>1148</v>
      </c>
      <c r="B64" s="71" t="s">
        <v>74</v>
      </c>
      <c r="C64" s="72">
        <f t="shared" si="5"/>
        <v>0</v>
      </c>
      <c r="D64" s="74"/>
      <c r="E64" s="74"/>
      <c r="F64" s="74"/>
      <c r="G64" s="157"/>
      <c r="H64" s="72">
        <f t="shared" si="6"/>
        <v>0</v>
      </c>
      <c r="I64" s="74">
        <v>0</v>
      </c>
      <c r="J64" s="74"/>
      <c r="K64" s="74"/>
      <c r="L64" s="158"/>
      <c r="M64" s="156"/>
    </row>
    <row r="65" spans="1:13" ht="24" customHeight="1" x14ac:dyDescent="0.25">
      <c r="A65" s="44">
        <v>1149</v>
      </c>
      <c r="B65" s="71" t="s">
        <v>75</v>
      </c>
      <c r="C65" s="72">
        <f t="shared" si="5"/>
        <v>0</v>
      </c>
      <c r="D65" s="74"/>
      <c r="E65" s="74"/>
      <c r="F65" s="74"/>
      <c r="G65" s="157"/>
      <c r="H65" s="72">
        <f t="shared" si="6"/>
        <v>0</v>
      </c>
      <c r="I65" s="74">
        <v>0</v>
      </c>
      <c r="J65" s="74"/>
      <c r="K65" s="74"/>
      <c r="L65" s="158"/>
      <c r="M65" s="156"/>
    </row>
    <row r="66" spans="1:13" ht="36" x14ac:dyDescent="0.25">
      <c r="A66" s="150">
        <v>1150</v>
      </c>
      <c r="B66" s="112" t="s">
        <v>76</v>
      </c>
      <c r="C66" s="117">
        <f t="shared" si="5"/>
        <v>0</v>
      </c>
      <c r="D66" s="163"/>
      <c r="E66" s="163"/>
      <c r="F66" s="163"/>
      <c r="G66" s="164"/>
      <c r="H66" s="117">
        <f t="shared" si="6"/>
        <v>0</v>
      </c>
      <c r="I66" s="163">
        <v>0</v>
      </c>
      <c r="J66" s="163"/>
      <c r="K66" s="163"/>
      <c r="L66" s="165"/>
      <c r="M66" s="156"/>
    </row>
    <row r="67" spans="1:13" ht="24" x14ac:dyDescent="0.25">
      <c r="A67" s="56">
        <v>1200</v>
      </c>
      <c r="B67" s="147" t="s">
        <v>77</v>
      </c>
      <c r="C67" s="57">
        <f t="shared" si="5"/>
        <v>0</v>
      </c>
      <c r="D67" s="63">
        <f>SUM(D68:D69)</f>
        <v>0</v>
      </c>
      <c r="E67" s="63">
        <f>SUM(E68:E69)</f>
        <v>0</v>
      </c>
      <c r="F67" s="63">
        <f>SUM(F68:F69)</f>
        <v>0</v>
      </c>
      <c r="G67" s="166">
        <f>SUM(G68:G69)</f>
        <v>0</v>
      </c>
      <c r="H67" s="57">
        <f t="shared" si="6"/>
        <v>0</v>
      </c>
      <c r="I67" s="63">
        <f>SUM(I68:I69)</f>
        <v>0</v>
      </c>
      <c r="J67" s="63">
        <f>SUM(J68:J69)</f>
        <v>0</v>
      </c>
      <c r="K67" s="63">
        <f>SUM(K68:K69)</f>
        <v>0</v>
      </c>
      <c r="L67" s="167">
        <f>SUM(L68:L69)</f>
        <v>0</v>
      </c>
    </row>
    <row r="68" spans="1:13" ht="24" x14ac:dyDescent="0.25">
      <c r="A68" s="168">
        <v>1210</v>
      </c>
      <c r="B68" s="65" t="s">
        <v>78</v>
      </c>
      <c r="C68" s="66">
        <f t="shared" si="5"/>
        <v>0</v>
      </c>
      <c r="D68" s="68"/>
      <c r="E68" s="68"/>
      <c r="F68" s="68"/>
      <c r="G68" s="154"/>
      <c r="H68" s="66">
        <f t="shared" si="6"/>
        <v>0</v>
      </c>
      <c r="I68" s="68">
        <v>0</v>
      </c>
      <c r="J68" s="68"/>
      <c r="K68" s="68"/>
      <c r="L68" s="155"/>
      <c r="M68" s="156"/>
    </row>
    <row r="69" spans="1:13" ht="24" x14ac:dyDescent="0.25">
      <c r="A69" s="159">
        <v>1220</v>
      </c>
      <c r="B69" s="71" t="s">
        <v>79</v>
      </c>
      <c r="C69" s="72">
        <f t="shared" si="5"/>
        <v>0</v>
      </c>
      <c r="D69" s="160">
        <f>SUM(D70:D74)</f>
        <v>0</v>
      </c>
      <c r="E69" s="160">
        <f>SUM(E70:E74)</f>
        <v>0</v>
      </c>
      <c r="F69" s="160">
        <f>SUM(F70:F74)</f>
        <v>0</v>
      </c>
      <c r="G69" s="161">
        <f>SUM(G70:G74)</f>
        <v>0</v>
      </c>
      <c r="H69" s="72">
        <f t="shared" si="6"/>
        <v>0</v>
      </c>
      <c r="I69" s="160">
        <f>SUM(I70:I74)</f>
        <v>0</v>
      </c>
      <c r="J69" s="160">
        <f>SUM(J70:J74)</f>
        <v>0</v>
      </c>
      <c r="K69" s="160">
        <f>SUM(K70:K74)</f>
        <v>0</v>
      </c>
      <c r="L69" s="162">
        <f>SUM(L70:L74)</f>
        <v>0</v>
      </c>
    </row>
    <row r="70" spans="1:13" ht="48" x14ac:dyDescent="0.25">
      <c r="A70" s="44">
        <v>1221</v>
      </c>
      <c r="B70" s="71" t="s">
        <v>80</v>
      </c>
      <c r="C70" s="72">
        <f t="shared" si="5"/>
        <v>0</v>
      </c>
      <c r="D70" s="74"/>
      <c r="E70" s="74"/>
      <c r="F70" s="74"/>
      <c r="G70" s="157"/>
      <c r="H70" s="72">
        <f t="shared" si="6"/>
        <v>0</v>
      </c>
      <c r="I70" s="74">
        <v>0</v>
      </c>
      <c r="J70" s="74"/>
      <c r="K70" s="74"/>
      <c r="L70" s="158"/>
      <c r="M70" s="156"/>
    </row>
    <row r="71" spans="1:13" x14ac:dyDescent="0.25">
      <c r="A71" s="44">
        <v>1223</v>
      </c>
      <c r="B71" s="71" t="s">
        <v>81</v>
      </c>
      <c r="C71" s="72">
        <f t="shared" si="5"/>
        <v>0</v>
      </c>
      <c r="D71" s="74"/>
      <c r="E71" s="74"/>
      <c r="F71" s="74"/>
      <c r="G71" s="157"/>
      <c r="H71" s="72">
        <f t="shared" si="6"/>
        <v>0</v>
      </c>
      <c r="I71" s="74">
        <v>0</v>
      </c>
      <c r="J71" s="74"/>
      <c r="K71" s="74"/>
      <c r="L71" s="158"/>
      <c r="M71" s="156"/>
    </row>
    <row r="72" spans="1:13" x14ac:dyDescent="0.25">
      <c r="A72" s="44">
        <v>1225</v>
      </c>
      <c r="B72" s="71" t="s">
        <v>82</v>
      </c>
      <c r="C72" s="72">
        <f t="shared" si="5"/>
        <v>0</v>
      </c>
      <c r="D72" s="74"/>
      <c r="E72" s="74"/>
      <c r="F72" s="74"/>
      <c r="G72" s="157"/>
      <c r="H72" s="72">
        <f t="shared" si="6"/>
        <v>0</v>
      </c>
      <c r="I72" s="74">
        <v>0</v>
      </c>
      <c r="J72" s="74"/>
      <c r="K72" s="74"/>
      <c r="L72" s="158"/>
      <c r="M72" s="156"/>
    </row>
    <row r="73" spans="1:13" ht="36" x14ac:dyDescent="0.25">
      <c r="A73" s="44">
        <v>1227</v>
      </c>
      <c r="B73" s="71" t="s">
        <v>83</v>
      </c>
      <c r="C73" s="72">
        <f t="shared" si="5"/>
        <v>0</v>
      </c>
      <c r="D73" s="74"/>
      <c r="E73" s="74"/>
      <c r="F73" s="74"/>
      <c r="G73" s="157"/>
      <c r="H73" s="72">
        <f t="shared" si="6"/>
        <v>0</v>
      </c>
      <c r="I73" s="74">
        <v>0</v>
      </c>
      <c r="J73" s="74"/>
      <c r="K73" s="74"/>
      <c r="L73" s="158"/>
      <c r="M73" s="156"/>
    </row>
    <row r="74" spans="1:13" ht="48" x14ac:dyDescent="0.25">
      <c r="A74" s="44">
        <v>1228</v>
      </c>
      <c r="B74" s="71" t="s">
        <v>84</v>
      </c>
      <c r="C74" s="72">
        <f t="shared" si="5"/>
        <v>0</v>
      </c>
      <c r="D74" s="74"/>
      <c r="E74" s="74"/>
      <c r="F74" s="74"/>
      <c r="G74" s="157"/>
      <c r="H74" s="72">
        <f t="shared" si="6"/>
        <v>0</v>
      </c>
      <c r="I74" s="74">
        <v>0</v>
      </c>
      <c r="J74" s="74"/>
      <c r="K74" s="74"/>
      <c r="L74" s="158"/>
      <c r="M74" s="156"/>
    </row>
    <row r="75" spans="1:13" x14ac:dyDescent="0.25">
      <c r="A75" s="142">
        <v>2000</v>
      </c>
      <c r="B75" s="142" t="s">
        <v>85</v>
      </c>
      <c r="C75" s="143">
        <f t="shared" si="5"/>
        <v>1350</v>
      </c>
      <c r="D75" s="144">
        <f>SUM(D76,D83,D130,D164,D165,D172)</f>
        <v>1350</v>
      </c>
      <c r="E75" s="144">
        <f>SUM(E76,E83,E130,E164,E165,E172)</f>
        <v>0</v>
      </c>
      <c r="F75" s="144">
        <f>SUM(F76,F83,F130,F164,F165,F172)</f>
        <v>0</v>
      </c>
      <c r="G75" s="145">
        <f>SUM(G76,G83,G130,G164,G165,G172)</f>
        <v>0</v>
      </c>
      <c r="H75" s="143">
        <f t="shared" si="6"/>
        <v>5846</v>
      </c>
      <c r="I75" s="144">
        <f>SUM(I76,I83,I130,I164,I165,I172)</f>
        <v>5846</v>
      </c>
      <c r="J75" s="144">
        <f>SUM(J76,J83,J130,J164,J165,J172)</f>
        <v>0</v>
      </c>
      <c r="K75" s="144">
        <f>SUM(K76,K83,K130,K164,K165,K172)</f>
        <v>0</v>
      </c>
      <c r="L75" s="146">
        <f>SUM(L76,L83,L130,L164,L165,L172)</f>
        <v>0</v>
      </c>
    </row>
    <row r="76" spans="1:13" ht="24" x14ac:dyDescent="0.25">
      <c r="A76" s="56">
        <v>2100</v>
      </c>
      <c r="B76" s="147" t="s">
        <v>86</v>
      </c>
      <c r="C76" s="57">
        <f t="shared" si="5"/>
        <v>0</v>
      </c>
      <c r="D76" s="63">
        <f>SUM(D77,D80)</f>
        <v>0</v>
      </c>
      <c r="E76" s="63">
        <f>SUM(E77,E80)</f>
        <v>0</v>
      </c>
      <c r="F76" s="63">
        <f>SUM(F77,F80)</f>
        <v>0</v>
      </c>
      <c r="G76" s="166">
        <f>SUM(G77,G80)</f>
        <v>0</v>
      </c>
      <c r="H76" s="57">
        <f t="shared" si="6"/>
        <v>0</v>
      </c>
      <c r="I76" s="63">
        <f>SUM(I77,I80)</f>
        <v>0</v>
      </c>
      <c r="J76" s="63">
        <f>SUM(J77,J80)</f>
        <v>0</v>
      </c>
      <c r="K76" s="63">
        <f>SUM(K77,K80)</f>
        <v>0</v>
      </c>
      <c r="L76" s="167">
        <f>SUM(L77,L80)</f>
        <v>0</v>
      </c>
    </row>
    <row r="77" spans="1:13" ht="24" x14ac:dyDescent="0.25">
      <c r="A77" s="168">
        <v>2110</v>
      </c>
      <c r="B77" s="65" t="s">
        <v>87</v>
      </c>
      <c r="C77" s="66">
        <f t="shared" si="5"/>
        <v>0</v>
      </c>
      <c r="D77" s="169">
        <f>SUM(D78:D79)</f>
        <v>0</v>
      </c>
      <c r="E77" s="169">
        <f>SUM(E78:E79)</f>
        <v>0</v>
      </c>
      <c r="F77" s="169">
        <f>SUM(F78:F79)</f>
        <v>0</v>
      </c>
      <c r="G77" s="170">
        <f>SUM(G78:G79)</f>
        <v>0</v>
      </c>
      <c r="H77" s="66">
        <f t="shared" si="6"/>
        <v>0</v>
      </c>
      <c r="I77" s="169">
        <f>SUM(I78:I79)</f>
        <v>0</v>
      </c>
      <c r="J77" s="169">
        <f>SUM(J78:J79)</f>
        <v>0</v>
      </c>
      <c r="K77" s="169">
        <f>SUM(K78:K79)</f>
        <v>0</v>
      </c>
      <c r="L77" s="171">
        <f>SUM(L78:L79)</f>
        <v>0</v>
      </c>
    </row>
    <row r="78" spans="1:13" x14ac:dyDescent="0.25">
      <c r="A78" s="44">
        <v>2111</v>
      </c>
      <c r="B78" s="71" t="s">
        <v>88</v>
      </c>
      <c r="C78" s="72">
        <f t="shared" si="5"/>
        <v>0</v>
      </c>
      <c r="D78" s="74"/>
      <c r="E78" s="74"/>
      <c r="F78" s="74"/>
      <c r="G78" s="157"/>
      <c r="H78" s="72">
        <f t="shared" si="6"/>
        <v>0</v>
      </c>
      <c r="I78" s="74">
        <v>0</v>
      </c>
      <c r="J78" s="74"/>
      <c r="K78" s="74"/>
      <c r="L78" s="158"/>
      <c r="M78" s="156"/>
    </row>
    <row r="79" spans="1:13" ht="24" x14ac:dyDescent="0.25">
      <c r="A79" s="44">
        <v>2112</v>
      </c>
      <c r="B79" s="71" t="s">
        <v>89</v>
      </c>
      <c r="C79" s="72">
        <f t="shared" si="5"/>
        <v>0</v>
      </c>
      <c r="D79" s="74"/>
      <c r="E79" s="74"/>
      <c r="F79" s="74"/>
      <c r="G79" s="157"/>
      <c r="H79" s="72">
        <f t="shared" si="6"/>
        <v>0</v>
      </c>
      <c r="I79" s="74">
        <v>0</v>
      </c>
      <c r="J79" s="74"/>
      <c r="K79" s="74"/>
      <c r="L79" s="158"/>
      <c r="M79" s="156"/>
    </row>
    <row r="80" spans="1:13" ht="24" x14ac:dyDescent="0.25">
      <c r="A80" s="159">
        <v>2120</v>
      </c>
      <c r="B80" s="71" t="s">
        <v>90</v>
      </c>
      <c r="C80" s="72">
        <f t="shared" si="5"/>
        <v>0</v>
      </c>
      <c r="D80" s="160">
        <f>SUM(D81:D82)</f>
        <v>0</v>
      </c>
      <c r="E80" s="160">
        <f>SUM(E81:E82)</f>
        <v>0</v>
      </c>
      <c r="F80" s="160">
        <f>SUM(F81:F82)</f>
        <v>0</v>
      </c>
      <c r="G80" s="161">
        <f>SUM(G81:G82)</f>
        <v>0</v>
      </c>
      <c r="H80" s="72">
        <f t="shared" si="6"/>
        <v>0</v>
      </c>
      <c r="I80" s="160">
        <f>SUM(I81:I82)</f>
        <v>0</v>
      </c>
      <c r="J80" s="160">
        <f>SUM(J81:J82)</f>
        <v>0</v>
      </c>
      <c r="K80" s="160">
        <f>SUM(K81:K82)</f>
        <v>0</v>
      </c>
      <c r="L80" s="162">
        <f>SUM(L81:L82)</f>
        <v>0</v>
      </c>
    </row>
    <row r="81" spans="1:13" x14ac:dyDescent="0.25">
      <c r="A81" s="44">
        <v>2121</v>
      </c>
      <c r="B81" s="71" t="s">
        <v>88</v>
      </c>
      <c r="C81" s="72">
        <f t="shared" si="5"/>
        <v>0</v>
      </c>
      <c r="D81" s="74"/>
      <c r="E81" s="74"/>
      <c r="F81" s="74"/>
      <c r="G81" s="157"/>
      <c r="H81" s="72">
        <f t="shared" si="6"/>
        <v>0</v>
      </c>
      <c r="I81" s="74">
        <v>0</v>
      </c>
      <c r="J81" s="74"/>
      <c r="K81" s="74"/>
      <c r="L81" s="158"/>
      <c r="M81" s="156"/>
    </row>
    <row r="82" spans="1:13" ht="24" x14ac:dyDescent="0.25">
      <c r="A82" s="44">
        <v>2122</v>
      </c>
      <c r="B82" s="71" t="s">
        <v>89</v>
      </c>
      <c r="C82" s="72">
        <f t="shared" si="5"/>
        <v>0</v>
      </c>
      <c r="D82" s="74"/>
      <c r="E82" s="74"/>
      <c r="F82" s="74"/>
      <c r="G82" s="157"/>
      <c r="H82" s="72">
        <f t="shared" si="6"/>
        <v>0</v>
      </c>
      <c r="I82" s="74">
        <v>0</v>
      </c>
      <c r="J82" s="74"/>
      <c r="K82" s="74"/>
      <c r="L82" s="158"/>
      <c r="M82" s="156"/>
    </row>
    <row r="83" spans="1:13" x14ac:dyDescent="0.25">
      <c r="A83" s="56">
        <v>2200</v>
      </c>
      <c r="B83" s="147" t="s">
        <v>91</v>
      </c>
      <c r="C83" s="57">
        <f t="shared" si="5"/>
        <v>1000</v>
      </c>
      <c r="D83" s="63">
        <f>SUM(D84,D89,D95,D103,D112,D116,D122,D128)</f>
        <v>1000</v>
      </c>
      <c r="E83" s="63">
        <f>SUM(E84,E89,E95,E103,E112,E116,E122,E128)</f>
        <v>0</v>
      </c>
      <c r="F83" s="63">
        <f>SUM(F84,F89,F95,F103,F112,F116,F122,F128)</f>
        <v>0</v>
      </c>
      <c r="G83" s="166">
        <f>SUM(G84,G89,G95,G103,G112,G116,G122,G128)</f>
        <v>0</v>
      </c>
      <c r="H83" s="57">
        <f t="shared" si="6"/>
        <v>5496</v>
      </c>
      <c r="I83" s="63">
        <f>SUM(I84,I89,I95,I103,I112,I116,I122,I128)</f>
        <v>5496</v>
      </c>
      <c r="J83" s="63">
        <f>SUM(J84,J89,J95,J103,J112,J116,J122,J128)</f>
        <v>0</v>
      </c>
      <c r="K83" s="63">
        <f>SUM(K84,K89,K95,K103,K112,K116,K122,K128)</f>
        <v>0</v>
      </c>
      <c r="L83" s="172">
        <f>SUM(L84,L89,L95,L103,L112,L116,L122,L128)</f>
        <v>0</v>
      </c>
    </row>
    <row r="84" spans="1:13" ht="24" x14ac:dyDescent="0.25">
      <c r="A84" s="150">
        <v>2210</v>
      </c>
      <c r="B84" s="112" t="s">
        <v>92</v>
      </c>
      <c r="C84" s="117">
        <f t="shared" si="5"/>
        <v>0</v>
      </c>
      <c r="D84" s="151">
        <f>SUM(D85:D88)</f>
        <v>0</v>
      </c>
      <c r="E84" s="151">
        <f>SUM(E85:E88)</f>
        <v>0</v>
      </c>
      <c r="F84" s="151">
        <f>SUM(F85:F88)</f>
        <v>0</v>
      </c>
      <c r="G84" s="151">
        <f>SUM(G85:G88)</f>
        <v>0</v>
      </c>
      <c r="H84" s="117">
        <f t="shared" si="6"/>
        <v>0</v>
      </c>
      <c r="I84" s="151">
        <f>SUM(I85:I88)</f>
        <v>0</v>
      </c>
      <c r="J84" s="151">
        <f>SUM(J85:J88)</f>
        <v>0</v>
      </c>
      <c r="K84" s="151">
        <f>SUM(K85:K88)</f>
        <v>0</v>
      </c>
      <c r="L84" s="153">
        <f>SUM(L85:L88)</f>
        <v>0</v>
      </c>
    </row>
    <row r="85" spans="1:13" ht="24" x14ac:dyDescent="0.25">
      <c r="A85" s="38">
        <v>2211</v>
      </c>
      <c r="B85" s="65" t="s">
        <v>93</v>
      </c>
      <c r="C85" s="66">
        <f t="shared" si="5"/>
        <v>0</v>
      </c>
      <c r="D85" s="68"/>
      <c r="E85" s="68"/>
      <c r="F85" s="68"/>
      <c r="G85" s="154"/>
      <c r="H85" s="66">
        <f t="shared" si="6"/>
        <v>0</v>
      </c>
      <c r="I85" s="68">
        <v>0</v>
      </c>
      <c r="J85" s="68"/>
      <c r="K85" s="68"/>
      <c r="L85" s="155"/>
      <c r="M85" s="156"/>
    </row>
    <row r="86" spans="1:13" ht="36" x14ac:dyDescent="0.25">
      <c r="A86" s="44">
        <v>2212</v>
      </c>
      <c r="B86" s="71" t="s">
        <v>94</v>
      </c>
      <c r="C86" s="72">
        <f t="shared" si="5"/>
        <v>0</v>
      </c>
      <c r="D86" s="74"/>
      <c r="E86" s="74"/>
      <c r="F86" s="74"/>
      <c r="G86" s="157"/>
      <c r="H86" s="72">
        <f t="shared" si="6"/>
        <v>0</v>
      </c>
      <c r="I86" s="74">
        <v>0</v>
      </c>
      <c r="J86" s="74"/>
      <c r="K86" s="74"/>
      <c r="L86" s="158"/>
      <c r="M86" s="156"/>
    </row>
    <row r="87" spans="1:13" ht="24" x14ac:dyDescent="0.25">
      <c r="A87" s="44">
        <v>2214</v>
      </c>
      <c r="B87" s="71" t="s">
        <v>95</v>
      </c>
      <c r="C87" s="72">
        <f t="shared" si="5"/>
        <v>0</v>
      </c>
      <c r="D87" s="74"/>
      <c r="E87" s="74"/>
      <c r="F87" s="74"/>
      <c r="G87" s="157"/>
      <c r="H87" s="72">
        <f t="shared" si="6"/>
        <v>0</v>
      </c>
      <c r="I87" s="74">
        <v>0</v>
      </c>
      <c r="J87" s="74"/>
      <c r="K87" s="74"/>
      <c r="L87" s="158"/>
      <c r="M87" s="156"/>
    </row>
    <row r="88" spans="1:13" x14ac:dyDescent="0.25">
      <c r="A88" s="44">
        <v>2219</v>
      </c>
      <c r="B88" s="71" t="s">
        <v>96</v>
      </c>
      <c r="C88" s="72">
        <f t="shared" si="5"/>
        <v>0</v>
      </c>
      <c r="D88" s="74"/>
      <c r="E88" s="74"/>
      <c r="F88" s="74"/>
      <c r="G88" s="157"/>
      <c r="H88" s="72">
        <f t="shared" si="6"/>
        <v>0</v>
      </c>
      <c r="I88" s="74">
        <v>0</v>
      </c>
      <c r="J88" s="74"/>
      <c r="K88" s="74"/>
      <c r="L88" s="158"/>
      <c r="M88" s="156"/>
    </row>
    <row r="89" spans="1:13" ht="24" x14ac:dyDescent="0.25">
      <c r="A89" s="159">
        <v>2220</v>
      </c>
      <c r="B89" s="71" t="s">
        <v>97</v>
      </c>
      <c r="C89" s="72">
        <f t="shared" si="5"/>
        <v>0</v>
      </c>
      <c r="D89" s="160">
        <f>SUM(D90:D94)</f>
        <v>0</v>
      </c>
      <c r="E89" s="160">
        <f>SUM(E90:E94)</f>
        <v>0</v>
      </c>
      <c r="F89" s="160">
        <f>SUM(F90:F94)</f>
        <v>0</v>
      </c>
      <c r="G89" s="161">
        <f>SUM(G90:G94)</f>
        <v>0</v>
      </c>
      <c r="H89" s="72">
        <f t="shared" si="6"/>
        <v>0</v>
      </c>
      <c r="I89" s="160">
        <f>SUM(I90:I94)</f>
        <v>0</v>
      </c>
      <c r="J89" s="160">
        <f>SUM(J90:J94)</f>
        <v>0</v>
      </c>
      <c r="K89" s="160">
        <f>SUM(K90:K94)</f>
        <v>0</v>
      </c>
      <c r="L89" s="162">
        <f>SUM(L90:L94)</f>
        <v>0</v>
      </c>
    </row>
    <row r="90" spans="1:13" ht="24" x14ac:dyDescent="0.25">
      <c r="A90" s="44">
        <v>2221</v>
      </c>
      <c r="B90" s="71" t="s">
        <v>98</v>
      </c>
      <c r="C90" s="72">
        <f t="shared" si="5"/>
        <v>0</v>
      </c>
      <c r="D90" s="74"/>
      <c r="E90" s="74"/>
      <c r="F90" s="74"/>
      <c r="G90" s="157"/>
      <c r="H90" s="72">
        <f t="shared" si="6"/>
        <v>0</v>
      </c>
      <c r="I90" s="74">
        <v>0</v>
      </c>
      <c r="J90" s="74"/>
      <c r="K90" s="74"/>
      <c r="L90" s="158"/>
      <c r="M90" s="156"/>
    </row>
    <row r="91" spans="1:13" x14ac:dyDescent="0.25">
      <c r="A91" s="44">
        <v>2222</v>
      </c>
      <c r="B91" s="71" t="s">
        <v>99</v>
      </c>
      <c r="C91" s="72">
        <f t="shared" si="5"/>
        <v>0</v>
      </c>
      <c r="D91" s="74"/>
      <c r="E91" s="74"/>
      <c r="F91" s="74"/>
      <c r="G91" s="157"/>
      <c r="H91" s="72">
        <f t="shared" si="6"/>
        <v>0</v>
      </c>
      <c r="I91" s="74">
        <v>0</v>
      </c>
      <c r="J91" s="74"/>
      <c r="K91" s="74"/>
      <c r="L91" s="158"/>
      <c r="M91" s="156"/>
    </row>
    <row r="92" spans="1:13" x14ac:dyDescent="0.25">
      <c r="A92" s="44">
        <v>2223</v>
      </c>
      <c r="B92" s="71" t="s">
        <v>100</v>
      </c>
      <c r="C92" s="72">
        <f t="shared" si="5"/>
        <v>0</v>
      </c>
      <c r="D92" s="74"/>
      <c r="E92" s="74"/>
      <c r="F92" s="74"/>
      <c r="G92" s="157"/>
      <c r="H92" s="72">
        <f t="shared" si="6"/>
        <v>0</v>
      </c>
      <c r="I92" s="74">
        <v>0</v>
      </c>
      <c r="J92" s="74"/>
      <c r="K92" s="74"/>
      <c r="L92" s="158"/>
      <c r="M92" s="156"/>
    </row>
    <row r="93" spans="1:13" ht="48" x14ac:dyDescent="0.25">
      <c r="A93" s="44">
        <v>2224</v>
      </c>
      <c r="B93" s="71" t="s">
        <v>101</v>
      </c>
      <c r="C93" s="72">
        <f t="shared" si="5"/>
        <v>0</v>
      </c>
      <c r="D93" s="74"/>
      <c r="E93" s="74"/>
      <c r="F93" s="74"/>
      <c r="G93" s="157"/>
      <c r="H93" s="72">
        <f t="shared" si="6"/>
        <v>0</v>
      </c>
      <c r="I93" s="74">
        <v>0</v>
      </c>
      <c r="J93" s="74"/>
      <c r="K93" s="74"/>
      <c r="L93" s="158"/>
      <c r="M93" s="156"/>
    </row>
    <row r="94" spans="1:13" ht="24" x14ac:dyDescent="0.25">
      <c r="A94" s="44">
        <v>2229</v>
      </c>
      <c r="B94" s="71" t="s">
        <v>102</v>
      </c>
      <c r="C94" s="72">
        <f t="shared" si="5"/>
        <v>0</v>
      </c>
      <c r="D94" s="74"/>
      <c r="E94" s="74"/>
      <c r="F94" s="74"/>
      <c r="G94" s="157"/>
      <c r="H94" s="72">
        <f t="shared" si="6"/>
        <v>0</v>
      </c>
      <c r="I94" s="74">
        <v>0</v>
      </c>
      <c r="J94" s="74"/>
      <c r="K94" s="74"/>
      <c r="L94" s="158"/>
      <c r="M94" s="156"/>
    </row>
    <row r="95" spans="1:13" ht="36" x14ac:dyDescent="0.25">
      <c r="A95" s="159">
        <v>2230</v>
      </c>
      <c r="B95" s="71" t="s">
        <v>103</v>
      </c>
      <c r="C95" s="72">
        <f t="shared" si="5"/>
        <v>1000</v>
      </c>
      <c r="D95" s="160">
        <f>SUM(D96:D102)</f>
        <v>1000</v>
      </c>
      <c r="E95" s="160">
        <f>SUM(E96:E102)</f>
        <v>0</v>
      </c>
      <c r="F95" s="160">
        <f>SUM(F96:F102)</f>
        <v>0</v>
      </c>
      <c r="G95" s="161">
        <f>SUM(G96:G102)</f>
        <v>0</v>
      </c>
      <c r="H95" s="72">
        <f t="shared" si="6"/>
        <v>5496</v>
      </c>
      <c r="I95" s="160">
        <f>SUM(I96:I102)</f>
        <v>5496</v>
      </c>
      <c r="J95" s="160">
        <f>SUM(J96:J102)</f>
        <v>0</v>
      </c>
      <c r="K95" s="160">
        <f>SUM(K96:K102)</f>
        <v>0</v>
      </c>
      <c r="L95" s="162">
        <f>SUM(L96:L102)</f>
        <v>0</v>
      </c>
    </row>
    <row r="96" spans="1:13" ht="24" x14ac:dyDescent="0.25">
      <c r="A96" s="44">
        <v>2231</v>
      </c>
      <c r="B96" s="71" t="s">
        <v>104</v>
      </c>
      <c r="C96" s="72">
        <f t="shared" si="5"/>
        <v>0</v>
      </c>
      <c r="D96" s="74"/>
      <c r="E96" s="74"/>
      <c r="F96" s="74"/>
      <c r="G96" s="157"/>
      <c r="H96" s="72">
        <f t="shared" si="6"/>
        <v>0</v>
      </c>
      <c r="I96" s="74">
        <v>0</v>
      </c>
      <c r="J96" s="74"/>
      <c r="K96" s="74"/>
      <c r="L96" s="158"/>
      <c r="M96" s="156"/>
    </row>
    <row r="97" spans="1:13" ht="24.75" customHeight="1" x14ac:dyDescent="0.25">
      <c r="A97" s="44">
        <v>2232</v>
      </c>
      <c r="B97" s="71" t="s">
        <v>105</v>
      </c>
      <c r="C97" s="72">
        <f t="shared" si="5"/>
        <v>0</v>
      </c>
      <c r="D97" s="74"/>
      <c r="E97" s="74"/>
      <c r="F97" s="74"/>
      <c r="G97" s="157"/>
      <c r="H97" s="72">
        <f t="shared" si="6"/>
        <v>0</v>
      </c>
      <c r="I97" s="74">
        <v>0</v>
      </c>
      <c r="J97" s="74"/>
      <c r="K97" s="74"/>
      <c r="L97" s="158"/>
      <c r="M97" s="156"/>
    </row>
    <row r="98" spans="1:13" ht="24" x14ac:dyDescent="0.25">
      <c r="A98" s="38">
        <v>2233</v>
      </c>
      <c r="B98" s="65" t="s">
        <v>106</v>
      </c>
      <c r="C98" s="66">
        <f t="shared" si="5"/>
        <v>0</v>
      </c>
      <c r="D98" s="68"/>
      <c r="E98" s="68"/>
      <c r="F98" s="68"/>
      <c r="G98" s="154"/>
      <c r="H98" s="66">
        <f t="shared" si="6"/>
        <v>0</v>
      </c>
      <c r="I98" s="68">
        <v>0</v>
      </c>
      <c r="J98" s="68"/>
      <c r="K98" s="68"/>
      <c r="L98" s="155"/>
      <c r="M98" s="156"/>
    </row>
    <row r="99" spans="1:13" ht="36" x14ac:dyDescent="0.25">
      <c r="A99" s="44">
        <v>2234</v>
      </c>
      <c r="B99" s="71" t="s">
        <v>107</v>
      </c>
      <c r="C99" s="72">
        <f t="shared" si="5"/>
        <v>0</v>
      </c>
      <c r="D99" s="74"/>
      <c r="E99" s="74"/>
      <c r="F99" s="74"/>
      <c r="G99" s="157"/>
      <c r="H99" s="72">
        <f t="shared" si="6"/>
        <v>0</v>
      </c>
      <c r="I99" s="74">
        <v>0</v>
      </c>
      <c r="J99" s="74"/>
      <c r="K99" s="74"/>
      <c r="L99" s="158"/>
      <c r="M99" s="156"/>
    </row>
    <row r="100" spans="1:13" ht="24" x14ac:dyDescent="0.25">
      <c r="A100" s="44">
        <v>2235</v>
      </c>
      <c r="B100" s="71" t="s">
        <v>108</v>
      </c>
      <c r="C100" s="72">
        <f t="shared" si="5"/>
        <v>0</v>
      </c>
      <c r="D100" s="74"/>
      <c r="E100" s="74"/>
      <c r="F100" s="74"/>
      <c r="G100" s="157"/>
      <c r="H100" s="72">
        <f t="shared" si="6"/>
        <v>0</v>
      </c>
      <c r="I100" s="74">
        <v>0</v>
      </c>
      <c r="J100" s="74"/>
      <c r="K100" s="74"/>
      <c r="L100" s="158"/>
      <c r="M100" s="156"/>
    </row>
    <row r="101" spans="1:13" x14ac:dyDescent="0.25">
      <c r="A101" s="44">
        <v>2236</v>
      </c>
      <c r="B101" s="71" t="s">
        <v>109</v>
      </c>
      <c r="C101" s="72">
        <f t="shared" si="5"/>
        <v>0</v>
      </c>
      <c r="D101" s="74"/>
      <c r="E101" s="74"/>
      <c r="F101" s="74"/>
      <c r="G101" s="157"/>
      <c r="H101" s="72">
        <f t="shared" si="6"/>
        <v>0</v>
      </c>
      <c r="I101" s="74">
        <v>0</v>
      </c>
      <c r="J101" s="74"/>
      <c r="K101" s="74"/>
      <c r="L101" s="158"/>
      <c r="M101" s="156"/>
    </row>
    <row r="102" spans="1:13" ht="24" x14ac:dyDescent="0.25">
      <c r="A102" s="44">
        <v>2239</v>
      </c>
      <c r="B102" s="71" t="s">
        <v>110</v>
      </c>
      <c r="C102" s="72">
        <f t="shared" si="5"/>
        <v>1000</v>
      </c>
      <c r="D102" s="74">
        <v>1000</v>
      </c>
      <c r="E102" s="74"/>
      <c r="F102" s="74"/>
      <c r="G102" s="157"/>
      <c r="H102" s="72">
        <f t="shared" si="6"/>
        <v>5496</v>
      </c>
      <c r="I102" s="74">
        <v>5496</v>
      </c>
      <c r="J102" s="74"/>
      <c r="K102" s="74"/>
      <c r="L102" s="158"/>
      <c r="M102" s="156"/>
    </row>
    <row r="103" spans="1:13" ht="36" x14ac:dyDescent="0.25">
      <c r="A103" s="159">
        <v>2240</v>
      </c>
      <c r="B103" s="71" t="s">
        <v>111</v>
      </c>
      <c r="C103" s="72">
        <f t="shared" si="5"/>
        <v>0</v>
      </c>
      <c r="D103" s="160">
        <f>SUM(D104:D111)</f>
        <v>0</v>
      </c>
      <c r="E103" s="160">
        <f>SUM(E104:E111)</f>
        <v>0</v>
      </c>
      <c r="F103" s="160">
        <f>SUM(F104:F111)</f>
        <v>0</v>
      </c>
      <c r="G103" s="161">
        <f>SUM(G104:G111)</f>
        <v>0</v>
      </c>
      <c r="H103" s="72">
        <f t="shared" si="6"/>
        <v>0</v>
      </c>
      <c r="I103" s="160">
        <f>SUM(I104:I111)</f>
        <v>0</v>
      </c>
      <c r="J103" s="160">
        <f>SUM(J104:J111)</f>
        <v>0</v>
      </c>
      <c r="K103" s="160">
        <f>SUM(K104:K111)</f>
        <v>0</v>
      </c>
      <c r="L103" s="162">
        <f>SUM(L104:L111)</f>
        <v>0</v>
      </c>
    </row>
    <row r="104" spans="1:13" x14ac:dyDescent="0.25">
      <c r="A104" s="44">
        <v>2241</v>
      </c>
      <c r="B104" s="71" t="s">
        <v>112</v>
      </c>
      <c r="C104" s="72">
        <f t="shared" si="5"/>
        <v>0</v>
      </c>
      <c r="D104" s="74"/>
      <c r="E104" s="74"/>
      <c r="F104" s="74"/>
      <c r="G104" s="157"/>
      <c r="H104" s="72">
        <f t="shared" si="6"/>
        <v>0</v>
      </c>
      <c r="I104" s="74">
        <v>0</v>
      </c>
      <c r="J104" s="74"/>
      <c r="K104" s="74"/>
      <c r="L104" s="158"/>
      <c r="M104" s="156"/>
    </row>
    <row r="105" spans="1:13" ht="24" x14ac:dyDescent="0.25">
      <c r="A105" s="44">
        <v>2242</v>
      </c>
      <c r="B105" s="71" t="s">
        <v>113</v>
      </c>
      <c r="C105" s="72">
        <f t="shared" si="5"/>
        <v>0</v>
      </c>
      <c r="D105" s="74"/>
      <c r="E105" s="74"/>
      <c r="F105" s="74"/>
      <c r="G105" s="157"/>
      <c r="H105" s="72">
        <f t="shared" si="6"/>
        <v>0</v>
      </c>
      <c r="I105" s="74">
        <v>0</v>
      </c>
      <c r="J105" s="74"/>
      <c r="K105" s="74"/>
      <c r="L105" s="158"/>
      <c r="M105" s="156"/>
    </row>
    <row r="106" spans="1:13" ht="24" x14ac:dyDescent="0.25">
      <c r="A106" s="44">
        <v>2243</v>
      </c>
      <c r="B106" s="71" t="s">
        <v>114</v>
      </c>
      <c r="C106" s="72">
        <f t="shared" si="5"/>
        <v>0</v>
      </c>
      <c r="D106" s="74"/>
      <c r="E106" s="74"/>
      <c r="F106" s="74"/>
      <c r="G106" s="157"/>
      <c r="H106" s="72">
        <f t="shared" si="6"/>
        <v>0</v>
      </c>
      <c r="I106" s="74">
        <v>0</v>
      </c>
      <c r="J106" s="74"/>
      <c r="K106" s="74"/>
      <c r="L106" s="158"/>
      <c r="M106" s="156"/>
    </row>
    <row r="107" spans="1:13" x14ac:dyDescent="0.25">
      <c r="A107" s="44">
        <v>2244</v>
      </c>
      <c r="B107" s="71" t="s">
        <v>115</v>
      </c>
      <c r="C107" s="72">
        <f t="shared" si="5"/>
        <v>0</v>
      </c>
      <c r="D107" s="74"/>
      <c r="E107" s="74"/>
      <c r="F107" s="74"/>
      <c r="G107" s="157"/>
      <c r="H107" s="72">
        <f t="shared" si="6"/>
        <v>0</v>
      </c>
      <c r="I107" s="74">
        <v>0</v>
      </c>
      <c r="J107" s="74"/>
      <c r="K107" s="74"/>
      <c r="L107" s="158"/>
      <c r="M107" s="156"/>
    </row>
    <row r="108" spans="1:13" ht="24" x14ac:dyDescent="0.25">
      <c r="A108" s="44">
        <v>2246</v>
      </c>
      <c r="B108" s="71" t="s">
        <v>116</v>
      </c>
      <c r="C108" s="72">
        <f t="shared" si="5"/>
        <v>0</v>
      </c>
      <c r="D108" s="74"/>
      <c r="E108" s="74"/>
      <c r="F108" s="74"/>
      <c r="G108" s="157"/>
      <c r="H108" s="72">
        <f t="shared" si="6"/>
        <v>0</v>
      </c>
      <c r="I108" s="74">
        <v>0</v>
      </c>
      <c r="J108" s="74"/>
      <c r="K108" s="74"/>
      <c r="L108" s="158"/>
      <c r="M108" s="156"/>
    </row>
    <row r="109" spans="1:13" x14ac:dyDescent="0.25">
      <c r="A109" s="44">
        <v>2247</v>
      </c>
      <c r="B109" s="71" t="s">
        <v>117</v>
      </c>
      <c r="C109" s="72">
        <f t="shared" si="5"/>
        <v>0</v>
      </c>
      <c r="D109" s="74"/>
      <c r="E109" s="74"/>
      <c r="F109" s="74"/>
      <c r="G109" s="157"/>
      <c r="H109" s="72">
        <f t="shared" si="6"/>
        <v>0</v>
      </c>
      <c r="I109" s="74">
        <v>0</v>
      </c>
      <c r="J109" s="74"/>
      <c r="K109" s="74"/>
      <c r="L109" s="158"/>
      <c r="M109" s="156"/>
    </row>
    <row r="110" spans="1:13" ht="24" x14ac:dyDescent="0.25">
      <c r="A110" s="44">
        <v>2248</v>
      </c>
      <c r="B110" s="71" t="s">
        <v>118</v>
      </c>
      <c r="C110" s="72">
        <f t="shared" si="5"/>
        <v>0</v>
      </c>
      <c r="D110" s="74"/>
      <c r="E110" s="74"/>
      <c r="F110" s="74"/>
      <c r="G110" s="157"/>
      <c r="H110" s="72">
        <f t="shared" si="6"/>
        <v>0</v>
      </c>
      <c r="I110" s="74">
        <v>0</v>
      </c>
      <c r="J110" s="74"/>
      <c r="K110" s="74"/>
      <c r="L110" s="158"/>
      <c r="M110" s="156"/>
    </row>
    <row r="111" spans="1:13" ht="24" x14ac:dyDescent="0.25">
      <c r="A111" s="44">
        <v>2249</v>
      </c>
      <c r="B111" s="71" t="s">
        <v>119</v>
      </c>
      <c r="C111" s="72">
        <f t="shared" si="5"/>
        <v>0</v>
      </c>
      <c r="D111" s="74"/>
      <c r="E111" s="74"/>
      <c r="F111" s="74"/>
      <c r="G111" s="157"/>
      <c r="H111" s="72">
        <f t="shared" si="6"/>
        <v>0</v>
      </c>
      <c r="I111" s="74">
        <v>0</v>
      </c>
      <c r="J111" s="74"/>
      <c r="K111" s="74"/>
      <c r="L111" s="158"/>
      <c r="M111" s="156"/>
    </row>
    <row r="112" spans="1:13" x14ac:dyDescent="0.25">
      <c r="A112" s="159">
        <v>2250</v>
      </c>
      <c r="B112" s="71" t="s">
        <v>120</v>
      </c>
      <c r="C112" s="72">
        <f t="shared" si="5"/>
        <v>0</v>
      </c>
      <c r="D112" s="160">
        <f>SUM(D113:D115)</f>
        <v>0</v>
      </c>
      <c r="E112" s="160">
        <f>SUM(E113:E115)</f>
        <v>0</v>
      </c>
      <c r="F112" s="160">
        <f>SUM(F113:F115)</f>
        <v>0</v>
      </c>
      <c r="G112" s="173">
        <f>SUM(G113:G115)</f>
        <v>0</v>
      </c>
      <c r="H112" s="72">
        <f t="shared" si="6"/>
        <v>0</v>
      </c>
      <c r="I112" s="160">
        <f>SUM(I113:I115)</f>
        <v>0</v>
      </c>
      <c r="J112" s="160">
        <f>SUM(J113:J115)</f>
        <v>0</v>
      </c>
      <c r="K112" s="160">
        <f>SUM(K113:K115)</f>
        <v>0</v>
      </c>
      <c r="L112" s="162">
        <f>SUM(L113:L115)</f>
        <v>0</v>
      </c>
    </row>
    <row r="113" spans="1:13" x14ac:dyDescent="0.25">
      <c r="A113" s="44">
        <v>2251</v>
      </c>
      <c r="B113" s="71" t="s">
        <v>121</v>
      </c>
      <c r="C113" s="72">
        <f t="shared" si="5"/>
        <v>0</v>
      </c>
      <c r="D113" s="74"/>
      <c r="E113" s="74"/>
      <c r="F113" s="74"/>
      <c r="G113" s="157"/>
      <c r="H113" s="72">
        <f t="shared" si="6"/>
        <v>0</v>
      </c>
      <c r="I113" s="74">
        <v>0</v>
      </c>
      <c r="J113" s="74"/>
      <c r="K113" s="74"/>
      <c r="L113" s="158"/>
      <c r="M113" s="156"/>
    </row>
    <row r="114" spans="1:13" ht="24" x14ac:dyDescent="0.25">
      <c r="A114" s="44">
        <v>2252</v>
      </c>
      <c r="B114" s="71" t="s">
        <v>122</v>
      </c>
      <c r="C114" s="72">
        <f>SUM(D114:G114)</f>
        <v>0</v>
      </c>
      <c r="D114" s="74"/>
      <c r="E114" s="74"/>
      <c r="F114" s="74"/>
      <c r="G114" s="157"/>
      <c r="H114" s="72">
        <f>SUM(I114:L114)</f>
        <v>0</v>
      </c>
      <c r="I114" s="74">
        <v>0</v>
      </c>
      <c r="J114" s="74"/>
      <c r="K114" s="74"/>
      <c r="L114" s="158"/>
      <c r="M114" s="156"/>
    </row>
    <row r="115" spans="1:13" ht="24" x14ac:dyDescent="0.25">
      <c r="A115" s="44">
        <v>2259</v>
      </c>
      <c r="B115" s="71" t="s">
        <v>123</v>
      </c>
      <c r="C115" s="72">
        <f>SUM(D115:G115)</f>
        <v>0</v>
      </c>
      <c r="D115" s="74"/>
      <c r="E115" s="74"/>
      <c r="F115" s="74"/>
      <c r="G115" s="157"/>
      <c r="H115" s="72">
        <f>SUM(I115:L115)</f>
        <v>0</v>
      </c>
      <c r="I115" s="74">
        <v>0</v>
      </c>
      <c r="J115" s="74"/>
      <c r="K115" s="74"/>
      <c r="L115" s="158"/>
      <c r="M115" s="156"/>
    </row>
    <row r="116" spans="1:13" x14ac:dyDescent="0.25">
      <c r="A116" s="159">
        <v>2260</v>
      </c>
      <c r="B116" s="71" t="s">
        <v>124</v>
      </c>
      <c r="C116" s="72">
        <f t="shared" ref="C116:C187" si="7">SUM(D116:G116)</f>
        <v>0</v>
      </c>
      <c r="D116" s="160">
        <f>SUM(D117:D121)</f>
        <v>0</v>
      </c>
      <c r="E116" s="160">
        <f>SUM(E117:E121)</f>
        <v>0</v>
      </c>
      <c r="F116" s="160">
        <f>SUM(F117:F121)</f>
        <v>0</v>
      </c>
      <c r="G116" s="161">
        <f>SUM(G117:G121)</f>
        <v>0</v>
      </c>
      <c r="H116" s="72">
        <f t="shared" ref="H116:H188" si="8">SUM(I116:L116)</f>
        <v>0</v>
      </c>
      <c r="I116" s="160">
        <f>SUM(I117:I121)</f>
        <v>0</v>
      </c>
      <c r="J116" s="160">
        <f>SUM(J117:J121)</f>
        <v>0</v>
      </c>
      <c r="K116" s="160">
        <f>SUM(K117:K121)</f>
        <v>0</v>
      </c>
      <c r="L116" s="162">
        <f>SUM(L117:L121)</f>
        <v>0</v>
      </c>
    </row>
    <row r="117" spans="1:13" x14ac:dyDescent="0.25">
      <c r="A117" s="44">
        <v>2261</v>
      </c>
      <c r="B117" s="71" t="s">
        <v>125</v>
      </c>
      <c r="C117" s="72">
        <f t="shared" si="7"/>
        <v>0</v>
      </c>
      <c r="D117" s="74"/>
      <c r="E117" s="74"/>
      <c r="F117" s="74"/>
      <c r="G117" s="157"/>
      <c r="H117" s="72">
        <f t="shared" si="8"/>
        <v>0</v>
      </c>
      <c r="I117" s="74">
        <v>0</v>
      </c>
      <c r="J117" s="74"/>
      <c r="K117" s="74"/>
      <c r="L117" s="158"/>
      <c r="M117" s="156"/>
    </row>
    <row r="118" spans="1:13" x14ac:dyDescent="0.25">
      <c r="A118" s="44">
        <v>2262</v>
      </c>
      <c r="B118" s="71" t="s">
        <v>126</v>
      </c>
      <c r="C118" s="72">
        <f t="shared" si="7"/>
        <v>0</v>
      </c>
      <c r="D118" s="74"/>
      <c r="E118" s="74"/>
      <c r="F118" s="74"/>
      <c r="G118" s="157"/>
      <c r="H118" s="72">
        <f t="shared" si="8"/>
        <v>0</v>
      </c>
      <c r="I118" s="74">
        <v>0</v>
      </c>
      <c r="J118" s="74"/>
      <c r="K118" s="74"/>
      <c r="L118" s="158"/>
      <c r="M118" s="156"/>
    </row>
    <row r="119" spans="1:13" x14ac:dyDescent="0.25">
      <c r="A119" s="44">
        <v>2263</v>
      </c>
      <c r="B119" s="71" t="s">
        <v>127</v>
      </c>
      <c r="C119" s="72">
        <f t="shared" si="7"/>
        <v>0</v>
      </c>
      <c r="D119" s="74"/>
      <c r="E119" s="74"/>
      <c r="F119" s="74"/>
      <c r="G119" s="157"/>
      <c r="H119" s="72">
        <f t="shared" si="8"/>
        <v>0</v>
      </c>
      <c r="I119" s="74">
        <v>0</v>
      </c>
      <c r="J119" s="74"/>
      <c r="K119" s="74"/>
      <c r="L119" s="158"/>
      <c r="M119" s="156"/>
    </row>
    <row r="120" spans="1:13" ht="24" x14ac:dyDescent="0.25">
      <c r="A120" s="44">
        <v>2264</v>
      </c>
      <c r="B120" s="71" t="s">
        <v>128</v>
      </c>
      <c r="C120" s="72">
        <f t="shared" si="7"/>
        <v>0</v>
      </c>
      <c r="D120" s="74"/>
      <c r="E120" s="74"/>
      <c r="F120" s="74"/>
      <c r="G120" s="157"/>
      <c r="H120" s="72">
        <f t="shared" si="8"/>
        <v>0</v>
      </c>
      <c r="I120" s="74">
        <v>0</v>
      </c>
      <c r="J120" s="74"/>
      <c r="K120" s="74"/>
      <c r="L120" s="158"/>
      <c r="M120" s="156"/>
    </row>
    <row r="121" spans="1:13" x14ac:dyDescent="0.25">
      <c r="A121" s="44">
        <v>2269</v>
      </c>
      <c r="B121" s="71" t="s">
        <v>129</v>
      </c>
      <c r="C121" s="72">
        <f t="shared" si="7"/>
        <v>0</v>
      </c>
      <c r="D121" s="74"/>
      <c r="E121" s="74"/>
      <c r="F121" s="74"/>
      <c r="G121" s="157"/>
      <c r="H121" s="72">
        <f t="shared" si="8"/>
        <v>0</v>
      </c>
      <c r="I121" s="74">
        <v>0</v>
      </c>
      <c r="J121" s="74"/>
      <c r="K121" s="74"/>
      <c r="L121" s="158"/>
      <c r="M121" s="156"/>
    </row>
    <row r="122" spans="1:13" x14ac:dyDescent="0.25">
      <c r="A122" s="159">
        <v>2270</v>
      </c>
      <c r="B122" s="71" t="s">
        <v>130</v>
      </c>
      <c r="C122" s="72">
        <f t="shared" si="7"/>
        <v>0</v>
      </c>
      <c r="D122" s="160">
        <f>SUM(D123:D127)</f>
        <v>0</v>
      </c>
      <c r="E122" s="160">
        <f>SUM(E123:E127)</f>
        <v>0</v>
      </c>
      <c r="F122" s="160">
        <f>SUM(F123:F127)</f>
        <v>0</v>
      </c>
      <c r="G122" s="161">
        <f>SUM(G123:G127)</f>
        <v>0</v>
      </c>
      <c r="H122" s="72">
        <f t="shared" si="8"/>
        <v>0</v>
      </c>
      <c r="I122" s="160">
        <f>SUM(I123:I127)</f>
        <v>0</v>
      </c>
      <c r="J122" s="160">
        <f>SUM(J123:J127)</f>
        <v>0</v>
      </c>
      <c r="K122" s="160">
        <f>SUM(K123:K127)</f>
        <v>0</v>
      </c>
      <c r="L122" s="162">
        <f>SUM(L123:L127)</f>
        <v>0</v>
      </c>
    </row>
    <row r="123" spans="1:13" x14ac:dyDescent="0.25">
      <c r="A123" s="44">
        <v>2272</v>
      </c>
      <c r="B123" s="174" t="s">
        <v>131</v>
      </c>
      <c r="C123" s="72">
        <f t="shared" si="7"/>
        <v>0</v>
      </c>
      <c r="D123" s="74"/>
      <c r="E123" s="74"/>
      <c r="F123" s="74"/>
      <c r="G123" s="157"/>
      <c r="H123" s="72">
        <f t="shared" si="8"/>
        <v>0</v>
      </c>
      <c r="I123" s="74">
        <v>0</v>
      </c>
      <c r="J123" s="74"/>
      <c r="K123" s="74"/>
      <c r="L123" s="158"/>
      <c r="M123" s="156"/>
    </row>
    <row r="124" spans="1:13" ht="24" x14ac:dyDescent="0.25">
      <c r="A124" s="44">
        <v>2274</v>
      </c>
      <c r="B124" s="175" t="s">
        <v>132</v>
      </c>
      <c r="C124" s="72">
        <f t="shared" si="7"/>
        <v>0</v>
      </c>
      <c r="D124" s="74"/>
      <c r="E124" s="74"/>
      <c r="F124" s="74"/>
      <c r="G124" s="157"/>
      <c r="H124" s="72">
        <f t="shared" si="8"/>
        <v>0</v>
      </c>
      <c r="I124" s="74">
        <v>0</v>
      </c>
      <c r="J124" s="74"/>
      <c r="K124" s="74"/>
      <c r="L124" s="158"/>
      <c r="M124" s="156"/>
    </row>
    <row r="125" spans="1:13" ht="24" x14ac:dyDescent="0.25">
      <c r="A125" s="44">
        <v>2275</v>
      </c>
      <c r="B125" s="71" t="s">
        <v>133</v>
      </c>
      <c r="C125" s="72">
        <f t="shared" si="7"/>
        <v>0</v>
      </c>
      <c r="D125" s="74"/>
      <c r="E125" s="74"/>
      <c r="F125" s="74"/>
      <c r="G125" s="157"/>
      <c r="H125" s="72">
        <f t="shared" si="8"/>
        <v>0</v>
      </c>
      <c r="I125" s="74">
        <v>0</v>
      </c>
      <c r="J125" s="74"/>
      <c r="K125" s="74"/>
      <c r="L125" s="158"/>
      <c r="M125" s="156"/>
    </row>
    <row r="126" spans="1:13" ht="36" x14ac:dyDescent="0.25">
      <c r="A126" s="44">
        <v>2276</v>
      </c>
      <c r="B126" s="71" t="s">
        <v>134</v>
      </c>
      <c r="C126" s="72">
        <f t="shared" si="7"/>
        <v>0</v>
      </c>
      <c r="D126" s="74"/>
      <c r="E126" s="74"/>
      <c r="F126" s="74"/>
      <c r="G126" s="157"/>
      <c r="H126" s="72">
        <f t="shared" si="8"/>
        <v>0</v>
      </c>
      <c r="I126" s="74">
        <v>0</v>
      </c>
      <c r="J126" s="74"/>
      <c r="K126" s="74"/>
      <c r="L126" s="158"/>
      <c r="M126" s="156"/>
    </row>
    <row r="127" spans="1:13" ht="24" x14ac:dyDescent="0.25">
      <c r="A127" s="44">
        <v>2279</v>
      </c>
      <c r="B127" s="71" t="s">
        <v>135</v>
      </c>
      <c r="C127" s="72">
        <f t="shared" si="7"/>
        <v>0</v>
      </c>
      <c r="D127" s="74"/>
      <c r="E127" s="74"/>
      <c r="F127" s="74"/>
      <c r="G127" s="157"/>
      <c r="H127" s="72">
        <f t="shared" si="8"/>
        <v>0</v>
      </c>
      <c r="I127" s="74">
        <v>0</v>
      </c>
      <c r="J127" s="74"/>
      <c r="K127" s="74"/>
      <c r="L127" s="158"/>
      <c r="M127" s="156"/>
    </row>
    <row r="128" spans="1:13" ht="24" x14ac:dyDescent="0.25">
      <c r="A128" s="168">
        <v>2280</v>
      </c>
      <c r="B128" s="65" t="s">
        <v>136</v>
      </c>
      <c r="C128" s="66">
        <f t="shared" ref="C128:L128" si="9">SUM(C129)</f>
        <v>0</v>
      </c>
      <c r="D128" s="169">
        <f t="shared" si="9"/>
        <v>0</v>
      </c>
      <c r="E128" s="169">
        <f t="shared" si="9"/>
        <v>0</v>
      </c>
      <c r="F128" s="169">
        <f t="shared" si="9"/>
        <v>0</v>
      </c>
      <c r="G128" s="169">
        <f t="shared" si="9"/>
        <v>0</v>
      </c>
      <c r="H128" s="66">
        <f t="shared" si="9"/>
        <v>0</v>
      </c>
      <c r="I128" s="169">
        <f t="shared" si="9"/>
        <v>0</v>
      </c>
      <c r="J128" s="169">
        <f t="shared" si="9"/>
        <v>0</v>
      </c>
      <c r="K128" s="169">
        <f t="shared" si="9"/>
        <v>0</v>
      </c>
      <c r="L128" s="176">
        <f t="shared" si="9"/>
        <v>0</v>
      </c>
    </row>
    <row r="129" spans="1:13" ht="24" x14ac:dyDescent="0.25">
      <c r="A129" s="44">
        <v>2283</v>
      </c>
      <c r="B129" s="71" t="s">
        <v>137</v>
      </c>
      <c r="C129" s="72">
        <f>SUM(D129:G129)</f>
        <v>0</v>
      </c>
      <c r="D129" s="74"/>
      <c r="E129" s="74"/>
      <c r="F129" s="74"/>
      <c r="G129" s="157"/>
      <c r="H129" s="72">
        <f>SUM(I129:L129)</f>
        <v>0</v>
      </c>
      <c r="I129" s="74">
        <v>0</v>
      </c>
      <c r="J129" s="74"/>
      <c r="K129" s="74"/>
      <c r="L129" s="158"/>
      <c r="M129" s="156"/>
    </row>
    <row r="130" spans="1:13" ht="38.25" customHeight="1" x14ac:dyDescent="0.25">
      <c r="A130" s="56">
        <v>2300</v>
      </c>
      <c r="B130" s="147" t="s">
        <v>138</v>
      </c>
      <c r="C130" s="57">
        <f t="shared" si="7"/>
        <v>350</v>
      </c>
      <c r="D130" s="63">
        <f>SUM(D131,D136,D140,D141,D144,D151,D159,D160,D163)</f>
        <v>350</v>
      </c>
      <c r="E130" s="63">
        <f>SUM(E131,E136,E140,E141,E144,E151,E159,E160,E163)</f>
        <v>0</v>
      </c>
      <c r="F130" s="63">
        <f>SUM(F131,F136,F140,F141,F144,F151,F159,F160,F163)</f>
        <v>0</v>
      </c>
      <c r="G130" s="166">
        <f>SUM(G131,G136,G140,G141,G144,G151,G159,G160,G163)</f>
        <v>0</v>
      </c>
      <c r="H130" s="57">
        <f t="shared" si="8"/>
        <v>350</v>
      </c>
      <c r="I130" s="63">
        <f>SUM(I131,I136,I140,I141,I144,I151,I159,I160,I163)</f>
        <v>350</v>
      </c>
      <c r="J130" s="63">
        <f>SUM(J131,J136,J140,J141,J144,J151,J159,J160,J163)</f>
        <v>0</v>
      </c>
      <c r="K130" s="63">
        <f>SUM(K131,K136,K140,K141,K144,K151,K159,K160,K163)</f>
        <v>0</v>
      </c>
      <c r="L130" s="167">
        <f>SUM(L131,L136,L140,L141,L144,L151,L159,L160,L163)</f>
        <v>0</v>
      </c>
    </row>
    <row r="131" spans="1:13" ht="24" x14ac:dyDescent="0.25">
      <c r="A131" s="168">
        <v>2310</v>
      </c>
      <c r="B131" s="65" t="s">
        <v>139</v>
      </c>
      <c r="C131" s="66">
        <f t="shared" si="7"/>
        <v>0</v>
      </c>
      <c r="D131" s="169">
        <f>SUM(D132:D135)</f>
        <v>0</v>
      </c>
      <c r="E131" s="169">
        <f t="shared" ref="E131:L131" si="10">SUM(E132:E135)</f>
        <v>0</v>
      </c>
      <c r="F131" s="169">
        <f t="shared" si="10"/>
        <v>0</v>
      </c>
      <c r="G131" s="170">
        <f t="shared" si="10"/>
        <v>0</v>
      </c>
      <c r="H131" s="66">
        <f t="shared" si="8"/>
        <v>0</v>
      </c>
      <c r="I131" s="169">
        <f t="shared" si="10"/>
        <v>0</v>
      </c>
      <c r="J131" s="169">
        <f t="shared" si="10"/>
        <v>0</v>
      </c>
      <c r="K131" s="169">
        <f t="shared" si="10"/>
        <v>0</v>
      </c>
      <c r="L131" s="171">
        <f t="shared" si="10"/>
        <v>0</v>
      </c>
    </row>
    <row r="132" spans="1:13" x14ac:dyDescent="0.25">
      <c r="A132" s="44">
        <v>2311</v>
      </c>
      <c r="B132" s="71" t="s">
        <v>140</v>
      </c>
      <c r="C132" s="72">
        <f t="shared" si="7"/>
        <v>0</v>
      </c>
      <c r="D132" s="74"/>
      <c r="E132" s="74"/>
      <c r="F132" s="74"/>
      <c r="G132" s="157"/>
      <c r="H132" s="72">
        <f t="shared" si="8"/>
        <v>0</v>
      </c>
      <c r="I132" s="74">
        <v>0</v>
      </c>
      <c r="J132" s="74"/>
      <c r="K132" s="74"/>
      <c r="L132" s="158"/>
      <c r="M132" s="156"/>
    </row>
    <row r="133" spans="1:13" x14ac:dyDescent="0.25">
      <c r="A133" s="44">
        <v>2312</v>
      </c>
      <c r="B133" s="71" t="s">
        <v>141</v>
      </c>
      <c r="C133" s="72">
        <f t="shared" si="7"/>
        <v>0</v>
      </c>
      <c r="D133" s="74"/>
      <c r="E133" s="74"/>
      <c r="F133" s="74"/>
      <c r="G133" s="157"/>
      <c r="H133" s="72">
        <f t="shared" si="8"/>
        <v>0</v>
      </c>
      <c r="I133" s="74">
        <v>0</v>
      </c>
      <c r="J133" s="74"/>
      <c r="K133" s="74"/>
      <c r="L133" s="158"/>
      <c r="M133" s="156"/>
    </row>
    <row r="134" spans="1:13" x14ac:dyDescent="0.25">
      <c r="A134" s="44">
        <v>2313</v>
      </c>
      <c r="B134" s="71" t="s">
        <v>142</v>
      </c>
      <c r="C134" s="72">
        <f t="shared" si="7"/>
        <v>0</v>
      </c>
      <c r="D134" s="74"/>
      <c r="E134" s="74"/>
      <c r="F134" s="74"/>
      <c r="G134" s="157"/>
      <c r="H134" s="72">
        <f t="shared" si="8"/>
        <v>0</v>
      </c>
      <c r="I134" s="74">
        <v>0</v>
      </c>
      <c r="J134" s="74"/>
      <c r="K134" s="74"/>
      <c r="L134" s="158"/>
      <c r="M134" s="156"/>
    </row>
    <row r="135" spans="1:13" ht="36" customHeight="1" x14ac:dyDescent="0.25">
      <c r="A135" s="44">
        <v>2314</v>
      </c>
      <c r="B135" s="71" t="s">
        <v>143</v>
      </c>
      <c r="C135" s="72">
        <f t="shared" si="7"/>
        <v>0</v>
      </c>
      <c r="D135" s="74"/>
      <c r="E135" s="74"/>
      <c r="F135" s="74"/>
      <c r="G135" s="157"/>
      <c r="H135" s="72">
        <f t="shared" si="8"/>
        <v>0</v>
      </c>
      <c r="I135" s="74">
        <v>0</v>
      </c>
      <c r="J135" s="74"/>
      <c r="K135" s="74"/>
      <c r="L135" s="158"/>
      <c r="M135" s="156"/>
    </row>
    <row r="136" spans="1:13" x14ac:dyDescent="0.25">
      <c r="A136" s="159">
        <v>2320</v>
      </c>
      <c r="B136" s="71" t="s">
        <v>144</v>
      </c>
      <c r="C136" s="72">
        <f t="shared" si="7"/>
        <v>0</v>
      </c>
      <c r="D136" s="160">
        <f>SUM(D137:D139)</f>
        <v>0</v>
      </c>
      <c r="E136" s="160">
        <f>SUM(E137:E139)</f>
        <v>0</v>
      </c>
      <c r="F136" s="160">
        <f>SUM(F137:F139)</f>
        <v>0</v>
      </c>
      <c r="G136" s="161">
        <f>SUM(G137:G139)</f>
        <v>0</v>
      </c>
      <c r="H136" s="72">
        <f t="shared" si="8"/>
        <v>0</v>
      </c>
      <c r="I136" s="160">
        <f>SUM(I137:I139)</f>
        <v>0</v>
      </c>
      <c r="J136" s="160">
        <f>SUM(J137:J139)</f>
        <v>0</v>
      </c>
      <c r="K136" s="160">
        <f>SUM(K137:K139)</f>
        <v>0</v>
      </c>
      <c r="L136" s="162">
        <f>SUM(L137:L139)</f>
        <v>0</v>
      </c>
    </row>
    <row r="137" spans="1:13" x14ac:dyDescent="0.25">
      <c r="A137" s="44">
        <v>2321</v>
      </c>
      <c r="B137" s="71" t="s">
        <v>145</v>
      </c>
      <c r="C137" s="72">
        <f t="shared" si="7"/>
        <v>0</v>
      </c>
      <c r="D137" s="74"/>
      <c r="E137" s="74"/>
      <c r="F137" s="74"/>
      <c r="G137" s="157"/>
      <c r="H137" s="72">
        <f t="shared" si="8"/>
        <v>0</v>
      </c>
      <c r="I137" s="74">
        <v>0</v>
      </c>
      <c r="J137" s="74"/>
      <c r="K137" s="74"/>
      <c r="L137" s="158"/>
      <c r="M137" s="156"/>
    </row>
    <row r="138" spans="1:13" x14ac:dyDescent="0.25">
      <c r="A138" s="44">
        <v>2322</v>
      </c>
      <c r="B138" s="71" t="s">
        <v>146</v>
      </c>
      <c r="C138" s="72">
        <f t="shared" si="7"/>
        <v>0</v>
      </c>
      <c r="D138" s="74"/>
      <c r="E138" s="74"/>
      <c r="F138" s="74"/>
      <c r="G138" s="157"/>
      <c r="H138" s="72">
        <f t="shared" si="8"/>
        <v>0</v>
      </c>
      <c r="I138" s="74">
        <v>0</v>
      </c>
      <c r="J138" s="74"/>
      <c r="K138" s="74"/>
      <c r="L138" s="158"/>
      <c r="M138" s="156"/>
    </row>
    <row r="139" spans="1:13" ht="10.5" customHeight="1" x14ac:dyDescent="0.25">
      <c r="A139" s="44">
        <v>2329</v>
      </c>
      <c r="B139" s="71" t="s">
        <v>147</v>
      </c>
      <c r="C139" s="72">
        <f t="shared" si="7"/>
        <v>0</v>
      </c>
      <c r="D139" s="74"/>
      <c r="E139" s="74"/>
      <c r="F139" s="74"/>
      <c r="G139" s="157"/>
      <c r="H139" s="72">
        <f t="shared" si="8"/>
        <v>0</v>
      </c>
      <c r="I139" s="74">
        <v>0</v>
      </c>
      <c r="J139" s="74"/>
      <c r="K139" s="74"/>
      <c r="L139" s="158"/>
      <c r="M139" s="156"/>
    </row>
    <row r="140" spans="1:13" x14ac:dyDescent="0.25">
      <c r="A140" s="159">
        <v>2330</v>
      </c>
      <c r="B140" s="71" t="s">
        <v>148</v>
      </c>
      <c r="C140" s="72">
        <f t="shared" si="7"/>
        <v>0</v>
      </c>
      <c r="D140" s="74"/>
      <c r="E140" s="74"/>
      <c r="F140" s="74"/>
      <c r="G140" s="157"/>
      <c r="H140" s="72">
        <f t="shared" si="8"/>
        <v>0</v>
      </c>
      <c r="I140" s="74">
        <v>0</v>
      </c>
      <c r="J140" s="74"/>
      <c r="K140" s="74"/>
      <c r="L140" s="158"/>
      <c r="M140" s="156"/>
    </row>
    <row r="141" spans="1:13" ht="48" x14ac:dyDescent="0.25">
      <c r="A141" s="159">
        <v>2340</v>
      </c>
      <c r="B141" s="71" t="s">
        <v>149</v>
      </c>
      <c r="C141" s="72">
        <f t="shared" si="7"/>
        <v>0</v>
      </c>
      <c r="D141" s="160">
        <f>SUM(D142:D143)</f>
        <v>0</v>
      </c>
      <c r="E141" s="160">
        <f>SUM(E142:E143)</f>
        <v>0</v>
      </c>
      <c r="F141" s="160">
        <f>SUM(F142:F143)</f>
        <v>0</v>
      </c>
      <c r="G141" s="161">
        <f>SUM(G142:G143)</f>
        <v>0</v>
      </c>
      <c r="H141" s="72">
        <f t="shared" si="8"/>
        <v>0</v>
      </c>
      <c r="I141" s="160">
        <f>SUM(I142:I143)</f>
        <v>0</v>
      </c>
      <c r="J141" s="160">
        <f>SUM(J142:J143)</f>
        <v>0</v>
      </c>
      <c r="K141" s="160">
        <f>SUM(K142:K143)</f>
        <v>0</v>
      </c>
      <c r="L141" s="162">
        <f>SUM(L142:L143)</f>
        <v>0</v>
      </c>
    </row>
    <row r="142" spans="1:13" x14ac:dyDescent="0.25">
      <c r="A142" s="44">
        <v>2341</v>
      </c>
      <c r="B142" s="71" t="s">
        <v>150</v>
      </c>
      <c r="C142" s="72">
        <f t="shared" si="7"/>
        <v>0</v>
      </c>
      <c r="D142" s="74"/>
      <c r="E142" s="74"/>
      <c r="F142" s="74"/>
      <c r="G142" s="157"/>
      <c r="H142" s="72">
        <f t="shared" si="8"/>
        <v>0</v>
      </c>
      <c r="I142" s="74">
        <v>0</v>
      </c>
      <c r="J142" s="74"/>
      <c r="K142" s="74"/>
      <c r="L142" s="158"/>
      <c r="M142" s="156"/>
    </row>
    <row r="143" spans="1:13" ht="24" x14ac:dyDescent="0.25">
      <c r="A143" s="44">
        <v>2344</v>
      </c>
      <c r="B143" s="71" t="s">
        <v>151</v>
      </c>
      <c r="C143" s="72">
        <f t="shared" si="7"/>
        <v>0</v>
      </c>
      <c r="D143" s="74"/>
      <c r="E143" s="74"/>
      <c r="F143" s="74"/>
      <c r="G143" s="157"/>
      <c r="H143" s="72">
        <f t="shared" si="8"/>
        <v>0</v>
      </c>
      <c r="I143" s="74">
        <v>0</v>
      </c>
      <c r="J143" s="74"/>
      <c r="K143" s="74"/>
      <c r="L143" s="158"/>
      <c r="M143" s="156"/>
    </row>
    <row r="144" spans="1:13" ht="24" x14ac:dyDescent="0.25">
      <c r="A144" s="150">
        <v>2350</v>
      </c>
      <c r="B144" s="112" t="s">
        <v>152</v>
      </c>
      <c r="C144" s="117">
        <f t="shared" si="7"/>
        <v>0</v>
      </c>
      <c r="D144" s="151">
        <f>SUM(D145:D150)</f>
        <v>0</v>
      </c>
      <c r="E144" s="151">
        <f>SUM(E145:E150)</f>
        <v>0</v>
      </c>
      <c r="F144" s="151">
        <f>SUM(F145:F150)</f>
        <v>0</v>
      </c>
      <c r="G144" s="152">
        <f>SUM(G145:G150)</f>
        <v>0</v>
      </c>
      <c r="H144" s="117">
        <f t="shared" si="8"/>
        <v>0</v>
      </c>
      <c r="I144" s="151">
        <f>SUM(I145:I150)</f>
        <v>0</v>
      </c>
      <c r="J144" s="151">
        <f>SUM(J145:J150)</f>
        <v>0</v>
      </c>
      <c r="K144" s="151">
        <f>SUM(K145:K150)</f>
        <v>0</v>
      </c>
      <c r="L144" s="153">
        <f>SUM(L145:L150)</f>
        <v>0</v>
      </c>
    </row>
    <row r="145" spans="1:13" x14ac:dyDescent="0.25">
      <c r="A145" s="38">
        <v>2351</v>
      </c>
      <c r="B145" s="65" t="s">
        <v>153</v>
      </c>
      <c r="C145" s="66">
        <f t="shared" si="7"/>
        <v>0</v>
      </c>
      <c r="D145" s="68"/>
      <c r="E145" s="68"/>
      <c r="F145" s="68"/>
      <c r="G145" s="154"/>
      <c r="H145" s="66">
        <f t="shared" si="8"/>
        <v>0</v>
      </c>
      <c r="I145" s="68">
        <v>0</v>
      </c>
      <c r="J145" s="68"/>
      <c r="K145" s="68"/>
      <c r="L145" s="155"/>
      <c r="M145" s="156"/>
    </row>
    <row r="146" spans="1:13" x14ac:dyDescent="0.25">
      <c r="A146" s="44">
        <v>2352</v>
      </c>
      <c r="B146" s="71" t="s">
        <v>154</v>
      </c>
      <c r="C146" s="72">
        <f t="shared" si="7"/>
        <v>0</v>
      </c>
      <c r="D146" s="74"/>
      <c r="E146" s="74"/>
      <c r="F146" s="74"/>
      <c r="G146" s="157"/>
      <c r="H146" s="72">
        <f t="shared" si="8"/>
        <v>0</v>
      </c>
      <c r="I146" s="74">
        <v>0</v>
      </c>
      <c r="J146" s="74"/>
      <c r="K146" s="74"/>
      <c r="L146" s="158"/>
      <c r="M146" s="156"/>
    </row>
    <row r="147" spans="1:13" ht="24" x14ac:dyDescent="0.25">
      <c r="A147" s="44">
        <v>2353</v>
      </c>
      <c r="B147" s="71" t="s">
        <v>155</v>
      </c>
      <c r="C147" s="72">
        <f t="shared" si="7"/>
        <v>0</v>
      </c>
      <c r="D147" s="74"/>
      <c r="E147" s="74"/>
      <c r="F147" s="74"/>
      <c r="G147" s="157"/>
      <c r="H147" s="72">
        <f t="shared" si="8"/>
        <v>0</v>
      </c>
      <c r="I147" s="74">
        <v>0</v>
      </c>
      <c r="J147" s="74"/>
      <c r="K147" s="74"/>
      <c r="L147" s="158"/>
      <c r="M147" s="156"/>
    </row>
    <row r="148" spans="1:13" ht="24" x14ac:dyDescent="0.25">
      <c r="A148" s="44">
        <v>2354</v>
      </c>
      <c r="B148" s="71" t="s">
        <v>156</v>
      </c>
      <c r="C148" s="72">
        <f t="shared" si="7"/>
        <v>0</v>
      </c>
      <c r="D148" s="74"/>
      <c r="E148" s="74"/>
      <c r="F148" s="74"/>
      <c r="G148" s="157"/>
      <c r="H148" s="72">
        <f t="shared" si="8"/>
        <v>0</v>
      </c>
      <c r="I148" s="74">
        <v>0</v>
      </c>
      <c r="J148" s="74"/>
      <c r="K148" s="74"/>
      <c r="L148" s="158"/>
      <c r="M148" s="156"/>
    </row>
    <row r="149" spans="1:13" ht="24" x14ac:dyDescent="0.25">
      <c r="A149" s="44">
        <v>2355</v>
      </c>
      <c r="B149" s="71" t="s">
        <v>157</v>
      </c>
      <c r="C149" s="72">
        <f t="shared" si="7"/>
        <v>0</v>
      </c>
      <c r="D149" s="74"/>
      <c r="E149" s="74"/>
      <c r="F149" s="74"/>
      <c r="G149" s="157"/>
      <c r="H149" s="72">
        <f t="shared" si="8"/>
        <v>0</v>
      </c>
      <c r="I149" s="74">
        <v>0</v>
      </c>
      <c r="J149" s="74"/>
      <c r="K149" s="74"/>
      <c r="L149" s="158"/>
      <c r="M149" s="156"/>
    </row>
    <row r="150" spans="1:13" ht="24" x14ac:dyDescent="0.25">
      <c r="A150" s="44">
        <v>2359</v>
      </c>
      <c r="B150" s="71" t="s">
        <v>158</v>
      </c>
      <c r="C150" s="72">
        <f t="shared" si="7"/>
        <v>0</v>
      </c>
      <c r="D150" s="74"/>
      <c r="E150" s="74"/>
      <c r="F150" s="74"/>
      <c r="G150" s="157"/>
      <c r="H150" s="72">
        <f t="shared" si="8"/>
        <v>0</v>
      </c>
      <c r="I150" s="74">
        <v>0</v>
      </c>
      <c r="J150" s="74"/>
      <c r="K150" s="74"/>
      <c r="L150" s="158"/>
      <c r="M150" s="156"/>
    </row>
    <row r="151" spans="1:13" ht="24.75" customHeight="1" x14ac:dyDescent="0.25">
      <c r="A151" s="159">
        <v>2360</v>
      </c>
      <c r="B151" s="71" t="s">
        <v>159</v>
      </c>
      <c r="C151" s="72">
        <f t="shared" si="7"/>
        <v>0</v>
      </c>
      <c r="D151" s="160">
        <f>SUM(D152:D158)</f>
        <v>0</v>
      </c>
      <c r="E151" s="160">
        <f>SUM(E152:E158)</f>
        <v>0</v>
      </c>
      <c r="F151" s="160">
        <f>SUM(F152:F158)</f>
        <v>0</v>
      </c>
      <c r="G151" s="161">
        <f>SUM(G152:G158)</f>
        <v>0</v>
      </c>
      <c r="H151" s="72">
        <f t="shared" si="8"/>
        <v>0</v>
      </c>
      <c r="I151" s="160">
        <f>SUM(I152:I158)</f>
        <v>0</v>
      </c>
      <c r="J151" s="160">
        <f>SUM(J152:J158)</f>
        <v>0</v>
      </c>
      <c r="K151" s="160">
        <f>SUM(K152:K158)</f>
        <v>0</v>
      </c>
      <c r="L151" s="162">
        <f>SUM(L152:L158)</f>
        <v>0</v>
      </c>
    </row>
    <row r="152" spans="1:13" x14ac:dyDescent="0.25">
      <c r="A152" s="43">
        <v>2361</v>
      </c>
      <c r="B152" s="71" t="s">
        <v>160</v>
      </c>
      <c r="C152" s="72">
        <f t="shared" si="7"/>
        <v>0</v>
      </c>
      <c r="D152" s="74"/>
      <c r="E152" s="74"/>
      <c r="F152" s="74"/>
      <c r="G152" s="157"/>
      <c r="H152" s="72">
        <f t="shared" si="8"/>
        <v>0</v>
      </c>
      <c r="I152" s="74">
        <v>0</v>
      </c>
      <c r="J152" s="74"/>
      <c r="K152" s="74"/>
      <c r="L152" s="158"/>
      <c r="M152" s="156"/>
    </row>
    <row r="153" spans="1:13" ht="24" x14ac:dyDescent="0.25">
      <c r="A153" s="43">
        <v>2362</v>
      </c>
      <c r="B153" s="71" t="s">
        <v>161</v>
      </c>
      <c r="C153" s="72">
        <f t="shared" si="7"/>
        <v>0</v>
      </c>
      <c r="D153" s="74"/>
      <c r="E153" s="74"/>
      <c r="F153" s="74"/>
      <c r="G153" s="157"/>
      <c r="H153" s="72">
        <f t="shared" si="8"/>
        <v>0</v>
      </c>
      <c r="I153" s="74">
        <v>0</v>
      </c>
      <c r="J153" s="74"/>
      <c r="K153" s="74"/>
      <c r="L153" s="158"/>
      <c r="M153" s="156"/>
    </row>
    <row r="154" spans="1:13" x14ac:dyDescent="0.25">
      <c r="A154" s="43">
        <v>2363</v>
      </c>
      <c r="B154" s="71" t="s">
        <v>162</v>
      </c>
      <c r="C154" s="72">
        <f t="shared" si="7"/>
        <v>0</v>
      </c>
      <c r="D154" s="74"/>
      <c r="E154" s="74"/>
      <c r="F154" s="74"/>
      <c r="G154" s="157"/>
      <c r="H154" s="72">
        <f t="shared" si="8"/>
        <v>0</v>
      </c>
      <c r="I154" s="74">
        <v>0</v>
      </c>
      <c r="J154" s="74"/>
      <c r="K154" s="74"/>
      <c r="L154" s="158"/>
      <c r="M154" s="156"/>
    </row>
    <row r="155" spans="1:13" x14ac:dyDescent="0.25">
      <c r="A155" s="43">
        <v>2364</v>
      </c>
      <c r="B155" s="71" t="s">
        <v>163</v>
      </c>
      <c r="C155" s="72">
        <f t="shared" si="7"/>
        <v>0</v>
      </c>
      <c r="D155" s="74"/>
      <c r="E155" s="74"/>
      <c r="F155" s="74"/>
      <c r="G155" s="157"/>
      <c r="H155" s="72">
        <f t="shared" si="8"/>
        <v>0</v>
      </c>
      <c r="I155" s="74">
        <v>0</v>
      </c>
      <c r="J155" s="74"/>
      <c r="K155" s="74"/>
      <c r="L155" s="158"/>
      <c r="M155" s="156"/>
    </row>
    <row r="156" spans="1:13" ht="12.75" customHeight="1" x14ac:dyDescent="0.25">
      <c r="A156" s="43">
        <v>2365</v>
      </c>
      <c r="B156" s="71" t="s">
        <v>164</v>
      </c>
      <c r="C156" s="72">
        <f t="shared" si="7"/>
        <v>0</v>
      </c>
      <c r="D156" s="74"/>
      <c r="E156" s="74"/>
      <c r="F156" s="74"/>
      <c r="G156" s="157"/>
      <c r="H156" s="72">
        <f t="shared" si="8"/>
        <v>0</v>
      </c>
      <c r="I156" s="74">
        <v>0</v>
      </c>
      <c r="J156" s="74"/>
      <c r="K156" s="74"/>
      <c r="L156" s="158"/>
      <c r="M156" s="156"/>
    </row>
    <row r="157" spans="1:13" ht="36" x14ac:dyDescent="0.25">
      <c r="A157" s="43">
        <v>2366</v>
      </c>
      <c r="B157" s="71" t="s">
        <v>165</v>
      </c>
      <c r="C157" s="72">
        <f t="shared" si="7"/>
        <v>0</v>
      </c>
      <c r="D157" s="74"/>
      <c r="E157" s="74"/>
      <c r="F157" s="74"/>
      <c r="G157" s="157"/>
      <c r="H157" s="72">
        <f t="shared" si="8"/>
        <v>0</v>
      </c>
      <c r="I157" s="74">
        <v>0</v>
      </c>
      <c r="J157" s="74"/>
      <c r="K157" s="74"/>
      <c r="L157" s="158"/>
      <c r="M157" s="156"/>
    </row>
    <row r="158" spans="1:13" ht="48" x14ac:dyDescent="0.25">
      <c r="A158" s="43">
        <v>2369</v>
      </c>
      <c r="B158" s="71" t="s">
        <v>166</v>
      </c>
      <c r="C158" s="72">
        <f t="shared" si="7"/>
        <v>0</v>
      </c>
      <c r="D158" s="74"/>
      <c r="E158" s="74"/>
      <c r="F158" s="74"/>
      <c r="G158" s="157"/>
      <c r="H158" s="72">
        <f t="shared" si="8"/>
        <v>0</v>
      </c>
      <c r="I158" s="74">
        <v>0</v>
      </c>
      <c r="J158" s="74"/>
      <c r="K158" s="74"/>
      <c r="L158" s="158"/>
      <c r="M158" s="156"/>
    </row>
    <row r="159" spans="1:13" x14ac:dyDescent="0.25">
      <c r="A159" s="150">
        <v>2370</v>
      </c>
      <c r="B159" s="112" t="s">
        <v>167</v>
      </c>
      <c r="C159" s="117">
        <f t="shared" si="7"/>
        <v>350</v>
      </c>
      <c r="D159" s="163">
        <v>350</v>
      </c>
      <c r="E159" s="163"/>
      <c r="F159" s="163"/>
      <c r="G159" s="164"/>
      <c r="H159" s="117">
        <f t="shared" si="8"/>
        <v>350</v>
      </c>
      <c r="I159" s="163">
        <v>350</v>
      </c>
      <c r="J159" s="163"/>
      <c r="K159" s="163"/>
      <c r="L159" s="165"/>
      <c r="M159" s="156"/>
    </row>
    <row r="160" spans="1:13" x14ac:dyDescent="0.25">
      <c r="A160" s="150">
        <v>2380</v>
      </c>
      <c r="B160" s="112" t="s">
        <v>168</v>
      </c>
      <c r="C160" s="117">
        <f t="shared" si="7"/>
        <v>0</v>
      </c>
      <c r="D160" s="151">
        <f>SUM(D161:D162)</f>
        <v>0</v>
      </c>
      <c r="E160" s="151">
        <f>SUM(E161:E162)</f>
        <v>0</v>
      </c>
      <c r="F160" s="151">
        <f>SUM(F161:F162)</f>
        <v>0</v>
      </c>
      <c r="G160" s="152">
        <f>SUM(G161:G162)</f>
        <v>0</v>
      </c>
      <c r="H160" s="117">
        <f t="shared" si="8"/>
        <v>0</v>
      </c>
      <c r="I160" s="151">
        <f>SUM(I161:I162)</f>
        <v>0</v>
      </c>
      <c r="J160" s="151">
        <f>SUM(J161:J162)</f>
        <v>0</v>
      </c>
      <c r="K160" s="151">
        <f>SUM(K161:K162)</f>
        <v>0</v>
      </c>
      <c r="L160" s="153">
        <f>SUM(L161:L162)</f>
        <v>0</v>
      </c>
    </row>
    <row r="161" spans="1:13" x14ac:dyDescent="0.25">
      <c r="A161" s="37">
        <v>2381</v>
      </c>
      <c r="B161" s="65" t="s">
        <v>169</v>
      </c>
      <c r="C161" s="66">
        <f t="shared" si="7"/>
        <v>0</v>
      </c>
      <c r="D161" s="68"/>
      <c r="E161" s="68"/>
      <c r="F161" s="68"/>
      <c r="G161" s="154"/>
      <c r="H161" s="66">
        <f t="shared" si="8"/>
        <v>0</v>
      </c>
      <c r="I161" s="68">
        <v>0</v>
      </c>
      <c r="J161" s="68"/>
      <c r="K161" s="68"/>
      <c r="L161" s="155"/>
      <c r="M161" s="156"/>
    </row>
    <row r="162" spans="1:13" ht="24" x14ac:dyDescent="0.25">
      <c r="A162" s="43">
        <v>2389</v>
      </c>
      <c r="B162" s="71" t="s">
        <v>170</v>
      </c>
      <c r="C162" s="72">
        <f t="shared" si="7"/>
        <v>0</v>
      </c>
      <c r="D162" s="74"/>
      <c r="E162" s="74"/>
      <c r="F162" s="74"/>
      <c r="G162" s="157"/>
      <c r="H162" s="72">
        <f t="shared" si="8"/>
        <v>0</v>
      </c>
      <c r="I162" s="74">
        <v>0</v>
      </c>
      <c r="J162" s="74"/>
      <c r="K162" s="74"/>
      <c r="L162" s="158"/>
      <c r="M162" s="156"/>
    </row>
    <row r="163" spans="1:13" x14ac:dyDescent="0.25">
      <c r="A163" s="150">
        <v>2390</v>
      </c>
      <c r="B163" s="112" t="s">
        <v>171</v>
      </c>
      <c r="C163" s="117">
        <f t="shared" si="7"/>
        <v>0</v>
      </c>
      <c r="D163" s="163"/>
      <c r="E163" s="163"/>
      <c r="F163" s="163"/>
      <c r="G163" s="164"/>
      <c r="H163" s="117">
        <f t="shared" si="8"/>
        <v>0</v>
      </c>
      <c r="I163" s="163">
        <v>0</v>
      </c>
      <c r="J163" s="163"/>
      <c r="K163" s="163"/>
      <c r="L163" s="165"/>
      <c r="M163" s="156"/>
    </row>
    <row r="164" spans="1:13" x14ac:dyDescent="0.25">
      <c r="A164" s="56">
        <v>2400</v>
      </c>
      <c r="B164" s="147" t="s">
        <v>172</v>
      </c>
      <c r="C164" s="57">
        <f t="shared" si="7"/>
        <v>0</v>
      </c>
      <c r="D164" s="177"/>
      <c r="E164" s="177"/>
      <c r="F164" s="177"/>
      <c r="G164" s="178"/>
      <c r="H164" s="57">
        <f t="shared" si="8"/>
        <v>0</v>
      </c>
      <c r="I164" s="177">
        <v>0</v>
      </c>
      <c r="J164" s="177"/>
      <c r="K164" s="177"/>
      <c r="L164" s="179"/>
      <c r="M164" s="156"/>
    </row>
    <row r="165" spans="1:13" ht="24" x14ac:dyDescent="0.25">
      <c r="A165" s="56">
        <v>2500</v>
      </c>
      <c r="B165" s="147" t="s">
        <v>173</v>
      </c>
      <c r="C165" s="57">
        <f t="shared" si="7"/>
        <v>0</v>
      </c>
      <c r="D165" s="63">
        <f>SUM(D166,D171)</f>
        <v>0</v>
      </c>
      <c r="E165" s="63">
        <f t="shared" ref="E165:G165" si="11">SUM(E166,E171)</f>
        <v>0</v>
      </c>
      <c r="F165" s="63">
        <f t="shared" si="11"/>
        <v>0</v>
      </c>
      <c r="G165" s="63">
        <f t="shared" si="11"/>
        <v>0</v>
      </c>
      <c r="H165" s="57">
        <f t="shared" si="8"/>
        <v>0</v>
      </c>
      <c r="I165" s="63">
        <f>SUM(I166,I171)</f>
        <v>0</v>
      </c>
      <c r="J165" s="63">
        <f t="shared" ref="J165:L165" si="12">SUM(J166,J171)</f>
        <v>0</v>
      </c>
      <c r="K165" s="63">
        <f t="shared" si="12"/>
        <v>0</v>
      </c>
      <c r="L165" s="149">
        <f t="shared" si="12"/>
        <v>0</v>
      </c>
    </row>
    <row r="166" spans="1:13" ht="16.5" customHeight="1" x14ac:dyDescent="0.25">
      <c r="A166" s="168">
        <v>2510</v>
      </c>
      <c r="B166" s="65" t="s">
        <v>174</v>
      </c>
      <c r="C166" s="66">
        <f t="shared" si="7"/>
        <v>0</v>
      </c>
      <c r="D166" s="169">
        <f>SUM(D167:D170)</f>
        <v>0</v>
      </c>
      <c r="E166" s="169">
        <f t="shared" ref="E166:G166" si="13">SUM(E167:E170)</f>
        <v>0</v>
      </c>
      <c r="F166" s="169">
        <f t="shared" si="13"/>
        <v>0</v>
      </c>
      <c r="G166" s="169">
        <f t="shared" si="13"/>
        <v>0</v>
      </c>
      <c r="H166" s="66">
        <f t="shared" si="8"/>
        <v>0</v>
      </c>
      <c r="I166" s="169">
        <f>SUM(I167:I170)</f>
        <v>0</v>
      </c>
      <c r="J166" s="169">
        <f t="shared" ref="J166:L166" si="14">SUM(J167:J170)</f>
        <v>0</v>
      </c>
      <c r="K166" s="169">
        <f t="shared" si="14"/>
        <v>0</v>
      </c>
      <c r="L166" s="180">
        <f t="shared" si="14"/>
        <v>0</v>
      </c>
    </row>
    <row r="167" spans="1:13" ht="24" x14ac:dyDescent="0.25">
      <c r="A167" s="44">
        <v>2512</v>
      </c>
      <c r="B167" s="71" t="s">
        <v>175</v>
      </c>
      <c r="C167" s="72">
        <f t="shared" si="7"/>
        <v>0</v>
      </c>
      <c r="D167" s="74"/>
      <c r="E167" s="74"/>
      <c r="F167" s="74"/>
      <c r="G167" s="157"/>
      <c r="H167" s="72">
        <f t="shared" si="8"/>
        <v>0</v>
      </c>
      <c r="I167" s="74">
        <v>0</v>
      </c>
      <c r="J167" s="74"/>
      <c r="K167" s="74"/>
      <c r="L167" s="158"/>
      <c r="M167" s="156"/>
    </row>
    <row r="168" spans="1:13" ht="36" x14ac:dyDescent="0.25">
      <c r="A168" s="44">
        <v>2513</v>
      </c>
      <c r="B168" s="71" t="s">
        <v>176</v>
      </c>
      <c r="C168" s="72">
        <f t="shared" si="7"/>
        <v>0</v>
      </c>
      <c r="D168" s="74"/>
      <c r="E168" s="74"/>
      <c r="F168" s="74"/>
      <c r="G168" s="157"/>
      <c r="H168" s="72">
        <f t="shared" si="8"/>
        <v>0</v>
      </c>
      <c r="I168" s="74">
        <v>0</v>
      </c>
      <c r="J168" s="74"/>
      <c r="K168" s="74"/>
      <c r="L168" s="158"/>
      <c r="M168" s="156"/>
    </row>
    <row r="169" spans="1:13" ht="24" x14ac:dyDescent="0.25">
      <c r="A169" s="44">
        <v>2515</v>
      </c>
      <c r="B169" s="71" t="s">
        <v>177</v>
      </c>
      <c r="C169" s="72">
        <f t="shared" si="7"/>
        <v>0</v>
      </c>
      <c r="D169" s="74"/>
      <c r="E169" s="74"/>
      <c r="F169" s="74"/>
      <c r="G169" s="157"/>
      <c r="H169" s="72">
        <f t="shared" si="8"/>
        <v>0</v>
      </c>
      <c r="I169" s="74">
        <v>0</v>
      </c>
      <c r="J169" s="74"/>
      <c r="K169" s="74"/>
      <c r="L169" s="158"/>
      <c r="M169" s="156"/>
    </row>
    <row r="170" spans="1:13" ht="24" x14ac:dyDescent="0.25">
      <c r="A170" s="44">
        <v>2519</v>
      </c>
      <c r="B170" s="71" t="s">
        <v>178</v>
      </c>
      <c r="C170" s="72">
        <f t="shared" si="7"/>
        <v>0</v>
      </c>
      <c r="D170" s="74"/>
      <c r="E170" s="74"/>
      <c r="F170" s="74"/>
      <c r="G170" s="157"/>
      <c r="H170" s="72">
        <f t="shared" si="8"/>
        <v>0</v>
      </c>
      <c r="I170" s="74">
        <v>0</v>
      </c>
      <c r="J170" s="74"/>
      <c r="K170" s="74"/>
      <c r="L170" s="158"/>
      <c r="M170" s="156"/>
    </row>
    <row r="171" spans="1:13" ht="24" x14ac:dyDescent="0.25">
      <c r="A171" s="159">
        <v>2520</v>
      </c>
      <c r="B171" s="71" t="s">
        <v>179</v>
      </c>
      <c r="C171" s="72">
        <f t="shared" si="7"/>
        <v>0</v>
      </c>
      <c r="D171" s="74"/>
      <c r="E171" s="74"/>
      <c r="F171" s="74"/>
      <c r="G171" s="157"/>
      <c r="H171" s="72">
        <f t="shared" si="8"/>
        <v>0</v>
      </c>
      <c r="I171" s="74">
        <v>0</v>
      </c>
      <c r="J171" s="74"/>
      <c r="K171" s="74"/>
      <c r="L171" s="158"/>
      <c r="M171" s="156"/>
    </row>
    <row r="172" spans="1:13" s="182" customFormat="1" ht="36" customHeight="1" x14ac:dyDescent="0.25">
      <c r="A172" s="19">
        <v>2800</v>
      </c>
      <c r="B172" s="65" t="s">
        <v>180</v>
      </c>
      <c r="C172" s="66">
        <f t="shared" si="7"/>
        <v>0</v>
      </c>
      <c r="D172" s="40"/>
      <c r="E172" s="40"/>
      <c r="F172" s="40"/>
      <c r="G172" s="41"/>
      <c r="H172" s="66">
        <f t="shared" si="8"/>
        <v>0</v>
      </c>
      <c r="I172" s="40">
        <v>0</v>
      </c>
      <c r="J172" s="40"/>
      <c r="K172" s="40"/>
      <c r="L172" s="42"/>
      <c r="M172" s="181"/>
    </row>
    <row r="173" spans="1:13" x14ac:dyDescent="0.25">
      <c r="A173" s="142">
        <v>3000</v>
      </c>
      <c r="B173" s="142" t="s">
        <v>181</v>
      </c>
      <c r="C173" s="143">
        <f t="shared" si="7"/>
        <v>0</v>
      </c>
      <c r="D173" s="144">
        <f>SUM(D174,D184)</f>
        <v>0</v>
      </c>
      <c r="E173" s="144">
        <f>SUM(E174,E184)</f>
        <v>0</v>
      </c>
      <c r="F173" s="144">
        <f>SUM(F174,F184)</f>
        <v>0</v>
      </c>
      <c r="G173" s="145">
        <f>SUM(G174,G184)</f>
        <v>0</v>
      </c>
      <c r="H173" s="143">
        <f t="shared" si="8"/>
        <v>0</v>
      </c>
      <c r="I173" s="144">
        <f>SUM(I174,I184)</f>
        <v>0</v>
      </c>
      <c r="J173" s="144">
        <f>SUM(J174,J184)</f>
        <v>0</v>
      </c>
      <c r="K173" s="144">
        <f>SUM(K174,K184)</f>
        <v>0</v>
      </c>
      <c r="L173" s="146">
        <f>SUM(L174,L184)</f>
        <v>0</v>
      </c>
    </row>
    <row r="174" spans="1:13" ht="24" x14ac:dyDescent="0.25">
      <c r="A174" s="56">
        <v>3200</v>
      </c>
      <c r="B174" s="183" t="s">
        <v>182</v>
      </c>
      <c r="C174" s="184">
        <f t="shared" si="7"/>
        <v>0</v>
      </c>
      <c r="D174" s="63">
        <f>SUM(D175,D179)</f>
        <v>0</v>
      </c>
      <c r="E174" s="63">
        <f t="shared" ref="E174:G174" si="15">SUM(E175,E179)</f>
        <v>0</v>
      </c>
      <c r="F174" s="63">
        <f t="shared" si="15"/>
        <v>0</v>
      </c>
      <c r="G174" s="63">
        <f t="shared" si="15"/>
        <v>0</v>
      </c>
      <c r="H174" s="57">
        <f t="shared" si="8"/>
        <v>0</v>
      </c>
      <c r="I174" s="63">
        <f>SUM(I175,I179)</f>
        <v>0</v>
      </c>
      <c r="J174" s="63">
        <f t="shared" ref="J174:L174" si="16">SUM(J175,J179)</f>
        <v>0</v>
      </c>
      <c r="K174" s="63">
        <f t="shared" si="16"/>
        <v>0</v>
      </c>
      <c r="L174" s="149">
        <f t="shared" si="16"/>
        <v>0</v>
      </c>
    </row>
    <row r="175" spans="1:13" ht="36" x14ac:dyDescent="0.25">
      <c r="A175" s="168">
        <v>3260</v>
      </c>
      <c r="B175" s="65" t="s">
        <v>183</v>
      </c>
      <c r="C175" s="66">
        <f t="shared" si="7"/>
        <v>0</v>
      </c>
      <c r="D175" s="169">
        <f>SUM(D176:D178)</f>
        <v>0</v>
      </c>
      <c r="E175" s="169">
        <f>SUM(E176:E178)</f>
        <v>0</v>
      </c>
      <c r="F175" s="169">
        <f>SUM(F176:F178)</f>
        <v>0</v>
      </c>
      <c r="G175" s="170">
        <f>SUM(G176:G178)</f>
        <v>0</v>
      </c>
      <c r="H175" s="66">
        <f t="shared" si="8"/>
        <v>0</v>
      </c>
      <c r="I175" s="169">
        <f>SUM(I176:I178)</f>
        <v>0</v>
      </c>
      <c r="J175" s="169">
        <f>SUM(J176:J178)</f>
        <v>0</v>
      </c>
      <c r="K175" s="169">
        <f>SUM(K176:K178)</f>
        <v>0</v>
      </c>
      <c r="L175" s="171">
        <f>SUM(L176:L178)</f>
        <v>0</v>
      </c>
    </row>
    <row r="176" spans="1:13" ht="24" x14ac:dyDescent="0.25">
      <c r="A176" s="44">
        <v>3261</v>
      </c>
      <c r="B176" s="71" t="s">
        <v>184</v>
      </c>
      <c r="C176" s="72">
        <f>SUM(D176:G176)</f>
        <v>0</v>
      </c>
      <c r="D176" s="74"/>
      <c r="E176" s="74"/>
      <c r="F176" s="74"/>
      <c r="G176" s="157"/>
      <c r="H176" s="72">
        <f>SUM(I176:L176)</f>
        <v>0</v>
      </c>
      <c r="I176" s="74">
        <v>0</v>
      </c>
      <c r="J176" s="74"/>
      <c r="K176" s="74"/>
      <c r="L176" s="158"/>
      <c r="M176" s="156"/>
    </row>
    <row r="177" spans="1:13" ht="36" x14ac:dyDescent="0.25">
      <c r="A177" s="44">
        <v>3262</v>
      </c>
      <c r="B177" s="71" t="s">
        <v>185</v>
      </c>
      <c r="C177" s="72">
        <f>SUM(D177:G177)</f>
        <v>0</v>
      </c>
      <c r="D177" s="74"/>
      <c r="E177" s="74"/>
      <c r="F177" s="74"/>
      <c r="G177" s="157"/>
      <c r="H177" s="72">
        <f>SUM(I177:L177)</f>
        <v>0</v>
      </c>
      <c r="I177" s="74">
        <v>0</v>
      </c>
      <c r="J177" s="74"/>
      <c r="K177" s="74"/>
      <c r="L177" s="158"/>
      <c r="M177" s="156"/>
    </row>
    <row r="178" spans="1:13" ht="24" x14ac:dyDescent="0.25">
      <c r="A178" s="44">
        <v>3263</v>
      </c>
      <c r="B178" s="71" t="s">
        <v>186</v>
      </c>
      <c r="C178" s="72">
        <f>SUM(D178:G178)</f>
        <v>0</v>
      </c>
      <c r="D178" s="74"/>
      <c r="E178" s="74"/>
      <c r="F178" s="74"/>
      <c r="G178" s="157"/>
      <c r="H178" s="72">
        <f>SUM(I178:L178)</f>
        <v>0</v>
      </c>
      <c r="I178" s="74">
        <v>0</v>
      </c>
      <c r="J178" s="74"/>
      <c r="K178" s="74"/>
      <c r="L178" s="158"/>
      <c r="M178" s="156"/>
    </row>
    <row r="179" spans="1:13" ht="84" x14ac:dyDescent="0.25">
      <c r="A179" s="168">
        <v>3290</v>
      </c>
      <c r="B179" s="65" t="s">
        <v>187</v>
      </c>
      <c r="C179" s="185">
        <f t="shared" ref="C179:C183" si="17">SUM(D179:G179)</f>
        <v>0</v>
      </c>
      <c r="D179" s="169">
        <f>SUM(D180:D183)</f>
        <v>0</v>
      </c>
      <c r="E179" s="169">
        <f t="shared" ref="E179:G179" si="18">SUM(E180:E183)</f>
        <v>0</v>
      </c>
      <c r="F179" s="169">
        <f t="shared" si="18"/>
        <v>0</v>
      </c>
      <c r="G179" s="169">
        <f t="shared" si="18"/>
        <v>0</v>
      </c>
      <c r="H179" s="185">
        <f t="shared" ref="H179:H183" si="19">SUM(I179:L179)</f>
        <v>0</v>
      </c>
      <c r="I179" s="169">
        <f>SUM(I180:I183)</f>
        <v>0</v>
      </c>
      <c r="J179" s="169">
        <f t="shared" ref="J179:L179" si="20">SUM(J180:J183)</f>
        <v>0</v>
      </c>
      <c r="K179" s="169">
        <f t="shared" si="20"/>
        <v>0</v>
      </c>
      <c r="L179" s="186">
        <f t="shared" si="20"/>
        <v>0</v>
      </c>
    </row>
    <row r="180" spans="1:13" ht="72" x14ac:dyDescent="0.25">
      <c r="A180" s="44">
        <v>3291</v>
      </c>
      <c r="B180" s="71" t="s">
        <v>188</v>
      </c>
      <c r="C180" s="72">
        <f t="shared" si="17"/>
        <v>0</v>
      </c>
      <c r="D180" s="74"/>
      <c r="E180" s="74"/>
      <c r="F180" s="74"/>
      <c r="G180" s="187"/>
      <c r="H180" s="72">
        <f t="shared" si="19"/>
        <v>0</v>
      </c>
      <c r="I180" s="74">
        <v>0</v>
      </c>
      <c r="J180" s="74"/>
      <c r="K180" s="74"/>
      <c r="L180" s="158"/>
      <c r="M180" s="156"/>
    </row>
    <row r="181" spans="1:13" ht="72" x14ac:dyDescent="0.25">
      <c r="A181" s="44">
        <v>3292</v>
      </c>
      <c r="B181" s="71" t="s">
        <v>189</v>
      </c>
      <c r="C181" s="72">
        <f t="shared" si="17"/>
        <v>0</v>
      </c>
      <c r="D181" s="74"/>
      <c r="E181" s="74"/>
      <c r="F181" s="74"/>
      <c r="G181" s="187"/>
      <c r="H181" s="72">
        <f t="shared" si="19"/>
        <v>0</v>
      </c>
      <c r="I181" s="74">
        <v>0</v>
      </c>
      <c r="J181" s="74"/>
      <c r="K181" s="74"/>
      <c r="L181" s="158"/>
      <c r="M181" s="156"/>
    </row>
    <row r="182" spans="1:13" ht="72" x14ac:dyDescent="0.25">
      <c r="A182" s="44">
        <v>3293</v>
      </c>
      <c r="B182" s="71" t="s">
        <v>190</v>
      </c>
      <c r="C182" s="72">
        <f t="shared" si="17"/>
        <v>0</v>
      </c>
      <c r="D182" s="74"/>
      <c r="E182" s="74"/>
      <c r="F182" s="74"/>
      <c r="G182" s="187"/>
      <c r="H182" s="72">
        <f t="shared" si="19"/>
        <v>0</v>
      </c>
      <c r="I182" s="74">
        <v>0</v>
      </c>
      <c r="J182" s="74"/>
      <c r="K182" s="74"/>
      <c r="L182" s="158"/>
      <c r="M182" s="156"/>
    </row>
    <row r="183" spans="1:13" ht="60" x14ac:dyDescent="0.25">
      <c r="A183" s="188">
        <v>3294</v>
      </c>
      <c r="B183" s="71" t="s">
        <v>191</v>
      </c>
      <c r="C183" s="185">
        <f t="shared" si="17"/>
        <v>0</v>
      </c>
      <c r="D183" s="189"/>
      <c r="E183" s="189"/>
      <c r="F183" s="189"/>
      <c r="G183" s="190"/>
      <c r="H183" s="185">
        <f t="shared" si="19"/>
        <v>0</v>
      </c>
      <c r="I183" s="189">
        <v>0</v>
      </c>
      <c r="J183" s="189"/>
      <c r="K183" s="189"/>
      <c r="L183" s="191"/>
      <c r="M183" s="156"/>
    </row>
    <row r="184" spans="1:13" ht="48" x14ac:dyDescent="0.25">
      <c r="A184" s="192">
        <v>3300</v>
      </c>
      <c r="B184" s="183" t="s">
        <v>192</v>
      </c>
      <c r="C184" s="193">
        <f t="shared" si="7"/>
        <v>0</v>
      </c>
      <c r="D184" s="194">
        <f>SUM(D185:D186)</f>
        <v>0</v>
      </c>
      <c r="E184" s="194">
        <f t="shared" ref="E184:G184" si="21">SUM(E185:E186)</f>
        <v>0</v>
      </c>
      <c r="F184" s="194">
        <f t="shared" si="21"/>
        <v>0</v>
      </c>
      <c r="G184" s="194">
        <f t="shared" si="21"/>
        <v>0</v>
      </c>
      <c r="H184" s="193">
        <f t="shared" si="8"/>
        <v>0</v>
      </c>
      <c r="I184" s="194">
        <f>SUM(I185:I186)</f>
        <v>0</v>
      </c>
      <c r="J184" s="194">
        <f t="shared" ref="J184:L184" si="22">SUM(J185:J186)</f>
        <v>0</v>
      </c>
      <c r="K184" s="194">
        <f t="shared" si="22"/>
        <v>0</v>
      </c>
      <c r="L184" s="149">
        <f t="shared" si="22"/>
        <v>0</v>
      </c>
    </row>
    <row r="185" spans="1:13" ht="48" x14ac:dyDescent="0.25">
      <c r="A185" s="111">
        <v>3310</v>
      </c>
      <c r="B185" s="112" t="s">
        <v>193</v>
      </c>
      <c r="C185" s="195">
        <f t="shared" si="7"/>
        <v>0</v>
      </c>
      <c r="D185" s="163"/>
      <c r="E185" s="163"/>
      <c r="F185" s="163"/>
      <c r="G185" s="164"/>
      <c r="H185" s="195">
        <f t="shared" si="8"/>
        <v>0</v>
      </c>
      <c r="I185" s="163">
        <v>0</v>
      </c>
      <c r="J185" s="163"/>
      <c r="K185" s="163"/>
      <c r="L185" s="165"/>
      <c r="M185" s="156"/>
    </row>
    <row r="186" spans="1:13" ht="48.75" customHeight="1" x14ac:dyDescent="0.25">
      <c r="A186" s="38">
        <v>3320</v>
      </c>
      <c r="B186" s="65" t="s">
        <v>194</v>
      </c>
      <c r="C186" s="66">
        <f t="shared" si="7"/>
        <v>0</v>
      </c>
      <c r="D186" s="68"/>
      <c r="E186" s="68"/>
      <c r="F186" s="68"/>
      <c r="G186" s="154"/>
      <c r="H186" s="66">
        <f t="shared" si="8"/>
        <v>0</v>
      </c>
      <c r="I186" s="68">
        <v>0</v>
      </c>
      <c r="J186" s="68"/>
      <c r="K186" s="68"/>
      <c r="L186" s="155"/>
      <c r="M186" s="156"/>
    </row>
    <row r="187" spans="1:13" x14ac:dyDescent="0.25">
      <c r="A187" s="196">
        <v>4000</v>
      </c>
      <c r="B187" s="142" t="s">
        <v>195</v>
      </c>
      <c r="C187" s="143">
        <f t="shared" si="7"/>
        <v>0</v>
      </c>
      <c r="D187" s="144">
        <f>SUM(D188,D191)</f>
        <v>0</v>
      </c>
      <c r="E187" s="144">
        <f>SUM(E188,E191)</f>
        <v>0</v>
      </c>
      <c r="F187" s="144">
        <f>SUM(F188,F191)</f>
        <v>0</v>
      </c>
      <c r="G187" s="145">
        <f>SUM(G188,G191)</f>
        <v>0</v>
      </c>
      <c r="H187" s="143">
        <f t="shared" si="8"/>
        <v>0</v>
      </c>
      <c r="I187" s="144">
        <f>SUM(I188,I191)</f>
        <v>0</v>
      </c>
      <c r="J187" s="144">
        <f>SUM(J188,J191)</f>
        <v>0</v>
      </c>
      <c r="K187" s="144">
        <f>SUM(K188,K191)</f>
        <v>0</v>
      </c>
      <c r="L187" s="146">
        <f>SUM(L188,L191)</f>
        <v>0</v>
      </c>
    </row>
    <row r="188" spans="1:13" ht="24" x14ac:dyDescent="0.25">
      <c r="A188" s="197">
        <v>4200</v>
      </c>
      <c r="B188" s="147" t="s">
        <v>196</v>
      </c>
      <c r="C188" s="57">
        <f>SUM(D188:G188)</f>
        <v>0</v>
      </c>
      <c r="D188" s="63">
        <f>SUM(D189,D190)</f>
        <v>0</v>
      </c>
      <c r="E188" s="63">
        <f>SUM(E189,E190)</f>
        <v>0</v>
      </c>
      <c r="F188" s="63">
        <f>SUM(F189,F190)</f>
        <v>0</v>
      </c>
      <c r="G188" s="166">
        <f>SUM(G189,G190)</f>
        <v>0</v>
      </c>
      <c r="H188" s="57">
        <f t="shared" si="8"/>
        <v>0</v>
      </c>
      <c r="I188" s="63">
        <f>SUM(I189,I190)</f>
        <v>0</v>
      </c>
      <c r="J188" s="63">
        <f>SUM(J189,J190)</f>
        <v>0</v>
      </c>
      <c r="K188" s="63">
        <f>SUM(K189,K190)</f>
        <v>0</v>
      </c>
      <c r="L188" s="167">
        <f>SUM(L189,L190)</f>
        <v>0</v>
      </c>
    </row>
    <row r="189" spans="1:13" ht="36" x14ac:dyDescent="0.25">
      <c r="A189" s="168">
        <v>4240</v>
      </c>
      <c r="B189" s="65" t="s">
        <v>197</v>
      </c>
      <c r="C189" s="66">
        <f t="shared" ref="C189:C264" si="23">SUM(D189:G189)</f>
        <v>0</v>
      </c>
      <c r="D189" s="68"/>
      <c r="E189" s="68"/>
      <c r="F189" s="68"/>
      <c r="G189" s="154"/>
      <c r="H189" s="66">
        <f t="shared" ref="H189:H263" si="24">SUM(I189:L189)</f>
        <v>0</v>
      </c>
      <c r="I189" s="68">
        <v>0</v>
      </c>
      <c r="J189" s="68"/>
      <c r="K189" s="68"/>
      <c r="L189" s="155"/>
      <c r="M189" s="156"/>
    </row>
    <row r="190" spans="1:13" ht="24" x14ac:dyDescent="0.25">
      <c r="A190" s="159">
        <v>4250</v>
      </c>
      <c r="B190" s="71" t="s">
        <v>198</v>
      </c>
      <c r="C190" s="72">
        <f t="shared" si="23"/>
        <v>0</v>
      </c>
      <c r="D190" s="74"/>
      <c r="E190" s="74"/>
      <c r="F190" s="74"/>
      <c r="G190" s="157"/>
      <c r="H190" s="72">
        <f t="shared" si="24"/>
        <v>0</v>
      </c>
      <c r="I190" s="74">
        <v>0</v>
      </c>
      <c r="J190" s="74"/>
      <c r="K190" s="74"/>
      <c r="L190" s="158"/>
      <c r="M190" s="156"/>
    </row>
    <row r="191" spans="1:13" x14ac:dyDescent="0.25">
      <c r="A191" s="56">
        <v>4300</v>
      </c>
      <c r="B191" s="147" t="s">
        <v>199</v>
      </c>
      <c r="C191" s="57">
        <f t="shared" si="23"/>
        <v>0</v>
      </c>
      <c r="D191" s="63">
        <f>SUM(D192)</f>
        <v>0</v>
      </c>
      <c r="E191" s="63">
        <f>SUM(E192)</f>
        <v>0</v>
      </c>
      <c r="F191" s="63">
        <f>SUM(F192)</f>
        <v>0</v>
      </c>
      <c r="G191" s="166">
        <f>SUM(G192)</f>
        <v>0</v>
      </c>
      <c r="H191" s="57">
        <f t="shared" si="24"/>
        <v>0</v>
      </c>
      <c r="I191" s="63">
        <f>SUM(I192)</f>
        <v>0</v>
      </c>
      <c r="J191" s="63">
        <f>SUM(J192)</f>
        <v>0</v>
      </c>
      <c r="K191" s="63">
        <f>SUM(K192)</f>
        <v>0</v>
      </c>
      <c r="L191" s="167">
        <f>SUM(L192)</f>
        <v>0</v>
      </c>
    </row>
    <row r="192" spans="1:13" ht="24" x14ac:dyDescent="0.25">
      <c r="A192" s="168">
        <v>4310</v>
      </c>
      <c r="B192" s="65" t="s">
        <v>200</v>
      </c>
      <c r="C192" s="66">
        <f>SUM(D192:G192)</f>
        <v>0</v>
      </c>
      <c r="D192" s="169">
        <f>SUM(D193:D193)</f>
        <v>0</v>
      </c>
      <c r="E192" s="169">
        <f>SUM(E193:E193)</f>
        <v>0</v>
      </c>
      <c r="F192" s="169">
        <f>SUM(F193:F193)</f>
        <v>0</v>
      </c>
      <c r="G192" s="170">
        <f>SUM(G193:G193)</f>
        <v>0</v>
      </c>
      <c r="H192" s="66">
        <f t="shared" si="24"/>
        <v>0</v>
      </c>
      <c r="I192" s="169">
        <f>SUM(I193:I193)</f>
        <v>0</v>
      </c>
      <c r="J192" s="169">
        <f>SUM(J193:J193)</f>
        <v>0</v>
      </c>
      <c r="K192" s="169">
        <f>SUM(K193:K193)</f>
        <v>0</v>
      </c>
      <c r="L192" s="171">
        <f>SUM(L193:L193)</f>
        <v>0</v>
      </c>
    </row>
    <row r="193" spans="1:13" ht="36" x14ac:dyDescent="0.25">
      <c r="A193" s="44">
        <v>4311</v>
      </c>
      <c r="B193" s="71" t="s">
        <v>201</v>
      </c>
      <c r="C193" s="72">
        <f t="shared" si="23"/>
        <v>0</v>
      </c>
      <c r="D193" s="74"/>
      <c r="E193" s="74"/>
      <c r="F193" s="74"/>
      <c r="G193" s="157"/>
      <c r="H193" s="72">
        <f t="shared" si="24"/>
        <v>0</v>
      </c>
      <c r="I193" s="74">
        <v>0</v>
      </c>
      <c r="J193" s="74"/>
      <c r="K193" s="74"/>
      <c r="L193" s="158"/>
      <c r="M193" s="156"/>
    </row>
    <row r="194" spans="1:13" s="24" customFormat="1" ht="24" x14ac:dyDescent="0.25">
      <c r="A194" s="198"/>
      <c r="B194" s="19" t="s">
        <v>202</v>
      </c>
      <c r="C194" s="138">
        <f t="shared" si="23"/>
        <v>0</v>
      </c>
      <c r="D194" s="139">
        <f>SUM(D195,D230,D269)</f>
        <v>0</v>
      </c>
      <c r="E194" s="139">
        <f>SUM(E195,E230,E269)</f>
        <v>0</v>
      </c>
      <c r="F194" s="139">
        <f>SUM(F195,F230,F269)</f>
        <v>0</v>
      </c>
      <c r="G194" s="139">
        <f>SUM(G195,G230,G269)</f>
        <v>0</v>
      </c>
      <c r="H194" s="138">
        <f t="shared" si="24"/>
        <v>0</v>
      </c>
      <c r="I194" s="139">
        <f>SUM(I195,I230,I269)</f>
        <v>0</v>
      </c>
      <c r="J194" s="139">
        <f>SUM(J195,J230,J269)</f>
        <v>0</v>
      </c>
      <c r="K194" s="139">
        <f>SUM(K195,K230,K269)</f>
        <v>0</v>
      </c>
      <c r="L194" s="199">
        <f>SUM(L195,L230,L269)</f>
        <v>0</v>
      </c>
    </row>
    <row r="195" spans="1:13" x14ac:dyDescent="0.25">
      <c r="A195" s="142">
        <v>5000</v>
      </c>
      <c r="B195" s="142" t="s">
        <v>203</v>
      </c>
      <c r="C195" s="143">
        <f t="shared" si="23"/>
        <v>0</v>
      </c>
      <c r="D195" s="144">
        <f>D196+D204</f>
        <v>0</v>
      </c>
      <c r="E195" s="144">
        <f>E196+E204</f>
        <v>0</v>
      </c>
      <c r="F195" s="144">
        <f>F196+F204</f>
        <v>0</v>
      </c>
      <c r="G195" s="144">
        <f>G196+G204</f>
        <v>0</v>
      </c>
      <c r="H195" s="143">
        <f t="shared" si="24"/>
        <v>0</v>
      </c>
      <c r="I195" s="144">
        <f>I196+I204</f>
        <v>0</v>
      </c>
      <c r="J195" s="144">
        <f>J196+J204</f>
        <v>0</v>
      </c>
      <c r="K195" s="144">
        <f>K196+K204</f>
        <v>0</v>
      </c>
      <c r="L195" s="200">
        <f>L196+L204</f>
        <v>0</v>
      </c>
    </row>
    <row r="196" spans="1:13" x14ac:dyDescent="0.25">
      <c r="A196" s="56">
        <v>5100</v>
      </c>
      <c r="B196" s="147" t="s">
        <v>204</v>
      </c>
      <c r="C196" s="57">
        <f t="shared" si="23"/>
        <v>0</v>
      </c>
      <c r="D196" s="63">
        <f>D197+D198+D201+D202+D203</f>
        <v>0</v>
      </c>
      <c r="E196" s="63">
        <f>E197+E198+E201+E202+E203</f>
        <v>0</v>
      </c>
      <c r="F196" s="63">
        <f>F197+F198+F201+F202+F203</f>
        <v>0</v>
      </c>
      <c r="G196" s="166">
        <f>G197+G198+G201+G202+G203</f>
        <v>0</v>
      </c>
      <c r="H196" s="57">
        <f t="shared" si="24"/>
        <v>0</v>
      </c>
      <c r="I196" s="63">
        <f>I197+I198+I201+I202+I203</f>
        <v>0</v>
      </c>
      <c r="J196" s="63">
        <f>J197+J198+J201+J202+J203</f>
        <v>0</v>
      </c>
      <c r="K196" s="63">
        <f>K197+K198+K201+K202+K203</f>
        <v>0</v>
      </c>
      <c r="L196" s="167">
        <f>L197+L198+L201+L202+L203</f>
        <v>0</v>
      </c>
    </row>
    <row r="197" spans="1:13" x14ac:dyDescent="0.25">
      <c r="A197" s="168">
        <v>5110</v>
      </c>
      <c r="B197" s="65" t="s">
        <v>205</v>
      </c>
      <c r="C197" s="66">
        <f t="shared" si="23"/>
        <v>0</v>
      </c>
      <c r="D197" s="68"/>
      <c r="E197" s="68"/>
      <c r="F197" s="68"/>
      <c r="G197" s="154"/>
      <c r="H197" s="66">
        <f t="shared" si="24"/>
        <v>0</v>
      </c>
      <c r="I197" s="68">
        <v>0</v>
      </c>
      <c r="J197" s="68"/>
      <c r="K197" s="68"/>
      <c r="L197" s="155"/>
      <c r="M197" s="156"/>
    </row>
    <row r="198" spans="1:13" ht="24" x14ac:dyDescent="0.25">
      <c r="A198" s="159">
        <v>5120</v>
      </c>
      <c r="B198" s="71" t="s">
        <v>206</v>
      </c>
      <c r="C198" s="72">
        <f t="shared" si="23"/>
        <v>0</v>
      </c>
      <c r="D198" s="160">
        <f>D199+D200</f>
        <v>0</v>
      </c>
      <c r="E198" s="160">
        <f>E199+E200</f>
        <v>0</v>
      </c>
      <c r="F198" s="160">
        <f>F199+F200</f>
        <v>0</v>
      </c>
      <c r="G198" s="161">
        <f>G199+G200</f>
        <v>0</v>
      </c>
      <c r="H198" s="72">
        <f t="shared" si="24"/>
        <v>0</v>
      </c>
      <c r="I198" s="160">
        <f>I199+I200</f>
        <v>0</v>
      </c>
      <c r="J198" s="160">
        <f>J199+J200</f>
        <v>0</v>
      </c>
      <c r="K198" s="160">
        <f>K199+K200</f>
        <v>0</v>
      </c>
      <c r="L198" s="162">
        <f>L199+L200</f>
        <v>0</v>
      </c>
    </row>
    <row r="199" spans="1:13" x14ac:dyDescent="0.25">
      <c r="A199" s="44">
        <v>5121</v>
      </c>
      <c r="B199" s="71" t="s">
        <v>207</v>
      </c>
      <c r="C199" s="72">
        <f t="shared" si="23"/>
        <v>0</v>
      </c>
      <c r="D199" s="74"/>
      <c r="E199" s="74"/>
      <c r="F199" s="74"/>
      <c r="G199" s="157"/>
      <c r="H199" s="72">
        <f t="shared" si="24"/>
        <v>0</v>
      </c>
      <c r="I199" s="74">
        <v>0</v>
      </c>
      <c r="J199" s="74"/>
      <c r="K199" s="74"/>
      <c r="L199" s="158"/>
      <c r="M199" s="156"/>
    </row>
    <row r="200" spans="1:13" ht="24" x14ac:dyDescent="0.25">
      <c r="A200" s="44">
        <v>5129</v>
      </c>
      <c r="B200" s="71" t="s">
        <v>208</v>
      </c>
      <c r="C200" s="72">
        <f t="shared" si="23"/>
        <v>0</v>
      </c>
      <c r="D200" s="74"/>
      <c r="E200" s="74"/>
      <c r="F200" s="74"/>
      <c r="G200" s="157"/>
      <c r="H200" s="72">
        <f t="shared" si="24"/>
        <v>0</v>
      </c>
      <c r="I200" s="74">
        <v>0</v>
      </c>
      <c r="J200" s="74"/>
      <c r="K200" s="74"/>
      <c r="L200" s="158"/>
      <c r="M200" s="156"/>
    </row>
    <row r="201" spans="1:13" x14ac:dyDescent="0.25">
      <c r="A201" s="159">
        <v>5130</v>
      </c>
      <c r="B201" s="71" t="s">
        <v>209</v>
      </c>
      <c r="C201" s="72">
        <f t="shared" si="23"/>
        <v>0</v>
      </c>
      <c r="D201" s="74"/>
      <c r="E201" s="74"/>
      <c r="F201" s="74"/>
      <c r="G201" s="157"/>
      <c r="H201" s="72">
        <f t="shared" si="24"/>
        <v>0</v>
      </c>
      <c r="I201" s="74">
        <v>0</v>
      </c>
      <c r="J201" s="74"/>
      <c r="K201" s="74"/>
      <c r="L201" s="158"/>
      <c r="M201" s="156"/>
    </row>
    <row r="202" spans="1:13" x14ac:dyDescent="0.25">
      <c r="A202" s="159">
        <v>5140</v>
      </c>
      <c r="B202" s="71" t="s">
        <v>210</v>
      </c>
      <c r="C202" s="72">
        <f t="shared" si="23"/>
        <v>0</v>
      </c>
      <c r="D202" s="74"/>
      <c r="E202" s="74"/>
      <c r="F202" s="74"/>
      <c r="G202" s="157"/>
      <c r="H202" s="72">
        <f t="shared" si="24"/>
        <v>0</v>
      </c>
      <c r="I202" s="74">
        <v>0</v>
      </c>
      <c r="J202" s="74"/>
      <c r="K202" s="74"/>
      <c r="L202" s="158"/>
      <c r="M202" s="156"/>
    </row>
    <row r="203" spans="1:13" ht="24" x14ac:dyDescent="0.25">
      <c r="A203" s="159">
        <v>5170</v>
      </c>
      <c r="B203" s="71" t="s">
        <v>211</v>
      </c>
      <c r="C203" s="72">
        <f t="shared" si="23"/>
        <v>0</v>
      </c>
      <c r="D203" s="74"/>
      <c r="E203" s="74"/>
      <c r="F203" s="74"/>
      <c r="G203" s="157"/>
      <c r="H203" s="72">
        <f t="shared" si="24"/>
        <v>0</v>
      </c>
      <c r="I203" s="74">
        <v>0</v>
      </c>
      <c r="J203" s="74"/>
      <c r="K203" s="74"/>
      <c r="L203" s="158"/>
      <c r="M203" s="156"/>
    </row>
    <row r="204" spans="1:13" x14ac:dyDescent="0.25">
      <c r="A204" s="56">
        <v>5200</v>
      </c>
      <c r="B204" s="147" t="s">
        <v>212</v>
      </c>
      <c r="C204" s="57">
        <f t="shared" si="23"/>
        <v>0</v>
      </c>
      <c r="D204" s="63">
        <f>D205+D215+D216+D225+D226+D227+D229</f>
        <v>0</v>
      </c>
      <c r="E204" s="63">
        <f>E205+E215+E216+E225+E226+E227+E229</f>
        <v>0</v>
      </c>
      <c r="F204" s="63">
        <f>F205+F215+F216+F225+F226+F227+F229</f>
        <v>0</v>
      </c>
      <c r="G204" s="166">
        <f>G205+G215+G216+G225+G226+G227+G229</f>
        <v>0</v>
      </c>
      <c r="H204" s="57">
        <f t="shared" si="24"/>
        <v>0</v>
      </c>
      <c r="I204" s="63">
        <f>I205+I215+I216+I225+I226+I227+I229</f>
        <v>0</v>
      </c>
      <c r="J204" s="63">
        <f>J205+J215+J216+J225+J226+J227+J229</f>
        <v>0</v>
      </c>
      <c r="K204" s="63">
        <f>K205+K215+K216+K225+K226+K227+K229</f>
        <v>0</v>
      </c>
      <c r="L204" s="167">
        <f>L205+L215+L216+L225+L226+L227+L229</f>
        <v>0</v>
      </c>
    </row>
    <row r="205" spans="1:13" x14ac:dyDescent="0.25">
      <c r="A205" s="150">
        <v>5210</v>
      </c>
      <c r="B205" s="112" t="s">
        <v>213</v>
      </c>
      <c r="C205" s="117">
        <f t="shared" si="23"/>
        <v>0</v>
      </c>
      <c r="D205" s="151">
        <f>SUM(D206:D214)</f>
        <v>0</v>
      </c>
      <c r="E205" s="151">
        <f>SUM(E206:E214)</f>
        <v>0</v>
      </c>
      <c r="F205" s="151">
        <f>SUM(F206:F214)</f>
        <v>0</v>
      </c>
      <c r="G205" s="152">
        <f>SUM(G206:G214)</f>
        <v>0</v>
      </c>
      <c r="H205" s="117">
        <f t="shared" si="24"/>
        <v>0</v>
      </c>
      <c r="I205" s="151">
        <f>SUM(I206:I214)</f>
        <v>0</v>
      </c>
      <c r="J205" s="151">
        <f>SUM(J206:J214)</f>
        <v>0</v>
      </c>
      <c r="K205" s="151">
        <f>SUM(K206:K214)</f>
        <v>0</v>
      </c>
      <c r="L205" s="153">
        <f>SUM(L206:L214)</f>
        <v>0</v>
      </c>
    </row>
    <row r="206" spans="1:13" x14ac:dyDescent="0.25">
      <c r="A206" s="38">
        <v>5211</v>
      </c>
      <c r="B206" s="65" t="s">
        <v>214</v>
      </c>
      <c r="C206" s="66">
        <f t="shared" si="23"/>
        <v>0</v>
      </c>
      <c r="D206" s="68"/>
      <c r="E206" s="68"/>
      <c r="F206" s="68"/>
      <c r="G206" s="154"/>
      <c r="H206" s="66">
        <f t="shared" si="24"/>
        <v>0</v>
      </c>
      <c r="I206" s="68">
        <v>0</v>
      </c>
      <c r="J206" s="68"/>
      <c r="K206" s="68"/>
      <c r="L206" s="155"/>
      <c r="M206" s="156"/>
    </row>
    <row r="207" spans="1:13" x14ac:dyDescent="0.25">
      <c r="A207" s="44">
        <v>5212</v>
      </c>
      <c r="B207" s="71" t="s">
        <v>215</v>
      </c>
      <c r="C207" s="72">
        <f t="shared" si="23"/>
        <v>0</v>
      </c>
      <c r="D207" s="74"/>
      <c r="E207" s="74"/>
      <c r="F207" s="74"/>
      <c r="G207" s="157"/>
      <c r="H207" s="72">
        <f t="shared" si="24"/>
        <v>0</v>
      </c>
      <c r="I207" s="74">
        <v>0</v>
      </c>
      <c r="J207" s="74"/>
      <c r="K207" s="74"/>
      <c r="L207" s="158"/>
      <c r="M207" s="156"/>
    </row>
    <row r="208" spans="1:13" x14ac:dyDescent="0.25">
      <c r="A208" s="44">
        <v>5213</v>
      </c>
      <c r="B208" s="71" t="s">
        <v>216</v>
      </c>
      <c r="C208" s="72">
        <f t="shared" si="23"/>
        <v>0</v>
      </c>
      <c r="D208" s="74"/>
      <c r="E208" s="74"/>
      <c r="F208" s="74"/>
      <c r="G208" s="157"/>
      <c r="H208" s="72">
        <f t="shared" si="24"/>
        <v>0</v>
      </c>
      <c r="I208" s="74">
        <v>0</v>
      </c>
      <c r="J208" s="74"/>
      <c r="K208" s="74"/>
      <c r="L208" s="158"/>
      <c r="M208" s="156"/>
    </row>
    <row r="209" spans="1:13" x14ac:dyDescent="0.25">
      <c r="A209" s="44">
        <v>5214</v>
      </c>
      <c r="B209" s="71" t="s">
        <v>217</v>
      </c>
      <c r="C209" s="72">
        <f t="shared" si="23"/>
        <v>0</v>
      </c>
      <c r="D209" s="74"/>
      <c r="E209" s="74"/>
      <c r="F209" s="74"/>
      <c r="G209" s="157"/>
      <c r="H209" s="72">
        <f t="shared" si="24"/>
        <v>0</v>
      </c>
      <c r="I209" s="74">
        <v>0</v>
      </c>
      <c r="J209" s="74"/>
      <c r="K209" s="74"/>
      <c r="L209" s="158"/>
      <c r="M209" s="156"/>
    </row>
    <row r="210" spans="1:13" x14ac:dyDescent="0.25">
      <c r="A210" s="44">
        <v>5215</v>
      </c>
      <c r="B210" s="71" t="s">
        <v>218</v>
      </c>
      <c r="C210" s="72">
        <f>SUM(D210:G210)</f>
        <v>0</v>
      </c>
      <c r="D210" s="74"/>
      <c r="E210" s="74"/>
      <c r="F210" s="74"/>
      <c r="G210" s="157"/>
      <c r="H210" s="72">
        <f>SUM(I210:L210)</f>
        <v>0</v>
      </c>
      <c r="I210" s="74">
        <v>0</v>
      </c>
      <c r="J210" s="74"/>
      <c r="K210" s="74"/>
      <c r="L210" s="158"/>
      <c r="M210" s="156"/>
    </row>
    <row r="211" spans="1:13" ht="14.25" customHeight="1" x14ac:dyDescent="0.25">
      <c r="A211" s="44">
        <v>5216</v>
      </c>
      <c r="B211" s="71" t="s">
        <v>219</v>
      </c>
      <c r="C211" s="72">
        <f t="shared" si="23"/>
        <v>0</v>
      </c>
      <c r="D211" s="74"/>
      <c r="E211" s="74"/>
      <c r="F211" s="74"/>
      <c r="G211" s="157"/>
      <c r="H211" s="72">
        <f t="shared" si="24"/>
        <v>0</v>
      </c>
      <c r="I211" s="74">
        <v>0</v>
      </c>
      <c r="J211" s="74"/>
      <c r="K211" s="74"/>
      <c r="L211" s="158"/>
      <c r="M211" s="156"/>
    </row>
    <row r="212" spans="1:13" x14ac:dyDescent="0.25">
      <c r="A212" s="44">
        <v>5217</v>
      </c>
      <c r="B212" s="71" t="s">
        <v>220</v>
      </c>
      <c r="C212" s="72">
        <f t="shared" si="23"/>
        <v>0</v>
      </c>
      <c r="D212" s="74"/>
      <c r="E212" s="74"/>
      <c r="F212" s="74"/>
      <c r="G212" s="157"/>
      <c r="H212" s="72">
        <f t="shared" si="24"/>
        <v>0</v>
      </c>
      <c r="I212" s="74">
        <v>0</v>
      </c>
      <c r="J212" s="74"/>
      <c r="K212" s="74"/>
      <c r="L212" s="158"/>
      <c r="M212" s="156"/>
    </row>
    <row r="213" spans="1:13" x14ac:dyDescent="0.25">
      <c r="A213" s="44">
        <v>5218</v>
      </c>
      <c r="B213" s="71" t="s">
        <v>221</v>
      </c>
      <c r="C213" s="72">
        <f t="shared" si="23"/>
        <v>0</v>
      </c>
      <c r="D213" s="74"/>
      <c r="E213" s="74"/>
      <c r="F213" s="74"/>
      <c r="G213" s="157"/>
      <c r="H213" s="72">
        <f t="shared" si="24"/>
        <v>0</v>
      </c>
      <c r="I213" s="74">
        <v>0</v>
      </c>
      <c r="J213" s="74"/>
      <c r="K213" s="74"/>
      <c r="L213" s="158"/>
      <c r="M213" s="156"/>
    </row>
    <row r="214" spans="1:13" x14ac:dyDescent="0.25">
      <c r="A214" s="44">
        <v>5219</v>
      </c>
      <c r="B214" s="71" t="s">
        <v>222</v>
      </c>
      <c r="C214" s="72">
        <f t="shared" si="23"/>
        <v>0</v>
      </c>
      <c r="D214" s="74"/>
      <c r="E214" s="74"/>
      <c r="F214" s="74"/>
      <c r="G214" s="157"/>
      <c r="H214" s="72">
        <f t="shared" si="24"/>
        <v>0</v>
      </c>
      <c r="I214" s="74">
        <v>0</v>
      </c>
      <c r="J214" s="74"/>
      <c r="K214" s="74"/>
      <c r="L214" s="158"/>
      <c r="M214" s="156"/>
    </row>
    <row r="215" spans="1:13" ht="13.5" customHeight="1" x14ac:dyDescent="0.25">
      <c r="A215" s="159">
        <v>5220</v>
      </c>
      <c r="B215" s="71" t="s">
        <v>223</v>
      </c>
      <c r="C215" s="72">
        <f t="shared" si="23"/>
        <v>0</v>
      </c>
      <c r="D215" s="74"/>
      <c r="E215" s="74"/>
      <c r="F215" s="74"/>
      <c r="G215" s="157"/>
      <c r="H215" s="72">
        <f t="shared" si="24"/>
        <v>0</v>
      </c>
      <c r="I215" s="74">
        <v>0</v>
      </c>
      <c r="J215" s="74"/>
      <c r="K215" s="74"/>
      <c r="L215" s="158"/>
      <c r="M215" s="156"/>
    </row>
    <row r="216" spans="1:13" x14ac:dyDescent="0.25">
      <c r="A216" s="159">
        <v>5230</v>
      </c>
      <c r="B216" s="71" t="s">
        <v>224</v>
      </c>
      <c r="C216" s="72">
        <f t="shared" si="23"/>
        <v>0</v>
      </c>
      <c r="D216" s="160">
        <f>SUM(D217:D224)</f>
        <v>0</v>
      </c>
      <c r="E216" s="160">
        <f>SUM(E217:E224)</f>
        <v>0</v>
      </c>
      <c r="F216" s="160">
        <f>SUM(F217:F224)</f>
        <v>0</v>
      </c>
      <c r="G216" s="161">
        <f>SUM(G217:G224)</f>
        <v>0</v>
      </c>
      <c r="H216" s="72">
        <f t="shared" si="24"/>
        <v>0</v>
      </c>
      <c r="I216" s="160">
        <f>SUM(I217:I224)</f>
        <v>0</v>
      </c>
      <c r="J216" s="160">
        <f>SUM(J217:J224)</f>
        <v>0</v>
      </c>
      <c r="K216" s="160">
        <f>SUM(K217:K224)</f>
        <v>0</v>
      </c>
      <c r="L216" s="162">
        <f>SUM(L217:L224)</f>
        <v>0</v>
      </c>
    </row>
    <row r="217" spans="1:13" x14ac:dyDescent="0.25">
      <c r="A217" s="44">
        <v>5231</v>
      </c>
      <c r="B217" s="71" t="s">
        <v>225</v>
      </c>
      <c r="C217" s="72">
        <f t="shared" si="23"/>
        <v>0</v>
      </c>
      <c r="D217" s="74"/>
      <c r="E217" s="74"/>
      <c r="F217" s="74"/>
      <c r="G217" s="157"/>
      <c r="H217" s="72">
        <f t="shared" si="24"/>
        <v>0</v>
      </c>
      <c r="I217" s="74">
        <v>0</v>
      </c>
      <c r="J217" s="74"/>
      <c r="K217" s="74"/>
      <c r="L217" s="158"/>
      <c r="M217" s="156"/>
    </row>
    <row r="218" spans="1:13" x14ac:dyDescent="0.25">
      <c r="A218" s="44">
        <v>5232</v>
      </c>
      <c r="B218" s="71" t="s">
        <v>226</v>
      </c>
      <c r="C218" s="72">
        <f t="shared" si="23"/>
        <v>0</v>
      </c>
      <c r="D218" s="74"/>
      <c r="E218" s="74"/>
      <c r="F218" s="74"/>
      <c r="G218" s="157"/>
      <c r="H218" s="72">
        <f t="shared" si="24"/>
        <v>0</v>
      </c>
      <c r="I218" s="74">
        <v>0</v>
      </c>
      <c r="J218" s="74"/>
      <c r="K218" s="74"/>
      <c r="L218" s="158"/>
      <c r="M218" s="156"/>
    </row>
    <row r="219" spans="1:13" x14ac:dyDescent="0.25">
      <c r="A219" s="44">
        <v>5233</v>
      </c>
      <c r="B219" s="71" t="s">
        <v>227</v>
      </c>
      <c r="C219" s="201">
        <f t="shared" si="23"/>
        <v>0</v>
      </c>
      <c r="D219" s="74"/>
      <c r="E219" s="74"/>
      <c r="F219" s="74"/>
      <c r="G219" s="157"/>
      <c r="H219" s="72">
        <f t="shared" si="24"/>
        <v>0</v>
      </c>
      <c r="I219" s="74">
        <v>0</v>
      </c>
      <c r="J219" s="74"/>
      <c r="K219" s="74"/>
      <c r="L219" s="158"/>
      <c r="M219" s="156"/>
    </row>
    <row r="220" spans="1:13" ht="24" x14ac:dyDescent="0.25">
      <c r="A220" s="44">
        <v>5234</v>
      </c>
      <c r="B220" s="71" t="s">
        <v>228</v>
      </c>
      <c r="C220" s="201">
        <f t="shared" si="23"/>
        <v>0</v>
      </c>
      <c r="D220" s="74"/>
      <c r="E220" s="74"/>
      <c r="F220" s="74"/>
      <c r="G220" s="157"/>
      <c r="H220" s="72">
        <f t="shared" si="24"/>
        <v>0</v>
      </c>
      <c r="I220" s="74">
        <v>0</v>
      </c>
      <c r="J220" s="74"/>
      <c r="K220" s="74"/>
      <c r="L220" s="158"/>
      <c r="M220" s="156"/>
    </row>
    <row r="221" spans="1:13" ht="14.25" customHeight="1" x14ac:dyDescent="0.25">
      <c r="A221" s="44">
        <v>5236</v>
      </c>
      <c r="B221" s="71" t="s">
        <v>229</v>
      </c>
      <c r="C221" s="201">
        <f t="shared" si="23"/>
        <v>0</v>
      </c>
      <c r="D221" s="74"/>
      <c r="E221" s="74"/>
      <c r="F221" s="74"/>
      <c r="G221" s="157"/>
      <c r="H221" s="72">
        <f t="shared" si="24"/>
        <v>0</v>
      </c>
      <c r="I221" s="74">
        <v>0</v>
      </c>
      <c r="J221" s="74"/>
      <c r="K221" s="74"/>
      <c r="L221" s="158"/>
      <c r="M221" s="156"/>
    </row>
    <row r="222" spans="1:13" ht="14.25" customHeight="1" x14ac:dyDescent="0.25">
      <c r="A222" s="44">
        <v>5237</v>
      </c>
      <c r="B222" s="71" t="s">
        <v>230</v>
      </c>
      <c r="C222" s="201">
        <f t="shared" si="23"/>
        <v>0</v>
      </c>
      <c r="D222" s="74"/>
      <c r="E222" s="74"/>
      <c r="F222" s="74"/>
      <c r="G222" s="157"/>
      <c r="H222" s="72">
        <f t="shared" si="24"/>
        <v>0</v>
      </c>
      <c r="I222" s="74">
        <v>0</v>
      </c>
      <c r="J222" s="74"/>
      <c r="K222" s="74"/>
      <c r="L222" s="158"/>
      <c r="M222" s="156"/>
    </row>
    <row r="223" spans="1:13" ht="24" x14ac:dyDescent="0.25">
      <c r="A223" s="44">
        <v>5238</v>
      </c>
      <c r="B223" s="71" t="s">
        <v>231</v>
      </c>
      <c r="C223" s="201">
        <f t="shared" si="23"/>
        <v>0</v>
      </c>
      <c r="D223" s="74"/>
      <c r="E223" s="74"/>
      <c r="F223" s="74"/>
      <c r="G223" s="157"/>
      <c r="H223" s="72">
        <f t="shared" si="24"/>
        <v>0</v>
      </c>
      <c r="I223" s="74">
        <v>0</v>
      </c>
      <c r="J223" s="74"/>
      <c r="K223" s="74"/>
      <c r="L223" s="158"/>
      <c r="M223" s="156"/>
    </row>
    <row r="224" spans="1:13" ht="24" x14ac:dyDescent="0.25">
      <c r="A224" s="44">
        <v>5239</v>
      </c>
      <c r="B224" s="71" t="s">
        <v>232</v>
      </c>
      <c r="C224" s="201">
        <f t="shared" si="23"/>
        <v>0</v>
      </c>
      <c r="D224" s="74"/>
      <c r="E224" s="74"/>
      <c r="F224" s="74"/>
      <c r="G224" s="157"/>
      <c r="H224" s="72">
        <f t="shared" si="24"/>
        <v>0</v>
      </c>
      <c r="I224" s="74">
        <v>0</v>
      </c>
      <c r="J224" s="74"/>
      <c r="K224" s="74"/>
      <c r="L224" s="158"/>
      <c r="M224" s="156"/>
    </row>
    <row r="225" spans="1:13" ht="24" x14ac:dyDescent="0.25">
      <c r="A225" s="159">
        <v>5240</v>
      </c>
      <c r="B225" s="71" t="s">
        <v>233</v>
      </c>
      <c r="C225" s="201">
        <f t="shared" si="23"/>
        <v>0</v>
      </c>
      <c r="D225" s="74"/>
      <c r="E225" s="74"/>
      <c r="F225" s="74"/>
      <c r="G225" s="157"/>
      <c r="H225" s="72">
        <f t="shared" si="24"/>
        <v>0</v>
      </c>
      <c r="I225" s="74">
        <v>0</v>
      </c>
      <c r="J225" s="74"/>
      <c r="K225" s="74"/>
      <c r="L225" s="158"/>
      <c r="M225" s="156"/>
    </row>
    <row r="226" spans="1:13" x14ac:dyDescent="0.25">
      <c r="A226" s="159">
        <v>5250</v>
      </c>
      <c r="B226" s="71" t="s">
        <v>234</v>
      </c>
      <c r="C226" s="201">
        <f t="shared" si="23"/>
        <v>0</v>
      </c>
      <c r="D226" s="74"/>
      <c r="E226" s="74"/>
      <c r="F226" s="74"/>
      <c r="G226" s="157"/>
      <c r="H226" s="72">
        <f t="shared" si="24"/>
        <v>0</v>
      </c>
      <c r="I226" s="74">
        <v>0</v>
      </c>
      <c r="J226" s="74"/>
      <c r="K226" s="74"/>
      <c r="L226" s="158"/>
      <c r="M226" s="156"/>
    </row>
    <row r="227" spans="1:13" x14ac:dyDescent="0.25">
      <c r="A227" s="159">
        <v>5260</v>
      </c>
      <c r="B227" s="71" t="s">
        <v>235</v>
      </c>
      <c r="C227" s="201">
        <f t="shared" si="23"/>
        <v>0</v>
      </c>
      <c r="D227" s="160">
        <f>SUM(D228)</f>
        <v>0</v>
      </c>
      <c r="E227" s="160">
        <f>SUM(E228)</f>
        <v>0</v>
      </c>
      <c r="F227" s="160">
        <f>SUM(F228)</f>
        <v>0</v>
      </c>
      <c r="G227" s="161">
        <f>SUM(G228)</f>
        <v>0</v>
      </c>
      <c r="H227" s="72">
        <f t="shared" si="24"/>
        <v>0</v>
      </c>
      <c r="I227" s="160">
        <f>SUM(I228)</f>
        <v>0</v>
      </c>
      <c r="J227" s="160">
        <f>SUM(J228)</f>
        <v>0</v>
      </c>
      <c r="K227" s="160">
        <f>SUM(K228)</f>
        <v>0</v>
      </c>
      <c r="L227" s="162">
        <f>SUM(L228)</f>
        <v>0</v>
      </c>
    </row>
    <row r="228" spans="1:13" ht="24" x14ac:dyDescent="0.25">
      <c r="A228" s="44">
        <v>5269</v>
      </c>
      <c r="B228" s="71" t="s">
        <v>236</v>
      </c>
      <c r="C228" s="201">
        <f t="shared" si="23"/>
        <v>0</v>
      </c>
      <c r="D228" s="74"/>
      <c r="E228" s="74"/>
      <c r="F228" s="74"/>
      <c r="G228" s="157"/>
      <c r="H228" s="72">
        <f t="shared" si="24"/>
        <v>0</v>
      </c>
      <c r="I228" s="74">
        <v>0</v>
      </c>
      <c r="J228" s="74"/>
      <c r="K228" s="74"/>
      <c r="L228" s="158"/>
      <c r="M228" s="156"/>
    </row>
    <row r="229" spans="1:13" ht="24" x14ac:dyDescent="0.25">
      <c r="A229" s="150">
        <v>5270</v>
      </c>
      <c r="B229" s="112" t="s">
        <v>237</v>
      </c>
      <c r="C229" s="202">
        <f t="shared" si="23"/>
        <v>0</v>
      </c>
      <c r="D229" s="163"/>
      <c r="E229" s="163"/>
      <c r="F229" s="163"/>
      <c r="G229" s="164"/>
      <c r="H229" s="117">
        <f t="shared" si="24"/>
        <v>0</v>
      </c>
      <c r="I229" s="163">
        <v>0</v>
      </c>
      <c r="J229" s="163"/>
      <c r="K229" s="163"/>
      <c r="L229" s="165"/>
      <c r="M229" s="156"/>
    </row>
    <row r="230" spans="1:13" x14ac:dyDescent="0.25">
      <c r="A230" s="142">
        <v>6000</v>
      </c>
      <c r="B230" s="142" t="s">
        <v>238</v>
      </c>
      <c r="C230" s="203">
        <f t="shared" si="23"/>
        <v>0</v>
      </c>
      <c r="D230" s="144">
        <f>D231+D251+D259</f>
        <v>0</v>
      </c>
      <c r="E230" s="144">
        <f>E231+E251+E259</f>
        <v>0</v>
      </c>
      <c r="F230" s="144">
        <f>F231+F251+F259</f>
        <v>0</v>
      </c>
      <c r="G230" s="145">
        <f>G231+G251+G259</f>
        <v>0</v>
      </c>
      <c r="H230" s="143">
        <f t="shared" si="24"/>
        <v>0</v>
      </c>
      <c r="I230" s="144">
        <f>I231+I251+I259</f>
        <v>0</v>
      </c>
      <c r="J230" s="144">
        <f>J231+J251+J259</f>
        <v>0</v>
      </c>
      <c r="K230" s="144">
        <f>K231+K251+K259</f>
        <v>0</v>
      </c>
      <c r="L230" s="146">
        <f>L231+L251+L259</f>
        <v>0</v>
      </c>
    </row>
    <row r="231" spans="1:13" ht="14.25" customHeight="1" x14ac:dyDescent="0.25">
      <c r="A231" s="192">
        <v>6200</v>
      </c>
      <c r="B231" s="183" t="s">
        <v>239</v>
      </c>
      <c r="C231" s="204">
        <f>SUM(D231:G231)</f>
        <v>0</v>
      </c>
      <c r="D231" s="194">
        <f>SUM(D232,D233,D235,D238,D244,D245,D246)</f>
        <v>0</v>
      </c>
      <c r="E231" s="194">
        <f>SUM(E232,E233,E235,E238,E244,E245,E246)</f>
        <v>0</v>
      </c>
      <c r="F231" s="194">
        <f>SUM(F232,F233,F235,F238,F244,F245,F246)</f>
        <v>0</v>
      </c>
      <c r="G231" s="194">
        <f>SUM(G232,G233,G235,G238,G244,G245,G246)</f>
        <v>0</v>
      </c>
      <c r="H231" s="193">
        <f t="shared" si="24"/>
        <v>0</v>
      </c>
      <c r="I231" s="194">
        <f>SUM(I232,I233,I235,I238,I244,I245,I246)</f>
        <v>0</v>
      </c>
      <c r="J231" s="194">
        <f>SUM(J232,J233,J235,J238,J244,J245,J246)</f>
        <v>0</v>
      </c>
      <c r="K231" s="194">
        <f>SUM(K232,K233,K235,K238,K244,K245,K246)</f>
        <v>0</v>
      </c>
      <c r="L231" s="149">
        <f>SUM(L232,L233,L235,L238,L244,L245,L246)</f>
        <v>0</v>
      </c>
    </row>
    <row r="232" spans="1:13" ht="24" x14ac:dyDescent="0.25">
      <c r="A232" s="168">
        <v>6220</v>
      </c>
      <c r="B232" s="65" t="s">
        <v>240</v>
      </c>
      <c r="C232" s="205">
        <f t="shared" si="23"/>
        <v>0</v>
      </c>
      <c r="D232" s="68"/>
      <c r="E232" s="68"/>
      <c r="F232" s="68"/>
      <c r="G232" s="206"/>
      <c r="H232" s="207">
        <f t="shared" si="24"/>
        <v>0</v>
      </c>
      <c r="I232" s="68">
        <v>0</v>
      </c>
      <c r="J232" s="68"/>
      <c r="K232" s="68"/>
      <c r="L232" s="155"/>
      <c r="M232" s="156"/>
    </row>
    <row r="233" spans="1:13" x14ac:dyDescent="0.25">
      <c r="A233" s="159">
        <v>6230</v>
      </c>
      <c r="B233" s="71" t="s">
        <v>241</v>
      </c>
      <c r="C233" s="201">
        <f t="shared" si="23"/>
        <v>0</v>
      </c>
      <c r="D233" s="160">
        <f>SUM(D234)</f>
        <v>0</v>
      </c>
      <c r="E233" s="160">
        <f t="shared" ref="E233:L233" si="25">SUM(E234)</f>
        <v>0</v>
      </c>
      <c r="F233" s="160">
        <f t="shared" si="25"/>
        <v>0</v>
      </c>
      <c r="G233" s="161">
        <f t="shared" si="25"/>
        <v>0</v>
      </c>
      <c r="H233" s="208">
        <f t="shared" si="24"/>
        <v>0</v>
      </c>
      <c r="I233" s="160">
        <f t="shared" si="25"/>
        <v>0</v>
      </c>
      <c r="J233" s="160">
        <f t="shared" si="25"/>
        <v>0</v>
      </c>
      <c r="K233" s="160">
        <f t="shared" si="25"/>
        <v>0</v>
      </c>
      <c r="L233" s="162">
        <f t="shared" si="25"/>
        <v>0</v>
      </c>
    </row>
    <row r="234" spans="1:13" ht="24" x14ac:dyDescent="0.25">
      <c r="A234" s="44">
        <v>6239</v>
      </c>
      <c r="B234" s="65" t="s">
        <v>242</v>
      </c>
      <c r="C234" s="201">
        <f t="shared" si="23"/>
        <v>0</v>
      </c>
      <c r="D234" s="68"/>
      <c r="E234" s="68"/>
      <c r="F234" s="68"/>
      <c r="G234" s="154"/>
      <c r="H234" s="208">
        <f t="shared" si="24"/>
        <v>0</v>
      </c>
      <c r="I234" s="68">
        <v>0</v>
      </c>
      <c r="J234" s="68"/>
      <c r="K234" s="68"/>
      <c r="L234" s="155"/>
      <c r="M234" s="156"/>
    </row>
    <row r="235" spans="1:13" ht="24" x14ac:dyDescent="0.25">
      <c r="A235" s="159">
        <v>6240</v>
      </c>
      <c r="B235" s="71" t="s">
        <v>243</v>
      </c>
      <c r="C235" s="201">
        <f>SUM(D235:G235)</f>
        <v>0</v>
      </c>
      <c r="D235" s="160">
        <f>SUM(D236:D237)</f>
        <v>0</v>
      </c>
      <c r="E235" s="160">
        <f>SUM(E236:E237)</f>
        <v>0</v>
      </c>
      <c r="F235" s="160">
        <f>SUM(F236:F237)</f>
        <v>0</v>
      </c>
      <c r="G235" s="161">
        <f>SUM(G236:G237)</f>
        <v>0</v>
      </c>
      <c r="H235" s="208">
        <f t="shared" si="24"/>
        <v>0</v>
      </c>
      <c r="I235" s="160">
        <f>SUM(I236:I237)</f>
        <v>0</v>
      </c>
      <c r="J235" s="160">
        <f>SUM(J236:J237)</f>
        <v>0</v>
      </c>
      <c r="K235" s="160">
        <f>SUM(K236:K237)</f>
        <v>0</v>
      </c>
      <c r="L235" s="162">
        <f>SUM(L236:L237)</f>
        <v>0</v>
      </c>
    </row>
    <row r="236" spans="1:13" x14ac:dyDescent="0.25">
      <c r="A236" s="44">
        <v>6241</v>
      </c>
      <c r="B236" s="71" t="s">
        <v>244</v>
      </c>
      <c r="C236" s="201">
        <f>SUM(D236:G236)</f>
        <v>0</v>
      </c>
      <c r="D236" s="74"/>
      <c r="E236" s="74"/>
      <c r="F236" s="74"/>
      <c r="G236" s="157"/>
      <c r="H236" s="208">
        <f>SUM(I236:L236)</f>
        <v>0</v>
      </c>
      <c r="I236" s="74">
        <v>0</v>
      </c>
      <c r="J236" s="74"/>
      <c r="K236" s="74"/>
      <c r="L236" s="158"/>
      <c r="M236" s="156"/>
    </row>
    <row r="237" spans="1:13" x14ac:dyDescent="0.25">
      <c r="A237" s="44">
        <v>6242</v>
      </c>
      <c r="B237" s="71" t="s">
        <v>245</v>
      </c>
      <c r="C237" s="201">
        <f>SUM(D237:G237)</f>
        <v>0</v>
      </c>
      <c r="D237" s="74"/>
      <c r="E237" s="74"/>
      <c r="F237" s="74"/>
      <c r="G237" s="157"/>
      <c r="H237" s="208">
        <f t="shared" si="24"/>
        <v>0</v>
      </c>
      <c r="I237" s="74">
        <v>0</v>
      </c>
      <c r="J237" s="74"/>
      <c r="K237" s="74"/>
      <c r="L237" s="158"/>
      <c r="M237" s="156"/>
    </row>
    <row r="238" spans="1:13" ht="25.5" customHeight="1" x14ac:dyDescent="0.25">
      <c r="A238" s="159">
        <v>6250</v>
      </c>
      <c r="B238" s="71" t="s">
        <v>246</v>
      </c>
      <c r="C238" s="201">
        <f>SUM(D238:G238)</f>
        <v>0</v>
      </c>
      <c r="D238" s="160">
        <f>SUM(D239:D243)</f>
        <v>0</v>
      </c>
      <c r="E238" s="160">
        <f>SUM(E239:E243)</f>
        <v>0</v>
      </c>
      <c r="F238" s="160">
        <f>SUM(F239:F243)</f>
        <v>0</v>
      </c>
      <c r="G238" s="161">
        <f>SUM(G239:G243)</f>
        <v>0</v>
      </c>
      <c r="H238" s="208">
        <f t="shared" si="24"/>
        <v>0</v>
      </c>
      <c r="I238" s="160">
        <f>SUM(I239:I243)</f>
        <v>0</v>
      </c>
      <c r="J238" s="160">
        <f>SUM(J239:J243)</f>
        <v>0</v>
      </c>
      <c r="K238" s="160">
        <f>SUM(K239:K243)</f>
        <v>0</v>
      </c>
      <c r="L238" s="162">
        <f>SUM(L239:L243)</f>
        <v>0</v>
      </c>
    </row>
    <row r="239" spans="1:13" ht="14.25" customHeight="1" x14ac:dyDescent="0.25">
      <c r="A239" s="44">
        <v>6252</v>
      </c>
      <c r="B239" s="71" t="s">
        <v>247</v>
      </c>
      <c r="C239" s="201">
        <f>SUM(D239:G239)</f>
        <v>0</v>
      </c>
      <c r="D239" s="74"/>
      <c r="E239" s="74"/>
      <c r="F239" s="74"/>
      <c r="G239" s="157"/>
      <c r="H239" s="208">
        <f t="shared" si="24"/>
        <v>0</v>
      </c>
      <c r="I239" s="74">
        <v>0</v>
      </c>
      <c r="J239" s="74"/>
      <c r="K239" s="74"/>
      <c r="L239" s="158"/>
      <c r="M239" s="156"/>
    </row>
    <row r="240" spans="1:13" ht="14.25" customHeight="1" x14ac:dyDescent="0.25">
      <c r="A240" s="44">
        <v>6253</v>
      </c>
      <c r="B240" s="71" t="s">
        <v>248</v>
      </c>
      <c r="C240" s="201">
        <f t="shared" si="23"/>
        <v>0</v>
      </c>
      <c r="D240" s="74"/>
      <c r="E240" s="74"/>
      <c r="F240" s="74"/>
      <c r="G240" s="157"/>
      <c r="H240" s="208">
        <f t="shared" si="24"/>
        <v>0</v>
      </c>
      <c r="I240" s="74">
        <v>0</v>
      </c>
      <c r="J240" s="74"/>
      <c r="K240" s="74"/>
      <c r="L240" s="158"/>
      <c r="M240" s="156"/>
    </row>
    <row r="241" spans="1:13" ht="24" x14ac:dyDescent="0.25">
      <c r="A241" s="44">
        <v>6254</v>
      </c>
      <c r="B241" s="71" t="s">
        <v>249</v>
      </c>
      <c r="C241" s="201">
        <f t="shared" si="23"/>
        <v>0</v>
      </c>
      <c r="D241" s="74"/>
      <c r="E241" s="74"/>
      <c r="F241" s="74"/>
      <c r="G241" s="157"/>
      <c r="H241" s="208">
        <f t="shared" si="24"/>
        <v>0</v>
      </c>
      <c r="I241" s="74">
        <v>0</v>
      </c>
      <c r="J241" s="74"/>
      <c r="K241" s="74"/>
      <c r="L241" s="158"/>
      <c r="M241" s="156"/>
    </row>
    <row r="242" spans="1:13" ht="24" x14ac:dyDescent="0.25">
      <c r="A242" s="44">
        <v>6255</v>
      </c>
      <c r="B242" s="71" t="s">
        <v>250</v>
      </c>
      <c r="C242" s="201">
        <f t="shared" si="23"/>
        <v>0</v>
      </c>
      <c r="D242" s="74"/>
      <c r="E242" s="74"/>
      <c r="F242" s="74"/>
      <c r="G242" s="157"/>
      <c r="H242" s="208">
        <f t="shared" si="24"/>
        <v>0</v>
      </c>
      <c r="I242" s="74">
        <v>0</v>
      </c>
      <c r="J242" s="74"/>
      <c r="K242" s="74"/>
      <c r="L242" s="158"/>
      <c r="M242" s="156"/>
    </row>
    <row r="243" spans="1:13" x14ac:dyDescent="0.25">
      <c r="A243" s="44">
        <v>6259</v>
      </c>
      <c r="B243" s="71" t="s">
        <v>251</v>
      </c>
      <c r="C243" s="201">
        <f t="shared" si="23"/>
        <v>0</v>
      </c>
      <c r="D243" s="74"/>
      <c r="E243" s="74"/>
      <c r="F243" s="74"/>
      <c r="G243" s="157"/>
      <c r="H243" s="208">
        <f t="shared" si="24"/>
        <v>0</v>
      </c>
      <c r="I243" s="74">
        <v>0</v>
      </c>
      <c r="J243" s="74"/>
      <c r="K243" s="74"/>
      <c r="L243" s="158"/>
      <c r="M243" s="156"/>
    </row>
    <row r="244" spans="1:13" ht="24" x14ac:dyDescent="0.25">
      <c r="A244" s="159">
        <v>6260</v>
      </c>
      <c r="B244" s="71" t="s">
        <v>252</v>
      </c>
      <c r="C244" s="201">
        <f t="shared" si="23"/>
        <v>0</v>
      </c>
      <c r="D244" s="74"/>
      <c r="E244" s="74"/>
      <c r="F244" s="74"/>
      <c r="G244" s="157"/>
      <c r="H244" s="208">
        <f t="shared" si="24"/>
        <v>0</v>
      </c>
      <c r="I244" s="74">
        <v>0</v>
      </c>
      <c r="J244" s="74"/>
      <c r="K244" s="74"/>
      <c r="L244" s="158"/>
      <c r="M244" s="156"/>
    </row>
    <row r="245" spans="1:13" x14ac:dyDescent="0.25">
      <c r="A245" s="159">
        <v>6270</v>
      </c>
      <c r="B245" s="71" t="s">
        <v>253</v>
      </c>
      <c r="C245" s="201">
        <f t="shared" si="23"/>
        <v>0</v>
      </c>
      <c r="D245" s="74"/>
      <c r="E245" s="74"/>
      <c r="F245" s="74"/>
      <c r="G245" s="157"/>
      <c r="H245" s="208">
        <f t="shared" si="24"/>
        <v>0</v>
      </c>
      <c r="I245" s="74">
        <v>0</v>
      </c>
      <c r="J245" s="74"/>
      <c r="K245" s="74"/>
      <c r="L245" s="158"/>
      <c r="M245" s="156"/>
    </row>
    <row r="246" spans="1:13" ht="24" x14ac:dyDescent="0.25">
      <c r="A246" s="168">
        <v>6290</v>
      </c>
      <c r="B246" s="65" t="s">
        <v>254</v>
      </c>
      <c r="C246" s="209">
        <f t="shared" si="23"/>
        <v>0</v>
      </c>
      <c r="D246" s="169">
        <f>SUM(D247:D250)</f>
        <v>0</v>
      </c>
      <c r="E246" s="169">
        <f t="shared" ref="E246:G246" si="26">SUM(E247:E250)</f>
        <v>0</v>
      </c>
      <c r="F246" s="169">
        <f t="shared" si="26"/>
        <v>0</v>
      </c>
      <c r="G246" s="210">
        <f t="shared" si="26"/>
        <v>0</v>
      </c>
      <c r="H246" s="209">
        <f t="shared" si="24"/>
        <v>0</v>
      </c>
      <c r="I246" s="169">
        <f>SUM(I247:I250)</f>
        <v>0</v>
      </c>
      <c r="J246" s="169">
        <f t="shared" ref="J246:L246" si="27">SUM(J247:J250)</f>
        <v>0</v>
      </c>
      <c r="K246" s="169">
        <f t="shared" si="27"/>
        <v>0</v>
      </c>
      <c r="L246" s="186">
        <f t="shared" si="27"/>
        <v>0</v>
      </c>
    </row>
    <row r="247" spans="1:13" x14ac:dyDescent="0.25">
      <c r="A247" s="44">
        <v>6291</v>
      </c>
      <c r="B247" s="71" t="s">
        <v>255</v>
      </c>
      <c r="C247" s="201">
        <f t="shared" si="23"/>
        <v>0</v>
      </c>
      <c r="D247" s="74"/>
      <c r="E247" s="74"/>
      <c r="F247" s="74"/>
      <c r="G247" s="211"/>
      <c r="H247" s="201">
        <f t="shared" si="24"/>
        <v>0</v>
      </c>
      <c r="I247" s="74">
        <v>0</v>
      </c>
      <c r="J247" s="74"/>
      <c r="K247" s="74"/>
      <c r="L247" s="158"/>
      <c r="M247" s="156"/>
    </row>
    <row r="248" spans="1:13" x14ac:dyDescent="0.25">
      <c r="A248" s="44">
        <v>6292</v>
      </c>
      <c r="B248" s="71" t="s">
        <v>256</v>
      </c>
      <c r="C248" s="201">
        <f t="shared" si="23"/>
        <v>0</v>
      </c>
      <c r="D248" s="74"/>
      <c r="E248" s="74"/>
      <c r="F248" s="74"/>
      <c r="G248" s="211"/>
      <c r="H248" s="201">
        <f t="shared" si="24"/>
        <v>0</v>
      </c>
      <c r="I248" s="74">
        <v>0</v>
      </c>
      <c r="J248" s="74"/>
      <c r="K248" s="74"/>
      <c r="L248" s="158"/>
      <c r="M248" s="156"/>
    </row>
    <row r="249" spans="1:13" ht="72" x14ac:dyDescent="0.25">
      <c r="A249" s="44">
        <v>6296</v>
      </c>
      <c r="B249" s="71" t="s">
        <v>257</v>
      </c>
      <c r="C249" s="201">
        <f t="shared" si="23"/>
        <v>0</v>
      </c>
      <c r="D249" s="74"/>
      <c r="E249" s="74"/>
      <c r="F249" s="74"/>
      <c r="G249" s="211"/>
      <c r="H249" s="201">
        <f t="shared" si="24"/>
        <v>0</v>
      </c>
      <c r="I249" s="74">
        <v>0</v>
      </c>
      <c r="J249" s="74"/>
      <c r="K249" s="74"/>
      <c r="L249" s="158"/>
      <c r="M249" s="156"/>
    </row>
    <row r="250" spans="1:13" ht="39.75" customHeight="1" x14ac:dyDescent="0.25">
      <c r="A250" s="44">
        <v>6299</v>
      </c>
      <c r="B250" s="71" t="s">
        <v>258</v>
      </c>
      <c r="C250" s="201">
        <f t="shared" si="23"/>
        <v>0</v>
      </c>
      <c r="D250" s="74"/>
      <c r="E250" s="74"/>
      <c r="F250" s="74"/>
      <c r="G250" s="211"/>
      <c r="H250" s="201">
        <f t="shared" si="24"/>
        <v>0</v>
      </c>
      <c r="I250" s="74">
        <v>0</v>
      </c>
      <c r="J250" s="74"/>
      <c r="K250" s="74"/>
      <c r="L250" s="158"/>
      <c r="M250" s="156"/>
    </row>
    <row r="251" spans="1:13" x14ac:dyDescent="0.25">
      <c r="A251" s="56">
        <v>6300</v>
      </c>
      <c r="B251" s="147" t="s">
        <v>259</v>
      </c>
      <c r="C251" s="184">
        <f t="shared" si="23"/>
        <v>0</v>
      </c>
      <c r="D251" s="63">
        <f>SUM(D252,D257,D258)</f>
        <v>0</v>
      </c>
      <c r="E251" s="63">
        <f t="shared" ref="E251:G251" si="28">SUM(E252,E257,E258)</f>
        <v>0</v>
      </c>
      <c r="F251" s="63">
        <f t="shared" si="28"/>
        <v>0</v>
      </c>
      <c r="G251" s="63">
        <f t="shared" si="28"/>
        <v>0</v>
      </c>
      <c r="H251" s="57">
        <f t="shared" si="24"/>
        <v>0</v>
      </c>
      <c r="I251" s="63">
        <f>SUM(I252,I257,I258)</f>
        <v>0</v>
      </c>
      <c r="J251" s="63">
        <f t="shared" ref="J251:L251" si="29">SUM(J252,J257,J258)</f>
        <v>0</v>
      </c>
      <c r="K251" s="63">
        <f t="shared" si="29"/>
        <v>0</v>
      </c>
      <c r="L251" s="172">
        <f t="shared" si="29"/>
        <v>0</v>
      </c>
    </row>
    <row r="252" spans="1:13" ht="24" x14ac:dyDescent="0.25">
      <c r="A252" s="168">
        <v>6320</v>
      </c>
      <c r="B252" s="65" t="s">
        <v>260</v>
      </c>
      <c r="C252" s="209">
        <f t="shared" si="23"/>
        <v>0</v>
      </c>
      <c r="D252" s="169">
        <f>SUM(D253:D256)</f>
        <v>0</v>
      </c>
      <c r="E252" s="169">
        <f>SUM(E253:E256)</f>
        <v>0</v>
      </c>
      <c r="F252" s="169">
        <f t="shared" ref="F252:G252" si="30">SUM(F253:F256)</f>
        <v>0</v>
      </c>
      <c r="G252" s="212">
        <f t="shared" si="30"/>
        <v>0</v>
      </c>
      <c r="H252" s="209">
        <f t="shared" si="24"/>
        <v>0</v>
      </c>
      <c r="I252" s="169">
        <f>SUM(I253:I256)</f>
        <v>0</v>
      </c>
      <c r="J252" s="169">
        <f t="shared" ref="J252:L252" si="31">SUM(J253:J256)</f>
        <v>0</v>
      </c>
      <c r="K252" s="169">
        <f t="shared" si="31"/>
        <v>0</v>
      </c>
      <c r="L252" s="213">
        <f t="shared" si="31"/>
        <v>0</v>
      </c>
    </row>
    <row r="253" spans="1:13" x14ac:dyDescent="0.25">
      <c r="A253" s="44">
        <v>6322</v>
      </c>
      <c r="B253" s="71" t="s">
        <v>261</v>
      </c>
      <c r="C253" s="201">
        <f t="shared" si="23"/>
        <v>0</v>
      </c>
      <c r="D253" s="74"/>
      <c r="E253" s="74"/>
      <c r="F253" s="74"/>
      <c r="G253" s="211"/>
      <c r="H253" s="201">
        <f t="shared" si="24"/>
        <v>0</v>
      </c>
      <c r="I253" s="74">
        <v>0</v>
      </c>
      <c r="J253" s="74"/>
      <c r="K253" s="74"/>
      <c r="L253" s="158"/>
      <c r="M253" s="156"/>
    </row>
    <row r="254" spans="1:13" ht="24" x14ac:dyDescent="0.25">
      <c r="A254" s="44">
        <v>6323</v>
      </c>
      <c r="B254" s="71" t="s">
        <v>262</v>
      </c>
      <c r="C254" s="201">
        <f t="shared" si="23"/>
        <v>0</v>
      </c>
      <c r="D254" s="74"/>
      <c r="E254" s="74"/>
      <c r="F254" s="74"/>
      <c r="G254" s="211"/>
      <c r="H254" s="201">
        <f t="shared" si="24"/>
        <v>0</v>
      </c>
      <c r="I254" s="74">
        <v>0</v>
      </c>
      <c r="J254" s="74"/>
      <c r="K254" s="74"/>
      <c r="L254" s="158"/>
      <c r="M254" s="156"/>
    </row>
    <row r="255" spans="1:13" ht="24" x14ac:dyDescent="0.25">
      <c r="A255" s="44">
        <v>6324</v>
      </c>
      <c r="B255" s="71" t="s">
        <v>263</v>
      </c>
      <c r="C255" s="201">
        <f t="shared" si="23"/>
        <v>0</v>
      </c>
      <c r="D255" s="74"/>
      <c r="E255" s="74"/>
      <c r="F255" s="74"/>
      <c r="G255" s="211"/>
      <c r="H255" s="201">
        <f t="shared" si="24"/>
        <v>0</v>
      </c>
      <c r="I255" s="74">
        <v>0</v>
      </c>
      <c r="J255" s="74"/>
      <c r="K255" s="74"/>
      <c r="L255" s="158"/>
      <c r="M255" s="156"/>
    </row>
    <row r="256" spans="1:13" x14ac:dyDescent="0.25">
      <c r="A256" s="38">
        <v>6329</v>
      </c>
      <c r="B256" s="65" t="s">
        <v>264</v>
      </c>
      <c r="C256" s="205">
        <f t="shared" si="23"/>
        <v>0</v>
      </c>
      <c r="D256" s="68"/>
      <c r="E256" s="68"/>
      <c r="F256" s="68"/>
      <c r="G256" s="214"/>
      <c r="H256" s="205">
        <f t="shared" si="24"/>
        <v>0</v>
      </c>
      <c r="I256" s="68">
        <v>0</v>
      </c>
      <c r="J256" s="68"/>
      <c r="K256" s="68"/>
      <c r="L256" s="155"/>
      <c r="M256" s="156"/>
    </row>
    <row r="257" spans="1:13" ht="24" x14ac:dyDescent="0.25">
      <c r="A257" s="215">
        <v>6330</v>
      </c>
      <c r="B257" s="216" t="s">
        <v>265</v>
      </c>
      <c r="C257" s="209">
        <f>SUM(D257:G257)</f>
        <v>0</v>
      </c>
      <c r="D257" s="189"/>
      <c r="E257" s="189"/>
      <c r="F257" s="189"/>
      <c r="G257" s="211"/>
      <c r="H257" s="209">
        <f>SUM(I257:L257)</f>
        <v>0</v>
      </c>
      <c r="I257" s="189">
        <v>0</v>
      </c>
      <c r="J257" s="189"/>
      <c r="K257" s="189"/>
      <c r="L257" s="191"/>
      <c r="M257" s="156"/>
    </row>
    <row r="258" spans="1:13" x14ac:dyDescent="0.25">
      <c r="A258" s="159">
        <v>6360</v>
      </c>
      <c r="B258" s="71" t="s">
        <v>266</v>
      </c>
      <c r="C258" s="201">
        <f t="shared" si="23"/>
        <v>0</v>
      </c>
      <c r="D258" s="74"/>
      <c r="E258" s="74"/>
      <c r="F258" s="74"/>
      <c r="G258" s="157"/>
      <c r="H258" s="208">
        <f t="shared" si="24"/>
        <v>0</v>
      </c>
      <c r="I258" s="74">
        <v>0</v>
      </c>
      <c r="J258" s="74"/>
      <c r="K258" s="74"/>
      <c r="L258" s="158"/>
      <c r="M258" s="156"/>
    </row>
    <row r="259" spans="1:13" ht="36" x14ac:dyDescent="0.25">
      <c r="A259" s="56">
        <v>6400</v>
      </c>
      <c r="B259" s="147" t="s">
        <v>267</v>
      </c>
      <c r="C259" s="184">
        <f>SUM(D259:G259)</f>
        <v>0</v>
      </c>
      <c r="D259" s="63">
        <f>SUM(D260,D264)</f>
        <v>0</v>
      </c>
      <c r="E259" s="63">
        <f t="shared" ref="E259:G259" si="32">SUM(E260,E264)</f>
        <v>0</v>
      </c>
      <c r="F259" s="63">
        <f t="shared" si="32"/>
        <v>0</v>
      </c>
      <c r="G259" s="63">
        <f t="shared" si="32"/>
        <v>0</v>
      </c>
      <c r="H259" s="57">
        <f>SUM(I259:L259)</f>
        <v>0</v>
      </c>
      <c r="I259" s="63">
        <f>SUM(I260,I264)</f>
        <v>0</v>
      </c>
      <c r="J259" s="63">
        <f t="shared" ref="J259:L259" si="33">SUM(J260,J264)</f>
        <v>0</v>
      </c>
      <c r="K259" s="63">
        <f t="shared" si="33"/>
        <v>0</v>
      </c>
      <c r="L259" s="172">
        <f t="shared" si="33"/>
        <v>0</v>
      </c>
    </row>
    <row r="260" spans="1:13" ht="24" x14ac:dyDescent="0.25">
      <c r="A260" s="168">
        <v>6410</v>
      </c>
      <c r="B260" s="65" t="s">
        <v>268</v>
      </c>
      <c r="C260" s="205">
        <f t="shared" si="23"/>
        <v>0</v>
      </c>
      <c r="D260" s="169">
        <f>SUM(D261:D263)</f>
        <v>0</v>
      </c>
      <c r="E260" s="169">
        <f t="shared" ref="E260:G260" si="34">SUM(E261:E263)</f>
        <v>0</v>
      </c>
      <c r="F260" s="169">
        <f t="shared" si="34"/>
        <v>0</v>
      </c>
      <c r="G260" s="217">
        <f t="shared" si="34"/>
        <v>0</v>
      </c>
      <c r="H260" s="205">
        <f t="shared" si="24"/>
        <v>0</v>
      </c>
      <c r="I260" s="169">
        <f>SUM(I261:I263)</f>
        <v>0</v>
      </c>
      <c r="J260" s="169">
        <f t="shared" ref="J260:L260" si="35">SUM(J261:J263)</f>
        <v>0</v>
      </c>
      <c r="K260" s="169">
        <f t="shared" si="35"/>
        <v>0</v>
      </c>
      <c r="L260" s="180">
        <f t="shared" si="35"/>
        <v>0</v>
      </c>
    </row>
    <row r="261" spans="1:13" x14ac:dyDescent="0.25">
      <c r="A261" s="44">
        <v>6411</v>
      </c>
      <c r="B261" s="174" t="s">
        <v>269</v>
      </c>
      <c r="C261" s="201">
        <f t="shared" si="23"/>
        <v>0</v>
      </c>
      <c r="D261" s="74"/>
      <c r="E261" s="74"/>
      <c r="F261" s="74"/>
      <c r="G261" s="157"/>
      <c r="H261" s="208">
        <f t="shared" si="24"/>
        <v>0</v>
      </c>
      <c r="I261" s="74">
        <v>0</v>
      </c>
      <c r="J261" s="74"/>
      <c r="K261" s="74"/>
      <c r="L261" s="158"/>
      <c r="M261" s="156"/>
    </row>
    <row r="262" spans="1:13" ht="36" x14ac:dyDescent="0.25">
      <c r="A262" s="44">
        <v>6412</v>
      </c>
      <c r="B262" s="71" t="s">
        <v>270</v>
      </c>
      <c r="C262" s="201">
        <f t="shared" si="23"/>
        <v>0</v>
      </c>
      <c r="D262" s="74"/>
      <c r="E262" s="74"/>
      <c r="F262" s="74"/>
      <c r="G262" s="157"/>
      <c r="H262" s="208">
        <f t="shared" si="24"/>
        <v>0</v>
      </c>
      <c r="I262" s="74">
        <v>0</v>
      </c>
      <c r="J262" s="74"/>
      <c r="K262" s="74"/>
      <c r="L262" s="158"/>
      <c r="M262" s="156"/>
    </row>
    <row r="263" spans="1:13" ht="36" x14ac:dyDescent="0.25">
      <c r="A263" s="44">
        <v>6419</v>
      </c>
      <c r="B263" s="71" t="s">
        <v>271</v>
      </c>
      <c r="C263" s="201">
        <f t="shared" si="23"/>
        <v>0</v>
      </c>
      <c r="D263" s="74"/>
      <c r="E263" s="74"/>
      <c r="F263" s="74"/>
      <c r="G263" s="157"/>
      <c r="H263" s="208">
        <f t="shared" si="24"/>
        <v>0</v>
      </c>
      <c r="I263" s="74">
        <v>0</v>
      </c>
      <c r="J263" s="74"/>
      <c r="K263" s="74"/>
      <c r="L263" s="158"/>
      <c r="M263" s="156"/>
    </row>
    <row r="264" spans="1:13" ht="36" x14ac:dyDescent="0.25">
      <c r="A264" s="159">
        <v>6420</v>
      </c>
      <c r="B264" s="71" t="s">
        <v>272</v>
      </c>
      <c r="C264" s="201">
        <f t="shared" si="23"/>
        <v>0</v>
      </c>
      <c r="D264" s="160">
        <f>SUM(D265:D268)</f>
        <v>0</v>
      </c>
      <c r="E264" s="160">
        <f>SUM(E265:E268)</f>
        <v>0</v>
      </c>
      <c r="F264" s="160">
        <f>SUM(F265:F268)</f>
        <v>0</v>
      </c>
      <c r="G264" s="218">
        <f>SUM(G265:G268)</f>
        <v>0</v>
      </c>
      <c r="H264" s="201">
        <f>SUM(I264:L264)</f>
        <v>0</v>
      </c>
      <c r="I264" s="160">
        <f>SUM(I265:I268)</f>
        <v>0</v>
      </c>
      <c r="J264" s="160">
        <f>SUM(J265:J268)</f>
        <v>0</v>
      </c>
      <c r="K264" s="160">
        <f>SUM(K265:K268)</f>
        <v>0</v>
      </c>
      <c r="L264" s="176">
        <f>SUM(L265:L268)</f>
        <v>0</v>
      </c>
    </row>
    <row r="265" spans="1:13" x14ac:dyDescent="0.25">
      <c r="A265" s="44">
        <v>6421</v>
      </c>
      <c r="B265" s="71" t="s">
        <v>273</v>
      </c>
      <c r="C265" s="201">
        <f t="shared" ref="C265:C285" si="36">SUM(D265:G265)</f>
        <v>0</v>
      </c>
      <c r="D265" s="74"/>
      <c r="E265" s="74"/>
      <c r="F265" s="74"/>
      <c r="G265" s="157"/>
      <c r="H265" s="208">
        <f t="shared" ref="H265:H285" si="37">SUM(I265:L265)</f>
        <v>0</v>
      </c>
      <c r="I265" s="74">
        <v>0</v>
      </c>
      <c r="J265" s="74"/>
      <c r="K265" s="74"/>
      <c r="L265" s="158"/>
      <c r="M265" s="156"/>
    </row>
    <row r="266" spans="1:13" x14ac:dyDescent="0.25">
      <c r="A266" s="44">
        <v>6422</v>
      </c>
      <c r="B266" s="71" t="s">
        <v>274</v>
      </c>
      <c r="C266" s="201">
        <f t="shared" si="36"/>
        <v>0</v>
      </c>
      <c r="D266" s="74"/>
      <c r="E266" s="74"/>
      <c r="F266" s="74"/>
      <c r="G266" s="157"/>
      <c r="H266" s="208">
        <f t="shared" si="37"/>
        <v>0</v>
      </c>
      <c r="I266" s="74">
        <v>0</v>
      </c>
      <c r="J266" s="74"/>
      <c r="K266" s="74"/>
      <c r="L266" s="158"/>
      <c r="M266" s="156"/>
    </row>
    <row r="267" spans="1:13" ht="13.5" customHeight="1" x14ac:dyDescent="0.25">
      <c r="A267" s="44">
        <v>6423</v>
      </c>
      <c r="B267" s="71" t="s">
        <v>275</v>
      </c>
      <c r="C267" s="201">
        <f>SUM(D267:G267)</f>
        <v>0</v>
      </c>
      <c r="D267" s="74"/>
      <c r="E267" s="74"/>
      <c r="F267" s="74"/>
      <c r="G267" s="157"/>
      <c r="H267" s="208">
        <f>SUM(I267:L267)</f>
        <v>0</v>
      </c>
      <c r="I267" s="74">
        <v>0</v>
      </c>
      <c r="J267" s="74"/>
      <c r="K267" s="74"/>
      <c r="L267" s="158"/>
      <c r="M267" s="156"/>
    </row>
    <row r="268" spans="1:13" ht="36" x14ac:dyDescent="0.25">
      <c r="A268" s="44">
        <v>6424</v>
      </c>
      <c r="B268" s="71" t="s">
        <v>276</v>
      </c>
      <c r="C268" s="201">
        <f>SUM(D268:G268)</f>
        <v>0</v>
      </c>
      <c r="D268" s="74"/>
      <c r="E268" s="74"/>
      <c r="F268" s="74"/>
      <c r="G268" s="157"/>
      <c r="H268" s="208">
        <f>SUM(I268:L268)</f>
        <v>0</v>
      </c>
      <c r="I268" s="74">
        <v>0</v>
      </c>
      <c r="J268" s="74"/>
      <c r="K268" s="74"/>
      <c r="L268" s="158"/>
      <c r="M268" s="219"/>
    </row>
    <row r="269" spans="1:13" ht="36" x14ac:dyDescent="0.25">
      <c r="A269" s="220">
        <v>7000</v>
      </c>
      <c r="B269" s="220" t="s">
        <v>277</v>
      </c>
      <c r="C269" s="221">
        <f t="shared" si="36"/>
        <v>0</v>
      </c>
      <c r="D269" s="222">
        <f>SUM(D270,D281)</f>
        <v>0</v>
      </c>
      <c r="E269" s="222">
        <f>SUM(E270,E281)</f>
        <v>0</v>
      </c>
      <c r="F269" s="222">
        <f>SUM(F270,F281)</f>
        <v>0</v>
      </c>
      <c r="G269" s="222">
        <f>SUM(G270,G281)</f>
        <v>0</v>
      </c>
      <c r="H269" s="223">
        <f t="shared" si="37"/>
        <v>0</v>
      </c>
      <c r="I269" s="222">
        <f>SUM(I270,I281)</f>
        <v>0</v>
      </c>
      <c r="J269" s="222">
        <f>SUM(J270,J281)</f>
        <v>0</v>
      </c>
      <c r="K269" s="222">
        <f>SUM(K270,K281)</f>
        <v>0</v>
      </c>
      <c r="L269" s="224">
        <f>SUM(L270,L281)</f>
        <v>0</v>
      </c>
    </row>
    <row r="270" spans="1:13" ht="24" x14ac:dyDescent="0.25">
      <c r="A270" s="56">
        <v>7200</v>
      </c>
      <c r="B270" s="147" t="s">
        <v>278</v>
      </c>
      <c r="C270" s="184">
        <f t="shared" si="36"/>
        <v>0</v>
      </c>
      <c r="D270" s="63">
        <f>SUM(D271,D272,D275,D276,D280)</f>
        <v>0</v>
      </c>
      <c r="E270" s="63">
        <f>SUM(E271,E272,E275,E276,E280)</f>
        <v>0</v>
      </c>
      <c r="F270" s="63">
        <f>SUM(F271,F272,F275,F276,F280)</f>
        <v>0</v>
      </c>
      <c r="G270" s="63">
        <f>SUM(G271,G272,G275,G276,G280)</f>
        <v>0</v>
      </c>
      <c r="H270" s="57">
        <f t="shared" si="37"/>
        <v>0</v>
      </c>
      <c r="I270" s="63">
        <f>SUM(I271,I272,I275,I276,I280)</f>
        <v>0</v>
      </c>
      <c r="J270" s="63">
        <f>SUM(J271,J272,J275,J276,J280)</f>
        <v>0</v>
      </c>
      <c r="K270" s="63">
        <f>SUM(K271,K272,K275,K276,K280)</f>
        <v>0</v>
      </c>
      <c r="L270" s="149">
        <f>SUM(L271,L272,L275,L276,L280)</f>
        <v>0</v>
      </c>
    </row>
    <row r="271" spans="1:13" ht="24" x14ac:dyDescent="0.25">
      <c r="A271" s="168">
        <v>7210</v>
      </c>
      <c r="B271" s="65" t="s">
        <v>279</v>
      </c>
      <c r="C271" s="205">
        <f t="shared" si="36"/>
        <v>0</v>
      </c>
      <c r="D271" s="68"/>
      <c r="E271" s="68"/>
      <c r="F271" s="68"/>
      <c r="G271" s="154"/>
      <c r="H271" s="66">
        <f t="shared" si="37"/>
        <v>0</v>
      </c>
      <c r="I271" s="68">
        <v>0</v>
      </c>
      <c r="J271" s="68"/>
      <c r="K271" s="68"/>
      <c r="L271" s="155"/>
      <c r="M271" s="156"/>
    </row>
    <row r="272" spans="1:13" s="225" customFormat="1" ht="36" x14ac:dyDescent="0.25">
      <c r="A272" s="159">
        <v>7220</v>
      </c>
      <c r="B272" s="71" t="s">
        <v>280</v>
      </c>
      <c r="C272" s="201">
        <f>SUM(D272:G272)</f>
        <v>0</v>
      </c>
      <c r="D272" s="160">
        <f>SUM(D273:D274)</f>
        <v>0</v>
      </c>
      <c r="E272" s="160">
        <f>SUM(E273:E274)</f>
        <v>0</v>
      </c>
      <c r="F272" s="160">
        <f>SUM(F273:F274)</f>
        <v>0</v>
      </c>
      <c r="G272" s="160">
        <f>SUM(G273:G274)</f>
        <v>0</v>
      </c>
      <c r="H272" s="72">
        <f>SUM(I272:L272)</f>
        <v>0</v>
      </c>
      <c r="I272" s="160">
        <f>SUM(I273:I274)</f>
        <v>0</v>
      </c>
      <c r="J272" s="160">
        <f>SUM(J273:J274)</f>
        <v>0</v>
      </c>
      <c r="K272" s="160">
        <f>SUM(K273:K274)</f>
        <v>0</v>
      </c>
      <c r="L272" s="162">
        <f>SUM(L273:L274)</f>
        <v>0</v>
      </c>
    </row>
    <row r="273" spans="1:13" s="225" customFormat="1" ht="36" x14ac:dyDescent="0.25">
      <c r="A273" s="44">
        <v>7221</v>
      </c>
      <c r="B273" s="71" t="s">
        <v>281</v>
      </c>
      <c r="C273" s="201">
        <f t="shared" si="36"/>
        <v>0</v>
      </c>
      <c r="D273" s="74"/>
      <c r="E273" s="74"/>
      <c r="F273" s="74"/>
      <c r="G273" s="157"/>
      <c r="H273" s="72">
        <f t="shared" si="37"/>
        <v>0</v>
      </c>
      <c r="I273" s="74">
        <v>0</v>
      </c>
      <c r="J273" s="74"/>
      <c r="K273" s="74"/>
      <c r="L273" s="158"/>
      <c r="M273" s="219"/>
    </row>
    <row r="274" spans="1:13" s="225" customFormat="1" ht="36" x14ac:dyDescent="0.25">
      <c r="A274" s="44">
        <v>7222</v>
      </c>
      <c r="B274" s="71" t="s">
        <v>282</v>
      </c>
      <c r="C274" s="201">
        <f t="shared" si="36"/>
        <v>0</v>
      </c>
      <c r="D274" s="74"/>
      <c r="E274" s="74"/>
      <c r="F274" s="74"/>
      <c r="G274" s="157"/>
      <c r="H274" s="72">
        <f t="shared" si="37"/>
        <v>0</v>
      </c>
      <c r="I274" s="74">
        <v>0</v>
      </c>
      <c r="J274" s="74"/>
      <c r="K274" s="74"/>
      <c r="L274" s="158"/>
      <c r="M274" s="219"/>
    </row>
    <row r="275" spans="1:13" ht="24" x14ac:dyDescent="0.25">
      <c r="A275" s="159">
        <v>7230</v>
      </c>
      <c r="B275" s="71" t="s">
        <v>283</v>
      </c>
      <c r="C275" s="201">
        <f t="shared" si="36"/>
        <v>0</v>
      </c>
      <c r="D275" s="74"/>
      <c r="E275" s="74"/>
      <c r="F275" s="74"/>
      <c r="G275" s="157"/>
      <c r="H275" s="72">
        <f t="shared" si="37"/>
        <v>0</v>
      </c>
      <c r="I275" s="74">
        <v>0</v>
      </c>
      <c r="J275" s="74"/>
      <c r="K275" s="74"/>
      <c r="L275" s="158"/>
      <c r="M275" s="156"/>
    </row>
    <row r="276" spans="1:13" ht="24" x14ac:dyDescent="0.25">
      <c r="A276" s="159">
        <v>7240</v>
      </c>
      <c r="B276" s="71" t="s">
        <v>284</v>
      </c>
      <c r="C276" s="201">
        <f t="shared" si="36"/>
        <v>0</v>
      </c>
      <c r="D276" s="160">
        <f>SUM(D277:D279)</f>
        <v>0</v>
      </c>
      <c r="E276" s="160">
        <f t="shared" ref="E276:G276" si="38">SUM(E277:E279)</f>
        <v>0</v>
      </c>
      <c r="F276" s="160">
        <f t="shared" si="38"/>
        <v>0</v>
      </c>
      <c r="G276" s="161">
        <f t="shared" si="38"/>
        <v>0</v>
      </c>
      <c r="H276" s="72">
        <f t="shared" si="37"/>
        <v>0</v>
      </c>
      <c r="I276" s="160">
        <f t="shared" ref="I276:L276" si="39">SUM(I277:I279)</f>
        <v>0</v>
      </c>
      <c r="J276" s="160">
        <f t="shared" si="39"/>
        <v>0</v>
      </c>
      <c r="K276" s="160">
        <f>SUM(K277:K279)</f>
        <v>0</v>
      </c>
      <c r="L276" s="162">
        <f t="shared" si="39"/>
        <v>0</v>
      </c>
    </row>
    <row r="277" spans="1:13" ht="48" x14ac:dyDescent="0.25">
      <c r="A277" s="44">
        <v>7245</v>
      </c>
      <c r="B277" s="71" t="s">
        <v>285</v>
      </c>
      <c r="C277" s="201">
        <f t="shared" si="36"/>
        <v>0</v>
      </c>
      <c r="D277" s="74"/>
      <c r="E277" s="74"/>
      <c r="F277" s="74"/>
      <c r="G277" s="157"/>
      <c r="H277" s="72">
        <f t="shared" si="37"/>
        <v>0</v>
      </c>
      <c r="I277" s="74">
        <v>0</v>
      </c>
      <c r="J277" s="74"/>
      <c r="K277" s="74"/>
      <c r="L277" s="158"/>
      <c r="M277" s="156"/>
    </row>
    <row r="278" spans="1:13" ht="84.75" customHeight="1" x14ac:dyDescent="0.25">
      <c r="A278" s="44">
        <v>7246</v>
      </c>
      <c r="B278" s="71" t="s">
        <v>286</v>
      </c>
      <c r="C278" s="201">
        <f t="shared" si="36"/>
        <v>0</v>
      </c>
      <c r="D278" s="74"/>
      <c r="E278" s="74"/>
      <c r="F278" s="74"/>
      <c r="G278" s="157"/>
      <c r="H278" s="72">
        <f t="shared" si="37"/>
        <v>0</v>
      </c>
      <c r="I278" s="74">
        <v>0</v>
      </c>
      <c r="J278" s="74"/>
      <c r="K278" s="74"/>
      <c r="L278" s="158"/>
      <c r="M278" s="156"/>
    </row>
    <row r="279" spans="1:13" ht="36" x14ac:dyDescent="0.25">
      <c r="A279" s="44">
        <v>7247</v>
      </c>
      <c r="B279" s="71" t="s">
        <v>287</v>
      </c>
      <c r="C279" s="201">
        <f t="shared" si="36"/>
        <v>0</v>
      </c>
      <c r="D279" s="74"/>
      <c r="E279" s="74"/>
      <c r="F279" s="74"/>
      <c r="G279" s="157"/>
      <c r="H279" s="72">
        <f t="shared" si="37"/>
        <v>0</v>
      </c>
      <c r="I279" s="74">
        <v>0</v>
      </c>
      <c r="J279" s="74"/>
      <c r="K279" s="74"/>
      <c r="L279" s="158"/>
      <c r="M279" s="156"/>
    </row>
    <row r="280" spans="1:13" ht="24" x14ac:dyDescent="0.25">
      <c r="A280" s="168">
        <v>7260</v>
      </c>
      <c r="B280" s="65" t="s">
        <v>288</v>
      </c>
      <c r="C280" s="205">
        <f t="shared" si="36"/>
        <v>0</v>
      </c>
      <c r="D280" s="68"/>
      <c r="E280" s="68"/>
      <c r="F280" s="68"/>
      <c r="G280" s="154"/>
      <c r="H280" s="66">
        <f t="shared" si="37"/>
        <v>0</v>
      </c>
      <c r="I280" s="68">
        <v>0</v>
      </c>
      <c r="J280" s="68"/>
      <c r="K280" s="68"/>
      <c r="L280" s="155"/>
      <c r="M280" s="156"/>
    </row>
    <row r="281" spans="1:13" x14ac:dyDescent="0.25">
      <c r="A281" s="108">
        <v>7700</v>
      </c>
      <c r="B281" s="85" t="s">
        <v>289</v>
      </c>
      <c r="C281" s="86">
        <f t="shared" si="36"/>
        <v>0</v>
      </c>
      <c r="D281" s="226">
        <f>D282</f>
        <v>0</v>
      </c>
      <c r="E281" s="226">
        <f t="shared" ref="E281:G281" si="40">E282</f>
        <v>0</v>
      </c>
      <c r="F281" s="226">
        <f t="shared" si="40"/>
        <v>0</v>
      </c>
      <c r="G281" s="227">
        <f t="shared" si="40"/>
        <v>0</v>
      </c>
      <c r="H281" s="86">
        <f t="shared" si="37"/>
        <v>0</v>
      </c>
      <c r="I281" s="226">
        <f t="shared" ref="I281:L281" si="41">I282</f>
        <v>0</v>
      </c>
      <c r="J281" s="226">
        <f t="shared" si="41"/>
        <v>0</v>
      </c>
      <c r="K281" s="226">
        <f t="shared" si="41"/>
        <v>0</v>
      </c>
      <c r="L281" s="228">
        <f t="shared" si="41"/>
        <v>0</v>
      </c>
    </row>
    <row r="282" spans="1:13" x14ac:dyDescent="0.25">
      <c r="A282" s="150">
        <v>7720</v>
      </c>
      <c r="B282" s="65" t="s">
        <v>290</v>
      </c>
      <c r="C282" s="79">
        <f t="shared" si="36"/>
        <v>0</v>
      </c>
      <c r="D282" s="81"/>
      <c r="E282" s="81"/>
      <c r="F282" s="81"/>
      <c r="G282" s="229"/>
      <c r="H282" s="79">
        <f t="shared" si="37"/>
        <v>0</v>
      </c>
      <c r="I282" s="81">
        <v>0</v>
      </c>
      <c r="J282" s="81"/>
      <c r="K282" s="81"/>
      <c r="L282" s="230"/>
      <c r="M282" s="156"/>
    </row>
    <row r="283" spans="1:13" x14ac:dyDescent="0.25">
      <c r="A283" s="174"/>
      <c r="B283" s="71" t="s">
        <v>291</v>
      </c>
      <c r="C283" s="201">
        <f t="shared" si="36"/>
        <v>0</v>
      </c>
      <c r="D283" s="160">
        <f>SUM(D284:D285)</f>
        <v>0</v>
      </c>
      <c r="E283" s="160">
        <f>SUM(E284:E285)</f>
        <v>0</v>
      </c>
      <c r="F283" s="160">
        <f>SUM(F284:F285)</f>
        <v>0</v>
      </c>
      <c r="G283" s="161">
        <f>SUM(G284:G285)</f>
        <v>0</v>
      </c>
      <c r="H283" s="72">
        <f t="shared" si="37"/>
        <v>0</v>
      </c>
      <c r="I283" s="160">
        <f>SUM(I284:I285)</f>
        <v>0</v>
      </c>
      <c r="J283" s="160">
        <f>SUM(J284:J285)</f>
        <v>0</v>
      </c>
      <c r="K283" s="160">
        <f>SUM(K284:K285)</f>
        <v>0</v>
      </c>
      <c r="L283" s="162">
        <f>SUM(L284:L285)</f>
        <v>0</v>
      </c>
    </row>
    <row r="284" spans="1:13" x14ac:dyDescent="0.25">
      <c r="A284" s="174" t="s">
        <v>292</v>
      </c>
      <c r="B284" s="44" t="s">
        <v>293</v>
      </c>
      <c r="C284" s="201">
        <f t="shared" si="36"/>
        <v>0</v>
      </c>
      <c r="D284" s="74"/>
      <c r="E284" s="74"/>
      <c r="F284" s="74"/>
      <c r="G284" s="157"/>
      <c r="H284" s="72">
        <f t="shared" si="37"/>
        <v>0</v>
      </c>
      <c r="I284" s="74">
        <v>0</v>
      </c>
      <c r="J284" s="74"/>
      <c r="K284" s="74"/>
      <c r="L284" s="158"/>
      <c r="M284" s="156"/>
    </row>
    <row r="285" spans="1:13" ht="24" x14ac:dyDescent="0.25">
      <c r="A285" s="174" t="s">
        <v>294</v>
      </c>
      <c r="B285" s="231" t="s">
        <v>295</v>
      </c>
      <c r="C285" s="205">
        <f t="shared" si="36"/>
        <v>0</v>
      </c>
      <c r="D285" s="68"/>
      <c r="E285" s="68"/>
      <c r="F285" s="68"/>
      <c r="G285" s="154"/>
      <c r="H285" s="66">
        <f t="shared" si="37"/>
        <v>0</v>
      </c>
      <c r="I285" s="68">
        <v>0</v>
      </c>
      <c r="J285" s="68"/>
      <c r="K285" s="68"/>
      <c r="L285" s="155"/>
      <c r="M285" s="156"/>
    </row>
    <row r="286" spans="1:13" ht="12.75" thickBot="1" x14ac:dyDescent="0.3">
      <c r="A286" s="232"/>
      <c r="B286" s="232" t="s">
        <v>296</v>
      </c>
      <c r="C286" s="233">
        <f t="shared" ref="C286:L286" si="42">SUM(C283,C269,C230,C195,C187,C173,C75,C53)</f>
        <v>1350</v>
      </c>
      <c r="D286" s="233">
        <f t="shared" si="42"/>
        <v>1350</v>
      </c>
      <c r="E286" s="233">
        <f t="shared" si="42"/>
        <v>0</v>
      </c>
      <c r="F286" s="233">
        <f t="shared" si="42"/>
        <v>0</v>
      </c>
      <c r="G286" s="234">
        <f t="shared" si="42"/>
        <v>0</v>
      </c>
      <c r="H286" s="235">
        <f t="shared" si="42"/>
        <v>5846</v>
      </c>
      <c r="I286" s="233">
        <f t="shared" si="42"/>
        <v>5846</v>
      </c>
      <c r="J286" s="233">
        <f t="shared" si="42"/>
        <v>0</v>
      </c>
      <c r="K286" s="233">
        <f t="shared" si="42"/>
        <v>0</v>
      </c>
      <c r="L286" s="236">
        <f t="shared" si="42"/>
        <v>0</v>
      </c>
    </row>
    <row r="287" spans="1:13" s="24" customFormat="1" ht="13.5" thickTop="1" thickBot="1" x14ac:dyDescent="0.3">
      <c r="A287" s="601" t="s">
        <v>297</v>
      </c>
      <c r="B287" s="602"/>
      <c r="C287" s="237">
        <f>SUM(D287:G287)</f>
        <v>0</v>
      </c>
      <c r="D287" s="238">
        <f>SUM(D24,D25,D41)-D51</f>
        <v>0</v>
      </c>
      <c r="E287" s="238">
        <f>SUM(E24,E25,E41)-E51</f>
        <v>0</v>
      </c>
      <c r="F287" s="238">
        <f>(F26+F43)-F51</f>
        <v>0</v>
      </c>
      <c r="G287" s="239">
        <f>G45-G51</f>
        <v>0</v>
      </c>
      <c r="H287" s="237">
        <f>SUM(I287:L287)</f>
        <v>0</v>
      </c>
      <c r="I287" s="238">
        <f>SUM(I24,I25,I41)-I51</f>
        <v>0</v>
      </c>
      <c r="J287" s="238">
        <f>SUM(J24,J25,J41)-J51</f>
        <v>0</v>
      </c>
      <c r="K287" s="238">
        <f>(K26+K43)-K51</f>
        <v>0</v>
      </c>
      <c r="L287" s="240">
        <f>L45-L51</f>
        <v>0</v>
      </c>
    </row>
    <row r="288" spans="1:13" s="24" customFormat="1" ht="12.75" thickTop="1" x14ac:dyDescent="0.25">
      <c r="A288" s="620" t="s">
        <v>298</v>
      </c>
      <c r="B288" s="621"/>
      <c r="C288" s="241">
        <f t="shared" ref="C288:L288" si="43">SUM(C289,C290)-C297+C298</f>
        <v>0</v>
      </c>
      <c r="D288" s="242">
        <f t="shared" si="43"/>
        <v>0</v>
      </c>
      <c r="E288" s="242">
        <f t="shared" si="43"/>
        <v>0</v>
      </c>
      <c r="F288" s="242">
        <f t="shared" si="43"/>
        <v>0</v>
      </c>
      <c r="G288" s="243">
        <f t="shared" si="43"/>
        <v>0</v>
      </c>
      <c r="H288" s="244">
        <f t="shared" si="43"/>
        <v>0</v>
      </c>
      <c r="I288" s="242">
        <f t="shared" si="43"/>
        <v>0</v>
      </c>
      <c r="J288" s="242">
        <f t="shared" si="43"/>
        <v>0</v>
      </c>
      <c r="K288" s="242">
        <f t="shared" si="43"/>
        <v>0</v>
      </c>
      <c r="L288" s="245">
        <f t="shared" si="43"/>
        <v>0</v>
      </c>
    </row>
    <row r="289" spans="1:12" s="24" customFormat="1" ht="12.75" thickBot="1" x14ac:dyDescent="0.3">
      <c r="A289" s="126" t="s">
        <v>299</v>
      </c>
      <c r="B289" s="126" t="s">
        <v>300</v>
      </c>
      <c r="C289" s="246">
        <f t="shared" ref="C289:L289" si="44">C21-C283</f>
        <v>0</v>
      </c>
      <c r="D289" s="128">
        <f t="shared" si="44"/>
        <v>0</v>
      </c>
      <c r="E289" s="128">
        <f t="shared" si="44"/>
        <v>0</v>
      </c>
      <c r="F289" s="128">
        <f t="shared" si="44"/>
        <v>0</v>
      </c>
      <c r="G289" s="129">
        <f t="shared" si="44"/>
        <v>0</v>
      </c>
      <c r="H289" s="247">
        <f t="shared" si="44"/>
        <v>0</v>
      </c>
      <c r="I289" s="128">
        <f t="shared" si="44"/>
        <v>0</v>
      </c>
      <c r="J289" s="128">
        <f t="shared" si="44"/>
        <v>0</v>
      </c>
      <c r="K289" s="128">
        <f t="shared" si="44"/>
        <v>0</v>
      </c>
      <c r="L289" s="130">
        <f t="shared" si="44"/>
        <v>0</v>
      </c>
    </row>
    <row r="290" spans="1:12" s="24" customFormat="1" ht="12.75" thickTop="1" x14ac:dyDescent="0.25">
      <c r="A290" s="248" t="s">
        <v>301</v>
      </c>
      <c r="B290" s="248" t="s">
        <v>302</v>
      </c>
      <c r="C290" s="241">
        <f t="shared" ref="C290:L290" si="45">SUM(C291,C293,C295)-SUM(C292,C294,C296)</f>
        <v>0</v>
      </c>
      <c r="D290" s="242">
        <f t="shared" si="45"/>
        <v>0</v>
      </c>
      <c r="E290" s="242">
        <f t="shared" si="45"/>
        <v>0</v>
      </c>
      <c r="F290" s="242">
        <f t="shared" si="45"/>
        <v>0</v>
      </c>
      <c r="G290" s="249">
        <f t="shared" si="45"/>
        <v>0</v>
      </c>
      <c r="H290" s="244">
        <f t="shared" si="45"/>
        <v>0</v>
      </c>
      <c r="I290" s="242">
        <f t="shared" si="45"/>
        <v>0</v>
      </c>
      <c r="J290" s="242">
        <f t="shared" si="45"/>
        <v>0</v>
      </c>
      <c r="K290" s="242">
        <f t="shared" si="45"/>
        <v>0</v>
      </c>
      <c r="L290" s="245">
        <f t="shared" si="45"/>
        <v>0</v>
      </c>
    </row>
    <row r="291" spans="1:12" x14ac:dyDescent="0.25">
      <c r="A291" s="250" t="s">
        <v>303</v>
      </c>
      <c r="B291" s="116" t="s">
        <v>304</v>
      </c>
      <c r="C291" s="79">
        <f t="shared" ref="C291:C296" si="46">SUM(D291:G291)</f>
        <v>0</v>
      </c>
      <c r="D291" s="81"/>
      <c r="E291" s="81"/>
      <c r="F291" s="81"/>
      <c r="G291" s="229"/>
      <c r="H291" s="79">
        <f t="shared" ref="H291:H296" si="47">SUM(I291:L291)</f>
        <v>0</v>
      </c>
      <c r="I291" s="81"/>
      <c r="J291" s="81"/>
      <c r="K291" s="81"/>
      <c r="L291" s="230"/>
    </row>
    <row r="292" spans="1:12" ht="24" x14ac:dyDescent="0.25">
      <c r="A292" s="174" t="s">
        <v>305</v>
      </c>
      <c r="B292" s="43" t="s">
        <v>306</v>
      </c>
      <c r="C292" s="72">
        <f t="shared" si="46"/>
        <v>0</v>
      </c>
      <c r="D292" s="74"/>
      <c r="E292" s="74"/>
      <c r="F292" s="74"/>
      <c r="G292" s="157"/>
      <c r="H292" s="72">
        <f t="shared" si="47"/>
        <v>0</v>
      </c>
      <c r="I292" s="74"/>
      <c r="J292" s="74"/>
      <c r="K292" s="74"/>
      <c r="L292" s="158"/>
    </row>
    <row r="293" spans="1:12" x14ac:dyDescent="0.25">
      <c r="A293" s="174" t="s">
        <v>307</v>
      </c>
      <c r="B293" s="43" t="s">
        <v>308</v>
      </c>
      <c r="C293" s="72">
        <f t="shared" si="46"/>
        <v>0</v>
      </c>
      <c r="D293" s="74"/>
      <c r="E293" s="74"/>
      <c r="F293" s="74"/>
      <c r="G293" s="157"/>
      <c r="H293" s="72">
        <f t="shared" si="47"/>
        <v>0</v>
      </c>
      <c r="I293" s="74"/>
      <c r="J293" s="74"/>
      <c r="K293" s="74"/>
      <c r="L293" s="158"/>
    </row>
    <row r="294" spans="1:12" ht="24" x14ac:dyDescent="0.25">
      <c r="A294" s="174" t="s">
        <v>309</v>
      </c>
      <c r="B294" s="43" t="s">
        <v>310</v>
      </c>
      <c r="C294" s="72">
        <f t="shared" si="46"/>
        <v>0</v>
      </c>
      <c r="D294" s="74"/>
      <c r="E294" s="74"/>
      <c r="F294" s="74"/>
      <c r="G294" s="157"/>
      <c r="H294" s="72">
        <f t="shared" si="47"/>
        <v>0</v>
      </c>
      <c r="I294" s="74"/>
      <c r="J294" s="74"/>
      <c r="K294" s="74"/>
      <c r="L294" s="158"/>
    </row>
    <row r="295" spans="1:12" x14ac:dyDescent="0.25">
      <c r="A295" s="174" t="s">
        <v>311</v>
      </c>
      <c r="B295" s="43" t="s">
        <v>312</v>
      </c>
      <c r="C295" s="72">
        <f t="shared" si="46"/>
        <v>0</v>
      </c>
      <c r="D295" s="74"/>
      <c r="E295" s="74"/>
      <c r="F295" s="74"/>
      <c r="G295" s="157"/>
      <c r="H295" s="72">
        <f t="shared" si="47"/>
        <v>0</v>
      </c>
      <c r="I295" s="74"/>
      <c r="J295" s="74"/>
      <c r="K295" s="74"/>
      <c r="L295" s="158"/>
    </row>
    <row r="296" spans="1:12" ht="24.75" thickBot="1" x14ac:dyDescent="0.3">
      <c r="A296" s="251" t="s">
        <v>313</v>
      </c>
      <c r="B296" s="252" t="s">
        <v>314</v>
      </c>
      <c r="C296" s="185">
        <f t="shared" si="46"/>
        <v>0</v>
      </c>
      <c r="D296" s="189"/>
      <c r="E296" s="189"/>
      <c r="F296" s="189"/>
      <c r="G296" s="253"/>
      <c r="H296" s="185">
        <f t="shared" si="47"/>
        <v>0</v>
      </c>
      <c r="I296" s="189"/>
      <c r="J296" s="189"/>
      <c r="K296" s="189"/>
      <c r="L296" s="191"/>
    </row>
    <row r="297" spans="1:12" s="24" customFormat="1" ht="13.5" thickTop="1" thickBot="1" x14ac:dyDescent="0.3">
      <c r="A297" s="254" t="s">
        <v>315</v>
      </c>
      <c r="B297" s="254" t="s">
        <v>316</v>
      </c>
      <c r="C297" s="255">
        <f>SUM(D297:G297)</f>
        <v>0</v>
      </c>
      <c r="D297" s="256"/>
      <c r="E297" s="256"/>
      <c r="F297" s="256"/>
      <c r="G297" s="257"/>
      <c r="H297" s="255">
        <f>SUM(I297:L297)</f>
        <v>0</v>
      </c>
      <c r="I297" s="256"/>
      <c r="J297" s="256"/>
      <c r="K297" s="256"/>
      <c r="L297" s="258"/>
    </row>
    <row r="298" spans="1:12" s="24" customFormat="1" ht="48.75" thickTop="1" x14ac:dyDescent="0.25">
      <c r="A298" s="248" t="s">
        <v>317</v>
      </c>
      <c r="B298" s="259" t="s">
        <v>318</v>
      </c>
      <c r="C298" s="260">
        <f>SUM(D298:G298)</f>
        <v>0</v>
      </c>
      <c r="D298" s="177"/>
      <c r="E298" s="177"/>
      <c r="F298" s="177"/>
      <c r="G298" s="178"/>
      <c r="H298" s="260">
        <f>SUM(I298:L298)</f>
        <v>0</v>
      </c>
      <c r="I298" s="177"/>
      <c r="J298" s="177"/>
      <c r="K298" s="177"/>
      <c r="L298" s="179"/>
    </row>
    <row r="299" spans="1:12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</row>
    <row r="300" spans="1:12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</row>
    <row r="301" spans="1:12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</row>
    <row r="302" spans="1:12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</row>
    <row r="303" spans="1:12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</row>
    <row r="304" spans="1:12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</row>
    <row r="305" spans="1:12" x14ac:dyDescent="0.2">
      <c r="A305" s="1"/>
      <c r="B305" s="1"/>
      <c r="C305" s="261"/>
      <c r="D305" s="1"/>
      <c r="E305" s="1"/>
      <c r="F305" s="1"/>
      <c r="G305" s="1"/>
      <c r="H305" s="1"/>
      <c r="I305" s="1"/>
      <c r="J305" s="1"/>
      <c r="K305" s="1"/>
      <c r="L305" s="1"/>
    </row>
    <row r="306" spans="1:12" x14ac:dyDescent="0.2">
      <c r="A306" s="1"/>
      <c r="B306" s="1"/>
      <c r="C306" s="261"/>
      <c r="D306" s="1"/>
      <c r="E306" s="1"/>
      <c r="F306" s="1"/>
      <c r="G306" s="1"/>
      <c r="H306" s="1"/>
      <c r="I306" s="1"/>
      <c r="J306" s="1"/>
      <c r="K306" s="1"/>
      <c r="L306" s="1"/>
    </row>
    <row r="307" spans="1:12" x14ac:dyDescent="0.2">
      <c r="A307" s="1"/>
      <c r="B307" s="1"/>
      <c r="C307" s="261"/>
      <c r="D307" s="1"/>
      <c r="E307" s="1"/>
      <c r="F307" s="1"/>
      <c r="G307" s="1"/>
      <c r="H307" s="1"/>
      <c r="I307" s="1"/>
      <c r="J307" s="1"/>
      <c r="K307" s="1"/>
      <c r="L307" s="1"/>
    </row>
    <row r="308" spans="1:12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</row>
    <row r="309" spans="1:12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</row>
    <row r="310" spans="1:12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</row>
    <row r="311" spans="1:12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</row>
    <row r="312" spans="1:12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</row>
    <row r="313" spans="1:12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</row>
    <row r="314" spans="1:12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</row>
    <row r="315" spans="1:12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</row>
    <row r="316" spans="1:12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</row>
  </sheetData>
  <sheetProtection formatCells="0" formatColumns="0" formatRows="0"/>
  <autoFilter ref="A18:M298"/>
  <mergeCells count="29">
    <mergeCell ref="C12:L12"/>
    <mergeCell ref="A1:L1"/>
    <mergeCell ref="A2:L2"/>
    <mergeCell ref="C3:L3"/>
    <mergeCell ref="C4:L4"/>
    <mergeCell ref="C5:L5"/>
    <mergeCell ref="C6:L6"/>
    <mergeCell ref="C7:L7"/>
    <mergeCell ref="C8:L8"/>
    <mergeCell ref="C9:L9"/>
    <mergeCell ref="C10:L10"/>
    <mergeCell ref="C11:L11"/>
    <mergeCell ref="L16:L17"/>
    <mergeCell ref="A287:B287"/>
    <mergeCell ref="C13:L13"/>
    <mergeCell ref="A15:A17"/>
    <mergeCell ref="B15:B17"/>
    <mergeCell ref="C15:G15"/>
    <mergeCell ref="H15:L15"/>
    <mergeCell ref="C16:C17"/>
    <mergeCell ref="D16:D17"/>
    <mergeCell ref="E16:E17"/>
    <mergeCell ref="F16:F17"/>
    <mergeCell ref="G16:G17"/>
    <mergeCell ref="A288:B288"/>
    <mergeCell ref="H16:H17"/>
    <mergeCell ref="I16:I17"/>
    <mergeCell ref="J16:J17"/>
    <mergeCell ref="K16:K17"/>
  </mergeCells>
  <pageMargins left="0.78740157480314965" right="0.39370078740157483" top="0.39370078740157483" bottom="0.39370078740157483" header="0.23622047244094491" footer="0.19685039370078741"/>
  <pageSetup paperSize="9" scale="70" orientation="portrait" r:id="rId1"/>
  <headerFooter>
    <oddHeader xml:space="preserve">&amp;C                               </oddHeader>
    <oddFooter>&amp;L&amp;D, &amp;T&amp;R&amp;"Times New Roman,Regular"&amp;10&amp;P (&amp;N)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M316"/>
  <sheetViews>
    <sheetView showGridLines="0" view="pageLayout" zoomScaleNormal="100" workbookViewId="0">
      <selection activeCell="C6" sqref="C6:L6"/>
    </sheetView>
  </sheetViews>
  <sheetFormatPr defaultRowHeight="12" x14ac:dyDescent="0.25"/>
  <cols>
    <col min="1" max="1" width="10.85546875" style="262" customWidth="1"/>
    <col min="2" max="2" width="28" style="262" customWidth="1"/>
    <col min="3" max="3" width="9.7109375" style="262" customWidth="1"/>
    <col min="4" max="4" width="9.5703125" style="262" customWidth="1"/>
    <col min="5" max="6" width="8.7109375" style="262" customWidth="1"/>
    <col min="7" max="7" width="8.28515625" style="262" customWidth="1"/>
    <col min="8" max="11" width="8.7109375" style="262" customWidth="1"/>
    <col min="12" max="12" width="7.5703125" style="262" customWidth="1"/>
    <col min="13" max="16" width="0" style="1" hidden="1" customWidth="1"/>
    <col min="17" max="16384" width="9.140625" style="1"/>
  </cols>
  <sheetData>
    <row r="1" spans="1:12" x14ac:dyDescent="0.25">
      <c r="A1" s="591" t="s">
        <v>574</v>
      </c>
      <c r="B1" s="591"/>
      <c r="C1" s="591"/>
      <c r="D1" s="591"/>
      <c r="E1" s="591"/>
      <c r="F1" s="591"/>
      <c r="G1" s="591"/>
      <c r="H1" s="591"/>
      <c r="I1" s="591"/>
      <c r="J1" s="591"/>
      <c r="K1" s="591"/>
      <c r="L1" s="591"/>
    </row>
    <row r="2" spans="1:12" ht="35.25" customHeight="1" x14ac:dyDescent="0.25">
      <c r="A2" s="592" t="s">
        <v>1</v>
      </c>
      <c r="B2" s="593"/>
      <c r="C2" s="593"/>
      <c r="D2" s="593"/>
      <c r="E2" s="593"/>
      <c r="F2" s="593"/>
      <c r="G2" s="593"/>
      <c r="H2" s="593"/>
      <c r="I2" s="593"/>
      <c r="J2" s="593"/>
      <c r="K2" s="593"/>
      <c r="L2" s="594"/>
    </row>
    <row r="3" spans="1:12" ht="12.75" customHeight="1" x14ac:dyDescent="0.25">
      <c r="A3" s="2" t="s">
        <v>2</v>
      </c>
      <c r="B3" s="3"/>
      <c r="C3" s="595" t="s">
        <v>569</v>
      </c>
      <c r="D3" s="595"/>
      <c r="E3" s="595"/>
      <c r="F3" s="595"/>
      <c r="G3" s="595"/>
      <c r="H3" s="595"/>
      <c r="I3" s="595"/>
      <c r="J3" s="595"/>
      <c r="K3" s="595"/>
      <c r="L3" s="596"/>
    </row>
    <row r="4" spans="1:12" ht="12.75" customHeight="1" x14ac:dyDescent="0.25">
      <c r="A4" s="2" t="s">
        <v>4</v>
      </c>
      <c r="B4" s="3"/>
      <c r="C4" s="595" t="s">
        <v>570</v>
      </c>
      <c r="D4" s="595"/>
      <c r="E4" s="595"/>
      <c r="F4" s="595"/>
      <c r="G4" s="595"/>
      <c r="H4" s="595"/>
      <c r="I4" s="595"/>
      <c r="J4" s="595"/>
      <c r="K4" s="595"/>
      <c r="L4" s="596"/>
    </row>
    <row r="5" spans="1:12" ht="12.75" customHeight="1" x14ac:dyDescent="0.25">
      <c r="A5" s="4" t="s">
        <v>6</v>
      </c>
      <c r="B5" s="5"/>
      <c r="C5" s="589" t="s">
        <v>575</v>
      </c>
      <c r="D5" s="589"/>
      <c r="E5" s="589"/>
      <c r="F5" s="589"/>
      <c r="G5" s="589"/>
      <c r="H5" s="589"/>
      <c r="I5" s="589"/>
      <c r="J5" s="589"/>
      <c r="K5" s="589"/>
      <c r="L5" s="590"/>
    </row>
    <row r="6" spans="1:12" ht="12.75" customHeight="1" x14ac:dyDescent="0.25">
      <c r="A6" s="4" t="s">
        <v>8</v>
      </c>
      <c r="B6" s="5"/>
      <c r="C6" s="589" t="s">
        <v>325</v>
      </c>
      <c r="D6" s="589"/>
      <c r="E6" s="589"/>
      <c r="F6" s="589"/>
      <c r="G6" s="589"/>
      <c r="H6" s="589"/>
      <c r="I6" s="589"/>
      <c r="J6" s="589"/>
      <c r="K6" s="589"/>
      <c r="L6" s="590"/>
    </row>
    <row r="7" spans="1:12" x14ac:dyDescent="0.25">
      <c r="A7" s="4" t="s">
        <v>10</v>
      </c>
      <c r="B7" s="5"/>
      <c r="C7" s="595" t="s">
        <v>576</v>
      </c>
      <c r="D7" s="595"/>
      <c r="E7" s="595"/>
      <c r="F7" s="595"/>
      <c r="G7" s="595"/>
      <c r="H7" s="595"/>
      <c r="I7" s="595"/>
      <c r="J7" s="595"/>
      <c r="K7" s="595"/>
      <c r="L7" s="596"/>
    </row>
    <row r="8" spans="1:12" ht="12.75" customHeight="1" x14ac:dyDescent="0.25">
      <c r="A8" s="6" t="s">
        <v>12</v>
      </c>
      <c r="B8" s="5"/>
      <c r="C8" s="597"/>
      <c r="D8" s="597"/>
      <c r="E8" s="597"/>
      <c r="F8" s="597"/>
      <c r="G8" s="597"/>
      <c r="H8" s="597"/>
      <c r="I8" s="597"/>
      <c r="J8" s="597"/>
      <c r="K8" s="597"/>
      <c r="L8" s="598"/>
    </row>
    <row r="9" spans="1:12" ht="12.75" customHeight="1" x14ac:dyDescent="0.25">
      <c r="A9" s="4"/>
      <c r="B9" s="5" t="s">
        <v>13</v>
      </c>
      <c r="C9" s="589"/>
      <c r="D9" s="589"/>
      <c r="E9" s="589"/>
      <c r="F9" s="589"/>
      <c r="G9" s="589"/>
      <c r="H9" s="589"/>
      <c r="I9" s="589"/>
      <c r="J9" s="589"/>
      <c r="K9" s="589"/>
      <c r="L9" s="590"/>
    </row>
    <row r="10" spans="1:12" ht="12.75" customHeight="1" x14ac:dyDescent="0.25">
      <c r="A10" s="4"/>
      <c r="B10" s="5" t="s">
        <v>15</v>
      </c>
      <c r="C10" s="589"/>
      <c r="D10" s="589"/>
      <c r="E10" s="589"/>
      <c r="F10" s="589"/>
      <c r="G10" s="589"/>
      <c r="H10" s="589"/>
      <c r="I10" s="589"/>
      <c r="J10" s="589"/>
      <c r="K10" s="589"/>
      <c r="L10" s="590"/>
    </row>
    <row r="11" spans="1:12" ht="12.75" customHeight="1" x14ac:dyDescent="0.25">
      <c r="A11" s="4"/>
      <c r="B11" s="5" t="s">
        <v>16</v>
      </c>
      <c r="C11" s="597" t="s">
        <v>577</v>
      </c>
      <c r="D11" s="597"/>
      <c r="E11" s="597"/>
      <c r="F11" s="597"/>
      <c r="G11" s="597"/>
      <c r="H11" s="597"/>
      <c r="I11" s="597"/>
      <c r="J11" s="597"/>
      <c r="K11" s="597"/>
      <c r="L11" s="598"/>
    </row>
    <row r="12" spans="1:12" ht="12.75" customHeight="1" x14ac:dyDescent="0.25">
      <c r="A12" s="4"/>
      <c r="B12" s="5" t="s">
        <v>17</v>
      </c>
      <c r="C12" s="589"/>
      <c r="D12" s="589"/>
      <c r="E12" s="589"/>
      <c r="F12" s="589"/>
      <c r="G12" s="589"/>
      <c r="H12" s="589"/>
      <c r="I12" s="589"/>
      <c r="J12" s="589"/>
      <c r="K12" s="589"/>
      <c r="L12" s="590"/>
    </row>
    <row r="13" spans="1:12" ht="12.75" customHeight="1" x14ac:dyDescent="0.25">
      <c r="A13" s="4"/>
      <c r="B13" s="5" t="s">
        <v>18</v>
      </c>
      <c r="C13" s="589"/>
      <c r="D13" s="589"/>
      <c r="E13" s="589"/>
      <c r="F13" s="589"/>
      <c r="G13" s="589"/>
      <c r="H13" s="589"/>
      <c r="I13" s="589"/>
      <c r="J13" s="589"/>
      <c r="K13" s="589"/>
      <c r="L13" s="590"/>
    </row>
    <row r="14" spans="1:12" ht="12.75" customHeight="1" x14ac:dyDescent="0.25">
      <c r="A14" s="7"/>
      <c r="B14" s="8"/>
      <c r="C14" s="9"/>
      <c r="D14" s="9"/>
      <c r="E14" s="9"/>
      <c r="F14" s="9"/>
      <c r="G14" s="9"/>
      <c r="H14" s="9"/>
      <c r="I14" s="9"/>
      <c r="J14" s="9"/>
      <c r="K14" s="9"/>
      <c r="L14" s="10"/>
    </row>
    <row r="15" spans="1:12" s="11" customFormat="1" ht="12.75" customHeight="1" x14ac:dyDescent="0.25">
      <c r="A15" s="603" t="s">
        <v>19</v>
      </c>
      <c r="B15" s="606" t="s">
        <v>20</v>
      </c>
      <c r="C15" s="608" t="s">
        <v>21</v>
      </c>
      <c r="D15" s="609"/>
      <c r="E15" s="609"/>
      <c r="F15" s="609"/>
      <c r="G15" s="610"/>
      <c r="H15" s="608" t="s">
        <v>22</v>
      </c>
      <c r="I15" s="609"/>
      <c r="J15" s="609"/>
      <c r="K15" s="609"/>
      <c r="L15" s="611"/>
    </row>
    <row r="16" spans="1:12" s="11" customFormat="1" ht="12.75" customHeight="1" x14ac:dyDescent="0.25">
      <c r="A16" s="604"/>
      <c r="B16" s="607"/>
      <c r="C16" s="612" t="s">
        <v>23</v>
      </c>
      <c r="D16" s="613" t="s">
        <v>24</v>
      </c>
      <c r="E16" s="615" t="s">
        <v>25</v>
      </c>
      <c r="F16" s="617" t="s">
        <v>26</v>
      </c>
      <c r="G16" s="619" t="s">
        <v>27</v>
      </c>
      <c r="H16" s="612" t="s">
        <v>23</v>
      </c>
      <c r="I16" s="613" t="s">
        <v>24</v>
      </c>
      <c r="J16" s="615" t="s">
        <v>25</v>
      </c>
      <c r="K16" s="617" t="s">
        <v>26</v>
      </c>
      <c r="L16" s="599" t="s">
        <v>27</v>
      </c>
    </row>
    <row r="17" spans="1:12" s="12" customFormat="1" ht="61.5" customHeight="1" thickBot="1" x14ac:dyDescent="0.3">
      <c r="A17" s="605"/>
      <c r="B17" s="607"/>
      <c r="C17" s="612"/>
      <c r="D17" s="614"/>
      <c r="E17" s="616"/>
      <c r="F17" s="618"/>
      <c r="G17" s="619"/>
      <c r="H17" s="622"/>
      <c r="I17" s="623"/>
      <c r="J17" s="616"/>
      <c r="K17" s="618"/>
      <c r="L17" s="600"/>
    </row>
    <row r="18" spans="1:12" s="12" customFormat="1" ht="9.75" customHeight="1" thickTop="1" x14ac:dyDescent="0.25">
      <c r="A18" s="13" t="s">
        <v>28</v>
      </c>
      <c r="B18" s="13">
        <v>2</v>
      </c>
      <c r="C18" s="14">
        <v>3</v>
      </c>
      <c r="D18" s="15">
        <v>4</v>
      </c>
      <c r="E18" s="15">
        <v>5</v>
      </c>
      <c r="F18" s="15">
        <v>6</v>
      </c>
      <c r="G18" s="16">
        <v>7</v>
      </c>
      <c r="H18" s="14">
        <v>8</v>
      </c>
      <c r="I18" s="15">
        <v>9</v>
      </c>
      <c r="J18" s="15">
        <v>10</v>
      </c>
      <c r="K18" s="15">
        <v>11</v>
      </c>
      <c r="L18" s="17">
        <v>12</v>
      </c>
    </row>
    <row r="19" spans="1:12" s="24" customFormat="1" x14ac:dyDescent="0.25">
      <c r="A19" s="18"/>
      <c r="B19" s="19" t="s">
        <v>29</v>
      </c>
      <c r="C19" s="20"/>
      <c r="D19" s="21"/>
      <c r="E19" s="21"/>
      <c r="F19" s="21"/>
      <c r="G19" s="22"/>
      <c r="H19" s="20"/>
      <c r="I19" s="21"/>
      <c r="J19" s="21"/>
      <c r="K19" s="21"/>
      <c r="L19" s="23"/>
    </row>
    <row r="20" spans="1:12" s="24" customFormat="1" ht="12.75" thickBot="1" x14ac:dyDescent="0.3">
      <c r="A20" s="25"/>
      <c r="B20" s="26" t="s">
        <v>30</v>
      </c>
      <c r="C20" s="27">
        <f t="shared" ref="C20:C47" si="0">SUM(D20:G20)</f>
        <v>2048</v>
      </c>
      <c r="D20" s="28">
        <f>SUM(D21,D24,D25,D41,D43)</f>
        <v>2048</v>
      </c>
      <c r="E20" s="28">
        <f>SUM(E21,E24,E43)</f>
        <v>0</v>
      </c>
      <c r="F20" s="28">
        <f>SUM(F21,F26,F43)</f>
        <v>0</v>
      </c>
      <c r="G20" s="29">
        <f>SUM(G21,G45)</f>
        <v>0</v>
      </c>
      <c r="H20" s="27">
        <f>SUM(I20:L20)</f>
        <v>2048</v>
      </c>
      <c r="I20" s="28">
        <f>SUM(I21,I24,I25,I41,I43)</f>
        <v>2048</v>
      </c>
      <c r="J20" s="28">
        <f>SUM(J21,J24,J43)</f>
        <v>0</v>
      </c>
      <c r="K20" s="28">
        <f>SUM(K21,K26,K43)</f>
        <v>0</v>
      </c>
      <c r="L20" s="30">
        <f>SUM(L21,L45)</f>
        <v>0</v>
      </c>
    </row>
    <row r="21" spans="1:12" ht="12.75" thickTop="1" x14ac:dyDescent="0.25">
      <c r="A21" s="31"/>
      <c r="B21" s="32" t="s">
        <v>31</v>
      </c>
      <c r="C21" s="33">
        <f t="shared" si="0"/>
        <v>0</v>
      </c>
      <c r="D21" s="34">
        <f>SUM(D22:D23)</f>
        <v>0</v>
      </c>
      <c r="E21" s="34">
        <f>SUM(E22:E23)</f>
        <v>0</v>
      </c>
      <c r="F21" s="34">
        <f>SUM(F22:F23)</f>
        <v>0</v>
      </c>
      <c r="G21" s="35">
        <f>SUM(G22:G23)</f>
        <v>0</v>
      </c>
      <c r="H21" s="33">
        <f t="shared" ref="H21:H47" si="1">SUM(I21:L21)</f>
        <v>0</v>
      </c>
      <c r="I21" s="34">
        <f>SUM(I22:I23)</f>
        <v>0</v>
      </c>
      <c r="J21" s="34">
        <f>SUM(J22:J23)</f>
        <v>0</v>
      </c>
      <c r="K21" s="34">
        <f>SUM(K22:K23)</f>
        <v>0</v>
      </c>
      <c r="L21" s="36">
        <f>SUM(L22:L23)</f>
        <v>0</v>
      </c>
    </row>
    <row r="22" spans="1:12" x14ac:dyDescent="0.25">
      <c r="A22" s="37"/>
      <c r="B22" s="38" t="s">
        <v>32</v>
      </c>
      <c r="C22" s="39">
        <f t="shared" si="0"/>
        <v>0</v>
      </c>
      <c r="D22" s="40"/>
      <c r="E22" s="40"/>
      <c r="F22" s="40"/>
      <c r="G22" s="41"/>
      <c r="H22" s="39">
        <f t="shared" si="1"/>
        <v>0</v>
      </c>
      <c r="I22" s="40"/>
      <c r="J22" s="40"/>
      <c r="K22" s="40"/>
      <c r="L22" s="42"/>
    </row>
    <row r="23" spans="1:12" x14ac:dyDescent="0.25">
      <c r="A23" s="43"/>
      <c r="B23" s="44" t="s">
        <v>33</v>
      </c>
      <c r="C23" s="45">
        <f t="shared" si="0"/>
        <v>0</v>
      </c>
      <c r="D23" s="46"/>
      <c r="E23" s="46"/>
      <c r="F23" s="46"/>
      <c r="G23" s="47"/>
      <c r="H23" s="45">
        <f t="shared" si="1"/>
        <v>0</v>
      </c>
      <c r="I23" s="46"/>
      <c r="J23" s="46"/>
      <c r="K23" s="46"/>
      <c r="L23" s="48"/>
    </row>
    <row r="24" spans="1:12" s="24" customFormat="1" ht="24.75" thickBot="1" x14ac:dyDescent="0.3">
      <c r="A24" s="49">
        <v>19300</v>
      </c>
      <c r="B24" s="49" t="s">
        <v>34</v>
      </c>
      <c r="C24" s="50">
        <f t="shared" si="0"/>
        <v>0</v>
      </c>
      <c r="D24" s="51"/>
      <c r="E24" s="51"/>
      <c r="F24" s="52" t="s">
        <v>35</v>
      </c>
      <c r="G24" s="53" t="s">
        <v>35</v>
      </c>
      <c r="H24" s="50">
        <f t="shared" si="1"/>
        <v>0</v>
      </c>
      <c r="I24" s="51"/>
      <c r="J24" s="51"/>
      <c r="K24" s="52" t="s">
        <v>35</v>
      </c>
      <c r="L24" s="54" t="s">
        <v>35</v>
      </c>
    </row>
    <row r="25" spans="1:12" s="24" customFormat="1" ht="24.75" thickTop="1" x14ac:dyDescent="0.25">
      <c r="A25" s="55">
        <v>18630</v>
      </c>
      <c r="B25" s="56" t="s">
        <v>36</v>
      </c>
      <c r="C25" s="57">
        <f t="shared" si="0"/>
        <v>2048</v>
      </c>
      <c r="D25" s="58">
        <v>2048</v>
      </c>
      <c r="E25" s="59" t="s">
        <v>35</v>
      </c>
      <c r="F25" s="59" t="s">
        <v>35</v>
      </c>
      <c r="G25" s="60" t="s">
        <v>35</v>
      </c>
      <c r="H25" s="57">
        <f t="shared" si="1"/>
        <v>2048</v>
      </c>
      <c r="I25" s="58">
        <v>2048</v>
      </c>
      <c r="J25" s="59" t="s">
        <v>35</v>
      </c>
      <c r="K25" s="59" t="s">
        <v>35</v>
      </c>
      <c r="L25" s="62" t="s">
        <v>35</v>
      </c>
    </row>
    <row r="26" spans="1:12" s="24" customFormat="1" ht="36" x14ac:dyDescent="0.25">
      <c r="A26" s="56">
        <v>21300</v>
      </c>
      <c r="B26" s="56" t="s">
        <v>37</v>
      </c>
      <c r="C26" s="57">
        <f t="shared" si="0"/>
        <v>0</v>
      </c>
      <c r="D26" s="59" t="s">
        <v>35</v>
      </c>
      <c r="E26" s="59" t="s">
        <v>35</v>
      </c>
      <c r="F26" s="63">
        <f>SUM(F27,F31,F33,F36)</f>
        <v>0</v>
      </c>
      <c r="G26" s="60" t="s">
        <v>35</v>
      </c>
      <c r="H26" s="57">
        <f t="shared" si="1"/>
        <v>0</v>
      </c>
      <c r="I26" s="59" t="s">
        <v>35</v>
      </c>
      <c r="J26" s="59" t="s">
        <v>35</v>
      </c>
      <c r="K26" s="63">
        <f>SUM(K27,K31,K33,K36)</f>
        <v>0</v>
      </c>
      <c r="L26" s="62" t="s">
        <v>35</v>
      </c>
    </row>
    <row r="27" spans="1:12" s="24" customFormat="1" ht="24" x14ac:dyDescent="0.25">
      <c r="A27" s="64">
        <v>21350</v>
      </c>
      <c r="B27" s="56" t="s">
        <v>38</v>
      </c>
      <c r="C27" s="57">
        <f t="shared" si="0"/>
        <v>0</v>
      </c>
      <c r="D27" s="59" t="s">
        <v>35</v>
      </c>
      <c r="E27" s="59" t="s">
        <v>35</v>
      </c>
      <c r="F27" s="63">
        <f>SUM(F28:F30)</f>
        <v>0</v>
      </c>
      <c r="G27" s="60" t="s">
        <v>35</v>
      </c>
      <c r="H27" s="57">
        <f t="shared" si="1"/>
        <v>0</v>
      </c>
      <c r="I27" s="59" t="s">
        <v>35</v>
      </c>
      <c r="J27" s="59" t="s">
        <v>35</v>
      </c>
      <c r="K27" s="63">
        <f>SUM(K28:K30)</f>
        <v>0</v>
      </c>
      <c r="L27" s="62" t="s">
        <v>35</v>
      </c>
    </row>
    <row r="28" spans="1:12" x14ac:dyDescent="0.25">
      <c r="A28" s="37">
        <v>21351</v>
      </c>
      <c r="B28" s="65" t="s">
        <v>39</v>
      </c>
      <c r="C28" s="66">
        <f t="shared" si="0"/>
        <v>0</v>
      </c>
      <c r="D28" s="67" t="s">
        <v>35</v>
      </c>
      <c r="E28" s="67" t="s">
        <v>35</v>
      </c>
      <c r="F28" s="68"/>
      <c r="G28" s="69" t="s">
        <v>35</v>
      </c>
      <c r="H28" s="66">
        <f t="shared" si="1"/>
        <v>0</v>
      </c>
      <c r="I28" s="67" t="s">
        <v>35</v>
      </c>
      <c r="J28" s="67" t="s">
        <v>35</v>
      </c>
      <c r="K28" s="68"/>
      <c r="L28" s="70" t="s">
        <v>35</v>
      </c>
    </row>
    <row r="29" spans="1:12" x14ac:dyDescent="0.25">
      <c r="A29" s="43">
        <v>21352</v>
      </c>
      <c r="B29" s="71" t="s">
        <v>40</v>
      </c>
      <c r="C29" s="72">
        <f t="shared" si="0"/>
        <v>0</v>
      </c>
      <c r="D29" s="73" t="s">
        <v>35</v>
      </c>
      <c r="E29" s="73" t="s">
        <v>35</v>
      </c>
      <c r="F29" s="74"/>
      <c r="G29" s="75" t="s">
        <v>35</v>
      </c>
      <c r="H29" s="72">
        <f t="shared" si="1"/>
        <v>0</v>
      </c>
      <c r="I29" s="73" t="s">
        <v>35</v>
      </c>
      <c r="J29" s="73" t="s">
        <v>35</v>
      </c>
      <c r="K29" s="74"/>
      <c r="L29" s="76" t="s">
        <v>35</v>
      </c>
    </row>
    <row r="30" spans="1:12" ht="24" x14ac:dyDescent="0.25">
      <c r="A30" s="43">
        <v>21359</v>
      </c>
      <c r="B30" s="71" t="s">
        <v>41</v>
      </c>
      <c r="C30" s="72">
        <f t="shared" si="0"/>
        <v>0</v>
      </c>
      <c r="D30" s="73" t="s">
        <v>35</v>
      </c>
      <c r="E30" s="73" t="s">
        <v>35</v>
      </c>
      <c r="F30" s="74"/>
      <c r="G30" s="75" t="s">
        <v>35</v>
      </c>
      <c r="H30" s="72">
        <f t="shared" si="1"/>
        <v>0</v>
      </c>
      <c r="I30" s="73" t="s">
        <v>35</v>
      </c>
      <c r="J30" s="73" t="s">
        <v>35</v>
      </c>
      <c r="K30" s="74"/>
      <c r="L30" s="76" t="s">
        <v>35</v>
      </c>
    </row>
    <row r="31" spans="1:12" s="24" customFormat="1" ht="36" x14ac:dyDescent="0.25">
      <c r="A31" s="64">
        <v>21370</v>
      </c>
      <c r="B31" s="56" t="s">
        <v>42</v>
      </c>
      <c r="C31" s="57">
        <f t="shared" si="0"/>
        <v>0</v>
      </c>
      <c r="D31" s="59" t="s">
        <v>35</v>
      </c>
      <c r="E31" s="59" t="s">
        <v>35</v>
      </c>
      <c r="F31" s="63">
        <f>SUM(F32)</f>
        <v>0</v>
      </c>
      <c r="G31" s="60" t="s">
        <v>35</v>
      </c>
      <c r="H31" s="57">
        <f t="shared" si="1"/>
        <v>0</v>
      </c>
      <c r="I31" s="59" t="s">
        <v>35</v>
      </c>
      <c r="J31" s="59" t="s">
        <v>35</v>
      </c>
      <c r="K31" s="63">
        <f>SUM(K32)</f>
        <v>0</v>
      </c>
      <c r="L31" s="62" t="s">
        <v>35</v>
      </c>
    </row>
    <row r="32" spans="1:12" ht="36" x14ac:dyDescent="0.25">
      <c r="A32" s="77">
        <v>21379</v>
      </c>
      <c r="B32" s="78" t="s">
        <v>43</v>
      </c>
      <c r="C32" s="79">
        <f t="shared" si="0"/>
        <v>0</v>
      </c>
      <c r="D32" s="80" t="s">
        <v>35</v>
      </c>
      <c r="E32" s="80" t="s">
        <v>35</v>
      </c>
      <c r="F32" s="81"/>
      <c r="G32" s="82" t="s">
        <v>35</v>
      </c>
      <c r="H32" s="79">
        <f t="shared" si="1"/>
        <v>0</v>
      </c>
      <c r="I32" s="80" t="s">
        <v>35</v>
      </c>
      <c r="J32" s="80" t="s">
        <v>35</v>
      </c>
      <c r="K32" s="81"/>
      <c r="L32" s="83" t="s">
        <v>35</v>
      </c>
    </row>
    <row r="33" spans="1:12" s="24" customFormat="1" x14ac:dyDescent="0.25">
      <c r="A33" s="64">
        <v>21380</v>
      </c>
      <c r="B33" s="56" t="s">
        <v>44</v>
      </c>
      <c r="C33" s="57">
        <f t="shared" si="0"/>
        <v>0</v>
      </c>
      <c r="D33" s="59" t="s">
        <v>35</v>
      </c>
      <c r="E33" s="59" t="s">
        <v>35</v>
      </c>
      <c r="F33" s="63">
        <f>SUM(F34:F35)</f>
        <v>0</v>
      </c>
      <c r="G33" s="60" t="s">
        <v>35</v>
      </c>
      <c r="H33" s="57">
        <f t="shared" si="1"/>
        <v>0</v>
      </c>
      <c r="I33" s="59" t="s">
        <v>35</v>
      </c>
      <c r="J33" s="59" t="s">
        <v>35</v>
      </c>
      <c r="K33" s="63">
        <f>SUM(K34:K35)</f>
        <v>0</v>
      </c>
      <c r="L33" s="62" t="s">
        <v>35</v>
      </c>
    </row>
    <row r="34" spans="1:12" x14ac:dyDescent="0.25">
      <c r="A34" s="38">
        <v>21381</v>
      </c>
      <c r="B34" s="65" t="s">
        <v>45</v>
      </c>
      <c r="C34" s="66">
        <f t="shared" si="0"/>
        <v>0</v>
      </c>
      <c r="D34" s="67" t="s">
        <v>35</v>
      </c>
      <c r="E34" s="67" t="s">
        <v>35</v>
      </c>
      <c r="F34" s="68"/>
      <c r="G34" s="69" t="s">
        <v>35</v>
      </c>
      <c r="H34" s="66">
        <f t="shared" si="1"/>
        <v>0</v>
      </c>
      <c r="I34" s="67" t="s">
        <v>35</v>
      </c>
      <c r="J34" s="67" t="s">
        <v>35</v>
      </c>
      <c r="K34" s="68"/>
      <c r="L34" s="70" t="s">
        <v>35</v>
      </c>
    </row>
    <row r="35" spans="1:12" ht="24" x14ac:dyDescent="0.25">
      <c r="A35" s="44">
        <v>21383</v>
      </c>
      <c r="B35" s="71" t="s">
        <v>46</v>
      </c>
      <c r="C35" s="72">
        <f>SUM(D35:G35)</f>
        <v>0</v>
      </c>
      <c r="D35" s="73" t="s">
        <v>35</v>
      </c>
      <c r="E35" s="73" t="s">
        <v>35</v>
      </c>
      <c r="F35" s="74"/>
      <c r="G35" s="75" t="s">
        <v>35</v>
      </c>
      <c r="H35" s="72">
        <f t="shared" si="1"/>
        <v>0</v>
      </c>
      <c r="I35" s="73" t="s">
        <v>35</v>
      </c>
      <c r="J35" s="73" t="s">
        <v>35</v>
      </c>
      <c r="K35" s="74"/>
      <c r="L35" s="76" t="s">
        <v>35</v>
      </c>
    </row>
    <row r="36" spans="1:12" s="24" customFormat="1" ht="25.5" customHeight="1" x14ac:dyDescent="0.25">
      <c r="A36" s="64">
        <v>21390</v>
      </c>
      <c r="B36" s="56" t="s">
        <v>47</v>
      </c>
      <c r="C36" s="57">
        <f t="shared" si="0"/>
        <v>0</v>
      </c>
      <c r="D36" s="59" t="s">
        <v>35</v>
      </c>
      <c r="E36" s="59" t="s">
        <v>35</v>
      </c>
      <c r="F36" s="63">
        <f>SUM(F37:F40)</f>
        <v>0</v>
      </c>
      <c r="G36" s="60" t="s">
        <v>35</v>
      </c>
      <c r="H36" s="57">
        <f t="shared" si="1"/>
        <v>0</v>
      </c>
      <c r="I36" s="59" t="s">
        <v>35</v>
      </c>
      <c r="J36" s="59" t="s">
        <v>35</v>
      </c>
      <c r="K36" s="63">
        <f>SUM(K37:K40)</f>
        <v>0</v>
      </c>
      <c r="L36" s="62" t="s">
        <v>35</v>
      </c>
    </row>
    <row r="37" spans="1:12" ht="24" x14ac:dyDescent="0.25">
      <c r="A37" s="38">
        <v>21391</v>
      </c>
      <c r="B37" s="65" t="s">
        <v>48</v>
      </c>
      <c r="C37" s="66">
        <f t="shared" si="0"/>
        <v>0</v>
      </c>
      <c r="D37" s="67" t="s">
        <v>35</v>
      </c>
      <c r="E37" s="67" t="s">
        <v>35</v>
      </c>
      <c r="F37" s="68"/>
      <c r="G37" s="69" t="s">
        <v>35</v>
      </c>
      <c r="H37" s="66">
        <f t="shared" si="1"/>
        <v>0</v>
      </c>
      <c r="I37" s="67" t="s">
        <v>35</v>
      </c>
      <c r="J37" s="67" t="s">
        <v>35</v>
      </c>
      <c r="K37" s="68"/>
      <c r="L37" s="70" t="s">
        <v>35</v>
      </c>
    </row>
    <row r="38" spans="1:12" x14ac:dyDescent="0.25">
      <c r="A38" s="44">
        <v>21393</v>
      </c>
      <c r="B38" s="71" t="s">
        <v>49</v>
      </c>
      <c r="C38" s="72">
        <f t="shared" si="0"/>
        <v>0</v>
      </c>
      <c r="D38" s="73" t="s">
        <v>35</v>
      </c>
      <c r="E38" s="73" t="s">
        <v>35</v>
      </c>
      <c r="F38" s="74"/>
      <c r="G38" s="75" t="s">
        <v>35</v>
      </c>
      <c r="H38" s="72">
        <f t="shared" si="1"/>
        <v>0</v>
      </c>
      <c r="I38" s="73" t="s">
        <v>35</v>
      </c>
      <c r="J38" s="73" t="s">
        <v>35</v>
      </c>
      <c r="K38" s="74"/>
      <c r="L38" s="76" t="s">
        <v>35</v>
      </c>
    </row>
    <row r="39" spans="1:12" x14ac:dyDescent="0.25">
      <c r="A39" s="44">
        <v>21395</v>
      </c>
      <c r="B39" s="71" t="s">
        <v>50</v>
      </c>
      <c r="C39" s="72">
        <f t="shared" si="0"/>
        <v>0</v>
      </c>
      <c r="D39" s="73" t="s">
        <v>35</v>
      </c>
      <c r="E39" s="73" t="s">
        <v>35</v>
      </c>
      <c r="F39" s="74"/>
      <c r="G39" s="75" t="s">
        <v>35</v>
      </c>
      <c r="H39" s="72">
        <f t="shared" si="1"/>
        <v>0</v>
      </c>
      <c r="I39" s="73" t="s">
        <v>35</v>
      </c>
      <c r="J39" s="73" t="s">
        <v>35</v>
      </c>
      <c r="K39" s="74"/>
      <c r="L39" s="76" t="s">
        <v>35</v>
      </c>
    </row>
    <row r="40" spans="1:12" ht="24" x14ac:dyDescent="0.25">
      <c r="A40" s="84">
        <v>21399</v>
      </c>
      <c r="B40" s="85" t="s">
        <v>51</v>
      </c>
      <c r="C40" s="86">
        <f t="shared" si="0"/>
        <v>0</v>
      </c>
      <c r="D40" s="87" t="s">
        <v>35</v>
      </c>
      <c r="E40" s="87" t="s">
        <v>35</v>
      </c>
      <c r="F40" s="88"/>
      <c r="G40" s="89" t="s">
        <v>35</v>
      </c>
      <c r="H40" s="86">
        <f t="shared" si="1"/>
        <v>0</v>
      </c>
      <c r="I40" s="87" t="s">
        <v>35</v>
      </c>
      <c r="J40" s="87" t="s">
        <v>35</v>
      </c>
      <c r="K40" s="88"/>
      <c r="L40" s="90" t="s">
        <v>35</v>
      </c>
    </row>
    <row r="41" spans="1:12" s="24" customFormat="1" ht="26.25" customHeight="1" x14ac:dyDescent="0.25">
      <c r="A41" s="91">
        <v>21420</v>
      </c>
      <c r="B41" s="92" t="s">
        <v>52</v>
      </c>
      <c r="C41" s="93">
        <f>SUM(D41:G41)</f>
        <v>0</v>
      </c>
      <c r="D41" s="94">
        <f>SUM(D42)</f>
        <v>0</v>
      </c>
      <c r="E41" s="95" t="s">
        <v>35</v>
      </c>
      <c r="F41" s="95" t="s">
        <v>35</v>
      </c>
      <c r="G41" s="96" t="s">
        <v>35</v>
      </c>
      <c r="H41" s="93">
        <f>SUM(I41:L41)</f>
        <v>0</v>
      </c>
      <c r="I41" s="94">
        <f>SUM(I42)</f>
        <v>0</v>
      </c>
      <c r="J41" s="95" t="s">
        <v>35</v>
      </c>
      <c r="K41" s="95" t="s">
        <v>35</v>
      </c>
      <c r="L41" s="97" t="s">
        <v>35</v>
      </c>
    </row>
    <row r="42" spans="1:12" s="24" customFormat="1" ht="26.25" customHeight="1" x14ac:dyDescent="0.25">
      <c r="A42" s="84">
        <v>21429</v>
      </c>
      <c r="B42" s="85" t="s">
        <v>53</v>
      </c>
      <c r="C42" s="86">
        <f>SUM(D42:G42)</f>
        <v>0</v>
      </c>
      <c r="D42" s="98"/>
      <c r="E42" s="87" t="s">
        <v>35</v>
      </c>
      <c r="F42" s="87" t="s">
        <v>35</v>
      </c>
      <c r="G42" s="89" t="s">
        <v>35</v>
      </c>
      <c r="H42" s="86">
        <f t="shared" ref="H42:H44" si="2">SUM(I42:L42)</f>
        <v>0</v>
      </c>
      <c r="I42" s="98"/>
      <c r="J42" s="87" t="s">
        <v>35</v>
      </c>
      <c r="K42" s="87" t="s">
        <v>35</v>
      </c>
      <c r="L42" s="90" t="s">
        <v>35</v>
      </c>
    </row>
    <row r="43" spans="1:12" s="24" customFormat="1" ht="24" x14ac:dyDescent="0.25">
      <c r="A43" s="64">
        <v>21490</v>
      </c>
      <c r="B43" s="56" t="s">
        <v>54</v>
      </c>
      <c r="C43" s="57">
        <f t="shared" si="0"/>
        <v>0</v>
      </c>
      <c r="D43" s="99">
        <f>D44</f>
        <v>0</v>
      </c>
      <c r="E43" s="99">
        <f t="shared" ref="E43:F43" si="3">E44</f>
        <v>0</v>
      </c>
      <c r="F43" s="99">
        <f t="shared" si="3"/>
        <v>0</v>
      </c>
      <c r="G43" s="60" t="s">
        <v>35</v>
      </c>
      <c r="H43" s="100">
        <f t="shared" si="2"/>
        <v>0</v>
      </c>
      <c r="I43" s="99">
        <f>I44</f>
        <v>0</v>
      </c>
      <c r="J43" s="99">
        <f t="shared" ref="J43:K43" si="4">J44</f>
        <v>0</v>
      </c>
      <c r="K43" s="99">
        <f t="shared" si="4"/>
        <v>0</v>
      </c>
      <c r="L43" s="62" t="s">
        <v>35</v>
      </c>
    </row>
    <row r="44" spans="1:12" s="24" customFormat="1" ht="24" x14ac:dyDescent="0.25">
      <c r="A44" s="44">
        <v>21499</v>
      </c>
      <c r="B44" s="71" t="s">
        <v>55</v>
      </c>
      <c r="C44" s="79">
        <f>SUM(D44:G44)</f>
        <v>0</v>
      </c>
      <c r="D44" s="101"/>
      <c r="E44" s="102"/>
      <c r="F44" s="102"/>
      <c r="G44" s="103" t="s">
        <v>35</v>
      </c>
      <c r="H44" s="104">
        <f t="shared" si="2"/>
        <v>0</v>
      </c>
      <c r="I44" s="40"/>
      <c r="J44" s="105"/>
      <c r="K44" s="105"/>
      <c r="L44" s="106" t="s">
        <v>35</v>
      </c>
    </row>
    <row r="45" spans="1:12" ht="12.75" customHeight="1" x14ac:dyDescent="0.25">
      <c r="A45" s="107">
        <v>23000</v>
      </c>
      <c r="B45" s="108" t="s">
        <v>56</v>
      </c>
      <c r="C45" s="109">
        <f>SUM(D45:G45)</f>
        <v>0</v>
      </c>
      <c r="D45" s="59" t="s">
        <v>35</v>
      </c>
      <c r="E45" s="59" t="s">
        <v>35</v>
      </c>
      <c r="F45" s="59" t="s">
        <v>35</v>
      </c>
      <c r="G45" s="99">
        <f>SUM(G46:G47)</f>
        <v>0</v>
      </c>
      <c r="H45" s="109">
        <f t="shared" si="1"/>
        <v>0</v>
      </c>
      <c r="I45" s="87" t="s">
        <v>35</v>
      </c>
      <c r="J45" s="87" t="s">
        <v>35</v>
      </c>
      <c r="K45" s="87" t="s">
        <v>35</v>
      </c>
      <c r="L45" s="110">
        <f>SUM(L46:L47)</f>
        <v>0</v>
      </c>
    </row>
    <row r="46" spans="1:12" ht="24" x14ac:dyDescent="0.25">
      <c r="A46" s="111">
        <v>23410</v>
      </c>
      <c r="B46" s="112" t="s">
        <v>57</v>
      </c>
      <c r="C46" s="113">
        <f t="shared" si="0"/>
        <v>0</v>
      </c>
      <c r="D46" s="95" t="s">
        <v>35</v>
      </c>
      <c r="E46" s="95" t="s">
        <v>35</v>
      </c>
      <c r="F46" s="95" t="s">
        <v>35</v>
      </c>
      <c r="G46" s="114"/>
      <c r="H46" s="113">
        <f t="shared" si="1"/>
        <v>0</v>
      </c>
      <c r="I46" s="95" t="s">
        <v>35</v>
      </c>
      <c r="J46" s="95" t="s">
        <v>35</v>
      </c>
      <c r="K46" s="95" t="s">
        <v>35</v>
      </c>
      <c r="L46" s="115"/>
    </row>
    <row r="47" spans="1:12" ht="24" x14ac:dyDescent="0.25">
      <c r="A47" s="111">
        <v>23510</v>
      </c>
      <c r="B47" s="112" t="s">
        <v>58</v>
      </c>
      <c r="C47" s="93">
        <f t="shared" si="0"/>
        <v>0</v>
      </c>
      <c r="D47" s="95" t="s">
        <v>35</v>
      </c>
      <c r="E47" s="95" t="s">
        <v>35</v>
      </c>
      <c r="F47" s="95" t="s">
        <v>35</v>
      </c>
      <c r="G47" s="114"/>
      <c r="H47" s="93">
        <f t="shared" si="1"/>
        <v>0</v>
      </c>
      <c r="I47" s="95" t="s">
        <v>35</v>
      </c>
      <c r="J47" s="95" t="s">
        <v>35</v>
      </c>
      <c r="K47" s="95" t="s">
        <v>35</v>
      </c>
      <c r="L47" s="115"/>
    </row>
    <row r="48" spans="1:12" x14ac:dyDescent="0.25">
      <c r="A48" s="116"/>
      <c r="B48" s="112"/>
      <c r="C48" s="117"/>
      <c r="D48" s="95"/>
      <c r="E48" s="95"/>
      <c r="F48" s="94"/>
      <c r="G48" s="118"/>
      <c r="H48" s="117"/>
      <c r="I48" s="95"/>
      <c r="J48" s="95"/>
      <c r="K48" s="94"/>
      <c r="L48" s="119"/>
    </row>
    <row r="49" spans="1:12" s="24" customFormat="1" x14ac:dyDescent="0.25">
      <c r="A49" s="120"/>
      <c r="B49" s="121" t="s">
        <v>59</v>
      </c>
      <c r="C49" s="122"/>
      <c r="D49" s="123"/>
      <c r="E49" s="123"/>
      <c r="F49" s="123"/>
      <c r="G49" s="124"/>
      <c r="H49" s="122"/>
      <c r="I49" s="123"/>
      <c r="J49" s="123"/>
      <c r="K49" s="123"/>
      <c r="L49" s="125"/>
    </row>
    <row r="50" spans="1:12" s="24" customFormat="1" ht="12.75" thickBot="1" x14ac:dyDescent="0.3">
      <c r="A50" s="126"/>
      <c r="B50" s="25" t="s">
        <v>60</v>
      </c>
      <c r="C50" s="127">
        <f t="shared" ref="C50:C113" si="5">SUM(D50:G50)</f>
        <v>2048</v>
      </c>
      <c r="D50" s="128">
        <f>SUM(D51,D283)</f>
        <v>2048</v>
      </c>
      <c r="E50" s="128">
        <f>SUM(E51,E283)</f>
        <v>0</v>
      </c>
      <c r="F50" s="128">
        <f>SUM(F51,F283)</f>
        <v>0</v>
      </c>
      <c r="G50" s="129">
        <f>SUM(G51,G283)</f>
        <v>0</v>
      </c>
      <c r="H50" s="127">
        <f t="shared" ref="H50:H113" si="6">SUM(I50:L50)</f>
        <v>2048</v>
      </c>
      <c r="I50" s="128">
        <f>SUM(I51,I283)</f>
        <v>2048</v>
      </c>
      <c r="J50" s="128">
        <f>SUM(J51,J283)</f>
        <v>0</v>
      </c>
      <c r="K50" s="128">
        <f>SUM(K51,K283)</f>
        <v>0</v>
      </c>
      <c r="L50" s="130">
        <f>SUM(L51,L283)</f>
        <v>0</v>
      </c>
    </row>
    <row r="51" spans="1:12" s="24" customFormat="1" ht="36.75" thickTop="1" x14ac:dyDescent="0.25">
      <c r="A51" s="131"/>
      <c r="B51" s="132" t="s">
        <v>61</v>
      </c>
      <c r="C51" s="133">
        <f t="shared" si="5"/>
        <v>0</v>
      </c>
      <c r="D51" s="134">
        <f>SUM(D52,D194)</f>
        <v>0</v>
      </c>
      <c r="E51" s="134">
        <f>SUM(E52,E194)</f>
        <v>0</v>
      </c>
      <c r="F51" s="134">
        <f>SUM(F52,F194)</f>
        <v>0</v>
      </c>
      <c r="G51" s="135">
        <f>SUM(G52,G194)</f>
        <v>0</v>
      </c>
      <c r="H51" s="133">
        <f t="shared" si="6"/>
        <v>0</v>
      </c>
      <c r="I51" s="134">
        <f>SUM(I52,I194)</f>
        <v>0</v>
      </c>
      <c r="J51" s="134">
        <f>SUM(J52,J194)</f>
        <v>0</v>
      </c>
      <c r="K51" s="134">
        <f>SUM(K52,K194)</f>
        <v>0</v>
      </c>
      <c r="L51" s="136">
        <f>SUM(L52,L194)</f>
        <v>0</v>
      </c>
    </row>
    <row r="52" spans="1:12" s="24" customFormat="1" ht="24" x14ac:dyDescent="0.25">
      <c r="A52" s="137"/>
      <c r="B52" s="18" t="s">
        <v>62</v>
      </c>
      <c r="C52" s="138">
        <f t="shared" si="5"/>
        <v>0</v>
      </c>
      <c r="D52" s="139">
        <f>SUM(D53,D75,D173,D187)</f>
        <v>0</v>
      </c>
      <c r="E52" s="139">
        <f>SUM(E53,E75,E173,E187)</f>
        <v>0</v>
      </c>
      <c r="F52" s="139">
        <f>SUM(F53,F75,F173,F187)</f>
        <v>0</v>
      </c>
      <c r="G52" s="140">
        <f>SUM(G53,G75,G173,G187)</f>
        <v>0</v>
      </c>
      <c r="H52" s="138">
        <f t="shared" si="6"/>
        <v>0</v>
      </c>
      <c r="I52" s="139">
        <f>SUM(I53,I75,I173,I187)</f>
        <v>0</v>
      </c>
      <c r="J52" s="139">
        <f>SUM(J53,J75,J173,J187)</f>
        <v>0</v>
      </c>
      <c r="K52" s="139">
        <f>SUM(K53,K75,K173,K187)</f>
        <v>0</v>
      </c>
      <c r="L52" s="141">
        <f>SUM(L53,L75,L173,L187)</f>
        <v>0</v>
      </c>
    </row>
    <row r="53" spans="1:12" s="24" customFormat="1" x14ac:dyDescent="0.25">
      <c r="A53" s="142">
        <v>1000</v>
      </c>
      <c r="B53" s="142" t="s">
        <v>63</v>
      </c>
      <c r="C53" s="143">
        <f t="shared" si="5"/>
        <v>0</v>
      </c>
      <c r="D53" s="144">
        <f>SUM(D54,D67)</f>
        <v>0</v>
      </c>
      <c r="E53" s="144">
        <f>SUM(E54,E67)</f>
        <v>0</v>
      </c>
      <c r="F53" s="144">
        <f>SUM(F54,F67)</f>
        <v>0</v>
      </c>
      <c r="G53" s="145">
        <f>SUM(G54,G67)</f>
        <v>0</v>
      </c>
      <c r="H53" s="143">
        <f t="shared" si="6"/>
        <v>0</v>
      </c>
      <c r="I53" s="144">
        <f>SUM(I54,I67)</f>
        <v>0</v>
      </c>
      <c r="J53" s="144">
        <f>SUM(J54,J67)</f>
        <v>0</v>
      </c>
      <c r="K53" s="144">
        <f>SUM(K54,K67)</f>
        <v>0</v>
      </c>
      <c r="L53" s="146">
        <f>SUM(L54,L67)</f>
        <v>0</v>
      </c>
    </row>
    <row r="54" spans="1:12" x14ac:dyDescent="0.25">
      <c r="A54" s="56">
        <v>1100</v>
      </c>
      <c r="B54" s="147" t="s">
        <v>64</v>
      </c>
      <c r="C54" s="57">
        <f t="shared" si="5"/>
        <v>0</v>
      </c>
      <c r="D54" s="63">
        <f>SUM(D55,D58,D66)</f>
        <v>0</v>
      </c>
      <c r="E54" s="63">
        <f>SUM(E55,E58,E66)</f>
        <v>0</v>
      </c>
      <c r="F54" s="63">
        <f>SUM(F55,F58,F66)</f>
        <v>0</v>
      </c>
      <c r="G54" s="148">
        <f>SUM(G55,G58,G66)</f>
        <v>0</v>
      </c>
      <c r="H54" s="57">
        <f t="shared" si="6"/>
        <v>0</v>
      </c>
      <c r="I54" s="63">
        <f>SUM(I55,I58,I66)</f>
        <v>0</v>
      </c>
      <c r="J54" s="63">
        <f>SUM(J55,J58,J66)</f>
        <v>0</v>
      </c>
      <c r="K54" s="63">
        <f>SUM(K55,K58,K66)</f>
        <v>0</v>
      </c>
      <c r="L54" s="149">
        <f>SUM(L55,L58,L66)</f>
        <v>0</v>
      </c>
    </row>
    <row r="55" spans="1:12" x14ac:dyDescent="0.25">
      <c r="A55" s="150">
        <v>1110</v>
      </c>
      <c r="B55" s="112" t="s">
        <v>65</v>
      </c>
      <c r="C55" s="117">
        <f t="shared" si="5"/>
        <v>0</v>
      </c>
      <c r="D55" s="151">
        <f>SUM(D56:D57)</f>
        <v>0</v>
      </c>
      <c r="E55" s="151">
        <f>SUM(E56:E57)</f>
        <v>0</v>
      </c>
      <c r="F55" s="151">
        <f>SUM(F56:F57)</f>
        <v>0</v>
      </c>
      <c r="G55" s="152">
        <f>SUM(G56:G57)</f>
        <v>0</v>
      </c>
      <c r="H55" s="117">
        <f t="shared" si="6"/>
        <v>0</v>
      </c>
      <c r="I55" s="151">
        <f>SUM(I56:I57)</f>
        <v>0</v>
      </c>
      <c r="J55" s="151">
        <f>SUM(J56:J57)</f>
        <v>0</v>
      </c>
      <c r="K55" s="151">
        <f>SUM(K56:K57)</f>
        <v>0</v>
      </c>
      <c r="L55" s="153">
        <f>SUM(L56:L57)</f>
        <v>0</v>
      </c>
    </row>
    <row r="56" spans="1:12" x14ac:dyDescent="0.25">
      <c r="A56" s="38">
        <v>1111</v>
      </c>
      <c r="B56" s="65" t="s">
        <v>66</v>
      </c>
      <c r="C56" s="66">
        <f t="shared" si="5"/>
        <v>0</v>
      </c>
      <c r="D56" s="68"/>
      <c r="E56" s="68"/>
      <c r="F56" s="68"/>
      <c r="G56" s="154"/>
      <c r="H56" s="66">
        <f t="shared" si="6"/>
        <v>0</v>
      </c>
      <c r="I56" s="68"/>
      <c r="J56" s="68"/>
      <c r="K56" s="68"/>
      <c r="L56" s="155"/>
    </row>
    <row r="57" spans="1:12" ht="24" customHeight="1" x14ac:dyDescent="0.25">
      <c r="A57" s="44">
        <v>1119</v>
      </c>
      <c r="B57" s="71" t="s">
        <v>67</v>
      </c>
      <c r="C57" s="72">
        <f t="shared" si="5"/>
        <v>0</v>
      </c>
      <c r="D57" s="74"/>
      <c r="E57" s="74"/>
      <c r="F57" s="74"/>
      <c r="G57" s="157"/>
      <c r="H57" s="72">
        <f t="shared" si="6"/>
        <v>0</v>
      </c>
      <c r="I57" s="74"/>
      <c r="J57" s="74"/>
      <c r="K57" s="74"/>
      <c r="L57" s="158"/>
    </row>
    <row r="58" spans="1:12" x14ac:dyDescent="0.25">
      <c r="A58" s="159">
        <v>1140</v>
      </c>
      <c r="B58" s="71" t="s">
        <v>68</v>
      </c>
      <c r="C58" s="72">
        <f t="shared" si="5"/>
        <v>0</v>
      </c>
      <c r="D58" s="160">
        <f>SUM(D59:D65)</f>
        <v>0</v>
      </c>
      <c r="E58" s="160">
        <f>SUM(E59:E65)</f>
        <v>0</v>
      </c>
      <c r="F58" s="160">
        <f>SUM(F59:F65)</f>
        <v>0</v>
      </c>
      <c r="G58" s="161">
        <f>SUM(G59:G65)</f>
        <v>0</v>
      </c>
      <c r="H58" s="72">
        <f t="shared" si="6"/>
        <v>0</v>
      </c>
      <c r="I58" s="160">
        <f>SUM(I59:I65)</f>
        <v>0</v>
      </c>
      <c r="J58" s="160">
        <f>SUM(J59:J65)</f>
        <v>0</v>
      </c>
      <c r="K58" s="160">
        <f>SUM(K59:K65)</f>
        <v>0</v>
      </c>
      <c r="L58" s="162">
        <f>SUM(L59:L65)</f>
        <v>0</v>
      </c>
    </row>
    <row r="59" spans="1:12" x14ac:dyDescent="0.25">
      <c r="A59" s="44">
        <v>1141</v>
      </c>
      <c r="B59" s="71" t="s">
        <v>69</v>
      </c>
      <c r="C59" s="72">
        <f t="shared" si="5"/>
        <v>0</v>
      </c>
      <c r="D59" s="74"/>
      <c r="E59" s="74"/>
      <c r="F59" s="74"/>
      <c r="G59" s="157"/>
      <c r="H59" s="72">
        <f t="shared" si="6"/>
        <v>0</v>
      </c>
      <c r="I59" s="74"/>
      <c r="J59" s="74"/>
      <c r="K59" s="74"/>
      <c r="L59" s="158"/>
    </row>
    <row r="60" spans="1:12" ht="24.75" customHeight="1" x14ac:dyDescent="0.25">
      <c r="A60" s="44">
        <v>1142</v>
      </c>
      <c r="B60" s="71" t="s">
        <v>70</v>
      </c>
      <c r="C60" s="72">
        <f t="shared" si="5"/>
        <v>0</v>
      </c>
      <c r="D60" s="74"/>
      <c r="E60" s="74"/>
      <c r="F60" s="74"/>
      <c r="G60" s="157"/>
      <c r="H60" s="72">
        <f t="shared" si="6"/>
        <v>0</v>
      </c>
      <c r="I60" s="74"/>
      <c r="J60" s="74"/>
      <c r="K60" s="74"/>
      <c r="L60" s="158"/>
    </row>
    <row r="61" spans="1:12" ht="24" x14ac:dyDescent="0.25">
      <c r="A61" s="44">
        <v>1145</v>
      </c>
      <c r="B61" s="71" t="s">
        <v>71</v>
      </c>
      <c r="C61" s="72">
        <f t="shared" si="5"/>
        <v>0</v>
      </c>
      <c r="D61" s="74"/>
      <c r="E61" s="74"/>
      <c r="F61" s="74"/>
      <c r="G61" s="157"/>
      <c r="H61" s="72">
        <f t="shared" si="6"/>
        <v>0</v>
      </c>
      <c r="I61" s="74"/>
      <c r="J61" s="74"/>
      <c r="K61" s="74"/>
      <c r="L61" s="158"/>
    </row>
    <row r="62" spans="1:12" ht="27.75" customHeight="1" x14ac:dyDescent="0.25">
      <c r="A62" s="44">
        <v>1146</v>
      </c>
      <c r="B62" s="71" t="s">
        <v>72</v>
      </c>
      <c r="C62" s="72">
        <f t="shared" si="5"/>
        <v>0</v>
      </c>
      <c r="D62" s="74"/>
      <c r="E62" s="74"/>
      <c r="F62" s="74"/>
      <c r="G62" s="157"/>
      <c r="H62" s="72">
        <f t="shared" si="6"/>
        <v>0</v>
      </c>
      <c r="I62" s="74"/>
      <c r="J62" s="74"/>
      <c r="K62" s="74"/>
      <c r="L62" s="158"/>
    </row>
    <row r="63" spans="1:12" x14ac:dyDescent="0.25">
      <c r="A63" s="44">
        <v>1147</v>
      </c>
      <c r="B63" s="71" t="s">
        <v>73</v>
      </c>
      <c r="C63" s="72">
        <f t="shared" si="5"/>
        <v>0</v>
      </c>
      <c r="D63" s="74"/>
      <c r="E63" s="74"/>
      <c r="F63" s="74"/>
      <c r="G63" s="157"/>
      <c r="H63" s="72">
        <f t="shared" si="6"/>
        <v>0</v>
      </c>
      <c r="I63" s="74"/>
      <c r="J63" s="74"/>
      <c r="K63" s="74"/>
      <c r="L63" s="158"/>
    </row>
    <row r="64" spans="1:12" x14ac:dyDescent="0.25">
      <c r="A64" s="44">
        <v>1148</v>
      </c>
      <c r="B64" s="71" t="s">
        <v>74</v>
      </c>
      <c r="C64" s="72">
        <f t="shared" si="5"/>
        <v>0</v>
      </c>
      <c r="D64" s="74"/>
      <c r="E64" s="74"/>
      <c r="F64" s="74"/>
      <c r="G64" s="157"/>
      <c r="H64" s="72">
        <f t="shared" si="6"/>
        <v>0</v>
      </c>
      <c r="I64" s="74"/>
      <c r="J64" s="74"/>
      <c r="K64" s="74"/>
      <c r="L64" s="158"/>
    </row>
    <row r="65" spans="1:12" ht="24" customHeight="1" x14ac:dyDescent="0.25">
      <c r="A65" s="44">
        <v>1149</v>
      </c>
      <c r="B65" s="71" t="s">
        <v>75</v>
      </c>
      <c r="C65" s="72">
        <f t="shared" si="5"/>
        <v>0</v>
      </c>
      <c r="D65" s="74"/>
      <c r="E65" s="74"/>
      <c r="F65" s="74"/>
      <c r="G65" s="157"/>
      <c r="H65" s="72">
        <f t="shared" si="6"/>
        <v>0</v>
      </c>
      <c r="I65" s="74"/>
      <c r="J65" s="74"/>
      <c r="K65" s="74"/>
      <c r="L65" s="158"/>
    </row>
    <row r="66" spans="1:12" ht="36" x14ac:dyDescent="0.25">
      <c r="A66" s="150">
        <v>1150</v>
      </c>
      <c r="B66" s="112" t="s">
        <v>76</v>
      </c>
      <c r="C66" s="117">
        <f t="shared" si="5"/>
        <v>0</v>
      </c>
      <c r="D66" s="163"/>
      <c r="E66" s="163"/>
      <c r="F66" s="163"/>
      <c r="G66" s="164"/>
      <c r="H66" s="117">
        <f t="shared" si="6"/>
        <v>0</v>
      </c>
      <c r="I66" s="163"/>
      <c r="J66" s="163"/>
      <c r="K66" s="163"/>
      <c r="L66" s="165"/>
    </row>
    <row r="67" spans="1:12" ht="24" x14ac:dyDescent="0.25">
      <c r="A67" s="56">
        <v>1200</v>
      </c>
      <c r="B67" s="147" t="s">
        <v>77</v>
      </c>
      <c r="C67" s="57">
        <f t="shared" si="5"/>
        <v>0</v>
      </c>
      <c r="D67" s="63">
        <f>SUM(D68:D69)</f>
        <v>0</v>
      </c>
      <c r="E67" s="63">
        <f>SUM(E68:E69)</f>
        <v>0</v>
      </c>
      <c r="F67" s="63">
        <f>SUM(F68:F69)</f>
        <v>0</v>
      </c>
      <c r="G67" s="166">
        <f>SUM(G68:G69)</f>
        <v>0</v>
      </c>
      <c r="H67" s="57">
        <f t="shared" si="6"/>
        <v>0</v>
      </c>
      <c r="I67" s="63">
        <f>SUM(I68:I69)</f>
        <v>0</v>
      </c>
      <c r="J67" s="63">
        <f>SUM(J68:J69)</f>
        <v>0</v>
      </c>
      <c r="K67" s="63">
        <f>SUM(K68:K69)</f>
        <v>0</v>
      </c>
      <c r="L67" s="167">
        <f>SUM(L68:L69)</f>
        <v>0</v>
      </c>
    </row>
    <row r="68" spans="1:12" ht="24" x14ac:dyDescent="0.25">
      <c r="A68" s="168">
        <v>1210</v>
      </c>
      <c r="B68" s="65" t="s">
        <v>78</v>
      </c>
      <c r="C68" s="66">
        <f t="shared" si="5"/>
        <v>0</v>
      </c>
      <c r="D68" s="68"/>
      <c r="E68" s="68"/>
      <c r="F68" s="68"/>
      <c r="G68" s="154"/>
      <c r="H68" s="66">
        <f t="shared" si="6"/>
        <v>0</v>
      </c>
      <c r="I68" s="68"/>
      <c r="J68" s="68"/>
      <c r="K68" s="68"/>
      <c r="L68" s="155"/>
    </row>
    <row r="69" spans="1:12" ht="24" x14ac:dyDescent="0.25">
      <c r="A69" s="159">
        <v>1220</v>
      </c>
      <c r="B69" s="71" t="s">
        <v>79</v>
      </c>
      <c r="C69" s="72">
        <f t="shared" si="5"/>
        <v>0</v>
      </c>
      <c r="D69" s="160">
        <f>SUM(D70:D74)</f>
        <v>0</v>
      </c>
      <c r="E69" s="160">
        <f>SUM(E70:E74)</f>
        <v>0</v>
      </c>
      <c r="F69" s="160">
        <f>SUM(F70:F74)</f>
        <v>0</v>
      </c>
      <c r="G69" s="161">
        <f>SUM(G70:G74)</f>
        <v>0</v>
      </c>
      <c r="H69" s="72">
        <f t="shared" si="6"/>
        <v>0</v>
      </c>
      <c r="I69" s="160">
        <f>SUM(I70:I74)</f>
        <v>0</v>
      </c>
      <c r="J69" s="160">
        <f>SUM(J70:J74)</f>
        <v>0</v>
      </c>
      <c r="K69" s="160">
        <f>SUM(K70:K74)</f>
        <v>0</v>
      </c>
      <c r="L69" s="162">
        <f>SUM(L70:L74)</f>
        <v>0</v>
      </c>
    </row>
    <row r="70" spans="1:12" ht="48" x14ac:dyDescent="0.25">
      <c r="A70" s="44">
        <v>1221</v>
      </c>
      <c r="B70" s="71" t="s">
        <v>80</v>
      </c>
      <c r="C70" s="72">
        <f t="shared" si="5"/>
        <v>0</v>
      </c>
      <c r="D70" s="74"/>
      <c r="E70" s="74"/>
      <c r="F70" s="74"/>
      <c r="G70" s="157"/>
      <c r="H70" s="72">
        <f t="shared" si="6"/>
        <v>0</v>
      </c>
      <c r="I70" s="74"/>
      <c r="J70" s="74"/>
      <c r="K70" s="74"/>
      <c r="L70" s="158"/>
    </row>
    <row r="71" spans="1:12" x14ac:dyDescent="0.25">
      <c r="A71" s="44">
        <v>1223</v>
      </c>
      <c r="B71" s="71" t="s">
        <v>81</v>
      </c>
      <c r="C71" s="72">
        <f t="shared" si="5"/>
        <v>0</v>
      </c>
      <c r="D71" s="74"/>
      <c r="E71" s="74"/>
      <c r="F71" s="74"/>
      <c r="G71" s="157"/>
      <c r="H71" s="72">
        <f t="shared" si="6"/>
        <v>0</v>
      </c>
      <c r="I71" s="74"/>
      <c r="J71" s="74"/>
      <c r="K71" s="74"/>
      <c r="L71" s="158"/>
    </row>
    <row r="72" spans="1:12" x14ac:dyDescent="0.25">
      <c r="A72" s="44">
        <v>1225</v>
      </c>
      <c r="B72" s="71" t="s">
        <v>82</v>
      </c>
      <c r="C72" s="72">
        <f t="shared" si="5"/>
        <v>0</v>
      </c>
      <c r="D72" s="74"/>
      <c r="E72" s="74"/>
      <c r="F72" s="74"/>
      <c r="G72" s="157"/>
      <c r="H72" s="72">
        <f t="shared" si="6"/>
        <v>0</v>
      </c>
      <c r="I72" s="74"/>
      <c r="J72" s="74"/>
      <c r="K72" s="74"/>
      <c r="L72" s="158"/>
    </row>
    <row r="73" spans="1:12" ht="36" x14ac:dyDescent="0.25">
      <c r="A73" s="44">
        <v>1227</v>
      </c>
      <c r="B73" s="71" t="s">
        <v>83</v>
      </c>
      <c r="C73" s="72">
        <f t="shared" si="5"/>
        <v>0</v>
      </c>
      <c r="D73" s="74"/>
      <c r="E73" s="74"/>
      <c r="F73" s="74"/>
      <c r="G73" s="157"/>
      <c r="H73" s="72">
        <f t="shared" si="6"/>
        <v>0</v>
      </c>
      <c r="I73" s="74"/>
      <c r="J73" s="74"/>
      <c r="K73" s="74"/>
      <c r="L73" s="158"/>
    </row>
    <row r="74" spans="1:12" ht="48" x14ac:dyDescent="0.25">
      <c r="A74" s="44">
        <v>1228</v>
      </c>
      <c r="B74" s="71" t="s">
        <v>84</v>
      </c>
      <c r="C74" s="72">
        <f t="shared" si="5"/>
        <v>0</v>
      </c>
      <c r="D74" s="74"/>
      <c r="E74" s="74"/>
      <c r="F74" s="74"/>
      <c r="G74" s="157"/>
      <c r="H74" s="72">
        <f t="shared" si="6"/>
        <v>0</v>
      </c>
      <c r="I74" s="74"/>
      <c r="J74" s="74"/>
      <c r="K74" s="74"/>
      <c r="L74" s="158"/>
    </row>
    <row r="75" spans="1:12" x14ac:dyDescent="0.25">
      <c r="A75" s="142">
        <v>2000</v>
      </c>
      <c r="B75" s="142" t="s">
        <v>85</v>
      </c>
      <c r="C75" s="143">
        <f t="shared" si="5"/>
        <v>0</v>
      </c>
      <c r="D75" s="144">
        <f>SUM(D76,D83,D130,D164,D165,D172)</f>
        <v>0</v>
      </c>
      <c r="E75" s="144">
        <f>SUM(E76,E83,E130,E164,E165,E172)</f>
        <v>0</v>
      </c>
      <c r="F75" s="144">
        <f>SUM(F76,F83,F130,F164,F165,F172)</f>
        <v>0</v>
      </c>
      <c r="G75" s="145">
        <f>SUM(G76,G83,G130,G164,G165,G172)</f>
        <v>0</v>
      </c>
      <c r="H75" s="143">
        <f t="shared" si="6"/>
        <v>0</v>
      </c>
      <c r="I75" s="144">
        <f>SUM(I76,I83,I130,I164,I165,I172)</f>
        <v>0</v>
      </c>
      <c r="J75" s="144">
        <f>SUM(J76,J83,J130,J164,J165,J172)</f>
        <v>0</v>
      </c>
      <c r="K75" s="144">
        <f>SUM(K76,K83,K130,K164,K165,K172)</f>
        <v>0</v>
      </c>
      <c r="L75" s="146">
        <f>SUM(L76,L83,L130,L164,L165,L172)</f>
        <v>0</v>
      </c>
    </row>
    <row r="76" spans="1:12" ht="24" x14ac:dyDescent="0.25">
      <c r="A76" s="56">
        <v>2100</v>
      </c>
      <c r="B76" s="147" t="s">
        <v>86</v>
      </c>
      <c r="C76" s="57">
        <f t="shared" si="5"/>
        <v>0</v>
      </c>
      <c r="D76" s="63">
        <f>SUM(D77,D80)</f>
        <v>0</v>
      </c>
      <c r="E76" s="63">
        <f>SUM(E77,E80)</f>
        <v>0</v>
      </c>
      <c r="F76" s="63">
        <f>SUM(F77,F80)</f>
        <v>0</v>
      </c>
      <c r="G76" s="166">
        <f>SUM(G77,G80)</f>
        <v>0</v>
      </c>
      <c r="H76" s="57">
        <f t="shared" si="6"/>
        <v>0</v>
      </c>
      <c r="I76" s="63">
        <f>SUM(I77,I80)</f>
        <v>0</v>
      </c>
      <c r="J76" s="63">
        <f>SUM(J77,J80)</f>
        <v>0</v>
      </c>
      <c r="K76" s="63">
        <f>SUM(K77,K80)</f>
        <v>0</v>
      </c>
      <c r="L76" s="167">
        <f>SUM(L77,L80)</f>
        <v>0</v>
      </c>
    </row>
    <row r="77" spans="1:12" ht="24" x14ac:dyDescent="0.25">
      <c r="A77" s="168">
        <v>2110</v>
      </c>
      <c r="B77" s="65" t="s">
        <v>87</v>
      </c>
      <c r="C77" s="66">
        <f t="shared" si="5"/>
        <v>0</v>
      </c>
      <c r="D77" s="169">
        <f>SUM(D78:D79)</f>
        <v>0</v>
      </c>
      <c r="E77" s="169">
        <f>SUM(E78:E79)</f>
        <v>0</v>
      </c>
      <c r="F77" s="169">
        <f>SUM(F78:F79)</f>
        <v>0</v>
      </c>
      <c r="G77" s="170">
        <f>SUM(G78:G79)</f>
        <v>0</v>
      </c>
      <c r="H77" s="66">
        <f t="shared" si="6"/>
        <v>0</v>
      </c>
      <c r="I77" s="169">
        <f>SUM(I78:I79)</f>
        <v>0</v>
      </c>
      <c r="J77" s="169">
        <f>SUM(J78:J79)</f>
        <v>0</v>
      </c>
      <c r="K77" s="169">
        <f>SUM(K78:K79)</f>
        <v>0</v>
      </c>
      <c r="L77" s="171">
        <f>SUM(L78:L79)</f>
        <v>0</v>
      </c>
    </row>
    <row r="78" spans="1:12" x14ac:dyDescent="0.25">
      <c r="A78" s="44">
        <v>2111</v>
      </c>
      <c r="B78" s="71" t="s">
        <v>88</v>
      </c>
      <c r="C78" s="72">
        <f t="shared" si="5"/>
        <v>0</v>
      </c>
      <c r="D78" s="74"/>
      <c r="E78" s="74"/>
      <c r="F78" s="74"/>
      <c r="G78" s="157"/>
      <c r="H78" s="72">
        <f t="shared" si="6"/>
        <v>0</v>
      </c>
      <c r="I78" s="74"/>
      <c r="J78" s="74"/>
      <c r="K78" s="74"/>
      <c r="L78" s="158"/>
    </row>
    <row r="79" spans="1:12" ht="24" x14ac:dyDescent="0.25">
      <c r="A79" s="44">
        <v>2112</v>
      </c>
      <c r="B79" s="71" t="s">
        <v>89</v>
      </c>
      <c r="C79" s="72">
        <f t="shared" si="5"/>
        <v>0</v>
      </c>
      <c r="D79" s="74"/>
      <c r="E79" s="74"/>
      <c r="F79" s="74"/>
      <c r="G79" s="157"/>
      <c r="H79" s="72">
        <f t="shared" si="6"/>
        <v>0</v>
      </c>
      <c r="I79" s="74"/>
      <c r="J79" s="74"/>
      <c r="K79" s="74"/>
      <c r="L79" s="158"/>
    </row>
    <row r="80" spans="1:12" ht="24" x14ac:dyDescent="0.25">
      <c r="A80" s="159">
        <v>2120</v>
      </c>
      <c r="B80" s="71" t="s">
        <v>90</v>
      </c>
      <c r="C80" s="72">
        <f t="shared" si="5"/>
        <v>0</v>
      </c>
      <c r="D80" s="160">
        <f>SUM(D81:D82)</f>
        <v>0</v>
      </c>
      <c r="E80" s="160">
        <f>SUM(E81:E82)</f>
        <v>0</v>
      </c>
      <c r="F80" s="160">
        <f>SUM(F81:F82)</f>
        <v>0</v>
      </c>
      <c r="G80" s="161">
        <f>SUM(G81:G82)</f>
        <v>0</v>
      </c>
      <c r="H80" s="72">
        <f t="shared" si="6"/>
        <v>0</v>
      </c>
      <c r="I80" s="160">
        <f>SUM(I81:I82)</f>
        <v>0</v>
      </c>
      <c r="J80" s="160">
        <f>SUM(J81:J82)</f>
        <v>0</v>
      </c>
      <c r="K80" s="160">
        <f>SUM(K81:K82)</f>
        <v>0</v>
      </c>
      <c r="L80" s="162">
        <f>SUM(L81:L82)</f>
        <v>0</v>
      </c>
    </row>
    <row r="81" spans="1:12" x14ac:dyDescent="0.25">
      <c r="A81" s="44">
        <v>2121</v>
      </c>
      <c r="B81" s="71" t="s">
        <v>88</v>
      </c>
      <c r="C81" s="72">
        <f t="shared" si="5"/>
        <v>0</v>
      </c>
      <c r="D81" s="74"/>
      <c r="E81" s="74"/>
      <c r="F81" s="74"/>
      <c r="G81" s="157"/>
      <c r="H81" s="72">
        <f t="shared" si="6"/>
        <v>0</v>
      </c>
      <c r="I81" s="74"/>
      <c r="J81" s="74"/>
      <c r="K81" s="74"/>
      <c r="L81" s="158"/>
    </row>
    <row r="82" spans="1:12" ht="24" x14ac:dyDescent="0.25">
      <c r="A82" s="44">
        <v>2122</v>
      </c>
      <c r="B82" s="71" t="s">
        <v>89</v>
      </c>
      <c r="C82" s="72">
        <f t="shared" si="5"/>
        <v>0</v>
      </c>
      <c r="D82" s="74"/>
      <c r="E82" s="74"/>
      <c r="F82" s="74"/>
      <c r="G82" s="157"/>
      <c r="H82" s="72">
        <f t="shared" si="6"/>
        <v>0</v>
      </c>
      <c r="I82" s="74"/>
      <c r="J82" s="74"/>
      <c r="K82" s="74"/>
      <c r="L82" s="158"/>
    </row>
    <row r="83" spans="1:12" x14ac:dyDescent="0.25">
      <c r="A83" s="56">
        <v>2200</v>
      </c>
      <c r="B83" s="147" t="s">
        <v>91</v>
      </c>
      <c r="C83" s="57">
        <f t="shared" si="5"/>
        <v>0</v>
      </c>
      <c r="D83" s="63">
        <f>SUM(D84,D89,D95,D103,D112,D116,D122,D128)</f>
        <v>0</v>
      </c>
      <c r="E83" s="63">
        <f>SUM(E84,E89,E95,E103,E112,E116,E122,E128)</f>
        <v>0</v>
      </c>
      <c r="F83" s="63">
        <f>SUM(F84,F89,F95,F103,F112,F116,F122,F128)</f>
        <v>0</v>
      </c>
      <c r="G83" s="166">
        <f>SUM(G84,G89,G95,G103,G112,G116,G122,G128)</f>
        <v>0</v>
      </c>
      <c r="H83" s="57">
        <f t="shared" si="6"/>
        <v>0</v>
      </c>
      <c r="I83" s="63">
        <f>SUM(I84,I89,I95,I103,I112,I116,I122,I128)</f>
        <v>0</v>
      </c>
      <c r="J83" s="63">
        <f>SUM(J84,J89,J95,J103,J112,J116,J122,J128)</f>
        <v>0</v>
      </c>
      <c r="K83" s="63">
        <f>SUM(K84,K89,K95,K103,K112,K116,K122,K128)</f>
        <v>0</v>
      </c>
      <c r="L83" s="172">
        <f>SUM(L84,L89,L95,L103,L112,L116,L122,L128)</f>
        <v>0</v>
      </c>
    </row>
    <row r="84" spans="1:12" ht="24" x14ac:dyDescent="0.25">
      <c r="A84" s="150">
        <v>2210</v>
      </c>
      <c r="B84" s="112" t="s">
        <v>92</v>
      </c>
      <c r="C84" s="117">
        <f t="shared" si="5"/>
        <v>0</v>
      </c>
      <c r="D84" s="151">
        <f>SUM(D85:D88)</f>
        <v>0</v>
      </c>
      <c r="E84" s="151">
        <f>SUM(E85:E88)</f>
        <v>0</v>
      </c>
      <c r="F84" s="151">
        <f>SUM(F85:F88)</f>
        <v>0</v>
      </c>
      <c r="G84" s="151">
        <f>SUM(G85:G88)</f>
        <v>0</v>
      </c>
      <c r="H84" s="117">
        <f t="shared" si="6"/>
        <v>0</v>
      </c>
      <c r="I84" s="151">
        <f>SUM(I85:I88)</f>
        <v>0</v>
      </c>
      <c r="J84" s="151">
        <f>SUM(J85:J88)</f>
        <v>0</v>
      </c>
      <c r="K84" s="151">
        <f>SUM(K85:K88)</f>
        <v>0</v>
      </c>
      <c r="L84" s="153">
        <f>SUM(L85:L88)</f>
        <v>0</v>
      </c>
    </row>
    <row r="85" spans="1:12" ht="24" x14ac:dyDescent="0.25">
      <c r="A85" s="38">
        <v>2211</v>
      </c>
      <c r="B85" s="65" t="s">
        <v>93</v>
      </c>
      <c r="C85" s="66">
        <f t="shared" si="5"/>
        <v>0</v>
      </c>
      <c r="D85" s="68"/>
      <c r="E85" s="68"/>
      <c r="F85" s="68"/>
      <c r="G85" s="154"/>
      <c r="H85" s="66">
        <f t="shared" si="6"/>
        <v>0</v>
      </c>
      <c r="I85" s="68"/>
      <c r="J85" s="68"/>
      <c r="K85" s="68"/>
      <c r="L85" s="155"/>
    </row>
    <row r="86" spans="1:12" ht="36" x14ac:dyDescent="0.25">
      <c r="A86" s="44">
        <v>2212</v>
      </c>
      <c r="B86" s="71" t="s">
        <v>94</v>
      </c>
      <c r="C86" s="72">
        <f t="shared" si="5"/>
        <v>0</v>
      </c>
      <c r="D86" s="74"/>
      <c r="E86" s="74"/>
      <c r="F86" s="74"/>
      <c r="G86" s="157"/>
      <c r="H86" s="72">
        <f t="shared" si="6"/>
        <v>0</v>
      </c>
      <c r="I86" s="74"/>
      <c r="J86" s="74"/>
      <c r="K86" s="74"/>
      <c r="L86" s="158"/>
    </row>
    <row r="87" spans="1:12" ht="24" x14ac:dyDescent="0.25">
      <c r="A87" s="44">
        <v>2214</v>
      </c>
      <c r="B87" s="71" t="s">
        <v>95</v>
      </c>
      <c r="C87" s="72">
        <f t="shared" si="5"/>
        <v>0</v>
      </c>
      <c r="D87" s="74"/>
      <c r="E87" s="74"/>
      <c r="F87" s="74"/>
      <c r="G87" s="157"/>
      <c r="H87" s="72">
        <f t="shared" si="6"/>
        <v>0</v>
      </c>
      <c r="I87" s="74"/>
      <c r="J87" s="74"/>
      <c r="K87" s="74"/>
      <c r="L87" s="158"/>
    </row>
    <row r="88" spans="1:12" x14ac:dyDescent="0.25">
      <c r="A88" s="44">
        <v>2219</v>
      </c>
      <c r="B88" s="71" t="s">
        <v>96</v>
      </c>
      <c r="C88" s="72">
        <f t="shared" si="5"/>
        <v>0</v>
      </c>
      <c r="D88" s="74"/>
      <c r="E88" s="74"/>
      <c r="F88" s="74"/>
      <c r="G88" s="157"/>
      <c r="H88" s="72">
        <f t="shared" si="6"/>
        <v>0</v>
      </c>
      <c r="I88" s="74"/>
      <c r="J88" s="74"/>
      <c r="K88" s="74"/>
      <c r="L88" s="158"/>
    </row>
    <row r="89" spans="1:12" ht="24" x14ac:dyDescent="0.25">
      <c r="A89" s="159">
        <v>2220</v>
      </c>
      <c r="B89" s="71" t="s">
        <v>97</v>
      </c>
      <c r="C89" s="72">
        <f t="shared" si="5"/>
        <v>0</v>
      </c>
      <c r="D89" s="160">
        <f>SUM(D90:D94)</f>
        <v>0</v>
      </c>
      <c r="E89" s="160">
        <f>SUM(E90:E94)</f>
        <v>0</v>
      </c>
      <c r="F89" s="160">
        <f>SUM(F90:F94)</f>
        <v>0</v>
      </c>
      <c r="G89" s="161">
        <f>SUM(G90:G94)</f>
        <v>0</v>
      </c>
      <c r="H89" s="72">
        <f t="shared" si="6"/>
        <v>0</v>
      </c>
      <c r="I89" s="160">
        <f>SUM(I90:I94)</f>
        <v>0</v>
      </c>
      <c r="J89" s="160">
        <f>SUM(J90:J94)</f>
        <v>0</v>
      </c>
      <c r="K89" s="160">
        <f>SUM(K90:K94)</f>
        <v>0</v>
      </c>
      <c r="L89" s="162">
        <f>SUM(L90:L94)</f>
        <v>0</v>
      </c>
    </row>
    <row r="90" spans="1:12" ht="24" x14ac:dyDescent="0.25">
      <c r="A90" s="44">
        <v>2221</v>
      </c>
      <c r="B90" s="71" t="s">
        <v>98</v>
      </c>
      <c r="C90" s="72">
        <f t="shared" si="5"/>
        <v>0</v>
      </c>
      <c r="D90" s="74"/>
      <c r="E90" s="74"/>
      <c r="F90" s="74"/>
      <c r="G90" s="157"/>
      <c r="H90" s="72">
        <f t="shared" si="6"/>
        <v>0</v>
      </c>
      <c r="I90" s="74"/>
      <c r="J90" s="74"/>
      <c r="K90" s="74"/>
      <c r="L90" s="158"/>
    </row>
    <row r="91" spans="1:12" x14ac:dyDescent="0.25">
      <c r="A91" s="44">
        <v>2222</v>
      </c>
      <c r="B91" s="71" t="s">
        <v>99</v>
      </c>
      <c r="C91" s="72">
        <f t="shared" si="5"/>
        <v>0</v>
      </c>
      <c r="D91" s="74"/>
      <c r="E91" s="74"/>
      <c r="F91" s="74"/>
      <c r="G91" s="157"/>
      <c r="H91" s="72">
        <f t="shared" si="6"/>
        <v>0</v>
      </c>
      <c r="I91" s="74"/>
      <c r="J91" s="74"/>
      <c r="K91" s="74"/>
      <c r="L91" s="158"/>
    </row>
    <row r="92" spans="1:12" x14ac:dyDescent="0.25">
      <c r="A92" s="44">
        <v>2223</v>
      </c>
      <c r="B92" s="71" t="s">
        <v>100</v>
      </c>
      <c r="C92" s="72">
        <f t="shared" si="5"/>
        <v>0</v>
      </c>
      <c r="D92" s="74"/>
      <c r="E92" s="74"/>
      <c r="F92" s="74"/>
      <c r="G92" s="157"/>
      <c r="H92" s="72">
        <f t="shared" si="6"/>
        <v>0</v>
      </c>
      <c r="I92" s="74"/>
      <c r="J92" s="74"/>
      <c r="K92" s="74"/>
      <c r="L92" s="158"/>
    </row>
    <row r="93" spans="1:12" ht="48" x14ac:dyDescent="0.25">
      <c r="A93" s="44">
        <v>2224</v>
      </c>
      <c r="B93" s="71" t="s">
        <v>101</v>
      </c>
      <c r="C93" s="72">
        <f t="shared" si="5"/>
        <v>0</v>
      </c>
      <c r="D93" s="74"/>
      <c r="E93" s="74"/>
      <c r="F93" s="74"/>
      <c r="G93" s="157"/>
      <c r="H93" s="72">
        <f t="shared" si="6"/>
        <v>0</v>
      </c>
      <c r="I93" s="74"/>
      <c r="J93" s="74"/>
      <c r="K93" s="74"/>
      <c r="L93" s="158"/>
    </row>
    <row r="94" spans="1:12" ht="24" x14ac:dyDescent="0.25">
      <c r="A94" s="44">
        <v>2229</v>
      </c>
      <c r="B94" s="71" t="s">
        <v>102</v>
      </c>
      <c r="C94" s="72">
        <f t="shared" si="5"/>
        <v>0</v>
      </c>
      <c r="D94" s="74"/>
      <c r="E94" s="74"/>
      <c r="F94" s="74"/>
      <c r="G94" s="157"/>
      <c r="H94" s="72">
        <f t="shared" si="6"/>
        <v>0</v>
      </c>
      <c r="I94" s="74"/>
      <c r="J94" s="74"/>
      <c r="K94" s="74"/>
      <c r="L94" s="158"/>
    </row>
    <row r="95" spans="1:12" ht="36" x14ac:dyDescent="0.25">
      <c r="A95" s="159">
        <v>2230</v>
      </c>
      <c r="B95" s="71" t="s">
        <v>103</v>
      </c>
      <c r="C95" s="72">
        <f t="shared" si="5"/>
        <v>0</v>
      </c>
      <c r="D95" s="160">
        <f>SUM(D96:D102)</f>
        <v>0</v>
      </c>
      <c r="E95" s="160">
        <f>SUM(E96:E102)</f>
        <v>0</v>
      </c>
      <c r="F95" s="160">
        <f>SUM(F96:F102)</f>
        <v>0</v>
      </c>
      <c r="G95" s="161">
        <f>SUM(G96:G102)</f>
        <v>0</v>
      </c>
      <c r="H95" s="72">
        <f t="shared" si="6"/>
        <v>0</v>
      </c>
      <c r="I95" s="160">
        <f>SUM(I96:I102)</f>
        <v>0</v>
      </c>
      <c r="J95" s="160">
        <f>SUM(J96:J102)</f>
        <v>0</v>
      </c>
      <c r="K95" s="160">
        <f>SUM(K96:K102)</f>
        <v>0</v>
      </c>
      <c r="L95" s="162">
        <f>SUM(L96:L102)</f>
        <v>0</v>
      </c>
    </row>
    <row r="96" spans="1:12" ht="24" x14ac:dyDescent="0.25">
      <c r="A96" s="44">
        <v>2231</v>
      </c>
      <c r="B96" s="71" t="s">
        <v>104</v>
      </c>
      <c r="C96" s="72">
        <f t="shared" si="5"/>
        <v>0</v>
      </c>
      <c r="D96" s="74"/>
      <c r="E96" s="74"/>
      <c r="F96" s="74"/>
      <c r="G96" s="157"/>
      <c r="H96" s="72">
        <f t="shared" si="6"/>
        <v>0</v>
      </c>
      <c r="I96" s="74"/>
      <c r="J96" s="74"/>
      <c r="K96" s="74"/>
      <c r="L96" s="158"/>
    </row>
    <row r="97" spans="1:12" ht="24.75" customHeight="1" x14ac:dyDescent="0.25">
      <c r="A97" s="44">
        <v>2232</v>
      </c>
      <c r="B97" s="71" t="s">
        <v>105</v>
      </c>
      <c r="C97" s="72">
        <f t="shared" si="5"/>
        <v>0</v>
      </c>
      <c r="D97" s="74"/>
      <c r="E97" s="74"/>
      <c r="F97" s="74"/>
      <c r="G97" s="157"/>
      <c r="H97" s="72">
        <f t="shared" si="6"/>
        <v>0</v>
      </c>
      <c r="I97" s="74"/>
      <c r="J97" s="74"/>
      <c r="K97" s="74"/>
      <c r="L97" s="158"/>
    </row>
    <row r="98" spans="1:12" ht="24" x14ac:dyDescent="0.25">
      <c r="A98" s="38">
        <v>2233</v>
      </c>
      <c r="B98" s="65" t="s">
        <v>106</v>
      </c>
      <c r="C98" s="66">
        <f t="shared" si="5"/>
        <v>0</v>
      </c>
      <c r="D98" s="68"/>
      <c r="E98" s="68"/>
      <c r="F98" s="68"/>
      <c r="G98" s="154"/>
      <c r="H98" s="66">
        <f t="shared" si="6"/>
        <v>0</v>
      </c>
      <c r="I98" s="68"/>
      <c r="J98" s="68"/>
      <c r="K98" s="68"/>
      <c r="L98" s="155"/>
    </row>
    <row r="99" spans="1:12" ht="36" x14ac:dyDescent="0.25">
      <c r="A99" s="44">
        <v>2234</v>
      </c>
      <c r="B99" s="71" t="s">
        <v>107</v>
      </c>
      <c r="C99" s="72">
        <f t="shared" si="5"/>
        <v>0</v>
      </c>
      <c r="D99" s="74"/>
      <c r="E99" s="74"/>
      <c r="F99" s="74"/>
      <c r="G99" s="157"/>
      <c r="H99" s="72">
        <f t="shared" si="6"/>
        <v>0</v>
      </c>
      <c r="I99" s="74"/>
      <c r="J99" s="74"/>
      <c r="K99" s="74"/>
      <c r="L99" s="158"/>
    </row>
    <row r="100" spans="1:12" ht="24" x14ac:dyDescent="0.25">
      <c r="A100" s="44">
        <v>2235</v>
      </c>
      <c r="B100" s="71" t="s">
        <v>108</v>
      </c>
      <c r="C100" s="72">
        <f t="shared" si="5"/>
        <v>0</v>
      </c>
      <c r="D100" s="74"/>
      <c r="E100" s="74"/>
      <c r="F100" s="74"/>
      <c r="G100" s="157"/>
      <c r="H100" s="72">
        <f t="shared" si="6"/>
        <v>0</v>
      </c>
      <c r="I100" s="74"/>
      <c r="J100" s="74"/>
      <c r="K100" s="74"/>
      <c r="L100" s="158"/>
    </row>
    <row r="101" spans="1:12" x14ac:dyDescent="0.25">
      <c r="A101" s="44">
        <v>2236</v>
      </c>
      <c r="B101" s="71" t="s">
        <v>109</v>
      </c>
      <c r="C101" s="72">
        <f t="shared" si="5"/>
        <v>0</v>
      </c>
      <c r="D101" s="74"/>
      <c r="E101" s="74"/>
      <c r="F101" s="74"/>
      <c r="G101" s="157"/>
      <c r="H101" s="72">
        <f t="shared" si="6"/>
        <v>0</v>
      </c>
      <c r="I101" s="74"/>
      <c r="J101" s="74"/>
      <c r="K101" s="74"/>
      <c r="L101" s="158"/>
    </row>
    <row r="102" spans="1:12" ht="24" x14ac:dyDescent="0.25">
      <c r="A102" s="44">
        <v>2239</v>
      </c>
      <c r="B102" s="71" t="s">
        <v>110</v>
      </c>
      <c r="C102" s="72">
        <f t="shared" si="5"/>
        <v>0</v>
      </c>
      <c r="D102" s="74"/>
      <c r="E102" s="74"/>
      <c r="F102" s="74"/>
      <c r="G102" s="157"/>
      <c r="H102" s="72">
        <f t="shared" si="6"/>
        <v>0</v>
      </c>
      <c r="I102" s="74"/>
      <c r="J102" s="74"/>
      <c r="K102" s="74"/>
      <c r="L102" s="158"/>
    </row>
    <row r="103" spans="1:12" ht="36" x14ac:dyDescent="0.25">
      <c r="A103" s="159">
        <v>2240</v>
      </c>
      <c r="B103" s="71" t="s">
        <v>111</v>
      </c>
      <c r="C103" s="72">
        <f t="shared" si="5"/>
        <v>0</v>
      </c>
      <c r="D103" s="160">
        <f>SUM(D104:D111)</f>
        <v>0</v>
      </c>
      <c r="E103" s="160">
        <f>SUM(E104:E111)</f>
        <v>0</v>
      </c>
      <c r="F103" s="160">
        <f>SUM(F104:F111)</f>
        <v>0</v>
      </c>
      <c r="G103" s="161">
        <f>SUM(G104:G111)</f>
        <v>0</v>
      </c>
      <c r="H103" s="72">
        <f t="shared" si="6"/>
        <v>0</v>
      </c>
      <c r="I103" s="160">
        <f>SUM(I104:I111)</f>
        <v>0</v>
      </c>
      <c r="J103" s="160">
        <f>SUM(J104:J111)</f>
        <v>0</v>
      </c>
      <c r="K103" s="160">
        <f>SUM(K104:K111)</f>
        <v>0</v>
      </c>
      <c r="L103" s="162">
        <f>SUM(L104:L111)</f>
        <v>0</v>
      </c>
    </row>
    <row r="104" spans="1:12" x14ac:dyDescent="0.25">
      <c r="A104" s="44">
        <v>2241</v>
      </c>
      <c r="B104" s="71" t="s">
        <v>112</v>
      </c>
      <c r="C104" s="72">
        <f t="shared" si="5"/>
        <v>0</v>
      </c>
      <c r="D104" s="74"/>
      <c r="E104" s="74"/>
      <c r="F104" s="74"/>
      <c r="G104" s="157"/>
      <c r="H104" s="72">
        <f t="shared" si="6"/>
        <v>0</v>
      </c>
      <c r="I104" s="74"/>
      <c r="J104" s="74"/>
      <c r="K104" s="74"/>
      <c r="L104" s="158"/>
    </row>
    <row r="105" spans="1:12" ht="24" x14ac:dyDescent="0.25">
      <c r="A105" s="44">
        <v>2242</v>
      </c>
      <c r="B105" s="71" t="s">
        <v>113</v>
      </c>
      <c r="C105" s="72">
        <f t="shared" si="5"/>
        <v>0</v>
      </c>
      <c r="D105" s="74"/>
      <c r="E105" s="74"/>
      <c r="F105" s="74"/>
      <c r="G105" s="157"/>
      <c r="H105" s="72">
        <f t="shared" si="6"/>
        <v>0</v>
      </c>
      <c r="I105" s="74"/>
      <c r="J105" s="74"/>
      <c r="K105" s="74"/>
      <c r="L105" s="158"/>
    </row>
    <row r="106" spans="1:12" ht="24" x14ac:dyDescent="0.25">
      <c r="A106" s="44">
        <v>2243</v>
      </c>
      <c r="B106" s="71" t="s">
        <v>114</v>
      </c>
      <c r="C106" s="72">
        <f t="shared" si="5"/>
        <v>0</v>
      </c>
      <c r="D106" s="74"/>
      <c r="E106" s="74"/>
      <c r="F106" s="74"/>
      <c r="G106" s="157"/>
      <c r="H106" s="72">
        <f t="shared" si="6"/>
        <v>0</v>
      </c>
      <c r="I106" s="74"/>
      <c r="J106" s="74"/>
      <c r="K106" s="74"/>
      <c r="L106" s="158"/>
    </row>
    <row r="107" spans="1:12" x14ac:dyDescent="0.25">
      <c r="A107" s="44">
        <v>2244</v>
      </c>
      <c r="B107" s="71" t="s">
        <v>115</v>
      </c>
      <c r="C107" s="72">
        <f t="shared" si="5"/>
        <v>0</v>
      </c>
      <c r="D107" s="74"/>
      <c r="E107" s="74"/>
      <c r="F107" s="74"/>
      <c r="G107" s="157"/>
      <c r="H107" s="72">
        <f t="shared" si="6"/>
        <v>0</v>
      </c>
      <c r="I107" s="74"/>
      <c r="J107" s="74"/>
      <c r="K107" s="74"/>
      <c r="L107" s="158"/>
    </row>
    <row r="108" spans="1:12" ht="24" x14ac:dyDescent="0.25">
      <c r="A108" s="44">
        <v>2246</v>
      </c>
      <c r="B108" s="71" t="s">
        <v>116</v>
      </c>
      <c r="C108" s="72">
        <f t="shared" si="5"/>
        <v>0</v>
      </c>
      <c r="D108" s="74"/>
      <c r="E108" s="74"/>
      <c r="F108" s="74"/>
      <c r="G108" s="157"/>
      <c r="H108" s="72">
        <f t="shared" si="6"/>
        <v>0</v>
      </c>
      <c r="I108" s="74"/>
      <c r="J108" s="74"/>
      <c r="K108" s="74"/>
      <c r="L108" s="158"/>
    </row>
    <row r="109" spans="1:12" x14ac:dyDescent="0.25">
      <c r="A109" s="44">
        <v>2247</v>
      </c>
      <c r="B109" s="71" t="s">
        <v>117</v>
      </c>
      <c r="C109" s="72">
        <f t="shared" si="5"/>
        <v>0</v>
      </c>
      <c r="D109" s="74"/>
      <c r="E109" s="74"/>
      <c r="F109" s="74"/>
      <c r="G109" s="157"/>
      <c r="H109" s="72">
        <f t="shared" si="6"/>
        <v>0</v>
      </c>
      <c r="I109" s="74"/>
      <c r="J109" s="74"/>
      <c r="K109" s="74"/>
      <c r="L109" s="158"/>
    </row>
    <row r="110" spans="1:12" ht="24" x14ac:dyDescent="0.25">
      <c r="A110" s="44">
        <v>2248</v>
      </c>
      <c r="B110" s="71" t="s">
        <v>118</v>
      </c>
      <c r="C110" s="72">
        <f t="shared" si="5"/>
        <v>0</v>
      </c>
      <c r="D110" s="74"/>
      <c r="E110" s="74"/>
      <c r="F110" s="74"/>
      <c r="G110" s="157"/>
      <c r="H110" s="72">
        <f t="shared" si="6"/>
        <v>0</v>
      </c>
      <c r="I110" s="74"/>
      <c r="J110" s="74"/>
      <c r="K110" s="74"/>
      <c r="L110" s="158"/>
    </row>
    <row r="111" spans="1:12" ht="24" x14ac:dyDescent="0.25">
      <c r="A111" s="44">
        <v>2249</v>
      </c>
      <c r="B111" s="71" t="s">
        <v>119</v>
      </c>
      <c r="C111" s="72">
        <f t="shared" si="5"/>
        <v>0</v>
      </c>
      <c r="D111" s="74"/>
      <c r="E111" s="74"/>
      <c r="F111" s="74"/>
      <c r="G111" s="157"/>
      <c r="H111" s="72">
        <f t="shared" si="6"/>
        <v>0</v>
      </c>
      <c r="I111" s="74"/>
      <c r="J111" s="74"/>
      <c r="K111" s="74"/>
      <c r="L111" s="158"/>
    </row>
    <row r="112" spans="1:12" x14ac:dyDescent="0.25">
      <c r="A112" s="159">
        <v>2250</v>
      </c>
      <c r="B112" s="71" t="s">
        <v>120</v>
      </c>
      <c r="C112" s="72">
        <f t="shared" si="5"/>
        <v>0</v>
      </c>
      <c r="D112" s="160">
        <f>SUM(D113:D115)</f>
        <v>0</v>
      </c>
      <c r="E112" s="160">
        <f>SUM(E113:E115)</f>
        <v>0</v>
      </c>
      <c r="F112" s="160">
        <f>SUM(F113:F115)</f>
        <v>0</v>
      </c>
      <c r="G112" s="173">
        <f>SUM(G113:G115)</f>
        <v>0</v>
      </c>
      <c r="H112" s="72">
        <f t="shared" si="6"/>
        <v>0</v>
      </c>
      <c r="I112" s="160">
        <f>SUM(I113:I115)</f>
        <v>0</v>
      </c>
      <c r="J112" s="160">
        <f>SUM(J113:J115)</f>
        <v>0</v>
      </c>
      <c r="K112" s="160">
        <f>SUM(K113:K115)</f>
        <v>0</v>
      </c>
      <c r="L112" s="162">
        <f>SUM(L113:L115)</f>
        <v>0</v>
      </c>
    </row>
    <row r="113" spans="1:12" x14ac:dyDescent="0.25">
      <c r="A113" s="44">
        <v>2251</v>
      </c>
      <c r="B113" s="71" t="s">
        <v>121</v>
      </c>
      <c r="C113" s="72">
        <f t="shared" si="5"/>
        <v>0</v>
      </c>
      <c r="D113" s="74"/>
      <c r="E113" s="74"/>
      <c r="F113" s="74"/>
      <c r="G113" s="157"/>
      <c r="H113" s="72">
        <f t="shared" si="6"/>
        <v>0</v>
      </c>
      <c r="I113" s="74"/>
      <c r="J113" s="74"/>
      <c r="K113" s="74"/>
      <c r="L113" s="158"/>
    </row>
    <row r="114" spans="1:12" ht="24" x14ac:dyDescent="0.25">
      <c r="A114" s="44">
        <v>2252</v>
      </c>
      <c r="B114" s="71" t="s">
        <v>122</v>
      </c>
      <c r="C114" s="72">
        <f>SUM(D114:G114)</f>
        <v>0</v>
      </c>
      <c r="D114" s="74"/>
      <c r="E114" s="74"/>
      <c r="F114" s="74"/>
      <c r="G114" s="157"/>
      <c r="H114" s="72">
        <f>SUM(I114:L114)</f>
        <v>0</v>
      </c>
      <c r="I114" s="74"/>
      <c r="J114" s="74"/>
      <c r="K114" s="74"/>
      <c r="L114" s="158"/>
    </row>
    <row r="115" spans="1:12" ht="24" x14ac:dyDescent="0.25">
      <c r="A115" s="44">
        <v>2259</v>
      </c>
      <c r="B115" s="71" t="s">
        <v>123</v>
      </c>
      <c r="C115" s="72">
        <f>SUM(D115:G115)</f>
        <v>0</v>
      </c>
      <c r="D115" s="74"/>
      <c r="E115" s="74"/>
      <c r="F115" s="74"/>
      <c r="G115" s="157"/>
      <c r="H115" s="72">
        <f>SUM(I115:L115)</f>
        <v>0</v>
      </c>
      <c r="I115" s="74"/>
      <c r="J115" s="74"/>
      <c r="K115" s="74"/>
      <c r="L115" s="158"/>
    </row>
    <row r="116" spans="1:12" x14ac:dyDescent="0.25">
      <c r="A116" s="159">
        <v>2260</v>
      </c>
      <c r="B116" s="71" t="s">
        <v>124</v>
      </c>
      <c r="C116" s="72">
        <f t="shared" ref="C116:C187" si="7">SUM(D116:G116)</f>
        <v>0</v>
      </c>
      <c r="D116" s="160">
        <f>SUM(D117:D121)</f>
        <v>0</v>
      </c>
      <c r="E116" s="160">
        <f>SUM(E117:E121)</f>
        <v>0</v>
      </c>
      <c r="F116" s="160">
        <f>SUM(F117:F121)</f>
        <v>0</v>
      </c>
      <c r="G116" s="161">
        <f>SUM(G117:G121)</f>
        <v>0</v>
      </c>
      <c r="H116" s="72">
        <f t="shared" ref="H116:H188" si="8">SUM(I116:L116)</f>
        <v>0</v>
      </c>
      <c r="I116" s="160">
        <f>SUM(I117:I121)</f>
        <v>0</v>
      </c>
      <c r="J116" s="160">
        <f>SUM(J117:J121)</f>
        <v>0</v>
      </c>
      <c r="K116" s="160">
        <f>SUM(K117:K121)</f>
        <v>0</v>
      </c>
      <c r="L116" s="162">
        <f>SUM(L117:L121)</f>
        <v>0</v>
      </c>
    </row>
    <row r="117" spans="1:12" x14ac:dyDescent="0.25">
      <c r="A117" s="44">
        <v>2261</v>
      </c>
      <c r="B117" s="71" t="s">
        <v>125</v>
      </c>
      <c r="C117" s="72">
        <f t="shared" si="7"/>
        <v>0</v>
      </c>
      <c r="D117" s="74"/>
      <c r="E117" s="74"/>
      <c r="F117" s="74"/>
      <c r="G117" s="157"/>
      <c r="H117" s="72">
        <f t="shared" si="8"/>
        <v>0</v>
      </c>
      <c r="I117" s="74"/>
      <c r="J117" s="74"/>
      <c r="K117" s="74"/>
      <c r="L117" s="158"/>
    </row>
    <row r="118" spans="1:12" x14ac:dyDescent="0.25">
      <c r="A118" s="44">
        <v>2262</v>
      </c>
      <c r="B118" s="71" t="s">
        <v>126</v>
      </c>
      <c r="C118" s="72">
        <f t="shared" si="7"/>
        <v>0</v>
      </c>
      <c r="D118" s="74"/>
      <c r="E118" s="74"/>
      <c r="F118" s="74"/>
      <c r="G118" s="157"/>
      <c r="H118" s="72">
        <f t="shared" si="8"/>
        <v>0</v>
      </c>
      <c r="I118" s="74"/>
      <c r="J118" s="74"/>
      <c r="K118" s="74"/>
      <c r="L118" s="158"/>
    </row>
    <row r="119" spans="1:12" x14ac:dyDescent="0.25">
      <c r="A119" s="44">
        <v>2263</v>
      </c>
      <c r="B119" s="71" t="s">
        <v>127</v>
      </c>
      <c r="C119" s="72">
        <f t="shared" si="7"/>
        <v>0</v>
      </c>
      <c r="D119" s="74"/>
      <c r="E119" s="74"/>
      <c r="F119" s="74"/>
      <c r="G119" s="157"/>
      <c r="H119" s="72">
        <f t="shared" si="8"/>
        <v>0</v>
      </c>
      <c r="I119" s="74"/>
      <c r="J119" s="74"/>
      <c r="K119" s="74"/>
      <c r="L119" s="158"/>
    </row>
    <row r="120" spans="1:12" ht="24" x14ac:dyDescent="0.25">
      <c r="A120" s="44">
        <v>2264</v>
      </c>
      <c r="B120" s="71" t="s">
        <v>128</v>
      </c>
      <c r="C120" s="72">
        <f t="shared" si="7"/>
        <v>0</v>
      </c>
      <c r="D120" s="74"/>
      <c r="E120" s="74"/>
      <c r="F120" s="74"/>
      <c r="G120" s="157"/>
      <c r="H120" s="72">
        <f t="shared" si="8"/>
        <v>0</v>
      </c>
      <c r="I120" s="74"/>
      <c r="J120" s="74"/>
      <c r="K120" s="74"/>
      <c r="L120" s="158"/>
    </row>
    <row r="121" spans="1:12" x14ac:dyDescent="0.25">
      <c r="A121" s="44">
        <v>2269</v>
      </c>
      <c r="B121" s="71" t="s">
        <v>129</v>
      </c>
      <c r="C121" s="72">
        <f t="shared" si="7"/>
        <v>0</v>
      </c>
      <c r="D121" s="74"/>
      <c r="E121" s="74"/>
      <c r="F121" s="74"/>
      <c r="G121" s="157"/>
      <c r="H121" s="72">
        <f t="shared" si="8"/>
        <v>0</v>
      </c>
      <c r="I121" s="74"/>
      <c r="J121" s="74"/>
      <c r="K121" s="74"/>
      <c r="L121" s="158"/>
    </row>
    <row r="122" spans="1:12" x14ac:dyDescent="0.25">
      <c r="A122" s="159">
        <v>2270</v>
      </c>
      <c r="B122" s="71" t="s">
        <v>130</v>
      </c>
      <c r="C122" s="72">
        <f t="shared" si="7"/>
        <v>0</v>
      </c>
      <c r="D122" s="160">
        <f>SUM(D123:D127)</f>
        <v>0</v>
      </c>
      <c r="E122" s="160">
        <f>SUM(E123:E127)</f>
        <v>0</v>
      </c>
      <c r="F122" s="160">
        <f>SUM(F123:F127)</f>
        <v>0</v>
      </c>
      <c r="G122" s="161">
        <f>SUM(G123:G127)</f>
        <v>0</v>
      </c>
      <c r="H122" s="72">
        <f t="shared" si="8"/>
        <v>0</v>
      </c>
      <c r="I122" s="160">
        <f>SUM(I123:I127)</f>
        <v>0</v>
      </c>
      <c r="J122" s="160">
        <f>SUM(J123:J127)</f>
        <v>0</v>
      </c>
      <c r="K122" s="160">
        <f>SUM(K123:K127)</f>
        <v>0</v>
      </c>
      <c r="L122" s="162">
        <f>SUM(L123:L127)</f>
        <v>0</v>
      </c>
    </row>
    <row r="123" spans="1:12" x14ac:dyDescent="0.25">
      <c r="A123" s="44">
        <v>2272</v>
      </c>
      <c r="B123" s="174" t="s">
        <v>131</v>
      </c>
      <c r="C123" s="72">
        <f t="shared" si="7"/>
        <v>0</v>
      </c>
      <c r="D123" s="74"/>
      <c r="E123" s="74"/>
      <c r="F123" s="74"/>
      <c r="G123" s="157"/>
      <c r="H123" s="72">
        <f t="shared" si="8"/>
        <v>0</v>
      </c>
      <c r="I123" s="74"/>
      <c r="J123" s="74"/>
      <c r="K123" s="74"/>
      <c r="L123" s="158"/>
    </row>
    <row r="124" spans="1:12" ht="24" x14ac:dyDescent="0.25">
      <c r="A124" s="44">
        <v>2274</v>
      </c>
      <c r="B124" s="175" t="s">
        <v>132</v>
      </c>
      <c r="C124" s="72">
        <f t="shared" si="7"/>
        <v>0</v>
      </c>
      <c r="D124" s="74"/>
      <c r="E124" s="74"/>
      <c r="F124" s="74"/>
      <c r="G124" s="157"/>
      <c r="H124" s="72">
        <f t="shared" si="8"/>
        <v>0</v>
      </c>
      <c r="I124" s="74"/>
      <c r="J124" s="74"/>
      <c r="K124" s="74"/>
      <c r="L124" s="158"/>
    </row>
    <row r="125" spans="1:12" ht="24" x14ac:dyDescent="0.25">
      <c r="A125" s="44">
        <v>2275</v>
      </c>
      <c r="B125" s="71" t="s">
        <v>133</v>
      </c>
      <c r="C125" s="72">
        <f t="shared" si="7"/>
        <v>0</v>
      </c>
      <c r="D125" s="74"/>
      <c r="E125" s="74"/>
      <c r="F125" s="74"/>
      <c r="G125" s="157"/>
      <c r="H125" s="72">
        <f t="shared" si="8"/>
        <v>0</v>
      </c>
      <c r="I125" s="74"/>
      <c r="J125" s="74"/>
      <c r="K125" s="74"/>
      <c r="L125" s="158"/>
    </row>
    <row r="126" spans="1:12" ht="36" x14ac:dyDescent="0.25">
      <c r="A126" s="44">
        <v>2276</v>
      </c>
      <c r="B126" s="71" t="s">
        <v>134</v>
      </c>
      <c r="C126" s="72">
        <f t="shared" si="7"/>
        <v>0</v>
      </c>
      <c r="D126" s="74"/>
      <c r="E126" s="74"/>
      <c r="F126" s="74"/>
      <c r="G126" s="157"/>
      <c r="H126" s="72">
        <f t="shared" si="8"/>
        <v>0</v>
      </c>
      <c r="I126" s="74"/>
      <c r="J126" s="74"/>
      <c r="K126" s="74"/>
      <c r="L126" s="158"/>
    </row>
    <row r="127" spans="1:12" ht="24" x14ac:dyDescent="0.25">
      <c r="A127" s="44">
        <v>2279</v>
      </c>
      <c r="B127" s="71" t="s">
        <v>135</v>
      </c>
      <c r="C127" s="72">
        <f t="shared" si="7"/>
        <v>0</v>
      </c>
      <c r="D127" s="74"/>
      <c r="E127" s="74"/>
      <c r="F127" s="74"/>
      <c r="G127" s="157"/>
      <c r="H127" s="72">
        <f t="shared" si="8"/>
        <v>0</v>
      </c>
      <c r="I127" s="74"/>
      <c r="J127" s="74"/>
      <c r="K127" s="74"/>
      <c r="L127" s="158"/>
    </row>
    <row r="128" spans="1:12" ht="24" x14ac:dyDescent="0.25">
      <c r="A128" s="168">
        <v>2280</v>
      </c>
      <c r="B128" s="65" t="s">
        <v>136</v>
      </c>
      <c r="C128" s="66">
        <f t="shared" ref="C128:L128" si="9">SUM(C129)</f>
        <v>0</v>
      </c>
      <c r="D128" s="169">
        <f t="shared" si="9"/>
        <v>0</v>
      </c>
      <c r="E128" s="169">
        <f t="shared" si="9"/>
        <v>0</v>
      </c>
      <c r="F128" s="169">
        <f t="shared" si="9"/>
        <v>0</v>
      </c>
      <c r="G128" s="169">
        <f t="shared" si="9"/>
        <v>0</v>
      </c>
      <c r="H128" s="66">
        <f t="shared" si="9"/>
        <v>0</v>
      </c>
      <c r="I128" s="169">
        <f t="shared" si="9"/>
        <v>0</v>
      </c>
      <c r="J128" s="169">
        <f t="shared" si="9"/>
        <v>0</v>
      </c>
      <c r="K128" s="169">
        <f t="shared" si="9"/>
        <v>0</v>
      </c>
      <c r="L128" s="176">
        <f t="shared" si="9"/>
        <v>0</v>
      </c>
    </row>
    <row r="129" spans="1:12" ht="24" x14ac:dyDescent="0.25">
      <c r="A129" s="44">
        <v>2283</v>
      </c>
      <c r="B129" s="71" t="s">
        <v>137</v>
      </c>
      <c r="C129" s="72">
        <f>SUM(D129:G129)</f>
        <v>0</v>
      </c>
      <c r="D129" s="74"/>
      <c r="E129" s="74"/>
      <c r="F129" s="74"/>
      <c r="G129" s="157"/>
      <c r="H129" s="72">
        <f>SUM(I129:L129)</f>
        <v>0</v>
      </c>
      <c r="I129" s="74"/>
      <c r="J129" s="74"/>
      <c r="K129" s="74"/>
      <c r="L129" s="158"/>
    </row>
    <row r="130" spans="1:12" ht="38.25" customHeight="1" x14ac:dyDescent="0.25">
      <c r="A130" s="56">
        <v>2300</v>
      </c>
      <c r="B130" s="147" t="s">
        <v>138</v>
      </c>
      <c r="C130" s="57">
        <f t="shared" si="7"/>
        <v>0</v>
      </c>
      <c r="D130" s="63">
        <f>SUM(D131,D136,D140,D141,D144,D151,D159,D160,D163)</f>
        <v>0</v>
      </c>
      <c r="E130" s="63">
        <f>SUM(E131,E136,E140,E141,E144,E151,E159,E160,E163)</f>
        <v>0</v>
      </c>
      <c r="F130" s="63">
        <f>SUM(F131,F136,F140,F141,F144,F151,F159,F160,F163)</f>
        <v>0</v>
      </c>
      <c r="G130" s="166">
        <f>SUM(G131,G136,G140,G141,G144,G151,G159,G160,G163)</f>
        <v>0</v>
      </c>
      <c r="H130" s="57">
        <f t="shared" si="8"/>
        <v>0</v>
      </c>
      <c r="I130" s="63">
        <f>SUM(I131,I136,I140,I141,I144,I151,I159,I160,I163)</f>
        <v>0</v>
      </c>
      <c r="J130" s="63">
        <f>SUM(J131,J136,J140,J141,J144,J151,J159,J160,J163)</f>
        <v>0</v>
      </c>
      <c r="K130" s="63">
        <f>SUM(K131,K136,K140,K141,K144,K151,K159,K160,K163)</f>
        <v>0</v>
      </c>
      <c r="L130" s="167">
        <f>SUM(L131,L136,L140,L141,L144,L151,L159,L160,L163)</f>
        <v>0</v>
      </c>
    </row>
    <row r="131" spans="1:12" ht="24" x14ac:dyDescent="0.25">
      <c r="A131" s="168">
        <v>2310</v>
      </c>
      <c r="B131" s="65" t="s">
        <v>139</v>
      </c>
      <c r="C131" s="66">
        <f t="shared" si="7"/>
        <v>0</v>
      </c>
      <c r="D131" s="169">
        <f>SUM(D132:D135)</f>
        <v>0</v>
      </c>
      <c r="E131" s="169">
        <f t="shared" ref="E131:L131" si="10">SUM(E132:E135)</f>
        <v>0</v>
      </c>
      <c r="F131" s="169">
        <f t="shared" si="10"/>
        <v>0</v>
      </c>
      <c r="G131" s="170">
        <f t="shared" si="10"/>
        <v>0</v>
      </c>
      <c r="H131" s="66">
        <f t="shared" si="8"/>
        <v>0</v>
      </c>
      <c r="I131" s="169">
        <f t="shared" si="10"/>
        <v>0</v>
      </c>
      <c r="J131" s="169">
        <f t="shared" si="10"/>
        <v>0</v>
      </c>
      <c r="K131" s="169">
        <f t="shared" si="10"/>
        <v>0</v>
      </c>
      <c r="L131" s="171">
        <f t="shared" si="10"/>
        <v>0</v>
      </c>
    </row>
    <row r="132" spans="1:12" x14ac:dyDescent="0.25">
      <c r="A132" s="44">
        <v>2311</v>
      </c>
      <c r="B132" s="71" t="s">
        <v>140</v>
      </c>
      <c r="C132" s="72">
        <f t="shared" si="7"/>
        <v>0</v>
      </c>
      <c r="D132" s="74"/>
      <c r="E132" s="74"/>
      <c r="F132" s="74"/>
      <c r="G132" s="157"/>
      <c r="H132" s="72">
        <f t="shared" si="8"/>
        <v>0</v>
      </c>
      <c r="I132" s="74"/>
      <c r="J132" s="74"/>
      <c r="K132" s="74"/>
      <c r="L132" s="158"/>
    </row>
    <row r="133" spans="1:12" x14ac:dyDescent="0.25">
      <c r="A133" s="44">
        <v>2312</v>
      </c>
      <c r="B133" s="71" t="s">
        <v>141</v>
      </c>
      <c r="C133" s="72">
        <f t="shared" si="7"/>
        <v>0</v>
      </c>
      <c r="D133" s="74"/>
      <c r="E133" s="74"/>
      <c r="F133" s="74"/>
      <c r="G133" s="157"/>
      <c r="H133" s="72">
        <f t="shared" si="8"/>
        <v>0</v>
      </c>
      <c r="I133" s="74"/>
      <c r="J133" s="74"/>
      <c r="K133" s="74"/>
      <c r="L133" s="158"/>
    </row>
    <row r="134" spans="1:12" x14ac:dyDescent="0.25">
      <c r="A134" s="44">
        <v>2313</v>
      </c>
      <c r="B134" s="71" t="s">
        <v>142</v>
      </c>
      <c r="C134" s="72">
        <f t="shared" si="7"/>
        <v>0</v>
      </c>
      <c r="D134" s="74"/>
      <c r="E134" s="74"/>
      <c r="F134" s="74"/>
      <c r="G134" s="157"/>
      <c r="H134" s="72">
        <f t="shared" si="8"/>
        <v>0</v>
      </c>
      <c r="I134" s="74"/>
      <c r="J134" s="74"/>
      <c r="K134" s="74"/>
      <c r="L134" s="158"/>
    </row>
    <row r="135" spans="1:12" ht="36" customHeight="1" x14ac:dyDescent="0.25">
      <c r="A135" s="44">
        <v>2314</v>
      </c>
      <c r="B135" s="71" t="s">
        <v>143</v>
      </c>
      <c r="C135" s="72">
        <f t="shared" si="7"/>
        <v>0</v>
      </c>
      <c r="D135" s="74"/>
      <c r="E135" s="74"/>
      <c r="F135" s="74"/>
      <c r="G135" s="157"/>
      <c r="H135" s="72">
        <f t="shared" si="8"/>
        <v>0</v>
      </c>
      <c r="I135" s="74"/>
      <c r="J135" s="74"/>
      <c r="K135" s="74"/>
      <c r="L135" s="158"/>
    </row>
    <row r="136" spans="1:12" x14ac:dyDescent="0.25">
      <c r="A136" s="159">
        <v>2320</v>
      </c>
      <c r="B136" s="71" t="s">
        <v>144</v>
      </c>
      <c r="C136" s="72">
        <f t="shared" si="7"/>
        <v>0</v>
      </c>
      <c r="D136" s="160">
        <f>SUM(D137:D139)</f>
        <v>0</v>
      </c>
      <c r="E136" s="160">
        <f>SUM(E137:E139)</f>
        <v>0</v>
      </c>
      <c r="F136" s="160">
        <f>SUM(F137:F139)</f>
        <v>0</v>
      </c>
      <c r="G136" s="161">
        <f>SUM(G137:G139)</f>
        <v>0</v>
      </c>
      <c r="H136" s="72">
        <f t="shared" si="8"/>
        <v>0</v>
      </c>
      <c r="I136" s="160">
        <f>SUM(I137:I139)</f>
        <v>0</v>
      </c>
      <c r="J136" s="160">
        <f>SUM(J137:J139)</f>
        <v>0</v>
      </c>
      <c r="K136" s="160">
        <f>SUM(K137:K139)</f>
        <v>0</v>
      </c>
      <c r="L136" s="162">
        <f>SUM(L137:L139)</f>
        <v>0</v>
      </c>
    </row>
    <row r="137" spans="1:12" x14ac:dyDescent="0.25">
      <c r="A137" s="44">
        <v>2321</v>
      </c>
      <c r="B137" s="71" t="s">
        <v>145</v>
      </c>
      <c r="C137" s="72">
        <f t="shared" si="7"/>
        <v>0</v>
      </c>
      <c r="D137" s="74"/>
      <c r="E137" s="74"/>
      <c r="F137" s="74"/>
      <c r="G137" s="157"/>
      <c r="H137" s="72">
        <f t="shared" si="8"/>
        <v>0</v>
      </c>
      <c r="I137" s="74"/>
      <c r="J137" s="74"/>
      <c r="K137" s="74"/>
      <c r="L137" s="158"/>
    </row>
    <row r="138" spans="1:12" x14ac:dyDescent="0.25">
      <c r="A138" s="44">
        <v>2322</v>
      </c>
      <c r="B138" s="71" t="s">
        <v>146</v>
      </c>
      <c r="C138" s="72">
        <f t="shared" si="7"/>
        <v>0</v>
      </c>
      <c r="D138" s="74"/>
      <c r="E138" s="74"/>
      <c r="F138" s="74"/>
      <c r="G138" s="157"/>
      <c r="H138" s="72">
        <f t="shared" si="8"/>
        <v>0</v>
      </c>
      <c r="I138" s="74"/>
      <c r="J138" s="74"/>
      <c r="K138" s="74"/>
      <c r="L138" s="158"/>
    </row>
    <row r="139" spans="1:12" ht="10.5" customHeight="1" x14ac:dyDescent="0.25">
      <c r="A139" s="44">
        <v>2329</v>
      </c>
      <c r="B139" s="71" t="s">
        <v>147</v>
      </c>
      <c r="C139" s="72">
        <f t="shared" si="7"/>
        <v>0</v>
      </c>
      <c r="D139" s="74"/>
      <c r="E139" s="74"/>
      <c r="F139" s="74"/>
      <c r="G139" s="157"/>
      <c r="H139" s="72">
        <f t="shared" si="8"/>
        <v>0</v>
      </c>
      <c r="I139" s="74"/>
      <c r="J139" s="74"/>
      <c r="K139" s="74"/>
      <c r="L139" s="158"/>
    </row>
    <row r="140" spans="1:12" x14ac:dyDescent="0.25">
      <c r="A140" s="159">
        <v>2330</v>
      </c>
      <c r="B140" s="71" t="s">
        <v>148</v>
      </c>
      <c r="C140" s="72">
        <f t="shared" si="7"/>
        <v>0</v>
      </c>
      <c r="D140" s="74"/>
      <c r="E140" s="74"/>
      <c r="F140" s="74"/>
      <c r="G140" s="157"/>
      <c r="H140" s="72">
        <f t="shared" si="8"/>
        <v>0</v>
      </c>
      <c r="I140" s="74"/>
      <c r="J140" s="74"/>
      <c r="K140" s="74"/>
      <c r="L140" s="158"/>
    </row>
    <row r="141" spans="1:12" ht="48" x14ac:dyDescent="0.25">
      <c r="A141" s="159">
        <v>2340</v>
      </c>
      <c r="B141" s="71" t="s">
        <v>149</v>
      </c>
      <c r="C141" s="72">
        <f t="shared" si="7"/>
        <v>0</v>
      </c>
      <c r="D141" s="160">
        <f>SUM(D142:D143)</f>
        <v>0</v>
      </c>
      <c r="E141" s="160">
        <f>SUM(E142:E143)</f>
        <v>0</v>
      </c>
      <c r="F141" s="160">
        <f>SUM(F142:F143)</f>
        <v>0</v>
      </c>
      <c r="G141" s="161">
        <f>SUM(G142:G143)</f>
        <v>0</v>
      </c>
      <c r="H141" s="72">
        <f t="shared" si="8"/>
        <v>0</v>
      </c>
      <c r="I141" s="160">
        <f>SUM(I142:I143)</f>
        <v>0</v>
      </c>
      <c r="J141" s="160">
        <f>SUM(J142:J143)</f>
        <v>0</v>
      </c>
      <c r="K141" s="160">
        <f>SUM(K142:K143)</f>
        <v>0</v>
      </c>
      <c r="L141" s="162">
        <f>SUM(L142:L143)</f>
        <v>0</v>
      </c>
    </row>
    <row r="142" spans="1:12" x14ac:dyDescent="0.25">
      <c r="A142" s="44">
        <v>2341</v>
      </c>
      <c r="B142" s="71" t="s">
        <v>150</v>
      </c>
      <c r="C142" s="72">
        <f t="shared" si="7"/>
        <v>0</v>
      </c>
      <c r="D142" s="74"/>
      <c r="E142" s="74"/>
      <c r="F142" s="74"/>
      <c r="G142" s="157"/>
      <c r="H142" s="72">
        <f t="shared" si="8"/>
        <v>0</v>
      </c>
      <c r="I142" s="74"/>
      <c r="J142" s="74"/>
      <c r="K142" s="74"/>
      <c r="L142" s="158"/>
    </row>
    <row r="143" spans="1:12" ht="24" x14ac:dyDescent="0.25">
      <c r="A143" s="44">
        <v>2344</v>
      </c>
      <c r="B143" s="71" t="s">
        <v>151</v>
      </c>
      <c r="C143" s="72">
        <f t="shared" si="7"/>
        <v>0</v>
      </c>
      <c r="D143" s="74"/>
      <c r="E143" s="74"/>
      <c r="F143" s="74"/>
      <c r="G143" s="157"/>
      <c r="H143" s="72">
        <f t="shared" si="8"/>
        <v>0</v>
      </c>
      <c r="I143" s="74"/>
      <c r="J143" s="74"/>
      <c r="K143" s="74"/>
      <c r="L143" s="158"/>
    </row>
    <row r="144" spans="1:12" ht="24" x14ac:dyDescent="0.25">
      <c r="A144" s="150">
        <v>2350</v>
      </c>
      <c r="B144" s="112" t="s">
        <v>152</v>
      </c>
      <c r="C144" s="117">
        <f t="shared" si="7"/>
        <v>0</v>
      </c>
      <c r="D144" s="151">
        <f>SUM(D145:D150)</f>
        <v>0</v>
      </c>
      <c r="E144" s="151">
        <f>SUM(E145:E150)</f>
        <v>0</v>
      </c>
      <c r="F144" s="151">
        <f>SUM(F145:F150)</f>
        <v>0</v>
      </c>
      <c r="G144" s="152">
        <f>SUM(G145:G150)</f>
        <v>0</v>
      </c>
      <c r="H144" s="117">
        <f t="shared" si="8"/>
        <v>0</v>
      </c>
      <c r="I144" s="151">
        <f>SUM(I145:I150)</f>
        <v>0</v>
      </c>
      <c r="J144" s="151">
        <f>SUM(J145:J150)</f>
        <v>0</v>
      </c>
      <c r="K144" s="151">
        <f>SUM(K145:K150)</f>
        <v>0</v>
      </c>
      <c r="L144" s="153">
        <f>SUM(L145:L150)</f>
        <v>0</v>
      </c>
    </row>
    <row r="145" spans="1:12" x14ac:dyDescent="0.25">
      <c r="A145" s="38">
        <v>2351</v>
      </c>
      <c r="B145" s="65" t="s">
        <v>153</v>
      </c>
      <c r="C145" s="66">
        <f t="shared" si="7"/>
        <v>0</v>
      </c>
      <c r="D145" s="68"/>
      <c r="E145" s="68"/>
      <c r="F145" s="68"/>
      <c r="G145" s="154"/>
      <c r="H145" s="66">
        <f t="shared" si="8"/>
        <v>0</v>
      </c>
      <c r="I145" s="68"/>
      <c r="J145" s="68"/>
      <c r="K145" s="68"/>
      <c r="L145" s="155"/>
    </row>
    <row r="146" spans="1:12" x14ac:dyDescent="0.25">
      <c r="A146" s="44">
        <v>2352</v>
      </c>
      <c r="B146" s="71" t="s">
        <v>154</v>
      </c>
      <c r="C146" s="72">
        <f t="shared" si="7"/>
        <v>0</v>
      </c>
      <c r="D146" s="74"/>
      <c r="E146" s="74"/>
      <c r="F146" s="74"/>
      <c r="G146" s="157"/>
      <c r="H146" s="72">
        <f t="shared" si="8"/>
        <v>0</v>
      </c>
      <c r="I146" s="74"/>
      <c r="J146" s="74"/>
      <c r="K146" s="74"/>
      <c r="L146" s="158"/>
    </row>
    <row r="147" spans="1:12" ht="24" x14ac:dyDescent="0.25">
      <c r="A147" s="44">
        <v>2353</v>
      </c>
      <c r="B147" s="71" t="s">
        <v>155</v>
      </c>
      <c r="C147" s="72">
        <f t="shared" si="7"/>
        <v>0</v>
      </c>
      <c r="D147" s="74"/>
      <c r="E147" s="74"/>
      <c r="F147" s="74"/>
      <c r="G147" s="157"/>
      <c r="H147" s="72">
        <f t="shared" si="8"/>
        <v>0</v>
      </c>
      <c r="I147" s="74"/>
      <c r="J147" s="74"/>
      <c r="K147" s="74"/>
      <c r="L147" s="158"/>
    </row>
    <row r="148" spans="1:12" ht="24" x14ac:dyDescent="0.25">
      <c r="A148" s="44">
        <v>2354</v>
      </c>
      <c r="B148" s="71" t="s">
        <v>156</v>
      </c>
      <c r="C148" s="72">
        <f t="shared" si="7"/>
        <v>0</v>
      </c>
      <c r="D148" s="74"/>
      <c r="E148" s="74"/>
      <c r="F148" s="74"/>
      <c r="G148" s="157"/>
      <c r="H148" s="72">
        <f t="shared" si="8"/>
        <v>0</v>
      </c>
      <c r="I148" s="74"/>
      <c r="J148" s="74"/>
      <c r="K148" s="74"/>
      <c r="L148" s="158"/>
    </row>
    <row r="149" spans="1:12" ht="24" x14ac:dyDescent="0.25">
      <c r="A149" s="44">
        <v>2355</v>
      </c>
      <c r="B149" s="71" t="s">
        <v>157</v>
      </c>
      <c r="C149" s="72">
        <f t="shared" si="7"/>
        <v>0</v>
      </c>
      <c r="D149" s="74"/>
      <c r="E149" s="74"/>
      <c r="F149" s="74"/>
      <c r="G149" s="157"/>
      <c r="H149" s="72">
        <f t="shared" si="8"/>
        <v>0</v>
      </c>
      <c r="I149" s="74"/>
      <c r="J149" s="74"/>
      <c r="K149" s="74"/>
      <c r="L149" s="158"/>
    </row>
    <row r="150" spans="1:12" ht="24" x14ac:dyDescent="0.25">
      <c r="A150" s="44">
        <v>2359</v>
      </c>
      <c r="B150" s="71" t="s">
        <v>158</v>
      </c>
      <c r="C150" s="72">
        <f t="shared" si="7"/>
        <v>0</v>
      </c>
      <c r="D150" s="74"/>
      <c r="E150" s="74"/>
      <c r="F150" s="74"/>
      <c r="G150" s="157"/>
      <c r="H150" s="72">
        <f t="shared" si="8"/>
        <v>0</v>
      </c>
      <c r="I150" s="74"/>
      <c r="J150" s="74"/>
      <c r="K150" s="74"/>
      <c r="L150" s="158"/>
    </row>
    <row r="151" spans="1:12" ht="24.75" customHeight="1" x14ac:dyDescent="0.25">
      <c r="A151" s="159">
        <v>2360</v>
      </c>
      <c r="B151" s="71" t="s">
        <v>159</v>
      </c>
      <c r="C151" s="72">
        <f t="shared" si="7"/>
        <v>0</v>
      </c>
      <c r="D151" s="160">
        <f>SUM(D152:D158)</f>
        <v>0</v>
      </c>
      <c r="E151" s="160">
        <f>SUM(E152:E158)</f>
        <v>0</v>
      </c>
      <c r="F151" s="160">
        <f>SUM(F152:F158)</f>
        <v>0</v>
      </c>
      <c r="G151" s="161">
        <f>SUM(G152:G158)</f>
        <v>0</v>
      </c>
      <c r="H151" s="72">
        <f t="shared" si="8"/>
        <v>0</v>
      </c>
      <c r="I151" s="160">
        <f>SUM(I152:I158)</f>
        <v>0</v>
      </c>
      <c r="J151" s="160">
        <f>SUM(J152:J158)</f>
        <v>0</v>
      </c>
      <c r="K151" s="160">
        <f>SUM(K152:K158)</f>
        <v>0</v>
      </c>
      <c r="L151" s="162">
        <f>SUM(L152:L158)</f>
        <v>0</v>
      </c>
    </row>
    <row r="152" spans="1:12" x14ac:dyDescent="0.25">
      <c r="A152" s="43">
        <v>2361</v>
      </c>
      <c r="B152" s="71" t="s">
        <v>160</v>
      </c>
      <c r="C152" s="72">
        <f t="shared" si="7"/>
        <v>0</v>
      </c>
      <c r="D152" s="74"/>
      <c r="E152" s="74"/>
      <c r="F152" s="74"/>
      <c r="G152" s="157"/>
      <c r="H152" s="72">
        <f t="shared" si="8"/>
        <v>0</v>
      </c>
      <c r="I152" s="74"/>
      <c r="J152" s="74"/>
      <c r="K152" s="74"/>
      <c r="L152" s="158"/>
    </row>
    <row r="153" spans="1:12" ht="24" x14ac:dyDescent="0.25">
      <c r="A153" s="43">
        <v>2362</v>
      </c>
      <c r="B153" s="71" t="s">
        <v>161</v>
      </c>
      <c r="C153" s="72">
        <f t="shared" si="7"/>
        <v>0</v>
      </c>
      <c r="D153" s="74"/>
      <c r="E153" s="74"/>
      <c r="F153" s="74"/>
      <c r="G153" s="157"/>
      <c r="H153" s="72">
        <f t="shared" si="8"/>
        <v>0</v>
      </c>
      <c r="I153" s="74"/>
      <c r="J153" s="74"/>
      <c r="K153" s="74"/>
      <c r="L153" s="158"/>
    </row>
    <row r="154" spans="1:12" x14ac:dyDescent="0.25">
      <c r="A154" s="43">
        <v>2363</v>
      </c>
      <c r="B154" s="71" t="s">
        <v>162</v>
      </c>
      <c r="C154" s="72">
        <f t="shared" si="7"/>
        <v>0</v>
      </c>
      <c r="D154" s="74"/>
      <c r="E154" s="74"/>
      <c r="F154" s="74"/>
      <c r="G154" s="157"/>
      <c r="H154" s="72">
        <f t="shared" si="8"/>
        <v>0</v>
      </c>
      <c r="I154" s="74"/>
      <c r="J154" s="74"/>
      <c r="K154" s="74"/>
      <c r="L154" s="158"/>
    </row>
    <row r="155" spans="1:12" x14ac:dyDescent="0.25">
      <c r="A155" s="43">
        <v>2364</v>
      </c>
      <c r="B155" s="71" t="s">
        <v>163</v>
      </c>
      <c r="C155" s="72">
        <f t="shared" si="7"/>
        <v>0</v>
      </c>
      <c r="D155" s="74"/>
      <c r="E155" s="74"/>
      <c r="F155" s="74"/>
      <c r="G155" s="157"/>
      <c r="H155" s="72">
        <f t="shared" si="8"/>
        <v>0</v>
      </c>
      <c r="I155" s="74"/>
      <c r="J155" s="74"/>
      <c r="K155" s="74"/>
      <c r="L155" s="158"/>
    </row>
    <row r="156" spans="1:12" ht="12.75" customHeight="1" x14ac:dyDescent="0.25">
      <c r="A156" s="43">
        <v>2365</v>
      </c>
      <c r="B156" s="71" t="s">
        <v>164</v>
      </c>
      <c r="C156" s="72">
        <f t="shared" si="7"/>
        <v>0</v>
      </c>
      <c r="D156" s="74"/>
      <c r="E156" s="74"/>
      <c r="F156" s="74"/>
      <c r="G156" s="157"/>
      <c r="H156" s="72">
        <f t="shared" si="8"/>
        <v>0</v>
      </c>
      <c r="I156" s="74"/>
      <c r="J156" s="74"/>
      <c r="K156" s="74"/>
      <c r="L156" s="158"/>
    </row>
    <row r="157" spans="1:12" ht="36" x14ac:dyDescent="0.25">
      <c r="A157" s="43">
        <v>2366</v>
      </c>
      <c r="B157" s="71" t="s">
        <v>165</v>
      </c>
      <c r="C157" s="72">
        <f t="shared" si="7"/>
        <v>0</v>
      </c>
      <c r="D157" s="74"/>
      <c r="E157" s="74"/>
      <c r="F157" s="74"/>
      <c r="G157" s="157"/>
      <c r="H157" s="72">
        <f t="shared" si="8"/>
        <v>0</v>
      </c>
      <c r="I157" s="74"/>
      <c r="J157" s="74"/>
      <c r="K157" s="74"/>
      <c r="L157" s="158"/>
    </row>
    <row r="158" spans="1:12" ht="48" x14ac:dyDescent="0.25">
      <c r="A158" s="43">
        <v>2369</v>
      </c>
      <c r="B158" s="71" t="s">
        <v>166</v>
      </c>
      <c r="C158" s="72">
        <f t="shared" si="7"/>
        <v>0</v>
      </c>
      <c r="D158" s="74"/>
      <c r="E158" s="74"/>
      <c r="F158" s="74"/>
      <c r="G158" s="157"/>
      <c r="H158" s="72">
        <f t="shared" si="8"/>
        <v>0</v>
      </c>
      <c r="I158" s="74"/>
      <c r="J158" s="74"/>
      <c r="K158" s="74"/>
      <c r="L158" s="158"/>
    </row>
    <row r="159" spans="1:12" x14ac:dyDescent="0.25">
      <c r="A159" s="150">
        <v>2370</v>
      </c>
      <c r="B159" s="112" t="s">
        <v>167</v>
      </c>
      <c r="C159" s="117">
        <f t="shared" si="7"/>
        <v>0</v>
      </c>
      <c r="D159" s="163"/>
      <c r="E159" s="163"/>
      <c r="F159" s="163"/>
      <c r="G159" s="164"/>
      <c r="H159" s="117">
        <f t="shared" si="8"/>
        <v>0</v>
      </c>
      <c r="I159" s="163"/>
      <c r="J159" s="163"/>
      <c r="K159" s="163"/>
      <c r="L159" s="165"/>
    </row>
    <row r="160" spans="1:12" x14ac:dyDescent="0.25">
      <c r="A160" s="150">
        <v>2380</v>
      </c>
      <c r="B160" s="112" t="s">
        <v>168</v>
      </c>
      <c r="C160" s="117">
        <f t="shared" si="7"/>
        <v>0</v>
      </c>
      <c r="D160" s="151">
        <f>SUM(D161:D162)</f>
        <v>0</v>
      </c>
      <c r="E160" s="151">
        <f>SUM(E161:E162)</f>
        <v>0</v>
      </c>
      <c r="F160" s="151">
        <f>SUM(F161:F162)</f>
        <v>0</v>
      </c>
      <c r="G160" s="152">
        <f>SUM(G161:G162)</f>
        <v>0</v>
      </c>
      <c r="H160" s="117">
        <f t="shared" si="8"/>
        <v>0</v>
      </c>
      <c r="I160" s="151">
        <f>SUM(I161:I162)</f>
        <v>0</v>
      </c>
      <c r="J160" s="151">
        <f>SUM(J161:J162)</f>
        <v>0</v>
      </c>
      <c r="K160" s="151">
        <f>SUM(K161:K162)</f>
        <v>0</v>
      </c>
      <c r="L160" s="153">
        <f>SUM(L161:L162)</f>
        <v>0</v>
      </c>
    </row>
    <row r="161" spans="1:12" x14ac:dyDescent="0.25">
      <c r="A161" s="37">
        <v>2381</v>
      </c>
      <c r="B161" s="65" t="s">
        <v>169</v>
      </c>
      <c r="C161" s="66">
        <f t="shared" si="7"/>
        <v>0</v>
      </c>
      <c r="D161" s="68"/>
      <c r="E161" s="68"/>
      <c r="F161" s="68"/>
      <c r="G161" s="154"/>
      <c r="H161" s="66">
        <f t="shared" si="8"/>
        <v>0</v>
      </c>
      <c r="I161" s="68"/>
      <c r="J161" s="68"/>
      <c r="K161" s="68"/>
      <c r="L161" s="155"/>
    </row>
    <row r="162" spans="1:12" ht="24" x14ac:dyDescent="0.25">
      <c r="A162" s="43">
        <v>2389</v>
      </c>
      <c r="B162" s="71" t="s">
        <v>170</v>
      </c>
      <c r="C162" s="72">
        <f t="shared" si="7"/>
        <v>0</v>
      </c>
      <c r="D162" s="74"/>
      <c r="E162" s="74"/>
      <c r="F162" s="74"/>
      <c r="G162" s="157"/>
      <c r="H162" s="72">
        <f t="shared" si="8"/>
        <v>0</v>
      </c>
      <c r="I162" s="74"/>
      <c r="J162" s="74"/>
      <c r="K162" s="74"/>
      <c r="L162" s="158"/>
    </row>
    <row r="163" spans="1:12" x14ac:dyDescent="0.25">
      <c r="A163" s="150">
        <v>2390</v>
      </c>
      <c r="B163" s="112" t="s">
        <v>171</v>
      </c>
      <c r="C163" s="117">
        <f t="shared" si="7"/>
        <v>0</v>
      </c>
      <c r="D163" s="163"/>
      <c r="E163" s="163"/>
      <c r="F163" s="163"/>
      <c r="G163" s="164"/>
      <c r="H163" s="117">
        <f t="shared" si="8"/>
        <v>0</v>
      </c>
      <c r="I163" s="163"/>
      <c r="J163" s="163"/>
      <c r="K163" s="163"/>
      <c r="L163" s="165"/>
    </row>
    <row r="164" spans="1:12" x14ac:dyDescent="0.25">
      <c r="A164" s="56">
        <v>2400</v>
      </c>
      <c r="B164" s="147" t="s">
        <v>172</v>
      </c>
      <c r="C164" s="57">
        <f t="shared" si="7"/>
        <v>0</v>
      </c>
      <c r="D164" s="177"/>
      <c r="E164" s="177"/>
      <c r="F164" s="177"/>
      <c r="G164" s="178"/>
      <c r="H164" s="57">
        <f t="shared" si="8"/>
        <v>0</v>
      </c>
      <c r="I164" s="177"/>
      <c r="J164" s="177"/>
      <c r="K164" s="177"/>
      <c r="L164" s="179"/>
    </row>
    <row r="165" spans="1:12" ht="24" x14ac:dyDescent="0.25">
      <c r="A165" s="56">
        <v>2500</v>
      </c>
      <c r="B165" s="147" t="s">
        <v>173</v>
      </c>
      <c r="C165" s="57">
        <f t="shared" si="7"/>
        <v>0</v>
      </c>
      <c r="D165" s="63">
        <f>SUM(D166,D171)</f>
        <v>0</v>
      </c>
      <c r="E165" s="63">
        <f t="shared" ref="E165:G165" si="11">SUM(E166,E171)</f>
        <v>0</v>
      </c>
      <c r="F165" s="63">
        <f t="shared" si="11"/>
        <v>0</v>
      </c>
      <c r="G165" s="63">
        <f t="shared" si="11"/>
        <v>0</v>
      </c>
      <c r="H165" s="57">
        <f t="shared" si="8"/>
        <v>0</v>
      </c>
      <c r="I165" s="63">
        <f>SUM(I166,I171)</f>
        <v>0</v>
      </c>
      <c r="J165" s="63">
        <f t="shared" ref="J165:L165" si="12">SUM(J166,J171)</f>
        <v>0</v>
      </c>
      <c r="K165" s="63">
        <f t="shared" si="12"/>
        <v>0</v>
      </c>
      <c r="L165" s="149">
        <f t="shared" si="12"/>
        <v>0</v>
      </c>
    </row>
    <row r="166" spans="1:12" ht="16.5" customHeight="1" x14ac:dyDescent="0.25">
      <c r="A166" s="168">
        <v>2510</v>
      </c>
      <c r="B166" s="65" t="s">
        <v>174</v>
      </c>
      <c r="C166" s="66">
        <f t="shared" si="7"/>
        <v>0</v>
      </c>
      <c r="D166" s="169">
        <f>SUM(D167:D170)</f>
        <v>0</v>
      </c>
      <c r="E166" s="169">
        <f t="shared" ref="E166:G166" si="13">SUM(E167:E170)</f>
        <v>0</v>
      </c>
      <c r="F166" s="169">
        <f t="shared" si="13"/>
        <v>0</v>
      </c>
      <c r="G166" s="169">
        <f t="shared" si="13"/>
        <v>0</v>
      </c>
      <c r="H166" s="66">
        <f t="shared" si="8"/>
        <v>0</v>
      </c>
      <c r="I166" s="169">
        <f>SUM(I167:I170)</f>
        <v>0</v>
      </c>
      <c r="J166" s="169">
        <f t="shared" ref="J166:L166" si="14">SUM(J167:J170)</f>
        <v>0</v>
      </c>
      <c r="K166" s="169">
        <f t="shared" si="14"/>
        <v>0</v>
      </c>
      <c r="L166" s="180">
        <f t="shared" si="14"/>
        <v>0</v>
      </c>
    </row>
    <row r="167" spans="1:12" ht="24" x14ac:dyDescent="0.25">
      <c r="A167" s="44">
        <v>2512</v>
      </c>
      <c r="B167" s="71" t="s">
        <v>175</v>
      </c>
      <c r="C167" s="72">
        <f t="shared" si="7"/>
        <v>0</v>
      </c>
      <c r="D167" s="74"/>
      <c r="E167" s="74"/>
      <c r="F167" s="74"/>
      <c r="G167" s="157"/>
      <c r="H167" s="72">
        <f t="shared" si="8"/>
        <v>0</v>
      </c>
      <c r="I167" s="74"/>
      <c r="J167" s="74"/>
      <c r="K167" s="74"/>
      <c r="L167" s="158"/>
    </row>
    <row r="168" spans="1:12" ht="36" x14ac:dyDescent="0.25">
      <c r="A168" s="44">
        <v>2513</v>
      </c>
      <c r="B168" s="71" t="s">
        <v>176</v>
      </c>
      <c r="C168" s="72">
        <f t="shared" si="7"/>
        <v>0</v>
      </c>
      <c r="D168" s="74"/>
      <c r="E168" s="74"/>
      <c r="F168" s="74"/>
      <c r="G168" s="157"/>
      <c r="H168" s="72">
        <f t="shared" si="8"/>
        <v>0</v>
      </c>
      <c r="I168" s="74"/>
      <c r="J168" s="74"/>
      <c r="K168" s="74"/>
      <c r="L168" s="158"/>
    </row>
    <row r="169" spans="1:12" ht="24" x14ac:dyDescent="0.25">
      <c r="A169" s="44">
        <v>2515</v>
      </c>
      <c r="B169" s="71" t="s">
        <v>177</v>
      </c>
      <c r="C169" s="72">
        <f t="shared" si="7"/>
        <v>0</v>
      </c>
      <c r="D169" s="74"/>
      <c r="E169" s="74"/>
      <c r="F169" s="74"/>
      <c r="G169" s="157"/>
      <c r="H169" s="72">
        <f t="shared" si="8"/>
        <v>0</v>
      </c>
      <c r="I169" s="74"/>
      <c r="J169" s="74"/>
      <c r="K169" s="74"/>
      <c r="L169" s="158"/>
    </row>
    <row r="170" spans="1:12" ht="24" x14ac:dyDescent="0.25">
      <c r="A170" s="44">
        <v>2519</v>
      </c>
      <c r="B170" s="71" t="s">
        <v>178</v>
      </c>
      <c r="C170" s="72">
        <f t="shared" si="7"/>
        <v>0</v>
      </c>
      <c r="D170" s="74"/>
      <c r="E170" s="74"/>
      <c r="F170" s="74"/>
      <c r="G170" s="157"/>
      <c r="H170" s="72">
        <f t="shared" si="8"/>
        <v>0</v>
      </c>
      <c r="I170" s="74"/>
      <c r="J170" s="74"/>
      <c r="K170" s="74"/>
      <c r="L170" s="158"/>
    </row>
    <row r="171" spans="1:12" ht="24" x14ac:dyDescent="0.25">
      <c r="A171" s="159">
        <v>2520</v>
      </c>
      <c r="B171" s="71" t="s">
        <v>179</v>
      </c>
      <c r="C171" s="72">
        <f t="shared" si="7"/>
        <v>0</v>
      </c>
      <c r="D171" s="74"/>
      <c r="E171" s="74"/>
      <c r="F171" s="74"/>
      <c r="G171" s="157"/>
      <c r="H171" s="72">
        <f t="shared" si="8"/>
        <v>0</v>
      </c>
      <c r="I171" s="74"/>
      <c r="J171" s="74"/>
      <c r="K171" s="74"/>
      <c r="L171" s="158"/>
    </row>
    <row r="172" spans="1:12" s="182" customFormat="1" ht="36" customHeight="1" x14ac:dyDescent="0.25">
      <c r="A172" s="19">
        <v>2800</v>
      </c>
      <c r="B172" s="65" t="s">
        <v>180</v>
      </c>
      <c r="C172" s="66">
        <f t="shared" si="7"/>
        <v>0</v>
      </c>
      <c r="D172" s="40"/>
      <c r="E172" s="40"/>
      <c r="F172" s="40"/>
      <c r="G172" s="41"/>
      <c r="H172" s="66">
        <f t="shared" si="8"/>
        <v>0</v>
      </c>
      <c r="I172" s="40"/>
      <c r="J172" s="40"/>
      <c r="K172" s="40"/>
      <c r="L172" s="42"/>
    </row>
    <row r="173" spans="1:12" x14ac:dyDescent="0.25">
      <c r="A173" s="142">
        <v>3000</v>
      </c>
      <c r="B173" s="142" t="s">
        <v>181</v>
      </c>
      <c r="C173" s="143">
        <f t="shared" si="7"/>
        <v>0</v>
      </c>
      <c r="D173" s="144">
        <f>SUM(D174,D184)</f>
        <v>0</v>
      </c>
      <c r="E173" s="144">
        <f>SUM(E174,E184)</f>
        <v>0</v>
      </c>
      <c r="F173" s="144">
        <f>SUM(F174,F184)</f>
        <v>0</v>
      </c>
      <c r="G173" s="145">
        <f>SUM(G174,G184)</f>
        <v>0</v>
      </c>
      <c r="H173" s="143">
        <f t="shared" si="8"/>
        <v>0</v>
      </c>
      <c r="I173" s="144">
        <f>SUM(I174,I184)</f>
        <v>0</v>
      </c>
      <c r="J173" s="144">
        <f>SUM(J174,J184)</f>
        <v>0</v>
      </c>
      <c r="K173" s="144">
        <f>SUM(K174,K184)</f>
        <v>0</v>
      </c>
      <c r="L173" s="146">
        <f>SUM(L174,L184)</f>
        <v>0</v>
      </c>
    </row>
    <row r="174" spans="1:12" ht="24" x14ac:dyDescent="0.25">
      <c r="A174" s="56">
        <v>3200</v>
      </c>
      <c r="B174" s="183" t="s">
        <v>182</v>
      </c>
      <c r="C174" s="184">
        <f t="shared" si="7"/>
        <v>0</v>
      </c>
      <c r="D174" s="63">
        <f>SUM(D175,D179)</f>
        <v>0</v>
      </c>
      <c r="E174" s="63">
        <f t="shared" ref="E174:G174" si="15">SUM(E175,E179)</f>
        <v>0</v>
      </c>
      <c r="F174" s="63">
        <f t="shared" si="15"/>
        <v>0</v>
      </c>
      <c r="G174" s="63">
        <f t="shared" si="15"/>
        <v>0</v>
      </c>
      <c r="H174" s="57">
        <f t="shared" si="8"/>
        <v>0</v>
      </c>
      <c r="I174" s="63">
        <f>SUM(I175,I179)</f>
        <v>0</v>
      </c>
      <c r="J174" s="63">
        <f t="shared" ref="J174:L174" si="16">SUM(J175,J179)</f>
        <v>0</v>
      </c>
      <c r="K174" s="63">
        <f t="shared" si="16"/>
        <v>0</v>
      </c>
      <c r="L174" s="149">
        <f t="shared" si="16"/>
        <v>0</v>
      </c>
    </row>
    <row r="175" spans="1:12" ht="36" x14ac:dyDescent="0.25">
      <c r="A175" s="168">
        <v>3260</v>
      </c>
      <c r="B175" s="65" t="s">
        <v>183</v>
      </c>
      <c r="C175" s="66">
        <f t="shared" si="7"/>
        <v>0</v>
      </c>
      <c r="D175" s="169">
        <f>SUM(D176:D178)</f>
        <v>0</v>
      </c>
      <c r="E175" s="169">
        <f>SUM(E176:E178)</f>
        <v>0</v>
      </c>
      <c r="F175" s="169">
        <f>SUM(F176:F178)</f>
        <v>0</v>
      </c>
      <c r="G175" s="170">
        <f>SUM(G176:G178)</f>
        <v>0</v>
      </c>
      <c r="H175" s="66">
        <f t="shared" si="8"/>
        <v>0</v>
      </c>
      <c r="I175" s="169">
        <f>SUM(I176:I178)</f>
        <v>0</v>
      </c>
      <c r="J175" s="169">
        <f>SUM(J176:J178)</f>
        <v>0</v>
      </c>
      <c r="K175" s="169">
        <f>SUM(K176:K178)</f>
        <v>0</v>
      </c>
      <c r="L175" s="171">
        <f>SUM(L176:L178)</f>
        <v>0</v>
      </c>
    </row>
    <row r="176" spans="1:12" ht="24" x14ac:dyDescent="0.25">
      <c r="A176" s="44">
        <v>3261</v>
      </c>
      <c r="B176" s="71" t="s">
        <v>184</v>
      </c>
      <c r="C176" s="72">
        <f>SUM(D176:G176)</f>
        <v>0</v>
      </c>
      <c r="D176" s="74"/>
      <c r="E176" s="74"/>
      <c r="F176" s="74"/>
      <c r="G176" s="157"/>
      <c r="H176" s="72">
        <f>SUM(I176:L176)</f>
        <v>0</v>
      </c>
      <c r="I176" s="74"/>
      <c r="J176" s="74"/>
      <c r="K176" s="74"/>
      <c r="L176" s="158"/>
    </row>
    <row r="177" spans="1:12" ht="36" x14ac:dyDescent="0.25">
      <c r="A177" s="44">
        <v>3262</v>
      </c>
      <c r="B177" s="71" t="s">
        <v>185</v>
      </c>
      <c r="C177" s="72">
        <f>SUM(D177:G177)</f>
        <v>0</v>
      </c>
      <c r="D177" s="74"/>
      <c r="E177" s="74"/>
      <c r="F177" s="74"/>
      <c r="G177" s="157"/>
      <c r="H177" s="72">
        <f>SUM(I177:L177)</f>
        <v>0</v>
      </c>
      <c r="I177" s="74"/>
      <c r="J177" s="74"/>
      <c r="K177" s="74"/>
      <c r="L177" s="158"/>
    </row>
    <row r="178" spans="1:12" ht="24" x14ac:dyDescent="0.25">
      <c r="A178" s="44">
        <v>3263</v>
      </c>
      <c r="B178" s="71" t="s">
        <v>186</v>
      </c>
      <c r="C178" s="72">
        <f>SUM(D178:G178)</f>
        <v>0</v>
      </c>
      <c r="D178" s="74"/>
      <c r="E178" s="74"/>
      <c r="F178" s="74"/>
      <c r="G178" s="157"/>
      <c r="H178" s="72">
        <f>SUM(I178:L178)</f>
        <v>0</v>
      </c>
      <c r="I178" s="74"/>
      <c r="J178" s="74"/>
      <c r="K178" s="74"/>
      <c r="L178" s="158"/>
    </row>
    <row r="179" spans="1:12" ht="84" x14ac:dyDescent="0.25">
      <c r="A179" s="168">
        <v>3290</v>
      </c>
      <c r="B179" s="65" t="s">
        <v>187</v>
      </c>
      <c r="C179" s="185">
        <f t="shared" ref="C179:C183" si="17">SUM(D179:G179)</f>
        <v>0</v>
      </c>
      <c r="D179" s="169">
        <f>SUM(D180:D183)</f>
        <v>0</v>
      </c>
      <c r="E179" s="169">
        <f t="shared" ref="E179:G179" si="18">SUM(E180:E183)</f>
        <v>0</v>
      </c>
      <c r="F179" s="169">
        <f t="shared" si="18"/>
        <v>0</v>
      </c>
      <c r="G179" s="169">
        <f t="shared" si="18"/>
        <v>0</v>
      </c>
      <c r="H179" s="185">
        <f t="shared" ref="H179:H183" si="19">SUM(I179:L179)</f>
        <v>0</v>
      </c>
      <c r="I179" s="169">
        <f>SUM(I180:I183)</f>
        <v>0</v>
      </c>
      <c r="J179" s="169">
        <f t="shared" ref="J179:L179" si="20">SUM(J180:J183)</f>
        <v>0</v>
      </c>
      <c r="K179" s="169">
        <f t="shared" si="20"/>
        <v>0</v>
      </c>
      <c r="L179" s="186">
        <f t="shared" si="20"/>
        <v>0</v>
      </c>
    </row>
    <row r="180" spans="1:12" ht="72" x14ac:dyDescent="0.25">
      <c r="A180" s="44">
        <v>3291</v>
      </c>
      <c r="B180" s="71" t="s">
        <v>188</v>
      </c>
      <c r="C180" s="72">
        <f t="shared" si="17"/>
        <v>0</v>
      </c>
      <c r="D180" s="74"/>
      <c r="E180" s="74"/>
      <c r="F180" s="74"/>
      <c r="G180" s="187"/>
      <c r="H180" s="72">
        <f t="shared" si="19"/>
        <v>0</v>
      </c>
      <c r="I180" s="74"/>
      <c r="J180" s="74"/>
      <c r="K180" s="74"/>
      <c r="L180" s="158"/>
    </row>
    <row r="181" spans="1:12" ht="72" x14ac:dyDescent="0.25">
      <c r="A181" s="44">
        <v>3292</v>
      </c>
      <c r="B181" s="71" t="s">
        <v>189</v>
      </c>
      <c r="C181" s="72">
        <f t="shared" si="17"/>
        <v>0</v>
      </c>
      <c r="D181" s="74"/>
      <c r="E181" s="74"/>
      <c r="F181" s="74"/>
      <c r="G181" s="187"/>
      <c r="H181" s="72">
        <f t="shared" si="19"/>
        <v>0</v>
      </c>
      <c r="I181" s="74"/>
      <c r="J181" s="74"/>
      <c r="K181" s="74"/>
      <c r="L181" s="158"/>
    </row>
    <row r="182" spans="1:12" ht="72" x14ac:dyDescent="0.25">
      <c r="A182" s="44">
        <v>3293</v>
      </c>
      <c r="B182" s="71" t="s">
        <v>190</v>
      </c>
      <c r="C182" s="72">
        <f t="shared" si="17"/>
        <v>0</v>
      </c>
      <c r="D182" s="74"/>
      <c r="E182" s="74"/>
      <c r="F182" s="74"/>
      <c r="G182" s="187"/>
      <c r="H182" s="72">
        <f t="shared" si="19"/>
        <v>0</v>
      </c>
      <c r="I182" s="74"/>
      <c r="J182" s="74"/>
      <c r="K182" s="74"/>
      <c r="L182" s="158"/>
    </row>
    <row r="183" spans="1:12" ht="60" x14ac:dyDescent="0.25">
      <c r="A183" s="188">
        <v>3294</v>
      </c>
      <c r="B183" s="71" t="s">
        <v>191</v>
      </c>
      <c r="C183" s="185">
        <f t="shared" si="17"/>
        <v>0</v>
      </c>
      <c r="D183" s="189"/>
      <c r="E183" s="189"/>
      <c r="F183" s="189"/>
      <c r="G183" s="190"/>
      <c r="H183" s="185">
        <f t="shared" si="19"/>
        <v>0</v>
      </c>
      <c r="I183" s="189"/>
      <c r="J183" s="189"/>
      <c r="K183" s="189"/>
      <c r="L183" s="191"/>
    </row>
    <row r="184" spans="1:12" ht="48" x14ac:dyDescent="0.25">
      <c r="A184" s="192">
        <v>3300</v>
      </c>
      <c r="B184" s="183" t="s">
        <v>192</v>
      </c>
      <c r="C184" s="193">
        <f t="shared" si="7"/>
        <v>0</v>
      </c>
      <c r="D184" s="194">
        <f>SUM(D185:D186)</f>
        <v>0</v>
      </c>
      <c r="E184" s="194">
        <f t="shared" ref="E184:G184" si="21">SUM(E185:E186)</f>
        <v>0</v>
      </c>
      <c r="F184" s="194">
        <f t="shared" si="21"/>
        <v>0</v>
      </c>
      <c r="G184" s="194">
        <f t="shared" si="21"/>
        <v>0</v>
      </c>
      <c r="H184" s="193">
        <f t="shared" si="8"/>
        <v>0</v>
      </c>
      <c r="I184" s="194">
        <f>SUM(I185:I186)</f>
        <v>0</v>
      </c>
      <c r="J184" s="194">
        <f t="shared" ref="J184:L184" si="22">SUM(J185:J186)</f>
        <v>0</v>
      </c>
      <c r="K184" s="194">
        <f t="shared" si="22"/>
        <v>0</v>
      </c>
      <c r="L184" s="149">
        <f t="shared" si="22"/>
        <v>0</v>
      </c>
    </row>
    <row r="185" spans="1:12" ht="48" x14ac:dyDescent="0.25">
      <c r="A185" s="111">
        <v>3310</v>
      </c>
      <c r="B185" s="112" t="s">
        <v>193</v>
      </c>
      <c r="C185" s="195">
        <f t="shared" si="7"/>
        <v>0</v>
      </c>
      <c r="D185" s="163"/>
      <c r="E185" s="163"/>
      <c r="F185" s="163"/>
      <c r="G185" s="164"/>
      <c r="H185" s="195">
        <f t="shared" si="8"/>
        <v>0</v>
      </c>
      <c r="I185" s="163"/>
      <c r="J185" s="163"/>
      <c r="K185" s="163"/>
      <c r="L185" s="165"/>
    </row>
    <row r="186" spans="1:12" ht="48.75" customHeight="1" x14ac:dyDescent="0.25">
      <c r="A186" s="38">
        <v>3320</v>
      </c>
      <c r="B186" s="65" t="s">
        <v>194</v>
      </c>
      <c r="C186" s="66">
        <f t="shared" si="7"/>
        <v>0</v>
      </c>
      <c r="D186" s="68"/>
      <c r="E186" s="68"/>
      <c r="F186" s="68"/>
      <c r="G186" s="154"/>
      <c r="H186" s="66">
        <f t="shared" si="8"/>
        <v>0</v>
      </c>
      <c r="I186" s="68"/>
      <c r="J186" s="68"/>
      <c r="K186" s="68"/>
      <c r="L186" s="155"/>
    </row>
    <row r="187" spans="1:12" x14ac:dyDescent="0.25">
      <c r="A187" s="196">
        <v>4000</v>
      </c>
      <c r="B187" s="142" t="s">
        <v>195</v>
      </c>
      <c r="C187" s="143">
        <f t="shared" si="7"/>
        <v>0</v>
      </c>
      <c r="D187" s="144">
        <f>SUM(D188,D191)</f>
        <v>0</v>
      </c>
      <c r="E187" s="144">
        <f>SUM(E188,E191)</f>
        <v>0</v>
      </c>
      <c r="F187" s="144">
        <f>SUM(F188,F191)</f>
        <v>0</v>
      </c>
      <c r="G187" s="145">
        <f>SUM(G188,G191)</f>
        <v>0</v>
      </c>
      <c r="H187" s="143">
        <f t="shared" si="8"/>
        <v>0</v>
      </c>
      <c r="I187" s="144">
        <f>SUM(I188,I191)</f>
        <v>0</v>
      </c>
      <c r="J187" s="144">
        <f>SUM(J188,J191)</f>
        <v>0</v>
      </c>
      <c r="K187" s="144">
        <f>SUM(K188,K191)</f>
        <v>0</v>
      </c>
      <c r="L187" s="146">
        <f>SUM(L188,L191)</f>
        <v>0</v>
      </c>
    </row>
    <row r="188" spans="1:12" ht="24" x14ac:dyDescent="0.25">
      <c r="A188" s="197">
        <v>4200</v>
      </c>
      <c r="B188" s="147" t="s">
        <v>196</v>
      </c>
      <c r="C188" s="57">
        <f>SUM(D188:G188)</f>
        <v>0</v>
      </c>
      <c r="D188" s="63">
        <f>SUM(D189,D190)</f>
        <v>0</v>
      </c>
      <c r="E188" s="63">
        <f>SUM(E189,E190)</f>
        <v>0</v>
      </c>
      <c r="F188" s="63">
        <f>SUM(F189,F190)</f>
        <v>0</v>
      </c>
      <c r="G188" s="166">
        <f>SUM(G189,G190)</f>
        <v>0</v>
      </c>
      <c r="H188" s="57">
        <f t="shared" si="8"/>
        <v>0</v>
      </c>
      <c r="I188" s="63">
        <f>SUM(I189,I190)</f>
        <v>0</v>
      </c>
      <c r="J188" s="63">
        <f>SUM(J189,J190)</f>
        <v>0</v>
      </c>
      <c r="K188" s="63">
        <f>SUM(K189,K190)</f>
        <v>0</v>
      </c>
      <c r="L188" s="167">
        <f>SUM(L189,L190)</f>
        <v>0</v>
      </c>
    </row>
    <row r="189" spans="1:12" ht="36" x14ac:dyDescent="0.25">
      <c r="A189" s="168">
        <v>4240</v>
      </c>
      <c r="B189" s="65" t="s">
        <v>197</v>
      </c>
      <c r="C189" s="66">
        <f t="shared" ref="C189:C264" si="23">SUM(D189:G189)</f>
        <v>0</v>
      </c>
      <c r="D189" s="68"/>
      <c r="E189" s="68"/>
      <c r="F189" s="68"/>
      <c r="G189" s="154"/>
      <c r="H189" s="66">
        <f t="shared" ref="H189:H263" si="24">SUM(I189:L189)</f>
        <v>0</v>
      </c>
      <c r="I189" s="68"/>
      <c r="J189" s="68"/>
      <c r="K189" s="68"/>
      <c r="L189" s="155"/>
    </row>
    <row r="190" spans="1:12" ht="24" x14ac:dyDescent="0.25">
      <c r="A190" s="159">
        <v>4250</v>
      </c>
      <c r="B190" s="71" t="s">
        <v>198</v>
      </c>
      <c r="C190" s="72">
        <f t="shared" si="23"/>
        <v>0</v>
      </c>
      <c r="D190" s="74"/>
      <c r="E190" s="74"/>
      <c r="F190" s="74"/>
      <c r="G190" s="157"/>
      <c r="H190" s="72">
        <f t="shared" si="24"/>
        <v>0</v>
      </c>
      <c r="I190" s="74"/>
      <c r="J190" s="74"/>
      <c r="K190" s="74"/>
      <c r="L190" s="158"/>
    </row>
    <row r="191" spans="1:12" x14ac:dyDescent="0.25">
      <c r="A191" s="56">
        <v>4300</v>
      </c>
      <c r="B191" s="147" t="s">
        <v>199</v>
      </c>
      <c r="C191" s="57">
        <f t="shared" si="23"/>
        <v>0</v>
      </c>
      <c r="D191" s="63">
        <f>SUM(D192)</f>
        <v>0</v>
      </c>
      <c r="E191" s="63">
        <f>SUM(E192)</f>
        <v>0</v>
      </c>
      <c r="F191" s="63">
        <f>SUM(F192)</f>
        <v>0</v>
      </c>
      <c r="G191" s="166">
        <f>SUM(G192)</f>
        <v>0</v>
      </c>
      <c r="H191" s="57">
        <f t="shared" si="24"/>
        <v>0</v>
      </c>
      <c r="I191" s="63">
        <f>SUM(I192)</f>
        <v>0</v>
      </c>
      <c r="J191" s="63">
        <f>SUM(J192)</f>
        <v>0</v>
      </c>
      <c r="K191" s="63">
        <f>SUM(K192)</f>
        <v>0</v>
      </c>
      <c r="L191" s="167">
        <f>SUM(L192)</f>
        <v>0</v>
      </c>
    </row>
    <row r="192" spans="1:12" ht="24" x14ac:dyDescent="0.25">
      <c r="A192" s="168">
        <v>4310</v>
      </c>
      <c r="B192" s="65" t="s">
        <v>200</v>
      </c>
      <c r="C192" s="66">
        <f>SUM(D192:G192)</f>
        <v>0</v>
      </c>
      <c r="D192" s="169">
        <f>SUM(D193:D193)</f>
        <v>0</v>
      </c>
      <c r="E192" s="169">
        <f>SUM(E193:E193)</f>
        <v>0</v>
      </c>
      <c r="F192" s="169">
        <f>SUM(F193:F193)</f>
        <v>0</v>
      </c>
      <c r="G192" s="170">
        <f>SUM(G193:G193)</f>
        <v>0</v>
      </c>
      <c r="H192" s="66">
        <f t="shared" si="24"/>
        <v>0</v>
      </c>
      <c r="I192" s="169">
        <f>SUM(I193:I193)</f>
        <v>0</v>
      </c>
      <c r="J192" s="169">
        <f>SUM(J193:J193)</f>
        <v>0</v>
      </c>
      <c r="K192" s="169">
        <f>SUM(K193:K193)</f>
        <v>0</v>
      </c>
      <c r="L192" s="171">
        <f>SUM(L193:L193)</f>
        <v>0</v>
      </c>
    </row>
    <row r="193" spans="1:12" ht="36" x14ac:dyDescent="0.25">
      <c r="A193" s="44">
        <v>4311</v>
      </c>
      <c r="B193" s="71" t="s">
        <v>201</v>
      </c>
      <c r="C193" s="72">
        <f t="shared" si="23"/>
        <v>0</v>
      </c>
      <c r="D193" s="74"/>
      <c r="E193" s="74"/>
      <c r="F193" s="74"/>
      <c r="G193" s="157"/>
      <c r="H193" s="72">
        <f t="shared" si="24"/>
        <v>0</v>
      </c>
      <c r="I193" s="74"/>
      <c r="J193" s="74"/>
      <c r="K193" s="74"/>
      <c r="L193" s="158"/>
    </row>
    <row r="194" spans="1:12" s="24" customFormat="1" ht="24" x14ac:dyDescent="0.25">
      <c r="A194" s="198"/>
      <c r="B194" s="19" t="s">
        <v>202</v>
      </c>
      <c r="C194" s="138">
        <f t="shared" si="23"/>
        <v>0</v>
      </c>
      <c r="D194" s="139">
        <f>SUM(D195,D230,D269)</f>
        <v>0</v>
      </c>
      <c r="E194" s="139">
        <f>SUM(E195,E230,E269)</f>
        <v>0</v>
      </c>
      <c r="F194" s="139">
        <f>SUM(F195,F230,F269)</f>
        <v>0</v>
      </c>
      <c r="G194" s="139">
        <f>SUM(G195,G230,G269)</f>
        <v>0</v>
      </c>
      <c r="H194" s="138">
        <f t="shared" si="24"/>
        <v>0</v>
      </c>
      <c r="I194" s="139">
        <f>SUM(I195,I230,I269)</f>
        <v>0</v>
      </c>
      <c r="J194" s="139">
        <f>SUM(J195,J230,J269)</f>
        <v>0</v>
      </c>
      <c r="K194" s="139">
        <f>SUM(K195,K230,K269)</f>
        <v>0</v>
      </c>
      <c r="L194" s="199">
        <f>SUM(L195,L230,L269)</f>
        <v>0</v>
      </c>
    </row>
    <row r="195" spans="1:12" x14ac:dyDescent="0.25">
      <c r="A195" s="142">
        <v>5000</v>
      </c>
      <c r="B195" s="142" t="s">
        <v>203</v>
      </c>
      <c r="C195" s="143">
        <f t="shared" si="23"/>
        <v>0</v>
      </c>
      <c r="D195" s="144">
        <f>D196+D204</f>
        <v>0</v>
      </c>
      <c r="E195" s="144">
        <f>E196+E204</f>
        <v>0</v>
      </c>
      <c r="F195" s="144">
        <f>F196+F204</f>
        <v>0</v>
      </c>
      <c r="G195" s="144">
        <f>G196+G204</f>
        <v>0</v>
      </c>
      <c r="H195" s="143">
        <f t="shared" si="24"/>
        <v>0</v>
      </c>
      <c r="I195" s="144">
        <f>I196+I204</f>
        <v>0</v>
      </c>
      <c r="J195" s="144">
        <f>J196+J204</f>
        <v>0</v>
      </c>
      <c r="K195" s="144">
        <f>K196+K204</f>
        <v>0</v>
      </c>
      <c r="L195" s="200">
        <f>L196+L204</f>
        <v>0</v>
      </c>
    </row>
    <row r="196" spans="1:12" x14ac:dyDescent="0.25">
      <c r="A196" s="56">
        <v>5100</v>
      </c>
      <c r="B196" s="147" t="s">
        <v>204</v>
      </c>
      <c r="C196" s="57">
        <f t="shared" si="23"/>
        <v>0</v>
      </c>
      <c r="D196" s="63">
        <f>D197+D198+D201+D202+D203</f>
        <v>0</v>
      </c>
      <c r="E196" s="63">
        <f>E197+E198+E201+E202+E203</f>
        <v>0</v>
      </c>
      <c r="F196" s="63">
        <f>F197+F198+F201+F202+F203</f>
        <v>0</v>
      </c>
      <c r="G196" s="166">
        <f>G197+G198+G201+G202+G203</f>
        <v>0</v>
      </c>
      <c r="H196" s="57">
        <f t="shared" si="24"/>
        <v>0</v>
      </c>
      <c r="I196" s="63">
        <f>I197+I198+I201+I202+I203</f>
        <v>0</v>
      </c>
      <c r="J196" s="63">
        <f>J197+J198+J201+J202+J203</f>
        <v>0</v>
      </c>
      <c r="K196" s="63">
        <f>K197+K198+K201+K202+K203</f>
        <v>0</v>
      </c>
      <c r="L196" s="167">
        <f>L197+L198+L201+L202+L203</f>
        <v>0</v>
      </c>
    </row>
    <row r="197" spans="1:12" x14ac:dyDescent="0.25">
      <c r="A197" s="168">
        <v>5110</v>
      </c>
      <c r="B197" s="65" t="s">
        <v>205</v>
      </c>
      <c r="C197" s="66">
        <f t="shared" si="23"/>
        <v>0</v>
      </c>
      <c r="D197" s="68"/>
      <c r="E197" s="68"/>
      <c r="F197" s="68"/>
      <c r="G197" s="154"/>
      <c r="H197" s="66">
        <f t="shared" si="24"/>
        <v>0</v>
      </c>
      <c r="I197" s="68"/>
      <c r="J197" s="68"/>
      <c r="K197" s="68"/>
      <c r="L197" s="155"/>
    </row>
    <row r="198" spans="1:12" ht="24" x14ac:dyDescent="0.25">
      <c r="A198" s="159">
        <v>5120</v>
      </c>
      <c r="B198" s="71" t="s">
        <v>206</v>
      </c>
      <c r="C198" s="72">
        <f t="shared" si="23"/>
        <v>0</v>
      </c>
      <c r="D198" s="160">
        <f>D199+D200</f>
        <v>0</v>
      </c>
      <c r="E198" s="160">
        <f>E199+E200</f>
        <v>0</v>
      </c>
      <c r="F198" s="160">
        <f>F199+F200</f>
        <v>0</v>
      </c>
      <c r="G198" s="161">
        <f>G199+G200</f>
        <v>0</v>
      </c>
      <c r="H198" s="72">
        <f t="shared" si="24"/>
        <v>0</v>
      </c>
      <c r="I198" s="160">
        <f>I199+I200</f>
        <v>0</v>
      </c>
      <c r="J198" s="160">
        <f>J199+J200</f>
        <v>0</v>
      </c>
      <c r="K198" s="160">
        <f>K199+K200</f>
        <v>0</v>
      </c>
      <c r="L198" s="162">
        <f>L199+L200</f>
        <v>0</v>
      </c>
    </row>
    <row r="199" spans="1:12" x14ac:dyDescent="0.25">
      <c r="A199" s="44">
        <v>5121</v>
      </c>
      <c r="B199" s="71" t="s">
        <v>207</v>
      </c>
      <c r="C199" s="72">
        <f t="shared" si="23"/>
        <v>0</v>
      </c>
      <c r="D199" s="74"/>
      <c r="E199" s="74"/>
      <c r="F199" s="74"/>
      <c r="G199" s="157"/>
      <c r="H199" s="72">
        <f t="shared" si="24"/>
        <v>0</v>
      </c>
      <c r="I199" s="74"/>
      <c r="J199" s="74"/>
      <c r="K199" s="74"/>
      <c r="L199" s="158"/>
    </row>
    <row r="200" spans="1:12" ht="24" x14ac:dyDescent="0.25">
      <c r="A200" s="44">
        <v>5129</v>
      </c>
      <c r="B200" s="71" t="s">
        <v>208</v>
      </c>
      <c r="C200" s="72">
        <f t="shared" si="23"/>
        <v>0</v>
      </c>
      <c r="D200" s="74"/>
      <c r="E200" s="74"/>
      <c r="F200" s="74"/>
      <c r="G200" s="157"/>
      <c r="H200" s="72">
        <f t="shared" si="24"/>
        <v>0</v>
      </c>
      <c r="I200" s="74"/>
      <c r="J200" s="74"/>
      <c r="K200" s="74"/>
      <c r="L200" s="158"/>
    </row>
    <row r="201" spans="1:12" x14ac:dyDescent="0.25">
      <c r="A201" s="159">
        <v>5130</v>
      </c>
      <c r="B201" s="71" t="s">
        <v>209</v>
      </c>
      <c r="C201" s="72">
        <f t="shared" si="23"/>
        <v>0</v>
      </c>
      <c r="D201" s="74"/>
      <c r="E201" s="74"/>
      <c r="F201" s="74"/>
      <c r="G201" s="157"/>
      <c r="H201" s="72">
        <f t="shared" si="24"/>
        <v>0</v>
      </c>
      <c r="I201" s="74"/>
      <c r="J201" s="74"/>
      <c r="K201" s="74"/>
      <c r="L201" s="158"/>
    </row>
    <row r="202" spans="1:12" x14ac:dyDescent="0.25">
      <c r="A202" s="159">
        <v>5140</v>
      </c>
      <c r="B202" s="71" t="s">
        <v>210</v>
      </c>
      <c r="C202" s="72">
        <f t="shared" si="23"/>
        <v>0</v>
      </c>
      <c r="D202" s="74"/>
      <c r="E202" s="74"/>
      <c r="F202" s="74"/>
      <c r="G202" s="157"/>
      <c r="H202" s="72">
        <f t="shared" si="24"/>
        <v>0</v>
      </c>
      <c r="I202" s="74"/>
      <c r="J202" s="74"/>
      <c r="K202" s="74"/>
      <c r="L202" s="158"/>
    </row>
    <row r="203" spans="1:12" ht="24" x14ac:dyDescent="0.25">
      <c r="A203" s="159">
        <v>5170</v>
      </c>
      <c r="B203" s="71" t="s">
        <v>211</v>
      </c>
      <c r="C203" s="72">
        <f t="shared" si="23"/>
        <v>0</v>
      </c>
      <c r="D203" s="74"/>
      <c r="E203" s="74"/>
      <c r="F203" s="74"/>
      <c r="G203" s="157"/>
      <c r="H203" s="72">
        <f t="shared" si="24"/>
        <v>0</v>
      </c>
      <c r="I203" s="74"/>
      <c r="J203" s="74"/>
      <c r="K203" s="74"/>
      <c r="L203" s="158"/>
    </row>
    <row r="204" spans="1:12" x14ac:dyDescent="0.25">
      <c r="A204" s="56">
        <v>5200</v>
      </c>
      <c r="B204" s="147" t="s">
        <v>212</v>
      </c>
      <c r="C204" s="57">
        <f t="shared" si="23"/>
        <v>0</v>
      </c>
      <c r="D204" s="63">
        <f>D205+D215+D216+D225+D226+D227+D229</f>
        <v>0</v>
      </c>
      <c r="E204" s="63">
        <f>E205+E215+E216+E225+E226+E227+E229</f>
        <v>0</v>
      </c>
      <c r="F204" s="63">
        <f>F205+F215+F216+F225+F226+F227+F229</f>
        <v>0</v>
      </c>
      <c r="G204" s="166">
        <f>G205+G215+G216+G225+G226+G227+G229</f>
        <v>0</v>
      </c>
      <c r="H204" s="57">
        <f t="shared" si="24"/>
        <v>0</v>
      </c>
      <c r="I204" s="63">
        <f>I205+I215+I216+I225+I226+I227+I229</f>
        <v>0</v>
      </c>
      <c r="J204" s="63">
        <f>J205+J215+J216+J225+J226+J227+J229</f>
        <v>0</v>
      </c>
      <c r="K204" s="63">
        <f>K205+K215+K216+K225+K226+K227+K229</f>
        <v>0</v>
      </c>
      <c r="L204" s="167">
        <f>L205+L215+L216+L225+L226+L227+L229</f>
        <v>0</v>
      </c>
    </row>
    <row r="205" spans="1:12" x14ac:dyDescent="0.25">
      <c r="A205" s="150">
        <v>5210</v>
      </c>
      <c r="B205" s="112" t="s">
        <v>213</v>
      </c>
      <c r="C205" s="117">
        <f t="shared" si="23"/>
        <v>0</v>
      </c>
      <c r="D205" s="151">
        <f>SUM(D206:D214)</f>
        <v>0</v>
      </c>
      <c r="E205" s="151">
        <f>SUM(E206:E214)</f>
        <v>0</v>
      </c>
      <c r="F205" s="151">
        <f>SUM(F206:F214)</f>
        <v>0</v>
      </c>
      <c r="G205" s="152">
        <f>SUM(G206:G214)</f>
        <v>0</v>
      </c>
      <c r="H205" s="117">
        <f t="shared" si="24"/>
        <v>0</v>
      </c>
      <c r="I205" s="151">
        <f>SUM(I206:I214)</f>
        <v>0</v>
      </c>
      <c r="J205" s="151">
        <f>SUM(J206:J214)</f>
        <v>0</v>
      </c>
      <c r="K205" s="151">
        <f>SUM(K206:K214)</f>
        <v>0</v>
      </c>
      <c r="L205" s="153">
        <f>SUM(L206:L214)</f>
        <v>0</v>
      </c>
    </row>
    <row r="206" spans="1:12" x14ac:dyDescent="0.25">
      <c r="A206" s="38">
        <v>5211</v>
      </c>
      <c r="B206" s="65" t="s">
        <v>214</v>
      </c>
      <c r="C206" s="66">
        <f t="shared" si="23"/>
        <v>0</v>
      </c>
      <c r="D206" s="68"/>
      <c r="E206" s="68"/>
      <c r="F206" s="68"/>
      <c r="G206" s="154"/>
      <c r="H206" s="66">
        <f t="shared" si="24"/>
        <v>0</v>
      </c>
      <c r="I206" s="68"/>
      <c r="J206" s="68"/>
      <c r="K206" s="68"/>
      <c r="L206" s="155"/>
    </row>
    <row r="207" spans="1:12" x14ac:dyDescent="0.25">
      <c r="A207" s="44">
        <v>5212</v>
      </c>
      <c r="B207" s="71" t="s">
        <v>215</v>
      </c>
      <c r="C207" s="72">
        <f t="shared" si="23"/>
        <v>0</v>
      </c>
      <c r="D207" s="74"/>
      <c r="E207" s="74"/>
      <c r="F207" s="74"/>
      <c r="G207" s="157"/>
      <c r="H207" s="72">
        <f t="shared" si="24"/>
        <v>0</v>
      </c>
      <c r="I207" s="74"/>
      <c r="J207" s="74"/>
      <c r="K207" s="74"/>
      <c r="L207" s="158"/>
    </row>
    <row r="208" spans="1:12" x14ac:dyDescent="0.25">
      <c r="A208" s="44">
        <v>5213</v>
      </c>
      <c r="B208" s="71" t="s">
        <v>216</v>
      </c>
      <c r="C208" s="72">
        <f t="shared" si="23"/>
        <v>0</v>
      </c>
      <c r="D208" s="74"/>
      <c r="E208" s="74"/>
      <c r="F208" s="74"/>
      <c r="G208" s="157"/>
      <c r="H208" s="72">
        <f t="shared" si="24"/>
        <v>0</v>
      </c>
      <c r="I208" s="74"/>
      <c r="J208" s="74"/>
      <c r="K208" s="74"/>
      <c r="L208" s="158"/>
    </row>
    <row r="209" spans="1:12" x14ac:dyDescent="0.25">
      <c r="A209" s="44">
        <v>5214</v>
      </c>
      <c r="B209" s="71" t="s">
        <v>217</v>
      </c>
      <c r="C209" s="72">
        <f t="shared" si="23"/>
        <v>0</v>
      </c>
      <c r="D209" s="74"/>
      <c r="E209" s="74"/>
      <c r="F209" s="74"/>
      <c r="G209" s="157"/>
      <c r="H209" s="72">
        <f t="shared" si="24"/>
        <v>0</v>
      </c>
      <c r="I209" s="74"/>
      <c r="J209" s="74"/>
      <c r="K209" s="74"/>
      <c r="L209" s="158"/>
    </row>
    <row r="210" spans="1:12" x14ac:dyDescent="0.25">
      <c r="A210" s="44">
        <v>5215</v>
      </c>
      <c r="B210" s="71" t="s">
        <v>218</v>
      </c>
      <c r="C210" s="72">
        <f>SUM(D210:G210)</f>
        <v>0</v>
      </c>
      <c r="D210" s="74"/>
      <c r="E210" s="74"/>
      <c r="F210" s="74"/>
      <c r="G210" s="157"/>
      <c r="H210" s="72">
        <f>SUM(I210:L210)</f>
        <v>0</v>
      </c>
      <c r="I210" s="74"/>
      <c r="J210" s="74"/>
      <c r="K210" s="74"/>
      <c r="L210" s="158"/>
    </row>
    <row r="211" spans="1:12" ht="14.25" customHeight="1" x14ac:dyDescent="0.25">
      <c r="A211" s="44">
        <v>5216</v>
      </c>
      <c r="B211" s="71" t="s">
        <v>219</v>
      </c>
      <c r="C211" s="72">
        <f t="shared" si="23"/>
        <v>0</v>
      </c>
      <c r="D211" s="74"/>
      <c r="E211" s="74"/>
      <c r="F211" s="74"/>
      <c r="G211" s="157"/>
      <c r="H211" s="72">
        <f t="shared" si="24"/>
        <v>0</v>
      </c>
      <c r="I211" s="74"/>
      <c r="J211" s="74"/>
      <c r="K211" s="74"/>
      <c r="L211" s="158"/>
    </row>
    <row r="212" spans="1:12" x14ac:dyDescent="0.25">
      <c r="A212" s="44">
        <v>5217</v>
      </c>
      <c r="B212" s="71" t="s">
        <v>220</v>
      </c>
      <c r="C212" s="72">
        <f t="shared" si="23"/>
        <v>0</v>
      </c>
      <c r="D212" s="74"/>
      <c r="E212" s="74"/>
      <c r="F212" s="74"/>
      <c r="G212" s="157"/>
      <c r="H212" s="72">
        <f t="shared" si="24"/>
        <v>0</v>
      </c>
      <c r="I212" s="74"/>
      <c r="J212" s="74"/>
      <c r="K212" s="74"/>
      <c r="L212" s="158"/>
    </row>
    <row r="213" spans="1:12" x14ac:dyDescent="0.25">
      <c r="A213" s="44">
        <v>5218</v>
      </c>
      <c r="B213" s="71" t="s">
        <v>221</v>
      </c>
      <c r="C213" s="72">
        <f t="shared" si="23"/>
        <v>0</v>
      </c>
      <c r="D213" s="74"/>
      <c r="E213" s="74"/>
      <c r="F213" s="74"/>
      <c r="G213" s="157"/>
      <c r="H213" s="72">
        <f t="shared" si="24"/>
        <v>0</v>
      </c>
      <c r="I213" s="74"/>
      <c r="J213" s="74"/>
      <c r="K213" s="74"/>
      <c r="L213" s="158"/>
    </row>
    <row r="214" spans="1:12" x14ac:dyDescent="0.25">
      <c r="A214" s="44">
        <v>5219</v>
      </c>
      <c r="B214" s="71" t="s">
        <v>222</v>
      </c>
      <c r="C214" s="72">
        <f t="shared" si="23"/>
        <v>0</v>
      </c>
      <c r="D214" s="74"/>
      <c r="E214" s="74"/>
      <c r="F214" s="74"/>
      <c r="G214" s="157"/>
      <c r="H214" s="72">
        <f t="shared" si="24"/>
        <v>0</v>
      </c>
      <c r="I214" s="74"/>
      <c r="J214" s="74"/>
      <c r="K214" s="74"/>
      <c r="L214" s="158"/>
    </row>
    <row r="215" spans="1:12" ht="13.5" customHeight="1" x14ac:dyDescent="0.25">
      <c r="A215" s="159">
        <v>5220</v>
      </c>
      <c r="B215" s="71" t="s">
        <v>223</v>
      </c>
      <c r="C215" s="72">
        <f t="shared" si="23"/>
        <v>0</v>
      </c>
      <c r="D215" s="74"/>
      <c r="E215" s="74"/>
      <c r="F215" s="74"/>
      <c r="G215" s="157"/>
      <c r="H215" s="72">
        <f t="shared" si="24"/>
        <v>0</v>
      </c>
      <c r="I215" s="74"/>
      <c r="J215" s="74"/>
      <c r="K215" s="74"/>
      <c r="L215" s="158"/>
    </row>
    <row r="216" spans="1:12" x14ac:dyDescent="0.25">
      <c r="A216" s="159">
        <v>5230</v>
      </c>
      <c r="B216" s="71" t="s">
        <v>224</v>
      </c>
      <c r="C216" s="72">
        <f t="shared" si="23"/>
        <v>0</v>
      </c>
      <c r="D216" s="160">
        <f>SUM(D217:D224)</f>
        <v>0</v>
      </c>
      <c r="E216" s="160">
        <f>SUM(E217:E224)</f>
        <v>0</v>
      </c>
      <c r="F216" s="160">
        <f>SUM(F217:F224)</f>
        <v>0</v>
      </c>
      <c r="G216" s="161">
        <f>SUM(G217:G224)</f>
        <v>0</v>
      </c>
      <c r="H216" s="72">
        <f t="shared" si="24"/>
        <v>0</v>
      </c>
      <c r="I216" s="160">
        <f>SUM(I217:I224)</f>
        <v>0</v>
      </c>
      <c r="J216" s="160">
        <f>SUM(J217:J224)</f>
        <v>0</v>
      </c>
      <c r="K216" s="160">
        <f>SUM(K217:K224)</f>
        <v>0</v>
      </c>
      <c r="L216" s="162">
        <f>SUM(L217:L224)</f>
        <v>0</v>
      </c>
    </row>
    <row r="217" spans="1:12" x14ac:dyDescent="0.25">
      <c r="A217" s="44">
        <v>5231</v>
      </c>
      <c r="B217" s="71" t="s">
        <v>225</v>
      </c>
      <c r="C217" s="72">
        <f t="shared" si="23"/>
        <v>0</v>
      </c>
      <c r="D217" s="74"/>
      <c r="E217" s="74"/>
      <c r="F217" s="74"/>
      <c r="G217" s="157"/>
      <c r="H217" s="72">
        <f t="shared" si="24"/>
        <v>0</v>
      </c>
      <c r="I217" s="74"/>
      <c r="J217" s="74"/>
      <c r="K217" s="74"/>
      <c r="L217" s="158"/>
    </row>
    <row r="218" spans="1:12" x14ac:dyDescent="0.25">
      <c r="A218" s="44">
        <v>5232</v>
      </c>
      <c r="B218" s="71" t="s">
        <v>226</v>
      </c>
      <c r="C218" s="72">
        <f t="shared" si="23"/>
        <v>0</v>
      </c>
      <c r="D218" s="74"/>
      <c r="E218" s="74"/>
      <c r="F218" s="74"/>
      <c r="G218" s="157"/>
      <c r="H218" s="72">
        <f t="shared" si="24"/>
        <v>0</v>
      </c>
      <c r="I218" s="74"/>
      <c r="J218" s="74"/>
      <c r="K218" s="74"/>
      <c r="L218" s="158"/>
    </row>
    <row r="219" spans="1:12" x14ac:dyDescent="0.25">
      <c r="A219" s="44">
        <v>5233</v>
      </c>
      <c r="B219" s="71" t="s">
        <v>227</v>
      </c>
      <c r="C219" s="201">
        <f t="shared" si="23"/>
        <v>0</v>
      </c>
      <c r="D219" s="74"/>
      <c r="E219" s="74"/>
      <c r="F219" s="74"/>
      <c r="G219" s="157"/>
      <c r="H219" s="72">
        <f t="shared" si="24"/>
        <v>0</v>
      </c>
      <c r="I219" s="74"/>
      <c r="J219" s="74"/>
      <c r="K219" s="74"/>
      <c r="L219" s="158"/>
    </row>
    <row r="220" spans="1:12" ht="24" x14ac:dyDescent="0.25">
      <c r="A220" s="44">
        <v>5234</v>
      </c>
      <c r="B220" s="71" t="s">
        <v>228</v>
      </c>
      <c r="C220" s="201">
        <f t="shared" si="23"/>
        <v>0</v>
      </c>
      <c r="D220" s="74"/>
      <c r="E220" s="74"/>
      <c r="F220" s="74"/>
      <c r="G220" s="157"/>
      <c r="H220" s="72">
        <f t="shared" si="24"/>
        <v>0</v>
      </c>
      <c r="I220" s="74"/>
      <c r="J220" s="74"/>
      <c r="K220" s="74"/>
      <c r="L220" s="158"/>
    </row>
    <row r="221" spans="1:12" ht="14.25" customHeight="1" x14ac:dyDescent="0.25">
      <c r="A221" s="44">
        <v>5236</v>
      </c>
      <c r="B221" s="71" t="s">
        <v>229</v>
      </c>
      <c r="C221" s="201">
        <f t="shared" si="23"/>
        <v>0</v>
      </c>
      <c r="D221" s="74"/>
      <c r="E221" s="74"/>
      <c r="F221" s="74"/>
      <c r="G221" s="157"/>
      <c r="H221" s="72">
        <f t="shared" si="24"/>
        <v>0</v>
      </c>
      <c r="I221" s="74"/>
      <c r="J221" s="74"/>
      <c r="K221" s="74"/>
      <c r="L221" s="158"/>
    </row>
    <row r="222" spans="1:12" ht="14.25" customHeight="1" x14ac:dyDescent="0.25">
      <c r="A222" s="44">
        <v>5237</v>
      </c>
      <c r="B222" s="71" t="s">
        <v>230</v>
      </c>
      <c r="C222" s="201">
        <f t="shared" si="23"/>
        <v>0</v>
      </c>
      <c r="D222" s="74"/>
      <c r="E222" s="74"/>
      <c r="F222" s="74"/>
      <c r="G222" s="157"/>
      <c r="H222" s="72">
        <f t="shared" si="24"/>
        <v>0</v>
      </c>
      <c r="I222" s="74"/>
      <c r="J222" s="74"/>
      <c r="K222" s="74"/>
      <c r="L222" s="158"/>
    </row>
    <row r="223" spans="1:12" ht="24" x14ac:dyDescent="0.25">
      <c r="A223" s="44">
        <v>5238</v>
      </c>
      <c r="B223" s="71" t="s">
        <v>231</v>
      </c>
      <c r="C223" s="201">
        <f t="shared" si="23"/>
        <v>0</v>
      </c>
      <c r="D223" s="74"/>
      <c r="E223" s="74"/>
      <c r="F223" s="74"/>
      <c r="G223" s="157"/>
      <c r="H223" s="72">
        <f t="shared" si="24"/>
        <v>0</v>
      </c>
      <c r="I223" s="74"/>
      <c r="J223" s="74"/>
      <c r="K223" s="74"/>
      <c r="L223" s="158"/>
    </row>
    <row r="224" spans="1:12" ht="24" x14ac:dyDescent="0.25">
      <c r="A224" s="44">
        <v>5239</v>
      </c>
      <c r="B224" s="71" t="s">
        <v>232</v>
      </c>
      <c r="C224" s="201">
        <f t="shared" si="23"/>
        <v>0</v>
      </c>
      <c r="D224" s="74"/>
      <c r="E224" s="74"/>
      <c r="F224" s="74"/>
      <c r="G224" s="157"/>
      <c r="H224" s="72">
        <f t="shared" si="24"/>
        <v>0</v>
      </c>
      <c r="I224" s="74"/>
      <c r="J224" s="74"/>
      <c r="K224" s="74"/>
      <c r="L224" s="158"/>
    </row>
    <row r="225" spans="1:12" ht="24" x14ac:dyDescent="0.25">
      <c r="A225" s="159">
        <v>5240</v>
      </c>
      <c r="B225" s="71" t="s">
        <v>233</v>
      </c>
      <c r="C225" s="201">
        <f t="shared" si="23"/>
        <v>0</v>
      </c>
      <c r="D225" s="74"/>
      <c r="E225" s="74"/>
      <c r="F225" s="74"/>
      <c r="G225" s="157"/>
      <c r="H225" s="72">
        <f t="shared" si="24"/>
        <v>0</v>
      </c>
      <c r="I225" s="74"/>
      <c r="J225" s="74"/>
      <c r="K225" s="74"/>
      <c r="L225" s="158"/>
    </row>
    <row r="226" spans="1:12" x14ac:dyDescent="0.25">
      <c r="A226" s="159">
        <v>5250</v>
      </c>
      <c r="B226" s="71" t="s">
        <v>234</v>
      </c>
      <c r="C226" s="201">
        <f t="shared" si="23"/>
        <v>0</v>
      </c>
      <c r="D226" s="74"/>
      <c r="E226" s="74"/>
      <c r="F226" s="74"/>
      <c r="G226" s="157"/>
      <c r="H226" s="72">
        <f t="shared" si="24"/>
        <v>0</v>
      </c>
      <c r="I226" s="74"/>
      <c r="J226" s="74"/>
      <c r="K226" s="74"/>
      <c r="L226" s="158"/>
    </row>
    <row r="227" spans="1:12" x14ac:dyDescent="0.25">
      <c r="A227" s="159">
        <v>5260</v>
      </c>
      <c r="B227" s="71" t="s">
        <v>235</v>
      </c>
      <c r="C227" s="201">
        <f t="shared" si="23"/>
        <v>0</v>
      </c>
      <c r="D227" s="160">
        <f>SUM(D228)</f>
        <v>0</v>
      </c>
      <c r="E227" s="160">
        <f>SUM(E228)</f>
        <v>0</v>
      </c>
      <c r="F227" s="160">
        <f>SUM(F228)</f>
        <v>0</v>
      </c>
      <c r="G227" s="161">
        <f>SUM(G228)</f>
        <v>0</v>
      </c>
      <c r="H227" s="72">
        <f t="shared" si="24"/>
        <v>0</v>
      </c>
      <c r="I227" s="160">
        <f>SUM(I228)</f>
        <v>0</v>
      </c>
      <c r="J227" s="160">
        <f>SUM(J228)</f>
        <v>0</v>
      </c>
      <c r="K227" s="160">
        <f>SUM(K228)</f>
        <v>0</v>
      </c>
      <c r="L227" s="162">
        <f>SUM(L228)</f>
        <v>0</v>
      </c>
    </row>
    <row r="228" spans="1:12" ht="24" x14ac:dyDescent="0.25">
      <c r="A228" s="44">
        <v>5269</v>
      </c>
      <c r="B228" s="71" t="s">
        <v>236</v>
      </c>
      <c r="C228" s="201">
        <f t="shared" si="23"/>
        <v>0</v>
      </c>
      <c r="D228" s="74"/>
      <c r="E228" s="74"/>
      <c r="F228" s="74"/>
      <c r="G228" s="157"/>
      <c r="H228" s="72">
        <f t="shared" si="24"/>
        <v>0</v>
      </c>
      <c r="I228" s="74"/>
      <c r="J228" s="74"/>
      <c r="K228" s="74"/>
      <c r="L228" s="158"/>
    </row>
    <row r="229" spans="1:12" ht="24" x14ac:dyDescent="0.25">
      <c r="A229" s="150">
        <v>5270</v>
      </c>
      <c r="B229" s="112" t="s">
        <v>237</v>
      </c>
      <c r="C229" s="202">
        <f t="shared" si="23"/>
        <v>0</v>
      </c>
      <c r="D229" s="163"/>
      <c r="E229" s="163"/>
      <c r="F229" s="163"/>
      <c r="G229" s="164"/>
      <c r="H229" s="117">
        <f t="shared" si="24"/>
        <v>0</v>
      </c>
      <c r="I229" s="163"/>
      <c r="J229" s="163"/>
      <c r="K229" s="163"/>
      <c r="L229" s="165"/>
    </row>
    <row r="230" spans="1:12" x14ac:dyDescent="0.25">
      <c r="A230" s="142">
        <v>6000</v>
      </c>
      <c r="B230" s="142" t="s">
        <v>238</v>
      </c>
      <c r="C230" s="203">
        <f t="shared" si="23"/>
        <v>0</v>
      </c>
      <c r="D230" s="144">
        <f>D231+D251+D259</f>
        <v>0</v>
      </c>
      <c r="E230" s="144">
        <f>E231+E251+E259</f>
        <v>0</v>
      </c>
      <c r="F230" s="144">
        <f>F231+F251+F259</f>
        <v>0</v>
      </c>
      <c r="G230" s="145">
        <f>G231+G251+G259</f>
        <v>0</v>
      </c>
      <c r="H230" s="143">
        <f t="shared" si="24"/>
        <v>0</v>
      </c>
      <c r="I230" s="144">
        <f>I231+I251+I259</f>
        <v>0</v>
      </c>
      <c r="J230" s="144">
        <f>J231+J251+J259</f>
        <v>0</v>
      </c>
      <c r="K230" s="144">
        <f>K231+K251+K259</f>
        <v>0</v>
      </c>
      <c r="L230" s="146">
        <f>L231+L251+L259</f>
        <v>0</v>
      </c>
    </row>
    <row r="231" spans="1:12" ht="14.25" customHeight="1" x14ac:dyDescent="0.25">
      <c r="A231" s="192">
        <v>6200</v>
      </c>
      <c r="B231" s="183" t="s">
        <v>239</v>
      </c>
      <c r="C231" s="204">
        <f>SUM(D231:G231)</f>
        <v>0</v>
      </c>
      <c r="D231" s="194">
        <f>SUM(D232,D233,D235,D238,D244,D245,D246)</f>
        <v>0</v>
      </c>
      <c r="E231" s="194">
        <f>SUM(E232,E233,E235,E238,E244,E245,E246)</f>
        <v>0</v>
      </c>
      <c r="F231" s="194">
        <f>SUM(F232,F233,F235,F238,F244,F245,F246)</f>
        <v>0</v>
      </c>
      <c r="G231" s="194">
        <f>SUM(G232,G233,G235,G238,G244,G245,G246)</f>
        <v>0</v>
      </c>
      <c r="H231" s="193">
        <f t="shared" si="24"/>
        <v>0</v>
      </c>
      <c r="I231" s="194">
        <f>SUM(I232,I233,I235,I238,I244,I245,I246)</f>
        <v>0</v>
      </c>
      <c r="J231" s="194">
        <f>SUM(J232,J233,J235,J238,J244,J245,J246)</f>
        <v>0</v>
      </c>
      <c r="K231" s="194">
        <f>SUM(K232,K233,K235,K238,K244,K245,K246)</f>
        <v>0</v>
      </c>
      <c r="L231" s="149">
        <f>SUM(L232,L233,L235,L238,L244,L245,L246)</f>
        <v>0</v>
      </c>
    </row>
    <row r="232" spans="1:12" ht="24" x14ac:dyDescent="0.25">
      <c r="A232" s="168">
        <v>6220</v>
      </c>
      <c r="B232" s="65" t="s">
        <v>240</v>
      </c>
      <c r="C232" s="205">
        <f t="shared" si="23"/>
        <v>0</v>
      </c>
      <c r="D232" s="68"/>
      <c r="E232" s="68"/>
      <c r="F232" s="68"/>
      <c r="G232" s="206"/>
      <c r="H232" s="207">
        <f t="shared" si="24"/>
        <v>0</v>
      </c>
      <c r="I232" s="68"/>
      <c r="J232" s="68"/>
      <c r="K232" s="68"/>
      <c r="L232" s="155"/>
    </row>
    <row r="233" spans="1:12" x14ac:dyDescent="0.25">
      <c r="A233" s="159">
        <v>6230</v>
      </c>
      <c r="B233" s="71" t="s">
        <v>241</v>
      </c>
      <c r="C233" s="201">
        <f t="shared" si="23"/>
        <v>0</v>
      </c>
      <c r="D233" s="160">
        <f>SUM(D234)</f>
        <v>0</v>
      </c>
      <c r="E233" s="160">
        <f t="shared" ref="E233:L233" si="25">SUM(E234)</f>
        <v>0</v>
      </c>
      <c r="F233" s="160">
        <f t="shared" si="25"/>
        <v>0</v>
      </c>
      <c r="G233" s="161">
        <f t="shared" si="25"/>
        <v>0</v>
      </c>
      <c r="H233" s="208">
        <f t="shared" si="24"/>
        <v>0</v>
      </c>
      <c r="I233" s="160">
        <f t="shared" si="25"/>
        <v>0</v>
      </c>
      <c r="J233" s="160">
        <f t="shared" si="25"/>
        <v>0</v>
      </c>
      <c r="K233" s="160">
        <f t="shared" si="25"/>
        <v>0</v>
      </c>
      <c r="L233" s="162">
        <f t="shared" si="25"/>
        <v>0</v>
      </c>
    </row>
    <row r="234" spans="1:12" ht="24" x14ac:dyDescent="0.25">
      <c r="A234" s="44">
        <v>6239</v>
      </c>
      <c r="B234" s="65" t="s">
        <v>242</v>
      </c>
      <c r="C234" s="201">
        <f t="shared" si="23"/>
        <v>0</v>
      </c>
      <c r="D234" s="68"/>
      <c r="E234" s="68"/>
      <c r="F234" s="68"/>
      <c r="G234" s="154"/>
      <c r="H234" s="208">
        <f t="shared" si="24"/>
        <v>0</v>
      </c>
      <c r="I234" s="68"/>
      <c r="J234" s="68"/>
      <c r="K234" s="68"/>
      <c r="L234" s="155"/>
    </row>
    <row r="235" spans="1:12" ht="24" x14ac:dyDescent="0.25">
      <c r="A235" s="159">
        <v>6240</v>
      </c>
      <c r="B235" s="71" t="s">
        <v>243</v>
      </c>
      <c r="C235" s="201">
        <f>SUM(D235:G235)</f>
        <v>0</v>
      </c>
      <c r="D235" s="160">
        <f>SUM(D236:D237)</f>
        <v>0</v>
      </c>
      <c r="E235" s="160">
        <f>SUM(E236:E237)</f>
        <v>0</v>
      </c>
      <c r="F235" s="160">
        <f>SUM(F236:F237)</f>
        <v>0</v>
      </c>
      <c r="G235" s="161">
        <f>SUM(G236:G237)</f>
        <v>0</v>
      </c>
      <c r="H235" s="208">
        <f t="shared" si="24"/>
        <v>0</v>
      </c>
      <c r="I235" s="160">
        <f>SUM(I236:I237)</f>
        <v>0</v>
      </c>
      <c r="J235" s="160">
        <f>SUM(J236:J237)</f>
        <v>0</v>
      </c>
      <c r="K235" s="160">
        <f>SUM(K236:K237)</f>
        <v>0</v>
      </c>
      <c r="L235" s="162">
        <f>SUM(L236:L237)</f>
        <v>0</v>
      </c>
    </row>
    <row r="236" spans="1:12" x14ac:dyDescent="0.25">
      <c r="A236" s="44">
        <v>6241</v>
      </c>
      <c r="B236" s="71" t="s">
        <v>244</v>
      </c>
      <c r="C236" s="201">
        <f>SUM(D236:G236)</f>
        <v>0</v>
      </c>
      <c r="D236" s="74"/>
      <c r="E236" s="74"/>
      <c r="F236" s="74"/>
      <c r="G236" s="157"/>
      <c r="H236" s="208">
        <f>SUM(I236:L236)</f>
        <v>0</v>
      </c>
      <c r="I236" s="74"/>
      <c r="J236" s="74"/>
      <c r="K236" s="74"/>
      <c r="L236" s="158"/>
    </row>
    <row r="237" spans="1:12" x14ac:dyDescent="0.25">
      <c r="A237" s="44">
        <v>6242</v>
      </c>
      <c r="B237" s="71" t="s">
        <v>245</v>
      </c>
      <c r="C237" s="201">
        <f>SUM(D237:G237)</f>
        <v>0</v>
      </c>
      <c r="D237" s="74"/>
      <c r="E237" s="74"/>
      <c r="F237" s="74"/>
      <c r="G237" s="157"/>
      <c r="H237" s="208">
        <f t="shared" si="24"/>
        <v>0</v>
      </c>
      <c r="I237" s="74"/>
      <c r="J237" s="74"/>
      <c r="K237" s="74"/>
      <c r="L237" s="158"/>
    </row>
    <row r="238" spans="1:12" ht="25.5" customHeight="1" x14ac:dyDescent="0.25">
      <c r="A238" s="159">
        <v>6250</v>
      </c>
      <c r="B238" s="71" t="s">
        <v>246</v>
      </c>
      <c r="C238" s="201">
        <f>SUM(D238:G238)</f>
        <v>0</v>
      </c>
      <c r="D238" s="160">
        <f>SUM(D239:D243)</f>
        <v>0</v>
      </c>
      <c r="E238" s="160">
        <f>SUM(E239:E243)</f>
        <v>0</v>
      </c>
      <c r="F238" s="160">
        <f>SUM(F239:F243)</f>
        <v>0</v>
      </c>
      <c r="G238" s="161">
        <f>SUM(G239:G243)</f>
        <v>0</v>
      </c>
      <c r="H238" s="208">
        <f t="shared" si="24"/>
        <v>0</v>
      </c>
      <c r="I238" s="160">
        <f>SUM(I239:I243)</f>
        <v>0</v>
      </c>
      <c r="J238" s="160">
        <f>SUM(J239:J243)</f>
        <v>0</v>
      </c>
      <c r="K238" s="160">
        <f>SUM(K239:K243)</f>
        <v>0</v>
      </c>
      <c r="L238" s="162">
        <f>SUM(L239:L243)</f>
        <v>0</v>
      </c>
    </row>
    <row r="239" spans="1:12" ht="14.25" customHeight="1" x14ac:dyDescent="0.25">
      <c r="A239" s="44">
        <v>6252</v>
      </c>
      <c r="B239" s="71" t="s">
        <v>247</v>
      </c>
      <c r="C239" s="201">
        <f>SUM(D239:G239)</f>
        <v>0</v>
      </c>
      <c r="D239" s="74"/>
      <c r="E239" s="74"/>
      <c r="F239" s="74"/>
      <c r="G239" s="157"/>
      <c r="H239" s="208">
        <f t="shared" si="24"/>
        <v>0</v>
      </c>
      <c r="I239" s="74"/>
      <c r="J239" s="74"/>
      <c r="K239" s="74"/>
      <c r="L239" s="158"/>
    </row>
    <row r="240" spans="1:12" ht="14.25" customHeight="1" x14ac:dyDescent="0.25">
      <c r="A240" s="44">
        <v>6253</v>
      </c>
      <c r="B240" s="71" t="s">
        <v>248</v>
      </c>
      <c r="C240" s="201">
        <f t="shared" si="23"/>
        <v>0</v>
      </c>
      <c r="D240" s="74"/>
      <c r="E240" s="74"/>
      <c r="F240" s="74"/>
      <c r="G240" s="157"/>
      <c r="H240" s="208">
        <f t="shared" si="24"/>
        <v>0</v>
      </c>
      <c r="I240" s="74"/>
      <c r="J240" s="74"/>
      <c r="K240" s="74"/>
      <c r="L240" s="158"/>
    </row>
    <row r="241" spans="1:12" ht="24" x14ac:dyDescent="0.25">
      <c r="A241" s="44">
        <v>6254</v>
      </c>
      <c r="B241" s="71" t="s">
        <v>249</v>
      </c>
      <c r="C241" s="201">
        <f t="shared" si="23"/>
        <v>0</v>
      </c>
      <c r="D241" s="74"/>
      <c r="E241" s="74"/>
      <c r="F241" s="74"/>
      <c r="G241" s="157"/>
      <c r="H241" s="208">
        <f t="shared" si="24"/>
        <v>0</v>
      </c>
      <c r="I241" s="74"/>
      <c r="J241" s="74"/>
      <c r="K241" s="74"/>
      <c r="L241" s="158"/>
    </row>
    <row r="242" spans="1:12" ht="24" x14ac:dyDescent="0.25">
      <c r="A242" s="44">
        <v>6255</v>
      </c>
      <c r="B242" s="71" t="s">
        <v>250</v>
      </c>
      <c r="C242" s="201">
        <f t="shared" si="23"/>
        <v>0</v>
      </c>
      <c r="D242" s="74"/>
      <c r="E242" s="74"/>
      <c r="F242" s="74"/>
      <c r="G242" s="157"/>
      <c r="H242" s="208">
        <f t="shared" si="24"/>
        <v>0</v>
      </c>
      <c r="I242" s="74"/>
      <c r="J242" s="74"/>
      <c r="K242" s="74"/>
      <c r="L242" s="158"/>
    </row>
    <row r="243" spans="1:12" x14ac:dyDescent="0.25">
      <c r="A243" s="44">
        <v>6259</v>
      </c>
      <c r="B243" s="71" t="s">
        <v>251</v>
      </c>
      <c r="C243" s="201">
        <f t="shared" si="23"/>
        <v>0</v>
      </c>
      <c r="D243" s="74"/>
      <c r="E243" s="74"/>
      <c r="F243" s="74"/>
      <c r="G243" s="157"/>
      <c r="H243" s="208">
        <f t="shared" si="24"/>
        <v>0</v>
      </c>
      <c r="I243" s="74"/>
      <c r="J243" s="74"/>
      <c r="K243" s="74"/>
      <c r="L243" s="158"/>
    </row>
    <row r="244" spans="1:12" ht="24" x14ac:dyDescent="0.25">
      <c r="A244" s="159">
        <v>6260</v>
      </c>
      <c r="B244" s="71" t="s">
        <v>252</v>
      </c>
      <c r="C244" s="201">
        <f t="shared" si="23"/>
        <v>0</v>
      </c>
      <c r="D244" s="74"/>
      <c r="E244" s="74"/>
      <c r="F244" s="74"/>
      <c r="G244" s="157"/>
      <c r="H244" s="208">
        <f t="shared" si="24"/>
        <v>0</v>
      </c>
      <c r="I244" s="74"/>
      <c r="J244" s="74"/>
      <c r="K244" s="74"/>
      <c r="L244" s="158"/>
    </row>
    <row r="245" spans="1:12" x14ac:dyDescent="0.25">
      <c r="A245" s="159">
        <v>6270</v>
      </c>
      <c r="B245" s="71" t="s">
        <v>253</v>
      </c>
      <c r="C245" s="201">
        <f t="shared" si="23"/>
        <v>0</v>
      </c>
      <c r="D245" s="74"/>
      <c r="E245" s="74"/>
      <c r="F245" s="74"/>
      <c r="G245" s="157"/>
      <c r="H245" s="208">
        <f t="shared" si="24"/>
        <v>0</v>
      </c>
      <c r="I245" s="74"/>
      <c r="J245" s="74"/>
      <c r="K245" s="74"/>
      <c r="L245" s="158"/>
    </row>
    <row r="246" spans="1:12" ht="24" x14ac:dyDescent="0.25">
      <c r="A246" s="168">
        <v>6290</v>
      </c>
      <c r="B246" s="65" t="s">
        <v>254</v>
      </c>
      <c r="C246" s="209">
        <f t="shared" si="23"/>
        <v>0</v>
      </c>
      <c r="D246" s="169">
        <f>SUM(D247:D250)</f>
        <v>0</v>
      </c>
      <c r="E246" s="169">
        <f t="shared" ref="E246:G246" si="26">SUM(E247:E250)</f>
        <v>0</v>
      </c>
      <c r="F246" s="169">
        <f t="shared" si="26"/>
        <v>0</v>
      </c>
      <c r="G246" s="210">
        <f t="shared" si="26"/>
        <v>0</v>
      </c>
      <c r="H246" s="209">
        <f t="shared" si="24"/>
        <v>0</v>
      </c>
      <c r="I246" s="169">
        <f>SUM(I247:I250)</f>
        <v>0</v>
      </c>
      <c r="J246" s="169">
        <f t="shared" ref="J246:L246" si="27">SUM(J247:J250)</f>
        <v>0</v>
      </c>
      <c r="K246" s="169">
        <f t="shared" si="27"/>
        <v>0</v>
      </c>
      <c r="L246" s="186">
        <f t="shared" si="27"/>
        <v>0</v>
      </c>
    </row>
    <row r="247" spans="1:12" x14ac:dyDescent="0.25">
      <c r="A247" s="44">
        <v>6291</v>
      </c>
      <c r="B247" s="71" t="s">
        <v>255</v>
      </c>
      <c r="C247" s="201">
        <f t="shared" si="23"/>
        <v>0</v>
      </c>
      <c r="D247" s="74"/>
      <c r="E247" s="74"/>
      <c r="F247" s="74"/>
      <c r="G247" s="211"/>
      <c r="H247" s="201">
        <f t="shared" si="24"/>
        <v>0</v>
      </c>
      <c r="I247" s="74"/>
      <c r="J247" s="74"/>
      <c r="K247" s="74"/>
      <c r="L247" s="158"/>
    </row>
    <row r="248" spans="1:12" x14ac:dyDescent="0.25">
      <c r="A248" s="44">
        <v>6292</v>
      </c>
      <c r="B248" s="71" t="s">
        <v>256</v>
      </c>
      <c r="C248" s="201">
        <f t="shared" si="23"/>
        <v>0</v>
      </c>
      <c r="D248" s="74"/>
      <c r="E248" s="74"/>
      <c r="F248" s="74"/>
      <c r="G248" s="211"/>
      <c r="H248" s="201">
        <f t="shared" si="24"/>
        <v>0</v>
      </c>
      <c r="I248" s="74"/>
      <c r="J248" s="74"/>
      <c r="K248" s="74"/>
      <c r="L248" s="158"/>
    </row>
    <row r="249" spans="1:12" ht="72" x14ac:dyDescent="0.25">
      <c r="A249" s="44">
        <v>6296</v>
      </c>
      <c r="B249" s="71" t="s">
        <v>257</v>
      </c>
      <c r="C249" s="201">
        <f t="shared" si="23"/>
        <v>0</v>
      </c>
      <c r="D249" s="74"/>
      <c r="E249" s="74"/>
      <c r="F249" s="74"/>
      <c r="G249" s="211"/>
      <c r="H249" s="201">
        <f t="shared" si="24"/>
        <v>0</v>
      </c>
      <c r="I249" s="74"/>
      <c r="J249" s="74"/>
      <c r="K249" s="74"/>
      <c r="L249" s="158"/>
    </row>
    <row r="250" spans="1:12" ht="39.75" customHeight="1" x14ac:dyDescent="0.25">
      <c r="A250" s="44">
        <v>6299</v>
      </c>
      <c r="B250" s="71" t="s">
        <v>258</v>
      </c>
      <c r="C250" s="201">
        <f t="shared" si="23"/>
        <v>0</v>
      </c>
      <c r="D250" s="74"/>
      <c r="E250" s="74"/>
      <c r="F250" s="74"/>
      <c r="G250" s="211"/>
      <c r="H250" s="201">
        <f t="shared" si="24"/>
        <v>0</v>
      </c>
      <c r="I250" s="74"/>
      <c r="J250" s="74"/>
      <c r="K250" s="74"/>
      <c r="L250" s="158"/>
    </row>
    <row r="251" spans="1:12" x14ac:dyDescent="0.25">
      <c r="A251" s="56">
        <v>6300</v>
      </c>
      <c r="B251" s="147" t="s">
        <v>259</v>
      </c>
      <c r="C251" s="184">
        <f t="shared" si="23"/>
        <v>0</v>
      </c>
      <c r="D251" s="63">
        <f>SUM(D252,D257,D258)</f>
        <v>0</v>
      </c>
      <c r="E251" s="63">
        <f t="shared" ref="E251:G251" si="28">SUM(E252,E257,E258)</f>
        <v>0</v>
      </c>
      <c r="F251" s="63">
        <f t="shared" si="28"/>
        <v>0</v>
      </c>
      <c r="G251" s="63">
        <f t="shared" si="28"/>
        <v>0</v>
      </c>
      <c r="H251" s="57">
        <f t="shared" si="24"/>
        <v>0</v>
      </c>
      <c r="I251" s="63">
        <f>SUM(I252,I257,I258)</f>
        <v>0</v>
      </c>
      <c r="J251" s="63">
        <f t="shared" ref="J251:L251" si="29">SUM(J252,J257,J258)</f>
        <v>0</v>
      </c>
      <c r="K251" s="63">
        <f t="shared" si="29"/>
        <v>0</v>
      </c>
      <c r="L251" s="172">
        <f t="shared" si="29"/>
        <v>0</v>
      </c>
    </row>
    <row r="252" spans="1:12" ht="24" x14ac:dyDescent="0.25">
      <c r="A252" s="168">
        <v>6320</v>
      </c>
      <c r="B252" s="65" t="s">
        <v>260</v>
      </c>
      <c r="C252" s="209">
        <f t="shared" si="23"/>
        <v>0</v>
      </c>
      <c r="D252" s="169">
        <f>SUM(D253:D256)</f>
        <v>0</v>
      </c>
      <c r="E252" s="169">
        <f>SUM(E253:E256)</f>
        <v>0</v>
      </c>
      <c r="F252" s="169">
        <f t="shared" ref="F252:G252" si="30">SUM(F253:F256)</f>
        <v>0</v>
      </c>
      <c r="G252" s="212">
        <f t="shared" si="30"/>
        <v>0</v>
      </c>
      <c r="H252" s="209">
        <f t="shared" si="24"/>
        <v>0</v>
      </c>
      <c r="I252" s="169">
        <f>SUM(I253:I256)</f>
        <v>0</v>
      </c>
      <c r="J252" s="169">
        <f t="shared" ref="J252:L252" si="31">SUM(J253:J256)</f>
        <v>0</v>
      </c>
      <c r="K252" s="169">
        <f t="shared" si="31"/>
        <v>0</v>
      </c>
      <c r="L252" s="213">
        <f t="shared" si="31"/>
        <v>0</v>
      </c>
    </row>
    <row r="253" spans="1:12" x14ac:dyDescent="0.25">
      <c r="A253" s="44">
        <v>6322</v>
      </c>
      <c r="B253" s="71" t="s">
        <v>261</v>
      </c>
      <c r="C253" s="201">
        <f t="shared" si="23"/>
        <v>0</v>
      </c>
      <c r="D253" s="74"/>
      <c r="E253" s="74"/>
      <c r="F253" s="74"/>
      <c r="G253" s="211"/>
      <c r="H253" s="201">
        <f t="shared" si="24"/>
        <v>0</v>
      </c>
      <c r="I253" s="74"/>
      <c r="J253" s="74"/>
      <c r="K253" s="74"/>
      <c r="L253" s="158"/>
    </row>
    <row r="254" spans="1:12" ht="24" x14ac:dyDescent="0.25">
      <c r="A254" s="44">
        <v>6323</v>
      </c>
      <c r="B254" s="71" t="s">
        <v>262</v>
      </c>
      <c r="C254" s="201">
        <f t="shared" si="23"/>
        <v>0</v>
      </c>
      <c r="D254" s="74"/>
      <c r="E254" s="74"/>
      <c r="F254" s="74"/>
      <c r="G254" s="211"/>
      <c r="H254" s="201">
        <f t="shared" si="24"/>
        <v>0</v>
      </c>
      <c r="I254" s="74"/>
      <c r="J254" s="74"/>
      <c r="K254" s="74"/>
      <c r="L254" s="158"/>
    </row>
    <row r="255" spans="1:12" ht="24" x14ac:dyDescent="0.25">
      <c r="A255" s="44">
        <v>6324</v>
      </c>
      <c r="B255" s="71" t="s">
        <v>263</v>
      </c>
      <c r="C255" s="201">
        <f t="shared" si="23"/>
        <v>0</v>
      </c>
      <c r="D255" s="74"/>
      <c r="E255" s="74"/>
      <c r="F255" s="74"/>
      <c r="G255" s="211"/>
      <c r="H255" s="201">
        <f t="shared" si="24"/>
        <v>0</v>
      </c>
      <c r="I255" s="74"/>
      <c r="J255" s="74"/>
      <c r="K255" s="74"/>
      <c r="L255" s="158"/>
    </row>
    <row r="256" spans="1:12" x14ac:dyDescent="0.25">
      <c r="A256" s="38">
        <v>6329</v>
      </c>
      <c r="B256" s="65" t="s">
        <v>264</v>
      </c>
      <c r="C256" s="205">
        <f t="shared" si="23"/>
        <v>0</v>
      </c>
      <c r="D256" s="68"/>
      <c r="E256" s="68"/>
      <c r="F256" s="68"/>
      <c r="G256" s="214"/>
      <c r="H256" s="205">
        <f t="shared" si="24"/>
        <v>0</v>
      </c>
      <c r="I256" s="68"/>
      <c r="J256" s="68"/>
      <c r="K256" s="68"/>
      <c r="L256" s="155"/>
    </row>
    <row r="257" spans="1:13" ht="24" x14ac:dyDescent="0.25">
      <c r="A257" s="215">
        <v>6330</v>
      </c>
      <c r="B257" s="216" t="s">
        <v>265</v>
      </c>
      <c r="C257" s="209">
        <f>SUM(D257:G257)</f>
        <v>0</v>
      </c>
      <c r="D257" s="189"/>
      <c r="E257" s="189"/>
      <c r="F257" s="189"/>
      <c r="G257" s="211"/>
      <c r="H257" s="209">
        <f>SUM(I257:L257)</f>
        <v>0</v>
      </c>
      <c r="I257" s="189"/>
      <c r="J257" s="189"/>
      <c r="K257" s="189"/>
      <c r="L257" s="191"/>
    </row>
    <row r="258" spans="1:13" x14ac:dyDescent="0.25">
      <c r="A258" s="159">
        <v>6360</v>
      </c>
      <c r="B258" s="71" t="s">
        <v>266</v>
      </c>
      <c r="C258" s="201">
        <f t="shared" si="23"/>
        <v>0</v>
      </c>
      <c r="D258" s="74"/>
      <c r="E258" s="74"/>
      <c r="F258" s="74"/>
      <c r="G258" s="157"/>
      <c r="H258" s="208">
        <f t="shared" si="24"/>
        <v>0</v>
      </c>
      <c r="I258" s="74"/>
      <c r="J258" s="74"/>
      <c r="K258" s="74"/>
      <c r="L258" s="158"/>
    </row>
    <row r="259" spans="1:13" ht="36" x14ac:dyDescent="0.25">
      <c r="A259" s="56">
        <v>6400</v>
      </c>
      <c r="B259" s="147" t="s">
        <v>267</v>
      </c>
      <c r="C259" s="184">
        <f>SUM(D259:G259)</f>
        <v>0</v>
      </c>
      <c r="D259" s="63">
        <f>SUM(D260,D264)</f>
        <v>0</v>
      </c>
      <c r="E259" s="63">
        <f t="shared" ref="E259:G259" si="32">SUM(E260,E264)</f>
        <v>0</v>
      </c>
      <c r="F259" s="63">
        <f t="shared" si="32"/>
        <v>0</v>
      </c>
      <c r="G259" s="63">
        <f t="shared" si="32"/>
        <v>0</v>
      </c>
      <c r="H259" s="57">
        <f>SUM(I259:L259)</f>
        <v>0</v>
      </c>
      <c r="I259" s="63">
        <f>SUM(I260,I264)</f>
        <v>0</v>
      </c>
      <c r="J259" s="63">
        <f t="shared" ref="J259:L259" si="33">SUM(J260,J264)</f>
        <v>0</v>
      </c>
      <c r="K259" s="63">
        <f t="shared" si="33"/>
        <v>0</v>
      </c>
      <c r="L259" s="172">
        <f t="shared" si="33"/>
        <v>0</v>
      </c>
    </row>
    <row r="260" spans="1:13" ht="24" x14ac:dyDescent="0.25">
      <c r="A260" s="168">
        <v>6410</v>
      </c>
      <c r="B260" s="65" t="s">
        <v>268</v>
      </c>
      <c r="C260" s="205">
        <f t="shared" si="23"/>
        <v>0</v>
      </c>
      <c r="D260" s="169">
        <f>SUM(D261:D263)</f>
        <v>0</v>
      </c>
      <c r="E260" s="169">
        <f t="shared" ref="E260:G260" si="34">SUM(E261:E263)</f>
        <v>0</v>
      </c>
      <c r="F260" s="169">
        <f t="shared" si="34"/>
        <v>0</v>
      </c>
      <c r="G260" s="217">
        <f t="shared" si="34"/>
        <v>0</v>
      </c>
      <c r="H260" s="205">
        <f t="shared" si="24"/>
        <v>0</v>
      </c>
      <c r="I260" s="169">
        <f>SUM(I261:I263)</f>
        <v>0</v>
      </c>
      <c r="J260" s="169">
        <f t="shared" ref="J260:L260" si="35">SUM(J261:J263)</f>
        <v>0</v>
      </c>
      <c r="K260" s="169">
        <f t="shared" si="35"/>
        <v>0</v>
      </c>
      <c r="L260" s="180">
        <f t="shared" si="35"/>
        <v>0</v>
      </c>
    </row>
    <row r="261" spans="1:13" x14ac:dyDescent="0.25">
      <c r="A261" s="44">
        <v>6411</v>
      </c>
      <c r="B261" s="174" t="s">
        <v>269</v>
      </c>
      <c r="C261" s="201">
        <f t="shared" si="23"/>
        <v>0</v>
      </c>
      <c r="D261" s="74"/>
      <c r="E261" s="74"/>
      <c r="F261" s="74"/>
      <c r="G261" s="157"/>
      <c r="H261" s="208">
        <f t="shared" si="24"/>
        <v>0</v>
      </c>
      <c r="I261" s="74"/>
      <c r="J261" s="74"/>
      <c r="K261" s="74"/>
      <c r="L261" s="158"/>
    </row>
    <row r="262" spans="1:13" ht="36" x14ac:dyDescent="0.25">
      <c r="A262" s="44">
        <v>6412</v>
      </c>
      <c r="B262" s="71" t="s">
        <v>270</v>
      </c>
      <c r="C262" s="201">
        <f t="shared" si="23"/>
        <v>0</v>
      </c>
      <c r="D262" s="74"/>
      <c r="E262" s="74"/>
      <c r="F262" s="74"/>
      <c r="G262" s="157"/>
      <c r="H262" s="208">
        <f t="shared" si="24"/>
        <v>0</v>
      </c>
      <c r="I262" s="74"/>
      <c r="J262" s="74"/>
      <c r="K262" s="74"/>
      <c r="L262" s="158"/>
    </row>
    <row r="263" spans="1:13" ht="36" x14ac:dyDescent="0.25">
      <c r="A263" s="44">
        <v>6419</v>
      </c>
      <c r="B263" s="71" t="s">
        <v>271</v>
      </c>
      <c r="C263" s="201">
        <f t="shared" si="23"/>
        <v>0</v>
      </c>
      <c r="D263" s="74"/>
      <c r="E263" s="74"/>
      <c r="F263" s="74"/>
      <c r="G263" s="157"/>
      <c r="H263" s="208">
        <f t="shared" si="24"/>
        <v>0</v>
      </c>
      <c r="I263" s="74"/>
      <c r="J263" s="74"/>
      <c r="K263" s="74"/>
      <c r="L263" s="158"/>
    </row>
    <row r="264" spans="1:13" ht="36" x14ac:dyDescent="0.25">
      <c r="A264" s="159">
        <v>6420</v>
      </c>
      <c r="B264" s="71" t="s">
        <v>272</v>
      </c>
      <c r="C264" s="201">
        <f t="shared" si="23"/>
        <v>0</v>
      </c>
      <c r="D264" s="160">
        <f>SUM(D265:D268)</f>
        <v>0</v>
      </c>
      <c r="E264" s="160">
        <f>SUM(E265:E268)</f>
        <v>0</v>
      </c>
      <c r="F264" s="160">
        <f>SUM(F265:F268)</f>
        <v>0</v>
      </c>
      <c r="G264" s="218">
        <f>SUM(G265:G268)</f>
        <v>0</v>
      </c>
      <c r="H264" s="201">
        <f>SUM(I264:L264)</f>
        <v>0</v>
      </c>
      <c r="I264" s="160">
        <f>SUM(I265:I268)</f>
        <v>0</v>
      </c>
      <c r="J264" s="160">
        <f>SUM(J265:J268)</f>
        <v>0</v>
      </c>
      <c r="K264" s="160">
        <f>SUM(K265:K268)</f>
        <v>0</v>
      </c>
      <c r="L264" s="176">
        <f>SUM(L265:L268)</f>
        <v>0</v>
      </c>
    </row>
    <row r="265" spans="1:13" x14ac:dyDescent="0.25">
      <c r="A265" s="44">
        <v>6421</v>
      </c>
      <c r="B265" s="71" t="s">
        <v>273</v>
      </c>
      <c r="C265" s="201">
        <f t="shared" ref="C265:C285" si="36">SUM(D265:G265)</f>
        <v>0</v>
      </c>
      <c r="D265" s="74"/>
      <c r="E265" s="74"/>
      <c r="F265" s="74"/>
      <c r="G265" s="157"/>
      <c r="H265" s="208">
        <f t="shared" ref="H265:H285" si="37">SUM(I265:L265)</f>
        <v>0</v>
      </c>
      <c r="I265" s="74"/>
      <c r="J265" s="74"/>
      <c r="K265" s="74"/>
      <c r="L265" s="158"/>
    </row>
    <row r="266" spans="1:13" x14ac:dyDescent="0.25">
      <c r="A266" s="44">
        <v>6422</v>
      </c>
      <c r="B266" s="71" t="s">
        <v>274</v>
      </c>
      <c r="C266" s="201">
        <f t="shared" si="36"/>
        <v>0</v>
      </c>
      <c r="D266" s="74"/>
      <c r="E266" s="74"/>
      <c r="F266" s="74"/>
      <c r="G266" s="157"/>
      <c r="H266" s="208">
        <f t="shared" si="37"/>
        <v>0</v>
      </c>
      <c r="I266" s="74"/>
      <c r="J266" s="74"/>
      <c r="K266" s="74"/>
      <c r="L266" s="158"/>
    </row>
    <row r="267" spans="1:13" ht="13.5" customHeight="1" x14ac:dyDescent="0.25">
      <c r="A267" s="44">
        <v>6423</v>
      </c>
      <c r="B267" s="71" t="s">
        <v>275</v>
      </c>
      <c r="C267" s="201">
        <f>SUM(D267:G267)</f>
        <v>0</v>
      </c>
      <c r="D267" s="74"/>
      <c r="E267" s="74"/>
      <c r="F267" s="74"/>
      <c r="G267" s="157"/>
      <c r="H267" s="208">
        <f>SUM(I267:L267)</f>
        <v>0</v>
      </c>
      <c r="I267" s="74"/>
      <c r="J267" s="74"/>
      <c r="K267" s="74"/>
      <c r="L267" s="158"/>
    </row>
    <row r="268" spans="1:13" ht="36" x14ac:dyDescent="0.25">
      <c r="A268" s="44">
        <v>6424</v>
      </c>
      <c r="B268" s="71" t="s">
        <v>276</v>
      </c>
      <c r="C268" s="201">
        <f>SUM(D268:G268)</f>
        <v>0</v>
      </c>
      <c r="D268" s="74"/>
      <c r="E268" s="74"/>
      <c r="F268" s="74"/>
      <c r="G268" s="157"/>
      <c r="H268" s="208">
        <f>SUM(I268:L268)</f>
        <v>0</v>
      </c>
      <c r="I268" s="74"/>
      <c r="J268" s="74"/>
      <c r="K268" s="74"/>
      <c r="L268" s="158"/>
      <c r="M268" s="225"/>
    </row>
    <row r="269" spans="1:13" ht="36" x14ac:dyDescent="0.25">
      <c r="A269" s="220">
        <v>7000</v>
      </c>
      <c r="B269" s="220" t="s">
        <v>277</v>
      </c>
      <c r="C269" s="221">
        <f t="shared" si="36"/>
        <v>0</v>
      </c>
      <c r="D269" s="222">
        <f>SUM(D270,D281)</f>
        <v>0</v>
      </c>
      <c r="E269" s="222">
        <f>SUM(E270,E281)</f>
        <v>0</v>
      </c>
      <c r="F269" s="222">
        <f>SUM(F270,F281)</f>
        <v>0</v>
      </c>
      <c r="G269" s="222">
        <f>SUM(G270,G281)</f>
        <v>0</v>
      </c>
      <c r="H269" s="223">
        <f t="shared" si="37"/>
        <v>0</v>
      </c>
      <c r="I269" s="222">
        <f>SUM(I270,I281)</f>
        <v>0</v>
      </c>
      <c r="J269" s="222">
        <f>SUM(J270,J281)</f>
        <v>0</v>
      </c>
      <c r="K269" s="222">
        <f>SUM(K270,K281)</f>
        <v>0</v>
      </c>
      <c r="L269" s="224">
        <f>SUM(L270,L281)</f>
        <v>0</v>
      </c>
    </row>
    <row r="270" spans="1:13" ht="24" x14ac:dyDescent="0.25">
      <c r="A270" s="56">
        <v>7200</v>
      </c>
      <c r="B270" s="147" t="s">
        <v>278</v>
      </c>
      <c r="C270" s="184">
        <f t="shared" si="36"/>
        <v>0</v>
      </c>
      <c r="D270" s="63">
        <f>SUM(D271,D272,D275,D276,D280)</f>
        <v>0</v>
      </c>
      <c r="E270" s="63">
        <f>SUM(E271,E272,E275,E276,E280)</f>
        <v>0</v>
      </c>
      <c r="F270" s="63">
        <f>SUM(F271,F272,F275,F276,F280)</f>
        <v>0</v>
      </c>
      <c r="G270" s="63">
        <f>SUM(G271,G272,G275,G276,G280)</f>
        <v>0</v>
      </c>
      <c r="H270" s="57">
        <f t="shared" si="37"/>
        <v>0</v>
      </c>
      <c r="I270" s="63">
        <f>SUM(I271,I272,I275,I276,I280)</f>
        <v>0</v>
      </c>
      <c r="J270" s="63">
        <f>SUM(J271,J272,J275,J276,J280)</f>
        <v>0</v>
      </c>
      <c r="K270" s="63">
        <f>SUM(K271,K272,K275,K276,K280)</f>
        <v>0</v>
      </c>
      <c r="L270" s="149">
        <f>SUM(L271,L272,L275,L276,L280)</f>
        <v>0</v>
      </c>
    </row>
    <row r="271" spans="1:13" ht="24" x14ac:dyDescent="0.25">
      <c r="A271" s="168">
        <v>7210</v>
      </c>
      <c r="B271" s="65" t="s">
        <v>279</v>
      </c>
      <c r="C271" s="205">
        <f t="shared" si="36"/>
        <v>0</v>
      </c>
      <c r="D271" s="68"/>
      <c r="E271" s="68"/>
      <c r="F271" s="68"/>
      <c r="G271" s="154"/>
      <c r="H271" s="66">
        <f t="shared" si="37"/>
        <v>0</v>
      </c>
      <c r="I271" s="68"/>
      <c r="J271" s="68"/>
      <c r="K271" s="68"/>
      <c r="L271" s="155"/>
    </row>
    <row r="272" spans="1:13" s="225" customFormat="1" ht="36" x14ac:dyDescent="0.25">
      <c r="A272" s="159">
        <v>7220</v>
      </c>
      <c r="B272" s="71" t="s">
        <v>280</v>
      </c>
      <c r="C272" s="201">
        <f>SUM(D272:G272)</f>
        <v>0</v>
      </c>
      <c r="D272" s="160">
        <f>SUM(D273:D274)</f>
        <v>0</v>
      </c>
      <c r="E272" s="160">
        <f>SUM(E273:E274)</f>
        <v>0</v>
      </c>
      <c r="F272" s="160">
        <f>SUM(F273:F274)</f>
        <v>0</v>
      </c>
      <c r="G272" s="160">
        <f>SUM(G273:G274)</f>
        <v>0</v>
      </c>
      <c r="H272" s="72">
        <f>SUM(I272:L272)</f>
        <v>0</v>
      </c>
      <c r="I272" s="160">
        <f>SUM(I273:I274)</f>
        <v>0</v>
      </c>
      <c r="J272" s="160">
        <f>SUM(J273:J274)</f>
        <v>0</v>
      </c>
      <c r="K272" s="160">
        <f>SUM(K273:K274)</f>
        <v>0</v>
      </c>
      <c r="L272" s="162">
        <f>SUM(L273:L274)</f>
        <v>0</v>
      </c>
    </row>
    <row r="273" spans="1:12" s="225" customFormat="1" ht="36" x14ac:dyDescent="0.25">
      <c r="A273" s="44">
        <v>7221</v>
      </c>
      <c r="B273" s="71" t="s">
        <v>281</v>
      </c>
      <c r="C273" s="201">
        <f t="shared" si="36"/>
        <v>0</v>
      </c>
      <c r="D273" s="74"/>
      <c r="E273" s="74"/>
      <c r="F273" s="74"/>
      <c r="G273" s="157"/>
      <c r="H273" s="72">
        <f t="shared" si="37"/>
        <v>0</v>
      </c>
      <c r="I273" s="74"/>
      <c r="J273" s="74"/>
      <c r="K273" s="74"/>
      <c r="L273" s="158"/>
    </row>
    <row r="274" spans="1:12" s="225" customFormat="1" ht="36" x14ac:dyDescent="0.25">
      <c r="A274" s="44">
        <v>7222</v>
      </c>
      <c r="B274" s="71" t="s">
        <v>282</v>
      </c>
      <c r="C274" s="201">
        <f t="shared" si="36"/>
        <v>0</v>
      </c>
      <c r="D274" s="74"/>
      <c r="E274" s="74"/>
      <c r="F274" s="74"/>
      <c r="G274" s="157"/>
      <c r="H274" s="72">
        <f t="shared" si="37"/>
        <v>0</v>
      </c>
      <c r="I274" s="74"/>
      <c r="J274" s="74"/>
      <c r="K274" s="74"/>
      <c r="L274" s="158"/>
    </row>
    <row r="275" spans="1:12" ht="24" x14ac:dyDescent="0.25">
      <c r="A275" s="159">
        <v>7230</v>
      </c>
      <c r="B275" s="71" t="s">
        <v>283</v>
      </c>
      <c r="C275" s="201">
        <f t="shared" si="36"/>
        <v>0</v>
      </c>
      <c r="D275" s="74"/>
      <c r="E275" s="74"/>
      <c r="F275" s="74"/>
      <c r="G275" s="157"/>
      <c r="H275" s="72">
        <f t="shared" si="37"/>
        <v>0</v>
      </c>
      <c r="I275" s="74"/>
      <c r="J275" s="74"/>
      <c r="K275" s="74"/>
      <c r="L275" s="158"/>
    </row>
    <row r="276" spans="1:12" ht="24" x14ac:dyDescent="0.25">
      <c r="A276" s="159">
        <v>7240</v>
      </c>
      <c r="B276" s="71" t="s">
        <v>284</v>
      </c>
      <c r="C276" s="201">
        <f t="shared" si="36"/>
        <v>0</v>
      </c>
      <c r="D276" s="160">
        <f>SUM(D277:D279)</f>
        <v>0</v>
      </c>
      <c r="E276" s="160">
        <f t="shared" ref="E276:G276" si="38">SUM(E277:E279)</f>
        <v>0</v>
      </c>
      <c r="F276" s="160">
        <f t="shared" si="38"/>
        <v>0</v>
      </c>
      <c r="G276" s="161">
        <f t="shared" si="38"/>
        <v>0</v>
      </c>
      <c r="H276" s="72">
        <f t="shared" si="37"/>
        <v>0</v>
      </c>
      <c r="I276" s="160">
        <f t="shared" ref="I276:L276" si="39">SUM(I277:I279)</f>
        <v>0</v>
      </c>
      <c r="J276" s="160">
        <f t="shared" si="39"/>
        <v>0</v>
      </c>
      <c r="K276" s="160">
        <f>SUM(K277:K279)</f>
        <v>0</v>
      </c>
      <c r="L276" s="162">
        <f t="shared" si="39"/>
        <v>0</v>
      </c>
    </row>
    <row r="277" spans="1:12" ht="48" x14ac:dyDescent="0.25">
      <c r="A277" s="44">
        <v>7245</v>
      </c>
      <c r="B277" s="71" t="s">
        <v>285</v>
      </c>
      <c r="C277" s="201">
        <f t="shared" si="36"/>
        <v>0</v>
      </c>
      <c r="D277" s="74"/>
      <c r="E277" s="74"/>
      <c r="F277" s="74"/>
      <c r="G277" s="157"/>
      <c r="H277" s="72">
        <f t="shared" si="37"/>
        <v>0</v>
      </c>
      <c r="I277" s="74"/>
      <c r="J277" s="74"/>
      <c r="K277" s="74"/>
      <c r="L277" s="158"/>
    </row>
    <row r="278" spans="1:12" ht="84.75" customHeight="1" x14ac:dyDescent="0.25">
      <c r="A278" s="44">
        <v>7246</v>
      </c>
      <c r="B278" s="71" t="s">
        <v>286</v>
      </c>
      <c r="C278" s="201">
        <f t="shared" si="36"/>
        <v>0</v>
      </c>
      <c r="D278" s="74"/>
      <c r="E278" s="74"/>
      <c r="F278" s="74"/>
      <c r="G278" s="157"/>
      <c r="H278" s="72">
        <f t="shared" si="37"/>
        <v>0</v>
      </c>
      <c r="I278" s="74"/>
      <c r="J278" s="74"/>
      <c r="K278" s="74"/>
      <c r="L278" s="158"/>
    </row>
    <row r="279" spans="1:12" ht="36" x14ac:dyDescent="0.25">
      <c r="A279" s="44">
        <v>7247</v>
      </c>
      <c r="B279" s="71" t="s">
        <v>287</v>
      </c>
      <c r="C279" s="201">
        <f t="shared" si="36"/>
        <v>0</v>
      </c>
      <c r="D279" s="74"/>
      <c r="E279" s="74"/>
      <c r="F279" s="74"/>
      <c r="G279" s="157"/>
      <c r="H279" s="72">
        <f t="shared" si="37"/>
        <v>0</v>
      </c>
      <c r="I279" s="74"/>
      <c r="J279" s="74"/>
      <c r="K279" s="74"/>
      <c r="L279" s="158"/>
    </row>
    <row r="280" spans="1:12" ht="24" x14ac:dyDescent="0.25">
      <c r="A280" s="168">
        <v>7260</v>
      </c>
      <c r="B280" s="65" t="s">
        <v>288</v>
      </c>
      <c r="C280" s="205">
        <f t="shared" si="36"/>
        <v>0</v>
      </c>
      <c r="D280" s="68"/>
      <c r="E280" s="68"/>
      <c r="F280" s="68"/>
      <c r="G280" s="154"/>
      <c r="H280" s="66">
        <f t="shared" si="37"/>
        <v>0</v>
      </c>
      <c r="I280" s="68"/>
      <c r="J280" s="68"/>
      <c r="K280" s="68"/>
      <c r="L280" s="155"/>
    </row>
    <row r="281" spans="1:12" x14ac:dyDescent="0.25">
      <c r="A281" s="108">
        <v>7700</v>
      </c>
      <c r="B281" s="85" t="s">
        <v>289</v>
      </c>
      <c r="C281" s="86">
        <f t="shared" si="36"/>
        <v>0</v>
      </c>
      <c r="D281" s="226">
        <f>D282</f>
        <v>0</v>
      </c>
      <c r="E281" s="226">
        <f t="shared" ref="E281:G281" si="40">E282</f>
        <v>0</v>
      </c>
      <c r="F281" s="226">
        <f t="shared" si="40"/>
        <v>0</v>
      </c>
      <c r="G281" s="227">
        <f t="shared" si="40"/>
        <v>0</v>
      </c>
      <c r="H281" s="86">
        <f t="shared" si="37"/>
        <v>0</v>
      </c>
      <c r="I281" s="226">
        <f t="shared" ref="I281:L281" si="41">I282</f>
        <v>0</v>
      </c>
      <c r="J281" s="226">
        <f t="shared" si="41"/>
        <v>0</v>
      </c>
      <c r="K281" s="226">
        <f t="shared" si="41"/>
        <v>0</v>
      </c>
      <c r="L281" s="228">
        <f t="shared" si="41"/>
        <v>0</v>
      </c>
    </row>
    <row r="282" spans="1:12" x14ac:dyDescent="0.25">
      <c r="A282" s="150">
        <v>7720</v>
      </c>
      <c r="B282" s="65" t="s">
        <v>290</v>
      </c>
      <c r="C282" s="79">
        <f t="shared" si="36"/>
        <v>0</v>
      </c>
      <c r="D282" s="81"/>
      <c r="E282" s="81"/>
      <c r="F282" s="81"/>
      <c r="G282" s="229"/>
      <c r="H282" s="79">
        <f t="shared" si="37"/>
        <v>0</v>
      </c>
      <c r="I282" s="81"/>
      <c r="J282" s="81"/>
      <c r="K282" s="81"/>
      <c r="L282" s="230"/>
    </row>
    <row r="283" spans="1:12" x14ac:dyDescent="0.25">
      <c r="A283" s="174"/>
      <c r="B283" s="71" t="s">
        <v>291</v>
      </c>
      <c r="C283" s="201">
        <f t="shared" si="36"/>
        <v>2048</v>
      </c>
      <c r="D283" s="160">
        <f>SUM(D284:D285)</f>
        <v>2048</v>
      </c>
      <c r="E283" s="160">
        <f>SUM(E284:E285)</f>
        <v>0</v>
      </c>
      <c r="F283" s="160">
        <f>SUM(F284:F285)</f>
        <v>0</v>
      </c>
      <c r="G283" s="161">
        <f>SUM(G284:G285)</f>
        <v>0</v>
      </c>
      <c r="H283" s="72">
        <f t="shared" si="37"/>
        <v>2048</v>
      </c>
      <c r="I283" s="160">
        <f>SUM(I284:I285)</f>
        <v>2048</v>
      </c>
      <c r="J283" s="160">
        <f>SUM(J284:J285)</f>
        <v>0</v>
      </c>
      <c r="K283" s="160">
        <f>SUM(K284:K285)</f>
        <v>0</v>
      </c>
      <c r="L283" s="162">
        <f>SUM(L284:L285)</f>
        <v>0</v>
      </c>
    </row>
    <row r="284" spans="1:12" x14ac:dyDescent="0.25">
      <c r="A284" s="174" t="s">
        <v>292</v>
      </c>
      <c r="B284" s="44" t="s">
        <v>293</v>
      </c>
      <c r="C284" s="201">
        <f t="shared" si="36"/>
        <v>0</v>
      </c>
      <c r="D284" s="74"/>
      <c r="E284" s="74"/>
      <c r="F284" s="74"/>
      <c r="G284" s="157"/>
      <c r="H284" s="72">
        <f t="shared" si="37"/>
        <v>0</v>
      </c>
      <c r="I284" s="74"/>
      <c r="J284" s="74"/>
      <c r="K284" s="74"/>
      <c r="L284" s="158"/>
    </row>
    <row r="285" spans="1:12" ht="24" x14ac:dyDescent="0.25">
      <c r="A285" s="174" t="s">
        <v>294</v>
      </c>
      <c r="B285" s="231" t="s">
        <v>295</v>
      </c>
      <c r="C285" s="205">
        <f t="shared" si="36"/>
        <v>2048</v>
      </c>
      <c r="D285" s="68">
        <v>2048</v>
      </c>
      <c r="E285" s="68"/>
      <c r="F285" s="68"/>
      <c r="G285" s="154"/>
      <c r="H285" s="66">
        <f t="shared" si="37"/>
        <v>2048</v>
      </c>
      <c r="I285" s="68">
        <v>2048</v>
      </c>
      <c r="J285" s="68"/>
      <c r="K285" s="68"/>
      <c r="L285" s="155"/>
    </row>
    <row r="286" spans="1:12" ht="12.75" thickBot="1" x14ac:dyDescent="0.3">
      <c r="A286" s="232"/>
      <c r="B286" s="232" t="s">
        <v>296</v>
      </c>
      <c r="C286" s="233">
        <f t="shared" ref="C286:L286" si="42">SUM(C283,C269,C230,C195,C187,C173,C75,C53)</f>
        <v>2048</v>
      </c>
      <c r="D286" s="233">
        <f t="shared" si="42"/>
        <v>2048</v>
      </c>
      <c r="E286" s="233">
        <f t="shared" si="42"/>
        <v>0</v>
      </c>
      <c r="F286" s="233">
        <f t="shared" si="42"/>
        <v>0</v>
      </c>
      <c r="G286" s="234">
        <f t="shared" si="42"/>
        <v>0</v>
      </c>
      <c r="H286" s="235">
        <f t="shared" si="42"/>
        <v>2048</v>
      </c>
      <c r="I286" s="233">
        <f t="shared" si="42"/>
        <v>2048</v>
      </c>
      <c r="J286" s="233">
        <f t="shared" si="42"/>
        <v>0</v>
      </c>
      <c r="K286" s="233">
        <f t="shared" si="42"/>
        <v>0</v>
      </c>
      <c r="L286" s="236">
        <f t="shared" si="42"/>
        <v>0</v>
      </c>
    </row>
    <row r="287" spans="1:12" s="24" customFormat="1" ht="13.5" thickTop="1" thickBot="1" x14ac:dyDescent="0.3">
      <c r="A287" s="601" t="s">
        <v>297</v>
      </c>
      <c r="B287" s="602"/>
      <c r="C287" s="237">
        <f>SUM(D287:G287)</f>
        <v>2048</v>
      </c>
      <c r="D287" s="238">
        <f>SUM(D24,D25,D41)-D51</f>
        <v>2048</v>
      </c>
      <c r="E287" s="238">
        <f>SUM(E24,E25,E41)-E51</f>
        <v>0</v>
      </c>
      <c r="F287" s="238">
        <f>(F26+F43)-F51</f>
        <v>0</v>
      </c>
      <c r="G287" s="239">
        <f>G45-G51</f>
        <v>0</v>
      </c>
      <c r="H287" s="237">
        <f>SUM(I287:L287)</f>
        <v>2048</v>
      </c>
      <c r="I287" s="238">
        <f>SUM(I24,I25,I41)-I51</f>
        <v>2048</v>
      </c>
      <c r="J287" s="238">
        <f>SUM(J24,J25,J41)-J51</f>
        <v>0</v>
      </c>
      <c r="K287" s="238">
        <f>(K26+K43)-K51</f>
        <v>0</v>
      </c>
      <c r="L287" s="240">
        <f>L45-L51</f>
        <v>0</v>
      </c>
    </row>
    <row r="288" spans="1:12" s="24" customFormat="1" ht="12.75" thickTop="1" x14ac:dyDescent="0.25">
      <c r="A288" s="620" t="s">
        <v>298</v>
      </c>
      <c r="B288" s="621"/>
      <c r="C288" s="241">
        <f t="shared" ref="C288:L288" si="43">SUM(C289,C290)-C297+C298</f>
        <v>-2048</v>
      </c>
      <c r="D288" s="242">
        <f t="shared" si="43"/>
        <v>-2048</v>
      </c>
      <c r="E288" s="242">
        <f t="shared" si="43"/>
        <v>0</v>
      </c>
      <c r="F288" s="242">
        <f t="shared" si="43"/>
        <v>0</v>
      </c>
      <c r="G288" s="243">
        <f t="shared" si="43"/>
        <v>0</v>
      </c>
      <c r="H288" s="244">
        <f t="shared" si="43"/>
        <v>-2048</v>
      </c>
      <c r="I288" s="242">
        <f t="shared" si="43"/>
        <v>-2048</v>
      </c>
      <c r="J288" s="242">
        <f t="shared" si="43"/>
        <v>0</v>
      </c>
      <c r="K288" s="242">
        <f t="shared" si="43"/>
        <v>0</v>
      </c>
      <c r="L288" s="245">
        <f t="shared" si="43"/>
        <v>0</v>
      </c>
    </row>
    <row r="289" spans="1:12" s="24" customFormat="1" ht="12.75" thickBot="1" x14ac:dyDescent="0.3">
      <c r="A289" s="126" t="s">
        <v>299</v>
      </c>
      <c r="B289" s="126" t="s">
        <v>300</v>
      </c>
      <c r="C289" s="246">
        <f t="shared" ref="C289:L289" si="44">C21-C283</f>
        <v>-2048</v>
      </c>
      <c r="D289" s="128">
        <f t="shared" si="44"/>
        <v>-2048</v>
      </c>
      <c r="E289" s="128">
        <f t="shared" si="44"/>
        <v>0</v>
      </c>
      <c r="F289" s="128">
        <f t="shared" si="44"/>
        <v>0</v>
      </c>
      <c r="G289" s="129">
        <f t="shared" si="44"/>
        <v>0</v>
      </c>
      <c r="H289" s="247">
        <f t="shared" si="44"/>
        <v>-2048</v>
      </c>
      <c r="I289" s="128">
        <f t="shared" si="44"/>
        <v>-2048</v>
      </c>
      <c r="J289" s="128">
        <f t="shared" si="44"/>
        <v>0</v>
      </c>
      <c r="K289" s="128">
        <f t="shared" si="44"/>
        <v>0</v>
      </c>
      <c r="L289" s="130">
        <f t="shared" si="44"/>
        <v>0</v>
      </c>
    </row>
    <row r="290" spans="1:12" s="24" customFormat="1" ht="12.75" thickTop="1" x14ac:dyDescent="0.25">
      <c r="A290" s="248" t="s">
        <v>301</v>
      </c>
      <c r="B290" s="248" t="s">
        <v>302</v>
      </c>
      <c r="C290" s="241">
        <f t="shared" ref="C290:L290" si="45">SUM(C291,C293,C295)-SUM(C292,C294,C296)</f>
        <v>0</v>
      </c>
      <c r="D290" s="242">
        <f t="shared" si="45"/>
        <v>0</v>
      </c>
      <c r="E290" s="242">
        <f t="shared" si="45"/>
        <v>0</v>
      </c>
      <c r="F290" s="242">
        <f t="shared" si="45"/>
        <v>0</v>
      </c>
      <c r="G290" s="249">
        <f t="shared" si="45"/>
        <v>0</v>
      </c>
      <c r="H290" s="244">
        <f t="shared" si="45"/>
        <v>0</v>
      </c>
      <c r="I290" s="242">
        <f t="shared" si="45"/>
        <v>0</v>
      </c>
      <c r="J290" s="242">
        <f t="shared" si="45"/>
        <v>0</v>
      </c>
      <c r="K290" s="242">
        <f t="shared" si="45"/>
        <v>0</v>
      </c>
      <c r="L290" s="245">
        <f t="shared" si="45"/>
        <v>0</v>
      </c>
    </row>
    <row r="291" spans="1:12" x14ac:dyDescent="0.25">
      <c r="A291" s="250" t="s">
        <v>303</v>
      </c>
      <c r="B291" s="116" t="s">
        <v>304</v>
      </c>
      <c r="C291" s="79">
        <f t="shared" ref="C291:C296" si="46">SUM(D291:G291)</f>
        <v>0</v>
      </c>
      <c r="D291" s="81"/>
      <c r="E291" s="81"/>
      <c r="F291" s="81"/>
      <c r="G291" s="229"/>
      <c r="H291" s="79">
        <f t="shared" ref="H291:H296" si="47">SUM(I291:L291)</f>
        <v>0</v>
      </c>
      <c r="I291" s="81"/>
      <c r="J291" s="81"/>
      <c r="K291" s="81"/>
      <c r="L291" s="230"/>
    </row>
    <row r="292" spans="1:12" ht="24" x14ac:dyDescent="0.25">
      <c r="A292" s="174" t="s">
        <v>305</v>
      </c>
      <c r="B292" s="43" t="s">
        <v>306</v>
      </c>
      <c r="C292" s="72">
        <f t="shared" si="46"/>
        <v>0</v>
      </c>
      <c r="D292" s="74"/>
      <c r="E292" s="74"/>
      <c r="F292" s="74"/>
      <c r="G292" s="157"/>
      <c r="H292" s="72">
        <f t="shared" si="47"/>
        <v>0</v>
      </c>
      <c r="I292" s="74"/>
      <c r="J292" s="74"/>
      <c r="K292" s="74"/>
      <c r="L292" s="158"/>
    </row>
    <row r="293" spans="1:12" x14ac:dyDescent="0.25">
      <c r="A293" s="174" t="s">
        <v>307</v>
      </c>
      <c r="B293" s="43" t="s">
        <v>308</v>
      </c>
      <c r="C293" s="72">
        <f t="shared" si="46"/>
        <v>0</v>
      </c>
      <c r="D293" s="74"/>
      <c r="E293" s="74"/>
      <c r="F293" s="74"/>
      <c r="G293" s="157"/>
      <c r="H293" s="72">
        <f t="shared" si="47"/>
        <v>0</v>
      </c>
      <c r="I293" s="74"/>
      <c r="J293" s="74"/>
      <c r="K293" s="74"/>
      <c r="L293" s="158"/>
    </row>
    <row r="294" spans="1:12" ht="24" x14ac:dyDescent="0.25">
      <c r="A294" s="174" t="s">
        <v>309</v>
      </c>
      <c r="B294" s="43" t="s">
        <v>310</v>
      </c>
      <c r="C294" s="72">
        <f t="shared" si="46"/>
        <v>0</v>
      </c>
      <c r="D294" s="74"/>
      <c r="E294" s="74"/>
      <c r="F294" s="74"/>
      <c r="G294" s="157"/>
      <c r="H294" s="72">
        <f t="shared" si="47"/>
        <v>0</v>
      </c>
      <c r="I294" s="74"/>
      <c r="J294" s="74"/>
      <c r="K294" s="74"/>
      <c r="L294" s="158"/>
    </row>
    <row r="295" spans="1:12" x14ac:dyDescent="0.25">
      <c r="A295" s="174" t="s">
        <v>311</v>
      </c>
      <c r="B295" s="43" t="s">
        <v>312</v>
      </c>
      <c r="C295" s="72">
        <f t="shared" si="46"/>
        <v>0</v>
      </c>
      <c r="D295" s="74"/>
      <c r="E295" s="74"/>
      <c r="F295" s="74"/>
      <c r="G295" s="157"/>
      <c r="H295" s="72">
        <f t="shared" si="47"/>
        <v>0</v>
      </c>
      <c r="I295" s="74"/>
      <c r="J295" s="74"/>
      <c r="K295" s="74"/>
      <c r="L295" s="158"/>
    </row>
    <row r="296" spans="1:12" ht="24.75" thickBot="1" x14ac:dyDescent="0.3">
      <c r="A296" s="251" t="s">
        <v>313</v>
      </c>
      <c r="B296" s="252" t="s">
        <v>314</v>
      </c>
      <c r="C296" s="185">
        <f t="shared" si="46"/>
        <v>0</v>
      </c>
      <c r="D296" s="189"/>
      <c r="E296" s="189"/>
      <c r="F296" s="189"/>
      <c r="G296" s="253"/>
      <c r="H296" s="185">
        <f t="shared" si="47"/>
        <v>0</v>
      </c>
      <c r="I296" s="189"/>
      <c r="J296" s="189"/>
      <c r="K296" s="189"/>
      <c r="L296" s="191"/>
    </row>
    <row r="297" spans="1:12" s="24" customFormat="1" ht="13.5" thickTop="1" thickBot="1" x14ac:dyDescent="0.3">
      <c r="A297" s="254" t="s">
        <v>315</v>
      </c>
      <c r="B297" s="254" t="s">
        <v>316</v>
      </c>
      <c r="C297" s="255">
        <f>SUM(D297:G297)</f>
        <v>0</v>
      </c>
      <c r="D297" s="256"/>
      <c r="E297" s="256"/>
      <c r="F297" s="256"/>
      <c r="G297" s="257"/>
      <c r="H297" s="255">
        <f>SUM(I297:L297)</f>
        <v>0</v>
      </c>
      <c r="I297" s="256"/>
      <c r="J297" s="256"/>
      <c r="K297" s="256"/>
      <c r="L297" s="258"/>
    </row>
    <row r="298" spans="1:12" s="24" customFormat="1" ht="48.75" thickTop="1" x14ac:dyDescent="0.25">
      <c r="A298" s="248" t="s">
        <v>317</v>
      </c>
      <c r="B298" s="259" t="s">
        <v>318</v>
      </c>
      <c r="C298" s="260">
        <f>SUM(D298:G298)</f>
        <v>0</v>
      </c>
      <c r="D298" s="177"/>
      <c r="E298" s="177"/>
      <c r="F298" s="177"/>
      <c r="G298" s="178"/>
      <c r="H298" s="260">
        <f>SUM(I298:L298)</f>
        <v>0</v>
      </c>
      <c r="I298" s="177"/>
      <c r="J298" s="177"/>
      <c r="K298" s="177"/>
      <c r="L298" s="179"/>
    </row>
    <row r="299" spans="1:12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</row>
    <row r="300" spans="1:12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</row>
    <row r="301" spans="1:12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</row>
    <row r="302" spans="1:12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</row>
    <row r="303" spans="1:12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</row>
    <row r="304" spans="1:12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</row>
    <row r="305" spans="1:12" x14ac:dyDescent="0.2">
      <c r="A305" s="1"/>
      <c r="B305" s="1"/>
      <c r="C305" s="580"/>
      <c r="D305" s="1"/>
      <c r="E305" s="1"/>
      <c r="F305" s="1"/>
      <c r="G305" s="1"/>
      <c r="H305" s="1"/>
      <c r="I305" s="1"/>
      <c r="J305" s="1"/>
      <c r="K305" s="1"/>
      <c r="L305" s="1"/>
    </row>
    <row r="306" spans="1:12" x14ac:dyDescent="0.2">
      <c r="A306" s="1"/>
      <c r="B306" s="1"/>
      <c r="C306" s="580"/>
      <c r="D306" s="1"/>
      <c r="E306" s="1"/>
      <c r="F306" s="1"/>
      <c r="G306" s="1"/>
      <c r="H306" s="1"/>
      <c r="I306" s="1"/>
      <c r="J306" s="1"/>
      <c r="K306" s="1"/>
      <c r="L306" s="1"/>
    </row>
    <row r="307" spans="1:12" x14ac:dyDescent="0.2">
      <c r="A307" s="1"/>
      <c r="B307" s="1"/>
      <c r="C307" s="580"/>
      <c r="D307" s="1"/>
      <c r="E307" s="1"/>
      <c r="F307" s="1"/>
      <c r="G307" s="1"/>
      <c r="H307" s="1"/>
      <c r="I307" s="1"/>
      <c r="J307" s="1"/>
      <c r="K307" s="1"/>
      <c r="L307" s="1"/>
    </row>
    <row r="308" spans="1:12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</row>
    <row r="309" spans="1:12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</row>
    <row r="310" spans="1:12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</row>
    <row r="311" spans="1:12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</row>
    <row r="312" spans="1:12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</row>
    <row r="313" spans="1:12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</row>
    <row r="314" spans="1:12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</row>
    <row r="315" spans="1:12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</row>
    <row r="316" spans="1:12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</row>
  </sheetData>
  <sheetProtection formatCells="0" formatColumns="0" formatRows="0"/>
  <autoFilter ref="A18:L298"/>
  <mergeCells count="29">
    <mergeCell ref="A288:B288"/>
    <mergeCell ref="H16:H17"/>
    <mergeCell ref="I16:I17"/>
    <mergeCell ref="J16:J17"/>
    <mergeCell ref="K16:K17"/>
    <mergeCell ref="L16:L17"/>
    <mergeCell ref="A287:B287"/>
    <mergeCell ref="C13:L13"/>
    <mergeCell ref="A15:A17"/>
    <mergeCell ref="B15:B17"/>
    <mergeCell ref="C15:G15"/>
    <mergeCell ref="H15:L15"/>
    <mergeCell ref="C16:C17"/>
    <mergeCell ref="D16:D17"/>
    <mergeCell ref="E16:E17"/>
    <mergeCell ref="F16:F17"/>
    <mergeCell ref="G16:G17"/>
    <mergeCell ref="C12:L12"/>
    <mergeCell ref="A1:L1"/>
    <mergeCell ref="A2:L2"/>
    <mergeCell ref="C3:L3"/>
    <mergeCell ref="C4:L4"/>
    <mergeCell ref="C5:L5"/>
    <mergeCell ref="C6:L6"/>
    <mergeCell ref="C7:L7"/>
    <mergeCell ref="C8:L8"/>
    <mergeCell ref="C9:L9"/>
    <mergeCell ref="C10:L10"/>
    <mergeCell ref="C11:L11"/>
  </mergeCells>
  <pageMargins left="0.78740157480314965" right="0.39370078740157483" top="0.39370078740157483" bottom="0.39370078740157483" header="0.23622047244094491" footer="0.19685039370078741"/>
  <pageSetup paperSize="9" scale="70" orientation="portrait" r:id="rId1"/>
  <headerFooter>
    <oddHeader xml:space="preserve">&amp;C                               </oddHeader>
    <oddFooter>&amp;L&amp;D, &amp;T&amp;R&amp;"Times New Roman,Regular"&amp;10&amp;P (&amp;N)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M316"/>
  <sheetViews>
    <sheetView showGridLines="0" view="pageLayout" zoomScaleNormal="100" workbookViewId="0">
      <selection activeCell="C6" sqref="C6:L6"/>
    </sheetView>
  </sheetViews>
  <sheetFormatPr defaultRowHeight="12" x14ac:dyDescent="0.25"/>
  <cols>
    <col min="1" max="1" width="10.85546875" style="262" customWidth="1"/>
    <col min="2" max="2" width="28" style="262" customWidth="1"/>
    <col min="3" max="3" width="9.7109375" style="262" customWidth="1"/>
    <col min="4" max="4" width="9.5703125" style="262" customWidth="1"/>
    <col min="5" max="6" width="8.7109375" style="262" customWidth="1"/>
    <col min="7" max="7" width="8.28515625" style="262" customWidth="1"/>
    <col min="8" max="11" width="8.7109375" style="262" customWidth="1"/>
    <col min="12" max="12" width="7.5703125" style="262" customWidth="1"/>
    <col min="13" max="16" width="0" style="1" hidden="1" customWidth="1"/>
    <col min="17" max="16384" width="9.140625" style="1"/>
  </cols>
  <sheetData>
    <row r="1" spans="1:12" x14ac:dyDescent="0.25">
      <c r="A1" s="591" t="s">
        <v>578</v>
      </c>
      <c r="B1" s="591"/>
      <c r="C1" s="591"/>
      <c r="D1" s="591"/>
      <c r="E1" s="591"/>
      <c r="F1" s="591"/>
      <c r="G1" s="591"/>
      <c r="H1" s="591"/>
      <c r="I1" s="591"/>
      <c r="J1" s="591"/>
      <c r="K1" s="591"/>
      <c r="L1" s="591"/>
    </row>
    <row r="2" spans="1:12" ht="35.25" customHeight="1" x14ac:dyDescent="0.25">
      <c r="A2" s="592" t="s">
        <v>1</v>
      </c>
      <c r="B2" s="593"/>
      <c r="C2" s="593"/>
      <c r="D2" s="593"/>
      <c r="E2" s="593"/>
      <c r="F2" s="593"/>
      <c r="G2" s="593"/>
      <c r="H2" s="593"/>
      <c r="I2" s="593"/>
      <c r="J2" s="593"/>
      <c r="K2" s="593"/>
      <c r="L2" s="594"/>
    </row>
    <row r="3" spans="1:12" ht="12.75" customHeight="1" x14ac:dyDescent="0.25">
      <c r="A3" s="2" t="s">
        <v>2</v>
      </c>
      <c r="B3" s="3"/>
      <c r="C3" s="595" t="s">
        <v>569</v>
      </c>
      <c r="D3" s="595"/>
      <c r="E3" s="595"/>
      <c r="F3" s="595"/>
      <c r="G3" s="595"/>
      <c r="H3" s="595"/>
      <c r="I3" s="595"/>
      <c r="J3" s="595"/>
      <c r="K3" s="595"/>
      <c r="L3" s="596"/>
    </row>
    <row r="4" spans="1:12" ht="12.75" customHeight="1" x14ac:dyDescent="0.25">
      <c r="A4" s="2" t="s">
        <v>4</v>
      </c>
      <c r="B4" s="3"/>
      <c r="C4" s="595" t="s">
        <v>570</v>
      </c>
      <c r="D4" s="595"/>
      <c r="E4" s="595"/>
      <c r="F4" s="595"/>
      <c r="G4" s="595"/>
      <c r="H4" s="595"/>
      <c r="I4" s="595"/>
      <c r="J4" s="595"/>
      <c r="K4" s="595"/>
      <c r="L4" s="596"/>
    </row>
    <row r="5" spans="1:12" ht="12.75" customHeight="1" x14ac:dyDescent="0.25">
      <c r="A5" s="4" t="s">
        <v>6</v>
      </c>
      <c r="B5" s="5"/>
      <c r="C5" s="589" t="s">
        <v>579</v>
      </c>
      <c r="D5" s="589"/>
      <c r="E5" s="589"/>
      <c r="F5" s="589"/>
      <c r="G5" s="589"/>
      <c r="H5" s="589"/>
      <c r="I5" s="589"/>
      <c r="J5" s="589"/>
      <c r="K5" s="589"/>
      <c r="L5" s="590"/>
    </row>
    <row r="6" spans="1:12" ht="12.75" customHeight="1" x14ac:dyDescent="0.25">
      <c r="A6" s="4" t="s">
        <v>8</v>
      </c>
      <c r="B6" s="5"/>
      <c r="C6" s="589" t="s">
        <v>325</v>
      </c>
      <c r="D6" s="589"/>
      <c r="E6" s="589"/>
      <c r="F6" s="589"/>
      <c r="G6" s="589"/>
      <c r="H6" s="589"/>
      <c r="I6" s="589"/>
      <c r="J6" s="589"/>
      <c r="K6" s="589"/>
      <c r="L6" s="590"/>
    </row>
    <row r="7" spans="1:12" x14ac:dyDescent="0.25">
      <c r="A7" s="4" t="s">
        <v>10</v>
      </c>
      <c r="B7" s="5"/>
      <c r="C7" s="595" t="s">
        <v>580</v>
      </c>
      <c r="D7" s="595"/>
      <c r="E7" s="595"/>
      <c r="F7" s="595"/>
      <c r="G7" s="595"/>
      <c r="H7" s="595"/>
      <c r="I7" s="595"/>
      <c r="J7" s="595"/>
      <c r="K7" s="595"/>
      <c r="L7" s="596"/>
    </row>
    <row r="8" spans="1:12" ht="12.75" customHeight="1" x14ac:dyDescent="0.25">
      <c r="A8" s="6" t="s">
        <v>12</v>
      </c>
      <c r="B8" s="5"/>
      <c r="C8" s="597"/>
      <c r="D8" s="597"/>
      <c r="E8" s="597"/>
      <c r="F8" s="597"/>
      <c r="G8" s="597"/>
      <c r="H8" s="597"/>
      <c r="I8" s="597"/>
      <c r="J8" s="597"/>
      <c r="K8" s="597"/>
      <c r="L8" s="598"/>
    </row>
    <row r="9" spans="1:12" ht="12.75" customHeight="1" x14ac:dyDescent="0.25">
      <c r="A9" s="4"/>
      <c r="B9" s="5" t="s">
        <v>13</v>
      </c>
      <c r="C9" s="589"/>
      <c r="D9" s="589"/>
      <c r="E9" s="589"/>
      <c r="F9" s="589"/>
      <c r="G9" s="589"/>
      <c r="H9" s="589"/>
      <c r="I9" s="589"/>
      <c r="J9" s="589"/>
      <c r="K9" s="589"/>
      <c r="L9" s="590"/>
    </row>
    <row r="10" spans="1:12" ht="12.75" customHeight="1" x14ac:dyDescent="0.25">
      <c r="A10" s="4"/>
      <c r="B10" s="5" t="s">
        <v>15</v>
      </c>
      <c r="C10" s="589"/>
      <c r="D10" s="589"/>
      <c r="E10" s="589"/>
      <c r="F10" s="589"/>
      <c r="G10" s="589"/>
      <c r="H10" s="589"/>
      <c r="I10" s="589"/>
      <c r="J10" s="589"/>
      <c r="K10" s="589"/>
      <c r="L10" s="590"/>
    </row>
    <row r="11" spans="1:12" ht="12.75" customHeight="1" x14ac:dyDescent="0.25">
      <c r="A11" s="4"/>
      <c r="B11" s="5" t="s">
        <v>16</v>
      </c>
      <c r="C11" s="597" t="s">
        <v>581</v>
      </c>
      <c r="D11" s="597"/>
      <c r="E11" s="597"/>
      <c r="F11" s="597"/>
      <c r="G11" s="597"/>
      <c r="H11" s="597"/>
      <c r="I11" s="597"/>
      <c r="J11" s="597"/>
      <c r="K11" s="597"/>
      <c r="L11" s="598"/>
    </row>
    <row r="12" spans="1:12" ht="12.75" customHeight="1" x14ac:dyDescent="0.25">
      <c r="A12" s="4"/>
      <c r="B12" s="5" t="s">
        <v>17</v>
      </c>
      <c r="C12" s="589"/>
      <c r="D12" s="589"/>
      <c r="E12" s="589"/>
      <c r="F12" s="589"/>
      <c r="G12" s="589"/>
      <c r="H12" s="589"/>
      <c r="I12" s="589"/>
      <c r="J12" s="589"/>
      <c r="K12" s="589"/>
      <c r="L12" s="590"/>
    </row>
    <row r="13" spans="1:12" ht="12.75" customHeight="1" x14ac:dyDescent="0.25">
      <c r="A13" s="4"/>
      <c r="B13" s="5" t="s">
        <v>18</v>
      </c>
      <c r="C13" s="589"/>
      <c r="D13" s="589"/>
      <c r="E13" s="589"/>
      <c r="F13" s="589"/>
      <c r="G13" s="589"/>
      <c r="H13" s="589"/>
      <c r="I13" s="589"/>
      <c r="J13" s="589"/>
      <c r="K13" s="589"/>
      <c r="L13" s="590"/>
    </row>
    <row r="14" spans="1:12" ht="12.75" customHeight="1" x14ac:dyDescent="0.25">
      <c r="A14" s="7"/>
      <c r="B14" s="8"/>
      <c r="C14" s="9"/>
      <c r="D14" s="9"/>
      <c r="E14" s="9"/>
      <c r="F14" s="9"/>
      <c r="G14" s="9"/>
      <c r="H14" s="9"/>
      <c r="I14" s="9"/>
      <c r="J14" s="9"/>
      <c r="K14" s="9"/>
      <c r="L14" s="10"/>
    </row>
    <row r="15" spans="1:12" s="11" customFormat="1" ht="12.75" customHeight="1" x14ac:dyDescent="0.25">
      <c r="A15" s="603" t="s">
        <v>19</v>
      </c>
      <c r="B15" s="606" t="s">
        <v>20</v>
      </c>
      <c r="C15" s="608" t="s">
        <v>21</v>
      </c>
      <c r="D15" s="609"/>
      <c r="E15" s="609"/>
      <c r="F15" s="609"/>
      <c r="G15" s="610"/>
      <c r="H15" s="608" t="s">
        <v>22</v>
      </c>
      <c r="I15" s="609"/>
      <c r="J15" s="609"/>
      <c r="K15" s="609"/>
      <c r="L15" s="611"/>
    </row>
    <row r="16" spans="1:12" s="11" customFormat="1" ht="12.75" customHeight="1" x14ac:dyDescent="0.25">
      <c r="A16" s="604"/>
      <c r="B16" s="607"/>
      <c r="C16" s="612" t="s">
        <v>23</v>
      </c>
      <c r="D16" s="613" t="s">
        <v>24</v>
      </c>
      <c r="E16" s="615" t="s">
        <v>25</v>
      </c>
      <c r="F16" s="617" t="s">
        <v>26</v>
      </c>
      <c r="G16" s="619" t="s">
        <v>27</v>
      </c>
      <c r="H16" s="612" t="s">
        <v>23</v>
      </c>
      <c r="I16" s="613" t="s">
        <v>24</v>
      </c>
      <c r="J16" s="615" t="s">
        <v>25</v>
      </c>
      <c r="K16" s="617" t="s">
        <v>26</v>
      </c>
      <c r="L16" s="599" t="s">
        <v>27</v>
      </c>
    </row>
    <row r="17" spans="1:12" s="12" customFormat="1" ht="61.5" customHeight="1" thickBot="1" x14ac:dyDescent="0.3">
      <c r="A17" s="605"/>
      <c r="B17" s="607"/>
      <c r="C17" s="612"/>
      <c r="D17" s="614"/>
      <c r="E17" s="616"/>
      <c r="F17" s="618"/>
      <c r="G17" s="619"/>
      <c r="H17" s="622"/>
      <c r="I17" s="623"/>
      <c r="J17" s="616"/>
      <c r="K17" s="618"/>
      <c r="L17" s="600"/>
    </row>
    <row r="18" spans="1:12" s="12" customFormat="1" ht="9.75" customHeight="1" thickTop="1" x14ac:dyDescent="0.25">
      <c r="A18" s="13" t="s">
        <v>28</v>
      </c>
      <c r="B18" s="13">
        <v>2</v>
      </c>
      <c r="C18" s="14">
        <v>3</v>
      </c>
      <c r="D18" s="15">
        <v>4</v>
      </c>
      <c r="E18" s="15">
        <v>5</v>
      </c>
      <c r="F18" s="15">
        <v>6</v>
      </c>
      <c r="G18" s="16">
        <v>7</v>
      </c>
      <c r="H18" s="14">
        <v>8</v>
      </c>
      <c r="I18" s="15">
        <v>9</v>
      </c>
      <c r="J18" s="15">
        <v>10</v>
      </c>
      <c r="K18" s="15">
        <v>11</v>
      </c>
      <c r="L18" s="17">
        <v>12</v>
      </c>
    </row>
    <row r="19" spans="1:12" s="24" customFormat="1" x14ac:dyDescent="0.25">
      <c r="A19" s="18"/>
      <c r="B19" s="19" t="s">
        <v>29</v>
      </c>
      <c r="C19" s="20"/>
      <c r="D19" s="21"/>
      <c r="E19" s="21"/>
      <c r="F19" s="21"/>
      <c r="G19" s="22"/>
      <c r="H19" s="20"/>
      <c r="I19" s="21"/>
      <c r="J19" s="21"/>
      <c r="K19" s="21"/>
      <c r="L19" s="23"/>
    </row>
    <row r="20" spans="1:12" s="24" customFormat="1" ht="12.75" thickBot="1" x14ac:dyDescent="0.3">
      <c r="A20" s="25"/>
      <c r="B20" s="26" t="s">
        <v>30</v>
      </c>
      <c r="C20" s="27">
        <f t="shared" ref="C20:C47" si="0">SUM(D20:G20)</f>
        <v>23458</v>
      </c>
      <c r="D20" s="28">
        <f>SUM(D21,D24,D25,D41,D43)</f>
        <v>23458</v>
      </c>
      <c r="E20" s="28">
        <f>SUM(E21,E24,E43)</f>
        <v>0</v>
      </c>
      <c r="F20" s="28">
        <f>SUM(F21,F26,F43)</f>
        <v>0</v>
      </c>
      <c r="G20" s="29">
        <f>SUM(G21,G45)</f>
        <v>0</v>
      </c>
      <c r="H20" s="27">
        <f>SUM(I20:L20)</f>
        <v>23458</v>
      </c>
      <c r="I20" s="28">
        <f>SUM(I21,I24,I25,I41,I43)</f>
        <v>23458</v>
      </c>
      <c r="J20" s="28">
        <f>SUM(J21,J24,J43)</f>
        <v>0</v>
      </c>
      <c r="K20" s="28">
        <f>SUM(K21,K26,K43)</f>
        <v>0</v>
      </c>
      <c r="L20" s="30">
        <f>SUM(L21,L45)</f>
        <v>0</v>
      </c>
    </row>
    <row r="21" spans="1:12" ht="12.75" thickTop="1" x14ac:dyDescent="0.25">
      <c r="A21" s="31"/>
      <c r="B21" s="32" t="s">
        <v>31</v>
      </c>
      <c r="C21" s="33">
        <f t="shared" si="0"/>
        <v>14754</v>
      </c>
      <c r="D21" s="34">
        <f>SUM(D22:D23)</f>
        <v>14754</v>
      </c>
      <c r="E21" s="34">
        <f>SUM(E22:E23)</f>
        <v>0</v>
      </c>
      <c r="F21" s="34">
        <f>SUM(F22:F23)</f>
        <v>0</v>
      </c>
      <c r="G21" s="35">
        <f>SUM(G22:G23)</f>
        <v>0</v>
      </c>
      <c r="H21" s="33">
        <f t="shared" ref="H21:H47" si="1">SUM(I21:L21)</f>
        <v>14754</v>
      </c>
      <c r="I21" s="34">
        <f>SUM(I22:I23)</f>
        <v>14754</v>
      </c>
      <c r="J21" s="34">
        <f>SUM(J22:J23)</f>
        <v>0</v>
      </c>
      <c r="K21" s="34">
        <f>SUM(K22:K23)</f>
        <v>0</v>
      </c>
      <c r="L21" s="36">
        <f>SUM(L22:L23)</f>
        <v>0</v>
      </c>
    </row>
    <row r="22" spans="1:12" x14ac:dyDescent="0.25">
      <c r="A22" s="37"/>
      <c r="B22" s="38" t="s">
        <v>32</v>
      </c>
      <c r="C22" s="39">
        <f t="shared" si="0"/>
        <v>0</v>
      </c>
      <c r="D22" s="40"/>
      <c r="E22" s="40"/>
      <c r="F22" s="40"/>
      <c r="G22" s="41"/>
      <c r="H22" s="39">
        <f t="shared" si="1"/>
        <v>0</v>
      </c>
      <c r="I22" s="40"/>
      <c r="J22" s="40"/>
      <c r="K22" s="40"/>
      <c r="L22" s="42"/>
    </row>
    <row r="23" spans="1:12" x14ac:dyDescent="0.25">
      <c r="A23" s="43"/>
      <c r="B23" s="44" t="s">
        <v>33</v>
      </c>
      <c r="C23" s="45">
        <f t="shared" si="0"/>
        <v>14754</v>
      </c>
      <c r="D23" s="46">
        <v>14754</v>
      </c>
      <c r="E23" s="46"/>
      <c r="F23" s="46"/>
      <c r="G23" s="47"/>
      <c r="H23" s="45">
        <f t="shared" si="1"/>
        <v>14754</v>
      </c>
      <c r="I23" s="46">
        <v>14754</v>
      </c>
      <c r="J23" s="46"/>
      <c r="K23" s="46"/>
      <c r="L23" s="48"/>
    </row>
    <row r="24" spans="1:12" s="24" customFormat="1" ht="24.75" thickBot="1" x14ac:dyDescent="0.3">
      <c r="A24" s="49">
        <v>19300</v>
      </c>
      <c r="B24" s="49" t="s">
        <v>34</v>
      </c>
      <c r="C24" s="50">
        <f t="shared" si="0"/>
        <v>4352</v>
      </c>
      <c r="D24" s="51">
        <v>4352</v>
      </c>
      <c r="E24" s="51"/>
      <c r="F24" s="52" t="s">
        <v>35</v>
      </c>
      <c r="G24" s="53" t="s">
        <v>35</v>
      </c>
      <c r="H24" s="50">
        <f t="shared" si="1"/>
        <v>4352</v>
      </c>
      <c r="I24" s="51">
        <v>4352</v>
      </c>
      <c r="J24" s="51"/>
      <c r="K24" s="52" t="s">
        <v>35</v>
      </c>
      <c r="L24" s="54" t="s">
        <v>35</v>
      </c>
    </row>
    <row r="25" spans="1:12" s="24" customFormat="1" ht="24.75" thickTop="1" x14ac:dyDescent="0.25">
      <c r="A25" s="55">
        <v>18630</v>
      </c>
      <c r="B25" s="56" t="s">
        <v>36</v>
      </c>
      <c r="C25" s="57">
        <f t="shared" si="0"/>
        <v>4352</v>
      </c>
      <c r="D25" s="58">
        <v>4352</v>
      </c>
      <c r="E25" s="59" t="s">
        <v>35</v>
      </c>
      <c r="F25" s="59" t="s">
        <v>35</v>
      </c>
      <c r="G25" s="60" t="s">
        <v>35</v>
      </c>
      <c r="H25" s="57">
        <f t="shared" si="1"/>
        <v>4352</v>
      </c>
      <c r="I25" s="58">
        <v>4352</v>
      </c>
      <c r="J25" s="59" t="s">
        <v>35</v>
      </c>
      <c r="K25" s="59" t="s">
        <v>35</v>
      </c>
      <c r="L25" s="62" t="s">
        <v>35</v>
      </c>
    </row>
    <row r="26" spans="1:12" s="24" customFormat="1" ht="36" x14ac:dyDescent="0.25">
      <c r="A26" s="56">
        <v>21300</v>
      </c>
      <c r="B26" s="56" t="s">
        <v>37</v>
      </c>
      <c r="C26" s="57">
        <f t="shared" si="0"/>
        <v>0</v>
      </c>
      <c r="D26" s="59" t="s">
        <v>35</v>
      </c>
      <c r="E26" s="59" t="s">
        <v>35</v>
      </c>
      <c r="F26" s="63">
        <f>SUM(F27,F31,F33,F36)</f>
        <v>0</v>
      </c>
      <c r="G26" s="60" t="s">
        <v>35</v>
      </c>
      <c r="H26" s="57">
        <f t="shared" si="1"/>
        <v>0</v>
      </c>
      <c r="I26" s="59" t="s">
        <v>35</v>
      </c>
      <c r="J26" s="59" t="s">
        <v>35</v>
      </c>
      <c r="K26" s="63">
        <f>SUM(K27,K31,K33,K36)</f>
        <v>0</v>
      </c>
      <c r="L26" s="62" t="s">
        <v>35</v>
      </c>
    </row>
    <row r="27" spans="1:12" s="24" customFormat="1" ht="24" x14ac:dyDescent="0.25">
      <c r="A27" s="64">
        <v>21350</v>
      </c>
      <c r="B27" s="56" t="s">
        <v>38</v>
      </c>
      <c r="C27" s="57">
        <f t="shared" si="0"/>
        <v>0</v>
      </c>
      <c r="D27" s="59" t="s">
        <v>35</v>
      </c>
      <c r="E27" s="59" t="s">
        <v>35</v>
      </c>
      <c r="F27" s="63">
        <f>SUM(F28:F30)</f>
        <v>0</v>
      </c>
      <c r="G27" s="60" t="s">
        <v>35</v>
      </c>
      <c r="H27" s="57">
        <f t="shared" si="1"/>
        <v>0</v>
      </c>
      <c r="I27" s="59" t="s">
        <v>35</v>
      </c>
      <c r="J27" s="59" t="s">
        <v>35</v>
      </c>
      <c r="K27" s="63">
        <f>SUM(K28:K30)</f>
        <v>0</v>
      </c>
      <c r="L27" s="62" t="s">
        <v>35</v>
      </c>
    </row>
    <row r="28" spans="1:12" x14ac:dyDescent="0.25">
      <c r="A28" s="37">
        <v>21351</v>
      </c>
      <c r="B28" s="65" t="s">
        <v>39</v>
      </c>
      <c r="C28" s="66">
        <f t="shared" si="0"/>
        <v>0</v>
      </c>
      <c r="D28" s="67" t="s">
        <v>35</v>
      </c>
      <c r="E28" s="67" t="s">
        <v>35</v>
      </c>
      <c r="F28" s="68"/>
      <c r="G28" s="69" t="s">
        <v>35</v>
      </c>
      <c r="H28" s="66">
        <f t="shared" si="1"/>
        <v>0</v>
      </c>
      <c r="I28" s="67" t="s">
        <v>35</v>
      </c>
      <c r="J28" s="67" t="s">
        <v>35</v>
      </c>
      <c r="K28" s="68"/>
      <c r="L28" s="70" t="s">
        <v>35</v>
      </c>
    </row>
    <row r="29" spans="1:12" x14ac:dyDescent="0.25">
      <c r="A29" s="43">
        <v>21352</v>
      </c>
      <c r="B29" s="71" t="s">
        <v>40</v>
      </c>
      <c r="C29" s="72">
        <f t="shared" si="0"/>
        <v>0</v>
      </c>
      <c r="D29" s="73" t="s">
        <v>35</v>
      </c>
      <c r="E29" s="73" t="s">
        <v>35</v>
      </c>
      <c r="F29" s="74"/>
      <c r="G29" s="75" t="s">
        <v>35</v>
      </c>
      <c r="H29" s="72">
        <f t="shared" si="1"/>
        <v>0</v>
      </c>
      <c r="I29" s="73" t="s">
        <v>35</v>
      </c>
      <c r="J29" s="73" t="s">
        <v>35</v>
      </c>
      <c r="K29" s="74"/>
      <c r="L29" s="76" t="s">
        <v>35</v>
      </c>
    </row>
    <row r="30" spans="1:12" ht="24" x14ac:dyDescent="0.25">
      <c r="A30" s="43">
        <v>21359</v>
      </c>
      <c r="B30" s="71" t="s">
        <v>41</v>
      </c>
      <c r="C30" s="72">
        <f t="shared" si="0"/>
        <v>0</v>
      </c>
      <c r="D30" s="73" t="s">
        <v>35</v>
      </c>
      <c r="E30" s="73" t="s">
        <v>35</v>
      </c>
      <c r="F30" s="74"/>
      <c r="G30" s="75" t="s">
        <v>35</v>
      </c>
      <c r="H30" s="72">
        <f t="shared" si="1"/>
        <v>0</v>
      </c>
      <c r="I30" s="73" t="s">
        <v>35</v>
      </c>
      <c r="J30" s="73" t="s">
        <v>35</v>
      </c>
      <c r="K30" s="74"/>
      <c r="L30" s="76" t="s">
        <v>35</v>
      </c>
    </row>
    <row r="31" spans="1:12" s="24" customFormat="1" ht="36" x14ac:dyDescent="0.25">
      <c r="A31" s="64">
        <v>21370</v>
      </c>
      <c r="B31" s="56" t="s">
        <v>42</v>
      </c>
      <c r="C31" s="57">
        <f t="shared" si="0"/>
        <v>0</v>
      </c>
      <c r="D31" s="59" t="s">
        <v>35</v>
      </c>
      <c r="E31" s="59" t="s">
        <v>35</v>
      </c>
      <c r="F31" s="63">
        <f>SUM(F32)</f>
        <v>0</v>
      </c>
      <c r="G31" s="60" t="s">
        <v>35</v>
      </c>
      <c r="H31" s="57">
        <f t="shared" si="1"/>
        <v>0</v>
      </c>
      <c r="I31" s="59" t="s">
        <v>35</v>
      </c>
      <c r="J31" s="59" t="s">
        <v>35</v>
      </c>
      <c r="K31" s="63">
        <f>SUM(K32)</f>
        <v>0</v>
      </c>
      <c r="L31" s="62" t="s">
        <v>35</v>
      </c>
    </row>
    <row r="32" spans="1:12" ht="36" x14ac:dyDescent="0.25">
      <c r="A32" s="77">
        <v>21379</v>
      </c>
      <c r="B32" s="78" t="s">
        <v>43</v>
      </c>
      <c r="C32" s="79">
        <f t="shared" si="0"/>
        <v>0</v>
      </c>
      <c r="D32" s="80" t="s">
        <v>35</v>
      </c>
      <c r="E32" s="80" t="s">
        <v>35</v>
      </c>
      <c r="F32" s="81"/>
      <c r="G32" s="82" t="s">
        <v>35</v>
      </c>
      <c r="H32" s="79">
        <f t="shared" si="1"/>
        <v>0</v>
      </c>
      <c r="I32" s="80" t="s">
        <v>35</v>
      </c>
      <c r="J32" s="80" t="s">
        <v>35</v>
      </c>
      <c r="K32" s="81"/>
      <c r="L32" s="83" t="s">
        <v>35</v>
      </c>
    </row>
    <row r="33" spans="1:12" s="24" customFormat="1" x14ac:dyDescent="0.25">
      <c r="A33" s="64">
        <v>21380</v>
      </c>
      <c r="B33" s="56" t="s">
        <v>44</v>
      </c>
      <c r="C33" s="57">
        <f t="shared" si="0"/>
        <v>0</v>
      </c>
      <c r="D33" s="59" t="s">
        <v>35</v>
      </c>
      <c r="E33" s="59" t="s">
        <v>35</v>
      </c>
      <c r="F33" s="63">
        <f>SUM(F34:F35)</f>
        <v>0</v>
      </c>
      <c r="G33" s="60" t="s">
        <v>35</v>
      </c>
      <c r="H33" s="57">
        <f t="shared" si="1"/>
        <v>0</v>
      </c>
      <c r="I33" s="59" t="s">
        <v>35</v>
      </c>
      <c r="J33" s="59" t="s">
        <v>35</v>
      </c>
      <c r="K33" s="63">
        <f>SUM(K34:K35)</f>
        <v>0</v>
      </c>
      <c r="L33" s="62" t="s">
        <v>35</v>
      </c>
    </row>
    <row r="34" spans="1:12" x14ac:dyDescent="0.25">
      <c r="A34" s="38">
        <v>21381</v>
      </c>
      <c r="B34" s="65" t="s">
        <v>45</v>
      </c>
      <c r="C34" s="66">
        <f t="shared" si="0"/>
        <v>0</v>
      </c>
      <c r="D34" s="67" t="s">
        <v>35</v>
      </c>
      <c r="E34" s="67" t="s">
        <v>35</v>
      </c>
      <c r="F34" s="68"/>
      <c r="G34" s="69" t="s">
        <v>35</v>
      </c>
      <c r="H34" s="66">
        <f t="shared" si="1"/>
        <v>0</v>
      </c>
      <c r="I34" s="67" t="s">
        <v>35</v>
      </c>
      <c r="J34" s="67" t="s">
        <v>35</v>
      </c>
      <c r="K34" s="68"/>
      <c r="L34" s="70" t="s">
        <v>35</v>
      </c>
    </row>
    <row r="35" spans="1:12" ht="24" x14ac:dyDescent="0.25">
      <c r="A35" s="44">
        <v>21383</v>
      </c>
      <c r="B35" s="71" t="s">
        <v>46</v>
      </c>
      <c r="C35" s="72">
        <f>SUM(D35:G35)</f>
        <v>0</v>
      </c>
      <c r="D35" s="73" t="s">
        <v>35</v>
      </c>
      <c r="E35" s="73" t="s">
        <v>35</v>
      </c>
      <c r="F35" s="74"/>
      <c r="G35" s="75" t="s">
        <v>35</v>
      </c>
      <c r="H35" s="72">
        <f t="shared" si="1"/>
        <v>0</v>
      </c>
      <c r="I35" s="73" t="s">
        <v>35</v>
      </c>
      <c r="J35" s="73" t="s">
        <v>35</v>
      </c>
      <c r="K35" s="74"/>
      <c r="L35" s="76" t="s">
        <v>35</v>
      </c>
    </row>
    <row r="36" spans="1:12" s="24" customFormat="1" ht="25.5" customHeight="1" x14ac:dyDescent="0.25">
      <c r="A36" s="64">
        <v>21390</v>
      </c>
      <c r="B36" s="56" t="s">
        <v>47</v>
      </c>
      <c r="C36" s="57">
        <f t="shared" si="0"/>
        <v>0</v>
      </c>
      <c r="D36" s="59" t="s">
        <v>35</v>
      </c>
      <c r="E36" s="59" t="s">
        <v>35</v>
      </c>
      <c r="F36" s="63">
        <f>SUM(F37:F40)</f>
        <v>0</v>
      </c>
      <c r="G36" s="60" t="s">
        <v>35</v>
      </c>
      <c r="H36" s="57">
        <f t="shared" si="1"/>
        <v>0</v>
      </c>
      <c r="I36" s="59" t="s">
        <v>35</v>
      </c>
      <c r="J36" s="59" t="s">
        <v>35</v>
      </c>
      <c r="K36" s="63">
        <f>SUM(K37:K40)</f>
        <v>0</v>
      </c>
      <c r="L36" s="62" t="s">
        <v>35</v>
      </c>
    </row>
    <row r="37" spans="1:12" ht="24" x14ac:dyDescent="0.25">
      <c r="A37" s="38">
        <v>21391</v>
      </c>
      <c r="B37" s="65" t="s">
        <v>48</v>
      </c>
      <c r="C37" s="66">
        <f t="shared" si="0"/>
        <v>0</v>
      </c>
      <c r="D37" s="67" t="s">
        <v>35</v>
      </c>
      <c r="E37" s="67" t="s">
        <v>35</v>
      </c>
      <c r="F37" s="68"/>
      <c r="G37" s="69" t="s">
        <v>35</v>
      </c>
      <c r="H37" s="66">
        <f t="shared" si="1"/>
        <v>0</v>
      </c>
      <c r="I37" s="67" t="s">
        <v>35</v>
      </c>
      <c r="J37" s="67" t="s">
        <v>35</v>
      </c>
      <c r="K37" s="68"/>
      <c r="L37" s="70" t="s">
        <v>35</v>
      </c>
    </row>
    <row r="38" spans="1:12" x14ac:dyDescent="0.25">
      <c r="A38" s="44">
        <v>21393</v>
      </c>
      <c r="B38" s="71" t="s">
        <v>49</v>
      </c>
      <c r="C38" s="72">
        <f t="shared" si="0"/>
        <v>0</v>
      </c>
      <c r="D38" s="73" t="s">
        <v>35</v>
      </c>
      <c r="E38" s="73" t="s">
        <v>35</v>
      </c>
      <c r="F38" s="74"/>
      <c r="G38" s="75" t="s">
        <v>35</v>
      </c>
      <c r="H38" s="72">
        <f t="shared" si="1"/>
        <v>0</v>
      </c>
      <c r="I38" s="73" t="s">
        <v>35</v>
      </c>
      <c r="J38" s="73" t="s">
        <v>35</v>
      </c>
      <c r="K38" s="74"/>
      <c r="L38" s="76" t="s">
        <v>35</v>
      </c>
    </row>
    <row r="39" spans="1:12" x14ac:dyDescent="0.25">
      <c r="A39" s="44">
        <v>21395</v>
      </c>
      <c r="B39" s="71" t="s">
        <v>50</v>
      </c>
      <c r="C39" s="72">
        <f t="shared" si="0"/>
        <v>0</v>
      </c>
      <c r="D39" s="73" t="s">
        <v>35</v>
      </c>
      <c r="E39" s="73" t="s">
        <v>35</v>
      </c>
      <c r="F39" s="74"/>
      <c r="G39" s="75" t="s">
        <v>35</v>
      </c>
      <c r="H39" s="72">
        <f t="shared" si="1"/>
        <v>0</v>
      </c>
      <c r="I39" s="73" t="s">
        <v>35</v>
      </c>
      <c r="J39" s="73" t="s">
        <v>35</v>
      </c>
      <c r="K39" s="74"/>
      <c r="L39" s="76" t="s">
        <v>35</v>
      </c>
    </row>
    <row r="40" spans="1:12" ht="24" x14ac:dyDescent="0.25">
      <c r="A40" s="84">
        <v>21399</v>
      </c>
      <c r="B40" s="85" t="s">
        <v>51</v>
      </c>
      <c r="C40" s="86">
        <f t="shared" si="0"/>
        <v>0</v>
      </c>
      <c r="D40" s="87" t="s">
        <v>35</v>
      </c>
      <c r="E40" s="87" t="s">
        <v>35</v>
      </c>
      <c r="F40" s="88"/>
      <c r="G40" s="89" t="s">
        <v>35</v>
      </c>
      <c r="H40" s="86">
        <f t="shared" si="1"/>
        <v>0</v>
      </c>
      <c r="I40" s="87" t="s">
        <v>35</v>
      </c>
      <c r="J40" s="87" t="s">
        <v>35</v>
      </c>
      <c r="K40" s="88"/>
      <c r="L40" s="90" t="s">
        <v>35</v>
      </c>
    </row>
    <row r="41" spans="1:12" s="24" customFormat="1" ht="26.25" customHeight="1" x14ac:dyDescent="0.25">
      <c r="A41" s="91">
        <v>21420</v>
      </c>
      <c r="B41" s="92" t="s">
        <v>52</v>
      </c>
      <c r="C41" s="93">
        <f>SUM(D41:G41)</f>
        <v>0</v>
      </c>
      <c r="D41" s="94">
        <f>SUM(D42)</f>
        <v>0</v>
      </c>
      <c r="E41" s="95" t="s">
        <v>35</v>
      </c>
      <c r="F41" s="95" t="s">
        <v>35</v>
      </c>
      <c r="G41" s="96" t="s">
        <v>35</v>
      </c>
      <c r="H41" s="93">
        <f>SUM(I41:L41)</f>
        <v>0</v>
      </c>
      <c r="I41" s="94">
        <f>SUM(I42)</f>
        <v>0</v>
      </c>
      <c r="J41" s="95" t="s">
        <v>35</v>
      </c>
      <c r="K41" s="95" t="s">
        <v>35</v>
      </c>
      <c r="L41" s="97" t="s">
        <v>35</v>
      </c>
    </row>
    <row r="42" spans="1:12" s="24" customFormat="1" ht="26.25" customHeight="1" x14ac:dyDescent="0.25">
      <c r="A42" s="84">
        <v>21429</v>
      </c>
      <c r="B42" s="85" t="s">
        <v>53</v>
      </c>
      <c r="C42" s="86">
        <f>SUM(D42:G42)</f>
        <v>0</v>
      </c>
      <c r="D42" s="98"/>
      <c r="E42" s="87" t="s">
        <v>35</v>
      </c>
      <c r="F42" s="87" t="s">
        <v>35</v>
      </c>
      <c r="G42" s="89" t="s">
        <v>35</v>
      </c>
      <c r="H42" s="86">
        <f t="shared" ref="H42:H44" si="2">SUM(I42:L42)</f>
        <v>0</v>
      </c>
      <c r="I42" s="98"/>
      <c r="J42" s="87" t="s">
        <v>35</v>
      </c>
      <c r="K42" s="87" t="s">
        <v>35</v>
      </c>
      <c r="L42" s="90" t="s">
        <v>35</v>
      </c>
    </row>
    <row r="43" spans="1:12" s="24" customFormat="1" ht="24" x14ac:dyDescent="0.25">
      <c r="A43" s="64">
        <v>21490</v>
      </c>
      <c r="B43" s="56" t="s">
        <v>54</v>
      </c>
      <c r="C43" s="57">
        <f t="shared" si="0"/>
        <v>0</v>
      </c>
      <c r="D43" s="99">
        <f>D44</f>
        <v>0</v>
      </c>
      <c r="E43" s="99">
        <f t="shared" ref="E43:F43" si="3">E44</f>
        <v>0</v>
      </c>
      <c r="F43" s="99">
        <f t="shared" si="3"/>
        <v>0</v>
      </c>
      <c r="G43" s="60" t="s">
        <v>35</v>
      </c>
      <c r="H43" s="100">
        <f t="shared" si="2"/>
        <v>0</v>
      </c>
      <c r="I43" s="99">
        <f>I44</f>
        <v>0</v>
      </c>
      <c r="J43" s="99">
        <f t="shared" ref="J43:K43" si="4">J44</f>
        <v>0</v>
      </c>
      <c r="K43" s="99">
        <f t="shared" si="4"/>
        <v>0</v>
      </c>
      <c r="L43" s="62" t="s">
        <v>35</v>
      </c>
    </row>
    <row r="44" spans="1:12" s="24" customFormat="1" ht="24" x14ac:dyDescent="0.25">
      <c r="A44" s="44">
        <v>21499</v>
      </c>
      <c r="B44" s="71" t="s">
        <v>55</v>
      </c>
      <c r="C44" s="79">
        <f>SUM(D44:G44)</f>
        <v>0</v>
      </c>
      <c r="D44" s="101"/>
      <c r="E44" s="102"/>
      <c r="F44" s="102"/>
      <c r="G44" s="103" t="s">
        <v>35</v>
      </c>
      <c r="H44" s="104">
        <f t="shared" si="2"/>
        <v>0</v>
      </c>
      <c r="I44" s="40"/>
      <c r="J44" s="105"/>
      <c r="K44" s="105"/>
      <c r="L44" s="106" t="s">
        <v>35</v>
      </c>
    </row>
    <row r="45" spans="1:12" ht="12.75" customHeight="1" x14ac:dyDescent="0.25">
      <c r="A45" s="107">
        <v>23000</v>
      </c>
      <c r="B45" s="108" t="s">
        <v>56</v>
      </c>
      <c r="C45" s="109">
        <f>SUM(D45:G45)</f>
        <v>0</v>
      </c>
      <c r="D45" s="59" t="s">
        <v>35</v>
      </c>
      <c r="E45" s="59" t="s">
        <v>35</v>
      </c>
      <c r="F45" s="59" t="s">
        <v>35</v>
      </c>
      <c r="G45" s="99">
        <f>SUM(G46:G47)</f>
        <v>0</v>
      </c>
      <c r="H45" s="109">
        <f t="shared" si="1"/>
        <v>0</v>
      </c>
      <c r="I45" s="87" t="s">
        <v>35</v>
      </c>
      <c r="J45" s="87" t="s">
        <v>35</v>
      </c>
      <c r="K45" s="87" t="s">
        <v>35</v>
      </c>
      <c r="L45" s="110">
        <f>SUM(L46:L47)</f>
        <v>0</v>
      </c>
    </row>
    <row r="46" spans="1:12" ht="24" x14ac:dyDescent="0.25">
      <c r="A46" s="111">
        <v>23410</v>
      </c>
      <c r="B46" s="112" t="s">
        <v>57</v>
      </c>
      <c r="C46" s="113">
        <f t="shared" si="0"/>
        <v>0</v>
      </c>
      <c r="D46" s="95" t="s">
        <v>35</v>
      </c>
      <c r="E46" s="95" t="s">
        <v>35</v>
      </c>
      <c r="F46" s="95" t="s">
        <v>35</v>
      </c>
      <c r="G46" s="114"/>
      <c r="H46" s="113">
        <f t="shared" si="1"/>
        <v>0</v>
      </c>
      <c r="I46" s="95" t="s">
        <v>35</v>
      </c>
      <c r="J46" s="95" t="s">
        <v>35</v>
      </c>
      <c r="K46" s="95" t="s">
        <v>35</v>
      </c>
      <c r="L46" s="115"/>
    </row>
    <row r="47" spans="1:12" ht="24" x14ac:dyDescent="0.25">
      <c r="A47" s="111">
        <v>23510</v>
      </c>
      <c r="B47" s="112" t="s">
        <v>58</v>
      </c>
      <c r="C47" s="93">
        <f t="shared" si="0"/>
        <v>0</v>
      </c>
      <c r="D47" s="95" t="s">
        <v>35</v>
      </c>
      <c r="E47" s="95" t="s">
        <v>35</v>
      </c>
      <c r="F47" s="95" t="s">
        <v>35</v>
      </c>
      <c r="G47" s="114"/>
      <c r="H47" s="93">
        <f t="shared" si="1"/>
        <v>0</v>
      </c>
      <c r="I47" s="95" t="s">
        <v>35</v>
      </c>
      <c r="J47" s="95" t="s">
        <v>35</v>
      </c>
      <c r="K47" s="95" t="s">
        <v>35</v>
      </c>
      <c r="L47" s="115"/>
    </row>
    <row r="48" spans="1:12" x14ac:dyDescent="0.25">
      <c r="A48" s="116"/>
      <c r="B48" s="112"/>
      <c r="C48" s="117"/>
      <c r="D48" s="95"/>
      <c r="E48" s="95"/>
      <c r="F48" s="94"/>
      <c r="G48" s="118"/>
      <c r="H48" s="117"/>
      <c r="I48" s="95"/>
      <c r="J48" s="95"/>
      <c r="K48" s="94"/>
      <c r="L48" s="119"/>
    </row>
    <row r="49" spans="1:12" s="24" customFormat="1" x14ac:dyDescent="0.25">
      <c r="A49" s="120"/>
      <c r="B49" s="121" t="s">
        <v>59</v>
      </c>
      <c r="C49" s="122"/>
      <c r="D49" s="123"/>
      <c r="E49" s="123"/>
      <c r="F49" s="123"/>
      <c r="G49" s="124"/>
      <c r="H49" s="122"/>
      <c r="I49" s="123"/>
      <c r="J49" s="123"/>
      <c r="K49" s="123"/>
      <c r="L49" s="125"/>
    </row>
    <row r="50" spans="1:12" s="24" customFormat="1" ht="12.75" thickBot="1" x14ac:dyDescent="0.3">
      <c r="A50" s="126"/>
      <c r="B50" s="25" t="s">
        <v>60</v>
      </c>
      <c r="C50" s="127">
        <f t="shared" ref="C50:C113" si="5">SUM(D50:G50)</f>
        <v>23458</v>
      </c>
      <c r="D50" s="128">
        <f>SUM(D51,D283)</f>
        <v>23458</v>
      </c>
      <c r="E50" s="128">
        <f>SUM(E51,E283)</f>
        <v>0</v>
      </c>
      <c r="F50" s="128">
        <f>SUM(F51,F283)</f>
        <v>0</v>
      </c>
      <c r="G50" s="129">
        <f>SUM(G51,G283)</f>
        <v>0</v>
      </c>
      <c r="H50" s="127">
        <f t="shared" ref="H50:H113" si="6">SUM(I50:L50)</f>
        <v>23458</v>
      </c>
      <c r="I50" s="128">
        <f>SUM(I51,I283)</f>
        <v>23458</v>
      </c>
      <c r="J50" s="128">
        <f>SUM(J51,J283)</f>
        <v>0</v>
      </c>
      <c r="K50" s="128">
        <f>SUM(K51,K283)</f>
        <v>0</v>
      </c>
      <c r="L50" s="130">
        <f>SUM(L51,L283)</f>
        <v>0</v>
      </c>
    </row>
    <row r="51" spans="1:12" s="24" customFormat="1" ht="36.75" thickTop="1" x14ac:dyDescent="0.25">
      <c r="A51" s="131"/>
      <c r="B51" s="132" t="s">
        <v>61</v>
      </c>
      <c r="C51" s="133">
        <f t="shared" si="5"/>
        <v>19106</v>
      </c>
      <c r="D51" s="134">
        <f>SUM(D52,D194)</f>
        <v>19106</v>
      </c>
      <c r="E51" s="134">
        <f>SUM(E52,E194)</f>
        <v>0</v>
      </c>
      <c r="F51" s="134">
        <f>SUM(F52,F194)</f>
        <v>0</v>
      </c>
      <c r="G51" s="135">
        <f>SUM(G52,G194)</f>
        <v>0</v>
      </c>
      <c r="H51" s="133">
        <f t="shared" si="6"/>
        <v>19106</v>
      </c>
      <c r="I51" s="134">
        <f>SUM(I52,I194)</f>
        <v>19106</v>
      </c>
      <c r="J51" s="134">
        <f>SUM(J52,J194)</f>
        <v>0</v>
      </c>
      <c r="K51" s="134">
        <f>SUM(K52,K194)</f>
        <v>0</v>
      </c>
      <c r="L51" s="136">
        <f>SUM(L52,L194)</f>
        <v>0</v>
      </c>
    </row>
    <row r="52" spans="1:12" s="24" customFormat="1" ht="24" x14ac:dyDescent="0.25">
      <c r="A52" s="137"/>
      <c r="B52" s="18" t="s">
        <v>62</v>
      </c>
      <c r="C52" s="138">
        <f t="shared" si="5"/>
        <v>10976</v>
      </c>
      <c r="D52" s="139">
        <f>SUM(D53,D75,D173,D187)</f>
        <v>10976</v>
      </c>
      <c r="E52" s="139">
        <f>SUM(E53,E75,E173,E187)</f>
        <v>0</v>
      </c>
      <c r="F52" s="139">
        <f>SUM(F53,F75,F173,F187)</f>
        <v>0</v>
      </c>
      <c r="G52" s="140">
        <f>SUM(G53,G75,G173,G187)</f>
        <v>0</v>
      </c>
      <c r="H52" s="138">
        <f t="shared" si="6"/>
        <v>10976</v>
      </c>
      <c r="I52" s="139">
        <f>SUM(I53,I75,I173,I187)</f>
        <v>10976</v>
      </c>
      <c r="J52" s="139">
        <f>SUM(J53,J75,J173,J187)</f>
        <v>0</v>
      </c>
      <c r="K52" s="139">
        <f>SUM(K53,K75,K173,K187)</f>
        <v>0</v>
      </c>
      <c r="L52" s="141">
        <f>SUM(L53,L75,L173,L187)</f>
        <v>0</v>
      </c>
    </row>
    <row r="53" spans="1:12" s="24" customFormat="1" x14ac:dyDescent="0.25">
      <c r="A53" s="142">
        <v>1000</v>
      </c>
      <c r="B53" s="142" t="s">
        <v>63</v>
      </c>
      <c r="C53" s="143">
        <f t="shared" si="5"/>
        <v>0</v>
      </c>
      <c r="D53" s="144">
        <f>SUM(D54,D67)</f>
        <v>0</v>
      </c>
      <c r="E53" s="144">
        <f>SUM(E54,E67)</f>
        <v>0</v>
      </c>
      <c r="F53" s="144">
        <f>SUM(F54,F67)</f>
        <v>0</v>
      </c>
      <c r="G53" s="145">
        <f>SUM(G54,G67)</f>
        <v>0</v>
      </c>
      <c r="H53" s="143">
        <f t="shared" si="6"/>
        <v>0</v>
      </c>
      <c r="I53" s="144">
        <f>SUM(I54,I67)</f>
        <v>0</v>
      </c>
      <c r="J53" s="144">
        <f>SUM(J54,J67)</f>
        <v>0</v>
      </c>
      <c r="K53" s="144">
        <f>SUM(K54,K67)</f>
        <v>0</v>
      </c>
      <c r="L53" s="146">
        <f>SUM(L54,L67)</f>
        <v>0</v>
      </c>
    </row>
    <row r="54" spans="1:12" x14ac:dyDescent="0.25">
      <c r="A54" s="56">
        <v>1100</v>
      </c>
      <c r="B54" s="147" t="s">
        <v>64</v>
      </c>
      <c r="C54" s="57">
        <f t="shared" si="5"/>
        <v>0</v>
      </c>
      <c r="D54" s="63">
        <f>SUM(D55,D58,D66)</f>
        <v>0</v>
      </c>
      <c r="E54" s="63">
        <f>SUM(E55,E58,E66)</f>
        <v>0</v>
      </c>
      <c r="F54" s="63">
        <f>SUM(F55,F58,F66)</f>
        <v>0</v>
      </c>
      <c r="G54" s="148">
        <f>SUM(G55,G58,G66)</f>
        <v>0</v>
      </c>
      <c r="H54" s="57">
        <f t="shared" si="6"/>
        <v>0</v>
      </c>
      <c r="I54" s="63">
        <f>SUM(I55,I58,I66)</f>
        <v>0</v>
      </c>
      <c r="J54" s="63">
        <f>SUM(J55,J58,J66)</f>
        <v>0</v>
      </c>
      <c r="K54" s="63">
        <f>SUM(K55,K58,K66)</f>
        <v>0</v>
      </c>
      <c r="L54" s="149">
        <f>SUM(L55,L58,L66)</f>
        <v>0</v>
      </c>
    </row>
    <row r="55" spans="1:12" x14ac:dyDescent="0.25">
      <c r="A55" s="150">
        <v>1110</v>
      </c>
      <c r="B55" s="112" t="s">
        <v>65</v>
      </c>
      <c r="C55" s="117">
        <f t="shared" si="5"/>
        <v>0</v>
      </c>
      <c r="D55" s="151">
        <f>SUM(D56:D57)</f>
        <v>0</v>
      </c>
      <c r="E55" s="151">
        <f>SUM(E56:E57)</f>
        <v>0</v>
      </c>
      <c r="F55" s="151">
        <f>SUM(F56:F57)</f>
        <v>0</v>
      </c>
      <c r="G55" s="152">
        <f>SUM(G56:G57)</f>
        <v>0</v>
      </c>
      <c r="H55" s="117">
        <f t="shared" si="6"/>
        <v>0</v>
      </c>
      <c r="I55" s="151">
        <f>SUM(I56:I57)</f>
        <v>0</v>
      </c>
      <c r="J55" s="151">
        <f>SUM(J56:J57)</f>
        <v>0</v>
      </c>
      <c r="K55" s="151">
        <f>SUM(K56:K57)</f>
        <v>0</v>
      </c>
      <c r="L55" s="153">
        <f>SUM(L56:L57)</f>
        <v>0</v>
      </c>
    </row>
    <row r="56" spans="1:12" x14ac:dyDescent="0.25">
      <c r="A56" s="38">
        <v>1111</v>
      </c>
      <c r="B56" s="65" t="s">
        <v>66</v>
      </c>
      <c r="C56" s="66">
        <f t="shared" si="5"/>
        <v>0</v>
      </c>
      <c r="D56" s="68"/>
      <c r="E56" s="68"/>
      <c r="F56" s="68"/>
      <c r="G56" s="154"/>
      <c r="H56" s="66">
        <f t="shared" si="6"/>
        <v>0</v>
      </c>
      <c r="I56" s="68"/>
      <c r="J56" s="68"/>
      <c r="K56" s="68"/>
      <c r="L56" s="155"/>
    </row>
    <row r="57" spans="1:12" ht="24" customHeight="1" x14ac:dyDescent="0.25">
      <c r="A57" s="44">
        <v>1119</v>
      </c>
      <c r="B57" s="71" t="s">
        <v>67</v>
      </c>
      <c r="C57" s="72">
        <f t="shared" si="5"/>
        <v>0</v>
      </c>
      <c r="D57" s="74"/>
      <c r="E57" s="74"/>
      <c r="F57" s="74"/>
      <c r="G57" s="157"/>
      <c r="H57" s="72">
        <f t="shared" si="6"/>
        <v>0</v>
      </c>
      <c r="I57" s="74"/>
      <c r="J57" s="74"/>
      <c r="K57" s="74"/>
      <c r="L57" s="158"/>
    </row>
    <row r="58" spans="1:12" x14ac:dyDescent="0.25">
      <c r="A58" s="159">
        <v>1140</v>
      </c>
      <c r="B58" s="71" t="s">
        <v>68</v>
      </c>
      <c r="C58" s="72">
        <f t="shared" si="5"/>
        <v>0</v>
      </c>
      <c r="D58" s="160">
        <f>SUM(D59:D65)</f>
        <v>0</v>
      </c>
      <c r="E58" s="160">
        <f>SUM(E59:E65)</f>
        <v>0</v>
      </c>
      <c r="F58" s="160">
        <f>SUM(F59:F65)</f>
        <v>0</v>
      </c>
      <c r="G58" s="161">
        <f>SUM(G59:G65)</f>
        <v>0</v>
      </c>
      <c r="H58" s="72">
        <f t="shared" si="6"/>
        <v>0</v>
      </c>
      <c r="I58" s="160">
        <f>SUM(I59:I65)</f>
        <v>0</v>
      </c>
      <c r="J58" s="160">
        <f>SUM(J59:J65)</f>
        <v>0</v>
      </c>
      <c r="K58" s="160">
        <f>SUM(K59:K65)</f>
        <v>0</v>
      </c>
      <c r="L58" s="162">
        <f>SUM(L59:L65)</f>
        <v>0</v>
      </c>
    </row>
    <row r="59" spans="1:12" x14ac:dyDescent="0.25">
      <c r="A59" s="44">
        <v>1141</v>
      </c>
      <c r="B59" s="71" t="s">
        <v>69</v>
      </c>
      <c r="C59" s="72">
        <f t="shared" si="5"/>
        <v>0</v>
      </c>
      <c r="D59" s="74"/>
      <c r="E59" s="74"/>
      <c r="F59" s="74"/>
      <c r="G59" s="157"/>
      <c r="H59" s="72">
        <f t="shared" si="6"/>
        <v>0</v>
      </c>
      <c r="I59" s="74"/>
      <c r="J59" s="74"/>
      <c r="K59" s="74"/>
      <c r="L59" s="158"/>
    </row>
    <row r="60" spans="1:12" ht="24.75" customHeight="1" x14ac:dyDescent="0.25">
      <c r="A60" s="44">
        <v>1142</v>
      </c>
      <c r="B60" s="71" t="s">
        <v>70</v>
      </c>
      <c r="C60" s="72">
        <f t="shared" si="5"/>
        <v>0</v>
      </c>
      <c r="D60" s="74"/>
      <c r="E60" s="74"/>
      <c r="F60" s="74"/>
      <c r="G60" s="157"/>
      <c r="H60" s="72">
        <f t="shared" si="6"/>
        <v>0</v>
      </c>
      <c r="I60" s="74"/>
      <c r="J60" s="74"/>
      <c r="K60" s="74"/>
      <c r="L60" s="158"/>
    </row>
    <row r="61" spans="1:12" ht="24" x14ac:dyDescent="0.25">
      <c r="A61" s="44">
        <v>1145</v>
      </c>
      <c r="B61" s="71" t="s">
        <v>71</v>
      </c>
      <c r="C61" s="72">
        <f t="shared" si="5"/>
        <v>0</v>
      </c>
      <c r="D61" s="74"/>
      <c r="E61" s="74"/>
      <c r="F61" s="74"/>
      <c r="G61" s="157"/>
      <c r="H61" s="72">
        <f t="shared" si="6"/>
        <v>0</v>
      </c>
      <c r="I61" s="74"/>
      <c r="J61" s="74"/>
      <c r="K61" s="74"/>
      <c r="L61" s="158"/>
    </row>
    <row r="62" spans="1:12" ht="27.75" customHeight="1" x14ac:dyDescent="0.25">
      <c r="A62" s="44">
        <v>1146</v>
      </c>
      <c r="B62" s="71" t="s">
        <v>72</v>
      </c>
      <c r="C62" s="72">
        <f t="shared" si="5"/>
        <v>0</v>
      </c>
      <c r="D62" s="74"/>
      <c r="E62" s="74"/>
      <c r="F62" s="74"/>
      <c r="G62" s="157"/>
      <c r="H62" s="72">
        <f t="shared" si="6"/>
        <v>0</v>
      </c>
      <c r="I62" s="74"/>
      <c r="J62" s="74"/>
      <c r="K62" s="74"/>
      <c r="L62" s="158"/>
    </row>
    <row r="63" spans="1:12" x14ac:dyDescent="0.25">
      <c r="A63" s="44">
        <v>1147</v>
      </c>
      <c r="B63" s="71" t="s">
        <v>73</v>
      </c>
      <c r="C63" s="72">
        <f t="shared" si="5"/>
        <v>0</v>
      </c>
      <c r="D63" s="74"/>
      <c r="E63" s="74"/>
      <c r="F63" s="74"/>
      <c r="G63" s="157"/>
      <c r="H63" s="72">
        <f t="shared" si="6"/>
        <v>0</v>
      </c>
      <c r="I63" s="74"/>
      <c r="J63" s="74"/>
      <c r="K63" s="74"/>
      <c r="L63" s="158"/>
    </row>
    <row r="64" spans="1:12" x14ac:dyDescent="0.25">
      <c r="A64" s="44">
        <v>1148</v>
      </c>
      <c r="B64" s="71" t="s">
        <v>74</v>
      </c>
      <c r="C64" s="72">
        <f t="shared" si="5"/>
        <v>0</v>
      </c>
      <c r="D64" s="74"/>
      <c r="E64" s="74"/>
      <c r="F64" s="74"/>
      <c r="G64" s="157"/>
      <c r="H64" s="72">
        <f t="shared" si="6"/>
        <v>0</v>
      </c>
      <c r="I64" s="74"/>
      <c r="J64" s="74"/>
      <c r="K64" s="74"/>
      <c r="L64" s="158"/>
    </row>
    <row r="65" spans="1:12" ht="24" customHeight="1" x14ac:dyDescent="0.25">
      <c r="A65" s="44">
        <v>1149</v>
      </c>
      <c r="B65" s="71" t="s">
        <v>75</v>
      </c>
      <c r="C65" s="72">
        <f t="shared" si="5"/>
        <v>0</v>
      </c>
      <c r="D65" s="74"/>
      <c r="E65" s="74"/>
      <c r="F65" s="74"/>
      <c r="G65" s="157"/>
      <c r="H65" s="72">
        <f t="shared" si="6"/>
        <v>0</v>
      </c>
      <c r="I65" s="74"/>
      <c r="J65" s="74"/>
      <c r="K65" s="74"/>
      <c r="L65" s="158"/>
    </row>
    <row r="66" spans="1:12" ht="36" x14ac:dyDescent="0.25">
      <c r="A66" s="150">
        <v>1150</v>
      </c>
      <c r="B66" s="112" t="s">
        <v>76</v>
      </c>
      <c r="C66" s="117">
        <f t="shared" si="5"/>
        <v>0</v>
      </c>
      <c r="D66" s="163"/>
      <c r="E66" s="163"/>
      <c r="F66" s="163"/>
      <c r="G66" s="164"/>
      <c r="H66" s="117">
        <f t="shared" si="6"/>
        <v>0</v>
      </c>
      <c r="I66" s="163"/>
      <c r="J66" s="163"/>
      <c r="K66" s="163"/>
      <c r="L66" s="165"/>
    </row>
    <row r="67" spans="1:12" ht="24" x14ac:dyDescent="0.25">
      <c r="A67" s="56">
        <v>1200</v>
      </c>
      <c r="B67" s="147" t="s">
        <v>77</v>
      </c>
      <c r="C67" s="57">
        <f t="shared" si="5"/>
        <v>0</v>
      </c>
      <c r="D67" s="63">
        <f>SUM(D68:D69)</f>
        <v>0</v>
      </c>
      <c r="E67" s="63">
        <f>SUM(E68:E69)</f>
        <v>0</v>
      </c>
      <c r="F67" s="63">
        <f>SUM(F68:F69)</f>
        <v>0</v>
      </c>
      <c r="G67" s="166">
        <f>SUM(G68:G69)</f>
        <v>0</v>
      </c>
      <c r="H67" s="57">
        <f t="shared" si="6"/>
        <v>0</v>
      </c>
      <c r="I67" s="63">
        <f>SUM(I68:I69)</f>
        <v>0</v>
      </c>
      <c r="J67" s="63">
        <f>SUM(J68:J69)</f>
        <v>0</v>
      </c>
      <c r="K67" s="63">
        <f>SUM(K68:K69)</f>
        <v>0</v>
      </c>
      <c r="L67" s="167">
        <f>SUM(L68:L69)</f>
        <v>0</v>
      </c>
    </row>
    <row r="68" spans="1:12" ht="24" x14ac:dyDescent="0.25">
      <c r="A68" s="168">
        <v>1210</v>
      </c>
      <c r="B68" s="65" t="s">
        <v>78</v>
      </c>
      <c r="C68" s="66">
        <f t="shared" si="5"/>
        <v>0</v>
      </c>
      <c r="D68" s="68"/>
      <c r="E68" s="68"/>
      <c r="F68" s="68"/>
      <c r="G68" s="154"/>
      <c r="H68" s="66">
        <f t="shared" si="6"/>
        <v>0</v>
      </c>
      <c r="I68" s="68"/>
      <c r="J68" s="68"/>
      <c r="K68" s="68"/>
      <c r="L68" s="155"/>
    </row>
    <row r="69" spans="1:12" ht="24" x14ac:dyDescent="0.25">
      <c r="A69" s="159">
        <v>1220</v>
      </c>
      <c r="B69" s="71" t="s">
        <v>79</v>
      </c>
      <c r="C69" s="72">
        <f t="shared" si="5"/>
        <v>0</v>
      </c>
      <c r="D69" s="160">
        <f>SUM(D70:D74)</f>
        <v>0</v>
      </c>
      <c r="E69" s="160">
        <f>SUM(E70:E74)</f>
        <v>0</v>
      </c>
      <c r="F69" s="160">
        <f>SUM(F70:F74)</f>
        <v>0</v>
      </c>
      <c r="G69" s="161">
        <f>SUM(G70:G74)</f>
        <v>0</v>
      </c>
      <c r="H69" s="72">
        <f t="shared" si="6"/>
        <v>0</v>
      </c>
      <c r="I69" s="160">
        <f>SUM(I70:I74)</f>
        <v>0</v>
      </c>
      <c r="J69" s="160">
        <f>SUM(J70:J74)</f>
        <v>0</v>
      </c>
      <c r="K69" s="160">
        <f>SUM(K70:K74)</f>
        <v>0</v>
      </c>
      <c r="L69" s="162">
        <f>SUM(L70:L74)</f>
        <v>0</v>
      </c>
    </row>
    <row r="70" spans="1:12" ht="48" x14ac:dyDescent="0.25">
      <c r="A70" s="44">
        <v>1221</v>
      </c>
      <c r="B70" s="71" t="s">
        <v>80</v>
      </c>
      <c r="C70" s="72">
        <f t="shared" si="5"/>
        <v>0</v>
      </c>
      <c r="D70" s="74"/>
      <c r="E70" s="74"/>
      <c r="F70" s="74"/>
      <c r="G70" s="157"/>
      <c r="H70" s="72">
        <f t="shared" si="6"/>
        <v>0</v>
      </c>
      <c r="I70" s="74"/>
      <c r="J70" s="74"/>
      <c r="K70" s="74"/>
      <c r="L70" s="158"/>
    </row>
    <row r="71" spans="1:12" x14ac:dyDescent="0.25">
      <c r="A71" s="44">
        <v>1223</v>
      </c>
      <c r="B71" s="71" t="s">
        <v>81</v>
      </c>
      <c r="C71" s="72">
        <f t="shared" si="5"/>
        <v>0</v>
      </c>
      <c r="D71" s="74"/>
      <c r="E71" s="74"/>
      <c r="F71" s="74"/>
      <c r="G71" s="157"/>
      <c r="H71" s="72">
        <f t="shared" si="6"/>
        <v>0</v>
      </c>
      <c r="I71" s="74"/>
      <c r="J71" s="74"/>
      <c r="K71" s="74"/>
      <c r="L71" s="158"/>
    </row>
    <row r="72" spans="1:12" x14ac:dyDescent="0.25">
      <c r="A72" s="44">
        <v>1225</v>
      </c>
      <c r="B72" s="71" t="s">
        <v>82</v>
      </c>
      <c r="C72" s="72">
        <f t="shared" si="5"/>
        <v>0</v>
      </c>
      <c r="D72" s="74"/>
      <c r="E72" s="74"/>
      <c r="F72" s="74"/>
      <c r="G72" s="157"/>
      <c r="H72" s="72">
        <f t="shared" si="6"/>
        <v>0</v>
      </c>
      <c r="I72" s="74"/>
      <c r="J72" s="74"/>
      <c r="K72" s="74"/>
      <c r="L72" s="158"/>
    </row>
    <row r="73" spans="1:12" ht="36" x14ac:dyDescent="0.25">
      <c r="A73" s="44">
        <v>1227</v>
      </c>
      <c r="B73" s="71" t="s">
        <v>83</v>
      </c>
      <c r="C73" s="72">
        <f t="shared" si="5"/>
        <v>0</v>
      </c>
      <c r="D73" s="74"/>
      <c r="E73" s="74"/>
      <c r="F73" s="74"/>
      <c r="G73" s="157"/>
      <c r="H73" s="72">
        <f t="shared" si="6"/>
        <v>0</v>
      </c>
      <c r="I73" s="74"/>
      <c r="J73" s="74"/>
      <c r="K73" s="74"/>
      <c r="L73" s="158"/>
    </row>
    <row r="74" spans="1:12" ht="48" x14ac:dyDescent="0.25">
      <c r="A74" s="44">
        <v>1228</v>
      </c>
      <c r="B74" s="71" t="s">
        <v>84</v>
      </c>
      <c r="C74" s="72">
        <f t="shared" si="5"/>
        <v>0</v>
      </c>
      <c r="D74" s="74"/>
      <c r="E74" s="74"/>
      <c r="F74" s="74"/>
      <c r="G74" s="157"/>
      <c r="H74" s="72">
        <f t="shared" si="6"/>
        <v>0</v>
      </c>
      <c r="I74" s="74"/>
      <c r="J74" s="74"/>
      <c r="K74" s="74"/>
      <c r="L74" s="158"/>
    </row>
    <row r="75" spans="1:12" x14ac:dyDescent="0.25">
      <c r="A75" s="142">
        <v>2000</v>
      </c>
      <c r="B75" s="142" t="s">
        <v>85</v>
      </c>
      <c r="C75" s="143">
        <f t="shared" si="5"/>
        <v>10976</v>
      </c>
      <c r="D75" s="144">
        <f>SUM(D76,D83,D130,D164,D165,D172)</f>
        <v>10976</v>
      </c>
      <c r="E75" s="144">
        <f>SUM(E76,E83,E130,E164,E165,E172)</f>
        <v>0</v>
      </c>
      <c r="F75" s="144">
        <f>SUM(F76,F83,F130,F164,F165,F172)</f>
        <v>0</v>
      </c>
      <c r="G75" s="145">
        <f>SUM(G76,G83,G130,G164,G165,G172)</f>
        <v>0</v>
      </c>
      <c r="H75" s="143">
        <f t="shared" si="6"/>
        <v>10976</v>
      </c>
      <c r="I75" s="144">
        <f>SUM(I76,I83,I130,I164,I165,I172)</f>
        <v>10976</v>
      </c>
      <c r="J75" s="144">
        <f>SUM(J76,J83,J130,J164,J165,J172)</f>
        <v>0</v>
      </c>
      <c r="K75" s="144">
        <f>SUM(K76,K83,K130,K164,K165,K172)</f>
        <v>0</v>
      </c>
      <c r="L75" s="146">
        <f>SUM(L76,L83,L130,L164,L165,L172)</f>
        <v>0</v>
      </c>
    </row>
    <row r="76" spans="1:12" ht="24" x14ac:dyDescent="0.25">
      <c r="A76" s="56">
        <v>2100</v>
      </c>
      <c r="B76" s="147" t="s">
        <v>86</v>
      </c>
      <c r="C76" s="57">
        <f t="shared" si="5"/>
        <v>0</v>
      </c>
      <c r="D76" s="63">
        <f>SUM(D77,D80)</f>
        <v>0</v>
      </c>
      <c r="E76" s="63">
        <f>SUM(E77,E80)</f>
        <v>0</v>
      </c>
      <c r="F76" s="63">
        <f>SUM(F77,F80)</f>
        <v>0</v>
      </c>
      <c r="G76" s="166">
        <f>SUM(G77,G80)</f>
        <v>0</v>
      </c>
      <c r="H76" s="57">
        <f t="shared" si="6"/>
        <v>0</v>
      </c>
      <c r="I76" s="63">
        <f>SUM(I77,I80)</f>
        <v>0</v>
      </c>
      <c r="J76" s="63">
        <f>SUM(J77,J80)</f>
        <v>0</v>
      </c>
      <c r="K76" s="63">
        <f>SUM(K77,K80)</f>
        <v>0</v>
      </c>
      <c r="L76" s="167">
        <f>SUM(L77,L80)</f>
        <v>0</v>
      </c>
    </row>
    <row r="77" spans="1:12" ht="24" x14ac:dyDescent="0.25">
      <c r="A77" s="168">
        <v>2110</v>
      </c>
      <c r="B77" s="65" t="s">
        <v>87</v>
      </c>
      <c r="C77" s="66">
        <f t="shared" si="5"/>
        <v>0</v>
      </c>
      <c r="D77" s="169">
        <f>SUM(D78:D79)</f>
        <v>0</v>
      </c>
      <c r="E77" s="169">
        <f>SUM(E78:E79)</f>
        <v>0</v>
      </c>
      <c r="F77" s="169">
        <f>SUM(F78:F79)</f>
        <v>0</v>
      </c>
      <c r="G77" s="170">
        <f>SUM(G78:G79)</f>
        <v>0</v>
      </c>
      <c r="H77" s="66">
        <f t="shared" si="6"/>
        <v>0</v>
      </c>
      <c r="I77" s="169">
        <f>SUM(I78:I79)</f>
        <v>0</v>
      </c>
      <c r="J77" s="169">
        <f>SUM(J78:J79)</f>
        <v>0</v>
      </c>
      <c r="K77" s="169">
        <f>SUM(K78:K79)</f>
        <v>0</v>
      </c>
      <c r="L77" s="171">
        <f>SUM(L78:L79)</f>
        <v>0</v>
      </c>
    </row>
    <row r="78" spans="1:12" x14ac:dyDescent="0.25">
      <c r="A78" s="44">
        <v>2111</v>
      </c>
      <c r="B78" s="71" t="s">
        <v>88</v>
      </c>
      <c r="C78" s="72">
        <f t="shared" si="5"/>
        <v>0</v>
      </c>
      <c r="D78" s="74"/>
      <c r="E78" s="74"/>
      <c r="F78" s="74"/>
      <c r="G78" s="157"/>
      <c r="H78" s="72">
        <f t="shared" si="6"/>
        <v>0</v>
      </c>
      <c r="I78" s="74"/>
      <c r="J78" s="74"/>
      <c r="K78" s="74"/>
      <c r="L78" s="158"/>
    </row>
    <row r="79" spans="1:12" ht="24" x14ac:dyDescent="0.25">
      <c r="A79" s="44">
        <v>2112</v>
      </c>
      <c r="B79" s="71" t="s">
        <v>89</v>
      </c>
      <c r="C79" s="72">
        <f t="shared" si="5"/>
        <v>0</v>
      </c>
      <c r="D79" s="74"/>
      <c r="E79" s="74"/>
      <c r="F79" s="74"/>
      <c r="G79" s="157"/>
      <c r="H79" s="72">
        <f t="shared" si="6"/>
        <v>0</v>
      </c>
      <c r="I79" s="74"/>
      <c r="J79" s="74"/>
      <c r="K79" s="74"/>
      <c r="L79" s="158"/>
    </row>
    <row r="80" spans="1:12" ht="24" x14ac:dyDescent="0.25">
      <c r="A80" s="159">
        <v>2120</v>
      </c>
      <c r="B80" s="71" t="s">
        <v>90</v>
      </c>
      <c r="C80" s="72">
        <f t="shared" si="5"/>
        <v>0</v>
      </c>
      <c r="D80" s="160">
        <f>SUM(D81:D82)</f>
        <v>0</v>
      </c>
      <c r="E80" s="160">
        <f>SUM(E81:E82)</f>
        <v>0</v>
      </c>
      <c r="F80" s="160">
        <f>SUM(F81:F82)</f>
        <v>0</v>
      </c>
      <c r="G80" s="161">
        <f>SUM(G81:G82)</f>
        <v>0</v>
      </c>
      <c r="H80" s="72">
        <f t="shared" si="6"/>
        <v>0</v>
      </c>
      <c r="I80" s="160">
        <f>SUM(I81:I82)</f>
        <v>0</v>
      </c>
      <c r="J80" s="160">
        <f>SUM(J81:J82)</f>
        <v>0</v>
      </c>
      <c r="K80" s="160">
        <f>SUM(K81:K82)</f>
        <v>0</v>
      </c>
      <c r="L80" s="162">
        <f>SUM(L81:L82)</f>
        <v>0</v>
      </c>
    </row>
    <row r="81" spans="1:12" x14ac:dyDescent="0.25">
      <c r="A81" s="44">
        <v>2121</v>
      </c>
      <c r="B81" s="71" t="s">
        <v>88</v>
      </c>
      <c r="C81" s="72">
        <f t="shared" si="5"/>
        <v>0</v>
      </c>
      <c r="D81" s="74"/>
      <c r="E81" s="74"/>
      <c r="F81" s="74"/>
      <c r="G81" s="157"/>
      <c r="H81" s="72">
        <f t="shared" si="6"/>
        <v>0</v>
      </c>
      <c r="I81" s="74"/>
      <c r="J81" s="74"/>
      <c r="K81" s="74"/>
      <c r="L81" s="158"/>
    </row>
    <row r="82" spans="1:12" ht="24" x14ac:dyDescent="0.25">
      <c r="A82" s="44">
        <v>2122</v>
      </c>
      <c r="B82" s="71" t="s">
        <v>89</v>
      </c>
      <c r="C82" s="72">
        <f t="shared" si="5"/>
        <v>0</v>
      </c>
      <c r="D82" s="74"/>
      <c r="E82" s="74"/>
      <c r="F82" s="74"/>
      <c r="G82" s="157"/>
      <c r="H82" s="72">
        <f t="shared" si="6"/>
        <v>0</v>
      </c>
      <c r="I82" s="74"/>
      <c r="J82" s="74"/>
      <c r="K82" s="74"/>
      <c r="L82" s="158"/>
    </row>
    <row r="83" spans="1:12" x14ac:dyDescent="0.25">
      <c r="A83" s="56">
        <v>2200</v>
      </c>
      <c r="B83" s="147" t="s">
        <v>91</v>
      </c>
      <c r="C83" s="57">
        <f t="shared" si="5"/>
        <v>6672</v>
      </c>
      <c r="D83" s="63">
        <f>SUM(D84,D89,D95,D103,D112,D116,D122,D128)</f>
        <v>6672</v>
      </c>
      <c r="E83" s="63">
        <f>SUM(E84,E89,E95,E103,E112,E116,E122,E128)</f>
        <v>0</v>
      </c>
      <c r="F83" s="63">
        <f>SUM(F84,F89,F95,F103,F112,F116,F122,F128)</f>
        <v>0</v>
      </c>
      <c r="G83" s="166">
        <f>SUM(G84,G89,G95,G103,G112,G116,G122,G128)</f>
        <v>0</v>
      </c>
      <c r="H83" s="57">
        <f t="shared" si="6"/>
        <v>6672</v>
      </c>
      <c r="I83" s="63">
        <f>SUM(I84,I89,I95,I103,I112,I116,I122,I128)</f>
        <v>6672</v>
      </c>
      <c r="J83" s="63">
        <f>SUM(J84,J89,J95,J103,J112,J116,J122,J128)</f>
        <v>0</v>
      </c>
      <c r="K83" s="63">
        <f>SUM(K84,K89,K95,K103,K112,K116,K122,K128)</f>
        <v>0</v>
      </c>
      <c r="L83" s="172">
        <f>SUM(L84,L89,L95,L103,L112,L116,L122,L128)</f>
        <v>0</v>
      </c>
    </row>
    <row r="84" spans="1:12" ht="24" x14ac:dyDescent="0.25">
      <c r="A84" s="150">
        <v>2210</v>
      </c>
      <c r="B84" s="112" t="s">
        <v>92</v>
      </c>
      <c r="C84" s="117">
        <f t="shared" si="5"/>
        <v>0</v>
      </c>
      <c r="D84" s="151">
        <f>SUM(D85:D88)</f>
        <v>0</v>
      </c>
      <c r="E84" s="151">
        <f>SUM(E85:E88)</f>
        <v>0</v>
      </c>
      <c r="F84" s="151">
        <f>SUM(F85:F88)</f>
        <v>0</v>
      </c>
      <c r="G84" s="151">
        <f>SUM(G85:G88)</f>
        <v>0</v>
      </c>
      <c r="H84" s="117">
        <f t="shared" si="6"/>
        <v>0</v>
      </c>
      <c r="I84" s="151">
        <f>SUM(I85:I88)</f>
        <v>0</v>
      </c>
      <c r="J84" s="151">
        <f>SUM(J85:J88)</f>
        <v>0</v>
      </c>
      <c r="K84" s="151">
        <f>SUM(K85:K88)</f>
        <v>0</v>
      </c>
      <c r="L84" s="153">
        <f>SUM(L85:L88)</f>
        <v>0</v>
      </c>
    </row>
    <row r="85" spans="1:12" ht="24" x14ac:dyDescent="0.25">
      <c r="A85" s="38">
        <v>2211</v>
      </c>
      <c r="B85" s="65" t="s">
        <v>93</v>
      </c>
      <c r="C85" s="66">
        <f t="shared" si="5"/>
        <v>0</v>
      </c>
      <c r="D85" s="68"/>
      <c r="E85" s="68"/>
      <c r="F85" s="68"/>
      <c r="G85" s="154"/>
      <c r="H85" s="66">
        <f t="shared" si="6"/>
        <v>0</v>
      </c>
      <c r="I85" s="68"/>
      <c r="J85" s="68"/>
      <c r="K85" s="68"/>
      <c r="L85" s="155"/>
    </row>
    <row r="86" spans="1:12" ht="36" x14ac:dyDescent="0.25">
      <c r="A86" s="44">
        <v>2212</v>
      </c>
      <c r="B86" s="71" t="s">
        <v>94</v>
      </c>
      <c r="C86" s="72">
        <f t="shared" si="5"/>
        <v>0</v>
      </c>
      <c r="D86" s="74"/>
      <c r="E86" s="74"/>
      <c r="F86" s="74"/>
      <c r="G86" s="157"/>
      <c r="H86" s="72">
        <f t="shared" si="6"/>
        <v>0</v>
      </c>
      <c r="I86" s="74"/>
      <c r="J86" s="74"/>
      <c r="K86" s="74"/>
      <c r="L86" s="158"/>
    </row>
    <row r="87" spans="1:12" ht="24" x14ac:dyDescent="0.25">
      <c r="A87" s="44">
        <v>2214</v>
      </c>
      <c r="B87" s="71" t="s">
        <v>95</v>
      </c>
      <c r="C87" s="72">
        <f t="shared" si="5"/>
        <v>0</v>
      </c>
      <c r="D87" s="74"/>
      <c r="E87" s="74"/>
      <c r="F87" s="74"/>
      <c r="G87" s="157"/>
      <c r="H87" s="72">
        <f t="shared" si="6"/>
        <v>0</v>
      </c>
      <c r="I87" s="74"/>
      <c r="J87" s="74"/>
      <c r="K87" s="74"/>
      <c r="L87" s="158"/>
    </row>
    <row r="88" spans="1:12" x14ac:dyDescent="0.25">
      <c r="A88" s="44">
        <v>2219</v>
      </c>
      <c r="B88" s="71" t="s">
        <v>96</v>
      </c>
      <c r="C88" s="72">
        <f t="shared" si="5"/>
        <v>0</v>
      </c>
      <c r="D88" s="74"/>
      <c r="E88" s="74"/>
      <c r="F88" s="74"/>
      <c r="G88" s="157"/>
      <c r="H88" s="72">
        <f t="shared" si="6"/>
        <v>0</v>
      </c>
      <c r="I88" s="74"/>
      <c r="J88" s="74"/>
      <c r="K88" s="74"/>
      <c r="L88" s="158"/>
    </row>
    <row r="89" spans="1:12" ht="24" x14ac:dyDescent="0.25">
      <c r="A89" s="159">
        <v>2220</v>
      </c>
      <c r="B89" s="71" t="s">
        <v>97</v>
      </c>
      <c r="C89" s="72">
        <f t="shared" si="5"/>
        <v>0</v>
      </c>
      <c r="D89" s="160">
        <f>SUM(D90:D94)</f>
        <v>0</v>
      </c>
      <c r="E89" s="160">
        <f>SUM(E90:E94)</f>
        <v>0</v>
      </c>
      <c r="F89" s="160">
        <f>SUM(F90:F94)</f>
        <v>0</v>
      </c>
      <c r="G89" s="161">
        <f>SUM(G90:G94)</f>
        <v>0</v>
      </c>
      <c r="H89" s="72">
        <f t="shared" si="6"/>
        <v>0</v>
      </c>
      <c r="I89" s="160">
        <f>SUM(I90:I94)</f>
        <v>0</v>
      </c>
      <c r="J89" s="160">
        <f>SUM(J90:J94)</f>
        <v>0</v>
      </c>
      <c r="K89" s="160">
        <f>SUM(K90:K94)</f>
        <v>0</v>
      </c>
      <c r="L89" s="162">
        <f>SUM(L90:L94)</f>
        <v>0</v>
      </c>
    </row>
    <row r="90" spans="1:12" ht="24" x14ac:dyDescent="0.25">
      <c r="A90" s="44">
        <v>2221</v>
      </c>
      <c r="B90" s="71" t="s">
        <v>98</v>
      </c>
      <c r="C90" s="72">
        <f t="shared" si="5"/>
        <v>0</v>
      </c>
      <c r="D90" s="74"/>
      <c r="E90" s="74"/>
      <c r="F90" s="74"/>
      <c r="G90" s="157"/>
      <c r="H90" s="72">
        <f t="shared" si="6"/>
        <v>0</v>
      </c>
      <c r="I90" s="74"/>
      <c r="J90" s="74"/>
      <c r="K90" s="74"/>
      <c r="L90" s="158"/>
    </row>
    <row r="91" spans="1:12" x14ac:dyDescent="0.25">
      <c r="A91" s="44">
        <v>2222</v>
      </c>
      <c r="B91" s="71" t="s">
        <v>99</v>
      </c>
      <c r="C91" s="72">
        <f t="shared" si="5"/>
        <v>0</v>
      </c>
      <c r="D91" s="74"/>
      <c r="E91" s="74"/>
      <c r="F91" s="74"/>
      <c r="G91" s="157"/>
      <c r="H91" s="72">
        <f t="shared" si="6"/>
        <v>0</v>
      </c>
      <c r="I91" s="74"/>
      <c r="J91" s="74"/>
      <c r="K91" s="74"/>
      <c r="L91" s="158"/>
    </row>
    <row r="92" spans="1:12" x14ac:dyDescent="0.25">
      <c r="A92" s="44">
        <v>2223</v>
      </c>
      <c r="B92" s="71" t="s">
        <v>100</v>
      </c>
      <c r="C92" s="72">
        <f t="shared" si="5"/>
        <v>0</v>
      </c>
      <c r="D92" s="74"/>
      <c r="E92" s="74"/>
      <c r="F92" s="74"/>
      <c r="G92" s="157"/>
      <c r="H92" s="72">
        <f t="shared" si="6"/>
        <v>0</v>
      </c>
      <c r="I92" s="74"/>
      <c r="J92" s="74"/>
      <c r="K92" s="74"/>
      <c r="L92" s="158"/>
    </row>
    <row r="93" spans="1:12" ht="48" x14ac:dyDescent="0.25">
      <c r="A93" s="44">
        <v>2224</v>
      </c>
      <c r="B93" s="71" t="s">
        <v>101</v>
      </c>
      <c r="C93" s="72">
        <f t="shared" si="5"/>
        <v>0</v>
      </c>
      <c r="D93" s="74"/>
      <c r="E93" s="74"/>
      <c r="F93" s="74"/>
      <c r="G93" s="157"/>
      <c r="H93" s="72">
        <f t="shared" si="6"/>
        <v>0</v>
      </c>
      <c r="I93" s="74"/>
      <c r="J93" s="74"/>
      <c r="K93" s="74"/>
      <c r="L93" s="158"/>
    </row>
    <row r="94" spans="1:12" ht="24" x14ac:dyDescent="0.25">
      <c r="A94" s="44">
        <v>2229</v>
      </c>
      <c r="B94" s="71" t="s">
        <v>102</v>
      </c>
      <c r="C94" s="72">
        <f t="shared" si="5"/>
        <v>0</v>
      </c>
      <c r="D94" s="74"/>
      <c r="E94" s="74"/>
      <c r="F94" s="74"/>
      <c r="G94" s="157"/>
      <c r="H94" s="72">
        <f t="shared" si="6"/>
        <v>0</v>
      </c>
      <c r="I94" s="74"/>
      <c r="J94" s="74"/>
      <c r="K94" s="74"/>
      <c r="L94" s="158"/>
    </row>
    <row r="95" spans="1:12" ht="36" x14ac:dyDescent="0.25">
      <c r="A95" s="159">
        <v>2230</v>
      </c>
      <c r="B95" s="71" t="s">
        <v>103</v>
      </c>
      <c r="C95" s="72">
        <f t="shared" si="5"/>
        <v>5198</v>
      </c>
      <c r="D95" s="160">
        <f>SUM(D96:D102)</f>
        <v>5198</v>
      </c>
      <c r="E95" s="160">
        <f>SUM(E96:E102)</f>
        <v>0</v>
      </c>
      <c r="F95" s="160">
        <f>SUM(F96:F102)</f>
        <v>0</v>
      </c>
      <c r="G95" s="161">
        <f>SUM(G96:G102)</f>
        <v>0</v>
      </c>
      <c r="H95" s="72">
        <f t="shared" si="6"/>
        <v>5198</v>
      </c>
      <c r="I95" s="160">
        <f>SUM(I96:I102)</f>
        <v>5198</v>
      </c>
      <c r="J95" s="160">
        <f>SUM(J96:J102)</f>
        <v>0</v>
      </c>
      <c r="K95" s="160">
        <f>SUM(K96:K102)</f>
        <v>0</v>
      </c>
      <c r="L95" s="162">
        <f>SUM(L96:L102)</f>
        <v>0</v>
      </c>
    </row>
    <row r="96" spans="1:12" ht="24" x14ac:dyDescent="0.25">
      <c r="A96" s="44">
        <v>2231</v>
      </c>
      <c r="B96" s="71" t="s">
        <v>104</v>
      </c>
      <c r="C96" s="72">
        <f t="shared" si="5"/>
        <v>5120</v>
      </c>
      <c r="D96" s="74">
        <v>5120</v>
      </c>
      <c r="E96" s="74"/>
      <c r="F96" s="74"/>
      <c r="G96" s="157"/>
      <c r="H96" s="72">
        <f t="shared" si="6"/>
        <v>5120</v>
      </c>
      <c r="I96" s="74">
        <v>5120</v>
      </c>
      <c r="J96" s="74"/>
      <c r="K96" s="74"/>
      <c r="L96" s="158"/>
    </row>
    <row r="97" spans="1:12" ht="24.75" customHeight="1" x14ac:dyDescent="0.25">
      <c r="A97" s="44">
        <v>2232</v>
      </c>
      <c r="B97" s="71" t="s">
        <v>105</v>
      </c>
      <c r="C97" s="72">
        <f t="shared" si="5"/>
        <v>0</v>
      </c>
      <c r="D97" s="74"/>
      <c r="E97" s="74"/>
      <c r="F97" s="74"/>
      <c r="G97" s="157"/>
      <c r="H97" s="72">
        <f t="shared" si="6"/>
        <v>0</v>
      </c>
      <c r="I97" s="74"/>
      <c r="J97" s="74"/>
      <c r="K97" s="74"/>
      <c r="L97" s="158"/>
    </row>
    <row r="98" spans="1:12" ht="24" x14ac:dyDescent="0.25">
      <c r="A98" s="38">
        <v>2233</v>
      </c>
      <c r="B98" s="65" t="s">
        <v>106</v>
      </c>
      <c r="C98" s="66">
        <f t="shared" si="5"/>
        <v>0</v>
      </c>
      <c r="D98" s="68"/>
      <c r="E98" s="68"/>
      <c r="F98" s="68"/>
      <c r="G98" s="154"/>
      <c r="H98" s="66">
        <f t="shared" si="6"/>
        <v>0</v>
      </c>
      <c r="I98" s="68"/>
      <c r="J98" s="68"/>
      <c r="K98" s="68"/>
      <c r="L98" s="155"/>
    </row>
    <row r="99" spans="1:12" ht="36" x14ac:dyDescent="0.25">
      <c r="A99" s="44">
        <v>2234</v>
      </c>
      <c r="B99" s="71" t="s">
        <v>107</v>
      </c>
      <c r="C99" s="72">
        <f t="shared" si="5"/>
        <v>0</v>
      </c>
      <c r="D99" s="74"/>
      <c r="E99" s="74"/>
      <c r="F99" s="74"/>
      <c r="G99" s="157"/>
      <c r="H99" s="72">
        <f t="shared" si="6"/>
        <v>0</v>
      </c>
      <c r="I99" s="74"/>
      <c r="J99" s="74"/>
      <c r="K99" s="74"/>
      <c r="L99" s="158"/>
    </row>
    <row r="100" spans="1:12" ht="24" x14ac:dyDescent="0.25">
      <c r="A100" s="44">
        <v>2235</v>
      </c>
      <c r="B100" s="71" t="s">
        <v>108</v>
      </c>
      <c r="C100" s="72">
        <f t="shared" si="5"/>
        <v>0</v>
      </c>
      <c r="D100" s="74"/>
      <c r="E100" s="74"/>
      <c r="F100" s="74"/>
      <c r="G100" s="157"/>
      <c r="H100" s="72">
        <f t="shared" si="6"/>
        <v>0</v>
      </c>
      <c r="I100" s="74"/>
      <c r="J100" s="74"/>
      <c r="K100" s="74"/>
      <c r="L100" s="158"/>
    </row>
    <row r="101" spans="1:12" x14ac:dyDescent="0.25">
      <c r="A101" s="44">
        <v>2236</v>
      </c>
      <c r="B101" s="71" t="s">
        <v>109</v>
      </c>
      <c r="C101" s="72">
        <f t="shared" si="5"/>
        <v>0</v>
      </c>
      <c r="D101" s="74"/>
      <c r="E101" s="74"/>
      <c r="F101" s="74"/>
      <c r="G101" s="157"/>
      <c r="H101" s="72">
        <f t="shared" si="6"/>
        <v>0</v>
      </c>
      <c r="I101" s="74"/>
      <c r="J101" s="74"/>
      <c r="K101" s="74"/>
      <c r="L101" s="158"/>
    </row>
    <row r="102" spans="1:12" ht="24" x14ac:dyDescent="0.25">
      <c r="A102" s="44">
        <v>2239</v>
      </c>
      <c r="B102" s="71" t="s">
        <v>110</v>
      </c>
      <c r="C102" s="72">
        <f t="shared" si="5"/>
        <v>78</v>
      </c>
      <c r="D102" s="74">
        <v>78</v>
      </c>
      <c r="E102" s="74"/>
      <c r="F102" s="74"/>
      <c r="G102" s="157"/>
      <c r="H102" s="72">
        <f t="shared" si="6"/>
        <v>78</v>
      </c>
      <c r="I102" s="74">
        <v>78</v>
      </c>
      <c r="J102" s="74"/>
      <c r="K102" s="74"/>
      <c r="L102" s="158"/>
    </row>
    <row r="103" spans="1:12" ht="36" x14ac:dyDescent="0.25">
      <c r="A103" s="159">
        <v>2240</v>
      </c>
      <c r="B103" s="71" t="s">
        <v>111</v>
      </c>
      <c r="C103" s="72">
        <f t="shared" si="5"/>
        <v>0</v>
      </c>
      <c r="D103" s="160">
        <f>SUM(D104:D111)</f>
        <v>0</v>
      </c>
      <c r="E103" s="160">
        <f>SUM(E104:E111)</f>
        <v>0</v>
      </c>
      <c r="F103" s="160">
        <f>SUM(F104:F111)</f>
        <v>0</v>
      </c>
      <c r="G103" s="161">
        <f>SUM(G104:G111)</f>
        <v>0</v>
      </c>
      <c r="H103" s="72">
        <f t="shared" si="6"/>
        <v>0</v>
      </c>
      <c r="I103" s="160">
        <f>SUM(I104:I111)</f>
        <v>0</v>
      </c>
      <c r="J103" s="160">
        <f>SUM(J104:J111)</f>
        <v>0</v>
      </c>
      <c r="K103" s="160">
        <f>SUM(K104:K111)</f>
        <v>0</v>
      </c>
      <c r="L103" s="162">
        <f>SUM(L104:L111)</f>
        <v>0</v>
      </c>
    </row>
    <row r="104" spans="1:12" x14ac:dyDescent="0.25">
      <c r="A104" s="44">
        <v>2241</v>
      </c>
      <c r="B104" s="71" t="s">
        <v>112</v>
      </c>
      <c r="C104" s="72">
        <f t="shared" si="5"/>
        <v>0</v>
      </c>
      <c r="D104" s="74"/>
      <c r="E104" s="74"/>
      <c r="F104" s="74"/>
      <c r="G104" s="157"/>
      <c r="H104" s="72">
        <f t="shared" si="6"/>
        <v>0</v>
      </c>
      <c r="I104" s="74"/>
      <c r="J104" s="74"/>
      <c r="K104" s="74"/>
      <c r="L104" s="158"/>
    </row>
    <row r="105" spans="1:12" ht="24" x14ac:dyDescent="0.25">
      <c r="A105" s="44">
        <v>2242</v>
      </c>
      <c r="B105" s="71" t="s">
        <v>113</v>
      </c>
      <c r="C105" s="72">
        <f t="shared" si="5"/>
        <v>0</v>
      </c>
      <c r="D105" s="74"/>
      <c r="E105" s="74"/>
      <c r="F105" s="74"/>
      <c r="G105" s="157"/>
      <c r="H105" s="72">
        <f t="shared" si="6"/>
        <v>0</v>
      </c>
      <c r="I105" s="74"/>
      <c r="J105" s="74"/>
      <c r="K105" s="74"/>
      <c r="L105" s="158"/>
    </row>
    <row r="106" spans="1:12" ht="24" x14ac:dyDescent="0.25">
      <c r="A106" s="44">
        <v>2243</v>
      </c>
      <c r="B106" s="71" t="s">
        <v>114</v>
      </c>
      <c r="C106" s="72">
        <f t="shared" si="5"/>
        <v>0</v>
      </c>
      <c r="D106" s="74"/>
      <c r="E106" s="74"/>
      <c r="F106" s="74"/>
      <c r="G106" s="157"/>
      <c r="H106" s="72">
        <f t="shared" si="6"/>
        <v>0</v>
      </c>
      <c r="I106" s="74"/>
      <c r="J106" s="74"/>
      <c r="K106" s="74"/>
      <c r="L106" s="158"/>
    </row>
    <row r="107" spans="1:12" x14ac:dyDescent="0.25">
      <c r="A107" s="44">
        <v>2244</v>
      </c>
      <c r="B107" s="71" t="s">
        <v>115</v>
      </c>
      <c r="C107" s="72">
        <f t="shared" si="5"/>
        <v>0</v>
      </c>
      <c r="D107" s="74"/>
      <c r="E107" s="74"/>
      <c r="F107" s="74"/>
      <c r="G107" s="157"/>
      <c r="H107" s="72">
        <f t="shared" si="6"/>
        <v>0</v>
      </c>
      <c r="I107" s="74"/>
      <c r="J107" s="74"/>
      <c r="K107" s="74"/>
      <c r="L107" s="158"/>
    </row>
    <row r="108" spans="1:12" ht="24" x14ac:dyDescent="0.25">
      <c r="A108" s="44">
        <v>2246</v>
      </c>
      <c r="B108" s="71" t="s">
        <v>116</v>
      </c>
      <c r="C108" s="72">
        <f t="shared" si="5"/>
        <v>0</v>
      </c>
      <c r="D108" s="74"/>
      <c r="E108" s="74"/>
      <c r="F108" s="74"/>
      <c r="G108" s="157"/>
      <c r="H108" s="72">
        <f t="shared" si="6"/>
        <v>0</v>
      </c>
      <c r="I108" s="74"/>
      <c r="J108" s="74"/>
      <c r="K108" s="74"/>
      <c r="L108" s="158"/>
    </row>
    <row r="109" spans="1:12" x14ac:dyDescent="0.25">
      <c r="A109" s="44">
        <v>2247</v>
      </c>
      <c r="B109" s="71" t="s">
        <v>117</v>
      </c>
      <c r="C109" s="72">
        <f t="shared" si="5"/>
        <v>0</v>
      </c>
      <c r="D109" s="74"/>
      <c r="E109" s="74"/>
      <c r="F109" s="74"/>
      <c r="G109" s="157"/>
      <c r="H109" s="72">
        <f t="shared" si="6"/>
        <v>0</v>
      </c>
      <c r="I109" s="74"/>
      <c r="J109" s="74"/>
      <c r="K109" s="74"/>
      <c r="L109" s="158"/>
    </row>
    <row r="110" spans="1:12" ht="24" x14ac:dyDescent="0.25">
      <c r="A110" s="44">
        <v>2248</v>
      </c>
      <c r="B110" s="71" t="s">
        <v>118</v>
      </c>
      <c r="C110" s="72">
        <f t="shared" si="5"/>
        <v>0</v>
      </c>
      <c r="D110" s="74"/>
      <c r="E110" s="74"/>
      <c r="F110" s="74"/>
      <c r="G110" s="157"/>
      <c r="H110" s="72">
        <f t="shared" si="6"/>
        <v>0</v>
      </c>
      <c r="I110" s="74"/>
      <c r="J110" s="74"/>
      <c r="K110" s="74"/>
      <c r="L110" s="158"/>
    </row>
    <row r="111" spans="1:12" ht="24" x14ac:dyDescent="0.25">
      <c r="A111" s="44">
        <v>2249</v>
      </c>
      <c r="B111" s="71" t="s">
        <v>119</v>
      </c>
      <c r="C111" s="72">
        <f t="shared" si="5"/>
        <v>0</v>
      </c>
      <c r="D111" s="74"/>
      <c r="E111" s="74"/>
      <c r="F111" s="74"/>
      <c r="G111" s="157"/>
      <c r="H111" s="72">
        <f t="shared" si="6"/>
        <v>0</v>
      </c>
      <c r="I111" s="74"/>
      <c r="J111" s="74"/>
      <c r="K111" s="74"/>
      <c r="L111" s="158"/>
    </row>
    <row r="112" spans="1:12" x14ac:dyDescent="0.25">
      <c r="A112" s="159">
        <v>2250</v>
      </c>
      <c r="B112" s="71" t="s">
        <v>120</v>
      </c>
      <c r="C112" s="72">
        <f t="shared" si="5"/>
        <v>0</v>
      </c>
      <c r="D112" s="160">
        <f>SUM(D113:D115)</f>
        <v>0</v>
      </c>
      <c r="E112" s="160">
        <f>SUM(E113:E115)</f>
        <v>0</v>
      </c>
      <c r="F112" s="160">
        <f>SUM(F113:F115)</f>
        <v>0</v>
      </c>
      <c r="G112" s="173">
        <f>SUM(G113:G115)</f>
        <v>0</v>
      </c>
      <c r="H112" s="72">
        <f t="shared" si="6"/>
        <v>0</v>
      </c>
      <c r="I112" s="160">
        <f>SUM(I113:I115)</f>
        <v>0</v>
      </c>
      <c r="J112" s="160">
        <f>SUM(J113:J115)</f>
        <v>0</v>
      </c>
      <c r="K112" s="160">
        <f>SUM(K113:K115)</f>
        <v>0</v>
      </c>
      <c r="L112" s="162">
        <f>SUM(L113:L115)</f>
        <v>0</v>
      </c>
    </row>
    <row r="113" spans="1:12" x14ac:dyDescent="0.25">
      <c r="A113" s="44">
        <v>2251</v>
      </c>
      <c r="B113" s="71" t="s">
        <v>121</v>
      </c>
      <c r="C113" s="72">
        <f t="shared" si="5"/>
        <v>0</v>
      </c>
      <c r="D113" s="74"/>
      <c r="E113" s="74"/>
      <c r="F113" s="74"/>
      <c r="G113" s="157"/>
      <c r="H113" s="72">
        <f t="shared" si="6"/>
        <v>0</v>
      </c>
      <c r="I113" s="74"/>
      <c r="J113" s="74"/>
      <c r="K113" s="74"/>
      <c r="L113" s="158"/>
    </row>
    <row r="114" spans="1:12" ht="24" x14ac:dyDescent="0.25">
      <c r="A114" s="44">
        <v>2252</v>
      </c>
      <c r="B114" s="71" t="s">
        <v>122</v>
      </c>
      <c r="C114" s="72">
        <f>SUM(D114:G114)</f>
        <v>0</v>
      </c>
      <c r="D114" s="74"/>
      <c r="E114" s="74"/>
      <c r="F114" s="74"/>
      <c r="G114" s="157"/>
      <c r="H114" s="72">
        <f>SUM(I114:L114)</f>
        <v>0</v>
      </c>
      <c r="I114" s="74"/>
      <c r="J114" s="74"/>
      <c r="K114" s="74"/>
      <c r="L114" s="158"/>
    </row>
    <row r="115" spans="1:12" ht="24" x14ac:dyDescent="0.25">
      <c r="A115" s="44">
        <v>2259</v>
      </c>
      <c r="B115" s="71" t="s">
        <v>123</v>
      </c>
      <c r="C115" s="72">
        <f>SUM(D115:G115)</f>
        <v>0</v>
      </c>
      <c r="D115" s="74"/>
      <c r="E115" s="74"/>
      <c r="F115" s="74"/>
      <c r="G115" s="157"/>
      <c r="H115" s="72">
        <f>SUM(I115:L115)</f>
        <v>0</v>
      </c>
      <c r="I115" s="74"/>
      <c r="J115" s="74"/>
      <c r="K115" s="74"/>
      <c r="L115" s="158"/>
    </row>
    <row r="116" spans="1:12" x14ac:dyDescent="0.25">
      <c r="A116" s="159">
        <v>2260</v>
      </c>
      <c r="B116" s="71" t="s">
        <v>124</v>
      </c>
      <c r="C116" s="72">
        <f t="shared" ref="C116:C187" si="7">SUM(D116:G116)</f>
        <v>410</v>
      </c>
      <c r="D116" s="160">
        <f>SUM(D117:D121)</f>
        <v>410</v>
      </c>
      <c r="E116" s="160">
        <f>SUM(E117:E121)</f>
        <v>0</v>
      </c>
      <c r="F116" s="160">
        <f>SUM(F117:F121)</f>
        <v>0</v>
      </c>
      <c r="G116" s="161">
        <f>SUM(G117:G121)</f>
        <v>0</v>
      </c>
      <c r="H116" s="72">
        <f t="shared" ref="H116:H188" si="8">SUM(I116:L116)</f>
        <v>410</v>
      </c>
      <c r="I116" s="160">
        <f>SUM(I117:I121)</f>
        <v>410</v>
      </c>
      <c r="J116" s="160">
        <f>SUM(J117:J121)</f>
        <v>0</v>
      </c>
      <c r="K116" s="160">
        <f>SUM(K117:K121)</f>
        <v>0</v>
      </c>
      <c r="L116" s="162">
        <f>SUM(L117:L121)</f>
        <v>0</v>
      </c>
    </row>
    <row r="117" spans="1:12" x14ac:dyDescent="0.25">
      <c r="A117" s="44">
        <v>2261</v>
      </c>
      <c r="B117" s="71" t="s">
        <v>125</v>
      </c>
      <c r="C117" s="72">
        <f t="shared" si="7"/>
        <v>250</v>
      </c>
      <c r="D117" s="74">
        <v>250</v>
      </c>
      <c r="E117" s="74"/>
      <c r="F117" s="74"/>
      <c r="G117" s="157"/>
      <c r="H117" s="72">
        <f t="shared" si="8"/>
        <v>250</v>
      </c>
      <c r="I117" s="74">
        <v>250</v>
      </c>
      <c r="J117" s="74"/>
      <c r="K117" s="74"/>
      <c r="L117" s="158"/>
    </row>
    <row r="118" spans="1:12" x14ac:dyDescent="0.25">
      <c r="A118" s="44">
        <v>2262</v>
      </c>
      <c r="B118" s="71" t="s">
        <v>126</v>
      </c>
      <c r="C118" s="72">
        <f t="shared" si="7"/>
        <v>160</v>
      </c>
      <c r="D118" s="74">
        <v>160</v>
      </c>
      <c r="E118" s="74"/>
      <c r="F118" s="74"/>
      <c r="G118" s="157"/>
      <c r="H118" s="72">
        <f t="shared" si="8"/>
        <v>160</v>
      </c>
      <c r="I118" s="74">
        <v>160</v>
      </c>
      <c r="J118" s="74"/>
      <c r="K118" s="74"/>
      <c r="L118" s="158"/>
    </row>
    <row r="119" spans="1:12" x14ac:dyDescent="0.25">
      <c r="A119" s="44">
        <v>2263</v>
      </c>
      <c r="B119" s="71" t="s">
        <v>127</v>
      </c>
      <c r="C119" s="72">
        <f t="shared" si="7"/>
        <v>0</v>
      </c>
      <c r="D119" s="74"/>
      <c r="E119" s="74"/>
      <c r="F119" s="74"/>
      <c r="G119" s="157"/>
      <c r="H119" s="72">
        <f t="shared" si="8"/>
        <v>0</v>
      </c>
      <c r="I119" s="74"/>
      <c r="J119" s="74"/>
      <c r="K119" s="74"/>
      <c r="L119" s="158"/>
    </row>
    <row r="120" spans="1:12" ht="24" x14ac:dyDescent="0.25">
      <c r="A120" s="44">
        <v>2264</v>
      </c>
      <c r="B120" s="71" t="s">
        <v>128</v>
      </c>
      <c r="C120" s="72">
        <f t="shared" si="7"/>
        <v>0</v>
      </c>
      <c r="D120" s="74"/>
      <c r="E120" s="74"/>
      <c r="F120" s="74"/>
      <c r="G120" s="157"/>
      <c r="H120" s="72">
        <f t="shared" si="8"/>
        <v>0</v>
      </c>
      <c r="I120" s="74"/>
      <c r="J120" s="74"/>
      <c r="K120" s="74"/>
      <c r="L120" s="158"/>
    </row>
    <row r="121" spans="1:12" x14ac:dyDescent="0.25">
      <c r="A121" s="44">
        <v>2269</v>
      </c>
      <c r="B121" s="71" t="s">
        <v>129</v>
      </c>
      <c r="C121" s="72">
        <f t="shared" si="7"/>
        <v>0</v>
      </c>
      <c r="D121" s="74"/>
      <c r="E121" s="74"/>
      <c r="F121" s="74"/>
      <c r="G121" s="157"/>
      <c r="H121" s="72">
        <f t="shared" si="8"/>
        <v>0</v>
      </c>
      <c r="I121" s="74"/>
      <c r="J121" s="74"/>
      <c r="K121" s="74"/>
      <c r="L121" s="158"/>
    </row>
    <row r="122" spans="1:12" x14ac:dyDescent="0.25">
      <c r="A122" s="159">
        <v>2270</v>
      </c>
      <c r="B122" s="71" t="s">
        <v>130</v>
      </c>
      <c r="C122" s="72">
        <f t="shared" si="7"/>
        <v>1064</v>
      </c>
      <c r="D122" s="160">
        <f>SUM(D123:D127)</f>
        <v>1064</v>
      </c>
      <c r="E122" s="160">
        <f>SUM(E123:E127)</f>
        <v>0</v>
      </c>
      <c r="F122" s="160">
        <f>SUM(F123:F127)</f>
        <v>0</v>
      </c>
      <c r="G122" s="161">
        <f>SUM(G123:G127)</f>
        <v>0</v>
      </c>
      <c r="H122" s="72">
        <f t="shared" si="8"/>
        <v>1064</v>
      </c>
      <c r="I122" s="160">
        <f>SUM(I123:I127)</f>
        <v>1064</v>
      </c>
      <c r="J122" s="160">
        <f>SUM(J123:J127)</f>
        <v>0</v>
      </c>
      <c r="K122" s="160">
        <f>SUM(K123:K127)</f>
        <v>0</v>
      </c>
      <c r="L122" s="162">
        <f>SUM(L123:L127)</f>
        <v>0</v>
      </c>
    </row>
    <row r="123" spans="1:12" x14ac:dyDescent="0.25">
      <c r="A123" s="44">
        <v>2272</v>
      </c>
      <c r="B123" s="174" t="s">
        <v>131</v>
      </c>
      <c r="C123" s="72">
        <f t="shared" si="7"/>
        <v>0</v>
      </c>
      <c r="D123" s="74"/>
      <c r="E123" s="74"/>
      <c r="F123" s="74"/>
      <c r="G123" s="157"/>
      <c r="H123" s="72">
        <f t="shared" si="8"/>
        <v>0</v>
      </c>
      <c r="I123" s="74"/>
      <c r="J123" s="74"/>
      <c r="K123" s="74"/>
      <c r="L123" s="158"/>
    </row>
    <row r="124" spans="1:12" ht="24" x14ac:dyDescent="0.25">
      <c r="A124" s="44">
        <v>2274</v>
      </c>
      <c r="B124" s="175" t="s">
        <v>132</v>
      </c>
      <c r="C124" s="72">
        <f t="shared" si="7"/>
        <v>0</v>
      </c>
      <c r="D124" s="74"/>
      <c r="E124" s="74"/>
      <c r="F124" s="74"/>
      <c r="G124" s="157"/>
      <c r="H124" s="72">
        <f t="shared" si="8"/>
        <v>0</v>
      </c>
      <c r="I124" s="74"/>
      <c r="J124" s="74"/>
      <c r="K124" s="74"/>
      <c r="L124" s="158"/>
    </row>
    <row r="125" spans="1:12" ht="24" x14ac:dyDescent="0.25">
      <c r="A125" s="44">
        <v>2275</v>
      </c>
      <c r="B125" s="71" t="s">
        <v>133</v>
      </c>
      <c r="C125" s="72">
        <f t="shared" si="7"/>
        <v>0</v>
      </c>
      <c r="D125" s="74"/>
      <c r="E125" s="74"/>
      <c r="F125" s="74"/>
      <c r="G125" s="157"/>
      <c r="H125" s="72">
        <f t="shared" si="8"/>
        <v>0</v>
      </c>
      <c r="I125" s="74"/>
      <c r="J125" s="74"/>
      <c r="K125" s="74"/>
      <c r="L125" s="158"/>
    </row>
    <row r="126" spans="1:12" ht="36" x14ac:dyDescent="0.25">
      <c r="A126" s="44">
        <v>2276</v>
      </c>
      <c r="B126" s="71" t="s">
        <v>134</v>
      </c>
      <c r="C126" s="72">
        <f t="shared" si="7"/>
        <v>0</v>
      </c>
      <c r="D126" s="74"/>
      <c r="E126" s="74"/>
      <c r="F126" s="74"/>
      <c r="G126" s="157"/>
      <c r="H126" s="72">
        <f t="shared" si="8"/>
        <v>0</v>
      </c>
      <c r="I126" s="74"/>
      <c r="J126" s="74"/>
      <c r="K126" s="74"/>
      <c r="L126" s="158"/>
    </row>
    <row r="127" spans="1:12" ht="24" x14ac:dyDescent="0.25">
      <c r="A127" s="44">
        <v>2279</v>
      </c>
      <c r="B127" s="71" t="s">
        <v>135</v>
      </c>
      <c r="C127" s="72">
        <f t="shared" si="7"/>
        <v>1064</v>
      </c>
      <c r="D127" s="74">
        <v>1064</v>
      </c>
      <c r="E127" s="74"/>
      <c r="F127" s="74"/>
      <c r="G127" s="157"/>
      <c r="H127" s="72">
        <f t="shared" si="8"/>
        <v>1064</v>
      </c>
      <c r="I127" s="74">
        <v>1064</v>
      </c>
      <c r="J127" s="74"/>
      <c r="K127" s="74"/>
      <c r="L127" s="158"/>
    </row>
    <row r="128" spans="1:12" ht="24" x14ac:dyDescent="0.25">
      <c r="A128" s="168">
        <v>2280</v>
      </c>
      <c r="B128" s="65" t="s">
        <v>136</v>
      </c>
      <c r="C128" s="66">
        <f t="shared" ref="C128:L128" si="9">SUM(C129)</f>
        <v>0</v>
      </c>
      <c r="D128" s="169">
        <f t="shared" si="9"/>
        <v>0</v>
      </c>
      <c r="E128" s="169">
        <f t="shared" si="9"/>
        <v>0</v>
      </c>
      <c r="F128" s="169">
        <f t="shared" si="9"/>
        <v>0</v>
      </c>
      <c r="G128" s="169">
        <f t="shared" si="9"/>
        <v>0</v>
      </c>
      <c r="H128" s="66">
        <f t="shared" si="9"/>
        <v>0</v>
      </c>
      <c r="I128" s="169">
        <f t="shared" si="9"/>
        <v>0</v>
      </c>
      <c r="J128" s="169">
        <f t="shared" si="9"/>
        <v>0</v>
      </c>
      <c r="K128" s="169">
        <f t="shared" si="9"/>
        <v>0</v>
      </c>
      <c r="L128" s="176">
        <f t="shared" si="9"/>
        <v>0</v>
      </c>
    </row>
    <row r="129" spans="1:12" ht="24" x14ac:dyDescent="0.25">
      <c r="A129" s="44">
        <v>2283</v>
      </c>
      <c r="B129" s="71" t="s">
        <v>137</v>
      </c>
      <c r="C129" s="72">
        <f>SUM(D129:G129)</f>
        <v>0</v>
      </c>
      <c r="D129" s="74"/>
      <c r="E129" s="74"/>
      <c r="F129" s="74"/>
      <c r="G129" s="157"/>
      <c r="H129" s="72">
        <f>SUM(I129:L129)</f>
        <v>0</v>
      </c>
      <c r="I129" s="74"/>
      <c r="J129" s="74"/>
      <c r="K129" s="74"/>
      <c r="L129" s="158"/>
    </row>
    <row r="130" spans="1:12" ht="38.25" customHeight="1" x14ac:dyDescent="0.25">
      <c r="A130" s="56">
        <v>2300</v>
      </c>
      <c r="B130" s="147" t="s">
        <v>138</v>
      </c>
      <c r="C130" s="57">
        <f t="shared" si="7"/>
        <v>4304</v>
      </c>
      <c r="D130" s="63">
        <f>SUM(D131,D136,D140,D141,D144,D151,D159,D160,D163)</f>
        <v>4304</v>
      </c>
      <c r="E130" s="63">
        <f>SUM(E131,E136,E140,E141,E144,E151,E159,E160,E163)</f>
        <v>0</v>
      </c>
      <c r="F130" s="63">
        <f>SUM(F131,F136,F140,F141,F144,F151,F159,F160,F163)</f>
        <v>0</v>
      </c>
      <c r="G130" s="166">
        <f>SUM(G131,G136,G140,G141,G144,G151,G159,G160,G163)</f>
        <v>0</v>
      </c>
      <c r="H130" s="57">
        <f t="shared" si="8"/>
        <v>4304</v>
      </c>
      <c r="I130" s="63">
        <f>SUM(I131,I136,I140,I141,I144,I151,I159,I160,I163)</f>
        <v>4304</v>
      </c>
      <c r="J130" s="63">
        <f>SUM(J131,J136,J140,J141,J144,J151,J159,J160,J163)</f>
        <v>0</v>
      </c>
      <c r="K130" s="63">
        <f>SUM(K131,K136,K140,K141,K144,K151,K159,K160,K163)</f>
        <v>0</v>
      </c>
      <c r="L130" s="167">
        <f>SUM(L131,L136,L140,L141,L144,L151,L159,L160,L163)</f>
        <v>0</v>
      </c>
    </row>
    <row r="131" spans="1:12" ht="24" x14ac:dyDescent="0.25">
      <c r="A131" s="168">
        <v>2310</v>
      </c>
      <c r="B131" s="65" t="s">
        <v>139</v>
      </c>
      <c r="C131" s="66">
        <f t="shared" si="7"/>
        <v>480</v>
      </c>
      <c r="D131" s="169">
        <f>SUM(D132:D135)</f>
        <v>480</v>
      </c>
      <c r="E131" s="169">
        <f t="shared" ref="E131:L131" si="10">SUM(E132:E135)</f>
        <v>0</v>
      </c>
      <c r="F131" s="169">
        <f t="shared" si="10"/>
        <v>0</v>
      </c>
      <c r="G131" s="170">
        <f t="shared" si="10"/>
        <v>0</v>
      </c>
      <c r="H131" s="66">
        <f t="shared" si="8"/>
        <v>480</v>
      </c>
      <c r="I131" s="169">
        <f t="shared" si="10"/>
        <v>480</v>
      </c>
      <c r="J131" s="169">
        <f t="shared" si="10"/>
        <v>0</v>
      </c>
      <c r="K131" s="169">
        <f t="shared" si="10"/>
        <v>0</v>
      </c>
      <c r="L131" s="171">
        <f t="shared" si="10"/>
        <v>0</v>
      </c>
    </row>
    <row r="132" spans="1:12" x14ac:dyDescent="0.25">
      <c r="A132" s="44">
        <v>2311</v>
      </c>
      <c r="B132" s="71" t="s">
        <v>140</v>
      </c>
      <c r="C132" s="72">
        <f t="shared" si="7"/>
        <v>480</v>
      </c>
      <c r="D132" s="74">
        <v>480</v>
      </c>
      <c r="E132" s="74"/>
      <c r="F132" s="74"/>
      <c r="G132" s="157"/>
      <c r="H132" s="72">
        <f t="shared" si="8"/>
        <v>480</v>
      </c>
      <c r="I132" s="74">
        <v>480</v>
      </c>
      <c r="J132" s="74"/>
      <c r="K132" s="74"/>
      <c r="L132" s="158"/>
    </row>
    <row r="133" spans="1:12" x14ac:dyDescent="0.25">
      <c r="A133" s="44">
        <v>2312</v>
      </c>
      <c r="B133" s="71" t="s">
        <v>141</v>
      </c>
      <c r="C133" s="72">
        <f t="shared" si="7"/>
        <v>0</v>
      </c>
      <c r="D133" s="74"/>
      <c r="E133" s="74"/>
      <c r="F133" s="74"/>
      <c r="G133" s="157"/>
      <c r="H133" s="72">
        <f t="shared" si="8"/>
        <v>0</v>
      </c>
      <c r="I133" s="74"/>
      <c r="J133" s="74"/>
      <c r="K133" s="74"/>
      <c r="L133" s="158"/>
    </row>
    <row r="134" spans="1:12" x14ac:dyDescent="0.25">
      <c r="A134" s="44">
        <v>2313</v>
      </c>
      <c r="B134" s="71" t="s">
        <v>142</v>
      </c>
      <c r="C134" s="72">
        <f t="shared" si="7"/>
        <v>0</v>
      </c>
      <c r="D134" s="74"/>
      <c r="E134" s="74"/>
      <c r="F134" s="74"/>
      <c r="G134" s="157"/>
      <c r="H134" s="72">
        <f t="shared" si="8"/>
        <v>0</v>
      </c>
      <c r="I134" s="74"/>
      <c r="J134" s="74"/>
      <c r="K134" s="74"/>
      <c r="L134" s="158"/>
    </row>
    <row r="135" spans="1:12" ht="36" customHeight="1" x14ac:dyDescent="0.25">
      <c r="A135" s="44">
        <v>2314</v>
      </c>
      <c r="B135" s="71" t="s">
        <v>143</v>
      </c>
      <c r="C135" s="72">
        <f t="shared" si="7"/>
        <v>0</v>
      </c>
      <c r="D135" s="74"/>
      <c r="E135" s="74"/>
      <c r="F135" s="74"/>
      <c r="G135" s="157"/>
      <c r="H135" s="72">
        <f t="shared" si="8"/>
        <v>0</v>
      </c>
      <c r="I135" s="74"/>
      <c r="J135" s="74"/>
      <c r="K135" s="74"/>
      <c r="L135" s="158"/>
    </row>
    <row r="136" spans="1:12" x14ac:dyDescent="0.25">
      <c r="A136" s="159">
        <v>2320</v>
      </c>
      <c r="B136" s="71" t="s">
        <v>144</v>
      </c>
      <c r="C136" s="72">
        <f t="shared" si="7"/>
        <v>48</v>
      </c>
      <c r="D136" s="160">
        <f>SUM(D137:D139)</f>
        <v>48</v>
      </c>
      <c r="E136" s="160">
        <f>SUM(E137:E139)</f>
        <v>0</v>
      </c>
      <c r="F136" s="160">
        <f>SUM(F137:F139)</f>
        <v>0</v>
      </c>
      <c r="G136" s="161">
        <f>SUM(G137:G139)</f>
        <v>0</v>
      </c>
      <c r="H136" s="72">
        <f t="shared" si="8"/>
        <v>48</v>
      </c>
      <c r="I136" s="160">
        <f>SUM(I137:I139)</f>
        <v>48</v>
      </c>
      <c r="J136" s="160">
        <f>SUM(J137:J139)</f>
        <v>0</v>
      </c>
      <c r="K136" s="160">
        <f>SUM(K137:K139)</f>
        <v>0</v>
      </c>
      <c r="L136" s="162">
        <f>SUM(L137:L139)</f>
        <v>0</v>
      </c>
    </row>
    <row r="137" spans="1:12" x14ac:dyDescent="0.25">
      <c r="A137" s="44">
        <v>2321</v>
      </c>
      <c r="B137" s="71" t="s">
        <v>145</v>
      </c>
      <c r="C137" s="72">
        <f t="shared" si="7"/>
        <v>0</v>
      </c>
      <c r="D137" s="74"/>
      <c r="E137" s="74"/>
      <c r="F137" s="74"/>
      <c r="G137" s="157"/>
      <c r="H137" s="72">
        <f t="shared" si="8"/>
        <v>0</v>
      </c>
      <c r="I137" s="74"/>
      <c r="J137" s="74"/>
      <c r="K137" s="74"/>
      <c r="L137" s="158"/>
    </row>
    <row r="138" spans="1:12" x14ac:dyDescent="0.25">
      <c r="A138" s="44">
        <v>2322</v>
      </c>
      <c r="B138" s="71" t="s">
        <v>146</v>
      </c>
      <c r="C138" s="72">
        <f t="shared" si="7"/>
        <v>48</v>
      </c>
      <c r="D138" s="74">
        <v>48</v>
      </c>
      <c r="E138" s="74"/>
      <c r="F138" s="74"/>
      <c r="G138" s="157"/>
      <c r="H138" s="72">
        <f t="shared" si="8"/>
        <v>48</v>
      </c>
      <c r="I138" s="74">
        <v>48</v>
      </c>
      <c r="J138" s="74"/>
      <c r="K138" s="74"/>
      <c r="L138" s="158"/>
    </row>
    <row r="139" spans="1:12" ht="10.5" customHeight="1" x14ac:dyDescent="0.25">
      <c r="A139" s="44">
        <v>2329</v>
      </c>
      <c r="B139" s="71" t="s">
        <v>147</v>
      </c>
      <c r="C139" s="72">
        <f t="shared" si="7"/>
        <v>0</v>
      </c>
      <c r="D139" s="74"/>
      <c r="E139" s="74"/>
      <c r="F139" s="74"/>
      <c r="G139" s="157"/>
      <c r="H139" s="72">
        <f t="shared" si="8"/>
        <v>0</v>
      </c>
      <c r="I139" s="74"/>
      <c r="J139" s="74"/>
      <c r="K139" s="74"/>
      <c r="L139" s="158"/>
    </row>
    <row r="140" spans="1:12" x14ac:dyDescent="0.25">
      <c r="A140" s="159">
        <v>2330</v>
      </c>
      <c r="B140" s="71" t="s">
        <v>148</v>
      </c>
      <c r="C140" s="72">
        <f t="shared" si="7"/>
        <v>0</v>
      </c>
      <c r="D140" s="74"/>
      <c r="E140" s="74"/>
      <c r="F140" s="74"/>
      <c r="G140" s="157"/>
      <c r="H140" s="72">
        <f t="shared" si="8"/>
        <v>0</v>
      </c>
      <c r="I140" s="74"/>
      <c r="J140" s="74"/>
      <c r="K140" s="74"/>
      <c r="L140" s="158"/>
    </row>
    <row r="141" spans="1:12" ht="48" x14ac:dyDescent="0.25">
      <c r="A141" s="159">
        <v>2340</v>
      </c>
      <c r="B141" s="71" t="s">
        <v>149</v>
      </c>
      <c r="C141" s="72">
        <f t="shared" si="7"/>
        <v>32</v>
      </c>
      <c r="D141" s="160">
        <f>SUM(D142:D143)</f>
        <v>32</v>
      </c>
      <c r="E141" s="160">
        <f>SUM(E142:E143)</f>
        <v>0</v>
      </c>
      <c r="F141" s="160">
        <f>SUM(F142:F143)</f>
        <v>0</v>
      </c>
      <c r="G141" s="161">
        <f>SUM(G142:G143)</f>
        <v>0</v>
      </c>
      <c r="H141" s="72">
        <f t="shared" si="8"/>
        <v>32</v>
      </c>
      <c r="I141" s="160">
        <f>SUM(I142:I143)</f>
        <v>32</v>
      </c>
      <c r="J141" s="160">
        <f>SUM(J142:J143)</f>
        <v>0</v>
      </c>
      <c r="K141" s="160">
        <f>SUM(K142:K143)</f>
        <v>0</v>
      </c>
      <c r="L141" s="162">
        <f>SUM(L142:L143)</f>
        <v>0</v>
      </c>
    </row>
    <row r="142" spans="1:12" x14ac:dyDescent="0.25">
      <c r="A142" s="44">
        <v>2341</v>
      </c>
      <c r="B142" s="71" t="s">
        <v>150</v>
      </c>
      <c r="C142" s="72">
        <f t="shared" si="7"/>
        <v>32</v>
      </c>
      <c r="D142" s="74">
        <v>32</v>
      </c>
      <c r="E142" s="74"/>
      <c r="F142" s="74"/>
      <c r="G142" s="157"/>
      <c r="H142" s="72">
        <f t="shared" si="8"/>
        <v>32</v>
      </c>
      <c r="I142" s="74">
        <v>32</v>
      </c>
      <c r="J142" s="74"/>
      <c r="K142" s="74"/>
      <c r="L142" s="158"/>
    </row>
    <row r="143" spans="1:12" ht="24" x14ac:dyDescent="0.25">
      <c r="A143" s="44">
        <v>2344</v>
      </c>
      <c r="B143" s="71" t="s">
        <v>151</v>
      </c>
      <c r="C143" s="72">
        <f t="shared" si="7"/>
        <v>0</v>
      </c>
      <c r="D143" s="74"/>
      <c r="E143" s="74"/>
      <c r="F143" s="74"/>
      <c r="G143" s="157"/>
      <c r="H143" s="72">
        <f t="shared" si="8"/>
        <v>0</v>
      </c>
      <c r="I143" s="74"/>
      <c r="J143" s="74"/>
      <c r="K143" s="74"/>
      <c r="L143" s="158"/>
    </row>
    <row r="144" spans="1:12" ht="24" x14ac:dyDescent="0.25">
      <c r="A144" s="150">
        <v>2350</v>
      </c>
      <c r="B144" s="112" t="s">
        <v>152</v>
      </c>
      <c r="C144" s="117">
        <f t="shared" si="7"/>
        <v>0</v>
      </c>
      <c r="D144" s="151">
        <f>SUM(D145:D150)</f>
        <v>0</v>
      </c>
      <c r="E144" s="151">
        <f>SUM(E145:E150)</f>
        <v>0</v>
      </c>
      <c r="F144" s="151">
        <f>SUM(F145:F150)</f>
        <v>0</v>
      </c>
      <c r="G144" s="152">
        <f>SUM(G145:G150)</f>
        <v>0</v>
      </c>
      <c r="H144" s="117">
        <f t="shared" si="8"/>
        <v>0</v>
      </c>
      <c r="I144" s="151">
        <f>SUM(I145:I150)</f>
        <v>0</v>
      </c>
      <c r="J144" s="151">
        <f>SUM(J145:J150)</f>
        <v>0</v>
      </c>
      <c r="K144" s="151">
        <f>SUM(K145:K150)</f>
        <v>0</v>
      </c>
      <c r="L144" s="153">
        <f>SUM(L145:L150)</f>
        <v>0</v>
      </c>
    </row>
    <row r="145" spans="1:12" x14ac:dyDescent="0.25">
      <c r="A145" s="38">
        <v>2351</v>
      </c>
      <c r="B145" s="65" t="s">
        <v>153</v>
      </c>
      <c r="C145" s="66">
        <f t="shared" si="7"/>
        <v>0</v>
      </c>
      <c r="D145" s="68"/>
      <c r="E145" s="68"/>
      <c r="F145" s="68"/>
      <c r="G145" s="154"/>
      <c r="H145" s="66">
        <f t="shared" si="8"/>
        <v>0</v>
      </c>
      <c r="I145" s="68"/>
      <c r="J145" s="68"/>
      <c r="K145" s="68"/>
      <c r="L145" s="155"/>
    </row>
    <row r="146" spans="1:12" x14ac:dyDescent="0.25">
      <c r="A146" s="44">
        <v>2352</v>
      </c>
      <c r="B146" s="71" t="s">
        <v>154</v>
      </c>
      <c r="C146" s="72">
        <f t="shared" si="7"/>
        <v>0</v>
      </c>
      <c r="D146" s="74"/>
      <c r="E146" s="74"/>
      <c r="F146" s="74"/>
      <c r="G146" s="157"/>
      <c r="H146" s="72">
        <f t="shared" si="8"/>
        <v>0</v>
      </c>
      <c r="I146" s="74"/>
      <c r="J146" s="74"/>
      <c r="K146" s="74"/>
      <c r="L146" s="158"/>
    </row>
    <row r="147" spans="1:12" ht="24" x14ac:dyDescent="0.25">
      <c r="A147" s="44">
        <v>2353</v>
      </c>
      <c r="B147" s="71" t="s">
        <v>155</v>
      </c>
      <c r="C147" s="72">
        <f t="shared" si="7"/>
        <v>0</v>
      </c>
      <c r="D147" s="74"/>
      <c r="E147" s="74"/>
      <c r="F147" s="74"/>
      <c r="G147" s="157"/>
      <c r="H147" s="72">
        <f t="shared" si="8"/>
        <v>0</v>
      </c>
      <c r="I147" s="74"/>
      <c r="J147" s="74"/>
      <c r="K147" s="74"/>
      <c r="L147" s="158"/>
    </row>
    <row r="148" spans="1:12" ht="24" x14ac:dyDescent="0.25">
      <c r="A148" s="44">
        <v>2354</v>
      </c>
      <c r="B148" s="71" t="s">
        <v>156</v>
      </c>
      <c r="C148" s="72">
        <f t="shared" si="7"/>
        <v>0</v>
      </c>
      <c r="D148" s="74"/>
      <c r="E148" s="74"/>
      <c r="F148" s="74"/>
      <c r="G148" s="157"/>
      <c r="H148" s="72">
        <f t="shared" si="8"/>
        <v>0</v>
      </c>
      <c r="I148" s="74"/>
      <c r="J148" s="74"/>
      <c r="K148" s="74"/>
      <c r="L148" s="158"/>
    </row>
    <row r="149" spans="1:12" ht="24" x14ac:dyDescent="0.25">
      <c r="A149" s="44">
        <v>2355</v>
      </c>
      <c r="B149" s="71" t="s">
        <v>157</v>
      </c>
      <c r="C149" s="72">
        <f t="shared" si="7"/>
        <v>0</v>
      </c>
      <c r="D149" s="74"/>
      <c r="E149" s="74"/>
      <c r="F149" s="74"/>
      <c r="G149" s="157"/>
      <c r="H149" s="72">
        <f t="shared" si="8"/>
        <v>0</v>
      </c>
      <c r="I149" s="74"/>
      <c r="J149" s="74"/>
      <c r="K149" s="74"/>
      <c r="L149" s="158"/>
    </row>
    <row r="150" spans="1:12" ht="24" x14ac:dyDescent="0.25">
      <c r="A150" s="44">
        <v>2359</v>
      </c>
      <c r="B150" s="71" t="s">
        <v>158</v>
      </c>
      <c r="C150" s="72">
        <f t="shared" si="7"/>
        <v>0</v>
      </c>
      <c r="D150" s="74"/>
      <c r="E150" s="74"/>
      <c r="F150" s="74"/>
      <c r="G150" s="157"/>
      <c r="H150" s="72">
        <f t="shared" si="8"/>
        <v>0</v>
      </c>
      <c r="I150" s="74"/>
      <c r="J150" s="74"/>
      <c r="K150" s="74"/>
      <c r="L150" s="158"/>
    </row>
    <row r="151" spans="1:12" ht="24.75" customHeight="1" x14ac:dyDescent="0.25">
      <c r="A151" s="159">
        <v>2360</v>
      </c>
      <c r="B151" s="71" t="s">
        <v>159</v>
      </c>
      <c r="C151" s="72">
        <f t="shared" si="7"/>
        <v>3744</v>
      </c>
      <c r="D151" s="160">
        <f>SUM(D152:D158)</f>
        <v>3744</v>
      </c>
      <c r="E151" s="160">
        <f>SUM(E152:E158)</f>
        <v>0</v>
      </c>
      <c r="F151" s="160">
        <f>SUM(F152:F158)</f>
        <v>0</v>
      </c>
      <c r="G151" s="161">
        <f>SUM(G152:G158)</f>
        <v>0</v>
      </c>
      <c r="H151" s="72">
        <f t="shared" si="8"/>
        <v>3744</v>
      </c>
      <c r="I151" s="160">
        <f>SUM(I152:I158)</f>
        <v>3744</v>
      </c>
      <c r="J151" s="160">
        <f>SUM(J152:J158)</f>
        <v>0</v>
      </c>
      <c r="K151" s="160">
        <f>SUM(K152:K158)</f>
        <v>0</v>
      </c>
      <c r="L151" s="162">
        <f>SUM(L152:L158)</f>
        <v>0</v>
      </c>
    </row>
    <row r="152" spans="1:12" x14ac:dyDescent="0.25">
      <c r="A152" s="43">
        <v>2361</v>
      </c>
      <c r="B152" s="71" t="s">
        <v>160</v>
      </c>
      <c r="C152" s="72">
        <f t="shared" si="7"/>
        <v>0</v>
      </c>
      <c r="D152" s="74"/>
      <c r="E152" s="74"/>
      <c r="F152" s="74"/>
      <c r="G152" s="157"/>
      <c r="H152" s="72">
        <f t="shared" si="8"/>
        <v>0</v>
      </c>
      <c r="I152" s="74"/>
      <c r="J152" s="74"/>
      <c r="K152" s="74"/>
      <c r="L152" s="158"/>
    </row>
    <row r="153" spans="1:12" ht="24" x14ac:dyDescent="0.25">
      <c r="A153" s="43">
        <v>2362</v>
      </c>
      <c r="B153" s="71" t="s">
        <v>161</v>
      </c>
      <c r="C153" s="72">
        <f t="shared" si="7"/>
        <v>0</v>
      </c>
      <c r="D153" s="74"/>
      <c r="E153" s="74"/>
      <c r="F153" s="74"/>
      <c r="G153" s="157"/>
      <c r="H153" s="72">
        <f t="shared" si="8"/>
        <v>0</v>
      </c>
      <c r="I153" s="74"/>
      <c r="J153" s="74"/>
      <c r="K153" s="74"/>
      <c r="L153" s="158"/>
    </row>
    <row r="154" spans="1:12" x14ac:dyDescent="0.25">
      <c r="A154" s="43">
        <v>2363</v>
      </c>
      <c r="B154" s="71" t="s">
        <v>162</v>
      </c>
      <c r="C154" s="72">
        <f t="shared" si="7"/>
        <v>3744</v>
      </c>
      <c r="D154" s="74">
        <v>3744</v>
      </c>
      <c r="E154" s="74"/>
      <c r="F154" s="74"/>
      <c r="G154" s="157"/>
      <c r="H154" s="72">
        <f t="shared" si="8"/>
        <v>3744</v>
      </c>
      <c r="I154" s="74">
        <v>3744</v>
      </c>
      <c r="J154" s="74"/>
      <c r="K154" s="74"/>
      <c r="L154" s="158"/>
    </row>
    <row r="155" spans="1:12" x14ac:dyDescent="0.25">
      <c r="A155" s="43">
        <v>2364</v>
      </c>
      <c r="B155" s="71" t="s">
        <v>163</v>
      </c>
      <c r="C155" s="72">
        <f t="shared" si="7"/>
        <v>0</v>
      </c>
      <c r="D155" s="74"/>
      <c r="E155" s="74"/>
      <c r="F155" s="74"/>
      <c r="G155" s="157"/>
      <c r="H155" s="72">
        <f t="shared" si="8"/>
        <v>0</v>
      </c>
      <c r="I155" s="74"/>
      <c r="J155" s="74"/>
      <c r="K155" s="74"/>
      <c r="L155" s="158"/>
    </row>
    <row r="156" spans="1:12" ht="12.75" customHeight="1" x14ac:dyDescent="0.25">
      <c r="A156" s="43">
        <v>2365</v>
      </c>
      <c r="B156" s="71" t="s">
        <v>164</v>
      </c>
      <c r="C156" s="72">
        <f t="shared" si="7"/>
        <v>0</v>
      </c>
      <c r="D156" s="74"/>
      <c r="E156" s="74"/>
      <c r="F156" s="74"/>
      <c r="G156" s="157"/>
      <c r="H156" s="72">
        <f t="shared" si="8"/>
        <v>0</v>
      </c>
      <c r="I156" s="74"/>
      <c r="J156" s="74"/>
      <c r="K156" s="74"/>
      <c r="L156" s="158"/>
    </row>
    <row r="157" spans="1:12" ht="36" x14ac:dyDescent="0.25">
      <c r="A157" s="43">
        <v>2366</v>
      </c>
      <c r="B157" s="71" t="s">
        <v>165</v>
      </c>
      <c r="C157" s="72">
        <f t="shared" si="7"/>
        <v>0</v>
      </c>
      <c r="D157" s="74"/>
      <c r="E157" s="74"/>
      <c r="F157" s="74"/>
      <c r="G157" s="157"/>
      <c r="H157" s="72">
        <f t="shared" si="8"/>
        <v>0</v>
      </c>
      <c r="I157" s="74"/>
      <c r="J157" s="74"/>
      <c r="K157" s="74"/>
      <c r="L157" s="158"/>
    </row>
    <row r="158" spans="1:12" ht="48" x14ac:dyDescent="0.25">
      <c r="A158" s="43">
        <v>2369</v>
      </c>
      <c r="B158" s="71" t="s">
        <v>166</v>
      </c>
      <c r="C158" s="72">
        <f t="shared" si="7"/>
        <v>0</v>
      </c>
      <c r="D158" s="74"/>
      <c r="E158" s="74"/>
      <c r="F158" s="74"/>
      <c r="G158" s="157"/>
      <c r="H158" s="72">
        <f t="shared" si="8"/>
        <v>0</v>
      </c>
      <c r="I158" s="74"/>
      <c r="J158" s="74"/>
      <c r="K158" s="74"/>
      <c r="L158" s="158"/>
    </row>
    <row r="159" spans="1:12" x14ac:dyDescent="0.25">
      <c r="A159" s="150">
        <v>2370</v>
      </c>
      <c r="B159" s="112" t="s">
        <v>167</v>
      </c>
      <c r="C159" s="117">
        <f t="shared" si="7"/>
        <v>0</v>
      </c>
      <c r="D159" s="163"/>
      <c r="E159" s="163"/>
      <c r="F159" s="163"/>
      <c r="G159" s="164"/>
      <c r="H159" s="117">
        <f t="shared" si="8"/>
        <v>0</v>
      </c>
      <c r="I159" s="163"/>
      <c r="J159" s="163"/>
      <c r="K159" s="163"/>
      <c r="L159" s="165"/>
    </row>
    <row r="160" spans="1:12" x14ac:dyDescent="0.25">
      <c r="A160" s="150">
        <v>2380</v>
      </c>
      <c r="B160" s="112" t="s">
        <v>168</v>
      </c>
      <c r="C160" s="117">
        <f t="shared" si="7"/>
        <v>0</v>
      </c>
      <c r="D160" s="151">
        <f>SUM(D161:D162)</f>
        <v>0</v>
      </c>
      <c r="E160" s="151">
        <f>SUM(E161:E162)</f>
        <v>0</v>
      </c>
      <c r="F160" s="151">
        <f>SUM(F161:F162)</f>
        <v>0</v>
      </c>
      <c r="G160" s="152">
        <f>SUM(G161:G162)</f>
        <v>0</v>
      </c>
      <c r="H160" s="117">
        <f t="shared" si="8"/>
        <v>0</v>
      </c>
      <c r="I160" s="151">
        <f>SUM(I161:I162)</f>
        <v>0</v>
      </c>
      <c r="J160" s="151">
        <f>SUM(J161:J162)</f>
        <v>0</v>
      </c>
      <c r="K160" s="151">
        <f>SUM(K161:K162)</f>
        <v>0</v>
      </c>
      <c r="L160" s="153">
        <f>SUM(L161:L162)</f>
        <v>0</v>
      </c>
    </row>
    <row r="161" spans="1:12" x14ac:dyDescent="0.25">
      <c r="A161" s="37">
        <v>2381</v>
      </c>
      <c r="B161" s="65" t="s">
        <v>169</v>
      </c>
      <c r="C161" s="66">
        <f t="shared" si="7"/>
        <v>0</v>
      </c>
      <c r="D161" s="68"/>
      <c r="E161" s="68"/>
      <c r="F161" s="68"/>
      <c r="G161" s="154"/>
      <c r="H161" s="66">
        <f t="shared" si="8"/>
        <v>0</v>
      </c>
      <c r="I161" s="68"/>
      <c r="J161" s="68"/>
      <c r="K161" s="68"/>
      <c r="L161" s="155"/>
    </row>
    <row r="162" spans="1:12" ht="24" x14ac:dyDescent="0.25">
      <c r="A162" s="43">
        <v>2389</v>
      </c>
      <c r="B162" s="71" t="s">
        <v>170</v>
      </c>
      <c r="C162" s="72">
        <f t="shared" si="7"/>
        <v>0</v>
      </c>
      <c r="D162" s="74"/>
      <c r="E162" s="74"/>
      <c r="F162" s="74"/>
      <c r="G162" s="157"/>
      <c r="H162" s="72">
        <f t="shared" si="8"/>
        <v>0</v>
      </c>
      <c r="I162" s="74"/>
      <c r="J162" s="74"/>
      <c r="K162" s="74"/>
      <c r="L162" s="158"/>
    </row>
    <row r="163" spans="1:12" x14ac:dyDescent="0.25">
      <c r="A163" s="150">
        <v>2390</v>
      </c>
      <c r="B163" s="112" t="s">
        <v>171</v>
      </c>
      <c r="C163" s="117">
        <f t="shared" si="7"/>
        <v>0</v>
      </c>
      <c r="D163" s="163"/>
      <c r="E163" s="163"/>
      <c r="F163" s="163"/>
      <c r="G163" s="164"/>
      <c r="H163" s="117">
        <f t="shared" si="8"/>
        <v>0</v>
      </c>
      <c r="I163" s="163"/>
      <c r="J163" s="163"/>
      <c r="K163" s="163"/>
      <c r="L163" s="165"/>
    </row>
    <row r="164" spans="1:12" x14ac:dyDescent="0.25">
      <c r="A164" s="56">
        <v>2400</v>
      </c>
      <c r="B164" s="147" t="s">
        <v>172</v>
      </c>
      <c r="C164" s="57">
        <f t="shared" si="7"/>
        <v>0</v>
      </c>
      <c r="D164" s="177"/>
      <c r="E164" s="177"/>
      <c r="F164" s="177"/>
      <c r="G164" s="178"/>
      <c r="H164" s="57">
        <f t="shared" si="8"/>
        <v>0</v>
      </c>
      <c r="I164" s="177"/>
      <c r="J164" s="177"/>
      <c r="K164" s="177"/>
      <c r="L164" s="179"/>
    </row>
    <row r="165" spans="1:12" ht="24" x14ac:dyDescent="0.25">
      <c r="A165" s="56">
        <v>2500</v>
      </c>
      <c r="B165" s="147" t="s">
        <v>173</v>
      </c>
      <c r="C165" s="57">
        <f t="shared" si="7"/>
        <v>0</v>
      </c>
      <c r="D165" s="63">
        <f>SUM(D166,D171)</f>
        <v>0</v>
      </c>
      <c r="E165" s="63">
        <f t="shared" ref="E165:G165" si="11">SUM(E166,E171)</f>
        <v>0</v>
      </c>
      <c r="F165" s="63">
        <f t="shared" si="11"/>
        <v>0</v>
      </c>
      <c r="G165" s="63">
        <f t="shared" si="11"/>
        <v>0</v>
      </c>
      <c r="H165" s="57">
        <f t="shared" si="8"/>
        <v>0</v>
      </c>
      <c r="I165" s="63">
        <f>SUM(I166,I171)</f>
        <v>0</v>
      </c>
      <c r="J165" s="63">
        <f t="shared" ref="J165:L165" si="12">SUM(J166,J171)</f>
        <v>0</v>
      </c>
      <c r="K165" s="63">
        <f t="shared" si="12"/>
        <v>0</v>
      </c>
      <c r="L165" s="149">
        <f t="shared" si="12"/>
        <v>0</v>
      </c>
    </row>
    <row r="166" spans="1:12" ht="16.5" customHeight="1" x14ac:dyDescent="0.25">
      <c r="A166" s="168">
        <v>2510</v>
      </c>
      <c r="B166" s="65" t="s">
        <v>174</v>
      </c>
      <c r="C166" s="66">
        <f t="shared" si="7"/>
        <v>0</v>
      </c>
      <c r="D166" s="169">
        <f>SUM(D167:D170)</f>
        <v>0</v>
      </c>
      <c r="E166" s="169">
        <f t="shared" ref="E166:G166" si="13">SUM(E167:E170)</f>
        <v>0</v>
      </c>
      <c r="F166" s="169">
        <f t="shared" si="13"/>
        <v>0</v>
      </c>
      <c r="G166" s="169">
        <f t="shared" si="13"/>
        <v>0</v>
      </c>
      <c r="H166" s="66">
        <f t="shared" si="8"/>
        <v>0</v>
      </c>
      <c r="I166" s="169">
        <f>SUM(I167:I170)</f>
        <v>0</v>
      </c>
      <c r="J166" s="169">
        <f t="shared" ref="J166:L166" si="14">SUM(J167:J170)</f>
        <v>0</v>
      </c>
      <c r="K166" s="169">
        <f t="shared" si="14"/>
        <v>0</v>
      </c>
      <c r="L166" s="180">
        <f t="shared" si="14"/>
        <v>0</v>
      </c>
    </row>
    <row r="167" spans="1:12" ht="24" x14ac:dyDescent="0.25">
      <c r="A167" s="44">
        <v>2512</v>
      </c>
      <c r="B167" s="71" t="s">
        <v>175</v>
      </c>
      <c r="C167" s="72">
        <f t="shared" si="7"/>
        <v>0</v>
      </c>
      <c r="D167" s="74"/>
      <c r="E167" s="74"/>
      <c r="F167" s="74"/>
      <c r="G167" s="157"/>
      <c r="H167" s="72">
        <f t="shared" si="8"/>
        <v>0</v>
      </c>
      <c r="I167" s="74"/>
      <c r="J167" s="74"/>
      <c r="K167" s="74"/>
      <c r="L167" s="158"/>
    </row>
    <row r="168" spans="1:12" ht="36" x14ac:dyDescent="0.25">
      <c r="A168" s="44">
        <v>2513</v>
      </c>
      <c r="B168" s="71" t="s">
        <v>176</v>
      </c>
      <c r="C168" s="72">
        <f t="shared" si="7"/>
        <v>0</v>
      </c>
      <c r="D168" s="74"/>
      <c r="E168" s="74"/>
      <c r="F168" s="74"/>
      <c r="G168" s="157"/>
      <c r="H168" s="72">
        <f t="shared" si="8"/>
        <v>0</v>
      </c>
      <c r="I168" s="74"/>
      <c r="J168" s="74"/>
      <c r="K168" s="74"/>
      <c r="L168" s="158"/>
    </row>
    <row r="169" spans="1:12" ht="24" x14ac:dyDescent="0.25">
      <c r="A169" s="44">
        <v>2515</v>
      </c>
      <c r="B169" s="71" t="s">
        <v>177</v>
      </c>
      <c r="C169" s="72">
        <f t="shared" si="7"/>
        <v>0</v>
      </c>
      <c r="D169" s="74"/>
      <c r="E169" s="74"/>
      <c r="F169" s="74"/>
      <c r="G169" s="157"/>
      <c r="H169" s="72">
        <f t="shared" si="8"/>
        <v>0</v>
      </c>
      <c r="I169" s="74"/>
      <c r="J169" s="74"/>
      <c r="K169" s="74"/>
      <c r="L169" s="158"/>
    </row>
    <row r="170" spans="1:12" ht="24" x14ac:dyDescent="0.25">
      <c r="A170" s="44">
        <v>2519</v>
      </c>
      <c r="B170" s="71" t="s">
        <v>178</v>
      </c>
      <c r="C170" s="72">
        <f t="shared" si="7"/>
        <v>0</v>
      </c>
      <c r="D170" s="74"/>
      <c r="E170" s="74"/>
      <c r="F170" s="74"/>
      <c r="G170" s="157"/>
      <c r="H170" s="72">
        <f t="shared" si="8"/>
        <v>0</v>
      </c>
      <c r="I170" s="74"/>
      <c r="J170" s="74"/>
      <c r="K170" s="74"/>
      <c r="L170" s="158"/>
    </row>
    <row r="171" spans="1:12" ht="24" x14ac:dyDescent="0.25">
      <c r="A171" s="159">
        <v>2520</v>
      </c>
      <c r="B171" s="71" t="s">
        <v>179</v>
      </c>
      <c r="C171" s="72">
        <f t="shared" si="7"/>
        <v>0</v>
      </c>
      <c r="D171" s="74"/>
      <c r="E171" s="74"/>
      <c r="F171" s="74"/>
      <c r="G171" s="157"/>
      <c r="H171" s="72">
        <f t="shared" si="8"/>
        <v>0</v>
      </c>
      <c r="I171" s="74"/>
      <c r="J171" s="74"/>
      <c r="K171" s="74"/>
      <c r="L171" s="158"/>
    </row>
    <row r="172" spans="1:12" s="182" customFormat="1" ht="36" customHeight="1" x14ac:dyDescent="0.25">
      <c r="A172" s="19">
        <v>2800</v>
      </c>
      <c r="B172" s="65" t="s">
        <v>180</v>
      </c>
      <c r="C172" s="66">
        <f t="shared" si="7"/>
        <v>0</v>
      </c>
      <c r="D172" s="40"/>
      <c r="E172" s="40"/>
      <c r="F172" s="40"/>
      <c r="G172" s="41"/>
      <c r="H172" s="66">
        <f t="shared" si="8"/>
        <v>0</v>
      </c>
      <c r="I172" s="40"/>
      <c r="J172" s="40"/>
      <c r="K172" s="40"/>
      <c r="L172" s="42"/>
    </row>
    <row r="173" spans="1:12" x14ac:dyDescent="0.25">
      <c r="A173" s="142">
        <v>3000</v>
      </c>
      <c r="B173" s="142" t="s">
        <v>181</v>
      </c>
      <c r="C173" s="143">
        <f t="shared" si="7"/>
        <v>0</v>
      </c>
      <c r="D173" s="144">
        <f>SUM(D174,D184)</f>
        <v>0</v>
      </c>
      <c r="E173" s="144">
        <f>SUM(E174,E184)</f>
        <v>0</v>
      </c>
      <c r="F173" s="144">
        <f>SUM(F174,F184)</f>
        <v>0</v>
      </c>
      <c r="G173" s="145">
        <f>SUM(G174,G184)</f>
        <v>0</v>
      </c>
      <c r="H173" s="143">
        <f t="shared" si="8"/>
        <v>0</v>
      </c>
      <c r="I173" s="144">
        <f>SUM(I174,I184)</f>
        <v>0</v>
      </c>
      <c r="J173" s="144">
        <f>SUM(J174,J184)</f>
        <v>0</v>
      </c>
      <c r="K173" s="144">
        <f>SUM(K174,K184)</f>
        <v>0</v>
      </c>
      <c r="L173" s="146">
        <f>SUM(L174,L184)</f>
        <v>0</v>
      </c>
    </row>
    <row r="174" spans="1:12" ht="24" x14ac:dyDescent="0.25">
      <c r="A174" s="56">
        <v>3200</v>
      </c>
      <c r="B174" s="183" t="s">
        <v>182</v>
      </c>
      <c r="C174" s="184">
        <f t="shared" si="7"/>
        <v>0</v>
      </c>
      <c r="D174" s="63">
        <f>SUM(D175,D179)</f>
        <v>0</v>
      </c>
      <c r="E174" s="63">
        <f t="shared" ref="E174:G174" si="15">SUM(E175,E179)</f>
        <v>0</v>
      </c>
      <c r="F174" s="63">
        <f t="shared" si="15"/>
        <v>0</v>
      </c>
      <c r="G174" s="63">
        <f t="shared" si="15"/>
        <v>0</v>
      </c>
      <c r="H174" s="57">
        <f t="shared" si="8"/>
        <v>0</v>
      </c>
      <c r="I174" s="63">
        <f>SUM(I175,I179)</f>
        <v>0</v>
      </c>
      <c r="J174" s="63">
        <f t="shared" ref="J174:L174" si="16">SUM(J175,J179)</f>
        <v>0</v>
      </c>
      <c r="K174" s="63">
        <f t="shared" si="16"/>
        <v>0</v>
      </c>
      <c r="L174" s="149">
        <f t="shared" si="16"/>
        <v>0</v>
      </c>
    </row>
    <row r="175" spans="1:12" ht="36" x14ac:dyDescent="0.25">
      <c r="A175" s="168">
        <v>3260</v>
      </c>
      <c r="B175" s="65" t="s">
        <v>183</v>
      </c>
      <c r="C175" s="66">
        <f t="shared" si="7"/>
        <v>0</v>
      </c>
      <c r="D175" s="169">
        <f>SUM(D176:D178)</f>
        <v>0</v>
      </c>
      <c r="E175" s="169">
        <f>SUM(E176:E178)</f>
        <v>0</v>
      </c>
      <c r="F175" s="169">
        <f>SUM(F176:F178)</f>
        <v>0</v>
      </c>
      <c r="G175" s="170">
        <f>SUM(G176:G178)</f>
        <v>0</v>
      </c>
      <c r="H175" s="66">
        <f t="shared" si="8"/>
        <v>0</v>
      </c>
      <c r="I175" s="169">
        <f>SUM(I176:I178)</f>
        <v>0</v>
      </c>
      <c r="J175" s="169">
        <f>SUM(J176:J178)</f>
        <v>0</v>
      </c>
      <c r="K175" s="169">
        <f>SUM(K176:K178)</f>
        <v>0</v>
      </c>
      <c r="L175" s="171">
        <f>SUM(L176:L178)</f>
        <v>0</v>
      </c>
    </row>
    <row r="176" spans="1:12" ht="24" x14ac:dyDescent="0.25">
      <c r="A176" s="44">
        <v>3261</v>
      </c>
      <c r="B176" s="71" t="s">
        <v>184</v>
      </c>
      <c r="C176" s="72">
        <f>SUM(D176:G176)</f>
        <v>0</v>
      </c>
      <c r="D176" s="74"/>
      <c r="E176" s="74"/>
      <c r="F176" s="74"/>
      <c r="G176" s="157"/>
      <c r="H176" s="72">
        <f>SUM(I176:L176)</f>
        <v>0</v>
      </c>
      <c r="I176" s="74"/>
      <c r="J176" s="74"/>
      <c r="K176" s="74"/>
      <c r="L176" s="158"/>
    </row>
    <row r="177" spans="1:12" ht="36" x14ac:dyDescent="0.25">
      <c r="A177" s="44">
        <v>3262</v>
      </c>
      <c r="B177" s="71" t="s">
        <v>185</v>
      </c>
      <c r="C177" s="72">
        <f>SUM(D177:G177)</f>
        <v>0</v>
      </c>
      <c r="D177" s="74"/>
      <c r="E177" s="74"/>
      <c r="F177" s="74"/>
      <c r="G177" s="157"/>
      <c r="H177" s="72">
        <f>SUM(I177:L177)</f>
        <v>0</v>
      </c>
      <c r="I177" s="74"/>
      <c r="J177" s="74"/>
      <c r="K177" s="74"/>
      <c r="L177" s="158"/>
    </row>
    <row r="178" spans="1:12" ht="24" x14ac:dyDescent="0.25">
      <c r="A178" s="44">
        <v>3263</v>
      </c>
      <c r="B178" s="71" t="s">
        <v>186</v>
      </c>
      <c r="C178" s="72">
        <f>SUM(D178:G178)</f>
        <v>0</v>
      </c>
      <c r="D178" s="74"/>
      <c r="E178" s="74"/>
      <c r="F178" s="74"/>
      <c r="G178" s="157"/>
      <c r="H178" s="72">
        <f>SUM(I178:L178)</f>
        <v>0</v>
      </c>
      <c r="I178" s="74"/>
      <c r="J178" s="74"/>
      <c r="K178" s="74"/>
      <c r="L178" s="158"/>
    </row>
    <row r="179" spans="1:12" ht="84" x14ac:dyDescent="0.25">
      <c r="A179" s="168">
        <v>3290</v>
      </c>
      <c r="B179" s="65" t="s">
        <v>187</v>
      </c>
      <c r="C179" s="185">
        <f t="shared" ref="C179:C183" si="17">SUM(D179:G179)</f>
        <v>0</v>
      </c>
      <c r="D179" s="169">
        <f>SUM(D180:D183)</f>
        <v>0</v>
      </c>
      <c r="E179" s="169">
        <f t="shared" ref="E179:G179" si="18">SUM(E180:E183)</f>
        <v>0</v>
      </c>
      <c r="F179" s="169">
        <f t="shared" si="18"/>
        <v>0</v>
      </c>
      <c r="G179" s="169">
        <f t="shared" si="18"/>
        <v>0</v>
      </c>
      <c r="H179" s="185">
        <f t="shared" ref="H179:H183" si="19">SUM(I179:L179)</f>
        <v>0</v>
      </c>
      <c r="I179" s="169">
        <f>SUM(I180:I183)</f>
        <v>0</v>
      </c>
      <c r="J179" s="169">
        <f t="shared" ref="J179:L179" si="20">SUM(J180:J183)</f>
        <v>0</v>
      </c>
      <c r="K179" s="169">
        <f t="shared" si="20"/>
        <v>0</v>
      </c>
      <c r="L179" s="186">
        <f t="shared" si="20"/>
        <v>0</v>
      </c>
    </row>
    <row r="180" spans="1:12" ht="72" x14ac:dyDescent="0.25">
      <c r="A180" s="44">
        <v>3291</v>
      </c>
      <c r="B180" s="71" t="s">
        <v>188</v>
      </c>
      <c r="C180" s="72">
        <f t="shared" si="17"/>
        <v>0</v>
      </c>
      <c r="D180" s="74"/>
      <c r="E180" s="74"/>
      <c r="F180" s="74"/>
      <c r="G180" s="187"/>
      <c r="H180" s="72">
        <f t="shared" si="19"/>
        <v>0</v>
      </c>
      <c r="I180" s="74"/>
      <c r="J180" s="74"/>
      <c r="K180" s="74"/>
      <c r="L180" s="158"/>
    </row>
    <row r="181" spans="1:12" ht="72" x14ac:dyDescent="0.25">
      <c r="A181" s="44">
        <v>3292</v>
      </c>
      <c r="B181" s="71" t="s">
        <v>189</v>
      </c>
      <c r="C181" s="72">
        <f t="shared" si="17"/>
        <v>0</v>
      </c>
      <c r="D181" s="74"/>
      <c r="E181" s="74"/>
      <c r="F181" s="74"/>
      <c r="G181" s="187"/>
      <c r="H181" s="72">
        <f t="shared" si="19"/>
        <v>0</v>
      </c>
      <c r="I181" s="74"/>
      <c r="J181" s="74"/>
      <c r="K181" s="74"/>
      <c r="L181" s="158"/>
    </row>
    <row r="182" spans="1:12" ht="72" x14ac:dyDescent="0.25">
      <c r="A182" s="44">
        <v>3293</v>
      </c>
      <c r="B182" s="71" t="s">
        <v>190</v>
      </c>
      <c r="C182" s="72">
        <f t="shared" si="17"/>
        <v>0</v>
      </c>
      <c r="D182" s="74"/>
      <c r="E182" s="74"/>
      <c r="F182" s="74"/>
      <c r="G182" s="187"/>
      <c r="H182" s="72">
        <f t="shared" si="19"/>
        <v>0</v>
      </c>
      <c r="I182" s="74"/>
      <c r="J182" s="74"/>
      <c r="K182" s="74"/>
      <c r="L182" s="158"/>
    </row>
    <row r="183" spans="1:12" ht="60" x14ac:dyDescent="0.25">
      <c r="A183" s="188">
        <v>3294</v>
      </c>
      <c r="B183" s="71" t="s">
        <v>191</v>
      </c>
      <c r="C183" s="185">
        <f t="shared" si="17"/>
        <v>0</v>
      </c>
      <c r="D183" s="189"/>
      <c r="E183" s="189"/>
      <c r="F183" s="189"/>
      <c r="G183" s="190"/>
      <c r="H183" s="185">
        <f t="shared" si="19"/>
        <v>0</v>
      </c>
      <c r="I183" s="189"/>
      <c r="J183" s="189"/>
      <c r="K183" s="189"/>
      <c r="L183" s="191"/>
    </row>
    <row r="184" spans="1:12" ht="48" x14ac:dyDescent="0.25">
      <c r="A184" s="192">
        <v>3300</v>
      </c>
      <c r="B184" s="183" t="s">
        <v>192</v>
      </c>
      <c r="C184" s="193">
        <f t="shared" si="7"/>
        <v>0</v>
      </c>
      <c r="D184" s="194">
        <f>SUM(D185:D186)</f>
        <v>0</v>
      </c>
      <c r="E184" s="194">
        <f t="shared" ref="E184:G184" si="21">SUM(E185:E186)</f>
        <v>0</v>
      </c>
      <c r="F184" s="194">
        <f t="shared" si="21"/>
        <v>0</v>
      </c>
      <c r="G184" s="194">
        <f t="shared" si="21"/>
        <v>0</v>
      </c>
      <c r="H184" s="193">
        <f t="shared" si="8"/>
        <v>0</v>
      </c>
      <c r="I184" s="194">
        <f>SUM(I185:I186)</f>
        <v>0</v>
      </c>
      <c r="J184" s="194">
        <f t="shared" ref="J184:L184" si="22">SUM(J185:J186)</f>
        <v>0</v>
      </c>
      <c r="K184" s="194">
        <f t="shared" si="22"/>
        <v>0</v>
      </c>
      <c r="L184" s="149">
        <f t="shared" si="22"/>
        <v>0</v>
      </c>
    </row>
    <row r="185" spans="1:12" ht="48" x14ac:dyDescent="0.25">
      <c r="A185" s="111">
        <v>3310</v>
      </c>
      <c r="B185" s="112" t="s">
        <v>193</v>
      </c>
      <c r="C185" s="195">
        <f t="shared" si="7"/>
        <v>0</v>
      </c>
      <c r="D185" s="163"/>
      <c r="E185" s="163"/>
      <c r="F185" s="163"/>
      <c r="G185" s="164"/>
      <c r="H185" s="195">
        <f t="shared" si="8"/>
        <v>0</v>
      </c>
      <c r="I185" s="163"/>
      <c r="J185" s="163"/>
      <c r="K185" s="163"/>
      <c r="L185" s="165"/>
    </row>
    <row r="186" spans="1:12" ht="48.75" customHeight="1" x14ac:dyDescent="0.25">
      <c r="A186" s="38">
        <v>3320</v>
      </c>
      <c r="B186" s="65" t="s">
        <v>194</v>
      </c>
      <c r="C186" s="66">
        <f t="shared" si="7"/>
        <v>0</v>
      </c>
      <c r="D186" s="68"/>
      <c r="E186" s="68"/>
      <c r="F186" s="68"/>
      <c r="G186" s="154"/>
      <c r="H186" s="66">
        <f t="shared" si="8"/>
        <v>0</v>
      </c>
      <c r="I186" s="68"/>
      <c r="J186" s="68"/>
      <c r="K186" s="68"/>
      <c r="L186" s="155"/>
    </row>
    <row r="187" spans="1:12" x14ac:dyDescent="0.25">
      <c r="A187" s="196">
        <v>4000</v>
      </c>
      <c r="B187" s="142" t="s">
        <v>195</v>
      </c>
      <c r="C187" s="143">
        <f t="shared" si="7"/>
        <v>0</v>
      </c>
      <c r="D187" s="144">
        <f>SUM(D188,D191)</f>
        <v>0</v>
      </c>
      <c r="E187" s="144">
        <f>SUM(E188,E191)</f>
        <v>0</v>
      </c>
      <c r="F187" s="144">
        <f>SUM(F188,F191)</f>
        <v>0</v>
      </c>
      <c r="G187" s="145">
        <f>SUM(G188,G191)</f>
        <v>0</v>
      </c>
      <c r="H187" s="143">
        <f t="shared" si="8"/>
        <v>0</v>
      </c>
      <c r="I187" s="144">
        <f>SUM(I188,I191)</f>
        <v>0</v>
      </c>
      <c r="J187" s="144">
        <f>SUM(J188,J191)</f>
        <v>0</v>
      </c>
      <c r="K187" s="144">
        <f>SUM(K188,K191)</f>
        <v>0</v>
      </c>
      <c r="L187" s="146">
        <f>SUM(L188,L191)</f>
        <v>0</v>
      </c>
    </row>
    <row r="188" spans="1:12" ht="24" x14ac:dyDescent="0.25">
      <c r="A188" s="197">
        <v>4200</v>
      </c>
      <c r="B188" s="147" t="s">
        <v>196</v>
      </c>
      <c r="C188" s="57">
        <f>SUM(D188:G188)</f>
        <v>0</v>
      </c>
      <c r="D188" s="63">
        <f>SUM(D189,D190)</f>
        <v>0</v>
      </c>
      <c r="E188" s="63">
        <f>SUM(E189,E190)</f>
        <v>0</v>
      </c>
      <c r="F188" s="63">
        <f>SUM(F189,F190)</f>
        <v>0</v>
      </c>
      <c r="G188" s="166">
        <f>SUM(G189,G190)</f>
        <v>0</v>
      </c>
      <c r="H188" s="57">
        <f t="shared" si="8"/>
        <v>0</v>
      </c>
      <c r="I188" s="63">
        <f>SUM(I189,I190)</f>
        <v>0</v>
      </c>
      <c r="J188" s="63">
        <f>SUM(J189,J190)</f>
        <v>0</v>
      </c>
      <c r="K188" s="63">
        <f>SUM(K189,K190)</f>
        <v>0</v>
      </c>
      <c r="L188" s="167">
        <f>SUM(L189,L190)</f>
        <v>0</v>
      </c>
    </row>
    <row r="189" spans="1:12" ht="36" x14ac:dyDescent="0.25">
      <c r="A189" s="168">
        <v>4240</v>
      </c>
      <c r="B189" s="65" t="s">
        <v>197</v>
      </c>
      <c r="C189" s="66">
        <f t="shared" ref="C189:C264" si="23">SUM(D189:G189)</f>
        <v>0</v>
      </c>
      <c r="D189" s="68"/>
      <c r="E189" s="68"/>
      <c r="F189" s="68"/>
      <c r="G189" s="154"/>
      <c r="H189" s="66">
        <f t="shared" ref="H189:H263" si="24">SUM(I189:L189)</f>
        <v>0</v>
      </c>
      <c r="I189" s="68"/>
      <c r="J189" s="68"/>
      <c r="K189" s="68"/>
      <c r="L189" s="155"/>
    </row>
    <row r="190" spans="1:12" ht="24" x14ac:dyDescent="0.25">
      <c r="A190" s="159">
        <v>4250</v>
      </c>
      <c r="B190" s="71" t="s">
        <v>198</v>
      </c>
      <c r="C190" s="72">
        <f t="shared" si="23"/>
        <v>0</v>
      </c>
      <c r="D190" s="74"/>
      <c r="E190" s="74"/>
      <c r="F190" s="74"/>
      <c r="G190" s="157"/>
      <c r="H190" s="72">
        <f t="shared" si="24"/>
        <v>0</v>
      </c>
      <c r="I190" s="74"/>
      <c r="J190" s="74"/>
      <c r="K190" s="74"/>
      <c r="L190" s="158"/>
    </row>
    <row r="191" spans="1:12" x14ac:dyDescent="0.25">
      <c r="A191" s="56">
        <v>4300</v>
      </c>
      <c r="B191" s="147" t="s">
        <v>199</v>
      </c>
      <c r="C191" s="57">
        <f t="shared" si="23"/>
        <v>0</v>
      </c>
      <c r="D191" s="63">
        <f>SUM(D192)</f>
        <v>0</v>
      </c>
      <c r="E191" s="63">
        <f>SUM(E192)</f>
        <v>0</v>
      </c>
      <c r="F191" s="63">
        <f>SUM(F192)</f>
        <v>0</v>
      </c>
      <c r="G191" s="166">
        <f>SUM(G192)</f>
        <v>0</v>
      </c>
      <c r="H191" s="57">
        <f t="shared" si="24"/>
        <v>0</v>
      </c>
      <c r="I191" s="63">
        <f>SUM(I192)</f>
        <v>0</v>
      </c>
      <c r="J191" s="63">
        <f>SUM(J192)</f>
        <v>0</v>
      </c>
      <c r="K191" s="63">
        <f>SUM(K192)</f>
        <v>0</v>
      </c>
      <c r="L191" s="167">
        <f>SUM(L192)</f>
        <v>0</v>
      </c>
    </row>
    <row r="192" spans="1:12" ht="24" x14ac:dyDescent="0.25">
      <c r="A192" s="168">
        <v>4310</v>
      </c>
      <c r="B192" s="65" t="s">
        <v>200</v>
      </c>
      <c r="C192" s="66">
        <f>SUM(D192:G192)</f>
        <v>0</v>
      </c>
      <c r="D192" s="169">
        <f>SUM(D193:D193)</f>
        <v>0</v>
      </c>
      <c r="E192" s="169">
        <f>SUM(E193:E193)</f>
        <v>0</v>
      </c>
      <c r="F192" s="169">
        <f>SUM(F193:F193)</f>
        <v>0</v>
      </c>
      <c r="G192" s="170">
        <f>SUM(G193:G193)</f>
        <v>0</v>
      </c>
      <c r="H192" s="66">
        <f t="shared" si="24"/>
        <v>0</v>
      </c>
      <c r="I192" s="169">
        <f>SUM(I193:I193)</f>
        <v>0</v>
      </c>
      <c r="J192" s="169">
        <f>SUM(J193:J193)</f>
        <v>0</v>
      </c>
      <c r="K192" s="169">
        <f>SUM(K193:K193)</f>
        <v>0</v>
      </c>
      <c r="L192" s="171">
        <f>SUM(L193:L193)</f>
        <v>0</v>
      </c>
    </row>
    <row r="193" spans="1:12" ht="36" x14ac:dyDescent="0.25">
      <c r="A193" s="44">
        <v>4311</v>
      </c>
      <c r="B193" s="71" t="s">
        <v>201</v>
      </c>
      <c r="C193" s="72">
        <f t="shared" si="23"/>
        <v>0</v>
      </c>
      <c r="D193" s="74"/>
      <c r="E193" s="74"/>
      <c r="F193" s="74"/>
      <c r="G193" s="157"/>
      <c r="H193" s="72">
        <f t="shared" si="24"/>
        <v>0</v>
      </c>
      <c r="I193" s="74"/>
      <c r="J193" s="74"/>
      <c r="K193" s="74"/>
      <c r="L193" s="158"/>
    </row>
    <row r="194" spans="1:12" s="24" customFormat="1" ht="24" x14ac:dyDescent="0.25">
      <c r="A194" s="198"/>
      <c r="B194" s="19" t="s">
        <v>202</v>
      </c>
      <c r="C194" s="138">
        <f t="shared" si="23"/>
        <v>8130</v>
      </c>
      <c r="D194" s="139">
        <f>SUM(D195,D230,D269)</f>
        <v>8130</v>
      </c>
      <c r="E194" s="139">
        <f>SUM(E195,E230,E269)</f>
        <v>0</v>
      </c>
      <c r="F194" s="139">
        <f>SUM(F195,F230,F269)</f>
        <v>0</v>
      </c>
      <c r="G194" s="139">
        <f>SUM(G195,G230,G269)</f>
        <v>0</v>
      </c>
      <c r="H194" s="138">
        <f t="shared" si="24"/>
        <v>8130</v>
      </c>
      <c r="I194" s="139">
        <f>SUM(I195,I230,I269)</f>
        <v>8130</v>
      </c>
      <c r="J194" s="139">
        <f>SUM(J195,J230,J269)</f>
        <v>0</v>
      </c>
      <c r="K194" s="139">
        <f>SUM(K195,K230,K269)</f>
        <v>0</v>
      </c>
      <c r="L194" s="199">
        <f>SUM(L195,L230,L269)</f>
        <v>0</v>
      </c>
    </row>
    <row r="195" spans="1:12" x14ac:dyDescent="0.25">
      <c r="A195" s="142">
        <v>5000</v>
      </c>
      <c r="B195" s="142" t="s">
        <v>203</v>
      </c>
      <c r="C195" s="143">
        <f t="shared" si="23"/>
        <v>0</v>
      </c>
      <c r="D195" s="144">
        <f>D196+D204</f>
        <v>0</v>
      </c>
      <c r="E195" s="144">
        <f>E196+E204</f>
        <v>0</v>
      </c>
      <c r="F195" s="144">
        <f>F196+F204</f>
        <v>0</v>
      </c>
      <c r="G195" s="144">
        <f>G196+G204</f>
        <v>0</v>
      </c>
      <c r="H195" s="143">
        <f t="shared" si="24"/>
        <v>0</v>
      </c>
      <c r="I195" s="144">
        <f>I196+I204</f>
        <v>0</v>
      </c>
      <c r="J195" s="144">
        <f>J196+J204</f>
        <v>0</v>
      </c>
      <c r="K195" s="144">
        <f>K196+K204</f>
        <v>0</v>
      </c>
      <c r="L195" s="200">
        <f>L196+L204</f>
        <v>0</v>
      </c>
    </row>
    <row r="196" spans="1:12" x14ac:dyDescent="0.25">
      <c r="A196" s="56">
        <v>5100</v>
      </c>
      <c r="B196" s="147" t="s">
        <v>204</v>
      </c>
      <c r="C196" s="57">
        <f t="shared" si="23"/>
        <v>0</v>
      </c>
      <c r="D196" s="63">
        <f>D197+D198+D201+D202+D203</f>
        <v>0</v>
      </c>
      <c r="E196" s="63">
        <f>E197+E198+E201+E202+E203</f>
        <v>0</v>
      </c>
      <c r="F196" s="63">
        <f>F197+F198+F201+F202+F203</f>
        <v>0</v>
      </c>
      <c r="G196" s="166">
        <f>G197+G198+G201+G202+G203</f>
        <v>0</v>
      </c>
      <c r="H196" s="57">
        <f t="shared" si="24"/>
        <v>0</v>
      </c>
      <c r="I196" s="63">
        <f>I197+I198+I201+I202+I203</f>
        <v>0</v>
      </c>
      <c r="J196" s="63">
        <f>J197+J198+J201+J202+J203</f>
        <v>0</v>
      </c>
      <c r="K196" s="63">
        <f>K197+K198+K201+K202+K203</f>
        <v>0</v>
      </c>
      <c r="L196" s="167">
        <f>L197+L198+L201+L202+L203</f>
        <v>0</v>
      </c>
    </row>
    <row r="197" spans="1:12" x14ac:dyDescent="0.25">
      <c r="A197" s="168">
        <v>5110</v>
      </c>
      <c r="B197" s="65" t="s">
        <v>205</v>
      </c>
      <c r="C197" s="66">
        <f t="shared" si="23"/>
        <v>0</v>
      </c>
      <c r="D197" s="68"/>
      <c r="E197" s="68"/>
      <c r="F197" s="68"/>
      <c r="G197" s="154"/>
      <c r="H197" s="66">
        <f t="shared" si="24"/>
        <v>0</v>
      </c>
      <c r="I197" s="68"/>
      <c r="J197" s="68"/>
      <c r="K197" s="68"/>
      <c r="L197" s="155"/>
    </row>
    <row r="198" spans="1:12" ht="24" x14ac:dyDescent="0.25">
      <c r="A198" s="159">
        <v>5120</v>
      </c>
      <c r="B198" s="71" t="s">
        <v>206</v>
      </c>
      <c r="C198" s="72">
        <f t="shared" si="23"/>
        <v>0</v>
      </c>
      <c r="D198" s="160">
        <f>D199+D200</f>
        <v>0</v>
      </c>
      <c r="E198" s="160">
        <f>E199+E200</f>
        <v>0</v>
      </c>
      <c r="F198" s="160">
        <f>F199+F200</f>
        <v>0</v>
      </c>
      <c r="G198" s="161">
        <f>G199+G200</f>
        <v>0</v>
      </c>
      <c r="H198" s="72">
        <f t="shared" si="24"/>
        <v>0</v>
      </c>
      <c r="I198" s="160">
        <f>I199+I200</f>
        <v>0</v>
      </c>
      <c r="J198" s="160">
        <f>J199+J200</f>
        <v>0</v>
      </c>
      <c r="K198" s="160">
        <f>K199+K200</f>
        <v>0</v>
      </c>
      <c r="L198" s="162">
        <f>L199+L200</f>
        <v>0</v>
      </c>
    </row>
    <row r="199" spans="1:12" x14ac:dyDescent="0.25">
      <c r="A199" s="44">
        <v>5121</v>
      </c>
      <c r="B199" s="71" t="s">
        <v>207</v>
      </c>
      <c r="C199" s="72">
        <f t="shared" si="23"/>
        <v>0</v>
      </c>
      <c r="D199" s="74"/>
      <c r="E199" s="74"/>
      <c r="F199" s="74"/>
      <c r="G199" s="157"/>
      <c r="H199" s="72">
        <f t="shared" si="24"/>
        <v>0</v>
      </c>
      <c r="I199" s="74"/>
      <c r="J199" s="74"/>
      <c r="K199" s="74"/>
      <c r="L199" s="158"/>
    </row>
    <row r="200" spans="1:12" ht="24" x14ac:dyDescent="0.25">
      <c r="A200" s="44">
        <v>5129</v>
      </c>
      <c r="B200" s="71" t="s">
        <v>208</v>
      </c>
      <c r="C200" s="72">
        <f t="shared" si="23"/>
        <v>0</v>
      </c>
      <c r="D200" s="74"/>
      <c r="E200" s="74"/>
      <c r="F200" s="74"/>
      <c r="G200" s="157"/>
      <c r="H200" s="72">
        <f t="shared" si="24"/>
        <v>0</v>
      </c>
      <c r="I200" s="74"/>
      <c r="J200" s="74"/>
      <c r="K200" s="74"/>
      <c r="L200" s="158"/>
    </row>
    <row r="201" spans="1:12" x14ac:dyDescent="0.25">
      <c r="A201" s="159">
        <v>5130</v>
      </c>
      <c r="B201" s="71" t="s">
        <v>209</v>
      </c>
      <c r="C201" s="72">
        <f t="shared" si="23"/>
        <v>0</v>
      </c>
      <c r="D201" s="74"/>
      <c r="E201" s="74"/>
      <c r="F201" s="74"/>
      <c r="G201" s="157"/>
      <c r="H201" s="72">
        <f t="shared" si="24"/>
        <v>0</v>
      </c>
      <c r="I201" s="74"/>
      <c r="J201" s="74"/>
      <c r="K201" s="74"/>
      <c r="L201" s="158"/>
    </row>
    <row r="202" spans="1:12" x14ac:dyDescent="0.25">
      <c r="A202" s="159">
        <v>5140</v>
      </c>
      <c r="B202" s="71" t="s">
        <v>210</v>
      </c>
      <c r="C202" s="72">
        <f t="shared" si="23"/>
        <v>0</v>
      </c>
      <c r="D202" s="74"/>
      <c r="E202" s="74"/>
      <c r="F202" s="74"/>
      <c r="G202" s="157"/>
      <c r="H202" s="72">
        <f t="shared" si="24"/>
        <v>0</v>
      </c>
      <c r="I202" s="74"/>
      <c r="J202" s="74"/>
      <c r="K202" s="74"/>
      <c r="L202" s="158"/>
    </row>
    <row r="203" spans="1:12" ht="24" x14ac:dyDescent="0.25">
      <c r="A203" s="159">
        <v>5170</v>
      </c>
      <c r="B203" s="71" t="s">
        <v>211</v>
      </c>
      <c r="C203" s="72">
        <f t="shared" si="23"/>
        <v>0</v>
      </c>
      <c r="D203" s="74"/>
      <c r="E203" s="74"/>
      <c r="F203" s="74"/>
      <c r="G203" s="157"/>
      <c r="H203" s="72">
        <f t="shared" si="24"/>
        <v>0</v>
      </c>
      <c r="I203" s="74"/>
      <c r="J203" s="74"/>
      <c r="K203" s="74"/>
      <c r="L203" s="158"/>
    </row>
    <row r="204" spans="1:12" x14ac:dyDescent="0.25">
      <c r="A204" s="56">
        <v>5200</v>
      </c>
      <c r="B204" s="147" t="s">
        <v>212</v>
      </c>
      <c r="C204" s="57">
        <f t="shared" si="23"/>
        <v>0</v>
      </c>
      <c r="D204" s="63">
        <f>D205+D215+D216+D225+D226+D227+D229</f>
        <v>0</v>
      </c>
      <c r="E204" s="63">
        <f>E205+E215+E216+E225+E226+E227+E229</f>
        <v>0</v>
      </c>
      <c r="F204" s="63">
        <f>F205+F215+F216+F225+F226+F227+F229</f>
        <v>0</v>
      </c>
      <c r="G204" s="166">
        <f>G205+G215+G216+G225+G226+G227+G229</f>
        <v>0</v>
      </c>
      <c r="H204" s="57">
        <f t="shared" si="24"/>
        <v>0</v>
      </c>
      <c r="I204" s="63">
        <f>I205+I215+I216+I225+I226+I227+I229</f>
        <v>0</v>
      </c>
      <c r="J204" s="63">
        <f>J205+J215+J216+J225+J226+J227+J229</f>
        <v>0</v>
      </c>
      <c r="K204" s="63">
        <f>K205+K215+K216+K225+K226+K227+K229</f>
        <v>0</v>
      </c>
      <c r="L204" s="167">
        <f>L205+L215+L216+L225+L226+L227+L229</f>
        <v>0</v>
      </c>
    </row>
    <row r="205" spans="1:12" x14ac:dyDescent="0.25">
      <c r="A205" s="150">
        <v>5210</v>
      </c>
      <c r="B205" s="112" t="s">
        <v>213</v>
      </c>
      <c r="C205" s="117">
        <f t="shared" si="23"/>
        <v>0</v>
      </c>
      <c r="D205" s="151">
        <f>SUM(D206:D214)</f>
        <v>0</v>
      </c>
      <c r="E205" s="151">
        <f>SUM(E206:E214)</f>
        <v>0</v>
      </c>
      <c r="F205" s="151">
        <f>SUM(F206:F214)</f>
        <v>0</v>
      </c>
      <c r="G205" s="152">
        <f>SUM(G206:G214)</f>
        <v>0</v>
      </c>
      <c r="H205" s="117">
        <f t="shared" si="24"/>
        <v>0</v>
      </c>
      <c r="I205" s="151">
        <f>SUM(I206:I214)</f>
        <v>0</v>
      </c>
      <c r="J205" s="151">
        <f>SUM(J206:J214)</f>
        <v>0</v>
      </c>
      <c r="K205" s="151">
        <f>SUM(K206:K214)</f>
        <v>0</v>
      </c>
      <c r="L205" s="153">
        <f>SUM(L206:L214)</f>
        <v>0</v>
      </c>
    </row>
    <row r="206" spans="1:12" x14ac:dyDescent="0.25">
      <c r="A206" s="38">
        <v>5211</v>
      </c>
      <c r="B206" s="65" t="s">
        <v>214</v>
      </c>
      <c r="C206" s="66">
        <f t="shared" si="23"/>
        <v>0</v>
      </c>
      <c r="D206" s="68"/>
      <c r="E206" s="68"/>
      <c r="F206" s="68"/>
      <c r="G206" s="154"/>
      <c r="H206" s="66">
        <f t="shared" si="24"/>
        <v>0</v>
      </c>
      <c r="I206" s="68"/>
      <c r="J206" s="68"/>
      <c r="K206" s="68"/>
      <c r="L206" s="155"/>
    </row>
    <row r="207" spans="1:12" x14ac:dyDescent="0.25">
      <c r="A207" s="44">
        <v>5212</v>
      </c>
      <c r="B207" s="71" t="s">
        <v>215</v>
      </c>
      <c r="C207" s="72">
        <f t="shared" si="23"/>
        <v>0</v>
      </c>
      <c r="D207" s="74"/>
      <c r="E207" s="74"/>
      <c r="F207" s="74"/>
      <c r="G207" s="157"/>
      <c r="H207" s="72">
        <f t="shared" si="24"/>
        <v>0</v>
      </c>
      <c r="I207" s="74"/>
      <c r="J207" s="74"/>
      <c r="K207" s="74"/>
      <c r="L207" s="158"/>
    </row>
    <row r="208" spans="1:12" x14ac:dyDescent="0.25">
      <c r="A208" s="44">
        <v>5213</v>
      </c>
      <c r="B208" s="71" t="s">
        <v>216</v>
      </c>
      <c r="C208" s="72">
        <f t="shared" si="23"/>
        <v>0</v>
      </c>
      <c r="D208" s="74"/>
      <c r="E208" s="74"/>
      <c r="F208" s="74"/>
      <c r="G208" s="157"/>
      <c r="H208" s="72">
        <f t="shared" si="24"/>
        <v>0</v>
      </c>
      <c r="I208" s="74"/>
      <c r="J208" s="74"/>
      <c r="K208" s="74"/>
      <c r="L208" s="158"/>
    </row>
    <row r="209" spans="1:12" x14ac:dyDescent="0.25">
      <c r="A209" s="44">
        <v>5214</v>
      </c>
      <c r="B209" s="71" t="s">
        <v>217</v>
      </c>
      <c r="C209" s="72">
        <f t="shared" si="23"/>
        <v>0</v>
      </c>
      <c r="D209" s="74"/>
      <c r="E209" s="74"/>
      <c r="F209" s="74"/>
      <c r="G209" s="157"/>
      <c r="H209" s="72">
        <f t="shared" si="24"/>
        <v>0</v>
      </c>
      <c r="I209" s="74"/>
      <c r="J209" s="74"/>
      <c r="K209" s="74"/>
      <c r="L209" s="158"/>
    </row>
    <row r="210" spans="1:12" x14ac:dyDescent="0.25">
      <c r="A210" s="44">
        <v>5215</v>
      </c>
      <c r="B210" s="71" t="s">
        <v>218</v>
      </c>
      <c r="C210" s="72">
        <f>SUM(D210:G210)</f>
        <v>0</v>
      </c>
      <c r="D210" s="74"/>
      <c r="E210" s="74"/>
      <c r="F210" s="74"/>
      <c r="G210" s="157"/>
      <c r="H210" s="72">
        <f>SUM(I210:L210)</f>
        <v>0</v>
      </c>
      <c r="I210" s="74"/>
      <c r="J210" s="74"/>
      <c r="K210" s="74"/>
      <c r="L210" s="158"/>
    </row>
    <row r="211" spans="1:12" ht="14.25" customHeight="1" x14ac:dyDescent="0.25">
      <c r="A211" s="44">
        <v>5216</v>
      </c>
      <c r="B211" s="71" t="s">
        <v>219</v>
      </c>
      <c r="C211" s="72">
        <f t="shared" si="23"/>
        <v>0</v>
      </c>
      <c r="D211" s="74"/>
      <c r="E211" s="74"/>
      <c r="F211" s="74"/>
      <c r="G211" s="157"/>
      <c r="H211" s="72">
        <f t="shared" si="24"/>
        <v>0</v>
      </c>
      <c r="I211" s="74"/>
      <c r="J211" s="74"/>
      <c r="K211" s="74"/>
      <c r="L211" s="158"/>
    </row>
    <row r="212" spans="1:12" x14ac:dyDescent="0.25">
      <c r="A212" s="44">
        <v>5217</v>
      </c>
      <c r="B212" s="71" t="s">
        <v>220</v>
      </c>
      <c r="C212" s="72">
        <f t="shared" si="23"/>
        <v>0</v>
      </c>
      <c r="D212" s="74"/>
      <c r="E212" s="74"/>
      <c r="F212" s="74"/>
      <c r="G212" s="157"/>
      <c r="H212" s="72">
        <f t="shared" si="24"/>
        <v>0</v>
      </c>
      <c r="I212" s="74"/>
      <c r="J212" s="74"/>
      <c r="K212" s="74"/>
      <c r="L212" s="158"/>
    </row>
    <row r="213" spans="1:12" x14ac:dyDescent="0.25">
      <c r="A213" s="44">
        <v>5218</v>
      </c>
      <c r="B213" s="71" t="s">
        <v>221</v>
      </c>
      <c r="C213" s="72">
        <f t="shared" si="23"/>
        <v>0</v>
      </c>
      <c r="D213" s="74"/>
      <c r="E213" s="74"/>
      <c r="F213" s="74"/>
      <c r="G213" s="157"/>
      <c r="H213" s="72">
        <f t="shared" si="24"/>
        <v>0</v>
      </c>
      <c r="I213" s="74"/>
      <c r="J213" s="74"/>
      <c r="K213" s="74"/>
      <c r="L213" s="158"/>
    </row>
    <row r="214" spans="1:12" x14ac:dyDescent="0.25">
      <c r="A214" s="44">
        <v>5219</v>
      </c>
      <c r="B214" s="71" t="s">
        <v>222</v>
      </c>
      <c r="C214" s="72">
        <f t="shared" si="23"/>
        <v>0</v>
      </c>
      <c r="D214" s="74"/>
      <c r="E214" s="74"/>
      <c r="F214" s="74"/>
      <c r="G214" s="157"/>
      <c r="H214" s="72">
        <f t="shared" si="24"/>
        <v>0</v>
      </c>
      <c r="I214" s="74"/>
      <c r="J214" s="74"/>
      <c r="K214" s="74"/>
      <c r="L214" s="158"/>
    </row>
    <row r="215" spans="1:12" ht="13.5" customHeight="1" x14ac:dyDescent="0.25">
      <c r="A215" s="159">
        <v>5220</v>
      </c>
      <c r="B215" s="71" t="s">
        <v>223</v>
      </c>
      <c r="C215" s="72">
        <f t="shared" si="23"/>
        <v>0</v>
      </c>
      <c r="D215" s="74"/>
      <c r="E215" s="74"/>
      <c r="F215" s="74"/>
      <c r="G215" s="157"/>
      <c r="H215" s="72">
        <f t="shared" si="24"/>
        <v>0</v>
      </c>
      <c r="I215" s="74"/>
      <c r="J215" s="74"/>
      <c r="K215" s="74"/>
      <c r="L215" s="158"/>
    </row>
    <row r="216" spans="1:12" x14ac:dyDescent="0.25">
      <c r="A216" s="159">
        <v>5230</v>
      </c>
      <c r="B216" s="71" t="s">
        <v>224</v>
      </c>
      <c r="C216" s="72">
        <f t="shared" si="23"/>
        <v>0</v>
      </c>
      <c r="D216" s="160">
        <f>SUM(D217:D224)</f>
        <v>0</v>
      </c>
      <c r="E216" s="160">
        <f>SUM(E217:E224)</f>
        <v>0</v>
      </c>
      <c r="F216" s="160">
        <f>SUM(F217:F224)</f>
        <v>0</v>
      </c>
      <c r="G216" s="161">
        <f>SUM(G217:G224)</f>
        <v>0</v>
      </c>
      <c r="H216" s="72">
        <f t="shared" si="24"/>
        <v>0</v>
      </c>
      <c r="I216" s="160">
        <f>SUM(I217:I224)</f>
        <v>0</v>
      </c>
      <c r="J216" s="160">
        <f>SUM(J217:J224)</f>
        <v>0</v>
      </c>
      <c r="K216" s="160">
        <f>SUM(K217:K224)</f>
        <v>0</v>
      </c>
      <c r="L216" s="162">
        <f>SUM(L217:L224)</f>
        <v>0</v>
      </c>
    </row>
    <row r="217" spans="1:12" x14ac:dyDescent="0.25">
      <c r="A217" s="44">
        <v>5231</v>
      </c>
      <c r="B217" s="71" t="s">
        <v>225</v>
      </c>
      <c r="C217" s="72">
        <f t="shared" si="23"/>
        <v>0</v>
      </c>
      <c r="D217" s="74"/>
      <c r="E217" s="74"/>
      <c r="F217" s="74"/>
      <c r="G217" s="157"/>
      <c r="H217" s="72">
        <f t="shared" si="24"/>
        <v>0</v>
      </c>
      <c r="I217" s="74"/>
      <c r="J217" s="74"/>
      <c r="K217" s="74"/>
      <c r="L217" s="158"/>
    </row>
    <row r="218" spans="1:12" x14ac:dyDescent="0.25">
      <c r="A218" s="44">
        <v>5232</v>
      </c>
      <c r="B218" s="71" t="s">
        <v>226</v>
      </c>
      <c r="C218" s="72">
        <f t="shared" si="23"/>
        <v>0</v>
      </c>
      <c r="D218" s="74"/>
      <c r="E218" s="74"/>
      <c r="F218" s="74"/>
      <c r="G218" s="157"/>
      <c r="H218" s="72">
        <f t="shared" si="24"/>
        <v>0</v>
      </c>
      <c r="I218" s="74"/>
      <c r="J218" s="74"/>
      <c r="K218" s="74"/>
      <c r="L218" s="158"/>
    </row>
    <row r="219" spans="1:12" x14ac:dyDescent="0.25">
      <c r="A219" s="44">
        <v>5233</v>
      </c>
      <c r="B219" s="71" t="s">
        <v>227</v>
      </c>
      <c r="C219" s="201">
        <f t="shared" si="23"/>
        <v>0</v>
      </c>
      <c r="D219" s="74"/>
      <c r="E219" s="74"/>
      <c r="F219" s="74"/>
      <c r="G219" s="157"/>
      <c r="H219" s="72">
        <f t="shared" si="24"/>
        <v>0</v>
      </c>
      <c r="I219" s="74"/>
      <c r="J219" s="74"/>
      <c r="K219" s="74"/>
      <c r="L219" s="158"/>
    </row>
    <row r="220" spans="1:12" ht="24" x14ac:dyDescent="0.25">
      <c r="A220" s="44">
        <v>5234</v>
      </c>
      <c r="B220" s="71" t="s">
        <v>228</v>
      </c>
      <c r="C220" s="201">
        <f t="shared" si="23"/>
        <v>0</v>
      </c>
      <c r="D220" s="74"/>
      <c r="E220" s="74"/>
      <c r="F220" s="74"/>
      <c r="G220" s="157"/>
      <c r="H220" s="72">
        <f t="shared" si="24"/>
        <v>0</v>
      </c>
      <c r="I220" s="74"/>
      <c r="J220" s="74"/>
      <c r="K220" s="74"/>
      <c r="L220" s="158"/>
    </row>
    <row r="221" spans="1:12" ht="14.25" customHeight="1" x14ac:dyDescent="0.25">
      <c r="A221" s="44">
        <v>5236</v>
      </c>
      <c r="B221" s="71" t="s">
        <v>229</v>
      </c>
      <c r="C221" s="201">
        <f t="shared" si="23"/>
        <v>0</v>
      </c>
      <c r="D221" s="74"/>
      <c r="E221" s="74"/>
      <c r="F221" s="74"/>
      <c r="G221" s="157"/>
      <c r="H221" s="72">
        <f t="shared" si="24"/>
        <v>0</v>
      </c>
      <c r="I221" s="74"/>
      <c r="J221" s="74"/>
      <c r="K221" s="74"/>
      <c r="L221" s="158"/>
    </row>
    <row r="222" spans="1:12" ht="14.25" customHeight="1" x14ac:dyDescent="0.25">
      <c r="A222" s="44">
        <v>5237</v>
      </c>
      <c r="B222" s="71" t="s">
        <v>230</v>
      </c>
      <c r="C222" s="201">
        <f t="shared" si="23"/>
        <v>0</v>
      </c>
      <c r="D222" s="74"/>
      <c r="E222" s="74"/>
      <c r="F222" s="74"/>
      <c r="G222" s="157"/>
      <c r="H222" s="72">
        <f t="shared" si="24"/>
        <v>0</v>
      </c>
      <c r="I222" s="74"/>
      <c r="J222" s="74"/>
      <c r="K222" s="74"/>
      <c r="L222" s="158"/>
    </row>
    <row r="223" spans="1:12" ht="24" x14ac:dyDescent="0.25">
      <c r="A223" s="44">
        <v>5238</v>
      </c>
      <c r="B223" s="71" t="s">
        <v>231</v>
      </c>
      <c r="C223" s="201">
        <f t="shared" si="23"/>
        <v>0</v>
      </c>
      <c r="D223" s="74"/>
      <c r="E223" s="74"/>
      <c r="F223" s="74"/>
      <c r="G223" s="157"/>
      <c r="H223" s="72">
        <f t="shared" si="24"/>
        <v>0</v>
      </c>
      <c r="I223" s="74"/>
      <c r="J223" s="74"/>
      <c r="K223" s="74"/>
      <c r="L223" s="158"/>
    </row>
    <row r="224" spans="1:12" ht="24" x14ac:dyDescent="0.25">
      <c r="A224" s="44">
        <v>5239</v>
      </c>
      <c r="B224" s="71" t="s">
        <v>232</v>
      </c>
      <c r="C224" s="201">
        <f t="shared" si="23"/>
        <v>0</v>
      </c>
      <c r="D224" s="74"/>
      <c r="E224" s="74"/>
      <c r="F224" s="74"/>
      <c r="G224" s="157"/>
      <c r="H224" s="72">
        <f t="shared" si="24"/>
        <v>0</v>
      </c>
      <c r="I224" s="74"/>
      <c r="J224" s="74"/>
      <c r="K224" s="74"/>
      <c r="L224" s="158"/>
    </row>
    <row r="225" spans="1:12" ht="24" x14ac:dyDescent="0.25">
      <c r="A225" s="159">
        <v>5240</v>
      </c>
      <c r="B225" s="71" t="s">
        <v>233</v>
      </c>
      <c r="C225" s="201">
        <f t="shared" si="23"/>
        <v>0</v>
      </c>
      <c r="D225" s="74"/>
      <c r="E225" s="74"/>
      <c r="F225" s="74"/>
      <c r="G225" s="157"/>
      <c r="H225" s="72">
        <f t="shared" si="24"/>
        <v>0</v>
      </c>
      <c r="I225" s="74"/>
      <c r="J225" s="74"/>
      <c r="K225" s="74"/>
      <c r="L225" s="158"/>
    </row>
    <row r="226" spans="1:12" x14ac:dyDescent="0.25">
      <c r="A226" s="159">
        <v>5250</v>
      </c>
      <c r="B226" s="71" t="s">
        <v>234</v>
      </c>
      <c r="C226" s="201">
        <f t="shared" si="23"/>
        <v>0</v>
      </c>
      <c r="D226" s="74"/>
      <c r="E226" s="74"/>
      <c r="F226" s="74"/>
      <c r="G226" s="157"/>
      <c r="H226" s="72">
        <f t="shared" si="24"/>
        <v>0</v>
      </c>
      <c r="I226" s="74"/>
      <c r="J226" s="74"/>
      <c r="K226" s="74"/>
      <c r="L226" s="158"/>
    </row>
    <row r="227" spans="1:12" x14ac:dyDescent="0.25">
      <c r="A227" s="159">
        <v>5260</v>
      </c>
      <c r="B227" s="71" t="s">
        <v>235</v>
      </c>
      <c r="C227" s="201">
        <f t="shared" si="23"/>
        <v>0</v>
      </c>
      <c r="D227" s="160">
        <f>SUM(D228)</f>
        <v>0</v>
      </c>
      <c r="E227" s="160">
        <f>SUM(E228)</f>
        <v>0</v>
      </c>
      <c r="F227" s="160">
        <f>SUM(F228)</f>
        <v>0</v>
      </c>
      <c r="G227" s="161">
        <f>SUM(G228)</f>
        <v>0</v>
      </c>
      <c r="H227" s="72">
        <f t="shared" si="24"/>
        <v>0</v>
      </c>
      <c r="I227" s="160">
        <f>SUM(I228)</f>
        <v>0</v>
      </c>
      <c r="J227" s="160">
        <f>SUM(J228)</f>
        <v>0</v>
      </c>
      <c r="K227" s="160">
        <f>SUM(K228)</f>
        <v>0</v>
      </c>
      <c r="L227" s="162">
        <f>SUM(L228)</f>
        <v>0</v>
      </c>
    </row>
    <row r="228" spans="1:12" ht="24" x14ac:dyDescent="0.25">
      <c r="A228" s="44">
        <v>5269</v>
      </c>
      <c r="B228" s="71" t="s">
        <v>236</v>
      </c>
      <c r="C228" s="201">
        <f t="shared" si="23"/>
        <v>0</v>
      </c>
      <c r="D228" s="74"/>
      <c r="E228" s="74"/>
      <c r="F228" s="74"/>
      <c r="G228" s="157"/>
      <c r="H228" s="72">
        <f t="shared" si="24"/>
        <v>0</v>
      </c>
      <c r="I228" s="74"/>
      <c r="J228" s="74"/>
      <c r="K228" s="74"/>
      <c r="L228" s="158"/>
    </row>
    <row r="229" spans="1:12" ht="24" x14ac:dyDescent="0.25">
      <c r="A229" s="150">
        <v>5270</v>
      </c>
      <c r="B229" s="112" t="s">
        <v>237</v>
      </c>
      <c r="C229" s="202">
        <f t="shared" si="23"/>
        <v>0</v>
      </c>
      <c r="D229" s="163"/>
      <c r="E229" s="163"/>
      <c r="F229" s="163"/>
      <c r="G229" s="164"/>
      <c r="H229" s="117">
        <f t="shared" si="24"/>
        <v>0</v>
      </c>
      <c r="I229" s="163"/>
      <c r="J229" s="163"/>
      <c r="K229" s="163"/>
      <c r="L229" s="165"/>
    </row>
    <row r="230" spans="1:12" x14ac:dyDescent="0.25">
      <c r="A230" s="142">
        <v>6000</v>
      </c>
      <c r="B230" s="142" t="s">
        <v>238</v>
      </c>
      <c r="C230" s="203">
        <f t="shared" si="23"/>
        <v>0</v>
      </c>
      <c r="D230" s="144">
        <f>D231+D251+D259</f>
        <v>0</v>
      </c>
      <c r="E230" s="144">
        <f>E231+E251+E259</f>
        <v>0</v>
      </c>
      <c r="F230" s="144">
        <f>F231+F251+F259</f>
        <v>0</v>
      </c>
      <c r="G230" s="145">
        <f>G231+G251+G259</f>
        <v>0</v>
      </c>
      <c r="H230" s="143">
        <f t="shared" si="24"/>
        <v>0</v>
      </c>
      <c r="I230" s="144">
        <f>I231+I251+I259</f>
        <v>0</v>
      </c>
      <c r="J230" s="144">
        <f>J231+J251+J259</f>
        <v>0</v>
      </c>
      <c r="K230" s="144">
        <f>K231+K251+K259</f>
        <v>0</v>
      </c>
      <c r="L230" s="146">
        <f>L231+L251+L259</f>
        <v>0</v>
      </c>
    </row>
    <row r="231" spans="1:12" ht="14.25" customHeight="1" x14ac:dyDescent="0.25">
      <c r="A231" s="192">
        <v>6200</v>
      </c>
      <c r="B231" s="183" t="s">
        <v>239</v>
      </c>
      <c r="C231" s="204">
        <f>SUM(D231:G231)</f>
        <v>0</v>
      </c>
      <c r="D231" s="194">
        <f>SUM(D232,D233,D235,D238,D244,D245,D246)</f>
        <v>0</v>
      </c>
      <c r="E231" s="194">
        <f>SUM(E232,E233,E235,E238,E244,E245,E246)</f>
        <v>0</v>
      </c>
      <c r="F231" s="194">
        <f>SUM(F232,F233,F235,F238,F244,F245,F246)</f>
        <v>0</v>
      </c>
      <c r="G231" s="194">
        <f>SUM(G232,G233,G235,G238,G244,G245,G246)</f>
        <v>0</v>
      </c>
      <c r="H231" s="193">
        <f t="shared" si="24"/>
        <v>0</v>
      </c>
      <c r="I231" s="194">
        <f>SUM(I232,I233,I235,I238,I244,I245,I246)</f>
        <v>0</v>
      </c>
      <c r="J231" s="194">
        <f>SUM(J232,J233,J235,J238,J244,J245,J246)</f>
        <v>0</v>
      </c>
      <c r="K231" s="194">
        <f>SUM(K232,K233,K235,K238,K244,K245,K246)</f>
        <v>0</v>
      </c>
      <c r="L231" s="149">
        <f>SUM(L232,L233,L235,L238,L244,L245,L246)</f>
        <v>0</v>
      </c>
    </row>
    <row r="232" spans="1:12" ht="24" x14ac:dyDescent="0.25">
      <c r="A232" s="168">
        <v>6220</v>
      </c>
      <c r="B232" s="65" t="s">
        <v>240</v>
      </c>
      <c r="C232" s="205">
        <f t="shared" si="23"/>
        <v>0</v>
      </c>
      <c r="D232" s="68"/>
      <c r="E232" s="68"/>
      <c r="F232" s="68"/>
      <c r="G232" s="206"/>
      <c r="H232" s="207">
        <f t="shared" si="24"/>
        <v>0</v>
      </c>
      <c r="I232" s="68"/>
      <c r="J232" s="68"/>
      <c r="K232" s="68"/>
      <c r="L232" s="155"/>
    </row>
    <row r="233" spans="1:12" x14ac:dyDescent="0.25">
      <c r="A233" s="159">
        <v>6230</v>
      </c>
      <c r="B233" s="71" t="s">
        <v>241</v>
      </c>
      <c r="C233" s="201">
        <f t="shared" si="23"/>
        <v>0</v>
      </c>
      <c r="D233" s="160">
        <f>SUM(D234)</f>
        <v>0</v>
      </c>
      <c r="E233" s="160">
        <f t="shared" ref="E233:L233" si="25">SUM(E234)</f>
        <v>0</v>
      </c>
      <c r="F233" s="160">
        <f t="shared" si="25"/>
        <v>0</v>
      </c>
      <c r="G233" s="161">
        <f t="shared" si="25"/>
        <v>0</v>
      </c>
      <c r="H233" s="208">
        <f t="shared" si="24"/>
        <v>0</v>
      </c>
      <c r="I233" s="160">
        <f t="shared" si="25"/>
        <v>0</v>
      </c>
      <c r="J233" s="160">
        <f t="shared" si="25"/>
        <v>0</v>
      </c>
      <c r="K233" s="160">
        <f t="shared" si="25"/>
        <v>0</v>
      </c>
      <c r="L233" s="162">
        <f t="shared" si="25"/>
        <v>0</v>
      </c>
    </row>
    <row r="234" spans="1:12" ht="24" x14ac:dyDescent="0.25">
      <c r="A234" s="44">
        <v>6239</v>
      </c>
      <c r="B234" s="65" t="s">
        <v>242</v>
      </c>
      <c r="C234" s="201">
        <f t="shared" si="23"/>
        <v>0</v>
      </c>
      <c r="D234" s="68"/>
      <c r="E234" s="68"/>
      <c r="F234" s="68"/>
      <c r="G234" s="154"/>
      <c r="H234" s="208">
        <f t="shared" si="24"/>
        <v>0</v>
      </c>
      <c r="I234" s="68"/>
      <c r="J234" s="68"/>
      <c r="K234" s="68"/>
      <c r="L234" s="155"/>
    </row>
    <row r="235" spans="1:12" ht="24" x14ac:dyDescent="0.25">
      <c r="A235" s="159">
        <v>6240</v>
      </c>
      <c r="B235" s="71" t="s">
        <v>243</v>
      </c>
      <c r="C235" s="201">
        <f>SUM(D235:G235)</f>
        <v>0</v>
      </c>
      <c r="D235" s="160">
        <f>SUM(D236:D237)</f>
        <v>0</v>
      </c>
      <c r="E235" s="160">
        <f>SUM(E236:E237)</f>
        <v>0</v>
      </c>
      <c r="F235" s="160">
        <f>SUM(F236:F237)</f>
        <v>0</v>
      </c>
      <c r="G235" s="161">
        <f>SUM(G236:G237)</f>
        <v>0</v>
      </c>
      <c r="H235" s="208">
        <f t="shared" si="24"/>
        <v>0</v>
      </c>
      <c r="I235" s="160">
        <f>SUM(I236:I237)</f>
        <v>0</v>
      </c>
      <c r="J235" s="160">
        <f>SUM(J236:J237)</f>
        <v>0</v>
      </c>
      <c r="K235" s="160">
        <f>SUM(K236:K237)</f>
        <v>0</v>
      </c>
      <c r="L235" s="162">
        <f>SUM(L236:L237)</f>
        <v>0</v>
      </c>
    </row>
    <row r="236" spans="1:12" x14ac:dyDescent="0.25">
      <c r="A236" s="44">
        <v>6241</v>
      </c>
      <c r="B236" s="71" t="s">
        <v>244</v>
      </c>
      <c r="C236" s="201">
        <f>SUM(D236:G236)</f>
        <v>0</v>
      </c>
      <c r="D236" s="74"/>
      <c r="E236" s="74"/>
      <c r="F236" s="74"/>
      <c r="G236" s="157"/>
      <c r="H236" s="208">
        <f>SUM(I236:L236)</f>
        <v>0</v>
      </c>
      <c r="I236" s="74"/>
      <c r="J236" s="74"/>
      <c r="K236" s="74"/>
      <c r="L236" s="158"/>
    </row>
    <row r="237" spans="1:12" x14ac:dyDescent="0.25">
      <c r="A237" s="44">
        <v>6242</v>
      </c>
      <c r="B237" s="71" t="s">
        <v>245</v>
      </c>
      <c r="C237" s="201">
        <f>SUM(D237:G237)</f>
        <v>0</v>
      </c>
      <c r="D237" s="74"/>
      <c r="E237" s="74"/>
      <c r="F237" s="74"/>
      <c r="G237" s="157"/>
      <c r="H237" s="208">
        <f t="shared" si="24"/>
        <v>0</v>
      </c>
      <c r="I237" s="74"/>
      <c r="J237" s="74"/>
      <c r="K237" s="74"/>
      <c r="L237" s="158"/>
    </row>
    <row r="238" spans="1:12" ht="25.5" customHeight="1" x14ac:dyDescent="0.25">
      <c r="A238" s="159">
        <v>6250</v>
      </c>
      <c r="B238" s="71" t="s">
        <v>246</v>
      </c>
      <c r="C238" s="201">
        <f>SUM(D238:G238)</f>
        <v>0</v>
      </c>
      <c r="D238" s="160">
        <f>SUM(D239:D243)</f>
        <v>0</v>
      </c>
      <c r="E238" s="160">
        <f>SUM(E239:E243)</f>
        <v>0</v>
      </c>
      <c r="F238" s="160">
        <f>SUM(F239:F243)</f>
        <v>0</v>
      </c>
      <c r="G238" s="161">
        <f>SUM(G239:G243)</f>
        <v>0</v>
      </c>
      <c r="H238" s="208">
        <f t="shared" si="24"/>
        <v>0</v>
      </c>
      <c r="I238" s="160">
        <f>SUM(I239:I243)</f>
        <v>0</v>
      </c>
      <c r="J238" s="160">
        <f>SUM(J239:J243)</f>
        <v>0</v>
      </c>
      <c r="K238" s="160">
        <f>SUM(K239:K243)</f>
        <v>0</v>
      </c>
      <c r="L238" s="162">
        <f>SUM(L239:L243)</f>
        <v>0</v>
      </c>
    </row>
    <row r="239" spans="1:12" ht="14.25" customHeight="1" x14ac:dyDescent="0.25">
      <c r="A239" s="44">
        <v>6252</v>
      </c>
      <c r="B239" s="71" t="s">
        <v>247</v>
      </c>
      <c r="C239" s="201">
        <f>SUM(D239:G239)</f>
        <v>0</v>
      </c>
      <c r="D239" s="74"/>
      <c r="E239" s="74"/>
      <c r="F239" s="74"/>
      <c r="G239" s="157"/>
      <c r="H239" s="208">
        <f t="shared" si="24"/>
        <v>0</v>
      </c>
      <c r="I239" s="74"/>
      <c r="J239" s="74"/>
      <c r="K239" s="74"/>
      <c r="L239" s="158"/>
    </row>
    <row r="240" spans="1:12" ht="14.25" customHeight="1" x14ac:dyDescent="0.25">
      <c r="A240" s="44">
        <v>6253</v>
      </c>
      <c r="B240" s="71" t="s">
        <v>248</v>
      </c>
      <c r="C240" s="201">
        <f t="shared" si="23"/>
        <v>0</v>
      </c>
      <c r="D240" s="74"/>
      <c r="E240" s="74"/>
      <c r="F240" s="74"/>
      <c r="G240" s="157"/>
      <c r="H240" s="208">
        <f t="shared" si="24"/>
        <v>0</v>
      </c>
      <c r="I240" s="74"/>
      <c r="J240" s="74"/>
      <c r="K240" s="74"/>
      <c r="L240" s="158"/>
    </row>
    <row r="241" spans="1:12" ht="24" x14ac:dyDescent="0.25">
      <c r="A241" s="44">
        <v>6254</v>
      </c>
      <c r="B241" s="71" t="s">
        <v>249</v>
      </c>
      <c r="C241" s="201">
        <f t="shared" si="23"/>
        <v>0</v>
      </c>
      <c r="D241" s="74"/>
      <c r="E241" s="74"/>
      <c r="F241" s="74"/>
      <c r="G241" s="157"/>
      <c r="H241" s="208">
        <f t="shared" si="24"/>
        <v>0</v>
      </c>
      <c r="I241" s="74"/>
      <c r="J241" s="74"/>
      <c r="K241" s="74"/>
      <c r="L241" s="158"/>
    </row>
    <row r="242" spans="1:12" ht="24" x14ac:dyDescent="0.25">
      <c r="A242" s="44">
        <v>6255</v>
      </c>
      <c r="B242" s="71" t="s">
        <v>250</v>
      </c>
      <c r="C242" s="201">
        <f t="shared" si="23"/>
        <v>0</v>
      </c>
      <c r="D242" s="74"/>
      <c r="E242" s="74"/>
      <c r="F242" s="74"/>
      <c r="G242" s="157"/>
      <c r="H242" s="208">
        <f t="shared" si="24"/>
        <v>0</v>
      </c>
      <c r="I242" s="74"/>
      <c r="J242" s="74"/>
      <c r="K242" s="74"/>
      <c r="L242" s="158"/>
    </row>
    <row r="243" spans="1:12" x14ac:dyDescent="0.25">
      <c r="A243" s="44">
        <v>6259</v>
      </c>
      <c r="B243" s="71" t="s">
        <v>251</v>
      </c>
      <c r="C243" s="201">
        <f t="shared" si="23"/>
        <v>0</v>
      </c>
      <c r="D243" s="74"/>
      <c r="E243" s="74"/>
      <c r="F243" s="74"/>
      <c r="G243" s="157"/>
      <c r="H243" s="208">
        <f t="shared" si="24"/>
        <v>0</v>
      </c>
      <c r="I243" s="74"/>
      <c r="J243" s="74"/>
      <c r="K243" s="74"/>
      <c r="L243" s="158"/>
    </row>
    <row r="244" spans="1:12" ht="24" x14ac:dyDescent="0.25">
      <c r="A244" s="159">
        <v>6260</v>
      </c>
      <c r="B244" s="71" t="s">
        <v>252</v>
      </c>
      <c r="C244" s="201">
        <f t="shared" si="23"/>
        <v>0</v>
      </c>
      <c r="D244" s="74"/>
      <c r="E244" s="74"/>
      <c r="F244" s="74"/>
      <c r="G244" s="157"/>
      <c r="H244" s="208">
        <f t="shared" si="24"/>
        <v>0</v>
      </c>
      <c r="I244" s="74"/>
      <c r="J244" s="74"/>
      <c r="K244" s="74"/>
      <c r="L244" s="158"/>
    </row>
    <row r="245" spans="1:12" x14ac:dyDescent="0.25">
      <c r="A245" s="159">
        <v>6270</v>
      </c>
      <c r="B245" s="71" t="s">
        <v>253</v>
      </c>
      <c r="C245" s="201">
        <f t="shared" si="23"/>
        <v>0</v>
      </c>
      <c r="D245" s="74"/>
      <c r="E245" s="74"/>
      <c r="F245" s="74"/>
      <c r="G245" s="157"/>
      <c r="H245" s="208">
        <f t="shared" si="24"/>
        <v>0</v>
      </c>
      <c r="I245" s="74"/>
      <c r="J245" s="74"/>
      <c r="K245" s="74"/>
      <c r="L245" s="158"/>
    </row>
    <row r="246" spans="1:12" ht="24" x14ac:dyDescent="0.25">
      <c r="A246" s="168">
        <v>6290</v>
      </c>
      <c r="B246" s="65" t="s">
        <v>254</v>
      </c>
      <c r="C246" s="209">
        <f t="shared" si="23"/>
        <v>0</v>
      </c>
      <c r="D246" s="169">
        <f>SUM(D247:D250)</f>
        <v>0</v>
      </c>
      <c r="E246" s="169">
        <f t="shared" ref="E246:G246" si="26">SUM(E247:E250)</f>
        <v>0</v>
      </c>
      <c r="F246" s="169">
        <f t="shared" si="26"/>
        <v>0</v>
      </c>
      <c r="G246" s="210">
        <f t="shared" si="26"/>
        <v>0</v>
      </c>
      <c r="H246" s="209">
        <f t="shared" si="24"/>
        <v>0</v>
      </c>
      <c r="I246" s="169">
        <f>SUM(I247:I250)</f>
        <v>0</v>
      </c>
      <c r="J246" s="169">
        <f t="shared" ref="J246:L246" si="27">SUM(J247:J250)</f>
        <v>0</v>
      </c>
      <c r="K246" s="169">
        <f t="shared" si="27"/>
        <v>0</v>
      </c>
      <c r="L246" s="186">
        <f t="shared" si="27"/>
        <v>0</v>
      </c>
    </row>
    <row r="247" spans="1:12" x14ac:dyDescent="0.25">
      <c r="A247" s="44">
        <v>6291</v>
      </c>
      <c r="B247" s="71" t="s">
        <v>255</v>
      </c>
      <c r="C247" s="201">
        <f t="shared" si="23"/>
        <v>0</v>
      </c>
      <c r="D247" s="74"/>
      <c r="E247" s="74"/>
      <c r="F247" s="74"/>
      <c r="G247" s="211"/>
      <c r="H247" s="201">
        <f t="shared" si="24"/>
        <v>0</v>
      </c>
      <c r="I247" s="74"/>
      <c r="J247" s="74"/>
      <c r="K247" s="74"/>
      <c r="L247" s="158"/>
    </row>
    <row r="248" spans="1:12" x14ac:dyDescent="0.25">
      <c r="A248" s="44">
        <v>6292</v>
      </c>
      <c r="B248" s="71" t="s">
        <v>256</v>
      </c>
      <c r="C248" s="201">
        <f t="shared" si="23"/>
        <v>0</v>
      </c>
      <c r="D248" s="74"/>
      <c r="E248" s="74"/>
      <c r="F248" s="74"/>
      <c r="G248" s="211"/>
      <c r="H248" s="201">
        <f t="shared" si="24"/>
        <v>0</v>
      </c>
      <c r="I248" s="74"/>
      <c r="J248" s="74"/>
      <c r="K248" s="74"/>
      <c r="L248" s="158"/>
    </row>
    <row r="249" spans="1:12" ht="72" x14ac:dyDescent="0.25">
      <c r="A249" s="44">
        <v>6296</v>
      </c>
      <c r="B249" s="71" t="s">
        <v>257</v>
      </c>
      <c r="C249" s="201">
        <f t="shared" si="23"/>
        <v>0</v>
      </c>
      <c r="D249" s="74"/>
      <c r="E249" s="74"/>
      <c r="F249" s="74"/>
      <c r="G249" s="211"/>
      <c r="H249" s="201">
        <f t="shared" si="24"/>
        <v>0</v>
      </c>
      <c r="I249" s="74"/>
      <c r="J249" s="74"/>
      <c r="K249" s="74"/>
      <c r="L249" s="158"/>
    </row>
    <row r="250" spans="1:12" ht="39.75" customHeight="1" x14ac:dyDescent="0.25">
      <c r="A250" s="44">
        <v>6299</v>
      </c>
      <c r="B250" s="71" t="s">
        <v>258</v>
      </c>
      <c r="C250" s="201">
        <f t="shared" si="23"/>
        <v>0</v>
      </c>
      <c r="D250" s="74"/>
      <c r="E250" s="74"/>
      <c r="F250" s="74"/>
      <c r="G250" s="211"/>
      <c r="H250" s="201">
        <f t="shared" si="24"/>
        <v>0</v>
      </c>
      <c r="I250" s="74"/>
      <c r="J250" s="74"/>
      <c r="K250" s="74"/>
      <c r="L250" s="158"/>
    </row>
    <row r="251" spans="1:12" x14ac:dyDescent="0.25">
      <c r="A251" s="56">
        <v>6300</v>
      </c>
      <c r="B251" s="147" t="s">
        <v>259</v>
      </c>
      <c r="C251" s="184">
        <f t="shared" si="23"/>
        <v>0</v>
      </c>
      <c r="D251" s="63">
        <f>SUM(D252,D257,D258)</f>
        <v>0</v>
      </c>
      <c r="E251" s="63">
        <f t="shared" ref="E251:G251" si="28">SUM(E252,E257,E258)</f>
        <v>0</v>
      </c>
      <c r="F251" s="63">
        <f t="shared" si="28"/>
        <v>0</v>
      </c>
      <c r="G251" s="63">
        <f t="shared" si="28"/>
        <v>0</v>
      </c>
      <c r="H251" s="57">
        <f t="shared" si="24"/>
        <v>0</v>
      </c>
      <c r="I251" s="63">
        <f>SUM(I252,I257,I258)</f>
        <v>0</v>
      </c>
      <c r="J251" s="63">
        <f t="shared" ref="J251:L251" si="29">SUM(J252,J257,J258)</f>
        <v>0</v>
      </c>
      <c r="K251" s="63">
        <f t="shared" si="29"/>
        <v>0</v>
      </c>
      <c r="L251" s="172">
        <f t="shared" si="29"/>
        <v>0</v>
      </c>
    </row>
    <row r="252" spans="1:12" ht="24" x14ac:dyDescent="0.25">
      <c r="A252" s="168">
        <v>6320</v>
      </c>
      <c r="B252" s="65" t="s">
        <v>260</v>
      </c>
      <c r="C252" s="209">
        <f t="shared" si="23"/>
        <v>0</v>
      </c>
      <c r="D252" s="169">
        <f>SUM(D253:D256)</f>
        <v>0</v>
      </c>
      <c r="E252" s="169">
        <f>SUM(E253:E256)</f>
        <v>0</v>
      </c>
      <c r="F252" s="169">
        <f t="shared" ref="F252:G252" si="30">SUM(F253:F256)</f>
        <v>0</v>
      </c>
      <c r="G252" s="212">
        <f t="shared" si="30"/>
        <v>0</v>
      </c>
      <c r="H252" s="209">
        <f t="shared" si="24"/>
        <v>0</v>
      </c>
      <c r="I252" s="169">
        <f>SUM(I253:I256)</f>
        <v>0</v>
      </c>
      <c r="J252" s="169">
        <f t="shared" ref="J252:L252" si="31">SUM(J253:J256)</f>
        <v>0</v>
      </c>
      <c r="K252" s="169">
        <f t="shared" si="31"/>
        <v>0</v>
      </c>
      <c r="L252" s="213">
        <f t="shared" si="31"/>
        <v>0</v>
      </c>
    </row>
    <row r="253" spans="1:12" x14ac:dyDescent="0.25">
      <c r="A253" s="44">
        <v>6322</v>
      </c>
      <c r="B253" s="71" t="s">
        <v>261</v>
      </c>
      <c r="C253" s="201">
        <f t="shared" si="23"/>
        <v>0</v>
      </c>
      <c r="D253" s="74"/>
      <c r="E253" s="74"/>
      <c r="F253" s="74"/>
      <c r="G253" s="211"/>
      <c r="H253" s="201">
        <f t="shared" si="24"/>
        <v>0</v>
      </c>
      <c r="I253" s="74"/>
      <c r="J253" s="74"/>
      <c r="K253" s="74"/>
      <c r="L253" s="158"/>
    </row>
    <row r="254" spans="1:12" ht="24" x14ac:dyDescent="0.25">
      <c r="A254" s="44">
        <v>6323</v>
      </c>
      <c r="B254" s="71" t="s">
        <v>262</v>
      </c>
      <c r="C254" s="201">
        <f t="shared" si="23"/>
        <v>0</v>
      </c>
      <c r="D254" s="74"/>
      <c r="E254" s="74"/>
      <c r="F254" s="74"/>
      <c r="G254" s="211"/>
      <c r="H254" s="201">
        <f t="shared" si="24"/>
        <v>0</v>
      </c>
      <c r="I254" s="74"/>
      <c r="J254" s="74"/>
      <c r="K254" s="74"/>
      <c r="L254" s="158"/>
    </row>
    <row r="255" spans="1:12" ht="24" x14ac:dyDescent="0.25">
      <c r="A255" s="44">
        <v>6324</v>
      </c>
      <c r="B255" s="71" t="s">
        <v>263</v>
      </c>
      <c r="C255" s="201">
        <f t="shared" si="23"/>
        <v>0</v>
      </c>
      <c r="D255" s="74"/>
      <c r="E255" s="74"/>
      <c r="F255" s="74"/>
      <c r="G255" s="211"/>
      <c r="H255" s="201">
        <f t="shared" si="24"/>
        <v>0</v>
      </c>
      <c r="I255" s="74"/>
      <c r="J255" s="74"/>
      <c r="K255" s="74"/>
      <c r="L255" s="158"/>
    </row>
    <row r="256" spans="1:12" x14ac:dyDescent="0.25">
      <c r="A256" s="38">
        <v>6329</v>
      </c>
      <c r="B256" s="65" t="s">
        <v>264</v>
      </c>
      <c r="C256" s="205">
        <f t="shared" si="23"/>
        <v>0</v>
      </c>
      <c r="D256" s="68"/>
      <c r="E256" s="68"/>
      <c r="F256" s="68"/>
      <c r="G256" s="214"/>
      <c r="H256" s="205">
        <f t="shared" si="24"/>
        <v>0</v>
      </c>
      <c r="I256" s="68"/>
      <c r="J256" s="68"/>
      <c r="K256" s="68"/>
      <c r="L256" s="155"/>
    </row>
    <row r="257" spans="1:13" ht="24" x14ac:dyDescent="0.25">
      <c r="A257" s="215">
        <v>6330</v>
      </c>
      <c r="B257" s="216" t="s">
        <v>265</v>
      </c>
      <c r="C257" s="209">
        <f>SUM(D257:G257)</f>
        <v>0</v>
      </c>
      <c r="D257" s="189"/>
      <c r="E257" s="189"/>
      <c r="F257" s="189"/>
      <c r="G257" s="211"/>
      <c r="H257" s="209">
        <f>SUM(I257:L257)</f>
        <v>0</v>
      </c>
      <c r="I257" s="189"/>
      <c r="J257" s="189"/>
      <c r="K257" s="189"/>
      <c r="L257" s="191"/>
    </row>
    <row r="258" spans="1:13" x14ac:dyDescent="0.25">
      <c r="A258" s="159">
        <v>6360</v>
      </c>
      <c r="B258" s="71" t="s">
        <v>266</v>
      </c>
      <c r="C258" s="201">
        <f t="shared" si="23"/>
        <v>0</v>
      </c>
      <c r="D258" s="74"/>
      <c r="E258" s="74"/>
      <c r="F258" s="74"/>
      <c r="G258" s="157"/>
      <c r="H258" s="208">
        <f t="shared" si="24"/>
        <v>0</v>
      </c>
      <c r="I258" s="74"/>
      <c r="J258" s="74"/>
      <c r="K258" s="74"/>
      <c r="L258" s="158"/>
    </row>
    <row r="259" spans="1:13" ht="36" x14ac:dyDescent="0.25">
      <c r="A259" s="56">
        <v>6400</v>
      </c>
      <c r="B259" s="147" t="s">
        <v>267</v>
      </c>
      <c r="C259" s="184">
        <f>SUM(D259:G259)</f>
        <v>0</v>
      </c>
      <c r="D259" s="63">
        <f>SUM(D260,D264)</f>
        <v>0</v>
      </c>
      <c r="E259" s="63">
        <f t="shared" ref="E259:G259" si="32">SUM(E260,E264)</f>
        <v>0</v>
      </c>
      <c r="F259" s="63">
        <f t="shared" si="32"/>
        <v>0</v>
      </c>
      <c r="G259" s="63">
        <f t="shared" si="32"/>
        <v>0</v>
      </c>
      <c r="H259" s="57">
        <f>SUM(I259:L259)</f>
        <v>0</v>
      </c>
      <c r="I259" s="63">
        <f>SUM(I260,I264)</f>
        <v>0</v>
      </c>
      <c r="J259" s="63">
        <f t="shared" ref="J259:L259" si="33">SUM(J260,J264)</f>
        <v>0</v>
      </c>
      <c r="K259" s="63">
        <f t="shared" si="33"/>
        <v>0</v>
      </c>
      <c r="L259" s="172">
        <f t="shared" si="33"/>
        <v>0</v>
      </c>
    </row>
    <row r="260" spans="1:13" ht="24" x14ac:dyDescent="0.25">
      <c r="A260" s="168">
        <v>6410</v>
      </c>
      <c r="B260" s="65" t="s">
        <v>268</v>
      </c>
      <c r="C260" s="205">
        <f t="shared" si="23"/>
        <v>0</v>
      </c>
      <c r="D260" s="169">
        <f>SUM(D261:D263)</f>
        <v>0</v>
      </c>
      <c r="E260" s="169">
        <f t="shared" ref="E260:G260" si="34">SUM(E261:E263)</f>
        <v>0</v>
      </c>
      <c r="F260" s="169">
        <f t="shared" si="34"/>
        <v>0</v>
      </c>
      <c r="G260" s="217">
        <f t="shared" si="34"/>
        <v>0</v>
      </c>
      <c r="H260" s="205">
        <f t="shared" si="24"/>
        <v>0</v>
      </c>
      <c r="I260" s="169">
        <f>SUM(I261:I263)</f>
        <v>0</v>
      </c>
      <c r="J260" s="169">
        <f t="shared" ref="J260:L260" si="35">SUM(J261:J263)</f>
        <v>0</v>
      </c>
      <c r="K260" s="169">
        <f t="shared" si="35"/>
        <v>0</v>
      </c>
      <c r="L260" s="180">
        <f t="shared" si="35"/>
        <v>0</v>
      </c>
    </row>
    <row r="261" spans="1:13" x14ac:dyDescent="0.25">
      <c r="A261" s="44">
        <v>6411</v>
      </c>
      <c r="B261" s="174" t="s">
        <v>269</v>
      </c>
      <c r="C261" s="201">
        <f t="shared" si="23"/>
        <v>0</v>
      </c>
      <c r="D261" s="74"/>
      <c r="E261" s="74"/>
      <c r="F261" s="74"/>
      <c r="G261" s="157"/>
      <c r="H261" s="208">
        <f t="shared" si="24"/>
        <v>0</v>
      </c>
      <c r="I261" s="74"/>
      <c r="J261" s="74"/>
      <c r="K261" s="74"/>
      <c r="L261" s="158"/>
    </row>
    <row r="262" spans="1:13" ht="36" x14ac:dyDescent="0.25">
      <c r="A262" s="44">
        <v>6412</v>
      </c>
      <c r="B262" s="71" t="s">
        <v>270</v>
      </c>
      <c r="C262" s="201">
        <f t="shared" si="23"/>
        <v>0</v>
      </c>
      <c r="D262" s="74"/>
      <c r="E262" s="74"/>
      <c r="F262" s="74"/>
      <c r="G262" s="157"/>
      <c r="H262" s="208">
        <f t="shared" si="24"/>
        <v>0</v>
      </c>
      <c r="I262" s="74"/>
      <c r="J262" s="74"/>
      <c r="K262" s="74"/>
      <c r="L262" s="158"/>
    </row>
    <row r="263" spans="1:13" ht="36" x14ac:dyDescent="0.25">
      <c r="A263" s="44">
        <v>6419</v>
      </c>
      <c r="B263" s="71" t="s">
        <v>271</v>
      </c>
      <c r="C263" s="201">
        <f t="shared" si="23"/>
        <v>0</v>
      </c>
      <c r="D263" s="74"/>
      <c r="E263" s="74"/>
      <c r="F263" s="74"/>
      <c r="G263" s="157"/>
      <c r="H263" s="208">
        <f t="shared" si="24"/>
        <v>0</v>
      </c>
      <c r="I263" s="74"/>
      <c r="J263" s="74"/>
      <c r="K263" s="74"/>
      <c r="L263" s="158"/>
    </row>
    <row r="264" spans="1:13" ht="36" x14ac:dyDescent="0.25">
      <c r="A264" s="159">
        <v>6420</v>
      </c>
      <c r="B264" s="71" t="s">
        <v>272</v>
      </c>
      <c r="C264" s="201">
        <f t="shared" si="23"/>
        <v>0</v>
      </c>
      <c r="D264" s="160">
        <f>SUM(D265:D268)</f>
        <v>0</v>
      </c>
      <c r="E264" s="160">
        <f>SUM(E265:E268)</f>
        <v>0</v>
      </c>
      <c r="F264" s="160">
        <f>SUM(F265:F268)</f>
        <v>0</v>
      </c>
      <c r="G264" s="218">
        <f>SUM(G265:G268)</f>
        <v>0</v>
      </c>
      <c r="H264" s="201">
        <f>SUM(I264:L264)</f>
        <v>0</v>
      </c>
      <c r="I264" s="160">
        <f>SUM(I265:I268)</f>
        <v>0</v>
      </c>
      <c r="J264" s="160">
        <f>SUM(J265:J268)</f>
        <v>0</v>
      </c>
      <c r="K264" s="160">
        <f>SUM(K265:K268)</f>
        <v>0</v>
      </c>
      <c r="L264" s="176">
        <f>SUM(L265:L268)</f>
        <v>0</v>
      </c>
    </row>
    <row r="265" spans="1:13" x14ac:dyDescent="0.25">
      <c r="A265" s="44">
        <v>6421</v>
      </c>
      <c r="B265" s="71" t="s">
        <v>273</v>
      </c>
      <c r="C265" s="201">
        <f t="shared" ref="C265:C285" si="36">SUM(D265:G265)</f>
        <v>0</v>
      </c>
      <c r="D265" s="74"/>
      <c r="E265" s="74"/>
      <c r="F265" s="74"/>
      <c r="G265" s="157"/>
      <c r="H265" s="208">
        <f t="shared" ref="H265:H285" si="37">SUM(I265:L265)</f>
        <v>0</v>
      </c>
      <c r="I265" s="74"/>
      <c r="J265" s="74"/>
      <c r="K265" s="74"/>
      <c r="L265" s="158"/>
    </row>
    <row r="266" spans="1:13" x14ac:dyDescent="0.25">
      <c r="A266" s="44">
        <v>6422</v>
      </c>
      <c r="B266" s="71" t="s">
        <v>274</v>
      </c>
      <c r="C266" s="201">
        <f t="shared" si="36"/>
        <v>0</v>
      </c>
      <c r="D266" s="74"/>
      <c r="E266" s="74"/>
      <c r="F266" s="74"/>
      <c r="G266" s="157"/>
      <c r="H266" s="208">
        <f t="shared" si="37"/>
        <v>0</v>
      </c>
      <c r="I266" s="74"/>
      <c r="J266" s="74"/>
      <c r="K266" s="74"/>
      <c r="L266" s="158"/>
    </row>
    <row r="267" spans="1:13" ht="13.5" customHeight="1" x14ac:dyDescent="0.25">
      <c r="A267" s="44">
        <v>6423</v>
      </c>
      <c r="B267" s="71" t="s">
        <v>275</v>
      </c>
      <c r="C267" s="201">
        <f>SUM(D267:G267)</f>
        <v>0</v>
      </c>
      <c r="D267" s="74"/>
      <c r="E267" s="74"/>
      <c r="F267" s="74"/>
      <c r="G267" s="157"/>
      <c r="H267" s="208">
        <f>SUM(I267:L267)</f>
        <v>0</v>
      </c>
      <c r="I267" s="74"/>
      <c r="J267" s="74"/>
      <c r="K267" s="74"/>
      <c r="L267" s="158"/>
    </row>
    <row r="268" spans="1:13" ht="36" x14ac:dyDescent="0.25">
      <c r="A268" s="44">
        <v>6424</v>
      </c>
      <c r="B268" s="71" t="s">
        <v>276</v>
      </c>
      <c r="C268" s="201">
        <f>SUM(D268:G268)</f>
        <v>0</v>
      </c>
      <c r="D268" s="74"/>
      <c r="E268" s="74"/>
      <c r="F268" s="74"/>
      <c r="G268" s="157"/>
      <c r="H268" s="208">
        <f>SUM(I268:L268)</f>
        <v>0</v>
      </c>
      <c r="I268" s="74"/>
      <c r="J268" s="74"/>
      <c r="K268" s="74"/>
      <c r="L268" s="158"/>
      <c r="M268" s="225"/>
    </row>
    <row r="269" spans="1:13" ht="36" x14ac:dyDescent="0.25">
      <c r="A269" s="220">
        <v>7000</v>
      </c>
      <c r="B269" s="220" t="s">
        <v>277</v>
      </c>
      <c r="C269" s="221">
        <f t="shared" si="36"/>
        <v>8130</v>
      </c>
      <c r="D269" s="222">
        <f>SUM(D270,D281)</f>
        <v>8130</v>
      </c>
      <c r="E269" s="222">
        <f>SUM(E270,E281)</f>
        <v>0</v>
      </c>
      <c r="F269" s="222">
        <f>SUM(F270,F281)</f>
        <v>0</v>
      </c>
      <c r="G269" s="222">
        <f>SUM(G270,G281)</f>
        <v>0</v>
      </c>
      <c r="H269" s="223">
        <f t="shared" si="37"/>
        <v>8130</v>
      </c>
      <c r="I269" s="222">
        <f>SUM(I270,I281)</f>
        <v>8130</v>
      </c>
      <c r="J269" s="222">
        <f>SUM(J270,J281)</f>
        <v>0</v>
      </c>
      <c r="K269" s="222">
        <f>SUM(K270,K281)</f>
        <v>0</v>
      </c>
      <c r="L269" s="224">
        <f>SUM(L270,L281)</f>
        <v>0</v>
      </c>
    </row>
    <row r="270" spans="1:13" ht="24" x14ac:dyDescent="0.25">
      <c r="A270" s="56">
        <v>7200</v>
      </c>
      <c r="B270" s="147" t="s">
        <v>278</v>
      </c>
      <c r="C270" s="184">
        <f t="shared" si="36"/>
        <v>0</v>
      </c>
      <c r="D270" s="63">
        <f>SUM(D271,D272,D275,D276,D280)</f>
        <v>0</v>
      </c>
      <c r="E270" s="63">
        <f>SUM(E271,E272,E275,E276,E280)</f>
        <v>0</v>
      </c>
      <c r="F270" s="63">
        <f>SUM(F271,F272,F275,F276,F280)</f>
        <v>0</v>
      </c>
      <c r="G270" s="63">
        <f>SUM(G271,G272,G275,G276,G280)</f>
        <v>0</v>
      </c>
      <c r="H270" s="57">
        <f t="shared" si="37"/>
        <v>0</v>
      </c>
      <c r="I270" s="63">
        <f>SUM(I271,I272,I275,I276,I280)</f>
        <v>0</v>
      </c>
      <c r="J270" s="63">
        <f>SUM(J271,J272,J275,J276,J280)</f>
        <v>0</v>
      </c>
      <c r="K270" s="63">
        <f>SUM(K271,K272,K275,K276,K280)</f>
        <v>0</v>
      </c>
      <c r="L270" s="149">
        <f>SUM(L271,L272,L275,L276,L280)</f>
        <v>0</v>
      </c>
    </row>
    <row r="271" spans="1:13" ht="24" x14ac:dyDescent="0.25">
      <c r="A271" s="168">
        <v>7210</v>
      </c>
      <c r="B271" s="65" t="s">
        <v>279</v>
      </c>
      <c r="C271" s="205">
        <f t="shared" si="36"/>
        <v>0</v>
      </c>
      <c r="D271" s="68"/>
      <c r="E271" s="68"/>
      <c r="F271" s="68"/>
      <c r="G271" s="154"/>
      <c r="H271" s="66">
        <f t="shared" si="37"/>
        <v>0</v>
      </c>
      <c r="I271" s="68"/>
      <c r="J271" s="68"/>
      <c r="K271" s="68"/>
      <c r="L271" s="155"/>
    </row>
    <row r="272" spans="1:13" s="225" customFormat="1" ht="36" x14ac:dyDescent="0.25">
      <c r="A272" s="159">
        <v>7220</v>
      </c>
      <c r="B272" s="71" t="s">
        <v>280</v>
      </c>
      <c r="C272" s="201">
        <f>SUM(D272:G272)</f>
        <v>0</v>
      </c>
      <c r="D272" s="160">
        <f>SUM(D273:D274)</f>
        <v>0</v>
      </c>
      <c r="E272" s="160">
        <f>SUM(E273:E274)</f>
        <v>0</v>
      </c>
      <c r="F272" s="160">
        <f>SUM(F273:F274)</f>
        <v>0</v>
      </c>
      <c r="G272" s="160">
        <f>SUM(G273:G274)</f>
        <v>0</v>
      </c>
      <c r="H272" s="72">
        <f>SUM(I272:L272)</f>
        <v>0</v>
      </c>
      <c r="I272" s="160">
        <f>SUM(I273:I274)</f>
        <v>0</v>
      </c>
      <c r="J272" s="160">
        <f>SUM(J273:J274)</f>
        <v>0</v>
      </c>
      <c r="K272" s="160">
        <f>SUM(K273:K274)</f>
        <v>0</v>
      </c>
      <c r="L272" s="162">
        <f>SUM(L273:L274)</f>
        <v>0</v>
      </c>
    </row>
    <row r="273" spans="1:12" s="225" customFormat="1" ht="36" x14ac:dyDescent="0.25">
      <c r="A273" s="44">
        <v>7221</v>
      </c>
      <c r="B273" s="71" t="s">
        <v>281</v>
      </c>
      <c r="C273" s="201">
        <f t="shared" si="36"/>
        <v>0</v>
      </c>
      <c r="D273" s="74"/>
      <c r="E273" s="74"/>
      <c r="F273" s="74"/>
      <c r="G273" s="157"/>
      <c r="H273" s="72">
        <f t="shared" si="37"/>
        <v>0</v>
      </c>
      <c r="I273" s="74"/>
      <c r="J273" s="74"/>
      <c r="K273" s="74"/>
      <c r="L273" s="158"/>
    </row>
    <row r="274" spans="1:12" s="225" customFormat="1" ht="36" x14ac:dyDescent="0.25">
      <c r="A274" s="44">
        <v>7222</v>
      </c>
      <c r="B274" s="71" t="s">
        <v>282</v>
      </c>
      <c r="C274" s="201">
        <f t="shared" si="36"/>
        <v>0</v>
      </c>
      <c r="D274" s="74"/>
      <c r="E274" s="74"/>
      <c r="F274" s="74"/>
      <c r="G274" s="157"/>
      <c r="H274" s="72">
        <f t="shared" si="37"/>
        <v>0</v>
      </c>
      <c r="I274" s="74"/>
      <c r="J274" s="74"/>
      <c r="K274" s="74"/>
      <c r="L274" s="158"/>
    </row>
    <row r="275" spans="1:12" ht="24" x14ac:dyDescent="0.25">
      <c r="A275" s="159">
        <v>7230</v>
      </c>
      <c r="B275" s="71" t="s">
        <v>283</v>
      </c>
      <c r="C275" s="201">
        <f t="shared" si="36"/>
        <v>0</v>
      </c>
      <c r="D275" s="74"/>
      <c r="E275" s="74"/>
      <c r="F275" s="74"/>
      <c r="G275" s="157"/>
      <c r="H275" s="72">
        <f t="shared" si="37"/>
        <v>0</v>
      </c>
      <c r="I275" s="74"/>
      <c r="J275" s="74"/>
      <c r="K275" s="74"/>
      <c r="L275" s="158"/>
    </row>
    <row r="276" spans="1:12" ht="24" x14ac:dyDescent="0.25">
      <c r="A276" s="159">
        <v>7240</v>
      </c>
      <c r="B276" s="71" t="s">
        <v>284</v>
      </c>
      <c r="C276" s="201">
        <f t="shared" si="36"/>
        <v>0</v>
      </c>
      <c r="D276" s="160">
        <f>SUM(D277:D279)</f>
        <v>0</v>
      </c>
      <c r="E276" s="160">
        <f t="shared" ref="E276:G276" si="38">SUM(E277:E279)</f>
        <v>0</v>
      </c>
      <c r="F276" s="160">
        <f t="shared" si="38"/>
        <v>0</v>
      </c>
      <c r="G276" s="161">
        <f t="shared" si="38"/>
        <v>0</v>
      </c>
      <c r="H276" s="72">
        <f t="shared" si="37"/>
        <v>0</v>
      </c>
      <c r="I276" s="160">
        <f t="shared" ref="I276:L276" si="39">SUM(I277:I279)</f>
        <v>0</v>
      </c>
      <c r="J276" s="160">
        <f t="shared" si="39"/>
        <v>0</v>
      </c>
      <c r="K276" s="160">
        <f>SUM(K277:K279)</f>
        <v>0</v>
      </c>
      <c r="L276" s="162">
        <f t="shared" si="39"/>
        <v>0</v>
      </c>
    </row>
    <row r="277" spans="1:12" ht="48" x14ac:dyDescent="0.25">
      <c r="A277" s="44">
        <v>7245</v>
      </c>
      <c r="B277" s="71" t="s">
        <v>285</v>
      </c>
      <c r="C277" s="201">
        <f t="shared" si="36"/>
        <v>0</v>
      </c>
      <c r="D277" s="74"/>
      <c r="E277" s="74"/>
      <c r="F277" s="74"/>
      <c r="G277" s="157"/>
      <c r="H277" s="72">
        <f t="shared" si="37"/>
        <v>0</v>
      </c>
      <c r="I277" s="74"/>
      <c r="J277" s="74"/>
      <c r="K277" s="74"/>
      <c r="L277" s="158"/>
    </row>
    <row r="278" spans="1:12" ht="84.75" customHeight="1" x14ac:dyDescent="0.25">
      <c r="A278" s="44">
        <v>7246</v>
      </c>
      <c r="B278" s="71" t="s">
        <v>286</v>
      </c>
      <c r="C278" s="201">
        <f t="shared" si="36"/>
        <v>0</v>
      </c>
      <c r="D278" s="74"/>
      <c r="E278" s="74"/>
      <c r="F278" s="74"/>
      <c r="G278" s="157"/>
      <c r="H278" s="72">
        <f t="shared" si="37"/>
        <v>0</v>
      </c>
      <c r="I278" s="74"/>
      <c r="J278" s="74"/>
      <c r="K278" s="74"/>
      <c r="L278" s="158"/>
    </row>
    <row r="279" spans="1:12" ht="36" x14ac:dyDescent="0.25">
      <c r="A279" s="44">
        <v>7247</v>
      </c>
      <c r="B279" s="71" t="s">
        <v>287</v>
      </c>
      <c r="C279" s="201">
        <f t="shared" si="36"/>
        <v>0</v>
      </c>
      <c r="D279" s="74"/>
      <c r="E279" s="74"/>
      <c r="F279" s="74"/>
      <c r="G279" s="157"/>
      <c r="H279" s="72">
        <f t="shared" si="37"/>
        <v>0</v>
      </c>
      <c r="I279" s="74"/>
      <c r="J279" s="74"/>
      <c r="K279" s="74"/>
      <c r="L279" s="158"/>
    </row>
    <row r="280" spans="1:12" ht="24" x14ac:dyDescent="0.25">
      <c r="A280" s="168">
        <v>7260</v>
      </c>
      <c r="B280" s="65" t="s">
        <v>288</v>
      </c>
      <c r="C280" s="205">
        <f t="shared" si="36"/>
        <v>0</v>
      </c>
      <c r="D280" s="68"/>
      <c r="E280" s="68"/>
      <c r="F280" s="68"/>
      <c r="G280" s="154"/>
      <c r="H280" s="66">
        <f t="shared" si="37"/>
        <v>0</v>
      </c>
      <c r="I280" s="68"/>
      <c r="J280" s="68"/>
      <c r="K280" s="68"/>
      <c r="L280" s="155"/>
    </row>
    <row r="281" spans="1:12" x14ac:dyDescent="0.25">
      <c r="A281" s="108">
        <v>7700</v>
      </c>
      <c r="B281" s="85" t="s">
        <v>289</v>
      </c>
      <c r="C281" s="86">
        <f t="shared" si="36"/>
        <v>8130</v>
      </c>
      <c r="D281" s="226">
        <f>D282</f>
        <v>8130</v>
      </c>
      <c r="E281" s="226">
        <f t="shared" ref="E281:G281" si="40">E282</f>
        <v>0</v>
      </c>
      <c r="F281" s="226">
        <f t="shared" si="40"/>
        <v>0</v>
      </c>
      <c r="G281" s="227">
        <f t="shared" si="40"/>
        <v>0</v>
      </c>
      <c r="H281" s="86">
        <f t="shared" si="37"/>
        <v>8130</v>
      </c>
      <c r="I281" s="226">
        <f t="shared" ref="I281:L281" si="41">I282</f>
        <v>8130</v>
      </c>
      <c r="J281" s="226">
        <f t="shared" si="41"/>
        <v>0</v>
      </c>
      <c r="K281" s="226">
        <f t="shared" si="41"/>
        <v>0</v>
      </c>
      <c r="L281" s="228">
        <f t="shared" si="41"/>
        <v>0</v>
      </c>
    </row>
    <row r="282" spans="1:12" x14ac:dyDescent="0.25">
      <c r="A282" s="150">
        <v>7720</v>
      </c>
      <c r="B282" s="65" t="s">
        <v>290</v>
      </c>
      <c r="C282" s="79">
        <f t="shared" si="36"/>
        <v>8130</v>
      </c>
      <c r="D282" s="81">
        <v>8130</v>
      </c>
      <c r="E282" s="81"/>
      <c r="F282" s="81"/>
      <c r="G282" s="229"/>
      <c r="H282" s="79">
        <f t="shared" si="37"/>
        <v>8130</v>
      </c>
      <c r="I282" s="81">
        <v>8130</v>
      </c>
      <c r="J282" s="81"/>
      <c r="K282" s="81"/>
      <c r="L282" s="230"/>
    </row>
    <row r="283" spans="1:12" x14ac:dyDescent="0.25">
      <c r="A283" s="174"/>
      <c r="B283" s="71" t="s">
        <v>291</v>
      </c>
      <c r="C283" s="201">
        <f t="shared" si="36"/>
        <v>4352</v>
      </c>
      <c r="D283" s="160">
        <f>SUM(D284:D285)</f>
        <v>4352</v>
      </c>
      <c r="E283" s="160">
        <f>SUM(E284:E285)</f>
        <v>0</v>
      </c>
      <c r="F283" s="160">
        <f>SUM(F284:F285)</f>
        <v>0</v>
      </c>
      <c r="G283" s="161">
        <f>SUM(G284:G285)</f>
        <v>0</v>
      </c>
      <c r="H283" s="72">
        <f t="shared" si="37"/>
        <v>4352</v>
      </c>
      <c r="I283" s="160">
        <f>SUM(I284:I285)</f>
        <v>4352</v>
      </c>
      <c r="J283" s="160">
        <f>SUM(J284:J285)</f>
        <v>0</v>
      </c>
      <c r="K283" s="160">
        <f>SUM(K284:K285)</f>
        <v>0</v>
      </c>
      <c r="L283" s="162">
        <f>SUM(L284:L285)</f>
        <v>0</v>
      </c>
    </row>
    <row r="284" spans="1:12" x14ac:dyDescent="0.25">
      <c r="A284" s="174" t="s">
        <v>292</v>
      </c>
      <c r="B284" s="44" t="s">
        <v>293</v>
      </c>
      <c r="C284" s="201">
        <f t="shared" si="36"/>
        <v>0</v>
      </c>
      <c r="D284" s="74"/>
      <c r="E284" s="74"/>
      <c r="F284" s="74"/>
      <c r="G284" s="157"/>
      <c r="H284" s="72">
        <f t="shared" si="37"/>
        <v>0</v>
      </c>
      <c r="I284" s="74"/>
      <c r="J284" s="74"/>
      <c r="K284" s="74"/>
      <c r="L284" s="158"/>
    </row>
    <row r="285" spans="1:12" ht="24" x14ac:dyDescent="0.25">
      <c r="A285" s="174" t="s">
        <v>294</v>
      </c>
      <c r="B285" s="231" t="s">
        <v>295</v>
      </c>
      <c r="C285" s="205">
        <f t="shared" si="36"/>
        <v>4352</v>
      </c>
      <c r="D285" s="68">
        <v>4352</v>
      </c>
      <c r="E285" s="68"/>
      <c r="F285" s="68"/>
      <c r="G285" s="154"/>
      <c r="H285" s="66">
        <f t="shared" si="37"/>
        <v>4352</v>
      </c>
      <c r="I285" s="68">
        <v>4352</v>
      </c>
      <c r="J285" s="68"/>
      <c r="K285" s="68"/>
      <c r="L285" s="155"/>
    </row>
    <row r="286" spans="1:12" ht="12.75" thickBot="1" x14ac:dyDescent="0.3">
      <c r="A286" s="232"/>
      <c r="B286" s="232" t="s">
        <v>296</v>
      </c>
      <c r="C286" s="233">
        <f t="shared" ref="C286:L286" si="42">SUM(C283,C269,C230,C195,C187,C173,C75,C53)</f>
        <v>23458</v>
      </c>
      <c r="D286" s="233">
        <f t="shared" si="42"/>
        <v>23458</v>
      </c>
      <c r="E286" s="233">
        <f t="shared" si="42"/>
        <v>0</v>
      </c>
      <c r="F286" s="233">
        <f t="shared" si="42"/>
        <v>0</v>
      </c>
      <c r="G286" s="234">
        <f t="shared" si="42"/>
        <v>0</v>
      </c>
      <c r="H286" s="235">
        <f t="shared" si="42"/>
        <v>23458</v>
      </c>
      <c r="I286" s="233">
        <f t="shared" si="42"/>
        <v>23458</v>
      </c>
      <c r="J286" s="233">
        <f t="shared" si="42"/>
        <v>0</v>
      </c>
      <c r="K286" s="233">
        <f t="shared" si="42"/>
        <v>0</v>
      </c>
      <c r="L286" s="236">
        <f t="shared" si="42"/>
        <v>0</v>
      </c>
    </row>
    <row r="287" spans="1:12" s="24" customFormat="1" ht="13.5" thickTop="1" thickBot="1" x14ac:dyDescent="0.3">
      <c r="A287" s="601" t="s">
        <v>297</v>
      </c>
      <c r="B287" s="602"/>
      <c r="C287" s="237">
        <f>SUM(D287:G287)</f>
        <v>-10402</v>
      </c>
      <c r="D287" s="238">
        <f>SUM(D24,D25,D41)-D51</f>
        <v>-10402</v>
      </c>
      <c r="E287" s="238">
        <f>SUM(E24,E25,E41)-E51</f>
        <v>0</v>
      </c>
      <c r="F287" s="238">
        <f>(F26+F43)-F51</f>
        <v>0</v>
      </c>
      <c r="G287" s="239">
        <f>G45-G51</f>
        <v>0</v>
      </c>
      <c r="H287" s="237">
        <f>SUM(I287:L287)</f>
        <v>-10402</v>
      </c>
      <c r="I287" s="238">
        <f>SUM(I24,I25,I41)-I51</f>
        <v>-10402</v>
      </c>
      <c r="J287" s="238">
        <f>SUM(J24,J25,J41)-J51</f>
        <v>0</v>
      </c>
      <c r="K287" s="238">
        <f>(K26+K43)-K51</f>
        <v>0</v>
      </c>
      <c r="L287" s="240">
        <f>L45-L51</f>
        <v>0</v>
      </c>
    </row>
    <row r="288" spans="1:12" s="24" customFormat="1" ht="12.75" thickTop="1" x14ac:dyDescent="0.25">
      <c r="A288" s="620" t="s">
        <v>298</v>
      </c>
      <c r="B288" s="621"/>
      <c r="C288" s="241">
        <f t="shared" ref="C288:L288" si="43">SUM(C289,C290)-C297+C298</f>
        <v>10402</v>
      </c>
      <c r="D288" s="242">
        <f t="shared" si="43"/>
        <v>10402</v>
      </c>
      <c r="E288" s="242">
        <f t="shared" si="43"/>
        <v>0</v>
      </c>
      <c r="F288" s="242">
        <f t="shared" si="43"/>
        <v>0</v>
      </c>
      <c r="G288" s="243">
        <f t="shared" si="43"/>
        <v>0</v>
      </c>
      <c r="H288" s="244">
        <f t="shared" si="43"/>
        <v>10402</v>
      </c>
      <c r="I288" s="242">
        <f t="shared" si="43"/>
        <v>10402</v>
      </c>
      <c r="J288" s="242">
        <f t="shared" si="43"/>
        <v>0</v>
      </c>
      <c r="K288" s="242">
        <f t="shared" si="43"/>
        <v>0</v>
      </c>
      <c r="L288" s="245">
        <f t="shared" si="43"/>
        <v>0</v>
      </c>
    </row>
    <row r="289" spans="1:12" s="24" customFormat="1" ht="12.75" thickBot="1" x14ac:dyDescent="0.3">
      <c r="A289" s="126" t="s">
        <v>299</v>
      </c>
      <c r="B289" s="126" t="s">
        <v>300</v>
      </c>
      <c r="C289" s="246">
        <f t="shared" ref="C289:L289" si="44">C21-C283</f>
        <v>10402</v>
      </c>
      <c r="D289" s="128">
        <f t="shared" si="44"/>
        <v>10402</v>
      </c>
      <c r="E289" s="128">
        <f t="shared" si="44"/>
        <v>0</v>
      </c>
      <c r="F289" s="128">
        <f t="shared" si="44"/>
        <v>0</v>
      </c>
      <c r="G289" s="129">
        <f t="shared" si="44"/>
        <v>0</v>
      </c>
      <c r="H289" s="247">
        <f t="shared" si="44"/>
        <v>10402</v>
      </c>
      <c r="I289" s="128">
        <f t="shared" si="44"/>
        <v>10402</v>
      </c>
      <c r="J289" s="128">
        <f t="shared" si="44"/>
        <v>0</v>
      </c>
      <c r="K289" s="128">
        <f t="shared" si="44"/>
        <v>0</v>
      </c>
      <c r="L289" s="130">
        <f t="shared" si="44"/>
        <v>0</v>
      </c>
    </row>
    <row r="290" spans="1:12" s="24" customFormat="1" ht="12.75" thickTop="1" x14ac:dyDescent="0.25">
      <c r="A290" s="248" t="s">
        <v>301</v>
      </c>
      <c r="B290" s="248" t="s">
        <v>302</v>
      </c>
      <c r="C290" s="241">
        <f t="shared" ref="C290:L290" si="45">SUM(C291,C293,C295)-SUM(C292,C294,C296)</f>
        <v>0</v>
      </c>
      <c r="D290" s="242">
        <f t="shared" si="45"/>
        <v>0</v>
      </c>
      <c r="E290" s="242">
        <f t="shared" si="45"/>
        <v>0</v>
      </c>
      <c r="F290" s="242">
        <f t="shared" si="45"/>
        <v>0</v>
      </c>
      <c r="G290" s="249">
        <f t="shared" si="45"/>
        <v>0</v>
      </c>
      <c r="H290" s="244">
        <f t="shared" si="45"/>
        <v>0</v>
      </c>
      <c r="I290" s="242">
        <f t="shared" si="45"/>
        <v>0</v>
      </c>
      <c r="J290" s="242">
        <f t="shared" si="45"/>
        <v>0</v>
      </c>
      <c r="K290" s="242">
        <f t="shared" si="45"/>
        <v>0</v>
      </c>
      <c r="L290" s="245">
        <f t="shared" si="45"/>
        <v>0</v>
      </c>
    </row>
    <row r="291" spans="1:12" x14ac:dyDescent="0.25">
      <c r="A291" s="250" t="s">
        <v>303</v>
      </c>
      <c r="B291" s="116" t="s">
        <v>304</v>
      </c>
      <c r="C291" s="79">
        <f t="shared" ref="C291:C296" si="46">SUM(D291:G291)</f>
        <v>0</v>
      </c>
      <c r="D291" s="81"/>
      <c r="E291" s="81"/>
      <c r="F291" s="81"/>
      <c r="G291" s="229"/>
      <c r="H291" s="79">
        <f t="shared" ref="H291:H296" si="47">SUM(I291:L291)</f>
        <v>0</v>
      </c>
      <c r="I291" s="81"/>
      <c r="J291" s="81"/>
      <c r="K291" s="81"/>
      <c r="L291" s="230"/>
    </row>
    <row r="292" spans="1:12" ht="24" x14ac:dyDescent="0.25">
      <c r="A292" s="174" t="s">
        <v>305</v>
      </c>
      <c r="B292" s="43" t="s">
        <v>306</v>
      </c>
      <c r="C292" s="72">
        <f t="shared" si="46"/>
        <v>0</v>
      </c>
      <c r="D292" s="74"/>
      <c r="E292" s="74"/>
      <c r="F292" s="74"/>
      <c r="G292" s="157"/>
      <c r="H292" s="72">
        <f t="shared" si="47"/>
        <v>0</v>
      </c>
      <c r="I292" s="74"/>
      <c r="J292" s="74"/>
      <c r="K292" s="74"/>
      <c r="L292" s="158"/>
    </row>
    <row r="293" spans="1:12" x14ac:dyDescent="0.25">
      <c r="A293" s="174" t="s">
        <v>307</v>
      </c>
      <c r="B293" s="43" t="s">
        <v>308</v>
      </c>
      <c r="C293" s="72">
        <f t="shared" si="46"/>
        <v>0</v>
      </c>
      <c r="D293" s="74"/>
      <c r="E293" s="74"/>
      <c r="F293" s="74"/>
      <c r="G293" s="157"/>
      <c r="H293" s="72">
        <f t="shared" si="47"/>
        <v>0</v>
      </c>
      <c r="I293" s="74"/>
      <c r="J293" s="74"/>
      <c r="K293" s="74"/>
      <c r="L293" s="158"/>
    </row>
    <row r="294" spans="1:12" ht="24" x14ac:dyDescent="0.25">
      <c r="A294" s="174" t="s">
        <v>309</v>
      </c>
      <c r="B294" s="43" t="s">
        <v>310</v>
      </c>
      <c r="C294" s="72">
        <f t="shared" si="46"/>
        <v>0</v>
      </c>
      <c r="D294" s="74"/>
      <c r="E294" s="74"/>
      <c r="F294" s="74"/>
      <c r="G294" s="157"/>
      <c r="H294" s="72">
        <f t="shared" si="47"/>
        <v>0</v>
      </c>
      <c r="I294" s="74"/>
      <c r="J294" s="74"/>
      <c r="K294" s="74"/>
      <c r="L294" s="158"/>
    </row>
    <row r="295" spans="1:12" x14ac:dyDescent="0.25">
      <c r="A295" s="174" t="s">
        <v>311</v>
      </c>
      <c r="B295" s="43" t="s">
        <v>312</v>
      </c>
      <c r="C295" s="72">
        <f t="shared" si="46"/>
        <v>0</v>
      </c>
      <c r="D295" s="74"/>
      <c r="E295" s="74"/>
      <c r="F295" s="74"/>
      <c r="G295" s="157"/>
      <c r="H295" s="72">
        <f t="shared" si="47"/>
        <v>0</v>
      </c>
      <c r="I295" s="74"/>
      <c r="J295" s="74"/>
      <c r="K295" s="74"/>
      <c r="L295" s="158"/>
    </row>
    <row r="296" spans="1:12" ht="24.75" thickBot="1" x14ac:dyDescent="0.3">
      <c r="A296" s="251" t="s">
        <v>313</v>
      </c>
      <c r="B296" s="252" t="s">
        <v>314</v>
      </c>
      <c r="C296" s="185">
        <f t="shared" si="46"/>
        <v>0</v>
      </c>
      <c r="D296" s="189"/>
      <c r="E296" s="189"/>
      <c r="F296" s="189"/>
      <c r="G296" s="253"/>
      <c r="H296" s="185">
        <f t="shared" si="47"/>
        <v>0</v>
      </c>
      <c r="I296" s="189"/>
      <c r="J296" s="189"/>
      <c r="K296" s="189"/>
      <c r="L296" s="191"/>
    </row>
    <row r="297" spans="1:12" s="24" customFormat="1" ht="13.5" thickTop="1" thickBot="1" x14ac:dyDescent="0.3">
      <c r="A297" s="254" t="s">
        <v>315</v>
      </c>
      <c r="B297" s="254" t="s">
        <v>316</v>
      </c>
      <c r="C297" s="255">
        <f>SUM(D297:G297)</f>
        <v>0</v>
      </c>
      <c r="D297" s="256"/>
      <c r="E297" s="256"/>
      <c r="F297" s="256"/>
      <c r="G297" s="257"/>
      <c r="H297" s="255">
        <f>SUM(I297:L297)</f>
        <v>0</v>
      </c>
      <c r="I297" s="256"/>
      <c r="J297" s="256"/>
      <c r="K297" s="256"/>
      <c r="L297" s="258"/>
    </row>
    <row r="298" spans="1:12" s="24" customFormat="1" ht="48.75" thickTop="1" x14ac:dyDescent="0.25">
      <c r="A298" s="248" t="s">
        <v>317</v>
      </c>
      <c r="B298" s="259" t="s">
        <v>318</v>
      </c>
      <c r="C298" s="260">
        <f>SUM(D298:G298)</f>
        <v>0</v>
      </c>
      <c r="D298" s="177"/>
      <c r="E298" s="177"/>
      <c r="F298" s="177"/>
      <c r="G298" s="178"/>
      <c r="H298" s="260">
        <f>SUM(I298:L298)</f>
        <v>0</v>
      </c>
      <c r="I298" s="177"/>
      <c r="J298" s="177"/>
      <c r="K298" s="177"/>
      <c r="L298" s="179"/>
    </row>
    <row r="299" spans="1:12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</row>
    <row r="300" spans="1:12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</row>
    <row r="301" spans="1:12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</row>
    <row r="302" spans="1:12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</row>
    <row r="303" spans="1:12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</row>
    <row r="304" spans="1:12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</row>
    <row r="305" spans="1:12" x14ac:dyDescent="0.2">
      <c r="A305" s="1"/>
      <c r="B305" s="1"/>
      <c r="C305" s="580"/>
      <c r="D305" s="1"/>
      <c r="E305" s="1"/>
      <c r="F305" s="1"/>
      <c r="G305" s="1"/>
      <c r="H305" s="1"/>
      <c r="I305" s="1"/>
      <c r="J305" s="1"/>
      <c r="K305" s="1"/>
      <c r="L305" s="1"/>
    </row>
    <row r="306" spans="1:12" x14ac:dyDescent="0.2">
      <c r="A306" s="1"/>
      <c r="B306" s="1"/>
      <c r="C306" s="580"/>
      <c r="D306" s="1"/>
      <c r="E306" s="1"/>
      <c r="F306" s="1"/>
      <c r="G306" s="1"/>
      <c r="H306" s="1"/>
      <c r="I306" s="1"/>
      <c r="J306" s="1"/>
      <c r="K306" s="1"/>
      <c r="L306" s="1"/>
    </row>
    <row r="307" spans="1:12" x14ac:dyDescent="0.2">
      <c r="A307" s="1"/>
      <c r="B307" s="1"/>
      <c r="C307" s="580"/>
      <c r="D307" s="1"/>
      <c r="E307" s="1"/>
      <c r="F307" s="1"/>
      <c r="G307" s="1"/>
      <c r="H307" s="1"/>
      <c r="I307" s="1"/>
      <c r="J307" s="1"/>
      <c r="K307" s="1"/>
      <c r="L307" s="1"/>
    </row>
    <row r="308" spans="1:12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</row>
    <row r="309" spans="1:12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</row>
    <row r="310" spans="1:12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</row>
    <row r="311" spans="1:12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</row>
    <row r="312" spans="1:12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</row>
    <row r="313" spans="1:12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</row>
    <row r="314" spans="1:12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</row>
    <row r="315" spans="1:12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</row>
    <row r="316" spans="1:12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</row>
  </sheetData>
  <sheetProtection formatCells="0" formatColumns="0" formatRows="0"/>
  <autoFilter ref="A18:L298"/>
  <mergeCells count="29">
    <mergeCell ref="A288:B288"/>
    <mergeCell ref="H16:H17"/>
    <mergeCell ref="I16:I17"/>
    <mergeCell ref="J16:J17"/>
    <mergeCell ref="K16:K17"/>
    <mergeCell ref="L16:L17"/>
    <mergeCell ref="A287:B287"/>
    <mergeCell ref="C13:L13"/>
    <mergeCell ref="A15:A17"/>
    <mergeCell ref="B15:B17"/>
    <mergeCell ref="C15:G15"/>
    <mergeCell ref="H15:L15"/>
    <mergeCell ref="C16:C17"/>
    <mergeCell ref="D16:D17"/>
    <mergeCell ref="E16:E17"/>
    <mergeCell ref="F16:F17"/>
    <mergeCell ref="G16:G17"/>
    <mergeCell ref="C12:L12"/>
    <mergeCell ref="A1:L1"/>
    <mergeCell ref="A2:L2"/>
    <mergeCell ref="C3:L3"/>
    <mergeCell ref="C4:L4"/>
    <mergeCell ref="C5:L5"/>
    <mergeCell ref="C6:L6"/>
    <mergeCell ref="C7:L7"/>
    <mergeCell ref="C8:L8"/>
    <mergeCell ref="C9:L9"/>
    <mergeCell ref="C10:L10"/>
    <mergeCell ref="C11:L11"/>
  </mergeCells>
  <pageMargins left="0.78740157480314965" right="0.39370078740157483" top="0.39370078740157483" bottom="0.39370078740157483" header="0.23622047244094491" footer="0.19685039370078741"/>
  <pageSetup paperSize="9" scale="70" orientation="portrait" r:id="rId1"/>
  <headerFooter>
    <oddHeader xml:space="preserve">&amp;C                               </oddHeader>
    <oddFooter>&amp;L&amp;D, &amp;T&amp;R&amp;"Times New Roman,Regular"&amp;10&amp;P (&amp;N)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M316"/>
  <sheetViews>
    <sheetView showGridLines="0" view="pageLayout" zoomScaleNormal="100" workbookViewId="0">
      <selection activeCell="C8" sqref="C8:L8"/>
    </sheetView>
  </sheetViews>
  <sheetFormatPr defaultColWidth="9.140625" defaultRowHeight="12" x14ac:dyDescent="0.25"/>
  <cols>
    <col min="1" max="1" width="10.85546875" style="262" customWidth="1"/>
    <col min="2" max="2" width="28" style="262" customWidth="1"/>
    <col min="3" max="3" width="9.7109375" style="262" customWidth="1"/>
    <col min="4" max="4" width="9.5703125" style="262" customWidth="1"/>
    <col min="5" max="6" width="8.7109375" style="262" customWidth="1"/>
    <col min="7" max="7" width="8.28515625" style="262" customWidth="1"/>
    <col min="8" max="11" width="8.7109375" style="262" customWidth="1"/>
    <col min="12" max="12" width="7.5703125" style="262" customWidth="1"/>
    <col min="13" max="16" width="0" style="1" hidden="1" customWidth="1"/>
    <col min="17" max="16384" width="9.140625" style="1"/>
  </cols>
  <sheetData>
    <row r="1" spans="1:12" x14ac:dyDescent="0.25">
      <c r="A1" s="591" t="s">
        <v>582</v>
      </c>
      <c r="B1" s="591"/>
      <c r="C1" s="591"/>
      <c r="D1" s="591"/>
      <c r="E1" s="591"/>
      <c r="F1" s="591"/>
      <c r="G1" s="591"/>
      <c r="H1" s="591"/>
      <c r="I1" s="591"/>
      <c r="J1" s="591"/>
      <c r="K1" s="591"/>
      <c r="L1" s="591"/>
    </row>
    <row r="2" spans="1:12" ht="35.25" customHeight="1" x14ac:dyDescent="0.25">
      <c r="A2" s="592" t="s">
        <v>1</v>
      </c>
      <c r="B2" s="593"/>
      <c r="C2" s="593"/>
      <c r="D2" s="593"/>
      <c r="E2" s="593"/>
      <c r="F2" s="593"/>
      <c r="G2" s="593"/>
      <c r="H2" s="593"/>
      <c r="I2" s="593"/>
      <c r="J2" s="593"/>
      <c r="K2" s="593"/>
      <c r="L2" s="594"/>
    </row>
    <row r="3" spans="1:12" ht="12.75" customHeight="1" x14ac:dyDescent="0.25">
      <c r="A3" s="2" t="s">
        <v>2</v>
      </c>
      <c r="B3" s="3"/>
      <c r="C3" s="595" t="s">
        <v>569</v>
      </c>
      <c r="D3" s="595"/>
      <c r="E3" s="595"/>
      <c r="F3" s="595"/>
      <c r="G3" s="595"/>
      <c r="H3" s="595"/>
      <c r="I3" s="595"/>
      <c r="J3" s="595"/>
      <c r="K3" s="595"/>
      <c r="L3" s="596"/>
    </row>
    <row r="4" spans="1:12" ht="12.75" customHeight="1" x14ac:dyDescent="0.25">
      <c r="A4" s="2" t="s">
        <v>4</v>
      </c>
      <c r="B4" s="3"/>
      <c r="C4" s="595" t="s">
        <v>570</v>
      </c>
      <c r="D4" s="595"/>
      <c r="E4" s="595"/>
      <c r="F4" s="595"/>
      <c r="G4" s="595"/>
      <c r="H4" s="595"/>
      <c r="I4" s="595"/>
      <c r="J4" s="595"/>
      <c r="K4" s="595"/>
      <c r="L4" s="596"/>
    </row>
    <row r="5" spans="1:12" ht="12.75" customHeight="1" x14ac:dyDescent="0.25">
      <c r="A5" s="4" t="s">
        <v>6</v>
      </c>
      <c r="B5" s="5"/>
      <c r="C5" s="589" t="s">
        <v>583</v>
      </c>
      <c r="D5" s="589"/>
      <c r="E5" s="589"/>
      <c r="F5" s="589"/>
      <c r="G5" s="589"/>
      <c r="H5" s="589"/>
      <c r="I5" s="589"/>
      <c r="J5" s="589"/>
      <c r="K5" s="589"/>
      <c r="L5" s="590"/>
    </row>
    <row r="6" spans="1:12" ht="12.75" customHeight="1" x14ac:dyDescent="0.25">
      <c r="A6" s="4" t="s">
        <v>8</v>
      </c>
      <c r="B6" s="5"/>
      <c r="C6" s="589" t="s">
        <v>325</v>
      </c>
      <c r="D6" s="589"/>
      <c r="E6" s="589"/>
      <c r="F6" s="589"/>
      <c r="G6" s="589"/>
      <c r="H6" s="589"/>
      <c r="I6" s="589"/>
      <c r="J6" s="589"/>
      <c r="K6" s="589"/>
      <c r="L6" s="590"/>
    </row>
    <row r="7" spans="1:12" x14ac:dyDescent="0.25">
      <c r="A7" s="4" t="s">
        <v>10</v>
      </c>
      <c r="B7" s="5"/>
      <c r="C7" s="595" t="s">
        <v>584</v>
      </c>
      <c r="D7" s="595"/>
      <c r="E7" s="595"/>
      <c r="F7" s="595"/>
      <c r="G7" s="595"/>
      <c r="H7" s="595"/>
      <c r="I7" s="595"/>
      <c r="J7" s="595"/>
      <c r="K7" s="595"/>
      <c r="L7" s="596"/>
    </row>
    <row r="8" spans="1:12" ht="12.75" customHeight="1" x14ac:dyDescent="0.25">
      <c r="A8" s="6" t="s">
        <v>12</v>
      </c>
      <c r="B8" s="5"/>
      <c r="C8" s="597"/>
      <c r="D8" s="597"/>
      <c r="E8" s="597"/>
      <c r="F8" s="597"/>
      <c r="G8" s="597"/>
      <c r="H8" s="597"/>
      <c r="I8" s="597"/>
      <c r="J8" s="597"/>
      <c r="K8" s="597"/>
      <c r="L8" s="598"/>
    </row>
    <row r="9" spans="1:12" ht="12.75" customHeight="1" x14ac:dyDescent="0.25">
      <c r="A9" s="4"/>
      <c r="B9" s="5" t="s">
        <v>13</v>
      </c>
      <c r="C9" s="589"/>
      <c r="D9" s="589"/>
      <c r="E9" s="589"/>
      <c r="F9" s="589"/>
      <c r="G9" s="589"/>
      <c r="H9" s="589"/>
      <c r="I9" s="589"/>
      <c r="J9" s="589"/>
      <c r="K9" s="589"/>
      <c r="L9" s="590"/>
    </row>
    <row r="10" spans="1:12" ht="12.75" customHeight="1" x14ac:dyDescent="0.25">
      <c r="A10" s="4"/>
      <c r="B10" s="5" t="s">
        <v>15</v>
      </c>
      <c r="C10" s="589"/>
      <c r="D10" s="589"/>
      <c r="E10" s="589"/>
      <c r="F10" s="589"/>
      <c r="G10" s="589"/>
      <c r="H10" s="589"/>
      <c r="I10" s="589"/>
      <c r="J10" s="589"/>
      <c r="K10" s="589"/>
      <c r="L10" s="590"/>
    </row>
    <row r="11" spans="1:12" ht="12.75" customHeight="1" x14ac:dyDescent="0.25">
      <c r="A11" s="4"/>
      <c r="B11" s="5" t="s">
        <v>16</v>
      </c>
      <c r="C11" s="597" t="s">
        <v>585</v>
      </c>
      <c r="D11" s="597"/>
      <c r="E11" s="597"/>
      <c r="F11" s="597"/>
      <c r="G11" s="597"/>
      <c r="H11" s="597"/>
      <c r="I11" s="597"/>
      <c r="J11" s="597"/>
      <c r="K11" s="597"/>
      <c r="L11" s="598"/>
    </row>
    <row r="12" spans="1:12" ht="12.75" customHeight="1" x14ac:dyDescent="0.25">
      <c r="A12" s="4"/>
      <c r="B12" s="5" t="s">
        <v>17</v>
      </c>
      <c r="C12" s="589"/>
      <c r="D12" s="589"/>
      <c r="E12" s="589"/>
      <c r="F12" s="589"/>
      <c r="G12" s="589"/>
      <c r="H12" s="589"/>
      <c r="I12" s="589"/>
      <c r="J12" s="589"/>
      <c r="K12" s="589"/>
      <c r="L12" s="590"/>
    </row>
    <row r="13" spans="1:12" ht="12.75" customHeight="1" x14ac:dyDescent="0.25">
      <c r="A13" s="4"/>
      <c r="B13" s="5" t="s">
        <v>18</v>
      </c>
      <c r="C13" s="589"/>
      <c r="D13" s="589"/>
      <c r="E13" s="589"/>
      <c r="F13" s="589"/>
      <c r="G13" s="589"/>
      <c r="H13" s="589"/>
      <c r="I13" s="589"/>
      <c r="J13" s="589"/>
      <c r="K13" s="589"/>
      <c r="L13" s="590"/>
    </row>
    <row r="14" spans="1:12" ht="12.75" customHeight="1" x14ac:dyDescent="0.25">
      <c r="A14" s="7"/>
      <c r="B14" s="8"/>
      <c r="C14" s="9"/>
      <c r="D14" s="9"/>
      <c r="E14" s="9"/>
      <c r="F14" s="9"/>
      <c r="G14" s="9"/>
      <c r="H14" s="9"/>
      <c r="I14" s="9"/>
      <c r="J14" s="9"/>
      <c r="K14" s="9"/>
      <c r="L14" s="10"/>
    </row>
    <row r="15" spans="1:12" s="11" customFormat="1" ht="12.75" customHeight="1" x14ac:dyDescent="0.25">
      <c r="A15" s="603" t="s">
        <v>19</v>
      </c>
      <c r="B15" s="606" t="s">
        <v>20</v>
      </c>
      <c r="C15" s="608" t="s">
        <v>21</v>
      </c>
      <c r="D15" s="609"/>
      <c r="E15" s="609"/>
      <c r="F15" s="609"/>
      <c r="G15" s="610"/>
      <c r="H15" s="608" t="s">
        <v>22</v>
      </c>
      <c r="I15" s="609"/>
      <c r="J15" s="609"/>
      <c r="K15" s="609"/>
      <c r="L15" s="611"/>
    </row>
    <row r="16" spans="1:12" s="11" customFormat="1" ht="12.75" customHeight="1" x14ac:dyDescent="0.25">
      <c r="A16" s="604"/>
      <c r="B16" s="607"/>
      <c r="C16" s="612" t="s">
        <v>23</v>
      </c>
      <c r="D16" s="613" t="s">
        <v>24</v>
      </c>
      <c r="E16" s="615" t="s">
        <v>25</v>
      </c>
      <c r="F16" s="617" t="s">
        <v>26</v>
      </c>
      <c r="G16" s="619" t="s">
        <v>27</v>
      </c>
      <c r="H16" s="612" t="s">
        <v>23</v>
      </c>
      <c r="I16" s="613" t="s">
        <v>24</v>
      </c>
      <c r="J16" s="615" t="s">
        <v>25</v>
      </c>
      <c r="K16" s="617" t="s">
        <v>26</v>
      </c>
      <c r="L16" s="599" t="s">
        <v>27</v>
      </c>
    </row>
    <row r="17" spans="1:12" s="12" customFormat="1" ht="61.5" customHeight="1" thickBot="1" x14ac:dyDescent="0.3">
      <c r="A17" s="605"/>
      <c r="B17" s="607"/>
      <c r="C17" s="612"/>
      <c r="D17" s="614"/>
      <c r="E17" s="616"/>
      <c r="F17" s="618"/>
      <c r="G17" s="619"/>
      <c r="H17" s="622"/>
      <c r="I17" s="623"/>
      <c r="J17" s="616"/>
      <c r="K17" s="618"/>
      <c r="L17" s="600"/>
    </row>
    <row r="18" spans="1:12" s="12" customFormat="1" ht="9.75" customHeight="1" thickTop="1" x14ac:dyDescent="0.25">
      <c r="A18" s="13" t="s">
        <v>28</v>
      </c>
      <c r="B18" s="13">
        <v>2</v>
      </c>
      <c r="C18" s="14">
        <v>3</v>
      </c>
      <c r="D18" s="15">
        <v>4</v>
      </c>
      <c r="E18" s="15">
        <v>5</v>
      </c>
      <c r="F18" s="15">
        <v>6</v>
      </c>
      <c r="G18" s="16">
        <v>7</v>
      </c>
      <c r="H18" s="14">
        <v>8</v>
      </c>
      <c r="I18" s="15">
        <v>9</v>
      </c>
      <c r="J18" s="15">
        <v>10</v>
      </c>
      <c r="K18" s="15">
        <v>11</v>
      </c>
      <c r="L18" s="17">
        <v>12</v>
      </c>
    </row>
    <row r="19" spans="1:12" s="24" customFormat="1" x14ac:dyDescent="0.25">
      <c r="A19" s="18"/>
      <c r="B19" s="19" t="s">
        <v>29</v>
      </c>
      <c r="C19" s="20"/>
      <c r="D19" s="21"/>
      <c r="E19" s="21"/>
      <c r="F19" s="21"/>
      <c r="G19" s="22"/>
      <c r="H19" s="20"/>
      <c r="I19" s="21"/>
      <c r="J19" s="21"/>
      <c r="K19" s="21"/>
      <c r="L19" s="23"/>
    </row>
    <row r="20" spans="1:12" s="24" customFormat="1" ht="12.75" thickBot="1" x14ac:dyDescent="0.3">
      <c r="A20" s="25"/>
      <c r="B20" s="26" t="s">
        <v>30</v>
      </c>
      <c r="C20" s="27">
        <f t="shared" ref="C20:C47" si="0">SUM(D20:G20)</f>
        <v>38684</v>
      </c>
      <c r="D20" s="28">
        <f>SUM(D21,D24,D25,D41,D43)</f>
        <v>38684</v>
      </c>
      <c r="E20" s="28">
        <f>SUM(E21,E24,E43)</f>
        <v>0</v>
      </c>
      <c r="F20" s="28">
        <f>SUM(F21,F26,F43)</f>
        <v>0</v>
      </c>
      <c r="G20" s="29">
        <f>SUM(G21,G45)</f>
        <v>0</v>
      </c>
      <c r="H20" s="27">
        <f>SUM(I20:L20)</f>
        <v>39243</v>
      </c>
      <c r="I20" s="28">
        <f>SUM(I21,I24,I25,I41,I43)</f>
        <v>39243</v>
      </c>
      <c r="J20" s="28">
        <f>SUM(J21,J24,J43)</f>
        <v>0</v>
      </c>
      <c r="K20" s="28">
        <f>SUM(K21,K26,K43)</f>
        <v>0</v>
      </c>
      <c r="L20" s="30">
        <f>SUM(L21,L45)</f>
        <v>0</v>
      </c>
    </row>
    <row r="21" spans="1:12" ht="12.75" thickTop="1" x14ac:dyDescent="0.25">
      <c r="A21" s="31"/>
      <c r="B21" s="32" t="s">
        <v>31</v>
      </c>
      <c r="C21" s="33">
        <f t="shared" si="0"/>
        <v>1658</v>
      </c>
      <c r="D21" s="34">
        <f>SUM(D22:D23)</f>
        <v>1658</v>
      </c>
      <c r="E21" s="34">
        <f>SUM(E22:E23)</f>
        <v>0</v>
      </c>
      <c r="F21" s="34">
        <f>SUM(F22:F23)</f>
        <v>0</v>
      </c>
      <c r="G21" s="35">
        <f>SUM(G22:G23)</f>
        <v>0</v>
      </c>
      <c r="H21" s="33">
        <f t="shared" ref="H21:H47" si="1">SUM(I21:L21)</f>
        <v>1658</v>
      </c>
      <c r="I21" s="34">
        <f>SUM(I22:I23)</f>
        <v>1658</v>
      </c>
      <c r="J21" s="34">
        <f>SUM(J22:J23)</f>
        <v>0</v>
      </c>
      <c r="K21" s="34">
        <f>SUM(K22:K23)</f>
        <v>0</v>
      </c>
      <c r="L21" s="36">
        <f>SUM(L22:L23)</f>
        <v>0</v>
      </c>
    </row>
    <row r="22" spans="1:12" x14ac:dyDescent="0.25">
      <c r="A22" s="37"/>
      <c r="B22" s="38" t="s">
        <v>32</v>
      </c>
      <c r="C22" s="39">
        <f t="shared" si="0"/>
        <v>0</v>
      </c>
      <c r="D22" s="40"/>
      <c r="E22" s="40"/>
      <c r="F22" s="40"/>
      <c r="G22" s="41"/>
      <c r="H22" s="39">
        <f t="shared" si="1"/>
        <v>0</v>
      </c>
      <c r="I22" s="40"/>
      <c r="J22" s="40"/>
      <c r="K22" s="40"/>
      <c r="L22" s="42"/>
    </row>
    <row r="23" spans="1:12" x14ac:dyDescent="0.25">
      <c r="A23" s="43"/>
      <c r="B23" s="44" t="s">
        <v>33</v>
      </c>
      <c r="C23" s="45">
        <f t="shared" si="0"/>
        <v>1658</v>
      </c>
      <c r="D23" s="46">
        <v>1658</v>
      </c>
      <c r="E23" s="46"/>
      <c r="F23" s="46"/>
      <c r="G23" s="47"/>
      <c r="H23" s="45">
        <f t="shared" si="1"/>
        <v>1658</v>
      </c>
      <c r="I23" s="46">
        <v>1658</v>
      </c>
      <c r="J23" s="46"/>
      <c r="K23" s="46"/>
      <c r="L23" s="48"/>
    </row>
    <row r="24" spans="1:12" s="24" customFormat="1" ht="24.75" thickBot="1" x14ac:dyDescent="0.3">
      <c r="A24" s="49">
        <v>19300</v>
      </c>
      <c r="B24" s="49" t="s">
        <v>34</v>
      </c>
      <c r="C24" s="50">
        <f t="shared" si="0"/>
        <v>7165</v>
      </c>
      <c r="D24" s="51">
        <v>7165</v>
      </c>
      <c r="E24" s="51"/>
      <c r="F24" s="52" t="s">
        <v>35</v>
      </c>
      <c r="G24" s="53" t="s">
        <v>35</v>
      </c>
      <c r="H24" s="50">
        <f t="shared" si="1"/>
        <v>7725</v>
      </c>
      <c r="I24" s="51">
        <v>7725</v>
      </c>
      <c r="J24" s="51"/>
      <c r="K24" s="52" t="s">
        <v>35</v>
      </c>
      <c r="L24" s="54" t="s">
        <v>35</v>
      </c>
    </row>
    <row r="25" spans="1:12" s="24" customFormat="1" ht="24.75" thickTop="1" x14ac:dyDescent="0.25">
      <c r="A25" s="55">
        <v>18630</v>
      </c>
      <c r="B25" s="56" t="s">
        <v>36</v>
      </c>
      <c r="C25" s="57">
        <f t="shared" si="0"/>
        <v>29861</v>
      </c>
      <c r="D25" s="58">
        <v>29861</v>
      </c>
      <c r="E25" s="59" t="s">
        <v>35</v>
      </c>
      <c r="F25" s="59" t="s">
        <v>35</v>
      </c>
      <c r="G25" s="60" t="s">
        <v>35</v>
      </c>
      <c r="H25" s="57">
        <f t="shared" si="1"/>
        <v>29860</v>
      </c>
      <c r="I25" s="58">
        <v>29860</v>
      </c>
      <c r="J25" s="59" t="s">
        <v>35</v>
      </c>
      <c r="K25" s="59" t="s">
        <v>35</v>
      </c>
      <c r="L25" s="62" t="s">
        <v>35</v>
      </c>
    </row>
    <row r="26" spans="1:12" s="24" customFormat="1" ht="36" x14ac:dyDescent="0.25">
      <c r="A26" s="56">
        <v>21300</v>
      </c>
      <c r="B26" s="56" t="s">
        <v>37</v>
      </c>
      <c r="C26" s="57">
        <f t="shared" si="0"/>
        <v>0</v>
      </c>
      <c r="D26" s="59" t="s">
        <v>35</v>
      </c>
      <c r="E26" s="59" t="s">
        <v>35</v>
      </c>
      <c r="F26" s="63">
        <f>SUM(F27,F31,F33,F36)</f>
        <v>0</v>
      </c>
      <c r="G26" s="60" t="s">
        <v>35</v>
      </c>
      <c r="H26" s="57">
        <f t="shared" si="1"/>
        <v>0</v>
      </c>
      <c r="I26" s="59" t="s">
        <v>35</v>
      </c>
      <c r="J26" s="59" t="s">
        <v>35</v>
      </c>
      <c r="K26" s="63">
        <f>SUM(K27,K31,K33,K36)</f>
        <v>0</v>
      </c>
      <c r="L26" s="62" t="s">
        <v>35</v>
      </c>
    </row>
    <row r="27" spans="1:12" s="24" customFormat="1" ht="24" x14ac:dyDescent="0.25">
      <c r="A27" s="64">
        <v>21350</v>
      </c>
      <c r="B27" s="56" t="s">
        <v>38</v>
      </c>
      <c r="C27" s="57">
        <f t="shared" si="0"/>
        <v>0</v>
      </c>
      <c r="D27" s="59" t="s">
        <v>35</v>
      </c>
      <c r="E27" s="59" t="s">
        <v>35</v>
      </c>
      <c r="F27" s="63">
        <f>SUM(F28:F30)</f>
        <v>0</v>
      </c>
      <c r="G27" s="60" t="s">
        <v>35</v>
      </c>
      <c r="H27" s="57">
        <f t="shared" si="1"/>
        <v>0</v>
      </c>
      <c r="I27" s="59" t="s">
        <v>35</v>
      </c>
      <c r="J27" s="59" t="s">
        <v>35</v>
      </c>
      <c r="K27" s="63">
        <f>SUM(K28:K30)</f>
        <v>0</v>
      </c>
      <c r="L27" s="62" t="s">
        <v>35</v>
      </c>
    </row>
    <row r="28" spans="1:12" x14ac:dyDescent="0.25">
      <c r="A28" s="37">
        <v>21351</v>
      </c>
      <c r="B28" s="65" t="s">
        <v>39</v>
      </c>
      <c r="C28" s="66">
        <f t="shared" si="0"/>
        <v>0</v>
      </c>
      <c r="D28" s="67" t="s">
        <v>35</v>
      </c>
      <c r="E28" s="67" t="s">
        <v>35</v>
      </c>
      <c r="F28" s="68"/>
      <c r="G28" s="69" t="s">
        <v>35</v>
      </c>
      <c r="H28" s="66">
        <f t="shared" si="1"/>
        <v>0</v>
      </c>
      <c r="I28" s="67" t="s">
        <v>35</v>
      </c>
      <c r="J28" s="67" t="s">
        <v>35</v>
      </c>
      <c r="K28" s="68"/>
      <c r="L28" s="70" t="s">
        <v>35</v>
      </c>
    </row>
    <row r="29" spans="1:12" x14ac:dyDescent="0.25">
      <c r="A29" s="43">
        <v>21352</v>
      </c>
      <c r="B29" s="71" t="s">
        <v>40</v>
      </c>
      <c r="C29" s="72">
        <f t="shared" si="0"/>
        <v>0</v>
      </c>
      <c r="D29" s="73" t="s">
        <v>35</v>
      </c>
      <c r="E29" s="73" t="s">
        <v>35</v>
      </c>
      <c r="F29" s="74"/>
      <c r="G29" s="75" t="s">
        <v>35</v>
      </c>
      <c r="H29" s="72">
        <f t="shared" si="1"/>
        <v>0</v>
      </c>
      <c r="I29" s="73" t="s">
        <v>35</v>
      </c>
      <c r="J29" s="73" t="s">
        <v>35</v>
      </c>
      <c r="K29" s="74"/>
      <c r="L29" s="76" t="s">
        <v>35</v>
      </c>
    </row>
    <row r="30" spans="1:12" ht="24" x14ac:dyDescent="0.25">
      <c r="A30" s="43">
        <v>21359</v>
      </c>
      <c r="B30" s="71" t="s">
        <v>41</v>
      </c>
      <c r="C30" s="72">
        <f t="shared" si="0"/>
        <v>0</v>
      </c>
      <c r="D30" s="73" t="s">
        <v>35</v>
      </c>
      <c r="E30" s="73" t="s">
        <v>35</v>
      </c>
      <c r="F30" s="74"/>
      <c r="G30" s="75" t="s">
        <v>35</v>
      </c>
      <c r="H30" s="72">
        <f t="shared" si="1"/>
        <v>0</v>
      </c>
      <c r="I30" s="73" t="s">
        <v>35</v>
      </c>
      <c r="J30" s="73" t="s">
        <v>35</v>
      </c>
      <c r="K30" s="74"/>
      <c r="L30" s="76" t="s">
        <v>35</v>
      </c>
    </row>
    <row r="31" spans="1:12" s="24" customFormat="1" ht="36" x14ac:dyDescent="0.25">
      <c r="A31" s="64">
        <v>21370</v>
      </c>
      <c r="B31" s="56" t="s">
        <v>42</v>
      </c>
      <c r="C31" s="57">
        <f t="shared" si="0"/>
        <v>0</v>
      </c>
      <c r="D31" s="59" t="s">
        <v>35</v>
      </c>
      <c r="E31" s="59" t="s">
        <v>35</v>
      </c>
      <c r="F31" s="63">
        <f>SUM(F32)</f>
        <v>0</v>
      </c>
      <c r="G31" s="60" t="s">
        <v>35</v>
      </c>
      <c r="H31" s="57">
        <f t="shared" si="1"/>
        <v>0</v>
      </c>
      <c r="I31" s="59" t="s">
        <v>35</v>
      </c>
      <c r="J31" s="59" t="s">
        <v>35</v>
      </c>
      <c r="K31" s="63">
        <f>SUM(K32)</f>
        <v>0</v>
      </c>
      <c r="L31" s="62" t="s">
        <v>35</v>
      </c>
    </row>
    <row r="32" spans="1:12" ht="36" x14ac:dyDescent="0.25">
      <c r="A32" s="77">
        <v>21379</v>
      </c>
      <c r="B32" s="78" t="s">
        <v>43</v>
      </c>
      <c r="C32" s="79">
        <f t="shared" si="0"/>
        <v>0</v>
      </c>
      <c r="D32" s="80" t="s">
        <v>35</v>
      </c>
      <c r="E32" s="80" t="s">
        <v>35</v>
      </c>
      <c r="F32" s="81"/>
      <c r="G32" s="82" t="s">
        <v>35</v>
      </c>
      <c r="H32" s="79">
        <f t="shared" si="1"/>
        <v>0</v>
      </c>
      <c r="I32" s="80" t="s">
        <v>35</v>
      </c>
      <c r="J32" s="80" t="s">
        <v>35</v>
      </c>
      <c r="K32" s="81"/>
      <c r="L32" s="83" t="s">
        <v>35</v>
      </c>
    </row>
    <row r="33" spans="1:12" s="24" customFormat="1" x14ac:dyDescent="0.25">
      <c r="A33" s="64">
        <v>21380</v>
      </c>
      <c r="B33" s="56" t="s">
        <v>44</v>
      </c>
      <c r="C33" s="57">
        <f t="shared" si="0"/>
        <v>0</v>
      </c>
      <c r="D33" s="59" t="s">
        <v>35</v>
      </c>
      <c r="E33" s="59" t="s">
        <v>35</v>
      </c>
      <c r="F33" s="63">
        <f>SUM(F34:F35)</f>
        <v>0</v>
      </c>
      <c r="G33" s="60" t="s">
        <v>35</v>
      </c>
      <c r="H33" s="57">
        <f t="shared" si="1"/>
        <v>0</v>
      </c>
      <c r="I33" s="59" t="s">
        <v>35</v>
      </c>
      <c r="J33" s="59" t="s">
        <v>35</v>
      </c>
      <c r="K33" s="63">
        <f>SUM(K34:K35)</f>
        <v>0</v>
      </c>
      <c r="L33" s="62" t="s">
        <v>35</v>
      </c>
    </row>
    <row r="34" spans="1:12" x14ac:dyDescent="0.25">
      <c r="A34" s="38">
        <v>21381</v>
      </c>
      <c r="B34" s="65" t="s">
        <v>45</v>
      </c>
      <c r="C34" s="66">
        <f t="shared" si="0"/>
        <v>0</v>
      </c>
      <c r="D34" s="67" t="s">
        <v>35</v>
      </c>
      <c r="E34" s="67" t="s">
        <v>35</v>
      </c>
      <c r="F34" s="68"/>
      <c r="G34" s="69" t="s">
        <v>35</v>
      </c>
      <c r="H34" s="66">
        <f t="shared" si="1"/>
        <v>0</v>
      </c>
      <c r="I34" s="67" t="s">
        <v>35</v>
      </c>
      <c r="J34" s="67" t="s">
        <v>35</v>
      </c>
      <c r="K34" s="68"/>
      <c r="L34" s="70" t="s">
        <v>35</v>
      </c>
    </row>
    <row r="35" spans="1:12" ht="24" x14ac:dyDescent="0.25">
      <c r="A35" s="44">
        <v>21383</v>
      </c>
      <c r="B35" s="71" t="s">
        <v>46</v>
      </c>
      <c r="C35" s="72">
        <f>SUM(D35:G35)</f>
        <v>0</v>
      </c>
      <c r="D35" s="73" t="s">
        <v>35</v>
      </c>
      <c r="E35" s="73" t="s">
        <v>35</v>
      </c>
      <c r="F35" s="74"/>
      <c r="G35" s="75" t="s">
        <v>35</v>
      </c>
      <c r="H35" s="72">
        <f t="shared" si="1"/>
        <v>0</v>
      </c>
      <c r="I35" s="73" t="s">
        <v>35</v>
      </c>
      <c r="J35" s="73" t="s">
        <v>35</v>
      </c>
      <c r="K35" s="74"/>
      <c r="L35" s="76" t="s">
        <v>35</v>
      </c>
    </row>
    <row r="36" spans="1:12" s="24" customFormat="1" ht="25.5" customHeight="1" x14ac:dyDescent="0.25">
      <c r="A36" s="64">
        <v>21390</v>
      </c>
      <c r="B36" s="56" t="s">
        <v>47</v>
      </c>
      <c r="C36" s="57">
        <f t="shared" si="0"/>
        <v>0</v>
      </c>
      <c r="D36" s="59" t="s">
        <v>35</v>
      </c>
      <c r="E36" s="59" t="s">
        <v>35</v>
      </c>
      <c r="F36" s="63">
        <f>SUM(F37:F40)</f>
        <v>0</v>
      </c>
      <c r="G36" s="60" t="s">
        <v>35</v>
      </c>
      <c r="H36" s="57">
        <f t="shared" si="1"/>
        <v>0</v>
      </c>
      <c r="I36" s="59" t="s">
        <v>35</v>
      </c>
      <c r="J36" s="59" t="s">
        <v>35</v>
      </c>
      <c r="K36" s="63">
        <f>SUM(K37:K40)</f>
        <v>0</v>
      </c>
      <c r="L36" s="62" t="s">
        <v>35</v>
      </c>
    </row>
    <row r="37" spans="1:12" ht="24" x14ac:dyDescent="0.25">
      <c r="A37" s="38">
        <v>21391</v>
      </c>
      <c r="B37" s="65" t="s">
        <v>48</v>
      </c>
      <c r="C37" s="66">
        <f t="shared" si="0"/>
        <v>0</v>
      </c>
      <c r="D37" s="67" t="s">
        <v>35</v>
      </c>
      <c r="E37" s="67" t="s">
        <v>35</v>
      </c>
      <c r="F37" s="68"/>
      <c r="G37" s="69" t="s">
        <v>35</v>
      </c>
      <c r="H37" s="66">
        <f t="shared" si="1"/>
        <v>0</v>
      </c>
      <c r="I37" s="67" t="s">
        <v>35</v>
      </c>
      <c r="J37" s="67" t="s">
        <v>35</v>
      </c>
      <c r="K37" s="68"/>
      <c r="L37" s="70" t="s">
        <v>35</v>
      </c>
    </row>
    <row r="38" spans="1:12" x14ac:dyDescent="0.25">
      <c r="A38" s="44">
        <v>21393</v>
      </c>
      <c r="B38" s="71" t="s">
        <v>49</v>
      </c>
      <c r="C38" s="72">
        <f t="shared" si="0"/>
        <v>0</v>
      </c>
      <c r="D38" s="73" t="s">
        <v>35</v>
      </c>
      <c r="E38" s="73" t="s">
        <v>35</v>
      </c>
      <c r="F38" s="74"/>
      <c r="G38" s="75" t="s">
        <v>35</v>
      </c>
      <c r="H38" s="72">
        <f t="shared" si="1"/>
        <v>0</v>
      </c>
      <c r="I38" s="73" t="s">
        <v>35</v>
      </c>
      <c r="J38" s="73" t="s">
        <v>35</v>
      </c>
      <c r="K38" s="74"/>
      <c r="L38" s="76" t="s">
        <v>35</v>
      </c>
    </row>
    <row r="39" spans="1:12" x14ac:dyDescent="0.25">
      <c r="A39" s="44">
        <v>21395</v>
      </c>
      <c r="B39" s="71" t="s">
        <v>50</v>
      </c>
      <c r="C39" s="72">
        <f t="shared" si="0"/>
        <v>0</v>
      </c>
      <c r="D39" s="73" t="s">
        <v>35</v>
      </c>
      <c r="E39" s="73" t="s">
        <v>35</v>
      </c>
      <c r="F39" s="74"/>
      <c r="G39" s="75" t="s">
        <v>35</v>
      </c>
      <c r="H39" s="72">
        <f t="shared" si="1"/>
        <v>0</v>
      </c>
      <c r="I39" s="73" t="s">
        <v>35</v>
      </c>
      <c r="J39" s="73" t="s">
        <v>35</v>
      </c>
      <c r="K39" s="74"/>
      <c r="L39" s="76" t="s">
        <v>35</v>
      </c>
    </row>
    <row r="40" spans="1:12" ht="24" x14ac:dyDescent="0.25">
      <c r="A40" s="84">
        <v>21399</v>
      </c>
      <c r="B40" s="85" t="s">
        <v>51</v>
      </c>
      <c r="C40" s="86">
        <f t="shared" si="0"/>
        <v>0</v>
      </c>
      <c r="D40" s="87" t="s">
        <v>35</v>
      </c>
      <c r="E40" s="87" t="s">
        <v>35</v>
      </c>
      <c r="F40" s="88"/>
      <c r="G40" s="89" t="s">
        <v>35</v>
      </c>
      <c r="H40" s="86">
        <f t="shared" si="1"/>
        <v>0</v>
      </c>
      <c r="I40" s="87" t="s">
        <v>35</v>
      </c>
      <c r="J40" s="87" t="s">
        <v>35</v>
      </c>
      <c r="K40" s="88"/>
      <c r="L40" s="90" t="s">
        <v>35</v>
      </c>
    </row>
    <row r="41" spans="1:12" s="24" customFormat="1" ht="26.25" customHeight="1" x14ac:dyDescent="0.25">
      <c r="A41" s="91">
        <v>21420</v>
      </c>
      <c r="B41" s="92" t="s">
        <v>52</v>
      </c>
      <c r="C41" s="93">
        <f>SUM(D41:G41)</f>
        <v>0</v>
      </c>
      <c r="D41" s="94">
        <f>SUM(D42)</f>
        <v>0</v>
      </c>
      <c r="E41" s="95" t="s">
        <v>35</v>
      </c>
      <c r="F41" s="95" t="s">
        <v>35</v>
      </c>
      <c r="G41" s="96" t="s">
        <v>35</v>
      </c>
      <c r="H41" s="93">
        <f>SUM(I41:L41)</f>
        <v>0</v>
      </c>
      <c r="I41" s="94">
        <f>SUM(I42)</f>
        <v>0</v>
      </c>
      <c r="J41" s="95" t="s">
        <v>35</v>
      </c>
      <c r="K41" s="95" t="s">
        <v>35</v>
      </c>
      <c r="L41" s="97" t="s">
        <v>35</v>
      </c>
    </row>
    <row r="42" spans="1:12" s="24" customFormat="1" ht="26.25" customHeight="1" x14ac:dyDescent="0.25">
      <c r="A42" s="84">
        <v>21429</v>
      </c>
      <c r="B42" s="85" t="s">
        <v>53</v>
      </c>
      <c r="C42" s="86">
        <f>SUM(D42:G42)</f>
        <v>0</v>
      </c>
      <c r="D42" s="98"/>
      <c r="E42" s="87" t="s">
        <v>35</v>
      </c>
      <c r="F42" s="87" t="s">
        <v>35</v>
      </c>
      <c r="G42" s="89" t="s">
        <v>35</v>
      </c>
      <c r="H42" s="86">
        <f t="shared" ref="H42:H44" si="2">SUM(I42:L42)</f>
        <v>0</v>
      </c>
      <c r="I42" s="98"/>
      <c r="J42" s="87" t="s">
        <v>35</v>
      </c>
      <c r="K42" s="87" t="s">
        <v>35</v>
      </c>
      <c r="L42" s="90" t="s">
        <v>35</v>
      </c>
    </row>
    <row r="43" spans="1:12" s="24" customFormat="1" ht="24" x14ac:dyDescent="0.25">
      <c r="A43" s="64">
        <v>21490</v>
      </c>
      <c r="B43" s="56" t="s">
        <v>54</v>
      </c>
      <c r="C43" s="57">
        <f t="shared" si="0"/>
        <v>0</v>
      </c>
      <c r="D43" s="99">
        <f>D44</f>
        <v>0</v>
      </c>
      <c r="E43" s="99">
        <f t="shared" ref="E43:F43" si="3">E44</f>
        <v>0</v>
      </c>
      <c r="F43" s="99">
        <f t="shared" si="3"/>
        <v>0</v>
      </c>
      <c r="G43" s="60" t="s">
        <v>35</v>
      </c>
      <c r="H43" s="100">
        <f t="shared" si="2"/>
        <v>0</v>
      </c>
      <c r="I43" s="99">
        <f>I44</f>
        <v>0</v>
      </c>
      <c r="J43" s="99">
        <f t="shared" ref="J43:K43" si="4">J44</f>
        <v>0</v>
      </c>
      <c r="K43" s="99">
        <f t="shared" si="4"/>
        <v>0</v>
      </c>
      <c r="L43" s="62" t="s">
        <v>35</v>
      </c>
    </row>
    <row r="44" spans="1:12" s="24" customFormat="1" ht="24" x14ac:dyDescent="0.25">
      <c r="A44" s="44">
        <v>21499</v>
      </c>
      <c r="B44" s="71" t="s">
        <v>55</v>
      </c>
      <c r="C44" s="79">
        <f>SUM(D44:G44)</f>
        <v>0</v>
      </c>
      <c r="D44" s="101"/>
      <c r="E44" s="102"/>
      <c r="F44" s="102"/>
      <c r="G44" s="103" t="s">
        <v>35</v>
      </c>
      <c r="H44" s="104">
        <f t="shared" si="2"/>
        <v>0</v>
      </c>
      <c r="I44" s="40"/>
      <c r="J44" s="105"/>
      <c r="K44" s="105"/>
      <c r="L44" s="106" t="s">
        <v>35</v>
      </c>
    </row>
    <row r="45" spans="1:12" ht="12.75" customHeight="1" x14ac:dyDescent="0.25">
      <c r="A45" s="107">
        <v>23000</v>
      </c>
      <c r="B45" s="108" t="s">
        <v>56</v>
      </c>
      <c r="C45" s="109">
        <f>SUM(D45:G45)</f>
        <v>0</v>
      </c>
      <c r="D45" s="59" t="s">
        <v>35</v>
      </c>
      <c r="E45" s="59" t="s">
        <v>35</v>
      </c>
      <c r="F45" s="59" t="s">
        <v>35</v>
      </c>
      <c r="G45" s="99">
        <f>SUM(G46:G47)</f>
        <v>0</v>
      </c>
      <c r="H45" s="109">
        <f t="shared" si="1"/>
        <v>0</v>
      </c>
      <c r="I45" s="87" t="s">
        <v>35</v>
      </c>
      <c r="J45" s="87" t="s">
        <v>35</v>
      </c>
      <c r="K45" s="87" t="s">
        <v>35</v>
      </c>
      <c r="L45" s="110">
        <f>SUM(L46:L47)</f>
        <v>0</v>
      </c>
    </row>
    <row r="46" spans="1:12" ht="24" x14ac:dyDescent="0.25">
      <c r="A46" s="111">
        <v>23410</v>
      </c>
      <c r="B46" s="112" t="s">
        <v>57</v>
      </c>
      <c r="C46" s="113">
        <f t="shared" si="0"/>
        <v>0</v>
      </c>
      <c r="D46" s="95" t="s">
        <v>35</v>
      </c>
      <c r="E46" s="95" t="s">
        <v>35</v>
      </c>
      <c r="F46" s="95" t="s">
        <v>35</v>
      </c>
      <c r="G46" s="114"/>
      <c r="H46" s="113">
        <f t="shared" si="1"/>
        <v>0</v>
      </c>
      <c r="I46" s="95" t="s">
        <v>35</v>
      </c>
      <c r="J46" s="95" t="s">
        <v>35</v>
      </c>
      <c r="K46" s="95" t="s">
        <v>35</v>
      </c>
      <c r="L46" s="115"/>
    </row>
    <row r="47" spans="1:12" ht="24" x14ac:dyDescent="0.25">
      <c r="A47" s="111">
        <v>23510</v>
      </c>
      <c r="B47" s="112" t="s">
        <v>58</v>
      </c>
      <c r="C47" s="93">
        <f t="shared" si="0"/>
        <v>0</v>
      </c>
      <c r="D47" s="95" t="s">
        <v>35</v>
      </c>
      <c r="E47" s="95" t="s">
        <v>35</v>
      </c>
      <c r="F47" s="95" t="s">
        <v>35</v>
      </c>
      <c r="G47" s="114"/>
      <c r="H47" s="93">
        <f t="shared" si="1"/>
        <v>0</v>
      </c>
      <c r="I47" s="95" t="s">
        <v>35</v>
      </c>
      <c r="J47" s="95" t="s">
        <v>35</v>
      </c>
      <c r="K47" s="95" t="s">
        <v>35</v>
      </c>
      <c r="L47" s="115"/>
    </row>
    <row r="48" spans="1:12" x14ac:dyDescent="0.25">
      <c r="A48" s="116"/>
      <c r="B48" s="112"/>
      <c r="C48" s="117"/>
      <c r="D48" s="95"/>
      <c r="E48" s="95"/>
      <c r="F48" s="94"/>
      <c r="G48" s="118"/>
      <c r="H48" s="117"/>
      <c r="I48" s="95"/>
      <c r="J48" s="95"/>
      <c r="K48" s="94"/>
      <c r="L48" s="119"/>
    </row>
    <row r="49" spans="1:12" s="24" customFormat="1" x14ac:dyDescent="0.25">
      <c r="A49" s="120"/>
      <c r="B49" s="121" t="s">
        <v>59</v>
      </c>
      <c r="C49" s="122"/>
      <c r="D49" s="123"/>
      <c r="E49" s="123"/>
      <c r="F49" s="123"/>
      <c r="G49" s="124"/>
      <c r="H49" s="122"/>
      <c r="I49" s="123"/>
      <c r="J49" s="123"/>
      <c r="K49" s="123"/>
      <c r="L49" s="125"/>
    </row>
    <row r="50" spans="1:12" s="24" customFormat="1" ht="12.75" thickBot="1" x14ac:dyDescent="0.3">
      <c r="A50" s="126"/>
      <c r="B50" s="25" t="s">
        <v>60</v>
      </c>
      <c r="C50" s="127">
        <f t="shared" ref="C50:C113" si="5">SUM(D50:G50)</f>
        <v>38684</v>
      </c>
      <c r="D50" s="128">
        <f>SUM(D51,D283)</f>
        <v>38684</v>
      </c>
      <c r="E50" s="128">
        <f>SUM(E51,E283)</f>
        <v>0</v>
      </c>
      <c r="F50" s="128">
        <f>SUM(F51,F283)</f>
        <v>0</v>
      </c>
      <c r="G50" s="129">
        <f>SUM(G51,G283)</f>
        <v>0</v>
      </c>
      <c r="H50" s="127">
        <f t="shared" ref="H50:H113" si="6">SUM(I50:L50)</f>
        <v>39243</v>
      </c>
      <c r="I50" s="128">
        <f>SUM(I51,I283)</f>
        <v>39243</v>
      </c>
      <c r="J50" s="128">
        <f>SUM(J51,J283)</f>
        <v>0</v>
      </c>
      <c r="K50" s="128">
        <f>SUM(K51,K283)</f>
        <v>0</v>
      </c>
      <c r="L50" s="130">
        <f>SUM(L51,L283)</f>
        <v>0</v>
      </c>
    </row>
    <row r="51" spans="1:12" s="24" customFormat="1" ht="36.75" thickTop="1" x14ac:dyDescent="0.25">
      <c r="A51" s="131"/>
      <c r="B51" s="132" t="s">
        <v>61</v>
      </c>
      <c r="C51" s="133">
        <f t="shared" si="5"/>
        <v>38684</v>
      </c>
      <c r="D51" s="134">
        <f>SUM(D52,D194)</f>
        <v>38684</v>
      </c>
      <c r="E51" s="134">
        <f>SUM(E52,E194)</f>
        <v>0</v>
      </c>
      <c r="F51" s="134">
        <f>SUM(F52,F194)</f>
        <v>0</v>
      </c>
      <c r="G51" s="135">
        <f>SUM(G52,G194)</f>
        <v>0</v>
      </c>
      <c r="H51" s="133">
        <f t="shared" si="6"/>
        <v>39243</v>
      </c>
      <c r="I51" s="134">
        <f>SUM(I52,I194)</f>
        <v>39243</v>
      </c>
      <c r="J51" s="134">
        <f>SUM(J52,J194)</f>
        <v>0</v>
      </c>
      <c r="K51" s="134">
        <f>SUM(K52,K194)</f>
        <v>0</v>
      </c>
      <c r="L51" s="136">
        <f>SUM(L52,L194)</f>
        <v>0</v>
      </c>
    </row>
    <row r="52" spans="1:12" s="24" customFormat="1" ht="24" x14ac:dyDescent="0.25">
      <c r="A52" s="137"/>
      <c r="B52" s="18" t="s">
        <v>62</v>
      </c>
      <c r="C52" s="138">
        <f t="shared" si="5"/>
        <v>37784</v>
      </c>
      <c r="D52" s="139">
        <f>SUM(D53,D75,D173,D187)</f>
        <v>37784</v>
      </c>
      <c r="E52" s="139">
        <f>SUM(E53,E75,E173,E187)</f>
        <v>0</v>
      </c>
      <c r="F52" s="139">
        <f>SUM(F53,F75,F173,F187)</f>
        <v>0</v>
      </c>
      <c r="G52" s="140">
        <f>SUM(G53,G75,G173,G187)</f>
        <v>0</v>
      </c>
      <c r="H52" s="138">
        <f t="shared" si="6"/>
        <v>38343</v>
      </c>
      <c r="I52" s="139">
        <f>SUM(I53,I75,I173,I187)</f>
        <v>38343</v>
      </c>
      <c r="J52" s="139">
        <f>SUM(J53,J75,J173,J187)</f>
        <v>0</v>
      </c>
      <c r="K52" s="139">
        <f>SUM(K53,K75,K173,K187)</f>
        <v>0</v>
      </c>
      <c r="L52" s="141">
        <f>SUM(L53,L75,L173,L187)</f>
        <v>0</v>
      </c>
    </row>
    <row r="53" spans="1:12" s="24" customFormat="1" x14ac:dyDescent="0.25">
      <c r="A53" s="142">
        <v>1000</v>
      </c>
      <c r="B53" s="142" t="s">
        <v>63</v>
      </c>
      <c r="C53" s="143">
        <f t="shared" si="5"/>
        <v>24340</v>
      </c>
      <c r="D53" s="144">
        <f>SUM(D54,D67)</f>
        <v>24340</v>
      </c>
      <c r="E53" s="144">
        <f>SUM(E54,E67)</f>
        <v>0</v>
      </c>
      <c r="F53" s="144">
        <f>SUM(F54,F67)</f>
        <v>0</v>
      </c>
      <c r="G53" s="145">
        <f>SUM(G54,G67)</f>
        <v>0</v>
      </c>
      <c r="H53" s="143">
        <f t="shared" si="6"/>
        <v>24899</v>
      </c>
      <c r="I53" s="144">
        <f>SUM(I54,I67)</f>
        <v>24899</v>
      </c>
      <c r="J53" s="144">
        <f>SUM(J54,J67)</f>
        <v>0</v>
      </c>
      <c r="K53" s="144">
        <f>SUM(K54,K67)</f>
        <v>0</v>
      </c>
      <c r="L53" s="146">
        <f>SUM(L54,L67)</f>
        <v>0</v>
      </c>
    </row>
    <row r="54" spans="1:12" x14ac:dyDescent="0.25">
      <c r="A54" s="56">
        <v>1100</v>
      </c>
      <c r="B54" s="147" t="s">
        <v>64</v>
      </c>
      <c r="C54" s="57">
        <f t="shared" si="5"/>
        <v>19327</v>
      </c>
      <c r="D54" s="63">
        <f>SUM(D55,D58,D66)</f>
        <v>19327</v>
      </c>
      <c r="E54" s="63">
        <f>SUM(E55,E58,E66)</f>
        <v>0</v>
      </c>
      <c r="F54" s="63">
        <f>SUM(F55,F58,F66)</f>
        <v>0</v>
      </c>
      <c r="G54" s="148">
        <f>SUM(G55,G58,G66)</f>
        <v>0</v>
      </c>
      <c r="H54" s="57">
        <f t="shared" si="6"/>
        <v>19756</v>
      </c>
      <c r="I54" s="63">
        <f>SUM(I55,I58,I66)</f>
        <v>19756</v>
      </c>
      <c r="J54" s="63">
        <f>SUM(J55,J58,J66)</f>
        <v>0</v>
      </c>
      <c r="K54" s="63">
        <f>SUM(K55,K58,K66)</f>
        <v>0</v>
      </c>
      <c r="L54" s="149">
        <f>SUM(L55,L58,L66)</f>
        <v>0</v>
      </c>
    </row>
    <row r="55" spans="1:12" x14ac:dyDescent="0.25">
      <c r="A55" s="150">
        <v>1110</v>
      </c>
      <c r="B55" s="112" t="s">
        <v>65</v>
      </c>
      <c r="C55" s="117">
        <f t="shared" si="5"/>
        <v>5148</v>
      </c>
      <c r="D55" s="151">
        <f>SUM(D56:D57)</f>
        <v>5148</v>
      </c>
      <c r="E55" s="151">
        <f>SUM(E56:E57)</f>
        <v>0</v>
      </c>
      <c r="F55" s="151">
        <f>SUM(F56:F57)</f>
        <v>0</v>
      </c>
      <c r="G55" s="152">
        <f>SUM(G56:G57)</f>
        <v>0</v>
      </c>
      <c r="H55" s="117">
        <f t="shared" si="6"/>
        <v>5577</v>
      </c>
      <c r="I55" s="151">
        <f>SUM(I56:I57)</f>
        <v>5577</v>
      </c>
      <c r="J55" s="151">
        <f>SUM(J56:J57)</f>
        <v>0</v>
      </c>
      <c r="K55" s="151">
        <f>SUM(K56:K57)</f>
        <v>0</v>
      </c>
      <c r="L55" s="153">
        <f>SUM(L56:L57)</f>
        <v>0</v>
      </c>
    </row>
    <row r="56" spans="1:12" x14ac:dyDescent="0.25">
      <c r="A56" s="38">
        <v>1111</v>
      </c>
      <c r="B56" s="65" t="s">
        <v>66</v>
      </c>
      <c r="C56" s="66">
        <f t="shared" si="5"/>
        <v>0</v>
      </c>
      <c r="D56" s="68"/>
      <c r="E56" s="68"/>
      <c r="F56" s="68"/>
      <c r="G56" s="154"/>
      <c r="H56" s="66">
        <f t="shared" si="6"/>
        <v>0</v>
      </c>
      <c r="I56" s="68"/>
      <c r="J56" s="68"/>
      <c r="K56" s="68"/>
      <c r="L56" s="155"/>
    </row>
    <row r="57" spans="1:12" ht="24" customHeight="1" x14ac:dyDescent="0.25">
      <c r="A57" s="44">
        <v>1119</v>
      </c>
      <c r="B57" s="71" t="s">
        <v>67</v>
      </c>
      <c r="C57" s="72">
        <f t="shared" si="5"/>
        <v>5148</v>
      </c>
      <c r="D57" s="74">
        <v>5148</v>
      </c>
      <c r="E57" s="74"/>
      <c r="F57" s="74"/>
      <c r="G57" s="157"/>
      <c r="H57" s="72">
        <f t="shared" si="6"/>
        <v>5577</v>
      </c>
      <c r="I57" s="74">
        <v>5577</v>
      </c>
      <c r="J57" s="74"/>
      <c r="K57" s="74"/>
      <c r="L57" s="158"/>
    </row>
    <row r="58" spans="1:12" x14ac:dyDescent="0.25">
      <c r="A58" s="159">
        <v>1140</v>
      </c>
      <c r="B58" s="71" t="s">
        <v>68</v>
      </c>
      <c r="C58" s="72">
        <f t="shared" si="5"/>
        <v>322</v>
      </c>
      <c r="D58" s="160">
        <f>SUM(D59:D65)</f>
        <v>322</v>
      </c>
      <c r="E58" s="160">
        <f>SUM(E59:E65)</f>
        <v>0</v>
      </c>
      <c r="F58" s="160">
        <f>SUM(F59:F65)</f>
        <v>0</v>
      </c>
      <c r="G58" s="161">
        <f>SUM(G59:G65)</f>
        <v>0</v>
      </c>
      <c r="H58" s="72">
        <f t="shared" si="6"/>
        <v>322</v>
      </c>
      <c r="I58" s="160">
        <f>SUM(I59:I65)</f>
        <v>322</v>
      </c>
      <c r="J58" s="160">
        <f>SUM(J59:J65)</f>
        <v>0</v>
      </c>
      <c r="K58" s="160">
        <f>SUM(K59:K65)</f>
        <v>0</v>
      </c>
      <c r="L58" s="162">
        <f>SUM(L59:L65)</f>
        <v>0</v>
      </c>
    </row>
    <row r="59" spans="1:12" x14ac:dyDescent="0.25">
      <c r="A59" s="44">
        <v>1141</v>
      </c>
      <c r="B59" s="71" t="s">
        <v>69</v>
      </c>
      <c r="C59" s="72">
        <f t="shared" si="5"/>
        <v>0</v>
      </c>
      <c r="D59" s="74"/>
      <c r="E59" s="74"/>
      <c r="F59" s="74"/>
      <c r="G59" s="157"/>
      <c r="H59" s="72">
        <f t="shared" si="6"/>
        <v>0</v>
      </c>
      <c r="I59" s="74"/>
      <c r="J59" s="74"/>
      <c r="K59" s="74"/>
      <c r="L59" s="158"/>
    </row>
    <row r="60" spans="1:12" ht="24.75" customHeight="1" x14ac:dyDescent="0.25">
      <c r="A60" s="44">
        <v>1142</v>
      </c>
      <c r="B60" s="71" t="s">
        <v>70</v>
      </c>
      <c r="C60" s="72">
        <f t="shared" si="5"/>
        <v>0</v>
      </c>
      <c r="D60" s="74"/>
      <c r="E60" s="74"/>
      <c r="F60" s="74"/>
      <c r="G60" s="157"/>
      <c r="H60" s="72">
        <f t="shared" si="6"/>
        <v>0</v>
      </c>
      <c r="I60" s="74"/>
      <c r="J60" s="74"/>
      <c r="K60" s="74"/>
      <c r="L60" s="158"/>
    </row>
    <row r="61" spans="1:12" ht="24" x14ac:dyDescent="0.25">
      <c r="A61" s="44">
        <v>1145</v>
      </c>
      <c r="B61" s="71" t="s">
        <v>71</v>
      </c>
      <c r="C61" s="72">
        <f t="shared" si="5"/>
        <v>0</v>
      </c>
      <c r="D61" s="74"/>
      <c r="E61" s="74"/>
      <c r="F61" s="74"/>
      <c r="G61" s="157"/>
      <c r="H61" s="72">
        <f t="shared" si="6"/>
        <v>0</v>
      </c>
      <c r="I61" s="74"/>
      <c r="J61" s="74"/>
      <c r="K61" s="74"/>
      <c r="L61" s="158"/>
    </row>
    <row r="62" spans="1:12" ht="27.75" customHeight="1" x14ac:dyDescent="0.25">
      <c r="A62" s="44">
        <v>1146</v>
      </c>
      <c r="B62" s="71" t="s">
        <v>72</v>
      </c>
      <c r="C62" s="72">
        <f t="shared" si="5"/>
        <v>0</v>
      </c>
      <c r="D62" s="74"/>
      <c r="E62" s="74"/>
      <c r="F62" s="74"/>
      <c r="G62" s="157"/>
      <c r="H62" s="72">
        <f t="shared" si="6"/>
        <v>0</v>
      </c>
      <c r="I62" s="74"/>
      <c r="J62" s="74"/>
      <c r="K62" s="74"/>
      <c r="L62" s="158"/>
    </row>
    <row r="63" spans="1:12" x14ac:dyDescent="0.25">
      <c r="A63" s="44">
        <v>1147</v>
      </c>
      <c r="B63" s="71" t="s">
        <v>73</v>
      </c>
      <c r="C63" s="72">
        <f t="shared" si="5"/>
        <v>0</v>
      </c>
      <c r="D63" s="74"/>
      <c r="E63" s="74"/>
      <c r="F63" s="74"/>
      <c r="G63" s="157"/>
      <c r="H63" s="72">
        <f t="shared" si="6"/>
        <v>0</v>
      </c>
      <c r="I63" s="74"/>
      <c r="J63" s="74"/>
      <c r="K63" s="74"/>
      <c r="L63" s="158"/>
    </row>
    <row r="64" spans="1:12" x14ac:dyDescent="0.25">
      <c r="A64" s="44">
        <v>1148</v>
      </c>
      <c r="B64" s="71" t="s">
        <v>74</v>
      </c>
      <c r="C64" s="72">
        <f t="shared" si="5"/>
        <v>322</v>
      </c>
      <c r="D64" s="74">
        <v>322</v>
      </c>
      <c r="E64" s="74"/>
      <c r="F64" s="74"/>
      <c r="G64" s="157"/>
      <c r="H64" s="72">
        <f t="shared" si="6"/>
        <v>322</v>
      </c>
      <c r="I64" s="74">
        <v>322</v>
      </c>
      <c r="J64" s="74"/>
      <c r="K64" s="74"/>
      <c r="L64" s="158"/>
    </row>
    <row r="65" spans="1:12" ht="24" customHeight="1" x14ac:dyDescent="0.25">
      <c r="A65" s="44">
        <v>1149</v>
      </c>
      <c r="B65" s="71" t="s">
        <v>75</v>
      </c>
      <c r="C65" s="72">
        <f t="shared" si="5"/>
        <v>0</v>
      </c>
      <c r="D65" s="74"/>
      <c r="E65" s="74"/>
      <c r="F65" s="74"/>
      <c r="G65" s="157"/>
      <c r="H65" s="72">
        <f t="shared" si="6"/>
        <v>0</v>
      </c>
      <c r="I65" s="74"/>
      <c r="J65" s="74"/>
      <c r="K65" s="74"/>
      <c r="L65" s="158"/>
    </row>
    <row r="66" spans="1:12" ht="36" x14ac:dyDescent="0.25">
      <c r="A66" s="150">
        <v>1150</v>
      </c>
      <c r="B66" s="112" t="s">
        <v>76</v>
      </c>
      <c r="C66" s="117">
        <f t="shared" si="5"/>
        <v>13857</v>
      </c>
      <c r="D66" s="163">
        <v>13857</v>
      </c>
      <c r="E66" s="163"/>
      <c r="F66" s="163"/>
      <c r="G66" s="164"/>
      <c r="H66" s="117">
        <f t="shared" si="6"/>
        <v>13857</v>
      </c>
      <c r="I66" s="163">
        <v>13857</v>
      </c>
      <c r="J66" s="163"/>
      <c r="K66" s="163"/>
      <c r="L66" s="165"/>
    </row>
    <row r="67" spans="1:12" ht="24" x14ac:dyDescent="0.25">
      <c r="A67" s="56">
        <v>1200</v>
      </c>
      <c r="B67" s="147" t="s">
        <v>77</v>
      </c>
      <c r="C67" s="57">
        <f t="shared" si="5"/>
        <v>5013</v>
      </c>
      <c r="D67" s="63">
        <f>SUM(D68:D69)</f>
        <v>5013</v>
      </c>
      <c r="E67" s="63">
        <f>SUM(E68:E69)</f>
        <v>0</v>
      </c>
      <c r="F67" s="63">
        <f>SUM(F68:F69)</f>
        <v>0</v>
      </c>
      <c r="G67" s="166">
        <f>SUM(G68:G69)</f>
        <v>0</v>
      </c>
      <c r="H67" s="57">
        <f t="shared" si="6"/>
        <v>5143</v>
      </c>
      <c r="I67" s="63">
        <f>SUM(I68:I69)</f>
        <v>5143</v>
      </c>
      <c r="J67" s="63">
        <f>SUM(J68:J69)</f>
        <v>0</v>
      </c>
      <c r="K67" s="63">
        <f>SUM(K68:K69)</f>
        <v>0</v>
      </c>
      <c r="L67" s="167">
        <f>SUM(L68:L69)</f>
        <v>0</v>
      </c>
    </row>
    <row r="68" spans="1:12" ht="24" x14ac:dyDescent="0.25">
      <c r="A68" s="168">
        <v>1210</v>
      </c>
      <c r="B68" s="65" t="s">
        <v>78</v>
      </c>
      <c r="C68" s="66">
        <f t="shared" si="5"/>
        <v>4605</v>
      </c>
      <c r="D68" s="68">
        <v>4605</v>
      </c>
      <c r="E68" s="68"/>
      <c r="F68" s="68"/>
      <c r="G68" s="154"/>
      <c r="H68" s="66">
        <f t="shared" si="6"/>
        <v>4735</v>
      </c>
      <c r="I68" s="68">
        <v>4735</v>
      </c>
      <c r="J68" s="68"/>
      <c r="K68" s="68"/>
      <c r="L68" s="155"/>
    </row>
    <row r="69" spans="1:12" ht="24" x14ac:dyDescent="0.25">
      <c r="A69" s="159">
        <v>1220</v>
      </c>
      <c r="B69" s="71" t="s">
        <v>79</v>
      </c>
      <c r="C69" s="72">
        <f t="shared" si="5"/>
        <v>408</v>
      </c>
      <c r="D69" s="160">
        <f>SUM(D70:D74)</f>
        <v>408</v>
      </c>
      <c r="E69" s="160">
        <f>SUM(E70:E74)</f>
        <v>0</v>
      </c>
      <c r="F69" s="160">
        <f>SUM(F70:F74)</f>
        <v>0</v>
      </c>
      <c r="G69" s="161">
        <f>SUM(G70:G74)</f>
        <v>0</v>
      </c>
      <c r="H69" s="72">
        <f t="shared" si="6"/>
        <v>408</v>
      </c>
      <c r="I69" s="160">
        <f>SUM(I70:I74)</f>
        <v>408</v>
      </c>
      <c r="J69" s="160">
        <f>SUM(J70:J74)</f>
        <v>0</v>
      </c>
      <c r="K69" s="160">
        <f>SUM(K70:K74)</f>
        <v>0</v>
      </c>
      <c r="L69" s="162">
        <f>SUM(L70:L74)</f>
        <v>0</v>
      </c>
    </row>
    <row r="70" spans="1:12" ht="48" x14ac:dyDescent="0.25">
      <c r="A70" s="44">
        <v>1221</v>
      </c>
      <c r="B70" s="71" t="s">
        <v>80</v>
      </c>
      <c r="C70" s="72">
        <f t="shared" si="5"/>
        <v>194</v>
      </c>
      <c r="D70" s="74">
        <v>194</v>
      </c>
      <c r="E70" s="74"/>
      <c r="F70" s="74"/>
      <c r="G70" s="157"/>
      <c r="H70" s="72">
        <f t="shared" si="6"/>
        <v>194</v>
      </c>
      <c r="I70" s="74">
        <v>194</v>
      </c>
      <c r="J70" s="74"/>
      <c r="K70" s="74"/>
      <c r="L70" s="158"/>
    </row>
    <row r="71" spans="1:12" x14ac:dyDescent="0.25">
      <c r="A71" s="44">
        <v>1223</v>
      </c>
      <c r="B71" s="71" t="s">
        <v>81</v>
      </c>
      <c r="C71" s="72">
        <f t="shared" si="5"/>
        <v>0</v>
      </c>
      <c r="D71" s="74"/>
      <c r="E71" s="74"/>
      <c r="F71" s="74"/>
      <c r="G71" s="157"/>
      <c r="H71" s="72">
        <f t="shared" si="6"/>
        <v>0</v>
      </c>
      <c r="I71" s="74"/>
      <c r="J71" s="74"/>
      <c r="K71" s="74"/>
      <c r="L71" s="158"/>
    </row>
    <row r="72" spans="1:12" x14ac:dyDescent="0.25">
      <c r="A72" s="44">
        <v>1225</v>
      </c>
      <c r="B72" s="71" t="s">
        <v>82</v>
      </c>
      <c r="C72" s="72">
        <f t="shared" si="5"/>
        <v>0</v>
      </c>
      <c r="D72" s="74"/>
      <c r="E72" s="74"/>
      <c r="F72" s="74"/>
      <c r="G72" s="157"/>
      <c r="H72" s="72">
        <f t="shared" si="6"/>
        <v>0</v>
      </c>
      <c r="I72" s="74"/>
      <c r="J72" s="74"/>
      <c r="K72" s="74"/>
      <c r="L72" s="158"/>
    </row>
    <row r="73" spans="1:12" ht="36" x14ac:dyDescent="0.25">
      <c r="A73" s="44">
        <v>1227</v>
      </c>
      <c r="B73" s="71" t="s">
        <v>83</v>
      </c>
      <c r="C73" s="72">
        <f t="shared" si="5"/>
        <v>214</v>
      </c>
      <c r="D73" s="74">
        <v>214</v>
      </c>
      <c r="E73" s="74"/>
      <c r="F73" s="74"/>
      <c r="G73" s="157"/>
      <c r="H73" s="72">
        <f t="shared" si="6"/>
        <v>214</v>
      </c>
      <c r="I73" s="74">
        <v>214</v>
      </c>
      <c r="J73" s="74"/>
      <c r="K73" s="74"/>
      <c r="L73" s="158"/>
    </row>
    <row r="74" spans="1:12" ht="48" x14ac:dyDescent="0.25">
      <c r="A74" s="44">
        <v>1228</v>
      </c>
      <c r="B74" s="71" t="s">
        <v>84</v>
      </c>
      <c r="C74" s="72">
        <f t="shared" si="5"/>
        <v>0</v>
      </c>
      <c r="D74" s="74"/>
      <c r="E74" s="74"/>
      <c r="F74" s="74"/>
      <c r="G74" s="157"/>
      <c r="H74" s="72">
        <f t="shared" si="6"/>
        <v>0</v>
      </c>
      <c r="I74" s="74"/>
      <c r="J74" s="74"/>
      <c r="K74" s="74"/>
      <c r="L74" s="158"/>
    </row>
    <row r="75" spans="1:12" x14ac:dyDescent="0.25">
      <c r="A75" s="142">
        <v>2000</v>
      </c>
      <c r="B75" s="142" t="s">
        <v>85</v>
      </c>
      <c r="C75" s="143">
        <f t="shared" si="5"/>
        <v>13444</v>
      </c>
      <c r="D75" s="144">
        <f>SUM(D76,D83,D130,D164,D165,D172)</f>
        <v>13444</v>
      </c>
      <c r="E75" s="144">
        <f>SUM(E76,E83,E130,E164,E165,E172)</f>
        <v>0</v>
      </c>
      <c r="F75" s="144">
        <f>SUM(F76,F83,F130,F164,F165,F172)</f>
        <v>0</v>
      </c>
      <c r="G75" s="145">
        <f>SUM(G76,G83,G130,G164,G165,G172)</f>
        <v>0</v>
      </c>
      <c r="H75" s="143">
        <f t="shared" si="6"/>
        <v>13444</v>
      </c>
      <c r="I75" s="144">
        <f>SUM(I76,I83,I130,I164,I165,I172)</f>
        <v>13444</v>
      </c>
      <c r="J75" s="144">
        <f>SUM(J76,J83,J130,J164,J165,J172)</f>
        <v>0</v>
      </c>
      <c r="K75" s="144">
        <f>SUM(K76,K83,K130,K164,K165,K172)</f>
        <v>0</v>
      </c>
      <c r="L75" s="146">
        <f>SUM(L76,L83,L130,L164,L165,L172)</f>
        <v>0</v>
      </c>
    </row>
    <row r="76" spans="1:12" ht="24" x14ac:dyDescent="0.25">
      <c r="A76" s="56">
        <v>2100</v>
      </c>
      <c r="B76" s="147" t="s">
        <v>86</v>
      </c>
      <c r="C76" s="57">
        <f t="shared" si="5"/>
        <v>0</v>
      </c>
      <c r="D76" s="63">
        <f>SUM(D77,D80)</f>
        <v>0</v>
      </c>
      <c r="E76" s="63">
        <f>SUM(E77,E80)</f>
        <v>0</v>
      </c>
      <c r="F76" s="63">
        <f>SUM(F77,F80)</f>
        <v>0</v>
      </c>
      <c r="G76" s="166">
        <f>SUM(G77,G80)</f>
        <v>0</v>
      </c>
      <c r="H76" s="57">
        <f t="shared" si="6"/>
        <v>0</v>
      </c>
      <c r="I76" s="63">
        <f>SUM(I77,I80)</f>
        <v>0</v>
      </c>
      <c r="J76" s="63">
        <f>SUM(J77,J80)</f>
        <v>0</v>
      </c>
      <c r="K76" s="63">
        <f>SUM(K77,K80)</f>
        <v>0</v>
      </c>
      <c r="L76" s="167">
        <f>SUM(L77,L80)</f>
        <v>0</v>
      </c>
    </row>
    <row r="77" spans="1:12" ht="24" x14ac:dyDescent="0.25">
      <c r="A77" s="168">
        <v>2110</v>
      </c>
      <c r="B77" s="65" t="s">
        <v>87</v>
      </c>
      <c r="C77" s="66">
        <f t="shared" si="5"/>
        <v>0</v>
      </c>
      <c r="D77" s="169">
        <f>SUM(D78:D79)</f>
        <v>0</v>
      </c>
      <c r="E77" s="169">
        <f>SUM(E78:E79)</f>
        <v>0</v>
      </c>
      <c r="F77" s="169">
        <f>SUM(F78:F79)</f>
        <v>0</v>
      </c>
      <c r="G77" s="170">
        <f>SUM(G78:G79)</f>
        <v>0</v>
      </c>
      <c r="H77" s="66">
        <f t="shared" si="6"/>
        <v>0</v>
      </c>
      <c r="I77" s="169">
        <f>SUM(I78:I79)</f>
        <v>0</v>
      </c>
      <c r="J77" s="169">
        <f>SUM(J78:J79)</f>
        <v>0</v>
      </c>
      <c r="K77" s="169">
        <f>SUM(K78:K79)</f>
        <v>0</v>
      </c>
      <c r="L77" s="171">
        <f>SUM(L78:L79)</f>
        <v>0</v>
      </c>
    </row>
    <row r="78" spans="1:12" x14ac:dyDescent="0.25">
      <c r="A78" s="44">
        <v>2111</v>
      </c>
      <c r="B78" s="71" t="s">
        <v>88</v>
      </c>
      <c r="C78" s="72">
        <f t="shared" si="5"/>
        <v>0</v>
      </c>
      <c r="D78" s="74"/>
      <c r="E78" s="74"/>
      <c r="F78" s="74"/>
      <c r="G78" s="157"/>
      <c r="H78" s="72">
        <f t="shared" si="6"/>
        <v>0</v>
      </c>
      <c r="I78" s="74"/>
      <c r="J78" s="74"/>
      <c r="K78" s="74"/>
      <c r="L78" s="158"/>
    </row>
    <row r="79" spans="1:12" ht="24" x14ac:dyDescent="0.25">
      <c r="A79" s="44">
        <v>2112</v>
      </c>
      <c r="B79" s="71" t="s">
        <v>89</v>
      </c>
      <c r="C79" s="72">
        <f t="shared" si="5"/>
        <v>0</v>
      </c>
      <c r="D79" s="74"/>
      <c r="E79" s="74"/>
      <c r="F79" s="74"/>
      <c r="G79" s="157"/>
      <c r="H79" s="72">
        <f t="shared" si="6"/>
        <v>0</v>
      </c>
      <c r="I79" s="74"/>
      <c r="J79" s="74"/>
      <c r="K79" s="74"/>
      <c r="L79" s="158"/>
    </row>
    <row r="80" spans="1:12" ht="24" x14ac:dyDescent="0.25">
      <c r="A80" s="159">
        <v>2120</v>
      </c>
      <c r="B80" s="71" t="s">
        <v>90</v>
      </c>
      <c r="C80" s="72">
        <f t="shared" si="5"/>
        <v>0</v>
      </c>
      <c r="D80" s="160">
        <f>SUM(D81:D82)</f>
        <v>0</v>
      </c>
      <c r="E80" s="160">
        <f>SUM(E81:E82)</f>
        <v>0</v>
      </c>
      <c r="F80" s="160">
        <f>SUM(F81:F82)</f>
        <v>0</v>
      </c>
      <c r="G80" s="161">
        <f>SUM(G81:G82)</f>
        <v>0</v>
      </c>
      <c r="H80" s="72">
        <f t="shared" si="6"/>
        <v>0</v>
      </c>
      <c r="I80" s="160">
        <f>SUM(I81:I82)</f>
        <v>0</v>
      </c>
      <c r="J80" s="160">
        <f>SUM(J81:J82)</f>
        <v>0</v>
      </c>
      <c r="K80" s="160">
        <f>SUM(K81:K82)</f>
        <v>0</v>
      </c>
      <c r="L80" s="162">
        <f>SUM(L81:L82)</f>
        <v>0</v>
      </c>
    </row>
    <row r="81" spans="1:12" x14ac:dyDescent="0.25">
      <c r="A81" s="44">
        <v>2121</v>
      </c>
      <c r="B81" s="71" t="s">
        <v>88</v>
      </c>
      <c r="C81" s="72">
        <f t="shared" si="5"/>
        <v>0</v>
      </c>
      <c r="D81" s="74"/>
      <c r="E81" s="74"/>
      <c r="F81" s="74"/>
      <c r="G81" s="157"/>
      <c r="H81" s="72">
        <f t="shared" si="6"/>
        <v>0</v>
      </c>
      <c r="I81" s="74"/>
      <c r="J81" s="74"/>
      <c r="K81" s="74"/>
      <c r="L81" s="158"/>
    </row>
    <row r="82" spans="1:12" ht="24" x14ac:dyDescent="0.25">
      <c r="A82" s="44">
        <v>2122</v>
      </c>
      <c r="B82" s="71" t="s">
        <v>89</v>
      </c>
      <c r="C82" s="72">
        <f t="shared" si="5"/>
        <v>0</v>
      </c>
      <c r="D82" s="74"/>
      <c r="E82" s="74"/>
      <c r="F82" s="74"/>
      <c r="G82" s="157"/>
      <c r="H82" s="72">
        <f t="shared" si="6"/>
        <v>0</v>
      </c>
      <c r="I82" s="74"/>
      <c r="J82" s="74"/>
      <c r="K82" s="74"/>
      <c r="L82" s="158"/>
    </row>
    <row r="83" spans="1:12" x14ac:dyDescent="0.25">
      <c r="A83" s="56">
        <v>2200</v>
      </c>
      <c r="B83" s="147" t="s">
        <v>91</v>
      </c>
      <c r="C83" s="57">
        <f t="shared" si="5"/>
        <v>10144</v>
      </c>
      <c r="D83" s="63">
        <f>SUM(D84,D89,D95,D103,D112,D116,D122,D128)</f>
        <v>10144</v>
      </c>
      <c r="E83" s="63">
        <f>SUM(E84,E89,E95,E103,E112,E116,E122,E128)</f>
        <v>0</v>
      </c>
      <c r="F83" s="63">
        <f>SUM(F84,F89,F95,F103,F112,F116,F122,F128)</f>
        <v>0</v>
      </c>
      <c r="G83" s="166">
        <f>SUM(G84,G89,G95,G103,G112,G116,G122,G128)</f>
        <v>0</v>
      </c>
      <c r="H83" s="57">
        <f t="shared" si="6"/>
        <v>10144</v>
      </c>
      <c r="I83" s="63">
        <f>SUM(I84,I89,I95,I103,I112,I116,I122,I128)</f>
        <v>10144</v>
      </c>
      <c r="J83" s="63">
        <f>SUM(J84,J89,J95,J103,J112,J116,J122,J128)</f>
        <v>0</v>
      </c>
      <c r="K83" s="63">
        <f>SUM(K84,K89,K95,K103,K112,K116,K122,K128)</f>
        <v>0</v>
      </c>
      <c r="L83" s="172">
        <f>SUM(L84,L89,L95,L103,L112,L116,L122,L128)</f>
        <v>0</v>
      </c>
    </row>
    <row r="84" spans="1:12" ht="24" x14ac:dyDescent="0.25">
      <c r="A84" s="150">
        <v>2210</v>
      </c>
      <c r="B84" s="112" t="s">
        <v>92</v>
      </c>
      <c r="C84" s="117">
        <f t="shared" si="5"/>
        <v>0</v>
      </c>
      <c r="D84" s="151">
        <f>SUM(D85:D88)</f>
        <v>0</v>
      </c>
      <c r="E84" s="151">
        <f>SUM(E85:E88)</f>
        <v>0</v>
      </c>
      <c r="F84" s="151">
        <f>SUM(F85:F88)</f>
        <v>0</v>
      </c>
      <c r="G84" s="151">
        <f>SUM(G85:G88)</f>
        <v>0</v>
      </c>
      <c r="H84" s="117">
        <f t="shared" si="6"/>
        <v>0</v>
      </c>
      <c r="I84" s="151">
        <f>SUM(I85:I88)</f>
        <v>0</v>
      </c>
      <c r="J84" s="151">
        <f>SUM(J85:J88)</f>
        <v>0</v>
      </c>
      <c r="K84" s="151">
        <f>SUM(K85:K88)</f>
        <v>0</v>
      </c>
      <c r="L84" s="153">
        <f>SUM(L85:L88)</f>
        <v>0</v>
      </c>
    </row>
    <row r="85" spans="1:12" ht="24" x14ac:dyDescent="0.25">
      <c r="A85" s="38">
        <v>2211</v>
      </c>
      <c r="B85" s="65" t="s">
        <v>93</v>
      </c>
      <c r="C85" s="66">
        <f t="shared" si="5"/>
        <v>0</v>
      </c>
      <c r="D85" s="68"/>
      <c r="E85" s="68"/>
      <c r="F85" s="68"/>
      <c r="G85" s="154"/>
      <c r="H85" s="66">
        <f t="shared" si="6"/>
        <v>0</v>
      </c>
      <c r="I85" s="68"/>
      <c r="J85" s="68"/>
      <c r="K85" s="68"/>
      <c r="L85" s="155"/>
    </row>
    <row r="86" spans="1:12" ht="36" x14ac:dyDescent="0.25">
      <c r="A86" s="44">
        <v>2212</v>
      </c>
      <c r="B86" s="71" t="s">
        <v>94</v>
      </c>
      <c r="C86" s="72">
        <f t="shared" si="5"/>
        <v>0</v>
      </c>
      <c r="D86" s="74"/>
      <c r="E86" s="74"/>
      <c r="F86" s="74"/>
      <c r="G86" s="157"/>
      <c r="H86" s="72">
        <f t="shared" si="6"/>
        <v>0</v>
      </c>
      <c r="I86" s="74"/>
      <c r="J86" s="74"/>
      <c r="K86" s="74"/>
      <c r="L86" s="158"/>
    </row>
    <row r="87" spans="1:12" ht="24" x14ac:dyDescent="0.25">
      <c r="A87" s="44">
        <v>2214</v>
      </c>
      <c r="B87" s="71" t="s">
        <v>95</v>
      </c>
      <c r="C87" s="72">
        <f t="shared" si="5"/>
        <v>0</v>
      </c>
      <c r="D87" s="74"/>
      <c r="E87" s="74"/>
      <c r="F87" s="74"/>
      <c r="G87" s="157"/>
      <c r="H87" s="72">
        <f t="shared" si="6"/>
        <v>0</v>
      </c>
      <c r="I87" s="74"/>
      <c r="J87" s="74"/>
      <c r="K87" s="74"/>
      <c r="L87" s="158"/>
    </row>
    <row r="88" spans="1:12" x14ac:dyDescent="0.25">
      <c r="A88" s="44">
        <v>2219</v>
      </c>
      <c r="B88" s="71" t="s">
        <v>96</v>
      </c>
      <c r="C88" s="72">
        <f t="shared" si="5"/>
        <v>0</v>
      </c>
      <c r="D88" s="74"/>
      <c r="E88" s="74"/>
      <c r="F88" s="74"/>
      <c r="G88" s="157"/>
      <c r="H88" s="72">
        <f t="shared" si="6"/>
        <v>0</v>
      </c>
      <c r="I88" s="74"/>
      <c r="J88" s="74"/>
      <c r="K88" s="74"/>
      <c r="L88" s="158"/>
    </row>
    <row r="89" spans="1:12" ht="24" x14ac:dyDescent="0.25">
      <c r="A89" s="159">
        <v>2220</v>
      </c>
      <c r="B89" s="71" t="s">
        <v>97</v>
      </c>
      <c r="C89" s="72">
        <f t="shared" si="5"/>
        <v>0</v>
      </c>
      <c r="D89" s="160">
        <f>SUM(D90:D94)</f>
        <v>0</v>
      </c>
      <c r="E89" s="160">
        <f>SUM(E90:E94)</f>
        <v>0</v>
      </c>
      <c r="F89" s="160">
        <f>SUM(F90:F94)</f>
        <v>0</v>
      </c>
      <c r="G89" s="161">
        <f>SUM(G90:G94)</f>
        <v>0</v>
      </c>
      <c r="H89" s="72">
        <f t="shared" si="6"/>
        <v>0</v>
      </c>
      <c r="I89" s="160">
        <f>SUM(I90:I94)</f>
        <v>0</v>
      </c>
      <c r="J89" s="160">
        <f>SUM(J90:J94)</f>
        <v>0</v>
      </c>
      <c r="K89" s="160">
        <f>SUM(K90:K94)</f>
        <v>0</v>
      </c>
      <c r="L89" s="162">
        <f>SUM(L90:L94)</f>
        <v>0</v>
      </c>
    </row>
    <row r="90" spans="1:12" ht="24" x14ac:dyDescent="0.25">
      <c r="A90" s="44">
        <v>2221</v>
      </c>
      <c r="B90" s="71" t="s">
        <v>98</v>
      </c>
      <c r="C90" s="72">
        <f t="shared" si="5"/>
        <v>0</v>
      </c>
      <c r="D90" s="74"/>
      <c r="E90" s="74"/>
      <c r="F90" s="74"/>
      <c r="G90" s="157"/>
      <c r="H90" s="72">
        <f t="shared" si="6"/>
        <v>0</v>
      </c>
      <c r="I90" s="74"/>
      <c r="J90" s="74"/>
      <c r="K90" s="74"/>
      <c r="L90" s="158"/>
    </row>
    <row r="91" spans="1:12" x14ac:dyDescent="0.25">
      <c r="A91" s="44">
        <v>2222</v>
      </c>
      <c r="B91" s="71" t="s">
        <v>99</v>
      </c>
      <c r="C91" s="72">
        <f t="shared" si="5"/>
        <v>0</v>
      </c>
      <c r="D91" s="74"/>
      <c r="E91" s="74"/>
      <c r="F91" s="74"/>
      <c r="G91" s="157"/>
      <c r="H91" s="72">
        <f t="shared" si="6"/>
        <v>0</v>
      </c>
      <c r="I91" s="74"/>
      <c r="J91" s="74"/>
      <c r="K91" s="74"/>
      <c r="L91" s="158"/>
    </row>
    <row r="92" spans="1:12" x14ac:dyDescent="0.25">
      <c r="A92" s="44">
        <v>2223</v>
      </c>
      <c r="B92" s="71" t="s">
        <v>100</v>
      </c>
      <c r="C92" s="72">
        <f t="shared" si="5"/>
        <v>0</v>
      </c>
      <c r="D92" s="74"/>
      <c r="E92" s="74"/>
      <c r="F92" s="74"/>
      <c r="G92" s="157"/>
      <c r="H92" s="72">
        <f t="shared" si="6"/>
        <v>0</v>
      </c>
      <c r="I92" s="74"/>
      <c r="J92" s="74"/>
      <c r="K92" s="74"/>
      <c r="L92" s="158"/>
    </row>
    <row r="93" spans="1:12" ht="48" x14ac:dyDescent="0.25">
      <c r="A93" s="44">
        <v>2224</v>
      </c>
      <c r="B93" s="71" t="s">
        <v>101</v>
      </c>
      <c r="C93" s="72">
        <f t="shared" si="5"/>
        <v>0</v>
      </c>
      <c r="D93" s="74"/>
      <c r="E93" s="74"/>
      <c r="F93" s="74"/>
      <c r="G93" s="157"/>
      <c r="H93" s="72">
        <f t="shared" si="6"/>
        <v>0</v>
      </c>
      <c r="I93" s="74"/>
      <c r="J93" s="74"/>
      <c r="K93" s="74"/>
      <c r="L93" s="158"/>
    </row>
    <row r="94" spans="1:12" ht="24" x14ac:dyDescent="0.25">
      <c r="A94" s="44">
        <v>2229</v>
      </c>
      <c r="B94" s="71" t="s">
        <v>102</v>
      </c>
      <c r="C94" s="72">
        <f t="shared" si="5"/>
        <v>0</v>
      </c>
      <c r="D94" s="74"/>
      <c r="E94" s="74"/>
      <c r="F94" s="74"/>
      <c r="G94" s="157"/>
      <c r="H94" s="72">
        <f t="shared" si="6"/>
        <v>0</v>
      </c>
      <c r="I94" s="74"/>
      <c r="J94" s="74"/>
      <c r="K94" s="74"/>
      <c r="L94" s="158"/>
    </row>
    <row r="95" spans="1:12" ht="36" x14ac:dyDescent="0.25">
      <c r="A95" s="159">
        <v>2230</v>
      </c>
      <c r="B95" s="71" t="s">
        <v>103</v>
      </c>
      <c r="C95" s="72">
        <f t="shared" si="5"/>
        <v>0</v>
      </c>
      <c r="D95" s="160">
        <f>SUM(D96:D102)</f>
        <v>0</v>
      </c>
      <c r="E95" s="160">
        <f>SUM(E96:E102)</f>
        <v>0</v>
      </c>
      <c r="F95" s="160">
        <f>SUM(F96:F102)</f>
        <v>0</v>
      </c>
      <c r="G95" s="161">
        <f>SUM(G96:G102)</f>
        <v>0</v>
      </c>
      <c r="H95" s="72">
        <f t="shared" si="6"/>
        <v>0</v>
      </c>
      <c r="I95" s="160">
        <f>SUM(I96:I102)</f>
        <v>0</v>
      </c>
      <c r="J95" s="160">
        <f>SUM(J96:J102)</f>
        <v>0</v>
      </c>
      <c r="K95" s="160">
        <f>SUM(K96:K102)</f>
        <v>0</v>
      </c>
      <c r="L95" s="162">
        <f>SUM(L96:L102)</f>
        <v>0</v>
      </c>
    </row>
    <row r="96" spans="1:12" ht="24" x14ac:dyDescent="0.25">
      <c r="A96" s="44">
        <v>2231</v>
      </c>
      <c r="B96" s="71" t="s">
        <v>104</v>
      </c>
      <c r="C96" s="72">
        <f t="shared" si="5"/>
        <v>0</v>
      </c>
      <c r="D96" s="74"/>
      <c r="E96" s="74"/>
      <c r="F96" s="74"/>
      <c r="G96" s="157"/>
      <c r="H96" s="72">
        <f t="shared" si="6"/>
        <v>0</v>
      </c>
      <c r="I96" s="74"/>
      <c r="J96" s="74"/>
      <c r="K96" s="74"/>
      <c r="L96" s="158"/>
    </row>
    <row r="97" spans="1:12" ht="24.75" customHeight="1" x14ac:dyDescent="0.25">
      <c r="A97" s="44">
        <v>2232</v>
      </c>
      <c r="B97" s="71" t="s">
        <v>105</v>
      </c>
      <c r="C97" s="72">
        <f t="shared" si="5"/>
        <v>0</v>
      </c>
      <c r="D97" s="74"/>
      <c r="E97" s="74"/>
      <c r="F97" s="74"/>
      <c r="G97" s="157"/>
      <c r="H97" s="72">
        <f t="shared" si="6"/>
        <v>0</v>
      </c>
      <c r="I97" s="74"/>
      <c r="J97" s="74"/>
      <c r="K97" s="74"/>
      <c r="L97" s="158"/>
    </row>
    <row r="98" spans="1:12" ht="24" x14ac:dyDescent="0.25">
      <c r="A98" s="38">
        <v>2233</v>
      </c>
      <c r="B98" s="65" t="s">
        <v>106</v>
      </c>
      <c r="C98" s="66">
        <f t="shared" si="5"/>
        <v>0</v>
      </c>
      <c r="D98" s="68"/>
      <c r="E98" s="68"/>
      <c r="F98" s="68"/>
      <c r="G98" s="154"/>
      <c r="H98" s="66">
        <f t="shared" si="6"/>
        <v>0</v>
      </c>
      <c r="I98" s="68"/>
      <c r="J98" s="68"/>
      <c r="K98" s="68"/>
      <c r="L98" s="155"/>
    </row>
    <row r="99" spans="1:12" ht="36" x14ac:dyDescent="0.25">
      <c r="A99" s="44">
        <v>2234</v>
      </c>
      <c r="B99" s="71" t="s">
        <v>107</v>
      </c>
      <c r="C99" s="72">
        <f t="shared" si="5"/>
        <v>0</v>
      </c>
      <c r="D99" s="74"/>
      <c r="E99" s="74"/>
      <c r="F99" s="74"/>
      <c r="G99" s="157"/>
      <c r="H99" s="72">
        <f t="shared" si="6"/>
        <v>0</v>
      </c>
      <c r="I99" s="74"/>
      <c r="J99" s="74"/>
      <c r="K99" s="74"/>
      <c r="L99" s="158"/>
    </row>
    <row r="100" spans="1:12" ht="24" x14ac:dyDescent="0.25">
      <c r="A100" s="44">
        <v>2235</v>
      </c>
      <c r="B100" s="71" t="s">
        <v>108</v>
      </c>
      <c r="C100" s="72">
        <f t="shared" si="5"/>
        <v>0</v>
      </c>
      <c r="D100" s="74"/>
      <c r="E100" s="74"/>
      <c r="F100" s="74"/>
      <c r="G100" s="157"/>
      <c r="H100" s="72">
        <f t="shared" si="6"/>
        <v>0</v>
      </c>
      <c r="I100" s="74"/>
      <c r="J100" s="74"/>
      <c r="K100" s="74"/>
      <c r="L100" s="158"/>
    </row>
    <row r="101" spans="1:12" x14ac:dyDescent="0.25">
      <c r="A101" s="44">
        <v>2236</v>
      </c>
      <c r="B101" s="71" t="s">
        <v>109</v>
      </c>
      <c r="C101" s="72">
        <f t="shared" si="5"/>
        <v>0</v>
      </c>
      <c r="D101" s="74"/>
      <c r="E101" s="74"/>
      <c r="F101" s="74"/>
      <c r="G101" s="157"/>
      <c r="H101" s="72">
        <f t="shared" si="6"/>
        <v>0</v>
      </c>
      <c r="I101" s="74"/>
      <c r="J101" s="74"/>
      <c r="K101" s="74"/>
      <c r="L101" s="158"/>
    </row>
    <row r="102" spans="1:12" ht="24" x14ac:dyDescent="0.25">
      <c r="A102" s="44">
        <v>2239</v>
      </c>
      <c r="B102" s="71" t="s">
        <v>110</v>
      </c>
      <c r="C102" s="72">
        <f t="shared" si="5"/>
        <v>0</v>
      </c>
      <c r="D102" s="74"/>
      <c r="E102" s="74"/>
      <c r="F102" s="74"/>
      <c r="G102" s="157"/>
      <c r="H102" s="72">
        <f t="shared" si="6"/>
        <v>0</v>
      </c>
      <c r="I102" s="74"/>
      <c r="J102" s="74"/>
      <c r="K102" s="74"/>
      <c r="L102" s="158"/>
    </row>
    <row r="103" spans="1:12" ht="36" x14ac:dyDescent="0.25">
      <c r="A103" s="159">
        <v>2240</v>
      </c>
      <c r="B103" s="71" t="s">
        <v>111</v>
      </c>
      <c r="C103" s="72">
        <f t="shared" si="5"/>
        <v>0</v>
      </c>
      <c r="D103" s="160">
        <f>SUM(D104:D111)</f>
        <v>0</v>
      </c>
      <c r="E103" s="160">
        <f>SUM(E104:E111)</f>
        <v>0</v>
      </c>
      <c r="F103" s="160">
        <f>SUM(F104:F111)</f>
        <v>0</v>
      </c>
      <c r="G103" s="161">
        <f>SUM(G104:G111)</f>
        <v>0</v>
      </c>
      <c r="H103" s="72">
        <f t="shared" si="6"/>
        <v>0</v>
      </c>
      <c r="I103" s="160">
        <f>SUM(I104:I111)</f>
        <v>0</v>
      </c>
      <c r="J103" s="160">
        <f>SUM(J104:J111)</f>
        <v>0</v>
      </c>
      <c r="K103" s="160">
        <f>SUM(K104:K111)</f>
        <v>0</v>
      </c>
      <c r="L103" s="162">
        <f>SUM(L104:L111)</f>
        <v>0</v>
      </c>
    </row>
    <row r="104" spans="1:12" x14ac:dyDescent="0.25">
      <c r="A104" s="44">
        <v>2241</v>
      </c>
      <c r="B104" s="71" t="s">
        <v>112</v>
      </c>
      <c r="C104" s="72">
        <f t="shared" si="5"/>
        <v>0</v>
      </c>
      <c r="D104" s="74"/>
      <c r="E104" s="74"/>
      <c r="F104" s="74"/>
      <c r="G104" s="157"/>
      <c r="H104" s="72">
        <f t="shared" si="6"/>
        <v>0</v>
      </c>
      <c r="I104" s="74"/>
      <c r="J104" s="74"/>
      <c r="K104" s="74"/>
      <c r="L104" s="158"/>
    </row>
    <row r="105" spans="1:12" ht="24" x14ac:dyDescent="0.25">
      <c r="A105" s="44">
        <v>2242</v>
      </c>
      <c r="B105" s="71" t="s">
        <v>113</v>
      </c>
      <c r="C105" s="72">
        <f t="shared" si="5"/>
        <v>0</v>
      </c>
      <c r="D105" s="74"/>
      <c r="E105" s="74"/>
      <c r="F105" s="74"/>
      <c r="G105" s="157"/>
      <c r="H105" s="72">
        <f t="shared" si="6"/>
        <v>0</v>
      </c>
      <c r="I105" s="74"/>
      <c r="J105" s="74"/>
      <c r="K105" s="74"/>
      <c r="L105" s="158"/>
    </row>
    <row r="106" spans="1:12" ht="24" x14ac:dyDescent="0.25">
      <c r="A106" s="44">
        <v>2243</v>
      </c>
      <c r="B106" s="71" t="s">
        <v>114</v>
      </c>
      <c r="C106" s="72">
        <f t="shared" si="5"/>
        <v>0</v>
      </c>
      <c r="D106" s="74"/>
      <c r="E106" s="74"/>
      <c r="F106" s="74"/>
      <c r="G106" s="157"/>
      <c r="H106" s="72">
        <f t="shared" si="6"/>
        <v>0</v>
      </c>
      <c r="I106" s="74"/>
      <c r="J106" s="74"/>
      <c r="K106" s="74"/>
      <c r="L106" s="158"/>
    </row>
    <row r="107" spans="1:12" x14ac:dyDescent="0.25">
      <c r="A107" s="44">
        <v>2244</v>
      </c>
      <c r="B107" s="71" t="s">
        <v>115</v>
      </c>
      <c r="C107" s="72">
        <f t="shared" si="5"/>
        <v>0</v>
      </c>
      <c r="D107" s="74"/>
      <c r="E107" s="74"/>
      <c r="F107" s="74"/>
      <c r="G107" s="157"/>
      <c r="H107" s="72">
        <f t="shared" si="6"/>
        <v>0</v>
      </c>
      <c r="I107" s="74"/>
      <c r="J107" s="74"/>
      <c r="K107" s="74"/>
      <c r="L107" s="158"/>
    </row>
    <row r="108" spans="1:12" ht="24" x14ac:dyDescent="0.25">
      <c r="A108" s="44">
        <v>2246</v>
      </c>
      <c r="B108" s="71" t="s">
        <v>116</v>
      </c>
      <c r="C108" s="72">
        <f t="shared" si="5"/>
        <v>0</v>
      </c>
      <c r="D108" s="74"/>
      <c r="E108" s="74"/>
      <c r="F108" s="74"/>
      <c r="G108" s="157"/>
      <c r="H108" s="72">
        <f t="shared" si="6"/>
        <v>0</v>
      </c>
      <c r="I108" s="74"/>
      <c r="J108" s="74"/>
      <c r="K108" s="74"/>
      <c r="L108" s="158"/>
    </row>
    <row r="109" spans="1:12" x14ac:dyDescent="0.25">
      <c r="A109" s="44">
        <v>2247</v>
      </c>
      <c r="B109" s="71" t="s">
        <v>117</v>
      </c>
      <c r="C109" s="72">
        <f t="shared" si="5"/>
        <v>0</v>
      </c>
      <c r="D109" s="74"/>
      <c r="E109" s="74"/>
      <c r="F109" s="74"/>
      <c r="G109" s="157"/>
      <c r="H109" s="72">
        <f t="shared" si="6"/>
        <v>0</v>
      </c>
      <c r="I109" s="74"/>
      <c r="J109" s="74"/>
      <c r="K109" s="74"/>
      <c r="L109" s="158"/>
    </row>
    <row r="110" spans="1:12" ht="24" x14ac:dyDescent="0.25">
      <c r="A110" s="44">
        <v>2248</v>
      </c>
      <c r="B110" s="71" t="s">
        <v>118</v>
      </c>
      <c r="C110" s="72">
        <f t="shared" si="5"/>
        <v>0</v>
      </c>
      <c r="D110" s="74"/>
      <c r="E110" s="74"/>
      <c r="F110" s="74"/>
      <c r="G110" s="157"/>
      <c r="H110" s="72">
        <f t="shared" si="6"/>
        <v>0</v>
      </c>
      <c r="I110" s="74"/>
      <c r="J110" s="74"/>
      <c r="K110" s="74"/>
      <c r="L110" s="158"/>
    </row>
    <row r="111" spans="1:12" ht="24" x14ac:dyDescent="0.25">
      <c r="A111" s="44">
        <v>2249</v>
      </c>
      <c r="B111" s="71" t="s">
        <v>119</v>
      </c>
      <c r="C111" s="72">
        <f t="shared" si="5"/>
        <v>0</v>
      </c>
      <c r="D111" s="74"/>
      <c r="E111" s="74"/>
      <c r="F111" s="74"/>
      <c r="G111" s="157"/>
      <c r="H111" s="72">
        <f t="shared" si="6"/>
        <v>0</v>
      </c>
      <c r="I111" s="74"/>
      <c r="J111" s="74"/>
      <c r="K111" s="74"/>
      <c r="L111" s="158"/>
    </row>
    <row r="112" spans="1:12" x14ac:dyDescent="0.25">
      <c r="A112" s="159">
        <v>2250</v>
      </c>
      <c r="B112" s="71" t="s">
        <v>120</v>
      </c>
      <c r="C112" s="72">
        <f t="shared" si="5"/>
        <v>0</v>
      </c>
      <c r="D112" s="160">
        <f>SUM(D113:D115)</f>
        <v>0</v>
      </c>
      <c r="E112" s="160">
        <f>SUM(E113:E115)</f>
        <v>0</v>
      </c>
      <c r="F112" s="160">
        <f>SUM(F113:F115)</f>
        <v>0</v>
      </c>
      <c r="G112" s="173">
        <f>SUM(G113:G115)</f>
        <v>0</v>
      </c>
      <c r="H112" s="72">
        <f t="shared" si="6"/>
        <v>0</v>
      </c>
      <c r="I112" s="160">
        <f>SUM(I113:I115)</f>
        <v>0</v>
      </c>
      <c r="J112" s="160">
        <f>SUM(J113:J115)</f>
        <v>0</v>
      </c>
      <c r="K112" s="160">
        <f>SUM(K113:K115)</f>
        <v>0</v>
      </c>
      <c r="L112" s="162">
        <f>SUM(L113:L115)</f>
        <v>0</v>
      </c>
    </row>
    <row r="113" spans="1:12" x14ac:dyDescent="0.25">
      <c r="A113" s="44">
        <v>2251</v>
      </c>
      <c r="B113" s="71" t="s">
        <v>121</v>
      </c>
      <c r="C113" s="72">
        <f t="shared" si="5"/>
        <v>0</v>
      </c>
      <c r="D113" s="74"/>
      <c r="E113" s="74"/>
      <c r="F113" s="74"/>
      <c r="G113" s="157"/>
      <c r="H113" s="72">
        <f t="shared" si="6"/>
        <v>0</v>
      </c>
      <c r="I113" s="74"/>
      <c r="J113" s="74"/>
      <c r="K113" s="74"/>
      <c r="L113" s="158"/>
    </row>
    <row r="114" spans="1:12" ht="24" x14ac:dyDescent="0.25">
      <c r="A114" s="44">
        <v>2252</v>
      </c>
      <c r="B114" s="71" t="s">
        <v>122</v>
      </c>
      <c r="C114" s="72">
        <f>SUM(D114:G114)</f>
        <v>0</v>
      </c>
      <c r="D114" s="74"/>
      <c r="E114" s="74"/>
      <c r="F114" s="74"/>
      <c r="G114" s="157"/>
      <c r="H114" s="72">
        <f>SUM(I114:L114)</f>
        <v>0</v>
      </c>
      <c r="I114" s="74"/>
      <c r="J114" s="74"/>
      <c r="K114" s="74"/>
      <c r="L114" s="158"/>
    </row>
    <row r="115" spans="1:12" ht="24" x14ac:dyDescent="0.25">
      <c r="A115" s="44">
        <v>2259</v>
      </c>
      <c r="B115" s="71" t="s">
        <v>123</v>
      </c>
      <c r="C115" s="72">
        <f>SUM(D115:G115)</f>
        <v>0</v>
      </c>
      <c r="D115" s="74"/>
      <c r="E115" s="74"/>
      <c r="F115" s="74"/>
      <c r="G115" s="157"/>
      <c r="H115" s="72">
        <f>SUM(I115:L115)</f>
        <v>0</v>
      </c>
      <c r="I115" s="74"/>
      <c r="J115" s="74"/>
      <c r="K115" s="74"/>
      <c r="L115" s="158"/>
    </row>
    <row r="116" spans="1:12" x14ac:dyDescent="0.25">
      <c r="A116" s="159">
        <v>2260</v>
      </c>
      <c r="B116" s="71" t="s">
        <v>124</v>
      </c>
      <c r="C116" s="72">
        <f t="shared" ref="C116:C187" si="7">SUM(D116:G116)</f>
        <v>400</v>
      </c>
      <c r="D116" s="160">
        <f>SUM(D117:D121)</f>
        <v>400</v>
      </c>
      <c r="E116" s="160">
        <f>SUM(E117:E121)</f>
        <v>0</v>
      </c>
      <c r="F116" s="160">
        <f>SUM(F117:F121)</f>
        <v>0</v>
      </c>
      <c r="G116" s="161">
        <f>SUM(G117:G121)</f>
        <v>0</v>
      </c>
      <c r="H116" s="72">
        <f t="shared" ref="H116:H188" si="8">SUM(I116:L116)</f>
        <v>400</v>
      </c>
      <c r="I116" s="160">
        <f>SUM(I117:I121)</f>
        <v>400</v>
      </c>
      <c r="J116" s="160">
        <f>SUM(J117:J121)</f>
        <v>0</v>
      </c>
      <c r="K116" s="160">
        <f>SUM(K117:K121)</f>
        <v>0</v>
      </c>
      <c r="L116" s="162">
        <f>SUM(L117:L121)</f>
        <v>0</v>
      </c>
    </row>
    <row r="117" spans="1:12" x14ac:dyDescent="0.25">
      <c r="A117" s="44">
        <v>2261</v>
      </c>
      <c r="B117" s="71" t="s">
        <v>125</v>
      </c>
      <c r="C117" s="72">
        <f t="shared" si="7"/>
        <v>0</v>
      </c>
      <c r="D117" s="74"/>
      <c r="E117" s="74"/>
      <c r="F117" s="74"/>
      <c r="G117" s="157"/>
      <c r="H117" s="72">
        <f t="shared" si="8"/>
        <v>0</v>
      </c>
      <c r="I117" s="74"/>
      <c r="J117" s="74"/>
      <c r="K117" s="74"/>
      <c r="L117" s="158"/>
    </row>
    <row r="118" spans="1:12" x14ac:dyDescent="0.25">
      <c r="A118" s="44">
        <v>2262</v>
      </c>
      <c r="B118" s="71" t="s">
        <v>126</v>
      </c>
      <c r="C118" s="72">
        <f t="shared" si="7"/>
        <v>400</v>
      </c>
      <c r="D118" s="74">
        <v>400</v>
      </c>
      <c r="E118" s="74"/>
      <c r="F118" s="74"/>
      <c r="G118" s="157"/>
      <c r="H118" s="72">
        <f t="shared" si="8"/>
        <v>400</v>
      </c>
      <c r="I118" s="74">
        <v>400</v>
      </c>
      <c r="J118" s="74"/>
      <c r="K118" s="74"/>
      <c r="L118" s="158"/>
    </row>
    <row r="119" spans="1:12" x14ac:dyDescent="0.25">
      <c r="A119" s="44">
        <v>2263</v>
      </c>
      <c r="B119" s="71" t="s">
        <v>127</v>
      </c>
      <c r="C119" s="72">
        <f t="shared" si="7"/>
        <v>0</v>
      </c>
      <c r="D119" s="74"/>
      <c r="E119" s="74"/>
      <c r="F119" s="74"/>
      <c r="G119" s="157"/>
      <c r="H119" s="72">
        <f t="shared" si="8"/>
        <v>0</v>
      </c>
      <c r="I119" s="74"/>
      <c r="J119" s="74"/>
      <c r="K119" s="74"/>
      <c r="L119" s="158"/>
    </row>
    <row r="120" spans="1:12" ht="24" x14ac:dyDescent="0.25">
      <c r="A120" s="44">
        <v>2264</v>
      </c>
      <c r="B120" s="71" t="s">
        <v>128</v>
      </c>
      <c r="C120" s="72">
        <f t="shared" si="7"/>
        <v>0</v>
      </c>
      <c r="D120" s="74"/>
      <c r="E120" s="74"/>
      <c r="F120" s="74"/>
      <c r="G120" s="157"/>
      <c r="H120" s="72">
        <f t="shared" si="8"/>
        <v>0</v>
      </c>
      <c r="I120" s="74"/>
      <c r="J120" s="74"/>
      <c r="K120" s="74"/>
      <c r="L120" s="158"/>
    </row>
    <row r="121" spans="1:12" x14ac:dyDescent="0.25">
      <c r="A121" s="44">
        <v>2269</v>
      </c>
      <c r="B121" s="71" t="s">
        <v>129</v>
      </c>
      <c r="C121" s="72">
        <f t="shared" si="7"/>
        <v>0</v>
      </c>
      <c r="D121" s="74"/>
      <c r="E121" s="74"/>
      <c r="F121" s="74"/>
      <c r="G121" s="157"/>
      <c r="H121" s="72">
        <f t="shared" si="8"/>
        <v>0</v>
      </c>
      <c r="I121" s="74"/>
      <c r="J121" s="74"/>
      <c r="K121" s="74"/>
      <c r="L121" s="158"/>
    </row>
    <row r="122" spans="1:12" x14ac:dyDescent="0.25">
      <c r="A122" s="159">
        <v>2270</v>
      </c>
      <c r="B122" s="71" t="s">
        <v>130</v>
      </c>
      <c r="C122" s="72">
        <f t="shared" si="7"/>
        <v>9744</v>
      </c>
      <c r="D122" s="160">
        <f>SUM(D123:D127)</f>
        <v>9744</v>
      </c>
      <c r="E122" s="160">
        <f>SUM(E123:E127)</f>
        <v>0</v>
      </c>
      <c r="F122" s="160">
        <f>SUM(F123:F127)</f>
        <v>0</v>
      </c>
      <c r="G122" s="161">
        <f>SUM(G123:G127)</f>
        <v>0</v>
      </c>
      <c r="H122" s="72">
        <f t="shared" si="8"/>
        <v>9744</v>
      </c>
      <c r="I122" s="160">
        <f>SUM(I123:I127)</f>
        <v>9744</v>
      </c>
      <c r="J122" s="160">
        <f>SUM(J123:J127)</f>
        <v>0</v>
      </c>
      <c r="K122" s="160">
        <f>SUM(K123:K127)</f>
        <v>0</v>
      </c>
      <c r="L122" s="162">
        <f>SUM(L123:L127)</f>
        <v>0</v>
      </c>
    </row>
    <row r="123" spans="1:12" x14ac:dyDescent="0.25">
      <c r="A123" s="44">
        <v>2272</v>
      </c>
      <c r="B123" s="174" t="s">
        <v>131</v>
      </c>
      <c r="C123" s="72">
        <f t="shared" si="7"/>
        <v>0</v>
      </c>
      <c r="D123" s="74"/>
      <c r="E123" s="74"/>
      <c r="F123" s="74"/>
      <c r="G123" s="157"/>
      <c r="H123" s="72">
        <f t="shared" si="8"/>
        <v>0</v>
      </c>
      <c r="I123" s="74"/>
      <c r="J123" s="74"/>
      <c r="K123" s="74"/>
      <c r="L123" s="158"/>
    </row>
    <row r="124" spans="1:12" ht="24" x14ac:dyDescent="0.25">
      <c r="A124" s="44">
        <v>2274</v>
      </c>
      <c r="B124" s="175" t="s">
        <v>132</v>
      </c>
      <c r="C124" s="72">
        <f t="shared" si="7"/>
        <v>0</v>
      </c>
      <c r="D124" s="74"/>
      <c r="E124" s="74"/>
      <c r="F124" s="74"/>
      <c r="G124" s="157"/>
      <c r="H124" s="72">
        <f t="shared" si="8"/>
        <v>0</v>
      </c>
      <c r="I124" s="74"/>
      <c r="J124" s="74"/>
      <c r="K124" s="74"/>
      <c r="L124" s="158"/>
    </row>
    <row r="125" spans="1:12" ht="24" x14ac:dyDescent="0.25">
      <c r="A125" s="44">
        <v>2275</v>
      </c>
      <c r="B125" s="71" t="s">
        <v>133</v>
      </c>
      <c r="C125" s="72">
        <f t="shared" si="7"/>
        <v>0</v>
      </c>
      <c r="D125" s="74"/>
      <c r="E125" s="74"/>
      <c r="F125" s="74"/>
      <c r="G125" s="157"/>
      <c r="H125" s="72">
        <f t="shared" si="8"/>
        <v>0</v>
      </c>
      <c r="I125" s="74"/>
      <c r="J125" s="74"/>
      <c r="K125" s="74"/>
      <c r="L125" s="158"/>
    </row>
    <row r="126" spans="1:12" ht="36" x14ac:dyDescent="0.25">
      <c r="A126" s="44">
        <v>2276</v>
      </c>
      <c r="B126" s="71" t="s">
        <v>134</v>
      </c>
      <c r="C126" s="72">
        <f t="shared" si="7"/>
        <v>0</v>
      </c>
      <c r="D126" s="74"/>
      <c r="E126" s="74"/>
      <c r="F126" s="74"/>
      <c r="G126" s="157"/>
      <c r="H126" s="72">
        <f t="shared" si="8"/>
        <v>0</v>
      </c>
      <c r="I126" s="74"/>
      <c r="J126" s="74"/>
      <c r="K126" s="74"/>
      <c r="L126" s="158"/>
    </row>
    <row r="127" spans="1:12" ht="24" x14ac:dyDescent="0.25">
      <c r="A127" s="44">
        <v>2279</v>
      </c>
      <c r="B127" s="71" t="s">
        <v>135</v>
      </c>
      <c r="C127" s="72">
        <f t="shared" si="7"/>
        <v>9744</v>
      </c>
      <c r="D127" s="74">
        <v>9744</v>
      </c>
      <c r="E127" s="74"/>
      <c r="F127" s="74"/>
      <c r="G127" s="157"/>
      <c r="H127" s="72">
        <f t="shared" si="8"/>
        <v>9744</v>
      </c>
      <c r="I127" s="74">
        <v>9744</v>
      </c>
      <c r="J127" s="74"/>
      <c r="K127" s="74"/>
      <c r="L127" s="158"/>
    </row>
    <row r="128" spans="1:12" ht="24" x14ac:dyDescent="0.25">
      <c r="A128" s="168">
        <v>2280</v>
      </c>
      <c r="B128" s="65" t="s">
        <v>136</v>
      </c>
      <c r="C128" s="66">
        <f t="shared" ref="C128:L128" si="9">SUM(C129)</f>
        <v>0</v>
      </c>
      <c r="D128" s="169">
        <f t="shared" si="9"/>
        <v>0</v>
      </c>
      <c r="E128" s="169">
        <f t="shared" si="9"/>
        <v>0</v>
      </c>
      <c r="F128" s="169">
        <f t="shared" si="9"/>
        <v>0</v>
      </c>
      <c r="G128" s="169">
        <f t="shared" si="9"/>
        <v>0</v>
      </c>
      <c r="H128" s="66">
        <f t="shared" si="9"/>
        <v>0</v>
      </c>
      <c r="I128" s="169">
        <f t="shared" si="9"/>
        <v>0</v>
      </c>
      <c r="J128" s="169">
        <f t="shared" si="9"/>
        <v>0</v>
      </c>
      <c r="K128" s="169">
        <f t="shared" si="9"/>
        <v>0</v>
      </c>
      <c r="L128" s="176">
        <f t="shared" si="9"/>
        <v>0</v>
      </c>
    </row>
    <row r="129" spans="1:12" ht="24" x14ac:dyDescent="0.25">
      <c r="A129" s="44">
        <v>2283</v>
      </c>
      <c r="B129" s="71" t="s">
        <v>137</v>
      </c>
      <c r="C129" s="72">
        <f>SUM(D129:G129)</f>
        <v>0</v>
      </c>
      <c r="D129" s="74"/>
      <c r="E129" s="74"/>
      <c r="F129" s="74"/>
      <c r="G129" s="157"/>
      <c r="H129" s="72">
        <f>SUM(I129:L129)</f>
        <v>0</v>
      </c>
      <c r="I129" s="74"/>
      <c r="J129" s="74"/>
      <c r="K129" s="74"/>
      <c r="L129" s="158"/>
    </row>
    <row r="130" spans="1:12" ht="38.25" customHeight="1" x14ac:dyDescent="0.25">
      <c r="A130" s="56">
        <v>2300</v>
      </c>
      <c r="B130" s="147" t="s">
        <v>138</v>
      </c>
      <c r="C130" s="57">
        <f t="shared" si="7"/>
        <v>3300</v>
      </c>
      <c r="D130" s="63">
        <f>SUM(D131,D136,D140,D141,D144,D151,D159,D160,D163)</f>
        <v>3300</v>
      </c>
      <c r="E130" s="63">
        <f>SUM(E131,E136,E140,E141,E144,E151,E159,E160,E163)</f>
        <v>0</v>
      </c>
      <c r="F130" s="63">
        <f>SUM(F131,F136,F140,F141,F144,F151,F159,F160,F163)</f>
        <v>0</v>
      </c>
      <c r="G130" s="166">
        <f>SUM(G131,G136,G140,G141,G144,G151,G159,G160,G163)</f>
        <v>0</v>
      </c>
      <c r="H130" s="57">
        <f t="shared" si="8"/>
        <v>3300</v>
      </c>
      <c r="I130" s="63">
        <f>SUM(I131,I136,I140,I141,I144,I151,I159,I160,I163)</f>
        <v>3300</v>
      </c>
      <c r="J130" s="63">
        <f>SUM(J131,J136,J140,J141,J144,J151,J159,J160,J163)</f>
        <v>0</v>
      </c>
      <c r="K130" s="63">
        <f>SUM(K131,K136,K140,K141,K144,K151,K159,K160,K163)</f>
        <v>0</v>
      </c>
      <c r="L130" s="167">
        <f>SUM(L131,L136,L140,L141,L144,L151,L159,L160,L163)</f>
        <v>0</v>
      </c>
    </row>
    <row r="131" spans="1:12" ht="24" x14ac:dyDescent="0.25">
      <c r="A131" s="168">
        <v>2310</v>
      </c>
      <c r="B131" s="65" t="s">
        <v>139</v>
      </c>
      <c r="C131" s="66">
        <f t="shared" si="7"/>
        <v>1700</v>
      </c>
      <c r="D131" s="169">
        <f>SUM(D132:D135)</f>
        <v>1700</v>
      </c>
      <c r="E131" s="169">
        <f t="shared" ref="E131:L131" si="10">SUM(E132:E135)</f>
        <v>0</v>
      </c>
      <c r="F131" s="169">
        <f t="shared" si="10"/>
        <v>0</v>
      </c>
      <c r="G131" s="170">
        <f t="shared" si="10"/>
        <v>0</v>
      </c>
      <c r="H131" s="66">
        <f t="shared" si="8"/>
        <v>1700</v>
      </c>
      <c r="I131" s="169">
        <f t="shared" si="10"/>
        <v>1700</v>
      </c>
      <c r="J131" s="169">
        <f t="shared" si="10"/>
        <v>0</v>
      </c>
      <c r="K131" s="169">
        <f t="shared" si="10"/>
        <v>0</v>
      </c>
      <c r="L131" s="171">
        <f t="shared" si="10"/>
        <v>0</v>
      </c>
    </row>
    <row r="132" spans="1:12" x14ac:dyDescent="0.25">
      <c r="A132" s="44">
        <v>2311</v>
      </c>
      <c r="B132" s="71" t="s">
        <v>140</v>
      </c>
      <c r="C132" s="72">
        <f t="shared" si="7"/>
        <v>1200</v>
      </c>
      <c r="D132" s="74">
        <v>1200</v>
      </c>
      <c r="E132" s="74"/>
      <c r="F132" s="74"/>
      <c r="G132" s="157"/>
      <c r="H132" s="72">
        <f t="shared" si="8"/>
        <v>1200</v>
      </c>
      <c r="I132" s="74">
        <v>1200</v>
      </c>
      <c r="J132" s="74"/>
      <c r="K132" s="74"/>
      <c r="L132" s="158"/>
    </row>
    <row r="133" spans="1:12" x14ac:dyDescent="0.25">
      <c r="A133" s="44">
        <v>2312</v>
      </c>
      <c r="B133" s="71" t="s">
        <v>141</v>
      </c>
      <c r="C133" s="72">
        <f t="shared" si="7"/>
        <v>500</v>
      </c>
      <c r="D133" s="74">
        <v>500</v>
      </c>
      <c r="E133" s="74"/>
      <c r="F133" s="74"/>
      <c r="G133" s="157"/>
      <c r="H133" s="72">
        <f t="shared" si="8"/>
        <v>500</v>
      </c>
      <c r="I133" s="74">
        <v>500</v>
      </c>
      <c r="J133" s="74"/>
      <c r="K133" s="74"/>
      <c r="L133" s="158"/>
    </row>
    <row r="134" spans="1:12" x14ac:dyDescent="0.25">
      <c r="A134" s="44">
        <v>2313</v>
      </c>
      <c r="B134" s="71" t="s">
        <v>142</v>
      </c>
      <c r="C134" s="72">
        <f t="shared" si="7"/>
        <v>0</v>
      </c>
      <c r="D134" s="74"/>
      <c r="E134" s="74"/>
      <c r="F134" s="74"/>
      <c r="G134" s="157"/>
      <c r="H134" s="72">
        <f t="shared" si="8"/>
        <v>0</v>
      </c>
      <c r="I134" s="74"/>
      <c r="J134" s="74"/>
      <c r="K134" s="74"/>
      <c r="L134" s="158"/>
    </row>
    <row r="135" spans="1:12" ht="36" customHeight="1" x14ac:dyDescent="0.25">
      <c r="A135" s="44">
        <v>2314</v>
      </c>
      <c r="B135" s="71" t="s">
        <v>143</v>
      </c>
      <c r="C135" s="72">
        <f t="shared" si="7"/>
        <v>0</v>
      </c>
      <c r="D135" s="74"/>
      <c r="E135" s="74"/>
      <c r="F135" s="74"/>
      <c r="G135" s="157"/>
      <c r="H135" s="72">
        <f t="shared" si="8"/>
        <v>0</v>
      </c>
      <c r="I135" s="74"/>
      <c r="J135" s="74"/>
      <c r="K135" s="74"/>
      <c r="L135" s="158"/>
    </row>
    <row r="136" spans="1:12" x14ac:dyDescent="0.25">
      <c r="A136" s="159">
        <v>2320</v>
      </c>
      <c r="B136" s="71" t="s">
        <v>144</v>
      </c>
      <c r="C136" s="72">
        <f t="shared" si="7"/>
        <v>0</v>
      </c>
      <c r="D136" s="160">
        <f>SUM(D137:D139)</f>
        <v>0</v>
      </c>
      <c r="E136" s="160">
        <f>SUM(E137:E139)</f>
        <v>0</v>
      </c>
      <c r="F136" s="160">
        <f>SUM(F137:F139)</f>
        <v>0</v>
      </c>
      <c r="G136" s="161">
        <f>SUM(G137:G139)</f>
        <v>0</v>
      </c>
      <c r="H136" s="72">
        <f t="shared" si="8"/>
        <v>0</v>
      </c>
      <c r="I136" s="160">
        <f>SUM(I137:I139)</f>
        <v>0</v>
      </c>
      <c r="J136" s="160">
        <f>SUM(J137:J139)</f>
        <v>0</v>
      </c>
      <c r="K136" s="160">
        <f>SUM(K137:K139)</f>
        <v>0</v>
      </c>
      <c r="L136" s="162">
        <f>SUM(L137:L139)</f>
        <v>0</v>
      </c>
    </row>
    <row r="137" spans="1:12" x14ac:dyDescent="0.25">
      <c r="A137" s="44">
        <v>2321</v>
      </c>
      <c r="B137" s="71" t="s">
        <v>145</v>
      </c>
      <c r="C137" s="72">
        <f t="shared" si="7"/>
        <v>0</v>
      </c>
      <c r="D137" s="74"/>
      <c r="E137" s="74"/>
      <c r="F137" s="74"/>
      <c r="G137" s="157"/>
      <c r="H137" s="72">
        <f t="shared" si="8"/>
        <v>0</v>
      </c>
      <c r="I137" s="74"/>
      <c r="J137" s="74"/>
      <c r="K137" s="74"/>
      <c r="L137" s="158"/>
    </row>
    <row r="138" spans="1:12" x14ac:dyDescent="0.25">
      <c r="A138" s="44">
        <v>2322</v>
      </c>
      <c r="B138" s="71" t="s">
        <v>146</v>
      </c>
      <c r="C138" s="72">
        <f t="shared" si="7"/>
        <v>0</v>
      </c>
      <c r="D138" s="74"/>
      <c r="E138" s="74"/>
      <c r="F138" s="74"/>
      <c r="G138" s="157"/>
      <c r="H138" s="72">
        <f t="shared" si="8"/>
        <v>0</v>
      </c>
      <c r="I138" s="74"/>
      <c r="J138" s="74"/>
      <c r="K138" s="74"/>
      <c r="L138" s="158"/>
    </row>
    <row r="139" spans="1:12" ht="10.5" customHeight="1" x14ac:dyDescent="0.25">
      <c r="A139" s="44">
        <v>2329</v>
      </c>
      <c r="B139" s="71" t="s">
        <v>147</v>
      </c>
      <c r="C139" s="72">
        <f t="shared" si="7"/>
        <v>0</v>
      </c>
      <c r="D139" s="74"/>
      <c r="E139" s="74"/>
      <c r="F139" s="74"/>
      <c r="G139" s="157"/>
      <c r="H139" s="72">
        <f t="shared" si="8"/>
        <v>0</v>
      </c>
      <c r="I139" s="74"/>
      <c r="J139" s="74"/>
      <c r="K139" s="74"/>
      <c r="L139" s="158"/>
    </row>
    <row r="140" spans="1:12" x14ac:dyDescent="0.25">
      <c r="A140" s="159">
        <v>2330</v>
      </c>
      <c r="B140" s="71" t="s">
        <v>148</v>
      </c>
      <c r="C140" s="72">
        <f t="shared" si="7"/>
        <v>0</v>
      </c>
      <c r="D140" s="74"/>
      <c r="E140" s="74"/>
      <c r="F140" s="74"/>
      <c r="G140" s="157"/>
      <c r="H140" s="72">
        <f t="shared" si="8"/>
        <v>0</v>
      </c>
      <c r="I140" s="74"/>
      <c r="J140" s="74"/>
      <c r="K140" s="74"/>
      <c r="L140" s="158"/>
    </row>
    <row r="141" spans="1:12" ht="48" x14ac:dyDescent="0.25">
      <c r="A141" s="159">
        <v>2340</v>
      </c>
      <c r="B141" s="71" t="s">
        <v>149</v>
      </c>
      <c r="C141" s="72">
        <f t="shared" si="7"/>
        <v>0</v>
      </c>
      <c r="D141" s="160">
        <f>SUM(D142:D143)</f>
        <v>0</v>
      </c>
      <c r="E141" s="160">
        <f>SUM(E142:E143)</f>
        <v>0</v>
      </c>
      <c r="F141" s="160">
        <f>SUM(F142:F143)</f>
        <v>0</v>
      </c>
      <c r="G141" s="161">
        <f>SUM(G142:G143)</f>
        <v>0</v>
      </c>
      <c r="H141" s="72">
        <f t="shared" si="8"/>
        <v>0</v>
      </c>
      <c r="I141" s="160">
        <f>SUM(I142:I143)</f>
        <v>0</v>
      </c>
      <c r="J141" s="160">
        <f>SUM(J142:J143)</f>
        <v>0</v>
      </c>
      <c r="K141" s="160">
        <f>SUM(K142:K143)</f>
        <v>0</v>
      </c>
      <c r="L141" s="162">
        <f>SUM(L142:L143)</f>
        <v>0</v>
      </c>
    </row>
    <row r="142" spans="1:12" x14ac:dyDescent="0.25">
      <c r="A142" s="44">
        <v>2341</v>
      </c>
      <c r="B142" s="71" t="s">
        <v>150</v>
      </c>
      <c r="C142" s="72">
        <f t="shared" si="7"/>
        <v>0</v>
      </c>
      <c r="D142" s="74"/>
      <c r="E142" s="74"/>
      <c r="F142" s="74"/>
      <c r="G142" s="157"/>
      <c r="H142" s="72">
        <f t="shared" si="8"/>
        <v>0</v>
      </c>
      <c r="I142" s="74"/>
      <c r="J142" s="74"/>
      <c r="K142" s="74"/>
      <c r="L142" s="158"/>
    </row>
    <row r="143" spans="1:12" ht="24" x14ac:dyDescent="0.25">
      <c r="A143" s="44">
        <v>2344</v>
      </c>
      <c r="B143" s="71" t="s">
        <v>151</v>
      </c>
      <c r="C143" s="72">
        <f t="shared" si="7"/>
        <v>0</v>
      </c>
      <c r="D143" s="74"/>
      <c r="E143" s="74"/>
      <c r="F143" s="74"/>
      <c r="G143" s="157"/>
      <c r="H143" s="72">
        <f t="shared" si="8"/>
        <v>0</v>
      </c>
      <c r="I143" s="74"/>
      <c r="J143" s="74"/>
      <c r="K143" s="74"/>
      <c r="L143" s="158"/>
    </row>
    <row r="144" spans="1:12" ht="24" x14ac:dyDescent="0.25">
      <c r="A144" s="150">
        <v>2350</v>
      </c>
      <c r="B144" s="112" t="s">
        <v>152</v>
      </c>
      <c r="C144" s="117">
        <f t="shared" si="7"/>
        <v>0</v>
      </c>
      <c r="D144" s="151">
        <f>SUM(D145:D150)</f>
        <v>0</v>
      </c>
      <c r="E144" s="151">
        <f>SUM(E145:E150)</f>
        <v>0</v>
      </c>
      <c r="F144" s="151">
        <f>SUM(F145:F150)</f>
        <v>0</v>
      </c>
      <c r="G144" s="152">
        <f>SUM(G145:G150)</f>
        <v>0</v>
      </c>
      <c r="H144" s="117">
        <f t="shared" si="8"/>
        <v>0</v>
      </c>
      <c r="I144" s="151">
        <f>SUM(I145:I150)</f>
        <v>0</v>
      </c>
      <c r="J144" s="151">
        <f>SUM(J145:J150)</f>
        <v>0</v>
      </c>
      <c r="K144" s="151">
        <f>SUM(K145:K150)</f>
        <v>0</v>
      </c>
      <c r="L144" s="153">
        <f>SUM(L145:L150)</f>
        <v>0</v>
      </c>
    </row>
    <row r="145" spans="1:12" x14ac:dyDescent="0.25">
      <c r="A145" s="38">
        <v>2351</v>
      </c>
      <c r="B145" s="65" t="s">
        <v>153</v>
      </c>
      <c r="C145" s="66">
        <f t="shared" si="7"/>
        <v>0</v>
      </c>
      <c r="D145" s="68"/>
      <c r="E145" s="68"/>
      <c r="F145" s="68"/>
      <c r="G145" s="154"/>
      <c r="H145" s="66">
        <f t="shared" si="8"/>
        <v>0</v>
      </c>
      <c r="I145" s="68"/>
      <c r="J145" s="68"/>
      <c r="K145" s="68"/>
      <c r="L145" s="155"/>
    </row>
    <row r="146" spans="1:12" x14ac:dyDescent="0.25">
      <c r="A146" s="44">
        <v>2352</v>
      </c>
      <c r="B146" s="71" t="s">
        <v>154</v>
      </c>
      <c r="C146" s="72">
        <f t="shared" si="7"/>
        <v>0</v>
      </c>
      <c r="D146" s="74"/>
      <c r="E146" s="74"/>
      <c r="F146" s="74"/>
      <c r="G146" s="157"/>
      <c r="H146" s="72">
        <f t="shared" si="8"/>
        <v>0</v>
      </c>
      <c r="I146" s="74"/>
      <c r="J146" s="74"/>
      <c r="K146" s="74"/>
      <c r="L146" s="158"/>
    </row>
    <row r="147" spans="1:12" ht="24" x14ac:dyDescent="0.25">
      <c r="A147" s="44">
        <v>2353</v>
      </c>
      <c r="B147" s="71" t="s">
        <v>155</v>
      </c>
      <c r="C147" s="72">
        <f t="shared" si="7"/>
        <v>0</v>
      </c>
      <c r="D147" s="74"/>
      <c r="E147" s="74"/>
      <c r="F147" s="74"/>
      <c r="G147" s="157"/>
      <c r="H147" s="72">
        <f t="shared" si="8"/>
        <v>0</v>
      </c>
      <c r="I147" s="74"/>
      <c r="J147" s="74"/>
      <c r="K147" s="74"/>
      <c r="L147" s="158"/>
    </row>
    <row r="148" spans="1:12" ht="24" x14ac:dyDescent="0.25">
      <c r="A148" s="44">
        <v>2354</v>
      </c>
      <c r="B148" s="71" t="s">
        <v>156</v>
      </c>
      <c r="C148" s="72">
        <f t="shared" si="7"/>
        <v>0</v>
      </c>
      <c r="D148" s="74"/>
      <c r="E148" s="74"/>
      <c r="F148" s="74"/>
      <c r="G148" s="157"/>
      <c r="H148" s="72">
        <f t="shared" si="8"/>
        <v>0</v>
      </c>
      <c r="I148" s="74"/>
      <c r="J148" s="74"/>
      <c r="K148" s="74"/>
      <c r="L148" s="158"/>
    </row>
    <row r="149" spans="1:12" ht="24" x14ac:dyDescent="0.25">
      <c r="A149" s="44">
        <v>2355</v>
      </c>
      <c r="B149" s="71" t="s">
        <v>157</v>
      </c>
      <c r="C149" s="72">
        <f t="shared" si="7"/>
        <v>0</v>
      </c>
      <c r="D149" s="74"/>
      <c r="E149" s="74"/>
      <c r="F149" s="74"/>
      <c r="G149" s="157"/>
      <c r="H149" s="72">
        <f t="shared" si="8"/>
        <v>0</v>
      </c>
      <c r="I149" s="74"/>
      <c r="J149" s="74"/>
      <c r="K149" s="74"/>
      <c r="L149" s="158"/>
    </row>
    <row r="150" spans="1:12" ht="24" x14ac:dyDescent="0.25">
      <c r="A150" s="44">
        <v>2359</v>
      </c>
      <c r="B150" s="71" t="s">
        <v>158</v>
      </c>
      <c r="C150" s="72">
        <f t="shared" si="7"/>
        <v>0</v>
      </c>
      <c r="D150" s="74"/>
      <c r="E150" s="74"/>
      <c r="F150" s="74"/>
      <c r="G150" s="157"/>
      <c r="H150" s="72">
        <f t="shared" si="8"/>
        <v>0</v>
      </c>
      <c r="I150" s="74"/>
      <c r="J150" s="74"/>
      <c r="K150" s="74"/>
      <c r="L150" s="158"/>
    </row>
    <row r="151" spans="1:12" ht="24.75" customHeight="1" x14ac:dyDescent="0.25">
      <c r="A151" s="159">
        <v>2360</v>
      </c>
      <c r="B151" s="71" t="s">
        <v>159</v>
      </c>
      <c r="C151" s="72">
        <f t="shared" si="7"/>
        <v>1600</v>
      </c>
      <c r="D151" s="160">
        <f>SUM(D152:D158)</f>
        <v>1600</v>
      </c>
      <c r="E151" s="160">
        <f>SUM(E152:E158)</f>
        <v>0</v>
      </c>
      <c r="F151" s="160">
        <f>SUM(F152:F158)</f>
        <v>0</v>
      </c>
      <c r="G151" s="161">
        <f>SUM(G152:G158)</f>
        <v>0</v>
      </c>
      <c r="H151" s="72">
        <f t="shared" si="8"/>
        <v>1600</v>
      </c>
      <c r="I151" s="160">
        <f>SUM(I152:I158)</f>
        <v>1600</v>
      </c>
      <c r="J151" s="160">
        <f>SUM(J152:J158)</f>
        <v>0</v>
      </c>
      <c r="K151" s="160">
        <f>SUM(K152:K158)</f>
        <v>0</v>
      </c>
      <c r="L151" s="162">
        <f>SUM(L152:L158)</f>
        <v>0</v>
      </c>
    </row>
    <row r="152" spans="1:12" x14ac:dyDescent="0.25">
      <c r="A152" s="43">
        <v>2361</v>
      </c>
      <c r="B152" s="71" t="s">
        <v>160</v>
      </c>
      <c r="C152" s="72">
        <f t="shared" si="7"/>
        <v>0</v>
      </c>
      <c r="D152" s="74"/>
      <c r="E152" s="74"/>
      <c r="F152" s="74"/>
      <c r="G152" s="157"/>
      <c r="H152" s="72">
        <f t="shared" si="8"/>
        <v>0</v>
      </c>
      <c r="I152" s="74"/>
      <c r="J152" s="74"/>
      <c r="K152" s="74"/>
      <c r="L152" s="158"/>
    </row>
    <row r="153" spans="1:12" ht="24" x14ac:dyDescent="0.25">
      <c r="A153" s="43">
        <v>2362</v>
      </c>
      <c r="B153" s="71" t="s">
        <v>161</v>
      </c>
      <c r="C153" s="72">
        <f t="shared" si="7"/>
        <v>0</v>
      </c>
      <c r="D153" s="74"/>
      <c r="E153" s="74"/>
      <c r="F153" s="74"/>
      <c r="G153" s="157"/>
      <c r="H153" s="72">
        <f t="shared" si="8"/>
        <v>0</v>
      </c>
      <c r="I153" s="74"/>
      <c r="J153" s="74"/>
      <c r="K153" s="74"/>
      <c r="L153" s="158"/>
    </row>
    <row r="154" spans="1:12" x14ac:dyDescent="0.25">
      <c r="A154" s="43">
        <v>2363</v>
      </c>
      <c r="B154" s="71" t="s">
        <v>162</v>
      </c>
      <c r="C154" s="72">
        <f t="shared" si="7"/>
        <v>1600</v>
      </c>
      <c r="D154" s="74">
        <v>1600</v>
      </c>
      <c r="E154" s="74"/>
      <c r="F154" s="74"/>
      <c r="G154" s="157"/>
      <c r="H154" s="72">
        <f t="shared" si="8"/>
        <v>1600</v>
      </c>
      <c r="I154" s="74">
        <v>1600</v>
      </c>
      <c r="J154" s="74"/>
      <c r="K154" s="74"/>
      <c r="L154" s="158"/>
    </row>
    <row r="155" spans="1:12" x14ac:dyDescent="0.25">
      <c r="A155" s="43">
        <v>2364</v>
      </c>
      <c r="B155" s="71" t="s">
        <v>163</v>
      </c>
      <c r="C155" s="72">
        <f t="shared" si="7"/>
        <v>0</v>
      </c>
      <c r="D155" s="74"/>
      <c r="E155" s="74"/>
      <c r="F155" s="74"/>
      <c r="G155" s="157"/>
      <c r="H155" s="72">
        <f t="shared" si="8"/>
        <v>0</v>
      </c>
      <c r="I155" s="74"/>
      <c r="J155" s="74"/>
      <c r="K155" s="74"/>
      <c r="L155" s="158"/>
    </row>
    <row r="156" spans="1:12" ht="12.75" customHeight="1" x14ac:dyDescent="0.25">
      <c r="A156" s="43">
        <v>2365</v>
      </c>
      <c r="B156" s="71" t="s">
        <v>164</v>
      </c>
      <c r="C156" s="72">
        <f t="shared" si="7"/>
        <v>0</v>
      </c>
      <c r="D156" s="74"/>
      <c r="E156" s="74"/>
      <c r="F156" s="74"/>
      <c r="G156" s="157"/>
      <c r="H156" s="72">
        <f t="shared" si="8"/>
        <v>0</v>
      </c>
      <c r="I156" s="74"/>
      <c r="J156" s="74"/>
      <c r="K156" s="74"/>
      <c r="L156" s="158"/>
    </row>
    <row r="157" spans="1:12" ht="36" x14ac:dyDescent="0.25">
      <c r="A157" s="43">
        <v>2366</v>
      </c>
      <c r="B157" s="71" t="s">
        <v>165</v>
      </c>
      <c r="C157" s="72">
        <f t="shared" si="7"/>
        <v>0</v>
      </c>
      <c r="D157" s="74"/>
      <c r="E157" s="74"/>
      <c r="F157" s="74"/>
      <c r="G157" s="157"/>
      <c r="H157" s="72">
        <f t="shared" si="8"/>
        <v>0</v>
      </c>
      <c r="I157" s="74"/>
      <c r="J157" s="74"/>
      <c r="K157" s="74"/>
      <c r="L157" s="158"/>
    </row>
    <row r="158" spans="1:12" ht="48" x14ac:dyDescent="0.25">
      <c r="A158" s="43">
        <v>2369</v>
      </c>
      <c r="B158" s="71" t="s">
        <v>166</v>
      </c>
      <c r="C158" s="72">
        <f t="shared" si="7"/>
        <v>0</v>
      </c>
      <c r="D158" s="74"/>
      <c r="E158" s="74"/>
      <c r="F158" s="74"/>
      <c r="G158" s="157"/>
      <c r="H158" s="72">
        <f t="shared" si="8"/>
        <v>0</v>
      </c>
      <c r="I158" s="74"/>
      <c r="J158" s="74"/>
      <c r="K158" s="74"/>
      <c r="L158" s="158"/>
    </row>
    <row r="159" spans="1:12" x14ac:dyDescent="0.25">
      <c r="A159" s="150">
        <v>2370</v>
      </c>
      <c r="B159" s="112" t="s">
        <v>167</v>
      </c>
      <c r="C159" s="117">
        <f t="shared" si="7"/>
        <v>0</v>
      </c>
      <c r="D159" s="163"/>
      <c r="E159" s="163"/>
      <c r="F159" s="163"/>
      <c r="G159" s="164"/>
      <c r="H159" s="117">
        <f t="shared" si="8"/>
        <v>0</v>
      </c>
      <c r="I159" s="163"/>
      <c r="J159" s="163"/>
      <c r="K159" s="163"/>
      <c r="L159" s="165"/>
    </row>
    <row r="160" spans="1:12" x14ac:dyDescent="0.25">
      <c r="A160" s="150">
        <v>2380</v>
      </c>
      <c r="B160" s="112" t="s">
        <v>168</v>
      </c>
      <c r="C160" s="117">
        <f t="shared" si="7"/>
        <v>0</v>
      </c>
      <c r="D160" s="151">
        <f>SUM(D161:D162)</f>
        <v>0</v>
      </c>
      <c r="E160" s="151">
        <f>SUM(E161:E162)</f>
        <v>0</v>
      </c>
      <c r="F160" s="151">
        <f>SUM(F161:F162)</f>
        <v>0</v>
      </c>
      <c r="G160" s="152">
        <f>SUM(G161:G162)</f>
        <v>0</v>
      </c>
      <c r="H160" s="117">
        <f t="shared" si="8"/>
        <v>0</v>
      </c>
      <c r="I160" s="151">
        <f>SUM(I161:I162)</f>
        <v>0</v>
      </c>
      <c r="J160" s="151">
        <f>SUM(J161:J162)</f>
        <v>0</v>
      </c>
      <c r="K160" s="151">
        <f>SUM(K161:K162)</f>
        <v>0</v>
      </c>
      <c r="L160" s="153">
        <f>SUM(L161:L162)</f>
        <v>0</v>
      </c>
    </row>
    <row r="161" spans="1:12" x14ac:dyDescent="0.25">
      <c r="A161" s="37">
        <v>2381</v>
      </c>
      <c r="B161" s="65" t="s">
        <v>169</v>
      </c>
      <c r="C161" s="66">
        <f t="shared" si="7"/>
        <v>0</v>
      </c>
      <c r="D161" s="68"/>
      <c r="E161" s="68"/>
      <c r="F161" s="68"/>
      <c r="G161" s="154"/>
      <c r="H161" s="66">
        <f t="shared" si="8"/>
        <v>0</v>
      </c>
      <c r="I161" s="68"/>
      <c r="J161" s="68"/>
      <c r="K161" s="68"/>
      <c r="L161" s="155"/>
    </row>
    <row r="162" spans="1:12" ht="24" x14ac:dyDescent="0.25">
      <c r="A162" s="43">
        <v>2389</v>
      </c>
      <c r="B162" s="71" t="s">
        <v>170</v>
      </c>
      <c r="C162" s="72">
        <f t="shared" si="7"/>
        <v>0</v>
      </c>
      <c r="D162" s="74"/>
      <c r="E162" s="74"/>
      <c r="F162" s="74"/>
      <c r="G162" s="157"/>
      <c r="H162" s="72">
        <f t="shared" si="8"/>
        <v>0</v>
      </c>
      <c r="I162" s="74"/>
      <c r="J162" s="74"/>
      <c r="K162" s="74"/>
      <c r="L162" s="158"/>
    </row>
    <row r="163" spans="1:12" x14ac:dyDescent="0.25">
      <c r="A163" s="150">
        <v>2390</v>
      </c>
      <c r="B163" s="112" t="s">
        <v>171</v>
      </c>
      <c r="C163" s="117">
        <f t="shared" si="7"/>
        <v>0</v>
      </c>
      <c r="D163" s="163"/>
      <c r="E163" s="163"/>
      <c r="F163" s="163"/>
      <c r="G163" s="164"/>
      <c r="H163" s="117">
        <f t="shared" si="8"/>
        <v>0</v>
      </c>
      <c r="I163" s="163"/>
      <c r="J163" s="163"/>
      <c r="K163" s="163"/>
      <c r="L163" s="165"/>
    </row>
    <row r="164" spans="1:12" x14ac:dyDescent="0.25">
      <c r="A164" s="56">
        <v>2400</v>
      </c>
      <c r="B164" s="147" t="s">
        <v>172</v>
      </c>
      <c r="C164" s="57">
        <f t="shared" si="7"/>
        <v>0</v>
      </c>
      <c r="D164" s="177"/>
      <c r="E164" s="177"/>
      <c r="F164" s="177"/>
      <c r="G164" s="178"/>
      <c r="H164" s="57">
        <f t="shared" si="8"/>
        <v>0</v>
      </c>
      <c r="I164" s="177"/>
      <c r="J164" s="177"/>
      <c r="K164" s="177"/>
      <c r="L164" s="179"/>
    </row>
    <row r="165" spans="1:12" ht="24" x14ac:dyDescent="0.25">
      <c r="A165" s="56">
        <v>2500</v>
      </c>
      <c r="B165" s="147" t="s">
        <v>173</v>
      </c>
      <c r="C165" s="57">
        <f t="shared" si="7"/>
        <v>0</v>
      </c>
      <c r="D165" s="63">
        <f>SUM(D166,D171)</f>
        <v>0</v>
      </c>
      <c r="E165" s="63">
        <f t="shared" ref="E165:G165" si="11">SUM(E166,E171)</f>
        <v>0</v>
      </c>
      <c r="F165" s="63">
        <f t="shared" si="11"/>
        <v>0</v>
      </c>
      <c r="G165" s="63">
        <f t="shared" si="11"/>
        <v>0</v>
      </c>
      <c r="H165" s="57">
        <f t="shared" si="8"/>
        <v>0</v>
      </c>
      <c r="I165" s="63">
        <f>SUM(I166,I171)</f>
        <v>0</v>
      </c>
      <c r="J165" s="63">
        <f t="shared" ref="J165:L165" si="12">SUM(J166,J171)</f>
        <v>0</v>
      </c>
      <c r="K165" s="63">
        <f t="shared" si="12"/>
        <v>0</v>
      </c>
      <c r="L165" s="149">
        <f t="shared" si="12"/>
        <v>0</v>
      </c>
    </row>
    <row r="166" spans="1:12" ht="16.5" customHeight="1" x14ac:dyDescent="0.25">
      <c r="A166" s="168">
        <v>2510</v>
      </c>
      <c r="B166" s="65" t="s">
        <v>174</v>
      </c>
      <c r="C166" s="66">
        <f t="shared" si="7"/>
        <v>0</v>
      </c>
      <c r="D166" s="169">
        <f>SUM(D167:D170)</f>
        <v>0</v>
      </c>
      <c r="E166" s="169">
        <f t="shared" ref="E166:G166" si="13">SUM(E167:E170)</f>
        <v>0</v>
      </c>
      <c r="F166" s="169">
        <f t="shared" si="13"/>
        <v>0</v>
      </c>
      <c r="G166" s="169">
        <f t="shared" si="13"/>
        <v>0</v>
      </c>
      <c r="H166" s="66">
        <f t="shared" si="8"/>
        <v>0</v>
      </c>
      <c r="I166" s="169">
        <f>SUM(I167:I170)</f>
        <v>0</v>
      </c>
      <c r="J166" s="169">
        <f t="shared" ref="J166:L166" si="14">SUM(J167:J170)</f>
        <v>0</v>
      </c>
      <c r="K166" s="169">
        <f t="shared" si="14"/>
        <v>0</v>
      </c>
      <c r="L166" s="180">
        <f t="shared" si="14"/>
        <v>0</v>
      </c>
    </row>
    <row r="167" spans="1:12" ht="24" x14ac:dyDescent="0.25">
      <c r="A167" s="44">
        <v>2512</v>
      </c>
      <c r="B167" s="71" t="s">
        <v>175</v>
      </c>
      <c r="C167" s="72">
        <f t="shared" si="7"/>
        <v>0</v>
      </c>
      <c r="D167" s="74"/>
      <c r="E167" s="74"/>
      <c r="F167" s="74"/>
      <c r="G167" s="157"/>
      <c r="H167" s="72">
        <f t="shared" si="8"/>
        <v>0</v>
      </c>
      <c r="I167" s="74"/>
      <c r="J167" s="74"/>
      <c r="K167" s="74"/>
      <c r="L167" s="158"/>
    </row>
    <row r="168" spans="1:12" ht="36" x14ac:dyDescent="0.25">
      <c r="A168" s="44">
        <v>2513</v>
      </c>
      <c r="B168" s="71" t="s">
        <v>176</v>
      </c>
      <c r="C168" s="72">
        <f t="shared" si="7"/>
        <v>0</v>
      </c>
      <c r="D168" s="74"/>
      <c r="E168" s="74"/>
      <c r="F168" s="74"/>
      <c r="G168" s="157"/>
      <c r="H168" s="72">
        <f t="shared" si="8"/>
        <v>0</v>
      </c>
      <c r="I168" s="74"/>
      <c r="J168" s="74"/>
      <c r="K168" s="74"/>
      <c r="L168" s="158"/>
    </row>
    <row r="169" spans="1:12" ht="24" x14ac:dyDescent="0.25">
      <c r="A169" s="44">
        <v>2515</v>
      </c>
      <c r="B169" s="71" t="s">
        <v>177</v>
      </c>
      <c r="C169" s="72">
        <f t="shared" si="7"/>
        <v>0</v>
      </c>
      <c r="D169" s="74"/>
      <c r="E169" s="74"/>
      <c r="F169" s="74"/>
      <c r="G169" s="157"/>
      <c r="H169" s="72">
        <f t="shared" si="8"/>
        <v>0</v>
      </c>
      <c r="I169" s="74"/>
      <c r="J169" s="74"/>
      <c r="K169" s="74"/>
      <c r="L169" s="158"/>
    </row>
    <row r="170" spans="1:12" ht="24" x14ac:dyDescent="0.25">
      <c r="A170" s="44">
        <v>2519</v>
      </c>
      <c r="B170" s="71" t="s">
        <v>178</v>
      </c>
      <c r="C170" s="72">
        <f t="shared" si="7"/>
        <v>0</v>
      </c>
      <c r="D170" s="74"/>
      <c r="E170" s="74"/>
      <c r="F170" s="74"/>
      <c r="G170" s="157"/>
      <c r="H170" s="72">
        <f t="shared" si="8"/>
        <v>0</v>
      </c>
      <c r="I170" s="74"/>
      <c r="J170" s="74"/>
      <c r="K170" s="74"/>
      <c r="L170" s="158"/>
    </row>
    <row r="171" spans="1:12" ht="24" x14ac:dyDescent="0.25">
      <c r="A171" s="159">
        <v>2520</v>
      </c>
      <c r="B171" s="71" t="s">
        <v>179</v>
      </c>
      <c r="C171" s="72">
        <f t="shared" si="7"/>
        <v>0</v>
      </c>
      <c r="D171" s="74"/>
      <c r="E171" s="74"/>
      <c r="F171" s="74"/>
      <c r="G171" s="157"/>
      <c r="H171" s="72">
        <f t="shared" si="8"/>
        <v>0</v>
      </c>
      <c r="I171" s="74"/>
      <c r="J171" s="74"/>
      <c r="K171" s="74"/>
      <c r="L171" s="158"/>
    </row>
    <row r="172" spans="1:12" s="182" customFormat="1" ht="36" customHeight="1" x14ac:dyDescent="0.25">
      <c r="A172" s="19">
        <v>2800</v>
      </c>
      <c r="B172" s="65" t="s">
        <v>180</v>
      </c>
      <c r="C172" s="66">
        <f t="shared" si="7"/>
        <v>0</v>
      </c>
      <c r="D172" s="40"/>
      <c r="E172" s="40"/>
      <c r="F172" s="40"/>
      <c r="G172" s="41"/>
      <c r="H172" s="66">
        <f t="shared" si="8"/>
        <v>0</v>
      </c>
      <c r="I172" s="40"/>
      <c r="J172" s="40"/>
      <c r="K172" s="40"/>
      <c r="L172" s="42"/>
    </row>
    <row r="173" spans="1:12" x14ac:dyDescent="0.25">
      <c r="A173" s="142">
        <v>3000</v>
      </c>
      <c r="B173" s="142" t="s">
        <v>181</v>
      </c>
      <c r="C173" s="143">
        <f t="shared" si="7"/>
        <v>0</v>
      </c>
      <c r="D173" s="144">
        <f>SUM(D174,D184)</f>
        <v>0</v>
      </c>
      <c r="E173" s="144">
        <f>SUM(E174,E184)</f>
        <v>0</v>
      </c>
      <c r="F173" s="144">
        <f>SUM(F174,F184)</f>
        <v>0</v>
      </c>
      <c r="G173" s="145">
        <f>SUM(G174,G184)</f>
        <v>0</v>
      </c>
      <c r="H173" s="143">
        <f t="shared" si="8"/>
        <v>0</v>
      </c>
      <c r="I173" s="144">
        <f>SUM(I174,I184)</f>
        <v>0</v>
      </c>
      <c r="J173" s="144">
        <f>SUM(J174,J184)</f>
        <v>0</v>
      </c>
      <c r="K173" s="144">
        <f>SUM(K174,K184)</f>
        <v>0</v>
      </c>
      <c r="L173" s="146">
        <f>SUM(L174,L184)</f>
        <v>0</v>
      </c>
    </row>
    <row r="174" spans="1:12" ht="24" x14ac:dyDescent="0.25">
      <c r="A174" s="56">
        <v>3200</v>
      </c>
      <c r="B174" s="183" t="s">
        <v>182</v>
      </c>
      <c r="C174" s="184">
        <f t="shared" si="7"/>
        <v>0</v>
      </c>
      <c r="D174" s="63">
        <f>SUM(D175,D179)</f>
        <v>0</v>
      </c>
      <c r="E174" s="63">
        <f t="shared" ref="E174:G174" si="15">SUM(E175,E179)</f>
        <v>0</v>
      </c>
      <c r="F174" s="63">
        <f t="shared" si="15"/>
        <v>0</v>
      </c>
      <c r="G174" s="63">
        <f t="shared" si="15"/>
        <v>0</v>
      </c>
      <c r="H174" s="57">
        <f t="shared" si="8"/>
        <v>0</v>
      </c>
      <c r="I174" s="63">
        <f>SUM(I175,I179)</f>
        <v>0</v>
      </c>
      <c r="J174" s="63">
        <f t="shared" ref="J174:L174" si="16">SUM(J175,J179)</f>
        <v>0</v>
      </c>
      <c r="K174" s="63">
        <f t="shared" si="16"/>
        <v>0</v>
      </c>
      <c r="L174" s="149">
        <f t="shared" si="16"/>
        <v>0</v>
      </c>
    </row>
    <row r="175" spans="1:12" ht="36" x14ac:dyDescent="0.25">
      <c r="A175" s="168">
        <v>3260</v>
      </c>
      <c r="B175" s="65" t="s">
        <v>183</v>
      </c>
      <c r="C175" s="66">
        <f t="shared" si="7"/>
        <v>0</v>
      </c>
      <c r="D175" s="169">
        <f>SUM(D176:D178)</f>
        <v>0</v>
      </c>
      <c r="E175" s="169">
        <f>SUM(E176:E178)</f>
        <v>0</v>
      </c>
      <c r="F175" s="169">
        <f>SUM(F176:F178)</f>
        <v>0</v>
      </c>
      <c r="G175" s="170">
        <f>SUM(G176:G178)</f>
        <v>0</v>
      </c>
      <c r="H175" s="66">
        <f t="shared" si="8"/>
        <v>0</v>
      </c>
      <c r="I175" s="169">
        <f>SUM(I176:I178)</f>
        <v>0</v>
      </c>
      <c r="J175" s="169">
        <f>SUM(J176:J178)</f>
        <v>0</v>
      </c>
      <c r="K175" s="169">
        <f>SUM(K176:K178)</f>
        <v>0</v>
      </c>
      <c r="L175" s="171">
        <f>SUM(L176:L178)</f>
        <v>0</v>
      </c>
    </row>
    <row r="176" spans="1:12" ht="24" x14ac:dyDescent="0.25">
      <c r="A176" s="44">
        <v>3261</v>
      </c>
      <c r="B176" s="71" t="s">
        <v>184</v>
      </c>
      <c r="C176" s="72">
        <f>SUM(D176:G176)</f>
        <v>0</v>
      </c>
      <c r="D176" s="74"/>
      <c r="E176" s="74"/>
      <c r="F176" s="74"/>
      <c r="G176" s="157"/>
      <c r="H176" s="72">
        <f>SUM(I176:L176)</f>
        <v>0</v>
      </c>
      <c r="I176" s="74"/>
      <c r="J176" s="74"/>
      <c r="K176" s="74"/>
      <c r="L176" s="158"/>
    </row>
    <row r="177" spans="1:12" ht="36" x14ac:dyDescent="0.25">
      <c r="A177" s="44">
        <v>3262</v>
      </c>
      <c r="B177" s="71" t="s">
        <v>185</v>
      </c>
      <c r="C177" s="72">
        <f>SUM(D177:G177)</f>
        <v>0</v>
      </c>
      <c r="D177" s="74"/>
      <c r="E177" s="74"/>
      <c r="F177" s="74"/>
      <c r="G177" s="157"/>
      <c r="H177" s="72">
        <f>SUM(I177:L177)</f>
        <v>0</v>
      </c>
      <c r="I177" s="74"/>
      <c r="J177" s="74"/>
      <c r="K177" s="74"/>
      <c r="L177" s="158"/>
    </row>
    <row r="178" spans="1:12" ht="24" x14ac:dyDescent="0.25">
      <c r="A178" s="44">
        <v>3263</v>
      </c>
      <c r="B178" s="71" t="s">
        <v>186</v>
      </c>
      <c r="C178" s="72">
        <f>SUM(D178:G178)</f>
        <v>0</v>
      </c>
      <c r="D178" s="74"/>
      <c r="E178" s="74"/>
      <c r="F178" s="74"/>
      <c r="G178" s="157"/>
      <c r="H178" s="72">
        <f>SUM(I178:L178)</f>
        <v>0</v>
      </c>
      <c r="I178" s="74"/>
      <c r="J178" s="74"/>
      <c r="K178" s="74"/>
      <c r="L178" s="158"/>
    </row>
    <row r="179" spans="1:12" ht="84" x14ac:dyDescent="0.25">
      <c r="A179" s="168">
        <v>3290</v>
      </c>
      <c r="B179" s="65" t="s">
        <v>187</v>
      </c>
      <c r="C179" s="185">
        <f t="shared" ref="C179:C183" si="17">SUM(D179:G179)</f>
        <v>0</v>
      </c>
      <c r="D179" s="169">
        <f>SUM(D180:D183)</f>
        <v>0</v>
      </c>
      <c r="E179" s="169">
        <f t="shared" ref="E179:G179" si="18">SUM(E180:E183)</f>
        <v>0</v>
      </c>
      <c r="F179" s="169">
        <f t="shared" si="18"/>
        <v>0</v>
      </c>
      <c r="G179" s="169">
        <f t="shared" si="18"/>
        <v>0</v>
      </c>
      <c r="H179" s="185">
        <f t="shared" ref="H179:H183" si="19">SUM(I179:L179)</f>
        <v>0</v>
      </c>
      <c r="I179" s="169">
        <f>SUM(I180:I183)</f>
        <v>0</v>
      </c>
      <c r="J179" s="169">
        <f t="shared" ref="J179:L179" si="20">SUM(J180:J183)</f>
        <v>0</v>
      </c>
      <c r="K179" s="169">
        <f t="shared" si="20"/>
        <v>0</v>
      </c>
      <c r="L179" s="186">
        <f t="shared" si="20"/>
        <v>0</v>
      </c>
    </row>
    <row r="180" spans="1:12" ht="72" x14ac:dyDescent="0.25">
      <c r="A180" s="44">
        <v>3291</v>
      </c>
      <c r="B180" s="71" t="s">
        <v>188</v>
      </c>
      <c r="C180" s="72">
        <f t="shared" si="17"/>
        <v>0</v>
      </c>
      <c r="D180" s="74"/>
      <c r="E180" s="74"/>
      <c r="F180" s="74"/>
      <c r="G180" s="187"/>
      <c r="H180" s="72">
        <f t="shared" si="19"/>
        <v>0</v>
      </c>
      <c r="I180" s="74"/>
      <c r="J180" s="74"/>
      <c r="K180" s="74"/>
      <c r="L180" s="158"/>
    </row>
    <row r="181" spans="1:12" ht="72" x14ac:dyDescent="0.25">
      <c r="A181" s="44">
        <v>3292</v>
      </c>
      <c r="B181" s="71" t="s">
        <v>189</v>
      </c>
      <c r="C181" s="72">
        <f t="shared" si="17"/>
        <v>0</v>
      </c>
      <c r="D181" s="74"/>
      <c r="E181" s="74"/>
      <c r="F181" s="74"/>
      <c r="G181" s="187"/>
      <c r="H181" s="72">
        <f t="shared" si="19"/>
        <v>0</v>
      </c>
      <c r="I181" s="74"/>
      <c r="J181" s="74"/>
      <c r="K181" s="74"/>
      <c r="L181" s="158"/>
    </row>
    <row r="182" spans="1:12" ht="72" x14ac:dyDescent="0.25">
      <c r="A182" s="44">
        <v>3293</v>
      </c>
      <c r="B182" s="71" t="s">
        <v>190</v>
      </c>
      <c r="C182" s="72">
        <f t="shared" si="17"/>
        <v>0</v>
      </c>
      <c r="D182" s="74"/>
      <c r="E182" s="74"/>
      <c r="F182" s="74"/>
      <c r="G182" s="187"/>
      <c r="H182" s="72">
        <f t="shared" si="19"/>
        <v>0</v>
      </c>
      <c r="I182" s="74"/>
      <c r="J182" s="74"/>
      <c r="K182" s="74"/>
      <c r="L182" s="158"/>
    </row>
    <row r="183" spans="1:12" ht="60" x14ac:dyDescent="0.25">
      <c r="A183" s="188">
        <v>3294</v>
      </c>
      <c r="B183" s="71" t="s">
        <v>191</v>
      </c>
      <c r="C183" s="185">
        <f t="shared" si="17"/>
        <v>0</v>
      </c>
      <c r="D183" s="189"/>
      <c r="E183" s="189"/>
      <c r="F183" s="189"/>
      <c r="G183" s="190"/>
      <c r="H183" s="185">
        <f t="shared" si="19"/>
        <v>0</v>
      </c>
      <c r="I183" s="189"/>
      <c r="J183" s="189"/>
      <c r="K183" s="189"/>
      <c r="L183" s="191"/>
    </row>
    <row r="184" spans="1:12" ht="48" x14ac:dyDescent="0.25">
      <c r="A184" s="192">
        <v>3300</v>
      </c>
      <c r="B184" s="183" t="s">
        <v>192</v>
      </c>
      <c r="C184" s="193">
        <f t="shared" si="7"/>
        <v>0</v>
      </c>
      <c r="D184" s="194">
        <f>SUM(D185:D186)</f>
        <v>0</v>
      </c>
      <c r="E184" s="194">
        <f t="shared" ref="E184:G184" si="21">SUM(E185:E186)</f>
        <v>0</v>
      </c>
      <c r="F184" s="194">
        <f t="shared" si="21"/>
        <v>0</v>
      </c>
      <c r="G184" s="194">
        <f t="shared" si="21"/>
        <v>0</v>
      </c>
      <c r="H184" s="193">
        <f t="shared" si="8"/>
        <v>0</v>
      </c>
      <c r="I184" s="194">
        <f>SUM(I185:I186)</f>
        <v>0</v>
      </c>
      <c r="J184" s="194">
        <f t="shared" ref="J184:L184" si="22">SUM(J185:J186)</f>
        <v>0</v>
      </c>
      <c r="K184" s="194">
        <f t="shared" si="22"/>
        <v>0</v>
      </c>
      <c r="L184" s="149">
        <f t="shared" si="22"/>
        <v>0</v>
      </c>
    </row>
    <row r="185" spans="1:12" ht="48" x14ac:dyDescent="0.25">
      <c r="A185" s="111">
        <v>3310</v>
      </c>
      <c r="B185" s="112" t="s">
        <v>193</v>
      </c>
      <c r="C185" s="195">
        <f t="shared" si="7"/>
        <v>0</v>
      </c>
      <c r="D185" s="163"/>
      <c r="E185" s="163"/>
      <c r="F185" s="163"/>
      <c r="G185" s="164"/>
      <c r="H185" s="195">
        <f t="shared" si="8"/>
        <v>0</v>
      </c>
      <c r="I185" s="163"/>
      <c r="J185" s="163"/>
      <c r="K185" s="163"/>
      <c r="L185" s="165"/>
    </row>
    <row r="186" spans="1:12" ht="48.75" customHeight="1" x14ac:dyDescent="0.25">
      <c r="A186" s="38">
        <v>3320</v>
      </c>
      <c r="B186" s="65" t="s">
        <v>194</v>
      </c>
      <c r="C186" s="66">
        <f t="shared" si="7"/>
        <v>0</v>
      </c>
      <c r="D186" s="68"/>
      <c r="E186" s="68"/>
      <c r="F186" s="68"/>
      <c r="G186" s="154"/>
      <c r="H186" s="66">
        <f t="shared" si="8"/>
        <v>0</v>
      </c>
      <c r="I186" s="68"/>
      <c r="J186" s="68"/>
      <c r="K186" s="68"/>
      <c r="L186" s="155"/>
    </row>
    <row r="187" spans="1:12" x14ac:dyDescent="0.25">
      <c r="A187" s="196">
        <v>4000</v>
      </c>
      <c r="B187" s="142" t="s">
        <v>195</v>
      </c>
      <c r="C187" s="143">
        <f t="shared" si="7"/>
        <v>0</v>
      </c>
      <c r="D187" s="144">
        <f>SUM(D188,D191)</f>
        <v>0</v>
      </c>
      <c r="E187" s="144">
        <f>SUM(E188,E191)</f>
        <v>0</v>
      </c>
      <c r="F187" s="144">
        <f>SUM(F188,F191)</f>
        <v>0</v>
      </c>
      <c r="G187" s="145">
        <f>SUM(G188,G191)</f>
        <v>0</v>
      </c>
      <c r="H187" s="143">
        <f t="shared" si="8"/>
        <v>0</v>
      </c>
      <c r="I187" s="144">
        <f>SUM(I188,I191)</f>
        <v>0</v>
      </c>
      <c r="J187" s="144">
        <f>SUM(J188,J191)</f>
        <v>0</v>
      </c>
      <c r="K187" s="144">
        <f>SUM(K188,K191)</f>
        <v>0</v>
      </c>
      <c r="L187" s="146">
        <f>SUM(L188,L191)</f>
        <v>0</v>
      </c>
    </row>
    <row r="188" spans="1:12" ht="24" x14ac:dyDescent="0.25">
      <c r="A188" s="197">
        <v>4200</v>
      </c>
      <c r="B188" s="147" t="s">
        <v>196</v>
      </c>
      <c r="C188" s="57">
        <f>SUM(D188:G188)</f>
        <v>0</v>
      </c>
      <c r="D188" s="63">
        <f>SUM(D189,D190)</f>
        <v>0</v>
      </c>
      <c r="E188" s="63">
        <f>SUM(E189,E190)</f>
        <v>0</v>
      </c>
      <c r="F188" s="63">
        <f>SUM(F189,F190)</f>
        <v>0</v>
      </c>
      <c r="G188" s="166">
        <f>SUM(G189,G190)</f>
        <v>0</v>
      </c>
      <c r="H188" s="57">
        <f t="shared" si="8"/>
        <v>0</v>
      </c>
      <c r="I188" s="63">
        <f>SUM(I189,I190)</f>
        <v>0</v>
      </c>
      <c r="J188" s="63">
        <f>SUM(J189,J190)</f>
        <v>0</v>
      </c>
      <c r="K188" s="63">
        <f>SUM(K189,K190)</f>
        <v>0</v>
      </c>
      <c r="L188" s="167">
        <f>SUM(L189,L190)</f>
        <v>0</v>
      </c>
    </row>
    <row r="189" spans="1:12" ht="36" x14ac:dyDescent="0.25">
      <c r="A189" s="168">
        <v>4240</v>
      </c>
      <c r="B189" s="65" t="s">
        <v>197</v>
      </c>
      <c r="C189" s="66">
        <f t="shared" ref="C189:C264" si="23">SUM(D189:G189)</f>
        <v>0</v>
      </c>
      <c r="D189" s="68"/>
      <c r="E189" s="68"/>
      <c r="F189" s="68"/>
      <c r="G189" s="154"/>
      <c r="H189" s="66">
        <f t="shared" ref="H189:H263" si="24">SUM(I189:L189)</f>
        <v>0</v>
      </c>
      <c r="I189" s="68"/>
      <c r="J189" s="68"/>
      <c r="K189" s="68"/>
      <c r="L189" s="155"/>
    </row>
    <row r="190" spans="1:12" ht="24" x14ac:dyDescent="0.25">
      <c r="A190" s="159">
        <v>4250</v>
      </c>
      <c r="B190" s="71" t="s">
        <v>198</v>
      </c>
      <c r="C190" s="72">
        <f t="shared" si="23"/>
        <v>0</v>
      </c>
      <c r="D190" s="74"/>
      <c r="E190" s="74"/>
      <c r="F190" s="74"/>
      <c r="G190" s="157"/>
      <c r="H190" s="72">
        <f t="shared" si="24"/>
        <v>0</v>
      </c>
      <c r="I190" s="74"/>
      <c r="J190" s="74"/>
      <c r="K190" s="74"/>
      <c r="L190" s="158"/>
    </row>
    <row r="191" spans="1:12" x14ac:dyDescent="0.25">
      <c r="A191" s="56">
        <v>4300</v>
      </c>
      <c r="B191" s="147" t="s">
        <v>199</v>
      </c>
      <c r="C191" s="57">
        <f t="shared" si="23"/>
        <v>0</v>
      </c>
      <c r="D191" s="63">
        <f>SUM(D192)</f>
        <v>0</v>
      </c>
      <c r="E191" s="63">
        <f>SUM(E192)</f>
        <v>0</v>
      </c>
      <c r="F191" s="63">
        <f>SUM(F192)</f>
        <v>0</v>
      </c>
      <c r="G191" s="166">
        <f>SUM(G192)</f>
        <v>0</v>
      </c>
      <c r="H191" s="57">
        <f t="shared" si="24"/>
        <v>0</v>
      </c>
      <c r="I191" s="63">
        <f>SUM(I192)</f>
        <v>0</v>
      </c>
      <c r="J191" s="63">
        <f>SUM(J192)</f>
        <v>0</v>
      </c>
      <c r="K191" s="63">
        <f>SUM(K192)</f>
        <v>0</v>
      </c>
      <c r="L191" s="167">
        <f>SUM(L192)</f>
        <v>0</v>
      </c>
    </row>
    <row r="192" spans="1:12" ht="24" x14ac:dyDescent="0.25">
      <c r="A192" s="168">
        <v>4310</v>
      </c>
      <c r="B192" s="65" t="s">
        <v>200</v>
      </c>
      <c r="C192" s="66">
        <f>SUM(D192:G192)</f>
        <v>0</v>
      </c>
      <c r="D192" s="169">
        <f>SUM(D193:D193)</f>
        <v>0</v>
      </c>
      <c r="E192" s="169">
        <f>SUM(E193:E193)</f>
        <v>0</v>
      </c>
      <c r="F192" s="169">
        <f>SUM(F193:F193)</f>
        <v>0</v>
      </c>
      <c r="G192" s="170">
        <f>SUM(G193:G193)</f>
        <v>0</v>
      </c>
      <c r="H192" s="66">
        <f t="shared" si="24"/>
        <v>0</v>
      </c>
      <c r="I192" s="169">
        <f>SUM(I193:I193)</f>
        <v>0</v>
      </c>
      <c r="J192" s="169">
        <f>SUM(J193:J193)</f>
        <v>0</v>
      </c>
      <c r="K192" s="169">
        <f>SUM(K193:K193)</f>
        <v>0</v>
      </c>
      <c r="L192" s="171">
        <f>SUM(L193:L193)</f>
        <v>0</v>
      </c>
    </row>
    <row r="193" spans="1:12" ht="36" x14ac:dyDescent="0.25">
      <c r="A193" s="44">
        <v>4311</v>
      </c>
      <c r="B193" s="71" t="s">
        <v>201</v>
      </c>
      <c r="C193" s="72">
        <f t="shared" si="23"/>
        <v>0</v>
      </c>
      <c r="D193" s="74"/>
      <c r="E193" s="74"/>
      <c r="F193" s="74"/>
      <c r="G193" s="157"/>
      <c r="H193" s="72">
        <f t="shared" si="24"/>
        <v>0</v>
      </c>
      <c r="I193" s="74"/>
      <c r="J193" s="74"/>
      <c r="K193" s="74"/>
      <c r="L193" s="158"/>
    </row>
    <row r="194" spans="1:12" s="24" customFormat="1" ht="24" x14ac:dyDescent="0.25">
      <c r="A194" s="198"/>
      <c r="B194" s="19" t="s">
        <v>202</v>
      </c>
      <c r="C194" s="138">
        <f t="shared" si="23"/>
        <v>900</v>
      </c>
      <c r="D194" s="139">
        <f>SUM(D195,D230,D269)</f>
        <v>900</v>
      </c>
      <c r="E194" s="139">
        <f>SUM(E195,E230,E269)</f>
        <v>0</v>
      </c>
      <c r="F194" s="139">
        <f>SUM(F195,F230,F269)</f>
        <v>0</v>
      </c>
      <c r="G194" s="139">
        <f>SUM(G195,G230,G269)</f>
        <v>0</v>
      </c>
      <c r="H194" s="138">
        <f t="shared" si="24"/>
        <v>900</v>
      </c>
      <c r="I194" s="139">
        <f>SUM(I195,I230,I269)</f>
        <v>900</v>
      </c>
      <c r="J194" s="139">
        <f>SUM(J195,J230,J269)</f>
        <v>0</v>
      </c>
      <c r="K194" s="139">
        <f>SUM(K195,K230,K269)</f>
        <v>0</v>
      </c>
      <c r="L194" s="199">
        <f>SUM(L195,L230,L269)</f>
        <v>0</v>
      </c>
    </row>
    <row r="195" spans="1:12" x14ac:dyDescent="0.25">
      <c r="A195" s="142">
        <v>5000</v>
      </c>
      <c r="B195" s="142" t="s">
        <v>203</v>
      </c>
      <c r="C195" s="143">
        <f t="shared" si="23"/>
        <v>900</v>
      </c>
      <c r="D195" s="144">
        <f>D196+D204</f>
        <v>900</v>
      </c>
      <c r="E195" s="144">
        <f>E196+E204</f>
        <v>0</v>
      </c>
      <c r="F195" s="144">
        <f>F196+F204</f>
        <v>0</v>
      </c>
      <c r="G195" s="144">
        <f>G196+G204</f>
        <v>0</v>
      </c>
      <c r="H195" s="143">
        <f t="shared" si="24"/>
        <v>900</v>
      </c>
      <c r="I195" s="144">
        <f>I196+I204</f>
        <v>900</v>
      </c>
      <c r="J195" s="144">
        <f>J196+J204</f>
        <v>0</v>
      </c>
      <c r="K195" s="144">
        <f>K196+K204</f>
        <v>0</v>
      </c>
      <c r="L195" s="200">
        <f>L196+L204</f>
        <v>0</v>
      </c>
    </row>
    <row r="196" spans="1:12" x14ac:dyDescent="0.25">
      <c r="A196" s="56">
        <v>5100</v>
      </c>
      <c r="B196" s="147" t="s">
        <v>204</v>
      </c>
      <c r="C196" s="57">
        <f t="shared" si="23"/>
        <v>100</v>
      </c>
      <c r="D196" s="63">
        <f>D197+D198+D201+D202+D203</f>
        <v>100</v>
      </c>
      <c r="E196" s="63">
        <f>E197+E198+E201+E202+E203</f>
        <v>0</v>
      </c>
      <c r="F196" s="63">
        <f>F197+F198+F201+F202+F203</f>
        <v>0</v>
      </c>
      <c r="G196" s="166">
        <f>G197+G198+G201+G202+G203</f>
        <v>0</v>
      </c>
      <c r="H196" s="57">
        <f t="shared" si="24"/>
        <v>100</v>
      </c>
      <c r="I196" s="63">
        <f>I197+I198+I201+I202+I203</f>
        <v>100</v>
      </c>
      <c r="J196" s="63">
        <f>J197+J198+J201+J202+J203</f>
        <v>0</v>
      </c>
      <c r="K196" s="63">
        <f>K197+K198+K201+K202+K203</f>
        <v>0</v>
      </c>
      <c r="L196" s="167">
        <f>L197+L198+L201+L202+L203</f>
        <v>0</v>
      </c>
    </row>
    <row r="197" spans="1:12" x14ac:dyDescent="0.25">
      <c r="A197" s="168">
        <v>5110</v>
      </c>
      <c r="B197" s="65" t="s">
        <v>205</v>
      </c>
      <c r="C197" s="66">
        <f t="shared" si="23"/>
        <v>0</v>
      </c>
      <c r="D197" s="68"/>
      <c r="E197" s="68"/>
      <c r="F197" s="68"/>
      <c r="G197" s="154"/>
      <c r="H197" s="66">
        <f t="shared" si="24"/>
        <v>0</v>
      </c>
      <c r="I197" s="68"/>
      <c r="J197" s="68"/>
      <c r="K197" s="68"/>
      <c r="L197" s="155"/>
    </row>
    <row r="198" spans="1:12" ht="24" x14ac:dyDescent="0.25">
      <c r="A198" s="159">
        <v>5120</v>
      </c>
      <c r="B198" s="71" t="s">
        <v>206</v>
      </c>
      <c r="C198" s="72">
        <f t="shared" si="23"/>
        <v>100</v>
      </c>
      <c r="D198" s="160">
        <f>D199+D200</f>
        <v>100</v>
      </c>
      <c r="E198" s="160">
        <f>E199+E200</f>
        <v>0</v>
      </c>
      <c r="F198" s="160">
        <f>F199+F200</f>
        <v>0</v>
      </c>
      <c r="G198" s="161">
        <f>G199+G200</f>
        <v>0</v>
      </c>
      <c r="H198" s="72">
        <f t="shared" si="24"/>
        <v>100</v>
      </c>
      <c r="I198" s="160">
        <f>I199+I200</f>
        <v>100</v>
      </c>
      <c r="J198" s="160">
        <f>J199+J200</f>
        <v>0</v>
      </c>
      <c r="K198" s="160">
        <f>K199+K200</f>
        <v>0</v>
      </c>
      <c r="L198" s="162">
        <f>L199+L200</f>
        <v>0</v>
      </c>
    </row>
    <row r="199" spans="1:12" x14ac:dyDescent="0.25">
      <c r="A199" s="44">
        <v>5121</v>
      </c>
      <c r="B199" s="71" t="s">
        <v>207</v>
      </c>
      <c r="C199" s="72">
        <f t="shared" si="23"/>
        <v>100</v>
      </c>
      <c r="D199" s="74">
        <v>100</v>
      </c>
      <c r="E199" s="74"/>
      <c r="F199" s="74"/>
      <c r="G199" s="157"/>
      <c r="H199" s="72">
        <f t="shared" si="24"/>
        <v>100</v>
      </c>
      <c r="I199" s="74">
        <v>100</v>
      </c>
      <c r="J199" s="74"/>
      <c r="K199" s="74"/>
      <c r="L199" s="158"/>
    </row>
    <row r="200" spans="1:12" ht="24" x14ac:dyDescent="0.25">
      <c r="A200" s="44">
        <v>5129</v>
      </c>
      <c r="B200" s="71" t="s">
        <v>208</v>
      </c>
      <c r="C200" s="72">
        <f t="shared" si="23"/>
        <v>0</v>
      </c>
      <c r="D200" s="74"/>
      <c r="E200" s="74"/>
      <c r="F200" s="74"/>
      <c r="G200" s="157"/>
      <c r="H200" s="72">
        <f t="shared" si="24"/>
        <v>0</v>
      </c>
      <c r="I200" s="74"/>
      <c r="J200" s="74"/>
      <c r="K200" s="74"/>
      <c r="L200" s="158"/>
    </row>
    <row r="201" spans="1:12" x14ac:dyDescent="0.25">
      <c r="A201" s="159">
        <v>5130</v>
      </c>
      <c r="B201" s="71" t="s">
        <v>209</v>
      </c>
      <c r="C201" s="72">
        <f t="shared" si="23"/>
        <v>0</v>
      </c>
      <c r="D201" s="74"/>
      <c r="E201" s="74"/>
      <c r="F201" s="74"/>
      <c r="G201" s="157"/>
      <c r="H201" s="72">
        <f t="shared" si="24"/>
        <v>0</v>
      </c>
      <c r="I201" s="74"/>
      <c r="J201" s="74"/>
      <c r="K201" s="74"/>
      <c r="L201" s="158"/>
    </row>
    <row r="202" spans="1:12" x14ac:dyDescent="0.25">
      <c r="A202" s="159">
        <v>5140</v>
      </c>
      <c r="B202" s="71" t="s">
        <v>210</v>
      </c>
      <c r="C202" s="72">
        <f t="shared" si="23"/>
        <v>0</v>
      </c>
      <c r="D202" s="74"/>
      <c r="E202" s="74"/>
      <c r="F202" s="74"/>
      <c r="G202" s="157"/>
      <c r="H202" s="72">
        <f t="shared" si="24"/>
        <v>0</v>
      </c>
      <c r="I202" s="74"/>
      <c r="J202" s="74"/>
      <c r="K202" s="74"/>
      <c r="L202" s="158"/>
    </row>
    <row r="203" spans="1:12" ht="24" x14ac:dyDescent="0.25">
      <c r="A203" s="159">
        <v>5170</v>
      </c>
      <c r="B203" s="71" t="s">
        <v>211</v>
      </c>
      <c r="C203" s="72">
        <f t="shared" si="23"/>
        <v>0</v>
      </c>
      <c r="D203" s="74"/>
      <c r="E203" s="74"/>
      <c r="F203" s="74"/>
      <c r="G203" s="157"/>
      <c r="H203" s="72">
        <f t="shared" si="24"/>
        <v>0</v>
      </c>
      <c r="I203" s="74"/>
      <c r="J203" s="74"/>
      <c r="K203" s="74"/>
      <c r="L203" s="158"/>
    </row>
    <row r="204" spans="1:12" x14ac:dyDescent="0.25">
      <c r="A204" s="56">
        <v>5200</v>
      </c>
      <c r="B204" s="147" t="s">
        <v>212</v>
      </c>
      <c r="C204" s="57">
        <f t="shared" si="23"/>
        <v>800</v>
      </c>
      <c r="D204" s="63">
        <f>D205+D215+D216+D225+D226+D227+D229</f>
        <v>800</v>
      </c>
      <c r="E204" s="63">
        <f>E205+E215+E216+E225+E226+E227+E229</f>
        <v>0</v>
      </c>
      <c r="F204" s="63">
        <f>F205+F215+F216+F225+F226+F227+F229</f>
        <v>0</v>
      </c>
      <c r="G204" s="166">
        <f>G205+G215+G216+G225+G226+G227+G229</f>
        <v>0</v>
      </c>
      <c r="H204" s="57">
        <f t="shared" si="24"/>
        <v>800</v>
      </c>
      <c r="I204" s="63">
        <f>I205+I215+I216+I225+I226+I227+I229</f>
        <v>800</v>
      </c>
      <c r="J204" s="63">
        <f>J205+J215+J216+J225+J226+J227+J229</f>
        <v>0</v>
      </c>
      <c r="K204" s="63">
        <f>K205+K215+K216+K225+K226+K227+K229</f>
        <v>0</v>
      </c>
      <c r="L204" s="167">
        <f>L205+L215+L216+L225+L226+L227+L229</f>
        <v>0</v>
      </c>
    </row>
    <row r="205" spans="1:12" x14ac:dyDescent="0.25">
      <c r="A205" s="150">
        <v>5210</v>
      </c>
      <c r="B205" s="112" t="s">
        <v>213</v>
      </c>
      <c r="C205" s="117">
        <f t="shared" si="23"/>
        <v>0</v>
      </c>
      <c r="D205" s="151">
        <f>SUM(D206:D214)</f>
        <v>0</v>
      </c>
      <c r="E205" s="151">
        <f>SUM(E206:E214)</f>
        <v>0</v>
      </c>
      <c r="F205" s="151">
        <f>SUM(F206:F214)</f>
        <v>0</v>
      </c>
      <c r="G205" s="152">
        <f>SUM(G206:G214)</f>
        <v>0</v>
      </c>
      <c r="H205" s="117">
        <f t="shared" si="24"/>
        <v>0</v>
      </c>
      <c r="I205" s="151">
        <f>SUM(I206:I214)</f>
        <v>0</v>
      </c>
      <c r="J205" s="151">
        <f>SUM(J206:J214)</f>
        <v>0</v>
      </c>
      <c r="K205" s="151">
        <f>SUM(K206:K214)</f>
        <v>0</v>
      </c>
      <c r="L205" s="153">
        <f>SUM(L206:L214)</f>
        <v>0</v>
      </c>
    </row>
    <row r="206" spans="1:12" x14ac:dyDescent="0.25">
      <c r="A206" s="38">
        <v>5211</v>
      </c>
      <c r="B206" s="65" t="s">
        <v>214</v>
      </c>
      <c r="C206" s="66">
        <f t="shared" si="23"/>
        <v>0</v>
      </c>
      <c r="D206" s="68"/>
      <c r="E206" s="68"/>
      <c r="F206" s="68"/>
      <c r="G206" s="154"/>
      <c r="H206" s="66">
        <f t="shared" si="24"/>
        <v>0</v>
      </c>
      <c r="I206" s="68"/>
      <c r="J206" s="68"/>
      <c r="K206" s="68"/>
      <c r="L206" s="155"/>
    </row>
    <row r="207" spans="1:12" x14ac:dyDescent="0.25">
      <c r="A207" s="44">
        <v>5212</v>
      </c>
      <c r="B207" s="71" t="s">
        <v>215</v>
      </c>
      <c r="C207" s="72">
        <f t="shared" si="23"/>
        <v>0</v>
      </c>
      <c r="D207" s="74"/>
      <c r="E207" s="74"/>
      <c r="F207" s="74"/>
      <c r="G207" s="157"/>
      <c r="H207" s="72">
        <f t="shared" si="24"/>
        <v>0</v>
      </c>
      <c r="I207" s="74"/>
      <c r="J207" s="74"/>
      <c r="K207" s="74"/>
      <c r="L207" s="158"/>
    </row>
    <row r="208" spans="1:12" x14ac:dyDescent="0.25">
      <c r="A208" s="44">
        <v>5213</v>
      </c>
      <c r="B208" s="71" t="s">
        <v>216</v>
      </c>
      <c r="C208" s="72">
        <f t="shared" si="23"/>
        <v>0</v>
      </c>
      <c r="D208" s="74"/>
      <c r="E208" s="74"/>
      <c r="F208" s="74"/>
      <c r="G208" s="157"/>
      <c r="H208" s="72">
        <f t="shared" si="24"/>
        <v>0</v>
      </c>
      <c r="I208" s="74"/>
      <c r="J208" s="74"/>
      <c r="K208" s="74"/>
      <c r="L208" s="158"/>
    </row>
    <row r="209" spans="1:12" x14ac:dyDescent="0.25">
      <c r="A209" s="44">
        <v>5214</v>
      </c>
      <c r="B209" s="71" t="s">
        <v>217</v>
      </c>
      <c r="C209" s="72">
        <f t="shared" si="23"/>
        <v>0</v>
      </c>
      <c r="D209" s="74"/>
      <c r="E209" s="74"/>
      <c r="F209" s="74"/>
      <c r="G209" s="157"/>
      <c r="H209" s="72">
        <f t="shared" si="24"/>
        <v>0</v>
      </c>
      <c r="I209" s="74"/>
      <c r="J209" s="74"/>
      <c r="K209" s="74"/>
      <c r="L209" s="158"/>
    </row>
    <row r="210" spans="1:12" x14ac:dyDescent="0.25">
      <c r="A210" s="44">
        <v>5215</v>
      </c>
      <c r="B210" s="71" t="s">
        <v>218</v>
      </c>
      <c r="C210" s="72">
        <f>SUM(D210:G210)</f>
        <v>0</v>
      </c>
      <c r="D210" s="74"/>
      <c r="E210" s="74"/>
      <c r="F210" s="74"/>
      <c r="G210" s="157"/>
      <c r="H210" s="72">
        <f>SUM(I210:L210)</f>
        <v>0</v>
      </c>
      <c r="I210" s="74"/>
      <c r="J210" s="74"/>
      <c r="K210" s="74"/>
      <c r="L210" s="158"/>
    </row>
    <row r="211" spans="1:12" ht="14.25" customHeight="1" x14ac:dyDescent="0.25">
      <c r="A211" s="44">
        <v>5216</v>
      </c>
      <c r="B211" s="71" t="s">
        <v>219</v>
      </c>
      <c r="C211" s="72">
        <f t="shared" si="23"/>
        <v>0</v>
      </c>
      <c r="D211" s="74"/>
      <c r="E211" s="74"/>
      <c r="F211" s="74"/>
      <c r="G211" s="157"/>
      <c r="H211" s="72">
        <f t="shared" si="24"/>
        <v>0</v>
      </c>
      <c r="I211" s="74"/>
      <c r="J211" s="74"/>
      <c r="K211" s="74"/>
      <c r="L211" s="158"/>
    </row>
    <row r="212" spans="1:12" x14ac:dyDescent="0.25">
      <c r="A212" s="44">
        <v>5217</v>
      </c>
      <c r="B212" s="71" t="s">
        <v>220</v>
      </c>
      <c r="C212" s="72">
        <f t="shared" si="23"/>
        <v>0</v>
      </c>
      <c r="D212" s="74"/>
      <c r="E212" s="74"/>
      <c r="F212" s="74"/>
      <c r="G212" s="157"/>
      <c r="H212" s="72">
        <f t="shared" si="24"/>
        <v>0</v>
      </c>
      <c r="I212" s="74"/>
      <c r="J212" s="74"/>
      <c r="K212" s="74"/>
      <c r="L212" s="158"/>
    </row>
    <row r="213" spans="1:12" x14ac:dyDescent="0.25">
      <c r="A213" s="44">
        <v>5218</v>
      </c>
      <c r="B213" s="71" t="s">
        <v>221</v>
      </c>
      <c r="C213" s="72">
        <f t="shared" si="23"/>
        <v>0</v>
      </c>
      <c r="D213" s="74"/>
      <c r="E213" s="74"/>
      <c r="F213" s="74"/>
      <c r="G213" s="157"/>
      <c r="H213" s="72">
        <f t="shared" si="24"/>
        <v>0</v>
      </c>
      <c r="I213" s="74"/>
      <c r="J213" s="74"/>
      <c r="K213" s="74"/>
      <c r="L213" s="158"/>
    </row>
    <row r="214" spans="1:12" x14ac:dyDescent="0.25">
      <c r="A214" s="44">
        <v>5219</v>
      </c>
      <c r="B214" s="71" t="s">
        <v>222</v>
      </c>
      <c r="C214" s="72">
        <f t="shared" si="23"/>
        <v>0</v>
      </c>
      <c r="D214" s="74"/>
      <c r="E214" s="74"/>
      <c r="F214" s="74"/>
      <c r="G214" s="157"/>
      <c r="H214" s="72">
        <f t="shared" si="24"/>
        <v>0</v>
      </c>
      <c r="I214" s="74"/>
      <c r="J214" s="74"/>
      <c r="K214" s="74"/>
      <c r="L214" s="158"/>
    </row>
    <row r="215" spans="1:12" ht="13.5" customHeight="1" x14ac:dyDescent="0.25">
      <c r="A215" s="159">
        <v>5220</v>
      </c>
      <c r="B215" s="71" t="s">
        <v>223</v>
      </c>
      <c r="C215" s="72">
        <f t="shared" si="23"/>
        <v>0</v>
      </c>
      <c r="D215" s="74"/>
      <c r="E215" s="74"/>
      <c r="F215" s="74"/>
      <c r="G215" s="157"/>
      <c r="H215" s="72">
        <f t="shared" si="24"/>
        <v>0</v>
      </c>
      <c r="I215" s="74"/>
      <c r="J215" s="74"/>
      <c r="K215" s="74"/>
      <c r="L215" s="158"/>
    </row>
    <row r="216" spans="1:12" x14ac:dyDescent="0.25">
      <c r="A216" s="159">
        <v>5230</v>
      </c>
      <c r="B216" s="71" t="s">
        <v>224</v>
      </c>
      <c r="C216" s="72">
        <f t="shared" si="23"/>
        <v>800</v>
      </c>
      <c r="D216" s="160">
        <f>SUM(D217:D224)</f>
        <v>800</v>
      </c>
      <c r="E216" s="160">
        <f>SUM(E217:E224)</f>
        <v>0</v>
      </c>
      <c r="F216" s="160">
        <f>SUM(F217:F224)</f>
        <v>0</v>
      </c>
      <c r="G216" s="161">
        <f>SUM(G217:G224)</f>
        <v>0</v>
      </c>
      <c r="H216" s="72">
        <f t="shared" si="24"/>
        <v>800</v>
      </c>
      <c r="I216" s="160">
        <f>SUM(I217:I224)</f>
        <v>800</v>
      </c>
      <c r="J216" s="160">
        <f>SUM(J217:J224)</f>
        <v>0</v>
      </c>
      <c r="K216" s="160">
        <f>SUM(K217:K224)</f>
        <v>0</v>
      </c>
      <c r="L216" s="162">
        <f>SUM(L217:L224)</f>
        <v>0</v>
      </c>
    </row>
    <row r="217" spans="1:12" x14ac:dyDescent="0.25">
      <c r="A217" s="44">
        <v>5231</v>
      </c>
      <c r="B217" s="71" t="s">
        <v>225</v>
      </c>
      <c r="C217" s="72">
        <f t="shared" si="23"/>
        <v>0</v>
      </c>
      <c r="D217" s="74"/>
      <c r="E217" s="74"/>
      <c r="F217" s="74"/>
      <c r="G217" s="157"/>
      <c r="H217" s="72">
        <f t="shared" si="24"/>
        <v>0</v>
      </c>
      <c r="I217" s="74"/>
      <c r="J217" s="74"/>
      <c r="K217" s="74"/>
      <c r="L217" s="158"/>
    </row>
    <row r="218" spans="1:12" x14ac:dyDescent="0.25">
      <c r="A218" s="44">
        <v>5232</v>
      </c>
      <c r="B218" s="71" t="s">
        <v>226</v>
      </c>
      <c r="C218" s="72">
        <f t="shared" si="23"/>
        <v>0</v>
      </c>
      <c r="D218" s="74"/>
      <c r="E218" s="74"/>
      <c r="F218" s="74"/>
      <c r="G218" s="157"/>
      <c r="H218" s="72">
        <f t="shared" si="24"/>
        <v>0</v>
      </c>
      <c r="I218" s="74"/>
      <c r="J218" s="74"/>
      <c r="K218" s="74"/>
      <c r="L218" s="158"/>
    </row>
    <row r="219" spans="1:12" x14ac:dyDescent="0.25">
      <c r="A219" s="44">
        <v>5233</v>
      </c>
      <c r="B219" s="71" t="s">
        <v>227</v>
      </c>
      <c r="C219" s="201">
        <f t="shared" si="23"/>
        <v>0</v>
      </c>
      <c r="D219" s="74"/>
      <c r="E219" s="74"/>
      <c r="F219" s="74"/>
      <c r="G219" s="157"/>
      <c r="H219" s="72">
        <f t="shared" si="24"/>
        <v>0</v>
      </c>
      <c r="I219" s="74"/>
      <c r="J219" s="74"/>
      <c r="K219" s="74"/>
      <c r="L219" s="158"/>
    </row>
    <row r="220" spans="1:12" ht="24" x14ac:dyDescent="0.25">
      <c r="A220" s="44">
        <v>5234</v>
      </c>
      <c r="B220" s="71" t="s">
        <v>228</v>
      </c>
      <c r="C220" s="201">
        <f t="shared" si="23"/>
        <v>0</v>
      </c>
      <c r="D220" s="74"/>
      <c r="E220" s="74"/>
      <c r="F220" s="74"/>
      <c r="G220" s="157"/>
      <c r="H220" s="72">
        <f t="shared" si="24"/>
        <v>0</v>
      </c>
      <c r="I220" s="74"/>
      <c r="J220" s="74"/>
      <c r="K220" s="74"/>
      <c r="L220" s="158"/>
    </row>
    <row r="221" spans="1:12" ht="14.25" customHeight="1" x14ac:dyDescent="0.25">
      <c r="A221" s="44">
        <v>5236</v>
      </c>
      <c r="B221" s="71" t="s">
        <v>229</v>
      </c>
      <c r="C221" s="201">
        <f t="shared" si="23"/>
        <v>0</v>
      </c>
      <c r="D221" s="74"/>
      <c r="E221" s="74"/>
      <c r="F221" s="74"/>
      <c r="G221" s="157"/>
      <c r="H221" s="72">
        <f t="shared" si="24"/>
        <v>0</v>
      </c>
      <c r="I221" s="74"/>
      <c r="J221" s="74"/>
      <c r="K221" s="74"/>
      <c r="L221" s="158"/>
    </row>
    <row r="222" spans="1:12" ht="14.25" customHeight="1" x14ac:dyDescent="0.25">
      <c r="A222" s="44">
        <v>5237</v>
      </c>
      <c r="B222" s="71" t="s">
        <v>230</v>
      </c>
      <c r="C222" s="201">
        <f t="shared" si="23"/>
        <v>0</v>
      </c>
      <c r="D222" s="74"/>
      <c r="E222" s="74"/>
      <c r="F222" s="74"/>
      <c r="G222" s="157"/>
      <c r="H222" s="72">
        <f t="shared" si="24"/>
        <v>0</v>
      </c>
      <c r="I222" s="74"/>
      <c r="J222" s="74"/>
      <c r="K222" s="74"/>
      <c r="L222" s="158"/>
    </row>
    <row r="223" spans="1:12" ht="24" x14ac:dyDescent="0.25">
      <c r="A223" s="44">
        <v>5238</v>
      </c>
      <c r="B223" s="71" t="s">
        <v>231</v>
      </c>
      <c r="C223" s="201">
        <f t="shared" si="23"/>
        <v>800</v>
      </c>
      <c r="D223" s="74">
        <v>800</v>
      </c>
      <c r="E223" s="74"/>
      <c r="F223" s="74"/>
      <c r="G223" s="157"/>
      <c r="H223" s="72">
        <f t="shared" si="24"/>
        <v>800</v>
      </c>
      <c r="I223" s="74">
        <v>800</v>
      </c>
      <c r="J223" s="74"/>
      <c r="K223" s="74"/>
      <c r="L223" s="158"/>
    </row>
    <row r="224" spans="1:12" ht="24" x14ac:dyDescent="0.25">
      <c r="A224" s="44">
        <v>5239</v>
      </c>
      <c r="B224" s="71" t="s">
        <v>232</v>
      </c>
      <c r="C224" s="201">
        <f t="shared" si="23"/>
        <v>0</v>
      </c>
      <c r="D224" s="74"/>
      <c r="E224" s="74"/>
      <c r="F224" s="74"/>
      <c r="G224" s="157"/>
      <c r="H224" s="72">
        <f t="shared" si="24"/>
        <v>0</v>
      </c>
      <c r="I224" s="74"/>
      <c r="J224" s="74"/>
      <c r="K224" s="74"/>
      <c r="L224" s="158"/>
    </row>
    <row r="225" spans="1:12" ht="24" x14ac:dyDescent="0.25">
      <c r="A225" s="159">
        <v>5240</v>
      </c>
      <c r="B225" s="71" t="s">
        <v>233</v>
      </c>
      <c r="C225" s="201">
        <f t="shared" si="23"/>
        <v>0</v>
      </c>
      <c r="D225" s="74"/>
      <c r="E225" s="74"/>
      <c r="F225" s="74"/>
      <c r="G225" s="157"/>
      <c r="H225" s="72">
        <f t="shared" si="24"/>
        <v>0</v>
      </c>
      <c r="I225" s="74"/>
      <c r="J225" s="74"/>
      <c r="K225" s="74"/>
      <c r="L225" s="158"/>
    </row>
    <row r="226" spans="1:12" x14ac:dyDescent="0.25">
      <c r="A226" s="159">
        <v>5250</v>
      </c>
      <c r="B226" s="71" t="s">
        <v>234</v>
      </c>
      <c r="C226" s="201">
        <f t="shared" si="23"/>
        <v>0</v>
      </c>
      <c r="D226" s="74"/>
      <c r="E226" s="74"/>
      <c r="F226" s="74"/>
      <c r="G226" s="157"/>
      <c r="H226" s="72">
        <f t="shared" si="24"/>
        <v>0</v>
      </c>
      <c r="I226" s="74"/>
      <c r="J226" s="74"/>
      <c r="K226" s="74"/>
      <c r="L226" s="158"/>
    </row>
    <row r="227" spans="1:12" x14ac:dyDescent="0.25">
      <c r="A227" s="159">
        <v>5260</v>
      </c>
      <c r="B227" s="71" t="s">
        <v>235</v>
      </c>
      <c r="C227" s="201">
        <f t="shared" si="23"/>
        <v>0</v>
      </c>
      <c r="D227" s="160">
        <f>SUM(D228)</f>
        <v>0</v>
      </c>
      <c r="E227" s="160">
        <f>SUM(E228)</f>
        <v>0</v>
      </c>
      <c r="F227" s="160">
        <f>SUM(F228)</f>
        <v>0</v>
      </c>
      <c r="G227" s="161">
        <f>SUM(G228)</f>
        <v>0</v>
      </c>
      <c r="H227" s="72">
        <f t="shared" si="24"/>
        <v>0</v>
      </c>
      <c r="I227" s="160">
        <f>SUM(I228)</f>
        <v>0</v>
      </c>
      <c r="J227" s="160">
        <f>SUM(J228)</f>
        <v>0</v>
      </c>
      <c r="K227" s="160">
        <f>SUM(K228)</f>
        <v>0</v>
      </c>
      <c r="L227" s="162">
        <f>SUM(L228)</f>
        <v>0</v>
      </c>
    </row>
    <row r="228" spans="1:12" ht="24" x14ac:dyDescent="0.25">
      <c r="A228" s="44">
        <v>5269</v>
      </c>
      <c r="B228" s="71" t="s">
        <v>236</v>
      </c>
      <c r="C228" s="201">
        <f t="shared" si="23"/>
        <v>0</v>
      </c>
      <c r="D228" s="74"/>
      <c r="E228" s="74"/>
      <c r="F228" s="74"/>
      <c r="G228" s="157"/>
      <c r="H228" s="72">
        <f t="shared" si="24"/>
        <v>0</v>
      </c>
      <c r="I228" s="74"/>
      <c r="J228" s="74"/>
      <c r="K228" s="74"/>
      <c r="L228" s="158"/>
    </row>
    <row r="229" spans="1:12" ht="24" x14ac:dyDescent="0.25">
      <c r="A229" s="150">
        <v>5270</v>
      </c>
      <c r="B229" s="112" t="s">
        <v>237</v>
      </c>
      <c r="C229" s="202">
        <f t="shared" si="23"/>
        <v>0</v>
      </c>
      <c r="D229" s="163"/>
      <c r="E229" s="163"/>
      <c r="F229" s="163"/>
      <c r="G229" s="164"/>
      <c r="H229" s="117">
        <f t="shared" si="24"/>
        <v>0</v>
      </c>
      <c r="I229" s="163"/>
      <c r="J229" s="163"/>
      <c r="K229" s="163"/>
      <c r="L229" s="165"/>
    </row>
    <row r="230" spans="1:12" x14ac:dyDescent="0.25">
      <c r="A230" s="142">
        <v>6000</v>
      </c>
      <c r="B230" s="142" t="s">
        <v>238</v>
      </c>
      <c r="C230" s="203">
        <f t="shared" si="23"/>
        <v>0</v>
      </c>
      <c r="D230" s="144">
        <f>D231+D251+D259</f>
        <v>0</v>
      </c>
      <c r="E230" s="144">
        <f>E231+E251+E259</f>
        <v>0</v>
      </c>
      <c r="F230" s="144">
        <f>F231+F251+F259</f>
        <v>0</v>
      </c>
      <c r="G230" s="145">
        <f>G231+G251+G259</f>
        <v>0</v>
      </c>
      <c r="H230" s="143">
        <f t="shared" si="24"/>
        <v>0</v>
      </c>
      <c r="I230" s="144">
        <f>I231+I251+I259</f>
        <v>0</v>
      </c>
      <c r="J230" s="144">
        <f>J231+J251+J259</f>
        <v>0</v>
      </c>
      <c r="K230" s="144">
        <f>K231+K251+K259</f>
        <v>0</v>
      </c>
      <c r="L230" s="146">
        <f>L231+L251+L259</f>
        <v>0</v>
      </c>
    </row>
    <row r="231" spans="1:12" ht="14.25" customHeight="1" x14ac:dyDescent="0.25">
      <c r="A231" s="192">
        <v>6200</v>
      </c>
      <c r="B231" s="183" t="s">
        <v>239</v>
      </c>
      <c r="C231" s="204">
        <f>SUM(D231:G231)</f>
        <v>0</v>
      </c>
      <c r="D231" s="194">
        <f>SUM(D232,D233,D235,D238,D244,D245,D246)</f>
        <v>0</v>
      </c>
      <c r="E231" s="194">
        <f>SUM(E232,E233,E235,E238,E244,E245,E246)</f>
        <v>0</v>
      </c>
      <c r="F231" s="194">
        <f>SUM(F232,F233,F235,F238,F244,F245,F246)</f>
        <v>0</v>
      </c>
      <c r="G231" s="194">
        <f>SUM(G232,G233,G235,G238,G244,G245,G246)</f>
        <v>0</v>
      </c>
      <c r="H231" s="193">
        <f t="shared" si="24"/>
        <v>0</v>
      </c>
      <c r="I231" s="194">
        <f>SUM(I232,I233,I235,I238,I244,I245,I246)</f>
        <v>0</v>
      </c>
      <c r="J231" s="194">
        <f>SUM(J232,J233,J235,J238,J244,J245,J246)</f>
        <v>0</v>
      </c>
      <c r="K231" s="194">
        <f>SUM(K232,K233,K235,K238,K244,K245,K246)</f>
        <v>0</v>
      </c>
      <c r="L231" s="149">
        <f>SUM(L232,L233,L235,L238,L244,L245,L246)</f>
        <v>0</v>
      </c>
    </row>
    <row r="232" spans="1:12" ht="24" x14ac:dyDescent="0.25">
      <c r="A232" s="168">
        <v>6220</v>
      </c>
      <c r="B232" s="65" t="s">
        <v>240</v>
      </c>
      <c r="C232" s="205">
        <f t="shared" si="23"/>
        <v>0</v>
      </c>
      <c r="D232" s="68"/>
      <c r="E232" s="68"/>
      <c r="F232" s="68"/>
      <c r="G232" s="206"/>
      <c r="H232" s="207">
        <f t="shared" si="24"/>
        <v>0</v>
      </c>
      <c r="I232" s="68"/>
      <c r="J232" s="68"/>
      <c r="K232" s="68"/>
      <c r="L232" s="155"/>
    </row>
    <row r="233" spans="1:12" x14ac:dyDescent="0.25">
      <c r="A233" s="159">
        <v>6230</v>
      </c>
      <c r="B233" s="71" t="s">
        <v>241</v>
      </c>
      <c r="C233" s="201">
        <f t="shared" si="23"/>
        <v>0</v>
      </c>
      <c r="D233" s="160">
        <f>SUM(D234)</f>
        <v>0</v>
      </c>
      <c r="E233" s="160">
        <f t="shared" ref="E233:L233" si="25">SUM(E234)</f>
        <v>0</v>
      </c>
      <c r="F233" s="160">
        <f t="shared" si="25"/>
        <v>0</v>
      </c>
      <c r="G233" s="161">
        <f t="shared" si="25"/>
        <v>0</v>
      </c>
      <c r="H233" s="208">
        <f t="shared" si="24"/>
        <v>0</v>
      </c>
      <c r="I233" s="160">
        <f t="shared" si="25"/>
        <v>0</v>
      </c>
      <c r="J233" s="160">
        <f t="shared" si="25"/>
        <v>0</v>
      </c>
      <c r="K233" s="160">
        <f t="shared" si="25"/>
        <v>0</v>
      </c>
      <c r="L233" s="162">
        <f t="shared" si="25"/>
        <v>0</v>
      </c>
    </row>
    <row r="234" spans="1:12" ht="24" x14ac:dyDescent="0.25">
      <c r="A234" s="44">
        <v>6239</v>
      </c>
      <c r="B234" s="65" t="s">
        <v>242</v>
      </c>
      <c r="C234" s="201">
        <f t="shared" si="23"/>
        <v>0</v>
      </c>
      <c r="D234" s="68"/>
      <c r="E234" s="68"/>
      <c r="F234" s="68"/>
      <c r="G234" s="154"/>
      <c r="H234" s="208">
        <f t="shared" si="24"/>
        <v>0</v>
      </c>
      <c r="I234" s="68"/>
      <c r="J234" s="68"/>
      <c r="K234" s="68"/>
      <c r="L234" s="155"/>
    </row>
    <row r="235" spans="1:12" ht="24" x14ac:dyDescent="0.25">
      <c r="A235" s="159">
        <v>6240</v>
      </c>
      <c r="B235" s="71" t="s">
        <v>243</v>
      </c>
      <c r="C235" s="201">
        <f>SUM(D235:G235)</f>
        <v>0</v>
      </c>
      <c r="D235" s="160">
        <f>SUM(D236:D237)</f>
        <v>0</v>
      </c>
      <c r="E235" s="160">
        <f>SUM(E236:E237)</f>
        <v>0</v>
      </c>
      <c r="F235" s="160">
        <f>SUM(F236:F237)</f>
        <v>0</v>
      </c>
      <c r="G235" s="161">
        <f>SUM(G236:G237)</f>
        <v>0</v>
      </c>
      <c r="H235" s="208">
        <f t="shared" si="24"/>
        <v>0</v>
      </c>
      <c r="I235" s="160">
        <f>SUM(I236:I237)</f>
        <v>0</v>
      </c>
      <c r="J235" s="160">
        <f>SUM(J236:J237)</f>
        <v>0</v>
      </c>
      <c r="K235" s="160">
        <f>SUM(K236:K237)</f>
        <v>0</v>
      </c>
      <c r="L235" s="162">
        <f>SUM(L236:L237)</f>
        <v>0</v>
      </c>
    </row>
    <row r="236" spans="1:12" x14ac:dyDescent="0.25">
      <c r="A236" s="44">
        <v>6241</v>
      </c>
      <c r="B236" s="71" t="s">
        <v>244</v>
      </c>
      <c r="C236" s="201">
        <f>SUM(D236:G236)</f>
        <v>0</v>
      </c>
      <c r="D236" s="74"/>
      <c r="E236" s="74"/>
      <c r="F236" s="74"/>
      <c r="G236" s="157"/>
      <c r="H236" s="208">
        <f>SUM(I236:L236)</f>
        <v>0</v>
      </c>
      <c r="I236" s="74"/>
      <c r="J236" s="74"/>
      <c r="K236" s="74"/>
      <c r="L236" s="158"/>
    </row>
    <row r="237" spans="1:12" x14ac:dyDescent="0.25">
      <c r="A237" s="44">
        <v>6242</v>
      </c>
      <c r="B237" s="71" t="s">
        <v>245</v>
      </c>
      <c r="C237" s="201">
        <f>SUM(D237:G237)</f>
        <v>0</v>
      </c>
      <c r="D237" s="74"/>
      <c r="E237" s="74"/>
      <c r="F237" s="74"/>
      <c r="G237" s="157"/>
      <c r="H237" s="208">
        <f t="shared" si="24"/>
        <v>0</v>
      </c>
      <c r="I237" s="74"/>
      <c r="J237" s="74"/>
      <c r="K237" s="74"/>
      <c r="L237" s="158"/>
    </row>
    <row r="238" spans="1:12" ht="25.5" customHeight="1" x14ac:dyDescent="0.25">
      <c r="A238" s="159">
        <v>6250</v>
      </c>
      <c r="B238" s="71" t="s">
        <v>246</v>
      </c>
      <c r="C238" s="201">
        <f>SUM(D238:G238)</f>
        <v>0</v>
      </c>
      <c r="D238" s="160">
        <f>SUM(D239:D243)</f>
        <v>0</v>
      </c>
      <c r="E238" s="160">
        <f>SUM(E239:E243)</f>
        <v>0</v>
      </c>
      <c r="F238" s="160">
        <f>SUM(F239:F243)</f>
        <v>0</v>
      </c>
      <c r="G238" s="161">
        <f>SUM(G239:G243)</f>
        <v>0</v>
      </c>
      <c r="H238" s="208">
        <f t="shared" si="24"/>
        <v>0</v>
      </c>
      <c r="I238" s="160">
        <f>SUM(I239:I243)</f>
        <v>0</v>
      </c>
      <c r="J238" s="160">
        <f>SUM(J239:J243)</f>
        <v>0</v>
      </c>
      <c r="K238" s="160">
        <f>SUM(K239:K243)</f>
        <v>0</v>
      </c>
      <c r="L238" s="162">
        <f>SUM(L239:L243)</f>
        <v>0</v>
      </c>
    </row>
    <row r="239" spans="1:12" ht="14.25" customHeight="1" x14ac:dyDescent="0.25">
      <c r="A239" s="44">
        <v>6252</v>
      </c>
      <c r="B239" s="71" t="s">
        <v>247</v>
      </c>
      <c r="C239" s="201">
        <f>SUM(D239:G239)</f>
        <v>0</v>
      </c>
      <c r="D239" s="74"/>
      <c r="E239" s="74"/>
      <c r="F239" s="74"/>
      <c r="G239" s="157"/>
      <c r="H239" s="208">
        <f t="shared" si="24"/>
        <v>0</v>
      </c>
      <c r="I239" s="74"/>
      <c r="J239" s="74"/>
      <c r="K239" s="74"/>
      <c r="L239" s="158"/>
    </row>
    <row r="240" spans="1:12" ht="14.25" customHeight="1" x14ac:dyDescent="0.25">
      <c r="A240" s="44">
        <v>6253</v>
      </c>
      <c r="B240" s="71" t="s">
        <v>248</v>
      </c>
      <c r="C240" s="201">
        <f t="shared" si="23"/>
        <v>0</v>
      </c>
      <c r="D240" s="74"/>
      <c r="E240" s="74"/>
      <c r="F240" s="74"/>
      <c r="G240" s="157"/>
      <c r="H240" s="208">
        <f t="shared" si="24"/>
        <v>0</v>
      </c>
      <c r="I240" s="74"/>
      <c r="J240" s="74"/>
      <c r="K240" s="74"/>
      <c r="L240" s="158"/>
    </row>
    <row r="241" spans="1:12" ht="24" x14ac:dyDescent="0.25">
      <c r="A241" s="44">
        <v>6254</v>
      </c>
      <c r="B241" s="71" t="s">
        <v>249</v>
      </c>
      <c r="C241" s="201">
        <f t="shared" si="23"/>
        <v>0</v>
      </c>
      <c r="D241" s="74"/>
      <c r="E241" s="74"/>
      <c r="F241" s="74"/>
      <c r="G241" s="157"/>
      <c r="H241" s="208">
        <f t="shared" si="24"/>
        <v>0</v>
      </c>
      <c r="I241" s="74"/>
      <c r="J241" s="74"/>
      <c r="K241" s="74"/>
      <c r="L241" s="158"/>
    </row>
    <row r="242" spans="1:12" ht="24" x14ac:dyDescent="0.25">
      <c r="A242" s="44">
        <v>6255</v>
      </c>
      <c r="B242" s="71" t="s">
        <v>250</v>
      </c>
      <c r="C242" s="201">
        <f t="shared" si="23"/>
        <v>0</v>
      </c>
      <c r="D242" s="74"/>
      <c r="E242" s="74"/>
      <c r="F242" s="74"/>
      <c r="G242" s="157"/>
      <c r="H242" s="208">
        <f t="shared" si="24"/>
        <v>0</v>
      </c>
      <c r="I242" s="74"/>
      <c r="J242" s="74"/>
      <c r="K242" s="74"/>
      <c r="L242" s="158"/>
    </row>
    <row r="243" spans="1:12" x14ac:dyDescent="0.25">
      <c r="A243" s="44">
        <v>6259</v>
      </c>
      <c r="B243" s="71" t="s">
        <v>251</v>
      </c>
      <c r="C243" s="201">
        <f t="shared" si="23"/>
        <v>0</v>
      </c>
      <c r="D243" s="74"/>
      <c r="E243" s="74"/>
      <c r="F243" s="74"/>
      <c r="G243" s="157"/>
      <c r="H243" s="208">
        <f t="shared" si="24"/>
        <v>0</v>
      </c>
      <c r="I243" s="74"/>
      <c r="J243" s="74"/>
      <c r="K243" s="74"/>
      <c r="L243" s="158"/>
    </row>
    <row r="244" spans="1:12" ht="24" x14ac:dyDescent="0.25">
      <c r="A244" s="159">
        <v>6260</v>
      </c>
      <c r="B244" s="71" t="s">
        <v>252</v>
      </c>
      <c r="C244" s="201">
        <f t="shared" si="23"/>
        <v>0</v>
      </c>
      <c r="D244" s="74"/>
      <c r="E244" s="74"/>
      <c r="F244" s="74"/>
      <c r="G244" s="157"/>
      <c r="H244" s="208">
        <f t="shared" si="24"/>
        <v>0</v>
      </c>
      <c r="I244" s="74"/>
      <c r="J244" s="74"/>
      <c r="K244" s="74"/>
      <c r="L244" s="158"/>
    </row>
    <row r="245" spans="1:12" x14ac:dyDescent="0.25">
      <c r="A245" s="159">
        <v>6270</v>
      </c>
      <c r="B245" s="71" t="s">
        <v>253</v>
      </c>
      <c r="C245" s="201">
        <f t="shared" si="23"/>
        <v>0</v>
      </c>
      <c r="D245" s="74"/>
      <c r="E245" s="74"/>
      <c r="F245" s="74"/>
      <c r="G245" s="157"/>
      <c r="H245" s="208">
        <f t="shared" si="24"/>
        <v>0</v>
      </c>
      <c r="I245" s="74"/>
      <c r="J245" s="74"/>
      <c r="K245" s="74"/>
      <c r="L245" s="158"/>
    </row>
    <row r="246" spans="1:12" ht="24" x14ac:dyDescent="0.25">
      <c r="A246" s="168">
        <v>6290</v>
      </c>
      <c r="B246" s="65" t="s">
        <v>254</v>
      </c>
      <c r="C246" s="209">
        <f t="shared" si="23"/>
        <v>0</v>
      </c>
      <c r="D246" s="169">
        <f>SUM(D247:D250)</f>
        <v>0</v>
      </c>
      <c r="E246" s="169">
        <f t="shared" ref="E246:G246" si="26">SUM(E247:E250)</f>
        <v>0</v>
      </c>
      <c r="F246" s="169">
        <f t="shared" si="26"/>
        <v>0</v>
      </c>
      <c r="G246" s="210">
        <f t="shared" si="26"/>
        <v>0</v>
      </c>
      <c r="H246" s="209">
        <f t="shared" si="24"/>
        <v>0</v>
      </c>
      <c r="I246" s="169">
        <f>SUM(I247:I250)</f>
        <v>0</v>
      </c>
      <c r="J246" s="169">
        <f t="shared" ref="J246:L246" si="27">SUM(J247:J250)</f>
        <v>0</v>
      </c>
      <c r="K246" s="169">
        <f t="shared" si="27"/>
        <v>0</v>
      </c>
      <c r="L246" s="186">
        <f t="shared" si="27"/>
        <v>0</v>
      </c>
    </row>
    <row r="247" spans="1:12" x14ac:dyDescent="0.25">
      <c r="A247" s="44">
        <v>6291</v>
      </c>
      <c r="B247" s="71" t="s">
        <v>255</v>
      </c>
      <c r="C247" s="201">
        <f t="shared" si="23"/>
        <v>0</v>
      </c>
      <c r="D247" s="74"/>
      <c r="E247" s="74"/>
      <c r="F247" s="74"/>
      <c r="G247" s="211"/>
      <c r="H247" s="201">
        <f t="shared" si="24"/>
        <v>0</v>
      </c>
      <c r="I247" s="74"/>
      <c r="J247" s="74"/>
      <c r="K247" s="74"/>
      <c r="L247" s="158"/>
    </row>
    <row r="248" spans="1:12" x14ac:dyDescent="0.25">
      <c r="A248" s="44">
        <v>6292</v>
      </c>
      <c r="B248" s="71" t="s">
        <v>256</v>
      </c>
      <c r="C248" s="201">
        <f t="shared" si="23"/>
        <v>0</v>
      </c>
      <c r="D248" s="74"/>
      <c r="E248" s="74"/>
      <c r="F248" s="74"/>
      <c r="G248" s="211"/>
      <c r="H248" s="201">
        <f t="shared" si="24"/>
        <v>0</v>
      </c>
      <c r="I248" s="74"/>
      <c r="J248" s="74"/>
      <c r="K248" s="74"/>
      <c r="L248" s="158"/>
    </row>
    <row r="249" spans="1:12" ht="72" x14ac:dyDescent="0.25">
      <c r="A249" s="44">
        <v>6296</v>
      </c>
      <c r="B249" s="71" t="s">
        <v>257</v>
      </c>
      <c r="C249" s="201">
        <f t="shared" si="23"/>
        <v>0</v>
      </c>
      <c r="D249" s="74"/>
      <c r="E249" s="74"/>
      <c r="F249" s="74"/>
      <c r="G249" s="211"/>
      <c r="H249" s="201">
        <f t="shared" si="24"/>
        <v>0</v>
      </c>
      <c r="I249" s="74"/>
      <c r="J249" s="74"/>
      <c r="K249" s="74"/>
      <c r="L249" s="158"/>
    </row>
    <row r="250" spans="1:12" ht="39.75" customHeight="1" x14ac:dyDescent="0.25">
      <c r="A250" s="44">
        <v>6299</v>
      </c>
      <c r="B250" s="71" t="s">
        <v>258</v>
      </c>
      <c r="C250" s="201">
        <f t="shared" si="23"/>
        <v>0</v>
      </c>
      <c r="D250" s="74"/>
      <c r="E250" s="74"/>
      <c r="F250" s="74"/>
      <c r="G250" s="211"/>
      <c r="H250" s="201">
        <f t="shared" si="24"/>
        <v>0</v>
      </c>
      <c r="I250" s="74"/>
      <c r="J250" s="74"/>
      <c r="K250" s="74"/>
      <c r="L250" s="158"/>
    </row>
    <row r="251" spans="1:12" x14ac:dyDescent="0.25">
      <c r="A251" s="56">
        <v>6300</v>
      </c>
      <c r="B251" s="147" t="s">
        <v>259</v>
      </c>
      <c r="C251" s="184">
        <f t="shared" si="23"/>
        <v>0</v>
      </c>
      <c r="D251" s="63">
        <f>SUM(D252,D257,D258)</f>
        <v>0</v>
      </c>
      <c r="E251" s="63">
        <f t="shared" ref="E251:G251" si="28">SUM(E252,E257,E258)</f>
        <v>0</v>
      </c>
      <c r="F251" s="63">
        <f t="shared" si="28"/>
        <v>0</v>
      </c>
      <c r="G251" s="63">
        <f t="shared" si="28"/>
        <v>0</v>
      </c>
      <c r="H251" s="57">
        <f t="shared" si="24"/>
        <v>0</v>
      </c>
      <c r="I251" s="63">
        <f>SUM(I252,I257,I258)</f>
        <v>0</v>
      </c>
      <c r="J251" s="63">
        <f t="shared" ref="J251:L251" si="29">SUM(J252,J257,J258)</f>
        <v>0</v>
      </c>
      <c r="K251" s="63">
        <f t="shared" si="29"/>
        <v>0</v>
      </c>
      <c r="L251" s="172">
        <f t="shared" si="29"/>
        <v>0</v>
      </c>
    </row>
    <row r="252" spans="1:12" ht="24" x14ac:dyDescent="0.25">
      <c r="A252" s="168">
        <v>6320</v>
      </c>
      <c r="B252" s="65" t="s">
        <v>260</v>
      </c>
      <c r="C252" s="209">
        <f t="shared" si="23"/>
        <v>0</v>
      </c>
      <c r="D252" s="169">
        <f>SUM(D253:D256)</f>
        <v>0</v>
      </c>
      <c r="E252" s="169">
        <f>SUM(E253:E256)</f>
        <v>0</v>
      </c>
      <c r="F252" s="169">
        <f t="shared" ref="F252:G252" si="30">SUM(F253:F256)</f>
        <v>0</v>
      </c>
      <c r="G252" s="212">
        <f t="shared" si="30"/>
        <v>0</v>
      </c>
      <c r="H252" s="209">
        <f t="shared" si="24"/>
        <v>0</v>
      </c>
      <c r="I252" s="169">
        <f>SUM(I253:I256)</f>
        <v>0</v>
      </c>
      <c r="J252" s="169">
        <f t="shared" ref="J252:L252" si="31">SUM(J253:J256)</f>
        <v>0</v>
      </c>
      <c r="K252" s="169">
        <f t="shared" si="31"/>
        <v>0</v>
      </c>
      <c r="L252" s="213">
        <f t="shared" si="31"/>
        <v>0</v>
      </c>
    </row>
    <row r="253" spans="1:12" x14ac:dyDescent="0.25">
      <c r="A253" s="44">
        <v>6322</v>
      </c>
      <c r="B253" s="71" t="s">
        <v>261</v>
      </c>
      <c r="C253" s="201">
        <f t="shared" si="23"/>
        <v>0</v>
      </c>
      <c r="D253" s="74"/>
      <c r="E253" s="74"/>
      <c r="F253" s="74"/>
      <c r="G253" s="211"/>
      <c r="H253" s="201">
        <f t="shared" si="24"/>
        <v>0</v>
      </c>
      <c r="I253" s="74"/>
      <c r="J253" s="74"/>
      <c r="K253" s="74"/>
      <c r="L253" s="158"/>
    </row>
    <row r="254" spans="1:12" ht="24" x14ac:dyDescent="0.25">
      <c r="A254" s="44">
        <v>6323</v>
      </c>
      <c r="B254" s="71" t="s">
        <v>262</v>
      </c>
      <c r="C254" s="201">
        <f t="shared" si="23"/>
        <v>0</v>
      </c>
      <c r="D254" s="74"/>
      <c r="E254" s="74"/>
      <c r="F254" s="74"/>
      <c r="G254" s="211"/>
      <c r="H254" s="201">
        <f t="shared" si="24"/>
        <v>0</v>
      </c>
      <c r="I254" s="74"/>
      <c r="J254" s="74"/>
      <c r="K254" s="74"/>
      <c r="L254" s="158"/>
    </row>
    <row r="255" spans="1:12" ht="24" x14ac:dyDescent="0.25">
      <c r="A255" s="44">
        <v>6324</v>
      </c>
      <c r="B255" s="71" t="s">
        <v>263</v>
      </c>
      <c r="C255" s="201">
        <f t="shared" si="23"/>
        <v>0</v>
      </c>
      <c r="D255" s="74"/>
      <c r="E255" s="74"/>
      <c r="F255" s="74"/>
      <c r="G255" s="211"/>
      <c r="H255" s="201">
        <f t="shared" si="24"/>
        <v>0</v>
      </c>
      <c r="I255" s="74"/>
      <c r="J255" s="74"/>
      <c r="K255" s="74"/>
      <c r="L255" s="158"/>
    </row>
    <row r="256" spans="1:12" x14ac:dyDescent="0.25">
      <c r="A256" s="38">
        <v>6329</v>
      </c>
      <c r="B256" s="65" t="s">
        <v>264</v>
      </c>
      <c r="C256" s="205">
        <f t="shared" si="23"/>
        <v>0</v>
      </c>
      <c r="D256" s="68"/>
      <c r="E256" s="68"/>
      <c r="F256" s="68"/>
      <c r="G256" s="214"/>
      <c r="H256" s="205">
        <f t="shared" si="24"/>
        <v>0</v>
      </c>
      <c r="I256" s="68"/>
      <c r="J256" s="68"/>
      <c r="K256" s="68"/>
      <c r="L256" s="155"/>
    </row>
    <row r="257" spans="1:13" ht="24" x14ac:dyDescent="0.25">
      <c r="A257" s="215">
        <v>6330</v>
      </c>
      <c r="B257" s="216" t="s">
        <v>265</v>
      </c>
      <c r="C257" s="209">
        <f>SUM(D257:G257)</f>
        <v>0</v>
      </c>
      <c r="D257" s="189"/>
      <c r="E257" s="189"/>
      <c r="F257" s="189"/>
      <c r="G257" s="211"/>
      <c r="H257" s="209">
        <f>SUM(I257:L257)</f>
        <v>0</v>
      </c>
      <c r="I257" s="189"/>
      <c r="J257" s="189"/>
      <c r="K257" s="189"/>
      <c r="L257" s="191"/>
    </row>
    <row r="258" spans="1:13" x14ac:dyDescent="0.25">
      <c r="A258" s="159">
        <v>6360</v>
      </c>
      <c r="B258" s="71" t="s">
        <v>266</v>
      </c>
      <c r="C258" s="201">
        <f t="shared" si="23"/>
        <v>0</v>
      </c>
      <c r="D258" s="74"/>
      <c r="E258" s="74"/>
      <c r="F258" s="74"/>
      <c r="G258" s="157"/>
      <c r="H258" s="208">
        <f t="shared" si="24"/>
        <v>0</v>
      </c>
      <c r="I258" s="74"/>
      <c r="J258" s="74"/>
      <c r="K258" s="74"/>
      <c r="L258" s="158"/>
    </row>
    <row r="259" spans="1:13" ht="36" x14ac:dyDescent="0.25">
      <c r="A259" s="56">
        <v>6400</v>
      </c>
      <c r="B259" s="147" t="s">
        <v>267</v>
      </c>
      <c r="C259" s="184">
        <f>SUM(D259:G259)</f>
        <v>0</v>
      </c>
      <c r="D259" s="63">
        <f>SUM(D260,D264)</f>
        <v>0</v>
      </c>
      <c r="E259" s="63">
        <f t="shared" ref="E259:G259" si="32">SUM(E260,E264)</f>
        <v>0</v>
      </c>
      <c r="F259" s="63">
        <f t="shared" si="32"/>
        <v>0</v>
      </c>
      <c r="G259" s="63">
        <f t="shared" si="32"/>
        <v>0</v>
      </c>
      <c r="H259" s="57">
        <f>SUM(I259:L259)</f>
        <v>0</v>
      </c>
      <c r="I259" s="63">
        <f>SUM(I260,I264)</f>
        <v>0</v>
      </c>
      <c r="J259" s="63">
        <f t="shared" ref="J259:L259" si="33">SUM(J260,J264)</f>
        <v>0</v>
      </c>
      <c r="K259" s="63">
        <f t="shared" si="33"/>
        <v>0</v>
      </c>
      <c r="L259" s="172">
        <f t="shared" si="33"/>
        <v>0</v>
      </c>
    </row>
    <row r="260" spans="1:13" ht="24" x14ac:dyDescent="0.25">
      <c r="A260" s="168">
        <v>6410</v>
      </c>
      <c r="B260" s="65" t="s">
        <v>268</v>
      </c>
      <c r="C260" s="205">
        <f t="shared" si="23"/>
        <v>0</v>
      </c>
      <c r="D260" s="169">
        <f>SUM(D261:D263)</f>
        <v>0</v>
      </c>
      <c r="E260" s="169">
        <f t="shared" ref="E260:G260" si="34">SUM(E261:E263)</f>
        <v>0</v>
      </c>
      <c r="F260" s="169">
        <f t="shared" si="34"/>
        <v>0</v>
      </c>
      <c r="G260" s="217">
        <f t="shared" si="34"/>
        <v>0</v>
      </c>
      <c r="H260" s="205">
        <f t="shared" si="24"/>
        <v>0</v>
      </c>
      <c r="I260" s="169">
        <f>SUM(I261:I263)</f>
        <v>0</v>
      </c>
      <c r="J260" s="169">
        <f t="shared" ref="J260:L260" si="35">SUM(J261:J263)</f>
        <v>0</v>
      </c>
      <c r="K260" s="169">
        <f t="shared" si="35"/>
        <v>0</v>
      </c>
      <c r="L260" s="180">
        <f t="shared" si="35"/>
        <v>0</v>
      </c>
    </row>
    <row r="261" spans="1:13" x14ac:dyDescent="0.25">
      <c r="A261" s="44">
        <v>6411</v>
      </c>
      <c r="B261" s="174" t="s">
        <v>269</v>
      </c>
      <c r="C261" s="201">
        <f t="shared" si="23"/>
        <v>0</v>
      </c>
      <c r="D261" s="74"/>
      <c r="E261" s="74"/>
      <c r="F261" s="74"/>
      <c r="G261" s="157"/>
      <c r="H261" s="208">
        <f t="shared" si="24"/>
        <v>0</v>
      </c>
      <c r="I261" s="74"/>
      <c r="J261" s="74"/>
      <c r="K261" s="74"/>
      <c r="L261" s="158"/>
    </row>
    <row r="262" spans="1:13" ht="36" x14ac:dyDescent="0.25">
      <c r="A262" s="44">
        <v>6412</v>
      </c>
      <c r="B262" s="71" t="s">
        <v>270</v>
      </c>
      <c r="C262" s="201">
        <f t="shared" si="23"/>
        <v>0</v>
      </c>
      <c r="D262" s="74"/>
      <c r="E262" s="74"/>
      <c r="F262" s="74"/>
      <c r="G262" s="157"/>
      <c r="H262" s="208">
        <f t="shared" si="24"/>
        <v>0</v>
      </c>
      <c r="I262" s="74"/>
      <c r="J262" s="74"/>
      <c r="K262" s="74"/>
      <c r="L262" s="158"/>
    </row>
    <row r="263" spans="1:13" ht="36" x14ac:dyDescent="0.25">
      <c r="A263" s="44">
        <v>6419</v>
      </c>
      <c r="B263" s="71" t="s">
        <v>271</v>
      </c>
      <c r="C263" s="201">
        <f t="shared" si="23"/>
        <v>0</v>
      </c>
      <c r="D263" s="74"/>
      <c r="E263" s="74"/>
      <c r="F263" s="74"/>
      <c r="G263" s="157"/>
      <c r="H263" s="208">
        <f t="shared" si="24"/>
        <v>0</v>
      </c>
      <c r="I263" s="74"/>
      <c r="J263" s="74"/>
      <c r="K263" s="74"/>
      <c r="L263" s="158"/>
    </row>
    <row r="264" spans="1:13" ht="36" x14ac:dyDescent="0.25">
      <c r="A264" s="159">
        <v>6420</v>
      </c>
      <c r="B264" s="71" t="s">
        <v>272</v>
      </c>
      <c r="C264" s="201">
        <f t="shared" si="23"/>
        <v>0</v>
      </c>
      <c r="D264" s="160">
        <f>SUM(D265:D268)</f>
        <v>0</v>
      </c>
      <c r="E264" s="160">
        <f>SUM(E265:E268)</f>
        <v>0</v>
      </c>
      <c r="F264" s="160">
        <f>SUM(F265:F268)</f>
        <v>0</v>
      </c>
      <c r="G264" s="218">
        <f>SUM(G265:G268)</f>
        <v>0</v>
      </c>
      <c r="H264" s="201">
        <f>SUM(I264:L264)</f>
        <v>0</v>
      </c>
      <c r="I264" s="160">
        <f>SUM(I265:I268)</f>
        <v>0</v>
      </c>
      <c r="J264" s="160">
        <f>SUM(J265:J268)</f>
        <v>0</v>
      </c>
      <c r="K264" s="160">
        <f>SUM(K265:K268)</f>
        <v>0</v>
      </c>
      <c r="L264" s="176">
        <f>SUM(L265:L268)</f>
        <v>0</v>
      </c>
    </row>
    <row r="265" spans="1:13" x14ac:dyDescent="0.25">
      <c r="A265" s="44">
        <v>6421</v>
      </c>
      <c r="B265" s="71" t="s">
        <v>273</v>
      </c>
      <c r="C265" s="201">
        <f t="shared" ref="C265:C285" si="36">SUM(D265:G265)</f>
        <v>0</v>
      </c>
      <c r="D265" s="74"/>
      <c r="E265" s="74"/>
      <c r="F265" s="74"/>
      <c r="G265" s="157"/>
      <c r="H265" s="208">
        <f t="shared" ref="H265:H285" si="37">SUM(I265:L265)</f>
        <v>0</v>
      </c>
      <c r="I265" s="74"/>
      <c r="J265" s="74"/>
      <c r="K265" s="74"/>
      <c r="L265" s="158"/>
    </row>
    <row r="266" spans="1:13" x14ac:dyDescent="0.25">
      <c r="A266" s="44">
        <v>6422</v>
      </c>
      <c r="B266" s="71" t="s">
        <v>274</v>
      </c>
      <c r="C266" s="201">
        <f t="shared" si="36"/>
        <v>0</v>
      </c>
      <c r="D266" s="74"/>
      <c r="E266" s="74"/>
      <c r="F266" s="74"/>
      <c r="G266" s="157"/>
      <c r="H266" s="208">
        <f t="shared" si="37"/>
        <v>0</v>
      </c>
      <c r="I266" s="74"/>
      <c r="J266" s="74"/>
      <c r="K266" s="74"/>
      <c r="L266" s="158"/>
    </row>
    <row r="267" spans="1:13" ht="13.5" customHeight="1" x14ac:dyDescent="0.25">
      <c r="A267" s="44">
        <v>6423</v>
      </c>
      <c r="B267" s="71" t="s">
        <v>275</v>
      </c>
      <c r="C267" s="201">
        <f>SUM(D267:G267)</f>
        <v>0</v>
      </c>
      <c r="D267" s="74"/>
      <c r="E267" s="74"/>
      <c r="F267" s="74"/>
      <c r="G267" s="157"/>
      <c r="H267" s="208">
        <f>SUM(I267:L267)</f>
        <v>0</v>
      </c>
      <c r="I267" s="74"/>
      <c r="J267" s="74"/>
      <c r="K267" s="74"/>
      <c r="L267" s="158"/>
    </row>
    <row r="268" spans="1:13" ht="36" x14ac:dyDescent="0.25">
      <c r="A268" s="44">
        <v>6424</v>
      </c>
      <c r="B268" s="71" t="s">
        <v>276</v>
      </c>
      <c r="C268" s="201">
        <f>SUM(D268:G268)</f>
        <v>0</v>
      </c>
      <c r="D268" s="74"/>
      <c r="E268" s="74"/>
      <c r="F268" s="74"/>
      <c r="G268" s="157"/>
      <c r="H268" s="208">
        <f>SUM(I268:L268)</f>
        <v>0</v>
      </c>
      <c r="I268" s="74"/>
      <c r="J268" s="74"/>
      <c r="K268" s="74"/>
      <c r="L268" s="158"/>
      <c r="M268" s="225"/>
    </row>
    <row r="269" spans="1:13" ht="36" x14ac:dyDescent="0.25">
      <c r="A269" s="220">
        <v>7000</v>
      </c>
      <c r="B269" s="220" t="s">
        <v>277</v>
      </c>
      <c r="C269" s="221">
        <f t="shared" si="36"/>
        <v>0</v>
      </c>
      <c r="D269" s="222">
        <f>SUM(D270,D281)</f>
        <v>0</v>
      </c>
      <c r="E269" s="222">
        <f>SUM(E270,E281)</f>
        <v>0</v>
      </c>
      <c r="F269" s="222">
        <f>SUM(F270,F281)</f>
        <v>0</v>
      </c>
      <c r="G269" s="222">
        <f>SUM(G270,G281)</f>
        <v>0</v>
      </c>
      <c r="H269" s="223">
        <f t="shared" si="37"/>
        <v>0</v>
      </c>
      <c r="I269" s="222">
        <f>SUM(I270,I281)</f>
        <v>0</v>
      </c>
      <c r="J269" s="222">
        <f>SUM(J270,J281)</f>
        <v>0</v>
      </c>
      <c r="K269" s="222">
        <f>SUM(K270,K281)</f>
        <v>0</v>
      </c>
      <c r="L269" s="224">
        <f>SUM(L270,L281)</f>
        <v>0</v>
      </c>
    </row>
    <row r="270" spans="1:13" ht="24" x14ac:dyDescent="0.25">
      <c r="A270" s="56">
        <v>7200</v>
      </c>
      <c r="B270" s="147" t="s">
        <v>278</v>
      </c>
      <c r="C270" s="184">
        <f t="shared" si="36"/>
        <v>0</v>
      </c>
      <c r="D270" s="63">
        <f>SUM(D271,D272,D275,D276,D280)</f>
        <v>0</v>
      </c>
      <c r="E270" s="63">
        <f>SUM(E271,E272,E275,E276,E280)</f>
        <v>0</v>
      </c>
      <c r="F270" s="63">
        <f>SUM(F271,F272,F275,F276,F280)</f>
        <v>0</v>
      </c>
      <c r="G270" s="63">
        <f>SUM(G271,G272,G275,G276,G280)</f>
        <v>0</v>
      </c>
      <c r="H270" s="57">
        <f t="shared" si="37"/>
        <v>0</v>
      </c>
      <c r="I270" s="63">
        <f>SUM(I271,I272,I275,I276,I280)</f>
        <v>0</v>
      </c>
      <c r="J270" s="63">
        <f>SUM(J271,J272,J275,J276,J280)</f>
        <v>0</v>
      </c>
      <c r="K270" s="63">
        <f>SUM(K271,K272,K275,K276,K280)</f>
        <v>0</v>
      </c>
      <c r="L270" s="149">
        <f>SUM(L271,L272,L275,L276,L280)</f>
        <v>0</v>
      </c>
    </row>
    <row r="271" spans="1:13" ht="24" x14ac:dyDescent="0.25">
      <c r="A271" s="168">
        <v>7210</v>
      </c>
      <c r="B271" s="65" t="s">
        <v>279</v>
      </c>
      <c r="C271" s="205">
        <f t="shared" si="36"/>
        <v>0</v>
      </c>
      <c r="D271" s="68"/>
      <c r="E271" s="68"/>
      <c r="F271" s="68"/>
      <c r="G271" s="154"/>
      <c r="H271" s="66">
        <f t="shared" si="37"/>
        <v>0</v>
      </c>
      <c r="I271" s="68"/>
      <c r="J271" s="68"/>
      <c r="K271" s="68"/>
      <c r="L271" s="155"/>
    </row>
    <row r="272" spans="1:13" s="225" customFormat="1" ht="36" x14ac:dyDescent="0.25">
      <c r="A272" s="159">
        <v>7220</v>
      </c>
      <c r="B272" s="71" t="s">
        <v>280</v>
      </c>
      <c r="C272" s="201">
        <f>SUM(D272:G272)</f>
        <v>0</v>
      </c>
      <c r="D272" s="160">
        <f>SUM(D273:D274)</f>
        <v>0</v>
      </c>
      <c r="E272" s="160">
        <f>SUM(E273:E274)</f>
        <v>0</v>
      </c>
      <c r="F272" s="160">
        <f>SUM(F273:F274)</f>
        <v>0</v>
      </c>
      <c r="G272" s="160">
        <f>SUM(G273:G274)</f>
        <v>0</v>
      </c>
      <c r="H272" s="72">
        <f>SUM(I272:L272)</f>
        <v>0</v>
      </c>
      <c r="I272" s="160">
        <f>SUM(I273:I274)</f>
        <v>0</v>
      </c>
      <c r="J272" s="160">
        <f>SUM(J273:J274)</f>
        <v>0</v>
      </c>
      <c r="K272" s="160">
        <f>SUM(K273:K274)</f>
        <v>0</v>
      </c>
      <c r="L272" s="162">
        <f>SUM(L273:L274)</f>
        <v>0</v>
      </c>
    </row>
    <row r="273" spans="1:12" s="225" customFormat="1" ht="36" x14ac:dyDescent="0.25">
      <c r="A273" s="44">
        <v>7221</v>
      </c>
      <c r="B273" s="71" t="s">
        <v>281</v>
      </c>
      <c r="C273" s="201">
        <f t="shared" si="36"/>
        <v>0</v>
      </c>
      <c r="D273" s="74"/>
      <c r="E273" s="74"/>
      <c r="F273" s="74"/>
      <c r="G273" s="157"/>
      <c r="H273" s="72">
        <f t="shared" si="37"/>
        <v>0</v>
      </c>
      <c r="I273" s="74"/>
      <c r="J273" s="74"/>
      <c r="K273" s="74"/>
      <c r="L273" s="158"/>
    </row>
    <row r="274" spans="1:12" s="225" customFormat="1" ht="36" x14ac:dyDescent="0.25">
      <c r="A274" s="44">
        <v>7222</v>
      </c>
      <c r="B274" s="71" t="s">
        <v>282</v>
      </c>
      <c r="C274" s="201">
        <f t="shared" si="36"/>
        <v>0</v>
      </c>
      <c r="D274" s="74"/>
      <c r="E274" s="74"/>
      <c r="F274" s="74"/>
      <c r="G274" s="157"/>
      <c r="H274" s="72">
        <f t="shared" si="37"/>
        <v>0</v>
      </c>
      <c r="I274" s="74"/>
      <c r="J274" s="74"/>
      <c r="K274" s="74"/>
      <c r="L274" s="158"/>
    </row>
    <row r="275" spans="1:12" ht="24" x14ac:dyDescent="0.25">
      <c r="A275" s="159">
        <v>7230</v>
      </c>
      <c r="B275" s="71" t="s">
        <v>283</v>
      </c>
      <c r="C275" s="201">
        <f t="shared" si="36"/>
        <v>0</v>
      </c>
      <c r="D275" s="74"/>
      <c r="E275" s="74"/>
      <c r="F275" s="74"/>
      <c r="G275" s="157"/>
      <c r="H275" s="72">
        <f t="shared" si="37"/>
        <v>0</v>
      </c>
      <c r="I275" s="74"/>
      <c r="J275" s="74"/>
      <c r="K275" s="74"/>
      <c r="L275" s="158"/>
    </row>
    <row r="276" spans="1:12" ht="24" x14ac:dyDescent="0.25">
      <c r="A276" s="159">
        <v>7240</v>
      </c>
      <c r="B276" s="71" t="s">
        <v>284</v>
      </c>
      <c r="C276" s="201">
        <f t="shared" si="36"/>
        <v>0</v>
      </c>
      <c r="D276" s="160">
        <f>SUM(D277:D279)</f>
        <v>0</v>
      </c>
      <c r="E276" s="160">
        <f t="shared" ref="E276:G276" si="38">SUM(E277:E279)</f>
        <v>0</v>
      </c>
      <c r="F276" s="160">
        <f t="shared" si="38"/>
        <v>0</v>
      </c>
      <c r="G276" s="161">
        <f t="shared" si="38"/>
        <v>0</v>
      </c>
      <c r="H276" s="72">
        <f t="shared" si="37"/>
        <v>0</v>
      </c>
      <c r="I276" s="160">
        <f t="shared" ref="I276:L276" si="39">SUM(I277:I279)</f>
        <v>0</v>
      </c>
      <c r="J276" s="160">
        <f t="shared" si="39"/>
        <v>0</v>
      </c>
      <c r="K276" s="160">
        <f>SUM(K277:K279)</f>
        <v>0</v>
      </c>
      <c r="L276" s="162">
        <f t="shared" si="39"/>
        <v>0</v>
      </c>
    </row>
    <row r="277" spans="1:12" ht="48" x14ac:dyDescent="0.25">
      <c r="A277" s="44">
        <v>7245</v>
      </c>
      <c r="B277" s="71" t="s">
        <v>285</v>
      </c>
      <c r="C277" s="201">
        <f t="shared" si="36"/>
        <v>0</v>
      </c>
      <c r="D277" s="74"/>
      <c r="E277" s="74"/>
      <c r="F277" s="74"/>
      <c r="G277" s="157"/>
      <c r="H277" s="72">
        <f t="shared" si="37"/>
        <v>0</v>
      </c>
      <c r="I277" s="74"/>
      <c r="J277" s="74"/>
      <c r="K277" s="74"/>
      <c r="L277" s="158"/>
    </row>
    <row r="278" spans="1:12" ht="84.75" customHeight="1" x14ac:dyDescent="0.25">
      <c r="A278" s="44">
        <v>7246</v>
      </c>
      <c r="B278" s="71" t="s">
        <v>286</v>
      </c>
      <c r="C278" s="201">
        <f t="shared" si="36"/>
        <v>0</v>
      </c>
      <c r="D278" s="74"/>
      <c r="E278" s="74"/>
      <c r="F278" s="74"/>
      <c r="G278" s="157"/>
      <c r="H278" s="72">
        <f t="shared" si="37"/>
        <v>0</v>
      </c>
      <c r="I278" s="74"/>
      <c r="J278" s="74"/>
      <c r="K278" s="74"/>
      <c r="L278" s="158"/>
    </row>
    <row r="279" spans="1:12" ht="36" x14ac:dyDescent="0.25">
      <c r="A279" s="44">
        <v>7247</v>
      </c>
      <c r="B279" s="71" t="s">
        <v>287</v>
      </c>
      <c r="C279" s="201">
        <f t="shared" si="36"/>
        <v>0</v>
      </c>
      <c r="D279" s="74"/>
      <c r="E279" s="74"/>
      <c r="F279" s="74"/>
      <c r="G279" s="157"/>
      <c r="H279" s="72">
        <f t="shared" si="37"/>
        <v>0</v>
      </c>
      <c r="I279" s="74"/>
      <c r="J279" s="74"/>
      <c r="K279" s="74"/>
      <c r="L279" s="158"/>
    </row>
    <row r="280" spans="1:12" ht="24" x14ac:dyDescent="0.25">
      <c r="A280" s="168">
        <v>7260</v>
      </c>
      <c r="B280" s="65" t="s">
        <v>288</v>
      </c>
      <c r="C280" s="205">
        <f t="shared" si="36"/>
        <v>0</v>
      </c>
      <c r="D280" s="68"/>
      <c r="E280" s="68"/>
      <c r="F280" s="68"/>
      <c r="G280" s="154"/>
      <c r="H280" s="66">
        <f t="shared" si="37"/>
        <v>0</v>
      </c>
      <c r="I280" s="68"/>
      <c r="J280" s="68"/>
      <c r="K280" s="68"/>
      <c r="L280" s="155"/>
    </row>
    <row r="281" spans="1:12" x14ac:dyDescent="0.25">
      <c r="A281" s="108">
        <v>7700</v>
      </c>
      <c r="B281" s="85" t="s">
        <v>289</v>
      </c>
      <c r="C281" s="86">
        <f t="shared" si="36"/>
        <v>0</v>
      </c>
      <c r="D281" s="226">
        <f>D282</f>
        <v>0</v>
      </c>
      <c r="E281" s="226">
        <f t="shared" ref="E281:G281" si="40">E282</f>
        <v>0</v>
      </c>
      <c r="F281" s="226">
        <f t="shared" si="40"/>
        <v>0</v>
      </c>
      <c r="G281" s="227">
        <f t="shared" si="40"/>
        <v>0</v>
      </c>
      <c r="H281" s="86">
        <f t="shared" si="37"/>
        <v>0</v>
      </c>
      <c r="I281" s="226">
        <f t="shared" ref="I281:L281" si="41">I282</f>
        <v>0</v>
      </c>
      <c r="J281" s="226">
        <f t="shared" si="41"/>
        <v>0</v>
      </c>
      <c r="K281" s="226">
        <f t="shared" si="41"/>
        <v>0</v>
      </c>
      <c r="L281" s="228">
        <f t="shared" si="41"/>
        <v>0</v>
      </c>
    </row>
    <row r="282" spans="1:12" x14ac:dyDescent="0.25">
      <c r="A282" s="150">
        <v>7720</v>
      </c>
      <c r="B282" s="65" t="s">
        <v>290</v>
      </c>
      <c r="C282" s="79">
        <f t="shared" si="36"/>
        <v>0</v>
      </c>
      <c r="D282" s="81"/>
      <c r="E282" s="81"/>
      <c r="F282" s="81"/>
      <c r="G282" s="229"/>
      <c r="H282" s="79">
        <f t="shared" si="37"/>
        <v>0</v>
      </c>
      <c r="I282" s="81"/>
      <c r="J282" s="81"/>
      <c r="K282" s="81"/>
      <c r="L282" s="230"/>
    </row>
    <row r="283" spans="1:12" x14ac:dyDescent="0.25">
      <c r="A283" s="174"/>
      <c r="B283" s="71" t="s">
        <v>291</v>
      </c>
      <c r="C283" s="201">
        <f t="shared" si="36"/>
        <v>0</v>
      </c>
      <c r="D283" s="160">
        <f>SUM(D284:D285)</f>
        <v>0</v>
      </c>
      <c r="E283" s="160">
        <f>SUM(E284:E285)</f>
        <v>0</v>
      </c>
      <c r="F283" s="160">
        <f>SUM(F284:F285)</f>
        <v>0</v>
      </c>
      <c r="G283" s="161">
        <f>SUM(G284:G285)</f>
        <v>0</v>
      </c>
      <c r="H283" s="72">
        <f t="shared" si="37"/>
        <v>0</v>
      </c>
      <c r="I283" s="160">
        <f>SUM(I284:I285)</f>
        <v>0</v>
      </c>
      <c r="J283" s="160">
        <f>SUM(J284:J285)</f>
        <v>0</v>
      </c>
      <c r="K283" s="160">
        <f>SUM(K284:K285)</f>
        <v>0</v>
      </c>
      <c r="L283" s="162">
        <f>SUM(L284:L285)</f>
        <v>0</v>
      </c>
    </row>
    <row r="284" spans="1:12" x14ac:dyDescent="0.25">
      <c r="A284" s="174" t="s">
        <v>292</v>
      </c>
      <c r="B284" s="44" t="s">
        <v>293</v>
      </c>
      <c r="C284" s="201">
        <f t="shared" si="36"/>
        <v>0</v>
      </c>
      <c r="D284" s="74">
        <v>0</v>
      </c>
      <c r="E284" s="74"/>
      <c r="F284" s="74"/>
      <c r="G284" s="157"/>
      <c r="H284" s="72">
        <f t="shared" si="37"/>
        <v>0</v>
      </c>
      <c r="I284" s="74"/>
      <c r="J284" s="74"/>
      <c r="K284" s="74"/>
      <c r="L284" s="158"/>
    </row>
    <row r="285" spans="1:12" ht="24" x14ac:dyDescent="0.25">
      <c r="A285" s="174" t="s">
        <v>294</v>
      </c>
      <c r="B285" s="231" t="s">
        <v>295</v>
      </c>
      <c r="C285" s="205">
        <f t="shared" si="36"/>
        <v>0</v>
      </c>
      <c r="D285" s="68"/>
      <c r="E285" s="68"/>
      <c r="F285" s="68"/>
      <c r="G285" s="154"/>
      <c r="H285" s="66">
        <f t="shared" si="37"/>
        <v>0</v>
      </c>
      <c r="I285" s="68"/>
      <c r="J285" s="68"/>
      <c r="K285" s="68"/>
      <c r="L285" s="155"/>
    </row>
    <row r="286" spans="1:12" ht="12.75" thickBot="1" x14ac:dyDescent="0.3">
      <c r="A286" s="232"/>
      <c r="B286" s="232" t="s">
        <v>296</v>
      </c>
      <c r="C286" s="233">
        <f t="shared" ref="C286:L286" si="42">SUM(C283,C269,C230,C195,C187,C173,C75,C53)</f>
        <v>38684</v>
      </c>
      <c r="D286" s="233">
        <f t="shared" si="42"/>
        <v>38684</v>
      </c>
      <c r="E286" s="233">
        <f t="shared" si="42"/>
        <v>0</v>
      </c>
      <c r="F286" s="233">
        <f t="shared" si="42"/>
        <v>0</v>
      </c>
      <c r="G286" s="234">
        <f t="shared" si="42"/>
        <v>0</v>
      </c>
      <c r="H286" s="235">
        <f t="shared" si="42"/>
        <v>39243</v>
      </c>
      <c r="I286" s="233">
        <f t="shared" si="42"/>
        <v>39243</v>
      </c>
      <c r="J286" s="233">
        <f t="shared" si="42"/>
        <v>0</v>
      </c>
      <c r="K286" s="233">
        <f t="shared" si="42"/>
        <v>0</v>
      </c>
      <c r="L286" s="236">
        <f t="shared" si="42"/>
        <v>0</v>
      </c>
    </row>
    <row r="287" spans="1:12" s="24" customFormat="1" ht="13.5" thickTop="1" thickBot="1" x14ac:dyDescent="0.3">
      <c r="A287" s="601" t="s">
        <v>297</v>
      </c>
      <c r="B287" s="602"/>
      <c r="C287" s="237">
        <f>SUM(D287:G287)</f>
        <v>-1658</v>
      </c>
      <c r="D287" s="238">
        <f>SUM(D24,D25,D41)-D51</f>
        <v>-1658</v>
      </c>
      <c r="E287" s="238">
        <f>SUM(E24,E25,E41)-E51</f>
        <v>0</v>
      </c>
      <c r="F287" s="238">
        <f>(F26+F43)-F51</f>
        <v>0</v>
      </c>
      <c r="G287" s="239">
        <f>G45-G51</f>
        <v>0</v>
      </c>
      <c r="H287" s="237">
        <f>SUM(I287:L287)</f>
        <v>-1658</v>
      </c>
      <c r="I287" s="238">
        <f>SUM(I24,I25,I41)-I51</f>
        <v>-1658</v>
      </c>
      <c r="J287" s="238">
        <f>SUM(J24,J25,J41)-J51</f>
        <v>0</v>
      </c>
      <c r="K287" s="238">
        <f>(K26+K43)-K51</f>
        <v>0</v>
      </c>
      <c r="L287" s="240">
        <f>L45-L51</f>
        <v>0</v>
      </c>
    </row>
    <row r="288" spans="1:12" s="24" customFormat="1" ht="12.75" thickTop="1" x14ac:dyDescent="0.25">
      <c r="A288" s="620" t="s">
        <v>298</v>
      </c>
      <c r="B288" s="621"/>
      <c r="C288" s="241">
        <f t="shared" ref="C288:L288" si="43">SUM(C289,C290)-C297+C298</f>
        <v>1658</v>
      </c>
      <c r="D288" s="242">
        <f t="shared" si="43"/>
        <v>1658</v>
      </c>
      <c r="E288" s="242">
        <f t="shared" si="43"/>
        <v>0</v>
      </c>
      <c r="F288" s="242">
        <f t="shared" si="43"/>
        <v>0</v>
      </c>
      <c r="G288" s="243">
        <f t="shared" si="43"/>
        <v>0</v>
      </c>
      <c r="H288" s="244">
        <f t="shared" si="43"/>
        <v>1658</v>
      </c>
      <c r="I288" s="242">
        <f t="shared" si="43"/>
        <v>1658</v>
      </c>
      <c r="J288" s="242">
        <f t="shared" si="43"/>
        <v>0</v>
      </c>
      <c r="K288" s="242">
        <f t="shared" si="43"/>
        <v>0</v>
      </c>
      <c r="L288" s="245">
        <f t="shared" si="43"/>
        <v>0</v>
      </c>
    </row>
    <row r="289" spans="1:12" s="24" customFormat="1" ht="12.75" thickBot="1" x14ac:dyDescent="0.3">
      <c r="A289" s="126" t="s">
        <v>299</v>
      </c>
      <c r="B289" s="126" t="s">
        <v>300</v>
      </c>
      <c r="C289" s="246">
        <f t="shared" ref="C289:L289" si="44">C21-C283</f>
        <v>1658</v>
      </c>
      <c r="D289" s="128">
        <f t="shared" si="44"/>
        <v>1658</v>
      </c>
      <c r="E289" s="128">
        <f t="shared" si="44"/>
        <v>0</v>
      </c>
      <c r="F289" s="128">
        <f t="shared" si="44"/>
        <v>0</v>
      </c>
      <c r="G289" s="129">
        <f t="shared" si="44"/>
        <v>0</v>
      </c>
      <c r="H289" s="247">
        <f t="shared" si="44"/>
        <v>1658</v>
      </c>
      <c r="I289" s="128">
        <f t="shared" si="44"/>
        <v>1658</v>
      </c>
      <c r="J289" s="128">
        <f t="shared" si="44"/>
        <v>0</v>
      </c>
      <c r="K289" s="128">
        <f t="shared" si="44"/>
        <v>0</v>
      </c>
      <c r="L289" s="130">
        <f t="shared" si="44"/>
        <v>0</v>
      </c>
    </row>
    <row r="290" spans="1:12" s="24" customFormat="1" ht="12.75" thickTop="1" x14ac:dyDescent="0.25">
      <c r="A290" s="248" t="s">
        <v>301</v>
      </c>
      <c r="B290" s="248" t="s">
        <v>302</v>
      </c>
      <c r="C290" s="241">
        <f t="shared" ref="C290:L290" si="45">SUM(C291,C293,C295)-SUM(C292,C294,C296)</f>
        <v>0</v>
      </c>
      <c r="D290" s="242">
        <f t="shared" si="45"/>
        <v>0</v>
      </c>
      <c r="E290" s="242">
        <f t="shared" si="45"/>
        <v>0</v>
      </c>
      <c r="F290" s="242">
        <f t="shared" si="45"/>
        <v>0</v>
      </c>
      <c r="G290" s="249">
        <f t="shared" si="45"/>
        <v>0</v>
      </c>
      <c r="H290" s="244">
        <f t="shared" si="45"/>
        <v>0</v>
      </c>
      <c r="I290" s="242">
        <f t="shared" si="45"/>
        <v>0</v>
      </c>
      <c r="J290" s="242">
        <f t="shared" si="45"/>
        <v>0</v>
      </c>
      <c r="K290" s="242">
        <f t="shared" si="45"/>
        <v>0</v>
      </c>
      <c r="L290" s="245">
        <f t="shared" si="45"/>
        <v>0</v>
      </c>
    </row>
    <row r="291" spans="1:12" x14ac:dyDescent="0.25">
      <c r="A291" s="250" t="s">
        <v>303</v>
      </c>
      <c r="B291" s="116" t="s">
        <v>304</v>
      </c>
      <c r="C291" s="79">
        <f t="shared" ref="C291:C296" si="46">SUM(D291:G291)</f>
        <v>0</v>
      </c>
      <c r="D291" s="81"/>
      <c r="E291" s="81"/>
      <c r="F291" s="81"/>
      <c r="G291" s="229"/>
      <c r="H291" s="79">
        <f t="shared" ref="H291:H296" si="47">SUM(I291:L291)</f>
        <v>0</v>
      </c>
      <c r="I291" s="81"/>
      <c r="J291" s="81"/>
      <c r="K291" s="81"/>
      <c r="L291" s="230"/>
    </row>
    <row r="292" spans="1:12" ht="24" x14ac:dyDescent="0.25">
      <c r="A292" s="174" t="s">
        <v>305</v>
      </c>
      <c r="B292" s="43" t="s">
        <v>306</v>
      </c>
      <c r="C292" s="72">
        <f t="shared" si="46"/>
        <v>0</v>
      </c>
      <c r="D292" s="74"/>
      <c r="E292" s="74"/>
      <c r="F292" s="74"/>
      <c r="G292" s="157"/>
      <c r="H292" s="72">
        <f t="shared" si="47"/>
        <v>0</v>
      </c>
      <c r="I292" s="74"/>
      <c r="J292" s="74"/>
      <c r="K292" s="74"/>
      <c r="L292" s="158"/>
    </row>
    <row r="293" spans="1:12" x14ac:dyDescent="0.25">
      <c r="A293" s="174" t="s">
        <v>307</v>
      </c>
      <c r="B293" s="43" t="s">
        <v>308</v>
      </c>
      <c r="C293" s="72">
        <f t="shared" si="46"/>
        <v>0</v>
      </c>
      <c r="D293" s="74"/>
      <c r="E293" s="74"/>
      <c r="F293" s="74"/>
      <c r="G293" s="157"/>
      <c r="H293" s="72">
        <f t="shared" si="47"/>
        <v>0</v>
      </c>
      <c r="I293" s="74"/>
      <c r="J293" s="74"/>
      <c r="K293" s="74"/>
      <c r="L293" s="158"/>
    </row>
    <row r="294" spans="1:12" ht="24" x14ac:dyDescent="0.25">
      <c r="A294" s="174" t="s">
        <v>309</v>
      </c>
      <c r="B294" s="43" t="s">
        <v>310</v>
      </c>
      <c r="C294" s="72">
        <f t="shared" si="46"/>
        <v>0</v>
      </c>
      <c r="D294" s="74"/>
      <c r="E294" s="74"/>
      <c r="F294" s="74"/>
      <c r="G294" s="157"/>
      <c r="H294" s="72">
        <f t="shared" si="47"/>
        <v>0</v>
      </c>
      <c r="I294" s="74"/>
      <c r="J294" s="74"/>
      <c r="K294" s="74"/>
      <c r="L294" s="158"/>
    </row>
    <row r="295" spans="1:12" x14ac:dyDescent="0.25">
      <c r="A295" s="174" t="s">
        <v>311</v>
      </c>
      <c r="B295" s="43" t="s">
        <v>312</v>
      </c>
      <c r="C295" s="72">
        <f t="shared" si="46"/>
        <v>0</v>
      </c>
      <c r="D295" s="74"/>
      <c r="E295" s="74"/>
      <c r="F295" s="74"/>
      <c r="G295" s="157"/>
      <c r="H295" s="72">
        <f t="shared" si="47"/>
        <v>0</v>
      </c>
      <c r="I295" s="74"/>
      <c r="J295" s="74"/>
      <c r="K295" s="74"/>
      <c r="L295" s="158"/>
    </row>
    <row r="296" spans="1:12" ht="24.75" thickBot="1" x14ac:dyDescent="0.3">
      <c r="A296" s="251" t="s">
        <v>313</v>
      </c>
      <c r="B296" s="252" t="s">
        <v>314</v>
      </c>
      <c r="C296" s="185">
        <f t="shared" si="46"/>
        <v>0</v>
      </c>
      <c r="D296" s="189"/>
      <c r="E296" s="189"/>
      <c r="F296" s="189"/>
      <c r="G296" s="253"/>
      <c r="H296" s="185">
        <f t="shared" si="47"/>
        <v>0</v>
      </c>
      <c r="I296" s="189"/>
      <c r="J296" s="189"/>
      <c r="K296" s="189"/>
      <c r="L296" s="191"/>
    </row>
    <row r="297" spans="1:12" s="24" customFormat="1" ht="13.5" thickTop="1" thickBot="1" x14ac:dyDescent="0.3">
      <c r="A297" s="254" t="s">
        <v>315</v>
      </c>
      <c r="B297" s="254" t="s">
        <v>316</v>
      </c>
      <c r="C297" s="255">
        <f>SUM(D297:G297)</f>
        <v>0</v>
      </c>
      <c r="D297" s="256"/>
      <c r="E297" s="256"/>
      <c r="F297" s="256"/>
      <c r="G297" s="257"/>
      <c r="H297" s="255">
        <f>SUM(I297:L297)</f>
        <v>0</v>
      </c>
      <c r="I297" s="256"/>
      <c r="J297" s="256"/>
      <c r="K297" s="256"/>
      <c r="L297" s="258"/>
    </row>
    <row r="298" spans="1:12" s="24" customFormat="1" ht="48.75" thickTop="1" x14ac:dyDescent="0.25">
      <c r="A298" s="248" t="s">
        <v>317</v>
      </c>
      <c r="B298" s="259" t="s">
        <v>318</v>
      </c>
      <c r="C298" s="260">
        <f>SUM(D298:G298)</f>
        <v>0</v>
      </c>
      <c r="D298" s="177"/>
      <c r="E298" s="177"/>
      <c r="F298" s="177"/>
      <c r="G298" s="178"/>
      <c r="H298" s="260">
        <f>SUM(I298:L298)</f>
        <v>0</v>
      </c>
      <c r="I298" s="177"/>
      <c r="J298" s="177"/>
      <c r="K298" s="177"/>
      <c r="L298" s="179"/>
    </row>
    <row r="299" spans="1:12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</row>
    <row r="300" spans="1:12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</row>
    <row r="301" spans="1:12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</row>
    <row r="302" spans="1:12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</row>
    <row r="303" spans="1:12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</row>
    <row r="304" spans="1:12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</row>
    <row r="305" spans="1:12" x14ac:dyDescent="0.2">
      <c r="A305" s="1"/>
      <c r="B305" s="1"/>
      <c r="C305" s="580"/>
      <c r="D305" s="1"/>
      <c r="E305" s="1"/>
      <c r="F305" s="1"/>
      <c r="G305" s="1"/>
      <c r="H305" s="1"/>
      <c r="I305" s="1"/>
      <c r="J305" s="1"/>
      <c r="K305" s="1"/>
      <c r="L305" s="1"/>
    </row>
    <row r="306" spans="1:12" x14ac:dyDescent="0.2">
      <c r="A306" s="1"/>
      <c r="B306" s="1"/>
      <c r="C306" s="580"/>
      <c r="D306" s="1"/>
      <c r="E306" s="1"/>
      <c r="F306" s="1"/>
      <c r="G306" s="1"/>
      <c r="H306" s="1"/>
      <c r="I306" s="1"/>
      <c r="J306" s="1"/>
      <c r="K306" s="1"/>
      <c r="L306" s="1"/>
    </row>
    <row r="307" spans="1:12" x14ac:dyDescent="0.2">
      <c r="A307" s="1"/>
      <c r="B307" s="1"/>
      <c r="C307" s="580"/>
      <c r="D307" s="1"/>
      <c r="E307" s="1"/>
      <c r="F307" s="1"/>
      <c r="G307" s="1"/>
      <c r="H307" s="1"/>
      <c r="I307" s="1"/>
      <c r="J307" s="1"/>
      <c r="K307" s="1"/>
      <c r="L307" s="1"/>
    </row>
    <row r="308" spans="1:12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</row>
    <row r="309" spans="1:12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</row>
    <row r="310" spans="1:12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</row>
    <row r="311" spans="1:12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</row>
    <row r="312" spans="1:12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</row>
    <row r="313" spans="1:12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</row>
    <row r="314" spans="1:12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</row>
    <row r="315" spans="1:12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</row>
    <row r="316" spans="1:12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</row>
  </sheetData>
  <sheetProtection formatCells="0" formatColumns="0" formatRows="0"/>
  <autoFilter ref="A18:L298"/>
  <mergeCells count="29">
    <mergeCell ref="A288:B288"/>
    <mergeCell ref="H16:H17"/>
    <mergeCell ref="I16:I17"/>
    <mergeCell ref="J16:J17"/>
    <mergeCell ref="K16:K17"/>
    <mergeCell ref="L16:L17"/>
    <mergeCell ref="A287:B287"/>
    <mergeCell ref="C13:L13"/>
    <mergeCell ref="A15:A17"/>
    <mergeCell ref="B15:B17"/>
    <mergeCell ref="C15:G15"/>
    <mergeCell ref="H15:L15"/>
    <mergeCell ref="C16:C17"/>
    <mergeCell ref="D16:D17"/>
    <mergeCell ref="E16:E17"/>
    <mergeCell ref="F16:F17"/>
    <mergeCell ref="G16:G17"/>
    <mergeCell ref="C12:L12"/>
    <mergeCell ref="A1:L1"/>
    <mergeCell ref="A2:L2"/>
    <mergeCell ref="C3:L3"/>
    <mergeCell ref="C4:L4"/>
    <mergeCell ref="C5:L5"/>
    <mergeCell ref="C6:L6"/>
    <mergeCell ref="C7:L7"/>
    <mergeCell ref="C8:L8"/>
    <mergeCell ref="C9:L9"/>
    <mergeCell ref="C10:L10"/>
    <mergeCell ref="C11:L11"/>
  </mergeCells>
  <pageMargins left="0.78740157480314965" right="0.39370078740157483" top="0.39370078740157483" bottom="0.39370078740157483" header="0.23622047244094491" footer="0.19685039370078741"/>
  <pageSetup paperSize="9" scale="70" orientation="portrait" r:id="rId1"/>
  <headerFooter>
    <oddHeader xml:space="preserve">&amp;C                               </oddHeader>
    <oddFooter>&amp;L&amp;D, &amp;T&amp;R&amp;"Times New Roman,Regular"&amp;10&amp;P (&amp;N)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M316"/>
  <sheetViews>
    <sheetView showGridLines="0" view="pageLayout" zoomScaleNormal="100" workbookViewId="0">
      <selection activeCell="C6" sqref="C6:L6"/>
    </sheetView>
  </sheetViews>
  <sheetFormatPr defaultRowHeight="12" x14ac:dyDescent="0.25"/>
  <cols>
    <col min="1" max="1" width="10.85546875" style="262" customWidth="1"/>
    <col min="2" max="2" width="28" style="262" customWidth="1"/>
    <col min="3" max="3" width="9.7109375" style="262" customWidth="1"/>
    <col min="4" max="4" width="9.5703125" style="262" customWidth="1"/>
    <col min="5" max="6" width="8.7109375" style="262" customWidth="1"/>
    <col min="7" max="7" width="8.28515625" style="262" customWidth="1"/>
    <col min="8" max="11" width="8.7109375" style="262" customWidth="1"/>
    <col min="12" max="12" width="7.5703125" style="262" customWidth="1"/>
    <col min="13" max="16" width="0" style="1" hidden="1" customWidth="1"/>
    <col min="17" max="16384" width="9.140625" style="1"/>
  </cols>
  <sheetData>
    <row r="1" spans="1:12" x14ac:dyDescent="0.25">
      <c r="A1" s="591" t="s">
        <v>620</v>
      </c>
      <c r="B1" s="591"/>
      <c r="C1" s="591"/>
      <c r="D1" s="591"/>
      <c r="E1" s="591"/>
      <c r="F1" s="591"/>
      <c r="G1" s="591"/>
      <c r="H1" s="591"/>
      <c r="I1" s="591"/>
      <c r="J1" s="591"/>
      <c r="K1" s="591"/>
      <c r="L1" s="591"/>
    </row>
    <row r="2" spans="1:12" ht="35.25" customHeight="1" x14ac:dyDescent="0.25">
      <c r="A2" s="592" t="s">
        <v>1</v>
      </c>
      <c r="B2" s="593"/>
      <c r="C2" s="593"/>
      <c r="D2" s="593"/>
      <c r="E2" s="593"/>
      <c r="F2" s="593"/>
      <c r="G2" s="593"/>
      <c r="H2" s="593"/>
      <c r="I2" s="593"/>
      <c r="J2" s="593"/>
      <c r="K2" s="593"/>
      <c r="L2" s="594"/>
    </row>
    <row r="3" spans="1:12" ht="12.75" customHeight="1" x14ac:dyDescent="0.25">
      <c r="A3" s="2" t="s">
        <v>2</v>
      </c>
      <c r="B3" s="3"/>
      <c r="C3" s="595" t="s">
        <v>354</v>
      </c>
      <c r="D3" s="595"/>
      <c r="E3" s="595"/>
      <c r="F3" s="595"/>
      <c r="G3" s="595"/>
      <c r="H3" s="595"/>
      <c r="I3" s="595"/>
      <c r="J3" s="595"/>
      <c r="K3" s="595"/>
      <c r="L3" s="596"/>
    </row>
    <row r="4" spans="1:12" ht="12.75" customHeight="1" x14ac:dyDescent="0.25">
      <c r="A4" s="2" t="s">
        <v>4</v>
      </c>
      <c r="B4" s="3"/>
      <c r="C4" s="595" t="s">
        <v>355</v>
      </c>
      <c r="D4" s="595"/>
      <c r="E4" s="595"/>
      <c r="F4" s="595"/>
      <c r="G4" s="595"/>
      <c r="H4" s="595"/>
      <c r="I4" s="595"/>
      <c r="J4" s="595"/>
      <c r="K4" s="595"/>
      <c r="L4" s="596"/>
    </row>
    <row r="5" spans="1:12" ht="12.75" customHeight="1" x14ac:dyDescent="0.25">
      <c r="A5" s="4" t="s">
        <v>6</v>
      </c>
      <c r="B5" s="5"/>
      <c r="C5" s="589" t="s">
        <v>356</v>
      </c>
      <c r="D5" s="589"/>
      <c r="E5" s="589"/>
      <c r="F5" s="589"/>
      <c r="G5" s="589"/>
      <c r="H5" s="589"/>
      <c r="I5" s="589"/>
      <c r="J5" s="589"/>
      <c r="K5" s="589"/>
      <c r="L5" s="590"/>
    </row>
    <row r="6" spans="1:12" ht="12.75" customHeight="1" x14ac:dyDescent="0.25">
      <c r="A6" s="4" t="s">
        <v>8</v>
      </c>
      <c r="B6" s="5"/>
      <c r="C6" s="589" t="s">
        <v>9</v>
      </c>
      <c r="D6" s="589"/>
      <c r="E6" s="589"/>
      <c r="F6" s="589"/>
      <c r="G6" s="589"/>
      <c r="H6" s="589"/>
      <c r="I6" s="589"/>
      <c r="J6" s="589"/>
      <c r="K6" s="589"/>
      <c r="L6" s="590"/>
    </row>
    <row r="7" spans="1:12" x14ac:dyDescent="0.25">
      <c r="A7" s="4" t="s">
        <v>10</v>
      </c>
      <c r="B7" s="5"/>
      <c r="C7" s="595" t="s">
        <v>621</v>
      </c>
      <c r="D7" s="595"/>
      <c r="E7" s="595"/>
      <c r="F7" s="595"/>
      <c r="G7" s="595"/>
      <c r="H7" s="595"/>
      <c r="I7" s="595"/>
      <c r="J7" s="595"/>
      <c r="K7" s="595"/>
      <c r="L7" s="596"/>
    </row>
    <row r="8" spans="1:12" ht="12.75" customHeight="1" x14ac:dyDescent="0.25">
      <c r="A8" s="6" t="s">
        <v>12</v>
      </c>
      <c r="B8" s="5"/>
      <c r="C8" s="597"/>
      <c r="D8" s="597"/>
      <c r="E8" s="597"/>
      <c r="F8" s="597"/>
      <c r="G8" s="597"/>
      <c r="H8" s="597"/>
      <c r="I8" s="597"/>
      <c r="J8" s="597"/>
      <c r="K8" s="597"/>
      <c r="L8" s="598"/>
    </row>
    <row r="9" spans="1:12" ht="12.75" customHeight="1" x14ac:dyDescent="0.25">
      <c r="A9" s="4"/>
      <c r="B9" s="5" t="s">
        <v>13</v>
      </c>
      <c r="C9" s="589" t="s">
        <v>357</v>
      </c>
      <c r="D9" s="589"/>
      <c r="E9" s="589"/>
      <c r="F9" s="589"/>
      <c r="G9" s="589"/>
      <c r="H9" s="589"/>
      <c r="I9" s="589"/>
      <c r="J9" s="589"/>
      <c r="K9" s="589"/>
      <c r="L9" s="590"/>
    </row>
    <row r="10" spans="1:12" ht="12.75" customHeight="1" x14ac:dyDescent="0.25">
      <c r="A10" s="4"/>
      <c r="B10" s="5" t="s">
        <v>15</v>
      </c>
      <c r="C10" s="589" t="s">
        <v>622</v>
      </c>
      <c r="D10" s="589"/>
      <c r="E10" s="589"/>
      <c r="F10" s="589"/>
      <c r="G10" s="589"/>
      <c r="H10" s="589"/>
      <c r="I10" s="589"/>
      <c r="J10" s="589"/>
      <c r="K10" s="589"/>
      <c r="L10" s="590"/>
    </row>
    <row r="11" spans="1:12" ht="12.75" customHeight="1" x14ac:dyDescent="0.25">
      <c r="A11" s="4"/>
      <c r="B11" s="5" t="s">
        <v>16</v>
      </c>
      <c r="C11" s="597"/>
      <c r="D11" s="597"/>
      <c r="E11" s="597"/>
      <c r="F11" s="597"/>
      <c r="G11" s="597"/>
      <c r="H11" s="597"/>
      <c r="I11" s="597"/>
      <c r="J11" s="597"/>
      <c r="K11" s="597"/>
      <c r="L11" s="598"/>
    </row>
    <row r="12" spans="1:12" ht="12.75" customHeight="1" x14ac:dyDescent="0.25">
      <c r="A12" s="4"/>
      <c r="B12" s="5" t="s">
        <v>17</v>
      </c>
      <c r="C12" s="589" t="s">
        <v>623</v>
      </c>
      <c r="D12" s="589"/>
      <c r="E12" s="589"/>
      <c r="F12" s="589"/>
      <c r="G12" s="589"/>
      <c r="H12" s="589"/>
      <c r="I12" s="589"/>
      <c r="J12" s="589"/>
      <c r="K12" s="589"/>
      <c r="L12" s="590"/>
    </row>
    <row r="13" spans="1:12" ht="12.75" customHeight="1" x14ac:dyDescent="0.25">
      <c r="A13" s="4"/>
      <c r="B13" s="5" t="s">
        <v>18</v>
      </c>
      <c r="C13" s="589"/>
      <c r="D13" s="589"/>
      <c r="E13" s="589"/>
      <c r="F13" s="589"/>
      <c r="G13" s="589"/>
      <c r="H13" s="589"/>
      <c r="I13" s="589"/>
      <c r="J13" s="589"/>
      <c r="K13" s="589"/>
      <c r="L13" s="590"/>
    </row>
    <row r="14" spans="1:12" ht="12.75" customHeight="1" x14ac:dyDescent="0.25">
      <c r="A14" s="7"/>
      <c r="B14" s="8"/>
      <c r="C14" s="9"/>
      <c r="D14" s="9"/>
      <c r="E14" s="9"/>
      <c r="F14" s="9"/>
      <c r="G14" s="9"/>
      <c r="H14" s="9"/>
      <c r="I14" s="9"/>
      <c r="J14" s="9"/>
      <c r="K14" s="9"/>
      <c r="L14" s="10"/>
    </row>
    <row r="15" spans="1:12" s="11" customFormat="1" ht="12.75" customHeight="1" x14ac:dyDescent="0.25">
      <c r="A15" s="603" t="s">
        <v>19</v>
      </c>
      <c r="B15" s="606" t="s">
        <v>20</v>
      </c>
      <c r="C15" s="608" t="s">
        <v>21</v>
      </c>
      <c r="D15" s="609"/>
      <c r="E15" s="609"/>
      <c r="F15" s="609"/>
      <c r="G15" s="610"/>
      <c r="H15" s="608" t="s">
        <v>22</v>
      </c>
      <c r="I15" s="609"/>
      <c r="J15" s="609"/>
      <c r="K15" s="609"/>
      <c r="L15" s="611"/>
    </row>
    <row r="16" spans="1:12" s="11" customFormat="1" ht="12.75" customHeight="1" x14ac:dyDescent="0.25">
      <c r="A16" s="604"/>
      <c r="B16" s="607"/>
      <c r="C16" s="612" t="s">
        <v>23</v>
      </c>
      <c r="D16" s="613" t="s">
        <v>24</v>
      </c>
      <c r="E16" s="615" t="s">
        <v>25</v>
      </c>
      <c r="F16" s="617" t="s">
        <v>26</v>
      </c>
      <c r="G16" s="619" t="s">
        <v>27</v>
      </c>
      <c r="H16" s="612" t="s">
        <v>23</v>
      </c>
      <c r="I16" s="613" t="s">
        <v>24</v>
      </c>
      <c r="J16" s="615" t="s">
        <v>25</v>
      </c>
      <c r="K16" s="617" t="s">
        <v>26</v>
      </c>
      <c r="L16" s="599" t="s">
        <v>27</v>
      </c>
    </row>
    <row r="17" spans="1:12" s="12" customFormat="1" ht="61.5" customHeight="1" thickBot="1" x14ac:dyDescent="0.3">
      <c r="A17" s="605"/>
      <c r="B17" s="607"/>
      <c r="C17" s="612"/>
      <c r="D17" s="614"/>
      <c r="E17" s="616"/>
      <c r="F17" s="618"/>
      <c r="G17" s="619"/>
      <c r="H17" s="622"/>
      <c r="I17" s="623"/>
      <c r="J17" s="616"/>
      <c r="K17" s="618"/>
      <c r="L17" s="600"/>
    </row>
    <row r="18" spans="1:12" s="12" customFormat="1" ht="9.75" customHeight="1" thickTop="1" x14ac:dyDescent="0.25">
      <c r="A18" s="13" t="s">
        <v>28</v>
      </c>
      <c r="B18" s="13">
        <v>2</v>
      </c>
      <c r="C18" s="14">
        <v>3</v>
      </c>
      <c r="D18" s="15">
        <v>4</v>
      </c>
      <c r="E18" s="15">
        <v>5</v>
      </c>
      <c r="F18" s="15">
        <v>6</v>
      </c>
      <c r="G18" s="16">
        <v>7</v>
      </c>
      <c r="H18" s="14">
        <v>8</v>
      </c>
      <c r="I18" s="15">
        <v>9</v>
      </c>
      <c r="J18" s="15">
        <v>10</v>
      </c>
      <c r="K18" s="15">
        <v>11</v>
      </c>
      <c r="L18" s="17">
        <v>12</v>
      </c>
    </row>
    <row r="19" spans="1:12" s="24" customFormat="1" x14ac:dyDescent="0.25">
      <c r="A19" s="18"/>
      <c r="B19" s="19" t="s">
        <v>29</v>
      </c>
      <c r="C19" s="20"/>
      <c r="D19" s="21"/>
      <c r="E19" s="21"/>
      <c r="F19" s="21"/>
      <c r="G19" s="22"/>
      <c r="H19" s="20"/>
      <c r="I19" s="21"/>
      <c r="J19" s="21"/>
      <c r="K19" s="21"/>
      <c r="L19" s="23"/>
    </row>
    <row r="20" spans="1:12" s="24" customFormat="1" ht="12.75" thickBot="1" x14ac:dyDescent="0.3">
      <c r="A20" s="25"/>
      <c r="B20" s="26" t="s">
        <v>30</v>
      </c>
      <c r="C20" s="27">
        <f t="shared" ref="C20:C47" si="0">SUM(D20:G20)</f>
        <v>873560</v>
      </c>
      <c r="D20" s="28">
        <f>SUM(D21,D24,D25,D41,D43)</f>
        <v>372408</v>
      </c>
      <c r="E20" s="28">
        <f>SUM(E21,E24,E43)</f>
        <v>486723</v>
      </c>
      <c r="F20" s="28">
        <f>SUM(F21,F26,F43)</f>
        <v>14429</v>
      </c>
      <c r="G20" s="29">
        <f>SUM(G21,G45)</f>
        <v>0</v>
      </c>
      <c r="H20" s="27">
        <f>SUM(I20:L20)</f>
        <v>889811</v>
      </c>
      <c r="I20" s="28">
        <f>SUM(I21,I24,I25,I41,I43)</f>
        <v>385564</v>
      </c>
      <c r="J20" s="28">
        <f>SUM(J21,J24,J43)</f>
        <v>489818</v>
      </c>
      <c r="K20" s="28">
        <f>SUM(K21,K26,K43)</f>
        <v>14429</v>
      </c>
      <c r="L20" s="30">
        <f>SUM(L21,L45)</f>
        <v>0</v>
      </c>
    </row>
    <row r="21" spans="1:12" ht="12.75" thickTop="1" x14ac:dyDescent="0.25">
      <c r="A21" s="31"/>
      <c r="B21" s="32" t="s">
        <v>31</v>
      </c>
      <c r="C21" s="33">
        <f t="shared" si="0"/>
        <v>0</v>
      </c>
      <c r="D21" s="34">
        <f>SUM(D22:D23)</f>
        <v>0</v>
      </c>
      <c r="E21" s="34">
        <f>SUM(E22:E23)</f>
        <v>0</v>
      </c>
      <c r="F21" s="34">
        <f>SUM(F22:F23)</f>
        <v>0</v>
      </c>
      <c r="G21" s="35">
        <f>SUM(G22:G23)</f>
        <v>0</v>
      </c>
      <c r="H21" s="33">
        <f t="shared" ref="H21:H47" si="1">SUM(I21:L21)</f>
        <v>0</v>
      </c>
      <c r="I21" s="34">
        <f>SUM(I22:I23)</f>
        <v>0</v>
      </c>
      <c r="J21" s="34">
        <f>SUM(J22:J23)</f>
        <v>0</v>
      </c>
      <c r="K21" s="34">
        <f>SUM(K22:K23)</f>
        <v>0</v>
      </c>
      <c r="L21" s="36">
        <f>SUM(L22:L23)</f>
        <v>0</v>
      </c>
    </row>
    <row r="22" spans="1:12" x14ac:dyDescent="0.25">
      <c r="A22" s="37"/>
      <c r="B22" s="38" t="s">
        <v>32</v>
      </c>
      <c r="C22" s="39">
        <f t="shared" si="0"/>
        <v>0</v>
      </c>
      <c r="D22" s="40"/>
      <c r="E22" s="40"/>
      <c r="F22" s="40"/>
      <c r="G22" s="41"/>
      <c r="H22" s="39">
        <f t="shared" si="1"/>
        <v>0</v>
      </c>
      <c r="I22" s="40"/>
      <c r="J22" s="40"/>
      <c r="K22" s="40"/>
      <c r="L22" s="42"/>
    </row>
    <row r="23" spans="1:12" x14ac:dyDescent="0.25">
      <c r="A23" s="43"/>
      <c r="B23" s="44" t="s">
        <v>33</v>
      </c>
      <c r="C23" s="45">
        <f t="shared" si="0"/>
        <v>0</v>
      </c>
      <c r="D23" s="46"/>
      <c r="E23" s="46"/>
      <c r="F23" s="46"/>
      <c r="G23" s="47"/>
      <c r="H23" s="45">
        <f t="shared" si="1"/>
        <v>0</v>
      </c>
      <c r="I23" s="46"/>
      <c r="J23" s="46"/>
      <c r="K23" s="46"/>
      <c r="L23" s="48"/>
    </row>
    <row r="24" spans="1:12" s="24" customFormat="1" ht="24.75" thickBot="1" x14ac:dyDescent="0.3">
      <c r="A24" s="49">
        <v>19300</v>
      </c>
      <c r="B24" s="49" t="s">
        <v>34</v>
      </c>
      <c r="C24" s="50">
        <f t="shared" si="0"/>
        <v>859131</v>
      </c>
      <c r="D24" s="51">
        <v>372408</v>
      </c>
      <c r="E24" s="51">
        <v>486723</v>
      </c>
      <c r="F24" s="52" t="s">
        <v>35</v>
      </c>
      <c r="G24" s="53" t="s">
        <v>35</v>
      </c>
      <c r="H24" s="50">
        <f t="shared" si="1"/>
        <v>875382</v>
      </c>
      <c r="I24" s="51">
        <v>385564</v>
      </c>
      <c r="J24" s="51">
        <v>489818</v>
      </c>
      <c r="K24" s="52" t="s">
        <v>35</v>
      </c>
      <c r="L24" s="54" t="s">
        <v>35</v>
      </c>
    </row>
    <row r="25" spans="1:12" s="24" customFormat="1" ht="24.75" thickTop="1" x14ac:dyDescent="0.25">
      <c r="A25" s="55"/>
      <c r="B25" s="56" t="s">
        <v>36</v>
      </c>
      <c r="C25" s="57">
        <f t="shared" si="0"/>
        <v>0</v>
      </c>
      <c r="D25" s="58"/>
      <c r="E25" s="59" t="s">
        <v>35</v>
      </c>
      <c r="F25" s="59" t="s">
        <v>35</v>
      </c>
      <c r="G25" s="60" t="s">
        <v>35</v>
      </c>
      <c r="H25" s="57">
        <f t="shared" si="1"/>
        <v>0</v>
      </c>
      <c r="I25" s="61"/>
      <c r="J25" s="59" t="s">
        <v>35</v>
      </c>
      <c r="K25" s="59" t="s">
        <v>35</v>
      </c>
      <c r="L25" s="62" t="s">
        <v>35</v>
      </c>
    </row>
    <row r="26" spans="1:12" s="24" customFormat="1" ht="36" x14ac:dyDescent="0.25">
      <c r="A26" s="56">
        <v>21300</v>
      </c>
      <c r="B26" s="56" t="s">
        <v>37</v>
      </c>
      <c r="C26" s="57">
        <f t="shared" si="0"/>
        <v>14429</v>
      </c>
      <c r="D26" s="59" t="s">
        <v>35</v>
      </c>
      <c r="E26" s="59" t="s">
        <v>35</v>
      </c>
      <c r="F26" s="63">
        <f>SUM(F27,F31,F33,F36)</f>
        <v>14429</v>
      </c>
      <c r="G26" s="60" t="s">
        <v>35</v>
      </c>
      <c r="H26" s="57">
        <f t="shared" si="1"/>
        <v>14309</v>
      </c>
      <c r="I26" s="59" t="s">
        <v>35</v>
      </c>
      <c r="J26" s="59" t="s">
        <v>35</v>
      </c>
      <c r="K26" s="63">
        <f>SUM(K27,K31,K33,K36)</f>
        <v>14309</v>
      </c>
      <c r="L26" s="62" t="s">
        <v>35</v>
      </c>
    </row>
    <row r="27" spans="1:12" s="24" customFormat="1" ht="24" x14ac:dyDescent="0.25">
      <c r="A27" s="64">
        <v>21350</v>
      </c>
      <c r="B27" s="56" t="s">
        <v>38</v>
      </c>
      <c r="C27" s="57">
        <f t="shared" si="0"/>
        <v>0</v>
      </c>
      <c r="D27" s="59" t="s">
        <v>35</v>
      </c>
      <c r="E27" s="59" t="s">
        <v>35</v>
      </c>
      <c r="F27" s="63">
        <f>SUM(F28:F30)</f>
        <v>0</v>
      </c>
      <c r="G27" s="60" t="s">
        <v>35</v>
      </c>
      <c r="H27" s="57">
        <f t="shared" si="1"/>
        <v>0</v>
      </c>
      <c r="I27" s="59" t="s">
        <v>35</v>
      </c>
      <c r="J27" s="59" t="s">
        <v>35</v>
      </c>
      <c r="K27" s="63">
        <f>SUM(K28:K30)</f>
        <v>0</v>
      </c>
      <c r="L27" s="62" t="s">
        <v>35</v>
      </c>
    </row>
    <row r="28" spans="1:12" x14ac:dyDescent="0.25">
      <c r="A28" s="37">
        <v>21351</v>
      </c>
      <c r="B28" s="65" t="s">
        <v>39</v>
      </c>
      <c r="C28" s="66">
        <f t="shared" si="0"/>
        <v>0</v>
      </c>
      <c r="D28" s="67" t="s">
        <v>35</v>
      </c>
      <c r="E28" s="67" t="s">
        <v>35</v>
      </c>
      <c r="F28" s="68"/>
      <c r="G28" s="69" t="s">
        <v>35</v>
      </c>
      <c r="H28" s="66">
        <f t="shared" si="1"/>
        <v>0</v>
      </c>
      <c r="I28" s="67" t="s">
        <v>35</v>
      </c>
      <c r="J28" s="67" t="s">
        <v>35</v>
      </c>
      <c r="K28" s="68"/>
      <c r="L28" s="70" t="s">
        <v>35</v>
      </c>
    </row>
    <row r="29" spans="1:12" x14ac:dyDescent="0.25">
      <c r="A29" s="43">
        <v>21352</v>
      </c>
      <c r="B29" s="71" t="s">
        <v>40</v>
      </c>
      <c r="C29" s="72">
        <f t="shared" si="0"/>
        <v>0</v>
      </c>
      <c r="D29" s="73" t="s">
        <v>35</v>
      </c>
      <c r="E29" s="73" t="s">
        <v>35</v>
      </c>
      <c r="F29" s="74"/>
      <c r="G29" s="75" t="s">
        <v>35</v>
      </c>
      <c r="H29" s="72">
        <f t="shared" si="1"/>
        <v>0</v>
      </c>
      <c r="I29" s="73" t="s">
        <v>35</v>
      </c>
      <c r="J29" s="73" t="s">
        <v>35</v>
      </c>
      <c r="K29" s="74"/>
      <c r="L29" s="76" t="s">
        <v>35</v>
      </c>
    </row>
    <row r="30" spans="1:12" ht="24" x14ac:dyDescent="0.25">
      <c r="A30" s="43">
        <v>21359</v>
      </c>
      <c r="B30" s="71" t="s">
        <v>41</v>
      </c>
      <c r="C30" s="72">
        <f t="shared" si="0"/>
        <v>0</v>
      </c>
      <c r="D30" s="73" t="s">
        <v>35</v>
      </c>
      <c r="E30" s="73" t="s">
        <v>35</v>
      </c>
      <c r="F30" s="74"/>
      <c r="G30" s="75" t="s">
        <v>35</v>
      </c>
      <c r="H30" s="72">
        <f t="shared" si="1"/>
        <v>0</v>
      </c>
      <c r="I30" s="73" t="s">
        <v>35</v>
      </c>
      <c r="J30" s="73" t="s">
        <v>35</v>
      </c>
      <c r="K30" s="74"/>
      <c r="L30" s="76" t="s">
        <v>35</v>
      </c>
    </row>
    <row r="31" spans="1:12" s="24" customFormat="1" ht="36" x14ac:dyDescent="0.25">
      <c r="A31" s="64">
        <v>21370</v>
      </c>
      <c r="B31" s="56" t="s">
        <v>42</v>
      </c>
      <c r="C31" s="57">
        <f t="shared" si="0"/>
        <v>0</v>
      </c>
      <c r="D31" s="59" t="s">
        <v>35</v>
      </c>
      <c r="E31" s="59" t="s">
        <v>35</v>
      </c>
      <c r="F31" s="63">
        <f>SUM(F32)</f>
        <v>0</v>
      </c>
      <c r="G31" s="60" t="s">
        <v>35</v>
      </c>
      <c r="H31" s="57">
        <f t="shared" si="1"/>
        <v>0</v>
      </c>
      <c r="I31" s="59" t="s">
        <v>35</v>
      </c>
      <c r="J31" s="59" t="s">
        <v>35</v>
      </c>
      <c r="K31" s="63">
        <f>SUM(K32)</f>
        <v>0</v>
      </c>
      <c r="L31" s="62" t="s">
        <v>35</v>
      </c>
    </row>
    <row r="32" spans="1:12" ht="36" x14ac:dyDescent="0.25">
      <c r="A32" s="77">
        <v>21379</v>
      </c>
      <c r="B32" s="78" t="s">
        <v>43</v>
      </c>
      <c r="C32" s="79">
        <f t="shared" si="0"/>
        <v>0</v>
      </c>
      <c r="D32" s="80" t="s">
        <v>35</v>
      </c>
      <c r="E32" s="80" t="s">
        <v>35</v>
      </c>
      <c r="F32" s="81"/>
      <c r="G32" s="82" t="s">
        <v>35</v>
      </c>
      <c r="H32" s="79">
        <f t="shared" si="1"/>
        <v>0</v>
      </c>
      <c r="I32" s="80" t="s">
        <v>35</v>
      </c>
      <c r="J32" s="80" t="s">
        <v>35</v>
      </c>
      <c r="K32" s="81"/>
      <c r="L32" s="83" t="s">
        <v>35</v>
      </c>
    </row>
    <row r="33" spans="1:12" s="24" customFormat="1" x14ac:dyDescent="0.25">
      <c r="A33" s="64">
        <v>21380</v>
      </c>
      <c r="B33" s="56" t="s">
        <v>44</v>
      </c>
      <c r="C33" s="57">
        <f t="shared" si="0"/>
        <v>9500</v>
      </c>
      <c r="D33" s="59" t="s">
        <v>35</v>
      </c>
      <c r="E33" s="59" t="s">
        <v>35</v>
      </c>
      <c r="F33" s="63">
        <f>SUM(F34:F35)</f>
        <v>9500</v>
      </c>
      <c r="G33" s="60" t="s">
        <v>35</v>
      </c>
      <c r="H33" s="57">
        <f t="shared" si="1"/>
        <v>9500</v>
      </c>
      <c r="I33" s="59" t="s">
        <v>35</v>
      </c>
      <c r="J33" s="59" t="s">
        <v>35</v>
      </c>
      <c r="K33" s="63">
        <f>SUM(K34:K35)</f>
        <v>9500</v>
      </c>
      <c r="L33" s="62" t="s">
        <v>35</v>
      </c>
    </row>
    <row r="34" spans="1:12" x14ac:dyDescent="0.25">
      <c r="A34" s="38">
        <v>21381</v>
      </c>
      <c r="B34" s="65" t="s">
        <v>45</v>
      </c>
      <c r="C34" s="66">
        <f t="shared" si="0"/>
        <v>9500</v>
      </c>
      <c r="D34" s="67" t="s">
        <v>35</v>
      </c>
      <c r="E34" s="67" t="s">
        <v>35</v>
      </c>
      <c r="F34" s="68">
        <v>9500</v>
      </c>
      <c r="G34" s="69" t="s">
        <v>35</v>
      </c>
      <c r="H34" s="66">
        <f t="shared" si="1"/>
        <v>9500</v>
      </c>
      <c r="I34" s="67" t="s">
        <v>35</v>
      </c>
      <c r="J34" s="67" t="s">
        <v>35</v>
      </c>
      <c r="K34" s="68">
        <v>9500</v>
      </c>
      <c r="L34" s="70" t="s">
        <v>35</v>
      </c>
    </row>
    <row r="35" spans="1:12" ht="24" x14ac:dyDescent="0.25">
      <c r="A35" s="44">
        <v>21383</v>
      </c>
      <c r="B35" s="71" t="s">
        <v>46</v>
      </c>
      <c r="C35" s="72">
        <f>SUM(D35:G35)</f>
        <v>0</v>
      </c>
      <c r="D35" s="73" t="s">
        <v>35</v>
      </c>
      <c r="E35" s="73" t="s">
        <v>35</v>
      </c>
      <c r="F35" s="74"/>
      <c r="G35" s="75" t="s">
        <v>35</v>
      </c>
      <c r="H35" s="72">
        <f t="shared" si="1"/>
        <v>0</v>
      </c>
      <c r="I35" s="73" t="s">
        <v>35</v>
      </c>
      <c r="J35" s="73" t="s">
        <v>35</v>
      </c>
      <c r="K35" s="74"/>
      <c r="L35" s="76" t="s">
        <v>35</v>
      </c>
    </row>
    <row r="36" spans="1:12" s="24" customFormat="1" ht="25.5" customHeight="1" x14ac:dyDescent="0.25">
      <c r="A36" s="64">
        <v>21390</v>
      </c>
      <c r="B36" s="56" t="s">
        <v>47</v>
      </c>
      <c r="C36" s="57">
        <f t="shared" si="0"/>
        <v>4929</v>
      </c>
      <c r="D36" s="59" t="s">
        <v>35</v>
      </c>
      <c r="E36" s="59" t="s">
        <v>35</v>
      </c>
      <c r="F36" s="63">
        <f>SUM(F37:F40)</f>
        <v>4929</v>
      </c>
      <c r="G36" s="60" t="s">
        <v>35</v>
      </c>
      <c r="H36" s="57">
        <f t="shared" si="1"/>
        <v>4809</v>
      </c>
      <c r="I36" s="59" t="s">
        <v>35</v>
      </c>
      <c r="J36" s="59" t="s">
        <v>35</v>
      </c>
      <c r="K36" s="63">
        <f>SUM(K37:K40)</f>
        <v>4809</v>
      </c>
      <c r="L36" s="62" t="s">
        <v>35</v>
      </c>
    </row>
    <row r="37" spans="1:12" ht="24" x14ac:dyDescent="0.25">
      <c r="A37" s="38">
        <v>21391</v>
      </c>
      <c r="B37" s="65" t="s">
        <v>48</v>
      </c>
      <c r="C37" s="66">
        <f t="shared" si="0"/>
        <v>0</v>
      </c>
      <c r="D37" s="67" t="s">
        <v>35</v>
      </c>
      <c r="E37" s="67" t="s">
        <v>35</v>
      </c>
      <c r="F37" s="68"/>
      <c r="G37" s="69" t="s">
        <v>35</v>
      </c>
      <c r="H37" s="66">
        <f t="shared" si="1"/>
        <v>0</v>
      </c>
      <c r="I37" s="67" t="s">
        <v>35</v>
      </c>
      <c r="J37" s="67" t="s">
        <v>35</v>
      </c>
      <c r="K37" s="68"/>
      <c r="L37" s="70" t="s">
        <v>35</v>
      </c>
    </row>
    <row r="38" spans="1:12" x14ac:dyDescent="0.25">
      <c r="A38" s="44">
        <v>21393</v>
      </c>
      <c r="B38" s="71" t="s">
        <v>49</v>
      </c>
      <c r="C38" s="72">
        <f t="shared" si="0"/>
        <v>0</v>
      </c>
      <c r="D38" s="73" t="s">
        <v>35</v>
      </c>
      <c r="E38" s="73" t="s">
        <v>35</v>
      </c>
      <c r="F38" s="74"/>
      <c r="G38" s="75" t="s">
        <v>35</v>
      </c>
      <c r="H38" s="72">
        <f t="shared" si="1"/>
        <v>0</v>
      </c>
      <c r="I38" s="73" t="s">
        <v>35</v>
      </c>
      <c r="J38" s="73" t="s">
        <v>35</v>
      </c>
      <c r="K38" s="74"/>
      <c r="L38" s="76" t="s">
        <v>35</v>
      </c>
    </row>
    <row r="39" spans="1:12" x14ac:dyDescent="0.25">
      <c r="A39" s="44">
        <v>21395</v>
      </c>
      <c r="B39" s="71" t="s">
        <v>50</v>
      </c>
      <c r="C39" s="72">
        <f t="shared" si="0"/>
        <v>0</v>
      </c>
      <c r="D39" s="73" t="s">
        <v>35</v>
      </c>
      <c r="E39" s="73" t="s">
        <v>35</v>
      </c>
      <c r="F39" s="74"/>
      <c r="G39" s="75" t="s">
        <v>35</v>
      </c>
      <c r="H39" s="72">
        <f t="shared" si="1"/>
        <v>0</v>
      </c>
      <c r="I39" s="73" t="s">
        <v>35</v>
      </c>
      <c r="J39" s="73" t="s">
        <v>35</v>
      </c>
      <c r="K39" s="74"/>
      <c r="L39" s="76" t="s">
        <v>35</v>
      </c>
    </row>
    <row r="40" spans="1:12" ht="24" x14ac:dyDescent="0.25">
      <c r="A40" s="84">
        <v>21399</v>
      </c>
      <c r="B40" s="85" t="s">
        <v>51</v>
      </c>
      <c r="C40" s="86">
        <f t="shared" si="0"/>
        <v>4929</v>
      </c>
      <c r="D40" s="87" t="s">
        <v>35</v>
      </c>
      <c r="E40" s="87" t="s">
        <v>35</v>
      </c>
      <c r="F40" s="88">
        <v>4929</v>
      </c>
      <c r="G40" s="89" t="s">
        <v>35</v>
      </c>
      <c r="H40" s="86">
        <f t="shared" si="1"/>
        <v>4809</v>
      </c>
      <c r="I40" s="87" t="s">
        <v>35</v>
      </c>
      <c r="J40" s="87" t="s">
        <v>35</v>
      </c>
      <c r="K40" s="88">
        <v>4809</v>
      </c>
      <c r="L40" s="90" t="s">
        <v>35</v>
      </c>
    </row>
    <row r="41" spans="1:12" s="24" customFormat="1" ht="26.25" customHeight="1" x14ac:dyDescent="0.25">
      <c r="A41" s="91">
        <v>21420</v>
      </c>
      <c r="B41" s="92" t="s">
        <v>52</v>
      </c>
      <c r="C41" s="86">
        <f>SUM(D41:G41)</f>
        <v>0</v>
      </c>
      <c r="D41" s="94">
        <f>SUM(D42)</f>
        <v>0</v>
      </c>
      <c r="E41" s="95" t="s">
        <v>35</v>
      </c>
      <c r="F41" s="95" t="s">
        <v>35</v>
      </c>
      <c r="G41" s="96" t="s">
        <v>35</v>
      </c>
      <c r="H41" s="93">
        <f>SUM(I41:L41)</f>
        <v>0</v>
      </c>
      <c r="I41" s="94">
        <f>SUM(I42)</f>
        <v>0</v>
      </c>
      <c r="J41" s="95" t="s">
        <v>35</v>
      </c>
      <c r="K41" s="95" t="s">
        <v>35</v>
      </c>
      <c r="L41" s="97" t="s">
        <v>35</v>
      </c>
    </row>
    <row r="42" spans="1:12" s="24" customFormat="1" ht="26.25" customHeight="1" x14ac:dyDescent="0.25">
      <c r="A42" s="84">
        <v>21429</v>
      </c>
      <c r="B42" s="85" t="s">
        <v>53</v>
      </c>
      <c r="C42" s="86">
        <f>SUM(D42:G42)</f>
        <v>0</v>
      </c>
      <c r="D42" s="98"/>
      <c r="E42" s="87" t="s">
        <v>35</v>
      </c>
      <c r="F42" s="87" t="s">
        <v>35</v>
      </c>
      <c r="G42" s="89" t="s">
        <v>35</v>
      </c>
      <c r="H42" s="86">
        <f t="shared" ref="H42:H44" si="2">SUM(I42:L42)</f>
        <v>0</v>
      </c>
      <c r="I42" s="98"/>
      <c r="J42" s="87" t="s">
        <v>35</v>
      </c>
      <c r="K42" s="87" t="s">
        <v>35</v>
      </c>
      <c r="L42" s="90" t="s">
        <v>35</v>
      </c>
    </row>
    <row r="43" spans="1:12" s="24" customFormat="1" ht="24" x14ac:dyDescent="0.25">
      <c r="A43" s="64">
        <v>21490</v>
      </c>
      <c r="B43" s="56" t="s">
        <v>54</v>
      </c>
      <c r="C43" s="57">
        <f t="shared" si="0"/>
        <v>0</v>
      </c>
      <c r="D43" s="99">
        <f>D44</f>
        <v>0</v>
      </c>
      <c r="E43" s="99">
        <f t="shared" ref="E43:F43" si="3">E44</f>
        <v>0</v>
      </c>
      <c r="F43" s="99">
        <f t="shared" si="3"/>
        <v>0</v>
      </c>
      <c r="G43" s="60" t="s">
        <v>35</v>
      </c>
      <c r="H43" s="100">
        <f t="shared" si="2"/>
        <v>120</v>
      </c>
      <c r="I43" s="99">
        <f>I44</f>
        <v>0</v>
      </c>
      <c r="J43" s="99">
        <f t="shared" ref="J43:K43" si="4">J44</f>
        <v>0</v>
      </c>
      <c r="K43" s="99">
        <f t="shared" si="4"/>
        <v>120</v>
      </c>
      <c r="L43" s="62" t="s">
        <v>35</v>
      </c>
    </row>
    <row r="44" spans="1:12" s="24" customFormat="1" ht="24" x14ac:dyDescent="0.25">
      <c r="A44" s="44">
        <v>21499</v>
      </c>
      <c r="B44" s="71" t="s">
        <v>55</v>
      </c>
      <c r="C44" s="79">
        <f>SUM(D44:G44)</f>
        <v>0</v>
      </c>
      <c r="D44" s="101"/>
      <c r="E44" s="102"/>
      <c r="F44" s="102"/>
      <c r="G44" s="103" t="s">
        <v>35</v>
      </c>
      <c r="H44" s="104">
        <f t="shared" si="2"/>
        <v>120</v>
      </c>
      <c r="I44" s="40"/>
      <c r="J44" s="105"/>
      <c r="K44" s="105">
        <v>120</v>
      </c>
      <c r="L44" s="106" t="s">
        <v>35</v>
      </c>
    </row>
    <row r="45" spans="1:12" ht="12.75" customHeight="1" x14ac:dyDescent="0.25">
      <c r="A45" s="107">
        <v>23000</v>
      </c>
      <c r="B45" s="108" t="s">
        <v>56</v>
      </c>
      <c r="C45" s="109">
        <f>SUM(D45:G45)</f>
        <v>0</v>
      </c>
      <c r="D45" s="59" t="s">
        <v>35</v>
      </c>
      <c r="E45" s="59" t="s">
        <v>35</v>
      </c>
      <c r="F45" s="59" t="s">
        <v>35</v>
      </c>
      <c r="G45" s="99">
        <f>SUM(G46:G47)</f>
        <v>0</v>
      </c>
      <c r="H45" s="109">
        <f t="shared" si="1"/>
        <v>0</v>
      </c>
      <c r="I45" s="87" t="s">
        <v>35</v>
      </c>
      <c r="J45" s="87" t="s">
        <v>35</v>
      </c>
      <c r="K45" s="87" t="s">
        <v>35</v>
      </c>
      <c r="L45" s="110">
        <f>SUM(L46:L47)</f>
        <v>0</v>
      </c>
    </row>
    <row r="46" spans="1:12" ht="24" x14ac:dyDescent="0.25">
      <c r="A46" s="111">
        <v>23410</v>
      </c>
      <c r="B46" s="112" t="s">
        <v>57</v>
      </c>
      <c r="C46" s="113">
        <f t="shared" si="0"/>
        <v>0</v>
      </c>
      <c r="D46" s="95" t="s">
        <v>35</v>
      </c>
      <c r="E46" s="95" t="s">
        <v>35</v>
      </c>
      <c r="F46" s="95" t="s">
        <v>35</v>
      </c>
      <c r="G46" s="114"/>
      <c r="H46" s="113">
        <f t="shared" si="1"/>
        <v>0</v>
      </c>
      <c r="I46" s="95" t="s">
        <v>35</v>
      </c>
      <c r="J46" s="95" t="s">
        <v>35</v>
      </c>
      <c r="K46" s="95" t="s">
        <v>35</v>
      </c>
      <c r="L46" s="115"/>
    </row>
    <row r="47" spans="1:12" ht="24" x14ac:dyDescent="0.25">
      <c r="A47" s="111">
        <v>23510</v>
      </c>
      <c r="B47" s="112" t="s">
        <v>58</v>
      </c>
      <c r="C47" s="93">
        <f t="shared" si="0"/>
        <v>0</v>
      </c>
      <c r="D47" s="95" t="s">
        <v>35</v>
      </c>
      <c r="E47" s="95" t="s">
        <v>35</v>
      </c>
      <c r="F47" s="95" t="s">
        <v>35</v>
      </c>
      <c r="G47" s="114"/>
      <c r="H47" s="93">
        <f t="shared" si="1"/>
        <v>0</v>
      </c>
      <c r="I47" s="95" t="s">
        <v>35</v>
      </c>
      <c r="J47" s="95" t="s">
        <v>35</v>
      </c>
      <c r="K47" s="95" t="s">
        <v>35</v>
      </c>
      <c r="L47" s="115"/>
    </row>
    <row r="48" spans="1:12" x14ac:dyDescent="0.25">
      <c r="A48" s="116"/>
      <c r="B48" s="112"/>
      <c r="C48" s="117"/>
      <c r="D48" s="95"/>
      <c r="E48" s="95"/>
      <c r="F48" s="94"/>
      <c r="G48" s="118"/>
      <c r="H48" s="117"/>
      <c r="I48" s="95"/>
      <c r="J48" s="95"/>
      <c r="K48" s="94"/>
      <c r="L48" s="119"/>
    </row>
    <row r="49" spans="1:12" s="24" customFormat="1" x14ac:dyDescent="0.25">
      <c r="A49" s="120"/>
      <c r="B49" s="121" t="s">
        <v>59</v>
      </c>
      <c r="C49" s="122"/>
      <c r="D49" s="123"/>
      <c r="E49" s="123"/>
      <c r="F49" s="123"/>
      <c r="G49" s="124"/>
      <c r="H49" s="122"/>
      <c r="I49" s="123"/>
      <c r="J49" s="123"/>
      <c r="K49" s="123"/>
      <c r="L49" s="125"/>
    </row>
    <row r="50" spans="1:12" s="24" customFormat="1" ht="12.75" thickBot="1" x14ac:dyDescent="0.3">
      <c r="A50" s="126"/>
      <c r="B50" s="25" t="s">
        <v>60</v>
      </c>
      <c r="C50" s="127">
        <f t="shared" ref="C50:C113" si="5">SUM(D50:G50)</f>
        <v>873560</v>
      </c>
      <c r="D50" s="128">
        <f>SUM(D51,D283)</f>
        <v>372408</v>
      </c>
      <c r="E50" s="128">
        <f>SUM(E51,E283)</f>
        <v>486723</v>
      </c>
      <c r="F50" s="128">
        <f>SUM(F51,F283)</f>
        <v>14429</v>
      </c>
      <c r="G50" s="129">
        <f>SUM(G51,G283)</f>
        <v>0</v>
      </c>
      <c r="H50" s="127">
        <f t="shared" ref="H50:H113" si="6">SUM(I50:L50)</f>
        <v>889811</v>
      </c>
      <c r="I50" s="128">
        <f>SUM(I51,I283)</f>
        <v>385564</v>
      </c>
      <c r="J50" s="128">
        <f>SUM(J51,J283)</f>
        <v>489818</v>
      </c>
      <c r="K50" s="128">
        <f>SUM(K51,K283)</f>
        <v>14429</v>
      </c>
      <c r="L50" s="130">
        <f>SUM(L51,L283)</f>
        <v>0</v>
      </c>
    </row>
    <row r="51" spans="1:12" s="24" customFormat="1" ht="36.75" thickTop="1" x14ac:dyDescent="0.25">
      <c r="A51" s="131"/>
      <c r="B51" s="132" t="s">
        <v>61</v>
      </c>
      <c r="C51" s="133">
        <f t="shared" si="5"/>
        <v>873560</v>
      </c>
      <c r="D51" s="134">
        <f>SUM(D52,D194)</f>
        <v>372408</v>
      </c>
      <c r="E51" s="134">
        <f>SUM(E52,E194)</f>
        <v>486723</v>
      </c>
      <c r="F51" s="134">
        <f>SUM(F52,F194)</f>
        <v>14429</v>
      </c>
      <c r="G51" s="135">
        <f>SUM(G52,G194)</f>
        <v>0</v>
      </c>
      <c r="H51" s="133">
        <f t="shared" si="6"/>
        <v>889811</v>
      </c>
      <c r="I51" s="134">
        <f>SUM(I52,I194)</f>
        <v>385564</v>
      </c>
      <c r="J51" s="134">
        <f>SUM(J52,J194)</f>
        <v>489818</v>
      </c>
      <c r="K51" s="134">
        <f>SUM(K52,K194)</f>
        <v>14429</v>
      </c>
      <c r="L51" s="136">
        <f>SUM(L52,L194)</f>
        <v>0</v>
      </c>
    </row>
    <row r="52" spans="1:12" s="24" customFormat="1" ht="24" x14ac:dyDescent="0.25">
      <c r="A52" s="137"/>
      <c r="B52" s="18" t="s">
        <v>62</v>
      </c>
      <c r="C52" s="138">
        <f t="shared" si="5"/>
        <v>864268</v>
      </c>
      <c r="D52" s="139">
        <f>SUM(D53,D75,D173,D187)</f>
        <v>363116</v>
      </c>
      <c r="E52" s="139">
        <f>SUM(E53,E75,E173,E187)</f>
        <v>486723</v>
      </c>
      <c r="F52" s="139">
        <f>SUM(F53,F75,F173,F187)</f>
        <v>14429</v>
      </c>
      <c r="G52" s="140">
        <f>SUM(G53,G75,G173,G187)</f>
        <v>0</v>
      </c>
      <c r="H52" s="138">
        <f t="shared" si="6"/>
        <v>882509</v>
      </c>
      <c r="I52" s="139">
        <f>SUM(I53,I75,I173,I187)</f>
        <v>378262</v>
      </c>
      <c r="J52" s="139">
        <f>SUM(J53,J75,J173,J187)</f>
        <v>489818</v>
      </c>
      <c r="K52" s="139">
        <f>SUM(K53,K75,K173,K187)</f>
        <v>14429</v>
      </c>
      <c r="L52" s="141">
        <f>SUM(L53,L75,L173,L187)</f>
        <v>0</v>
      </c>
    </row>
    <row r="53" spans="1:12" s="24" customFormat="1" x14ac:dyDescent="0.25">
      <c r="A53" s="142">
        <v>1000</v>
      </c>
      <c r="B53" s="142" t="s">
        <v>63</v>
      </c>
      <c r="C53" s="143">
        <f t="shared" si="5"/>
        <v>765605</v>
      </c>
      <c r="D53" s="144">
        <f>SUM(D54,D67)</f>
        <v>278782</v>
      </c>
      <c r="E53" s="144">
        <f>SUM(E54,E67)</f>
        <v>486723</v>
      </c>
      <c r="F53" s="144">
        <f>SUM(F54,F67)</f>
        <v>100</v>
      </c>
      <c r="G53" s="145">
        <f>SUM(G54,G67)</f>
        <v>0</v>
      </c>
      <c r="H53" s="143">
        <f t="shared" si="6"/>
        <v>791868</v>
      </c>
      <c r="I53" s="144">
        <f>SUM(I54,I67)</f>
        <v>302050</v>
      </c>
      <c r="J53" s="144">
        <f>SUM(J54,J67)</f>
        <v>489818</v>
      </c>
      <c r="K53" s="144">
        <f>SUM(K54,K67)</f>
        <v>0</v>
      </c>
      <c r="L53" s="146">
        <f>SUM(L54,L67)</f>
        <v>0</v>
      </c>
    </row>
    <row r="54" spans="1:12" x14ac:dyDescent="0.25">
      <c r="A54" s="56">
        <v>1100</v>
      </c>
      <c r="B54" s="147" t="s">
        <v>64</v>
      </c>
      <c r="C54" s="57">
        <f t="shared" si="5"/>
        <v>584803</v>
      </c>
      <c r="D54" s="63">
        <f>SUM(D55,D58,D66)</f>
        <v>190982</v>
      </c>
      <c r="E54" s="63">
        <f>SUM(E55,E58,E66)</f>
        <v>393821</v>
      </c>
      <c r="F54" s="63">
        <f>SUM(F55,F58,F66)</f>
        <v>0</v>
      </c>
      <c r="G54" s="148">
        <f>SUM(G55,G58,G66)</f>
        <v>0</v>
      </c>
      <c r="H54" s="57">
        <f t="shared" si="6"/>
        <v>600238</v>
      </c>
      <c r="I54" s="63">
        <f>SUM(I55,I58,I66)</f>
        <v>208510</v>
      </c>
      <c r="J54" s="63">
        <f>SUM(J55,J58,J66)</f>
        <v>391728</v>
      </c>
      <c r="K54" s="63">
        <f>SUM(K55,K58,K66)</f>
        <v>0</v>
      </c>
      <c r="L54" s="149">
        <f>SUM(L55,L58,L66)</f>
        <v>0</v>
      </c>
    </row>
    <row r="55" spans="1:12" x14ac:dyDescent="0.25">
      <c r="A55" s="150">
        <v>1110</v>
      </c>
      <c r="B55" s="112" t="s">
        <v>65</v>
      </c>
      <c r="C55" s="117">
        <f t="shared" si="5"/>
        <v>498307</v>
      </c>
      <c r="D55" s="151">
        <f>SUM(D56:D57)</f>
        <v>152988</v>
      </c>
      <c r="E55" s="151">
        <f>SUM(E56:E57)</f>
        <v>345319</v>
      </c>
      <c r="F55" s="151">
        <f>SUM(F56:F57)</f>
        <v>0</v>
      </c>
      <c r="G55" s="152">
        <f>SUM(G56:G57)</f>
        <v>0</v>
      </c>
      <c r="H55" s="117">
        <f t="shared" si="6"/>
        <v>515367</v>
      </c>
      <c r="I55" s="151">
        <f>SUM(I56:I57)</f>
        <v>167550</v>
      </c>
      <c r="J55" s="151">
        <f>SUM(J56:J57)</f>
        <v>347817</v>
      </c>
      <c r="K55" s="151">
        <f>SUM(K56:K57)</f>
        <v>0</v>
      </c>
      <c r="L55" s="153">
        <f>SUM(L56:L57)</f>
        <v>0</v>
      </c>
    </row>
    <row r="56" spans="1:12" x14ac:dyDescent="0.25">
      <c r="A56" s="38">
        <v>1111</v>
      </c>
      <c r="B56" s="65" t="s">
        <v>66</v>
      </c>
      <c r="C56" s="66">
        <f t="shared" si="5"/>
        <v>0</v>
      </c>
      <c r="D56" s="68"/>
      <c r="E56" s="68"/>
      <c r="F56" s="68"/>
      <c r="G56" s="154"/>
      <c r="H56" s="66">
        <f t="shared" si="6"/>
        <v>0</v>
      </c>
      <c r="I56" s="68"/>
      <c r="J56" s="68"/>
      <c r="K56" s="68"/>
      <c r="L56" s="155"/>
    </row>
    <row r="57" spans="1:12" ht="24" customHeight="1" x14ac:dyDescent="0.25">
      <c r="A57" s="44">
        <v>1119</v>
      </c>
      <c r="B57" s="71" t="s">
        <v>67</v>
      </c>
      <c r="C57" s="72">
        <f t="shared" si="5"/>
        <v>498307</v>
      </c>
      <c r="D57" s="74">
        <v>152988</v>
      </c>
      <c r="E57" s="74">
        <v>345319</v>
      </c>
      <c r="F57" s="74"/>
      <c r="G57" s="157"/>
      <c r="H57" s="72">
        <f t="shared" si="6"/>
        <v>515367</v>
      </c>
      <c r="I57" s="74">
        <v>167550</v>
      </c>
      <c r="J57" s="74">
        <f>331857+15960</f>
        <v>347817</v>
      </c>
      <c r="K57" s="74"/>
      <c r="L57" s="158"/>
    </row>
    <row r="58" spans="1:12" x14ac:dyDescent="0.25">
      <c r="A58" s="159">
        <v>1140</v>
      </c>
      <c r="B58" s="71" t="s">
        <v>68</v>
      </c>
      <c r="C58" s="72">
        <f t="shared" si="5"/>
        <v>83766</v>
      </c>
      <c r="D58" s="160">
        <f>SUM(D59:D65)</f>
        <v>35264</v>
      </c>
      <c r="E58" s="160">
        <f>SUM(E59:E65)</f>
        <v>48502</v>
      </c>
      <c r="F58" s="160">
        <f>SUM(F59:F65)</f>
        <v>0</v>
      </c>
      <c r="G58" s="161">
        <f>SUM(G59:G65)</f>
        <v>0</v>
      </c>
      <c r="H58" s="72">
        <f t="shared" si="6"/>
        <v>81856</v>
      </c>
      <c r="I58" s="160">
        <f>SUM(I59:I65)</f>
        <v>37945</v>
      </c>
      <c r="J58" s="160">
        <f>SUM(J59:J65)</f>
        <v>43911</v>
      </c>
      <c r="K58" s="160">
        <f>SUM(K59:K65)</f>
        <v>0</v>
      </c>
      <c r="L58" s="162">
        <f>SUM(L59:L65)</f>
        <v>0</v>
      </c>
    </row>
    <row r="59" spans="1:12" x14ac:dyDescent="0.25">
      <c r="A59" s="44">
        <v>1141</v>
      </c>
      <c r="B59" s="71" t="s">
        <v>69</v>
      </c>
      <c r="C59" s="72">
        <f t="shared" si="5"/>
        <v>3760</v>
      </c>
      <c r="D59" s="74">
        <v>3760</v>
      </c>
      <c r="E59" s="74"/>
      <c r="F59" s="74"/>
      <c r="G59" s="157"/>
      <c r="H59" s="72">
        <f t="shared" si="6"/>
        <v>4153</v>
      </c>
      <c r="I59" s="74">
        <v>4153</v>
      </c>
      <c r="J59" s="74"/>
      <c r="K59" s="74"/>
      <c r="L59" s="158"/>
    </row>
    <row r="60" spans="1:12" ht="24.75" customHeight="1" x14ac:dyDescent="0.25">
      <c r="A60" s="44">
        <v>1142</v>
      </c>
      <c r="B60" s="71" t="s">
        <v>70</v>
      </c>
      <c r="C60" s="72">
        <f t="shared" si="5"/>
        <v>1039</v>
      </c>
      <c r="D60" s="74">
        <v>1039</v>
      </c>
      <c r="E60" s="74"/>
      <c r="F60" s="74"/>
      <c r="G60" s="157"/>
      <c r="H60" s="72">
        <f t="shared" si="6"/>
        <v>1142</v>
      </c>
      <c r="I60" s="74">
        <v>1142</v>
      </c>
      <c r="J60" s="74"/>
      <c r="K60" s="74"/>
      <c r="L60" s="158"/>
    </row>
    <row r="61" spans="1:12" ht="24" x14ac:dyDescent="0.25">
      <c r="A61" s="44">
        <v>1145</v>
      </c>
      <c r="B61" s="71" t="s">
        <v>71</v>
      </c>
      <c r="C61" s="72">
        <f t="shared" si="5"/>
        <v>0</v>
      </c>
      <c r="D61" s="74"/>
      <c r="E61" s="74"/>
      <c r="F61" s="74"/>
      <c r="G61" s="157"/>
      <c r="H61" s="72">
        <f t="shared" si="6"/>
        <v>0</v>
      </c>
      <c r="I61" s="74"/>
      <c r="J61" s="74"/>
      <c r="K61" s="74"/>
      <c r="L61" s="158"/>
    </row>
    <row r="62" spans="1:12" ht="27.75" customHeight="1" x14ac:dyDescent="0.25">
      <c r="A62" s="44">
        <v>1146</v>
      </c>
      <c r="B62" s="71" t="s">
        <v>72</v>
      </c>
      <c r="C62" s="72">
        <f t="shared" si="5"/>
        <v>0</v>
      </c>
      <c r="D62" s="74"/>
      <c r="E62" s="74"/>
      <c r="F62" s="74"/>
      <c r="G62" s="157"/>
      <c r="H62" s="72">
        <f t="shared" si="6"/>
        <v>0</v>
      </c>
      <c r="I62" s="74"/>
      <c r="J62" s="74"/>
      <c r="K62" s="74"/>
      <c r="L62" s="158"/>
    </row>
    <row r="63" spans="1:12" x14ac:dyDescent="0.25">
      <c r="A63" s="44">
        <v>1147</v>
      </c>
      <c r="B63" s="71" t="s">
        <v>73</v>
      </c>
      <c r="C63" s="72">
        <f t="shared" si="5"/>
        <v>258</v>
      </c>
      <c r="D63" s="74">
        <v>258</v>
      </c>
      <c r="E63" s="74"/>
      <c r="F63" s="74"/>
      <c r="G63" s="157"/>
      <c r="H63" s="72">
        <f t="shared" si="6"/>
        <v>3081</v>
      </c>
      <c r="I63" s="74">
        <v>3081</v>
      </c>
      <c r="J63" s="74"/>
      <c r="K63" s="74"/>
      <c r="L63" s="158"/>
    </row>
    <row r="64" spans="1:12" x14ac:dyDescent="0.25">
      <c r="A64" s="44">
        <v>1148</v>
      </c>
      <c r="B64" s="71" t="s">
        <v>74</v>
      </c>
      <c r="C64" s="72">
        <f t="shared" si="5"/>
        <v>29967</v>
      </c>
      <c r="D64" s="74">
        <v>29967</v>
      </c>
      <c r="E64" s="74"/>
      <c r="F64" s="74"/>
      <c r="G64" s="157"/>
      <c r="H64" s="72">
        <f t="shared" si="6"/>
        <v>29329</v>
      </c>
      <c r="I64" s="74">
        <v>29329</v>
      </c>
      <c r="J64" s="74"/>
      <c r="K64" s="74"/>
      <c r="L64" s="158"/>
    </row>
    <row r="65" spans="1:12" ht="24" customHeight="1" x14ac:dyDescent="0.25">
      <c r="A65" s="44">
        <v>1149</v>
      </c>
      <c r="B65" s="71" t="s">
        <v>75</v>
      </c>
      <c r="C65" s="72">
        <f t="shared" si="5"/>
        <v>48742</v>
      </c>
      <c r="D65" s="74">
        <v>240</v>
      </c>
      <c r="E65" s="74">
        <v>48502</v>
      </c>
      <c r="F65" s="74"/>
      <c r="G65" s="157"/>
      <c r="H65" s="72">
        <f t="shared" si="6"/>
        <v>44151</v>
      </c>
      <c r="I65" s="74">
        <v>240</v>
      </c>
      <c r="J65" s="74">
        <f>42855+1056</f>
        <v>43911</v>
      </c>
      <c r="K65" s="74"/>
      <c r="L65" s="158"/>
    </row>
    <row r="66" spans="1:12" ht="36" x14ac:dyDescent="0.25">
      <c r="A66" s="150">
        <v>1150</v>
      </c>
      <c r="B66" s="112" t="s">
        <v>76</v>
      </c>
      <c r="C66" s="117">
        <f t="shared" si="5"/>
        <v>2730</v>
      </c>
      <c r="D66" s="163">
        <v>2730</v>
      </c>
      <c r="E66" s="163"/>
      <c r="F66" s="163"/>
      <c r="G66" s="164"/>
      <c r="H66" s="117">
        <f t="shared" si="6"/>
        <v>3015</v>
      </c>
      <c r="I66" s="163">
        <v>3015</v>
      </c>
      <c r="J66" s="163"/>
      <c r="K66" s="163"/>
      <c r="L66" s="165"/>
    </row>
    <row r="67" spans="1:12" ht="24" x14ac:dyDescent="0.25">
      <c r="A67" s="56">
        <v>1200</v>
      </c>
      <c r="B67" s="147" t="s">
        <v>77</v>
      </c>
      <c r="C67" s="57">
        <f t="shared" si="5"/>
        <v>180802</v>
      </c>
      <c r="D67" s="63">
        <f>SUM(D68:D69)</f>
        <v>87800</v>
      </c>
      <c r="E67" s="63">
        <f>SUM(E68:E69)</f>
        <v>92902</v>
      </c>
      <c r="F67" s="63">
        <f>SUM(F68:F69)</f>
        <v>100</v>
      </c>
      <c r="G67" s="166">
        <f>SUM(G68:G69)</f>
        <v>0</v>
      </c>
      <c r="H67" s="57">
        <f t="shared" si="6"/>
        <v>191630</v>
      </c>
      <c r="I67" s="63">
        <f>SUM(I68:I69)</f>
        <v>93540</v>
      </c>
      <c r="J67" s="63">
        <f>SUM(J68:J69)</f>
        <v>98090</v>
      </c>
      <c r="K67" s="63">
        <f>SUM(K68:K69)</f>
        <v>0</v>
      </c>
      <c r="L67" s="167">
        <f>SUM(L68:L69)</f>
        <v>0</v>
      </c>
    </row>
    <row r="68" spans="1:12" ht="24" x14ac:dyDescent="0.25">
      <c r="A68" s="168">
        <v>1210</v>
      </c>
      <c r="B68" s="65" t="s">
        <v>78</v>
      </c>
      <c r="C68" s="66">
        <f t="shared" si="5"/>
        <v>143450</v>
      </c>
      <c r="D68" s="68">
        <v>50548</v>
      </c>
      <c r="E68" s="68">
        <v>92902</v>
      </c>
      <c r="F68" s="68"/>
      <c r="G68" s="154"/>
      <c r="H68" s="66">
        <f t="shared" si="6"/>
        <v>151121</v>
      </c>
      <c r="I68" s="68">
        <v>56031</v>
      </c>
      <c r="J68" s="68">
        <f>90991+4099</f>
        <v>95090</v>
      </c>
      <c r="K68" s="68"/>
      <c r="L68" s="155"/>
    </row>
    <row r="69" spans="1:12" ht="24" x14ac:dyDescent="0.25">
      <c r="A69" s="159">
        <v>1220</v>
      </c>
      <c r="B69" s="71" t="s">
        <v>79</v>
      </c>
      <c r="C69" s="72">
        <f t="shared" si="5"/>
        <v>37352</v>
      </c>
      <c r="D69" s="160">
        <f>SUM(D70:D74)</f>
        <v>37252</v>
      </c>
      <c r="E69" s="160">
        <f>SUM(E70:E74)</f>
        <v>0</v>
      </c>
      <c r="F69" s="160">
        <f>SUM(F70:F74)</f>
        <v>100</v>
      </c>
      <c r="G69" s="161">
        <f>SUM(G70:G74)</f>
        <v>0</v>
      </c>
      <c r="H69" s="72">
        <f t="shared" si="6"/>
        <v>40509</v>
      </c>
      <c r="I69" s="160">
        <f>SUM(I70:I74)</f>
        <v>37509</v>
      </c>
      <c r="J69" s="160">
        <f>SUM(J70:J74)</f>
        <v>3000</v>
      </c>
      <c r="K69" s="160">
        <f>SUM(K70:K74)</f>
        <v>0</v>
      </c>
      <c r="L69" s="162">
        <f>SUM(L70:L74)</f>
        <v>0</v>
      </c>
    </row>
    <row r="70" spans="1:12" ht="48" x14ac:dyDescent="0.25">
      <c r="A70" s="44">
        <v>1221</v>
      </c>
      <c r="B70" s="71" t="s">
        <v>80</v>
      </c>
      <c r="C70" s="72">
        <f t="shared" si="5"/>
        <v>23299</v>
      </c>
      <c r="D70" s="74">
        <v>23299</v>
      </c>
      <c r="E70" s="74"/>
      <c r="F70" s="74"/>
      <c r="G70" s="157"/>
      <c r="H70" s="72">
        <f t="shared" si="6"/>
        <v>27083</v>
      </c>
      <c r="I70" s="74">
        <v>24083</v>
      </c>
      <c r="J70" s="74">
        <v>3000</v>
      </c>
      <c r="K70" s="74"/>
      <c r="L70" s="158"/>
    </row>
    <row r="71" spans="1:12" x14ac:dyDescent="0.25">
      <c r="A71" s="44">
        <v>1223</v>
      </c>
      <c r="B71" s="71" t="s">
        <v>81</v>
      </c>
      <c r="C71" s="72">
        <f t="shared" si="5"/>
        <v>0</v>
      </c>
      <c r="D71" s="74"/>
      <c r="E71" s="74"/>
      <c r="F71" s="74"/>
      <c r="G71" s="157"/>
      <c r="H71" s="72">
        <f t="shared" si="6"/>
        <v>0</v>
      </c>
      <c r="I71" s="74"/>
      <c r="J71" s="74"/>
      <c r="K71" s="74"/>
      <c r="L71" s="158"/>
    </row>
    <row r="72" spans="1:12" x14ac:dyDescent="0.25">
      <c r="A72" s="44">
        <v>1225</v>
      </c>
      <c r="B72" s="71" t="s">
        <v>82</v>
      </c>
      <c r="C72" s="72">
        <f t="shared" si="5"/>
        <v>0</v>
      </c>
      <c r="D72" s="74"/>
      <c r="E72" s="74"/>
      <c r="F72" s="74"/>
      <c r="G72" s="157"/>
      <c r="H72" s="72">
        <f t="shared" si="6"/>
        <v>0</v>
      </c>
      <c r="I72" s="74"/>
      <c r="J72" s="74"/>
      <c r="K72" s="74"/>
      <c r="L72" s="158"/>
    </row>
    <row r="73" spans="1:12" ht="36" x14ac:dyDescent="0.25">
      <c r="A73" s="44">
        <v>1227</v>
      </c>
      <c r="B73" s="71" t="s">
        <v>83</v>
      </c>
      <c r="C73" s="72">
        <f t="shared" si="5"/>
        <v>13406</v>
      </c>
      <c r="D73" s="74">
        <v>13406</v>
      </c>
      <c r="E73" s="74"/>
      <c r="F73" s="74"/>
      <c r="G73" s="157"/>
      <c r="H73" s="72">
        <f t="shared" si="6"/>
        <v>12806</v>
      </c>
      <c r="I73" s="74">
        <v>12806</v>
      </c>
      <c r="J73" s="74"/>
      <c r="K73" s="74"/>
      <c r="L73" s="158"/>
    </row>
    <row r="74" spans="1:12" ht="48" x14ac:dyDescent="0.25">
      <c r="A74" s="44">
        <v>1228</v>
      </c>
      <c r="B74" s="71" t="s">
        <v>84</v>
      </c>
      <c r="C74" s="72">
        <f t="shared" si="5"/>
        <v>647</v>
      </c>
      <c r="D74" s="74">
        <v>547</v>
      </c>
      <c r="E74" s="74"/>
      <c r="F74" s="74">
        <v>100</v>
      </c>
      <c r="G74" s="157"/>
      <c r="H74" s="72">
        <f t="shared" si="6"/>
        <v>620</v>
      </c>
      <c r="I74" s="74">
        <f>500+120</f>
        <v>620</v>
      </c>
      <c r="J74" s="74"/>
      <c r="K74" s="74"/>
      <c r="L74" s="158"/>
    </row>
    <row r="75" spans="1:12" x14ac:dyDescent="0.25">
      <c r="A75" s="142">
        <v>2000</v>
      </c>
      <c r="B75" s="142" t="s">
        <v>85</v>
      </c>
      <c r="C75" s="143">
        <f t="shared" si="5"/>
        <v>98663</v>
      </c>
      <c r="D75" s="144">
        <f>SUM(D76,D83,D130,D164,D165,D172)</f>
        <v>84334</v>
      </c>
      <c r="E75" s="144">
        <f>SUM(E76,E83,E130,E164,E165,E172)</f>
        <v>0</v>
      </c>
      <c r="F75" s="144">
        <f>SUM(F76,F83,F130,F164,F165,F172)</f>
        <v>14329</v>
      </c>
      <c r="G75" s="145">
        <f>SUM(G76,G83,G130,G164,G165,G172)</f>
        <v>0</v>
      </c>
      <c r="H75" s="143">
        <f t="shared" si="6"/>
        <v>90641</v>
      </c>
      <c r="I75" s="144">
        <f>SUM(I76,I83,I130,I164,I165,I172)</f>
        <v>76212</v>
      </c>
      <c r="J75" s="144">
        <f>SUM(J76,J83,J130,J164,J165,J172)</f>
        <v>0</v>
      </c>
      <c r="K75" s="144">
        <f>SUM(K76,K83,K130,K164,K165,K172)</f>
        <v>14429</v>
      </c>
      <c r="L75" s="146">
        <f>SUM(L76,L83,L130,L164,L165,L172)</f>
        <v>0</v>
      </c>
    </row>
    <row r="76" spans="1:12" ht="24" x14ac:dyDescent="0.25">
      <c r="A76" s="56">
        <v>2100</v>
      </c>
      <c r="B76" s="147" t="s">
        <v>86</v>
      </c>
      <c r="C76" s="57">
        <f t="shared" si="5"/>
        <v>1769</v>
      </c>
      <c r="D76" s="63">
        <f>SUM(D77,D80)</f>
        <v>112</v>
      </c>
      <c r="E76" s="63">
        <f>SUM(E77,E80)</f>
        <v>0</v>
      </c>
      <c r="F76" s="63">
        <f>SUM(F77,F80)</f>
        <v>1657</v>
      </c>
      <c r="G76" s="166">
        <f>SUM(G77,G80)</f>
        <v>0</v>
      </c>
      <c r="H76" s="57">
        <f t="shared" si="6"/>
        <v>223</v>
      </c>
      <c r="I76" s="63">
        <f>SUM(I77,I80)</f>
        <v>112</v>
      </c>
      <c r="J76" s="63">
        <f>SUM(J77,J80)</f>
        <v>0</v>
      </c>
      <c r="K76" s="63">
        <f>SUM(K77,K80)</f>
        <v>111</v>
      </c>
      <c r="L76" s="167">
        <f>SUM(L77,L80)</f>
        <v>0</v>
      </c>
    </row>
    <row r="77" spans="1:12" ht="24" x14ac:dyDescent="0.25">
      <c r="A77" s="168">
        <v>2110</v>
      </c>
      <c r="B77" s="65" t="s">
        <v>87</v>
      </c>
      <c r="C77" s="66">
        <f t="shared" si="5"/>
        <v>223</v>
      </c>
      <c r="D77" s="169">
        <f>SUM(D78:D79)</f>
        <v>112</v>
      </c>
      <c r="E77" s="169">
        <f>SUM(E78:E79)</f>
        <v>0</v>
      </c>
      <c r="F77" s="169">
        <f>SUM(F78:F79)</f>
        <v>111</v>
      </c>
      <c r="G77" s="170">
        <f>SUM(G78:G79)</f>
        <v>0</v>
      </c>
      <c r="H77" s="66">
        <f t="shared" si="6"/>
        <v>223</v>
      </c>
      <c r="I77" s="169">
        <f>SUM(I78:I79)</f>
        <v>112</v>
      </c>
      <c r="J77" s="169">
        <f>SUM(J78:J79)</f>
        <v>0</v>
      </c>
      <c r="K77" s="169">
        <f>SUM(K78:K79)</f>
        <v>111</v>
      </c>
      <c r="L77" s="171">
        <f>SUM(L78:L79)</f>
        <v>0</v>
      </c>
    </row>
    <row r="78" spans="1:12" x14ac:dyDescent="0.25">
      <c r="A78" s="44">
        <v>2111</v>
      </c>
      <c r="B78" s="71" t="s">
        <v>88</v>
      </c>
      <c r="C78" s="72">
        <f t="shared" si="5"/>
        <v>24</v>
      </c>
      <c r="D78" s="74">
        <v>12</v>
      </c>
      <c r="E78" s="74"/>
      <c r="F78" s="74">
        <v>12</v>
      </c>
      <c r="G78" s="157"/>
      <c r="H78" s="72">
        <f t="shared" si="6"/>
        <v>24</v>
      </c>
      <c r="I78" s="74">
        <v>12</v>
      </c>
      <c r="J78" s="74"/>
      <c r="K78" s="74">
        <v>12</v>
      </c>
      <c r="L78" s="158"/>
    </row>
    <row r="79" spans="1:12" ht="24" x14ac:dyDescent="0.25">
      <c r="A79" s="44">
        <v>2112</v>
      </c>
      <c r="B79" s="71" t="s">
        <v>89</v>
      </c>
      <c r="C79" s="72">
        <f t="shared" si="5"/>
        <v>199</v>
      </c>
      <c r="D79" s="74">
        <v>100</v>
      </c>
      <c r="E79" s="74"/>
      <c r="F79" s="74">
        <v>99</v>
      </c>
      <c r="G79" s="157"/>
      <c r="H79" s="72">
        <f t="shared" si="6"/>
        <v>199</v>
      </c>
      <c r="I79" s="74">
        <v>100</v>
      </c>
      <c r="J79" s="74"/>
      <c r="K79" s="74">
        <v>99</v>
      </c>
      <c r="L79" s="158"/>
    </row>
    <row r="80" spans="1:12" ht="24" x14ac:dyDescent="0.25">
      <c r="A80" s="159">
        <v>2120</v>
      </c>
      <c r="B80" s="71" t="s">
        <v>90</v>
      </c>
      <c r="C80" s="72">
        <f t="shared" si="5"/>
        <v>1546</v>
      </c>
      <c r="D80" s="160">
        <f>SUM(D81:D82)</f>
        <v>0</v>
      </c>
      <c r="E80" s="160">
        <f>SUM(E81:E82)</f>
        <v>0</v>
      </c>
      <c r="F80" s="160">
        <f>SUM(F81:F82)</f>
        <v>1546</v>
      </c>
      <c r="G80" s="161">
        <f>SUM(G81:G82)</f>
        <v>0</v>
      </c>
      <c r="H80" s="72">
        <f t="shared" si="6"/>
        <v>0</v>
      </c>
      <c r="I80" s="160">
        <f>SUM(I81:I82)</f>
        <v>0</v>
      </c>
      <c r="J80" s="160">
        <f>SUM(J81:J82)</f>
        <v>0</v>
      </c>
      <c r="K80" s="160">
        <f>SUM(K81:K82)</f>
        <v>0</v>
      </c>
      <c r="L80" s="162">
        <f>SUM(L81:L82)</f>
        <v>0</v>
      </c>
    </row>
    <row r="81" spans="1:12" x14ac:dyDescent="0.25">
      <c r="A81" s="44">
        <v>2121</v>
      </c>
      <c r="B81" s="71" t="s">
        <v>88</v>
      </c>
      <c r="C81" s="72">
        <f t="shared" si="5"/>
        <v>240</v>
      </c>
      <c r="D81" s="74"/>
      <c r="E81" s="74"/>
      <c r="F81" s="74">
        <v>240</v>
      </c>
      <c r="G81" s="157"/>
      <c r="H81" s="72">
        <f t="shared" si="6"/>
        <v>0</v>
      </c>
      <c r="I81" s="74"/>
      <c r="J81" s="74"/>
      <c r="K81" s="74"/>
      <c r="L81" s="158"/>
    </row>
    <row r="82" spans="1:12" ht="24" x14ac:dyDescent="0.25">
      <c r="A82" s="44">
        <v>2122</v>
      </c>
      <c r="B82" s="71" t="s">
        <v>89</v>
      </c>
      <c r="C82" s="72">
        <f t="shared" si="5"/>
        <v>1306</v>
      </c>
      <c r="D82" s="74"/>
      <c r="E82" s="74"/>
      <c r="F82" s="74">
        <v>1306</v>
      </c>
      <c r="G82" s="157"/>
      <c r="H82" s="72">
        <f t="shared" si="6"/>
        <v>0</v>
      </c>
      <c r="I82" s="74"/>
      <c r="J82" s="74"/>
      <c r="K82" s="74"/>
      <c r="L82" s="158"/>
    </row>
    <row r="83" spans="1:12" x14ac:dyDescent="0.25">
      <c r="A83" s="56">
        <v>2200</v>
      </c>
      <c r="B83" s="147" t="s">
        <v>91</v>
      </c>
      <c r="C83" s="57">
        <f t="shared" si="5"/>
        <v>71816</v>
      </c>
      <c r="D83" s="63">
        <f>SUM(D84,D89,D95,D103,D112,D116,D122,D128)</f>
        <v>62220</v>
      </c>
      <c r="E83" s="63">
        <f>SUM(E84,E89,E95,E103,E112,E116,E122,E128)</f>
        <v>0</v>
      </c>
      <c r="F83" s="63">
        <f>SUM(F84,F89,F95,F103,F112,F116,F122,F128)</f>
        <v>9596</v>
      </c>
      <c r="G83" s="166">
        <f>SUM(G84,G89,G95,G103,G112,G116,G122,G128)</f>
        <v>0</v>
      </c>
      <c r="H83" s="57">
        <f t="shared" si="6"/>
        <v>69307</v>
      </c>
      <c r="I83" s="63">
        <f>SUM(I84,I89,I95,I103,I112,I116,I122,I128)</f>
        <v>57118</v>
      </c>
      <c r="J83" s="63">
        <f>SUM(J84,J89,J95,J103,J112,J116,J122,J128)</f>
        <v>0</v>
      </c>
      <c r="K83" s="63">
        <f>SUM(K84,K89,K95,K103,K112,K116,K122,K128)</f>
        <v>12189</v>
      </c>
      <c r="L83" s="172">
        <f>SUM(L84,L89,L95,L103,L112,L116,L122,L128)</f>
        <v>0</v>
      </c>
    </row>
    <row r="84" spans="1:12" ht="24" x14ac:dyDescent="0.25">
      <c r="A84" s="150">
        <v>2210</v>
      </c>
      <c r="B84" s="112" t="s">
        <v>92</v>
      </c>
      <c r="C84" s="117">
        <f t="shared" si="5"/>
        <v>2113</v>
      </c>
      <c r="D84" s="151">
        <f>SUM(D85:D88)</f>
        <v>1971</v>
      </c>
      <c r="E84" s="151">
        <f>SUM(E85:E88)</f>
        <v>0</v>
      </c>
      <c r="F84" s="151">
        <f>SUM(F85:F88)</f>
        <v>142</v>
      </c>
      <c r="G84" s="151">
        <f>SUM(G85:G88)</f>
        <v>0</v>
      </c>
      <c r="H84" s="117">
        <f t="shared" si="6"/>
        <v>2086</v>
      </c>
      <c r="I84" s="151">
        <f>SUM(I85:I88)</f>
        <v>1966</v>
      </c>
      <c r="J84" s="151">
        <f>SUM(J85:J88)</f>
        <v>0</v>
      </c>
      <c r="K84" s="151">
        <f>SUM(K85:K88)</f>
        <v>120</v>
      </c>
      <c r="L84" s="153">
        <f>SUM(L85:L88)</f>
        <v>0</v>
      </c>
    </row>
    <row r="85" spans="1:12" ht="24" x14ac:dyDescent="0.25">
      <c r="A85" s="38">
        <v>2211</v>
      </c>
      <c r="B85" s="65" t="s">
        <v>93</v>
      </c>
      <c r="C85" s="66">
        <f t="shared" si="5"/>
        <v>0</v>
      </c>
      <c r="D85" s="68"/>
      <c r="E85" s="68"/>
      <c r="F85" s="68"/>
      <c r="G85" s="154"/>
      <c r="H85" s="66">
        <f t="shared" si="6"/>
        <v>0</v>
      </c>
      <c r="I85" s="68"/>
      <c r="J85" s="68"/>
      <c r="K85" s="68"/>
      <c r="L85" s="155"/>
    </row>
    <row r="86" spans="1:12" ht="36" x14ac:dyDescent="0.25">
      <c r="A86" s="44">
        <v>2212</v>
      </c>
      <c r="B86" s="71" t="s">
        <v>94</v>
      </c>
      <c r="C86" s="72">
        <f t="shared" si="5"/>
        <v>1585</v>
      </c>
      <c r="D86" s="74">
        <v>1565</v>
      </c>
      <c r="E86" s="74"/>
      <c r="F86" s="74">
        <v>20</v>
      </c>
      <c r="G86" s="157"/>
      <c r="H86" s="72">
        <f t="shared" si="6"/>
        <v>1585</v>
      </c>
      <c r="I86" s="74">
        <v>1565</v>
      </c>
      <c r="J86" s="74"/>
      <c r="K86" s="74">
        <v>20</v>
      </c>
      <c r="L86" s="158"/>
    </row>
    <row r="87" spans="1:12" ht="24" x14ac:dyDescent="0.25">
      <c r="A87" s="44">
        <v>2214</v>
      </c>
      <c r="B87" s="71" t="s">
        <v>95</v>
      </c>
      <c r="C87" s="72">
        <f t="shared" si="5"/>
        <v>459</v>
      </c>
      <c r="D87" s="74">
        <v>359</v>
      </c>
      <c r="E87" s="74"/>
      <c r="F87" s="74">
        <v>100</v>
      </c>
      <c r="G87" s="157"/>
      <c r="H87" s="72">
        <f t="shared" si="6"/>
        <v>459</v>
      </c>
      <c r="I87" s="74">
        <v>359</v>
      </c>
      <c r="J87" s="74"/>
      <c r="K87" s="74">
        <v>100</v>
      </c>
      <c r="L87" s="158"/>
    </row>
    <row r="88" spans="1:12" x14ac:dyDescent="0.25">
      <c r="A88" s="44">
        <v>2219</v>
      </c>
      <c r="B88" s="71" t="s">
        <v>96</v>
      </c>
      <c r="C88" s="72">
        <f t="shared" si="5"/>
        <v>69</v>
      </c>
      <c r="D88" s="74">
        <v>47</v>
      </c>
      <c r="E88" s="74"/>
      <c r="F88" s="74">
        <v>22</v>
      </c>
      <c r="G88" s="157"/>
      <c r="H88" s="72">
        <f t="shared" si="6"/>
        <v>42</v>
      </c>
      <c r="I88" s="74">
        <v>42</v>
      </c>
      <c r="J88" s="74"/>
      <c r="K88" s="74"/>
      <c r="L88" s="158"/>
    </row>
    <row r="89" spans="1:12" ht="24" x14ac:dyDescent="0.25">
      <c r="A89" s="159">
        <v>2220</v>
      </c>
      <c r="B89" s="71" t="s">
        <v>97</v>
      </c>
      <c r="C89" s="72">
        <f t="shared" si="5"/>
        <v>58541</v>
      </c>
      <c r="D89" s="160">
        <f>SUM(D90:D94)</f>
        <v>50814</v>
      </c>
      <c r="E89" s="160">
        <f>SUM(E90:E94)</f>
        <v>0</v>
      </c>
      <c r="F89" s="160">
        <f>SUM(F90:F94)</f>
        <v>7727</v>
      </c>
      <c r="G89" s="161">
        <f>SUM(G90:G94)</f>
        <v>0</v>
      </c>
      <c r="H89" s="72">
        <f t="shared" si="6"/>
        <v>57959</v>
      </c>
      <c r="I89" s="160">
        <f>SUM(I90:I94)</f>
        <v>46510</v>
      </c>
      <c r="J89" s="160">
        <f>SUM(J90:J94)</f>
        <v>0</v>
      </c>
      <c r="K89" s="160">
        <f>SUM(K90:K94)</f>
        <v>11449</v>
      </c>
      <c r="L89" s="162">
        <f>SUM(L90:L94)</f>
        <v>0</v>
      </c>
    </row>
    <row r="90" spans="1:12" ht="24" x14ac:dyDescent="0.25">
      <c r="A90" s="44">
        <v>2221</v>
      </c>
      <c r="B90" s="71" t="s">
        <v>98</v>
      </c>
      <c r="C90" s="72">
        <f t="shared" si="5"/>
        <v>36462</v>
      </c>
      <c r="D90" s="74">
        <v>35112</v>
      </c>
      <c r="E90" s="74"/>
      <c r="F90" s="74">
        <v>1350</v>
      </c>
      <c r="G90" s="157"/>
      <c r="H90" s="72">
        <f t="shared" si="6"/>
        <v>37950</v>
      </c>
      <c r="I90" s="74">
        <v>32878</v>
      </c>
      <c r="J90" s="74"/>
      <c r="K90" s="74">
        <f>3526+1546</f>
        <v>5072</v>
      </c>
      <c r="L90" s="158"/>
    </row>
    <row r="91" spans="1:12" x14ac:dyDescent="0.25">
      <c r="A91" s="44">
        <v>2222</v>
      </c>
      <c r="B91" s="71" t="s">
        <v>99</v>
      </c>
      <c r="C91" s="72">
        <f t="shared" si="5"/>
        <v>3984</v>
      </c>
      <c r="D91" s="74">
        <v>2329</v>
      </c>
      <c r="E91" s="74"/>
      <c r="F91" s="74">
        <v>1655</v>
      </c>
      <c r="G91" s="157"/>
      <c r="H91" s="72">
        <f t="shared" si="6"/>
        <v>3714</v>
      </c>
      <c r="I91" s="74">
        <v>2059</v>
      </c>
      <c r="J91" s="74"/>
      <c r="K91" s="74">
        <v>1655</v>
      </c>
      <c r="L91" s="158"/>
    </row>
    <row r="92" spans="1:12" x14ac:dyDescent="0.25">
      <c r="A92" s="44">
        <v>2223</v>
      </c>
      <c r="B92" s="71" t="s">
        <v>100</v>
      </c>
      <c r="C92" s="72">
        <f t="shared" si="5"/>
        <v>17082</v>
      </c>
      <c r="D92" s="74">
        <v>12533</v>
      </c>
      <c r="E92" s="74"/>
      <c r="F92" s="74">
        <v>4549</v>
      </c>
      <c r="G92" s="157"/>
      <c r="H92" s="72">
        <f t="shared" si="6"/>
        <v>15449</v>
      </c>
      <c r="I92" s="74">
        <v>10900</v>
      </c>
      <c r="J92" s="74"/>
      <c r="K92" s="74">
        <v>4549</v>
      </c>
      <c r="L92" s="158"/>
    </row>
    <row r="93" spans="1:12" ht="48" x14ac:dyDescent="0.25">
      <c r="A93" s="44">
        <v>2224</v>
      </c>
      <c r="B93" s="71" t="s">
        <v>101</v>
      </c>
      <c r="C93" s="72">
        <f t="shared" si="5"/>
        <v>1013</v>
      </c>
      <c r="D93" s="74">
        <v>840</v>
      </c>
      <c r="E93" s="74"/>
      <c r="F93" s="74">
        <v>173</v>
      </c>
      <c r="G93" s="157"/>
      <c r="H93" s="72">
        <f t="shared" si="6"/>
        <v>846</v>
      </c>
      <c r="I93" s="74">
        <v>673</v>
      </c>
      <c r="J93" s="74"/>
      <c r="K93" s="74">
        <v>173</v>
      </c>
      <c r="L93" s="158"/>
    </row>
    <row r="94" spans="1:12" ht="24" x14ac:dyDescent="0.25">
      <c r="A94" s="44">
        <v>2229</v>
      </c>
      <c r="B94" s="71" t="s">
        <v>102</v>
      </c>
      <c r="C94" s="72">
        <f t="shared" si="5"/>
        <v>0</v>
      </c>
      <c r="D94" s="74"/>
      <c r="E94" s="74"/>
      <c r="F94" s="74"/>
      <c r="G94" s="157"/>
      <c r="H94" s="72">
        <f t="shared" si="6"/>
        <v>0</v>
      </c>
      <c r="I94" s="74"/>
      <c r="J94" s="74"/>
      <c r="K94" s="74"/>
      <c r="L94" s="158"/>
    </row>
    <row r="95" spans="1:12" ht="36" x14ac:dyDescent="0.25">
      <c r="A95" s="159">
        <v>2230</v>
      </c>
      <c r="B95" s="71" t="s">
        <v>103</v>
      </c>
      <c r="C95" s="72">
        <f t="shared" si="5"/>
        <v>1491</v>
      </c>
      <c r="D95" s="160">
        <f>SUM(D96:D102)</f>
        <v>1168</v>
      </c>
      <c r="E95" s="160">
        <f>SUM(E96:E102)</f>
        <v>0</v>
      </c>
      <c r="F95" s="160">
        <f>SUM(F96:F102)</f>
        <v>323</v>
      </c>
      <c r="G95" s="161">
        <f>SUM(G96:G102)</f>
        <v>0</v>
      </c>
      <c r="H95" s="72">
        <f t="shared" si="6"/>
        <v>1099</v>
      </c>
      <c r="I95" s="160">
        <f>SUM(I96:I102)</f>
        <v>1099</v>
      </c>
      <c r="J95" s="160">
        <f>SUM(J96:J102)</f>
        <v>0</v>
      </c>
      <c r="K95" s="160">
        <f>SUM(K96:K102)</f>
        <v>0</v>
      </c>
      <c r="L95" s="162">
        <f>SUM(L96:L102)</f>
        <v>0</v>
      </c>
    </row>
    <row r="96" spans="1:12" ht="24" x14ac:dyDescent="0.25">
      <c r="A96" s="44">
        <v>2231</v>
      </c>
      <c r="B96" s="71" t="s">
        <v>104</v>
      </c>
      <c r="C96" s="72">
        <f t="shared" si="5"/>
        <v>0</v>
      </c>
      <c r="D96" s="74"/>
      <c r="E96" s="74"/>
      <c r="F96" s="74"/>
      <c r="G96" s="157"/>
      <c r="H96" s="72">
        <f t="shared" si="6"/>
        <v>0</v>
      </c>
      <c r="I96" s="74"/>
      <c r="J96" s="74"/>
      <c r="K96" s="74"/>
      <c r="L96" s="158"/>
    </row>
    <row r="97" spans="1:12" ht="24.75" customHeight="1" x14ac:dyDescent="0.25">
      <c r="A97" s="44">
        <v>2232</v>
      </c>
      <c r="B97" s="71" t="s">
        <v>105</v>
      </c>
      <c r="C97" s="72">
        <f t="shared" si="5"/>
        <v>0</v>
      </c>
      <c r="D97" s="74"/>
      <c r="E97" s="74"/>
      <c r="F97" s="74"/>
      <c r="G97" s="157"/>
      <c r="H97" s="72">
        <f t="shared" si="6"/>
        <v>0</v>
      </c>
      <c r="I97" s="74"/>
      <c r="J97" s="74"/>
      <c r="K97" s="74"/>
      <c r="L97" s="158"/>
    </row>
    <row r="98" spans="1:12" ht="24" x14ac:dyDescent="0.25">
      <c r="A98" s="38">
        <v>2233</v>
      </c>
      <c r="B98" s="65" t="s">
        <v>106</v>
      </c>
      <c r="C98" s="66">
        <f t="shared" si="5"/>
        <v>0</v>
      </c>
      <c r="D98" s="68"/>
      <c r="E98" s="68"/>
      <c r="F98" s="68"/>
      <c r="G98" s="154"/>
      <c r="H98" s="66">
        <f t="shared" si="6"/>
        <v>0</v>
      </c>
      <c r="I98" s="68"/>
      <c r="J98" s="68"/>
      <c r="K98" s="68"/>
      <c r="L98" s="155"/>
    </row>
    <row r="99" spans="1:12" ht="36" x14ac:dyDescent="0.25">
      <c r="A99" s="44">
        <v>2234</v>
      </c>
      <c r="B99" s="71" t="s">
        <v>107</v>
      </c>
      <c r="C99" s="72">
        <f t="shared" si="5"/>
        <v>0</v>
      </c>
      <c r="D99" s="74"/>
      <c r="E99" s="74"/>
      <c r="F99" s="74"/>
      <c r="G99" s="157"/>
      <c r="H99" s="72">
        <f t="shared" si="6"/>
        <v>0</v>
      </c>
      <c r="I99" s="74"/>
      <c r="J99" s="74"/>
      <c r="K99" s="74"/>
      <c r="L99" s="158"/>
    </row>
    <row r="100" spans="1:12" ht="24" x14ac:dyDescent="0.25">
      <c r="A100" s="44">
        <v>2235</v>
      </c>
      <c r="B100" s="71" t="s">
        <v>108</v>
      </c>
      <c r="C100" s="72">
        <f t="shared" si="5"/>
        <v>323</v>
      </c>
      <c r="D100" s="74"/>
      <c r="E100" s="74"/>
      <c r="F100" s="74">
        <v>323</v>
      </c>
      <c r="G100" s="157"/>
      <c r="H100" s="72">
        <f t="shared" si="6"/>
        <v>0</v>
      </c>
      <c r="I100" s="74"/>
      <c r="J100" s="74"/>
      <c r="K100" s="74"/>
      <c r="L100" s="158"/>
    </row>
    <row r="101" spans="1:12" x14ac:dyDescent="0.25">
      <c r="A101" s="44">
        <v>2236</v>
      </c>
      <c r="B101" s="71" t="s">
        <v>109</v>
      </c>
      <c r="C101" s="72">
        <f t="shared" si="5"/>
        <v>0</v>
      </c>
      <c r="D101" s="74"/>
      <c r="E101" s="74"/>
      <c r="F101" s="74"/>
      <c r="G101" s="157"/>
      <c r="H101" s="72">
        <f t="shared" si="6"/>
        <v>0</v>
      </c>
      <c r="I101" s="74"/>
      <c r="J101" s="74"/>
      <c r="K101" s="74"/>
      <c r="L101" s="158"/>
    </row>
    <row r="102" spans="1:12" ht="24" x14ac:dyDescent="0.25">
      <c r="A102" s="44">
        <v>2239</v>
      </c>
      <c r="B102" s="71" t="s">
        <v>110</v>
      </c>
      <c r="C102" s="72">
        <f t="shared" si="5"/>
        <v>1168</v>
      </c>
      <c r="D102" s="74">
        <v>1168</v>
      </c>
      <c r="E102" s="74"/>
      <c r="F102" s="74"/>
      <c r="G102" s="157"/>
      <c r="H102" s="72">
        <f t="shared" si="6"/>
        <v>1099</v>
      </c>
      <c r="I102" s="74">
        <v>1099</v>
      </c>
      <c r="J102" s="74"/>
      <c r="K102" s="74"/>
      <c r="L102" s="158"/>
    </row>
    <row r="103" spans="1:12" ht="36" x14ac:dyDescent="0.25">
      <c r="A103" s="159">
        <v>2240</v>
      </c>
      <c r="B103" s="71" t="s">
        <v>111</v>
      </c>
      <c r="C103" s="72">
        <f t="shared" si="5"/>
        <v>8488</v>
      </c>
      <c r="D103" s="160">
        <f>SUM(D104:D111)</f>
        <v>7503</v>
      </c>
      <c r="E103" s="160">
        <f>SUM(E104:E111)</f>
        <v>0</v>
      </c>
      <c r="F103" s="160">
        <f>SUM(F104:F111)</f>
        <v>985</v>
      </c>
      <c r="G103" s="161">
        <f>SUM(G104:G111)</f>
        <v>0</v>
      </c>
      <c r="H103" s="72">
        <f t="shared" si="6"/>
        <v>7362</v>
      </c>
      <c r="I103" s="160">
        <f>SUM(I104:I111)</f>
        <v>6742</v>
      </c>
      <c r="J103" s="160">
        <f>SUM(J104:J111)</f>
        <v>0</v>
      </c>
      <c r="K103" s="160">
        <f>SUM(K104:K111)</f>
        <v>620</v>
      </c>
      <c r="L103" s="162">
        <f>SUM(L104:L111)</f>
        <v>0</v>
      </c>
    </row>
    <row r="104" spans="1:12" x14ac:dyDescent="0.25">
      <c r="A104" s="44">
        <v>2241</v>
      </c>
      <c r="B104" s="71" t="s">
        <v>112</v>
      </c>
      <c r="C104" s="72">
        <f t="shared" si="5"/>
        <v>0</v>
      </c>
      <c r="D104" s="74"/>
      <c r="E104" s="74"/>
      <c r="F104" s="74"/>
      <c r="G104" s="157"/>
      <c r="H104" s="72">
        <f t="shared" si="6"/>
        <v>0</v>
      </c>
      <c r="I104" s="74"/>
      <c r="J104" s="74"/>
      <c r="K104" s="74"/>
      <c r="L104" s="158"/>
    </row>
    <row r="105" spans="1:12" ht="24" x14ac:dyDescent="0.25">
      <c r="A105" s="44">
        <v>2242</v>
      </c>
      <c r="B105" s="71" t="s">
        <v>113</v>
      </c>
      <c r="C105" s="72">
        <f t="shared" si="5"/>
        <v>1471</v>
      </c>
      <c r="D105" s="74">
        <v>851</v>
      </c>
      <c r="E105" s="74"/>
      <c r="F105" s="74">
        <v>620</v>
      </c>
      <c r="G105" s="157"/>
      <c r="H105" s="72">
        <f t="shared" si="6"/>
        <v>1471</v>
      </c>
      <c r="I105" s="74">
        <v>851</v>
      </c>
      <c r="J105" s="74"/>
      <c r="K105" s="74">
        <v>620</v>
      </c>
      <c r="L105" s="158"/>
    </row>
    <row r="106" spans="1:12" ht="24" x14ac:dyDescent="0.25">
      <c r="A106" s="44">
        <v>2243</v>
      </c>
      <c r="B106" s="71" t="s">
        <v>114</v>
      </c>
      <c r="C106" s="72">
        <f t="shared" si="5"/>
        <v>1057</v>
      </c>
      <c r="D106" s="74">
        <v>944</v>
      </c>
      <c r="E106" s="74"/>
      <c r="F106" s="74">
        <v>113</v>
      </c>
      <c r="G106" s="157"/>
      <c r="H106" s="72">
        <f t="shared" si="6"/>
        <v>944</v>
      </c>
      <c r="I106" s="74">
        <v>944</v>
      </c>
      <c r="J106" s="74"/>
      <c r="K106" s="74"/>
      <c r="L106" s="158"/>
    </row>
    <row r="107" spans="1:12" x14ac:dyDescent="0.25">
      <c r="A107" s="44">
        <v>2244</v>
      </c>
      <c r="B107" s="71" t="s">
        <v>115</v>
      </c>
      <c r="C107" s="72">
        <f t="shared" si="5"/>
        <v>5222</v>
      </c>
      <c r="D107" s="74">
        <v>5222</v>
      </c>
      <c r="E107" s="74"/>
      <c r="F107" s="74"/>
      <c r="G107" s="157"/>
      <c r="H107" s="72">
        <f t="shared" si="6"/>
        <v>4388</v>
      </c>
      <c r="I107" s="74">
        <v>4388</v>
      </c>
      <c r="J107" s="74"/>
      <c r="K107" s="74"/>
      <c r="L107" s="158"/>
    </row>
    <row r="108" spans="1:12" ht="24" x14ac:dyDescent="0.25">
      <c r="A108" s="44">
        <v>2246</v>
      </c>
      <c r="B108" s="71" t="s">
        <v>116</v>
      </c>
      <c r="C108" s="72">
        <f t="shared" si="5"/>
        <v>0</v>
      </c>
      <c r="D108" s="74"/>
      <c r="E108" s="74"/>
      <c r="F108" s="74"/>
      <c r="G108" s="157"/>
      <c r="H108" s="72">
        <f t="shared" si="6"/>
        <v>0</v>
      </c>
      <c r="I108" s="74"/>
      <c r="J108" s="74"/>
      <c r="K108" s="74"/>
      <c r="L108" s="158"/>
    </row>
    <row r="109" spans="1:12" x14ac:dyDescent="0.25">
      <c r="A109" s="44">
        <v>2247</v>
      </c>
      <c r="B109" s="71" t="s">
        <v>117</v>
      </c>
      <c r="C109" s="72">
        <f t="shared" si="5"/>
        <v>486</v>
      </c>
      <c r="D109" s="74">
        <v>486</v>
      </c>
      <c r="E109" s="74"/>
      <c r="F109" s="74"/>
      <c r="G109" s="157"/>
      <c r="H109" s="72">
        <f t="shared" si="6"/>
        <v>559</v>
      </c>
      <c r="I109" s="74">
        <v>559</v>
      </c>
      <c r="J109" s="74"/>
      <c r="K109" s="74"/>
      <c r="L109" s="158"/>
    </row>
    <row r="110" spans="1:12" ht="24" x14ac:dyDescent="0.25">
      <c r="A110" s="44">
        <v>2248</v>
      </c>
      <c r="B110" s="71" t="s">
        <v>118</v>
      </c>
      <c r="C110" s="72">
        <f t="shared" si="5"/>
        <v>0</v>
      </c>
      <c r="D110" s="74"/>
      <c r="E110" s="74"/>
      <c r="F110" s="74"/>
      <c r="G110" s="157"/>
      <c r="H110" s="72">
        <f t="shared" si="6"/>
        <v>0</v>
      </c>
      <c r="I110" s="74"/>
      <c r="J110" s="74"/>
      <c r="K110" s="74"/>
      <c r="L110" s="158"/>
    </row>
    <row r="111" spans="1:12" ht="24" x14ac:dyDescent="0.25">
      <c r="A111" s="44">
        <v>2249</v>
      </c>
      <c r="B111" s="71" t="s">
        <v>119</v>
      </c>
      <c r="C111" s="72">
        <f t="shared" si="5"/>
        <v>252</v>
      </c>
      <c r="D111" s="74"/>
      <c r="E111" s="74"/>
      <c r="F111" s="74">
        <v>252</v>
      </c>
      <c r="G111" s="157"/>
      <c r="H111" s="72">
        <f t="shared" si="6"/>
        <v>0</v>
      </c>
      <c r="I111" s="74"/>
      <c r="J111" s="74"/>
      <c r="K111" s="74"/>
      <c r="L111" s="158"/>
    </row>
    <row r="112" spans="1:12" x14ac:dyDescent="0.25">
      <c r="A112" s="159">
        <v>2250</v>
      </c>
      <c r="B112" s="71" t="s">
        <v>120</v>
      </c>
      <c r="C112" s="72">
        <f t="shared" si="5"/>
        <v>970</v>
      </c>
      <c r="D112" s="160">
        <f>SUM(D113:D115)</f>
        <v>667</v>
      </c>
      <c r="E112" s="160">
        <f>SUM(E113:E115)</f>
        <v>0</v>
      </c>
      <c r="F112" s="160">
        <f>SUM(F113:F115)</f>
        <v>303</v>
      </c>
      <c r="G112" s="173">
        <f>SUM(G113:G115)</f>
        <v>0</v>
      </c>
      <c r="H112" s="72">
        <f t="shared" si="6"/>
        <v>667</v>
      </c>
      <c r="I112" s="160">
        <f>SUM(I113:I115)</f>
        <v>667</v>
      </c>
      <c r="J112" s="160">
        <f>SUM(J113:J115)</f>
        <v>0</v>
      </c>
      <c r="K112" s="160">
        <f>SUM(K113:K115)</f>
        <v>0</v>
      </c>
      <c r="L112" s="162">
        <f>SUM(L113:L115)</f>
        <v>0</v>
      </c>
    </row>
    <row r="113" spans="1:12" x14ac:dyDescent="0.25">
      <c r="A113" s="44">
        <v>2251</v>
      </c>
      <c r="B113" s="71" t="s">
        <v>121</v>
      </c>
      <c r="C113" s="72">
        <f t="shared" si="5"/>
        <v>85</v>
      </c>
      <c r="D113" s="74">
        <v>85</v>
      </c>
      <c r="E113" s="74"/>
      <c r="F113" s="74"/>
      <c r="G113" s="157"/>
      <c r="H113" s="72">
        <f t="shared" si="6"/>
        <v>85</v>
      </c>
      <c r="I113" s="74">
        <v>85</v>
      </c>
      <c r="J113" s="74"/>
      <c r="K113" s="74"/>
      <c r="L113" s="158"/>
    </row>
    <row r="114" spans="1:12" ht="24" x14ac:dyDescent="0.25">
      <c r="A114" s="44">
        <v>2252</v>
      </c>
      <c r="B114" s="71" t="s">
        <v>122</v>
      </c>
      <c r="C114" s="72">
        <f>SUM(D114:G114)</f>
        <v>0</v>
      </c>
      <c r="D114" s="74"/>
      <c r="E114" s="74"/>
      <c r="F114" s="74"/>
      <c r="G114" s="157"/>
      <c r="H114" s="72">
        <f>SUM(I114:L114)</f>
        <v>0</v>
      </c>
      <c r="I114" s="74"/>
      <c r="J114" s="74"/>
      <c r="K114" s="74"/>
      <c r="L114" s="158"/>
    </row>
    <row r="115" spans="1:12" ht="24" x14ac:dyDescent="0.25">
      <c r="A115" s="44">
        <v>2259</v>
      </c>
      <c r="B115" s="71" t="s">
        <v>123</v>
      </c>
      <c r="C115" s="72">
        <f>SUM(D115:G115)</f>
        <v>885</v>
      </c>
      <c r="D115" s="74">
        <v>582</v>
      </c>
      <c r="E115" s="74"/>
      <c r="F115" s="74">
        <v>303</v>
      </c>
      <c r="G115" s="157"/>
      <c r="H115" s="72">
        <f>SUM(I115:L115)</f>
        <v>582</v>
      </c>
      <c r="I115" s="74">
        <v>582</v>
      </c>
      <c r="J115" s="74"/>
      <c r="K115" s="74"/>
      <c r="L115" s="158"/>
    </row>
    <row r="116" spans="1:12" x14ac:dyDescent="0.25">
      <c r="A116" s="159">
        <v>2260</v>
      </c>
      <c r="B116" s="71" t="s">
        <v>124</v>
      </c>
      <c r="C116" s="72">
        <f t="shared" ref="C116:C187" si="7">SUM(D116:G116)</f>
        <v>52</v>
      </c>
      <c r="D116" s="160">
        <f>SUM(D117:D121)</f>
        <v>52</v>
      </c>
      <c r="E116" s="160">
        <f>SUM(E117:E121)</f>
        <v>0</v>
      </c>
      <c r="F116" s="160">
        <f>SUM(F117:F121)</f>
        <v>0</v>
      </c>
      <c r="G116" s="161">
        <f>SUM(G117:G121)</f>
        <v>0</v>
      </c>
      <c r="H116" s="72">
        <f t="shared" ref="H116:H188" si="8">SUM(I116:L116)</f>
        <v>52</v>
      </c>
      <c r="I116" s="160">
        <f>SUM(I117:I121)</f>
        <v>52</v>
      </c>
      <c r="J116" s="160">
        <f>SUM(J117:J121)</f>
        <v>0</v>
      </c>
      <c r="K116" s="160">
        <f>SUM(K117:K121)</f>
        <v>0</v>
      </c>
      <c r="L116" s="162">
        <f>SUM(L117:L121)</f>
        <v>0</v>
      </c>
    </row>
    <row r="117" spans="1:12" x14ac:dyDescent="0.25">
      <c r="A117" s="44">
        <v>2261</v>
      </c>
      <c r="B117" s="71" t="s">
        <v>125</v>
      </c>
      <c r="C117" s="72">
        <f t="shared" si="7"/>
        <v>0</v>
      </c>
      <c r="D117" s="74"/>
      <c r="E117" s="74"/>
      <c r="F117" s="74"/>
      <c r="G117" s="157"/>
      <c r="H117" s="72">
        <f t="shared" si="8"/>
        <v>0</v>
      </c>
      <c r="I117" s="74"/>
      <c r="J117" s="74"/>
      <c r="K117" s="74"/>
      <c r="L117" s="158"/>
    </row>
    <row r="118" spans="1:12" x14ac:dyDescent="0.25">
      <c r="A118" s="44">
        <v>2262</v>
      </c>
      <c r="B118" s="71" t="s">
        <v>126</v>
      </c>
      <c r="C118" s="72">
        <f t="shared" si="7"/>
        <v>0</v>
      </c>
      <c r="D118" s="74"/>
      <c r="E118" s="74"/>
      <c r="F118" s="74"/>
      <c r="G118" s="157"/>
      <c r="H118" s="72">
        <f t="shared" si="8"/>
        <v>0</v>
      </c>
      <c r="I118" s="74"/>
      <c r="J118" s="74"/>
      <c r="K118" s="74"/>
      <c r="L118" s="158"/>
    </row>
    <row r="119" spans="1:12" x14ac:dyDescent="0.25">
      <c r="A119" s="44">
        <v>2263</v>
      </c>
      <c r="B119" s="71" t="s">
        <v>127</v>
      </c>
      <c r="C119" s="72">
        <f t="shared" si="7"/>
        <v>0</v>
      </c>
      <c r="D119" s="74"/>
      <c r="E119" s="74"/>
      <c r="F119" s="74"/>
      <c r="G119" s="157"/>
      <c r="H119" s="72">
        <f t="shared" si="8"/>
        <v>0</v>
      </c>
      <c r="I119" s="74"/>
      <c r="J119" s="74"/>
      <c r="K119" s="74"/>
      <c r="L119" s="158"/>
    </row>
    <row r="120" spans="1:12" ht="24" x14ac:dyDescent="0.25">
      <c r="A120" s="44">
        <v>2264</v>
      </c>
      <c r="B120" s="71" t="s">
        <v>128</v>
      </c>
      <c r="C120" s="72">
        <f t="shared" si="7"/>
        <v>0</v>
      </c>
      <c r="D120" s="74"/>
      <c r="E120" s="74"/>
      <c r="F120" s="74"/>
      <c r="G120" s="157"/>
      <c r="H120" s="72">
        <f t="shared" si="8"/>
        <v>0</v>
      </c>
      <c r="I120" s="74"/>
      <c r="J120" s="74"/>
      <c r="K120" s="74"/>
      <c r="L120" s="158"/>
    </row>
    <row r="121" spans="1:12" x14ac:dyDescent="0.25">
      <c r="A121" s="44">
        <v>2269</v>
      </c>
      <c r="B121" s="71" t="s">
        <v>129</v>
      </c>
      <c r="C121" s="72">
        <f t="shared" si="7"/>
        <v>52</v>
      </c>
      <c r="D121" s="74">
        <v>52</v>
      </c>
      <c r="E121" s="74"/>
      <c r="F121" s="74"/>
      <c r="G121" s="157"/>
      <c r="H121" s="72">
        <f t="shared" si="8"/>
        <v>52</v>
      </c>
      <c r="I121" s="74">
        <v>52</v>
      </c>
      <c r="J121" s="74"/>
      <c r="K121" s="74"/>
      <c r="L121" s="158"/>
    </row>
    <row r="122" spans="1:12" x14ac:dyDescent="0.25">
      <c r="A122" s="159">
        <v>2270</v>
      </c>
      <c r="B122" s="71" t="s">
        <v>130</v>
      </c>
      <c r="C122" s="72">
        <f t="shared" si="7"/>
        <v>161</v>
      </c>
      <c r="D122" s="160">
        <f>SUM(D123:D127)</f>
        <v>45</v>
      </c>
      <c r="E122" s="160">
        <f>SUM(E123:E127)</f>
        <v>0</v>
      </c>
      <c r="F122" s="160">
        <f>SUM(F123:F127)</f>
        <v>116</v>
      </c>
      <c r="G122" s="161">
        <f>SUM(G123:G127)</f>
        <v>0</v>
      </c>
      <c r="H122" s="72">
        <f t="shared" si="8"/>
        <v>82</v>
      </c>
      <c r="I122" s="160">
        <f>SUM(I123:I127)</f>
        <v>82</v>
      </c>
      <c r="J122" s="160">
        <f>SUM(J123:J127)</f>
        <v>0</v>
      </c>
      <c r="K122" s="160">
        <f>SUM(K123:K127)</f>
        <v>0</v>
      </c>
      <c r="L122" s="162">
        <f>SUM(L123:L127)</f>
        <v>0</v>
      </c>
    </row>
    <row r="123" spans="1:12" x14ac:dyDescent="0.25">
      <c r="A123" s="44">
        <v>2272</v>
      </c>
      <c r="B123" s="174" t="s">
        <v>131</v>
      </c>
      <c r="C123" s="72">
        <f t="shared" si="7"/>
        <v>0</v>
      </c>
      <c r="D123" s="74"/>
      <c r="E123" s="74"/>
      <c r="F123" s="74"/>
      <c r="G123" s="157"/>
      <c r="H123" s="72">
        <f t="shared" si="8"/>
        <v>0</v>
      </c>
      <c r="I123" s="74"/>
      <c r="J123" s="74"/>
      <c r="K123" s="74"/>
      <c r="L123" s="158"/>
    </row>
    <row r="124" spans="1:12" ht="24" x14ac:dyDescent="0.25">
      <c r="A124" s="44">
        <v>2274</v>
      </c>
      <c r="B124" s="175" t="s">
        <v>132</v>
      </c>
      <c r="C124" s="72">
        <f t="shared" si="7"/>
        <v>0</v>
      </c>
      <c r="D124" s="74"/>
      <c r="E124" s="74"/>
      <c r="F124" s="74"/>
      <c r="G124" s="157"/>
      <c r="H124" s="72">
        <f t="shared" si="8"/>
        <v>0</v>
      </c>
      <c r="I124" s="74"/>
      <c r="J124" s="74"/>
      <c r="K124" s="74"/>
      <c r="L124" s="158"/>
    </row>
    <row r="125" spans="1:12" ht="24" x14ac:dyDescent="0.25">
      <c r="A125" s="44">
        <v>2275</v>
      </c>
      <c r="B125" s="71" t="s">
        <v>133</v>
      </c>
      <c r="C125" s="72">
        <f t="shared" si="7"/>
        <v>0</v>
      </c>
      <c r="D125" s="74"/>
      <c r="E125" s="74"/>
      <c r="F125" s="74"/>
      <c r="G125" s="157"/>
      <c r="H125" s="72">
        <f t="shared" si="8"/>
        <v>0</v>
      </c>
      <c r="I125" s="74"/>
      <c r="J125" s="74"/>
      <c r="K125" s="74"/>
      <c r="L125" s="158"/>
    </row>
    <row r="126" spans="1:12" ht="36" x14ac:dyDescent="0.25">
      <c r="A126" s="44">
        <v>2276</v>
      </c>
      <c r="B126" s="71" t="s">
        <v>134</v>
      </c>
      <c r="C126" s="72">
        <f t="shared" si="7"/>
        <v>0</v>
      </c>
      <c r="D126" s="74"/>
      <c r="E126" s="74"/>
      <c r="F126" s="74"/>
      <c r="G126" s="157"/>
      <c r="H126" s="72">
        <f t="shared" si="8"/>
        <v>0</v>
      </c>
      <c r="I126" s="74"/>
      <c r="J126" s="74"/>
      <c r="K126" s="74"/>
      <c r="L126" s="158"/>
    </row>
    <row r="127" spans="1:12" ht="24" x14ac:dyDescent="0.25">
      <c r="A127" s="44">
        <v>2279</v>
      </c>
      <c r="B127" s="71" t="s">
        <v>135</v>
      </c>
      <c r="C127" s="72">
        <f t="shared" si="7"/>
        <v>161</v>
      </c>
      <c r="D127" s="74">
        <v>45</v>
      </c>
      <c r="E127" s="74"/>
      <c r="F127" s="74">
        <v>116</v>
      </c>
      <c r="G127" s="157"/>
      <c r="H127" s="72">
        <f t="shared" si="8"/>
        <v>82</v>
      </c>
      <c r="I127" s="74">
        <v>82</v>
      </c>
      <c r="J127" s="74"/>
      <c r="K127" s="74"/>
      <c r="L127" s="158"/>
    </row>
    <row r="128" spans="1:12" ht="24" x14ac:dyDescent="0.25">
      <c r="A128" s="168">
        <v>2280</v>
      </c>
      <c r="B128" s="65" t="s">
        <v>136</v>
      </c>
      <c r="C128" s="66">
        <f t="shared" ref="C128:L128" si="9">SUM(C129)</f>
        <v>0</v>
      </c>
      <c r="D128" s="169">
        <f t="shared" si="9"/>
        <v>0</v>
      </c>
      <c r="E128" s="169">
        <f t="shared" si="9"/>
        <v>0</v>
      </c>
      <c r="F128" s="169">
        <f t="shared" si="9"/>
        <v>0</v>
      </c>
      <c r="G128" s="169">
        <f t="shared" si="9"/>
        <v>0</v>
      </c>
      <c r="H128" s="66">
        <f t="shared" si="9"/>
        <v>0</v>
      </c>
      <c r="I128" s="169">
        <f t="shared" si="9"/>
        <v>0</v>
      </c>
      <c r="J128" s="169">
        <f t="shared" si="9"/>
        <v>0</v>
      </c>
      <c r="K128" s="169">
        <f t="shared" si="9"/>
        <v>0</v>
      </c>
      <c r="L128" s="176">
        <f t="shared" si="9"/>
        <v>0</v>
      </c>
    </row>
    <row r="129" spans="1:12" ht="24" x14ac:dyDescent="0.25">
      <c r="A129" s="44">
        <v>2283</v>
      </c>
      <c r="B129" s="71" t="s">
        <v>137</v>
      </c>
      <c r="C129" s="72">
        <f>SUM(D129:G129)</f>
        <v>0</v>
      </c>
      <c r="D129" s="74"/>
      <c r="E129" s="74"/>
      <c r="F129" s="74"/>
      <c r="G129" s="157"/>
      <c r="H129" s="72">
        <f>SUM(I129:L129)</f>
        <v>0</v>
      </c>
      <c r="I129" s="74"/>
      <c r="J129" s="74"/>
      <c r="K129" s="74"/>
      <c r="L129" s="158"/>
    </row>
    <row r="130" spans="1:12" ht="38.25" customHeight="1" x14ac:dyDescent="0.25">
      <c r="A130" s="56">
        <v>2300</v>
      </c>
      <c r="B130" s="147" t="s">
        <v>138</v>
      </c>
      <c r="C130" s="57">
        <f t="shared" si="7"/>
        <v>24791</v>
      </c>
      <c r="D130" s="63">
        <f>SUM(D131,D136,D140,D141,D144,D151,D159,D160,D163)</f>
        <v>21715</v>
      </c>
      <c r="E130" s="63">
        <f>SUM(E131,E136,E140,E141,E144,E151,E159,E160,E163)</f>
        <v>0</v>
      </c>
      <c r="F130" s="63">
        <f>SUM(F131,F136,F140,F141,F144,F151,F159,F160,F163)</f>
        <v>3076</v>
      </c>
      <c r="G130" s="166">
        <f>SUM(G131,G136,G140,G141,G144,G151,G159,G160,G163)</f>
        <v>0</v>
      </c>
      <c r="H130" s="57">
        <f t="shared" si="8"/>
        <v>20824</v>
      </c>
      <c r="I130" s="63">
        <f>SUM(I131,I136,I140,I141,I144,I151,I159,I160,I163)</f>
        <v>18695</v>
      </c>
      <c r="J130" s="63">
        <f>SUM(J131,J136,J140,J141,J144,J151,J159,J160,J163)</f>
        <v>0</v>
      </c>
      <c r="K130" s="63">
        <f>SUM(K131,K136,K140,K141,K144,K151,K159,K160,K163)</f>
        <v>2129</v>
      </c>
      <c r="L130" s="167">
        <f>SUM(L131,L136,L140,L141,L144,L151,L159,L160,L163)</f>
        <v>0</v>
      </c>
    </row>
    <row r="131" spans="1:12" ht="24" x14ac:dyDescent="0.25">
      <c r="A131" s="168">
        <v>2310</v>
      </c>
      <c r="B131" s="65" t="s">
        <v>139</v>
      </c>
      <c r="C131" s="66">
        <f t="shared" si="7"/>
        <v>9123</v>
      </c>
      <c r="D131" s="169">
        <f>SUM(D132:D135)</f>
        <v>8854</v>
      </c>
      <c r="E131" s="169">
        <f t="shared" ref="E131:L131" si="10">SUM(E132:E135)</f>
        <v>0</v>
      </c>
      <c r="F131" s="169">
        <f t="shared" si="10"/>
        <v>269</v>
      </c>
      <c r="G131" s="170">
        <f t="shared" si="10"/>
        <v>0</v>
      </c>
      <c r="H131" s="66">
        <f t="shared" si="8"/>
        <v>8990</v>
      </c>
      <c r="I131" s="169">
        <f t="shared" si="10"/>
        <v>8854</v>
      </c>
      <c r="J131" s="169">
        <f t="shared" si="10"/>
        <v>0</v>
      </c>
      <c r="K131" s="169">
        <f t="shared" si="10"/>
        <v>136</v>
      </c>
      <c r="L131" s="171">
        <f t="shared" si="10"/>
        <v>0</v>
      </c>
    </row>
    <row r="132" spans="1:12" x14ac:dyDescent="0.25">
      <c r="A132" s="44">
        <v>2311</v>
      </c>
      <c r="B132" s="71" t="s">
        <v>140</v>
      </c>
      <c r="C132" s="72">
        <f t="shared" si="7"/>
        <v>1747</v>
      </c>
      <c r="D132" s="74">
        <v>1614</v>
      </c>
      <c r="E132" s="74"/>
      <c r="F132" s="74">
        <v>133</v>
      </c>
      <c r="G132" s="157"/>
      <c r="H132" s="72">
        <f t="shared" si="8"/>
        <v>1614</v>
      </c>
      <c r="I132" s="74">
        <v>1614</v>
      </c>
      <c r="J132" s="74"/>
      <c r="K132" s="74"/>
      <c r="L132" s="158"/>
    </row>
    <row r="133" spans="1:12" x14ac:dyDescent="0.25">
      <c r="A133" s="44">
        <v>2312</v>
      </c>
      <c r="B133" s="71" t="s">
        <v>141</v>
      </c>
      <c r="C133" s="72">
        <f t="shared" si="7"/>
        <v>7000</v>
      </c>
      <c r="D133" s="74">
        <v>7000</v>
      </c>
      <c r="E133" s="74"/>
      <c r="F133" s="74"/>
      <c r="G133" s="157"/>
      <c r="H133" s="72">
        <f t="shared" si="8"/>
        <v>7000</v>
      </c>
      <c r="I133" s="74">
        <v>7000</v>
      </c>
      <c r="J133" s="74"/>
      <c r="K133" s="74"/>
      <c r="L133" s="158"/>
    </row>
    <row r="134" spans="1:12" x14ac:dyDescent="0.25">
      <c r="A134" s="44">
        <v>2313</v>
      </c>
      <c r="B134" s="71" t="s">
        <v>142</v>
      </c>
      <c r="C134" s="72">
        <f t="shared" si="7"/>
        <v>0</v>
      </c>
      <c r="D134" s="74"/>
      <c r="E134" s="74"/>
      <c r="F134" s="74"/>
      <c r="G134" s="157"/>
      <c r="H134" s="72">
        <f t="shared" si="8"/>
        <v>0</v>
      </c>
      <c r="I134" s="74"/>
      <c r="J134" s="74"/>
      <c r="K134" s="74"/>
      <c r="L134" s="158"/>
    </row>
    <row r="135" spans="1:12" ht="36" customHeight="1" x14ac:dyDescent="0.25">
      <c r="A135" s="44">
        <v>2314</v>
      </c>
      <c r="B135" s="71" t="s">
        <v>143</v>
      </c>
      <c r="C135" s="72">
        <f t="shared" si="7"/>
        <v>376</v>
      </c>
      <c r="D135" s="74">
        <v>240</v>
      </c>
      <c r="E135" s="74"/>
      <c r="F135" s="74">
        <v>136</v>
      </c>
      <c r="G135" s="157"/>
      <c r="H135" s="72">
        <f t="shared" si="8"/>
        <v>376</v>
      </c>
      <c r="I135" s="74">
        <v>240</v>
      </c>
      <c r="J135" s="74"/>
      <c r="K135" s="74">
        <v>136</v>
      </c>
      <c r="L135" s="158"/>
    </row>
    <row r="136" spans="1:12" x14ac:dyDescent="0.25">
      <c r="A136" s="159">
        <v>2320</v>
      </c>
      <c r="B136" s="71" t="s">
        <v>144</v>
      </c>
      <c r="C136" s="72">
        <f t="shared" si="7"/>
        <v>4659</v>
      </c>
      <c r="D136" s="160">
        <f>SUM(D137:D139)</f>
        <v>2526</v>
      </c>
      <c r="E136" s="160">
        <f>SUM(E137:E139)</f>
        <v>0</v>
      </c>
      <c r="F136" s="160">
        <f>SUM(F137:F139)</f>
        <v>2133</v>
      </c>
      <c r="G136" s="161">
        <f>SUM(G137:G139)</f>
        <v>0</v>
      </c>
      <c r="H136" s="72">
        <f t="shared" si="8"/>
        <v>4079</v>
      </c>
      <c r="I136" s="160">
        <f>SUM(I137:I139)</f>
        <v>2406</v>
      </c>
      <c r="J136" s="160">
        <f>SUM(J137:J139)</f>
        <v>0</v>
      </c>
      <c r="K136" s="160">
        <f>SUM(K137:K139)</f>
        <v>1673</v>
      </c>
      <c r="L136" s="162">
        <f>SUM(L137:L139)</f>
        <v>0</v>
      </c>
    </row>
    <row r="137" spans="1:12" x14ac:dyDescent="0.25">
      <c r="A137" s="44">
        <v>2321</v>
      </c>
      <c r="B137" s="71" t="s">
        <v>145</v>
      </c>
      <c r="C137" s="72">
        <f t="shared" si="7"/>
        <v>0</v>
      </c>
      <c r="D137" s="74"/>
      <c r="E137" s="74"/>
      <c r="F137" s="74"/>
      <c r="G137" s="157"/>
      <c r="H137" s="72">
        <f t="shared" si="8"/>
        <v>0</v>
      </c>
      <c r="I137" s="74"/>
      <c r="J137" s="74"/>
      <c r="K137" s="74"/>
      <c r="L137" s="158"/>
    </row>
    <row r="138" spans="1:12" x14ac:dyDescent="0.25">
      <c r="A138" s="44">
        <v>2322</v>
      </c>
      <c r="B138" s="71" t="s">
        <v>146</v>
      </c>
      <c r="C138" s="72">
        <f t="shared" si="7"/>
        <v>4659</v>
      </c>
      <c r="D138" s="74">
        <v>2526</v>
      </c>
      <c r="E138" s="74"/>
      <c r="F138" s="74">
        <v>2133</v>
      </c>
      <c r="G138" s="157"/>
      <c r="H138" s="72">
        <f t="shared" si="8"/>
        <v>4079</v>
      </c>
      <c r="I138" s="74">
        <v>2406</v>
      </c>
      <c r="J138" s="74"/>
      <c r="K138" s="74">
        <v>1673</v>
      </c>
      <c r="L138" s="158"/>
    </row>
    <row r="139" spans="1:12" ht="10.5" customHeight="1" x14ac:dyDescent="0.25">
      <c r="A139" s="44">
        <v>2329</v>
      </c>
      <c r="B139" s="71" t="s">
        <v>147</v>
      </c>
      <c r="C139" s="72">
        <f t="shared" si="7"/>
        <v>0</v>
      </c>
      <c r="D139" s="74"/>
      <c r="E139" s="74"/>
      <c r="F139" s="74"/>
      <c r="G139" s="157"/>
      <c r="H139" s="72">
        <f t="shared" si="8"/>
        <v>0</v>
      </c>
      <c r="I139" s="74"/>
      <c r="J139" s="74"/>
      <c r="K139" s="74"/>
      <c r="L139" s="158"/>
    </row>
    <row r="140" spans="1:12" x14ac:dyDescent="0.25">
      <c r="A140" s="159">
        <v>2330</v>
      </c>
      <c r="B140" s="71" t="s">
        <v>148</v>
      </c>
      <c r="C140" s="72">
        <f t="shared" si="7"/>
        <v>0</v>
      </c>
      <c r="D140" s="74"/>
      <c r="E140" s="74"/>
      <c r="F140" s="74"/>
      <c r="G140" s="157"/>
      <c r="H140" s="72">
        <f t="shared" si="8"/>
        <v>0</v>
      </c>
      <c r="I140" s="74"/>
      <c r="J140" s="74"/>
      <c r="K140" s="74"/>
      <c r="L140" s="158"/>
    </row>
    <row r="141" spans="1:12" ht="48" x14ac:dyDescent="0.25">
      <c r="A141" s="159">
        <v>2340</v>
      </c>
      <c r="B141" s="71" t="s">
        <v>149</v>
      </c>
      <c r="C141" s="72">
        <f t="shared" si="7"/>
        <v>315</v>
      </c>
      <c r="D141" s="160">
        <f>SUM(D142:D143)</f>
        <v>315</v>
      </c>
      <c r="E141" s="160">
        <f>SUM(E142:E143)</f>
        <v>0</v>
      </c>
      <c r="F141" s="160">
        <f>SUM(F142:F143)</f>
        <v>0</v>
      </c>
      <c r="G141" s="161">
        <f>SUM(G142:G143)</f>
        <v>0</v>
      </c>
      <c r="H141" s="72">
        <f t="shared" si="8"/>
        <v>305</v>
      </c>
      <c r="I141" s="160">
        <f>SUM(I142:I143)</f>
        <v>305</v>
      </c>
      <c r="J141" s="160">
        <f>SUM(J142:J143)</f>
        <v>0</v>
      </c>
      <c r="K141" s="160">
        <f>SUM(K142:K143)</f>
        <v>0</v>
      </c>
      <c r="L141" s="162">
        <f>SUM(L142:L143)</f>
        <v>0</v>
      </c>
    </row>
    <row r="142" spans="1:12" x14ac:dyDescent="0.25">
      <c r="A142" s="44">
        <v>2341</v>
      </c>
      <c r="B142" s="71" t="s">
        <v>150</v>
      </c>
      <c r="C142" s="72">
        <f t="shared" si="7"/>
        <v>315</v>
      </c>
      <c r="D142" s="74">
        <v>315</v>
      </c>
      <c r="E142" s="74"/>
      <c r="F142" s="74"/>
      <c r="G142" s="157"/>
      <c r="H142" s="72">
        <f t="shared" si="8"/>
        <v>305</v>
      </c>
      <c r="I142" s="74">
        <v>305</v>
      </c>
      <c r="J142" s="74"/>
      <c r="K142" s="74"/>
      <c r="L142" s="158"/>
    </row>
    <row r="143" spans="1:12" ht="24" x14ac:dyDescent="0.25">
      <c r="A143" s="44">
        <v>2344</v>
      </c>
      <c r="B143" s="71" t="s">
        <v>151</v>
      </c>
      <c r="C143" s="72">
        <f t="shared" si="7"/>
        <v>0</v>
      </c>
      <c r="D143" s="74"/>
      <c r="E143" s="74"/>
      <c r="F143" s="74"/>
      <c r="G143" s="157"/>
      <c r="H143" s="72">
        <f t="shared" si="8"/>
        <v>0</v>
      </c>
      <c r="I143" s="74"/>
      <c r="J143" s="74"/>
      <c r="K143" s="74"/>
      <c r="L143" s="158"/>
    </row>
    <row r="144" spans="1:12" ht="24" x14ac:dyDescent="0.25">
      <c r="A144" s="150">
        <v>2350</v>
      </c>
      <c r="B144" s="112" t="s">
        <v>152</v>
      </c>
      <c r="C144" s="117">
        <f t="shared" si="7"/>
        <v>3484</v>
      </c>
      <c r="D144" s="151">
        <f>SUM(D145:D150)</f>
        <v>2810</v>
      </c>
      <c r="E144" s="151">
        <f>SUM(E145:E150)</f>
        <v>0</v>
      </c>
      <c r="F144" s="151">
        <f>SUM(F145:F150)</f>
        <v>674</v>
      </c>
      <c r="G144" s="152">
        <f>SUM(G145:G150)</f>
        <v>0</v>
      </c>
      <c r="H144" s="117">
        <f t="shared" si="8"/>
        <v>3130</v>
      </c>
      <c r="I144" s="151">
        <f>SUM(I145:I150)</f>
        <v>2810</v>
      </c>
      <c r="J144" s="151">
        <f>SUM(J145:J150)</f>
        <v>0</v>
      </c>
      <c r="K144" s="151">
        <f>SUM(K145:K150)</f>
        <v>320</v>
      </c>
      <c r="L144" s="153">
        <f>SUM(L145:L150)</f>
        <v>0</v>
      </c>
    </row>
    <row r="145" spans="1:12" x14ac:dyDescent="0.25">
      <c r="A145" s="38">
        <v>2351</v>
      </c>
      <c r="B145" s="65" t="s">
        <v>153</v>
      </c>
      <c r="C145" s="66">
        <f t="shared" si="7"/>
        <v>904</v>
      </c>
      <c r="D145" s="68">
        <v>650</v>
      </c>
      <c r="E145" s="68"/>
      <c r="F145" s="68">
        <v>254</v>
      </c>
      <c r="G145" s="154"/>
      <c r="H145" s="66">
        <f t="shared" si="8"/>
        <v>650</v>
      </c>
      <c r="I145" s="68">
        <v>650</v>
      </c>
      <c r="J145" s="68"/>
      <c r="K145" s="68"/>
      <c r="L145" s="155"/>
    </row>
    <row r="146" spans="1:12" x14ac:dyDescent="0.25">
      <c r="A146" s="44">
        <v>2352</v>
      </c>
      <c r="B146" s="71" t="s">
        <v>154</v>
      </c>
      <c r="C146" s="72">
        <f t="shared" si="7"/>
        <v>1920</v>
      </c>
      <c r="D146" s="74">
        <v>1720</v>
      </c>
      <c r="E146" s="74"/>
      <c r="F146" s="74">
        <v>200</v>
      </c>
      <c r="G146" s="157"/>
      <c r="H146" s="72">
        <f t="shared" si="8"/>
        <v>1820</v>
      </c>
      <c r="I146" s="74">
        <v>1720</v>
      </c>
      <c r="J146" s="74"/>
      <c r="K146" s="74">
        <v>100</v>
      </c>
      <c r="L146" s="158"/>
    </row>
    <row r="147" spans="1:12" ht="24" x14ac:dyDescent="0.25">
      <c r="A147" s="44">
        <v>2353</v>
      </c>
      <c r="B147" s="71" t="s">
        <v>155</v>
      </c>
      <c r="C147" s="72">
        <f t="shared" si="7"/>
        <v>200</v>
      </c>
      <c r="D147" s="74">
        <v>200</v>
      </c>
      <c r="E147" s="74"/>
      <c r="F147" s="74"/>
      <c r="G147" s="157"/>
      <c r="H147" s="72">
        <f t="shared" si="8"/>
        <v>200</v>
      </c>
      <c r="I147" s="74">
        <v>200</v>
      </c>
      <c r="J147" s="74"/>
      <c r="K147" s="74"/>
      <c r="L147" s="158"/>
    </row>
    <row r="148" spans="1:12" ht="24" x14ac:dyDescent="0.25">
      <c r="A148" s="44">
        <v>2354</v>
      </c>
      <c r="B148" s="71" t="s">
        <v>156</v>
      </c>
      <c r="C148" s="72">
        <f t="shared" si="7"/>
        <v>220</v>
      </c>
      <c r="D148" s="74"/>
      <c r="E148" s="74"/>
      <c r="F148" s="74">
        <v>220</v>
      </c>
      <c r="G148" s="157"/>
      <c r="H148" s="72">
        <f t="shared" si="8"/>
        <v>220</v>
      </c>
      <c r="I148" s="74"/>
      <c r="J148" s="74"/>
      <c r="K148" s="74">
        <v>220</v>
      </c>
      <c r="L148" s="158"/>
    </row>
    <row r="149" spans="1:12" ht="24" x14ac:dyDescent="0.25">
      <c r="A149" s="44">
        <v>2355</v>
      </c>
      <c r="B149" s="71" t="s">
        <v>157</v>
      </c>
      <c r="C149" s="72">
        <f t="shared" si="7"/>
        <v>240</v>
      </c>
      <c r="D149" s="74">
        <v>240</v>
      </c>
      <c r="E149" s="74"/>
      <c r="F149" s="74"/>
      <c r="G149" s="157"/>
      <c r="H149" s="72">
        <f t="shared" si="8"/>
        <v>240</v>
      </c>
      <c r="I149" s="74">
        <v>240</v>
      </c>
      <c r="J149" s="74"/>
      <c r="K149" s="74"/>
      <c r="L149" s="158"/>
    </row>
    <row r="150" spans="1:12" ht="24" x14ac:dyDescent="0.25">
      <c r="A150" s="44">
        <v>2359</v>
      </c>
      <c r="B150" s="71" t="s">
        <v>158</v>
      </c>
      <c r="C150" s="72">
        <f t="shared" si="7"/>
        <v>0</v>
      </c>
      <c r="D150" s="74"/>
      <c r="E150" s="74"/>
      <c r="F150" s="74"/>
      <c r="G150" s="157"/>
      <c r="H150" s="72">
        <f t="shared" si="8"/>
        <v>0</v>
      </c>
      <c r="I150" s="74"/>
      <c r="J150" s="74"/>
      <c r="K150" s="74"/>
      <c r="L150" s="158"/>
    </row>
    <row r="151" spans="1:12" ht="24.75" customHeight="1" x14ac:dyDescent="0.25">
      <c r="A151" s="159">
        <v>2360</v>
      </c>
      <c r="B151" s="71" t="s">
        <v>159</v>
      </c>
      <c r="C151" s="72">
        <f t="shared" si="7"/>
        <v>3240</v>
      </c>
      <c r="D151" s="160">
        <f>SUM(D152:D158)</f>
        <v>3240</v>
      </c>
      <c r="E151" s="160">
        <f>SUM(E152:E158)</f>
        <v>0</v>
      </c>
      <c r="F151" s="160">
        <f>SUM(F152:F158)</f>
        <v>0</v>
      </c>
      <c r="G151" s="161">
        <f>SUM(G152:G158)</f>
        <v>0</v>
      </c>
      <c r="H151" s="72">
        <f t="shared" si="8"/>
        <v>350</v>
      </c>
      <c r="I151" s="160">
        <f>SUM(I152:I158)</f>
        <v>350</v>
      </c>
      <c r="J151" s="160">
        <f>SUM(J152:J158)</f>
        <v>0</v>
      </c>
      <c r="K151" s="160">
        <f>SUM(K152:K158)</f>
        <v>0</v>
      </c>
      <c r="L151" s="162">
        <f>SUM(L152:L158)</f>
        <v>0</v>
      </c>
    </row>
    <row r="152" spans="1:12" x14ac:dyDescent="0.25">
      <c r="A152" s="43">
        <v>2361</v>
      </c>
      <c r="B152" s="71" t="s">
        <v>160</v>
      </c>
      <c r="C152" s="72">
        <f t="shared" si="7"/>
        <v>2890</v>
      </c>
      <c r="D152" s="74">
        <v>2890</v>
      </c>
      <c r="E152" s="74"/>
      <c r="F152" s="74"/>
      <c r="G152" s="157"/>
      <c r="H152" s="72">
        <f t="shared" si="8"/>
        <v>0</v>
      </c>
      <c r="I152" s="74"/>
      <c r="J152" s="74"/>
      <c r="K152" s="74"/>
      <c r="L152" s="158"/>
    </row>
    <row r="153" spans="1:12" ht="24" x14ac:dyDescent="0.25">
      <c r="A153" s="43">
        <v>2362</v>
      </c>
      <c r="B153" s="71" t="s">
        <v>161</v>
      </c>
      <c r="C153" s="72">
        <f t="shared" si="7"/>
        <v>0</v>
      </c>
      <c r="D153" s="74"/>
      <c r="E153" s="74"/>
      <c r="F153" s="74"/>
      <c r="G153" s="157"/>
      <c r="H153" s="72">
        <f t="shared" si="8"/>
        <v>0</v>
      </c>
      <c r="I153" s="74"/>
      <c r="J153" s="74"/>
      <c r="K153" s="74"/>
      <c r="L153" s="158"/>
    </row>
    <row r="154" spans="1:12" x14ac:dyDescent="0.25">
      <c r="A154" s="43">
        <v>2363</v>
      </c>
      <c r="B154" s="71" t="s">
        <v>162</v>
      </c>
      <c r="C154" s="72">
        <f t="shared" si="7"/>
        <v>350</v>
      </c>
      <c r="D154" s="74">
        <v>350</v>
      </c>
      <c r="E154" s="74"/>
      <c r="F154" s="74"/>
      <c r="G154" s="157"/>
      <c r="H154" s="72">
        <f t="shared" si="8"/>
        <v>350</v>
      </c>
      <c r="I154" s="74">
        <v>350</v>
      </c>
      <c r="J154" s="74"/>
      <c r="K154" s="74"/>
      <c r="L154" s="158"/>
    </row>
    <row r="155" spans="1:12" x14ac:dyDescent="0.25">
      <c r="A155" s="43">
        <v>2364</v>
      </c>
      <c r="B155" s="71" t="s">
        <v>163</v>
      </c>
      <c r="C155" s="72">
        <f t="shared" si="7"/>
        <v>0</v>
      </c>
      <c r="D155" s="74"/>
      <c r="E155" s="74"/>
      <c r="F155" s="74"/>
      <c r="G155" s="157"/>
      <c r="H155" s="72">
        <f t="shared" si="8"/>
        <v>0</v>
      </c>
      <c r="I155" s="74"/>
      <c r="J155" s="74"/>
      <c r="K155" s="74"/>
      <c r="L155" s="158"/>
    </row>
    <row r="156" spans="1:12" ht="12.75" customHeight="1" x14ac:dyDescent="0.25">
      <c r="A156" s="43">
        <v>2365</v>
      </c>
      <c r="B156" s="71" t="s">
        <v>164</v>
      </c>
      <c r="C156" s="72">
        <f t="shared" si="7"/>
        <v>0</v>
      </c>
      <c r="D156" s="74"/>
      <c r="E156" s="74"/>
      <c r="F156" s="74"/>
      <c r="G156" s="157"/>
      <c r="H156" s="72">
        <f t="shared" si="8"/>
        <v>0</v>
      </c>
      <c r="I156" s="74"/>
      <c r="J156" s="74"/>
      <c r="K156" s="74"/>
      <c r="L156" s="158"/>
    </row>
    <row r="157" spans="1:12" ht="36" x14ac:dyDescent="0.25">
      <c r="A157" s="43">
        <v>2366</v>
      </c>
      <c r="B157" s="71" t="s">
        <v>165</v>
      </c>
      <c r="C157" s="72">
        <f t="shared" si="7"/>
        <v>0</v>
      </c>
      <c r="D157" s="74"/>
      <c r="E157" s="74"/>
      <c r="F157" s="74"/>
      <c r="G157" s="157"/>
      <c r="H157" s="72">
        <f t="shared" si="8"/>
        <v>0</v>
      </c>
      <c r="I157" s="74"/>
      <c r="J157" s="74"/>
      <c r="K157" s="74"/>
      <c r="L157" s="158"/>
    </row>
    <row r="158" spans="1:12" ht="48" x14ac:dyDescent="0.25">
      <c r="A158" s="43">
        <v>2369</v>
      </c>
      <c r="B158" s="71" t="s">
        <v>166</v>
      </c>
      <c r="C158" s="72">
        <f t="shared" si="7"/>
        <v>0</v>
      </c>
      <c r="D158" s="74"/>
      <c r="E158" s="74"/>
      <c r="F158" s="74"/>
      <c r="G158" s="157"/>
      <c r="H158" s="72">
        <f t="shared" si="8"/>
        <v>0</v>
      </c>
      <c r="I158" s="74"/>
      <c r="J158" s="74"/>
      <c r="K158" s="74"/>
      <c r="L158" s="158"/>
    </row>
    <row r="159" spans="1:12" x14ac:dyDescent="0.25">
      <c r="A159" s="150">
        <v>2370</v>
      </c>
      <c r="B159" s="112" t="s">
        <v>167</v>
      </c>
      <c r="C159" s="117">
        <f t="shared" si="7"/>
        <v>3970</v>
      </c>
      <c r="D159" s="163">
        <v>3970</v>
      </c>
      <c r="E159" s="163"/>
      <c r="F159" s="163"/>
      <c r="G159" s="164"/>
      <c r="H159" s="117">
        <f t="shared" si="8"/>
        <v>3970</v>
      </c>
      <c r="I159" s="163">
        <v>3970</v>
      </c>
      <c r="J159" s="163"/>
      <c r="K159" s="163"/>
      <c r="L159" s="165"/>
    </row>
    <row r="160" spans="1:12" x14ac:dyDescent="0.25">
      <c r="A160" s="150">
        <v>2380</v>
      </c>
      <c r="B160" s="112" t="s">
        <v>168</v>
      </c>
      <c r="C160" s="117">
        <f t="shared" si="7"/>
        <v>0</v>
      </c>
      <c r="D160" s="151">
        <f>SUM(D161:D162)</f>
        <v>0</v>
      </c>
      <c r="E160" s="151">
        <f>SUM(E161:E162)</f>
        <v>0</v>
      </c>
      <c r="F160" s="151">
        <f>SUM(F161:F162)</f>
        <v>0</v>
      </c>
      <c r="G160" s="152">
        <f>SUM(G161:G162)</f>
        <v>0</v>
      </c>
      <c r="H160" s="117">
        <f t="shared" si="8"/>
        <v>0</v>
      </c>
      <c r="I160" s="151">
        <f>SUM(I161:I162)</f>
        <v>0</v>
      </c>
      <c r="J160" s="151">
        <f>SUM(J161:J162)</f>
        <v>0</v>
      </c>
      <c r="K160" s="151">
        <f>SUM(K161:K162)</f>
        <v>0</v>
      </c>
      <c r="L160" s="153">
        <f>SUM(L161:L162)</f>
        <v>0</v>
      </c>
    </row>
    <row r="161" spans="1:12" x14ac:dyDescent="0.25">
      <c r="A161" s="37">
        <v>2381</v>
      </c>
      <c r="B161" s="65" t="s">
        <v>169</v>
      </c>
      <c r="C161" s="66">
        <f t="shared" si="7"/>
        <v>0</v>
      </c>
      <c r="D161" s="68"/>
      <c r="E161" s="68"/>
      <c r="F161" s="68"/>
      <c r="G161" s="154"/>
      <c r="H161" s="66">
        <f t="shared" si="8"/>
        <v>0</v>
      </c>
      <c r="I161" s="68"/>
      <c r="J161" s="68"/>
      <c r="K161" s="68"/>
      <c r="L161" s="155"/>
    </row>
    <row r="162" spans="1:12" ht="24" x14ac:dyDescent="0.25">
      <c r="A162" s="43">
        <v>2389</v>
      </c>
      <c r="B162" s="71" t="s">
        <v>170</v>
      </c>
      <c r="C162" s="72">
        <f t="shared" si="7"/>
        <v>0</v>
      </c>
      <c r="D162" s="74"/>
      <c r="E162" s="74"/>
      <c r="F162" s="74"/>
      <c r="G162" s="157"/>
      <c r="H162" s="72">
        <f t="shared" si="8"/>
        <v>0</v>
      </c>
      <c r="I162" s="74"/>
      <c r="J162" s="74"/>
      <c r="K162" s="74"/>
      <c r="L162" s="158"/>
    </row>
    <row r="163" spans="1:12" x14ac:dyDescent="0.25">
      <c r="A163" s="150">
        <v>2390</v>
      </c>
      <c r="B163" s="112" t="s">
        <v>171</v>
      </c>
      <c r="C163" s="117">
        <f t="shared" si="7"/>
        <v>0</v>
      </c>
      <c r="D163" s="163"/>
      <c r="E163" s="163"/>
      <c r="F163" s="163"/>
      <c r="G163" s="164"/>
      <c r="H163" s="117">
        <f t="shared" si="8"/>
        <v>0</v>
      </c>
      <c r="I163" s="163"/>
      <c r="J163" s="163"/>
      <c r="K163" s="163"/>
      <c r="L163" s="165"/>
    </row>
    <row r="164" spans="1:12" x14ac:dyDescent="0.25">
      <c r="A164" s="56">
        <v>2400</v>
      </c>
      <c r="B164" s="147" t="s">
        <v>172</v>
      </c>
      <c r="C164" s="57">
        <f t="shared" si="7"/>
        <v>176</v>
      </c>
      <c r="D164" s="177">
        <v>176</v>
      </c>
      <c r="E164" s="177"/>
      <c r="F164" s="177"/>
      <c r="G164" s="178"/>
      <c r="H164" s="57">
        <f t="shared" si="8"/>
        <v>176</v>
      </c>
      <c r="I164" s="177">
        <v>176</v>
      </c>
      <c r="J164" s="177"/>
      <c r="K164" s="177"/>
      <c r="L164" s="179"/>
    </row>
    <row r="165" spans="1:12" ht="24" x14ac:dyDescent="0.25">
      <c r="A165" s="56">
        <v>2500</v>
      </c>
      <c r="B165" s="147" t="s">
        <v>173</v>
      </c>
      <c r="C165" s="57">
        <f t="shared" si="7"/>
        <v>111</v>
      </c>
      <c r="D165" s="63">
        <f>SUM(D166,D171)</f>
        <v>111</v>
      </c>
      <c r="E165" s="63">
        <f t="shared" ref="E165:G165" si="11">SUM(E166,E171)</f>
        <v>0</v>
      </c>
      <c r="F165" s="63">
        <f t="shared" si="11"/>
        <v>0</v>
      </c>
      <c r="G165" s="63">
        <f t="shared" si="11"/>
        <v>0</v>
      </c>
      <c r="H165" s="57">
        <f t="shared" si="8"/>
        <v>111</v>
      </c>
      <c r="I165" s="63">
        <f>SUM(I166,I171)</f>
        <v>111</v>
      </c>
      <c r="J165" s="63">
        <f t="shared" ref="J165:L165" si="12">SUM(J166,J171)</f>
        <v>0</v>
      </c>
      <c r="K165" s="63">
        <f t="shared" si="12"/>
        <v>0</v>
      </c>
      <c r="L165" s="149">
        <f t="shared" si="12"/>
        <v>0</v>
      </c>
    </row>
    <row r="166" spans="1:12" ht="16.5" customHeight="1" x14ac:dyDescent="0.25">
      <c r="A166" s="168">
        <v>2510</v>
      </c>
      <c r="B166" s="65" t="s">
        <v>174</v>
      </c>
      <c r="C166" s="66">
        <f t="shared" si="7"/>
        <v>111</v>
      </c>
      <c r="D166" s="169">
        <f>SUM(D167:D170)</f>
        <v>111</v>
      </c>
      <c r="E166" s="169">
        <f t="shared" ref="E166:G166" si="13">SUM(E167:E170)</f>
        <v>0</v>
      </c>
      <c r="F166" s="169">
        <f t="shared" si="13"/>
        <v>0</v>
      </c>
      <c r="G166" s="169">
        <f t="shared" si="13"/>
        <v>0</v>
      </c>
      <c r="H166" s="66">
        <f t="shared" si="8"/>
        <v>111</v>
      </c>
      <c r="I166" s="169">
        <f>SUM(I167:I170)</f>
        <v>111</v>
      </c>
      <c r="J166" s="169">
        <f t="shared" ref="J166:L166" si="14">SUM(J167:J170)</f>
        <v>0</v>
      </c>
      <c r="K166" s="169">
        <f t="shared" si="14"/>
        <v>0</v>
      </c>
      <c r="L166" s="180">
        <f t="shared" si="14"/>
        <v>0</v>
      </c>
    </row>
    <row r="167" spans="1:12" ht="24" x14ac:dyDescent="0.25">
      <c r="A167" s="44">
        <v>2512</v>
      </c>
      <c r="B167" s="71" t="s">
        <v>175</v>
      </c>
      <c r="C167" s="72">
        <f t="shared" si="7"/>
        <v>0</v>
      </c>
      <c r="D167" s="74"/>
      <c r="E167" s="74"/>
      <c r="F167" s="74"/>
      <c r="G167" s="157"/>
      <c r="H167" s="72">
        <f t="shared" si="8"/>
        <v>0</v>
      </c>
      <c r="I167" s="74"/>
      <c r="J167" s="74"/>
      <c r="K167" s="74"/>
      <c r="L167" s="158"/>
    </row>
    <row r="168" spans="1:12" ht="36" x14ac:dyDescent="0.25">
      <c r="A168" s="44">
        <v>2513</v>
      </c>
      <c r="B168" s="71" t="s">
        <v>176</v>
      </c>
      <c r="C168" s="72">
        <f t="shared" si="7"/>
        <v>0</v>
      </c>
      <c r="D168" s="74"/>
      <c r="E168" s="74"/>
      <c r="F168" s="74"/>
      <c r="G168" s="157"/>
      <c r="H168" s="72">
        <f t="shared" si="8"/>
        <v>0</v>
      </c>
      <c r="I168" s="74"/>
      <c r="J168" s="74"/>
      <c r="K168" s="74"/>
      <c r="L168" s="158"/>
    </row>
    <row r="169" spans="1:12" ht="24" x14ac:dyDescent="0.25">
      <c r="A169" s="44">
        <v>2515</v>
      </c>
      <c r="B169" s="71" t="s">
        <v>177</v>
      </c>
      <c r="C169" s="72">
        <f t="shared" si="7"/>
        <v>0</v>
      </c>
      <c r="D169" s="74"/>
      <c r="E169" s="74"/>
      <c r="F169" s="74"/>
      <c r="G169" s="157"/>
      <c r="H169" s="72">
        <f t="shared" si="8"/>
        <v>0</v>
      </c>
      <c r="I169" s="74"/>
      <c r="J169" s="74"/>
      <c r="K169" s="74"/>
      <c r="L169" s="158"/>
    </row>
    <row r="170" spans="1:12" ht="24" x14ac:dyDescent="0.25">
      <c r="A170" s="44">
        <v>2519</v>
      </c>
      <c r="B170" s="71" t="s">
        <v>178</v>
      </c>
      <c r="C170" s="72">
        <f t="shared" si="7"/>
        <v>111</v>
      </c>
      <c r="D170" s="74">
        <v>111</v>
      </c>
      <c r="E170" s="74"/>
      <c r="F170" s="74"/>
      <c r="G170" s="157"/>
      <c r="H170" s="72">
        <f t="shared" si="8"/>
        <v>111</v>
      </c>
      <c r="I170" s="74">
        <v>111</v>
      </c>
      <c r="J170" s="74"/>
      <c r="K170" s="74"/>
      <c r="L170" s="158"/>
    </row>
    <row r="171" spans="1:12" ht="24" x14ac:dyDescent="0.25">
      <c r="A171" s="159">
        <v>2520</v>
      </c>
      <c r="B171" s="71" t="s">
        <v>179</v>
      </c>
      <c r="C171" s="72">
        <f t="shared" si="7"/>
        <v>0</v>
      </c>
      <c r="D171" s="74"/>
      <c r="E171" s="74"/>
      <c r="F171" s="74"/>
      <c r="G171" s="157"/>
      <c r="H171" s="72">
        <f t="shared" si="8"/>
        <v>0</v>
      </c>
      <c r="I171" s="74"/>
      <c r="J171" s="74"/>
      <c r="K171" s="74"/>
      <c r="L171" s="158"/>
    </row>
    <row r="172" spans="1:12" s="182" customFormat="1" ht="36" customHeight="1" x14ac:dyDescent="0.25">
      <c r="A172" s="19">
        <v>2800</v>
      </c>
      <c r="B172" s="65" t="s">
        <v>180</v>
      </c>
      <c r="C172" s="66">
        <f t="shared" si="7"/>
        <v>0</v>
      </c>
      <c r="D172" s="40"/>
      <c r="E172" s="40"/>
      <c r="F172" s="40"/>
      <c r="G172" s="41"/>
      <c r="H172" s="66">
        <f t="shared" si="8"/>
        <v>0</v>
      </c>
      <c r="I172" s="40"/>
      <c r="J172" s="40"/>
      <c r="K172" s="40"/>
      <c r="L172" s="42"/>
    </row>
    <row r="173" spans="1:12" x14ac:dyDescent="0.25">
      <c r="A173" s="142">
        <v>3000</v>
      </c>
      <c r="B173" s="142" t="s">
        <v>181</v>
      </c>
      <c r="C173" s="143">
        <f t="shared" si="7"/>
        <v>0</v>
      </c>
      <c r="D173" s="144">
        <f>SUM(D174,D184)</f>
        <v>0</v>
      </c>
      <c r="E173" s="144">
        <f>SUM(E174,E184)</f>
        <v>0</v>
      </c>
      <c r="F173" s="144">
        <f>SUM(F174,F184)</f>
        <v>0</v>
      </c>
      <c r="G173" s="145">
        <f>SUM(G174,G184)</f>
        <v>0</v>
      </c>
      <c r="H173" s="143">
        <f t="shared" si="8"/>
        <v>0</v>
      </c>
      <c r="I173" s="144">
        <f>SUM(I174,I184)</f>
        <v>0</v>
      </c>
      <c r="J173" s="144">
        <f>SUM(J174,J184)</f>
        <v>0</v>
      </c>
      <c r="K173" s="144">
        <f>SUM(K174,K184)</f>
        <v>0</v>
      </c>
      <c r="L173" s="146">
        <f>SUM(L174,L184)</f>
        <v>0</v>
      </c>
    </row>
    <row r="174" spans="1:12" ht="24" x14ac:dyDescent="0.25">
      <c r="A174" s="56">
        <v>3200</v>
      </c>
      <c r="B174" s="183" t="s">
        <v>182</v>
      </c>
      <c r="C174" s="184">
        <f t="shared" si="7"/>
        <v>0</v>
      </c>
      <c r="D174" s="63">
        <f>SUM(D175,D179)</f>
        <v>0</v>
      </c>
      <c r="E174" s="63">
        <f t="shared" ref="E174:G174" si="15">SUM(E175,E179)</f>
        <v>0</v>
      </c>
      <c r="F174" s="63">
        <f t="shared" si="15"/>
        <v>0</v>
      </c>
      <c r="G174" s="63">
        <f t="shared" si="15"/>
        <v>0</v>
      </c>
      <c r="H174" s="57">
        <f t="shared" si="8"/>
        <v>0</v>
      </c>
      <c r="I174" s="63">
        <f>SUM(I175,I179)</f>
        <v>0</v>
      </c>
      <c r="J174" s="63">
        <f t="shared" ref="J174:L174" si="16">SUM(J175,J179)</f>
        <v>0</v>
      </c>
      <c r="K174" s="63">
        <f t="shared" si="16"/>
        <v>0</v>
      </c>
      <c r="L174" s="149">
        <f t="shared" si="16"/>
        <v>0</v>
      </c>
    </row>
    <row r="175" spans="1:12" ht="36" x14ac:dyDescent="0.25">
      <c r="A175" s="168">
        <v>3260</v>
      </c>
      <c r="B175" s="65" t="s">
        <v>183</v>
      </c>
      <c r="C175" s="66">
        <f t="shared" si="7"/>
        <v>0</v>
      </c>
      <c r="D175" s="169">
        <f>SUM(D176:D178)</f>
        <v>0</v>
      </c>
      <c r="E175" s="169">
        <f>SUM(E176:E178)</f>
        <v>0</v>
      </c>
      <c r="F175" s="169">
        <f>SUM(F176:F178)</f>
        <v>0</v>
      </c>
      <c r="G175" s="170">
        <f>SUM(G176:G178)</f>
        <v>0</v>
      </c>
      <c r="H175" s="66">
        <f t="shared" si="8"/>
        <v>0</v>
      </c>
      <c r="I175" s="169">
        <f>SUM(I176:I178)</f>
        <v>0</v>
      </c>
      <c r="J175" s="169">
        <f>SUM(J176:J178)</f>
        <v>0</v>
      </c>
      <c r="K175" s="169">
        <f>SUM(K176:K178)</f>
        <v>0</v>
      </c>
      <c r="L175" s="171">
        <f>SUM(L176:L178)</f>
        <v>0</v>
      </c>
    </row>
    <row r="176" spans="1:12" ht="24" x14ac:dyDescent="0.25">
      <c r="A176" s="44">
        <v>3261</v>
      </c>
      <c r="B176" s="71" t="s">
        <v>184</v>
      </c>
      <c r="C176" s="72">
        <f>SUM(D176:G176)</f>
        <v>0</v>
      </c>
      <c r="D176" s="74"/>
      <c r="E176" s="74"/>
      <c r="F176" s="74"/>
      <c r="G176" s="157"/>
      <c r="H176" s="72">
        <f>SUM(I176:L176)</f>
        <v>0</v>
      </c>
      <c r="I176" s="74"/>
      <c r="J176" s="74"/>
      <c r="K176" s="74"/>
      <c r="L176" s="158"/>
    </row>
    <row r="177" spans="1:12" ht="36" x14ac:dyDescent="0.25">
      <c r="A177" s="44">
        <v>3262</v>
      </c>
      <c r="B177" s="71" t="s">
        <v>185</v>
      </c>
      <c r="C177" s="72">
        <f>SUM(D177:G177)</f>
        <v>0</v>
      </c>
      <c r="D177" s="74"/>
      <c r="E177" s="74"/>
      <c r="F177" s="74"/>
      <c r="G177" s="157"/>
      <c r="H177" s="72">
        <f>SUM(I177:L177)</f>
        <v>0</v>
      </c>
      <c r="I177" s="74"/>
      <c r="J177" s="74"/>
      <c r="K177" s="74"/>
      <c r="L177" s="158"/>
    </row>
    <row r="178" spans="1:12" ht="24" x14ac:dyDescent="0.25">
      <c r="A178" s="44">
        <v>3263</v>
      </c>
      <c r="B178" s="71" t="s">
        <v>186</v>
      </c>
      <c r="C178" s="72">
        <f>SUM(D178:G178)</f>
        <v>0</v>
      </c>
      <c r="D178" s="74"/>
      <c r="E178" s="74"/>
      <c r="F178" s="74"/>
      <c r="G178" s="157"/>
      <c r="H178" s="72">
        <f>SUM(I178:L178)</f>
        <v>0</v>
      </c>
      <c r="I178" s="74"/>
      <c r="J178" s="74"/>
      <c r="K178" s="74"/>
      <c r="L178" s="158"/>
    </row>
    <row r="179" spans="1:12" ht="84" x14ac:dyDescent="0.25">
      <c r="A179" s="168">
        <v>3290</v>
      </c>
      <c r="B179" s="65" t="s">
        <v>187</v>
      </c>
      <c r="C179" s="185">
        <f t="shared" ref="C179:C183" si="17">SUM(D179:G179)</f>
        <v>0</v>
      </c>
      <c r="D179" s="169">
        <f>SUM(D180:D183)</f>
        <v>0</v>
      </c>
      <c r="E179" s="169">
        <f t="shared" ref="E179:G179" si="18">SUM(E180:E183)</f>
        <v>0</v>
      </c>
      <c r="F179" s="169">
        <f t="shared" si="18"/>
        <v>0</v>
      </c>
      <c r="G179" s="169">
        <f t="shared" si="18"/>
        <v>0</v>
      </c>
      <c r="H179" s="185">
        <f t="shared" ref="H179:H183" si="19">SUM(I179:L179)</f>
        <v>0</v>
      </c>
      <c r="I179" s="169">
        <f>SUM(I180:I183)</f>
        <v>0</v>
      </c>
      <c r="J179" s="169">
        <f t="shared" ref="J179:L179" si="20">SUM(J180:J183)</f>
        <v>0</v>
      </c>
      <c r="K179" s="169">
        <f t="shared" si="20"/>
        <v>0</v>
      </c>
      <c r="L179" s="186">
        <f t="shared" si="20"/>
        <v>0</v>
      </c>
    </row>
    <row r="180" spans="1:12" ht="72" x14ac:dyDescent="0.25">
      <c r="A180" s="44">
        <v>3291</v>
      </c>
      <c r="B180" s="71" t="s">
        <v>188</v>
      </c>
      <c r="C180" s="72">
        <f t="shared" si="17"/>
        <v>0</v>
      </c>
      <c r="D180" s="74"/>
      <c r="E180" s="74"/>
      <c r="F180" s="74"/>
      <c r="G180" s="187"/>
      <c r="H180" s="72">
        <f t="shared" si="19"/>
        <v>0</v>
      </c>
      <c r="I180" s="74"/>
      <c r="J180" s="74"/>
      <c r="K180" s="74"/>
      <c r="L180" s="158"/>
    </row>
    <row r="181" spans="1:12" ht="72" x14ac:dyDescent="0.25">
      <c r="A181" s="44">
        <v>3292</v>
      </c>
      <c r="B181" s="71" t="s">
        <v>189</v>
      </c>
      <c r="C181" s="72">
        <f t="shared" si="17"/>
        <v>0</v>
      </c>
      <c r="D181" s="74"/>
      <c r="E181" s="74"/>
      <c r="F181" s="74"/>
      <c r="G181" s="187"/>
      <c r="H181" s="72">
        <f t="shared" si="19"/>
        <v>0</v>
      </c>
      <c r="I181" s="74"/>
      <c r="J181" s="74"/>
      <c r="K181" s="74"/>
      <c r="L181" s="158"/>
    </row>
    <row r="182" spans="1:12" ht="72" x14ac:dyDescent="0.25">
      <c r="A182" s="44">
        <v>3293</v>
      </c>
      <c r="B182" s="71" t="s">
        <v>190</v>
      </c>
      <c r="C182" s="72">
        <f t="shared" si="17"/>
        <v>0</v>
      </c>
      <c r="D182" s="74"/>
      <c r="E182" s="74"/>
      <c r="F182" s="74"/>
      <c r="G182" s="187"/>
      <c r="H182" s="72">
        <f t="shared" si="19"/>
        <v>0</v>
      </c>
      <c r="I182" s="74"/>
      <c r="J182" s="74"/>
      <c r="K182" s="74"/>
      <c r="L182" s="158"/>
    </row>
    <row r="183" spans="1:12" ht="60" x14ac:dyDescent="0.25">
      <c r="A183" s="188">
        <v>3294</v>
      </c>
      <c r="B183" s="71" t="s">
        <v>191</v>
      </c>
      <c r="C183" s="185">
        <f t="shared" si="17"/>
        <v>0</v>
      </c>
      <c r="D183" s="189"/>
      <c r="E183" s="189"/>
      <c r="F183" s="189"/>
      <c r="G183" s="190"/>
      <c r="H183" s="185">
        <f t="shared" si="19"/>
        <v>0</v>
      </c>
      <c r="I183" s="189"/>
      <c r="J183" s="189"/>
      <c r="K183" s="189"/>
      <c r="L183" s="191"/>
    </row>
    <row r="184" spans="1:12" ht="48" x14ac:dyDescent="0.25">
      <c r="A184" s="192">
        <v>3300</v>
      </c>
      <c r="B184" s="183" t="s">
        <v>192</v>
      </c>
      <c r="C184" s="193">
        <f t="shared" si="7"/>
        <v>0</v>
      </c>
      <c r="D184" s="194">
        <f>SUM(D185:D186)</f>
        <v>0</v>
      </c>
      <c r="E184" s="194">
        <f t="shared" ref="E184:G184" si="21">SUM(E185:E186)</f>
        <v>0</v>
      </c>
      <c r="F184" s="194">
        <f t="shared" si="21"/>
        <v>0</v>
      </c>
      <c r="G184" s="194">
        <f t="shared" si="21"/>
        <v>0</v>
      </c>
      <c r="H184" s="193">
        <f t="shared" si="8"/>
        <v>0</v>
      </c>
      <c r="I184" s="194">
        <f>SUM(I185:I186)</f>
        <v>0</v>
      </c>
      <c r="J184" s="194">
        <f t="shared" ref="J184:L184" si="22">SUM(J185:J186)</f>
        <v>0</v>
      </c>
      <c r="K184" s="194">
        <f t="shared" si="22"/>
        <v>0</v>
      </c>
      <c r="L184" s="149">
        <f t="shared" si="22"/>
        <v>0</v>
      </c>
    </row>
    <row r="185" spans="1:12" ht="48" x14ac:dyDescent="0.25">
      <c r="A185" s="111">
        <v>3310</v>
      </c>
      <c r="B185" s="112" t="s">
        <v>193</v>
      </c>
      <c r="C185" s="195">
        <f t="shared" si="7"/>
        <v>0</v>
      </c>
      <c r="D185" s="163"/>
      <c r="E185" s="163"/>
      <c r="F185" s="163"/>
      <c r="G185" s="164"/>
      <c r="H185" s="195">
        <f t="shared" si="8"/>
        <v>0</v>
      </c>
      <c r="I185" s="163"/>
      <c r="J185" s="163"/>
      <c r="K185" s="163"/>
      <c r="L185" s="165"/>
    </row>
    <row r="186" spans="1:12" ht="48.75" customHeight="1" x14ac:dyDescent="0.25">
      <c r="A186" s="38">
        <v>3320</v>
      </c>
      <c r="B186" s="65" t="s">
        <v>194</v>
      </c>
      <c r="C186" s="66">
        <f t="shared" si="7"/>
        <v>0</v>
      </c>
      <c r="D186" s="68"/>
      <c r="E186" s="68"/>
      <c r="F186" s="68"/>
      <c r="G186" s="154"/>
      <c r="H186" s="66">
        <f t="shared" si="8"/>
        <v>0</v>
      </c>
      <c r="I186" s="68"/>
      <c r="J186" s="68"/>
      <c r="K186" s="68"/>
      <c r="L186" s="155"/>
    </row>
    <row r="187" spans="1:12" x14ac:dyDescent="0.25">
      <c r="A187" s="196">
        <v>4000</v>
      </c>
      <c r="B187" s="142" t="s">
        <v>195</v>
      </c>
      <c r="C187" s="143">
        <f t="shared" si="7"/>
        <v>0</v>
      </c>
      <c r="D187" s="144">
        <f>SUM(D188,D191)</f>
        <v>0</v>
      </c>
      <c r="E187" s="144">
        <f>SUM(E188,E191)</f>
        <v>0</v>
      </c>
      <c r="F187" s="144">
        <f>SUM(F188,F191)</f>
        <v>0</v>
      </c>
      <c r="G187" s="145">
        <f>SUM(G188,G191)</f>
        <v>0</v>
      </c>
      <c r="H187" s="143">
        <f t="shared" si="8"/>
        <v>0</v>
      </c>
      <c r="I187" s="144">
        <f>SUM(I188,I191)</f>
        <v>0</v>
      </c>
      <c r="J187" s="144">
        <f>SUM(J188,J191)</f>
        <v>0</v>
      </c>
      <c r="K187" s="144">
        <f>SUM(K188,K191)</f>
        <v>0</v>
      </c>
      <c r="L187" s="146">
        <f>SUM(L188,L191)</f>
        <v>0</v>
      </c>
    </row>
    <row r="188" spans="1:12" ht="24" x14ac:dyDescent="0.25">
      <c r="A188" s="197">
        <v>4200</v>
      </c>
      <c r="B188" s="147" t="s">
        <v>196</v>
      </c>
      <c r="C188" s="57">
        <f>SUM(D188:G188)</f>
        <v>0</v>
      </c>
      <c r="D188" s="63">
        <f>SUM(D189,D190)</f>
        <v>0</v>
      </c>
      <c r="E188" s="63">
        <f>SUM(E189,E190)</f>
        <v>0</v>
      </c>
      <c r="F188" s="63">
        <f>SUM(F189,F190)</f>
        <v>0</v>
      </c>
      <c r="G188" s="166">
        <f>SUM(G189,G190)</f>
        <v>0</v>
      </c>
      <c r="H188" s="57">
        <f t="shared" si="8"/>
        <v>0</v>
      </c>
      <c r="I188" s="63">
        <f>SUM(I189,I190)</f>
        <v>0</v>
      </c>
      <c r="J188" s="63">
        <f>SUM(J189,J190)</f>
        <v>0</v>
      </c>
      <c r="K188" s="63">
        <f>SUM(K189,K190)</f>
        <v>0</v>
      </c>
      <c r="L188" s="167">
        <f>SUM(L189,L190)</f>
        <v>0</v>
      </c>
    </row>
    <row r="189" spans="1:12" ht="36" x14ac:dyDescent="0.25">
      <c r="A189" s="168">
        <v>4240</v>
      </c>
      <c r="B189" s="65" t="s">
        <v>197</v>
      </c>
      <c r="C189" s="66">
        <f t="shared" ref="C189:C264" si="23">SUM(D189:G189)</f>
        <v>0</v>
      </c>
      <c r="D189" s="68"/>
      <c r="E189" s="68"/>
      <c r="F189" s="68"/>
      <c r="G189" s="154"/>
      <c r="H189" s="66">
        <f t="shared" ref="H189:H263" si="24">SUM(I189:L189)</f>
        <v>0</v>
      </c>
      <c r="I189" s="68"/>
      <c r="J189" s="68"/>
      <c r="K189" s="68"/>
      <c r="L189" s="155"/>
    </row>
    <row r="190" spans="1:12" ht="24" x14ac:dyDescent="0.25">
      <c r="A190" s="159">
        <v>4250</v>
      </c>
      <c r="B190" s="71" t="s">
        <v>198</v>
      </c>
      <c r="C190" s="72">
        <f t="shared" si="23"/>
        <v>0</v>
      </c>
      <c r="D190" s="74"/>
      <c r="E190" s="74"/>
      <c r="F190" s="74"/>
      <c r="G190" s="157"/>
      <c r="H190" s="72">
        <f t="shared" si="24"/>
        <v>0</v>
      </c>
      <c r="I190" s="74"/>
      <c r="J190" s="74"/>
      <c r="K190" s="74"/>
      <c r="L190" s="158"/>
    </row>
    <row r="191" spans="1:12" x14ac:dyDescent="0.25">
      <c r="A191" s="56">
        <v>4300</v>
      </c>
      <c r="B191" s="147" t="s">
        <v>199</v>
      </c>
      <c r="C191" s="57">
        <f t="shared" si="23"/>
        <v>0</v>
      </c>
      <c r="D191" s="63">
        <f>SUM(D192)</f>
        <v>0</v>
      </c>
      <c r="E191" s="63">
        <f>SUM(E192)</f>
        <v>0</v>
      </c>
      <c r="F191" s="63">
        <f>SUM(F192)</f>
        <v>0</v>
      </c>
      <c r="G191" s="166">
        <f>SUM(G192)</f>
        <v>0</v>
      </c>
      <c r="H191" s="57">
        <f t="shared" si="24"/>
        <v>0</v>
      </c>
      <c r="I191" s="63">
        <f>SUM(I192)</f>
        <v>0</v>
      </c>
      <c r="J191" s="63">
        <f>SUM(J192)</f>
        <v>0</v>
      </c>
      <c r="K191" s="63">
        <f>SUM(K192)</f>
        <v>0</v>
      </c>
      <c r="L191" s="167">
        <f>SUM(L192)</f>
        <v>0</v>
      </c>
    </row>
    <row r="192" spans="1:12" ht="24" x14ac:dyDescent="0.25">
      <c r="A192" s="168">
        <v>4310</v>
      </c>
      <c r="B192" s="65" t="s">
        <v>200</v>
      </c>
      <c r="C192" s="66">
        <f>SUM(D192:G192)</f>
        <v>0</v>
      </c>
      <c r="D192" s="169">
        <f>SUM(D193:D193)</f>
        <v>0</v>
      </c>
      <c r="E192" s="169">
        <f>SUM(E193:E193)</f>
        <v>0</v>
      </c>
      <c r="F192" s="169">
        <f>SUM(F193:F193)</f>
        <v>0</v>
      </c>
      <c r="G192" s="170">
        <f>SUM(G193:G193)</f>
        <v>0</v>
      </c>
      <c r="H192" s="66">
        <f t="shared" si="24"/>
        <v>0</v>
      </c>
      <c r="I192" s="169">
        <f>SUM(I193:I193)</f>
        <v>0</v>
      </c>
      <c r="J192" s="169">
        <f>SUM(J193:J193)</f>
        <v>0</v>
      </c>
      <c r="K192" s="169">
        <f>SUM(K193:K193)</f>
        <v>0</v>
      </c>
      <c r="L192" s="171">
        <f>SUM(L193:L193)</f>
        <v>0</v>
      </c>
    </row>
    <row r="193" spans="1:12" ht="36" x14ac:dyDescent="0.25">
      <c r="A193" s="44">
        <v>4311</v>
      </c>
      <c r="B193" s="71" t="s">
        <v>201</v>
      </c>
      <c r="C193" s="72">
        <f t="shared" si="23"/>
        <v>0</v>
      </c>
      <c r="D193" s="74"/>
      <c r="E193" s="74"/>
      <c r="F193" s="74"/>
      <c r="G193" s="157"/>
      <c r="H193" s="72">
        <f t="shared" si="24"/>
        <v>0</v>
      </c>
      <c r="I193" s="74"/>
      <c r="J193" s="74"/>
      <c r="K193" s="74"/>
      <c r="L193" s="158"/>
    </row>
    <row r="194" spans="1:12" s="24" customFormat="1" ht="24" x14ac:dyDescent="0.25">
      <c r="A194" s="198"/>
      <c r="B194" s="19" t="s">
        <v>202</v>
      </c>
      <c r="C194" s="138">
        <f t="shared" si="23"/>
        <v>9292</v>
      </c>
      <c r="D194" s="139">
        <f>SUM(D195,D230,D269)</f>
        <v>9292</v>
      </c>
      <c r="E194" s="139">
        <f>SUM(E195,E230,E269)</f>
        <v>0</v>
      </c>
      <c r="F194" s="139">
        <f>SUM(F195,F230,F269)</f>
        <v>0</v>
      </c>
      <c r="G194" s="139">
        <f>SUM(G195,G230,G269)</f>
        <v>0</v>
      </c>
      <c r="H194" s="138">
        <f t="shared" si="24"/>
        <v>7302</v>
      </c>
      <c r="I194" s="139">
        <f>SUM(I195,I230,I269)</f>
        <v>7302</v>
      </c>
      <c r="J194" s="139">
        <f>SUM(J195,J230,J269)</f>
        <v>0</v>
      </c>
      <c r="K194" s="139">
        <f>SUM(K195,K230,K269)</f>
        <v>0</v>
      </c>
      <c r="L194" s="199">
        <f>SUM(L195,L230,L269)</f>
        <v>0</v>
      </c>
    </row>
    <row r="195" spans="1:12" x14ac:dyDescent="0.25">
      <c r="A195" s="142">
        <v>5000</v>
      </c>
      <c r="B195" s="142" t="s">
        <v>203</v>
      </c>
      <c r="C195" s="143">
        <f t="shared" si="23"/>
        <v>9292</v>
      </c>
      <c r="D195" s="144">
        <f>D196+D204</f>
        <v>9292</v>
      </c>
      <c r="E195" s="144">
        <f>E196+E204</f>
        <v>0</v>
      </c>
      <c r="F195" s="144">
        <f>F196+F204</f>
        <v>0</v>
      </c>
      <c r="G195" s="144">
        <f>G196+G204</f>
        <v>0</v>
      </c>
      <c r="H195" s="143">
        <f t="shared" si="24"/>
        <v>7302</v>
      </c>
      <c r="I195" s="144">
        <f>I196+I204</f>
        <v>7302</v>
      </c>
      <c r="J195" s="144">
        <f>J196+J204</f>
        <v>0</v>
      </c>
      <c r="K195" s="144">
        <f>K196+K204</f>
        <v>0</v>
      </c>
      <c r="L195" s="200">
        <f>L196+L204</f>
        <v>0</v>
      </c>
    </row>
    <row r="196" spans="1:12" x14ac:dyDescent="0.25">
      <c r="A196" s="56">
        <v>5100</v>
      </c>
      <c r="B196" s="147" t="s">
        <v>204</v>
      </c>
      <c r="C196" s="57">
        <f t="shared" si="23"/>
        <v>0</v>
      </c>
      <c r="D196" s="63">
        <f>D197+D198+D201+D202+D203</f>
        <v>0</v>
      </c>
      <c r="E196" s="63">
        <f>E197+E198+E201+E202+E203</f>
        <v>0</v>
      </c>
      <c r="F196" s="63">
        <f>F197+F198+F201+F202+F203</f>
        <v>0</v>
      </c>
      <c r="G196" s="166">
        <f>G197+G198+G201+G202+G203</f>
        <v>0</v>
      </c>
      <c r="H196" s="57">
        <f t="shared" si="24"/>
        <v>0</v>
      </c>
      <c r="I196" s="63">
        <f>I197+I198+I201+I202+I203</f>
        <v>0</v>
      </c>
      <c r="J196" s="63">
        <f>J197+J198+J201+J202+J203</f>
        <v>0</v>
      </c>
      <c r="K196" s="63">
        <f>K197+K198+K201+K202+K203</f>
        <v>0</v>
      </c>
      <c r="L196" s="167">
        <f>L197+L198+L201+L202+L203</f>
        <v>0</v>
      </c>
    </row>
    <row r="197" spans="1:12" x14ac:dyDescent="0.25">
      <c r="A197" s="168">
        <v>5110</v>
      </c>
      <c r="B197" s="65" t="s">
        <v>205</v>
      </c>
      <c r="C197" s="66">
        <f t="shared" si="23"/>
        <v>0</v>
      </c>
      <c r="D197" s="68"/>
      <c r="E197" s="68"/>
      <c r="F197" s="68"/>
      <c r="G197" s="154"/>
      <c r="H197" s="66">
        <f t="shared" si="24"/>
        <v>0</v>
      </c>
      <c r="I197" s="68"/>
      <c r="J197" s="68"/>
      <c r="K197" s="68"/>
      <c r="L197" s="155"/>
    </row>
    <row r="198" spans="1:12" ht="24" x14ac:dyDescent="0.25">
      <c r="A198" s="159">
        <v>5120</v>
      </c>
      <c r="B198" s="71" t="s">
        <v>206</v>
      </c>
      <c r="C198" s="72">
        <f t="shared" si="23"/>
        <v>0</v>
      </c>
      <c r="D198" s="160">
        <f>D199+D200</f>
        <v>0</v>
      </c>
      <c r="E198" s="160">
        <f>E199+E200</f>
        <v>0</v>
      </c>
      <c r="F198" s="160">
        <f>F199+F200</f>
        <v>0</v>
      </c>
      <c r="G198" s="161">
        <f>G199+G200</f>
        <v>0</v>
      </c>
      <c r="H198" s="72">
        <f t="shared" si="24"/>
        <v>0</v>
      </c>
      <c r="I198" s="160">
        <f>I199+I200</f>
        <v>0</v>
      </c>
      <c r="J198" s="160">
        <f>J199+J200</f>
        <v>0</v>
      </c>
      <c r="K198" s="160">
        <f>K199+K200</f>
        <v>0</v>
      </c>
      <c r="L198" s="162">
        <f>L199+L200</f>
        <v>0</v>
      </c>
    </row>
    <row r="199" spans="1:12" x14ac:dyDescent="0.25">
      <c r="A199" s="44">
        <v>5121</v>
      </c>
      <c r="B199" s="71" t="s">
        <v>207</v>
      </c>
      <c r="C199" s="72">
        <f t="shared" si="23"/>
        <v>0</v>
      </c>
      <c r="D199" s="74"/>
      <c r="E199" s="74"/>
      <c r="F199" s="74"/>
      <c r="G199" s="157"/>
      <c r="H199" s="72">
        <f t="shared" si="24"/>
        <v>0</v>
      </c>
      <c r="I199" s="74"/>
      <c r="J199" s="74"/>
      <c r="K199" s="74"/>
      <c r="L199" s="158"/>
    </row>
    <row r="200" spans="1:12" ht="24" x14ac:dyDescent="0.25">
      <c r="A200" s="44">
        <v>5129</v>
      </c>
      <c r="B200" s="71" t="s">
        <v>208</v>
      </c>
      <c r="C200" s="72">
        <f t="shared" si="23"/>
        <v>0</v>
      </c>
      <c r="D200" s="74"/>
      <c r="E200" s="74"/>
      <c r="F200" s="74"/>
      <c r="G200" s="157"/>
      <c r="H200" s="72">
        <f t="shared" si="24"/>
        <v>0</v>
      </c>
      <c r="I200" s="74"/>
      <c r="J200" s="74"/>
      <c r="K200" s="74"/>
      <c r="L200" s="158"/>
    </row>
    <row r="201" spans="1:12" x14ac:dyDescent="0.25">
      <c r="A201" s="159">
        <v>5130</v>
      </c>
      <c r="B201" s="71" t="s">
        <v>209</v>
      </c>
      <c r="C201" s="72">
        <f t="shared" si="23"/>
        <v>0</v>
      </c>
      <c r="D201" s="74"/>
      <c r="E201" s="74"/>
      <c r="F201" s="74"/>
      <c r="G201" s="157"/>
      <c r="H201" s="72">
        <f t="shared" si="24"/>
        <v>0</v>
      </c>
      <c r="I201" s="74"/>
      <c r="J201" s="74"/>
      <c r="K201" s="74"/>
      <c r="L201" s="158"/>
    </row>
    <row r="202" spans="1:12" x14ac:dyDescent="0.25">
      <c r="A202" s="159">
        <v>5140</v>
      </c>
      <c r="B202" s="71" t="s">
        <v>210</v>
      </c>
      <c r="C202" s="72">
        <f t="shared" si="23"/>
        <v>0</v>
      </c>
      <c r="D202" s="74"/>
      <c r="E202" s="74"/>
      <c r="F202" s="74"/>
      <c r="G202" s="157"/>
      <c r="H202" s="72">
        <f t="shared" si="24"/>
        <v>0</v>
      </c>
      <c r="I202" s="74"/>
      <c r="J202" s="74"/>
      <c r="K202" s="74"/>
      <c r="L202" s="158"/>
    </row>
    <row r="203" spans="1:12" ht="24" x14ac:dyDescent="0.25">
      <c r="A203" s="159">
        <v>5170</v>
      </c>
      <c r="B203" s="71" t="s">
        <v>211</v>
      </c>
      <c r="C203" s="72">
        <f t="shared" si="23"/>
        <v>0</v>
      </c>
      <c r="D203" s="74"/>
      <c r="E203" s="74"/>
      <c r="F203" s="74"/>
      <c r="G203" s="157"/>
      <c r="H203" s="72">
        <f t="shared" si="24"/>
        <v>0</v>
      </c>
      <c r="I203" s="74"/>
      <c r="J203" s="74"/>
      <c r="K203" s="74"/>
      <c r="L203" s="158"/>
    </row>
    <row r="204" spans="1:12" x14ac:dyDescent="0.25">
      <c r="A204" s="56">
        <v>5200</v>
      </c>
      <c r="B204" s="147" t="s">
        <v>212</v>
      </c>
      <c r="C204" s="57">
        <f t="shared" si="23"/>
        <v>9292</v>
      </c>
      <c r="D204" s="63">
        <f>D205+D215+D216+D225+D226+D227+D229</f>
        <v>9292</v>
      </c>
      <c r="E204" s="63">
        <f>E205+E215+E216+E225+E226+E227+E229</f>
        <v>0</v>
      </c>
      <c r="F204" s="63">
        <f>F205+F215+F216+F225+F226+F227+F229</f>
        <v>0</v>
      </c>
      <c r="G204" s="166">
        <f>G205+G215+G216+G225+G226+G227+G229</f>
        <v>0</v>
      </c>
      <c r="H204" s="57">
        <f t="shared" si="24"/>
        <v>7302</v>
      </c>
      <c r="I204" s="63">
        <f>I205+I215+I216+I225+I226+I227+I229</f>
        <v>7302</v>
      </c>
      <c r="J204" s="63">
        <f>J205+J215+J216+J225+J226+J227+J229</f>
        <v>0</v>
      </c>
      <c r="K204" s="63">
        <f>K205+K215+K216+K225+K226+K227+K229</f>
        <v>0</v>
      </c>
      <c r="L204" s="167">
        <f>L205+L215+L216+L225+L226+L227+L229</f>
        <v>0</v>
      </c>
    </row>
    <row r="205" spans="1:12" x14ac:dyDescent="0.25">
      <c r="A205" s="150">
        <v>5210</v>
      </c>
      <c r="B205" s="112" t="s">
        <v>213</v>
      </c>
      <c r="C205" s="117">
        <f t="shared" si="23"/>
        <v>0</v>
      </c>
      <c r="D205" s="151">
        <f>SUM(D206:D214)</f>
        <v>0</v>
      </c>
      <c r="E205" s="151">
        <f>SUM(E206:E214)</f>
        <v>0</v>
      </c>
      <c r="F205" s="151">
        <f>SUM(F206:F214)</f>
        <v>0</v>
      </c>
      <c r="G205" s="152">
        <f>SUM(G206:G214)</f>
        <v>0</v>
      </c>
      <c r="H205" s="117">
        <f t="shared" si="24"/>
        <v>0</v>
      </c>
      <c r="I205" s="151">
        <f>SUM(I206:I214)</f>
        <v>0</v>
      </c>
      <c r="J205" s="151">
        <f>SUM(J206:J214)</f>
        <v>0</v>
      </c>
      <c r="K205" s="151">
        <f>SUM(K206:K214)</f>
        <v>0</v>
      </c>
      <c r="L205" s="153">
        <f>SUM(L206:L214)</f>
        <v>0</v>
      </c>
    </row>
    <row r="206" spans="1:12" x14ac:dyDescent="0.25">
      <c r="A206" s="38">
        <v>5211</v>
      </c>
      <c r="B206" s="65" t="s">
        <v>214</v>
      </c>
      <c r="C206" s="66">
        <f t="shared" si="23"/>
        <v>0</v>
      </c>
      <c r="D206" s="68"/>
      <c r="E206" s="68"/>
      <c r="F206" s="68"/>
      <c r="G206" s="154"/>
      <c r="H206" s="66">
        <f t="shared" si="24"/>
        <v>0</v>
      </c>
      <c r="I206" s="68"/>
      <c r="J206" s="68"/>
      <c r="K206" s="68"/>
      <c r="L206" s="155"/>
    </row>
    <row r="207" spans="1:12" x14ac:dyDescent="0.25">
      <c r="A207" s="44">
        <v>5212</v>
      </c>
      <c r="B207" s="71" t="s">
        <v>215</v>
      </c>
      <c r="C207" s="72">
        <f t="shared" si="23"/>
        <v>0</v>
      </c>
      <c r="D207" s="74"/>
      <c r="E207" s="74"/>
      <c r="F207" s="74"/>
      <c r="G207" s="157"/>
      <c r="H207" s="72">
        <f t="shared" si="24"/>
        <v>0</v>
      </c>
      <c r="I207" s="74"/>
      <c r="J207" s="74"/>
      <c r="K207" s="74"/>
      <c r="L207" s="158"/>
    </row>
    <row r="208" spans="1:12" x14ac:dyDescent="0.25">
      <c r="A208" s="44">
        <v>5213</v>
      </c>
      <c r="B208" s="71" t="s">
        <v>216</v>
      </c>
      <c r="C208" s="72">
        <f t="shared" si="23"/>
        <v>0</v>
      </c>
      <c r="D208" s="74"/>
      <c r="E208" s="74"/>
      <c r="F208" s="74"/>
      <c r="G208" s="157"/>
      <c r="H208" s="72">
        <f t="shared" si="24"/>
        <v>0</v>
      </c>
      <c r="I208" s="74"/>
      <c r="J208" s="74"/>
      <c r="K208" s="74"/>
      <c r="L208" s="158"/>
    </row>
    <row r="209" spans="1:12" x14ac:dyDescent="0.25">
      <c r="A209" s="44">
        <v>5214</v>
      </c>
      <c r="B209" s="71" t="s">
        <v>217</v>
      </c>
      <c r="C209" s="72">
        <f t="shared" si="23"/>
        <v>0</v>
      </c>
      <c r="D209" s="74"/>
      <c r="E209" s="74"/>
      <c r="F209" s="74"/>
      <c r="G209" s="157"/>
      <c r="H209" s="72">
        <f t="shared" si="24"/>
        <v>0</v>
      </c>
      <c r="I209" s="74"/>
      <c r="J209" s="74"/>
      <c r="K209" s="74"/>
      <c r="L209" s="158"/>
    </row>
    <row r="210" spans="1:12" x14ac:dyDescent="0.25">
      <c r="A210" s="44">
        <v>5215</v>
      </c>
      <c r="B210" s="71" t="s">
        <v>218</v>
      </c>
      <c r="C210" s="72">
        <f>SUM(D210:G210)</f>
        <v>0</v>
      </c>
      <c r="D210" s="74"/>
      <c r="E210" s="74"/>
      <c r="F210" s="74"/>
      <c r="G210" s="157"/>
      <c r="H210" s="72">
        <f>SUM(I210:L210)</f>
        <v>0</v>
      </c>
      <c r="I210" s="74"/>
      <c r="J210" s="74"/>
      <c r="K210" s="74"/>
      <c r="L210" s="158"/>
    </row>
    <row r="211" spans="1:12" ht="14.25" customHeight="1" x14ac:dyDescent="0.25">
      <c r="A211" s="44">
        <v>5216</v>
      </c>
      <c r="B211" s="71" t="s">
        <v>219</v>
      </c>
      <c r="C211" s="72">
        <f t="shared" si="23"/>
        <v>0</v>
      </c>
      <c r="D211" s="74"/>
      <c r="E211" s="74"/>
      <c r="F211" s="74"/>
      <c r="G211" s="157"/>
      <c r="H211" s="72">
        <f t="shared" si="24"/>
        <v>0</v>
      </c>
      <c r="I211" s="74"/>
      <c r="J211" s="74"/>
      <c r="K211" s="74"/>
      <c r="L211" s="158"/>
    </row>
    <row r="212" spans="1:12" x14ac:dyDescent="0.25">
      <c r="A212" s="44">
        <v>5217</v>
      </c>
      <c r="B212" s="71" t="s">
        <v>220</v>
      </c>
      <c r="C212" s="72">
        <f t="shared" si="23"/>
        <v>0</v>
      </c>
      <c r="D212" s="74"/>
      <c r="E212" s="74"/>
      <c r="F212" s="74"/>
      <c r="G212" s="157"/>
      <c r="H212" s="72">
        <f t="shared" si="24"/>
        <v>0</v>
      </c>
      <c r="I212" s="74"/>
      <c r="J212" s="74"/>
      <c r="K212" s="74"/>
      <c r="L212" s="158"/>
    </row>
    <row r="213" spans="1:12" x14ac:dyDescent="0.25">
      <c r="A213" s="44">
        <v>5218</v>
      </c>
      <c r="B213" s="71" t="s">
        <v>221</v>
      </c>
      <c r="C213" s="72">
        <f t="shared" si="23"/>
        <v>0</v>
      </c>
      <c r="D213" s="74"/>
      <c r="E213" s="74"/>
      <c r="F213" s="74"/>
      <c r="G213" s="157"/>
      <c r="H213" s="72">
        <f t="shared" si="24"/>
        <v>0</v>
      </c>
      <c r="I213" s="74"/>
      <c r="J213" s="74"/>
      <c r="K213" s="74"/>
      <c r="L213" s="158"/>
    </row>
    <row r="214" spans="1:12" x14ac:dyDescent="0.25">
      <c r="A214" s="44">
        <v>5219</v>
      </c>
      <c r="B214" s="71" t="s">
        <v>222</v>
      </c>
      <c r="C214" s="72">
        <f t="shared" si="23"/>
        <v>0</v>
      </c>
      <c r="D214" s="74"/>
      <c r="E214" s="74"/>
      <c r="F214" s="74"/>
      <c r="G214" s="157"/>
      <c r="H214" s="72">
        <f t="shared" si="24"/>
        <v>0</v>
      </c>
      <c r="I214" s="74"/>
      <c r="J214" s="74"/>
      <c r="K214" s="74"/>
      <c r="L214" s="158"/>
    </row>
    <row r="215" spans="1:12" ht="13.5" customHeight="1" x14ac:dyDescent="0.25">
      <c r="A215" s="159">
        <v>5220</v>
      </c>
      <c r="B215" s="71" t="s">
        <v>223</v>
      </c>
      <c r="C215" s="72">
        <f t="shared" si="23"/>
        <v>0</v>
      </c>
      <c r="D215" s="74"/>
      <c r="E215" s="74"/>
      <c r="F215" s="74"/>
      <c r="G215" s="157"/>
      <c r="H215" s="72">
        <f t="shared" si="24"/>
        <v>0</v>
      </c>
      <c r="I215" s="74"/>
      <c r="J215" s="74"/>
      <c r="K215" s="74"/>
      <c r="L215" s="158"/>
    </row>
    <row r="216" spans="1:12" x14ac:dyDescent="0.25">
      <c r="A216" s="159">
        <v>5230</v>
      </c>
      <c r="B216" s="71" t="s">
        <v>224</v>
      </c>
      <c r="C216" s="72">
        <f t="shared" si="23"/>
        <v>9292</v>
      </c>
      <c r="D216" s="160">
        <f>SUM(D217:D224)</f>
        <v>9292</v>
      </c>
      <c r="E216" s="160">
        <f>SUM(E217:E224)</f>
        <v>0</v>
      </c>
      <c r="F216" s="160">
        <f>SUM(F217:F224)</f>
        <v>0</v>
      </c>
      <c r="G216" s="161">
        <f>SUM(G217:G224)</f>
        <v>0</v>
      </c>
      <c r="H216" s="72">
        <f t="shared" si="24"/>
        <v>7302</v>
      </c>
      <c r="I216" s="160">
        <f>SUM(I217:I224)</f>
        <v>7302</v>
      </c>
      <c r="J216" s="160">
        <f>SUM(J217:J224)</f>
        <v>0</v>
      </c>
      <c r="K216" s="160">
        <f>SUM(K217:K224)</f>
        <v>0</v>
      </c>
      <c r="L216" s="162">
        <f>SUM(L217:L224)</f>
        <v>0</v>
      </c>
    </row>
    <row r="217" spans="1:12" x14ac:dyDescent="0.25">
      <c r="A217" s="44">
        <v>5231</v>
      </c>
      <c r="B217" s="71" t="s">
        <v>225</v>
      </c>
      <c r="C217" s="72">
        <f t="shared" si="23"/>
        <v>0</v>
      </c>
      <c r="D217" s="74"/>
      <c r="E217" s="74"/>
      <c r="F217" s="74"/>
      <c r="G217" s="157"/>
      <c r="H217" s="72">
        <f t="shared" si="24"/>
        <v>0</v>
      </c>
      <c r="I217" s="74"/>
      <c r="J217" s="74"/>
      <c r="K217" s="74"/>
      <c r="L217" s="158"/>
    </row>
    <row r="218" spans="1:12" x14ac:dyDescent="0.25">
      <c r="A218" s="44">
        <v>5232</v>
      </c>
      <c r="B218" s="71" t="s">
        <v>226</v>
      </c>
      <c r="C218" s="72">
        <f t="shared" si="23"/>
        <v>2302</v>
      </c>
      <c r="D218" s="74">
        <v>2302</v>
      </c>
      <c r="E218" s="74"/>
      <c r="F218" s="74"/>
      <c r="G218" s="157"/>
      <c r="H218" s="72">
        <f t="shared" si="24"/>
        <v>2302</v>
      </c>
      <c r="I218" s="74">
        <v>2302</v>
      </c>
      <c r="J218" s="74"/>
      <c r="K218" s="74"/>
      <c r="L218" s="158"/>
    </row>
    <row r="219" spans="1:12" x14ac:dyDescent="0.25">
      <c r="A219" s="44">
        <v>5233</v>
      </c>
      <c r="B219" s="71" t="s">
        <v>227</v>
      </c>
      <c r="C219" s="201">
        <f t="shared" si="23"/>
        <v>2000</v>
      </c>
      <c r="D219" s="74">
        <v>2000</v>
      </c>
      <c r="E219" s="74"/>
      <c r="F219" s="74"/>
      <c r="G219" s="157"/>
      <c r="H219" s="72">
        <f t="shared" si="24"/>
        <v>2000</v>
      </c>
      <c r="I219" s="74">
        <v>2000</v>
      </c>
      <c r="J219" s="74"/>
      <c r="K219" s="74"/>
      <c r="L219" s="158"/>
    </row>
    <row r="220" spans="1:12" ht="24" x14ac:dyDescent="0.25">
      <c r="A220" s="44">
        <v>5234</v>
      </c>
      <c r="B220" s="71" t="s">
        <v>228</v>
      </c>
      <c r="C220" s="201">
        <f t="shared" si="23"/>
        <v>0</v>
      </c>
      <c r="D220" s="74"/>
      <c r="E220" s="74"/>
      <c r="F220" s="74"/>
      <c r="G220" s="157"/>
      <c r="H220" s="72">
        <f t="shared" si="24"/>
        <v>0</v>
      </c>
      <c r="I220" s="74"/>
      <c r="J220" s="74"/>
      <c r="K220" s="74"/>
      <c r="L220" s="158"/>
    </row>
    <row r="221" spans="1:12" ht="14.25" customHeight="1" x14ac:dyDescent="0.25">
      <c r="A221" s="44">
        <v>5236</v>
      </c>
      <c r="B221" s="71" t="s">
        <v>229</v>
      </c>
      <c r="C221" s="201">
        <f t="shared" si="23"/>
        <v>0</v>
      </c>
      <c r="D221" s="74"/>
      <c r="E221" s="74"/>
      <c r="F221" s="74"/>
      <c r="G221" s="157"/>
      <c r="H221" s="72">
        <f t="shared" si="24"/>
        <v>0</v>
      </c>
      <c r="I221" s="74"/>
      <c r="J221" s="74"/>
      <c r="K221" s="74"/>
      <c r="L221" s="158"/>
    </row>
    <row r="222" spans="1:12" ht="14.25" customHeight="1" x14ac:dyDescent="0.25">
      <c r="A222" s="44">
        <v>5237</v>
      </c>
      <c r="B222" s="71" t="s">
        <v>230</v>
      </c>
      <c r="C222" s="201">
        <f t="shared" si="23"/>
        <v>0</v>
      </c>
      <c r="D222" s="74"/>
      <c r="E222" s="74"/>
      <c r="F222" s="74"/>
      <c r="G222" s="157"/>
      <c r="H222" s="72">
        <f t="shared" si="24"/>
        <v>0</v>
      </c>
      <c r="I222" s="74"/>
      <c r="J222" s="74"/>
      <c r="K222" s="74"/>
      <c r="L222" s="158"/>
    </row>
    <row r="223" spans="1:12" ht="24" x14ac:dyDescent="0.25">
      <c r="A223" s="44">
        <v>5238</v>
      </c>
      <c r="B223" s="71" t="s">
        <v>231</v>
      </c>
      <c r="C223" s="201">
        <f t="shared" si="23"/>
        <v>4990</v>
      </c>
      <c r="D223" s="74">
        <v>4990</v>
      </c>
      <c r="E223" s="74"/>
      <c r="F223" s="74"/>
      <c r="G223" s="157"/>
      <c r="H223" s="72">
        <f t="shared" si="24"/>
        <v>3000</v>
      </c>
      <c r="I223" s="74">
        <f>2000+1000</f>
        <v>3000</v>
      </c>
      <c r="J223" s="74"/>
      <c r="K223" s="74"/>
      <c r="L223" s="158"/>
    </row>
    <row r="224" spans="1:12" ht="24" x14ac:dyDescent="0.25">
      <c r="A224" s="44">
        <v>5239</v>
      </c>
      <c r="B224" s="71" t="s">
        <v>232</v>
      </c>
      <c r="C224" s="201">
        <f t="shared" si="23"/>
        <v>0</v>
      </c>
      <c r="D224" s="74"/>
      <c r="E224" s="74"/>
      <c r="F224" s="74"/>
      <c r="G224" s="157"/>
      <c r="H224" s="72">
        <f t="shared" si="24"/>
        <v>0</v>
      </c>
      <c r="I224" s="74"/>
      <c r="J224" s="74"/>
      <c r="K224" s="74"/>
      <c r="L224" s="158"/>
    </row>
    <row r="225" spans="1:12" ht="24" x14ac:dyDescent="0.25">
      <c r="A225" s="159">
        <v>5240</v>
      </c>
      <c r="B225" s="71" t="s">
        <v>233</v>
      </c>
      <c r="C225" s="201">
        <f t="shared" si="23"/>
        <v>0</v>
      </c>
      <c r="D225" s="74"/>
      <c r="E225" s="74"/>
      <c r="F225" s="74"/>
      <c r="G225" s="157"/>
      <c r="H225" s="72">
        <f t="shared" si="24"/>
        <v>0</v>
      </c>
      <c r="I225" s="74"/>
      <c r="J225" s="74"/>
      <c r="K225" s="74"/>
      <c r="L225" s="158"/>
    </row>
    <row r="226" spans="1:12" x14ac:dyDescent="0.25">
      <c r="A226" s="159">
        <v>5250</v>
      </c>
      <c r="B226" s="71" t="s">
        <v>234</v>
      </c>
      <c r="C226" s="201">
        <f t="shared" si="23"/>
        <v>0</v>
      </c>
      <c r="D226" s="74"/>
      <c r="E226" s="74"/>
      <c r="F226" s="74"/>
      <c r="G226" s="157"/>
      <c r="H226" s="72">
        <f t="shared" si="24"/>
        <v>0</v>
      </c>
      <c r="I226" s="74"/>
      <c r="J226" s="74"/>
      <c r="K226" s="74"/>
      <c r="L226" s="158"/>
    </row>
    <row r="227" spans="1:12" x14ac:dyDescent="0.25">
      <c r="A227" s="159">
        <v>5260</v>
      </c>
      <c r="B227" s="71" t="s">
        <v>235</v>
      </c>
      <c r="C227" s="201">
        <f t="shared" si="23"/>
        <v>0</v>
      </c>
      <c r="D227" s="160">
        <f>SUM(D228)</f>
        <v>0</v>
      </c>
      <c r="E227" s="160">
        <f>SUM(E228)</f>
        <v>0</v>
      </c>
      <c r="F227" s="160">
        <f>SUM(F228)</f>
        <v>0</v>
      </c>
      <c r="G227" s="161">
        <f>SUM(G228)</f>
        <v>0</v>
      </c>
      <c r="H227" s="72">
        <f t="shared" si="24"/>
        <v>0</v>
      </c>
      <c r="I227" s="160">
        <f>SUM(I228)</f>
        <v>0</v>
      </c>
      <c r="J227" s="160">
        <f>SUM(J228)</f>
        <v>0</v>
      </c>
      <c r="K227" s="160">
        <f>SUM(K228)</f>
        <v>0</v>
      </c>
      <c r="L227" s="162">
        <f>SUM(L228)</f>
        <v>0</v>
      </c>
    </row>
    <row r="228" spans="1:12" ht="24" x14ac:dyDescent="0.25">
      <c r="A228" s="44">
        <v>5269</v>
      </c>
      <c r="B228" s="71" t="s">
        <v>236</v>
      </c>
      <c r="C228" s="201">
        <f t="shared" si="23"/>
        <v>0</v>
      </c>
      <c r="D228" s="74"/>
      <c r="E228" s="74"/>
      <c r="F228" s="74"/>
      <c r="G228" s="157"/>
      <c r="H228" s="72">
        <f t="shared" si="24"/>
        <v>0</v>
      </c>
      <c r="I228" s="74"/>
      <c r="J228" s="74"/>
      <c r="K228" s="74"/>
      <c r="L228" s="158"/>
    </row>
    <row r="229" spans="1:12" ht="24" x14ac:dyDescent="0.25">
      <c r="A229" s="150">
        <v>5270</v>
      </c>
      <c r="B229" s="112" t="s">
        <v>237</v>
      </c>
      <c r="C229" s="202">
        <f t="shared" si="23"/>
        <v>0</v>
      </c>
      <c r="D229" s="163"/>
      <c r="E229" s="163"/>
      <c r="F229" s="163"/>
      <c r="G229" s="164"/>
      <c r="H229" s="117">
        <f t="shared" si="24"/>
        <v>0</v>
      </c>
      <c r="I229" s="163"/>
      <c r="J229" s="163"/>
      <c r="K229" s="163"/>
      <c r="L229" s="165"/>
    </row>
    <row r="230" spans="1:12" x14ac:dyDescent="0.25">
      <c r="A230" s="142">
        <v>6000</v>
      </c>
      <c r="B230" s="142" t="s">
        <v>238</v>
      </c>
      <c r="C230" s="203">
        <f t="shared" si="23"/>
        <v>0</v>
      </c>
      <c r="D230" s="144">
        <f>D231+D251+D259</f>
        <v>0</v>
      </c>
      <c r="E230" s="144">
        <f>E231+E251+E259</f>
        <v>0</v>
      </c>
      <c r="F230" s="144">
        <f>F231+F251+F259</f>
        <v>0</v>
      </c>
      <c r="G230" s="145">
        <f>G231+G251+G259</f>
        <v>0</v>
      </c>
      <c r="H230" s="143">
        <f t="shared" si="24"/>
        <v>0</v>
      </c>
      <c r="I230" s="144">
        <f>I231+I251+I259</f>
        <v>0</v>
      </c>
      <c r="J230" s="144">
        <f>J231+J251+J259</f>
        <v>0</v>
      </c>
      <c r="K230" s="144">
        <f>K231+K251+K259</f>
        <v>0</v>
      </c>
      <c r="L230" s="146">
        <f>L231+L251+L259</f>
        <v>0</v>
      </c>
    </row>
    <row r="231" spans="1:12" ht="14.25" customHeight="1" x14ac:dyDescent="0.25">
      <c r="A231" s="192">
        <v>6200</v>
      </c>
      <c r="B231" s="183" t="s">
        <v>239</v>
      </c>
      <c r="C231" s="204">
        <f>SUM(D231:G231)</f>
        <v>0</v>
      </c>
      <c r="D231" s="194">
        <f>SUM(D232,D233,D235,D238,D244,D245,D246)</f>
        <v>0</v>
      </c>
      <c r="E231" s="194">
        <f>SUM(E232,E233,E235,E238,E244,E245,E246)</f>
        <v>0</v>
      </c>
      <c r="F231" s="194">
        <f>SUM(F232,F233,F235,F238,F244,F245,F246)</f>
        <v>0</v>
      </c>
      <c r="G231" s="194">
        <f>SUM(G232,G233,G235,G238,G244,G245,G246)</f>
        <v>0</v>
      </c>
      <c r="H231" s="193">
        <f t="shared" si="24"/>
        <v>0</v>
      </c>
      <c r="I231" s="194">
        <f>SUM(I232,I233,I235,I238,I244,I245,I246)</f>
        <v>0</v>
      </c>
      <c r="J231" s="194">
        <f>SUM(J232,J233,J235,J238,J244,J245,J246)</f>
        <v>0</v>
      </c>
      <c r="K231" s="194">
        <f>SUM(K232,K233,K235,K238,K244,K245,K246)</f>
        <v>0</v>
      </c>
      <c r="L231" s="149">
        <f>SUM(L232,L233,L235,L238,L244,L245,L246)</f>
        <v>0</v>
      </c>
    </row>
    <row r="232" spans="1:12" ht="24" x14ac:dyDescent="0.25">
      <c r="A232" s="168">
        <v>6220</v>
      </c>
      <c r="B232" s="65" t="s">
        <v>240</v>
      </c>
      <c r="C232" s="205">
        <f t="shared" si="23"/>
        <v>0</v>
      </c>
      <c r="D232" s="68"/>
      <c r="E232" s="68"/>
      <c r="F232" s="68"/>
      <c r="G232" s="206"/>
      <c r="H232" s="207">
        <f t="shared" si="24"/>
        <v>0</v>
      </c>
      <c r="I232" s="68"/>
      <c r="J232" s="68"/>
      <c r="K232" s="68"/>
      <c r="L232" s="155"/>
    </row>
    <row r="233" spans="1:12" x14ac:dyDescent="0.25">
      <c r="A233" s="159">
        <v>6230</v>
      </c>
      <c r="B233" s="71" t="s">
        <v>241</v>
      </c>
      <c r="C233" s="201">
        <f t="shared" si="23"/>
        <v>0</v>
      </c>
      <c r="D233" s="160">
        <f>SUM(D234)</f>
        <v>0</v>
      </c>
      <c r="E233" s="160">
        <f t="shared" ref="E233:L233" si="25">SUM(E234)</f>
        <v>0</v>
      </c>
      <c r="F233" s="160">
        <f t="shared" si="25"/>
        <v>0</v>
      </c>
      <c r="G233" s="161">
        <f t="shared" si="25"/>
        <v>0</v>
      </c>
      <c r="H233" s="208">
        <f t="shared" si="24"/>
        <v>0</v>
      </c>
      <c r="I233" s="160">
        <f t="shared" si="25"/>
        <v>0</v>
      </c>
      <c r="J233" s="160">
        <f t="shared" si="25"/>
        <v>0</v>
      </c>
      <c r="K233" s="160">
        <f t="shared" si="25"/>
        <v>0</v>
      </c>
      <c r="L233" s="162">
        <f t="shared" si="25"/>
        <v>0</v>
      </c>
    </row>
    <row r="234" spans="1:12" ht="24" x14ac:dyDescent="0.25">
      <c r="A234" s="44">
        <v>6239</v>
      </c>
      <c r="B234" s="65" t="s">
        <v>242</v>
      </c>
      <c r="C234" s="201">
        <f t="shared" si="23"/>
        <v>0</v>
      </c>
      <c r="D234" s="68"/>
      <c r="E234" s="68"/>
      <c r="F234" s="68"/>
      <c r="G234" s="154"/>
      <c r="H234" s="208">
        <f t="shared" si="24"/>
        <v>0</v>
      </c>
      <c r="I234" s="68"/>
      <c r="J234" s="68"/>
      <c r="K234" s="68"/>
      <c r="L234" s="155"/>
    </row>
    <row r="235" spans="1:12" ht="24" x14ac:dyDescent="0.25">
      <c r="A235" s="159">
        <v>6240</v>
      </c>
      <c r="B235" s="71" t="s">
        <v>243</v>
      </c>
      <c r="C235" s="201">
        <f>SUM(D235:G235)</f>
        <v>0</v>
      </c>
      <c r="D235" s="160">
        <f>SUM(D236:D237)</f>
        <v>0</v>
      </c>
      <c r="E235" s="160">
        <f>SUM(E236:E237)</f>
        <v>0</v>
      </c>
      <c r="F235" s="160">
        <f>SUM(F236:F237)</f>
        <v>0</v>
      </c>
      <c r="G235" s="161">
        <f>SUM(G236:G237)</f>
        <v>0</v>
      </c>
      <c r="H235" s="208">
        <f t="shared" si="24"/>
        <v>0</v>
      </c>
      <c r="I235" s="160">
        <f>SUM(I236:I237)</f>
        <v>0</v>
      </c>
      <c r="J235" s="160">
        <f>SUM(J236:J237)</f>
        <v>0</v>
      </c>
      <c r="K235" s="160">
        <f>SUM(K236:K237)</f>
        <v>0</v>
      </c>
      <c r="L235" s="162">
        <f>SUM(L236:L237)</f>
        <v>0</v>
      </c>
    </row>
    <row r="236" spans="1:12" x14ac:dyDescent="0.25">
      <c r="A236" s="44">
        <v>6241</v>
      </c>
      <c r="B236" s="71" t="s">
        <v>244</v>
      </c>
      <c r="C236" s="201">
        <f>SUM(D236:G236)</f>
        <v>0</v>
      </c>
      <c r="D236" s="74"/>
      <c r="E236" s="74"/>
      <c r="F236" s="74"/>
      <c r="G236" s="157"/>
      <c r="H236" s="208">
        <f>SUM(I236:L236)</f>
        <v>0</v>
      </c>
      <c r="I236" s="74"/>
      <c r="J236" s="74"/>
      <c r="K236" s="74"/>
      <c r="L236" s="158"/>
    </row>
    <row r="237" spans="1:12" x14ac:dyDescent="0.25">
      <c r="A237" s="44">
        <v>6242</v>
      </c>
      <c r="B237" s="71" t="s">
        <v>245</v>
      </c>
      <c r="C237" s="201">
        <f>SUM(D237:G237)</f>
        <v>0</v>
      </c>
      <c r="D237" s="74"/>
      <c r="E237" s="74"/>
      <c r="F237" s="74"/>
      <c r="G237" s="157"/>
      <c r="H237" s="208">
        <f t="shared" si="24"/>
        <v>0</v>
      </c>
      <c r="I237" s="74"/>
      <c r="J237" s="74"/>
      <c r="K237" s="74"/>
      <c r="L237" s="158"/>
    </row>
    <row r="238" spans="1:12" ht="25.5" customHeight="1" x14ac:dyDescent="0.25">
      <c r="A238" s="159">
        <v>6250</v>
      </c>
      <c r="B238" s="71" t="s">
        <v>246</v>
      </c>
      <c r="C238" s="201">
        <f>SUM(D238:G238)</f>
        <v>0</v>
      </c>
      <c r="D238" s="160">
        <f>SUM(D239:D243)</f>
        <v>0</v>
      </c>
      <c r="E238" s="160">
        <f>SUM(E239:E243)</f>
        <v>0</v>
      </c>
      <c r="F238" s="160">
        <f>SUM(F239:F243)</f>
        <v>0</v>
      </c>
      <c r="G238" s="161">
        <f>SUM(G239:G243)</f>
        <v>0</v>
      </c>
      <c r="H238" s="208">
        <f t="shared" si="24"/>
        <v>0</v>
      </c>
      <c r="I238" s="160">
        <f>SUM(I239:I243)</f>
        <v>0</v>
      </c>
      <c r="J238" s="160">
        <f>SUM(J239:J243)</f>
        <v>0</v>
      </c>
      <c r="K238" s="160">
        <f>SUM(K239:K243)</f>
        <v>0</v>
      </c>
      <c r="L238" s="162">
        <f>SUM(L239:L243)</f>
        <v>0</v>
      </c>
    </row>
    <row r="239" spans="1:12" ht="14.25" customHeight="1" x14ac:dyDescent="0.25">
      <c r="A239" s="44">
        <v>6252</v>
      </c>
      <c r="B239" s="71" t="s">
        <v>247</v>
      </c>
      <c r="C239" s="201">
        <f>SUM(D239:G239)</f>
        <v>0</v>
      </c>
      <c r="D239" s="74"/>
      <c r="E239" s="74"/>
      <c r="F239" s="74"/>
      <c r="G239" s="157"/>
      <c r="H239" s="208">
        <f t="shared" si="24"/>
        <v>0</v>
      </c>
      <c r="I239" s="74"/>
      <c r="J239" s="74"/>
      <c r="K239" s="74"/>
      <c r="L239" s="158"/>
    </row>
    <row r="240" spans="1:12" ht="14.25" customHeight="1" x14ac:dyDescent="0.25">
      <c r="A240" s="44">
        <v>6253</v>
      </c>
      <c r="B240" s="71" t="s">
        <v>248</v>
      </c>
      <c r="C240" s="201">
        <f t="shared" si="23"/>
        <v>0</v>
      </c>
      <c r="D240" s="74"/>
      <c r="E240" s="74"/>
      <c r="F240" s="74"/>
      <c r="G240" s="157"/>
      <c r="H240" s="208">
        <f t="shared" si="24"/>
        <v>0</v>
      </c>
      <c r="I240" s="74"/>
      <c r="J240" s="74"/>
      <c r="K240" s="74"/>
      <c r="L240" s="158"/>
    </row>
    <row r="241" spans="1:12" ht="24" x14ac:dyDescent="0.25">
      <c r="A241" s="44">
        <v>6254</v>
      </c>
      <c r="B241" s="71" t="s">
        <v>249</v>
      </c>
      <c r="C241" s="201">
        <f t="shared" si="23"/>
        <v>0</v>
      </c>
      <c r="D241" s="74"/>
      <c r="E241" s="74"/>
      <c r="F241" s="74"/>
      <c r="G241" s="157"/>
      <c r="H241" s="208">
        <f t="shared" si="24"/>
        <v>0</v>
      </c>
      <c r="I241" s="74"/>
      <c r="J241" s="74"/>
      <c r="K241" s="74"/>
      <c r="L241" s="158"/>
    </row>
    <row r="242" spans="1:12" ht="24" x14ac:dyDescent="0.25">
      <c r="A242" s="44">
        <v>6255</v>
      </c>
      <c r="B242" s="71" t="s">
        <v>250</v>
      </c>
      <c r="C242" s="201">
        <f t="shared" si="23"/>
        <v>0</v>
      </c>
      <c r="D242" s="74"/>
      <c r="E242" s="74"/>
      <c r="F242" s="74"/>
      <c r="G242" s="157"/>
      <c r="H242" s="208">
        <f t="shared" si="24"/>
        <v>0</v>
      </c>
      <c r="I242" s="74"/>
      <c r="J242" s="74"/>
      <c r="K242" s="74"/>
      <c r="L242" s="158"/>
    </row>
    <row r="243" spans="1:12" x14ac:dyDescent="0.25">
      <c r="A243" s="44">
        <v>6259</v>
      </c>
      <c r="B243" s="71" t="s">
        <v>251</v>
      </c>
      <c r="C243" s="201">
        <f t="shared" si="23"/>
        <v>0</v>
      </c>
      <c r="D243" s="74"/>
      <c r="E243" s="74"/>
      <c r="F243" s="74"/>
      <c r="G243" s="157"/>
      <c r="H243" s="208">
        <f t="shared" si="24"/>
        <v>0</v>
      </c>
      <c r="I243" s="74"/>
      <c r="J243" s="74"/>
      <c r="K243" s="74"/>
      <c r="L243" s="158"/>
    </row>
    <row r="244" spans="1:12" ht="24" x14ac:dyDescent="0.25">
      <c r="A244" s="159">
        <v>6260</v>
      </c>
      <c r="B244" s="71" t="s">
        <v>252</v>
      </c>
      <c r="C244" s="201">
        <f t="shared" si="23"/>
        <v>0</v>
      </c>
      <c r="D244" s="74"/>
      <c r="E244" s="74"/>
      <c r="F244" s="74"/>
      <c r="G244" s="157"/>
      <c r="H244" s="208">
        <f t="shared" si="24"/>
        <v>0</v>
      </c>
      <c r="I244" s="74"/>
      <c r="J244" s="74"/>
      <c r="K244" s="74"/>
      <c r="L244" s="158"/>
    </row>
    <row r="245" spans="1:12" x14ac:dyDescent="0.25">
      <c r="A245" s="159">
        <v>6270</v>
      </c>
      <c r="B245" s="71" t="s">
        <v>253</v>
      </c>
      <c r="C245" s="201">
        <f t="shared" si="23"/>
        <v>0</v>
      </c>
      <c r="D245" s="74"/>
      <c r="E245" s="74"/>
      <c r="F245" s="74"/>
      <c r="G245" s="157"/>
      <c r="H245" s="208">
        <f t="shared" si="24"/>
        <v>0</v>
      </c>
      <c r="I245" s="74"/>
      <c r="J245" s="74"/>
      <c r="K245" s="74"/>
      <c r="L245" s="158"/>
    </row>
    <row r="246" spans="1:12" ht="24" x14ac:dyDescent="0.25">
      <c r="A246" s="168">
        <v>6290</v>
      </c>
      <c r="B246" s="65" t="s">
        <v>254</v>
      </c>
      <c r="C246" s="209">
        <f t="shared" si="23"/>
        <v>0</v>
      </c>
      <c r="D246" s="169">
        <f>SUM(D247:D250)</f>
        <v>0</v>
      </c>
      <c r="E246" s="169">
        <f t="shared" ref="E246:G246" si="26">SUM(E247:E250)</f>
        <v>0</v>
      </c>
      <c r="F246" s="169">
        <f t="shared" si="26"/>
        <v>0</v>
      </c>
      <c r="G246" s="210">
        <f t="shared" si="26"/>
        <v>0</v>
      </c>
      <c r="H246" s="209">
        <f t="shared" si="24"/>
        <v>0</v>
      </c>
      <c r="I246" s="169">
        <f>SUM(I247:I250)</f>
        <v>0</v>
      </c>
      <c r="J246" s="169">
        <f t="shared" ref="J246:L246" si="27">SUM(J247:J250)</f>
        <v>0</v>
      </c>
      <c r="K246" s="169">
        <f t="shared" si="27"/>
        <v>0</v>
      </c>
      <c r="L246" s="186">
        <f t="shared" si="27"/>
        <v>0</v>
      </c>
    </row>
    <row r="247" spans="1:12" x14ac:dyDescent="0.25">
      <c r="A247" s="44">
        <v>6291</v>
      </c>
      <c r="B247" s="71" t="s">
        <v>255</v>
      </c>
      <c r="C247" s="201">
        <f t="shared" si="23"/>
        <v>0</v>
      </c>
      <c r="D247" s="74"/>
      <c r="E247" s="74"/>
      <c r="F247" s="74"/>
      <c r="G247" s="211"/>
      <c r="H247" s="201">
        <f t="shared" si="24"/>
        <v>0</v>
      </c>
      <c r="I247" s="74"/>
      <c r="J247" s="74"/>
      <c r="K247" s="74"/>
      <c r="L247" s="158"/>
    </row>
    <row r="248" spans="1:12" x14ac:dyDescent="0.25">
      <c r="A248" s="44">
        <v>6292</v>
      </c>
      <c r="B248" s="71" t="s">
        <v>256</v>
      </c>
      <c r="C248" s="201">
        <f t="shared" si="23"/>
        <v>0</v>
      </c>
      <c r="D248" s="74"/>
      <c r="E248" s="74"/>
      <c r="F248" s="74"/>
      <c r="G248" s="211"/>
      <c r="H248" s="201">
        <f t="shared" si="24"/>
        <v>0</v>
      </c>
      <c r="I248" s="74"/>
      <c r="J248" s="74"/>
      <c r="K248" s="74"/>
      <c r="L248" s="158"/>
    </row>
    <row r="249" spans="1:12" ht="72" x14ac:dyDescent="0.25">
      <c r="A249" s="44">
        <v>6296</v>
      </c>
      <c r="B249" s="71" t="s">
        <v>257</v>
      </c>
      <c r="C249" s="201">
        <f t="shared" si="23"/>
        <v>0</v>
      </c>
      <c r="D249" s="74"/>
      <c r="E249" s="74"/>
      <c r="F249" s="74"/>
      <c r="G249" s="211"/>
      <c r="H249" s="201">
        <f t="shared" si="24"/>
        <v>0</v>
      </c>
      <c r="I249" s="74"/>
      <c r="J249" s="74"/>
      <c r="K249" s="74"/>
      <c r="L249" s="158"/>
    </row>
    <row r="250" spans="1:12" ht="39.75" customHeight="1" x14ac:dyDescent="0.25">
      <c r="A250" s="44">
        <v>6299</v>
      </c>
      <c r="B250" s="71" t="s">
        <v>258</v>
      </c>
      <c r="C250" s="201">
        <f t="shared" si="23"/>
        <v>0</v>
      </c>
      <c r="D250" s="74"/>
      <c r="E250" s="74"/>
      <c r="F250" s="74"/>
      <c r="G250" s="211"/>
      <c r="H250" s="201">
        <f t="shared" si="24"/>
        <v>0</v>
      </c>
      <c r="I250" s="74"/>
      <c r="J250" s="74"/>
      <c r="K250" s="74"/>
      <c r="L250" s="158"/>
    </row>
    <row r="251" spans="1:12" x14ac:dyDescent="0.25">
      <c r="A251" s="56">
        <v>6300</v>
      </c>
      <c r="B251" s="147" t="s">
        <v>259</v>
      </c>
      <c r="C251" s="184">
        <f t="shared" si="23"/>
        <v>0</v>
      </c>
      <c r="D251" s="63">
        <f>SUM(D252,D257,D258)</f>
        <v>0</v>
      </c>
      <c r="E251" s="63">
        <f t="shared" ref="E251:G251" si="28">SUM(E252,E257,E258)</f>
        <v>0</v>
      </c>
      <c r="F251" s="63">
        <f t="shared" si="28"/>
        <v>0</v>
      </c>
      <c r="G251" s="63">
        <f t="shared" si="28"/>
        <v>0</v>
      </c>
      <c r="H251" s="57">
        <f t="shared" si="24"/>
        <v>0</v>
      </c>
      <c r="I251" s="63">
        <f>SUM(I252,I257,I258)</f>
        <v>0</v>
      </c>
      <c r="J251" s="63">
        <f t="shared" ref="J251:L251" si="29">SUM(J252,J257,J258)</f>
        <v>0</v>
      </c>
      <c r="K251" s="63">
        <f t="shared" si="29"/>
        <v>0</v>
      </c>
      <c r="L251" s="172">
        <f t="shared" si="29"/>
        <v>0</v>
      </c>
    </row>
    <row r="252" spans="1:12" ht="24" x14ac:dyDescent="0.25">
      <c r="A252" s="168">
        <v>6320</v>
      </c>
      <c r="B252" s="65" t="s">
        <v>260</v>
      </c>
      <c r="C252" s="209">
        <f t="shared" si="23"/>
        <v>0</v>
      </c>
      <c r="D252" s="169">
        <f>SUM(D253:D256)</f>
        <v>0</v>
      </c>
      <c r="E252" s="169">
        <f>SUM(E253:E256)</f>
        <v>0</v>
      </c>
      <c r="F252" s="169">
        <f t="shared" ref="F252:G252" si="30">SUM(F253:F256)</f>
        <v>0</v>
      </c>
      <c r="G252" s="212">
        <f t="shared" si="30"/>
        <v>0</v>
      </c>
      <c r="H252" s="209">
        <f t="shared" si="24"/>
        <v>0</v>
      </c>
      <c r="I252" s="169">
        <f>SUM(I253:I256)</f>
        <v>0</v>
      </c>
      <c r="J252" s="169">
        <f t="shared" ref="J252:L252" si="31">SUM(J253:J256)</f>
        <v>0</v>
      </c>
      <c r="K252" s="169">
        <f t="shared" si="31"/>
        <v>0</v>
      </c>
      <c r="L252" s="213">
        <f t="shared" si="31"/>
        <v>0</v>
      </c>
    </row>
    <row r="253" spans="1:12" x14ac:dyDescent="0.25">
      <c r="A253" s="44">
        <v>6322</v>
      </c>
      <c r="B253" s="71" t="s">
        <v>261</v>
      </c>
      <c r="C253" s="201">
        <f t="shared" si="23"/>
        <v>0</v>
      </c>
      <c r="D253" s="74"/>
      <c r="E253" s="74"/>
      <c r="F253" s="74"/>
      <c r="G253" s="211"/>
      <c r="H253" s="201">
        <f t="shared" si="24"/>
        <v>0</v>
      </c>
      <c r="I253" s="74"/>
      <c r="J253" s="74"/>
      <c r="K253" s="74"/>
      <c r="L253" s="158"/>
    </row>
    <row r="254" spans="1:12" ht="24" x14ac:dyDescent="0.25">
      <c r="A254" s="44">
        <v>6323</v>
      </c>
      <c r="B254" s="71" t="s">
        <v>262</v>
      </c>
      <c r="C254" s="201">
        <f t="shared" si="23"/>
        <v>0</v>
      </c>
      <c r="D254" s="74"/>
      <c r="E254" s="74"/>
      <c r="F254" s="74"/>
      <c r="G254" s="211"/>
      <c r="H254" s="201">
        <f t="shared" si="24"/>
        <v>0</v>
      </c>
      <c r="I254" s="74"/>
      <c r="J254" s="74"/>
      <c r="K254" s="74"/>
      <c r="L254" s="158"/>
    </row>
    <row r="255" spans="1:12" ht="24" x14ac:dyDescent="0.25">
      <c r="A255" s="44">
        <v>6324</v>
      </c>
      <c r="B255" s="71" t="s">
        <v>263</v>
      </c>
      <c r="C255" s="201">
        <f t="shared" si="23"/>
        <v>0</v>
      </c>
      <c r="D255" s="74"/>
      <c r="E255" s="74"/>
      <c r="F255" s="74"/>
      <c r="G255" s="211"/>
      <c r="H255" s="201">
        <f t="shared" si="24"/>
        <v>0</v>
      </c>
      <c r="I255" s="74"/>
      <c r="J255" s="74"/>
      <c r="K255" s="74"/>
      <c r="L255" s="158"/>
    </row>
    <row r="256" spans="1:12" x14ac:dyDescent="0.25">
      <c r="A256" s="38">
        <v>6329</v>
      </c>
      <c r="B256" s="65" t="s">
        <v>264</v>
      </c>
      <c r="C256" s="205">
        <f t="shared" si="23"/>
        <v>0</v>
      </c>
      <c r="D256" s="68"/>
      <c r="E256" s="68"/>
      <c r="F256" s="68"/>
      <c r="G256" s="214"/>
      <c r="H256" s="205">
        <f t="shared" si="24"/>
        <v>0</v>
      </c>
      <c r="I256" s="68"/>
      <c r="J256" s="68"/>
      <c r="K256" s="68"/>
      <c r="L256" s="155"/>
    </row>
    <row r="257" spans="1:13" ht="24" x14ac:dyDescent="0.25">
      <c r="A257" s="215">
        <v>6330</v>
      </c>
      <c r="B257" s="216" t="s">
        <v>265</v>
      </c>
      <c r="C257" s="209">
        <f>SUM(D257:G257)</f>
        <v>0</v>
      </c>
      <c r="D257" s="189"/>
      <c r="E257" s="189"/>
      <c r="F257" s="189"/>
      <c r="G257" s="211"/>
      <c r="H257" s="209">
        <f>SUM(I257:L257)</f>
        <v>0</v>
      </c>
      <c r="I257" s="189"/>
      <c r="J257" s="189"/>
      <c r="K257" s="189"/>
      <c r="L257" s="191"/>
    </row>
    <row r="258" spans="1:13" x14ac:dyDescent="0.25">
      <c r="A258" s="159">
        <v>6360</v>
      </c>
      <c r="B258" s="71" t="s">
        <v>266</v>
      </c>
      <c r="C258" s="201">
        <f t="shared" si="23"/>
        <v>0</v>
      </c>
      <c r="D258" s="74"/>
      <c r="E258" s="74"/>
      <c r="F258" s="74"/>
      <c r="G258" s="157"/>
      <c r="H258" s="208">
        <f t="shared" si="24"/>
        <v>0</v>
      </c>
      <c r="I258" s="74"/>
      <c r="J258" s="74"/>
      <c r="K258" s="74"/>
      <c r="L258" s="158"/>
    </row>
    <row r="259" spans="1:13" ht="36" x14ac:dyDescent="0.25">
      <c r="A259" s="56">
        <v>6400</v>
      </c>
      <c r="B259" s="147" t="s">
        <v>267</v>
      </c>
      <c r="C259" s="184">
        <f>SUM(D259:G259)</f>
        <v>0</v>
      </c>
      <c r="D259" s="63">
        <f>SUM(D260,D264)</f>
        <v>0</v>
      </c>
      <c r="E259" s="63">
        <f t="shared" ref="E259:G259" si="32">SUM(E260,E264)</f>
        <v>0</v>
      </c>
      <c r="F259" s="63">
        <f t="shared" si="32"/>
        <v>0</v>
      </c>
      <c r="G259" s="63">
        <f t="shared" si="32"/>
        <v>0</v>
      </c>
      <c r="H259" s="57">
        <f>SUM(I259:L259)</f>
        <v>0</v>
      </c>
      <c r="I259" s="63">
        <f>SUM(I260,I264)</f>
        <v>0</v>
      </c>
      <c r="J259" s="63">
        <f t="shared" ref="J259:L259" si="33">SUM(J260,J264)</f>
        <v>0</v>
      </c>
      <c r="K259" s="63">
        <f t="shared" si="33"/>
        <v>0</v>
      </c>
      <c r="L259" s="172">
        <f t="shared" si="33"/>
        <v>0</v>
      </c>
    </row>
    <row r="260" spans="1:13" ht="24" x14ac:dyDescent="0.25">
      <c r="A260" s="168">
        <v>6410</v>
      </c>
      <c r="B260" s="65" t="s">
        <v>268</v>
      </c>
      <c r="C260" s="205">
        <f t="shared" si="23"/>
        <v>0</v>
      </c>
      <c r="D260" s="169">
        <f>SUM(D261:D263)</f>
        <v>0</v>
      </c>
      <c r="E260" s="169">
        <f t="shared" ref="E260:G260" si="34">SUM(E261:E263)</f>
        <v>0</v>
      </c>
      <c r="F260" s="169">
        <f t="shared" si="34"/>
        <v>0</v>
      </c>
      <c r="G260" s="217">
        <f t="shared" si="34"/>
        <v>0</v>
      </c>
      <c r="H260" s="205">
        <f t="shared" si="24"/>
        <v>0</v>
      </c>
      <c r="I260" s="169">
        <f>SUM(I261:I263)</f>
        <v>0</v>
      </c>
      <c r="J260" s="169">
        <f t="shared" ref="J260:L260" si="35">SUM(J261:J263)</f>
        <v>0</v>
      </c>
      <c r="K260" s="169">
        <f t="shared" si="35"/>
        <v>0</v>
      </c>
      <c r="L260" s="180">
        <f t="shared" si="35"/>
        <v>0</v>
      </c>
    </row>
    <row r="261" spans="1:13" x14ac:dyDescent="0.25">
      <c r="A261" s="44">
        <v>6411</v>
      </c>
      <c r="B261" s="174" t="s">
        <v>269</v>
      </c>
      <c r="C261" s="201">
        <f t="shared" si="23"/>
        <v>0</v>
      </c>
      <c r="D261" s="74"/>
      <c r="E261" s="74"/>
      <c r="F261" s="74"/>
      <c r="G261" s="157"/>
      <c r="H261" s="208">
        <f t="shared" si="24"/>
        <v>0</v>
      </c>
      <c r="I261" s="74"/>
      <c r="J261" s="74"/>
      <c r="K261" s="74"/>
      <c r="L261" s="158"/>
    </row>
    <row r="262" spans="1:13" ht="36" x14ac:dyDescent="0.25">
      <c r="A262" s="44">
        <v>6412</v>
      </c>
      <c r="B262" s="71" t="s">
        <v>270</v>
      </c>
      <c r="C262" s="201">
        <f t="shared" si="23"/>
        <v>0</v>
      </c>
      <c r="D262" s="74"/>
      <c r="E262" s="74"/>
      <c r="F262" s="74"/>
      <c r="G262" s="157"/>
      <c r="H262" s="208">
        <f t="shared" si="24"/>
        <v>0</v>
      </c>
      <c r="I262" s="74"/>
      <c r="J262" s="74"/>
      <c r="K262" s="74"/>
      <c r="L262" s="158"/>
    </row>
    <row r="263" spans="1:13" ht="36" x14ac:dyDescent="0.25">
      <c r="A263" s="44">
        <v>6419</v>
      </c>
      <c r="B263" s="71" t="s">
        <v>271</v>
      </c>
      <c r="C263" s="201">
        <f t="shared" si="23"/>
        <v>0</v>
      </c>
      <c r="D263" s="74"/>
      <c r="E263" s="74"/>
      <c r="F263" s="74"/>
      <c r="G263" s="157"/>
      <c r="H263" s="208">
        <f t="shared" si="24"/>
        <v>0</v>
      </c>
      <c r="I263" s="74"/>
      <c r="J263" s="74"/>
      <c r="K263" s="74"/>
      <c r="L263" s="158"/>
    </row>
    <row r="264" spans="1:13" ht="36" x14ac:dyDescent="0.25">
      <c r="A264" s="159">
        <v>6420</v>
      </c>
      <c r="B264" s="71" t="s">
        <v>272</v>
      </c>
      <c r="C264" s="201">
        <f t="shared" si="23"/>
        <v>0</v>
      </c>
      <c r="D264" s="160">
        <f>SUM(D265:D268)</f>
        <v>0</v>
      </c>
      <c r="E264" s="160">
        <f>SUM(E265:E268)</f>
        <v>0</v>
      </c>
      <c r="F264" s="160">
        <f>SUM(F265:F268)</f>
        <v>0</v>
      </c>
      <c r="G264" s="218">
        <f>SUM(G265:G268)</f>
        <v>0</v>
      </c>
      <c r="H264" s="201">
        <f>SUM(I264:L264)</f>
        <v>0</v>
      </c>
      <c r="I264" s="160">
        <f>SUM(I265:I268)</f>
        <v>0</v>
      </c>
      <c r="J264" s="160">
        <f>SUM(J265:J268)</f>
        <v>0</v>
      </c>
      <c r="K264" s="160">
        <f>SUM(K265:K268)</f>
        <v>0</v>
      </c>
      <c r="L264" s="176">
        <f>SUM(L265:L268)</f>
        <v>0</v>
      </c>
    </row>
    <row r="265" spans="1:13" x14ac:dyDescent="0.25">
      <c r="A265" s="44">
        <v>6421</v>
      </c>
      <c r="B265" s="71" t="s">
        <v>273</v>
      </c>
      <c r="C265" s="201">
        <f t="shared" ref="C265:C285" si="36">SUM(D265:G265)</f>
        <v>0</v>
      </c>
      <c r="D265" s="74"/>
      <c r="E265" s="74"/>
      <c r="F265" s="74"/>
      <c r="G265" s="157"/>
      <c r="H265" s="208">
        <f t="shared" ref="H265:H285" si="37">SUM(I265:L265)</f>
        <v>0</v>
      </c>
      <c r="I265" s="74"/>
      <c r="J265" s="74"/>
      <c r="K265" s="74"/>
      <c r="L265" s="158"/>
    </row>
    <row r="266" spans="1:13" x14ac:dyDescent="0.25">
      <c r="A266" s="44">
        <v>6422</v>
      </c>
      <c r="B266" s="71" t="s">
        <v>274</v>
      </c>
      <c r="C266" s="201">
        <f t="shared" si="36"/>
        <v>0</v>
      </c>
      <c r="D266" s="74"/>
      <c r="E266" s="74"/>
      <c r="F266" s="74"/>
      <c r="G266" s="157"/>
      <c r="H266" s="208">
        <f t="shared" si="37"/>
        <v>0</v>
      </c>
      <c r="I266" s="74"/>
      <c r="J266" s="74"/>
      <c r="K266" s="74"/>
      <c r="L266" s="158"/>
    </row>
    <row r="267" spans="1:13" ht="13.5" customHeight="1" x14ac:dyDescent="0.25">
      <c r="A267" s="44">
        <v>6423</v>
      </c>
      <c r="B267" s="71" t="s">
        <v>275</v>
      </c>
      <c r="C267" s="201">
        <f>SUM(D267:G267)</f>
        <v>0</v>
      </c>
      <c r="D267" s="74"/>
      <c r="E267" s="74"/>
      <c r="F267" s="74"/>
      <c r="G267" s="157"/>
      <c r="H267" s="208">
        <f>SUM(I267:L267)</f>
        <v>0</v>
      </c>
      <c r="I267" s="74"/>
      <c r="J267" s="74"/>
      <c r="K267" s="74"/>
      <c r="L267" s="158"/>
    </row>
    <row r="268" spans="1:13" ht="36" x14ac:dyDescent="0.25">
      <c r="A268" s="44">
        <v>6424</v>
      </c>
      <c r="B268" s="71" t="s">
        <v>276</v>
      </c>
      <c r="C268" s="201">
        <f>SUM(D268:G268)</f>
        <v>0</v>
      </c>
      <c r="D268" s="74"/>
      <c r="E268" s="74"/>
      <c r="F268" s="74"/>
      <c r="G268" s="157"/>
      <c r="H268" s="208">
        <f>SUM(I268:L268)</f>
        <v>0</v>
      </c>
      <c r="I268" s="74"/>
      <c r="J268" s="74"/>
      <c r="K268" s="74"/>
      <c r="L268" s="158"/>
      <c r="M268" s="225"/>
    </row>
    <row r="269" spans="1:13" ht="36" x14ac:dyDescent="0.25">
      <c r="A269" s="220">
        <v>7000</v>
      </c>
      <c r="B269" s="220" t="s">
        <v>277</v>
      </c>
      <c r="C269" s="221">
        <f t="shared" si="36"/>
        <v>0</v>
      </c>
      <c r="D269" s="222">
        <f>SUM(D270,D281)</f>
        <v>0</v>
      </c>
      <c r="E269" s="222">
        <f>SUM(E270,E281)</f>
        <v>0</v>
      </c>
      <c r="F269" s="222">
        <f>SUM(F270,F281)</f>
        <v>0</v>
      </c>
      <c r="G269" s="222">
        <f>SUM(G270,G281)</f>
        <v>0</v>
      </c>
      <c r="H269" s="223">
        <f t="shared" si="37"/>
        <v>0</v>
      </c>
      <c r="I269" s="222">
        <f>SUM(I270,I281)</f>
        <v>0</v>
      </c>
      <c r="J269" s="222">
        <f>SUM(J270,J281)</f>
        <v>0</v>
      </c>
      <c r="K269" s="222">
        <f>SUM(K270,K281)</f>
        <v>0</v>
      </c>
      <c r="L269" s="224">
        <f>SUM(L270,L281)</f>
        <v>0</v>
      </c>
    </row>
    <row r="270" spans="1:13" ht="24" x14ac:dyDescent="0.25">
      <c r="A270" s="56">
        <v>7200</v>
      </c>
      <c r="B270" s="147" t="s">
        <v>278</v>
      </c>
      <c r="C270" s="184">
        <f t="shared" si="36"/>
        <v>0</v>
      </c>
      <c r="D270" s="63">
        <f>SUM(D271,D272,D275,D276,D280)</f>
        <v>0</v>
      </c>
      <c r="E270" s="63">
        <f>SUM(E271,E272,E275,E276,E280)</f>
        <v>0</v>
      </c>
      <c r="F270" s="63">
        <f>SUM(F271,F272,F275,F276,F280)</f>
        <v>0</v>
      </c>
      <c r="G270" s="63">
        <f>SUM(G271,G272,G275,G276,G280)</f>
        <v>0</v>
      </c>
      <c r="H270" s="57">
        <f t="shared" si="37"/>
        <v>0</v>
      </c>
      <c r="I270" s="63">
        <f>SUM(I271,I272,I275,I276,I280)</f>
        <v>0</v>
      </c>
      <c r="J270" s="63">
        <f>SUM(J271,J272,J275,J276,J280)</f>
        <v>0</v>
      </c>
      <c r="K270" s="63">
        <f>SUM(K271,K272,K275,K276,K280)</f>
        <v>0</v>
      </c>
      <c r="L270" s="149">
        <f>SUM(L271,L272,L275,L276,L280)</f>
        <v>0</v>
      </c>
    </row>
    <row r="271" spans="1:13" ht="24" x14ac:dyDescent="0.25">
      <c r="A271" s="168">
        <v>7210</v>
      </c>
      <c r="B271" s="65" t="s">
        <v>279</v>
      </c>
      <c r="C271" s="205">
        <f t="shared" si="36"/>
        <v>0</v>
      </c>
      <c r="D271" s="68"/>
      <c r="E271" s="68"/>
      <c r="F271" s="68"/>
      <c r="G271" s="154"/>
      <c r="H271" s="66">
        <f t="shared" si="37"/>
        <v>0</v>
      </c>
      <c r="I271" s="68"/>
      <c r="J271" s="68"/>
      <c r="K271" s="68"/>
      <c r="L271" s="155"/>
    </row>
    <row r="272" spans="1:13" s="225" customFormat="1" ht="36" x14ac:dyDescent="0.25">
      <c r="A272" s="159">
        <v>7220</v>
      </c>
      <c r="B272" s="71" t="s">
        <v>280</v>
      </c>
      <c r="C272" s="201">
        <f>SUM(D272:G272)</f>
        <v>0</v>
      </c>
      <c r="D272" s="160">
        <f>SUM(D273:D274)</f>
        <v>0</v>
      </c>
      <c r="E272" s="160">
        <f>SUM(E273:E274)</f>
        <v>0</v>
      </c>
      <c r="F272" s="160">
        <f>SUM(F273:F274)</f>
        <v>0</v>
      </c>
      <c r="G272" s="160">
        <f>SUM(G273:G274)</f>
        <v>0</v>
      </c>
      <c r="H272" s="72">
        <f>SUM(I272:L272)</f>
        <v>0</v>
      </c>
      <c r="I272" s="160">
        <f>SUM(I273:I274)</f>
        <v>0</v>
      </c>
      <c r="J272" s="160">
        <f>SUM(J273:J274)</f>
        <v>0</v>
      </c>
      <c r="K272" s="160">
        <f>SUM(K273:K274)</f>
        <v>0</v>
      </c>
      <c r="L272" s="162">
        <f>SUM(L273:L274)</f>
        <v>0</v>
      </c>
    </row>
    <row r="273" spans="1:12" s="225" customFormat="1" ht="36" x14ac:dyDescent="0.25">
      <c r="A273" s="44">
        <v>7221</v>
      </c>
      <c r="B273" s="71" t="s">
        <v>281</v>
      </c>
      <c r="C273" s="201">
        <f t="shared" si="36"/>
        <v>0</v>
      </c>
      <c r="D273" s="74"/>
      <c r="E273" s="74"/>
      <c r="F273" s="74"/>
      <c r="G273" s="157"/>
      <c r="H273" s="72">
        <f t="shared" si="37"/>
        <v>0</v>
      </c>
      <c r="I273" s="74"/>
      <c r="J273" s="74"/>
      <c r="K273" s="74"/>
      <c r="L273" s="158"/>
    </row>
    <row r="274" spans="1:12" s="225" customFormat="1" ht="36" x14ac:dyDescent="0.25">
      <c r="A274" s="44">
        <v>7222</v>
      </c>
      <c r="B274" s="71" t="s">
        <v>282</v>
      </c>
      <c r="C274" s="201">
        <f t="shared" si="36"/>
        <v>0</v>
      </c>
      <c r="D274" s="74"/>
      <c r="E274" s="74"/>
      <c r="F274" s="74"/>
      <c r="G274" s="157"/>
      <c r="H274" s="72">
        <f t="shared" si="37"/>
        <v>0</v>
      </c>
      <c r="I274" s="74"/>
      <c r="J274" s="74"/>
      <c r="K274" s="74"/>
      <c r="L274" s="158"/>
    </row>
    <row r="275" spans="1:12" ht="24" x14ac:dyDescent="0.25">
      <c r="A275" s="159">
        <v>7230</v>
      </c>
      <c r="B275" s="71" t="s">
        <v>283</v>
      </c>
      <c r="C275" s="201">
        <f t="shared" si="36"/>
        <v>0</v>
      </c>
      <c r="D275" s="74"/>
      <c r="E275" s="74"/>
      <c r="F275" s="74"/>
      <c r="G275" s="157"/>
      <c r="H275" s="72">
        <f t="shared" si="37"/>
        <v>0</v>
      </c>
      <c r="I275" s="74"/>
      <c r="J275" s="74"/>
      <c r="K275" s="74"/>
      <c r="L275" s="158"/>
    </row>
    <row r="276" spans="1:12" ht="24" x14ac:dyDescent="0.25">
      <c r="A276" s="159">
        <v>7240</v>
      </c>
      <c r="B276" s="71" t="s">
        <v>284</v>
      </c>
      <c r="C276" s="201">
        <f t="shared" si="36"/>
        <v>0</v>
      </c>
      <c r="D276" s="160">
        <f>SUM(D277:D279)</f>
        <v>0</v>
      </c>
      <c r="E276" s="160">
        <f t="shared" ref="E276:G276" si="38">SUM(E277:E279)</f>
        <v>0</v>
      </c>
      <c r="F276" s="160">
        <f t="shared" si="38"/>
        <v>0</v>
      </c>
      <c r="G276" s="161">
        <f t="shared" si="38"/>
        <v>0</v>
      </c>
      <c r="H276" s="72">
        <f t="shared" si="37"/>
        <v>0</v>
      </c>
      <c r="I276" s="160">
        <f t="shared" ref="I276:L276" si="39">SUM(I277:I279)</f>
        <v>0</v>
      </c>
      <c r="J276" s="160">
        <f t="shared" si="39"/>
        <v>0</v>
      </c>
      <c r="K276" s="160">
        <f>SUM(K277:K279)</f>
        <v>0</v>
      </c>
      <c r="L276" s="162">
        <f t="shared" si="39"/>
        <v>0</v>
      </c>
    </row>
    <row r="277" spans="1:12" ht="48" x14ac:dyDescent="0.25">
      <c r="A277" s="44">
        <v>7245</v>
      </c>
      <c r="B277" s="71" t="s">
        <v>285</v>
      </c>
      <c r="C277" s="201">
        <f t="shared" si="36"/>
        <v>0</v>
      </c>
      <c r="D277" s="74"/>
      <c r="E277" s="74"/>
      <c r="F277" s="74"/>
      <c r="G277" s="157"/>
      <c r="H277" s="72">
        <f t="shared" si="37"/>
        <v>0</v>
      </c>
      <c r="I277" s="74"/>
      <c r="J277" s="74"/>
      <c r="K277" s="74"/>
      <c r="L277" s="158"/>
    </row>
    <row r="278" spans="1:12" ht="84.75" customHeight="1" x14ac:dyDescent="0.25">
      <c r="A278" s="44">
        <v>7246</v>
      </c>
      <c r="B278" s="71" t="s">
        <v>286</v>
      </c>
      <c r="C278" s="201">
        <f t="shared" si="36"/>
        <v>0</v>
      </c>
      <c r="D278" s="74"/>
      <c r="E278" s="74"/>
      <c r="F278" s="74"/>
      <c r="G278" s="157"/>
      <c r="H278" s="72">
        <f t="shared" si="37"/>
        <v>0</v>
      </c>
      <c r="I278" s="74"/>
      <c r="J278" s="74"/>
      <c r="K278" s="74"/>
      <c r="L278" s="158"/>
    </row>
    <row r="279" spans="1:12" ht="36" x14ac:dyDescent="0.25">
      <c r="A279" s="44">
        <v>7247</v>
      </c>
      <c r="B279" s="71" t="s">
        <v>287</v>
      </c>
      <c r="C279" s="201">
        <f t="shared" si="36"/>
        <v>0</v>
      </c>
      <c r="D279" s="74"/>
      <c r="E279" s="74"/>
      <c r="F279" s="74"/>
      <c r="G279" s="157"/>
      <c r="H279" s="72">
        <f t="shared" si="37"/>
        <v>0</v>
      </c>
      <c r="I279" s="74"/>
      <c r="J279" s="74"/>
      <c r="K279" s="74"/>
      <c r="L279" s="158"/>
    </row>
    <row r="280" spans="1:12" ht="24" x14ac:dyDescent="0.25">
      <c r="A280" s="168">
        <v>7260</v>
      </c>
      <c r="B280" s="65" t="s">
        <v>288</v>
      </c>
      <c r="C280" s="205">
        <f t="shared" si="36"/>
        <v>0</v>
      </c>
      <c r="D280" s="68"/>
      <c r="E280" s="68"/>
      <c r="F280" s="68"/>
      <c r="G280" s="154"/>
      <c r="H280" s="66">
        <f t="shared" si="37"/>
        <v>0</v>
      </c>
      <c r="I280" s="68"/>
      <c r="J280" s="68"/>
      <c r="K280" s="68"/>
      <c r="L280" s="155"/>
    </row>
    <row r="281" spans="1:12" x14ac:dyDescent="0.25">
      <c r="A281" s="108">
        <v>7700</v>
      </c>
      <c r="B281" s="85" t="s">
        <v>289</v>
      </c>
      <c r="C281" s="86">
        <f t="shared" si="36"/>
        <v>0</v>
      </c>
      <c r="D281" s="226">
        <f>D282</f>
        <v>0</v>
      </c>
      <c r="E281" s="226">
        <f t="shared" ref="E281:G281" si="40">E282</f>
        <v>0</v>
      </c>
      <c r="F281" s="226">
        <f t="shared" si="40"/>
        <v>0</v>
      </c>
      <c r="G281" s="227">
        <f t="shared" si="40"/>
        <v>0</v>
      </c>
      <c r="H281" s="86">
        <f t="shared" si="37"/>
        <v>0</v>
      </c>
      <c r="I281" s="226">
        <f t="shared" ref="I281:L281" si="41">I282</f>
        <v>0</v>
      </c>
      <c r="J281" s="226">
        <f t="shared" si="41"/>
        <v>0</v>
      </c>
      <c r="K281" s="226">
        <f t="shared" si="41"/>
        <v>0</v>
      </c>
      <c r="L281" s="228">
        <f t="shared" si="41"/>
        <v>0</v>
      </c>
    </row>
    <row r="282" spans="1:12" x14ac:dyDescent="0.25">
      <c r="A282" s="150">
        <v>7720</v>
      </c>
      <c r="B282" s="65" t="s">
        <v>290</v>
      </c>
      <c r="C282" s="79">
        <f t="shared" si="36"/>
        <v>0</v>
      </c>
      <c r="D282" s="81"/>
      <c r="E282" s="81"/>
      <c r="F282" s="81"/>
      <c r="G282" s="229"/>
      <c r="H282" s="79">
        <f t="shared" si="37"/>
        <v>0</v>
      </c>
      <c r="I282" s="81"/>
      <c r="J282" s="81"/>
      <c r="K282" s="81"/>
      <c r="L282" s="230"/>
    </row>
    <row r="283" spans="1:12" x14ac:dyDescent="0.25">
      <c r="A283" s="174"/>
      <c r="B283" s="71" t="s">
        <v>291</v>
      </c>
      <c r="C283" s="201">
        <f t="shared" si="36"/>
        <v>0</v>
      </c>
      <c r="D283" s="160">
        <f>SUM(D284:D285)</f>
        <v>0</v>
      </c>
      <c r="E283" s="160">
        <f>SUM(E284:E285)</f>
        <v>0</v>
      </c>
      <c r="F283" s="160">
        <f>SUM(F284:F285)</f>
        <v>0</v>
      </c>
      <c r="G283" s="161">
        <f>SUM(G284:G285)</f>
        <v>0</v>
      </c>
      <c r="H283" s="72">
        <f t="shared" si="37"/>
        <v>0</v>
      </c>
      <c r="I283" s="160">
        <f>SUM(I284:I285)</f>
        <v>0</v>
      </c>
      <c r="J283" s="160">
        <f>SUM(J284:J285)</f>
        <v>0</v>
      </c>
      <c r="K283" s="160">
        <f>SUM(K284:K285)</f>
        <v>0</v>
      </c>
      <c r="L283" s="162">
        <f>SUM(L284:L285)</f>
        <v>0</v>
      </c>
    </row>
    <row r="284" spans="1:12" x14ac:dyDescent="0.25">
      <c r="A284" s="174" t="s">
        <v>292</v>
      </c>
      <c r="B284" s="44" t="s">
        <v>293</v>
      </c>
      <c r="C284" s="201">
        <f t="shared" si="36"/>
        <v>0</v>
      </c>
      <c r="D284" s="74"/>
      <c r="E284" s="74"/>
      <c r="F284" s="74"/>
      <c r="G284" s="157"/>
      <c r="H284" s="72">
        <f t="shared" si="37"/>
        <v>0</v>
      </c>
      <c r="I284" s="74"/>
      <c r="J284" s="74"/>
      <c r="K284" s="74"/>
      <c r="L284" s="158"/>
    </row>
    <row r="285" spans="1:12" ht="24" x14ac:dyDescent="0.25">
      <c r="A285" s="174" t="s">
        <v>294</v>
      </c>
      <c r="B285" s="231" t="s">
        <v>295</v>
      </c>
      <c r="C285" s="205">
        <f t="shared" si="36"/>
        <v>0</v>
      </c>
      <c r="D285" s="68"/>
      <c r="E285" s="68"/>
      <c r="F285" s="68"/>
      <c r="G285" s="154"/>
      <c r="H285" s="66">
        <f t="shared" si="37"/>
        <v>0</v>
      </c>
      <c r="I285" s="68"/>
      <c r="J285" s="68"/>
      <c r="K285" s="68"/>
      <c r="L285" s="155"/>
    </row>
    <row r="286" spans="1:12" ht="12.75" thickBot="1" x14ac:dyDescent="0.3">
      <c r="A286" s="232"/>
      <c r="B286" s="232" t="s">
        <v>296</v>
      </c>
      <c r="C286" s="233">
        <f t="shared" ref="C286:L286" si="42">SUM(C283,C269,C230,C195,C187,C173,C75,C53)</f>
        <v>873560</v>
      </c>
      <c r="D286" s="233">
        <f t="shared" si="42"/>
        <v>372408</v>
      </c>
      <c r="E286" s="233">
        <f t="shared" si="42"/>
        <v>486723</v>
      </c>
      <c r="F286" s="233">
        <f t="shared" si="42"/>
        <v>14429</v>
      </c>
      <c r="G286" s="234">
        <f t="shared" si="42"/>
        <v>0</v>
      </c>
      <c r="H286" s="235">
        <f t="shared" si="42"/>
        <v>889811</v>
      </c>
      <c r="I286" s="233">
        <f t="shared" si="42"/>
        <v>385564</v>
      </c>
      <c r="J286" s="233">
        <f t="shared" si="42"/>
        <v>489818</v>
      </c>
      <c r="K286" s="233">
        <f t="shared" si="42"/>
        <v>14429</v>
      </c>
      <c r="L286" s="236">
        <f t="shared" si="42"/>
        <v>0</v>
      </c>
    </row>
    <row r="287" spans="1:12" s="24" customFormat="1" ht="13.5" thickTop="1" thickBot="1" x14ac:dyDescent="0.3">
      <c r="A287" s="601" t="s">
        <v>297</v>
      </c>
      <c r="B287" s="602"/>
      <c r="C287" s="237">
        <f>SUM(D287:G287)</f>
        <v>0</v>
      </c>
      <c r="D287" s="238">
        <f>SUM(D24,D25,D41)-D51</f>
        <v>0</v>
      </c>
      <c r="E287" s="238">
        <f>SUM(E24,E25,E41)-E51</f>
        <v>0</v>
      </c>
      <c r="F287" s="238">
        <f>(F26+F43)-F51</f>
        <v>0</v>
      </c>
      <c r="G287" s="239">
        <f>G45-G51</f>
        <v>0</v>
      </c>
      <c r="H287" s="237">
        <f>SUM(I287:L287)</f>
        <v>0</v>
      </c>
      <c r="I287" s="238">
        <f>SUM(I24,I25,I41)-I51</f>
        <v>0</v>
      </c>
      <c r="J287" s="238">
        <f>SUM(J24,J25,J41)-J51</f>
        <v>0</v>
      </c>
      <c r="K287" s="238">
        <f>(K26+K43)-K51</f>
        <v>0</v>
      </c>
      <c r="L287" s="240">
        <f>L45-L51</f>
        <v>0</v>
      </c>
    </row>
    <row r="288" spans="1:12" s="24" customFormat="1" ht="12.75" thickTop="1" x14ac:dyDescent="0.25">
      <c r="A288" s="620" t="s">
        <v>298</v>
      </c>
      <c r="B288" s="621"/>
      <c r="C288" s="241">
        <f t="shared" ref="C288:L288" si="43">SUM(C289,C290)-C297+C298</f>
        <v>0</v>
      </c>
      <c r="D288" s="242">
        <f t="shared" si="43"/>
        <v>0</v>
      </c>
      <c r="E288" s="242">
        <f t="shared" si="43"/>
        <v>0</v>
      </c>
      <c r="F288" s="242">
        <f t="shared" si="43"/>
        <v>0</v>
      </c>
      <c r="G288" s="243">
        <f t="shared" si="43"/>
        <v>0</v>
      </c>
      <c r="H288" s="244">
        <f t="shared" si="43"/>
        <v>0</v>
      </c>
      <c r="I288" s="242">
        <f t="shared" si="43"/>
        <v>0</v>
      </c>
      <c r="J288" s="242">
        <f t="shared" si="43"/>
        <v>0</v>
      </c>
      <c r="K288" s="242">
        <f t="shared" si="43"/>
        <v>0</v>
      </c>
      <c r="L288" s="245">
        <f t="shared" si="43"/>
        <v>0</v>
      </c>
    </row>
    <row r="289" spans="1:12" s="24" customFormat="1" ht="12.75" thickBot="1" x14ac:dyDescent="0.3">
      <c r="A289" s="126" t="s">
        <v>299</v>
      </c>
      <c r="B289" s="126" t="s">
        <v>300</v>
      </c>
      <c r="C289" s="246">
        <f t="shared" ref="C289:L289" si="44">C21-C283</f>
        <v>0</v>
      </c>
      <c r="D289" s="128">
        <f t="shared" si="44"/>
        <v>0</v>
      </c>
      <c r="E289" s="128">
        <f t="shared" si="44"/>
        <v>0</v>
      </c>
      <c r="F289" s="128">
        <f t="shared" si="44"/>
        <v>0</v>
      </c>
      <c r="G289" s="129">
        <f t="shared" si="44"/>
        <v>0</v>
      </c>
      <c r="H289" s="247">
        <f t="shared" si="44"/>
        <v>0</v>
      </c>
      <c r="I289" s="128">
        <f t="shared" si="44"/>
        <v>0</v>
      </c>
      <c r="J289" s="128">
        <f t="shared" si="44"/>
        <v>0</v>
      </c>
      <c r="K289" s="128">
        <f t="shared" si="44"/>
        <v>0</v>
      </c>
      <c r="L289" s="130">
        <f t="shared" si="44"/>
        <v>0</v>
      </c>
    </row>
    <row r="290" spans="1:12" s="24" customFormat="1" ht="12.75" thickTop="1" x14ac:dyDescent="0.25">
      <c r="A290" s="248" t="s">
        <v>301</v>
      </c>
      <c r="B290" s="248" t="s">
        <v>302</v>
      </c>
      <c r="C290" s="241">
        <f t="shared" ref="C290:L290" si="45">SUM(C291,C293,C295)-SUM(C292,C294,C296)</f>
        <v>0</v>
      </c>
      <c r="D290" s="242">
        <f t="shared" si="45"/>
        <v>0</v>
      </c>
      <c r="E290" s="242">
        <f t="shared" si="45"/>
        <v>0</v>
      </c>
      <c r="F290" s="242">
        <f t="shared" si="45"/>
        <v>0</v>
      </c>
      <c r="G290" s="249">
        <f t="shared" si="45"/>
        <v>0</v>
      </c>
      <c r="H290" s="244">
        <f t="shared" si="45"/>
        <v>0</v>
      </c>
      <c r="I290" s="242">
        <f t="shared" si="45"/>
        <v>0</v>
      </c>
      <c r="J290" s="242">
        <f t="shared" si="45"/>
        <v>0</v>
      </c>
      <c r="K290" s="242">
        <f t="shared" si="45"/>
        <v>0</v>
      </c>
      <c r="L290" s="245">
        <f t="shared" si="45"/>
        <v>0</v>
      </c>
    </row>
    <row r="291" spans="1:12" x14ac:dyDescent="0.25">
      <c r="A291" s="250" t="s">
        <v>303</v>
      </c>
      <c r="B291" s="116" t="s">
        <v>304</v>
      </c>
      <c r="C291" s="79">
        <f t="shared" ref="C291:C296" si="46">SUM(D291:G291)</f>
        <v>0</v>
      </c>
      <c r="D291" s="81"/>
      <c r="E291" s="81"/>
      <c r="F291" s="81"/>
      <c r="G291" s="229"/>
      <c r="H291" s="79">
        <f t="shared" ref="H291:H296" si="47">SUM(I291:L291)</f>
        <v>0</v>
      </c>
      <c r="I291" s="81"/>
      <c r="J291" s="81"/>
      <c r="K291" s="81"/>
      <c r="L291" s="230"/>
    </row>
    <row r="292" spans="1:12" ht="24" x14ac:dyDescent="0.25">
      <c r="A292" s="174" t="s">
        <v>305</v>
      </c>
      <c r="B292" s="43" t="s">
        <v>306</v>
      </c>
      <c r="C292" s="72">
        <f t="shared" si="46"/>
        <v>0</v>
      </c>
      <c r="D292" s="74"/>
      <c r="E292" s="74"/>
      <c r="F292" s="74"/>
      <c r="G292" s="157"/>
      <c r="H292" s="72">
        <f t="shared" si="47"/>
        <v>0</v>
      </c>
      <c r="I292" s="74"/>
      <c r="J292" s="74"/>
      <c r="K292" s="74"/>
      <c r="L292" s="158"/>
    </row>
    <row r="293" spans="1:12" x14ac:dyDescent="0.25">
      <c r="A293" s="174" t="s">
        <v>307</v>
      </c>
      <c r="B293" s="43" t="s">
        <v>308</v>
      </c>
      <c r="C293" s="72">
        <f t="shared" si="46"/>
        <v>0</v>
      </c>
      <c r="D293" s="74"/>
      <c r="E293" s="74"/>
      <c r="F293" s="74"/>
      <c r="G293" s="157"/>
      <c r="H293" s="72">
        <f t="shared" si="47"/>
        <v>0</v>
      </c>
      <c r="I293" s="74"/>
      <c r="J293" s="74"/>
      <c r="K293" s="74"/>
      <c r="L293" s="158"/>
    </row>
    <row r="294" spans="1:12" ht="24" x14ac:dyDescent="0.25">
      <c r="A294" s="174" t="s">
        <v>309</v>
      </c>
      <c r="B294" s="43" t="s">
        <v>310</v>
      </c>
      <c r="C294" s="72">
        <f t="shared" si="46"/>
        <v>0</v>
      </c>
      <c r="D294" s="74"/>
      <c r="E294" s="74"/>
      <c r="F294" s="74"/>
      <c r="G294" s="157"/>
      <c r="H294" s="72">
        <f t="shared" si="47"/>
        <v>0</v>
      </c>
      <c r="I294" s="74"/>
      <c r="J294" s="74"/>
      <c r="K294" s="74"/>
      <c r="L294" s="158"/>
    </row>
    <row r="295" spans="1:12" x14ac:dyDescent="0.25">
      <c r="A295" s="174" t="s">
        <v>311</v>
      </c>
      <c r="B295" s="43" t="s">
        <v>312</v>
      </c>
      <c r="C295" s="72">
        <f t="shared" si="46"/>
        <v>0</v>
      </c>
      <c r="D295" s="74"/>
      <c r="E295" s="74"/>
      <c r="F295" s="74"/>
      <c r="G295" s="157"/>
      <c r="H295" s="72">
        <f t="shared" si="47"/>
        <v>0</v>
      </c>
      <c r="I295" s="74"/>
      <c r="J295" s="74"/>
      <c r="K295" s="74"/>
      <c r="L295" s="158"/>
    </row>
    <row r="296" spans="1:12" ht="24.75" thickBot="1" x14ac:dyDescent="0.3">
      <c r="A296" s="251" t="s">
        <v>313</v>
      </c>
      <c r="B296" s="252" t="s">
        <v>314</v>
      </c>
      <c r="C296" s="185">
        <f t="shared" si="46"/>
        <v>0</v>
      </c>
      <c r="D296" s="189"/>
      <c r="E296" s="189"/>
      <c r="F296" s="189"/>
      <c r="G296" s="253"/>
      <c r="H296" s="185">
        <f t="shared" si="47"/>
        <v>0</v>
      </c>
      <c r="I296" s="189"/>
      <c r="J296" s="189"/>
      <c r="K296" s="189"/>
      <c r="L296" s="191"/>
    </row>
    <row r="297" spans="1:12" s="24" customFormat="1" ht="13.5" thickTop="1" thickBot="1" x14ac:dyDescent="0.3">
      <c r="A297" s="254" t="s">
        <v>315</v>
      </c>
      <c r="B297" s="254" t="s">
        <v>316</v>
      </c>
      <c r="C297" s="255">
        <f>SUM(D297:G297)</f>
        <v>0</v>
      </c>
      <c r="D297" s="256"/>
      <c r="E297" s="256"/>
      <c r="F297" s="256"/>
      <c r="G297" s="257"/>
      <c r="H297" s="255">
        <f>SUM(I297:L297)</f>
        <v>0</v>
      </c>
      <c r="I297" s="256"/>
      <c r="J297" s="256"/>
      <c r="K297" s="256"/>
      <c r="L297" s="258"/>
    </row>
    <row r="298" spans="1:12" s="24" customFormat="1" ht="48.75" thickTop="1" x14ac:dyDescent="0.25">
      <c r="A298" s="248" t="s">
        <v>317</v>
      </c>
      <c r="B298" s="259" t="s">
        <v>318</v>
      </c>
      <c r="C298" s="260">
        <f>SUM(D298:G298)</f>
        <v>0</v>
      </c>
      <c r="D298" s="177"/>
      <c r="E298" s="177"/>
      <c r="F298" s="177"/>
      <c r="G298" s="178"/>
      <c r="H298" s="260">
        <f>SUM(I298:L298)</f>
        <v>0</v>
      </c>
      <c r="I298" s="177"/>
      <c r="J298" s="177"/>
      <c r="K298" s="177"/>
      <c r="L298" s="179"/>
    </row>
    <row r="299" spans="1:12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</row>
    <row r="300" spans="1:12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</row>
    <row r="301" spans="1:12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</row>
    <row r="302" spans="1:12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</row>
    <row r="303" spans="1:12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</row>
    <row r="304" spans="1:12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</row>
    <row r="305" spans="1:12" x14ac:dyDescent="0.2">
      <c r="A305" s="1"/>
      <c r="B305" s="1"/>
      <c r="C305" s="261"/>
      <c r="D305" s="1"/>
      <c r="E305" s="1"/>
      <c r="F305" s="1"/>
      <c r="G305" s="1"/>
      <c r="H305" s="1"/>
      <c r="I305" s="1"/>
      <c r="J305" s="1"/>
      <c r="K305" s="1"/>
      <c r="L305" s="1"/>
    </row>
    <row r="306" spans="1:12" x14ac:dyDescent="0.2">
      <c r="A306" s="1"/>
      <c r="B306" s="1"/>
      <c r="C306" s="261"/>
      <c r="D306" s="1"/>
      <c r="E306" s="1"/>
      <c r="F306" s="1"/>
      <c r="G306" s="1"/>
      <c r="H306" s="1"/>
      <c r="I306" s="1"/>
      <c r="J306" s="1"/>
      <c r="K306" s="1"/>
      <c r="L306" s="1"/>
    </row>
    <row r="307" spans="1:12" x14ac:dyDescent="0.2">
      <c r="A307" s="1"/>
      <c r="B307" s="1"/>
      <c r="C307" s="261"/>
      <c r="D307" s="1"/>
      <c r="E307" s="1"/>
      <c r="F307" s="1"/>
      <c r="G307" s="1"/>
      <c r="H307" s="1"/>
      <c r="I307" s="1"/>
      <c r="J307" s="1"/>
      <c r="K307" s="1"/>
      <c r="L307" s="1"/>
    </row>
    <row r="308" spans="1:12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</row>
    <row r="309" spans="1:12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</row>
    <row r="310" spans="1:12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</row>
    <row r="311" spans="1:12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</row>
    <row r="312" spans="1:12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</row>
    <row r="313" spans="1:12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</row>
    <row r="314" spans="1:12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</row>
    <row r="315" spans="1:12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</row>
    <row r="316" spans="1:12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</row>
  </sheetData>
  <sheetProtection formatCells="0" formatColumns="0" formatRows="0"/>
  <autoFilter ref="A18:L298"/>
  <mergeCells count="29">
    <mergeCell ref="A288:B288"/>
    <mergeCell ref="H16:H17"/>
    <mergeCell ref="I16:I17"/>
    <mergeCell ref="J16:J17"/>
    <mergeCell ref="K16:K17"/>
    <mergeCell ref="L16:L17"/>
    <mergeCell ref="A287:B287"/>
    <mergeCell ref="C13:L13"/>
    <mergeCell ref="A15:A17"/>
    <mergeCell ref="B15:B17"/>
    <mergeCell ref="C15:G15"/>
    <mergeCell ref="H15:L15"/>
    <mergeCell ref="C16:C17"/>
    <mergeCell ref="D16:D17"/>
    <mergeCell ref="E16:E17"/>
    <mergeCell ref="F16:F17"/>
    <mergeCell ref="G16:G17"/>
    <mergeCell ref="C12:L12"/>
    <mergeCell ref="A1:L1"/>
    <mergeCell ref="A2:L2"/>
    <mergeCell ref="C3:L3"/>
    <mergeCell ref="C4:L4"/>
    <mergeCell ref="C5:L5"/>
    <mergeCell ref="C6:L6"/>
    <mergeCell ref="C7:L7"/>
    <mergeCell ref="C8:L8"/>
    <mergeCell ref="C9:L9"/>
    <mergeCell ref="C10:L10"/>
    <mergeCell ref="C11:L11"/>
  </mergeCells>
  <pageMargins left="0.78740157480314965" right="0.39370078740157483" top="0.39370078740157483" bottom="0.39370078740157483" header="0.23622047244094491" footer="0.19685039370078741"/>
  <pageSetup paperSize="9" scale="70" orientation="portrait" r:id="rId1"/>
  <headerFooter>
    <oddHeader xml:space="preserve">&amp;C                               </oddHeader>
    <oddFooter>&amp;L&amp;D, &amp;T&amp;R&amp;"Times New Roman,Regular"&amp;10&amp;P (&amp;N)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M314"/>
  <sheetViews>
    <sheetView showGridLines="0" view="pageLayout" zoomScaleNormal="100" workbookViewId="0">
      <selection activeCell="C13" sqref="C13:L13"/>
    </sheetView>
  </sheetViews>
  <sheetFormatPr defaultRowHeight="12" x14ac:dyDescent="0.25"/>
  <cols>
    <col min="1" max="1" width="10.85546875" style="262" customWidth="1"/>
    <col min="2" max="2" width="28" style="262" customWidth="1"/>
    <col min="3" max="3" width="9.7109375" style="262" customWidth="1"/>
    <col min="4" max="4" width="9.5703125" style="262" customWidth="1"/>
    <col min="5" max="6" width="8.7109375" style="262" customWidth="1"/>
    <col min="7" max="7" width="8.28515625" style="262" customWidth="1"/>
    <col min="8" max="11" width="8.7109375" style="262" customWidth="1"/>
    <col min="12" max="12" width="7.5703125" style="262" customWidth="1"/>
    <col min="13" max="16" width="0" style="1" hidden="1" customWidth="1"/>
    <col min="17" max="16384" width="9.140625" style="1"/>
  </cols>
  <sheetData>
    <row r="1" spans="1:12" x14ac:dyDescent="0.25">
      <c r="A1" s="591" t="s">
        <v>353</v>
      </c>
      <c r="B1" s="591"/>
      <c r="C1" s="591"/>
      <c r="D1" s="591"/>
      <c r="E1" s="591"/>
      <c r="F1" s="591"/>
      <c r="G1" s="591"/>
      <c r="H1" s="591"/>
      <c r="I1" s="591"/>
      <c r="J1" s="591"/>
      <c r="K1" s="591"/>
      <c r="L1" s="591"/>
    </row>
    <row r="2" spans="1:12" ht="35.25" customHeight="1" x14ac:dyDescent="0.25">
      <c r="A2" s="592" t="s">
        <v>1</v>
      </c>
      <c r="B2" s="593"/>
      <c r="C2" s="593"/>
      <c r="D2" s="593"/>
      <c r="E2" s="593"/>
      <c r="F2" s="593"/>
      <c r="G2" s="593"/>
      <c r="H2" s="593"/>
      <c r="I2" s="593"/>
      <c r="J2" s="593"/>
      <c r="K2" s="593"/>
      <c r="L2" s="594"/>
    </row>
    <row r="3" spans="1:12" ht="12.75" customHeight="1" x14ac:dyDescent="0.25">
      <c r="A3" s="2" t="s">
        <v>2</v>
      </c>
      <c r="B3" s="3"/>
      <c r="C3" s="595" t="s">
        <v>354</v>
      </c>
      <c r="D3" s="595"/>
      <c r="E3" s="595"/>
      <c r="F3" s="595"/>
      <c r="G3" s="595"/>
      <c r="H3" s="595"/>
      <c r="I3" s="595"/>
      <c r="J3" s="595"/>
      <c r="K3" s="595"/>
      <c r="L3" s="596"/>
    </row>
    <row r="4" spans="1:12" ht="12.75" customHeight="1" x14ac:dyDescent="0.25">
      <c r="A4" s="2" t="s">
        <v>4</v>
      </c>
      <c r="B4" s="3"/>
      <c r="C4" s="595" t="s">
        <v>355</v>
      </c>
      <c r="D4" s="595"/>
      <c r="E4" s="595"/>
      <c r="F4" s="595"/>
      <c r="G4" s="595"/>
      <c r="H4" s="595"/>
      <c r="I4" s="595"/>
      <c r="J4" s="595"/>
      <c r="K4" s="595"/>
      <c r="L4" s="596"/>
    </row>
    <row r="5" spans="1:12" ht="12.75" customHeight="1" x14ac:dyDescent="0.25">
      <c r="A5" s="4" t="s">
        <v>6</v>
      </c>
      <c r="B5" s="5"/>
      <c r="C5" s="589" t="s">
        <v>356</v>
      </c>
      <c r="D5" s="589"/>
      <c r="E5" s="589"/>
      <c r="F5" s="589"/>
      <c r="G5" s="589"/>
      <c r="H5" s="589"/>
      <c r="I5" s="589"/>
      <c r="J5" s="589"/>
      <c r="K5" s="589"/>
      <c r="L5" s="590"/>
    </row>
    <row r="6" spans="1:12" ht="12.75" customHeight="1" x14ac:dyDescent="0.25">
      <c r="A6" s="4" t="s">
        <v>8</v>
      </c>
      <c r="B6" s="5"/>
      <c r="C6" s="589" t="s">
        <v>344</v>
      </c>
      <c r="D6" s="589"/>
      <c r="E6" s="589"/>
      <c r="F6" s="589"/>
      <c r="G6" s="589"/>
      <c r="H6" s="589"/>
      <c r="I6" s="589"/>
      <c r="J6" s="589"/>
      <c r="K6" s="589"/>
      <c r="L6" s="590"/>
    </row>
    <row r="7" spans="1:12" x14ac:dyDescent="0.25">
      <c r="A7" s="4" t="s">
        <v>10</v>
      </c>
      <c r="B7" s="5"/>
      <c r="C7" s="595" t="s">
        <v>345</v>
      </c>
      <c r="D7" s="595"/>
      <c r="E7" s="595"/>
      <c r="F7" s="595"/>
      <c r="G7" s="595"/>
      <c r="H7" s="595"/>
      <c r="I7" s="595"/>
      <c r="J7" s="595"/>
      <c r="K7" s="595"/>
      <c r="L7" s="596"/>
    </row>
    <row r="8" spans="1:12" ht="12.75" customHeight="1" x14ac:dyDescent="0.25">
      <c r="A8" s="6" t="s">
        <v>12</v>
      </c>
      <c r="B8" s="5"/>
      <c r="C8" s="597"/>
      <c r="D8" s="597"/>
      <c r="E8" s="597"/>
      <c r="F8" s="597"/>
      <c r="G8" s="597"/>
      <c r="H8" s="597"/>
      <c r="I8" s="597"/>
      <c r="J8" s="597"/>
      <c r="K8" s="597"/>
      <c r="L8" s="598"/>
    </row>
    <row r="9" spans="1:12" ht="12.75" customHeight="1" x14ac:dyDescent="0.25">
      <c r="A9" s="4"/>
      <c r="B9" s="5" t="s">
        <v>13</v>
      </c>
      <c r="C9" s="589" t="s">
        <v>357</v>
      </c>
      <c r="D9" s="589"/>
      <c r="E9" s="589"/>
      <c r="F9" s="589"/>
      <c r="G9" s="589"/>
      <c r="H9" s="589"/>
      <c r="I9" s="589"/>
      <c r="J9" s="589"/>
      <c r="K9" s="589"/>
      <c r="L9" s="590"/>
    </row>
    <row r="10" spans="1:12" ht="12.75" customHeight="1" x14ac:dyDescent="0.25">
      <c r="A10" s="4"/>
      <c r="B10" s="5" t="s">
        <v>15</v>
      </c>
      <c r="C10" s="589"/>
      <c r="D10" s="589"/>
      <c r="E10" s="589"/>
      <c r="F10" s="589"/>
      <c r="G10" s="589"/>
      <c r="H10" s="589"/>
      <c r="I10" s="589"/>
      <c r="J10" s="589"/>
      <c r="K10" s="589"/>
      <c r="L10" s="590"/>
    </row>
    <row r="11" spans="1:12" ht="12.75" customHeight="1" x14ac:dyDescent="0.25">
      <c r="A11" s="4"/>
      <c r="B11" s="5" t="s">
        <v>16</v>
      </c>
      <c r="C11" s="597"/>
      <c r="D11" s="597"/>
      <c r="E11" s="597"/>
      <c r="F11" s="597"/>
      <c r="G11" s="597"/>
      <c r="H11" s="597"/>
      <c r="I11" s="597"/>
      <c r="J11" s="597"/>
      <c r="K11" s="597"/>
      <c r="L11" s="598"/>
    </row>
    <row r="12" spans="1:12" ht="12.75" customHeight="1" x14ac:dyDescent="0.25">
      <c r="A12" s="4"/>
      <c r="B12" s="5" t="s">
        <v>17</v>
      </c>
      <c r="C12" s="589"/>
      <c r="D12" s="589"/>
      <c r="E12" s="589"/>
      <c r="F12" s="589"/>
      <c r="G12" s="589"/>
      <c r="H12" s="589"/>
      <c r="I12" s="589"/>
      <c r="J12" s="589"/>
      <c r="K12" s="589"/>
      <c r="L12" s="590"/>
    </row>
    <row r="13" spans="1:12" ht="12.75" customHeight="1" x14ac:dyDescent="0.25">
      <c r="A13" s="4"/>
      <c r="B13" s="5" t="s">
        <v>18</v>
      </c>
      <c r="C13" s="589"/>
      <c r="D13" s="589"/>
      <c r="E13" s="589"/>
      <c r="F13" s="589"/>
      <c r="G13" s="589"/>
      <c r="H13" s="589"/>
      <c r="I13" s="589"/>
      <c r="J13" s="589"/>
      <c r="K13" s="589"/>
      <c r="L13" s="590"/>
    </row>
    <row r="14" spans="1:12" ht="12.75" customHeight="1" x14ac:dyDescent="0.25">
      <c r="A14" s="7"/>
      <c r="B14" s="8"/>
      <c r="C14" s="9"/>
      <c r="D14" s="9"/>
      <c r="E14" s="9"/>
      <c r="F14" s="9"/>
      <c r="G14" s="9"/>
      <c r="H14" s="9"/>
      <c r="I14" s="9"/>
      <c r="J14" s="9"/>
      <c r="K14" s="9"/>
      <c r="L14" s="10"/>
    </row>
    <row r="15" spans="1:12" s="11" customFormat="1" ht="12.75" customHeight="1" x14ac:dyDescent="0.25">
      <c r="A15" s="603" t="s">
        <v>19</v>
      </c>
      <c r="B15" s="606" t="s">
        <v>20</v>
      </c>
      <c r="C15" s="608" t="s">
        <v>21</v>
      </c>
      <c r="D15" s="609"/>
      <c r="E15" s="609"/>
      <c r="F15" s="609"/>
      <c r="G15" s="610"/>
      <c r="H15" s="608" t="s">
        <v>22</v>
      </c>
      <c r="I15" s="609"/>
      <c r="J15" s="609"/>
      <c r="K15" s="609"/>
      <c r="L15" s="611"/>
    </row>
    <row r="16" spans="1:12" s="11" customFormat="1" ht="12.75" customHeight="1" x14ac:dyDescent="0.25">
      <c r="A16" s="604"/>
      <c r="B16" s="607"/>
      <c r="C16" s="612" t="s">
        <v>23</v>
      </c>
      <c r="D16" s="613" t="s">
        <v>24</v>
      </c>
      <c r="E16" s="615" t="s">
        <v>25</v>
      </c>
      <c r="F16" s="617" t="s">
        <v>26</v>
      </c>
      <c r="G16" s="619" t="s">
        <v>27</v>
      </c>
      <c r="H16" s="612" t="s">
        <v>23</v>
      </c>
      <c r="I16" s="613" t="s">
        <v>24</v>
      </c>
      <c r="J16" s="615" t="s">
        <v>25</v>
      </c>
      <c r="K16" s="617" t="s">
        <v>26</v>
      </c>
      <c r="L16" s="599" t="s">
        <v>27</v>
      </c>
    </row>
    <row r="17" spans="1:12" s="12" customFormat="1" ht="61.5" customHeight="1" thickBot="1" x14ac:dyDescent="0.3">
      <c r="A17" s="605"/>
      <c r="B17" s="607"/>
      <c r="C17" s="612"/>
      <c r="D17" s="614"/>
      <c r="E17" s="616"/>
      <c r="F17" s="618"/>
      <c r="G17" s="619"/>
      <c r="H17" s="622"/>
      <c r="I17" s="623"/>
      <c r="J17" s="616"/>
      <c r="K17" s="618"/>
      <c r="L17" s="600"/>
    </row>
    <row r="18" spans="1:12" s="12" customFormat="1" ht="9.75" customHeight="1" thickTop="1" x14ac:dyDescent="0.25">
      <c r="A18" s="13" t="s">
        <v>28</v>
      </c>
      <c r="B18" s="13">
        <v>2</v>
      </c>
      <c r="C18" s="14">
        <v>3</v>
      </c>
      <c r="D18" s="15">
        <v>4</v>
      </c>
      <c r="E18" s="15">
        <v>5</v>
      </c>
      <c r="F18" s="15">
        <v>6</v>
      </c>
      <c r="G18" s="16">
        <v>7</v>
      </c>
      <c r="H18" s="14">
        <v>8</v>
      </c>
      <c r="I18" s="15">
        <v>9</v>
      </c>
      <c r="J18" s="15">
        <v>10</v>
      </c>
      <c r="K18" s="15">
        <v>11</v>
      </c>
      <c r="L18" s="17">
        <v>12</v>
      </c>
    </row>
    <row r="19" spans="1:12" s="24" customFormat="1" x14ac:dyDescent="0.25">
      <c r="A19" s="18"/>
      <c r="B19" s="19" t="s">
        <v>29</v>
      </c>
      <c r="C19" s="20"/>
      <c r="D19" s="21"/>
      <c r="E19" s="21"/>
      <c r="F19" s="21"/>
      <c r="G19" s="22"/>
      <c r="H19" s="20"/>
      <c r="I19" s="21"/>
      <c r="J19" s="21"/>
      <c r="K19" s="21"/>
      <c r="L19" s="23"/>
    </row>
    <row r="20" spans="1:12" s="24" customFormat="1" ht="12.75" thickBot="1" x14ac:dyDescent="0.3">
      <c r="A20" s="25"/>
      <c r="B20" s="26" t="s">
        <v>30</v>
      </c>
      <c r="C20" s="27">
        <f t="shared" ref="C20:C47" si="0">SUM(D20:G20)</f>
        <v>82017</v>
      </c>
      <c r="D20" s="28">
        <f>SUM(D21,D24,D25,D41,D43)</f>
        <v>82017</v>
      </c>
      <c r="E20" s="28">
        <f>SUM(E21,E24,E43)</f>
        <v>0</v>
      </c>
      <c r="F20" s="28">
        <f>SUM(F21,F26,F43)</f>
        <v>0</v>
      </c>
      <c r="G20" s="29">
        <f>SUM(G21,G45)</f>
        <v>0</v>
      </c>
      <c r="H20" s="27">
        <f>SUM(I20:L20)</f>
        <v>80002</v>
      </c>
      <c r="I20" s="28">
        <f>SUM(I21,I24,I25,I41,I43)</f>
        <v>80002</v>
      </c>
      <c r="J20" s="28">
        <f>SUM(J21,J24,J43)</f>
        <v>0</v>
      </c>
      <c r="K20" s="28">
        <f>SUM(K21,K26,K43)</f>
        <v>0</v>
      </c>
      <c r="L20" s="30">
        <f>SUM(L21,L45)</f>
        <v>0</v>
      </c>
    </row>
    <row r="21" spans="1:12" ht="12.75" thickTop="1" x14ac:dyDescent="0.25">
      <c r="A21" s="31"/>
      <c r="B21" s="32" t="s">
        <v>31</v>
      </c>
      <c r="C21" s="33">
        <f t="shared" si="0"/>
        <v>0</v>
      </c>
      <c r="D21" s="34">
        <f>SUM(D22:D23)</f>
        <v>0</v>
      </c>
      <c r="E21" s="34">
        <f>SUM(E22:E23)</f>
        <v>0</v>
      </c>
      <c r="F21" s="34">
        <f>SUM(F22:F23)</f>
        <v>0</v>
      </c>
      <c r="G21" s="35">
        <f>SUM(G22:G23)</f>
        <v>0</v>
      </c>
      <c r="H21" s="33">
        <f t="shared" ref="H21:H47" si="1">SUM(I21:L21)</f>
        <v>0</v>
      </c>
      <c r="I21" s="34">
        <f>SUM(I22:I23)</f>
        <v>0</v>
      </c>
      <c r="J21" s="34">
        <f>SUM(J22:J23)</f>
        <v>0</v>
      </c>
      <c r="K21" s="34">
        <f>SUM(K22:K23)</f>
        <v>0</v>
      </c>
      <c r="L21" s="36">
        <f>SUM(L22:L23)</f>
        <v>0</v>
      </c>
    </row>
    <row r="22" spans="1:12" x14ac:dyDescent="0.25">
      <c r="A22" s="37"/>
      <c r="B22" s="38" t="s">
        <v>32</v>
      </c>
      <c r="C22" s="39">
        <f t="shared" si="0"/>
        <v>0</v>
      </c>
      <c r="D22" s="40"/>
      <c r="E22" s="40"/>
      <c r="F22" s="40"/>
      <c r="G22" s="41"/>
      <c r="H22" s="39">
        <f t="shared" si="1"/>
        <v>0</v>
      </c>
      <c r="I22" s="40"/>
      <c r="J22" s="40"/>
      <c r="K22" s="40"/>
      <c r="L22" s="42"/>
    </row>
    <row r="23" spans="1:12" x14ac:dyDescent="0.25">
      <c r="A23" s="43"/>
      <c r="B23" s="44" t="s">
        <v>33</v>
      </c>
      <c r="C23" s="45">
        <f t="shared" si="0"/>
        <v>0</v>
      </c>
      <c r="D23" s="46"/>
      <c r="E23" s="46"/>
      <c r="F23" s="46"/>
      <c r="G23" s="47"/>
      <c r="H23" s="45">
        <f t="shared" si="1"/>
        <v>0</v>
      </c>
      <c r="I23" s="46"/>
      <c r="J23" s="46"/>
      <c r="K23" s="46"/>
      <c r="L23" s="48"/>
    </row>
    <row r="24" spans="1:12" s="24" customFormat="1" ht="24.75" thickBot="1" x14ac:dyDescent="0.3">
      <c r="A24" s="49">
        <v>19300</v>
      </c>
      <c r="B24" s="49" t="s">
        <v>34</v>
      </c>
      <c r="C24" s="50">
        <f t="shared" si="0"/>
        <v>82017</v>
      </c>
      <c r="D24" s="51">
        <v>82017</v>
      </c>
      <c r="E24" s="51"/>
      <c r="F24" s="52" t="s">
        <v>35</v>
      </c>
      <c r="G24" s="53" t="s">
        <v>35</v>
      </c>
      <c r="H24" s="50">
        <f t="shared" si="1"/>
        <v>80002</v>
      </c>
      <c r="I24" s="51">
        <f>I51</f>
        <v>80002</v>
      </c>
      <c r="J24" s="51">
        <f>J51</f>
        <v>0</v>
      </c>
      <c r="K24" s="52" t="s">
        <v>35</v>
      </c>
      <c r="L24" s="54" t="s">
        <v>35</v>
      </c>
    </row>
    <row r="25" spans="1:12" s="24" customFormat="1" ht="24.75" thickTop="1" x14ac:dyDescent="0.25">
      <c r="A25" s="55"/>
      <c r="B25" s="56" t="s">
        <v>36</v>
      </c>
      <c r="C25" s="57">
        <f t="shared" si="0"/>
        <v>0</v>
      </c>
      <c r="D25" s="58"/>
      <c r="E25" s="59" t="s">
        <v>35</v>
      </c>
      <c r="F25" s="59" t="s">
        <v>35</v>
      </c>
      <c r="G25" s="60" t="s">
        <v>35</v>
      </c>
      <c r="H25" s="57">
        <f t="shared" si="1"/>
        <v>0</v>
      </c>
      <c r="I25" s="61"/>
      <c r="J25" s="59" t="s">
        <v>35</v>
      </c>
      <c r="K25" s="59" t="s">
        <v>35</v>
      </c>
      <c r="L25" s="62" t="s">
        <v>35</v>
      </c>
    </row>
    <row r="26" spans="1:12" s="24" customFormat="1" ht="36" x14ac:dyDescent="0.25">
      <c r="A26" s="56">
        <v>21300</v>
      </c>
      <c r="B26" s="56" t="s">
        <v>37</v>
      </c>
      <c r="C26" s="57">
        <f t="shared" si="0"/>
        <v>0</v>
      </c>
      <c r="D26" s="59" t="s">
        <v>35</v>
      </c>
      <c r="E26" s="59" t="s">
        <v>35</v>
      </c>
      <c r="F26" s="63">
        <f>SUM(F27,F31,F33,F36)</f>
        <v>0</v>
      </c>
      <c r="G26" s="60" t="s">
        <v>35</v>
      </c>
      <c r="H26" s="57">
        <f t="shared" si="1"/>
        <v>0</v>
      </c>
      <c r="I26" s="59" t="s">
        <v>35</v>
      </c>
      <c r="J26" s="59" t="s">
        <v>35</v>
      </c>
      <c r="K26" s="63">
        <f>SUM(K27,K31,K33,K36)</f>
        <v>0</v>
      </c>
      <c r="L26" s="62" t="s">
        <v>35</v>
      </c>
    </row>
    <row r="27" spans="1:12" s="24" customFormat="1" ht="24" x14ac:dyDescent="0.25">
      <c r="A27" s="64">
        <v>21350</v>
      </c>
      <c r="B27" s="56" t="s">
        <v>38</v>
      </c>
      <c r="C27" s="57">
        <f t="shared" si="0"/>
        <v>0</v>
      </c>
      <c r="D27" s="59" t="s">
        <v>35</v>
      </c>
      <c r="E27" s="59" t="s">
        <v>35</v>
      </c>
      <c r="F27" s="63">
        <f>SUM(F28:F30)</f>
        <v>0</v>
      </c>
      <c r="G27" s="60" t="s">
        <v>35</v>
      </c>
      <c r="H27" s="57">
        <f t="shared" si="1"/>
        <v>0</v>
      </c>
      <c r="I27" s="59" t="s">
        <v>35</v>
      </c>
      <c r="J27" s="59" t="s">
        <v>35</v>
      </c>
      <c r="K27" s="63">
        <f>SUM(K28:K30)</f>
        <v>0</v>
      </c>
      <c r="L27" s="62" t="s">
        <v>35</v>
      </c>
    </row>
    <row r="28" spans="1:12" x14ac:dyDescent="0.25">
      <c r="A28" s="37">
        <v>21351</v>
      </c>
      <c r="B28" s="65" t="s">
        <v>39</v>
      </c>
      <c r="C28" s="66">
        <f t="shared" si="0"/>
        <v>0</v>
      </c>
      <c r="D28" s="67" t="s">
        <v>35</v>
      </c>
      <c r="E28" s="67" t="s">
        <v>35</v>
      </c>
      <c r="F28" s="68"/>
      <c r="G28" s="69" t="s">
        <v>35</v>
      </c>
      <c r="H28" s="66">
        <f t="shared" si="1"/>
        <v>0</v>
      </c>
      <c r="I28" s="67" t="s">
        <v>35</v>
      </c>
      <c r="J28" s="67" t="s">
        <v>35</v>
      </c>
      <c r="K28" s="68"/>
      <c r="L28" s="70" t="s">
        <v>35</v>
      </c>
    </row>
    <row r="29" spans="1:12" x14ac:dyDescent="0.25">
      <c r="A29" s="43">
        <v>21352</v>
      </c>
      <c r="B29" s="71" t="s">
        <v>40</v>
      </c>
      <c r="C29" s="72">
        <f t="shared" si="0"/>
        <v>0</v>
      </c>
      <c r="D29" s="73" t="s">
        <v>35</v>
      </c>
      <c r="E29" s="73" t="s">
        <v>35</v>
      </c>
      <c r="F29" s="74"/>
      <c r="G29" s="75" t="s">
        <v>35</v>
      </c>
      <c r="H29" s="72">
        <f t="shared" si="1"/>
        <v>0</v>
      </c>
      <c r="I29" s="73" t="s">
        <v>35</v>
      </c>
      <c r="J29" s="73" t="s">
        <v>35</v>
      </c>
      <c r="K29" s="74"/>
      <c r="L29" s="76" t="s">
        <v>35</v>
      </c>
    </row>
    <row r="30" spans="1:12" ht="24" x14ac:dyDescent="0.25">
      <c r="A30" s="43">
        <v>21359</v>
      </c>
      <c r="B30" s="71" t="s">
        <v>41</v>
      </c>
      <c r="C30" s="72">
        <f t="shared" si="0"/>
        <v>0</v>
      </c>
      <c r="D30" s="73" t="s">
        <v>35</v>
      </c>
      <c r="E30" s="73" t="s">
        <v>35</v>
      </c>
      <c r="F30" s="74"/>
      <c r="G30" s="75" t="s">
        <v>35</v>
      </c>
      <c r="H30" s="72">
        <f t="shared" si="1"/>
        <v>0</v>
      </c>
      <c r="I30" s="73" t="s">
        <v>35</v>
      </c>
      <c r="J30" s="73" t="s">
        <v>35</v>
      </c>
      <c r="K30" s="74"/>
      <c r="L30" s="76" t="s">
        <v>35</v>
      </c>
    </row>
    <row r="31" spans="1:12" s="24" customFormat="1" ht="36" x14ac:dyDescent="0.25">
      <c r="A31" s="64">
        <v>21370</v>
      </c>
      <c r="B31" s="56" t="s">
        <v>42</v>
      </c>
      <c r="C31" s="57">
        <f t="shared" si="0"/>
        <v>0</v>
      </c>
      <c r="D31" s="59" t="s">
        <v>35</v>
      </c>
      <c r="E31" s="59" t="s">
        <v>35</v>
      </c>
      <c r="F31" s="63">
        <f>SUM(F32)</f>
        <v>0</v>
      </c>
      <c r="G31" s="60" t="s">
        <v>35</v>
      </c>
      <c r="H31" s="57">
        <f t="shared" si="1"/>
        <v>0</v>
      </c>
      <c r="I31" s="59" t="s">
        <v>35</v>
      </c>
      <c r="J31" s="59" t="s">
        <v>35</v>
      </c>
      <c r="K31" s="63">
        <f>SUM(K32)</f>
        <v>0</v>
      </c>
      <c r="L31" s="62" t="s">
        <v>35</v>
      </c>
    </row>
    <row r="32" spans="1:12" ht="36" x14ac:dyDescent="0.25">
      <c r="A32" s="77">
        <v>21379</v>
      </c>
      <c r="B32" s="78" t="s">
        <v>43</v>
      </c>
      <c r="C32" s="79">
        <f t="shared" si="0"/>
        <v>0</v>
      </c>
      <c r="D32" s="80" t="s">
        <v>35</v>
      </c>
      <c r="E32" s="80" t="s">
        <v>35</v>
      </c>
      <c r="F32" s="81"/>
      <c r="G32" s="82" t="s">
        <v>35</v>
      </c>
      <c r="H32" s="79">
        <f t="shared" si="1"/>
        <v>0</v>
      </c>
      <c r="I32" s="80" t="s">
        <v>35</v>
      </c>
      <c r="J32" s="80" t="s">
        <v>35</v>
      </c>
      <c r="K32" s="81"/>
      <c r="L32" s="83" t="s">
        <v>35</v>
      </c>
    </row>
    <row r="33" spans="1:12" s="24" customFormat="1" x14ac:dyDescent="0.25">
      <c r="A33" s="64">
        <v>21380</v>
      </c>
      <c r="B33" s="56" t="s">
        <v>44</v>
      </c>
      <c r="C33" s="57">
        <f t="shared" si="0"/>
        <v>0</v>
      </c>
      <c r="D33" s="59" t="s">
        <v>35</v>
      </c>
      <c r="E33" s="59" t="s">
        <v>35</v>
      </c>
      <c r="F33" s="63">
        <f>SUM(F34:F35)</f>
        <v>0</v>
      </c>
      <c r="G33" s="60" t="s">
        <v>35</v>
      </c>
      <c r="H33" s="57">
        <f t="shared" si="1"/>
        <v>0</v>
      </c>
      <c r="I33" s="59" t="s">
        <v>35</v>
      </c>
      <c r="J33" s="59" t="s">
        <v>35</v>
      </c>
      <c r="K33" s="63">
        <f>SUM(K34:K35)</f>
        <v>0</v>
      </c>
      <c r="L33" s="62" t="s">
        <v>35</v>
      </c>
    </row>
    <row r="34" spans="1:12" x14ac:dyDescent="0.25">
      <c r="A34" s="38">
        <v>21381</v>
      </c>
      <c r="B34" s="65" t="s">
        <v>45</v>
      </c>
      <c r="C34" s="66">
        <f t="shared" si="0"/>
        <v>0</v>
      </c>
      <c r="D34" s="67" t="s">
        <v>35</v>
      </c>
      <c r="E34" s="67" t="s">
        <v>35</v>
      </c>
      <c r="F34" s="68"/>
      <c r="G34" s="69" t="s">
        <v>35</v>
      </c>
      <c r="H34" s="66">
        <f t="shared" si="1"/>
        <v>0</v>
      </c>
      <c r="I34" s="67" t="s">
        <v>35</v>
      </c>
      <c r="J34" s="67" t="s">
        <v>35</v>
      </c>
      <c r="K34" s="68"/>
      <c r="L34" s="70" t="s">
        <v>35</v>
      </c>
    </row>
    <row r="35" spans="1:12" ht="24" x14ac:dyDescent="0.25">
      <c r="A35" s="44">
        <v>21383</v>
      </c>
      <c r="B35" s="71" t="s">
        <v>46</v>
      </c>
      <c r="C35" s="72">
        <f>SUM(D35:G35)</f>
        <v>0</v>
      </c>
      <c r="D35" s="73" t="s">
        <v>35</v>
      </c>
      <c r="E35" s="73" t="s">
        <v>35</v>
      </c>
      <c r="F35" s="74"/>
      <c r="G35" s="75" t="s">
        <v>35</v>
      </c>
      <c r="H35" s="72">
        <f t="shared" si="1"/>
        <v>0</v>
      </c>
      <c r="I35" s="73" t="s">
        <v>35</v>
      </c>
      <c r="J35" s="73" t="s">
        <v>35</v>
      </c>
      <c r="K35" s="74"/>
      <c r="L35" s="76" t="s">
        <v>35</v>
      </c>
    </row>
    <row r="36" spans="1:12" s="24" customFormat="1" ht="25.5" customHeight="1" x14ac:dyDescent="0.25">
      <c r="A36" s="64">
        <v>21390</v>
      </c>
      <c r="B36" s="56" t="s">
        <v>47</v>
      </c>
      <c r="C36" s="57">
        <f t="shared" si="0"/>
        <v>0</v>
      </c>
      <c r="D36" s="59" t="s">
        <v>35</v>
      </c>
      <c r="E36" s="59" t="s">
        <v>35</v>
      </c>
      <c r="F36" s="63">
        <f>SUM(F37:F40)</f>
        <v>0</v>
      </c>
      <c r="G36" s="60" t="s">
        <v>35</v>
      </c>
      <c r="H36" s="57">
        <f t="shared" si="1"/>
        <v>0</v>
      </c>
      <c r="I36" s="59" t="s">
        <v>35</v>
      </c>
      <c r="J36" s="59" t="s">
        <v>35</v>
      </c>
      <c r="K36" s="63">
        <f>SUM(K37:K40)</f>
        <v>0</v>
      </c>
      <c r="L36" s="62" t="s">
        <v>35</v>
      </c>
    </row>
    <row r="37" spans="1:12" ht="24" x14ac:dyDescent="0.25">
      <c r="A37" s="38">
        <v>21391</v>
      </c>
      <c r="B37" s="65" t="s">
        <v>48</v>
      </c>
      <c r="C37" s="66">
        <f t="shared" si="0"/>
        <v>0</v>
      </c>
      <c r="D37" s="67" t="s">
        <v>35</v>
      </c>
      <c r="E37" s="67" t="s">
        <v>35</v>
      </c>
      <c r="F37" s="68"/>
      <c r="G37" s="69" t="s">
        <v>35</v>
      </c>
      <c r="H37" s="66">
        <f t="shared" si="1"/>
        <v>0</v>
      </c>
      <c r="I37" s="67" t="s">
        <v>35</v>
      </c>
      <c r="J37" s="67" t="s">
        <v>35</v>
      </c>
      <c r="K37" s="68"/>
      <c r="L37" s="70" t="s">
        <v>35</v>
      </c>
    </row>
    <row r="38" spans="1:12" x14ac:dyDescent="0.25">
      <c r="A38" s="44">
        <v>21393</v>
      </c>
      <c r="B38" s="71" t="s">
        <v>49</v>
      </c>
      <c r="C38" s="72">
        <f t="shared" si="0"/>
        <v>0</v>
      </c>
      <c r="D38" s="73" t="s">
        <v>35</v>
      </c>
      <c r="E38" s="73" t="s">
        <v>35</v>
      </c>
      <c r="F38" s="74"/>
      <c r="G38" s="75" t="s">
        <v>35</v>
      </c>
      <c r="H38" s="72">
        <f t="shared" si="1"/>
        <v>0</v>
      </c>
      <c r="I38" s="73" t="s">
        <v>35</v>
      </c>
      <c r="J38" s="73" t="s">
        <v>35</v>
      </c>
      <c r="K38" s="74"/>
      <c r="L38" s="76" t="s">
        <v>35</v>
      </c>
    </row>
    <row r="39" spans="1:12" x14ac:dyDescent="0.25">
      <c r="A39" s="44">
        <v>21395</v>
      </c>
      <c r="B39" s="71" t="s">
        <v>50</v>
      </c>
      <c r="C39" s="72">
        <f t="shared" si="0"/>
        <v>0</v>
      </c>
      <c r="D39" s="73" t="s">
        <v>35</v>
      </c>
      <c r="E39" s="73" t="s">
        <v>35</v>
      </c>
      <c r="F39" s="74"/>
      <c r="G39" s="75" t="s">
        <v>35</v>
      </c>
      <c r="H39" s="72">
        <f t="shared" si="1"/>
        <v>0</v>
      </c>
      <c r="I39" s="73" t="s">
        <v>35</v>
      </c>
      <c r="J39" s="73" t="s">
        <v>35</v>
      </c>
      <c r="K39" s="74"/>
      <c r="L39" s="76" t="s">
        <v>35</v>
      </c>
    </row>
    <row r="40" spans="1:12" ht="24" x14ac:dyDescent="0.25">
      <c r="A40" s="84">
        <v>21399</v>
      </c>
      <c r="B40" s="85" t="s">
        <v>51</v>
      </c>
      <c r="C40" s="86">
        <f t="shared" si="0"/>
        <v>0</v>
      </c>
      <c r="D40" s="87" t="s">
        <v>35</v>
      </c>
      <c r="E40" s="87" t="s">
        <v>35</v>
      </c>
      <c r="F40" s="88"/>
      <c r="G40" s="89" t="s">
        <v>35</v>
      </c>
      <c r="H40" s="86">
        <f t="shared" si="1"/>
        <v>0</v>
      </c>
      <c r="I40" s="87" t="s">
        <v>35</v>
      </c>
      <c r="J40" s="87" t="s">
        <v>35</v>
      </c>
      <c r="K40" s="88"/>
      <c r="L40" s="90" t="s">
        <v>35</v>
      </c>
    </row>
    <row r="41" spans="1:12" s="24" customFormat="1" ht="26.25" customHeight="1" x14ac:dyDescent="0.25">
      <c r="A41" s="91">
        <v>21420</v>
      </c>
      <c r="B41" s="92" t="s">
        <v>52</v>
      </c>
      <c r="C41" s="86">
        <f>SUM(D41:G41)</f>
        <v>0</v>
      </c>
      <c r="D41" s="94">
        <f>SUM(D42)</f>
        <v>0</v>
      </c>
      <c r="E41" s="95" t="s">
        <v>35</v>
      </c>
      <c r="F41" s="95" t="s">
        <v>35</v>
      </c>
      <c r="G41" s="96" t="s">
        <v>35</v>
      </c>
      <c r="H41" s="93">
        <f>SUM(I41:L41)</f>
        <v>0</v>
      </c>
      <c r="I41" s="94">
        <f>SUM(I42)</f>
        <v>0</v>
      </c>
      <c r="J41" s="95" t="s">
        <v>35</v>
      </c>
      <c r="K41" s="95" t="s">
        <v>35</v>
      </c>
      <c r="L41" s="97" t="s">
        <v>35</v>
      </c>
    </row>
    <row r="42" spans="1:12" s="24" customFormat="1" ht="26.25" customHeight="1" x14ac:dyDescent="0.25">
      <c r="A42" s="84">
        <v>21429</v>
      </c>
      <c r="B42" s="85" t="s">
        <v>53</v>
      </c>
      <c r="C42" s="86">
        <f>SUM(D42:G42)</f>
        <v>0</v>
      </c>
      <c r="D42" s="98"/>
      <c r="E42" s="87" t="s">
        <v>35</v>
      </c>
      <c r="F42" s="87" t="s">
        <v>35</v>
      </c>
      <c r="G42" s="89" t="s">
        <v>35</v>
      </c>
      <c r="H42" s="86">
        <f t="shared" ref="H42:H44" si="2">SUM(I42:L42)</f>
        <v>0</v>
      </c>
      <c r="I42" s="98"/>
      <c r="J42" s="87" t="s">
        <v>35</v>
      </c>
      <c r="K42" s="87" t="s">
        <v>35</v>
      </c>
      <c r="L42" s="90" t="s">
        <v>35</v>
      </c>
    </row>
    <row r="43" spans="1:12" s="24" customFormat="1" ht="24" x14ac:dyDescent="0.25">
      <c r="A43" s="64">
        <v>21490</v>
      </c>
      <c r="B43" s="56" t="s">
        <v>54</v>
      </c>
      <c r="C43" s="57">
        <f t="shared" si="0"/>
        <v>0</v>
      </c>
      <c r="D43" s="99">
        <f>D44</f>
        <v>0</v>
      </c>
      <c r="E43" s="99">
        <f t="shared" ref="E43:F43" si="3">E44</f>
        <v>0</v>
      </c>
      <c r="F43" s="99">
        <f t="shared" si="3"/>
        <v>0</v>
      </c>
      <c r="G43" s="60" t="s">
        <v>35</v>
      </c>
      <c r="H43" s="100">
        <f t="shared" si="2"/>
        <v>0</v>
      </c>
      <c r="I43" s="99">
        <f>I44</f>
        <v>0</v>
      </c>
      <c r="J43" s="99">
        <f t="shared" ref="J43:K43" si="4">J44</f>
        <v>0</v>
      </c>
      <c r="K43" s="99">
        <f t="shared" si="4"/>
        <v>0</v>
      </c>
      <c r="L43" s="62" t="s">
        <v>35</v>
      </c>
    </row>
    <row r="44" spans="1:12" s="24" customFormat="1" ht="24" x14ac:dyDescent="0.25">
      <c r="A44" s="44">
        <v>21499</v>
      </c>
      <c r="B44" s="71" t="s">
        <v>55</v>
      </c>
      <c r="C44" s="79">
        <f>SUM(D44:G44)</f>
        <v>0</v>
      </c>
      <c r="D44" s="101"/>
      <c r="E44" s="102"/>
      <c r="F44" s="102"/>
      <c r="G44" s="103" t="s">
        <v>35</v>
      </c>
      <c r="H44" s="104">
        <f t="shared" si="2"/>
        <v>0</v>
      </c>
      <c r="I44" s="40"/>
      <c r="J44" s="105"/>
      <c r="K44" s="105"/>
      <c r="L44" s="106" t="s">
        <v>35</v>
      </c>
    </row>
    <row r="45" spans="1:12" ht="12.75" customHeight="1" x14ac:dyDescent="0.25">
      <c r="A45" s="107">
        <v>23000</v>
      </c>
      <c r="B45" s="108" t="s">
        <v>56</v>
      </c>
      <c r="C45" s="109">
        <f>SUM(D45:G45)</f>
        <v>0</v>
      </c>
      <c r="D45" s="59" t="s">
        <v>35</v>
      </c>
      <c r="E45" s="59" t="s">
        <v>35</v>
      </c>
      <c r="F45" s="59" t="s">
        <v>35</v>
      </c>
      <c r="G45" s="99">
        <f>SUM(G46:G47)</f>
        <v>0</v>
      </c>
      <c r="H45" s="109">
        <f t="shared" si="1"/>
        <v>0</v>
      </c>
      <c r="I45" s="87" t="s">
        <v>35</v>
      </c>
      <c r="J45" s="87" t="s">
        <v>35</v>
      </c>
      <c r="K45" s="87" t="s">
        <v>35</v>
      </c>
      <c r="L45" s="110">
        <f>SUM(L46:L47)</f>
        <v>0</v>
      </c>
    </row>
    <row r="46" spans="1:12" ht="24" x14ac:dyDescent="0.25">
      <c r="A46" s="111">
        <v>23410</v>
      </c>
      <c r="B46" s="112" t="s">
        <v>57</v>
      </c>
      <c r="C46" s="113">
        <f t="shared" si="0"/>
        <v>0</v>
      </c>
      <c r="D46" s="95" t="s">
        <v>35</v>
      </c>
      <c r="E46" s="95" t="s">
        <v>35</v>
      </c>
      <c r="F46" s="95" t="s">
        <v>35</v>
      </c>
      <c r="G46" s="114"/>
      <c r="H46" s="113">
        <f t="shared" si="1"/>
        <v>0</v>
      </c>
      <c r="I46" s="95" t="s">
        <v>35</v>
      </c>
      <c r="J46" s="95" t="s">
        <v>35</v>
      </c>
      <c r="K46" s="95" t="s">
        <v>35</v>
      </c>
      <c r="L46" s="115"/>
    </row>
    <row r="47" spans="1:12" ht="24" x14ac:dyDescent="0.25">
      <c r="A47" s="111">
        <v>23510</v>
      </c>
      <c r="B47" s="112" t="s">
        <v>58</v>
      </c>
      <c r="C47" s="93">
        <f t="shared" si="0"/>
        <v>0</v>
      </c>
      <c r="D47" s="95" t="s">
        <v>35</v>
      </c>
      <c r="E47" s="95" t="s">
        <v>35</v>
      </c>
      <c r="F47" s="95" t="s">
        <v>35</v>
      </c>
      <c r="G47" s="114"/>
      <c r="H47" s="93">
        <f t="shared" si="1"/>
        <v>0</v>
      </c>
      <c r="I47" s="95" t="s">
        <v>35</v>
      </c>
      <c r="J47" s="95" t="s">
        <v>35</v>
      </c>
      <c r="K47" s="95" t="s">
        <v>35</v>
      </c>
      <c r="L47" s="115"/>
    </row>
    <row r="48" spans="1:12" x14ac:dyDescent="0.25">
      <c r="A48" s="116"/>
      <c r="B48" s="112"/>
      <c r="C48" s="117"/>
      <c r="D48" s="95"/>
      <c r="E48" s="95"/>
      <c r="F48" s="94"/>
      <c r="G48" s="118"/>
      <c r="H48" s="117"/>
      <c r="I48" s="95"/>
      <c r="J48" s="95"/>
      <c r="K48" s="94"/>
      <c r="L48" s="119"/>
    </row>
    <row r="49" spans="1:12" s="24" customFormat="1" x14ac:dyDescent="0.25">
      <c r="A49" s="120"/>
      <c r="B49" s="121" t="s">
        <v>59</v>
      </c>
      <c r="C49" s="122"/>
      <c r="D49" s="123"/>
      <c r="E49" s="123"/>
      <c r="F49" s="123"/>
      <c r="G49" s="124"/>
      <c r="H49" s="122"/>
      <c r="I49" s="123"/>
      <c r="J49" s="123"/>
      <c r="K49" s="123"/>
      <c r="L49" s="125"/>
    </row>
    <row r="50" spans="1:12" s="24" customFormat="1" ht="12.75" thickBot="1" x14ac:dyDescent="0.3">
      <c r="A50" s="126"/>
      <c r="B50" s="25" t="s">
        <v>60</v>
      </c>
      <c r="C50" s="127">
        <f t="shared" ref="C50:C113" si="5">SUM(D50:G50)</f>
        <v>82017</v>
      </c>
      <c r="D50" s="128">
        <f>SUM(D51,D283)</f>
        <v>82017</v>
      </c>
      <c r="E50" s="128">
        <f>SUM(E51,E283)</f>
        <v>0</v>
      </c>
      <c r="F50" s="128">
        <f>SUM(F51,F283)</f>
        <v>0</v>
      </c>
      <c r="G50" s="129">
        <f>SUM(G51,G283)</f>
        <v>0</v>
      </c>
      <c r="H50" s="127">
        <f t="shared" ref="H50:H113" si="6">SUM(I50:L50)</f>
        <v>80002</v>
      </c>
      <c r="I50" s="128">
        <f>SUM(I51,I283)</f>
        <v>80002</v>
      </c>
      <c r="J50" s="128">
        <f>SUM(J51,J283)</f>
        <v>0</v>
      </c>
      <c r="K50" s="128">
        <f>SUM(K51,K283)</f>
        <v>0</v>
      </c>
      <c r="L50" s="130">
        <f>SUM(L51,L283)</f>
        <v>0</v>
      </c>
    </row>
    <row r="51" spans="1:12" s="24" customFormat="1" ht="36.75" thickTop="1" x14ac:dyDescent="0.25">
      <c r="A51" s="131"/>
      <c r="B51" s="132" t="s">
        <v>61</v>
      </c>
      <c r="C51" s="133">
        <f t="shared" si="5"/>
        <v>82017</v>
      </c>
      <c r="D51" s="134">
        <f>SUM(D52,D194)</f>
        <v>82017</v>
      </c>
      <c r="E51" s="134">
        <f>SUM(E52,E194)</f>
        <v>0</v>
      </c>
      <c r="F51" s="134">
        <f>SUM(F52,F194)</f>
        <v>0</v>
      </c>
      <c r="G51" s="135">
        <f>SUM(G52,G194)</f>
        <v>0</v>
      </c>
      <c r="H51" s="133">
        <f t="shared" si="6"/>
        <v>80002</v>
      </c>
      <c r="I51" s="134">
        <f>SUM(I52,I194)</f>
        <v>80002</v>
      </c>
      <c r="J51" s="134">
        <f>SUM(J52,J194)</f>
        <v>0</v>
      </c>
      <c r="K51" s="134">
        <f>SUM(K52,K194)</f>
        <v>0</v>
      </c>
      <c r="L51" s="136">
        <f>SUM(L52,L194)</f>
        <v>0</v>
      </c>
    </row>
    <row r="52" spans="1:12" s="24" customFormat="1" ht="24" x14ac:dyDescent="0.25">
      <c r="A52" s="137"/>
      <c r="B52" s="18" t="s">
        <v>62</v>
      </c>
      <c r="C52" s="138">
        <f t="shared" si="5"/>
        <v>82017</v>
      </c>
      <c r="D52" s="139">
        <f>SUM(D53,D75,D173,D187)</f>
        <v>82017</v>
      </c>
      <c r="E52" s="139">
        <f>SUM(E53,E75,E173,E187)</f>
        <v>0</v>
      </c>
      <c r="F52" s="139">
        <f>SUM(F53,F75,F173,F187)</f>
        <v>0</v>
      </c>
      <c r="G52" s="140">
        <f>SUM(G53,G75,G173,G187)</f>
        <v>0</v>
      </c>
      <c r="H52" s="138">
        <f t="shared" si="6"/>
        <v>80002</v>
      </c>
      <c r="I52" s="139">
        <f>SUM(I53,I75,I173,I187)</f>
        <v>80002</v>
      </c>
      <c r="J52" s="139">
        <f>SUM(J53,J75,J173,J187)</f>
        <v>0</v>
      </c>
      <c r="K52" s="139">
        <f>SUM(K53,K75,K173,K187)</f>
        <v>0</v>
      </c>
      <c r="L52" s="141">
        <f>SUM(L53,L75,L173,L187)</f>
        <v>0</v>
      </c>
    </row>
    <row r="53" spans="1:12" s="24" customFormat="1" x14ac:dyDescent="0.25">
      <c r="A53" s="142">
        <v>1000</v>
      </c>
      <c r="B53" s="142" t="s">
        <v>63</v>
      </c>
      <c r="C53" s="143">
        <f t="shared" si="5"/>
        <v>0</v>
      </c>
      <c r="D53" s="144">
        <f>SUM(D54,D67)</f>
        <v>0</v>
      </c>
      <c r="E53" s="144">
        <f>SUM(E54,E67)</f>
        <v>0</v>
      </c>
      <c r="F53" s="144">
        <f>SUM(F54,F67)</f>
        <v>0</v>
      </c>
      <c r="G53" s="145">
        <f>SUM(G54,G67)</f>
        <v>0</v>
      </c>
      <c r="H53" s="143">
        <f t="shared" si="6"/>
        <v>0</v>
      </c>
      <c r="I53" s="144">
        <f>SUM(I54,I67)</f>
        <v>0</v>
      </c>
      <c r="J53" s="144">
        <f>SUM(J54,J67)</f>
        <v>0</v>
      </c>
      <c r="K53" s="144">
        <f>SUM(K54,K67)</f>
        <v>0</v>
      </c>
      <c r="L53" s="146">
        <f>SUM(L54,L67)</f>
        <v>0</v>
      </c>
    </row>
    <row r="54" spans="1:12" x14ac:dyDescent="0.25">
      <c r="A54" s="56">
        <v>1100</v>
      </c>
      <c r="B54" s="147" t="s">
        <v>64</v>
      </c>
      <c r="C54" s="57">
        <f t="shared" si="5"/>
        <v>0</v>
      </c>
      <c r="D54" s="63">
        <f>SUM(D55,D58,D66)</f>
        <v>0</v>
      </c>
      <c r="E54" s="63">
        <f>SUM(E55,E58,E66)</f>
        <v>0</v>
      </c>
      <c r="F54" s="63">
        <f>SUM(F55,F58,F66)</f>
        <v>0</v>
      </c>
      <c r="G54" s="148">
        <f>SUM(G55,G58,G66)</f>
        <v>0</v>
      </c>
      <c r="H54" s="57">
        <f t="shared" si="6"/>
        <v>0</v>
      </c>
      <c r="I54" s="63">
        <f>SUM(I55,I58,I66)</f>
        <v>0</v>
      </c>
      <c r="J54" s="63">
        <f>SUM(J55,J58,J66)</f>
        <v>0</v>
      </c>
      <c r="K54" s="63">
        <f>SUM(K55,K58,K66)</f>
        <v>0</v>
      </c>
      <c r="L54" s="149">
        <f>SUM(L55,L58,L66)</f>
        <v>0</v>
      </c>
    </row>
    <row r="55" spans="1:12" x14ac:dyDescent="0.25">
      <c r="A55" s="150">
        <v>1110</v>
      </c>
      <c r="B55" s="112" t="s">
        <v>65</v>
      </c>
      <c r="C55" s="117">
        <f t="shared" si="5"/>
        <v>0</v>
      </c>
      <c r="D55" s="151">
        <f>SUM(D56:D57)</f>
        <v>0</v>
      </c>
      <c r="E55" s="151">
        <f>SUM(E56:E57)</f>
        <v>0</v>
      </c>
      <c r="F55" s="151">
        <f>SUM(F56:F57)</f>
        <v>0</v>
      </c>
      <c r="G55" s="152">
        <f>SUM(G56:G57)</f>
        <v>0</v>
      </c>
      <c r="H55" s="117">
        <f t="shared" si="6"/>
        <v>0</v>
      </c>
      <c r="I55" s="151">
        <f>SUM(I56:I57)</f>
        <v>0</v>
      </c>
      <c r="J55" s="151">
        <f>SUM(J56:J57)</f>
        <v>0</v>
      </c>
      <c r="K55" s="151">
        <f>SUM(K56:K57)</f>
        <v>0</v>
      </c>
      <c r="L55" s="153">
        <f>SUM(L56:L57)</f>
        <v>0</v>
      </c>
    </row>
    <row r="56" spans="1:12" x14ac:dyDescent="0.25">
      <c r="A56" s="38">
        <v>1111</v>
      </c>
      <c r="B56" s="65" t="s">
        <v>66</v>
      </c>
      <c r="C56" s="66">
        <f t="shared" si="5"/>
        <v>0</v>
      </c>
      <c r="D56" s="68"/>
      <c r="E56" s="68"/>
      <c r="F56" s="68"/>
      <c r="G56" s="154"/>
      <c r="H56" s="66">
        <f t="shared" si="6"/>
        <v>0</v>
      </c>
      <c r="I56" s="68"/>
      <c r="J56" s="68"/>
      <c r="K56" s="68"/>
      <c r="L56" s="155"/>
    </row>
    <row r="57" spans="1:12" ht="24" customHeight="1" x14ac:dyDescent="0.25">
      <c r="A57" s="44">
        <v>1119</v>
      </c>
      <c r="B57" s="71" t="s">
        <v>67</v>
      </c>
      <c r="C57" s="72">
        <f t="shared" si="5"/>
        <v>0</v>
      </c>
      <c r="D57" s="74"/>
      <c r="E57" s="74"/>
      <c r="F57" s="74"/>
      <c r="G57" s="157"/>
      <c r="H57" s="72">
        <f t="shared" si="6"/>
        <v>0</v>
      </c>
      <c r="I57" s="74"/>
      <c r="J57" s="74"/>
      <c r="K57" s="74"/>
      <c r="L57" s="158"/>
    </row>
    <row r="58" spans="1:12" x14ac:dyDescent="0.25">
      <c r="A58" s="159">
        <v>1140</v>
      </c>
      <c r="B58" s="71" t="s">
        <v>68</v>
      </c>
      <c r="C58" s="72">
        <f t="shared" si="5"/>
        <v>0</v>
      </c>
      <c r="D58" s="160">
        <f>SUM(D59:D65)</f>
        <v>0</v>
      </c>
      <c r="E58" s="160">
        <f>SUM(E59:E65)</f>
        <v>0</v>
      </c>
      <c r="F58" s="160">
        <f>SUM(F59:F65)</f>
        <v>0</v>
      </c>
      <c r="G58" s="161">
        <f>SUM(G59:G65)</f>
        <v>0</v>
      </c>
      <c r="H58" s="72">
        <f t="shared" si="6"/>
        <v>0</v>
      </c>
      <c r="I58" s="160">
        <f>SUM(I59:I65)</f>
        <v>0</v>
      </c>
      <c r="J58" s="160">
        <f>SUM(J59:J65)</f>
        <v>0</v>
      </c>
      <c r="K58" s="160">
        <f>SUM(K59:K65)</f>
        <v>0</v>
      </c>
      <c r="L58" s="162">
        <f>SUM(L59:L65)</f>
        <v>0</v>
      </c>
    </row>
    <row r="59" spans="1:12" x14ac:dyDescent="0.25">
      <c r="A59" s="44">
        <v>1141</v>
      </c>
      <c r="B59" s="71" t="s">
        <v>69</v>
      </c>
      <c r="C59" s="72">
        <f t="shared" si="5"/>
        <v>0</v>
      </c>
      <c r="D59" s="74"/>
      <c r="E59" s="74"/>
      <c r="F59" s="74"/>
      <c r="G59" s="157"/>
      <c r="H59" s="72">
        <f t="shared" si="6"/>
        <v>0</v>
      </c>
      <c r="I59" s="74"/>
      <c r="J59" s="74"/>
      <c r="K59" s="74"/>
      <c r="L59" s="158"/>
    </row>
    <row r="60" spans="1:12" ht="24.75" customHeight="1" x14ac:dyDescent="0.25">
      <c r="A60" s="44">
        <v>1142</v>
      </c>
      <c r="B60" s="71" t="s">
        <v>70</v>
      </c>
      <c r="C60" s="72">
        <f t="shared" si="5"/>
        <v>0</v>
      </c>
      <c r="D60" s="74"/>
      <c r="E60" s="74"/>
      <c r="F60" s="74"/>
      <c r="G60" s="157"/>
      <c r="H60" s="72">
        <f t="shared" si="6"/>
        <v>0</v>
      </c>
      <c r="I60" s="74"/>
      <c r="J60" s="74"/>
      <c r="K60" s="74"/>
      <c r="L60" s="158"/>
    </row>
    <row r="61" spans="1:12" ht="24" x14ac:dyDescent="0.25">
      <c r="A61" s="44">
        <v>1145</v>
      </c>
      <c r="B61" s="71" t="s">
        <v>71</v>
      </c>
      <c r="C61" s="72">
        <f t="shared" si="5"/>
        <v>0</v>
      </c>
      <c r="D61" s="74"/>
      <c r="E61" s="74"/>
      <c r="F61" s="74"/>
      <c r="G61" s="157"/>
      <c r="H61" s="72">
        <f t="shared" si="6"/>
        <v>0</v>
      </c>
      <c r="I61" s="74"/>
      <c r="J61" s="74"/>
      <c r="K61" s="74"/>
      <c r="L61" s="158"/>
    </row>
    <row r="62" spans="1:12" ht="27.75" customHeight="1" x14ac:dyDescent="0.25">
      <c r="A62" s="44">
        <v>1146</v>
      </c>
      <c r="B62" s="71" t="s">
        <v>72</v>
      </c>
      <c r="C62" s="72">
        <f t="shared" si="5"/>
        <v>0</v>
      </c>
      <c r="D62" s="74"/>
      <c r="E62" s="74"/>
      <c r="F62" s="74"/>
      <c r="G62" s="157"/>
      <c r="H62" s="72">
        <f t="shared" si="6"/>
        <v>0</v>
      </c>
      <c r="I62" s="74"/>
      <c r="J62" s="74"/>
      <c r="K62" s="74"/>
      <c r="L62" s="158"/>
    </row>
    <row r="63" spans="1:12" x14ac:dyDescent="0.25">
      <c r="A63" s="44">
        <v>1147</v>
      </c>
      <c r="B63" s="71" t="s">
        <v>73</v>
      </c>
      <c r="C63" s="72">
        <f t="shared" si="5"/>
        <v>0</v>
      </c>
      <c r="D63" s="74"/>
      <c r="E63" s="74"/>
      <c r="F63" s="74"/>
      <c r="G63" s="157"/>
      <c r="H63" s="72">
        <f t="shared" si="6"/>
        <v>0</v>
      </c>
      <c r="I63" s="74"/>
      <c r="J63" s="74"/>
      <c r="K63" s="74"/>
      <c r="L63" s="158"/>
    </row>
    <row r="64" spans="1:12" x14ac:dyDescent="0.25">
      <c r="A64" s="44">
        <v>1148</v>
      </c>
      <c r="B64" s="71" t="s">
        <v>74</v>
      </c>
      <c r="C64" s="72">
        <f t="shared" si="5"/>
        <v>0</v>
      </c>
      <c r="D64" s="74"/>
      <c r="E64" s="74"/>
      <c r="F64" s="74"/>
      <c r="G64" s="157"/>
      <c r="H64" s="72">
        <f t="shared" si="6"/>
        <v>0</v>
      </c>
      <c r="I64" s="74"/>
      <c r="J64" s="74"/>
      <c r="K64" s="74"/>
      <c r="L64" s="158"/>
    </row>
    <row r="65" spans="1:12" ht="24" customHeight="1" x14ac:dyDescent="0.25">
      <c r="A65" s="44">
        <v>1149</v>
      </c>
      <c r="B65" s="71" t="s">
        <v>75</v>
      </c>
      <c r="C65" s="72">
        <f t="shared" si="5"/>
        <v>0</v>
      </c>
      <c r="D65" s="74"/>
      <c r="E65" s="74"/>
      <c r="F65" s="74"/>
      <c r="G65" s="157"/>
      <c r="H65" s="72">
        <f t="shared" si="6"/>
        <v>0</v>
      </c>
      <c r="I65" s="74"/>
      <c r="J65" s="74"/>
      <c r="K65" s="74"/>
      <c r="L65" s="158"/>
    </row>
    <row r="66" spans="1:12" ht="36" x14ac:dyDescent="0.25">
      <c r="A66" s="150">
        <v>1150</v>
      </c>
      <c r="B66" s="112" t="s">
        <v>76</v>
      </c>
      <c r="C66" s="117">
        <f t="shared" si="5"/>
        <v>0</v>
      </c>
      <c r="D66" s="163"/>
      <c r="E66" s="163"/>
      <c r="F66" s="163"/>
      <c r="G66" s="164"/>
      <c r="H66" s="117">
        <f t="shared" si="6"/>
        <v>0</v>
      </c>
      <c r="I66" s="163"/>
      <c r="J66" s="163"/>
      <c r="K66" s="163"/>
      <c r="L66" s="165"/>
    </row>
    <row r="67" spans="1:12" ht="24" x14ac:dyDescent="0.25">
      <c r="A67" s="56">
        <v>1200</v>
      </c>
      <c r="B67" s="147" t="s">
        <v>77</v>
      </c>
      <c r="C67" s="57">
        <f t="shared" si="5"/>
        <v>0</v>
      </c>
      <c r="D67" s="63">
        <f>SUM(D68:D69)</f>
        <v>0</v>
      </c>
      <c r="E67" s="63">
        <f>SUM(E68:E69)</f>
        <v>0</v>
      </c>
      <c r="F67" s="63">
        <f>SUM(F68:F69)</f>
        <v>0</v>
      </c>
      <c r="G67" s="166">
        <f>SUM(G68:G69)</f>
        <v>0</v>
      </c>
      <c r="H67" s="57">
        <f t="shared" si="6"/>
        <v>0</v>
      </c>
      <c r="I67" s="63">
        <f>SUM(I68:I69)</f>
        <v>0</v>
      </c>
      <c r="J67" s="63">
        <f>SUM(J68:J69)</f>
        <v>0</v>
      </c>
      <c r="K67" s="63">
        <f>SUM(K68:K69)</f>
        <v>0</v>
      </c>
      <c r="L67" s="167">
        <f>SUM(L68:L69)</f>
        <v>0</v>
      </c>
    </row>
    <row r="68" spans="1:12" ht="24" x14ac:dyDescent="0.25">
      <c r="A68" s="168">
        <v>1210</v>
      </c>
      <c r="B68" s="65" t="s">
        <v>78</v>
      </c>
      <c r="C68" s="66">
        <f t="shared" si="5"/>
        <v>0</v>
      </c>
      <c r="D68" s="68"/>
      <c r="E68" s="68"/>
      <c r="F68" s="68"/>
      <c r="G68" s="154"/>
      <c r="H68" s="66">
        <f t="shared" si="6"/>
        <v>0</v>
      </c>
      <c r="I68" s="68"/>
      <c r="J68" s="68"/>
      <c r="K68" s="68"/>
      <c r="L68" s="155"/>
    </row>
    <row r="69" spans="1:12" ht="24" x14ac:dyDescent="0.25">
      <c r="A69" s="159">
        <v>1220</v>
      </c>
      <c r="B69" s="71" t="s">
        <v>79</v>
      </c>
      <c r="C69" s="72">
        <f t="shared" si="5"/>
        <v>0</v>
      </c>
      <c r="D69" s="160">
        <f>SUM(D70:D74)</f>
        <v>0</v>
      </c>
      <c r="E69" s="160">
        <f>SUM(E70:E74)</f>
        <v>0</v>
      </c>
      <c r="F69" s="160">
        <f>SUM(F70:F74)</f>
        <v>0</v>
      </c>
      <c r="G69" s="161">
        <f>SUM(G70:G74)</f>
        <v>0</v>
      </c>
      <c r="H69" s="72">
        <f t="shared" si="6"/>
        <v>0</v>
      </c>
      <c r="I69" s="160">
        <f>SUM(I70:I74)</f>
        <v>0</v>
      </c>
      <c r="J69" s="160">
        <f>SUM(J70:J74)</f>
        <v>0</v>
      </c>
      <c r="K69" s="160">
        <f>SUM(K70:K74)</f>
        <v>0</v>
      </c>
      <c r="L69" s="162">
        <f>SUM(L70:L74)</f>
        <v>0</v>
      </c>
    </row>
    <row r="70" spans="1:12" ht="48" x14ac:dyDescent="0.25">
      <c r="A70" s="44">
        <v>1221</v>
      </c>
      <c r="B70" s="71" t="s">
        <v>80</v>
      </c>
      <c r="C70" s="72">
        <f t="shared" si="5"/>
        <v>0</v>
      </c>
      <c r="D70" s="74"/>
      <c r="E70" s="74"/>
      <c r="F70" s="74"/>
      <c r="G70" s="157"/>
      <c r="H70" s="72">
        <f t="shared" si="6"/>
        <v>0</v>
      </c>
      <c r="I70" s="74"/>
      <c r="J70" s="74"/>
      <c r="K70" s="74"/>
      <c r="L70" s="158"/>
    </row>
    <row r="71" spans="1:12" x14ac:dyDescent="0.25">
      <c r="A71" s="44">
        <v>1223</v>
      </c>
      <c r="B71" s="71" t="s">
        <v>81</v>
      </c>
      <c r="C71" s="72">
        <f t="shared" si="5"/>
        <v>0</v>
      </c>
      <c r="D71" s="74"/>
      <c r="E71" s="74"/>
      <c r="F71" s="74"/>
      <c r="G71" s="157"/>
      <c r="H71" s="72">
        <f t="shared" si="6"/>
        <v>0</v>
      </c>
      <c r="I71" s="74"/>
      <c r="J71" s="74"/>
      <c r="K71" s="74"/>
      <c r="L71" s="158"/>
    </row>
    <row r="72" spans="1:12" x14ac:dyDescent="0.25">
      <c r="A72" s="44">
        <v>1225</v>
      </c>
      <c r="B72" s="71" t="s">
        <v>82</v>
      </c>
      <c r="C72" s="72">
        <f t="shared" si="5"/>
        <v>0</v>
      </c>
      <c r="D72" s="74"/>
      <c r="E72" s="74"/>
      <c r="F72" s="74"/>
      <c r="G72" s="157"/>
      <c r="H72" s="72">
        <f t="shared" si="6"/>
        <v>0</v>
      </c>
      <c r="I72" s="74"/>
      <c r="J72" s="74"/>
      <c r="K72" s="74"/>
      <c r="L72" s="158"/>
    </row>
    <row r="73" spans="1:12" ht="36" x14ac:dyDescent="0.25">
      <c r="A73" s="44">
        <v>1227</v>
      </c>
      <c r="B73" s="71" t="s">
        <v>83</v>
      </c>
      <c r="C73" s="72">
        <f t="shared" si="5"/>
        <v>0</v>
      </c>
      <c r="D73" s="74"/>
      <c r="E73" s="74"/>
      <c r="F73" s="74"/>
      <c r="G73" s="157"/>
      <c r="H73" s="72">
        <f t="shared" si="6"/>
        <v>0</v>
      </c>
      <c r="I73" s="74"/>
      <c r="J73" s="74"/>
      <c r="K73" s="74"/>
      <c r="L73" s="158"/>
    </row>
    <row r="74" spans="1:12" ht="48" x14ac:dyDescent="0.25">
      <c r="A74" s="44">
        <v>1228</v>
      </c>
      <c r="B74" s="71" t="s">
        <v>84</v>
      </c>
      <c r="C74" s="72">
        <f t="shared" si="5"/>
        <v>0</v>
      </c>
      <c r="D74" s="74"/>
      <c r="E74" s="74"/>
      <c r="F74" s="74"/>
      <c r="G74" s="157"/>
      <c r="H74" s="72">
        <f t="shared" si="6"/>
        <v>0</v>
      </c>
      <c r="I74" s="74"/>
      <c r="J74" s="74"/>
      <c r="K74" s="74"/>
      <c r="L74" s="158"/>
    </row>
    <row r="75" spans="1:12" x14ac:dyDescent="0.25">
      <c r="A75" s="142">
        <v>2000</v>
      </c>
      <c r="B75" s="142" t="s">
        <v>85</v>
      </c>
      <c r="C75" s="143">
        <f t="shared" si="5"/>
        <v>82017</v>
      </c>
      <c r="D75" s="144">
        <f>SUM(D76,D83,D130,D164,D165,D172)</f>
        <v>82017</v>
      </c>
      <c r="E75" s="144">
        <f>SUM(E76,E83,E130,E164,E165,E172)</f>
        <v>0</v>
      </c>
      <c r="F75" s="144">
        <f>SUM(F76,F83,F130,F164,F165,F172)</f>
        <v>0</v>
      </c>
      <c r="G75" s="145">
        <f>SUM(G76,G83,G130,G164,G165,G172)</f>
        <v>0</v>
      </c>
      <c r="H75" s="143">
        <f t="shared" si="6"/>
        <v>80002</v>
      </c>
      <c r="I75" s="144">
        <f>SUM(I76,I83,I130,I164,I165,I172)</f>
        <v>80002</v>
      </c>
      <c r="J75" s="144">
        <f>SUM(J76,J83,J130,J164,J165,J172)</f>
        <v>0</v>
      </c>
      <c r="K75" s="144">
        <f>SUM(K76,K83,K130,K164,K165,K172)</f>
        <v>0</v>
      </c>
      <c r="L75" s="146">
        <f>SUM(L76,L83,L130,L164,L165,L172)</f>
        <v>0</v>
      </c>
    </row>
    <row r="76" spans="1:12" ht="24" x14ac:dyDescent="0.25">
      <c r="A76" s="56">
        <v>2100</v>
      </c>
      <c r="B76" s="147" t="s">
        <v>86</v>
      </c>
      <c r="C76" s="57">
        <f t="shared" si="5"/>
        <v>0</v>
      </c>
      <c r="D76" s="63">
        <f>SUM(D77,D80)</f>
        <v>0</v>
      </c>
      <c r="E76" s="63">
        <f>SUM(E77,E80)</f>
        <v>0</v>
      </c>
      <c r="F76" s="63">
        <f>SUM(F77,F80)</f>
        <v>0</v>
      </c>
      <c r="G76" s="166">
        <f>SUM(G77,G80)</f>
        <v>0</v>
      </c>
      <c r="H76" s="57">
        <f t="shared" si="6"/>
        <v>0</v>
      </c>
      <c r="I76" s="63">
        <f>SUM(I77,I80)</f>
        <v>0</v>
      </c>
      <c r="J76" s="63">
        <f>SUM(J77,J80)</f>
        <v>0</v>
      </c>
      <c r="K76" s="63">
        <f>SUM(K77,K80)</f>
        <v>0</v>
      </c>
      <c r="L76" s="167">
        <f>SUM(L77,L80)</f>
        <v>0</v>
      </c>
    </row>
    <row r="77" spans="1:12" ht="24" x14ac:dyDescent="0.25">
      <c r="A77" s="168">
        <v>2110</v>
      </c>
      <c r="B77" s="65" t="s">
        <v>87</v>
      </c>
      <c r="C77" s="66">
        <f t="shared" si="5"/>
        <v>0</v>
      </c>
      <c r="D77" s="169">
        <f>SUM(D78:D79)</f>
        <v>0</v>
      </c>
      <c r="E77" s="169">
        <f>SUM(E78:E79)</f>
        <v>0</v>
      </c>
      <c r="F77" s="169">
        <f>SUM(F78:F79)</f>
        <v>0</v>
      </c>
      <c r="G77" s="170">
        <f>SUM(G78:G79)</f>
        <v>0</v>
      </c>
      <c r="H77" s="66">
        <f t="shared" si="6"/>
        <v>0</v>
      </c>
      <c r="I77" s="169">
        <f>SUM(I78:I79)</f>
        <v>0</v>
      </c>
      <c r="J77" s="169">
        <f>SUM(J78:J79)</f>
        <v>0</v>
      </c>
      <c r="K77" s="169">
        <f>SUM(K78:K79)</f>
        <v>0</v>
      </c>
      <c r="L77" s="171">
        <f>SUM(L78:L79)</f>
        <v>0</v>
      </c>
    </row>
    <row r="78" spans="1:12" x14ac:dyDescent="0.25">
      <c r="A78" s="44">
        <v>2111</v>
      </c>
      <c r="B78" s="71" t="s">
        <v>88</v>
      </c>
      <c r="C78" s="72">
        <f t="shared" si="5"/>
        <v>0</v>
      </c>
      <c r="D78" s="74"/>
      <c r="E78" s="74"/>
      <c r="F78" s="74"/>
      <c r="G78" s="157"/>
      <c r="H78" s="72">
        <f t="shared" si="6"/>
        <v>0</v>
      </c>
      <c r="I78" s="74"/>
      <c r="J78" s="74"/>
      <c r="K78" s="74"/>
      <c r="L78" s="158"/>
    </row>
    <row r="79" spans="1:12" ht="24" x14ac:dyDescent="0.25">
      <c r="A79" s="44">
        <v>2112</v>
      </c>
      <c r="B79" s="71" t="s">
        <v>89</v>
      </c>
      <c r="C79" s="72">
        <f t="shared" si="5"/>
        <v>0</v>
      </c>
      <c r="D79" s="74"/>
      <c r="E79" s="74"/>
      <c r="F79" s="74"/>
      <c r="G79" s="157"/>
      <c r="H79" s="72">
        <f t="shared" si="6"/>
        <v>0</v>
      </c>
      <c r="I79" s="74"/>
      <c r="J79" s="74"/>
      <c r="K79" s="74"/>
      <c r="L79" s="158"/>
    </row>
    <row r="80" spans="1:12" ht="24" x14ac:dyDescent="0.25">
      <c r="A80" s="159">
        <v>2120</v>
      </c>
      <c r="B80" s="71" t="s">
        <v>90</v>
      </c>
      <c r="C80" s="72">
        <f t="shared" si="5"/>
        <v>0</v>
      </c>
      <c r="D80" s="160">
        <f>SUM(D81:D82)</f>
        <v>0</v>
      </c>
      <c r="E80" s="160">
        <f>SUM(E81:E82)</f>
        <v>0</v>
      </c>
      <c r="F80" s="160">
        <f>SUM(F81:F82)</f>
        <v>0</v>
      </c>
      <c r="G80" s="161">
        <f>SUM(G81:G82)</f>
        <v>0</v>
      </c>
      <c r="H80" s="72">
        <f t="shared" si="6"/>
        <v>0</v>
      </c>
      <c r="I80" s="160">
        <f>SUM(I81:I82)</f>
        <v>0</v>
      </c>
      <c r="J80" s="160">
        <f>SUM(J81:J82)</f>
        <v>0</v>
      </c>
      <c r="K80" s="160">
        <f>SUM(K81:K82)</f>
        <v>0</v>
      </c>
      <c r="L80" s="162">
        <f>SUM(L81:L82)</f>
        <v>0</v>
      </c>
    </row>
    <row r="81" spans="1:12" x14ac:dyDescent="0.25">
      <c r="A81" s="44">
        <v>2121</v>
      </c>
      <c r="B81" s="71" t="s">
        <v>88</v>
      </c>
      <c r="C81" s="72">
        <f t="shared" si="5"/>
        <v>0</v>
      </c>
      <c r="D81" s="74"/>
      <c r="E81" s="74"/>
      <c r="F81" s="74"/>
      <c r="G81" s="157"/>
      <c r="H81" s="72">
        <f t="shared" si="6"/>
        <v>0</v>
      </c>
      <c r="I81" s="74"/>
      <c r="J81" s="74"/>
      <c r="K81" s="74"/>
      <c r="L81" s="158"/>
    </row>
    <row r="82" spans="1:12" ht="24" x14ac:dyDescent="0.25">
      <c r="A82" s="44">
        <v>2122</v>
      </c>
      <c r="B82" s="71" t="s">
        <v>89</v>
      </c>
      <c r="C82" s="72">
        <f t="shared" si="5"/>
        <v>0</v>
      </c>
      <c r="D82" s="74"/>
      <c r="E82" s="74"/>
      <c r="F82" s="74"/>
      <c r="G82" s="157"/>
      <c r="H82" s="72">
        <f t="shared" si="6"/>
        <v>0</v>
      </c>
      <c r="I82" s="74"/>
      <c r="J82" s="74"/>
      <c r="K82" s="74"/>
      <c r="L82" s="158"/>
    </row>
    <row r="83" spans="1:12" x14ac:dyDescent="0.25">
      <c r="A83" s="56">
        <v>2200</v>
      </c>
      <c r="B83" s="147" t="s">
        <v>91</v>
      </c>
      <c r="C83" s="57">
        <f t="shared" si="5"/>
        <v>0</v>
      </c>
      <c r="D83" s="63">
        <f>SUM(D84,D89,D95,D103,D112,D116,D122,D128)</f>
        <v>0</v>
      </c>
      <c r="E83" s="63">
        <f>SUM(E84,E89,E95,E103,E112,E116,E122,E128)</f>
        <v>0</v>
      </c>
      <c r="F83" s="63">
        <f>SUM(F84,F89,F95,F103,F112,F116,F122,F128)</f>
        <v>0</v>
      </c>
      <c r="G83" s="166">
        <f>SUM(G84,G89,G95,G103,G112,G116,G122,G128)</f>
        <v>0</v>
      </c>
      <c r="H83" s="57">
        <f t="shared" si="6"/>
        <v>0</v>
      </c>
      <c r="I83" s="63">
        <f>SUM(I84,I89,I95,I103,I112,I116,I122,I128)</f>
        <v>0</v>
      </c>
      <c r="J83" s="63">
        <f>SUM(J84,J89,J95,J103,J112,J116,J122,J128)</f>
        <v>0</v>
      </c>
      <c r="K83" s="63">
        <f>SUM(K84,K89,K95,K103,K112,K116,K122,K128)</f>
        <v>0</v>
      </c>
      <c r="L83" s="172">
        <f>SUM(L84,L89,L95,L103,L112,L116,L122,L128)</f>
        <v>0</v>
      </c>
    </row>
    <row r="84" spans="1:12" ht="24" x14ac:dyDescent="0.25">
      <c r="A84" s="150">
        <v>2210</v>
      </c>
      <c r="B84" s="112" t="s">
        <v>92</v>
      </c>
      <c r="C84" s="117">
        <f t="shared" si="5"/>
        <v>0</v>
      </c>
      <c r="D84" s="151">
        <f>SUM(D85:D88)</f>
        <v>0</v>
      </c>
      <c r="E84" s="151">
        <f>SUM(E85:E88)</f>
        <v>0</v>
      </c>
      <c r="F84" s="151">
        <f>SUM(F85:F88)</f>
        <v>0</v>
      </c>
      <c r="G84" s="151">
        <f>SUM(G85:G88)</f>
        <v>0</v>
      </c>
      <c r="H84" s="117">
        <f t="shared" si="6"/>
        <v>0</v>
      </c>
      <c r="I84" s="151">
        <f>SUM(I85:I88)</f>
        <v>0</v>
      </c>
      <c r="J84" s="151">
        <f>SUM(J85:J88)</f>
        <v>0</v>
      </c>
      <c r="K84" s="151">
        <f>SUM(K85:K88)</f>
        <v>0</v>
      </c>
      <c r="L84" s="153">
        <f>SUM(L85:L88)</f>
        <v>0</v>
      </c>
    </row>
    <row r="85" spans="1:12" ht="24" x14ac:dyDescent="0.25">
      <c r="A85" s="38">
        <v>2211</v>
      </c>
      <c r="B85" s="65" t="s">
        <v>93</v>
      </c>
      <c r="C85" s="66">
        <f t="shared" si="5"/>
        <v>0</v>
      </c>
      <c r="D85" s="68"/>
      <c r="E85" s="68"/>
      <c r="F85" s="68"/>
      <c r="G85" s="154"/>
      <c r="H85" s="66">
        <f t="shared" si="6"/>
        <v>0</v>
      </c>
      <c r="I85" s="68"/>
      <c r="J85" s="68"/>
      <c r="K85" s="68"/>
      <c r="L85" s="155"/>
    </row>
    <row r="86" spans="1:12" ht="36" x14ac:dyDescent="0.25">
      <c r="A86" s="44">
        <v>2212</v>
      </c>
      <c r="B86" s="71" t="s">
        <v>94</v>
      </c>
      <c r="C86" s="72">
        <f t="shared" si="5"/>
        <v>0</v>
      </c>
      <c r="D86" s="74"/>
      <c r="E86" s="74"/>
      <c r="F86" s="74"/>
      <c r="G86" s="157"/>
      <c r="H86" s="72">
        <f t="shared" si="6"/>
        <v>0</v>
      </c>
      <c r="I86" s="74"/>
      <c r="J86" s="74"/>
      <c r="K86" s="74"/>
      <c r="L86" s="158"/>
    </row>
    <row r="87" spans="1:12" ht="24" x14ac:dyDescent="0.25">
      <c r="A87" s="44">
        <v>2214</v>
      </c>
      <c r="B87" s="71" t="s">
        <v>95</v>
      </c>
      <c r="C87" s="72">
        <f t="shared" si="5"/>
        <v>0</v>
      </c>
      <c r="D87" s="74"/>
      <c r="E87" s="74"/>
      <c r="F87" s="74"/>
      <c r="G87" s="157"/>
      <c r="H87" s="72">
        <f t="shared" si="6"/>
        <v>0</v>
      </c>
      <c r="I87" s="74"/>
      <c r="J87" s="74"/>
      <c r="K87" s="74"/>
      <c r="L87" s="158"/>
    </row>
    <row r="88" spans="1:12" x14ac:dyDescent="0.25">
      <c r="A88" s="44">
        <v>2219</v>
      </c>
      <c r="B88" s="71" t="s">
        <v>96</v>
      </c>
      <c r="C88" s="72">
        <f t="shared" si="5"/>
        <v>0</v>
      </c>
      <c r="D88" s="74"/>
      <c r="E88" s="74"/>
      <c r="F88" s="74"/>
      <c r="G88" s="157"/>
      <c r="H88" s="72">
        <f t="shared" si="6"/>
        <v>0</v>
      </c>
      <c r="I88" s="74"/>
      <c r="J88" s="74"/>
      <c r="K88" s="74"/>
      <c r="L88" s="158"/>
    </row>
    <row r="89" spans="1:12" ht="24" x14ac:dyDescent="0.25">
      <c r="A89" s="159">
        <v>2220</v>
      </c>
      <c r="B89" s="71" t="s">
        <v>97</v>
      </c>
      <c r="C89" s="72">
        <f t="shared" si="5"/>
        <v>0</v>
      </c>
      <c r="D89" s="160">
        <f>SUM(D90:D94)</f>
        <v>0</v>
      </c>
      <c r="E89" s="160">
        <f>SUM(E90:E94)</f>
        <v>0</v>
      </c>
      <c r="F89" s="160">
        <f>SUM(F90:F94)</f>
        <v>0</v>
      </c>
      <c r="G89" s="161">
        <f>SUM(G90:G94)</f>
        <v>0</v>
      </c>
      <c r="H89" s="72">
        <f t="shared" si="6"/>
        <v>0</v>
      </c>
      <c r="I89" s="160">
        <f>SUM(I90:I94)</f>
        <v>0</v>
      </c>
      <c r="J89" s="160">
        <f>SUM(J90:J94)</f>
        <v>0</v>
      </c>
      <c r="K89" s="160">
        <f>SUM(K90:K94)</f>
        <v>0</v>
      </c>
      <c r="L89" s="162">
        <f>SUM(L90:L94)</f>
        <v>0</v>
      </c>
    </row>
    <row r="90" spans="1:12" ht="24" x14ac:dyDescent="0.25">
      <c r="A90" s="44">
        <v>2221</v>
      </c>
      <c r="B90" s="71" t="s">
        <v>98</v>
      </c>
      <c r="C90" s="72">
        <f t="shared" si="5"/>
        <v>0</v>
      </c>
      <c r="D90" s="74"/>
      <c r="E90" s="74"/>
      <c r="F90" s="74"/>
      <c r="G90" s="157"/>
      <c r="H90" s="72">
        <f t="shared" si="6"/>
        <v>0</v>
      </c>
      <c r="I90" s="74"/>
      <c r="J90" s="74"/>
      <c r="K90" s="74"/>
      <c r="L90" s="158"/>
    </row>
    <row r="91" spans="1:12" x14ac:dyDescent="0.25">
      <c r="A91" s="44">
        <v>2222</v>
      </c>
      <c r="B91" s="71" t="s">
        <v>99</v>
      </c>
      <c r="C91" s="72">
        <f t="shared" si="5"/>
        <v>0</v>
      </c>
      <c r="D91" s="74"/>
      <c r="E91" s="74"/>
      <c r="F91" s="74"/>
      <c r="G91" s="157"/>
      <c r="H91" s="72">
        <f t="shared" si="6"/>
        <v>0</v>
      </c>
      <c r="I91" s="74"/>
      <c r="J91" s="74"/>
      <c r="K91" s="74"/>
      <c r="L91" s="158"/>
    </row>
    <row r="92" spans="1:12" x14ac:dyDescent="0.25">
      <c r="A92" s="44">
        <v>2223</v>
      </c>
      <c r="B92" s="71" t="s">
        <v>100</v>
      </c>
      <c r="C92" s="72">
        <f t="shared" si="5"/>
        <v>0</v>
      </c>
      <c r="D92" s="74"/>
      <c r="E92" s="74"/>
      <c r="F92" s="74"/>
      <c r="G92" s="157"/>
      <c r="H92" s="72">
        <f t="shared" si="6"/>
        <v>0</v>
      </c>
      <c r="I92" s="74"/>
      <c r="J92" s="74"/>
      <c r="K92" s="74"/>
      <c r="L92" s="158"/>
    </row>
    <row r="93" spans="1:12" ht="48" x14ac:dyDescent="0.25">
      <c r="A93" s="44">
        <v>2224</v>
      </c>
      <c r="B93" s="71" t="s">
        <v>101</v>
      </c>
      <c r="C93" s="72">
        <f t="shared" si="5"/>
        <v>0</v>
      </c>
      <c r="D93" s="74"/>
      <c r="E93" s="74"/>
      <c r="F93" s="74"/>
      <c r="G93" s="157"/>
      <c r="H93" s="72">
        <f t="shared" si="6"/>
        <v>0</v>
      </c>
      <c r="I93" s="74"/>
      <c r="J93" s="74"/>
      <c r="K93" s="74"/>
      <c r="L93" s="158"/>
    </row>
    <row r="94" spans="1:12" ht="24" x14ac:dyDescent="0.25">
      <c r="A94" s="44">
        <v>2229</v>
      </c>
      <c r="B94" s="71" t="s">
        <v>102</v>
      </c>
      <c r="C94" s="72">
        <f t="shared" si="5"/>
        <v>0</v>
      </c>
      <c r="D94" s="74"/>
      <c r="E94" s="74"/>
      <c r="F94" s="74"/>
      <c r="G94" s="157"/>
      <c r="H94" s="72">
        <f t="shared" si="6"/>
        <v>0</v>
      </c>
      <c r="I94" s="74"/>
      <c r="J94" s="74"/>
      <c r="K94" s="74"/>
      <c r="L94" s="158"/>
    </row>
    <row r="95" spans="1:12" ht="36" x14ac:dyDescent="0.25">
      <c r="A95" s="159">
        <v>2230</v>
      </c>
      <c r="B95" s="71" t="s">
        <v>103</v>
      </c>
      <c r="C95" s="72">
        <f t="shared" si="5"/>
        <v>0</v>
      </c>
      <c r="D95" s="160">
        <f>SUM(D96:D102)</f>
        <v>0</v>
      </c>
      <c r="E95" s="160">
        <f>SUM(E96:E102)</f>
        <v>0</v>
      </c>
      <c r="F95" s="160">
        <f>SUM(F96:F102)</f>
        <v>0</v>
      </c>
      <c r="G95" s="161">
        <f>SUM(G96:G102)</f>
        <v>0</v>
      </c>
      <c r="H95" s="72">
        <f t="shared" si="6"/>
        <v>0</v>
      </c>
      <c r="I95" s="160">
        <f>SUM(I96:I102)</f>
        <v>0</v>
      </c>
      <c r="J95" s="160">
        <f>SUM(J96:J102)</f>
        <v>0</v>
      </c>
      <c r="K95" s="160">
        <f>SUM(K96:K102)</f>
        <v>0</v>
      </c>
      <c r="L95" s="162">
        <f>SUM(L96:L102)</f>
        <v>0</v>
      </c>
    </row>
    <row r="96" spans="1:12" ht="24" x14ac:dyDescent="0.25">
      <c r="A96" s="44">
        <v>2231</v>
      </c>
      <c r="B96" s="71" t="s">
        <v>104</v>
      </c>
      <c r="C96" s="72">
        <f t="shared" si="5"/>
        <v>0</v>
      </c>
      <c r="D96" s="74"/>
      <c r="E96" s="74"/>
      <c r="F96" s="74"/>
      <c r="G96" s="157"/>
      <c r="H96" s="72">
        <f t="shared" si="6"/>
        <v>0</v>
      </c>
      <c r="I96" s="74"/>
      <c r="J96" s="74"/>
      <c r="K96" s="74"/>
      <c r="L96" s="158"/>
    </row>
    <row r="97" spans="1:12" ht="24.75" customHeight="1" x14ac:dyDescent="0.25">
      <c r="A97" s="44">
        <v>2232</v>
      </c>
      <c r="B97" s="71" t="s">
        <v>105</v>
      </c>
      <c r="C97" s="72">
        <f t="shared" si="5"/>
        <v>0</v>
      </c>
      <c r="D97" s="74"/>
      <c r="E97" s="74"/>
      <c r="F97" s="74"/>
      <c r="G97" s="157"/>
      <c r="H97" s="72">
        <f t="shared" si="6"/>
        <v>0</v>
      </c>
      <c r="I97" s="74"/>
      <c r="J97" s="74"/>
      <c r="K97" s="74"/>
      <c r="L97" s="158"/>
    </row>
    <row r="98" spans="1:12" ht="24" x14ac:dyDescent="0.25">
      <c r="A98" s="38">
        <v>2233</v>
      </c>
      <c r="B98" s="65" t="s">
        <v>106</v>
      </c>
      <c r="C98" s="66">
        <f t="shared" si="5"/>
        <v>0</v>
      </c>
      <c r="D98" s="68"/>
      <c r="E98" s="68"/>
      <c r="F98" s="68"/>
      <c r="G98" s="154"/>
      <c r="H98" s="66">
        <f t="shared" si="6"/>
        <v>0</v>
      </c>
      <c r="I98" s="68"/>
      <c r="J98" s="68"/>
      <c r="K98" s="68"/>
      <c r="L98" s="155"/>
    </row>
    <row r="99" spans="1:12" ht="36" x14ac:dyDescent="0.25">
      <c r="A99" s="44">
        <v>2234</v>
      </c>
      <c r="B99" s="71" t="s">
        <v>107</v>
      </c>
      <c r="C99" s="72">
        <f t="shared" si="5"/>
        <v>0</v>
      </c>
      <c r="D99" s="74"/>
      <c r="E99" s="74"/>
      <c r="F99" s="74"/>
      <c r="G99" s="157"/>
      <c r="H99" s="72">
        <f t="shared" si="6"/>
        <v>0</v>
      </c>
      <c r="I99" s="74"/>
      <c r="J99" s="74"/>
      <c r="K99" s="74"/>
      <c r="L99" s="158"/>
    </row>
    <row r="100" spans="1:12" ht="24" x14ac:dyDescent="0.25">
      <c r="A100" s="44">
        <v>2235</v>
      </c>
      <c r="B100" s="71" t="s">
        <v>108</v>
      </c>
      <c r="C100" s="72">
        <f t="shared" si="5"/>
        <v>0</v>
      </c>
      <c r="D100" s="74"/>
      <c r="E100" s="74"/>
      <c r="F100" s="74"/>
      <c r="G100" s="157"/>
      <c r="H100" s="72">
        <f t="shared" si="6"/>
        <v>0</v>
      </c>
      <c r="I100" s="74"/>
      <c r="J100" s="74"/>
      <c r="K100" s="74"/>
      <c r="L100" s="158"/>
    </row>
    <row r="101" spans="1:12" x14ac:dyDescent="0.25">
      <c r="A101" s="44">
        <v>2236</v>
      </c>
      <c r="B101" s="71" t="s">
        <v>109</v>
      </c>
      <c r="C101" s="72">
        <f t="shared" si="5"/>
        <v>0</v>
      </c>
      <c r="D101" s="74"/>
      <c r="E101" s="74"/>
      <c r="F101" s="74"/>
      <c r="G101" s="157"/>
      <c r="H101" s="72">
        <f t="shared" si="6"/>
        <v>0</v>
      </c>
      <c r="I101" s="74"/>
      <c r="J101" s="74"/>
      <c r="K101" s="74"/>
      <c r="L101" s="158"/>
    </row>
    <row r="102" spans="1:12" ht="24" x14ac:dyDescent="0.25">
      <c r="A102" s="44">
        <v>2239</v>
      </c>
      <c r="B102" s="71" t="s">
        <v>110</v>
      </c>
      <c r="C102" s="72">
        <f t="shared" si="5"/>
        <v>0</v>
      </c>
      <c r="D102" s="74"/>
      <c r="E102" s="74"/>
      <c r="F102" s="74"/>
      <c r="G102" s="157"/>
      <c r="H102" s="72">
        <f t="shared" si="6"/>
        <v>0</v>
      </c>
      <c r="I102" s="74"/>
      <c r="J102" s="74"/>
      <c r="K102" s="74"/>
      <c r="L102" s="158"/>
    </row>
    <row r="103" spans="1:12" ht="36" x14ac:dyDescent="0.25">
      <c r="A103" s="159">
        <v>2240</v>
      </c>
      <c r="B103" s="71" t="s">
        <v>111</v>
      </c>
      <c r="C103" s="72">
        <f t="shared" si="5"/>
        <v>0</v>
      </c>
      <c r="D103" s="160">
        <f>SUM(D104:D111)</f>
        <v>0</v>
      </c>
      <c r="E103" s="160">
        <f>SUM(E104:E111)</f>
        <v>0</v>
      </c>
      <c r="F103" s="160">
        <f>SUM(F104:F111)</f>
        <v>0</v>
      </c>
      <c r="G103" s="161">
        <f>SUM(G104:G111)</f>
        <v>0</v>
      </c>
      <c r="H103" s="72">
        <f t="shared" si="6"/>
        <v>0</v>
      </c>
      <c r="I103" s="160">
        <f>SUM(I104:I111)</f>
        <v>0</v>
      </c>
      <c r="J103" s="160">
        <f>SUM(J104:J111)</f>
        <v>0</v>
      </c>
      <c r="K103" s="160">
        <f>SUM(K104:K111)</f>
        <v>0</v>
      </c>
      <c r="L103" s="162">
        <f>SUM(L104:L111)</f>
        <v>0</v>
      </c>
    </row>
    <row r="104" spans="1:12" x14ac:dyDescent="0.25">
      <c r="A104" s="44">
        <v>2241</v>
      </c>
      <c r="B104" s="71" t="s">
        <v>112</v>
      </c>
      <c r="C104" s="72">
        <f t="shared" si="5"/>
        <v>0</v>
      </c>
      <c r="D104" s="74"/>
      <c r="E104" s="74"/>
      <c r="F104" s="74"/>
      <c r="G104" s="157"/>
      <c r="H104" s="72">
        <f t="shared" si="6"/>
        <v>0</v>
      </c>
      <c r="I104" s="74"/>
      <c r="J104" s="74"/>
      <c r="K104" s="74"/>
      <c r="L104" s="158"/>
    </row>
    <row r="105" spans="1:12" ht="24" x14ac:dyDescent="0.25">
      <c r="A105" s="44">
        <v>2242</v>
      </c>
      <c r="B105" s="71" t="s">
        <v>113</v>
      </c>
      <c r="C105" s="72">
        <f t="shared" si="5"/>
        <v>0</v>
      </c>
      <c r="D105" s="74"/>
      <c r="E105" s="74"/>
      <c r="F105" s="74"/>
      <c r="G105" s="157"/>
      <c r="H105" s="72">
        <f t="shared" si="6"/>
        <v>0</v>
      </c>
      <c r="I105" s="74"/>
      <c r="J105" s="74"/>
      <c r="K105" s="74"/>
      <c r="L105" s="158"/>
    </row>
    <row r="106" spans="1:12" ht="24" x14ac:dyDescent="0.25">
      <c r="A106" s="44">
        <v>2243</v>
      </c>
      <c r="B106" s="71" t="s">
        <v>114</v>
      </c>
      <c r="C106" s="72">
        <f t="shared" si="5"/>
        <v>0</v>
      </c>
      <c r="D106" s="74"/>
      <c r="E106" s="74"/>
      <c r="F106" s="74"/>
      <c r="G106" s="157"/>
      <c r="H106" s="72">
        <f t="shared" si="6"/>
        <v>0</v>
      </c>
      <c r="I106" s="74"/>
      <c r="J106" s="74"/>
      <c r="K106" s="74"/>
      <c r="L106" s="158"/>
    </row>
    <row r="107" spans="1:12" x14ac:dyDescent="0.25">
      <c r="A107" s="44">
        <v>2244</v>
      </c>
      <c r="B107" s="71" t="s">
        <v>115</v>
      </c>
      <c r="C107" s="72">
        <f t="shared" si="5"/>
        <v>0</v>
      </c>
      <c r="D107" s="74"/>
      <c r="E107" s="74"/>
      <c r="F107" s="74"/>
      <c r="G107" s="157"/>
      <c r="H107" s="72">
        <f t="shared" si="6"/>
        <v>0</v>
      </c>
      <c r="I107" s="74"/>
      <c r="J107" s="74"/>
      <c r="K107" s="74"/>
      <c r="L107" s="158"/>
    </row>
    <row r="108" spans="1:12" ht="24" x14ac:dyDescent="0.25">
      <c r="A108" s="44">
        <v>2246</v>
      </c>
      <c r="B108" s="71" t="s">
        <v>116</v>
      </c>
      <c r="C108" s="72">
        <f t="shared" si="5"/>
        <v>0</v>
      </c>
      <c r="D108" s="74"/>
      <c r="E108" s="74"/>
      <c r="F108" s="74"/>
      <c r="G108" s="157"/>
      <c r="H108" s="72">
        <f t="shared" si="6"/>
        <v>0</v>
      </c>
      <c r="I108" s="74"/>
      <c r="J108" s="74"/>
      <c r="K108" s="74"/>
      <c r="L108" s="158"/>
    </row>
    <row r="109" spans="1:12" x14ac:dyDescent="0.25">
      <c r="A109" s="44">
        <v>2247</v>
      </c>
      <c r="B109" s="71" t="s">
        <v>117</v>
      </c>
      <c r="C109" s="72">
        <f t="shared" si="5"/>
        <v>0</v>
      </c>
      <c r="D109" s="74"/>
      <c r="E109" s="74"/>
      <c r="F109" s="74"/>
      <c r="G109" s="157"/>
      <c r="H109" s="72">
        <f t="shared" si="6"/>
        <v>0</v>
      </c>
      <c r="I109" s="74"/>
      <c r="J109" s="74"/>
      <c r="K109" s="74"/>
      <c r="L109" s="158"/>
    </row>
    <row r="110" spans="1:12" ht="24" x14ac:dyDescent="0.25">
      <c r="A110" s="44">
        <v>2248</v>
      </c>
      <c r="B110" s="71" t="s">
        <v>118</v>
      </c>
      <c r="C110" s="72">
        <f t="shared" si="5"/>
        <v>0</v>
      </c>
      <c r="D110" s="74"/>
      <c r="E110" s="74"/>
      <c r="F110" s="74"/>
      <c r="G110" s="157"/>
      <c r="H110" s="72">
        <f t="shared" si="6"/>
        <v>0</v>
      </c>
      <c r="I110" s="74"/>
      <c r="J110" s="74"/>
      <c r="K110" s="74"/>
      <c r="L110" s="158"/>
    </row>
    <row r="111" spans="1:12" ht="24" x14ac:dyDescent="0.25">
      <c r="A111" s="44">
        <v>2249</v>
      </c>
      <c r="B111" s="71" t="s">
        <v>119</v>
      </c>
      <c r="C111" s="72">
        <f t="shared" si="5"/>
        <v>0</v>
      </c>
      <c r="D111" s="74"/>
      <c r="E111" s="74"/>
      <c r="F111" s="74"/>
      <c r="G111" s="157"/>
      <c r="H111" s="72">
        <f t="shared" si="6"/>
        <v>0</v>
      </c>
      <c r="I111" s="74"/>
      <c r="J111" s="74"/>
      <c r="K111" s="74"/>
      <c r="L111" s="158"/>
    </row>
    <row r="112" spans="1:12" x14ac:dyDescent="0.25">
      <c r="A112" s="159">
        <v>2250</v>
      </c>
      <c r="B112" s="71" t="s">
        <v>120</v>
      </c>
      <c r="C112" s="72">
        <f t="shared" si="5"/>
        <v>0</v>
      </c>
      <c r="D112" s="160">
        <f>SUM(D113:D115)</f>
        <v>0</v>
      </c>
      <c r="E112" s="160">
        <f>SUM(E113:E115)</f>
        <v>0</v>
      </c>
      <c r="F112" s="160">
        <f>SUM(F113:F115)</f>
        <v>0</v>
      </c>
      <c r="G112" s="173">
        <f>SUM(G113:G115)</f>
        <v>0</v>
      </c>
      <c r="H112" s="72">
        <f t="shared" si="6"/>
        <v>0</v>
      </c>
      <c r="I112" s="160">
        <f>SUM(I113:I115)</f>
        <v>0</v>
      </c>
      <c r="J112" s="160">
        <f>SUM(J113:J115)</f>
        <v>0</v>
      </c>
      <c r="K112" s="160">
        <f>SUM(K113:K115)</f>
        <v>0</v>
      </c>
      <c r="L112" s="162">
        <f>SUM(L113:L115)</f>
        <v>0</v>
      </c>
    </row>
    <row r="113" spans="1:12" x14ac:dyDescent="0.25">
      <c r="A113" s="44">
        <v>2251</v>
      </c>
      <c r="B113" s="71" t="s">
        <v>121</v>
      </c>
      <c r="C113" s="72">
        <f t="shared" si="5"/>
        <v>0</v>
      </c>
      <c r="D113" s="74"/>
      <c r="E113" s="74"/>
      <c r="F113" s="74"/>
      <c r="G113" s="157"/>
      <c r="H113" s="72">
        <f t="shared" si="6"/>
        <v>0</v>
      </c>
      <c r="I113" s="74"/>
      <c r="J113" s="74"/>
      <c r="K113" s="74"/>
      <c r="L113" s="158"/>
    </row>
    <row r="114" spans="1:12" ht="24" x14ac:dyDescent="0.25">
      <c r="A114" s="44">
        <v>2252</v>
      </c>
      <c r="B114" s="71" t="s">
        <v>122</v>
      </c>
      <c r="C114" s="72">
        <f>SUM(D114:G114)</f>
        <v>0</v>
      </c>
      <c r="D114" s="74"/>
      <c r="E114" s="74"/>
      <c r="F114" s="74"/>
      <c r="G114" s="157"/>
      <c r="H114" s="72">
        <f>SUM(I114:L114)</f>
        <v>0</v>
      </c>
      <c r="I114" s="74"/>
      <c r="J114" s="74"/>
      <c r="K114" s="74"/>
      <c r="L114" s="158"/>
    </row>
    <row r="115" spans="1:12" ht="24" x14ac:dyDescent="0.25">
      <c r="A115" s="44">
        <v>2259</v>
      </c>
      <c r="B115" s="71" t="s">
        <v>123</v>
      </c>
      <c r="C115" s="72">
        <f>SUM(D115:G115)</f>
        <v>0</v>
      </c>
      <c r="D115" s="74"/>
      <c r="E115" s="74"/>
      <c r="F115" s="74"/>
      <c r="G115" s="157"/>
      <c r="H115" s="72">
        <f>SUM(I115:L115)</f>
        <v>0</v>
      </c>
      <c r="I115" s="74"/>
      <c r="J115" s="74"/>
      <c r="K115" s="74"/>
      <c r="L115" s="158"/>
    </row>
    <row r="116" spans="1:12" x14ac:dyDescent="0.25">
      <c r="A116" s="159">
        <v>2260</v>
      </c>
      <c r="B116" s="71" t="s">
        <v>124</v>
      </c>
      <c r="C116" s="72">
        <f t="shared" ref="C116:C187" si="7">SUM(D116:G116)</f>
        <v>0</v>
      </c>
      <c r="D116" s="160">
        <f>SUM(D117:D121)</f>
        <v>0</v>
      </c>
      <c r="E116" s="160">
        <f>SUM(E117:E121)</f>
        <v>0</v>
      </c>
      <c r="F116" s="160">
        <f>SUM(F117:F121)</f>
        <v>0</v>
      </c>
      <c r="G116" s="161">
        <f>SUM(G117:G121)</f>
        <v>0</v>
      </c>
      <c r="H116" s="72">
        <f t="shared" ref="H116:H188" si="8">SUM(I116:L116)</f>
        <v>0</v>
      </c>
      <c r="I116" s="160">
        <f>SUM(I117:I121)</f>
        <v>0</v>
      </c>
      <c r="J116" s="160">
        <f>SUM(J117:J121)</f>
        <v>0</v>
      </c>
      <c r="K116" s="160">
        <f>SUM(K117:K121)</f>
        <v>0</v>
      </c>
      <c r="L116" s="162">
        <f>SUM(L117:L121)</f>
        <v>0</v>
      </c>
    </row>
    <row r="117" spans="1:12" x14ac:dyDescent="0.25">
      <c r="A117" s="44">
        <v>2261</v>
      </c>
      <c r="B117" s="71" t="s">
        <v>125</v>
      </c>
      <c r="C117" s="72">
        <f t="shared" si="7"/>
        <v>0</v>
      </c>
      <c r="D117" s="74"/>
      <c r="E117" s="74"/>
      <c r="F117" s="74"/>
      <c r="G117" s="157"/>
      <c r="H117" s="72">
        <f t="shared" si="8"/>
        <v>0</v>
      </c>
      <c r="I117" s="74"/>
      <c r="J117" s="74"/>
      <c r="K117" s="74"/>
      <c r="L117" s="158"/>
    </row>
    <row r="118" spans="1:12" x14ac:dyDescent="0.25">
      <c r="A118" s="44">
        <v>2262</v>
      </c>
      <c r="B118" s="71" t="s">
        <v>126</v>
      </c>
      <c r="C118" s="72">
        <f t="shared" si="7"/>
        <v>0</v>
      </c>
      <c r="D118" s="74"/>
      <c r="E118" s="74"/>
      <c r="F118" s="74"/>
      <c r="G118" s="157"/>
      <c r="H118" s="72">
        <f t="shared" si="8"/>
        <v>0</v>
      </c>
      <c r="I118" s="74"/>
      <c r="J118" s="74"/>
      <c r="K118" s="74"/>
      <c r="L118" s="158"/>
    </row>
    <row r="119" spans="1:12" x14ac:dyDescent="0.25">
      <c r="A119" s="44">
        <v>2263</v>
      </c>
      <c r="B119" s="71" t="s">
        <v>127</v>
      </c>
      <c r="C119" s="72">
        <f t="shared" si="7"/>
        <v>0</v>
      </c>
      <c r="D119" s="74"/>
      <c r="E119" s="74"/>
      <c r="F119" s="74"/>
      <c r="G119" s="157"/>
      <c r="H119" s="72">
        <f t="shared" si="8"/>
        <v>0</v>
      </c>
      <c r="I119" s="74"/>
      <c r="J119" s="74"/>
      <c r="K119" s="74"/>
      <c r="L119" s="158"/>
    </row>
    <row r="120" spans="1:12" ht="24" x14ac:dyDescent="0.25">
      <c r="A120" s="44">
        <v>2264</v>
      </c>
      <c r="B120" s="71" t="s">
        <v>128</v>
      </c>
      <c r="C120" s="72">
        <f t="shared" si="7"/>
        <v>0</v>
      </c>
      <c r="D120" s="74"/>
      <c r="E120" s="74"/>
      <c r="F120" s="74"/>
      <c r="G120" s="157"/>
      <c r="H120" s="72">
        <f t="shared" si="8"/>
        <v>0</v>
      </c>
      <c r="I120" s="74"/>
      <c r="J120" s="74"/>
      <c r="K120" s="74"/>
      <c r="L120" s="158"/>
    </row>
    <row r="121" spans="1:12" x14ac:dyDescent="0.25">
      <c r="A121" s="44">
        <v>2269</v>
      </c>
      <c r="B121" s="71" t="s">
        <v>129</v>
      </c>
      <c r="C121" s="72">
        <f t="shared" si="7"/>
        <v>0</v>
      </c>
      <c r="D121" s="74"/>
      <c r="E121" s="74"/>
      <c r="F121" s="74"/>
      <c r="G121" s="157"/>
      <c r="H121" s="72">
        <f t="shared" si="8"/>
        <v>0</v>
      </c>
      <c r="I121" s="74"/>
      <c r="J121" s="74"/>
      <c r="K121" s="74"/>
      <c r="L121" s="158"/>
    </row>
    <row r="122" spans="1:12" x14ac:dyDescent="0.25">
      <c r="A122" s="159">
        <v>2270</v>
      </c>
      <c r="B122" s="71" t="s">
        <v>130</v>
      </c>
      <c r="C122" s="72">
        <f t="shared" si="7"/>
        <v>0</v>
      </c>
      <c r="D122" s="160">
        <f>SUM(D123:D127)</f>
        <v>0</v>
      </c>
      <c r="E122" s="160">
        <f>SUM(E123:E127)</f>
        <v>0</v>
      </c>
      <c r="F122" s="160">
        <f>SUM(F123:F127)</f>
        <v>0</v>
      </c>
      <c r="G122" s="161">
        <f>SUM(G123:G127)</f>
        <v>0</v>
      </c>
      <c r="H122" s="72">
        <f t="shared" si="8"/>
        <v>0</v>
      </c>
      <c r="I122" s="160">
        <f>SUM(I123:I127)</f>
        <v>0</v>
      </c>
      <c r="J122" s="160">
        <f>SUM(J123:J127)</f>
        <v>0</v>
      </c>
      <c r="K122" s="160">
        <f>SUM(K123:K127)</f>
        <v>0</v>
      </c>
      <c r="L122" s="162">
        <f>SUM(L123:L127)</f>
        <v>0</v>
      </c>
    </row>
    <row r="123" spans="1:12" x14ac:dyDescent="0.25">
      <c r="A123" s="44">
        <v>2272</v>
      </c>
      <c r="B123" s="174" t="s">
        <v>131</v>
      </c>
      <c r="C123" s="72">
        <f t="shared" si="7"/>
        <v>0</v>
      </c>
      <c r="D123" s="74"/>
      <c r="E123" s="74"/>
      <c r="F123" s="74"/>
      <c r="G123" s="157"/>
      <c r="H123" s="72">
        <f t="shared" si="8"/>
        <v>0</v>
      </c>
      <c r="I123" s="74"/>
      <c r="J123" s="74"/>
      <c r="K123" s="74"/>
      <c r="L123" s="158"/>
    </row>
    <row r="124" spans="1:12" ht="24" x14ac:dyDescent="0.25">
      <c r="A124" s="44">
        <v>2274</v>
      </c>
      <c r="B124" s="175" t="s">
        <v>132</v>
      </c>
      <c r="C124" s="72">
        <f t="shared" si="7"/>
        <v>0</v>
      </c>
      <c r="D124" s="74"/>
      <c r="E124" s="74"/>
      <c r="F124" s="74"/>
      <c r="G124" s="157"/>
      <c r="H124" s="72">
        <f t="shared" si="8"/>
        <v>0</v>
      </c>
      <c r="I124" s="74"/>
      <c r="J124" s="74"/>
      <c r="K124" s="74"/>
      <c r="L124" s="158"/>
    </row>
    <row r="125" spans="1:12" ht="24" x14ac:dyDescent="0.25">
      <c r="A125" s="44">
        <v>2275</v>
      </c>
      <c r="B125" s="71" t="s">
        <v>133</v>
      </c>
      <c r="C125" s="72">
        <f t="shared" si="7"/>
        <v>0</v>
      </c>
      <c r="D125" s="74"/>
      <c r="E125" s="74"/>
      <c r="F125" s="74"/>
      <c r="G125" s="157"/>
      <c r="H125" s="72">
        <f t="shared" si="8"/>
        <v>0</v>
      </c>
      <c r="I125" s="74"/>
      <c r="J125" s="74"/>
      <c r="K125" s="74"/>
      <c r="L125" s="158"/>
    </row>
    <row r="126" spans="1:12" ht="36" x14ac:dyDescent="0.25">
      <c r="A126" s="44">
        <v>2276</v>
      </c>
      <c r="B126" s="71" t="s">
        <v>134</v>
      </c>
      <c r="C126" s="72">
        <f t="shared" si="7"/>
        <v>0</v>
      </c>
      <c r="D126" s="74"/>
      <c r="E126" s="74"/>
      <c r="F126" s="74"/>
      <c r="G126" s="157"/>
      <c r="H126" s="72">
        <f t="shared" si="8"/>
        <v>0</v>
      </c>
      <c r="I126" s="74"/>
      <c r="J126" s="74"/>
      <c r="K126" s="74"/>
      <c r="L126" s="158"/>
    </row>
    <row r="127" spans="1:12" ht="24" x14ac:dyDescent="0.25">
      <c r="A127" s="44">
        <v>2279</v>
      </c>
      <c r="B127" s="71" t="s">
        <v>135</v>
      </c>
      <c r="C127" s="72">
        <f t="shared" si="7"/>
        <v>0</v>
      </c>
      <c r="D127" s="74"/>
      <c r="E127" s="74"/>
      <c r="F127" s="74"/>
      <c r="G127" s="157"/>
      <c r="H127" s="72">
        <f t="shared" si="8"/>
        <v>0</v>
      </c>
      <c r="I127" s="74"/>
      <c r="J127" s="74"/>
      <c r="K127" s="74"/>
      <c r="L127" s="158"/>
    </row>
    <row r="128" spans="1:12" ht="24" x14ac:dyDescent="0.25">
      <c r="A128" s="168">
        <v>2280</v>
      </c>
      <c r="B128" s="65" t="s">
        <v>136</v>
      </c>
      <c r="C128" s="66">
        <f t="shared" ref="C128:L128" si="9">SUM(C129)</f>
        <v>0</v>
      </c>
      <c r="D128" s="169">
        <f t="shared" si="9"/>
        <v>0</v>
      </c>
      <c r="E128" s="169">
        <f t="shared" si="9"/>
        <v>0</v>
      </c>
      <c r="F128" s="169">
        <f t="shared" si="9"/>
        <v>0</v>
      </c>
      <c r="G128" s="169">
        <f t="shared" si="9"/>
        <v>0</v>
      </c>
      <c r="H128" s="66">
        <f t="shared" si="9"/>
        <v>0</v>
      </c>
      <c r="I128" s="169">
        <f t="shared" si="9"/>
        <v>0</v>
      </c>
      <c r="J128" s="169">
        <f t="shared" si="9"/>
        <v>0</v>
      </c>
      <c r="K128" s="169">
        <f t="shared" si="9"/>
        <v>0</v>
      </c>
      <c r="L128" s="176">
        <f t="shared" si="9"/>
        <v>0</v>
      </c>
    </row>
    <row r="129" spans="1:12" ht="24" x14ac:dyDescent="0.25">
      <c r="A129" s="44">
        <v>2283</v>
      </c>
      <c r="B129" s="71" t="s">
        <v>137</v>
      </c>
      <c r="C129" s="72">
        <f>SUM(D129:G129)</f>
        <v>0</v>
      </c>
      <c r="D129" s="74"/>
      <c r="E129" s="74"/>
      <c r="F129" s="74"/>
      <c r="G129" s="157"/>
      <c r="H129" s="72">
        <f>SUM(I129:L129)</f>
        <v>0</v>
      </c>
      <c r="I129" s="74"/>
      <c r="J129" s="74"/>
      <c r="K129" s="74"/>
      <c r="L129" s="158"/>
    </row>
    <row r="130" spans="1:12" ht="38.25" customHeight="1" x14ac:dyDescent="0.25">
      <c r="A130" s="56">
        <v>2300</v>
      </c>
      <c r="B130" s="147" t="s">
        <v>138</v>
      </c>
      <c r="C130" s="57">
        <f t="shared" si="7"/>
        <v>82017</v>
      </c>
      <c r="D130" s="63">
        <f>SUM(D131,D136,D140,D141,D144,D151,D159,D160,D163)</f>
        <v>82017</v>
      </c>
      <c r="E130" s="63">
        <f>SUM(E131,E136,E140,E141,E144,E151,E159,E160,E163)</f>
        <v>0</v>
      </c>
      <c r="F130" s="63">
        <f>SUM(F131,F136,F140,F141,F144,F151,F159,F160,F163)</f>
        <v>0</v>
      </c>
      <c r="G130" s="166">
        <f>SUM(G131,G136,G140,G141,G144,G151,G159,G160,G163)</f>
        <v>0</v>
      </c>
      <c r="H130" s="57">
        <f t="shared" si="8"/>
        <v>80002</v>
      </c>
      <c r="I130" s="63">
        <f>SUM(I131,I136,I140,I141,I144,I151,I159,I160,I163)</f>
        <v>80002</v>
      </c>
      <c r="J130" s="63">
        <f>SUM(J131,J136,J140,J141,J144,J151,J159,J160,J163)</f>
        <v>0</v>
      </c>
      <c r="K130" s="63">
        <f>SUM(K131,K136,K140,K141,K144,K151,K159,K160,K163)</f>
        <v>0</v>
      </c>
      <c r="L130" s="167">
        <f>SUM(L131,L136,L140,L141,L144,L151,L159,L160,L163)</f>
        <v>0</v>
      </c>
    </row>
    <row r="131" spans="1:12" ht="24" x14ac:dyDescent="0.25">
      <c r="A131" s="168">
        <v>2310</v>
      </c>
      <c r="B131" s="65" t="s">
        <v>139</v>
      </c>
      <c r="C131" s="66">
        <f t="shared" si="7"/>
        <v>0</v>
      </c>
      <c r="D131" s="169">
        <f>SUM(D132:D135)</f>
        <v>0</v>
      </c>
      <c r="E131" s="169">
        <f t="shared" ref="E131:L131" si="10">SUM(E132:E135)</f>
        <v>0</v>
      </c>
      <c r="F131" s="169">
        <f t="shared" si="10"/>
        <v>0</v>
      </c>
      <c r="G131" s="170">
        <f t="shared" si="10"/>
        <v>0</v>
      </c>
      <c r="H131" s="66">
        <f t="shared" si="8"/>
        <v>0</v>
      </c>
      <c r="I131" s="169">
        <f t="shared" si="10"/>
        <v>0</v>
      </c>
      <c r="J131" s="169">
        <f t="shared" si="10"/>
        <v>0</v>
      </c>
      <c r="K131" s="169">
        <f t="shared" si="10"/>
        <v>0</v>
      </c>
      <c r="L131" s="171">
        <f t="shared" si="10"/>
        <v>0</v>
      </c>
    </row>
    <row r="132" spans="1:12" x14ac:dyDescent="0.25">
      <c r="A132" s="44">
        <v>2311</v>
      </c>
      <c r="B132" s="71" t="s">
        <v>140</v>
      </c>
      <c r="C132" s="72">
        <f t="shared" si="7"/>
        <v>0</v>
      </c>
      <c r="D132" s="74"/>
      <c r="E132" s="74"/>
      <c r="F132" s="74"/>
      <c r="G132" s="157"/>
      <c r="H132" s="72">
        <f t="shared" si="8"/>
        <v>0</v>
      </c>
      <c r="I132" s="74"/>
      <c r="J132" s="74"/>
      <c r="K132" s="74"/>
      <c r="L132" s="158"/>
    </row>
    <row r="133" spans="1:12" x14ac:dyDescent="0.25">
      <c r="A133" s="44">
        <v>2312</v>
      </c>
      <c r="B133" s="71" t="s">
        <v>141</v>
      </c>
      <c r="C133" s="72">
        <f t="shared" si="7"/>
        <v>0</v>
      </c>
      <c r="D133" s="74"/>
      <c r="E133" s="74"/>
      <c r="F133" s="74"/>
      <c r="G133" s="157"/>
      <c r="H133" s="72">
        <f t="shared" si="8"/>
        <v>0</v>
      </c>
      <c r="I133" s="74"/>
      <c r="J133" s="74"/>
      <c r="K133" s="74"/>
      <c r="L133" s="158"/>
    </row>
    <row r="134" spans="1:12" x14ac:dyDescent="0.25">
      <c r="A134" s="44">
        <v>2313</v>
      </c>
      <c r="B134" s="71" t="s">
        <v>142</v>
      </c>
      <c r="C134" s="72">
        <f t="shared" si="7"/>
        <v>0</v>
      </c>
      <c r="D134" s="74"/>
      <c r="E134" s="74"/>
      <c r="F134" s="74"/>
      <c r="G134" s="157"/>
      <c r="H134" s="72">
        <f t="shared" si="8"/>
        <v>0</v>
      </c>
      <c r="I134" s="74"/>
      <c r="J134" s="74"/>
      <c r="K134" s="74"/>
      <c r="L134" s="158"/>
    </row>
    <row r="135" spans="1:12" ht="36" customHeight="1" x14ac:dyDescent="0.25">
      <c r="A135" s="44">
        <v>2314</v>
      </c>
      <c r="B135" s="71" t="s">
        <v>143</v>
      </c>
      <c r="C135" s="72">
        <f t="shared" si="7"/>
        <v>0</v>
      </c>
      <c r="D135" s="74"/>
      <c r="E135" s="74"/>
      <c r="F135" s="74"/>
      <c r="G135" s="157"/>
      <c r="H135" s="72">
        <f t="shared" si="8"/>
        <v>0</v>
      </c>
      <c r="I135" s="74"/>
      <c r="J135" s="74"/>
      <c r="K135" s="74"/>
      <c r="L135" s="158"/>
    </row>
    <row r="136" spans="1:12" x14ac:dyDescent="0.25">
      <c r="A136" s="159">
        <v>2320</v>
      </c>
      <c r="B136" s="71" t="s">
        <v>144</v>
      </c>
      <c r="C136" s="72">
        <f t="shared" si="7"/>
        <v>0</v>
      </c>
      <c r="D136" s="160">
        <f>SUM(D137:D139)</f>
        <v>0</v>
      </c>
      <c r="E136" s="160">
        <f>SUM(E137:E139)</f>
        <v>0</v>
      </c>
      <c r="F136" s="160">
        <f>SUM(F137:F139)</f>
        <v>0</v>
      </c>
      <c r="G136" s="161">
        <f>SUM(G137:G139)</f>
        <v>0</v>
      </c>
      <c r="H136" s="72">
        <f t="shared" si="8"/>
        <v>0</v>
      </c>
      <c r="I136" s="160">
        <f>SUM(I137:I139)</f>
        <v>0</v>
      </c>
      <c r="J136" s="160">
        <f>SUM(J137:J139)</f>
        <v>0</v>
      </c>
      <c r="K136" s="160">
        <f>SUM(K137:K139)</f>
        <v>0</v>
      </c>
      <c r="L136" s="162">
        <f>SUM(L137:L139)</f>
        <v>0</v>
      </c>
    </row>
    <row r="137" spans="1:12" x14ac:dyDescent="0.25">
      <c r="A137" s="44">
        <v>2321</v>
      </c>
      <c r="B137" s="71" t="s">
        <v>145</v>
      </c>
      <c r="C137" s="72">
        <f t="shared" si="7"/>
        <v>0</v>
      </c>
      <c r="D137" s="74"/>
      <c r="E137" s="74"/>
      <c r="F137" s="74"/>
      <c r="G137" s="157"/>
      <c r="H137" s="72">
        <f t="shared" si="8"/>
        <v>0</v>
      </c>
      <c r="I137" s="74"/>
      <c r="J137" s="74"/>
      <c r="K137" s="74"/>
      <c r="L137" s="158"/>
    </row>
    <row r="138" spans="1:12" x14ac:dyDescent="0.25">
      <c r="A138" s="44">
        <v>2322</v>
      </c>
      <c r="B138" s="71" t="s">
        <v>146</v>
      </c>
      <c r="C138" s="72">
        <f t="shared" si="7"/>
        <v>0</v>
      </c>
      <c r="D138" s="74"/>
      <c r="E138" s="74"/>
      <c r="F138" s="74"/>
      <c r="G138" s="157"/>
      <c r="H138" s="72">
        <f t="shared" si="8"/>
        <v>0</v>
      </c>
      <c r="I138" s="74"/>
      <c r="J138" s="74"/>
      <c r="K138" s="74"/>
      <c r="L138" s="158"/>
    </row>
    <row r="139" spans="1:12" ht="10.5" customHeight="1" x14ac:dyDescent="0.25">
      <c r="A139" s="44">
        <v>2329</v>
      </c>
      <c r="B139" s="71" t="s">
        <v>147</v>
      </c>
      <c r="C139" s="72">
        <f t="shared" si="7"/>
        <v>0</v>
      </c>
      <c r="D139" s="74"/>
      <c r="E139" s="74"/>
      <c r="F139" s="74"/>
      <c r="G139" s="157"/>
      <c r="H139" s="72">
        <f t="shared" si="8"/>
        <v>0</v>
      </c>
      <c r="I139" s="74"/>
      <c r="J139" s="74"/>
      <c r="K139" s="74"/>
      <c r="L139" s="158"/>
    </row>
    <row r="140" spans="1:12" x14ac:dyDescent="0.25">
      <c r="A140" s="159">
        <v>2330</v>
      </c>
      <c r="B140" s="71" t="s">
        <v>148</v>
      </c>
      <c r="C140" s="72">
        <f t="shared" si="7"/>
        <v>0</v>
      </c>
      <c r="D140" s="74"/>
      <c r="E140" s="74"/>
      <c r="F140" s="74"/>
      <c r="G140" s="157"/>
      <c r="H140" s="72">
        <f t="shared" si="8"/>
        <v>0</v>
      </c>
      <c r="I140" s="74"/>
      <c r="J140" s="74"/>
      <c r="K140" s="74"/>
      <c r="L140" s="158"/>
    </row>
    <row r="141" spans="1:12" ht="48" x14ac:dyDescent="0.25">
      <c r="A141" s="159">
        <v>2340</v>
      </c>
      <c r="B141" s="71" t="s">
        <v>149</v>
      </c>
      <c r="C141" s="72">
        <f t="shared" si="7"/>
        <v>0</v>
      </c>
      <c r="D141" s="160">
        <f>SUM(D142:D143)</f>
        <v>0</v>
      </c>
      <c r="E141" s="160">
        <f>SUM(E142:E143)</f>
        <v>0</v>
      </c>
      <c r="F141" s="160">
        <f>SUM(F142:F143)</f>
        <v>0</v>
      </c>
      <c r="G141" s="161">
        <f>SUM(G142:G143)</f>
        <v>0</v>
      </c>
      <c r="H141" s="72">
        <f t="shared" si="8"/>
        <v>0</v>
      </c>
      <c r="I141" s="160">
        <f>SUM(I142:I143)</f>
        <v>0</v>
      </c>
      <c r="J141" s="160">
        <f>SUM(J142:J143)</f>
        <v>0</v>
      </c>
      <c r="K141" s="160">
        <f>SUM(K142:K143)</f>
        <v>0</v>
      </c>
      <c r="L141" s="162">
        <f>SUM(L142:L143)</f>
        <v>0</v>
      </c>
    </row>
    <row r="142" spans="1:12" x14ac:dyDescent="0.25">
      <c r="A142" s="44">
        <v>2341</v>
      </c>
      <c r="B142" s="71" t="s">
        <v>150</v>
      </c>
      <c r="C142" s="72">
        <f t="shared" si="7"/>
        <v>0</v>
      </c>
      <c r="D142" s="74"/>
      <c r="E142" s="74"/>
      <c r="F142" s="74"/>
      <c r="G142" s="157"/>
      <c r="H142" s="72">
        <f t="shared" si="8"/>
        <v>0</v>
      </c>
      <c r="I142" s="74"/>
      <c r="J142" s="74"/>
      <c r="K142" s="74"/>
      <c r="L142" s="158"/>
    </row>
    <row r="143" spans="1:12" ht="24" x14ac:dyDescent="0.25">
      <c r="A143" s="44">
        <v>2344</v>
      </c>
      <c r="B143" s="71" t="s">
        <v>151</v>
      </c>
      <c r="C143" s="72">
        <f t="shared" si="7"/>
        <v>0</v>
      </c>
      <c r="D143" s="74"/>
      <c r="E143" s="74"/>
      <c r="F143" s="74"/>
      <c r="G143" s="157"/>
      <c r="H143" s="72">
        <f t="shared" si="8"/>
        <v>0</v>
      </c>
      <c r="I143" s="74"/>
      <c r="J143" s="74"/>
      <c r="K143" s="74"/>
      <c r="L143" s="158"/>
    </row>
    <row r="144" spans="1:12" ht="24" x14ac:dyDescent="0.25">
      <c r="A144" s="150">
        <v>2350</v>
      </c>
      <c r="B144" s="112" t="s">
        <v>152</v>
      </c>
      <c r="C144" s="117">
        <f t="shared" si="7"/>
        <v>0</v>
      </c>
      <c r="D144" s="151">
        <f>SUM(D145:D150)</f>
        <v>0</v>
      </c>
      <c r="E144" s="151">
        <f>SUM(E145:E150)</f>
        <v>0</v>
      </c>
      <c r="F144" s="151">
        <f>SUM(F145:F150)</f>
        <v>0</v>
      </c>
      <c r="G144" s="152">
        <f>SUM(G145:G150)</f>
        <v>0</v>
      </c>
      <c r="H144" s="117">
        <f t="shared" si="8"/>
        <v>0</v>
      </c>
      <c r="I144" s="151">
        <f>SUM(I145:I150)</f>
        <v>0</v>
      </c>
      <c r="J144" s="151">
        <f>SUM(J145:J150)</f>
        <v>0</v>
      </c>
      <c r="K144" s="151">
        <f>SUM(K145:K150)</f>
        <v>0</v>
      </c>
      <c r="L144" s="153">
        <f>SUM(L145:L150)</f>
        <v>0</v>
      </c>
    </row>
    <row r="145" spans="1:12" x14ac:dyDescent="0.25">
      <c r="A145" s="38">
        <v>2351</v>
      </c>
      <c r="B145" s="65" t="s">
        <v>153</v>
      </c>
      <c r="C145" s="66">
        <f t="shared" si="7"/>
        <v>0</v>
      </c>
      <c r="D145" s="68"/>
      <c r="E145" s="68"/>
      <c r="F145" s="68"/>
      <c r="G145" s="154"/>
      <c r="H145" s="66">
        <f t="shared" si="8"/>
        <v>0</v>
      </c>
      <c r="I145" s="68"/>
      <c r="J145" s="68"/>
      <c r="K145" s="68"/>
      <c r="L145" s="155"/>
    </row>
    <row r="146" spans="1:12" x14ac:dyDescent="0.25">
      <c r="A146" s="44">
        <v>2352</v>
      </c>
      <c r="B146" s="71" t="s">
        <v>154</v>
      </c>
      <c r="C146" s="72">
        <f t="shared" si="7"/>
        <v>0</v>
      </c>
      <c r="D146" s="74"/>
      <c r="E146" s="74"/>
      <c r="F146" s="74"/>
      <c r="G146" s="157"/>
      <c r="H146" s="72">
        <f t="shared" si="8"/>
        <v>0</v>
      </c>
      <c r="I146" s="74"/>
      <c r="J146" s="74"/>
      <c r="K146" s="74"/>
      <c r="L146" s="158"/>
    </row>
    <row r="147" spans="1:12" ht="24" x14ac:dyDescent="0.25">
      <c r="A147" s="44">
        <v>2353</v>
      </c>
      <c r="B147" s="71" t="s">
        <v>155</v>
      </c>
      <c r="C147" s="72">
        <f t="shared" si="7"/>
        <v>0</v>
      </c>
      <c r="D147" s="74"/>
      <c r="E147" s="74"/>
      <c r="F147" s="74"/>
      <c r="G147" s="157"/>
      <c r="H147" s="72">
        <f t="shared" si="8"/>
        <v>0</v>
      </c>
      <c r="I147" s="74"/>
      <c r="J147" s="74"/>
      <c r="K147" s="74"/>
      <c r="L147" s="158"/>
    </row>
    <row r="148" spans="1:12" ht="24" x14ac:dyDescent="0.25">
      <c r="A148" s="44">
        <v>2354</v>
      </c>
      <c r="B148" s="71" t="s">
        <v>156</v>
      </c>
      <c r="C148" s="72">
        <f t="shared" si="7"/>
        <v>0</v>
      </c>
      <c r="D148" s="74"/>
      <c r="E148" s="74"/>
      <c r="F148" s="74"/>
      <c r="G148" s="157"/>
      <c r="H148" s="72">
        <f t="shared" si="8"/>
        <v>0</v>
      </c>
      <c r="I148" s="74"/>
      <c r="J148" s="74"/>
      <c r="K148" s="74"/>
      <c r="L148" s="158"/>
    </row>
    <row r="149" spans="1:12" ht="24" x14ac:dyDescent="0.25">
      <c r="A149" s="44">
        <v>2355</v>
      </c>
      <c r="B149" s="71" t="s">
        <v>157</v>
      </c>
      <c r="C149" s="72">
        <f t="shared" si="7"/>
        <v>0</v>
      </c>
      <c r="D149" s="74"/>
      <c r="E149" s="74"/>
      <c r="F149" s="74"/>
      <c r="G149" s="157"/>
      <c r="H149" s="72">
        <f t="shared" si="8"/>
        <v>0</v>
      </c>
      <c r="I149" s="74"/>
      <c r="J149" s="74"/>
      <c r="K149" s="74"/>
      <c r="L149" s="158"/>
    </row>
    <row r="150" spans="1:12" ht="24" x14ac:dyDescent="0.25">
      <c r="A150" s="44">
        <v>2359</v>
      </c>
      <c r="B150" s="71" t="s">
        <v>158</v>
      </c>
      <c r="C150" s="72">
        <f t="shared" si="7"/>
        <v>0</v>
      </c>
      <c r="D150" s="74"/>
      <c r="E150" s="74"/>
      <c r="F150" s="74"/>
      <c r="G150" s="157"/>
      <c r="H150" s="72">
        <f t="shared" si="8"/>
        <v>0</v>
      </c>
      <c r="I150" s="74"/>
      <c r="J150" s="74"/>
      <c r="K150" s="74"/>
      <c r="L150" s="158"/>
    </row>
    <row r="151" spans="1:12" ht="24.75" customHeight="1" x14ac:dyDescent="0.25">
      <c r="A151" s="159">
        <v>2360</v>
      </c>
      <c r="B151" s="71" t="s">
        <v>159</v>
      </c>
      <c r="C151" s="72">
        <f t="shared" si="7"/>
        <v>82017</v>
      </c>
      <c r="D151" s="160">
        <f>SUM(D152:D158)</f>
        <v>82017</v>
      </c>
      <c r="E151" s="160">
        <f>SUM(E152:E158)</f>
        <v>0</v>
      </c>
      <c r="F151" s="160">
        <f>SUM(F152:F158)</f>
        <v>0</v>
      </c>
      <c r="G151" s="161">
        <f>SUM(G152:G158)</f>
        <v>0</v>
      </c>
      <c r="H151" s="72">
        <f t="shared" si="8"/>
        <v>80002</v>
      </c>
      <c r="I151" s="160">
        <f>SUM(I152:I158)</f>
        <v>80002</v>
      </c>
      <c r="J151" s="160">
        <f>SUM(J152:J158)</f>
        <v>0</v>
      </c>
      <c r="K151" s="160">
        <f>SUM(K152:K158)</f>
        <v>0</v>
      </c>
      <c r="L151" s="162">
        <f>SUM(L152:L158)</f>
        <v>0</v>
      </c>
    </row>
    <row r="152" spans="1:12" x14ac:dyDescent="0.25">
      <c r="A152" s="43">
        <v>2361</v>
      </c>
      <c r="B152" s="71" t="s">
        <v>160</v>
      </c>
      <c r="C152" s="72">
        <f t="shared" si="7"/>
        <v>0</v>
      </c>
      <c r="D152" s="74"/>
      <c r="E152" s="74"/>
      <c r="F152" s="74"/>
      <c r="G152" s="157"/>
      <c r="H152" s="72">
        <f t="shared" si="8"/>
        <v>0</v>
      </c>
      <c r="I152" s="74"/>
      <c r="J152" s="74"/>
      <c r="K152" s="74"/>
      <c r="L152" s="158"/>
    </row>
    <row r="153" spans="1:12" ht="24" x14ac:dyDescent="0.25">
      <c r="A153" s="43">
        <v>2362</v>
      </c>
      <c r="B153" s="71" t="s">
        <v>161</v>
      </c>
      <c r="C153" s="72">
        <f t="shared" si="7"/>
        <v>0</v>
      </c>
      <c r="D153" s="74"/>
      <c r="E153" s="74"/>
      <c r="F153" s="74"/>
      <c r="G153" s="157"/>
      <c r="H153" s="72">
        <f t="shared" si="8"/>
        <v>0</v>
      </c>
      <c r="I153" s="74"/>
      <c r="J153" s="74"/>
      <c r="K153" s="74"/>
      <c r="L153" s="158"/>
    </row>
    <row r="154" spans="1:12" x14ac:dyDescent="0.25">
      <c r="A154" s="43">
        <v>2363</v>
      </c>
      <c r="B154" s="71" t="s">
        <v>162</v>
      </c>
      <c r="C154" s="72">
        <f t="shared" si="7"/>
        <v>82017</v>
      </c>
      <c r="D154" s="74">
        <v>82017</v>
      </c>
      <c r="E154" s="74"/>
      <c r="F154" s="74"/>
      <c r="G154" s="157"/>
      <c r="H154" s="72">
        <f t="shared" si="8"/>
        <v>80002</v>
      </c>
      <c r="I154" s="74">
        <v>80002</v>
      </c>
      <c r="J154" s="74"/>
      <c r="K154" s="74"/>
      <c r="L154" s="158"/>
    </row>
    <row r="155" spans="1:12" x14ac:dyDescent="0.25">
      <c r="A155" s="43">
        <v>2364</v>
      </c>
      <c r="B155" s="71" t="s">
        <v>163</v>
      </c>
      <c r="C155" s="72">
        <f t="shared" si="7"/>
        <v>0</v>
      </c>
      <c r="D155" s="74"/>
      <c r="E155" s="74"/>
      <c r="F155" s="74"/>
      <c r="G155" s="157"/>
      <c r="H155" s="72">
        <f t="shared" si="8"/>
        <v>0</v>
      </c>
      <c r="I155" s="74"/>
      <c r="J155" s="74"/>
      <c r="K155" s="74"/>
      <c r="L155" s="158"/>
    </row>
    <row r="156" spans="1:12" ht="12.75" customHeight="1" x14ac:dyDescent="0.25">
      <c r="A156" s="43">
        <v>2365</v>
      </c>
      <c r="B156" s="71" t="s">
        <v>164</v>
      </c>
      <c r="C156" s="72">
        <f t="shared" si="7"/>
        <v>0</v>
      </c>
      <c r="D156" s="74"/>
      <c r="E156" s="74"/>
      <c r="F156" s="74"/>
      <c r="G156" s="157"/>
      <c r="H156" s="72">
        <f t="shared" si="8"/>
        <v>0</v>
      </c>
      <c r="I156" s="74"/>
      <c r="J156" s="74"/>
      <c r="K156" s="74"/>
      <c r="L156" s="158"/>
    </row>
    <row r="157" spans="1:12" ht="36" x14ac:dyDescent="0.25">
      <c r="A157" s="43">
        <v>2366</v>
      </c>
      <c r="B157" s="71" t="s">
        <v>165</v>
      </c>
      <c r="C157" s="72">
        <f t="shared" si="7"/>
        <v>0</v>
      </c>
      <c r="D157" s="74"/>
      <c r="E157" s="74"/>
      <c r="F157" s="74"/>
      <c r="G157" s="157"/>
      <c r="H157" s="72">
        <f t="shared" si="8"/>
        <v>0</v>
      </c>
      <c r="I157" s="74"/>
      <c r="J157" s="74"/>
      <c r="K157" s="74"/>
      <c r="L157" s="158"/>
    </row>
    <row r="158" spans="1:12" ht="48" x14ac:dyDescent="0.25">
      <c r="A158" s="43">
        <v>2369</v>
      </c>
      <c r="B158" s="71" t="s">
        <v>166</v>
      </c>
      <c r="C158" s="72">
        <f t="shared" si="7"/>
        <v>0</v>
      </c>
      <c r="D158" s="74"/>
      <c r="E158" s="74"/>
      <c r="F158" s="74"/>
      <c r="G158" s="157"/>
      <c r="H158" s="72">
        <f t="shared" si="8"/>
        <v>0</v>
      </c>
      <c r="I158" s="74"/>
      <c r="J158" s="74"/>
      <c r="K158" s="74"/>
      <c r="L158" s="158"/>
    </row>
    <row r="159" spans="1:12" x14ac:dyDescent="0.25">
      <c r="A159" s="150">
        <v>2370</v>
      </c>
      <c r="B159" s="112" t="s">
        <v>167</v>
      </c>
      <c r="C159" s="117">
        <f t="shared" si="7"/>
        <v>0</v>
      </c>
      <c r="D159" s="163"/>
      <c r="E159" s="163"/>
      <c r="F159" s="163"/>
      <c r="G159" s="164"/>
      <c r="H159" s="117">
        <f t="shared" si="8"/>
        <v>0</v>
      </c>
      <c r="I159" s="163"/>
      <c r="J159" s="163"/>
      <c r="K159" s="163"/>
      <c r="L159" s="165"/>
    </row>
    <row r="160" spans="1:12" x14ac:dyDescent="0.25">
      <c r="A160" s="150">
        <v>2380</v>
      </c>
      <c r="B160" s="112" t="s">
        <v>168</v>
      </c>
      <c r="C160" s="117">
        <f t="shared" si="7"/>
        <v>0</v>
      </c>
      <c r="D160" s="151">
        <f>SUM(D161:D162)</f>
        <v>0</v>
      </c>
      <c r="E160" s="151">
        <f>SUM(E161:E162)</f>
        <v>0</v>
      </c>
      <c r="F160" s="151">
        <f>SUM(F161:F162)</f>
        <v>0</v>
      </c>
      <c r="G160" s="152">
        <f>SUM(G161:G162)</f>
        <v>0</v>
      </c>
      <c r="H160" s="117">
        <f t="shared" si="8"/>
        <v>0</v>
      </c>
      <c r="I160" s="151">
        <f>SUM(I161:I162)</f>
        <v>0</v>
      </c>
      <c r="J160" s="151">
        <f>SUM(J161:J162)</f>
        <v>0</v>
      </c>
      <c r="K160" s="151">
        <f>SUM(K161:K162)</f>
        <v>0</v>
      </c>
      <c r="L160" s="153">
        <f>SUM(L161:L162)</f>
        <v>0</v>
      </c>
    </row>
    <row r="161" spans="1:12" x14ac:dyDescent="0.25">
      <c r="A161" s="37">
        <v>2381</v>
      </c>
      <c r="B161" s="65" t="s">
        <v>169</v>
      </c>
      <c r="C161" s="66">
        <f t="shared" si="7"/>
        <v>0</v>
      </c>
      <c r="D161" s="68"/>
      <c r="E161" s="68"/>
      <c r="F161" s="68"/>
      <c r="G161" s="154"/>
      <c r="H161" s="66">
        <f t="shared" si="8"/>
        <v>0</v>
      </c>
      <c r="I161" s="68"/>
      <c r="J161" s="68"/>
      <c r="K161" s="68"/>
      <c r="L161" s="155"/>
    </row>
    <row r="162" spans="1:12" ht="24" x14ac:dyDescent="0.25">
      <c r="A162" s="43">
        <v>2389</v>
      </c>
      <c r="B162" s="71" t="s">
        <v>170</v>
      </c>
      <c r="C162" s="72">
        <f t="shared" si="7"/>
        <v>0</v>
      </c>
      <c r="D162" s="74"/>
      <c r="E162" s="74"/>
      <c r="F162" s="74"/>
      <c r="G162" s="157"/>
      <c r="H162" s="72">
        <f t="shared" si="8"/>
        <v>0</v>
      </c>
      <c r="I162" s="74"/>
      <c r="J162" s="74"/>
      <c r="K162" s="74"/>
      <c r="L162" s="158"/>
    </row>
    <row r="163" spans="1:12" x14ac:dyDescent="0.25">
      <c r="A163" s="150">
        <v>2390</v>
      </c>
      <c r="B163" s="112" t="s">
        <v>171</v>
      </c>
      <c r="C163" s="117">
        <f t="shared" si="7"/>
        <v>0</v>
      </c>
      <c r="D163" s="163"/>
      <c r="E163" s="163"/>
      <c r="F163" s="163"/>
      <c r="G163" s="164"/>
      <c r="H163" s="117">
        <f t="shared" si="8"/>
        <v>0</v>
      </c>
      <c r="I163" s="163"/>
      <c r="J163" s="163"/>
      <c r="K163" s="163"/>
      <c r="L163" s="165"/>
    </row>
    <row r="164" spans="1:12" x14ac:dyDescent="0.25">
      <c r="A164" s="56">
        <v>2400</v>
      </c>
      <c r="B164" s="147" t="s">
        <v>172</v>
      </c>
      <c r="C164" s="57">
        <f t="shared" si="7"/>
        <v>0</v>
      </c>
      <c r="D164" s="177"/>
      <c r="E164" s="177"/>
      <c r="F164" s="177"/>
      <c r="G164" s="178"/>
      <c r="H164" s="57">
        <f t="shared" si="8"/>
        <v>0</v>
      </c>
      <c r="I164" s="177"/>
      <c r="J164" s="177"/>
      <c r="K164" s="177"/>
      <c r="L164" s="179"/>
    </row>
    <row r="165" spans="1:12" ht="24" x14ac:dyDescent="0.25">
      <c r="A165" s="56">
        <v>2500</v>
      </c>
      <c r="B165" s="147" t="s">
        <v>173</v>
      </c>
      <c r="C165" s="57">
        <f t="shared" si="7"/>
        <v>0</v>
      </c>
      <c r="D165" s="63">
        <f>SUM(D166,D171)</f>
        <v>0</v>
      </c>
      <c r="E165" s="63">
        <f t="shared" ref="E165:G165" si="11">SUM(E166,E171)</f>
        <v>0</v>
      </c>
      <c r="F165" s="63">
        <f t="shared" si="11"/>
        <v>0</v>
      </c>
      <c r="G165" s="63">
        <f t="shared" si="11"/>
        <v>0</v>
      </c>
      <c r="H165" s="57">
        <f t="shared" si="8"/>
        <v>0</v>
      </c>
      <c r="I165" s="63">
        <f>SUM(I166,I171)</f>
        <v>0</v>
      </c>
      <c r="J165" s="63">
        <f t="shared" ref="J165:L165" si="12">SUM(J166,J171)</f>
        <v>0</v>
      </c>
      <c r="K165" s="63">
        <f t="shared" si="12"/>
        <v>0</v>
      </c>
      <c r="L165" s="149">
        <f t="shared" si="12"/>
        <v>0</v>
      </c>
    </row>
    <row r="166" spans="1:12" ht="16.5" customHeight="1" x14ac:dyDescent="0.25">
      <c r="A166" s="168">
        <v>2510</v>
      </c>
      <c r="B166" s="65" t="s">
        <v>174</v>
      </c>
      <c r="C166" s="66">
        <f t="shared" si="7"/>
        <v>0</v>
      </c>
      <c r="D166" s="169">
        <f>SUM(D167:D170)</f>
        <v>0</v>
      </c>
      <c r="E166" s="169">
        <f t="shared" ref="E166:G166" si="13">SUM(E167:E170)</f>
        <v>0</v>
      </c>
      <c r="F166" s="169">
        <f t="shared" si="13"/>
        <v>0</v>
      </c>
      <c r="G166" s="169">
        <f t="shared" si="13"/>
        <v>0</v>
      </c>
      <c r="H166" s="66">
        <f t="shared" si="8"/>
        <v>0</v>
      </c>
      <c r="I166" s="169">
        <f>SUM(I167:I170)</f>
        <v>0</v>
      </c>
      <c r="J166" s="169">
        <f t="shared" ref="J166:L166" si="14">SUM(J167:J170)</f>
        <v>0</v>
      </c>
      <c r="K166" s="169">
        <f t="shared" si="14"/>
        <v>0</v>
      </c>
      <c r="L166" s="180">
        <f t="shared" si="14"/>
        <v>0</v>
      </c>
    </row>
    <row r="167" spans="1:12" ht="24" x14ac:dyDescent="0.25">
      <c r="A167" s="44">
        <v>2512</v>
      </c>
      <c r="B167" s="71" t="s">
        <v>175</v>
      </c>
      <c r="C167" s="72">
        <f t="shared" si="7"/>
        <v>0</v>
      </c>
      <c r="D167" s="74"/>
      <c r="E167" s="74"/>
      <c r="F167" s="74"/>
      <c r="G167" s="157"/>
      <c r="H167" s="72">
        <f t="shared" si="8"/>
        <v>0</v>
      </c>
      <c r="I167" s="74"/>
      <c r="J167" s="74"/>
      <c r="K167" s="74"/>
      <c r="L167" s="158"/>
    </row>
    <row r="168" spans="1:12" ht="36" x14ac:dyDescent="0.25">
      <c r="A168" s="44">
        <v>2513</v>
      </c>
      <c r="B168" s="71" t="s">
        <v>176</v>
      </c>
      <c r="C168" s="72">
        <f t="shared" si="7"/>
        <v>0</v>
      </c>
      <c r="D168" s="74"/>
      <c r="E168" s="74"/>
      <c r="F168" s="74"/>
      <c r="G168" s="157"/>
      <c r="H168" s="72">
        <f t="shared" si="8"/>
        <v>0</v>
      </c>
      <c r="I168" s="74"/>
      <c r="J168" s="74"/>
      <c r="K168" s="74"/>
      <c r="L168" s="158"/>
    </row>
    <row r="169" spans="1:12" ht="24" x14ac:dyDescent="0.25">
      <c r="A169" s="44">
        <v>2515</v>
      </c>
      <c r="B169" s="71" t="s">
        <v>177</v>
      </c>
      <c r="C169" s="72">
        <f t="shared" si="7"/>
        <v>0</v>
      </c>
      <c r="D169" s="74"/>
      <c r="E169" s="74"/>
      <c r="F169" s="74"/>
      <c r="G169" s="157"/>
      <c r="H169" s="72">
        <f t="shared" si="8"/>
        <v>0</v>
      </c>
      <c r="I169" s="74"/>
      <c r="J169" s="74"/>
      <c r="K169" s="74"/>
      <c r="L169" s="158"/>
    </row>
    <row r="170" spans="1:12" ht="24" x14ac:dyDescent="0.25">
      <c r="A170" s="44">
        <v>2519</v>
      </c>
      <c r="B170" s="71" t="s">
        <v>178</v>
      </c>
      <c r="C170" s="72">
        <f t="shared" si="7"/>
        <v>0</v>
      </c>
      <c r="D170" s="74"/>
      <c r="E170" s="74"/>
      <c r="F170" s="74"/>
      <c r="G170" s="157"/>
      <c r="H170" s="72">
        <f t="shared" si="8"/>
        <v>0</v>
      </c>
      <c r="I170" s="74"/>
      <c r="J170" s="74"/>
      <c r="K170" s="74"/>
      <c r="L170" s="158"/>
    </row>
    <row r="171" spans="1:12" ht="24" x14ac:dyDescent="0.25">
      <c r="A171" s="159">
        <v>2520</v>
      </c>
      <c r="B171" s="71" t="s">
        <v>179</v>
      </c>
      <c r="C171" s="72">
        <f t="shared" si="7"/>
        <v>0</v>
      </c>
      <c r="D171" s="74"/>
      <c r="E171" s="74"/>
      <c r="F171" s="74"/>
      <c r="G171" s="157"/>
      <c r="H171" s="72">
        <f t="shared" si="8"/>
        <v>0</v>
      </c>
      <c r="I171" s="74"/>
      <c r="J171" s="74"/>
      <c r="K171" s="74"/>
      <c r="L171" s="158"/>
    </row>
    <row r="172" spans="1:12" s="182" customFormat="1" ht="36" customHeight="1" x14ac:dyDescent="0.25">
      <c r="A172" s="19">
        <v>2800</v>
      </c>
      <c r="B172" s="65" t="s">
        <v>180</v>
      </c>
      <c r="C172" s="66">
        <f t="shared" si="7"/>
        <v>0</v>
      </c>
      <c r="D172" s="40"/>
      <c r="E172" s="40"/>
      <c r="F172" s="40"/>
      <c r="G172" s="41"/>
      <c r="H172" s="66">
        <f t="shared" si="8"/>
        <v>0</v>
      </c>
      <c r="I172" s="40"/>
      <c r="J172" s="40"/>
      <c r="K172" s="40"/>
      <c r="L172" s="42"/>
    </row>
    <row r="173" spans="1:12" x14ac:dyDescent="0.25">
      <c r="A173" s="142">
        <v>3000</v>
      </c>
      <c r="B173" s="142" t="s">
        <v>181</v>
      </c>
      <c r="C173" s="143">
        <f t="shared" si="7"/>
        <v>0</v>
      </c>
      <c r="D173" s="144">
        <f>SUM(D174,D184)</f>
        <v>0</v>
      </c>
      <c r="E173" s="144">
        <f>SUM(E174,E184)</f>
        <v>0</v>
      </c>
      <c r="F173" s="144">
        <f>SUM(F174,F184)</f>
        <v>0</v>
      </c>
      <c r="G173" s="145">
        <f>SUM(G174,G184)</f>
        <v>0</v>
      </c>
      <c r="H173" s="143">
        <f t="shared" si="8"/>
        <v>0</v>
      </c>
      <c r="I173" s="144">
        <f>SUM(I174,I184)</f>
        <v>0</v>
      </c>
      <c r="J173" s="144">
        <f>SUM(J174,J184)</f>
        <v>0</v>
      </c>
      <c r="K173" s="144">
        <f>SUM(K174,K184)</f>
        <v>0</v>
      </c>
      <c r="L173" s="146">
        <f>SUM(L174,L184)</f>
        <v>0</v>
      </c>
    </row>
    <row r="174" spans="1:12" ht="24" x14ac:dyDescent="0.25">
      <c r="A174" s="56">
        <v>3200</v>
      </c>
      <c r="B174" s="183" t="s">
        <v>182</v>
      </c>
      <c r="C174" s="184">
        <f t="shared" si="7"/>
        <v>0</v>
      </c>
      <c r="D174" s="63">
        <f>SUM(D175,D179)</f>
        <v>0</v>
      </c>
      <c r="E174" s="63">
        <f t="shared" ref="E174:G174" si="15">SUM(E175,E179)</f>
        <v>0</v>
      </c>
      <c r="F174" s="63">
        <f t="shared" si="15"/>
        <v>0</v>
      </c>
      <c r="G174" s="63">
        <f t="shared" si="15"/>
        <v>0</v>
      </c>
      <c r="H174" s="57">
        <f t="shared" si="8"/>
        <v>0</v>
      </c>
      <c r="I174" s="63">
        <f>SUM(I175,I179)</f>
        <v>0</v>
      </c>
      <c r="J174" s="63">
        <f t="shared" ref="J174:L174" si="16">SUM(J175,J179)</f>
        <v>0</v>
      </c>
      <c r="K174" s="63">
        <f t="shared" si="16"/>
        <v>0</v>
      </c>
      <c r="L174" s="149">
        <f t="shared" si="16"/>
        <v>0</v>
      </c>
    </row>
    <row r="175" spans="1:12" ht="36" x14ac:dyDescent="0.25">
      <c r="A175" s="168">
        <v>3260</v>
      </c>
      <c r="B175" s="65" t="s">
        <v>183</v>
      </c>
      <c r="C175" s="66">
        <f t="shared" si="7"/>
        <v>0</v>
      </c>
      <c r="D175" s="169">
        <f>SUM(D176:D178)</f>
        <v>0</v>
      </c>
      <c r="E175" s="169">
        <f>SUM(E176:E178)</f>
        <v>0</v>
      </c>
      <c r="F175" s="169">
        <f>SUM(F176:F178)</f>
        <v>0</v>
      </c>
      <c r="G175" s="170">
        <f>SUM(G176:G178)</f>
        <v>0</v>
      </c>
      <c r="H175" s="66">
        <f t="shared" si="8"/>
        <v>0</v>
      </c>
      <c r="I175" s="169">
        <f>SUM(I176:I178)</f>
        <v>0</v>
      </c>
      <c r="J175" s="169">
        <f>SUM(J176:J178)</f>
        <v>0</v>
      </c>
      <c r="K175" s="169">
        <f>SUM(K176:K178)</f>
        <v>0</v>
      </c>
      <c r="L175" s="171">
        <f>SUM(L176:L178)</f>
        <v>0</v>
      </c>
    </row>
    <row r="176" spans="1:12" ht="24" x14ac:dyDescent="0.25">
      <c r="A176" s="44">
        <v>3261</v>
      </c>
      <c r="B176" s="71" t="s">
        <v>184</v>
      </c>
      <c r="C176" s="72">
        <f>SUM(D176:G176)</f>
        <v>0</v>
      </c>
      <c r="D176" s="74"/>
      <c r="E176" s="74"/>
      <c r="F176" s="74"/>
      <c r="G176" s="157"/>
      <c r="H176" s="72">
        <f>SUM(I176:L176)</f>
        <v>0</v>
      </c>
      <c r="I176" s="74"/>
      <c r="J176" s="74"/>
      <c r="K176" s="74"/>
      <c r="L176" s="158"/>
    </row>
    <row r="177" spans="1:12" ht="36" x14ac:dyDescent="0.25">
      <c r="A177" s="44">
        <v>3262</v>
      </c>
      <c r="B177" s="71" t="s">
        <v>185</v>
      </c>
      <c r="C177" s="72">
        <f>SUM(D177:G177)</f>
        <v>0</v>
      </c>
      <c r="D177" s="74"/>
      <c r="E177" s="74"/>
      <c r="F177" s="74"/>
      <c r="G177" s="157"/>
      <c r="H177" s="72">
        <f>SUM(I177:L177)</f>
        <v>0</v>
      </c>
      <c r="I177" s="74"/>
      <c r="J177" s="74"/>
      <c r="K177" s="74"/>
      <c r="L177" s="158"/>
    </row>
    <row r="178" spans="1:12" ht="24" x14ac:dyDescent="0.25">
      <c r="A178" s="44">
        <v>3263</v>
      </c>
      <c r="B178" s="71" t="s">
        <v>186</v>
      </c>
      <c r="C178" s="72">
        <f>SUM(D178:G178)</f>
        <v>0</v>
      </c>
      <c r="D178" s="74"/>
      <c r="E178" s="74"/>
      <c r="F178" s="74"/>
      <c r="G178" s="157"/>
      <c r="H178" s="72">
        <f>SUM(I178:L178)</f>
        <v>0</v>
      </c>
      <c r="I178" s="74"/>
      <c r="J178" s="74"/>
      <c r="K178" s="74"/>
      <c r="L178" s="158"/>
    </row>
    <row r="179" spans="1:12" ht="84" x14ac:dyDescent="0.25">
      <c r="A179" s="168">
        <v>3290</v>
      </c>
      <c r="B179" s="65" t="s">
        <v>187</v>
      </c>
      <c r="C179" s="185">
        <f t="shared" ref="C179:C183" si="17">SUM(D179:G179)</f>
        <v>0</v>
      </c>
      <c r="D179" s="169">
        <f>SUM(D180:D183)</f>
        <v>0</v>
      </c>
      <c r="E179" s="169">
        <f t="shared" ref="E179:G179" si="18">SUM(E180:E183)</f>
        <v>0</v>
      </c>
      <c r="F179" s="169">
        <f t="shared" si="18"/>
        <v>0</v>
      </c>
      <c r="G179" s="169">
        <f t="shared" si="18"/>
        <v>0</v>
      </c>
      <c r="H179" s="185">
        <f t="shared" ref="H179:H183" si="19">SUM(I179:L179)</f>
        <v>0</v>
      </c>
      <c r="I179" s="169">
        <f>SUM(I180:I183)</f>
        <v>0</v>
      </c>
      <c r="J179" s="169">
        <f t="shared" ref="J179:L179" si="20">SUM(J180:J183)</f>
        <v>0</v>
      </c>
      <c r="K179" s="169">
        <f t="shared" si="20"/>
        <v>0</v>
      </c>
      <c r="L179" s="186">
        <f t="shared" si="20"/>
        <v>0</v>
      </c>
    </row>
    <row r="180" spans="1:12" ht="72" x14ac:dyDescent="0.25">
      <c r="A180" s="44">
        <v>3291</v>
      </c>
      <c r="B180" s="71" t="s">
        <v>188</v>
      </c>
      <c r="C180" s="72">
        <f t="shared" si="17"/>
        <v>0</v>
      </c>
      <c r="D180" s="74"/>
      <c r="E180" s="74"/>
      <c r="F180" s="74"/>
      <c r="G180" s="187"/>
      <c r="H180" s="72">
        <f t="shared" si="19"/>
        <v>0</v>
      </c>
      <c r="I180" s="74"/>
      <c r="J180" s="74"/>
      <c r="K180" s="74"/>
      <c r="L180" s="158"/>
    </row>
    <row r="181" spans="1:12" ht="72" x14ac:dyDescent="0.25">
      <c r="A181" s="44">
        <v>3292</v>
      </c>
      <c r="B181" s="71" t="s">
        <v>189</v>
      </c>
      <c r="C181" s="72">
        <f t="shared" si="17"/>
        <v>0</v>
      </c>
      <c r="D181" s="74"/>
      <c r="E181" s="74"/>
      <c r="F181" s="74"/>
      <c r="G181" s="187"/>
      <c r="H181" s="72">
        <f t="shared" si="19"/>
        <v>0</v>
      </c>
      <c r="I181" s="74"/>
      <c r="J181" s="74"/>
      <c r="K181" s="74"/>
      <c r="L181" s="158"/>
    </row>
    <row r="182" spans="1:12" ht="72" x14ac:dyDescent="0.25">
      <c r="A182" s="44">
        <v>3293</v>
      </c>
      <c r="B182" s="71" t="s">
        <v>190</v>
      </c>
      <c r="C182" s="72">
        <f t="shared" si="17"/>
        <v>0</v>
      </c>
      <c r="D182" s="74"/>
      <c r="E182" s="74"/>
      <c r="F182" s="74"/>
      <c r="G182" s="187"/>
      <c r="H182" s="72">
        <f t="shared" si="19"/>
        <v>0</v>
      </c>
      <c r="I182" s="74"/>
      <c r="J182" s="74"/>
      <c r="K182" s="74"/>
      <c r="L182" s="158"/>
    </row>
    <row r="183" spans="1:12" ht="60" x14ac:dyDescent="0.25">
      <c r="A183" s="188">
        <v>3294</v>
      </c>
      <c r="B183" s="71" t="s">
        <v>191</v>
      </c>
      <c r="C183" s="185">
        <f t="shared" si="17"/>
        <v>0</v>
      </c>
      <c r="D183" s="189"/>
      <c r="E183" s="189"/>
      <c r="F183" s="189"/>
      <c r="G183" s="190"/>
      <c r="H183" s="185">
        <f t="shared" si="19"/>
        <v>0</v>
      </c>
      <c r="I183" s="189"/>
      <c r="J183" s="189"/>
      <c r="K183" s="189"/>
      <c r="L183" s="191"/>
    </row>
    <row r="184" spans="1:12" ht="48" x14ac:dyDescent="0.25">
      <c r="A184" s="192">
        <v>3300</v>
      </c>
      <c r="B184" s="183" t="s">
        <v>192</v>
      </c>
      <c r="C184" s="193">
        <f t="shared" si="7"/>
        <v>0</v>
      </c>
      <c r="D184" s="194">
        <f>SUM(D185:D186)</f>
        <v>0</v>
      </c>
      <c r="E184" s="194">
        <f t="shared" ref="E184:G184" si="21">SUM(E185:E186)</f>
        <v>0</v>
      </c>
      <c r="F184" s="194">
        <f t="shared" si="21"/>
        <v>0</v>
      </c>
      <c r="G184" s="194">
        <f t="shared" si="21"/>
        <v>0</v>
      </c>
      <c r="H184" s="193">
        <f t="shared" si="8"/>
        <v>0</v>
      </c>
      <c r="I184" s="194">
        <f>SUM(I185:I186)</f>
        <v>0</v>
      </c>
      <c r="J184" s="194">
        <f t="shared" ref="J184:L184" si="22">SUM(J185:J186)</f>
        <v>0</v>
      </c>
      <c r="K184" s="194">
        <f t="shared" si="22"/>
        <v>0</v>
      </c>
      <c r="L184" s="149">
        <f t="shared" si="22"/>
        <v>0</v>
      </c>
    </row>
    <row r="185" spans="1:12" ht="48" x14ac:dyDescent="0.25">
      <c r="A185" s="111">
        <v>3310</v>
      </c>
      <c r="B185" s="112" t="s">
        <v>193</v>
      </c>
      <c r="C185" s="195">
        <f t="shared" si="7"/>
        <v>0</v>
      </c>
      <c r="D185" s="163"/>
      <c r="E185" s="163"/>
      <c r="F185" s="163"/>
      <c r="G185" s="164"/>
      <c r="H185" s="195">
        <f t="shared" si="8"/>
        <v>0</v>
      </c>
      <c r="I185" s="163"/>
      <c r="J185" s="163"/>
      <c r="K185" s="163"/>
      <c r="L185" s="165"/>
    </row>
    <row r="186" spans="1:12" ht="48.75" customHeight="1" x14ac:dyDescent="0.25">
      <c r="A186" s="38">
        <v>3320</v>
      </c>
      <c r="B186" s="65" t="s">
        <v>194</v>
      </c>
      <c r="C186" s="66">
        <f t="shared" si="7"/>
        <v>0</v>
      </c>
      <c r="D186" s="68"/>
      <c r="E186" s="68"/>
      <c r="F186" s="68"/>
      <c r="G186" s="154"/>
      <c r="H186" s="66">
        <f t="shared" si="8"/>
        <v>0</v>
      </c>
      <c r="I186" s="68"/>
      <c r="J186" s="68"/>
      <c r="K186" s="68"/>
      <c r="L186" s="155"/>
    </row>
    <row r="187" spans="1:12" x14ac:dyDescent="0.25">
      <c r="A187" s="196">
        <v>4000</v>
      </c>
      <c r="B187" s="142" t="s">
        <v>195</v>
      </c>
      <c r="C187" s="143">
        <f t="shared" si="7"/>
        <v>0</v>
      </c>
      <c r="D187" s="144">
        <f>SUM(D188,D191)</f>
        <v>0</v>
      </c>
      <c r="E187" s="144">
        <f>SUM(E188,E191)</f>
        <v>0</v>
      </c>
      <c r="F187" s="144">
        <f>SUM(F188,F191)</f>
        <v>0</v>
      </c>
      <c r="G187" s="145">
        <f>SUM(G188,G191)</f>
        <v>0</v>
      </c>
      <c r="H187" s="143">
        <f t="shared" si="8"/>
        <v>0</v>
      </c>
      <c r="I187" s="144">
        <f>SUM(I188,I191)</f>
        <v>0</v>
      </c>
      <c r="J187" s="144">
        <f>SUM(J188,J191)</f>
        <v>0</v>
      </c>
      <c r="K187" s="144">
        <f>SUM(K188,K191)</f>
        <v>0</v>
      </c>
      <c r="L187" s="146">
        <f>SUM(L188,L191)</f>
        <v>0</v>
      </c>
    </row>
    <row r="188" spans="1:12" ht="24" x14ac:dyDescent="0.25">
      <c r="A188" s="197">
        <v>4200</v>
      </c>
      <c r="B188" s="147" t="s">
        <v>196</v>
      </c>
      <c r="C188" s="57">
        <f>SUM(D188:G188)</f>
        <v>0</v>
      </c>
      <c r="D188" s="63">
        <f>SUM(D189,D190)</f>
        <v>0</v>
      </c>
      <c r="E188" s="63">
        <f>SUM(E189,E190)</f>
        <v>0</v>
      </c>
      <c r="F188" s="63">
        <f>SUM(F189,F190)</f>
        <v>0</v>
      </c>
      <c r="G188" s="166">
        <f>SUM(G189,G190)</f>
        <v>0</v>
      </c>
      <c r="H188" s="57">
        <f t="shared" si="8"/>
        <v>0</v>
      </c>
      <c r="I188" s="63">
        <f>SUM(I189,I190)</f>
        <v>0</v>
      </c>
      <c r="J188" s="63">
        <f>SUM(J189,J190)</f>
        <v>0</v>
      </c>
      <c r="K188" s="63">
        <f>SUM(K189,K190)</f>
        <v>0</v>
      </c>
      <c r="L188" s="167">
        <f>SUM(L189,L190)</f>
        <v>0</v>
      </c>
    </row>
    <row r="189" spans="1:12" ht="36" x14ac:dyDescent="0.25">
      <c r="A189" s="168">
        <v>4240</v>
      </c>
      <c r="B189" s="65" t="s">
        <v>197</v>
      </c>
      <c r="C189" s="66">
        <f t="shared" ref="C189:C264" si="23">SUM(D189:G189)</f>
        <v>0</v>
      </c>
      <c r="D189" s="68"/>
      <c r="E189" s="68"/>
      <c r="F189" s="68"/>
      <c r="G189" s="154"/>
      <c r="H189" s="66">
        <f t="shared" ref="H189:H263" si="24">SUM(I189:L189)</f>
        <v>0</v>
      </c>
      <c r="I189" s="68"/>
      <c r="J189" s="68"/>
      <c r="K189" s="68"/>
      <c r="L189" s="155"/>
    </row>
    <row r="190" spans="1:12" ht="24" x14ac:dyDescent="0.25">
      <c r="A190" s="159">
        <v>4250</v>
      </c>
      <c r="B190" s="71" t="s">
        <v>198</v>
      </c>
      <c r="C190" s="72">
        <f t="shared" si="23"/>
        <v>0</v>
      </c>
      <c r="D190" s="74"/>
      <c r="E190" s="74"/>
      <c r="F190" s="74"/>
      <c r="G190" s="157"/>
      <c r="H190" s="72">
        <f t="shared" si="24"/>
        <v>0</v>
      </c>
      <c r="I190" s="74"/>
      <c r="J190" s="74"/>
      <c r="K190" s="74"/>
      <c r="L190" s="158"/>
    </row>
    <row r="191" spans="1:12" x14ac:dyDescent="0.25">
      <c r="A191" s="56">
        <v>4300</v>
      </c>
      <c r="B191" s="147" t="s">
        <v>199</v>
      </c>
      <c r="C191" s="57">
        <f t="shared" si="23"/>
        <v>0</v>
      </c>
      <c r="D191" s="63">
        <f>SUM(D192)</f>
        <v>0</v>
      </c>
      <c r="E191" s="63">
        <f>SUM(E192)</f>
        <v>0</v>
      </c>
      <c r="F191" s="63">
        <f>SUM(F192)</f>
        <v>0</v>
      </c>
      <c r="G191" s="166">
        <f>SUM(G192)</f>
        <v>0</v>
      </c>
      <c r="H191" s="57">
        <f t="shared" si="24"/>
        <v>0</v>
      </c>
      <c r="I191" s="63">
        <f>SUM(I192)</f>
        <v>0</v>
      </c>
      <c r="J191" s="63">
        <f>SUM(J192)</f>
        <v>0</v>
      </c>
      <c r="K191" s="63">
        <f>SUM(K192)</f>
        <v>0</v>
      </c>
      <c r="L191" s="167">
        <f>SUM(L192)</f>
        <v>0</v>
      </c>
    </row>
    <row r="192" spans="1:12" ht="24" x14ac:dyDescent="0.25">
      <c r="A192" s="168">
        <v>4310</v>
      </c>
      <c r="B192" s="65" t="s">
        <v>200</v>
      </c>
      <c r="C192" s="66">
        <f>SUM(D192:G192)</f>
        <v>0</v>
      </c>
      <c r="D192" s="169">
        <f>SUM(D193:D193)</f>
        <v>0</v>
      </c>
      <c r="E192" s="169">
        <f>SUM(E193:E193)</f>
        <v>0</v>
      </c>
      <c r="F192" s="169">
        <f>SUM(F193:F193)</f>
        <v>0</v>
      </c>
      <c r="G192" s="170">
        <f>SUM(G193:G193)</f>
        <v>0</v>
      </c>
      <c r="H192" s="66">
        <f t="shared" si="24"/>
        <v>0</v>
      </c>
      <c r="I192" s="169">
        <f>SUM(I193:I193)</f>
        <v>0</v>
      </c>
      <c r="J192" s="169">
        <f>SUM(J193:J193)</f>
        <v>0</v>
      </c>
      <c r="K192" s="169">
        <f>SUM(K193:K193)</f>
        <v>0</v>
      </c>
      <c r="L192" s="171">
        <f>SUM(L193:L193)</f>
        <v>0</v>
      </c>
    </row>
    <row r="193" spans="1:12" ht="36" x14ac:dyDescent="0.25">
      <c r="A193" s="44">
        <v>4311</v>
      </c>
      <c r="B193" s="71" t="s">
        <v>201</v>
      </c>
      <c r="C193" s="72">
        <f t="shared" si="23"/>
        <v>0</v>
      </c>
      <c r="D193" s="74"/>
      <c r="E193" s="74"/>
      <c r="F193" s="74"/>
      <c r="G193" s="157"/>
      <c r="H193" s="72">
        <f t="shared" si="24"/>
        <v>0</v>
      </c>
      <c r="I193" s="74"/>
      <c r="J193" s="74"/>
      <c r="K193" s="74"/>
      <c r="L193" s="158"/>
    </row>
    <row r="194" spans="1:12" s="24" customFormat="1" ht="24" x14ac:dyDescent="0.25">
      <c r="A194" s="198"/>
      <c r="B194" s="19" t="s">
        <v>202</v>
      </c>
      <c r="C194" s="138">
        <f t="shared" si="23"/>
        <v>0</v>
      </c>
      <c r="D194" s="139">
        <f>SUM(D195,D230,D269)</f>
        <v>0</v>
      </c>
      <c r="E194" s="139">
        <f>SUM(E195,E230,E269)</f>
        <v>0</v>
      </c>
      <c r="F194" s="139">
        <f>SUM(F195,F230,F269)</f>
        <v>0</v>
      </c>
      <c r="G194" s="139">
        <f>SUM(G195,G230,G269)</f>
        <v>0</v>
      </c>
      <c r="H194" s="138">
        <f t="shared" si="24"/>
        <v>0</v>
      </c>
      <c r="I194" s="139">
        <f>SUM(I195,I230,I269)</f>
        <v>0</v>
      </c>
      <c r="J194" s="139">
        <f>SUM(J195,J230,J269)</f>
        <v>0</v>
      </c>
      <c r="K194" s="139">
        <f>SUM(K195,K230,K269)</f>
        <v>0</v>
      </c>
      <c r="L194" s="199">
        <f>SUM(L195,L230,L269)</f>
        <v>0</v>
      </c>
    </row>
    <row r="195" spans="1:12" x14ac:dyDescent="0.25">
      <c r="A195" s="142">
        <v>5000</v>
      </c>
      <c r="B195" s="142" t="s">
        <v>203</v>
      </c>
      <c r="C195" s="143">
        <f t="shared" si="23"/>
        <v>0</v>
      </c>
      <c r="D195" s="144">
        <f>D196+D204</f>
        <v>0</v>
      </c>
      <c r="E195" s="144">
        <f>E196+E204</f>
        <v>0</v>
      </c>
      <c r="F195" s="144">
        <f>F196+F204</f>
        <v>0</v>
      </c>
      <c r="G195" s="144">
        <f>G196+G204</f>
        <v>0</v>
      </c>
      <c r="H195" s="143">
        <f t="shared" si="24"/>
        <v>0</v>
      </c>
      <c r="I195" s="144">
        <f>I196+I204</f>
        <v>0</v>
      </c>
      <c r="J195" s="144">
        <f>J196+J204</f>
        <v>0</v>
      </c>
      <c r="K195" s="144">
        <f>K196+K204</f>
        <v>0</v>
      </c>
      <c r="L195" s="200">
        <f>L196+L204</f>
        <v>0</v>
      </c>
    </row>
    <row r="196" spans="1:12" x14ac:dyDescent="0.25">
      <c r="A196" s="56">
        <v>5100</v>
      </c>
      <c r="B196" s="147" t="s">
        <v>204</v>
      </c>
      <c r="C196" s="57">
        <f t="shared" si="23"/>
        <v>0</v>
      </c>
      <c r="D196" s="63">
        <f>D197+D198+D201+D202+D203</f>
        <v>0</v>
      </c>
      <c r="E196" s="63">
        <f>E197+E198+E201+E202+E203</f>
        <v>0</v>
      </c>
      <c r="F196" s="63">
        <f>F197+F198+F201+F202+F203</f>
        <v>0</v>
      </c>
      <c r="G196" s="166">
        <f>G197+G198+G201+G202+G203</f>
        <v>0</v>
      </c>
      <c r="H196" s="57">
        <f t="shared" si="24"/>
        <v>0</v>
      </c>
      <c r="I196" s="63">
        <f>I197+I198+I201+I202+I203</f>
        <v>0</v>
      </c>
      <c r="J196" s="63">
        <f>J197+J198+J201+J202+J203</f>
        <v>0</v>
      </c>
      <c r="K196" s="63">
        <f>K197+K198+K201+K202+K203</f>
        <v>0</v>
      </c>
      <c r="L196" s="167">
        <f>L197+L198+L201+L202+L203</f>
        <v>0</v>
      </c>
    </row>
    <row r="197" spans="1:12" x14ac:dyDescent="0.25">
      <c r="A197" s="168">
        <v>5110</v>
      </c>
      <c r="B197" s="65" t="s">
        <v>205</v>
      </c>
      <c r="C197" s="66">
        <f t="shared" si="23"/>
        <v>0</v>
      </c>
      <c r="D197" s="68"/>
      <c r="E197" s="68"/>
      <c r="F197" s="68"/>
      <c r="G197" s="154"/>
      <c r="H197" s="66">
        <f t="shared" si="24"/>
        <v>0</v>
      </c>
      <c r="I197" s="68"/>
      <c r="J197" s="68"/>
      <c r="K197" s="68"/>
      <c r="L197" s="155"/>
    </row>
    <row r="198" spans="1:12" ht="24" x14ac:dyDescent="0.25">
      <c r="A198" s="159">
        <v>5120</v>
      </c>
      <c r="B198" s="71" t="s">
        <v>206</v>
      </c>
      <c r="C198" s="72">
        <f t="shared" si="23"/>
        <v>0</v>
      </c>
      <c r="D198" s="160">
        <f>D199+D200</f>
        <v>0</v>
      </c>
      <c r="E198" s="160">
        <f>E199+E200</f>
        <v>0</v>
      </c>
      <c r="F198" s="160">
        <f>F199+F200</f>
        <v>0</v>
      </c>
      <c r="G198" s="161">
        <f>G199+G200</f>
        <v>0</v>
      </c>
      <c r="H198" s="72">
        <f t="shared" si="24"/>
        <v>0</v>
      </c>
      <c r="I198" s="160">
        <f>I199+I200</f>
        <v>0</v>
      </c>
      <c r="J198" s="160">
        <f>J199+J200</f>
        <v>0</v>
      </c>
      <c r="K198" s="160">
        <f>K199+K200</f>
        <v>0</v>
      </c>
      <c r="L198" s="162">
        <f>L199+L200</f>
        <v>0</v>
      </c>
    </row>
    <row r="199" spans="1:12" x14ac:dyDescent="0.25">
      <c r="A199" s="44">
        <v>5121</v>
      </c>
      <c r="B199" s="71" t="s">
        <v>207</v>
      </c>
      <c r="C199" s="72">
        <f t="shared" si="23"/>
        <v>0</v>
      </c>
      <c r="D199" s="74"/>
      <c r="E199" s="74"/>
      <c r="F199" s="74"/>
      <c r="G199" s="157"/>
      <c r="H199" s="72">
        <f t="shared" si="24"/>
        <v>0</v>
      </c>
      <c r="I199" s="74"/>
      <c r="J199" s="74"/>
      <c r="K199" s="74"/>
      <c r="L199" s="158"/>
    </row>
    <row r="200" spans="1:12" ht="24" x14ac:dyDescent="0.25">
      <c r="A200" s="44">
        <v>5129</v>
      </c>
      <c r="B200" s="71" t="s">
        <v>208</v>
      </c>
      <c r="C200" s="72">
        <f t="shared" si="23"/>
        <v>0</v>
      </c>
      <c r="D200" s="74"/>
      <c r="E200" s="74"/>
      <c r="F200" s="74"/>
      <c r="G200" s="157"/>
      <c r="H200" s="72">
        <f t="shared" si="24"/>
        <v>0</v>
      </c>
      <c r="I200" s="74"/>
      <c r="J200" s="74"/>
      <c r="K200" s="74"/>
      <c r="L200" s="158"/>
    </row>
    <row r="201" spans="1:12" x14ac:dyDescent="0.25">
      <c r="A201" s="159">
        <v>5130</v>
      </c>
      <c r="B201" s="71" t="s">
        <v>209</v>
      </c>
      <c r="C201" s="72">
        <f t="shared" si="23"/>
        <v>0</v>
      </c>
      <c r="D201" s="74"/>
      <c r="E201" s="74"/>
      <c r="F201" s="74"/>
      <c r="G201" s="157"/>
      <c r="H201" s="72">
        <f t="shared" si="24"/>
        <v>0</v>
      </c>
      <c r="I201" s="74"/>
      <c r="J201" s="74"/>
      <c r="K201" s="74"/>
      <c r="L201" s="158"/>
    </row>
    <row r="202" spans="1:12" x14ac:dyDescent="0.25">
      <c r="A202" s="159">
        <v>5140</v>
      </c>
      <c r="B202" s="71" t="s">
        <v>210</v>
      </c>
      <c r="C202" s="72">
        <f t="shared" si="23"/>
        <v>0</v>
      </c>
      <c r="D202" s="74"/>
      <c r="E202" s="74"/>
      <c r="F202" s="74"/>
      <c r="G202" s="157"/>
      <c r="H202" s="72">
        <f t="shared" si="24"/>
        <v>0</v>
      </c>
      <c r="I202" s="74"/>
      <c r="J202" s="74"/>
      <c r="K202" s="74"/>
      <c r="L202" s="158"/>
    </row>
    <row r="203" spans="1:12" ht="24" x14ac:dyDescent="0.25">
      <c r="A203" s="159">
        <v>5170</v>
      </c>
      <c r="B203" s="71" t="s">
        <v>211</v>
      </c>
      <c r="C203" s="72">
        <f t="shared" si="23"/>
        <v>0</v>
      </c>
      <c r="D203" s="74"/>
      <c r="E203" s="74"/>
      <c r="F203" s="74"/>
      <c r="G203" s="157"/>
      <c r="H203" s="72">
        <f t="shared" si="24"/>
        <v>0</v>
      </c>
      <c r="I203" s="74"/>
      <c r="J203" s="74"/>
      <c r="K203" s="74"/>
      <c r="L203" s="158"/>
    </row>
    <row r="204" spans="1:12" x14ac:dyDescent="0.25">
      <c r="A204" s="56">
        <v>5200</v>
      </c>
      <c r="B204" s="147" t="s">
        <v>212</v>
      </c>
      <c r="C204" s="57">
        <f t="shared" si="23"/>
        <v>0</v>
      </c>
      <c r="D204" s="63">
        <f>D205+D215+D216+D225+D226+D227+D229</f>
        <v>0</v>
      </c>
      <c r="E204" s="63">
        <f>E205+E215+E216+E225+E226+E227+E229</f>
        <v>0</v>
      </c>
      <c r="F204" s="63">
        <f>F205+F215+F216+F225+F226+F227+F229</f>
        <v>0</v>
      </c>
      <c r="G204" s="166">
        <f>G205+G215+G216+G225+G226+G227+G229</f>
        <v>0</v>
      </c>
      <c r="H204" s="57">
        <f t="shared" si="24"/>
        <v>0</v>
      </c>
      <c r="I204" s="63">
        <f>I205+I215+I216+I225+I226+I227+I229</f>
        <v>0</v>
      </c>
      <c r="J204" s="63">
        <f>J205+J215+J216+J225+J226+J227+J229</f>
        <v>0</v>
      </c>
      <c r="K204" s="63">
        <f>K205+K215+K216+K225+K226+K227+K229</f>
        <v>0</v>
      </c>
      <c r="L204" s="167">
        <f>L205+L215+L216+L225+L226+L227+L229</f>
        <v>0</v>
      </c>
    </row>
    <row r="205" spans="1:12" x14ac:dyDescent="0.25">
      <c r="A205" s="150">
        <v>5210</v>
      </c>
      <c r="B205" s="112" t="s">
        <v>213</v>
      </c>
      <c r="C205" s="117">
        <f t="shared" si="23"/>
        <v>0</v>
      </c>
      <c r="D205" s="151">
        <f>SUM(D206:D214)</f>
        <v>0</v>
      </c>
      <c r="E205" s="151">
        <f>SUM(E206:E214)</f>
        <v>0</v>
      </c>
      <c r="F205" s="151">
        <f>SUM(F206:F214)</f>
        <v>0</v>
      </c>
      <c r="G205" s="152">
        <f>SUM(G206:G214)</f>
        <v>0</v>
      </c>
      <c r="H205" s="117">
        <f t="shared" si="24"/>
        <v>0</v>
      </c>
      <c r="I205" s="151">
        <f>SUM(I206:I214)</f>
        <v>0</v>
      </c>
      <c r="J205" s="151">
        <f>SUM(J206:J214)</f>
        <v>0</v>
      </c>
      <c r="K205" s="151">
        <f>SUM(K206:K214)</f>
        <v>0</v>
      </c>
      <c r="L205" s="153">
        <f>SUM(L206:L214)</f>
        <v>0</v>
      </c>
    </row>
    <row r="206" spans="1:12" x14ac:dyDescent="0.25">
      <c r="A206" s="38">
        <v>5211</v>
      </c>
      <c r="B206" s="65" t="s">
        <v>214</v>
      </c>
      <c r="C206" s="66">
        <f t="shared" si="23"/>
        <v>0</v>
      </c>
      <c r="D206" s="68"/>
      <c r="E206" s="68"/>
      <c r="F206" s="68"/>
      <c r="G206" s="154"/>
      <c r="H206" s="66">
        <f t="shared" si="24"/>
        <v>0</v>
      </c>
      <c r="I206" s="68"/>
      <c r="J206" s="68"/>
      <c r="K206" s="68"/>
      <c r="L206" s="155"/>
    </row>
    <row r="207" spans="1:12" x14ac:dyDescent="0.25">
      <c r="A207" s="44">
        <v>5212</v>
      </c>
      <c r="B207" s="71" t="s">
        <v>215</v>
      </c>
      <c r="C207" s="72">
        <f t="shared" si="23"/>
        <v>0</v>
      </c>
      <c r="D207" s="74"/>
      <c r="E207" s="74"/>
      <c r="F207" s="74"/>
      <c r="G207" s="157"/>
      <c r="H207" s="72">
        <f t="shared" si="24"/>
        <v>0</v>
      </c>
      <c r="I207" s="74"/>
      <c r="J207" s="74"/>
      <c r="K207" s="74"/>
      <c r="L207" s="158"/>
    </row>
    <row r="208" spans="1:12" x14ac:dyDescent="0.25">
      <c r="A208" s="44">
        <v>5213</v>
      </c>
      <c r="B208" s="71" t="s">
        <v>216</v>
      </c>
      <c r="C208" s="72">
        <f t="shared" si="23"/>
        <v>0</v>
      </c>
      <c r="D208" s="74"/>
      <c r="E208" s="74"/>
      <c r="F208" s="74"/>
      <c r="G208" s="157"/>
      <c r="H208" s="72">
        <f t="shared" si="24"/>
        <v>0</v>
      </c>
      <c r="I208" s="74"/>
      <c r="J208" s="74"/>
      <c r="K208" s="74"/>
      <c r="L208" s="158"/>
    </row>
    <row r="209" spans="1:12" x14ac:dyDescent="0.25">
      <c r="A209" s="44">
        <v>5214</v>
      </c>
      <c r="B209" s="71" t="s">
        <v>217</v>
      </c>
      <c r="C209" s="72">
        <f t="shared" si="23"/>
        <v>0</v>
      </c>
      <c r="D209" s="74"/>
      <c r="E209" s="74"/>
      <c r="F209" s="74"/>
      <c r="G209" s="157"/>
      <c r="H209" s="72">
        <f t="shared" si="24"/>
        <v>0</v>
      </c>
      <c r="I209" s="74"/>
      <c r="J209" s="74"/>
      <c r="K209" s="74"/>
      <c r="L209" s="158"/>
    </row>
    <row r="210" spans="1:12" x14ac:dyDescent="0.25">
      <c r="A210" s="44">
        <v>5215</v>
      </c>
      <c r="B210" s="71" t="s">
        <v>218</v>
      </c>
      <c r="C210" s="72">
        <f>SUM(D210:G210)</f>
        <v>0</v>
      </c>
      <c r="D210" s="74"/>
      <c r="E210" s="74"/>
      <c r="F210" s="74"/>
      <c r="G210" s="157"/>
      <c r="H210" s="72">
        <f>SUM(I210:L210)</f>
        <v>0</v>
      </c>
      <c r="I210" s="74"/>
      <c r="J210" s="74"/>
      <c r="K210" s="74"/>
      <c r="L210" s="158"/>
    </row>
    <row r="211" spans="1:12" ht="14.25" customHeight="1" x14ac:dyDescent="0.25">
      <c r="A211" s="44">
        <v>5216</v>
      </c>
      <c r="B211" s="71" t="s">
        <v>219</v>
      </c>
      <c r="C211" s="72">
        <f t="shared" si="23"/>
        <v>0</v>
      </c>
      <c r="D211" s="74"/>
      <c r="E211" s="74"/>
      <c r="F211" s="74"/>
      <c r="G211" s="157"/>
      <c r="H211" s="72">
        <f t="shared" si="24"/>
        <v>0</v>
      </c>
      <c r="I211" s="74"/>
      <c r="J211" s="74"/>
      <c r="K211" s="74"/>
      <c r="L211" s="158"/>
    </row>
    <row r="212" spans="1:12" x14ac:dyDescent="0.25">
      <c r="A212" s="44">
        <v>5217</v>
      </c>
      <c r="B212" s="71" t="s">
        <v>220</v>
      </c>
      <c r="C212" s="72">
        <f t="shared" si="23"/>
        <v>0</v>
      </c>
      <c r="D212" s="74"/>
      <c r="E212" s="74"/>
      <c r="F212" s="74"/>
      <c r="G212" s="157"/>
      <c r="H212" s="72">
        <f t="shared" si="24"/>
        <v>0</v>
      </c>
      <c r="I212" s="74"/>
      <c r="J212" s="74"/>
      <c r="K212" s="74"/>
      <c r="L212" s="158"/>
    </row>
    <row r="213" spans="1:12" x14ac:dyDescent="0.25">
      <c r="A213" s="44">
        <v>5218</v>
      </c>
      <c r="B213" s="71" t="s">
        <v>221</v>
      </c>
      <c r="C213" s="72">
        <f t="shared" si="23"/>
        <v>0</v>
      </c>
      <c r="D213" s="74"/>
      <c r="E213" s="74"/>
      <c r="F213" s="74"/>
      <c r="G213" s="157"/>
      <c r="H213" s="72">
        <f t="shared" si="24"/>
        <v>0</v>
      </c>
      <c r="I213" s="74"/>
      <c r="J213" s="74"/>
      <c r="K213" s="74"/>
      <c r="L213" s="158"/>
    </row>
    <row r="214" spans="1:12" x14ac:dyDescent="0.25">
      <c r="A214" s="44">
        <v>5219</v>
      </c>
      <c r="B214" s="71" t="s">
        <v>222</v>
      </c>
      <c r="C214" s="72">
        <f t="shared" si="23"/>
        <v>0</v>
      </c>
      <c r="D214" s="74"/>
      <c r="E214" s="74"/>
      <c r="F214" s="74"/>
      <c r="G214" s="157"/>
      <c r="H214" s="72">
        <f t="shared" si="24"/>
        <v>0</v>
      </c>
      <c r="I214" s="74"/>
      <c r="J214" s="74"/>
      <c r="K214" s="74"/>
      <c r="L214" s="158"/>
    </row>
    <row r="215" spans="1:12" ht="13.5" customHeight="1" x14ac:dyDescent="0.25">
      <c r="A215" s="159">
        <v>5220</v>
      </c>
      <c r="B215" s="71" t="s">
        <v>223</v>
      </c>
      <c r="C215" s="72">
        <f t="shared" si="23"/>
        <v>0</v>
      </c>
      <c r="D215" s="74"/>
      <c r="E215" s="74"/>
      <c r="F215" s="74"/>
      <c r="G215" s="157"/>
      <c r="H215" s="72">
        <f t="shared" si="24"/>
        <v>0</v>
      </c>
      <c r="I215" s="74"/>
      <c r="J215" s="74"/>
      <c r="K215" s="74"/>
      <c r="L215" s="158"/>
    </row>
    <row r="216" spans="1:12" x14ac:dyDescent="0.25">
      <c r="A216" s="159">
        <v>5230</v>
      </c>
      <c r="B216" s="71" t="s">
        <v>224</v>
      </c>
      <c r="C216" s="72">
        <f t="shared" si="23"/>
        <v>0</v>
      </c>
      <c r="D216" s="160">
        <f>SUM(D217:D224)</f>
        <v>0</v>
      </c>
      <c r="E216" s="160">
        <f>SUM(E217:E224)</f>
        <v>0</v>
      </c>
      <c r="F216" s="160">
        <f>SUM(F217:F224)</f>
        <v>0</v>
      </c>
      <c r="G216" s="161">
        <f>SUM(G217:G224)</f>
        <v>0</v>
      </c>
      <c r="H216" s="72">
        <f t="shared" si="24"/>
        <v>0</v>
      </c>
      <c r="I216" s="160">
        <f>SUM(I217:I224)</f>
        <v>0</v>
      </c>
      <c r="J216" s="160">
        <f>SUM(J217:J224)</f>
        <v>0</v>
      </c>
      <c r="K216" s="160">
        <f>SUM(K217:K224)</f>
        <v>0</v>
      </c>
      <c r="L216" s="162">
        <f>SUM(L217:L224)</f>
        <v>0</v>
      </c>
    </row>
    <row r="217" spans="1:12" x14ac:dyDescent="0.25">
      <c r="A217" s="44">
        <v>5231</v>
      </c>
      <c r="B217" s="71" t="s">
        <v>225</v>
      </c>
      <c r="C217" s="72">
        <f t="shared" si="23"/>
        <v>0</v>
      </c>
      <c r="D217" s="74"/>
      <c r="E217" s="74"/>
      <c r="F217" s="74"/>
      <c r="G217" s="157"/>
      <c r="H217" s="72">
        <f t="shared" si="24"/>
        <v>0</v>
      </c>
      <c r="I217" s="74"/>
      <c r="J217" s="74"/>
      <c r="K217" s="74"/>
      <c r="L217" s="158"/>
    </row>
    <row r="218" spans="1:12" x14ac:dyDescent="0.25">
      <c r="A218" s="44">
        <v>5232</v>
      </c>
      <c r="B218" s="71" t="s">
        <v>226</v>
      </c>
      <c r="C218" s="72">
        <f t="shared" si="23"/>
        <v>0</v>
      </c>
      <c r="D218" s="74"/>
      <c r="E218" s="74"/>
      <c r="F218" s="74"/>
      <c r="G218" s="157"/>
      <c r="H218" s="72">
        <f t="shared" si="24"/>
        <v>0</v>
      </c>
      <c r="I218" s="74"/>
      <c r="J218" s="74"/>
      <c r="K218" s="74"/>
      <c r="L218" s="158"/>
    </row>
    <row r="219" spans="1:12" x14ac:dyDescent="0.25">
      <c r="A219" s="44">
        <v>5233</v>
      </c>
      <c r="B219" s="71" t="s">
        <v>227</v>
      </c>
      <c r="C219" s="201">
        <f t="shared" si="23"/>
        <v>0</v>
      </c>
      <c r="D219" s="74"/>
      <c r="E219" s="74"/>
      <c r="F219" s="74"/>
      <c r="G219" s="157"/>
      <c r="H219" s="72">
        <f t="shared" si="24"/>
        <v>0</v>
      </c>
      <c r="I219" s="74"/>
      <c r="J219" s="74"/>
      <c r="K219" s="74"/>
      <c r="L219" s="158"/>
    </row>
    <row r="220" spans="1:12" ht="24" x14ac:dyDescent="0.25">
      <c r="A220" s="44">
        <v>5234</v>
      </c>
      <c r="B220" s="71" t="s">
        <v>228</v>
      </c>
      <c r="C220" s="201">
        <f t="shared" si="23"/>
        <v>0</v>
      </c>
      <c r="D220" s="74"/>
      <c r="E220" s="74"/>
      <c r="F220" s="74"/>
      <c r="G220" s="157"/>
      <c r="H220" s="72">
        <f t="shared" si="24"/>
        <v>0</v>
      </c>
      <c r="I220" s="74"/>
      <c r="J220" s="74"/>
      <c r="K220" s="74"/>
      <c r="L220" s="158"/>
    </row>
    <row r="221" spans="1:12" ht="14.25" customHeight="1" x14ac:dyDescent="0.25">
      <c r="A221" s="44">
        <v>5236</v>
      </c>
      <c r="B221" s="71" t="s">
        <v>229</v>
      </c>
      <c r="C221" s="201">
        <f t="shared" si="23"/>
        <v>0</v>
      </c>
      <c r="D221" s="74"/>
      <c r="E221" s="74"/>
      <c r="F221" s="74"/>
      <c r="G221" s="157"/>
      <c r="H221" s="72">
        <f t="shared" si="24"/>
        <v>0</v>
      </c>
      <c r="I221" s="74"/>
      <c r="J221" s="74"/>
      <c r="K221" s="74"/>
      <c r="L221" s="158"/>
    </row>
    <row r="222" spans="1:12" ht="14.25" customHeight="1" x14ac:dyDescent="0.25">
      <c r="A222" s="44">
        <v>5237</v>
      </c>
      <c r="B222" s="71" t="s">
        <v>230</v>
      </c>
      <c r="C222" s="201">
        <f t="shared" si="23"/>
        <v>0</v>
      </c>
      <c r="D222" s="74"/>
      <c r="E222" s="74"/>
      <c r="F222" s="74"/>
      <c r="G222" s="157"/>
      <c r="H222" s="72">
        <f t="shared" si="24"/>
        <v>0</v>
      </c>
      <c r="I222" s="74"/>
      <c r="J222" s="74"/>
      <c r="K222" s="74"/>
      <c r="L222" s="158"/>
    </row>
    <row r="223" spans="1:12" ht="24" x14ac:dyDescent="0.25">
      <c r="A223" s="44">
        <v>5238</v>
      </c>
      <c r="B223" s="71" t="s">
        <v>231</v>
      </c>
      <c r="C223" s="201">
        <f t="shared" si="23"/>
        <v>0</v>
      </c>
      <c r="D223" s="74"/>
      <c r="E223" s="74"/>
      <c r="F223" s="74"/>
      <c r="G223" s="157"/>
      <c r="H223" s="72">
        <f t="shared" si="24"/>
        <v>0</v>
      </c>
      <c r="I223" s="74"/>
      <c r="J223" s="74"/>
      <c r="K223" s="74"/>
      <c r="L223" s="158"/>
    </row>
    <row r="224" spans="1:12" ht="24" x14ac:dyDescent="0.25">
      <c r="A224" s="44">
        <v>5239</v>
      </c>
      <c r="B224" s="71" t="s">
        <v>232</v>
      </c>
      <c r="C224" s="201">
        <f t="shared" si="23"/>
        <v>0</v>
      </c>
      <c r="D224" s="74"/>
      <c r="E224" s="74"/>
      <c r="F224" s="74"/>
      <c r="G224" s="157"/>
      <c r="H224" s="72">
        <f t="shared" si="24"/>
        <v>0</v>
      </c>
      <c r="I224" s="74"/>
      <c r="J224" s="74"/>
      <c r="K224" s="74"/>
      <c r="L224" s="158"/>
    </row>
    <row r="225" spans="1:12" ht="24" x14ac:dyDescent="0.25">
      <c r="A225" s="159">
        <v>5240</v>
      </c>
      <c r="B225" s="71" t="s">
        <v>233</v>
      </c>
      <c r="C225" s="201">
        <f t="shared" si="23"/>
        <v>0</v>
      </c>
      <c r="D225" s="74"/>
      <c r="E225" s="74"/>
      <c r="F225" s="74"/>
      <c r="G225" s="157"/>
      <c r="H225" s="72">
        <f t="shared" si="24"/>
        <v>0</v>
      </c>
      <c r="I225" s="74"/>
      <c r="J225" s="74"/>
      <c r="K225" s="74"/>
      <c r="L225" s="158"/>
    </row>
    <row r="226" spans="1:12" x14ac:dyDescent="0.25">
      <c r="A226" s="159">
        <v>5250</v>
      </c>
      <c r="B226" s="71" t="s">
        <v>234</v>
      </c>
      <c r="C226" s="201">
        <f t="shared" si="23"/>
        <v>0</v>
      </c>
      <c r="D226" s="74"/>
      <c r="E226" s="74"/>
      <c r="F226" s="74"/>
      <c r="G226" s="157"/>
      <c r="H226" s="72">
        <f t="shared" si="24"/>
        <v>0</v>
      </c>
      <c r="I226" s="74"/>
      <c r="J226" s="74"/>
      <c r="K226" s="74"/>
      <c r="L226" s="158"/>
    </row>
    <row r="227" spans="1:12" x14ac:dyDescent="0.25">
      <c r="A227" s="159">
        <v>5260</v>
      </c>
      <c r="B227" s="71" t="s">
        <v>235</v>
      </c>
      <c r="C227" s="201">
        <f t="shared" si="23"/>
        <v>0</v>
      </c>
      <c r="D227" s="160">
        <f>SUM(D228)</f>
        <v>0</v>
      </c>
      <c r="E227" s="160">
        <f>SUM(E228)</f>
        <v>0</v>
      </c>
      <c r="F227" s="160">
        <f>SUM(F228)</f>
        <v>0</v>
      </c>
      <c r="G227" s="161">
        <f>SUM(G228)</f>
        <v>0</v>
      </c>
      <c r="H227" s="72">
        <f t="shared" si="24"/>
        <v>0</v>
      </c>
      <c r="I227" s="160">
        <f>SUM(I228)</f>
        <v>0</v>
      </c>
      <c r="J227" s="160">
        <f>SUM(J228)</f>
        <v>0</v>
      </c>
      <c r="K227" s="160">
        <f>SUM(K228)</f>
        <v>0</v>
      </c>
      <c r="L227" s="162">
        <f>SUM(L228)</f>
        <v>0</v>
      </c>
    </row>
    <row r="228" spans="1:12" ht="24" x14ac:dyDescent="0.25">
      <c r="A228" s="44">
        <v>5269</v>
      </c>
      <c r="B228" s="71" t="s">
        <v>236</v>
      </c>
      <c r="C228" s="201">
        <f t="shared" si="23"/>
        <v>0</v>
      </c>
      <c r="D228" s="74"/>
      <c r="E228" s="74"/>
      <c r="F228" s="74"/>
      <c r="G228" s="157"/>
      <c r="H228" s="72">
        <f t="shared" si="24"/>
        <v>0</v>
      </c>
      <c r="I228" s="74"/>
      <c r="J228" s="74"/>
      <c r="K228" s="74"/>
      <c r="L228" s="158"/>
    </row>
    <row r="229" spans="1:12" ht="24" x14ac:dyDescent="0.25">
      <c r="A229" s="150">
        <v>5270</v>
      </c>
      <c r="B229" s="112" t="s">
        <v>237</v>
      </c>
      <c r="C229" s="202">
        <f t="shared" si="23"/>
        <v>0</v>
      </c>
      <c r="D229" s="163"/>
      <c r="E229" s="163"/>
      <c r="F229" s="163"/>
      <c r="G229" s="164"/>
      <c r="H229" s="117">
        <f t="shared" si="24"/>
        <v>0</v>
      </c>
      <c r="I229" s="163"/>
      <c r="J229" s="163"/>
      <c r="K229" s="163"/>
      <c r="L229" s="165"/>
    </row>
    <row r="230" spans="1:12" x14ac:dyDescent="0.25">
      <c r="A230" s="142">
        <v>6000</v>
      </c>
      <c r="B230" s="142" t="s">
        <v>238</v>
      </c>
      <c r="C230" s="203">
        <f t="shared" si="23"/>
        <v>0</v>
      </c>
      <c r="D230" s="144">
        <f>D231+D251+D259</f>
        <v>0</v>
      </c>
      <c r="E230" s="144">
        <f>E231+E251+E259</f>
        <v>0</v>
      </c>
      <c r="F230" s="144">
        <f>F231+F251+F259</f>
        <v>0</v>
      </c>
      <c r="G230" s="145">
        <f>G231+G251+G259</f>
        <v>0</v>
      </c>
      <c r="H230" s="143">
        <f t="shared" si="24"/>
        <v>0</v>
      </c>
      <c r="I230" s="144">
        <f>I231+I251+I259</f>
        <v>0</v>
      </c>
      <c r="J230" s="144">
        <f>J231+J251+J259</f>
        <v>0</v>
      </c>
      <c r="K230" s="144">
        <f>K231+K251+K259</f>
        <v>0</v>
      </c>
      <c r="L230" s="146">
        <f>L231+L251+L259</f>
        <v>0</v>
      </c>
    </row>
    <row r="231" spans="1:12" ht="14.25" customHeight="1" x14ac:dyDescent="0.25">
      <c r="A231" s="192">
        <v>6200</v>
      </c>
      <c r="B231" s="183" t="s">
        <v>239</v>
      </c>
      <c r="C231" s="204">
        <f>SUM(D231:G231)</f>
        <v>0</v>
      </c>
      <c r="D231" s="194">
        <f>SUM(D232,D233,D235,D238,D244,D245,D246)</f>
        <v>0</v>
      </c>
      <c r="E231" s="194">
        <f>SUM(E232,E233,E235,E238,E244,E245,E246)</f>
        <v>0</v>
      </c>
      <c r="F231" s="194">
        <f>SUM(F232,F233,F235,F238,F244,F245,F246)</f>
        <v>0</v>
      </c>
      <c r="G231" s="194">
        <f>SUM(G232,G233,G235,G238,G244,G245,G246)</f>
        <v>0</v>
      </c>
      <c r="H231" s="193">
        <f t="shared" si="24"/>
        <v>0</v>
      </c>
      <c r="I231" s="194">
        <f>SUM(I232,I233,I235,I238,I244,I245,I246)</f>
        <v>0</v>
      </c>
      <c r="J231" s="194">
        <f>SUM(J232,J233,J235,J238,J244,J245,J246)</f>
        <v>0</v>
      </c>
      <c r="K231" s="194">
        <f>SUM(K232,K233,K235,K238,K244,K245,K246)</f>
        <v>0</v>
      </c>
      <c r="L231" s="149">
        <f>SUM(L232,L233,L235,L238,L244,L245,L246)</f>
        <v>0</v>
      </c>
    </row>
    <row r="232" spans="1:12" ht="24" x14ac:dyDescent="0.25">
      <c r="A232" s="168">
        <v>6220</v>
      </c>
      <c r="B232" s="65" t="s">
        <v>240</v>
      </c>
      <c r="C232" s="205">
        <f t="shared" si="23"/>
        <v>0</v>
      </c>
      <c r="D232" s="68"/>
      <c r="E232" s="68"/>
      <c r="F232" s="68"/>
      <c r="G232" s="206"/>
      <c r="H232" s="207">
        <f t="shared" si="24"/>
        <v>0</v>
      </c>
      <c r="I232" s="68"/>
      <c r="J232" s="68"/>
      <c r="K232" s="68"/>
      <c r="L232" s="155"/>
    </row>
    <row r="233" spans="1:12" x14ac:dyDescent="0.25">
      <c r="A233" s="159">
        <v>6230</v>
      </c>
      <c r="B233" s="71" t="s">
        <v>241</v>
      </c>
      <c r="C233" s="201">
        <f t="shared" si="23"/>
        <v>0</v>
      </c>
      <c r="D233" s="160">
        <f>SUM(D234)</f>
        <v>0</v>
      </c>
      <c r="E233" s="160">
        <f t="shared" ref="E233:L233" si="25">SUM(E234)</f>
        <v>0</v>
      </c>
      <c r="F233" s="160">
        <f t="shared" si="25"/>
        <v>0</v>
      </c>
      <c r="G233" s="161">
        <f t="shared" si="25"/>
        <v>0</v>
      </c>
      <c r="H233" s="208">
        <f t="shared" si="24"/>
        <v>0</v>
      </c>
      <c r="I233" s="160">
        <f t="shared" si="25"/>
        <v>0</v>
      </c>
      <c r="J233" s="160">
        <f t="shared" si="25"/>
        <v>0</v>
      </c>
      <c r="K233" s="160">
        <f t="shared" si="25"/>
        <v>0</v>
      </c>
      <c r="L233" s="162">
        <f t="shared" si="25"/>
        <v>0</v>
      </c>
    </row>
    <row r="234" spans="1:12" ht="24" x14ac:dyDescent="0.25">
      <c r="A234" s="44">
        <v>6239</v>
      </c>
      <c r="B234" s="65" t="s">
        <v>242</v>
      </c>
      <c r="C234" s="201">
        <f t="shared" si="23"/>
        <v>0</v>
      </c>
      <c r="D234" s="68"/>
      <c r="E234" s="68"/>
      <c r="F234" s="68"/>
      <c r="G234" s="154"/>
      <c r="H234" s="208">
        <f t="shared" si="24"/>
        <v>0</v>
      </c>
      <c r="I234" s="68"/>
      <c r="J234" s="68"/>
      <c r="K234" s="68"/>
      <c r="L234" s="155"/>
    </row>
    <row r="235" spans="1:12" ht="24" x14ac:dyDescent="0.25">
      <c r="A235" s="159">
        <v>6240</v>
      </c>
      <c r="B235" s="71" t="s">
        <v>243</v>
      </c>
      <c r="C235" s="201">
        <f>SUM(D235:G235)</f>
        <v>0</v>
      </c>
      <c r="D235" s="160">
        <f>SUM(D236:D237)</f>
        <v>0</v>
      </c>
      <c r="E235" s="160">
        <f>SUM(E236:E237)</f>
        <v>0</v>
      </c>
      <c r="F235" s="160">
        <f>SUM(F236:F237)</f>
        <v>0</v>
      </c>
      <c r="G235" s="161">
        <f>SUM(G236:G237)</f>
        <v>0</v>
      </c>
      <c r="H235" s="208">
        <f t="shared" si="24"/>
        <v>0</v>
      </c>
      <c r="I235" s="160">
        <f>SUM(I236:I237)</f>
        <v>0</v>
      </c>
      <c r="J235" s="160">
        <f>SUM(J236:J237)</f>
        <v>0</v>
      </c>
      <c r="K235" s="160">
        <f>SUM(K236:K237)</f>
        <v>0</v>
      </c>
      <c r="L235" s="162">
        <f>SUM(L236:L237)</f>
        <v>0</v>
      </c>
    </row>
    <row r="236" spans="1:12" x14ac:dyDescent="0.25">
      <c r="A236" s="44">
        <v>6241</v>
      </c>
      <c r="B236" s="71" t="s">
        <v>244</v>
      </c>
      <c r="C236" s="201">
        <f>SUM(D236:G236)</f>
        <v>0</v>
      </c>
      <c r="D236" s="74"/>
      <c r="E236" s="74"/>
      <c r="F236" s="74"/>
      <c r="G236" s="157"/>
      <c r="H236" s="208">
        <f>SUM(I236:L236)</f>
        <v>0</v>
      </c>
      <c r="I236" s="74"/>
      <c r="J236" s="74"/>
      <c r="K236" s="74"/>
      <c r="L236" s="158"/>
    </row>
    <row r="237" spans="1:12" x14ac:dyDescent="0.25">
      <c r="A237" s="44">
        <v>6242</v>
      </c>
      <c r="B237" s="71" t="s">
        <v>245</v>
      </c>
      <c r="C237" s="201">
        <f>SUM(D237:G237)</f>
        <v>0</v>
      </c>
      <c r="D237" s="74"/>
      <c r="E237" s="74"/>
      <c r="F237" s="74"/>
      <c r="G237" s="157"/>
      <c r="H237" s="208">
        <f t="shared" si="24"/>
        <v>0</v>
      </c>
      <c r="I237" s="74"/>
      <c r="J237" s="74"/>
      <c r="K237" s="74"/>
      <c r="L237" s="158"/>
    </row>
    <row r="238" spans="1:12" ht="25.5" customHeight="1" x14ac:dyDescent="0.25">
      <c r="A238" s="159">
        <v>6250</v>
      </c>
      <c r="B238" s="71" t="s">
        <v>246</v>
      </c>
      <c r="C238" s="201">
        <f>SUM(D238:G238)</f>
        <v>0</v>
      </c>
      <c r="D238" s="160">
        <f>SUM(D239:D243)</f>
        <v>0</v>
      </c>
      <c r="E238" s="160">
        <f>SUM(E239:E243)</f>
        <v>0</v>
      </c>
      <c r="F238" s="160">
        <f>SUM(F239:F243)</f>
        <v>0</v>
      </c>
      <c r="G238" s="161">
        <f>SUM(G239:G243)</f>
        <v>0</v>
      </c>
      <c r="H238" s="208">
        <f t="shared" si="24"/>
        <v>0</v>
      </c>
      <c r="I238" s="160">
        <f>SUM(I239:I243)</f>
        <v>0</v>
      </c>
      <c r="J238" s="160">
        <f>SUM(J239:J243)</f>
        <v>0</v>
      </c>
      <c r="K238" s="160">
        <f>SUM(K239:K243)</f>
        <v>0</v>
      </c>
      <c r="L238" s="162">
        <f>SUM(L239:L243)</f>
        <v>0</v>
      </c>
    </row>
    <row r="239" spans="1:12" ht="14.25" customHeight="1" x14ac:dyDescent="0.25">
      <c r="A239" s="44">
        <v>6252</v>
      </c>
      <c r="B239" s="71" t="s">
        <v>247</v>
      </c>
      <c r="C239" s="201">
        <f>SUM(D239:G239)</f>
        <v>0</v>
      </c>
      <c r="D239" s="74"/>
      <c r="E239" s="74"/>
      <c r="F239" s="74"/>
      <c r="G239" s="157"/>
      <c r="H239" s="208">
        <f t="shared" si="24"/>
        <v>0</v>
      </c>
      <c r="I239" s="74"/>
      <c r="J239" s="74"/>
      <c r="K239" s="74"/>
      <c r="L239" s="158"/>
    </row>
    <row r="240" spans="1:12" ht="14.25" customHeight="1" x14ac:dyDescent="0.25">
      <c r="A240" s="44">
        <v>6253</v>
      </c>
      <c r="B240" s="71" t="s">
        <v>248</v>
      </c>
      <c r="C240" s="201">
        <f t="shared" si="23"/>
        <v>0</v>
      </c>
      <c r="D240" s="74"/>
      <c r="E240" s="74"/>
      <c r="F240" s="74"/>
      <c r="G240" s="157"/>
      <c r="H240" s="208">
        <f t="shared" si="24"/>
        <v>0</v>
      </c>
      <c r="I240" s="74"/>
      <c r="J240" s="74"/>
      <c r="K240" s="74"/>
      <c r="L240" s="158"/>
    </row>
    <row r="241" spans="1:12" ht="24" x14ac:dyDescent="0.25">
      <c r="A241" s="44">
        <v>6254</v>
      </c>
      <c r="B241" s="71" t="s">
        <v>249</v>
      </c>
      <c r="C241" s="201">
        <f t="shared" si="23"/>
        <v>0</v>
      </c>
      <c r="D241" s="74"/>
      <c r="E241" s="74"/>
      <c r="F241" s="74"/>
      <c r="G241" s="157"/>
      <c r="H241" s="208">
        <f t="shared" si="24"/>
        <v>0</v>
      </c>
      <c r="I241" s="74"/>
      <c r="J241" s="74"/>
      <c r="K241" s="74"/>
      <c r="L241" s="158"/>
    </row>
    <row r="242" spans="1:12" ht="24" x14ac:dyDescent="0.25">
      <c r="A242" s="44">
        <v>6255</v>
      </c>
      <c r="B242" s="71" t="s">
        <v>250</v>
      </c>
      <c r="C242" s="201">
        <f t="shared" si="23"/>
        <v>0</v>
      </c>
      <c r="D242" s="74"/>
      <c r="E242" s="74"/>
      <c r="F242" s="74"/>
      <c r="G242" s="157"/>
      <c r="H242" s="208">
        <f t="shared" si="24"/>
        <v>0</v>
      </c>
      <c r="I242" s="74"/>
      <c r="J242" s="74"/>
      <c r="K242" s="74"/>
      <c r="L242" s="158"/>
    </row>
    <row r="243" spans="1:12" x14ac:dyDescent="0.25">
      <c r="A243" s="44">
        <v>6259</v>
      </c>
      <c r="B243" s="71" t="s">
        <v>251</v>
      </c>
      <c r="C243" s="201">
        <f t="shared" si="23"/>
        <v>0</v>
      </c>
      <c r="D243" s="74"/>
      <c r="E243" s="74"/>
      <c r="F243" s="74"/>
      <c r="G243" s="157"/>
      <c r="H243" s="208">
        <f t="shared" si="24"/>
        <v>0</v>
      </c>
      <c r="I243" s="74"/>
      <c r="J243" s="74"/>
      <c r="K243" s="74"/>
      <c r="L243" s="158"/>
    </row>
    <row r="244" spans="1:12" ht="24" x14ac:dyDescent="0.25">
      <c r="A244" s="159">
        <v>6260</v>
      </c>
      <c r="B244" s="71" t="s">
        <v>252</v>
      </c>
      <c r="C244" s="201">
        <f t="shared" si="23"/>
        <v>0</v>
      </c>
      <c r="D244" s="74"/>
      <c r="E244" s="74"/>
      <c r="F244" s="74"/>
      <c r="G244" s="157"/>
      <c r="H244" s="208">
        <f t="shared" si="24"/>
        <v>0</v>
      </c>
      <c r="I244" s="74"/>
      <c r="J244" s="74"/>
      <c r="K244" s="74"/>
      <c r="L244" s="158"/>
    </row>
    <row r="245" spans="1:12" x14ac:dyDescent="0.25">
      <c r="A245" s="159">
        <v>6270</v>
      </c>
      <c r="B245" s="71" t="s">
        <v>253</v>
      </c>
      <c r="C245" s="201">
        <f t="shared" si="23"/>
        <v>0</v>
      </c>
      <c r="D245" s="74"/>
      <c r="E245" s="74"/>
      <c r="F245" s="74"/>
      <c r="G245" s="157"/>
      <c r="H245" s="208">
        <f t="shared" si="24"/>
        <v>0</v>
      </c>
      <c r="I245" s="74"/>
      <c r="J245" s="74"/>
      <c r="K245" s="74"/>
      <c r="L245" s="158"/>
    </row>
    <row r="246" spans="1:12" ht="24" x14ac:dyDescent="0.25">
      <c r="A246" s="168">
        <v>6290</v>
      </c>
      <c r="B246" s="65" t="s">
        <v>254</v>
      </c>
      <c r="C246" s="209">
        <f t="shared" si="23"/>
        <v>0</v>
      </c>
      <c r="D246" s="169">
        <f>SUM(D247:D250)</f>
        <v>0</v>
      </c>
      <c r="E246" s="169">
        <f t="shared" ref="E246:G246" si="26">SUM(E247:E250)</f>
        <v>0</v>
      </c>
      <c r="F246" s="169">
        <f t="shared" si="26"/>
        <v>0</v>
      </c>
      <c r="G246" s="210">
        <f t="shared" si="26"/>
        <v>0</v>
      </c>
      <c r="H246" s="209">
        <f t="shared" si="24"/>
        <v>0</v>
      </c>
      <c r="I246" s="169">
        <f>SUM(I247:I250)</f>
        <v>0</v>
      </c>
      <c r="J246" s="169">
        <f t="shared" ref="J246:L246" si="27">SUM(J247:J250)</f>
        <v>0</v>
      </c>
      <c r="K246" s="169">
        <f t="shared" si="27"/>
        <v>0</v>
      </c>
      <c r="L246" s="186">
        <f t="shared" si="27"/>
        <v>0</v>
      </c>
    </row>
    <row r="247" spans="1:12" x14ac:dyDescent="0.25">
      <c r="A247" s="44">
        <v>6291</v>
      </c>
      <c r="B247" s="71" t="s">
        <v>255</v>
      </c>
      <c r="C247" s="201">
        <f t="shared" si="23"/>
        <v>0</v>
      </c>
      <c r="D247" s="74"/>
      <c r="E247" s="74"/>
      <c r="F247" s="74"/>
      <c r="G247" s="211"/>
      <c r="H247" s="201">
        <f t="shared" si="24"/>
        <v>0</v>
      </c>
      <c r="I247" s="74"/>
      <c r="J247" s="74"/>
      <c r="K247" s="74"/>
      <c r="L247" s="158"/>
    </row>
    <row r="248" spans="1:12" x14ac:dyDescent="0.25">
      <c r="A248" s="44">
        <v>6292</v>
      </c>
      <c r="B248" s="71" t="s">
        <v>256</v>
      </c>
      <c r="C248" s="201">
        <f t="shared" si="23"/>
        <v>0</v>
      </c>
      <c r="D248" s="74"/>
      <c r="E248" s="74"/>
      <c r="F248" s="74"/>
      <c r="G248" s="211"/>
      <c r="H248" s="201">
        <f t="shared" si="24"/>
        <v>0</v>
      </c>
      <c r="I248" s="74"/>
      <c r="J248" s="74"/>
      <c r="K248" s="74"/>
      <c r="L248" s="158"/>
    </row>
    <row r="249" spans="1:12" ht="72" x14ac:dyDescent="0.25">
      <c r="A249" s="44">
        <v>6296</v>
      </c>
      <c r="B249" s="71" t="s">
        <v>257</v>
      </c>
      <c r="C249" s="201">
        <f t="shared" si="23"/>
        <v>0</v>
      </c>
      <c r="D249" s="74"/>
      <c r="E249" s="74"/>
      <c r="F249" s="74"/>
      <c r="G249" s="211"/>
      <c r="H249" s="201">
        <f t="shared" si="24"/>
        <v>0</v>
      </c>
      <c r="I249" s="74"/>
      <c r="J249" s="74"/>
      <c r="K249" s="74"/>
      <c r="L249" s="158"/>
    </row>
    <row r="250" spans="1:12" ht="39.75" customHeight="1" x14ac:dyDescent="0.25">
      <c r="A250" s="44">
        <v>6299</v>
      </c>
      <c r="B250" s="71" t="s">
        <v>258</v>
      </c>
      <c r="C250" s="201">
        <f t="shared" si="23"/>
        <v>0</v>
      </c>
      <c r="D250" s="74"/>
      <c r="E250" s="74"/>
      <c r="F250" s="74"/>
      <c r="G250" s="211"/>
      <c r="H250" s="201">
        <f t="shared" si="24"/>
        <v>0</v>
      </c>
      <c r="I250" s="74"/>
      <c r="J250" s="74"/>
      <c r="K250" s="74"/>
      <c r="L250" s="158"/>
    </row>
    <row r="251" spans="1:12" x14ac:dyDescent="0.25">
      <c r="A251" s="56">
        <v>6300</v>
      </c>
      <c r="B251" s="147" t="s">
        <v>259</v>
      </c>
      <c r="C251" s="184">
        <f t="shared" si="23"/>
        <v>0</v>
      </c>
      <c r="D251" s="63">
        <f>SUM(D252,D257,D258)</f>
        <v>0</v>
      </c>
      <c r="E251" s="63">
        <f t="shared" ref="E251:G251" si="28">SUM(E252,E257,E258)</f>
        <v>0</v>
      </c>
      <c r="F251" s="63">
        <f t="shared" si="28"/>
        <v>0</v>
      </c>
      <c r="G251" s="63">
        <f t="shared" si="28"/>
        <v>0</v>
      </c>
      <c r="H251" s="57">
        <f t="shared" si="24"/>
        <v>0</v>
      </c>
      <c r="I251" s="63">
        <f>SUM(I252,I257,I258)</f>
        <v>0</v>
      </c>
      <c r="J251" s="63">
        <f t="shared" ref="J251:L251" si="29">SUM(J252,J257,J258)</f>
        <v>0</v>
      </c>
      <c r="K251" s="63">
        <f t="shared" si="29"/>
        <v>0</v>
      </c>
      <c r="L251" s="172">
        <f t="shared" si="29"/>
        <v>0</v>
      </c>
    </row>
    <row r="252" spans="1:12" ht="24" x14ac:dyDescent="0.25">
      <c r="A252" s="168">
        <v>6320</v>
      </c>
      <c r="B252" s="65" t="s">
        <v>260</v>
      </c>
      <c r="C252" s="209">
        <f t="shared" si="23"/>
        <v>0</v>
      </c>
      <c r="D252" s="169">
        <f>SUM(D253:D256)</f>
        <v>0</v>
      </c>
      <c r="E252" s="169">
        <f>SUM(E253:E256)</f>
        <v>0</v>
      </c>
      <c r="F252" s="169">
        <f t="shared" ref="F252:G252" si="30">SUM(F253:F256)</f>
        <v>0</v>
      </c>
      <c r="G252" s="212">
        <f t="shared" si="30"/>
        <v>0</v>
      </c>
      <c r="H252" s="209">
        <f t="shared" si="24"/>
        <v>0</v>
      </c>
      <c r="I252" s="169">
        <f>SUM(I253:I256)</f>
        <v>0</v>
      </c>
      <c r="J252" s="169">
        <f t="shared" ref="J252:L252" si="31">SUM(J253:J256)</f>
        <v>0</v>
      </c>
      <c r="K252" s="169">
        <f t="shared" si="31"/>
        <v>0</v>
      </c>
      <c r="L252" s="213">
        <f t="shared" si="31"/>
        <v>0</v>
      </c>
    </row>
    <row r="253" spans="1:12" x14ac:dyDescent="0.25">
      <c r="A253" s="44">
        <v>6322</v>
      </c>
      <c r="B253" s="71" t="s">
        <v>261</v>
      </c>
      <c r="C253" s="201">
        <f t="shared" si="23"/>
        <v>0</v>
      </c>
      <c r="D253" s="74"/>
      <c r="E253" s="74"/>
      <c r="F253" s="74"/>
      <c r="G253" s="211"/>
      <c r="H253" s="201">
        <f t="shared" si="24"/>
        <v>0</v>
      </c>
      <c r="I253" s="74"/>
      <c r="J253" s="74"/>
      <c r="K253" s="74"/>
      <c r="L253" s="158"/>
    </row>
    <row r="254" spans="1:12" ht="24" x14ac:dyDescent="0.25">
      <c r="A254" s="44">
        <v>6323</v>
      </c>
      <c r="B254" s="71" t="s">
        <v>262</v>
      </c>
      <c r="C254" s="201">
        <f t="shared" si="23"/>
        <v>0</v>
      </c>
      <c r="D254" s="74"/>
      <c r="E254" s="74"/>
      <c r="F254" s="74"/>
      <c r="G254" s="211"/>
      <c r="H254" s="201">
        <f t="shared" si="24"/>
        <v>0</v>
      </c>
      <c r="I254" s="74"/>
      <c r="J254" s="74"/>
      <c r="K254" s="74"/>
      <c r="L254" s="158"/>
    </row>
    <row r="255" spans="1:12" ht="24" x14ac:dyDescent="0.25">
      <c r="A255" s="44">
        <v>6324</v>
      </c>
      <c r="B255" s="71" t="s">
        <v>263</v>
      </c>
      <c r="C255" s="201">
        <f t="shared" si="23"/>
        <v>0</v>
      </c>
      <c r="D255" s="74"/>
      <c r="E255" s="74"/>
      <c r="F255" s="74"/>
      <c r="G255" s="211"/>
      <c r="H255" s="201">
        <f t="shared" si="24"/>
        <v>0</v>
      </c>
      <c r="I255" s="74"/>
      <c r="J255" s="74"/>
      <c r="K255" s="74"/>
      <c r="L255" s="158"/>
    </row>
    <row r="256" spans="1:12" x14ac:dyDescent="0.25">
      <c r="A256" s="38">
        <v>6329</v>
      </c>
      <c r="B256" s="65" t="s">
        <v>264</v>
      </c>
      <c r="C256" s="205">
        <f t="shared" si="23"/>
        <v>0</v>
      </c>
      <c r="D256" s="68"/>
      <c r="E256" s="68"/>
      <c r="F256" s="68"/>
      <c r="G256" s="214"/>
      <c r="H256" s="205">
        <f t="shared" si="24"/>
        <v>0</v>
      </c>
      <c r="I256" s="68"/>
      <c r="J256" s="68"/>
      <c r="K256" s="68"/>
      <c r="L256" s="155"/>
    </row>
    <row r="257" spans="1:13" ht="24" x14ac:dyDescent="0.25">
      <c r="A257" s="215">
        <v>6330</v>
      </c>
      <c r="B257" s="216" t="s">
        <v>265</v>
      </c>
      <c r="C257" s="209">
        <f>SUM(D257:G257)</f>
        <v>0</v>
      </c>
      <c r="D257" s="189"/>
      <c r="E257" s="189"/>
      <c r="F257" s="189"/>
      <c r="G257" s="211"/>
      <c r="H257" s="209">
        <f>SUM(I257:L257)</f>
        <v>0</v>
      </c>
      <c r="I257" s="189"/>
      <c r="J257" s="189"/>
      <c r="K257" s="189"/>
      <c r="L257" s="191"/>
    </row>
    <row r="258" spans="1:13" x14ac:dyDescent="0.25">
      <c r="A258" s="159">
        <v>6360</v>
      </c>
      <c r="B258" s="71" t="s">
        <v>266</v>
      </c>
      <c r="C258" s="201">
        <f t="shared" si="23"/>
        <v>0</v>
      </c>
      <c r="D258" s="74"/>
      <c r="E258" s="74"/>
      <c r="F258" s="74"/>
      <c r="G258" s="157"/>
      <c r="H258" s="208">
        <f t="shared" si="24"/>
        <v>0</v>
      </c>
      <c r="I258" s="74"/>
      <c r="J258" s="74"/>
      <c r="K258" s="74"/>
      <c r="L258" s="158"/>
    </row>
    <row r="259" spans="1:13" ht="36" x14ac:dyDescent="0.25">
      <c r="A259" s="56">
        <v>6400</v>
      </c>
      <c r="B259" s="147" t="s">
        <v>267</v>
      </c>
      <c r="C259" s="184">
        <f>SUM(D259:G259)</f>
        <v>0</v>
      </c>
      <c r="D259" s="63">
        <f>SUM(D260,D264)</f>
        <v>0</v>
      </c>
      <c r="E259" s="63">
        <f t="shared" ref="E259:G259" si="32">SUM(E260,E264)</f>
        <v>0</v>
      </c>
      <c r="F259" s="63">
        <f t="shared" si="32"/>
        <v>0</v>
      </c>
      <c r="G259" s="63">
        <f t="shared" si="32"/>
        <v>0</v>
      </c>
      <c r="H259" s="57">
        <f>SUM(I259:L259)</f>
        <v>0</v>
      </c>
      <c r="I259" s="63">
        <f>SUM(I260,I264)</f>
        <v>0</v>
      </c>
      <c r="J259" s="63">
        <f t="shared" ref="J259:L259" si="33">SUM(J260,J264)</f>
        <v>0</v>
      </c>
      <c r="K259" s="63">
        <f t="shared" si="33"/>
        <v>0</v>
      </c>
      <c r="L259" s="172">
        <f t="shared" si="33"/>
        <v>0</v>
      </c>
    </row>
    <row r="260" spans="1:13" ht="24" x14ac:dyDescent="0.25">
      <c r="A260" s="168">
        <v>6410</v>
      </c>
      <c r="B260" s="65" t="s">
        <v>268</v>
      </c>
      <c r="C260" s="205">
        <f t="shared" si="23"/>
        <v>0</v>
      </c>
      <c r="D260" s="169">
        <f>SUM(D261:D263)</f>
        <v>0</v>
      </c>
      <c r="E260" s="169">
        <f t="shared" ref="E260:G260" si="34">SUM(E261:E263)</f>
        <v>0</v>
      </c>
      <c r="F260" s="169">
        <f t="shared" si="34"/>
        <v>0</v>
      </c>
      <c r="G260" s="217">
        <f t="shared" si="34"/>
        <v>0</v>
      </c>
      <c r="H260" s="205">
        <f t="shared" si="24"/>
        <v>0</v>
      </c>
      <c r="I260" s="169">
        <f>SUM(I261:I263)</f>
        <v>0</v>
      </c>
      <c r="J260" s="169">
        <f t="shared" ref="J260:L260" si="35">SUM(J261:J263)</f>
        <v>0</v>
      </c>
      <c r="K260" s="169">
        <f t="shared" si="35"/>
        <v>0</v>
      </c>
      <c r="L260" s="180">
        <f t="shared" si="35"/>
        <v>0</v>
      </c>
    </row>
    <row r="261" spans="1:13" x14ac:dyDescent="0.25">
      <c r="A261" s="44">
        <v>6411</v>
      </c>
      <c r="B261" s="174" t="s">
        <v>269</v>
      </c>
      <c r="C261" s="201">
        <f t="shared" si="23"/>
        <v>0</v>
      </c>
      <c r="D261" s="74"/>
      <c r="E261" s="74"/>
      <c r="F261" s="74"/>
      <c r="G261" s="157"/>
      <c r="H261" s="208">
        <f t="shared" si="24"/>
        <v>0</v>
      </c>
      <c r="I261" s="74"/>
      <c r="J261" s="74"/>
      <c r="K261" s="74"/>
      <c r="L261" s="158"/>
    </row>
    <row r="262" spans="1:13" ht="36" x14ac:dyDescent="0.25">
      <c r="A262" s="44">
        <v>6412</v>
      </c>
      <c r="B262" s="71" t="s">
        <v>270</v>
      </c>
      <c r="C262" s="201">
        <f t="shared" si="23"/>
        <v>0</v>
      </c>
      <c r="D262" s="74"/>
      <c r="E262" s="74"/>
      <c r="F262" s="74"/>
      <c r="G262" s="157"/>
      <c r="H262" s="208">
        <f t="shared" si="24"/>
        <v>0</v>
      </c>
      <c r="I262" s="74"/>
      <c r="J262" s="74"/>
      <c r="K262" s="74"/>
      <c r="L262" s="158"/>
    </row>
    <row r="263" spans="1:13" ht="36" x14ac:dyDescent="0.25">
      <c r="A263" s="44">
        <v>6419</v>
      </c>
      <c r="B263" s="71" t="s">
        <v>271</v>
      </c>
      <c r="C263" s="201">
        <f t="shared" si="23"/>
        <v>0</v>
      </c>
      <c r="D263" s="74"/>
      <c r="E263" s="74"/>
      <c r="F263" s="74"/>
      <c r="G263" s="157"/>
      <c r="H263" s="208">
        <f t="shared" si="24"/>
        <v>0</v>
      </c>
      <c r="I263" s="74"/>
      <c r="J263" s="74"/>
      <c r="K263" s="74"/>
      <c r="L263" s="158"/>
    </row>
    <row r="264" spans="1:13" ht="36" x14ac:dyDescent="0.25">
      <c r="A264" s="159">
        <v>6420</v>
      </c>
      <c r="B264" s="71" t="s">
        <v>272</v>
      </c>
      <c r="C264" s="201">
        <f t="shared" si="23"/>
        <v>0</v>
      </c>
      <c r="D264" s="160">
        <f>SUM(D265:D268)</f>
        <v>0</v>
      </c>
      <c r="E264" s="160">
        <f>SUM(E265:E268)</f>
        <v>0</v>
      </c>
      <c r="F264" s="160">
        <f>SUM(F265:F268)</f>
        <v>0</v>
      </c>
      <c r="G264" s="218">
        <f>SUM(G265:G268)</f>
        <v>0</v>
      </c>
      <c r="H264" s="201">
        <f>SUM(I264:L264)</f>
        <v>0</v>
      </c>
      <c r="I264" s="160">
        <f>SUM(I265:I268)</f>
        <v>0</v>
      </c>
      <c r="J264" s="160">
        <f>SUM(J265:J268)</f>
        <v>0</v>
      </c>
      <c r="K264" s="160">
        <f>SUM(K265:K268)</f>
        <v>0</v>
      </c>
      <c r="L264" s="176">
        <f>SUM(L265:L268)</f>
        <v>0</v>
      </c>
    </row>
    <row r="265" spans="1:13" x14ac:dyDescent="0.25">
      <c r="A265" s="44">
        <v>6421</v>
      </c>
      <c r="B265" s="71" t="s">
        <v>273</v>
      </c>
      <c r="C265" s="201">
        <f t="shared" ref="C265:C285" si="36">SUM(D265:G265)</f>
        <v>0</v>
      </c>
      <c r="D265" s="74"/>
      <c r="E265" s="74"/>
      <c r="F265" s="74"/>
      <c r="G265" s="157"/>
      <c r="H265" s="208">
        <f t="shared" ref="H265:H285" si="37">SUM(I265:L265)</f>
        <v>0</v>
      </c>
      <c r="I265" s="74"/>
      <c r="J265" s="74"/>
      <c r="K265" s="74"/>
      <c r="L265" s="158"/>
    </row>
    <row r="266" spans="1:13" x14ac:dyDescent="0.25">
      <c r="A266" s="44">
        <v>6422</v>
      </c>
      <c r="B266" s="71" t="s">
        <v>274</v>
      </c>
      <c r="C266" s="201">
        <f t="shared" si="36"/>
        <v>0</v>
      </c>
      <c r="D266" s="74"/>
      <c r="E266" s="74"/>
      <c r="F266" s="74"/>
      <c r="G266" s="157"/>
      <c r="H266" s="208">
        <f t="shared" si="37"/>
        <v>0</v>
      </c>
      <c r="I266" s="74"/>
      <c r="J266" s="74"/>
      <c r="K266" s="74"/>
      <c r="L266" s="158"/>
    </row>
    <row r="267" spans="1:13" ht="13.5" customHeight="1" x14ac:dyDescent="0.25">
      <c r="A267" s="44">
        <v>6423</v>
      </c>
      <c r="B267" s="71" t="s">
        <v>275</v>
      </c>
      <c r="C267" s="201">
        <f>SUM(D267:G267)</f>
        <v>0</v>
      </c>
      <c r="D267" s="74"/>
      <c r="E267" s="74"/>
      <c r="F267" s="74"/>
      <c r="G267" s="157"/>
      <c r="H267" s="208">
        <f>SUM(I267:L267)</f>
        <v>0</v>
      </c>
      <c r="I267" s="74"/>
      <c r="J267" s="74"/>
      <c r="K267" s="74"/>
      <c r="L267" s="158"/>
    </row>
    <row r="268" spans="1:13" ht="36" x14ac:dyDescent="0.25">
      <c r="A268" s="44">
        <v>6424</v>
      </c>
      <c r="B268" s="71" t="s">
        <v>276</v>
      </c>
      <c r="C268" s="201">
        <f>SUM(D268:G268)</f>
        <v>0</v>
      </c>
      <c r="D268" s="74"/>
      <c r="E268" s="74"/>
      <c r="F268" s="74"/>
      <c r="G268" s="157"/>
      <c r="H268" s="208">
        <f>SUM(I268:L268)</f>
        <v>0</v>
      </c>
      <c r="I268" s="74"/>
      <c r="J268" s="74"/>
      <c r="K268" s="74"/>
      <c r="L268" s="158"/>
      <c r="M268" s="225"/>
    </row>
    <row r="269" spans="1:13" ht="36" x14ac:dyDescent="0.25">
      <c r="A269" s="220">
        <v>7000</v>
      </c>
      <c r="B269" s="220" t="s">
        <v>277</v>
      </c>
      <c r="C269" s="221">
        <f t="shared" si="36"/>
        <v>0</v>
      </c>
      <c r="D269" s="222">
        <f>SUM(D270,D281)</f>
        <v>0</v>
      </c>
      <c r="E269" s="222">
        <f>SUM(E270,E281)</f>
        <v>0</v>
      </c>
      <c r="F269" s="222">
        <f>SUM(F270,F281)</f>
        <v>0</v>
      </c>
      <c r="G269" s="222">
        <f>SUM(G270,G281)</f>
        <v>0</v>
      </c>
      <c r="H269" s="223">
        <f t="shared" si="37"/>
        <v>0</v>
      </c>
      <c r="I269" s="222">
        <f>SUM(I270,I281)</f>
        <v>0</v>
      </c>
      <c r="J269" s="222">
        <f>SUM(J270,J281)</f>
        <v>0</v>
      </c>
      <c r="K269" s="222">
        <f>SUM(K270,K281)</f>
        <v>0</v>
      </c>
      <c r="L269" s="224">
        <f>SUM(L270,L281)</f>
        <v>0</v>
      </c>
    </row>
    <row r="270" spans="1:13" ht="24" x14ac:dyDescent="0.25">
      <c r="A270" s="56">
        <v>7200</v>
      </c>
      <c r="B270" s="147" t="s">
        <v>278</v>
      </c>
      <c r="C270" s="184">
        <f t="shared" si="36"/>
        <v>0</v>
      </c>
      <c r="D270" s="63">
        <f>SUM(D271,D272,D275,D276,D280)</f>
        <v>0</v>
      </c>
      <c r="E270" s="63">
        <f>SUM(E271,E272,E275,E276,E280)</f>
        <v>0</v>
      </c>
      <c r="F270" s="63">
        <f>SUM(F271,F272,F275,F276,F280)</f>
        <v>0</v>
      </c>
      <c r="G270" s="63">
        <f>SUM(G271,G272,G275,G276,G280)</f>
        <v>0</v>
      </c>
      <c r="H270" s="57">
        <f t="shared" si="37"/>
        <v>0</v>
      </c>
      <c r="I270" s="63">
        <f>SUM(I271,I272,I275,I276,I280)</f>
        <v>0</v>
      </c>
      <c r="J270" s="63">
        <f>SUM(J271,J272,J275,J276,J280)</f>
        <v>0</v>
      </c>
      <c r="K270" s="63">
        <f>SUM(K271,K272,K275,K276,K280)</f>
        <v>0</v>
      </c>
      <c r="L270" s="149">
        <f>SUM(L271,L272,L275,L276,L280)</f>
        <v>0</v>
      </c>
    </row>
    <row r="271" spans="1:13" ht="24" x14ac:dyDescent="0.25">
      <c r="A271" s="168">
        <v>7210</v>
      </c>
      <c r="B271" s="65" t="s">
        <v>279</v>
      </c>
      <c r="C271" s="205">
        <f t="shared" si="36"/>
        <v>0</v>
      </c>
      <c r="D271" s="68"/>
      <c r="E271" s="68"/>
      <c r="F271" s="68"/>
      <c r="G271" s="154"/>
      <c r="H271" s="66">
        <f t="shared" si="37"/>
        <v>0</v>
      </c>
      <c r="I271" s="68"/>
      <c r="J271" s="68"/>
      <c r="K271" s="68"/>
      <c r="L271" s="155"/>
    </row>
    <row r="272" spans="1:13" s="225" customFormat="1" ht="36" x14ac:dyDescent="0.25">
      <c r="A272" s="159">
        <v>7220</v>
      </c>
      <c r="B272" s="71" t="s">
        <v>280</v>
      </c>
      <c r="C272" s="201">
        <f>SUM(D272:G272)</f>
        <v>0</v>
      </c>
      <c r="D272" s="160">
        <f>SUM(D273:D274)</f>
        <v>0</v>
      </c>
      <c r="E272" s="160">
        <f>SUM(E273:E274)</f>
        <v>0</v>
      </c>
      <c r="F272" s="160">
        <f>SUM(F273:F274)</f>
        <v>0</v>
      </c>
      <c r="G272" s="160">
        <f>SUM(G273:G274)</f>
        <v>0</v>
      </c>
      <c r="H272" s="72">
        <f>SUM(I272:L272)</f>
        <v>0</v>
      </c>
      <c r="I272" s="160">
        <f>SUM(I273:I274)</f>
        <v>0</v>
      </c>
      <c r="J272" s="160">
        <f>SUM(J273:J274)</f>
        <v>0</v>
      </c>
      <c r="K272" s="160">
        <f>SUM(K273:K274)</f>
        <v>0</v>
      </c>
      <c r="L272" s="162">
        <f>SUM(L273:L274)</f>
        <v>0</v>
      </c>
    </row>
    <row r="273" spans="1:12" s="225" customFormat="1" ht="36" x14ac:dyDescent="0.25">
      <c r="A273" s="44">
        <v>7221</v>
      </c>
      <c r="B273" s="71" t="s">
        <v>281</v>
      </c>
      <c r="C273" s="201">
        <f t="shared" si="36"/>
        <v>0</v>
      </c>
      <c r="D273" s="74"/>
      <c r="E273" s="74"/>
      <c r="F273" s="74"/>
      <c r="G273" s="157"/>
      <c r="H273" s="72">
        <f t="shared" si="37"/>
        <v>0</v>
      </c>
      <c r="I273" s="74"/>
      <c r="J273" s="74"/>
      <c r="K273" s="74"/>
      <c r="L273" s="158"/>
    </row>
    <row r="274" spans="1:12" s="225" customFormat="1" ht="36" x14ac:dyDescent="0.25">
      <c r="A274" s="44">
        <v>7222</v>
      </c>
      <c r="B274" s="71" t="s">
        <v>282</v>
      </c>
      <c r="C274" s="201">
        <f t="shared" si="36"/>
        <v>0</v>
      </c>
      <c r="D274" s="74"/>
      <c r="E274" s="74"/>
      <c r="F274" s="74"/>
      <c r="G274" s="157"/>
      <c r="H274" s="72">
        <f t="shared" si="37"/>
        <v>0</v>
      </c>
      <c r="I274" s="74"/>
      <c r="J274" s="74"/>
      <c r="K274" s="74"/>
      <c r="L274" s="158"/>
    </row>
    <row r="275" spans="1:12" ht="24" x14ac:dyDescent="0.25">
      <c r="A275" s="159">
        <v>7230</v>
      </c>
      <c r="B275" s="71" t="s">
        <v>283</v>
      </c>
      <c r="C275" s="201">
        <f t="shared" si="36"/>
        <v>0</v>
      </c>
      <c r="D275" s="74"/>
      <c r="E275" s="74"/>
      <c r="F275" s="74"/>
      <c r="G275" s="157"/>
      <c r="H275" s="72">
        <f t="shared" si="37"/>
        <v>0</v>
      </c>
      <c r="I275" s="74"/>
      <c r="J275" s="74"/>
      <c r="K275" s="74"/>
      <c r="L275" s="158"/>
    </row>
    <row r="276" spans="1:12" ht="24" x14ac:dyDescent="0.25">
      <c r="A276" s="159">
        <v>7240</v>
      </c>
      <c r="B276" s="71" t="s">
        <v>284</v>
      </c>
      <c r="C276" s="201">
        <f t="shared" si="36"/>
        <v>0</v>
      </c>
      <c r="D276" s="160">
        <f>SUM(D277:D279)</f>
        <v>0</v>
      </c>
      <c r="E276" s="160">
        <f t="shared" ref="E276:G276" si="38">SUM(E277:E279)</f>
        <v>0</v>
      </c>
      <c r="F276" s="160">
        <f t="shared" si="38"/>
        <v>0</v>
      </c>
      <c r="G276" s="161">
        <f t="shared" si="38"/>
        <v>0</v>
      </c>
      <c r="H276" s="72">
        <f t="shared" si="37"/>
        <v>0</v>
      </c>
      <c r="I276" s="160">
        <f t="shared" ref="I276:L276" si="39">SUM(I277:I279)</f>
        <v>0</v>
      </c>
      <c r="J276" s="160">
        <f t="shared" si="39"/>
        <v>0</v>
      </c>
      <c r="K276" s="160">
        <f>SUM(K277:K279)</f>
        <v>0</v>
      </c>
      <c r="L276" s="162">
        <f t="shared" si="39"/>
        <v>0</v>
      </c>
    </row>
    <row r="277" spans="1:12" ht="48" x14ac:dyDescent="0.25">
      <c r="A277" s="44">
        <v>7245</v>
      </c>
      <c r="B277" s="71" t="s">
        <v>285</v>
      </c>
      <c r="C277" s="201">
        <f t="shared" si="36"/>
        <v>0</v>
      </c>
      <c r="D277" s="74"/>
      <c r="E277" s="74"/>
      <c r="F277" s="74"/>
      <c r="G277" s="157"/>
      <c r="H277" s="72">
        <f t="shared" si="37"/>
        <v>0</v>
      </c>
      <c r="I277" s="74"/>
      <c r="J277" s="74"/>
      <c r="K277" s="74"/>
      <c r="L277" s="158"/>
    </row>
    <row r="278" spans="1:12" ht="84.75" customHeight="1" x14ac:dyDescent="0.25">
      <c r="A278" s="44">
        <v>7246</v>
      </c>
      <c r="B278" s="71" t="s">
        <v>286</v>
      </c>
      <c r="C278" s="201">
        <f t="shared" si="36"/>
        <v>0</v>
      </c>
      <c r="D278" s="74"/>
      <c r="E278" s="74"/>
      <c r="F278" s="74"/>
      <c r="G278" s="157"/>
      <c r="H278" s="72">
        <f t="shared" si="37"/>
        <v>0</v>
      </c>
      <c r="I278" s="74"/>
      <c r="J278" s="74"/>
      <c r="K278" s="74"/>
      <c r="L278" s="158"/>
    </row>
    <row r="279" spans="1:12" ht="36" x14ac:dyDescent="0.25">
      <c r="A279" s="44">
        <v>7247</v>
      </c>
      <c r="B279" s="71" t="s">
        <v>287</v>
      </c>
      <c r="C279" s="201">
        <f t="shared" si="36"/>
        <v>0</v>
      </c>
      <c r="D279" s="74"/>
      <c r="E279" s="74"/>
      <c r="F279" s="74"/>
      <c r="G279" s="157"/>
      <c r="H279" s="72">
        <f t="shared" si="37"/>
        <v>0</v>
      </c>
      <c r="I279" s="74"/>
      <c r="J279" s="74"/>
      <c r="K279" s="74"/>
      <c r="L279" s="158"/>
    </row>
    <row r="280" spans="1:12" ht="24" x14ac:dyDescent="0.25">
      <c r="A280" s="168">
        <v>7260</v>
      </c>
      <c r="B280" s="65" t="s">
        <v>288</v>
      </c>
      <c r="C280" s="205">
        <f t="shared" si="36"/>
        <v>0</v>
      </c>
      <c r="D280" s="68"/>
      <c r="E280" s="68"/>
      <c r="F280" s="68"/>
      <c r="G280" s="154"/>
      <c r="H280" s="66">
        <f t="shared" si="37"/>
        <v>0</v>
      </c>
      <c r="I280" s="68"/>
      <c r="J280" s="68"/>
      <c r="K280" s="68"/>
      <c r="L280" s="155"/>
    </row>
    <row r="281" spans="1:12" x14ac:dyDescent="0.25">
      <c r="A281" s="108">
        <v>7700</v>
      </c>
      <c r="B281" s="85" t="s">
        <v>289</v>
      </c>
      <c r="C281" s="86">
        <f t="shared" si="36"/>
        <v>0</v>
      </c>
      <c r="D281" s="226">
        <f>D282</f>
        <v>0</v>
      </c>
      <c r="E281" s="226">
        <f t="shared" ref="E281:G281" si="40">E282</f>
        <v>0</v>
      </c>
      <c r="F281" s="226">
        <f t="shared" si="40"/>
        <v>0</v>
      </c>
      <c r="G281" s="227">
        <f t="shared" si="40"/>
        <v>0</v>
      </c>
      <c r="H281" s="86">
        <f t="shared" si="37"/>
        <v>0</v>
      </c>
      <c r="I281" s="226">
        <f t="shared" ref="I281:L281" si="41">I282</f>
        <v>0</v>
      </c>
      <c r="J281" s="226">
        <f t="shared" si="41"/>
        <v>0</v>
      </c>
      <c r="K281" s="226">
        <f t="shared" si="41"/>
        <v>0</v>
      </c>
      <c r="L281" s="228">
        <f t="shared" si="41"/>
        <v>0</v>
      </c>
    </row>
    <row r="282" spans="1:12" x14ac:dyDescent="0.25">
      <c r="A282" s="150">
        <v>7720</v>
      </c>
      <c r="B282" s="65" t="s">
        <v>290</v>
      </c>
      <c r="C282" s="79">
        <f t="shared" si="36"/>
        <v>0</v>
      </c>
      <c r="D282" s="81"/>
      <c r="E282" s="81"/>
      <c r="F282" s="81"/>
      <c r="G282" s="229"/>
      <c r="H282" s="79">
        <f t="shared" si="37"/>
        <v>0</v>
      </c>
      <c r="I282" s="81"/>
      <c r="J282" s="81"/>
      <c r="K282" s="81"/>
      <c r="L282" s="230"/>
    </row>
    <row r="283" spans="1:12" x14ac:dyDescent="0.25">
      <c r="A283" s="174"/>
      <c r="B283" s="71" t="s">
        <v>291</v>
      </c>
      <c r="C283" s="201">
        <f t="shared" si="36"/>
        <v>0</v>
      </c>
      <c r="D283" s="160">
        <f>SUM(D284:D285)</f>
        <v>0</v>
      </c>
      <c r="E283" s="160">
        <f>SUM(E284:E285)</f>
        <v>0</v>
      </c>
      <c r="F283" s="160">
        <f>SUM(F284:F285)</f>
        <v>0</v>
      </c>
      <c r="G283" s="161">
        <f>SUM(G284:G285)</f>
        <v>0</v>
      </c>
      <c r="H283" s="72">
        <f t="shared" si="37"/>
        <v>0</v>
      </c>
      <c r="I283" s="160">
        <f>SUM(I284:I285)</f>
        <v>0</v>
      </c>
      <c r="J283" s="160">
        <f>SUM(J284:J285)</f>
        <v>0</v>
      </c>
      <c r="K283" s="160">
        <f>SUM(K284:K285)</f>
        <v>0</v>
      </c>
      <c r="L283" s="162">
        <f>SUM(L284:L285)</f>
        <v>0</v>
      </c>
    </row>
    <row r="284" spans="1:12" x14ac:dyDescent="0.25">
      <c r="A284" s="174" t="s">
        <v>292</v>
      </c>
      <c r="B284" s="44" t="s">
        <v>293</v>
      </c>
      <c r="C284" s="201">
        <f t="shared" si="36"/>
        <v>0</v>
      </c>
      <c r="D284" s="74"/>
      <c r="E284" s="74"/>
      <c r="F284" s="74"/>
      <c r="G284" s="157"/>
      <c r="H284" s="72">
        <f t="shared" si="37"/>
        <v>0</v>
      </c>
      <c r="I284" s="74"/>
      <c r="J284" s="74"/>
      <c r="K284" s="74"/>
      <c r="L284" s="158"/>
    </row>
    <row r="285" spans="1:12" ht="24" x14ac:dyDescent="0.25">
      <c r="A285" s="174" t="s">
        <v>294</v>
      </c>
      <c r="B285" s="231" t="s">
        <v>295</v>
      </c>
      <c r="C285" s="205">
        <f t="shared" si="36"/>
        <v>0</v>
      </c>
      <c r="D285" s="68"/>
      <c r="E285" s="68"/>
      <c r="F285" s="68"/>
      <c r="G285" s="154"/>
      <c r="H285" s="66">
        <f t="shared" si="37"/>
        <v>0</v>
      </c>
      <c r="I285" s="68"/>
      <c r="J285" s="68"/>
      <c r="K285" s="68"/>
      <c r="L285" s="155"/>
    </row>
    <row r="286" spans="1:12" ht="12.75" thickBot="1" x14ac:dyDescent="0.3">
      <c r="A286" s="232"/>
      <c r="B286" s="232" t="s">
        <v>296</v>
      </c>
      <c r="C286" s="233">
        <f t="shared" ref="C286:L286" si="42">SUM(C283,C269,C230,C195,C187,C173,C75,C53)</f>
        <v>82017</v>
      </c>
      <c r="D286" s="233">
        <f t="shared" si="42"/>
        <v>82017</v>
      </c>
      <c r="E286" s="233">
        <f t="shared" si="42"/>
        <v>0</v>
      </c>
      <c r="F286" s="233">
        <f t="shared" si="42"/>
        <v>0</v>
      </c>
      <c r="G286" s="234">
        <f t="shared" si="42"/>
        <v>0</v>
      </c>
      <c r="H286" s="235">
        <f t="shared" si="42"/>
        <v>80002</v>
      </c>
      <c r="I286" s="233">
        <f t="shared" si="42"/>
        <v>80002</v>
      </c>
      <c r="J286" s="233">
        <f t="shared" si="42"/>
        <v>0</v>
      </c>
      <c r="K286" s="233">
        <f t="shared" si="42"/>
        <v>0</v>
      </c>
      <c r="L286" s="236">
        <f t="shared" si="42"/>
        <v>0</v>
      </c>
    </row>
    <row r="287" spans="1:12" s="24" customFormat="1" ht="13.5" thickTop="1" thickBot="1" x14ac:dyDescent="0.3">
      <c r="A287" s="601" t="s">
        <v>297</v>
      </c>
      <c r="B287" s="602"/>
      <c r="C287" s="237">
        <f>SUM(D287:G287)</f>
        <v>0</v>
      </c>
      <c r="D287" s="238">
        <f>SUM(D24,D25,D41)-D51</f>
        <v>0</v>
      </c>
      <c r="E287" s="238">
        <f>SUM(E24,E25,E41)-E51</f>
        <v>0</v>
      </c>
      <c r="F287" s="238">
        <f>(F26+F43)-F51</f>
        <v>0</v>
      </c>
      <c r="G287" s="239">
        <f>G45-G51</f>
        <v>0</v>
      </c>
      <c r="H287" s="237">
        <f>SUM(I287:L287)</f>
        <v>0</v>
      </c>
      <c r="I287" s="238">
        <f>SUM(I24,I25,I41)-I51</f>
        <v>0</v>
      </c>
      <c r="J287" s="238">
        <f>SUM(J24,J25,J41)-J51</f>
        <v>0</v>
      </c>
      <c r="K287" s="238">
        <f>(K26+K43)-K51</f>
        <v>0</v>
      </c>
      <c r="L287" s="240">
        <f>L45-L51</f>
        <v>0</v>
      </c>
    </row>
    <row r="288" spans="1:12" s="24" customFormat="1" ht="12.75" thickTop="1" x14ac:dyDescent="0.25">
      <c r="A288" s="620" t="s">
        <v>298</v>
      </c>
      <c r="B288" s="621"/>
      <c r="C288" s="241">
        <f t="shared" ref="C288:L288" si="43">SUM(C289,C290)-C297+C298</f>
        <v>0</v>
      </c>
      <c r="D288" s="242">
        <f t="shared" si="43"/>
        <v>0</v>
      </c>
      <c r="E288" s="242">
        <f t="shared" si="43"/>
        <v>0</v>
      </c>
      <c r="F288" s="242">
        <f t="shared" si="43"/>
        <v>0</v>
      </c>
      <c r="G288" s="243">
        <f t="shared" si="43"/>
        <v>0</v>
      </c>
      <c r="H288" s="244">
        <f t="shared" si="43"/>
        <v>0</v>
      </c>
      <c r="I288" s="242">
        <f t="shared" si="43"/>
        <v>0</v>
      </c>
      <c r="J288" s="242">
        <f t="shared" si="43"/>
        <v>0</v>
      </c>
      <c r="K288" s="242">
        <f t="shared" si="43"/>
        <v>0</v>
      </c>
      <c r="L288" s="245">
        <f t="shared" si="43"/>
        <v>0</v>
      </c>
    </row>
    <row r="289" spans="1:12" s="24" customFormat="1" ht="12.75" thickBot="1" x14ac:dyDescent="0.3">
      <c r="A289" s="126" t="s">
        <v>299</v>
      </c>
      <c r="B289" s="126" t="s">
        <v>300</v>
      </c>
      <c r="C289" s="246">
        <f t="shared" ref="C289:L289" si="44">C21-C283</f>
        <v>0</v>
      </c>
      <c r="D289" s="128">
        <f t="shared" si="44"/>
        <v>0</v>
      </c>
      <c r="E289" s="128">
        <f t="shared" si="44"/>
        <v>0</v>
      </c>
      <c r="F289" s="128">
        <f t="shared" si="44"/>
        <v>0</v>
      </c>
      <c r="G289" s="129">
        <f t="shared" si="44"/>
        <v>0</v>
      </c>
      <c r="H289" s="247">
        <f t="shared" si="44"/>
        <v>0</v>
      </c>
      <c r="I289" s="128">
        <f t="shared" si="44"/>
        <v>0</v>
      </c>
      <c r="J289" s="128">
        <f t="shared" si="44"/>
        <v>0</v>
      </c>
      <c r="K289" s="128">
        <f t="shared" si="44"/>
        <v>0</v>
      </c>
      <c r="L289" s="130">
        <f t="shared" si="44"/>
        <v>0</v>
      </c>
    </row>
    <row r="290" spans="1:12" s="24" customFormat="1" ht="12.75" thickTop="1" x14ac:dyDescent="0.25">
      <c r="A290" s="248" t="s">
        <v>301</v>
      </c>
      <c r="B290" s="248" t="s">
        <v>302</v>
      </c>
      <c r="C290" s="241">
        <f t="shared" ref="C290:L290" si="45">SUM(C291,C293,C295)-SUM(C292,C294,C296)</f>
        <v>0</v>
      </c>
      <c r="D290" s="242">
        <f t="shared" si="45"/>
        <v>0</v>
      </c>
      <c r="E290" s="242">
        <f t="shared" si="45"/>
        <v>0</v>
      </c>
      <c r="F290" s="242">
        <f t="shared" si="45"/>
        <v>0</v>
      </c>
      <c r="G290" s="249">
        <f t="shared" si="45"/>
        <v>0</v>
      </c>
      <c r="H290" s="244">
        <f t="shared" si="45"/>
        <v>0</v>
      </c>
      <c r="I290" s="242">
        <f t="shared" si="45"/>
        <v>0</v>
      </c>
      <c r="J290" s="242">
        <f t="shared" si="45"/>
        <v>0</v>
      </c>
      <c r="K290" s="242">
        <f t="shared" si="45"/>
        <v>0</v>
      </c>
      <c r="L290" s="245">
        <f t="shared" si="45"/>
        <v>0</v>
      </c>
    </row>
    <row r="291" spans="1:12" x14ac:dyDescent="0.25">
      <c r="A291" s="250" t="s">
        <v>303</v>
      </c>
      <c r="B291" s="116" t="s">
        <v>304</v>
      </c>
      <c r="C291" s="79">
        <f t="shared" ref="C291:C296" si="46">SUM(D291:G291)</f>
        <v>0</v>
      </c>
      <c r="D291" s="81"/>
      <c r="E291" s="81"/>
      <c r="F291" s="81"/>
      <c r="G291" s="229"/>
      <c r="H291" s="79">
        <f t="shared" ref="H291:H296" si="47">SUM(I291:L291)</f>
        <v>0</v>
      </c>
      <c r="I291" s="81"/>
      <c r="J291" s="81"/>
      <c r="K291" s="81"/>
      <c r="L291" s="230"/>
    </row>
    <row r="292" spans="1:12" ht="24" x14ac:dyDescent="0.25">
      <c r="A292" s="174" t="s">
        <v>305</v>
      </c>
      <c r="B292" s="43" t="s">
        <v>306</v>
      </c>
      <c r="C292" s="72">
        <f t="shared" si="46"/>
        <v>0</v>
      </c>
      <c r="D292" s="74"/>
      <c r="E292" s="74"/>
      <c r="F292" s="74"/>
      <c r="G292" s="157"/>
      <c r="H292" s="72">
        <f t="shared" si="47"/>
        <v>0</v>
      </c>
      <c r="I292" s="74"/>
      <c r="J292" s="74"/>
      <c r="K292" s="74"/>
      <c r="L292" s="158"/>
    </row>
    <row r="293" spans="1:12" x14ac:dyDescent="0.25">
      <c r="A293" s="174" t="s">
        <v>307</v>
      </c>
      <c r="B293" s="43" t="s">
        <v>308</v>
      </c>
      <c r="C293" s="72">
        <f t="shared" si="46"/>
        <v>0</v>
      </c>
      <c r="D293" s="74"/>
      <c r="E293" s="74"/>
      <c r="F293" s="74"/>
      <c r="G293" s="157"/>
      <c r="H293" s="72">
        <f t="shared" si="47"/>
        <v>0</v>
      </c>
      <c r="I293" s="74"/>
      <c r="J293" s="74"/>
      <c r="K293" s="74"/>
      <c r="L293" s="158"/>
    </row>
    <row r="294" spans="1:12" ht="24" x14ac:dyDescent="0.25">
      <c r="A294" s="174" t="s">
        <v>309</v>
      </c>
      <c r="B294" s="43" t="s">
        <v>310</v>
      </c>
      <c r="C294" s="72">
        <f t="shared" si="46"/>
        <v>0</v>
      </c>
      <c r="D294" s="74"/>
      <c r="E294" s="74"/>
      <c r="F294" s="74"/>
      <c r="G294" s="157"/>
      <c r="H294" s="72">
        <f t="shared" si="47"/>
        <v>0</v>
      </c>
      <c r="I294" s="74"/>
      <c r="J294" s="74"/>
      <c r="K294" s="74"/>
      <c r="L294" s="158"/>
    </row>
    <row r="295" spans="1:12" x14ac:dyDescent="0.25">
      <c r="A295" s="174" t="s">
        <v>311</v>
      </c>
      <c r="B295" s="43" t="s">
        <v>312</v>
      </c>
      <c r="C295" s="72">
        <f t="shared" si="46"/>
        <v>0</v>
      </c>
      <c r="D295" s="74"/>
      <c r="E295" s="74"/>
      <c r="F295" s="74"/>
      <c r="G295" s="157"/>
      <c r="H295" s="72">
        <f t="shared" si="47"/>
        <v>0</v>
      </c>
      <c r="I295" s="74"/>
      <c r="J295" s="74"/>
      <c r="K295" s="74"/>
      <c r="L295" s="158"/>
    </row>
    <row r="296" spans="1:12" ht="24.75" thickBot="1" x14ac:dyDescent="0.3">
      <c r="A296" s="251" t="s">
        <v>313</v>
      </c>
      <c r="B296" s="252" t="s">
        <v>314</v>
      </c>
      <c r="C296" s="185">
        <f t="shared" si="46"/>
        <v>0</v>
      </c>
      <c r="D296" s="189"/>
      <c r="E296" s="189"/>
      <c r="F296" s="189"/>
      <c r="G296" s="253"/>
      <c r="H296" s="185">
        <f t="shared" si="47"/>
        <v>0</v>
      </c>
      <c r="I296" s="189"/>
      <c r="J296" s="189"/>
      <c r="K296" s="189"/>
      <c r="L296" s="191"/>
    </row>
    <row r="297" spans="1:12" s="24" customFormat="1" ht="13.5" thickTop="1" thickBot="1" x14ac:dyDescent="0.3">
      <c r="A297" s="254" t="s">
        <v>315</v>
      </c>
      <c r="B297" s="254" t="s">
        <v>316</v>
      </c>
      <c r="C297" s="255">
        <f>SUM(D297:G297)</f>
        <v>0</v>
      </c>
      <c r="D297" s="256"/>
      <c r="E297" s="256"/>
      <c r="F297" s="256"/>
      <c r="G297" s="257"/>
      <c r="H297" s="255">
        <f>SUM(I297:L297)</f>
        <v>0</v>
      </c>
      <c r="I297" s="256"/>
      <c r="J297" s="256"/>
      <c r="K297" s="256"/>
      <c r="L297" s="258"/>
    </row>
    <row r="298" spans="1:12" s="24" customFormat="1" ht="48.75" thickTop="1" x14ac:dyDescent="0.25">
      <c r="A298" s="248" t="s">
        <v>317</v>
      </c>
      <c r="B298" s="259" t="s">
        <v>318</v>
      </c>
      <c r="C298" s="260">
        <f>SUM(D298:G298)</f>
        <v>0</v>
      </c>
      <c r="D298" s="177"/>
      <c r="E298" s="177"/>
      <c r="F298" s="177"/>
      <c r="G298" s="178"/>
      <c r="H298" s="260">
        <f>SUM(I298:L298)</f>
        <v>0</v>
      </c>
      <c r="I298" s="177"/>
      <c r="J298" s="177"/>
      <c r="K298" s="177"/>
      <c r="L298" s="179"/>
    </row>
    <row r="299" spans="1:12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</row>
    <row r="300" spans="1:12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</row>
    <row r="301" spans="1:12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</row>
    <row r="302" spans="1:12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</row>
    <row r="303" spans="1:12" x14ac:dyDescent="0.2">
      <c r="A303" s="1"/>
      <c r="B303" s="1"/>
      <c r="C303" s="261"/>
      <c r="D303" s="1"/>
      <c r="E303" s="1"/>
      <c r="F303" s="1"/>
      <c r="G303" s="1"/>
      <c r="H303" s="1"/>
      <c r="I303" s="1"/>
      <c r="J303" s="1"/>
      <c r="K303" s="1"/>
      <c r="L303" s="1"/>
    </row>
    <row r="304" spans="1:12" x14ac:dyDescent="0.2">
      <c r="A304" s="1"/>
      <c r="B304" s="1"/>
      <c r="C304" s="261"/>
      <c r="D304" s="1"/>
      <c r="E304" s="1"/>
      <c r="F304" s="1"/>
      <c r="G304" s="1"/>
      <c r="H304" s="1"/>
      <c r="I304" s="1"/>
      <c r="J304" s="1"/>
      <c r="K304" s="1"/>
      <c r="L304" s="1"/>
    </row>
    <row r="305" spans="1:12" x14ac:dyDescent="0.2">
      <c r="A305" s="1"/>
      <c r="B305" s="1"/>
      <c r="C305" s="261"/>
      <c r="D305" s="1"/>
      <c r="E305" s="1"/>
      <c r="F305" s="1"/>
      <c r="G305" s="1"/>
      <c r="H305" s="1"/>
      <c r="I305" s="1"/>
      <c r="J305" s="1"/>
      <c r="K305" s="1"/>
      <c r="L305" s="1"/>
    </row>
    <row r="306" spans="1:12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</row>
    <row r="307" spans="1:12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</row>
    <row r="308" spans="1:12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</row>
    <row r="309" spans="1:12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</row>
    <row r="310" spans="1:12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</row>
    <row r="311" spans="1:12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</row>
    <row r="312" spans="1:12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</row>
    <row r="313" spans="1:12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</row>
    <row r="314" spans="1:12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</row>
  </sheetData>
  <sheetProtection formatCells="0" formatColumns="0" formatRows="0"/>
  <autoFilter ref="A18:L298"/>
  <mergeCells count="29">
    <mergeCell ref="A288:B288"/>
    <mergeCell ref="H16:H17"/>
    <mergeCell ref="I16:I17"/>
    <mergeCell ref="J16:J17"/>
    <mergeCell ref="K16:K17"/>
    <mergeCell ref="L16:L17"/>
    <mergeCell ref="A287:B287"/>
    <mergeCell ref="C13:L13"/>
    <mergeCell ref="A15:A17"/>
    <mergeCell ref="B15:B17"/>
    <mergeCell ref="C15:G15"/>
    <mergeCell ref="H15:L15"/>
    <mergeCell ref="C16:C17"/>
    <mergeCell ref="D16:D17"/>
    <mergeCell ref="E16:E17"/>
    <mergeCell ref="F16:F17"/>
    <mergeCell ref="G16:G17"/>
    <mergeCell ref="C12:L12"/>
    <mergeCell ref="A1:L1"/>
    <mergeCell ref="A2:L2"/>
    <mergeCell ref="C3:L3"/>
    <mergeCell ref="C4:L4"/>
    <mergeCell ref="C5:L5"/>
    <mergeCell ref="C6:L6"/>
    <mergeCell ref="C7:L7"/>
    <mergeCell ref="C8:L8"/>
    <mergeCell ref="C9:L9"/>
    <mergeCell ref="C10:L10"/>
    <mergeCell ref="C11:L11"/>
  </mergeCells>
  <pageMargins left="0.78740157480314965" right="0.39370078740157483" top="0.39370078740157483" bottom="0.39370078740157483" header="0.23622047244094491" footer="0.19685039370078741"/>
  <pageSetup paperSize="9" scale="70" orientation="portrait" r:id="rId1"/>
  <headerFooter>
    <oddHeader xml:space="preserve">&amp;C                               </oddHeader>
    <oddFooter>&amp;L&amp;D, &amp;T&amp;R&amp;"Times New Roman,Regular"&amp;10&amp;P (&amp;N)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M316"/>
  <sheetViews>
    <sheetView showGridLines="0" view="pageLayout" zoomScaleNormal="100" workbookViewId="0">
      <selection activeCell="C6" sqref="C6:L6"/>
    </sheetView>
  </sheetViews>
  <sheetFormatPr defaultRowHeight="12" x14ac:dyDescent="0.25"/>
  <cols>
    <col min="1" max="1" width="10.85546875" style="262" customWidth="1"/>
    <col min="2" max="2" width="28" style="262" customWidth="1"/>
    <col min="3" max="3" width="9.7109375" style="262" customWidth="1"/>
    <col min="4" max="4" width="9.5703125" style="262" customWidth="1"/>
    <col min="5" max="6" width="8.7109375" style="262" customWidth="1"/>
    <col min="7" max="7" width="8.28515625" style="262" customWidth="1"/>
    <col min="8" max="11" width="8.7109375" style="262" customWidth="1"/>
    <col min="12" max="12" width="7.5703125" style="262" customWidth="1"/>
    <col min="13" max="16" width="0" style="1" hidden="1" customWidth="1"/>
    <col min="17" max="16384" width="9.140625" style="1"/>
  </cols>
  <sheetData>
    <row r="1" spans="1:12" x14ac:dyDescent="0.25">
      <c r="A1" s="591" t="s">
        <v>624</v>
      </c>
      <c r="B1" s="591"/>
      <c r="C1" s="591"/>
      <c r="D1" s="591"/>
      <c r="E1" s="591"/>
      <c r="F1" s="591"/>
      <c r="G1" s="591"/>
      <c r="H1" s="591"/>
      <c r="I1" s="591"/>
      <c r="J1" s="591"/>
      <c r="K1" s="591"/>
      <c r="L1" s="591"/>
    </row>
    <row r="2" spans="1:12" ht="35.25" customHeight="1" x14ac:dyDescent="0.25">
      <c r="A2" s="592" t="s">
        <v>1</v>
      </c>
      <c r="B2" s="593"/>
      <c r="C2" s="593"/>
      <c r="D2" s="593"/>
      <c r="E2" s="593"/>
      <c r="F2" s="593"/>
      <c r="G2" s="593"/>
      <c r="H2" s="593"/>
      <c r="I2" s="593"/>
      <c r="J2" s="593"/>
      <c r="K2" s="593"/>
      <c r="L2" s="594"/>
    </row>
    <row r="3" spans="1:12" ht="12.75" customHeight="1" x14ac:dyDescent="0.25">
      <c r="A3" s="2" t="s">
        <v>2</v>
      </c>
      <c r="B3" s="3"/>
      <c r="C3" s="595" t="s">
        <v>354</v>
      </c>
      <c r="D3" s="595"/>
      <c r="E3" s="595"/>
      <c r="F3" s="595"/>
      <c r="G3" s="595"/>
      <c r="H3" s="595"/>
      <c r="I3" s="595"/>
      <c r="J3" s="595"/>
      <c r="K3" s="595"/>
      <c r="L3" s="596"/>
    </row>
    <row r="4" spans="1:12" ht="12.75" customHeight="1" x14ac:dyDescent="0.25">
      <c r="A4" s="2" t="s">
        <v>4</v>
      </c>
      <c r="B4" s="3"/>
      <c r="C4" s="595" t="s">
        <v>355</v>
      </c>
      <c r="D4" s="595"/>
      <c r="E4" s="595"/>
      <c r="F4" s="595"/>
      <c r="G4" s="595"/>
      <c r="H4" s="595"/>
      <c r="I4" s="595"/>
      <c r="J4" s="595"/>
      <c r="K4" s="595"/>
      <c r="L4" s="596"/>
    </row>
    <row r="5" spans="1:12" ht="12.75" customHeight="1" x14ac:dyDescent="0.25">
      <c r="A5" s="4" t="s">
        <v>6</v>
      </c>
      <c r="B5" s="5"/>
      <c r="C5" s="589" t="s">
        <v>356</v>
      </c>
      <c r="D5" s="589"/>
      <c r="E5" s="589"/>
      <c r="F5" s="589"/>
      <c r="G5" s="589"/>
      <c r="H5" s="589"/>
      <c r="I5" s="589"/>
      <c r="J5" s="589"/>
      <c r="K5" s="589"/>
      <c r="L5" s="590"/>
    </row>
    <row r="6" spans="1:12" ht="12.75" customHeight="1" x14ac:dyDescent="0.25">
      <c r="A6" s="4" t="s">
        <v>8</v>
      </c>
      <c r="B6" s="5"/>
      <c r="C6" s="589" t="s">
        <v>9</v>
      </c>
      <c r="D6" s="589"/>
      <c r="E6" s="589"/>
      <c r="F6" s="589"/>
      <c r="G6" s="589"/>
      <c r="H6" s="589"/>
      <c r="I6" s="589"/>
      <c r="J6" s="589"/>
      <c r="K6" s="589"/>
      <c r="L6" s="590"/>
    </row>
    <row r="7" spans="1:12" x14ac:dyDescent="0.25">
      <c r="A7" s="4" t="s">
        <v>10</v>
      </c>
      <c r="B7" s="5"/>
      <c r="C7" s="595" t="s">
        <v>625</v>
      </c>
      <c r="D7" s="595"/>
      <c r="E7" s="595"/>
      <c r="F7" s="595"/>
      <c r="G7" s="595"/>
      <c r="H7" s="595"/>
      <c r="I7" s="595"/>
      <c r="J7" s="595"/>
      <c r="K7" s="595"/>
      <c r="L7" s="596"/>
    </row>
    <row r="8" spans="1:12" ht="12.75" customHeight="1" x14ac:dyDescent="0.25">
      <c r="A8" s="6" t="s">
        <v>12</v>
      </c>
      <c r="B8" s="5"/>
      <c r="C8" s="597"/>
      <c r="D8" s="597"/>
      <c r="E8" s="597"/>
      <c r="F8" s="597"/>
      <c r="G8" s="597"/>
      <c r="H8" s="597"/>
      <c r="I8" s="597"/>
      <c r="J8" s="597"/>
      <c r="K8" s="597"/>
      <c r="L8" s="598"/>
    </row>
    <row r="9" spans="1:12" ht="12.75" customHeight="1" x14ac:dyDescent="0.25">
      <c r="A9" s="4"/>
      <c r="B9" s="5" t="s">
        <v>13</v>
      </c>
      <c r="C9" s="589"/>
      <c r="D9" s="589"/>
      <c r="E9" s="589"/>
      <c r="F9" s="589"/>
      <c r="G9" s="589"/>
      <c r="H9" s="589"/>
      <c r="I9" s="589"/>
      <c r="J9" s="589"/>
      <c r="K9" s="589"/>
      <c r="L9" s="590"/>
    </row>
    <row r="10" spans="1:12" ht="12.75" customHeight="1" x14ac:dyDescent="0.25">
      <c r="A10" s="4"/>
      <c r="B10" s="5" t="s">
        <v>15</v>
      </c>
      <c r="C10" s="589" t="s">
        <v>626</v>
      </c>
      <c r="D10" s="589"/>
      <c r="E10" s="589"/>
      <c r="F10" s="589"/>
      <c r="G10" s="589"/>
      <c r="H10" s="589"/>
      <c r="I10" s="589"/>
      <c r="J10" s="589"/>
      <c r="K10" s="589"/>
      <c r="L10" s="590"/>
    </row>
    <row r="11" spans="1:12" ht="12.75" customHeight="1" x14ac:dyDescent="0.25">
      <c r="A11" s="4"/>
      <c r="B11" s="5" t="s">
        <v>16</v>
      </c>
      <c r="C11" s="597"/>
      <c r="D11" s="597"/>
      <c r="E11" s="597"/>
      <c r="F11" s="597"/>
      <c r="G11" s="597"/>
      <c r="H11" s="597"/>
      <c r="I11" s="597"/>
      <c r="J11" s="597"/>
      <c r="K11" s="597"/>
      <c r="L11" s="598"/>
    </row>
    <row r="12" spans="1:12" ht="12.75" customHeight="1" x14ac:dyDescent="0.25">
      <c r="A12" s="4"/>
      <c r="B12" s="5" t="s">
        <v>17</v>
      </c>
      <c r="C12" s="589"/>
      <c r="D12" s="589"/>
      <c r="E12" s="589"/>
      <c r="F12" s="589"/>
      <c r="G12" s="589"/>
      <c r="H12" s="589"/>
      <c r="I12" s="589"/>
      <c r="J12" s="589"/>
      <c r="K12" s="589"/>
      <c r="L12" s="590"/>
    </row>
    <row r="13" spans="1:12" ht="12.75" customHeight="1" x14ac:dyDescent="0.25">
      <c r="A13" s="4"/>
      <c r="B13" s="5" t="s">
        <v>18</v>
      </c>
      <c r="C13" s="589"/>
      <c r="D13" s="589"/>
      <c r="E13" s="589"/>
      <c r="F13" s="589"/>
      <c r="G13" s="589"/>
      <c r="H13" s="589"/>
      <c r="I13" s="589"/>
      <c r="J13" s="589"/>
      <c r="K13" s="589"/>
      <c r="L13" s="590"/>
    </row>
    <row r="14" spans="1:12" ht="12.75" customHeight="1" x14ac:dyDescent="0.25">
      <c r="A14" s="7"/>
      <c r="B14" s="8"/>
      <c r="C14" s="9"/>
      <c r="D14" s="9"/>
      <c r="E14" s="9"/>
      <c r="F14" s="9"/>
      <c r="G14" s="9"/>
      <c r="H14" s="9"/>
      <c r="I14" s="9"/>
      <c r="J14" s="9"/>
      <c r="K14" s="9"/>
      <c r="L14" s="10"/>
    </row>
    <row r="15" spans="1:12" s="11" customFormat="1" ht="12.75" customHeight="1" x14ac:dyDescent="0.25">
      <c r="A15" s="603" t="s">
        <v>19</v>
      </c>
      <c r="B15" s="606" t="s">
        <v>20</v>
      </c>
      <c r="C15" s="608" t="s">
        <v>21</v>
      </c>
      <c r="D15" s="609"/>
      <c r="E15" s="609"/>
      <c r="F15" s="609"/>
      <c r="G15" s="610"/>
      <c r="H15" s="608" t="s">
        <v>22</v>
      </c>
      <c r="I15" s="609"/>
      <c r="J15" s="609"/>
      <c r="K15" s="609"/>
      <c r="L15" s="611"/>
    </row>
    <row r="16" spans="1:12" s="11" customFormat="1" ht="12.75" customHeight="1" x14ac:dyDescent="0.25">
      <c r="A16" s="604"/>
      <c r="B16" s="607"/>
      <c r="C16" s="612" t="s">
        <v>23</v>
      </c>
      <c r="D16" s="613" t="s">
        <v>24</v>
      </c>
      <c r="E16" s="615" t="s">
        <v>25</v>
      </c>
      <c r="F16" s="617" t="s">
        <v>26</v>
      </c>
      <c r="G16" s="619" t="s">
        <v>27</v>
      </c>
      <c r="H16" s="612" t="s">
        <v>23</v>
      </c>
      <c r="I16" s="613" t="s">
        <v>24</v>
      </c>
      <c r="J16" s="615" t="s">
        <v>25</v>
      </c>
      <c r="K16" s="617" t="s">
        <v>26</v>
      </c>
      <c r="L16" s="599" t="s">
        <v>27</v>
      </c>
    </row>
    <row r="17" spans="1:12" s="12" customFormat="1" ht="61.5" customHeight="1" thickBot="1" x14ac:dyDescent="0.3">
      <c r="A17" s="605"/>
      <c r="B17" s="607"/>
      <c r="C17" s="612"/>
      <c r="D17" s="614"/>
      <c r="E17" s="616"/>
      <c r="F17" s="618"/>
      <c r="G17" s="619"/>
      <c r="H17" s="622"/>
      <c r="I17" s="623"/>
      <c r="J17" s="616"/>
      <c r="K17" s="618"/>
      <c r="L17" s="600"/>
    </row>
    <row r="18" spans="1:12" s="12" customFormat="1" ht="9.75" customHeight="1" thickTop="1" x14ac:dyDescent="0.25">
      <c r="A18" s="13" t="s">
        <v>28</v>
      </c>
      <c r="B18" s="13">
        <v>2</v>
      </c>
      <c r="C18" s="14">
        <v>3</v>
      </c>
      <c r="D18" s="15">
        <v>4</v>
      </c>
      <c r="E18" s="15">
        <v>5</v>
      </c>
      <c r="F18" s="15">
        <v>6</v>
      </c>
      <c r="G18" s="16">
        <v>7</v>
      </c>
      <c r="H18" s="14">
        <v>8</v>
      </c>
      <c r="I18" s="15">
        <v>9</v>
      </c>
      <c r="J18" s="15">
        <v>10</v>
      </c>
      <c r="K18" s="15">
        <v>11</v>
      </c>
      <c r="L18" s="17">
        <v>12</v>
      </c>
    </row>
    <row r="19" spans="1:12" s="24" customFormat="1" x14ac:dyDescent="0.25">
      <c r="A19" s="18"/>
      <c r="B19" s="19" t="s">
        <v>29</v>
      </c>
      <c r="C19" s="20"/>
      <c r="D19" s="21"/>
      <c r="E19" s="21"/>
      <c r="F19" s="21"/>
      <c r="G19" s="22"/>
      <c r="H19" s="20"/>
      <c r="I19" s="21"/>
      <c r="J19" s="21"/>
      <c r="K19" s="21"/>
      <c r="L19" s="23"/>
    </row>
    <row r="20" spans="1:12" s="24" customFormat="1" ht="12.75" thickBot="1" x14ac:dyDescent="0.3">
      <c r="A20" s="25"/>
      <c r="B20" s="26" t="s">
        <v>30</v>
      </c>
      <c r="C20" s="27">
        <f t="shared" ref="C20:C47" si="0">SUM(D20:G20)</f>
        <v>1423</v>
      </c>
      <c r="D20" s="28">
        <f>SUM(D21,D24,D25,D41,D43)</f>
        <v>1423</v>
      </c>
      <c r="E20" s="28">
        <f>SUM(E21,E24,E43)</f>
        <v>0</v>
      </c>
      <c r="F20" s="28">
        <f>SUM(F21,F26,F43)</f>
        <v>0</v>
      </c>
      <c r="G20" s="29">
        <f>SUM(G21,G45)</f>
        <v>0</v>
      </c>
      <c r="H20" s="27">
        <f>SUM(I20:L20)</f>
        <v>1423</v>
      </c>
      <c r="I20" s="28">
        <f>SUM(I21,I24,I25,I41,I43)</f>
        <v>0</v>
      </c>
      <c r="J20" s="28">
        <f>SUM(J21,J24,J43)</f>
        <v>1423</v>
      </c>
      <c r="K20" s="28">
        <f>SUM(K21,K26,K43)</f>
        <v>0</v>
      </c>
      <c r="L20" s="30">
        <f>SUM(L21,L45)</f>
        <v>0</v>
      </c>
    </row>
    <row r="21" spans="1:12" ht="12.75" thickTop="1" x14ac:dyDescent="0.25">
      <c r="A21" s="31"/>
      <c r="B21" s="32" t="s">
        <v>31</v>
      </c>
      <c r="C21" s="33">
        <f t="shared" si="0"/>
        <v>0</v>
      </c>
      <c r="D21" s="34">
        <f>SUM(D22:D23)</f>
        <v>0</v>
      </c>
      <c r="E21" s="34">
        <f>SUM(E22:E23)</f>
        <v>0</v>
      </c>
      <c r="F21" s="34">
        <f>SUM(F22:F23)</f>
        <v>0</v>
      </c>
      <c r="G21" s="35">
        <f>SUM(G22:G23)</f>
        <v>0</v>
      </c>
      <c r="H21" s="33">
        <f t="shared" ref="H21:H47" si="1">SUM(I21:L21)</f>
        <v>0</v>
      </c>
      <c r="I21" s="34">
        <f>SUM(I22:I23)</f>
        <v>0</v>
      </c>
      <c r="J21" s="34">
        <f>SUM(J22:J23)</f>
        <v>0</v>
      </c>
      <c r="K21" s="34">
        <f>SUM(K22:K23)</f>
        <v>0</v>
      </c>
      <c r="L21" s="36">
        <f>SUM(L22:L23)</f>
        <v>0</v>
      </c>
    </row>
    <row r="22" spans="1:12" x14ac:dyDescent="0.25">
      <c r="A22" s="37"/>
      <c r="B22" s="38" t="s">
        <v>32</v>
      </c>
      <c r="C22" s="39">
        <f t="shared" si="0"/>
        <v>0</v>
      </c>
      <c r="D22" s="40"/>
      <c r="E22" s="40"/>
      <c r="F22" s="40"/>
      <c r="G22" s="41"/>
      <c r="H22" s="39">
        <f t="shared" si="1"/>
        <v>0</v>
      </c>
      <c r="I22" s="40"/>
      <c r="J22" s="40"/>
      <c r="K22" s="40"/>
      <c r="L22" s="42"/>
    </row>
    <row r="23" spans="1:12" x14ac:dyDescent="0.25">
      <c r="A23" s="43"/>
      <c r="B23" s="44" t="s">
        <v>33</v>
      </c>
      <c r="C23" s="45">
        <f t="shared" si="0"/>
        <v>0</v>
      </c>
      <c r="D23" s="46"/>
      <c r="E23" s="46"/>
      <c r="F23" s="46"/>
      <c r="G23" s="47"/>
      <c r="H23" s="45">
        <f t="shared" si="1"/>
        <v>0</v>
      </c>
      <c r="I23" s="46"/>
      <c r="J23" s="46"/>
      <c r="K23" s="46"/>
      <c r="L23" s="48"/>
    </row>
    <row r="24" spans="1:12" s="24" customFormat="1" ht="24.75" thickBot="1" x14ac:dyDescent="0.3">
      <c r="A24" s="49">
        <v>19300</v>
      </c>
      <c r="B24" s="49" t="s">
        <v>34</v>
      </c>
      <c r="C24" s="50">
        <f t="shared" si="0"/>
        <v>0</v>
      </c>
      <c r="D24" s="51"/>
      <c r="E24" s="51"/>
      <c r="F24" s="52" t="s">
        <v>35</v>
      </c>
      <c r="G24" s="53" t="s">
        <v>35</v>
      </c>
      <c r="H24" s="50">
        <f t="shared" si="1"/>
        <v>1423</v>
      </c>
      <c r="I24" s="51"/>
      <c r="J24" s="51">
        <v>1423</v>
      </c>
      <c r="K24" s="52" t="s">
        <v>35</v>
      </c>
      <c r="L24" s="54" t="s">
        <v>35</v>
      </c>
    </row>
    <row r="25" spans="1:12" s="24" customFormat="1" ht="24.75" thickTop="1" x14ac:dyDescent="0.25">
      <c r="A25" s="55">
        <v>18620</v>
      </c>
      <c r="B25" s="56" t="s">
        <v>36</v>
      </c>
      <c r="C25" s="57">
        <f t="shared" si="0"/>
        <v>1423</v>
      </c>
      <c r="D25" s="58">
        <v>1423</v>
      </c>
      <c r="E25" s="59" t="s">
        <v>35</v>
      </c>
      <c r="F25" s="59" t="s">
        <v>35</v>
      </c>
      <c r="G25" s="60" t="s">
        <v>35</v>
      </c>
      <c r="H25" s="57">
        <f t="shared" si="1"/>
        <v>0</v>
      </c>
      <c r="I25" s="61"/>
      <c r="J25" s="59" t="s">
        <v>35</v>
      </c>
      <c r="K25" s="59" t="s">
        <v>35</v>
      </c>
      <c r="L25" s="62" t="s">
        <v>35</v>
      </c>
    </row>
    <row r="26" spans="1:12" s="24" customFormat="1" ht="36" x14ac:dyDescent="0.25">
      <c r="A26" s="56">
        <v>21300</v>
      </c>
      <c r="B26" s="56" t="s">
        <v>37</v>
      </c>
      <c r="C26" s="57">
        <f t="shared" si="0"/>
        <v>0</v>
      </c>
      <c r="D26" s="59" t="s">
        <v>35</v>
      </c>
      <c r="E26" s="59" t="s">
        <v>35</v>
      </c>
      <c r="F26" s="63">
        <f>SUM(F27,F31,F33,F36)</f>
        <v>0</v>
      </c>
      <c r="G26" s="60" t="s">
        <v>35</v>
      </c>
      <c r="H26" s="57">
        <f t="shared" si="1"/>
        <v>0</v>
      </c>
      <c r="I26" s="59" t="s">
        <v>35</v>
      </c>
      <c r="J26" s="59" t="s">
        <v>35</v>
      </c>
      <c r="K26" s="63">
        <f>SUM(K27,K31,K33,K36)</f>
        <v>0</v>
      </c>
      <c r="L26" s="62" t="s">
        <v>35</v>
      </c>
    </row>
    <row r="27" spans="1:12" s="24" customFormat="1" ht="24" x14ac:dyDescent="0.25">
      <c r="A27" s="64">
        <v>21350</v>
      </c>
      <c r="B27" s="56" t="s">
        <v>38</v>
      </c>
      <c r="C27" s="57">
        <f t="shared" si="0"/>
        <v>0</v>
      </c>
      <c r="D27" s="59" t="s">
        <v>35</v>
      </c>
      <c r="E27" s="59" t="s">
        <v>35</v>
      </c>
      <c r="F27" s="63">
        <f>SUM(F28:F30)</f>
        <v>0</v>
      </c>
      <c r="G27" s="60" t="s">
        <v>35</v>
      </c>
      <c r="H27" s="57">
        <f t="shared" si="1"/>
        <v>0</v>
      </c>
      <c r="I27" s="59" t="s">
        <v>35</v>
      </c>
      <c r="J27" s="59" t="s">
        <v>35</v>
      </c>
      <c r="K27" s="63">
        <f>SUM(K28:K30)</f>
        <v>0</v>
      </c>
      <c r="L27" s="62" t="s">
        <v>35</v>
      </c>
    </row>
    <row r="28" spans="1:12" x14ac:dyDescent="0.25">
      <c r="A28" s="37">
        <v>21351</v>
      </c>
      <c r="B28" s="65" t="s">
        <v>39</v>
      </c>
      <c r="C28" s="66">
        <f t="shared" si="0"/>
        <v>0</v>
      </c>
      <c r="D28" s="67" t="s">
        <v>35</v>
      </c>
      <c r="E28" s="67" t="s">
        <v>35</v>
      </c>
      <c r="F28" s="68"/>
      <c r="G28" s="69" t="s">
        <v>35</v>
      </c>
      <c r="H28" s="66">
        <f t="shared" si="1"/>
        <v>0</v>
      </c>
      <c r="I28" s="67" t="s">
        <v>35</v>
      </c>
      <c r="J28" s="67" t="s">
        <v>35</v>
      </c>
      <c r="K28" s="68"/>
      <c r="L28" s="70" t="s">
        <v>35</v>
      </c>
    </row>
    <row r="29" spans="1:12" x14ac:dyDescent="0.25">
      <c r="A29" s="43">
        <v>21352</v>
      </c>
      <c r="B29" s="71" t="s">
        <v>40</v>
      </c>
      <c r="C29" s="72">
        <f t="shared" si="0"/>
        <v>0</v>
      </c>
      <c r="D29" s="73" t="s">
        <v>35</v>
      </c>
      <c r="E29" s="73" t="s">
        <v>35</v>
      </c>
      <c r="F29" s="74"/>
      <c r="G29" s="75" t="s">
        <v>35</v>
      </c>
      <c r="H29" s="72">
        <f t="shared" si="1"/>
        <v>0</v>
      </c>
      <c r="I29" s="73" t="s">
        <v>35</v>
      </c>
      <c r="J29" s="73" t="s">
        <v>35</v>
      </c>
      <c r="K29" s="74"/>
      <c r="L29" s="76" t="s">
        <v>35</v>
      </c>
    </row>
    <row r="30" spans="1:12" ht="24" x14ac:dyDescent="0.25">
      <c r="A30" s="43">
        <v>21359</v>
      </c>
      <c r="B30" s="71" t="s">
        <v>41</v>
      </c>
      <c r="C30" s="72">
        <f t="shared" si="0"/>
        <v>0</v>
      </c>
      <c r="D30" s="73" t="s">
        <v>35</v>
      </c>
      <c r="E30" s="73" t="s">
        <v>35</v>
      </c>
      <c r="F30" s="74"/>
      <c r="G30" s="75" t="s">
        <v>35</v>
      </c>
      <c r="H30" s="72">
        <f t="shared" si="1"/>
        <v>0</v>
      </c>
      <c r="I30" s="73" t="s">
        <v>35</v>
      </c>
      <c r="J30" s="73" t="s">
        <v>35</v>
      </c>
      <c r="K30" s="74"/>
      <c r="L30" s="76" t="s">
        <v>35</v>
      </c>
    </row>
    <row r="31" spans="1:12" s="24" customFormat="1" ht="36" x14ac:dyDescent="0.25">
      <c r="A31" s="64">
        <v>21370</v>
      </c>
      <c r="B31" s="56" t="s">
        <v>42</v>
      </c>
      <c r="C31" s="57">
        <f t="shared" si="0"/>
        <v>0</v>
      </c>
      <c r="D31" s="59" t="s">
        <v>35</v>
      </c>
      <c r="E31" s="59" t="s">
        <v>35</v>
      </c>
      <c r="F31" s="63">
        <f>SUM(F32)</f>
        <v>0</v>
      </c>
      <c r="G31" s="60" t="s">
        <v>35</v>
      </c>
      <c r="H31" s="57">
        <f t="shared" si="1"/>
        <v>0</v>
      </c>
      <c r="I31" s="59" t="s">
        <v>35</v>
      </c>
      <c r="J31" s="59" t="s">
        <v>35</v>
      </c>
      <c r="K31" s="63">
        <f>SUM(K32)</f>
        <v>0</v>
      </c>
      <c r="L31" s="62" t="s">
        <v>35</v>
      </c>
    </row>
    <row r="32" spans="1:12" ht="36" x14ac:dyDescent="0.25">
      <c r="A32" s="77">
        <v>21379</v>
      </c>
      <c r="B32" s="78" t="s">
        <v>43</v>
      </c>
      <c r="C32" s="79">
        <f t="shared" si="0"/>
        <v>0</v>
      </c>
      <c r="D32" s="80" t="s">
        <v>35</v>
      </c>
      <c r="E32" s="80" t="s">
        <v>35</v>
      </c>
      <c r="F32" s="81"/>
      <c r="G32" s="82" t="s">
        <v>35</v>
      </c>
      <c r="H32" s="79">
        <f t="shared" si="1"/>
        <v>0</v>
      </c>
      <c r="I32" s="80" t="s">
        <v>35</v>
      </c>
      <c r="J32" s="80" t="s">
        <v>35</v>
      </c>
      <c r="K32" s="81"/>
      <c r="L32" s="83" t="s">
        <v>35</v>
      </c>
    </row>
    <row r="33" spans="1:12" s="24" customFormat="1" x14ac:dyDescent="0.25">
      <c r="A33" s="64">
        <v>21380</v>
      </c>
      <c r="B33" s="56" t="s">
        <v>44</v>
      </c>
      <c r="C33" s="57">
        <f t="shared" si="0"/>
        <v>0</v>
      </c>
      <c r="D33" s="59" t="s">
        <v>35</v>
      </c>
      <c r="E33" s="59" t="s">
        <v>35</v>
      </c>
      <c r="F33" s="63">
        <f>SUM(F34:F35)</f>
        <v>0</v>
      </c>
      <c r="G33" s="60" t="s">
        <v>35</v>
      </c>
      <c r="H33" s="57">
        <f t="shared" si="1"/>
        <v>0</v>
      </c>
      <c r="I33" s="59" t="s">
        <v>35</v>
      </c>
      <c r="J33" s="59" t="s">
        <v>35</v>
      </c>
      <c r="K33" s="63">
        <f>SUM(K34:K35)</f>
        <v>0</v>
      </c>
      <c r="L33" s="62" t="s">
        <v>35</v>
      </c>
    </row>
    <row r="34" spans="1:12" x14ac:dyDescent="0.25">
      <c r="A34" s="38">
        <v>21381</v>
      </c>
      <c r="B34" s="65" t="s">
        <v>45</v>
      </c>
      <c r="C34" s="66">
        <f t="shared" si="0"/>
        <v>0</v>
      </c>
      <c r="D34" s="67" t="s">
        <v>35</v>
      </c>
      <c r="E34" s="67" t="s">
        <v>35</v>
      </c>
      <c r="F34" s="68"/>
      <c r="G34" s="69" t="s">
        <v>35</v>
      </c>
      <c r="H34" s="66">
        <f t="shared" si="1"/>
        <v>0</v>
      </c>
      <c r="I34" s="67" t="s">
        <v>35</v>
      </c>
      <c r="J34" s="67" t="s">
        <v>35</v>
      </c>
      <c r="K34" s="68"/>
      <c r="L34" s="70" t="s">
        <v>35</v>
      </c>
    </row>
    <row r="35" spans="1:12" ht="24" x14ac:dyDescent="0.25">
      <c r="A35" s="44">
        <v>21383</v>
      </c>
      <c r="B35" s="71" t="s">
        <v>46</v>
      </c>
      <c r="C35" s="72">
        <f>SUM(D35:G35)</f>
        <v>0</v>
      </c>
      <c r="D35" s="73" t="s">
        <v>35</v>
      </c>
      <c r="E35" s="73" t="s">
        <v>35</v>
      </c>
      <c r="F35" s="74"/>
      <c r="G35" s="75" t="s">
        <v>35</v>
      </c>
      <c r="H35" s="72">
        <f t="shared" si="1"/>
        <v>0</v>
      </c>
      <c r="I35" s="73" t="s">
        <v>35</v>
      </c>
      <c r="J35" s="73" t="s">
        <v>35</v>
      </c>
      <c r="K35" s="74"/>
      <c r="L35" s="76" t="s">
        <v>35</v>
      </c>
    </row>
    <row r="36" spans="1:12" s="24" customFormat="1" ht="25.5" customHeight="1" x14ac:dyDescent="0.25">
      <c r="A36" s="64">
        <v>21390</v>
      </c>
      <c r="B36" s="56" t="s">
        <v>47</v>
      </c>
      <c r="C36" s="57">
        <f t="shared" si="0"/>
        <v>0</v>
      </c>
      <c r="D36" s="59" t="s">
        <v>35</v>
      </c>
      <c r="E36" s="59" t="s">
        <v>35</v>
      </c>
      <c r="F36" s="63">
        <f>SUM(F37:F40)</f>
        <v>0</v>
      </c>
      <c r="G36" s="60" t="s">
        <v>35</v>
      </c>
      <c r="H36" s="57">
        <f t="shared" si="1"/>
        <v>0</v>
      </c>
      <c r="I36" s="59" t="s">
        <v>35</v>
      </c>
      <c r="J36" s="59" t="s">
        <v>35</v>
      </c>
      <c r="K36" s="63">
        <f>SUM(K37:K40)</f>
        <v>0</v>
      </c>
      <c r="L36" s="62" t="s">
        <v>35</v>
      </c>
    </row>
    <row r="37" spans="1:12" ht="24" x14ac:dyDescent="0.25">
      <c r="A37" s="38">
        <v>21391</v>
      </c>
      <c r="B37" s="65" t="s">
        <v>48</v>
      </c>
      <c r="C37" s="66">
        <f t="shared" si="0"/>
        <v>0</v>
      </c>
      <c r="D37" s="67" t="s">
        <v>35</v>
      </c>
      <c r="E37" s="67" t="s">
        <v>35</v>
      </c>
      <c r="F37" s="68"/>
      <c r="G37" s="69" t="s">
        <v>35</v>
      </c>
      <c r="H37" s="66">
        <f t="shared" si="1"/>
        <v>0</v>
      </c>
      <c r="I37" s="67" t="s">
        <v>35</v>
      </c>
      <c r="J37" s="67" t="s">
        <v>35</v>
      </c>
      <c r="K37" s="68"/>
      <c r="L37" s="70" t="s">
        <v>35</v>
      </c>
    </row>
    <row r="38" spans="1:12" x14ac:dyDescent="0.25">
      <c r="A38" s="44">
        <v>21393</v>
      </c>
      <c r="B38" s="71" t="s">
        <v>49</v>
      </c>
      <c r="C38" s="72">
        <f t="shared" si="0"/>
        <v>0</v>
      </c>
      <c r="D38" s="73" t="s">
        <v>35</v>
      </c>
      <c r="E38" s="73" t="s">
        <v>35</v>
      </c>
      <c r="F38" s="74"/>
      <c r="G38" s="75" t="s">
        <v>35</v>
      </c>
      <c r="H38" s="72">
        <f t="shared" si="1"/>
        <v>0</v>
      </c>
      <c r="I38" s="73" t="s">
        <v>35</v>
      </c>
      <c r="J38" s="73" t="s">
        <v>35</v>
      </c>
      <c r="K38" s="74"/>
      <c r="L38" s="76" t="s">
        <v>35</v>
      </c>
    </row>
    <row r="39" spans="1:12" x14ac:dyDescent="0.25">
      <c r="A39" s="44">
        <v>21395</v>
      </c>
      <c r="B39" s="71" t="s">
        <v>50</v>
      </c>
      <c r="C39" s="72">
        <f t="shared" si="0"/>
        <v>0</v>
      </c>
      <c r="D39" s="73" t="s">
        <v>35</v>
      </c>
      <c r="E39" s="73" t="s">
        <v>35</v>
      </c>
      <c r="F39" s="74"/>
      <c r="G39" s="75" t="s">
        <v>35</v>
      </c>
      <c r="H39" s="72">
        <f t="shared" si="1"/>
        <v>0</v>
      </c>
      <c r="I39" s="73" t="s">
        <v>35</v>
      </c>
      <c r="J39" s="73" t="s">
        <v>35</v>
      </c>
      <c r="K39" s="74"/>
      <c r="L39" s="76" t="s">
        <v>35</v>
      </c>
    </row>
    <row r="40" spans="1:12" ht="24" x14ac:dyDescent="0.25">
      <c r="A40" s="84">
        <v>21399</v>
      </c>
      <c r="B40" s="85" t="s">
        <v>51</v>
      </c>
      <c r="C40" s="86">
        <f t="shared" si="0"/>
        <v>0</v>
      </c>
      <c r="D40" s="87" t="s">
        <v>35</v>
      </c>
      <c r="E40" s="87" t="s">
        <v>35</v>
      </c>
      <c r="F40" s="88"/>
      <c r="G40" s="89" t="s">
        <v>35</v>
      </c>
      <c r="H40" s="86">
        <f t="shared" si="1"/>
        <v>0</v>
      </c>
      <c r="I40" s="87" t="s">
        <v>35</v>
      </c>
      <c r="J40" s="87" t="s">
        <v>35</v>
      </c>
      <c r="K40" s="88"/>
      <c r="L40" s="90" t="s">
        <v>35</v>
      </c>
    </row>
    <row r="41" spans="1:12" s="24" customFormat="1" ht="26.25" customHeight="1" x14ac:dyDescent="0.25">
      <c r="A41" s="91">
        <v>21420</v>
      </c>
      <c r="B41" s="92" t="s">
        <v>52</v>
      </c>
      <c r="C41" s="86">
        <f>SUM(D41:G41)</f>
        <v>0</v>
      </c>
      <c r="D41" s="94">
        <f>SUM(D42)</f>
        <v>0</v>
      </c>
      <c r="E41" s="95" t="s">
        <v>35</v>
      </c>
      <c r="F41" s="95" t="s">
        <v>35</v>
      </c>
      <c r="G41" s="96" t="s">
        <v>35</v>
      </c>
      <c r="H41" s="93">
        <f>SUM(I41:L41)</f>
        <v>0</v>
      </c>
      <c r="I41" s="94">
        <f>SUM(I42)</f>
        <v>0</v>
      </c>
      <c r="J41" s="95" t="s">
        <v>35</v>
      </c>
      <c r="K41" s="95" t="s">
        <v>35</v>
      </c>
      <c r="L41" s="97" t="s">
        <v>35</v>
      </c>
    </row>
    <row r="42" spans="1:12" s="24" customFormat="1" ht="26.25" customHeight="1" x14ac:dyDescent="0.25">
      <c r="A42" s="84">
        <v>21429</v>
      </c>
      <c r="B42" s="85" t="s">
        <v>53</v>
      </c>
      <c r="C42" s="86">
        <f>SUM(D42:G42)</f>
        <v>0</v>
      </c>
      <c r="D42" s="98"/>
      <c r="E42" s="87" t="s">
        <v>35</v>
      </c>
      <c r="F42" s="87" t="s">
        <v>35</v>
      </c>
      <c r="G42" s="89" t="s">
        <v>35</v>
      </c>
      <c r="H42" s="86">
        <f t="shared" ref="H42:H44" si="2">SUM(I42:L42)</f>
        <v>0</v>
      </c>
      <c r="I42" s="98"/>
      <c r="J42" s="87" t="s">
        <v>35</v>
      </c>
      <c r="K42" s="87" t="s">
        <v>35</v>
      </c>
      <c r="L42" s="90" t="s">
        <v>35</v>
      </c>
    </row>
    <row r="43" spans="1:12" s="24" customFormat="1" ht="24" x14ac:dyDescent="0.25">
      <c r="A43" s="64">
        <v>21490</v>
      </c>
      <c r="B43" s="56" t="s">
        <v>54</v>
      </c>
      <c r="C43" s="57">
        <f t="shared" si="0"/>
        <v>0</v>
      </c>
      <c r="D43" s="99">
        <f>D44</f>
        <v>0</v>
      </c>
      <c r="E43" s="99">
        <f t="shared" ref="E43:F43" si="3">E44</f>
        <v>0</v>
      </c>
      <c r="F43" s="99">
        <f t="shared" si="3"/>
        <v>0</v>
      </c>
      <c r="G43" s="60" t="s">
        <v>35</v>
      </c>
      <c r="H43" s="100">
        <f t="shared" si="2"/>
        <v>0</v>
      </c>
      <c r="I43" s="99">
        <f>I44</f>
        <v>0</v>
      </c>
      <c r="J43" s="99">
        <f t="shared" ref="J43:K43" si="4">J44</f>
        <v>0</v>
      </c>
      <c r="K43" s="99">
        <f t="shared" si="4"/>
        <v>0</v>
      </c>
      <c r="L43" s="62" t="s">
        <v>35</v>
      </c>
    </row>
    <row r="44" spans="1:12" s="24" customFormat="1" ht="24" x14ac:dyDescent="0.25">
      <c r="A44" s="44">
        <v>21499</v>
      </c>
      <c r="B44" s="71" t="s">
        <v>55</v>
      </c>
      <c r="C44" s="79">
        <f>SUM(D44:G44)</f>
        <v>0</v>
      </c>
      <c r="D44" s="101"/>
      <c r="E44" s="102"/>
      <c r="F44" s="102"/>
      <c r="G44" s="103" t="s">
        <v>35</v>
      </c>
      <c r="H44" s="104">
        <f t="shared" si="2"/>
        <v>0</v>
      </c>
      <c r="I44" s="40"/>
      <c r="J44" s="105"/>
      <c r="K44" s="105"/>
      <c r="L44" s="106" t="s">
        <v>35</v>
      </c>
    </row>
    <row r="45" spans="1:12" ht="12.75" customHeight="1" x14ac:dyDescent="0.25">
      <c r="A45" s="107">
        <v>23000</v>
      </c>
      <c r="B45" s="108" t="s">
        <v>56</v>
      </c>
      <c r="C45" s="109">
        <f>SUM(D45:G45)</f>
        <v>0</v>
      </c>
      <c r="D45" s="59" t="s">
        <v>35</v>
      </c>
      <c r="E45" s="59" t="s">
        <v>35</v>
      </c>
      <c r="F45" s="59" t="s">
        <v>35</v>
      </c>
      <c r="G45" s="99">
        <f>SUM(G46:G47)</f>
        <v>0</v>
      </c>
      <c r="H45" s="109">
        <f t="shared" si="1"/>
        <v>0</v>
      </c>
      <c r="I45" s="87" t="s">
        <v>35</v>
      </c>
      <c r="J45" s="87" t="s">
        <v>35</v>
      </c>
      <c r="K45" s="87" t="s">
        <v>35</v>
      </c>
      <c r="L45" s="110">
        <f>SUM(L46:L47)</f>
        <v>0</v>
      </c>
    </row>
    <row r="46" spans="1:12" ht="24" x14ac:dyDescent="0.25">
      <c r="A46" s="111">
        <v>23410</v>
      </c>
      <c r="B46" s="112" t="s">
        <v>57</v>
      </c>
      <c r="C46" s="113">
        <f t="shared" si="0"/>
        <v>0</v>
      </c>
      <c r="D46" s="95" t="s">
        <v>35</v>
      </c>
      <c r="E46" s="95" t="s">
        <v>35</v>
      </c>
      <c r="F46" s="95" t="s">
        <v>35</v>
      </c>
      <c r="G46" s="114"/>
      <c r="H46" s="113">
        <f t="shared" si="1"/>
        <v>0</v>
      </c>
      <c r="I46" s="95" t="s">
        <v>35</v>
      </c>
      <c r="J46" s="95" t="s">
        <v>35</v>
      </c>
      <c r="K46" s="95" t="s">
        <v>35</v>
      </c>
      <c r="L46" s="115"/>
    </row>
    <row r="47" spans="1:12" ht="24" x14ac:dyDescent="0.25">
      <c r="A47" s="111">
        <v>23510</v>
      </c>
      <c r="B47" s="112" t="s">
        <v>58</v>
      </c>
      <c r="C47" s="93">
        <f t="shared" si="0"/>
        <v>0</v>
      </c>
      <c r="D47" s="95" t="s">
        <v>35</v>
      </c>
      <c r="E47" s="95" t="s">
        <v>35</v>
      </c>
      <c r="F47" s="95" t="s">
        <v>35</v>
      </c>
      <c r="G47" s="114"/>
      <c r="H47" s="93">
        <f t="shared" si="1"/>
        <v>0</v>
      </c>
      <c r="I47" s="95" t="s">
        <v>35</v>
      </c>
      <c r="J47" s="95" t="s">
        <v>35</v>
      </c>
      <c r="K47" s="95" t="s">
        <v>35</v>
      </c>
      <c r="L47" s="115"/>
    </row>
    <row r="48" spans="1:12" x14ac:dyDescent="0.25">
      <c r="A48" s="116"/>
      <c r="B48" s="112"/>
      <c r="C48" s="117"/>
      <c r="D48" s="95"/>
      <c r="E48" s="95"/>
      <c r="F48" s="94"/>
      <c r="G48" s="118"/>
      <c r="H48" s="117"/>
      <c r="I48" s="95"/>
      <c r="J48" s="95"/>
      <c r="K48" s="94"/>
      <c r="L48" s="119"/>
    </row>
    <row r="49" spans="1:12" s="24" customFormat="1" x14ac:dyDescent="0.25">
      <c r="A49" s="120"/>
      <c r="B49" s="121" t="s">
        <v>59</v>
      </c>
      <c r="C49" s="122"/>
      <c r="D49" s="123"/>
      <c r="E49" s="123"/>
      <c r="F49" s="123"/>
      <c r="G49" s="124"/>
      <c r="H49" s="122"/>
      <c r="I49" s="123"/>
      <c r="J49" s="123"/>
      <c r="K49" s="123"/>
      <c r="L49" s="125"/>
    </row>
    <row r="50" spans="1:12" s="24" customFormat="1" ht="12.75" thickBot="1" x14ac:dyDescent="0.3">
      <c r="A50" s="126"/>
      <c r="B50" s="25" t="s">
        <v>60</v>
      </c>
      <c r="C50" s="127">
        <f t="shared" ref="C50:C113" si="5">SUM(D50:G50)</f>
        <v>1423</v>
      </c>
      <c r="D50" s="128">
        <f>SUM(D51,D283)</f>
        <v>1423</v>
      </c>
      <c r="E50" s="128">
        <f>SUM(E51,E283)</f>
        <v>0</v>
      </c>
      <c r="F50" s="128">
        <f>SUM(F51,F283)</f>
        <v>0</v>
      </c>
      <c r="G50" s="129">
        <f>SUM(G51,G283)</f>
        <v>0</v>
      </c>
      <c r="H50" s="127">
        <f t="shared" ref="H50:H113" si="6">SUM(I50:L50)</f>
        <v>1423</v>
      </c>
      <c r="I50" s="128">
        <f>SUM(I51,I283)</f>
        <v>0</v>
      </c>
      <c r="J50" s="128">
        <f>SUM(J51,J283)</f>
        <v>1423</v>
      </c>
      <c r="K50" s="128">
        <f>SUM(K51,K283)</f>
        <v>0</v>
      </c>
      <c r="L50" s="130">
        <f>SUM(L51,L283)</f>
        <v>0</v>
      </c>
    </row>
    <row r="51" spans="1:12" s="24" customFormat="1" ht="36.75" thickTop="1" x14ac:dyDescent="0.25">
      <c r="A51" s="131"/>
      <c r="B51" s="132" t="s">
        <v>61</v>
      </c>
      <c r="C51" s="133">
        <f t="shared" si="5"/>
        <v>1423</v>
      </c>
      <c r="D51" s="134">
        <f>SUM(D52,D194)</f>
        <v>1423</v>
      </c>
      <c r="E51" s="134">
        <f>SUM(E52,E194)</f>
        <v>0</v>
      </c>
      <c r="F51" s="134">
        <f>SUM(F52,F194)</f>
        <v>0</v>
      </c>
      <c r="G51" s="135">
        <f>SUM(G52,G194)</f>
        <v>0</v>
      </c>
      <c r="H51" s="133">
        <f t="shared" si="6"/>
        <v>1423</v>
      </c>
      <c r="I51" s="134">
        <f>SUM(I52,I194)</f>
        <v>0</v>
      </c>
      <c r="J51" s="134">
        <f>SUM(J52,J194)</f>
        <v>1423</v>
      </c>
      <c r="K51" s="134">
        <f>SUM(K52,K194)</f>
        <v>0</v>
      </c>
      <c r="L51" s="136">
        <f>SUM(L52,L194)</f>
        <v>0</v>
      </c>
    </row>
    <row r="52" spans="1:12" s="24" customFormat="1" ht="24" x14ac:dyDescent="0.25">
      <c r="A52" s="137"/>
      <c r="B52" s="18" t="s">
        <v>62</v>
      </c>
      <c r="C52" s="138">
        <f t="shared" si="5"/>
        <v>1423</v>
      </c>
      <c r="D52" s="139">
        <f>SUM(D53,D75,D173,D187)</f>
        <v>1423</v>
      </c>
      <c r="E52" s="139">
        <f>SUM(E53,E75,E173,E187)</f>
        <v>0</v>
      </c>
      <c r="F52" s="139">
        <f>SUM(F53,F75,F173,F187)</f>
        <v>0</v>
      </c>
      <c r="G52" s="140">
        <f>SUM(G53,G75,G173,G187)</f>
        <v>0</v>
      </c>
      <c r="H52" s="138">
        <f t="shared" si="6"/>
        <v>1423</v>
      </c>
      <c r="I52" s="139">
        <f>SUM(I53,I75,I173,I187)</f>
        <v>0</v>
      </c>
      <c r="J52" s="139">
        <f>SUM(J53,J75,J173,J187)</f>
        <v>1423</v>
      </c>
      <c r="K52" s="139">
        <f>SUM(K53,K75,K173,K187)</f>
        <v>0</v>
      </c>
      <c r="L52" s="141">
        <f>SUM(L53,L75,L173,L187)</f>
        <v>0</v>
      </c>
    </row>
    <row r="53" spans="1:12" s="24" customFormat="1" x14ac:dyDescent="0.25">
      <c r="A53" s="142">
        <v>1000</v>
      </c>
      <c r="B53" s="142" t="s">
        <v>63</v>
      </c>
      <c r="C53" s="143">
        <f t="shared" si="5"/>
        <v>150</v>
      </c>
      <c r="D53" s="144">
        <f>SUM(D54,D67)</f>
        <v>150</v>
      </c>
      <c r="E53" s="144">
        <f>SUM(E54,E67)</f>
        <v>0</v>
      </c>
      <c r="F53" s="144">
        <f>SUM(F54,F67)</f>
        <v>0</v>
      </c>
      <c r="G53" s="145">
        <f>SUM(G54,G67)</f>
        <v>0</v>
      </c>
      <c r="H53" s="143">
        <f t="shared" si="6"/>
        <v>150</v>
      </c>
      <c r="I53" s="144">
        <f>SUM(I54,I67)</f>
        <v>0</v>
      </c>
      <c r="J53" s="144">
        <f>SUM(J54,J67)</f>
        <v>150</v>
      </c>
      <c r="K53" s="144">
        <f>SUM(K54,K67)</f>
        <v>0</v>
      </c>
      <c r="L53" s="146">
        <f>SUM(L54,L67)</f>
        <v>0</v>
      </c>
    </row>
    <row r="54" spans="1:12" x14ac:dyDescent="0.25">
      <c r="A54" s="56">
        <v>1100</v>
      </c>
      <c r="B54" s="147" t="s">
        <v>64</v>
      </c>
      <c r="C54" s="57">
        <f t="shared" si="5"/>
        <v>150</v>
      </c>
      <c r="D54" s="63">
        <f>SUM(D55,D58,D66)</f>
        <v>150</v>
      </c>
      <c r="E54" s="63">
        <f>SUM(E55,E58,E66)</f>
        <v>0</v>
      </c>
      <c r="F54" s="63">
        <f>SUM(F55,F58,F66)</f>
        <v>0</v>
      </c>
      <c r="G54" s="148">
        <f>SUM(G55,G58,G66)</f>
        <v>0</v>
      </c>
      <c r="H54" s="57">
        <f t="shared" si="6"/>
        <v>150</v>
      </c>
      <c r="I54" s="63">
        <f>SUM(I55,I58,I66)</f>
        <v>0</v>
      </c>
      <c r="J54" s="63">
        <f>SUM(J55,J58,J66)</f>
        <v>150</v>
      </c>
      <c r="K54" s="63">
        <f>SUM(K55,K58,K66)</f>
        <v>0</v>
      </c>
      <c r="L54" s="149">
        <f>SUM(L55,L58,L66)</f>
        <v>0</v>
      </c>
    </row>
    <row r="55" spans="1:12" x14ac:dyDescent="0.25">
      <c r="A55" s="150">
        <v>1110</v>
      </c>
      <c r="B55" s="112" t="s">
        <v>65</v>
      </c>
      <c r="C55" s="117">
        <f t="shared" si="5"/>
        <v>0</v>
      </c>
      <c r="D55" s="151">
        <f>SUM(D56:D57)</f>
        <v>0</v>
      </c>
      <c r="E55" s="151">
        <f>SUM(E56:E57)</f>
        <v>0</v>
      </c>
      <c r="F55" s="151">
        <f>SUM(F56:F57)</f>
        <v>0</v>
      </c>
      <c r="G55" s="152">
        <f>SUM(G56:G57)</f>
        <v>0</v>
      </c>
      <c r="H55" s="117">
        <f t="shared" si="6"/>
        <v>0</v>
      </c>
      <c r="I55" s="151">
        <f>SUM(I56:I57)</f>
        <v>0</v>
      </c>
      <c r="J55" s="151">
        <f>SUM(J56:J57)</f>
        <v>0</v>
      </c>
      <c r="K55" s="151">
        <f>SUM(K56:K57)</f>
        <v>0</v>
      </c>
      <c r="L55" s="153">
        <f>SUM(L56:L57)</f>
        <v>0</v>
      </c>
    </row>
    <row r="56" spans="1:12" x14ac:dyDescent="0.25">
      <c r="A56" s="38">
        <v>1111</v>
      </c>
      <c r="B56" s="65" t="s">
        <v>66</v>
      </c>
      <c r="C56" s="66">
        <f t="shared" si="5"/>
        <v>0</v>
      </c>
      <c r="D56" s="68"/>
      <c r="E56" s="68"/>
      <c r="F56" s="68"/>
      <c r="G56" s="154"/>
      <c r="H56" s="66">
        <f t="shared" si="6"/>
        <v>0</v>
      </c>
      <c r="I56" s="68"/>
      <c r="J56" s="68"/>
      <c r="K56" s="68"/>
      <c r="L56" s="155"/>
    </row>
    <row r="57" spans="1:12" ht="24" customHeight="1" x14ac:dyDescent="0.25">
      <c r="A57" s="44">
        <v>1119</v>
      </c>
      <c r="B57" s="71" t="s">
        <v>67</v>
      </c>
      <c r="C57" s="72">
        <f t="shared" si="5"/>
        <v>0</v>
      </c>
      <c r="D57" s="74"/>
      <c r="E57" s="74"/>
      <c r="F57" s="74"/>
      <c r="G57" s="157"/>
      <c r="H57" s="72">
        <f t="shared" si="6"/>
        <v>0</v>
      </c>
      <c r="I57" s="74"/>
      <c r="J57" s="74"/>
      <c r="K57" s="74"/>
      <c r="L57" s="158"/>
    </row>
    <row r="58" spans="1:12" x14ac:dyDescent="0.25">
      <c r="A58" s="159">
        <v>1140</v>
      </c>
      <c r="B58" s="71" t="s">
        <v>68</v>
      </c>
      <c r="C58" s="72">
        <f t="shared" si="5"/>
        <v>0</v>
      </c>
      <c r="D58" s="160">
        <f>SUM(D59:D65)</f>
        <v>0</v>
      </c>
      <c r="E58" s="160">
        <f>SUM(E59:E65)</f>
        <v>0</v>
      </c>
      <c r="F58" s="160">
        <f>SUM(F59:F65)</f>
        <v>0</v>
      </c>
      <c r="G58" s="161">
        <f>SUM(G59:G65)</f>
        <v>0</v>
      </c>
      <c r="H58" s="72">
        <f t="shared" si="6"/>
        <v>0</v>
      </c>
      <c r="I58" s="160">
        <f>SUM(I59:I65)</f>
        <v>0</v>
      </c>
      <c r="J58" s="160">
        <f>SUM(J59:J65)</f>
        <v>0</v>
      </c>
      <c r="K58" s="160">
        <f>SUM(K59:K65)</f>
        <v>0</v>
      </c>
      <c r="L58" s="162">
        <f>SUM(L59:L65)</f>
        <v>0</v>
      </c>
    </row>
    <row r="59" spans="1:12" x14ac:dyDescent="0.25">
      <c r="A59" s="44">
        <v>1141</v>
      </c>
      <c r="B59" s="71" t="s">
        <v>69</v>
      </c>
      <c r="C59" s="72">
        <f t="shared" si="5"/>
        <v>0</v>
      </c>
      <c r="D59" s="74"/>
      <c r="E59" s="74"/>
      <c r="F59" s="74"/>
      <c r="G59" s="157"/>
      <c r="H59" s="72">
        <f t="shared" si="6"/>
        <v>0</v>
      </c>
      <c r="I59" s="74"/>
      <c r="J59" s="74"/>
      <c r="K59" s="74"/>
      <c r="L59" s="158"/>
    </row>
    <row r="60" spans="1:12" ht="24.75" customHeight="1" x14ac:dyDescent="0.25">
      <c r="A60" s="44">
        <v>1142</v>
      </c>
      <c r="B60" s="71" t="s">
        <v>70</v>
      </c>
      <c r="C60" s="72">
        <f t="shared" si="5"/>
        <v>0</v>
      </c>
      <c r="D60" s="74"/>
      <c r="E60" s="74"/>
      <c r="F60" s="74"/>
      <c r="G60" s="157"/>
      <c r="H60" s="72">
        <f t="shared" si="6"/>
        <v>0</v>
      </c>
      <c r="I60" s="74"/>
      <c r="J60" s="74"/>
      <c r="K60" s="74"/>
      <c r="L60" s="158"/>
    </row>
    <row r="61" spans="1:12" ht="24" x14ac:dyDescent="0.25">
      <c r="A61" s="44">
        <v>1145</v>
      </c>
      <c r="B61" s="71" t="s">
        <v>71</v>
      </c>
      <c r="C61" s="72">
        <f t="shared" si="5"/>
        <v>0</v>
      </c>
      <c r="D61" s="74"/>
      <c r="E61" s="74"/>
      <c r="F61" s="74"/>
      <c r="G61" s="157"/>
      <c r="H61" s="72">
        <f t="shared" si="6"/>
        <v>0</v>
      </c>
      <c r="I61" s="74"/>
      <c r="J61" s="74"/>
      <c r="K61" s="74"/>
      <c r="L61" s="158"/>
    </row>
    <row r="62" spans="1:12" ht="27.75" customHeight="1" x14ac:dyDescent="0.25">
      <c r="A62" s="44">
        <v>1146</v>
      </c>
      <c r="B62" s="71" t="s">
        <v>72</v>
      </c>
      <c r="C62" s="72">
        <f t="shared" si="5"/>
        <v>0</v>
      </c>
      <c r="D62" s="74"/>
      <c r="E62" s="74"/>
      <c r="F62" s="74"/>
      <c r="G62" s="157"/>
      <c r="H62" s="72">
        <f t="shared" si="6"/>
        <v>0</v>
      </c>
      <c r="I62" s="74"/>
      <c r="J62" s="74"/>
      <c r="K62" s="74"/>
      <c r="L62" s="158"/>
    </row>
    <row r="63" spans="1:12" x14ac:dyDescent="0.25">
      <c r="A63" s="44">
        <v>1147</v>
      </c>
      <c r="B63" s="71" t="s">
        <v>73</v>
      </c>
      <c r="C63" s="72">
        <f t="shared" si="5"/>
        <v>0</v>
      </c>
      <c r="D63" s="74"/>
      <c r="E63" s="74"/>
      <c r="F63" s="74"/>
      <c r="G63" s="157"/>
      <c r="H63" s="72">
        <f t="shared" si="6"/>
        <v>0</v>
      </c>
      <c r="I63" s="74"/>
      <c r="J63" s="74"/>
      <c r="K63" s="74"/>
      <c r="L63" s="158"/>
    </row>
    <row r="64" spans="1:12" x14ac:dyDescent="0.25">
      <c r="A64" s="44">
        <v>1148</v>
      </c>
      <c r="B64" s="71" t="s">
        <v>74</v>
      </c>
      <c r="C64" s="72">
        <f t="shared" si="5"/>
        <v>0</v>
      </c>
      <c r="D64" s="74"/>
      <c r="E64" s="74"/>
      <c r="F64" s="74"/>
      <c r="G64" s="157"/>
      <c r="H64" s="72">
        <f t="shared" si="6"/>
        <v>0</v>
      </c>
      <c r="I64" s="74"/>
      <c r="J64" s="74"/>
      <c r="K64" s="74"/>
      <c r="L64" s="158"/>
    </row>
    <row r="65" spans="1:12" ht="24" customHeight="1" x14ac:dyDescent="0.25">
      <c r="A65" s="44">
        <v>1149</v>
      </c>
      <c r="B65" s="71" t="s">
        <v>75</v>
      </c>
      <c r="C65" s="72">
        <f t="shared" si="5"/>
        <v>0</v>
      </c>
      <c r="D65" s="74"/>
      <c r="E65" s="74"/>
      <c r="F65" s="74"/>
      <c r="G65" s="157"/>
      <c r="H65" s="72">
        <f t="shared" si="6"/>
        <v>0</v>
      </c>
      <c r="I65" s="74"/>
      <c r="J65" s="74"/>
      <c r="K65" s="74"/>
      <c r="L65" s="158"/>
    </row>
    <row r="66" spans="1:12" ht="36" x14ac:dyDescent="0.25">
      <c r="A66" s="150">
        <v>1150</v>
      </c>
      <c r="B66" s="112" t="s">
        <v>76</v>
      </c>
      <c r="C66" s="117">
        <f t="shared" si="5"/>
        <v>150</v>
      </c>
      <c r="D66" s="163">
        <v>150</v>
      </c>
      <c r="E66" s="163"/>
      <c r="F66" s="163"/>
      <c r="G66" s="164"/>
      <c r="H66" s="117">
        <f t="shared" si="6"/>
        <v>150</v>
      </c>
      <c r="I66" s="163"/>
      <c r="J66" s="163">
        <v>150</v>
      </c>
      <c r="K66" s="163"/>
      <c r="L66" s="165"/>
    </row>
    <row r="67" spans="1:12" ht="24" x14ac:dyDescent="0.25">
      <c r="A67" s="56">
        <v>1200</v>
      </c>
      <c r="B67" s="147" t="s">
        <v>77</v>
      </c>
      <c r="C67" s="57">
        <f t="shared" si="5"/>
        <v>0</v>
      </c>
      <c r="D67" s="63">
        <f>SUM(D68:D69)</f>
        <v>0</v>
      </c>
      <c r="E67" s="63">
        <f>SUM(E68:E69)</f>
        <v>0</v>
      </c>
      <c r="F67" s="63">
        <f>SUM(F68:F69)</f>
        <v>0</v>
      </c>
      <c r="G67" s="166">
        <f>SUM(G68:G69)</f>
        <v>0</v>
      </c>
      <c r="H67" s="57">
        <f t="shared" si="6"/>
        <v>0</v>
      </c>
      <c r="I67" s="63">
        <f>SUM(I68:I69)</f>
        <v>0</v>
      </c>
      <c r="J67" s="63">
        <f>SUM(J68:J69)</f>
        <v>0</v>
      </c>
      <c r="K67" s="63">
        <f>SUM(K68:K69)</f>
        <v>0</v>
      </c>
      <c r="L67" s="167">
        <f>SUM(L68:L69)</f>
        <v>0</v>
      </c>
    </row>
    <row r="68" spans="1:12" ht="24" x14ac:dyDescent="0.25">
      <c r="A68" s="168">
        <v>1210</v>
      </c>
      <c r="B68" s="65" t="s">
        <v>78</v>
      </c>
      <c r="C68" s="66">
        <f t="shared" si="5"/>
        <v>0</v>
      </c>
      <c r="D68" s="68"/>
      <c r="E68" s="68"/>
      <c r="F68" s="68"/>
      <c r="G68" s="154"/>
      <c r="H68" s="66">
        <f t="shared" si="6"/>
        <v>0</v>
      </c>
      <c r="I68" s="68"/>
      <c r="J68" s="68"/>
      <c r="K68" s="68"/>
      <c r="L68" s="155"/>
    </row>
    <row r="69" spans="1:12" ht="24" x14ac:dyDescent="0.25">
      <c r="A69" s="159">
        <v>1220</v>
      </c>
      <c r="B69" s="71" t="s">
        <v>79</v>
      </c>
      <c r="C69" s="72">
        <f t="shared" si="5"/>
        <v>0</v>
      </c>
      <c r="D69" s="160">
        <f>SUM(D70:D74)</f>
        <v>0</v>
      </c>
      <c r="E69" s="160">
        <f>SUM(E70:E74)</f>
        <v>0</v>
      </c>
      <c r="F69" s="160">
        <f>SUM(F70:F74)</f>
        <v>0</v>
      </c>
      <c r="G69" s="161">
        <f>SUM(G70:G74)</f>
        <v>0</v>
      </c>
      <c r="H69" s="72">
        <f t="shared" si="6"/>
        <v>0</v>
      </c>
      <c r="I69" s="160">
        <f>SUM(I70:I74)</f>
        <v>0</v>
      </c>
      <c r="J69" s="160">
        <f>SUM(J70:J74)</f>
        <v>0</v>
      </c>
      <c r="K69" s="160">
        <f>SUM(K70:K74)</f>
        <v>0</v>
      </c>
      <c r="L69" s="162">
        <f>SUM(L70:L74)</f>
        <v>0</v>
      </c>
    </row>
    <row r="70" spans="1:12" ht="48" x14ac:dyDescent="0.25">
      <c r="A70" s="44">
        <v>1221</v>
      </c>
      <c r="B70" s="71" t="s">
        <v>80</v>
      </c>
      <c r="C70" s="72">
        <f t="shared" si="5"/>
        <v>0</v>
      </c>
      <c r="D70" s="74"/>
      <c r="E70" s="74"/>
      <c r="F70" s="74"/>
      <c r="G70" s="157"/>
      <c r="H70" s="72">
        <f t="shared" si="6"/>
        <v>0</v>
      </c>
      <c r="I70" s="74"/>
      <c r="J70" s="74"/>
      <c r="K70" s="74"/>
      <c r="L70" s="158"/>
    </row>
    <row r="71" spans="1:12" x14ac:dyDescent="0.25">
      <c r="A71" s="44">
        <v>1223</v>
      </c>
      <c r="B71" s="71" t="s">
        <v>81</v>
      </c>
      <c r="C71" s="72">
        <f t="shared" si="5"/>
        <v>0</v>
      </c>
      <c r="D71" s="74"/>
      <c r="E71" s="74"/>
      <c r="F71" s="74"/>
      <c r="G71" s="157"/>
      <c r="H71" s="72">
        <f t="shared" si="6"/>
        <v>0</v>
      </c>
      <c r="I71" s="74"/>
      <c r="J71" s="74"/>
      <c r="K71" s="74"/>
      <c r="L71" s="158"/>
    </row>
    <row r="72" spans="1:12" x14ac:dyDescent="0.25">
      <c r="A72" s="44">
        <v>1225</v>
      </c>
      <c r="B72" s="71" t="s">
        <v>82</v>
      </c>
      <c r="C72" s="72">
        <f t="shared" si="5"/>
        <v>0</v>
      </c>
      <c r="D72" s="74"/>
      <c r="E72" s="74"/>
      <c r="F72" s="74"/>
      <c r="G72" s="157"/>
      <c r="H72" s="72">
        <f t="shared" si="6"/>
        <v>0</v>
      </c>
      <c r="I72" s="74"/>
      <c r="J72" s="74"/>
      <c r="K72" s="74"/>
      <c r="L72" s="158"/>
    </row>
    <row r="73" spans="1:12" ht="36" x14ac:dyDescent="0.25">
      <c r="A73" s="44">
        <v>1227</v>
      </c>
      <c r="B73" s="71" t="s">
        <v>83</v>
      </c>
      <c r="C73" s="72">
        <f t="shared" si="5"/>
        <v>0</v>
      </c>
      <c r="D73" s="74"/>
      <c r="E73" s="74"/>
      <c r="F73" s="74"/>
      <c r="G73" s="157"/>
      <c r="H73" s="72">
        <f t="shared" si="6"/>
        <v>0</v>
      </c>
      <c r="I73" s="74"/>
      <c r="J73" s="74"/>
      <c r="K73" s="74"/>
      <c r="L73" s="158"/>
    </row>
    <row r="74" spans="1:12" ht="48" x14ac:dyDescent="0.25">
      <c r="A74" s="44">
        <v>1228</v>
      </c>
      <c r="B74" s="71" t="s">
        <v>84</v>
      </c>
      <c r="C74" s="72">
        <f t="shared" si="5"/>
        <v>0</v>
      </c>
      <c r="D74" s="74"/>
      <c r="E74" s="74"/>
      <c r="F74" s="74"/>
      <c r="G74" s="157"/>
      <c r="H74" s="72">
        <f t="shared" si="6"/>
        <v>0</v>
      </c>
      <c r="I74" s="74"/>
      <c r="J74" s="74"/>
      <c r="K74" s="74"/>
      <c r="L74" s="158"/>
    </row>
    <row r="75" spans="1:12" x14ac:dyDescent="0.25">
      <c r="A75" s="142">
        <v>2000</v>
      </c>
      <c r="B75" s="142" t="s">
        <v>85</v>
      </c>
      <c r="C75" s="143">
        <f t="shared" si="5"/>
        <v>1273</v>
      </c>
      <c r="D75" s="144">
        <f>SUM(D76,D83,D130,D164,D165,D172)</f>
        <v>1273</v>
      </c>
      <c r="E75" s="144">
        <f>SUM(E76,E83,E130,E164,E165,E172)</f>
        <v>0</v>
      </c>
      <c r="F75" s="144">
        <f>SUM(F76,F83,F130,F164,F165,F172)</f>
        <v>0</v>
      </c>
      <c r="G75" s="145">
        <f>SUM(G76,G83,G130,G164,G165,G172)</f>
        <v>0</v>
      </c>
      <c r="H75" s="143">
        <f t="shared" si="6"/>
        <v>1273</v>
      </c>
      <c r="I75" s="144">
        <f>SUM(I76,I83,I130,I164,I165,I172)</f>
        <v>0</v>
      </c>
      <c r="J75" s="144">
        <f>SUM(J76,J83,J130,J164,J165,J172)</f>
        <v>1273</v>
      </c>
      <c r="K75" s="144">
        <f>SUM(K76,K83,K130,K164,K165,K172)</f>
        <v>0</v>
      </c>
      <c r="L75" s="146">
        <f>SUM(L76,L83,L130,L164,L165,L172)</f>
        <v>0</v>
      </c>
    </row>
    <row r="76" spans="1:12" ht="24" x14ac:dyDescent="0.25">
      <c r="A76" s="56">
        <v>2100</v>
      </c>
      <c r="B76" s="147" t="s">
        <v>86</v>
      </c>
      <c r="C76" s="57">
        <f t="shared" si="5"/>
        <v>157</v>
      </c>
      <c r="D76" s="63">
        <f>SUM(D77,D80)</f>
        <v>157</v>
      </c>
      <c r="E76" s="63">
        <f>SUM(E77,E80)</f>
        <v>0</v>
      </c>
      <c r="F76" s="63">
        <f>SUM(F77,F80)</f>
        <v>0</v>
      </c>
      <c r="G76" s="166">
        <f>SUM(G77,G80)</f>
        <v>0</v>
      </c>
      <c r="H76" s="57">
        <f t="shared" si="6"/>
        <v>157</v>
      </c>
      <c r="I76" s="63">
        <f>SUM(I77,I80)</f>
        <v>0</v>
      </c>
      <c r="J76" s="63">
        <f>SUM(J77,J80)</f>
        <v>157</v>
      </c>
      <c r="K76" s="63">
        <f>SUM(K77,K80)</f>
        <v>0</v>
      </c>
      <c r="L76" s="167">
        <f>SUM(L77,L80)</f>
        <v>0</v>
      </c>
    </row>
    <row r="77" spans="1:12" ht="24" x14ac:dyDescent="0.25">
      <c r="A77" s="168">
        <v>2110</v>
      </c>
      <c r="B77" s="65" t="s">
        <v>87</v>
      </c>
      <c r="C77" s="66">
        <f t="shared" si="5"/>
        <v>0</v>
      </c>
      <c r="D77" s="169">
        <f>SUM(D78:D79)</f>
        <v>0</v>
      </c>
      <c r="E77" s="169">
        <f>SUM(E78:E79)</f>
        <v>0</v>
      </c>
      <c r="F77" s="169">
        <f>SUM(F78:F79)</f>
        <v>0</v>
      </c>
      <c r="G77" s="170">
        <f>SUM(G78:G79)</f>
        <v>0</v>
      </c>
      <c r="H77" s="66">
        <f t="shared" si="6"/>
        <v>0</v>
      </c>
      <c r="I77" s="169">
        <f>SUM(I78:I79)</f>
        <v>0</v>
      </c>
      <c r="J77" s="169">
        <f>SUM(J78:J79)</f>
        <v>0</v>
      </c>
      <c r="K77" s="169">
        <f>SUM(K78:K79)</f>
        <v>0</v>
      </c>
      <c r="L77" s="171">
        <f>SUM(L78:L79)</f>
        <v>0</v>
      </c>
    </row>
    <row r="78" spans="1:12" x14ac:dyDescent="0.25">
      <c r="A78" s="44">
        <v>2111</v>
      </c>
      <c r="B78" s="71" t="s">
        <v>88</v>
      </c>
      <c r="C78" s="72">
        <f t="shared" si="5"/>
        <v>0</v>
      </c>
      <c r="D78" s="74"/>
      <c r="E78" s="74"/>
      <c r="F78" s="74"/>
      <c r="G78" s="157"/>
      <c r="H78" s="72">
        <f t="shared" si="6"/>
        <v>0</v>
      </c>
      <c r="I78" s="74"/>
      <c r="J78" s="74"/>
      <c r="K78" s="74"/>
      <c r="L78" s="158"/>
    </row>
    <row r="79" spans="1:12" ht="24" x14ac:dyDescent="0.25">
      <c r="A79" s="44">
        <v>2112</v>
      </c>
      <c r="B79" s="71" t="s">
        <v>89</v>
      </c>
      <c r="C79" s="72">
        <f t="shared" si="5"/>
        <v>0</v>
      </c>
      <c r="D79" s="74"/>
      <c r="E79" s="74"/>
      <c r="F79" s="74"/>
      <c r="G79" s="157"/>
      <c r="H79" s="72">
        <f t="shared" si="6"/>
        <v>0</v>
      </c>
      <c r="I79" s="74"/>
      <c r="J79" s="74"/>
      <c r="K79" s="74"/>
      <c r="L79" s="158"/>
    </row>
    <row r="80" spans="1:12" ht="24" x14ac:dyDescent="0.25">
      <c r="A80" s="159">
        <v>2120</v>
      </c>
      <c r="B80" s="71" t="s">
        <v>90</v>
      </c>
      <c r="C80" s="72">
        <f t="shared" si="5"/>
        <v>157</v>
      </c>
      <c r="D80" s="160">
        <f>SUM(D81:D82)</f>
        <v>157</v>
      </c>
      <c r="E80" s="160">
        <f>SUM(E81:E82)</f>
        <v>0</v>
      </c>
      <c r="F80" s="160">
        <f>SUM(F81:F82)</f>
        <v>0</v>
      </c>
      <c r="G80" s="161">
        <f>SUM(G81:G82)</f>
        <v>0</v>
      </c>
      <c r="H80" s="72">
        <f t="shared" si="6"/>
        <v>157</v>
      </c>
      <c r="I80" s="160">
        <f>SUM(I81:I82)</f>
        <v>0</v>
      </c>
      <c r="J80" s="160">
        <f>SUM(J81:J82)</f>
        <v>157</v>
      </c>
      <c r="K80" s="160">
        <f>SUM(K81:K82)</f>
        <v>0</v>
      </c>
      <c r="L80" s="162">
        <f>SUM(L81:L82)</f>
        <v>0</v>
      </c>
    </row>
    <row r="81" spans="1:12" x14ac:dyDescent="0.25">
      <c r="A81" s="44">
        <v>2121</v>
      </c>
      <c r="B81" s="71" t="s">
        <v>88</v>
      </c>
      <c r="C81" s="72">
        <f t="shared" si="5"/>
        <v>87</v>
      </c>
      <c r="D81" s="74">
        <v>87</v>
      </c>
      <c r="E81" s="74"/>
      <c r="F81" s="74"/>
      <c r="G81" s="157"/>
      <c r="H81" s="72">
        <f t="shared" si="6"/>
        <v>87</v>
      </c>
      <c r="I81" s="74"/>
      <c r="J81" s="74">
        <v>87</v>
      </c>
      <c r="K81" s="74"/>
      <c r="L81" s="158"/>
    </row>
    <row r="82" spans="1:12" ht="24" x14ac:dyDescent="0.25">
      <c r="A82" s="44">
        <v>2122</v>
      </c>
      <c r="B82" s="71" t="s">
        <v>89</v>
      </c>
      <c r="C82" s="72">
        <f t="shared" si="5"/>
        <v>70</v>
      </c>
      <c r="D82" s="74">
        <v>70</v>
      </c>
      <c r="E82" s="74"/>
      <c r="F82" s="74"/>
      <c r="G82" s="157"/>
      <c r="H82" s="72">
        <f t="shared" si="6"/>
        <v>70</v>
      </c>
      <c r="I82" s="74"/>
      <c r="J82" s="74">
        <v>70</v>
      </c>
      <c r="K82" s="74"/>
      <c r="L82" s="158"/>
    </row>
    <row r="83" spans="1:12" x14ac:dyDescent="0.25">
      <c r="A83" s="56">
        <v>2200</v>
      </c>
      <c r="B83" s="147" t="s">
        <v>91</v>
      </c>
      <c r="C83" s="57">
        <f t="shared" si="5"/>
        <v>650</v>
      </c>
      <c r="D83" s="63">
        <f>SUM(D84,D89,D95,D103,D112,D116,D122,D128)</f>
        <v>650</v>
      </c>
      <c r="E83" s="63">
        <f>SUM(E84,E89,E95,E103,E112,E116,E122,E128)</f>
        <v>0</v>
      </c>
      <c r="F83" s="63">
        <f>SUM(F84,F89,F95,F103,F112,F116,F122,F128)</f>
        <v>0</v>
      </c>
      <c r="G83" s="166">
        <f>SUM(G84,G89,G95,G103,G112,G116,G122,G128)</f>
        <v>0</v>
      </c>
      <c r="H83" s="57">
        <f t="shared" si="6"/>
        <v>650</v>
      </c>
      <c r="I83" s="63">
        <f>SUM(I84,I89,I95,I103,I112,I116,I122,I128)</f>
        <v>0</v>
      </c>
      <c r="J83" s="63">
        <f>SUM(J84,J89,J95,J103,J112,J116,J122,J128)</f>
        <v>650</v>
      </c>
      <c r="K83" s="63">
        <f>SUM(K84,K89,K95,K103,K112,K116,K122,K128)</f>
        <v>0</v>
      </c>
      <c r="L83" s="172">
        <f>SUM(L84,L89,L95,L103,L112,L116,L122,L128)</f>
        <v>0</v>
      </c>
    </row>
    <row r="84" spans="1:12" ht="24" x14ac:dyDescent="0.25">
      <c r="A84" s="150">
        <v>2210</v>
      </c>
      <c r="B84" s="112" t="s">
        <v>92</v>
      </c>
      <c r="C84" s="117">
        <f t="shared" si="5"/>
        <v>0</v>
      </c>
      <c r="D84" s="151">
        <f>SUM(D85:D88)</f>
        <v>0</v>
      </c>
      <c r="E84" s="151">
        <f>SUM(E85:E88)</f>
        <v>0</v>
      </c>
      <c r="F84" s="151">
        <f>SUM(F85:F88)</f>
        <v>0</v>
      </c>
      <c r="G84" s="151">
        <f>SUM(G85:G88)</f>
        <v>0</v>
      </c>
      <c r="H84" s="117">
        <f t="shared" si="6"/>
        <v>0</v>
      </c>
      <c r="I84" s="151">
        <f>SUM(I85:I88)</f>
        <v>0</v>
      </c>
      <c r="J84" s="151">
        <f>SUM(J85:J88)</f>
        <v>0</v>
      </c>
      <c r="K84" s="151">
        <f>SUM(K85:K88)</f>
        <v>0</v>
      </c>
      <c r="L84" s="153">
        <f>SUM(L85:L88)</f>
        <v>0</v>
      </c>
    </row>
    <row r="85" spans="1:12" ht="24" x14ac:dyDescent="0.25">
      <c r="A85" s="38">
        <v>2211</v>
      </c>
      <c r="B85" s="65" t="s">
        <v>93</v>
      </c>
      <c r="C85" s="66">
        <f t="shared" si="5"/>
        <v>0</v>
      </c>
      <c r="D85" s="68"/>
      <c r="E85" s="68"/>
      <c r="F85" s="68"/>
      <c r="G85" s="154"/>
      <c r="H85" s="66">
        <f t="shared" si="6"/>
        <v>0</v>
      </c>
      <c r="I85" s="68"/>
      <c r="J85" s="68"/>
      <c r="K85" s="68"/>
      <c r="L85" s="155"/>
    </row>
    <row r="86" spans="1:12" ht="36" x14ac:dyDescent="0.25">
      <c r="A86" s="44">
        <v>2212</v>
      </c>
      <c r="B86" s="71" t="s">
        <v>94</v>
      </c>
      <c r="C86" s="72">
        <f t="shared" si="5"/>
        <v>0</v>
      </c>
      <c r="D86" s="74"/>
      <c r="E86" s="74"/>
      <c r="F86" s="74"/>
      <c r="G86" s="157"/>
      <c r="H86" s="72">
        <f t="shared" si="6"/>
        <v>0</v>
      </c>
      <c r="I86" s="74"/>
      <c r="J86" s="74"/>
      <c r="K86" s="74"/>
      <c r="L86" s="158"/>
    </row>
    <row r="87" spans="1:12" ht="24" x14ac:dyDescent="0.25">
      <c r="A87" s="44">
        <v>2214</v>
      </c>
      <c r="B87" s="71" t="s">
        <v>95</v>
      </c>
      <c r="C87" s="72">
        <f t="shared" si="5"/>
        <v>0</v>
      </c>
      <c r="D87" s="74"/>
      <c r="E87" s="74"/>
      <c r="F87" s="74"/>
      <c r="G87" s="157"/>
      <c r="H87" s="72">
        <f t="shared" si="6"/>
        <v>0</v>
      </c>
      <c r="I87" s="74"/>
      <c r="J87" s="74"/>
      <c r="K87" s="74"/>
      <c r="L87" s="158"/>
    </row>
    <row r="88" spans="1:12" x14ac:dyDescent="0.25">
      <c r="A88" s="44">
        <v>2219</v>
      </c>
      <c r="B88" s="71" t="s">
        <v>96</v>
      </c>
      <c r="C88" s="72">
        <f t="shared" si="5"/>
        <v>0</v>
      </c>
      <c r="D88" s="74"/>
      <c r="E88" s="74"/>
      <c r="F88" s="74"/>
      <c r="G88" s="157"/>
      <c r="H88" s="72">
        <f t="shared" si="6"/>
        <v>0</v>
      </c>
      <c r="I88" s="74"/>
      <c r="J88" s="74"/>
      <c r="K88" s="74"/>
      <c r="L88" s="158"/>
    </row>
    <row r="89" spans="1:12" ht="24" x14ac:dyDescent="0.25">
      <c r="A89" s="159">
        <v>2220</v>
      </c>
      <c r="B89" s="71" t="s">
        <v>97</v>
      </c>
      <c r="C89" s="72">
        <f t="shared" si="5"/>
        <v>0</v>
      </c>
      <c r="D89" s="160">
        <f>SUM(D90:D94)</f>
        <v>0</v>
      </c>
      <c r="E89" s="160">
        <f>SUM(E90:E94)</f>
        <v>0</v>
      </c>
      <c r="F89" s="160">
        <f>SUM(F90:F94)</f>
        <v>0</v>
      </c>
      <c r="G89" s="161">
        <f>SUM(G90:G94)</f>
        <v>0</v>
      </c>
      <c r="H89" s="72">
        <f t="shared" si="6"/>
        <v>0</v>
      </c>
      <c r="I89" s="160">
        <f>SUM(I90:I94)</f>
        <v>0</v>
      </c>
      <c r="J89" s="160">
        <f>SUM(J90:J94)</f>
        <v>0</v>
      </c>
      <c r="K89" s="160">
        <f>SUM(K90:K94)</f>
        <v>0</v>
      </c>
      <c r="L89" s="162">
        <f>SUM(L90:L94)</f>
        <v>0</v>
      </c>
    </row>
    <row r="90" spans="1:12" ht="24" x14ac:dyDescent="0.25">
      <c r="A90" s="44">
        <v>2221</v>
      </c>
      <c r="B90" s="71" t="s">
        <v>98</v>
      </c>
      <c r="C90" s="72">
        <f t="shared" si="5"/>
        <v>0</v>
      </c>
      <c r="D90" s="74"/>
      <c r="E90" s="74"/>
      <c r="F90" s="74"/>
      <c r="G90" s="157"/>
      <c r="H90" s="72">
        <f t="shared" si="6"/>
        <v>0</v>
      </c>
      <c r="I90" s="74"/>
      <c r="J90" s="74"/>
      <c r="K90" s="74"/>
      <c r="L90" s="158"/>
    </row>
    <row r="91" spans="1:12" x14ac:dyDescent="0.25">
      <c r="A91" s="44">
        <v>2222</v>
      </c>
      <c r="B91" s="71" t="s">
        <v>99</v>
      </c>
      <c r="C91" s="72">
        <f t="shared" si="5"/>
        <v>0</v>
      </c>
      <c r="D91" s="74"/>
      <c r="E91" s="74"/>
      <c r="F91" s="74"/>
      <c r="G91" s="157"/>
      <c r="H91" s="72">
        <f t="shared" si="6"/>
        <v>0</v>
      </c>
      <c r="I91" s="74"/>
      <c r="J91" s="74"/>
      <c r="K91" s="74"/>
      <c r="L91" s="158"/>
    </row>
    <row r="92" spans="1:12" x14ac:dyDescent="0.25">
      <c r="A92" s="44">
        <v>2223</v>
      </c>
      <c r="B92" s="71" t="s">
        <v>100</v>
      </c>
      <c r="C92" s="72">
        <f t="shared" si="5"/>
        <v>0</v>
      </c>
      <c r="D92" s="74"/>
      <c r="E92" s="74"/>
      <c r="F92" s="74"/>
      <c r="G92" s="157"/>
      <c r="H92" s="72">
        <f t="shared" si="6"/>
        <v>0</v>
      </c>
      <c r="I92" s="74"/>
      <c r="J92" s="74"/>
      <c r="K92" s="74"/>
      <c r="L92" s="158"/>
    </row>
    <row r="93" spans="1:12" ht="48" x14ac:dyDescent="0.25">
      <c r="A93" s="44">
        <v>2224</v>
      </c>
      <c r="B93" s="71" t="s">
        <v>101</v>
      </c>
      <c r="C93" s="72">
        <f t="shared" si="5"/>
        <v>0</v>
      </c>
      <c r="D93" s="74"/>
      <c r="E93" s="74"/>
      <c r="F93" s="74"/>
      <c r="G93" s="157"/>
      <c r="H93" s="72">
        <f t="shared" si="6"/>
        <v>0</v>
      </c>
      <c r="I93" s="74"/>
      <c r="J93" s="74"/>
      <c r="K93" s="74"/>
      <c r="L93" s="158"/>
    </row>
    <row r="94" spans="1:12" ht="24" x14ac:dyDescent="0.25">
      <c r="A94" s="44">
        <v>2229</v>
      </c>
      <c r="B94" s="71" t="s">
        <v>102</v>
      </c>
      <c r="C94" s="72">
        <f t="shared" si="5"/>
        <v>0</v>
      </c>
      <c r="D94" s="74"/>
      <c r="E94" s="74"/>
      <c r="F94" s="74"/>
      <c r="G94" s="157"/>
      <c r="H94" s="72">
        <f t="shared" si="6"/>
        <v>0</v>
      </c>
      <c r="I94" s="74"/>
      <c r="J94" s="74"/>
      <c r="K94" s="74"/>
      <c r="L94" s="158"/>
    </row>
    <row r="95" spans="1:12" ht="36" x14ac:dyDescent="0.25">
      <c r="A95" s="159">
        <v>2230</v>
      </c>
      <c r="B95" s="71" t="s">
        <v>103</v>
      </c>
      <c r="C95" s="72">
        <f t="shared" si="5"/>
        <v>650</v>
      </c>
      <c r="D95" s="160">
        <f>SUM(D96:D102)</f>
        <v>650</v>
      </c>
      <c r="E95" s="160">
        <f>SUM(E96:E102)</f>
        <v>0</v>
      </c>
      <c r="F95" s="160">
        <f>SUM(F96:F102)</f>
        <v>0</v>
      </c>
      <c r="G95" s="161">
        <f>SUM(G96:G102)</f>
        <v>0</v>
      </c>
      <c r="H95" s="72">
        <f t="shared" si="6"/>
        <v>650</v>
      </c>
      <c r="I95" s="160">
        <f>SUM(I96:I102)</f>
        <v>0</v>
      </c>
      <c r="J95" s="160">
        <f>SUM(J96:J102)</f>
        <v>650</v>
      </c>
      <c r="K95" s="160">
        <f>SUM(K96:K102)</f>
        <v>0</v>
      </c>
      <c r="L95" s="162">
        <f>SUM(L96:L102)</f>
        <v>0</v>
      </c>
    </row>
    <row r="96" spans="1:12" ht="24" x14ac:dyDescent="0.25">
      <c r="A96" s="44">
        <v>2231</v>
      </c>
      <c r="B96" s="71" t="s">
        <v>104</v>
      </c>
      <c r="C96" s="72">
        <f t="shared" si="5"/>
        <v>200</v>
      </c>
      <c r="D96" s="74">
        <v>200</v>
      </c>
      <c r="E96" s="74"/>
      <c r="F96" s="74"/>
      <c r="G96" s="157"/>
      <c r="H96" s="72">
        <f t="shared" si="6"/>
        <v>200</v>
      </c>
      <c r="I96" s="74"/>
      <c r="J96" s="74">
        <v>200</v>
      </c>
      <c r="K96" s="74"/>
      <c r="L96" s="158"/>
    </row>
    <row r="97" spans="1:12" ht="24.75" customHeight="1" x14ac:dyDescent="0.25">
      <c r="A97" s="44">
        <v>2232</v>
      </c>
      <c r="B97" s="71" t="s">
        <v>105</v>
      </c>
      <c r="C97" s="72">
        <f t="shared" si="5"/>
        <v>0</v>
      </c>
      <c r="D97" s="74"/>
      <c r="E97" s="74"/>
      <c r="F97" s="74"/>
      <c r="G97" s="157"/>
      <c r="H97" s="72">
        <f t="shared" si="6"/>
        <v>0</v>
      </c>
      <c r="I97" s="74"/>
      <c r="J97" s="74"/>
      <c r="K97" s="74"/>
      <c r="L97" s="158"/>
    </row>
    <row r="98" spans="1:12" ht="24" x14ac:dyDescent="0.25">
      <c r="A98" s="38">
        <v>2233</v>
      </c>
      <c r="B98" s="65" t="s">
        <v>106</v>
      </c>
      <c r="C98" s="66">
        <f t="shared" si="5"/>
        <v>0</v>
      </c>
      <c r="D98" s="68"/>
      <c r="E98" s="68"/>
      <c r="F98" s="68"/>
      <c r="G98" s="154"/>
      <c r="H98" s="66">
        <f t="shared" si="6"/>
        <v>0</v>
      </c>
      <c r="I98" s="68"/>
      <c r="J98" s="68"/>
      <c r="K98" s="68"/>
      <c r="L98" s="155"/>
    </row>
    <row r="99" spans="1:12" ht="36" x14ac:dyDescent="0.25">
      <c r="A99" s="44">
        <v>2234</v>
      </c>
      <c r="B99" s="71" t="s">
        <v>107</v>
      </c>
      <c r="C99" s="72">
        <f t="shared" si="5"/>
        <v>0</v>
      </c>
      <c r="D99" s="74"/>
      <c r="E99" s="74"/>
      <c r="F99" s="74"/>
      <c r="G99" s="157"/>
      <c r="H99" s="72">
        <f t="shared" si="6"/>
        <v>0</v>
      </c>
      <c r="I99" s="74"/>
      <c r="J99" s="74"/>
      <c r="K99" s="74"/>
      <c r="L99" s="158"/>
    </row>
    <row r="100" spans="1:12" ht="24" x14ac:dyDescent="0.25">
      <c r="A100" s="44">
        <v>2235</v>
      </c>
      <c r="B100" s="71" t="s">
        <v>108</v>
      </c>
      <c r="C100" s="72">
        <f t="shared" si="5"/>
        <v>400</v>
      </c>
      <c r="D100" s="74">
        <v>400</v>
      </c>
      <c r="E100" s="74"/>
      <c r="F100" s="74"/>
      <c r="G100" s="157"/>
      <c r="H100" s="72">
        <f t="shared" si="6"/>
        <v>400</v>
      </c>
      <c r="I100" s="74"/>
      <c r="J100" s="74">
        <v>400</v>
      </c>
      <c r="K100" s="74"/>
      <c r="L100" s="158"/>
    </row>
    <row r="101" spans="1:12" x14ac:dyDescent="0.25">
      <c r="A101" s="44">
        <v>2236</v>
      </c>
      <c r="B101" s="71" t="s">
        <v>109</v>
      </c>
      <c r="C101" s="72">
        <f t="shared" si="5"/>
        <v>0</v>
      </c>
      <c r="D101" s="74"/>
      <c r="E101" s="74"/>
      <c r="F101" s="74"/>
      <c r="G101" s="157"/>
      <c r="H101" s="72">
        <f t="shared" si="6"/>
        <v>0</v>
      </c>
      <c r="I101" s="74"/>
      <c r="J101" s="74"/>
      <c r="K101" s="74"/>
      <c r="L101" s="158"/>
    </row>
    <row r="102" spans="1:12" ht="24" x14ac:dyDescent="0.25">
      <c r="A102" s="44">
        <v>2239</v>
      </c>
      <c r="B102" s="71" t="s">
        <v>110</v>
      </c>
      <c r="C102" s="72">
        <f t="shared" si="5"/>
        <v>50</v>
      </c>
      <c r="D102" s="74">
        <v>50</v>
      </c>
      <c r="E102" s="74"/>
      <c r="F102" s="74"/>
      <c r="G102" s="157"/>
      <c r="H102" s="72">
        <f t="shared" si="6"/>
        <v>50</v>
      </c>
      <c r="I102" s="74"/>
      <c r="J102" s="74">
        <v>50</v>
      </c>
      <c r="K102" s="74"/>
      <c r="L102" s="158"/>
    </row>
    <row r="103" spans="1:12" ht="36" x14ac:dyDescent="0.25">
      <c r="A103" s="159">
        <v>2240</v>
      </c>
      <c r="B103" s="71" t="s">
        <v>111</v>
      </c>
      <c r="C103" s="72">
        <f t="shared" si="5"/>
        <v>0</v>
      </c>
      <c r="D103" s="160">
        <f>SUM(D104:D111)</f>
        <v>0</v>
      </c>
      <c r="E103" s="160">
        <f>SUM(E104:E111)</f>
        <v>0</v>
      </c>
      <c r="F103" s="160">
        <f>SUM(F104:F111)</f>
        <v>0</v>
      </c>
      <c r="G103" s="161">
        <f>SUM(G104:G111)</f>
        <v>0</v>
      </c>
      <c r="H103" s="72">
        <f t="shared" si="6"/>
        <v>0</v>
      </c>
      <c r="I103" s="160">
        <f>SUM(I104:I111)</f>
        <v>0</v>
      </c>
      <c r="J103" s="160">
        <f>SUM(J104:J111)</f>
        <v>0</v>
      </c>
      <c r="K103" s="160">
        <f>SUM(K104:K111)</f>
        <v>0</v>
      </c>
      <c r="L103" s="162">
        <f>SUM(L104:L111)</f>
        <v>0</v>
      </c>
    </row>
    <row r="104" spans="1:12" x14ac:dyDescent="0.25">
      <c r="A104" s="44">
        <v>2241</v>
      </c>
      <c r="B104" s="71" t="s">
        <v>112</v>
      </c>
      <c r="C104" s="72">
        <f t="shared" si="5"/>
        <v>0</v>
      </c>
      <c r="D104" s="74"/>
      <c r="E104" s="74"/>
      <c r="F104" s="74"/>
      <c r="G104" s="157"/>
      <c r="H104" s="72">
        <f t="shared" si="6"/>
        <v>0</v>
      </c>
      <c r="I104" s="74"/>
      <c r="J104" s="74"/>
      <c r="K104" s="74"/>
      <c r="L104" s="158"/>
    </row>
    <row r="105" spans="1:12" ht="24" x14ac:dyDescent="0.25">
      <c r="A105" s="44">
        <v>2242</v>
      </c>
      <c r="B105" s="71" t="s">
        <v>113</v>
      </c>
      <c r="C105" s="72">
        <f t="shared" si="5"/>
        <v>0</v>
      </c>
      <c r="D105" s="74"/>
      <c r="E105" s="74"/>
      <c r="F105" s="74"/>
      <c r="G105" s="157"/>
      <c r="H105" s="72">
        <f t="shared" si="6"/>
        <v>0</v>
      </c>
      <c r="I105" s="74"/>
      <c r="J105" s="74"/>
      <c r="K105" s="74"/>
      <c r="L105" s="158"/>
    </row>
    <row r="106" spans="1:12" ht="24" x14ac:dyDescent="0.25">
      <c r="A106" s="44">
        <v>2243</v>
      </c>
      <c r="B106" s="71" t="s">
        <v>114</v>
      </c>
      <c r="C106" s="72">
        <f t="shared" si="5"/>
        <v>0</v>
      </c>
      <c r="D106" s="74"/>
      <c r="E106" s="74"/>
      <c r="F106" s="74"/>
      <c r="G106" s="157"/>
      <c r="H106" s="72">
        <f t="shared" si="6"/>
        <v>0</v>
      </c>
      <c r="I106" s="74"/>
      <c r="J106" s="74"/>
      <c r="K106" s="74"/>
      <c r="L106" s="158"/>
    </row>
    <row r="107" spans="1:12" x14ac:dyDescent="0.25">
      <c r="A107" s="44">
        <v>2244</v>
      </c>
      <c r="B107" s="71" t="s">
        <v>115</v>
      </c>
      <c r="C107" s="72">
        <f t="shared" si="5"/>
        <v>0</v>
      </c>
      <c r="D107" s="74"/>
      <c r="E107" s="74"/>
      <c r="F107" s="74"/>
      <c r="G107" s="157"/>
      <c r="H107" s="72">
        <f t="shared" si="6"/>
        <v>0</v>
      </c>
      <c r="I107" s="74"/>
      <c r="J107" s="74"/>
      <c r="K107" s="74"/>
      <c r="L107" s="158"/>
    </row>
    <row r="108" spans="1:12" ht="24" x14ac:dyDescent="0.25">
      <c r="A108" s="44">
        <v>2246</v>
      </c>
      <c r="B108" s="71" t="s">
        <v>116</v>
      </c>
      <c r="C108" s="72">
        <f t="shared" si="5"/>
        <v>0</v>
      </c>
      <c r="D108" s="74"/>
      <c r="E108" s="74"/>
      <c r="F108" s="74"/>
      <c r="G108" s="157"/>
      <c r="H108" s="72">
        <f t="shared" si="6"/>
        <v>0</v>
      </c>
      <c r="I108" s="74"/>
      <c r="J108" s="74"/>
      <c r="K108" s="74"/>
      <c r="L108" s="158"/>
    </row>
    <row r="109" spans="1:12" x14ac:dyDescent="0.25">
      <c r="A109" s="44">
        <v>2247</v>
      </c>
      <c r="B109" s="71" t="s">
        <v>117</v>
      </c>
      <c r="C109" s="72">
        <f t="shared" si="5"/>
        <v>0</v>
      </c>
      <c r="D109" s="74"/>
      <c r="E109" s="74"/>
      <c r="F109" s="74"/>
      <c r="G109" s="157"/>
      <c r="H109" s="72">
        <f t="shared" si="6"/>
        <v>0</v>
      </c>
      <c r="I109" s="74"/>
      <c r="J109" s="74"/>
      <c r="K109" s="74"/>
      <c r="L109" s="158"/>
    </row>
    <row r="110" spans="1:12" ht="24" x14ac:dyDescent="0.25">
      <c r="A110" s="44">
        <v>2248</v>
      </c>
      <c r="B110" s="71" t="s">
        <v>118</v>
      </c>
      <c r="C110" s="72">
        <f t="shared" si="5"/>
        <v>0</v>
      </c>
      <c r="D110" s="74"/>
      <c r="E110" s="74"/>
      <c r="F110" s="74"/>
      <c r="G110" s="157"/>
      <c r="H110" s="72">
        <f t="shared" si="6"/>
        <v>0</v>
      </c>
      <c r="I110" s="74"/>
      <c r="J110" s="74"/>
      <c r="K110" s="74"/>
      <c r="L110" s="158"/>
    </row>
    <row r="111" spans="1:12" ht="24" x14ac:dyDescent="0.25">
      <c r="A111" s="44">
        <v>2249</v>
      </c>
      <c r="B111" s="71" t="s">
        <v>119</v>
      </c>
      <c r="C111" s="72">
        <f t="shared" si="5"/>
        <v>0</v>
      </c>
      <c r="D111" s="74"/>
      <c r="E111" s="74"/>
      <c r="F111" s="74"/>
      <c r="G111" s="157"/>
      <c r="H111" s="72">
        <f t="shared" si="6"/>
        <v>0</v>
      </c>
      <c r="I111" s="74"/>
      <c r="J111" s="74"/>
      <c r="K111" s="74"/>
      <c r="L111" s="158"/>
    </row>
    <row r="112" spans="1:12" x14ac:dyDescent="0.25">
      <c r="A112" s="159">
        <v>2250</v>
      </c>
      <c r="B112" s="71" t="s">
        <v>120</v>
      </c>
      <c r="C112" s="72">
        <f t="shared" si="5"/>
        <v>0</v>
      </c>
      <c r="D112" s="160">
        <f>SUM(D113:D115)</f>
        <v>0</v>
      </c>
      <c r="E112" s="160">
        <f>SUM(E113:E115)</f>
        <v>0</v>
      </c>
      <c r="F112" s="160">
        <f>SUM(F113:F115)</f>
        <v>0</v>
      </c>
      <c r="G112" s="173">
        <f>SUM(G113:G115)</f>
        <v>0</v>
      </c>
      <c r="H112" s="72">
        <f t="shared" si="6"/>
        <v>0</v>
      </c>
      <c r="I112" s="160">
        <f>SUM(I113:I115)</f>
        <v>0</v>
      </c>
      <c r="J112" s="160">
        <f>SUM(J113:J115)</f>
        <v>0</v>
      </c>
      <c r="K112" s="160">
        <f>SUM(K113:K115)</f>
        <v>0</v>
      </c>
      <c r="L112" s="162">
        <f>SUM(L113:L115)</f>
        <v>0</v>
      </c>
    </row>
    <row r="113" spans="1:12" x14ac:dyDescent="0.25">
      <c r="A113" s="44">
        <v>2251</v>
      </c>
      <c r="B113" s="71" t="s">
        <v>121</v>
      </c>
      <c r="C113" s="72">
        <f t="shared" si="5"/>
        <v>0</v>
      </c>
      <c r="D113" s="74"/>
      <c r="E113" s="74"/>
      <c r="F113" s="74"/>
      <c r="G113" s="157"/>
      <c r="H113" s="72">
        <f t="shared" si="6"/>
        <v>0</v>
      </c>
      <c r="I113" s="74"/>
      <c r="J113" s="74"/>
      <c r="K113" s="74"/>
      <c r="L113" s="158"/>
    </row>
    <row r="114" spans="1:12" ht="24" x14ac:dyDescent="0.25">
      <c r="A114" s="44">
        <v>2252</v>
      </c>
      <c r="B114" s="71" t="s">
        <v>122</v>
      </c>
      <c r="C114" s="72">
        <f>SUM(D114:G114)</f>
        <v>0</v>
      </c>
      <c r="D114" s="74"/>
      <c r="E114" s="74"/>
      <c r="F114" s="74"/>
      <c r="G114" s="157"/>
      <c r="H114" s="72">
        <f>SUM(I114:L114)</f>
        <v>0</v>
      </c>
      <c r="I114" s="74"/>
      <c r="J114" s="74"/>
      <c r="K114" s="74"/>
      <c r="L114" s="158"/>
    </row>
    <row r="115" spans="1:12" ht="24" x14ac:dyDescent="0.25">
      <c r="A115" s="44">
        <v>2259</v>
      </c>
      <c r="B115" s="71" t="s">
        <v>123</v>
      </c>
      <c r="C115" s="72">
        <f>SUM(D115:G115)</f>
        <v>0</v>
      </c>
      <c r="D115" s="74"/>
      <c r="E115" s="74"/>
      <c r="F115" s="74"/>
      <c r="G115" s="157"/>
      <c r="H115" s="72">
        <f>SUM(I115:L115)</f>
        <v>0</v>
      </c>
      <c r="I115" s="74"/>
      <c r="J115" s="74"/>
      <c r="K115" s="74"/>
      <c r="L115" s="158"/>
    </row>
    <row r="116" spans="1:12" x14ac:dyDescent="0.25">
      <c r="A116" s="159">
        <v>2260</v>
      </c>
      <c r="B116" s="71" t="s">
        <v>124</v>
      </c>
      <c r="C116" s="72">
        <f t="shared" ref="C116:C187" si="7">SUM(D116:G116)</f>
        <v>0</v>
      </c>
      <c r="D116" s="160">
        <f>SUM(D117:D121)</f>
        <v>0</v>
      </c>
      <c r="E116" s="160">
        <f>SUM(E117:E121)</f>
        <v>0</v>
      </c>
      <c r="F116" s="160">
        <f>SUM(F117:F121)</f>
        <v>0</v>
      </c>
      <c r="G116" s="161">
        <f>SUM(G117:G121)</f>
        <v>0</v>
      </c>
      <c r="H116" s="72">
        <f t="shared" ref="H116:H188" si="8">SUM(I116:L116)</f>
        <v>0</v>
      </c>
      <c r="I116" s="160">
        <f>SUM(I117:I121)</f>
        <v>0</v>
      </c>
      <c r="J116" s="160">
        <f>SUM(J117:J121)</f>
        <v>0</v>
      </c>
      <c r="K116" s="160">
        <f>SUM(K117:K121)</f>
        <v>0</v>
      </c>
      <c r="L116" s="162">
        <f>SUM(L117:L121)</f>
        <v>0</v>
      </c>
    </row>
    <row r="117" spans="1:12" x14ac:dyDescent="0.25">
      <c r="A117" s="44">
        <v>2261</v>
      </c>
      <c r="B117" s="71" t="s">
        <v>125</v>
      </c>
      <c r="C117" s="72">
        <f t="shared" si="7"/>
        <v>0</v>
      </c>
      <c r="D117" s="74"/>
      <c r="E117" s="74"/>
      <c r="F117" s="74"/>
      <c r="G117" s="157"/>
      <c r="H117" s="72">
        <f t="shared" si="8"/>
        <v>0</v>
      </c>
      <c r="I117" s="74"/>
      <c r="J117" s="74"/>
      <c r="K117" s="74"/>
      <c r="L117" s="158"/>
    </row>
    <row r="118" spans="1:12" x14ac:dyDescent="0.25">
      <c r="A118" s="44">
        <v>2262</v>
      </c>
      <c r="B118" s="71" t="s">
        <v>126</v>
      </c>
      <c r="C118" s="72">
        <f t="shared" si="7"/>
        <v>0</v>
      </c>
      <c r="D118" s="74"/>
      <c r="E118" s="74"/>
      <c r="F118" s="74"/>
      <c r="G118" s="157"/>
      <c r="H118" s="72">
        <f t="shared" si="8"/>
        <v>0</v>
      </c>
      <c r="I118" s="74"/>
      <c r="J118" s="74"/>
      <c r="K118" s="74"/>
      <c r="L118" s="158"/>
    </row>
    <row r="119" spans="1:12" x14ac:dyDescent="0.25">
      <c r="A119" s="44">
        <v>2263</v>
      </c>
      <c r="B119" s="71" t="s">
        <v>127</v>
      </c>
      <c r="C119" s="72">
        <f t="shared" si="7"/>
        <v>0</v>
      </c>
      <c r="D119" s="74"/>
      <c r="E119" s="74"/>
      <c r="F119" s="74"/>
      <c r="G119" s="157"/>
      <c r="H119" s="72">
        <f t="shared" si="8"/>
        <v>0</v>
      </c>
      <c r="I119" s="74"/>
      <c r="J119" s="74"/>
      <c r="K119" s="74"/>
      <c r="L119" s="158"/>
    </row>
    <row r="120" spans="1:12" ht="24" x14ac:dyDescent="0.25">
      <c r="A120" s="44">
        <v>2264</v>
      </c>
      <c r="B120" s="71" t="s">
        <v>128</v>
      </c>
      <c r="C120" s="72">
        <f t="shared" si="7"/>
        <v>0</v>
      </c>
      <c r="D120" s="74"/>
      <c r="E120" s="74"/>
      <c r="F120" s="74"/>
      <c r="G120" s="157"/>
      <c r="H120" s="72">
        <f t="shared" si="8"/>
        <v>0</v>
      </c>
      <c r="I120" s="74"/>
      <c r="J120" s="74"/>
      <c r="K120" s="74"/>
      <c r="L120" s="158"/>
    </row>
    <row r="121" spans="1:12" x14ac:dyDescent="0.25">
      <c r="A121" s="44">
        <v>2269</v>
      </c>
      <c r="B121" s="71" t="s">
        <v>129</v>
      </c>
      <c r="C121" s="72">
        <f t="shared" si="7"/>
        <v>0</v>
      </c>
      <c r="D121" s="74"/>
      <c r="E121" s="74"/>
      <c r="F121" s="74"/>
      <c r="G121" s="157"/>
      <c r="H121" s="72">
        <f t="shared" si="8"/>
        <v>0</v>
      </c>
      <c r="I121" s="74"/>
      <c r="J121" s="74"/>
      <c r="K121" s="74"/>
      <c r="L121" s="158"/>
    </row>
    <row r="122" spans="1:12" x14ac:dyDescent="0.25">
      <c r="A122" s="159">
        <v>2270</v>
      </c>
      <c r="B122" s="71" t="s">
        <v>130</v>
      </c>
      <c r="C122" s="72">
        <f t="shared" si="7"/>
        <v>0</v>
      </c>
      <c r="D122" s="160">
        <f>SUM(D123:D127)</f>
        <v>0</v>
      </c>
      <c r="E122" s="160">
        <f>SUM(E123:E127)</f>
        <v>0</v>
      </c>
      <c r="F122" s="160">
        <f>SUM(F123:F127)</f>
        <v>0</v>
      </c>
      <c r="G122" s="161">
        <f>SUM(G123:G127)</f>
        <v>0</v>
      </c>
      <c r="H122" s="72">
        <f t="shared" si="8"/>
        <v>0</v>
      </c>
      <c r="I122" s="160">
        <f>SUM(I123:I127)</f>
        <v>0</v>
      </c>
      <c r="J122" s="160">
        <f>SUM(J123:J127)</f>
        <v>0</v>
      </c>
      <c r="K122" s="160">
        <f>SUM(K123:K127)</f>
        <v>0</v>
      </c>
      <c r="L122" s="162">
        <f>SUM(L123:L127)</f>
        <v>0</v>
      </c>
    </row>
    <row r="123" spans="1:12" x14ac:dyDescent="0.25">
      <c r="A123" s="44">
        <v>2272</v>
      </c>
      <c r="B123" s="174" t="s">
        <v>131</v>
      </c>
      <c r="C123" s="72">
        <f t="shared" si="7"/>
        <v>0</v>
      </c>
      <c r="D123" s="74"/>
      <c r="E123" s="74"/>
      <c r="F123" s="74"/>
      <c r="G123" s="157"/>
      <c r="H123" s="72">
        <f t="shared" si="8"/>
        <v>0</v>
      </c>
      <c r="I123" s="74"/>
      <c r="J123" s="74"/>
      <c r="K123" s="74"/>
      <c r="L123" s="158"/>
    </row>
    <row r="124" spans="1:12" ht="24" x14ac:dyDescent="0.25">
      <c r="A124" s="44">
        <v>2274</v>
      </c>
      <c r="B124" s="175" t="s">
        <v>132</v>
      </c>
      <c r="C124" s="72">
        <f t="shared" si="7"/>
        <v>0</v>
      </c>
      <c r="D124" s="74"/>
      <c r="E124" s="74"/>
      <c r="F124" s="74"/>
      <c r="G124" s="157"/>
      <c r="H124" s="72">
        <f t="shared" si="8"/>
        <v>0</v>
      </c>
      <c r="I124" s="74"/>
      <c r="J124" s="74"/>
      <c r="K124" s="74"/>
      <c r="L124" s="158"/>
    </row>
    <row r="125" spans="1:12" ht="24" x14ac:dyDescent="0.25">
      <c r="A125" s="44">
        <v>2275</v>
      </c>
      <c r="B125" s="71" t="s">
        <v>133</v>
      </c>
      <c r="C125" s="72">
        <f t="shared" si="7"/>
        <v>0</v>
      </c>
      <c r="D125" s="74"/>
      <c r="E125" s="74"/>
      <c r="F125" s="74"/>
      <c r="G125" s="157"/>
      <c r="H125" s="72">
        <f t="shared" si="8"/>
        <v>0</v>
      </c>
      <c r="I125" s="74"/>
      <c r="J125" s="74"/>
      <c r="K125" s="74"/>
      <c r="L125" s="158"/>
    </row>
    <row r="126" spans="1:12" ht="36" x14ac:dyDescent="0.25">
      <c r="A126" s="44">
        <v>2276</v>
      </c>
      <c r="B126" s="71" t="s">
        <v>134</v>
      </c>
      <c r="C126" s="72">
        <f t="shared" si="7"/>
        <v>0</v>
      </c>
      <c r="D126" s="74"/>
      <c r="E126" s="74"/>
      <c r="F126" s="74"/>
      <c r="G126" s="157"/>
      <c r="H126" s="72">
        <f t="shared" si="8"/>
        <v>0</v>
      </c>
      <c r="I126" s="74"/>
      <c r="J126" s="74"/>
      <c r="K126" s="74"/>
      <c r="L126" s="158"/>
    </row>
    <row r="127" spans="1:12" ht="24" x14ac:dyDescent="0.25">
      <c r="A127" s="44">
        <v>2279</v>
      </c>
      <c r="B127" s="71" t="s">
        <v>135</v>
      </c>
      <c r="C127" s="72">
        <f t="shared" si="7"/>
        <v>0</v>
      </c>
      <c r="D127" s="74"/>
      <c r="E127" s="74"/>
      <c r="F127" s="74"/>
      <c r="G127" s="157"/>
      <c r="H127" s="72">
        <f t="shared" si="8"/>
        <v>0</v>
      </c>
      <c r="I127" s="74"/>
      <c r="J127" s="74"/>
      <c r="K127" s="74"/>
      <c r="L127" s="158"/>
    </row>
    <row r="128" spans="1:12" ht="24" x14ac:dyDescent="0.25">
      <c r="A128" s="168">
        <v>2280</v>
      </c>
      <c r="B128" s="65" t="s">
        <v>136</v>
      </c>
      <c r="C128" s="66">
        <f t="shared" ref="C128:L128" si="9">SUM(C129)</f>
        <v>0</v>
      </c>
      <c r="D128" s="169">
        <f t="shared" si="9"/>
        <v>0</v>
      </c>
      <c r="E128" s="169">
        <f t="shared" si="9"/>
        <v>0</v>
      </c>
      <c r="F128" s="169">
        <f t="shared" si="9"/>
        <v>0</v>
      </c>
      <c r="G128" s="169">
        <f t="shared" si="9"/>
        <v>0</v>
      </c>
      <c r="H128" s="66">
        <f t="shared" si="9"/>
        <v>0</v>
      </c>
      <c r="I128" s="169">
        <f t="shared" si="9"/>
        <v>0</v>
      </c>
      <c r="J128" s="169">
        <f t="shared" si="9"/>
        <v>0</v>
      </c>
      <c r="K128" s="169">
        <f t="shared" si="9"/>
        <v>0</v>
      </c>
      <c r="L128" s="176">
        <f t="shared" si="9"/>
        <v>0</v>
      </c>
    </row>
    <row r="129" spans="1:12" ht="24" x14ac:dyDescent="0.25">
      <c r="A129" s="44">
        <v>2283</v>
      </c>
      <c r="B129" s="71" t="s">
        <v>137</v>
      </c>
      <c r="C129" s="72">
        <f>SUM(D129:G129)</f>
        <v>0</v>
      </c>
      <c r="D129" s="74"/>
      <c r="E129" s="74"/>
      <c r="F129" s="74"/>
      <c r="G129" s="157"/>
      <c r="H129" s="72">
        <f>SUM(I129:L129)</f>
        <v>0</v>
      </c>
      <c r="I129" s="74"/>
      <c r="J129" s="74"/>
      <c r="K129" s="74"/>
      <c r="L129" s="158"/>
    </row>
    <row r="130" spans="1:12" ht="38.25" customHeight="1" x14ac:dyDescent="0.25">
      <c r="A130" s="56">
        <v>2300</v>
      </c>
      <c r="B130" s="147" t="s">
        <v>138</v>
      </c>
      <c r="C130" s="57">
        <f t="shared" si="7"/>
        <v>466</v>
      </c>
      <c r="D130" s="63">
        <f>SUM(D131,D136,D140,D141,D144,D151,D159,D160,D163)</f>
        <v>466</v>
      </c>
      <c r="E130" s="63">
        <f>SUM(E131,E136,E140,E141,E144,E151,E159,E160,E163)</f>
        <v>0</v>
      </c>
      <c r="F130" s="63">
        <f>SUM(F131,F136,F140,F141,F144,F151,F159,F160,F163)</f>
        <v>0</v>
      </c>
      <c r="G130" s="166">
        <f>SUM(G131,G136,G140,G141,G144,G151,G159,G160,G163)</f>
        <v>0</v>
      </c>
      <c r="H130" s="57">
        <f t="shared" si="8"/>
        <v>466</v>
      </c>
      <c r="I130" s="63">
        <f>SUM(I131,I136,I140,I141,I144,I151,I159,I160,I163)</f>
        <v>0</v>
      </c>
      <c r="J130" s="63">
        <f>SUM(J131,J136,J140,J141,J144,J151,J159,J160,J163)</f>
        <v>466</v>
      </c>
      <c r="K130" s="63">
        <f>SUM(K131,K136,K140,K141,K144,K151,K159,K160,K163)</f>
        <v>0</v>
      </c>
      <c r="L130" s="167">
        <f>SUM(L131,L136,L140,L141,L144,L151,L159,L160,L163)</f>
        <v>0</v>
      </c>
    </row>
    <row r="131" spans="1:12" ht="24" x14ac:dyDescent="0.25">
      <c r="A131" s="168">
        <v>2310</v>
      </c>
      <c r="B131" s="65" t="s">
        <v>139</v>
      </c>
      <c r="C131" s="66">
        <f t="shared" si="7"/>
        <v>466</v>
      </c>
      <c r="D131" s="169">
        <f>SUM(D132:D135)</f>
        <v>466</v>
      </c>
      <c r="E131" s="169">
        <f t="shared" ref="E131:L131" si="10">SUM(E132:E135)</f>
        <v>0</v>
      </c>
      <c r="F131" s="169">
        <f t="shared" si="10"/>
        <v>0</v>
      </c>
      <c r="G131" s="170">
        <f t="shared" si="10"/>
        <v>0</v>
      </c>
      <c r="H131" s="66">
        <f t="shared" si="8"/>
        <v>466</v>
      </c>
      <c r="I131" s="169">
        <f t="shared" si="10"/>
        <v>0</v>
      </c>
      <c r="J131" s="169">
        <f t="shared" si="10"/>
        <v>466</v>
      </c>
      <c r="K131" s="169">
        <f t="shared" si="10"/>
        <v>0</v>
      </c>
      <c r="L131" s="171">
        <f t="shared" si="10"/>
        <v>0</v>
      </c>
    </row>
    <row r="132" spans="1:12" x14ac:dyDescent="0.25">
      <c r="A132" s="44">
        <v>2311</v>
      </c>
      <c r="B132" s="71" t="s">
        <v>140</v>
      </c>
      <c r="C132" s="72">
        <f t="shared" si="7"/>
        <v>266</v>
      </c>
      <c r="D132" s="74">
        <v>266</v>
      </c>
      <c r="E132" s="74"/>
      <c r="F132" s="74"/>
      <c r="G132" s="157"/>
      <c r="H132" s="72">
        <f t="shared" si="8"/>
        <v>266</v>
      </c>
      <c r="I132" s="74"/>
      <c r="J132" s="74">
        <v>266</v>
      </c>
      <c r="K132" s="74"/>
      <c r="L132" s="158"/>
    </row>
    <row r="133" spans="1:12" x14ac:dyDescent="0.25">
      <c r="A133" s="44">
        <v>2312</v>
      </c>
      <c r="B133" s="71" t="s">
        <v>141</v>
      </c>
      <c r="C133" s="72">
        <f t="shared" si="7"/>
        <v>0</v>
      </c>
      <c r="D133" s="74"/>
      <c r="E133" s="74"/>
      <c r="F133" s="74"/>
      <c r="G133" s="157"/>
      <c r="H133" s="72">
        <f t="shared" si="8"/>
        <v>0</v>
      </c>
      <c r="I133" s="74"/>
      <c r="J133" s="74"/>
      <c r="K133" s="74"/>
      <c r="L133" s="158"/>
    </row>
    <row r="134" spans="1:12" x14ac:dyDescent="0.25">
      <c r="A134" s="44">
        <v>2313</v>
      </c>
      <c r="B134" s="71" t="s">
        <v>142</v>
      </c>
      <c r="C134" s="72">
        <f t="shared" si="7"/>
        <v>0</v>
      </c>
      <c r="D134" s="74"/>
      <c r="E134" s="74"/>
      <c r="F134" s="74"/>
      <c r="G134" s="157"/>
      <c r="H134" s="72">
        <f t="shared" si="8"/>
        <v>0</v>
      </c>
      <c r="I134" s="74"/>
      <c r="J134" s="74"/>
      <c r="K134" s="74"/>
      <c r="L134" s="158"/>
    </row>
    <row r="135" spans="1:12" ht="36" customHeight="1" x14ac:dyDescent="0.25">
      <c r="A135" s="44">
        <v>2314</v>
      </c>
      <c r="B135" s="71" t="s">
        <v>143</v>
      </c>
      <c r="C135" s="72">
        <f t="shared" si="7"/>
        <v>200</v>
      </c>
      <c r="D135" s="74">
        <v>200</v>
      </c>
      <c r="E135" s="74"/>
      <c r="F135" s="74"/>
      <c r="G135" s="157"/>
      <c r="H135" s="72">
        <f t="shared" si="8"/>
        <v>200</v>
      </c>
      <c r="I135" s="74"/>
      <c r="J135" s="74">
        <v>200</v>
      </c>
      <c r="K135" s="74"/>
      <c r="L135" s="158"/>
    </row>
    <row r="136" spans="1:12" x14ac:dyDescent="0.25">
      <c r="A136" s="159">
        <v>2320</v>
      </c>
      <c r="B136" s="71" t="s">
        <v>144</v>
      </c>
      <c r="C136" s="72">
        <f t="shared" si="7"/>
        <v>0</v>
      </c>
      <c r="D136" s="160">
        <f>SUM(D137:D139)</f>
        <v>0</v>
      </c>
      <c r="E136" s="160">
        <f>SUM(E137:E139)</f>
        <v>0</v>
      </c>
      <c r="F136" s="160">
        <f>SUM(F137:F139)</f>
        <v>0</v>
      </c>
      <c r="G136" s="161">
        <f>SUM(G137:G139)</f>
        <v>0</v>
      </c>
      <c r="H136" s="72">
        <f t="shared" si="8"/>
        <v>0</v>
      </c>
      <c r="I136" s="160">
        <f>SUM(I137:I139)</f>
        <v>0</v>
      </c>
      <c r="J136" s="160">
        <f>SUM(J137:J139)</f>
        <v>0</v>
      </c>
      <c r="K136" s="160">
        <f>SUM(K137:K139)</f>
        <v>0</v>
      </c>
      <c r="L136" s="162">
        <f>SUM(L137:L139)</f>
        <v>0</v>
      </c>
    </row>
    <row r="137" spans="1:12" x14ac:dyDescent="0.25">
      <c r="A137" s="44">
        <v>2321</v>
      </c>
      <c r="B137" s="71" t="s">
        <v>145</v>
      </c>
      <c r="C137" s="72">
        <f t="shared" si="7"/>
        <v>0</v>
      </c>
      <c r="D137" s="74"/>
      <c r="E137" s="74"/>
      <c r="F137" s="74"/>
      <c r="G137" s="157"/>
      <c r="H137" s="72">
        <f t="shared" si="8"/>
        <v>0</v>
      </c>
      <c r="I137" s="74"/>
      <c r="J137" s="74"/>
      <c r="K137" s="74"/>
      <c r="L137" s="158"/>
    </row>
    <row r="138" spans="1:12" x14ac:dyDescent="0.25">
      <c r="A138" s="44">
        <v>2322</v>
      </c>
      <c r="B138" s="71" t="s">
        <v>146</v>
      </c>
      <c r="C138" s="72">
        <f t="shared" si="7"/>
        <v>0</v>
      </c>
      <c r="D138" s="74"/>
      <c r="E138" s="74"/>
      <c r="F138" s="74"/>
      <c r="G138" s="157"/>
      <c r="H138" s="72">
        <f t="shared" si="8"/>
        <v>0</v>
      </c>
      <c r="I138" s="74"/>
      <c r="J138" s="74"/>
      <c r="K138" s="74"/>
      <c r="L138" s="158"/>
    </row>
    <row r="139" spans="1:12" ht="10.5" customHeight="1" x14ac:dyDescent="0.25">
      <c r="A139" s="44">
        <v>2329</v>
      </c>
      <c r="B139" s="71" t="s">
        <v>147</v>
      </c>
      <c r="C139" s="72">
        <f t="shared" si="7"/>
        <v>0</v>
      </c>
      <c r="D139" s="74"/>
      <c r="E139" s="74"/>
      <c r="F139" s="74"/>
      <c r="G139" s="157"/>
      <c r="H139" s="72">
        <f t="shared" si="8"/>
        <v>0</v>
      </c>
      <c r="I139" s="74"/>
      <c r="J139" s="74"/>
      <c r="K139" s="74"/>
      <c r="L139" s="158"/>
    </row>
    <row r="140" spans="1:12" x14ac:dyDescent="0.25">
      <c r="A140" s="159">
        <v>2330</v>
      </c>
      <c r="B140" s="71" t="s">
        <v>148</v>
      </c>
      <c r="C140" s="72">
        <f t="shared" si="7"/>
        <v>0</v>
      </c>
      <c r="D140" s="74"/>
      <c r="E140" s="74"/>
      <c r="F140" s="74"/>
      <c r="G140" s="157"/>
      <c r="H140" s="72">
        <f t="shared" si="8"/>
        <v>0</v>
      </c>
      <c r="I140" s="74"/>
      <c r="J140" s="74"/>
      <c r="K140" s="74"/>
      <c r="L140" s="158"/>
    </row>
    <row r="141" spans="1:12" ht="48" x14ac:dyDescent="0.25">
      <c r="A141" s="159">
        <v>2340</v>
      </c>
      <c r="B141" s="71" t="s">
        <v>149</v>
      </c>
      <c r="C141" s="72">
        <f t="shared" si="7"/>
        <v>0</v>
      </c>
      <c r="D141" s="160">
        <f>SUM(D142:D143)</f>
        <v>0</v>
      </c>
      <c r="E141" s="160">
        <f>SUM(E142:E143)</f>
        <v>0</v>
      </c>
      <c r="F141" s="160">
        <f>SUM(F142:F143)</f>
        <v>0</v>
      </c>
      <c r="G141" s="161">
        <f>SUM(G142:G143)</f>
        <v>0</v>
      </c>
      <c r="H141" s="72">
        <f t="shared" si="8"/>
        <v>0</v>
      </c>
      <c r="I141" s="160">
        <f>SUM(I142:I143)</f>
        <v>0</v>
      </c>
      <c r="J141" s="160">
        <f>SUM(J142:J143)</f>
        <v>0</v>
      </c>
      <c r="K141" s="160">
        <f>SUM(K142:K143)</f>
        <v>0</v>
      </c>
      <c r="L141" s="162">
        <f>SUM(L142:L143)</f>
        <v>0</v>
      </c>
    </row>
    <row r="142" spans="1:12" x14ac:dyDescent="0.25">
      <c r="A142" s="44">
        <v>2341</v>
      </c>
      <c r="B142" s="71" t="s">
        <v>150</v>
      </c>
      <c r="C142" s="72">
        <f t="shared" si="7"/>
        <v>0</v>
      </c>
      <c r="D142" s="74"/>
      <c r="E142" s="74"/>
      <c r="F142" s="74"/>
      <c r="G142" s="157"/>
      <c r="H142" s="72">
        <f t="shared" si="8"/>
        <v>0</v>
      </c>
      <c r="I142" s="74"/>
      <c r="J142" s="74"/>
      <c r="K142" s="74"/>
      <c r="L142" s="158"/>
    </row>
    <row r="143" spans="1:12" ht="24" x14ac:dyDescent="0.25">
      <c r="A143" s="44">
        <v>2344</v>
      </c>
      <c r="B143" s="71" t="s">
        <v>151</v>
      </c>
      <c r="C143" s="72">
        <f t="shared" si="7"/>
        <v>0</v>
      </c>
      <c r="D143" s="74"/>
      <c r="E143" s="74"/>
      <c r="F143" s="74"/>
      <c r="G143" s="157"/>
      <c r="H143" s="72">
        <f t="shared" si="8"/>
        <v>0</v>
      </c>
      <c r="I143" s="74"/>
      <c r="J143" s="74"/>
      <c r="K143" s="74"/>
      <c r="L143" s="158"/>
    </row>
    <row r="144" spans="1:12" ht="24" x14ac:dyDescent="0.25">
      <c r="A144" s="150">
        <v>2350</v>
      </c>
      <c r="B144" s="112" t="s">
        <v>152</v>
      </c>
      <c r="C144" s="117">
        <f t="shared" si="7"/>
        <v>0</v>
      </c>
      <c r="D144" s="151">
        <f>SUM(D145:D150)</f>
        <v>0</v>
      </c>
      <c r="E144" s="151">
        <f>SUM(E145:E150)</f>
        <v>0</v>
      </c>
      <c r="F144" s="151">
        <f>SUM(F145:F150)</f>
        <v>0</v>
      </c>
      <c r="G144" s="152">
        <f>SUM(G145:G150)</f>
        <v>0</v>
      </c>
      <c r="H144" s="117">
        <f t="shared" si="8"/>
        <v>0</v>
      </c>
      <c r="I144" s="151">
        <f>SUM(I145:I150)</f>
        <v>0</v>
      </c>
      <c r="J144" s="151">
        <f>SUM(J145:J150)</f>
        <v>0</v>
      </c>
      <c r="K144" s="151">
        <f>SUM(K145:K150)</f>
        <v>0</v>
      </c>
      <c r="L144" s="153">
        <f>SUM(L145:L150)</f>
        <v>0</v>
      </c>
    </row>
    <row r="145" spans="1:12" x14ac:dyDescent="0.25">
      <c r="A145" s="38">
        <v>2351</v>
      </c>
      <c r="B145" s="65" t="s">
        <v>153</v>
      </c>
      <c r="C145" s="66">
        <f t="shared" si="7"/>
        <v>0</v>
      </c>
      <c r="D145" s="68"/>
      <c r="E145" s="68"/>
      <c r="F145" s="68"/>
      <c r="G145" s="154"/>
      <c r="H145" s="66">
        <f t="shared" si="8"/>
        <v>0</v>
      </c>
      <c r="I145" s="68"/>
      <c r="J145" s="68"/>
      <c r="K145" s="68"/>
      <c r="L145" s="155"/>
    </row>
    <row r="146" spans="1:12" x14ac:dyDescent="0.25">
      <c r="A146" s="44">
        <v>2352</v>
      </c>
      <c r="B146" s="71" t="s">
        <v>154</v>
      </c>
      <c r="C146" s="72">
        <f t="shared" si="7"/>
        <v>0</v>
      </c>
      <c r="D146" s="74"/>
      <c r="E146" s="74"/>
      <c r="F146" s="74"/>
      <c r="G146" s="157"/>
      <c r="H146" s="72">
        <f t="shared" si="8"/>
        <v>0</v>
      </c>
      <c r="I146" s="74"/>
      <c r="J146" s="74"/>
      <c r="K146" s="74"/>
      <c r="L146" s="158"/>
    </row>
    <row r="147" spans="1:12" ht="24" x14ac:dyDescent="0.25">
      <c r="A147" s="44">
        <v>2353</v>
      </c>
      <c r="B147" s="71" t="s">
        <v>155</v>
      </c>
      <c r="C147" s="72">
        <f t="shared" si="7"/>
        <v>0</v>
      </c>
      <c r="D147" s="74"/>
      <c r="E147" s="74"/>
      <c r="F147" s="74"/>
      <c r="G147" s="157"/>
      <c r="H147" s="72">
        <f t="shared" si="8"/>
        <v>0</v>
      </c>
      <c r="I147" s="74"/>
      <c r="J147" s="74"/>
      <c r="K147" s="74"/>
      <c r="L147" s="158"/>
    </row>
    <row r="148" spans="1:12" ht="24" x14ac:dyDescent="0.25">
      <c r="A148" s="44">
        <v>2354</v>
      </c>
      <c r="B148" s="71" t="s">
        <v>156</v>
      </c>
      <c r="C148" s="72">
        <f t="shared" si="7"/>
        <v>0</v>
      </c>
      <c r="D148" s="74"/>
      <c r="E148" s="74"/>
      <c r="F148" s="74"/>
      <c r="G148" s="157"/>
      <c r="H148" s="72">
        <f t="shared" si="8"/>
        <v>0</v>
      </c>
      <c r="I148" s="74"/>
      <c r="J148" s="74"/>
      <c r="K148" s="74"/>
      <c r="L148" s="158"/>
    </row>
    <row r="149" spans="1:12" ht="24" x14ac:dyDescent="0.25">
      <c r="A149" s="44">
        <v>2355</v>
      </c>
      <c r="B149" s="71" t="s">
        <v>157</v>
      </c>
      <c r="C149" s="72">
        <f t="shared" si="7"/>
        <v>0</v>
      </c>
      <c r="D149" s="74"/>
      <c r="E149" s="74"/>
      <c r="F149" s="74"/>
      <c r="G149" s="157"/>
      <c r="H149" s="72">
        <f t="shared" si="8"/>
        <v>0</v>
      </c>
      <c r="I149" s="74"/>
      <c r="J149" s="74"/>
      <c r="K149" s="74"/>
      <c r="L149" s="158"/>
    </row>
    <row r="150" spans="1:12" ht="24" x14ac:dyDescent="0.25">
      <c r="A150" s="44">
        <v>2359</v>
      </c>
      <c r="B150" s="71" t="s">
        <v>158</v>
      </c>
      <c r="C150" s="72">
        <f t="shared" si="7"/>
        <v>0</v>
      </c>
      <c r="D150" s="74"/>
      <c r="E150" s="74"/>
      <c r="F150" s="74"/>
      <c r="G150" s="157"/>
      <c r="H150" s="72">
        <f t="shared" si="8"/>
        <v>0</v>
      </c>
      <c r="I150" s="74"/>
      <c r="J150" s="74"/>
      <c r="K150" s="74"/>
      <c r="L150" s="158"/>
    </row>
    <row r="151" spans="1:12" ht="24.75" customHeight="1" x14ac:dyDescent="0.25">
      <c r="A151" s="159">
        <v>2360</v>
      </c>
      <c r="B151" s="71" t="s">
        <v>159</v>
      </c>
      <c r="C151" s="72">
        <f t="shared" si="7"/>
        <v>0</v>
      </c>
      <c r="D151" s="160">
        <f>SUM(D152:D158)</f>
        <v>0</v>
      </c>
      <c r="E151" s="160">
        <f>SUM(E152:E158)</f>
        <v>0</v>
      </c>
      <c r="F151" s="160">
        <f>SUM(F152:F158)</f>
        <v>0</v>
      </c>
      <c r="G151" s="161">
        <f>SUM(G152:G158)</f>
        <v>0</v>
      </c>
      <c r="H151" s="72">
        <f t="shared" si="8"/>
        <v>0</v>
      </c>
      <c r="I151" s="160">
        <f>SUM(I152:I158)</f>
        <v>0</v>
      </c>
      <c r="J151" s="160">
        <f>SUM(J152:J158)</f>
        <v>0</v>
      </c>
      <c r="K151" s="160">
        <f>SUM(K152:K158)</f>
        <v>0</v>
      </c>
      <c r="L151" s="162">
        <f>SUM(L152:L158)</f>
        <v>0</v>
      </c>
    </row>
    <row r="152" spans="1:12" x14ac:dyDescent="0.25">
      <c r="A152" s="43">
        <v>2361</v>
      </c>
      <c r="B152" s="71" t="s">
        <v>160</v>
      </c>
      <c r="C152" s="72">
        <f t="shared" si="7"/>
        <v>0</v>
      </c>
      <c r="D152" s="74"/>
      <c r="E152" s="74"/>
      <c r="F152" s="74"/>
      <c r="G152" s="157"/>
      <c r="H152" s="72">
        <f t="shared" si="8"/>
        <v>0</v>
      </c>
      <c r="I152" s="74"/>
      <c r="J152" s="74"/>
      <c r="K152" s="74"/>
      <c r="L152" s="158"/>
    </row>
    <row r="153" spans="1:12" ht="24" x14ac:dyDescent="0.25">
      <c r="A153" s="43">
        <v>2362</v>
      </c>
      <c r="B153" s="71" t="s">
        <v>161</v>
      </c>
      <c r="C153" s="72">
        <f t="shared" si="7"/>
        <v>0</v>
      </c>
      <c r="D153" s="74"/>
      <c r="E153" s="74"/>
      <c r="F153" s="74"/>
      <c r="G153" s="157"/>
      <c r="H153" s="72">
        <f t="shared" si="8"/>
        <v>0</v>
      </c>
      <c r="I153" s="74"/>
      <c r="J153" s="74"/>
      <c r="K153" s="74"/>
      <c r="L153" s="158"/>
    </row>
    <row r="154" spans="1:12" x14ac:dyDescent="0.25">
      <c r="A154" s="43">
        <v>2363</v>
      </c>
      <c r="B154" s="71" t="s">
        <v>162</v>
      </c>
      <c r="C154" s="72">
        <f t="shared" si="7"/>
        <v>0</v>
      </c>
      <c r="D154" s="74"/>
      <c r="E154" s="74"/>
      <c r="F154" s="74"/>
      <c r="G154" s="157"/>
      <c r="H154" s="72">
        <f t="shared" si="8"/>
        <v>0</v>
      </c>
      <c r="I154" s="74"/>
      <c r="J154" s="74"/>
      <c r="K154" s="74"/>
      <c r="L154" s="158"/>
    </row>
    <row r="155" spans="1:12" x14ac:dyDescent="0.25">
      <c r="A155" s="43">
        <v>2364</v>
      </c>
      <c r="B155" s="71" t="s">
        <v>163</v>
      </c>
      <c r="C155" s="72">
        <f t="shared" si="7"/>
        <v>0</v>
      </c>
      <c r="D155" s="74"/>
      <c r="E155" s="74"/>
      <c r="F155" s="74"/>
      <c r="G155" s="157"/>
      <c r="H155" s="72">
        <f t="shared" si="8"/>
        <v>0</v>
      </c>
      <c r="I155" s="74"/>
      <c r="J155" s="74"/>
      <c r="K155" s="74"/>
      <c r="L155" s="158"/>
    </row>
    <row r="156" spans="1:12" ht="12.75" customHeight="1" x14ac:dyDescent="0.25">
      <c r="A156" s="43">
        <v>2365</v>
      </c>
      <c r="B156" s="71" t="s">
        <v>164</v>
      </c>
      <c r="C156" s="72">
        <f t="shared" si="7"/>
        <v>0</v>
      </c>
      <c r="D156" s="74"/>
      <c r="E156" s="74"/>
      <c r="F156" s="74"/>
      <c r="G156" s="157"/>
      <c r="H156" s="72">
        <f t="shared" si="8"/>
        <v>0</v>
      </c>
      <c r="I156" s="74"/>
      <c r="J156" s="74"/>
      <c r="K156" s="74"/>
      <c r="L156" s="158"/>
    </row>
    <row r="157" spans="1:12" ht="36" x14ac:dyDescent="0.25">
      <c r="A157" s="43">
        <v>2366</v>
      </c>
      <c r="B157" s="71" t="s">
        <v>165</v>
      </c>
      <c r="C157" s="72">
        <f t="shared" si="7"/>
        <v>0</v>
      </c>
      <c r="D157" s="74"/>
      <c r="E157" s="74"/>
      <c r="F157" s="74"/>
      <c r="G157" s="157"/>
      <c r="H157" s="72">
        <f t="shared" si="8"/>
        <v>0</v>
      </c>
      <c r="I157" s="74"/>
      <c r="J157" s="74"/>
      <c r="K157" s="74"/>
      <c r="L157" s="158"/>
    </row>
    <row r="158" spans="1:12" ht="48" x14ac:dyDescent="0.25">
      <c r="A158" s="43">
        <v>2369</v>
      </c>
      <c r="B158" s="71" t="s">
        <v>166</v>
      </c>
      <c r="C158" s="72">
        <f t="shared" si="7"/>
        <v>0</v>
      </c>
      <c r="D158" s="74"/>
      <c r="E158" s="74"/>
      <c r="F158" s="74"/>
      <c r="G158" s="157"/>
      <c r="H158" s="72">
        <f t="shared" si="8"/>
        <v>0</v>
      </c>
      <c r="I158" s="74"/>
      <c r="J158" s="74"/>
      <c r="K158" s="74"/>
      <c r="L158" s="158"/>
    </row>
    <row r="159" spans="1:12" x14ac:dyDescent="0.25">
      <c r="A159" s="150">
        <v>2370</v>
      </c>
      <c r="B159" s="112" t="s">
        <v>167</v>
      </c>
      <c r="C159" s="117">
        <f t="shared" si="7"/>
        <v>0</v>
      </c>
      <c r="D159" s="163"/>
      <c r="E159" s="163"/>
      <c r="F159" s="163"/>
      <c r="G159" s="164"/>
      <c r="H159" s="117">
        <f t="shared" si="8"/>
        <v>0</v>
      </c>
      <c r="I159" s="163"/>
      <c r="J159" s="163"/>
      <c r="K159" s="163"/>
      <c r="L159" s="165"/>
    </row>
    <row r="160" spans="1:12" x14ac:dyDescent="0.25">
      <c r="A160" s="150">
        <v>2380</v>
      </c>
      <c r="B160" s="112" t="s">
        <v>168</v>
      </c>
      <c r="C160" s="117">
        <f t="shared" si="7"/>
        <v>0</v>
      </c>
      <c r="D160" s="151">
        <f>SUM(D161:D162)</f>
        <v>0</v>
      </c>
      <c r="E160" s="151">
        <f>SUM(E161:E162)</f>
        <v>0</v>
      </c>
      <c r="F160" s="151">
        <f>SUM(F161:F162)</f>
        <v>0</v>
      </c>
      <c r="G160" s="152">
        <f>SUM(G161:G162)</f>
        <v>0</v>
      </c>
      <c r="H160" s="117">
        <f t="shared" si="8"/>
        <v>0</v>
      </c>
      <c r="I160" s="151">
        <f>SUM(I161:I162)</f>
        <v>0</v>
      </c>
      <c r="J160" s="151">
        <f>SUM(J161:J162)</f>
        <v>0</v>
      </c>
      <c r="K160" s="151">
        <f>SUM(K161:K162)</f>
        <v>0</v>
      </c>
      <c r="L160" s="153">
        <f>SUM(L161:L162)</f>
        <v>0</v>
      </c>
    </row>
    <row r="161" spans="1:12" x14ac:dyDescent="0.25">
      <c r="A161" s="37">
        <v>2381</v>
      </c>
      <c r="B161" s="65" t="s">
        <v>169</v>
      </c>
      <c r="C161" s="66">
        <f t="shared" si="7"/>
        <v>0</v>
      </c>
      <c r="D161" s="68"/>
      <c r="E161" s="68"/>
      <c r="F161" s="68"/>
      <c r="G161" s="154"/>
      <c r="H161" s="66">
        <f t="shared" si="8"/>
        <v>0</v>
      </c>
      <c r="I161" s="68"/>
      <c r="J161" s="68"/>
      <c r="K161" s="68"/>
      <c r="L161" s="155"/>
    </row>
    <row r="162" spans="1:12" ht="24" x14ac:dyDescent="0.25">
      <c r="A162" s="43">
        <v>2389</v>
      </c>
      <c r="B162" s="71" t="s">
        <v>170</v>
      </c>
      <c r="C162" s="72">
        <f t="shared" si="7"/>
        <v>0</v>
      </c>
      <c r="D162" s="74"/>
      <c r="E162" s="74"/>
      <c r="F162" s="74"/>
      <c r="G162" s="157"/>
      <c r="H162" s="72">
        <f t="shared" si="8"/>
        <v>0</v>
      </c>
      <c r="I162" s="74"/>
      <c r="J162" s="74"/>
      <c r="K162" s="74"/>
      <c r="L162" s="158"/>
    </row>
    <row r="163" spans="1:12" x14ac:dyDescent="0.25">
      <c r="A163" s="150">
        <v>2390</v>
      </c>
      <c r="B163" s="112" t="s">
        <v>171</v>
      </c>
      <c r="C163" s="117">
        <f t="shared" si="7"/>
        <v>0</v>
      </c>
      <c r="D163" s="163"/>
      <c r="E163" s="163"/>
      <c r="F163" s="163"/>
      <c r="G163" s="164"/>
      <c r="H163" s="117">
        <f t="shared" si="8"/>
        <v>0</v>
      </c>
      <c r="I163" s="163"/>
      <c r="J163" s="163"/>
      <c r="K163" s="163"/>
      <c r="L163" s="165"/>
    </row>
    <row r="164" spans="1:12" x14ac:dyDescent="0.25">
      <c r="A164" s="56">
        <v>2400</v>
      </c>
      <c r="B164" s="147" t="s">
        <v>172</v>
      </c>
      <c r="C164" s="57">
        <f t="shared" si="7"/>
        <v>0</v>
      </c>
      <c r="D164" s="177"/>
      <c r="E164" s="177"/>
      <c r="F164" s="177"/>
      <c r="G164" s="178"/>
      <c r="H164" s="57">
        <f t="shared" si="8"/>
        <v>0</v>
      </c>
      <c r="I164" s="177"/>
      <c r="J164" s="177"/>
      <c r="K164" s="177"/>
      <c r="L164" s="179"/>
    </row>
    <row r="165" spans="1:12" ht="24" x14ac:dyDescent="0.25">
      <c r="A165" s="56">
        <v>2500</v>
      </c>
      <c r="B165" s="147" t="s">
        <v>173</v>
      </c>
      <c r="C165" s="57">
        <f t="shared" si="7"/>
        <v>0</v>
      </c>
      <c r="D165" s="63">
        <f>SUM(D166,D171)</f>
        <v>0</v>
      </c>
      <c r="E165" s="63">
        <f t="shared" ref="E165:G165" si="11">SUM(E166,E171)</f>
        <v>0</v>
      </c>
      <c r="F165" s="63">
        <f t="shared" si="11"/>
        <v>0</v>
      </c>
      <c r="G165" s="63">
        <f t="shared" si="11"/>
        <v>0</v>
      </c>
      <c r="H165" s="57">
        <f t="shared" si="8"/>
        <v>0</v>
      </c>
      <c r="I165" s="63">
        <f>SUM(I166,I171)</f>
        <v>0</v>
      </c>
      <c r="J165" s="63">
        <f t="shared" ref="J165:L165" si="12">SUM(J166,J171)</f>
        <v>0</v>
      </c>
      <c r="K165" s="63">
        <f t="shared" si="12"/>
        <v>0</v>
      </c>
      <c r="L165" s="149">
        <f t="shared" si="12"/>
        <v>0</v>
      </c>
    </row>
    <row r="166" spans="1:12" ht="16.5" customHeight="1" x14ac:dyDescent="0.25">
      <c r="A166" s="168">
        <v>2510</v>
      </c>
      <c r="B166" s="65" t="s">
        <v>174</v>
      </c>
      <c r="C166" s="66">
        <f t="shared" si="7"/>
        <v>0</v>
      </c>
      <c r="D166" s="169">
        <f>SUM(D167:D170)</f>
        <v>0</v>
      </c>
      <c r="E166" s="169">
        <f t="shared" ref="E166:G166" si="13">SUM(E167:E170)</f>
        <v>0</v>
      </c>
      <c r="F166" s="169">
        <f t="shared" si="13"/>
        <v>0</v>
      </c>
      <c r="G166" s="169">
        <f t="shared" si="13"/>
        <v>0</v>
      </c>
      <c r="H166" s="66">
        <f t="shared" si="8"/>
        <v>0</v>
      </c>
      <c r="I166" s="169">
        <f>SUM(I167:I170)</f>
        <v>0</v>
      </c>
      <c r="J166" s="169">
        <f t="shared" ref="J166:L166" si="14">SUM(J167:J170)</f>
        <v>0</v>
      </c>
      <c r="K166" s="169">
        <f t="shared" si="14"/>
        <v>0</v>
      </c>
      <c r="L166" s="180">
        <f t="shared" si="14"/>
        <v>0</v>
      </c>
    </row>
    <row r="167" spans="1:12" ht="24" x14ac:dyDescent="0.25">
      <c r="A167" s="44">
        <v>2512</v>
      </c>
      <c r="B167" s="71" t="s">
        <v>175</v>
      </c>
      <c r="C167" s="72">
        <f t="shared" si="7"/>
        <v>0</v>
      </c>
      <c r="D167" s="74"/>
      <c r="E167" s="74"/>
      <c r="F167" s="74"/>
      <c r="G167" s="157"/>
      <c r="H167" s="72">
        <f t="shared" si="8"/>
        <v>0</v>
      </c>
      <c r="I167" s="74"/>
      <c r="J167" s="74"/>
      <c r="K167" s="74"/>
      <c r="L167" s="158"/>
    </row>
    <row r="168" spans="1:12" ht="36" x14ac:dyDescent="0.25">
      <c r="A168" s="44">
        <v>2513</v>
      </c>
      <c r="B168" s="71" t="s">
        <v>176</v>
      </c>
      <c r="C168" s="72">
        <f t="shared" si="7"/>
        <v>0</v>
      </c>
      <c r="D168" s="74"/>
      <c r="E168" s="74"/>
      <c r="F168" s="74"/>
      <c r="G168" s="157"/>
      <c r="H168" s="72">
        <f t="shared" si="8"/>
        <v>0</v>
      </c>
      <c r="I168" s="74"/>
      <c r="J168" s="74"/>
      <c r="K168" s="74"/>
      <c r="L168" s="158"/>
    </row>
    <row r="169" spans="1:12" ht="24" x14ac:dyDescent="0.25">
      <c r="A169" s="44">
        <v>2515</v>
      </c>
      <c r="B169" s="71" t="s">
        <v>177</v>
      </c>
      <c r="C169" s="72">
        <f t="shared" si="7"/>
        <v>0</v>
      </c>
      <c r="D169" s="74"/>
      <c r="E169" s="74"/>
      <c r="F169" s="74"/>
      <c r="G169" s="157"/>
      <c r="H169" s="72">
        <f t="shared" si="8"/>
        <v>0</v>
      </c>
      <c r="I169" s="74"/>
      <c r="J169" s="74"/>
      <c r="K169" s="74"/>
      <c r="L169" s="158"/>
    </row>
    <row r="170" spans="1:12" ht="24" x14ac:dyDescent="0.25">
      <c r="A170" s="44">
        <v>2519</v>
      </c>
      <c r="B170" s="71" t="s">
        <v>178</v>
      </c>
      <c r="C170" s="72">
        <f t="shared" si="7"/>
        <v>0</v>
      </c>
      <c r="D170" s="74"/>
      <c r="E170" s="74"/>
      <c r="F170" s="74"/>
      <c r="G170" s="157"/>
      <c r="H170" s="72">
        <f t="shared" si="8"/>
        <v>0</v>
      </c>
      <c r="I170" s="74"/>
      <c r="J170" s="74"/>
      <c r="K170" s="74"/>
      <c r="L170" s="158"/>
    </row>
    <row r="171" spans="1:12" ht="24" x14ac:dyDescent="0.25">
      <c r="A171" s="159">
        <v>2520</v>
      </c>
      <c r="B171" s="71" t="s">
        <v>179</v>
      </c>
      <c r="C171" s="72">
        <f t="shared" si="7"/>
        <v>0</v>
      </c>
      <c r="D171" s="74"/>
      <c r="E171" s="74"/>
      <c r="F171" s="74"/>
      <c r="G171" s="157"/>
      <c r="H171" s="72">
        <f t="shared" si="8"/>
        <v>0</v>
      </c>
      <c r="I171" s="74"/>
      <c r="J171" s="74"/>
      <c r="K171" s="74"/>
      <c r="L171" s="158"/>
    </row>
    <row r="172" spans="1:12" s="182" customFormat="1" ht="36" customHeight="1" x14ac:dyDescent="0.25">
      <c r="A172" s="19">
        <v>2800</v>
      </c>
      <c r="B172" s="65" t="s">
        <v>180</v>
      </c>
      <c r="C172" s="66">
        <f t="shared" si="7"/>
        <v>0</v>
      </c>
      <c r="D172" s="40"/>
      <c r="E172" s="40"/>
      <c r="F172" s="40"/>
      <c r="G172" s="41"/>
      <c r="H172" s="66">
        <f t="shared" si="8"/>
        <v>0</v>
      </c>
      <c r="I172" s="40"/>
      <c r="J172" s="40"/>
      <c r="K172" s="40"/>
      <c r="L172" s="42"/>
    </row>
    <row r="173" spans="1:12" x14ac:dyDescent="0.25">
      <c r="A173" s="142">
        <v>3000</v>
      </c>
      <c r="B173" s="142" t="s">
        <v>181</v>
      </c>
      <c r="C173" s="143">
        <f t="shared" si="7"/>
        <v>0</v>
      </c>
      <c r="D173" s="144">
        <f>SUM(D174,D184)</f>
        <v>0</v>
      </c>
      <c r="E173" s="144">
        <f>SUM(E174,E184)</f>
        <v>0</v>
      </c>
      <c r="F173" s="144">
        <f>SUM(F174,F184)</f>
        <v>0</v>
      </c>
      <c r="G173" s="145">
        <f>SUM(G174,G184)</f>
        <v>0</v>
      </c>
      <c r="H173" s="143">
        <f t="shared" si="8"/>
        <v>0</v>
      </c>
      <c r="I173" s="144">
        <f>SUM(I174,I184)</f>
        <v>0</v>
      </c>
      <c r="J173" s="144">
        <f>SUM(J174,J184)</f>
        <v>0</v>
      </c>
      <c r="K173" s="144">
        <f>SUM(K174,K184)</f>
        <v>0</v>
      </c>
      <c r="L173" s="146">
        <f>SUM(L174,L184)</f>
        <v>0</v>
      </c>
    </row>
    <row r="174" spans="1:12" ht="24" x14ac:dyDescent="0.25">
      <c r="A174" s="56">
        <v>3200</v>
      </c>
      <c r="B174" s="183" t="s">
        <v>182</v>
      </c>
      <c r="C174" s="184">
        <f t="shared" si="7"/>
        <v>0</v>
      </c>
      <c r="D174" s="63">
        <f>SUM(D175,D179)</f>
        <v>0</v>
      </c>
      <c r="E174" s="63">
        <f t="shared" ref="E174:G174" si="15">SUM(E175,E179)</f>
        <v>0</v>
      </c>
      <c r="F174" s="63">
        <f t="shared" si="15"/>
        <v>0</v>
      </c>
      <c r="G174" s="63">
        <f t="shared" si="15"/>
        <v>0</v>
      </c>
      <c r="H174" s="57">
        <f t="shared" si="8"/>
        <v>0</v>
      </c>
      <c r="I174" s="63">
        <f>SUM(I175,I179)</f>
        <v>0</v>
      </c>
      <c r="J174" s="63">
        <f t="shared" ref="J174:L174" si="16">SUM(J175,J179)</f>
        <v>0</v>
      </c>
      <c r="K174" s="63">
        <f t="shared" si="16"/>
        <v>0</v>
      </c>
      <c r="L174" s="149">
        <f t="shared" si="16"/>
        <v>0</v>
      </c>
    </row>
    <row r="175" spans="1:12" ht="36" x14ac:dyDescent="0.25">
      <c r="A175" s="168">
        <v>3260</v>
      </c>
      <c r="B175" s="65" t="s">
        <v>183</v>
      </c>
      <c r="C175" s="66">
        <f t="shared" si="7"/>
        <v>0</v>
      </c>
      <c r="D175" s="169">
        <f>SUM(D176:D178)</f>
        <v>0</v>
      </c>
      <c r="E175" s="169">
        <f>SUM(E176:E178)</f>
        <v>0</v>
      </c>
      <c r="F175" s="169">
        <f>SUM(F176:F178)</f>
        <v>0</v>
      </c>
      <c r="G175" s="170">
        <f>SUM(G176:G178)</f>
        <v>0</v>
      </c>
      <c r="H175" s="66">
        <f t="shared" si="8"/>
        <v>0</v>
      </c>
      <c r="I175" s="169">
        <f>SUM(I176:I178)</f>
        <v>0</v>
      </c>
      <c r="J175" s="169">
        <f>SUM(J176:J178)</f>
        <v>0</v>
      </c>
      <c r="K175" s="169">
        <f>SUM(K176:K178)</f>
        <v>0</v>
      </c>
      <c r="L175" s="171">
        <f>SUM(L176:L178)</f>
        <v>0</v>
      </c>
    </row>
    <row r="176" spans="1:12" ht="24" x14ac:dyDescent="0.25">
      <c r="A176" s="44">
        <v>3261</v>
      </c>
      <c r="B176" s="71" t="s">
        <v>184</v>
      </c>
      <c r="C176" s="72">
        <f>SUM(D176:G176)</f>
        <v>0</v>
      </c>
      <c r="D176" s="74"/>
      <c r="E176" s="74"/>
      <c r="F176" s="74"/>
      <c r="G176" s="157"/>
      <c r="H176" s="72">
        <f>SUM(I176:L176)</f>
        <v>0</v>
      </c>
      <c r="I176" s="74"/>
      <c r="J176" s="74"/>
      <c r="K176" s="74"/>
      <c r="L176" s="158"/>
    </row>
    <row r="177" spans="1:12" ht="36" x14ac:dyDescent="0.25">
      <c r="A177" s="44">
        <v>3262</v>
      </c>
      <c r="B177" s="71" t="s">
        <v>185</v>
      </c>
      <c r="C177" s="72">
        <f>SUM(D177:G177)</f>
        <v>0</v>
      </c>
      <c r="D177" s="74"/>
      <c r="E177" s="74"/>
      <c r="F177" s="74"/>
      <c r="G177" s="157"/>
      <c r="H177" s="72">
        <f>SUM(I177:L177)</f>
        <v>0</v>
      </c>
      <c r="I177" s="74"/>
      <c r="J177" s="74"/>
      <c r="K177" s="74"/>
      <c r="L177" s="158"/>
    </row>
    <row r="178" spans="1:12" ht="24" x14ac:dyDescent="0.25">
      <c r="A178" s="44">
        <v>3263</v>
      </c>
      <c r="B178" s="71" t="s">
        <v>186</v>
      </c>
      <c r="C178" s="72">
        <f>SUM(D178:G178)</f>
        <v>0</v>
      </c>
      <c r="D178" s="74"/>
      <c r="E178" s="74"/>
      <c r="F178" s="74"/>
      <c r="G178" s="157"/>
      <c r="H178" s="72">
        <f>SUM(I178:L178)</f>
        <v>0</v>
      </c>
      <c r="I178" s="74"/>
      <c r="J178" s="74"/>
      <c r="K178" s="74"/>
      <c r="L178" s="158"/>
    </row>
    <row r="179" spans="1:12" ht="84" x14ac:dyDescent="0.25">
      <c r="A179" s="168">
        <v>3290</v>
      </c>
      <c r="B179" s="65" t="s">
        <v>187</v>
      </c>
      <c r="C179" s="185">
        <f t="shared" ref="C179:C183" si="17">SUM(D179:G179)</f>
        <v>0</v>
      </c>
      <c r="D179" s="169">
        <f>SUM(D180:D183)</f>
        <v>0</v>
      </c>
      <c r="E179" s="169">
        <f t="shared" ref="E179:G179" si="18">SUM(E180:E183)</f>
        <v>0</v>
      </c>
      <c r="F179" s="169">
        <f t="shared" si="18"/>
        <v>0</v>
      </c>
      <c r="G179" s="169">
        <f t="shared" si="18"/>
        <v>0</v>
      </c>
      <c r="H179" s="185">
        <f t="shared" ref="H179:H183" si="19">SUM(I179:L179)</f>
        <v>0</v>
      </c>
      <c r="I179" s="169">
        <f>SUM(I180:I183)</f>
        <v>0</v>
      </c>
      <c r="J179" s="169">
        <f t="shared" ref="J179:L179" si="20">SUM(J180:J183)</f>
        <v>0</v>
      </c>
      <c r="K179" s="169">
        <f t="shared" si="20"/>
        <v>0</v>
      </c>
      <c r="L179" s="186">
        <f t="shared" si="20"/>
        <v>0</v>
      </c>
    </row>
    <row r="180" spans="1:12" ht="72" x14ac:dyDescent="0.25">
      <c r="A180" s="44">
        <v>3291</v>
      </c>
      <c r="B180" s="71" t="s">
        <v>188</v>
      </c>
      <c r="C180" s="72">
        <f t="shared" si="17"/>
        <v>0</v>
      </c>
      <c r="D180" s="74"/>
      <c r="E180" s="74"/>
      <c r="F180" s="74"/>
      <c r="G180" s="187"/>
      <c r="H180" s="72">
        <f t="shared" si="19"/>
        <v>0</v>
      </c>
      <c r="I180" s="74"/>
      <c r="J180" s="74"/>
      <c r="K180" s="74"/>
      <c r="L180" s="158"/>
    </row>
    <row r="181" spans="1:12" ht="72" x14ac:dyDescent="0.25">
      <c r="A181" s="44">
        <v>3292</v>
      </c>
      <c r="B181" s="71" t="s">
        <v>189</v>
      </c>
      <c r="C181" s="72">
        <f t="shared" si="17"/>
        <v>0</v>
      </c>
      <c r="D181" s="74"/>
      <c r="E181" s="74"/>
      <c r="F181" s="74"/>
      <c r="G181" s="187"/>
      <c r="H181" s="72">
        <f t="shared" si="19"/>
        <v>0</v>
      </c>
      <c r="I181" s="74"/>
      <c r="J181" s="74"/>
      <c r="K181" s="74"/>
      <c r="L181" s="158"/>
    </row>
    <row r="182" spans="1:12" ht="72" x14ac:dyDescent="0.25">
      <c r="A182" s="44">
        <v>3293</v>
      </c>
      <c r="B182" s="71" t="s">
        <v>190</v>
      </c>
      <c r="C182" s="72">
        <f t="shared" si="17"/>
        <v>0</v>
      </c>
      <c r="D182" s="74"/>
      <c r="E182" s="74"/>
      <c r="F182" s="74"/>
      <c r="G182" s="187"/>
      <c r="H182" s="72">
        <f t="shared" si="19"/>
        <v>0</v>
      </c>
      <c r="I182" s="74"/>
      <c r="J182" s="74"/>
      <c r="K182" s="74"/>
      <c r="L182" s="158"/>
    </row>
    <row r="183" spans="1:12" ht="60" x14ac:dyDescent="0.25">
      <c r="A183" s="188">
        <v>3294</v>
      </c>
      <c r="B183" s="71" t="s">
        <v>191</v>
      </c>
      <c r="C183" s="185">
        <f t="shared" si="17"/>
        <v>0</v>
      </c>
      <c r="D183" s="189"/>
      <c r="E183" s="189"/>
      <c r="F183" s="189"/>
      <c r="G183" s="190"/>
      <c r="H183" s="185">
        <f t="shared" si="19"/>
        <v>0</v>
      </c>
      <c r="I183" s="189"/>
      <c r="J183" s="189"/>
      <c r="K183" s="189"/>
      <c r="L183" s="191"/>
    </row>
    <row r="184" spans="1:12" ht="48" x14ac:dyDescent="0.25">
      <c r="A184" s="192">
        <v>3300</v>
      </c>
      <c r="B184" s="183" t="s">
        <v>192</v>
      </c>
      <c r="C184" s="193">
        <f t="shared" si="7"/>
        <v>0</v>
      </c>
      <c r="D184" s="194">
        <f>SUM(D185:D186)</f>
        <v>0</v>
      </c>
      <c r="E184" s="194">
        <f t="shared" ref="E184:G184" si="21">SUM(E185:E186)</f>
        <v>0</v>
      </c>
      <c r="F184" s="194">
        <f t="shared" si="21"/>
        <v>0</v>
      </c>
      <c r="G184" s="194">
        <f t="shared" si="21"/>
        <v>0</v>
      </c>
      <c r="H184" s="193">
        <f t="shared" si="8"/>
        <v>0</v>
      </c>
      <c r="I184" s="194">
        <f>SUM(I185:I186)</f>
        <v>0</v>
      </c>
      <c r="J184" s="194">
        <f t="shared" ref="J184:L184" si="22">SUM(J185:J186)</f>
        <v>0</v>
      </c>
      <c r="K184" s="194">
        <f t="shared" si="22"/>
        <v>0</v>
      </c>
      <c r="L184" s="149">
        <f t="shared" si="22"/>
        <v>0</v>
      </c>
    </row>
    <row r="185" spans="1:12" ht="48" x14ac:dyDescent="0.25">
      <c r="A185" s="111">
        <v>3310</v>
      </c>
      <c r="B185" s="112" t="s">
        <v>193</v>
      </c>
      <c r="C185" s="195">
        <f t="shared" si="7"/>
        <v>0</v>
      </c>
      <c r="D185" s="163"/>
      <c r="E185" s="163"/>
      <c r="F185" s="163"/>
      <c r="G185" s="164"/>
      <c r="H185" s="195">
        <f t="shared" si="8"/>
        <v>0</v>
      </c>
      <c r="I185" s="163"/>
      <c r="J185" s="163"/>
      <c r="K185" s="163"/>
      <c r="L185" s="165"/>
    </row>
    <row r="186" spans="1:12" ht="48.75" customHeight="1" x14ac:dyDescent="0.25">
      <c r="A186" s="38">
        <v>3320</v>
      </c>
      <c r="B186" s="65" t="s">
        <v>194</v>
      </c>
      <c r="C186" s="66">
        <f t="shared" si="7"/>
        <v>0</v>
      </c>
      <c r="D186" s="68"/>
      <c r="E186" s="68"/>
      <c r="F186" s="68"/>
      <c r="G186" s="154"/>
      <c r="H186" s="66">
        <f t="shared" si="8"/>
        <v>0</v>
      </c>
      <c r="I186" s="68"/>
      <c r="J186" s="68"/>
      <c r="K186" s="68"/>
      <c r="L186" s="155"/>
    </row>
    <row r="187" spans="1:12" x14ac:dyDescent="0.25">
      <c r="A187" s="196">
        <v>4000</v>
      </c>
      <c r="B187" s="142" t="s">
        <v>195</v>
      </c>
      <c r="C187" s="143">
        <f t="shared" si="7"/>
        <v>0</v>
      </c>
      <c r="D187" s="144">
        <f>SUM(D188,D191)</f>
        <v>0</v>
      </c>
      <c r="E187" s="144">
        <f>SUM(E188,E191)</f>
        <v>0</v>
      </c>
      <c r="F187" s="144">
        <f>SUM(F188,F191)</f>
        <v>0</v>
      </c>
      <c r="G187" s="145">
        <f>SUM(G188,G191)</f>
        <v>0</v>
      </c>
      <c r="H187" s="143">
        <f t="shared" si="8"/>
        <v>0</v>
      </c>
      <c r="I187" s="144">
        <f>SUM(I188,I191)</f>
        <v>0</v>
      </c>
      <c r="J187" s="144">
        <f>SUM(J188,J191)</f>
        <v>0</v>
      </c>
      <c r="K187" s="144">
        <f>SUM(K188,K191)</f>
        <v>0</v>
      </c>
      <c r="L187" s="146">
        <f>SUM(L188,L191)</f>
        <v>0</v>
      </c>
    </row>
    <row r="188" spans="1:12" ht="24" x14ac:dyDescent="0.25">
      <c r="A188" s="197">
        <v>4200</v>
      </c>
      <c r="B188" s="147" t="s">
        <v>196</v>
      </c>
      <c r="C188" s="57">
        <f>SUM(D188:G188)</f>
        <v>0</v>
      </c>
      <c r="D188" s="63">
        <f>SUM(D189,D190)</f>
        <v>0</v>
      </c>
      <c r="E188" s="63">
        <f>SUM(E189,E190)</f>
        <v>0</v>
      </c>
      <c r="F188" s="63">
        <f>SUM(F189,F190)</f>
        <v>0</v>
      </c>
      <c r="G188" s="166">
        <f>SUM(G189,G190)</f>
        <v>0</v>
      </c>
      <c r="H188" s="57">
        <f t="shared" si="8"/>
        <v>0</v>
      </c>
      <c r="I188" s="63">
        <f>SUM(I189,I190)</f>
        <v>0</v>
      </c>
      <c r="J188" s="63">
        <f>SUM(J189,J190)</f>
        <v>0</v>
      </c>
      <c r="K188" s="63">
        <f>SUM(K189,K190)</f>
        <v>0</v>
      </c>
      <c r="L188" s="167">
        <f>SUM(L189,L190)</f>
        <v>0</v>
      </c>
    </row>
    <row r="189" spans="1:12" ht="36" x14ac:dyDescent="0.25">
      <c r="A189" s="168">
        <v>4240</v>
      </c>
      <c r="B189" s="65" t="s">
        <v>197</v>
      </c>
      <c r="C189" s="66">
        <f t="shared" ref="C189:C264" si="23">SUM(D189:G189)</f>
        <v>0</v>
      </c>
      <c r="D189" s="68"/>
      <c r="E189" s="68"/>
      <c r="F189" s="68"/>
      <c r="G189" s="154"/>
      <c r="H189" s="66">
        <f t="shared" ref="H189:H263" si="24">SUM(I189:L189)</f>
        <v>0</v>
      </c>
      <c r="I189" s="68"/>
      <c r="J189" s="68"/>
      <c r="K189" s="68"/>
      <c r="L189" s="155"/>
    </row>
    <row r="190" spans="1:12" ht="24" x14ac:dyDescent="0.25">
      <c r="A190" s="159">
        <v>4250</v>
      </c>
      <c r="B190" s="71" t="s">
        <v>198</v>
      </c>
      <c r="C190" s="72">
        <f t="shared" si="23"/>
        <v>0</v>
      </c>
      <c r="D190" s="74"/>
      <c r="E190" s="74"/>
      <c r="F190" s="74"/>
      <c r="G190" s="157"/>
      <c r="H190" s="72">
        <f t="shared" si="24"/>
        <v>0</v>
      </c>
      <c r="I190" s="74"/>
      <c r="J190" s="74"/>
      <c r="K190" s="74"/>
      <c r="L190" s="158"/>
    </row>
    <row r="191" spans="1:12" x14ac:dyDescent="0.25">
      <c r="A191" s="56">
        <v>4300</v>
      </c>
      <c r="B191" s="147" t="s">
        <v>199</v>
      </c>
      <c r="C191" s="57">
        <f t="shared" si="23"/>
        <v>0</v>
      </c>
      <c r="D191" s="63">
        <f>SUM(D192)</f>
        <v>0</v>
      </c>
      <c r="E191" s="63">
        <f>SUM(E192)</f>
        <v>0</v>
      </c>
      <c r="F191" s="63">
        <f>SUM(F192)</f>
        <v>0</v>
      </c>
      <c r="G191" s="166">
        <f>SUM(G192)</f>
        <v>0</v>
      </c>
      <c r="H191" s="57">
        <f t="shared" si="24"/>
        <v>0</v>
      </c>
      <c r="I191" s="63">
        <f>SUM(I192)</f>
        <v>0</v>
      </c>
      <c r="J191" s="63">
        <f>SUM(J192)</f>
        <v>0</v>
      </c>
      <c r="K191" s="63">
        <f>SUM(K192)</f>
        <v>0</v>
      </c>
      <c r="L191" s="167">
        <f>SUM(L192)</f>
        <v>0</v>
      </c>
    </row>
    <row r="192" spans="1:12" ht="24" x14ac:dyDescent="0.25">
      <c r="A192" s="168">
        <v>4310</v>
      </c>
      <c r="B192" s="65" t="s">
        <v>200</v>
      </c>
      <c r="C192" s="66">
        <f>SUM(D192:G192)</f>
        <v>0</v>
      </c>
      <c r="D192" s="169">
        <f>SUM(D193:D193)</f>
        <v>0</v>
      </c>
      <c r="E192" s="169">
        <f>SUM(E193:E193)</f>
        <v>0</v>
      </c>
      <c r="F192" s="169">
        <f>SUM(F193:F193)</f>
        <v>0</v>
      </c>
      <c r="G192" s="170">
        <f>SUM(G193:G193)</f>
        <v>0</v>
      </c>
      <c r="H192" s="66">
        <f t="shared" si="24"/>
        <v>0</v>
      </c>
      <c r="I192" s="169">
        <f>SUM(I193:I193)</f>
        <v>0</v>
      </c>
      <c r="J192" s="169">
        <f>SUM(J193:J193)</f>
        <v>0</v>
      </c>
      <c r="K192" s="169">
        <f>SUM(K193:K193)</f>
        <v>0</v>
      </c>
      <c r="L192" s="171">
        <f>SUM(L193:L193)</f>
        <v>0</v>
      </c>
    </row>
    <row r="193" spans="1:12" ht="36" x14ac:dyDescent="0.25">
      <c r="A193" s="44">
        <v>4311</v>
      </c>
      <c r="B193" s="71" t="s">
        <v>201</v>
      </c>
      <c r="C193" s="72">
        <f t="shared" si="23"/>
        <v>0</v>
      </c>
      <c r="D193" s="74"/>
      <c r="E193" s="74"/>
      <c r="F193" s="74"/>
      <c r="G193" s="157"/>
      <c r="H193" s="72">
        <f t="shared" si="24"/>
        <v>0</v>
      </c>
      <c r="I193" s="74"/>
      <c r="J193" s="74"/>
      <c r="K193" s="74"/>
      <c r="L193" s="158"/>
    </row>
    <row r="194" spans="1:12" s="24" customFormat="1" ht="24" x14ac:dyDescent="0.25">
      <c r="A194" s="198"/>
      <c r="B194" s="19" t="s">
        <v>202</v>
      </c>
      <c r="C194" s="138">
        <f t="shared" si="23"/>
        <v>0</v>
      </c>
      <c r="D194" s="139">
        <f>SUM(D195,D230,D269)</f>
        <v>0</v>
      </c>
      <c r="E194" s="139">
        <f>SUM(E195,E230,E269)</f>
        <v>0</v>
      </c>
      <c r="F194" s="139">
        <f>SUM(F195,F230,F269)</f>
        <v>0</v>
      </c>
      <c r="G194" s="139">
        <f>SUM(G195,G230,G269)</f>
        <v>0</v>
      </c>
      <c r="H194" s="138">
        <f t="shared" si="24"/>
        <v>0</v>
      </c>
      <c r="I194" s="139">
        <f>SUM(I195,I230,I269)</f>
        <v>0</v>
      </c>
      <c r="J194" s="139">
        <f>SUM(J195,J230,J269)</f>
        <v>0</v>
      </c>
      <c r="K194" s="139">
        <f>SUM(K195,K230,K269)</f>
        <v>0</v>
      </c>
      <c r="L194" s="199">
        <f>SUM(L195,L230,L269)</f>
        <v>0</v>
      </c>
    </row>
    <row r="195" spans="1:12" x14ac:dyDescent="0.25">
      <c r="A195" s="142">
        <v>5000</v>
      </c>
      <c r="B195" s="142" t="s">
        <v>203</v>
      </c>
      <c r="C195" s="143">
        <f t="shared" si="23"/>
        <v>0</v>
      </c>
      <c r="D195" s="144">
        <f>D196+D204</f>
        <v>0</v>
      </c>
      <c r="E195" s="144">
        <f>E196+E204</f>
        <v>0</v>
      </c>
      <c r="F195" s="144">
        <f>F196+F204</f>
        <v>0</v>
      </c>
      <c r="G195" s="144">
        <f>G196+G204</f>
        <v>0</v>
      </c>
      <c r="H195" s="143">
        <f t="shared" si="24"/>
        <v>0</v>
      </c>
      <c r="I195" s="144">
        <f>I196+I204</f>
        <v>0</v>
      </c>
      <c r="J195" s="144">
        <f>J196+J204</f>
        <v>0</v>
      </c>
      <c r="K195" s="144">
        <f>K196+K204</f>
        <v>0</v>
      </c>
      <c r="L195" s="200">
        <f>L196+L204</f>
        <v>0</v>
      </c>
    </row>
    <row r="196" spans="1:12" x14ac:dyDescent="0.25">
      <c r="A196" s="56">
        <v>5100</v>
      </c>
      <c r="B196" s="147" t="s">
        <v>204</v>
      </c>
      <c r="C196" s="57">
        <f t="shared" si="23"/>
        <v>0</v>
      </c>
      <c r="D196" s="63">
        <f>D197+D198+D201+D202+D203</f>
        <v>0</v>
      </c>
      <c r="E196" s="63">
        <f>E197+E198+E201+E202+E203</f>
        <v>0</v>
      </c>
      <c r="F196" s="63">
        <f>F197+F198+F201+F202+F203</f>
        <v>0</v>
      </c>
      <c r="G196" s="166">
        <f>G197+G198+G201+G202+G203</f>
        <v>0</v>
      </c>
      <c r="H196" s="57">
        <f t="shared" si="24"/>
        <v>0</v>
      </c>
      <c r="I196" s="63">
        <f>I197+I198+I201+I202+I203</f>
        <v>0</v>
      </c>
      <c r="J196" s="63">
        <f>J197+J198+J201+J202+J203</f>
        <v>0</v>
      </c>
      <c r="K196" s="63">
        <f>K197+K198+K201+K202+K203</f>
        <v>0</v>
      </c>
      <c r="L196" s="167">
        <f>L197+L198+L201+L202+L203</f>
        <v>0</v>
      </c>
    </row>
    <row r="197" spans="1:12" x14ac:dyDescent="0.25">
      <c r="A197" s="168">
        <v>5110</v>
      </c>
      <c r="B197" s="65" t="s">
        <v>205</v>
      </c>
      <c r="C197" s="66">
        <f t="shared" si="23"/>
        <v>0</v>
      </c>
      <c r="D197" s="68"/>
      <c r="E197" s="68"/>
      <c r="F197" s="68"/>
      <c r="G197" s="154"/>
      <c r="H197" s="66">
        <f t="shared" si="24"/>
        <v>0</v>
      </c>
      <c r="I197" s="68"/>
      <c r="J197" s="68"/>
      <c r="K197" s="68"/>
      <c r="L197" s="155"/>
    </row>
    <row r="198" spans="1:12" ht="24" x14ac:dyDescent="0.25">
      <c r="A198" s="159">
        <v>5120</v>
      </c>
      <c r="B198" s="71" t="s">
        <v>206</v>
      </c>
      <c r="C198" s="72">
        <f t="shared" si="23"/>
        <v>0</v>
      </c>
      <c r="D198" s="160">
        <f>D199+D200</f>
        <v>0</v>
      </c>
      <c r="E198" s="160">
        <f>E199+E200</f>
        <v>0</v>
      </c>
      <c r="F198" s="160">
        <f>F199+F200</f>
        <v>0</v>
      </c>
      <c r="G198" s="161">
        <f>G199+G200</f>
        <v>0</v>
      </c>
      <c r="H198" s="72">
        <f t="shared" si="24"/>
        <v>0</v>
      </c>
      <c r="I198" s="160">
        <f>I199+I200</f>
        <v>0</v>
      </c>
      <c r="J198" s="160">
        <f>J199+J200</f>
        <v>0</v>
      </c>
      <c r="K198" s="160">
        <f>K199+K200</f>
        <v>0</v>
      </c>
      <c r="L198" s="162">
        <f>L199+L200</f>
        <v>0</v>
      </c>
    </row>
    <row r="199" spans="1:12" x14ac:dyDescent="0.25">
      <c r="A199" s="44">
        <v>5121</v>
      </c>
      <c r="B199" s="71" t="s">
        <v>207</v>
      </c>
      <c r="C199" s="72">
        <f t="shared" si="23"/>
        <v>0</v>
      </c>
      <c r="D199" s="74"/>
      <c r="E199" s="74"/>
      <c r="F199" s="74"/>
      <c r="G199" s="157"/>
      <c r="H199" s="72">
        <f t="shared" si="24"/>
        <v>0</v>
      </c>
      <c r="I199" s="74"/>
      <c r="J199" s="74"/>
      <c r="K199" s="74"/>
      <c r="L199" s="158"/>
    </row>
    <row r="200" spans="1:12" ht="24" x14ac:dyDescent="0.25">
      <c r="A200" s="44">
        <v>5129</v>
      </c>
      <c r="B200" s="71" t="s">
        <v>208</v>
      </c>
      <c r="C200" s="72">
        <f t="shared" si="23"/>
        <v>0</v>
      </c>
      <c r="D200" s="74"/>
      <c r="E200" s="74"/>
      <c r="F200" s="74"/>
      <c r="G200" s="157"/>
      <c r="H200" s="72">
        <f t="shared" si="24"/>
        <v>0</v>
      </c>
      <c r="I200" s="74"/>
      <c r="J200" s="74"/>
      <c r="K200" s="74"/>
      <c r="L200" s="158"/>
    </row>
    <row r="201" spans="1:12" x14ac:dyDescent="0.25">
      <c r="A201" s="159">
        <v>5130</v>
      </c>
      <c r="B201" s="71" t="s">
        <v>209</v>
      </c>
      <c r="C201" s="72">
        <f t="shared" si="23"/>
        <v>0</v>
      </c>
      <c r="D201" s="74"/>
      <c r="E201" s="74"/>
      <c r="F201" s="74"/>
      <c r="G201" s="157"/>
      <c r="H201" s="72">
        <f t="shared" si="24"/>
        <v>0</v>
      </c>
      <c r="I201" s="74"/>
      <c r="J201" s="74"/>
      <c r="K201" s="74"/>
      <c r="L201" s="158"/>
    </row>
    <row r="202" spans="1:12" x14ac:dyDescent="0.25">
      <c r="A202" s="159">
        <v>5140</v>
      </c>
      <c r="B202" s="71" t="s">
        <v>210</v>
      </c>
      <c r="C202" s="72">
        <f t="shared" si="23"/>
        <v>0</v>
      </c>
      <c r="D202" s="74"/>
      <c r="E202" s="74"/>
      <c r="F202" s="74"/>
      <c r="G202" s="157"/>
      <c r="H202" s="72">
        <f t="shared" si="24"/>
        <v>0</v>
      </c>
      <c r="I202" s="74"/>
      <c r="J202" s="74"/>
      <c r="K202" s="74"/>
      <c r="L202" s="158"/>
    </row>
    <row r="203" spans="1:12" ht="24" x14ac:dyDescent="0.25">
      <c r="A203" s="159">
        <v>5170</v>
      </c>
      <c r="B203" s="71" t="s">
        <v>211</v>
      </c>
      <c r="C203" s="72">
        <f t="shared" si="23"/>
        <v>0</v>
      </c>
      <c r="D203" s="74"/>
      <c r="E203" s="74"/>
      <c r="F203" s="74"/>
      <c r="G203" s="157"/>
      <c r="H203" s="72">
        <f t="shared" si="24"/>
        <v>0</v>
      </c>
      <c r="I203" s="74"/>
      <c r="J203" s="74"/>
      <c r="K203" s="74"/>
      <c r="L203" s="158"/>
    </row>
    <row r="204" spans="1:12" x14ac:dyDescent="0.25">
      <c r="A204" s="56">
        <v>5200</v>
      </c>
      <c r="B204" s="147" t="s">
        <v>212</v>
      </c>
      <c r="C204" s="57">
        <f t="shared" si="23"/>
        <v>0</v>
      </c>
      <c r="D204" s="63">
        <f>D205+D215+D216+D225+D226+D227+D229</f>
        <v>0</v>
      </c>
      <c r="E204" s="63">
        <f>E205+E215+E216+E225+E226+E227+E229</f>
        <v>0</v>
      </c>
      <c r="F204" s="63">
        <f>F205+F215+F216+F225+F226+F227+F229</f>
        <v>0</v>
      </c>
      <c r="G204" s="166">
        <f>G205+G215+G216+G225+G226+G227+G229</f>
        <v>0</v>
      </c>
      <c r="H204" s="57">
        <f t="shared" si="24"/>
        <v>0</v>
      </c>
      <c r="I204" s="63">
        <f>I205+I215+I216+I225+I226+I227+I229</f>
        <v>0</v>
      </c>
      <c r="J204" s="63">
        <f>J205+J215+J216+J225+J226+J227+J229</f>
        <v>0</v>
      </c>
      <c r="K204" s="63">
        <f>K205+K215+K216+K225+K226+K227+K229</f>
        <v>0</v>
      </c>
      <c r="L204" s="167">
        <f>L205+L215+L216+L225+L226+L227+L229</f>
        <v>0</v>
      </c>
    </row>
    <row r="205" spans="1:12" x14ac:dyDescent="0.25">
      <c r="A205" s="150">
        <v>5210</v>
      </c>
      <c r="B205" s="112" t="s">
        <v>213</v>
      </c>
      <c r="C205" s="117">
        <f t="shared" si="23"/>
        <v>0</v>
      </c>
      <c r="D205" s="151">
        <f>SUM(D206:D214)</f>
        <v>0</v>
      </c>
      <c r="E205" s="151">
        <f>SUM(E206:E214)</f>
        <v>0</v>
      </c>
      <c r="F205" s="151">
        <f>SUM(F206:F214)</f>
        <v>0</v>
      </c>
      <c r="G205" s="152">
        <f>SUM(G206:G214)</f>
        <v>0</v>
      </c>
      <c r="H205" s="117">
        <f t="shared" si="24"/>
        <v>0</v>
      </c>
      <c r="I205" s="151">
        <f>SUM(I206:I214)</f>
        <v>0</v>
      </c>
      <c r="J205" s="151">
        <f>SUM(J206:J214)</f>
        <v>0</v>
      </c>
      <c r="K205" s="151">
        <f>SUM(K206:K214)</f>
        <v>0</v>
      </c>
      <c r="L205" s="153">
        <f>SUM(L206:L214)</f>
        <v>0</v>
      </c>
    </row>
    <row r="206" spans="1:12" x14ac:dyDescent="0.25">
      <c r="A206" s="38">
        <v>5211</v>
      </c>
      <c r="B206" s="65" t="s">
        <v>214</v>
      </c>
      <c r="C206" s="66">
        <f t="shared" si="23"/>
        <v>0</v>
      </c>
      <c r="D206" s="68"/>
      <c r="E206" s="68"/>
      <c r="F206" s="68"/>
      <c r="G206" s="154"/>
      <c r="H206" s="66">
        <f t="shared" si="24"/>
        <v>0</v>
      </c>
      <c r="I206" s="68"/>
      <c r="J206" s="68"/>
      <c r="K206" s="68"/>
      <c r="L206" s="155"/>
    </row>
    <row r="207" spans="1:12" x14ac:dyDescent="0.25">
      <c r="A207" s="44">
        <v>5212</v>
      </c>
      <c r="B207" s="71" t="s">
        <v>215</v>
      </c>
      <c r="C207" s="72">
        <f t="shared" si="23"/>
        <v>0</v>
      </c>
      <c r="D207" s="74"/>
      <c r="E207" s="74"/>
      <c r="F207" s="74"/>
      <c r="G207" s="157"/>
      <c r="H207" s="72">
        <f t="shared" si="24"/>
        <v>0</v>
      </c>
      <c r="I207" s="74"/>
      <c r="J207" s="74"/>
      <c r="K207" s="74"/>
      <c r="L207" s="158"/>
    </row>
    <row r="208" spans="1:12" x14ac:dyDescent="0.25">
      <c r="A208" s="44">
        <v>5213</v>
      </c>
      <c r="B208" s="71" t="s">
        <v>216</v>
      </c>
      <c r="C208" s="72">
        <f t="shared" si="23"/>
        <v>0</v>
      </c>
      <c r="D208" s="74"/>
      <c r="E208" s="74"/>
      <c r="F208" s="74"/>
      <c r="G208" s="157"/>
      <c r="H208" s="72">
        <f t="shared" si="24"/>
        <v>0</v>
      </c>
      <c r="I208" s="74"/>
      <c r="J208" s="74"/>
      <c r="K208" s="74"/>
      <c r="L208" s="158"/>
    </row>
    <row r="209" spans="1:12" x14ac:dyDescent="0.25">
      <c r="A209" s="44">
        <v>5214</v>
      </c>
      <c r="B209" s="71" t="s">
        <v>217</v>
      </c>
      <c r="C209" s="72">
        <f t="shared" si="23"/>
        <v>0</v>
      </c>
      <c r="D209" s="74"/>
      <c r="E209" s="74"/>
      <c r="F209" s="74"/>
      <c r="G209" s="157"/>
      <c r="H209" s="72">
        <f t="shared" si="24"/>
        <v>0</v>
      </c>
      <c r="I209" s="74"/>
      <c r="J209" s="74"/>
      <c r="K209" s="74"/>
      <c r="L209" s="158"/>
    </row>
    <row r="210" spans="1:12" x14ac:dyDescent="0.25">
      <c r="A210" s="44">
        <v>5215</v>
      </c>
      <c r="B210" s="71" t="s">
        <v>218</v>
      </c>
      <c r="C210" s="72">
        <f>SUM(D210:G210)</f>
        <v>0</v>
      </c>
      <c r="D210" s="74"/>
      <c r="E210" s="74"/>
      <c r="F210" s="74"/>
      <c r="G210" s="157"/>
      <c r="H210" s="72">
        <f>SUM(I210:L210)</f>
        <v>0</v>
      </c>
      <c r="I210" s="74"/>
      <c r="J210" s="74"/>
      <c r="K210" s="74"/>
      <c r="L210" s="158"/>
    </row>
    <row r="211" spans="1:12" ht="14.25" customHeight="1" x14ac:dyDescent="0.25">
      <c r="A211" s="44">
        <v>5216</v>
      </c>
      <c r="B211" s="71" t="s">
        <v>219</v>
      </c>
      <c r="C211" s="72">
        <f t="shared" si="23"/>
        <v>0</v>
      </c>
      <c r="D211" s="74"/>
      <c r="E211" s="74"/>
      <c r="F211" s="74"/>
      <c r="G211" s="157"/>
      <c r="H211" s="72">
        <f t="shared" si="24"/>
        <v>0</v>
      </c>
      <c r="I211" s="74"/>
      <c r="J211" s="74"/>
      <c r="K211" s="74"/>
      <c r="L211" s="158"/>
    </row>
    <row r="212" spans="1:12" x14ac:dyDescent="0.25">
      <c r="A212" s="44">
        <v>5217</v>
      </c>
      <c r="B212" s="71" t="s">
        <v>220</v>
      </c>
      <c r="C212" s="72">
        <f t="shared" si="23"/>
        <v>0</v>
      </c>
      <c r="D212" s="74"/>
      <c r="E212" s="74"/>
      <c r="F212" s="74"/>
      <c r="G212" s="157"/>
      <c r="H212" s="72">
        <f t="shared" si="24"/>
        <v>0</v>
      </c>
      <c r="I212" s="74"/>
      <c r="J212" s="74"/>
      <c r="K212" s="74"/>
      <c r="L212" s="158"/>
    </row>
    <row r="213" spans="1:12" x14ac:dyDescent="0.25">
      <c r="A213" s="44">
        <v>5218</v>
      </c>
      <c r="B213" s="71" t="s">
        <v>221</v>
      </c>
      <c r="C213" s="72">
        <f t="shared" si="23"/>
        <v>0</v>
      </c>
      <c r="D213" s="74"/>
      <c r="E213" s="74"/>
      <c r="F213" s="74"/>
      <c r="G213" s="157"/>
      <c r="H213" s="72">
        <f t="shared" si="24"/>
        <v>0</v>
      </c>
      <c r="I213" s="74"/>
      <c r="J213" s="74"/>
      <c r="K213" s="74"/>
      <c r="L213" s="158"/>
    </row>
    <row r="214" spans="1:12" x14ac:dyDescent="0.25">
      <c r="A214" s="44">
        <v>5219</v>
      </c>
      <c r="B214" s="71" t="s">
        <v>222</v>
      </c>
      <c r="C214" s="72">
        <f t="shared" si="23"/>
        <v>0</v>
      </c>
      <c r="D214" s="74"/>
      <c r="E214" s="74"/>
      <c r="F214" s="74"/>
      <c r="G214" s="157"/>
      <c r="H214" s="72">
        <f t="shared" si="24"/>
        <v>0</v>
      </c>
      <c r="I214" s="74"/>
      <c r="J214" s="74"/>
      <c r="K214" s="74"/>
      <c r="L214" s="158"/>
    </row>
    <row r="215" spans="1:12" ht="13.5" customHeight="1" x14ac:dyDescent="0.25">
      <c r="A215" s="159">
        <v>5220</v>
      </c>
      <c r="B215" s="71" t="s">
        <v>223</v>
      </c>
      <c r="C215" s="72">
        <f t="shared" si="23"/>
        <v>0</v>
      </c>
      <c r="D215" s="74"/>
      <c r="E215" s="74"/>
      <c r="F215" s="74"/>
      <c r="G215" s="157"/>
      <c r="H215" s="72">
        <f t="shared" si="24"/>
        <v>0</v>
      </c>
      <c r="I215" s="74"/>
      <c r="J215" s="74"/>
      <c r="K215" s="74"/>
      <c r="L215" s="158"/>
    </row>
    <row r="216" spans="1:12" x14ac:dyDescent="0.25">
      <c r="A216" s="159">
        <v>5230</v>
      </c>
      <c r="B216" s="71" t="s">
        <v>224</v>
      </c>
      <c r="C216" s="72">
        <f t="shared" si="23"/>
        <v>0</v>
      </c>
      <c r="D216" s="160">
        <f>SUM(D217:D224)</f>
        <v>0</v>
      </c>
      <c r="E216" s="160">
        <f>SUM(E217:E224)</f>
        <v>0</v>
      </c>
      <c r="F216" s="160">
        <f>SUM(F217:F224)</f>
        <v>0</v>
      </c>
      <c r="G216" s="161">
        <f>SUM(G217:G224)</f>
        <v>0</v>
      </c>
      <c r="H216" s="72">
        <f t="shared" si="24"/>
        <v>0</v>
      </c>
      <c r="I216" s="160">
        <f>SUM(I217:I224)</f>
        <v>0</v>
      </c>
      <c r="J216" s="160">
        <f>SUM(J217:J224)</f>
        <v>0</v>
      </c>
      <c r="K216" s="160">
        <f>SUM(K217:K224)</f>
        <v>0</v>
      </c>
      <c r="L216" s="162">
        <f>SUM(L217:L224)</f>
        <v>0</v>
      </c>
    </row>
    <row r="217" spans="1:12" x14ac:dyDescent="0.25">
      <c r="A217" s="44">
        <v>5231</v>
      </c>
      <c r="B217" s="71" t="s">
        <v>225</v>
      </c>
      <c r="C217" s="72">
        <f t="shared" si="23"/>
        <v>0</v>
      </c>
      <c r="D217" s="74"/>
      <c r="E217" s="74"/>
      <c r="F217" s="74"/>
      <c r="G217" s="157"/>
      <c r="H217" s="72">
        <f t="shared" si="24"/>
        <v>0</v>
      </c>
      <c r="I217" s="74"/>
      <c r="J217" s="74"/>
      <c r="K217" s="74"/>
      <c r="L217" s="158"/>
    </row>
    <row r="218" spans="1:12" x14ac:dyDescent="0.25">
      <c r="A218" s="44">
        <v>5232</v>
      </c>
      <c r="B218" s="71" t="s">
        <v>226</v>
      </c>
      <c r="C218" s="72">
        <f t="shared" si="23"/>
        <v>0</v>
      </c>
      <c r="D218" s="74"/>
      <c r="E218" s="74"/>
      <c r="F218" s="74"/>
      <c r="G218" s="157"/>
      <c r="H218" s="72">
        <f t="shared" si="24"/>
        <v>0</v>
      </c>
      <c r="I218" s="74"/>
      <c r="J218" s="74"/>
      <c r="K218" s="74"/>
      <c r="L218" s="158"/>
    </row>
    <row r="219" spans="1:12" x14ac:dyDescent="0.25">
      <c r="A219" s="44">
        <v>5233</v>
      </c>
      <c r="B219" s="71" t="s">
        <v>227</v>
      </c>
      <c r="C219" s="201">
        <f t="shared" si="23"/>
        <v>0</v>
      </c>
      <c r="D219" s="74"/>
      <c r="E219" s="74"/>
      <c r="F219" s="74"/>
      <c r="G219" s="157"/>
      <c r="H219" s="72">
        <f t="shared" si="24"/>
        <v>0</v>
      </c>
      <c r="I219" s="74"/>
      <c r="J219" s="74"/>
      <c r="K219" s="74"/>
      <c r="L219" s="158"/>
    </row>
    <row r="220" spans="1:12" ht="24" x14ac:dyDescent="0.25">
      <c r="A220" s="44">
        <v>5234</v>
      </c>
      <c r="B220" s="71" t="s">
        <v>228</v>
      </c>
      <c r="C220" s="201">
        <f t="shared" si="23"/>
        <v>0</v>
      </c>
      <c r="D220" s="74"/>
      <c r="E220" s="74"/>
      <c r="F220" s="74"/>
      <c r="G220" s="157"/>
      <c r="H220" s="72">
        <f t="shared" si="24"/>
        <v>0</v>
      </c>
      <c r="I220" s="74"/>
      <c r="J220" s="74"/>
      <c r="K220" s="74"/>
      <c r="L220" s="158"/>
    </row>
    <row r="221" spans="1:12" ht="14.25" customHeight="1" x14ac:dyDescent="0.25">
      <c r="A221" s="44">
        <v>5236</v>
      </c>
      <c r="B221" s="71" t="s">
        <v>229</v>
      </c>
      <c r="C221" s="201">
        <f t="shared" si="23"/>
        <v>0</v>
      </c>
      <c r="D221" s="74"/>
      <c r="E221" s="74"/>
      <c r="F221" s="74"/>
      <c r="G221" s="157"/>
      <c r="H221" s="72">
        <f t="shared" si="24"/>
        <v>0</v>
      </c>
      <c r="I221" s="74"/>
      <c r="J221" s="74"/>
      <c r="K221" s="74"/>
      <c r="L221" s="158"/>
    </row>
    <row r="222" spans="1:12" ht="14.25" customHeight="1" x14ac:dyDescent="0.25">
      <c r="A222" s="44">
        <v>5237</v>
      </c>
      <c r="B222" s="71" t="s">
        <v>230</v>
      </c>
      <c r="C222" s="201">
        <f t="shared" si="23"/>
        <v>0</v>
      </c>
      <c r="D222" s="74"/>
      <c r="E222" s="74"/>
      <c r="F222" s="74"/>
      <c r="G222" s="157"/>
      <c r="H222" s="72">
        <f t="shared" si="24"/>
        <v>0</v>
      </c>
      <c r="I222" s="74"/>
      <c r="J222" s="74"/>
      <c r="K222" s="74"/>
      <c r="L222" s="158"/>
    </row>
    <row r="223" spans="1:12" ht="24" x14ac:dyDescent="0.25">
      <c r="A223" s="44">
        <v>5238</v>
      </c>
      <c r="B223" s="71" t="s">
        <v>231</v>
      </c>
      <c r="C223" s="201">
        <f t="shared" si="23"/>
        <v>0</v>
      </c>
      <c r="D223" s="74"/>
      <c r="E223" s="74"/>
      <c r="F223" s="74"/>
      <c r="G223" s="157"/>
      <c r="H223" s="72">
        <f t="shared" si="24"/>
        <v>0</v>
      </c>
      <c r="I223" s="74"/>
      <c r="J223" s="74"/>
      <c r="K223" s="74"/>
      <c r="L223" s="158"/>
    </row>
    <row r="224" spans="1:12" ht="24" x14ac:dyDescent="0.25">
      <c r="A224" s="44">
        <v>5239</v>
      </c>
      <c r="B224" s="71" t="s">
        <v>232</v>
      </c>
      <c r="C224" s="201">
        <f t="shared" si="23"/>
        <v>0</v>
      </c>
      <c r="D224" s="74"/>
      <c r="E224" s="74"/>
      <c r="F224" s="74"/>
      <c r="G224" s="157"/>
      <c r="H224" s="72">
        <f t="shared" si="24"/>
        <v>0</v>
      </c>
      <c r="I224" s="74"/>
      <c r="J224" s="74"/>
      <c r="K224" s="74"/>
      <c r="L224" s="158"/>
    </row>
    <row r="225" spans="1:12" ht="24" x14ac:dyDescent="0.25">
      <c r="A225" s="159">
        <v>5240</v>
      </c>
      <c r="B225" s="71" t="s">
        <v>233</v>
      </c>
      <c r="C225" s="201">
        <f t="shared" si="23"/>
        <v>0</v>
      </c>
      <c r="D225" s="74"/>
      <c r="E225" s="74"/>
      <c r="F225" s="74"/>
      <c r="G225" s="157"/>
      <c r="H225" s="72">
        <f t="shared" si="24"/>
        <v>0</v>
      </c>
      <c r="I225" s="74"/>
      <c r="J225" s="74"/>
      <c r="K225" s="74"/>
      <c r="L225" s="158"/>
    </row>
    <row r="226" spans="1:12" x14ac:dyDescent="0.25">
      <c r="A226" s="159">
        <v>5250</v>
      </c>
      <c r="B226" s="71" t="s">
        <v>234</v>
      </c>
      <c r="C226" s="201">
        <f t="shared" si="23"/>
        <v>0</v>
      </c>
      <c r="D226" s="74"/>
      <c r="E226" s="74"/>
      <c r="F226" s="74"/>
      <c r="G226" s="157"/>
      <c r="H226" s="72">
        <f t="shared" si="24"/>
        <v>0</v>
      </c>
      <c r="I226" s="74"/>
      <c r="J226" s="74"/>
      <c r="K226" s="74"/>
      <c r="L226" s="158"/>
    </row>
    <row r="227" spans="1:12" x14ac:dyDescent="0.25">
      <c r="A227" s="159">
        <v>5260</v>
      </c>
      <c r="B227" s="71" t="s">
        <v>235</v>
      </c>
      <c r="C227" s="201">
        <f t="shared" si="23"/>
        <v>0</v>
      </c>
      <c r="D227" s="160">
        <f>SUM(D228)</f>
        <v>0</v>
      </c>
      <c r="E227" s="160">
        <f>SUM(E228)</f>
        <v>0</v>
      </c>
      <c r="F227" s="160">
        <f>SUM(F228)</f>
        <v>0</v>
      </c>
      <c r="G227" s="161">
        <f>SUM(G228)</f>
        <v>0</v>
      </c>
      <c r="H227" s="72">
        <f t="shared" si="24"/>
        <v>0</v>
      </c>
      <c r="I227" s="160">
        <f>SUM(I228)</f>
        <v>0</v>
      </c>
      <c r="J227" s="160">
        <f>SUM(J228)</f>
        <v>0</v>
      </c>
      <c r="K227" s="160">
        <f>SUM(K228)</f>
        <v>0</v>
      </c>
      <c r="L227" s="162">
        <f>SUM(L228)</f>
        <v>0</v>
      </c>
    </row>
    <row r="228" spans="1:12" ht="24" x14ac:dyDescent="0.25">
      <c r="A228" s="44">
        <v>5269</v>
      </c>
      <c r="B228" s="71" t="s">
        <v>236</v>
      </c>
      <c r="C228" s="201">
        <f t="shared" si="23"/>
        <v>0</v>
      </c>
      <c r="D228" s="74"/>
      <c r="E228" s="74"/>
      <c r="F228" s="74"/>
      <c r="G228" s="157"/>
      <c r="H228" s="72">
        <f t="shared" si="24"/>
        <v>0</v>
      </c>
      <c r="I228" s="74"/>
      <c r="J228" s="74"/>
      <c r="K228" s="74"/>
      <c r="L228" s="158"/>
    </row>
    <row r="229" spans="1:12" ht="24" x14ac:dyDescent="0.25">
      <c r="A229" s="150">
        <v>5270</v>
      </c>
      <c r="B229" s="112" t="s">
        <v>237</v>
      </c>
      <c r="C229" s="202">
        <f t="shared" si="23"/>
        <v>0</v>
      </c>
      <c r="D229" s="163"/>
      <c r="E229" s="163"/>
      <c r="F229" s="163"/>
      <c r="G229" s="164"/>
      <c r="H229" s="117">
        <f t="shared" si="24"/>
        <v>0</v>
      </c>
      <c r="I229" s="163"/>
      <c r="J229" s="163"/>
      <c r="K229" s="163"/>
      <c r="L229" s="165"/>
    </row>
    <row r="230" spans="1:12" x14ac:dyDescent="0.25">
      <c r="A230" s="142">
        <v>6000</v>
      </c>
      <c r="B230" s="142" t="s">
        <v>238</v>
      </c>
      <c r="C230" s="203">
        <f t="shared" si="23"/>
        <v>0</v>
      </c>
      <c r="D230" s="144">
        <f>D231+D251+D259</f>
        <v>0</v>
      </c>
      <c r="E230" s="144">
        <f>E231+E251+E259</f>
        <v>0</v>
      </c>
      <c r="F230" s="144">
        <f>F231+F251+F259</f>
        <v>0</v>
      </c>
      <c r="G230" s="145">
        <f>G231+G251+G259</f>
        <v>0</v>
      </c>
      <c r="H230" s="143">
        <f t="shared" si="24"/>
        <v>0</v>
      </c>
      <c r="I230" s="144">
        <f>I231+I251+I259</f>
        <v>0</v>
      </c>
      <c r="J230" s="144">
        <f>J231+J251+J259</f>
        <v>0</v>
      </c>
      <c r="K230" s="144">
        <f>K231+K251+K259</f>
        <v>0</v>
      </c>
      <c r="L230" s="146">
        <f>L231+L251+L259</f>
        <v>0</v>
      </c>
    </row>
    <row r="231" spans="1:12" ht="14.25" customHeight="1" x14ac:dyDescent="0.25">
      <c r="A231" s="192">
        <v>6200</v>
      </c>
      <c r="B231" s="183" t="s">
        <v>239</v>
      </c>
      <c r="C231" s="204">
        <f>SUM(D231:G231)</f>
        <v>0</v>
      </c>
      <c r="D231" s="194">
        <f>SUM(D232,D233,D235,D238,D244,D245,D246)</f>
        <v>0</v>
      </c>
      <c r="E231" s="194">
        <f>SUM(E232,E233,E235,E238,E244,E245,E246)</f>
        <v>0</v>
      </c>
      <c r="F231" s="194">
        <f>SUM(F232,F233,F235,F238,F244,F245,F246)</f>
        <v>0</v>
      </c>
      <c r="G231" s="194">
        <f>SUM(G232,G233,G235,G238,G244,G245,G246)</f>
        <v>0</v>
      </c>
      <c r="H231" s="193">
        <f t="shared" si="24"/>
        <v>0</v>
      </c>
      <c r="I231" s="194">
        <f>SUM(I232,I233,I235,I238,I244,I245,I246)</f>
        <v>0</v>
      </c>
      <c r="J231" s="194">
        <f>SUM(J232,J233,J235,J238,J244,J245,J246)</f>
        <v>0</v>
      </c>
      <c r="K231" s="194">
        <f>SUM(K232,K233,K235,K238,K244,K245,K246)</f>
        <v>0</v>
      </c>
      <c r="L231" s="149">
        <f>SUM(L232,L233,L235,L238,L244,L245,L246)</f>
        <v>0</v>
      </c>
    </row>
    <row r="232" spans="1:12" ht="24" x14ac:dyDescent="0.25">
      <c r="A232" s="168">
        <v>6220</v>
      </c>
      <c r="B232" s="65" t="s">
        <v>240</v>
      </c>
      <c r="C232" s="205">
        <f t="shared" si="23"/>
        <v>0</v>
      </c>
      <c r="D232" s="68"/>
      <c r="E232" s="68"/>
      <c r="F232" s="68"/>
      <c r="G232" s="206"/>
      <c r="H232" s="207">
        <f t="shared" si="24"/>
        <v>0</v>
      </c>
      <c r="I232" s="68"/>
      <c r="J232" s="68"/>
      <c r="K232" s="68"/>
      <c r="L232" s="155"/>
    </row>
    <row r="233" spans="1:12" x14ac:dyDescent="0.25">
      <c r="A233" s="159">
        <v>6230</v>
      </c>
      <c r="B233" s="71" t="s">
        <v>241</v>
      </c>
      <c r="C233" s="201">
        <f t="shared" si="23"/>
        <v>0</v>
      </c>
      <c r="D233" s="160">
        <f>SUM(D234)</f>
        <v>0</v>
      </c>
      <c r="E233" s="160">
        <f t="shared" ref="E233:L233" si="25">SUM(E234)</f>
        <v>0</v>
      </c>
      <c r="F233" s="160">
        <f t="shared" si="25"/>
        <v>0</v>
      </c>
      <c r="G233" s="161">
        <f t="shared" si="25"/>
        <v>0</v>
      </c>
      <c r="H233" s="208">
        <f t="shared" si="24"/>
        <v>0</v>
      </c>
      <c r="I233" s="160">
        <f t="shared" si="25"/>
        <v>0</v>
      </c>
      <c r="J233" s="160">
        <f t="shared" si="25"/>
        <v>0</v>
      </c>
      <c r="K233" s="160">
        <f t="shared" si="25"/>
        <v>0</v>
      </c>
      <c r="L233" s="162">
        <f t="shared" si="25"/>
        <v>0</v>
      </c>
    </row>
    <row r="234" spans="1:12" ht="24" x14ac:dyDescent="0.25">
      <c r="A234" s="44">
        <v>6239</v>
      </c>
      <c r="B234" s="65" t="s">
        <v>242</v>
      </c>
      <c r="C234" s="201">
        <f t="shared" si="23"/>
        <v>0</v>
      </c>
      <c r="D234" s="68"/>
      <c r="E234" s="68"/>
      <c r="F234" s="68"/>
      <c r="G234" s="154"/>
      <c r="H234" s="208">
        <f t="shared" si="24"/>
        <v>0</v>
      </c>
      <c r="I234" s="68"/>
      <c r="J234" s="68"/>
      <c r="K234" s="68"/>
      <c r="L234" s="155"/>
    </row>
    <row r="235" spans="1:12" ht="24" x14ac:dyDescent="0.25">
      <c r="A235" s="159">
        <v>6240</v>
      </c>
      <c r="B235" s="71" t="s">
        <v>243</v>
      </c>
      <c r="C235" s="201">
        <f>SUM(D235:G235)</f>
        <v>0</v>
      </c>
      <c r="D235" s="160">
        <f>SUM(D236:D237)</f>
        <v>0</v>
      </c>
      <c r="E235" s="160">
        <f>SUM(E236:E237)</f>
        <v>0</v>
      </c>
      <c r="F235" s="160">
        <f>SUM(F236:F237)</f>
        <v>0</v>
      </c>
      <c r="G235" s="161">
        <f>SUM(G236:G237)</f>
        <v>0</v>
      </c>
      <c r="H235" s="208">
        <f t="shared" si="24"/>
        <v>0</v>
      </c>
      <c r="I235" s="160">
        <f>SUM(I236:I237)</f>
        <v>0</v>
      </c>
      <c r="J235" s="160">
        <f>SUM(J236:J237)</f>
        <v>0</v>
      </c>
      <c r="K235" s="160">
        <f>SUM(K236:K237)</f>
        <v>0</v>
      </c>
      <c r="L235" s="162">
        <f>SUM(L236:L237)</f>
        <v>0</v>
      </c>
    </row>
    <row r="236" spans="1:12" x14ac:dyDescent="0.25">
      <c r="A236" s="44">
        <v>6241</v>
      </c>
      <c r="B236" s="71" t="s">
        <v>244</v>
      </c>
      <c r="C236" s="201">
        <f>SUM(D236:G236)</f>
        <v>0</v>
      </c>
      <c r="D236" s="74"/>
      <c r="E236" s="74"/>
      <c r="F236" s="74"/>
      <c r="G236" s="157"/>
      <c r="H236" s="208">
        <f>SUM(I236:L236)</f>
        <v>0</v>
      </c>
      <c r="I236" s="74"/>
      <c r="J236" s="74"/>
      <c r="K236" s="74"/>
      <c r="L236" s="158"/>
    </row>
    <row r="237" spans="1:12" x14ac:dyDescent="0.25">
      <c r="A237" s="44">
        <v>6242</v>
      </c>
      <c r="B237" s="71" t="s">
        <v>245</v>
      </c>
      <c r="C237" s="201">
        <f>SUM(D237:G237)</f>
        <v>0</v>
      </c>
      <c r="D237" s="74"/>
      <c r="E237" s="74"/>
      <c r="F237" s="74"/>
      <c r="G237" s="157"/>
      <c r="H237" s="208">
        <f t="shared" si="24"/>
        <v>0</v>
      </c>
      <c r="I237" s="74"/>
      <c r="J237" s="74"/>
      <c r="K237" s="74"/>
      <c r="L237" s="158"/>
    </row>
    <row r="238" spans="1:12" ht="25.5" customHeight="1" x14ac:dyDescent="0.25">
      <c r="A238" s="159">
        <v>6250</v>
      </c>
      <c r="B238" s="71" t="s">
        <v>246</v>
      </c>
      <c r="C238" s="201">
        <f>SUM(D238:G238)</f>
        <v>0</v>
      </c>
      <c r="D238" s="160">
        <f>SUM(D239:D243)</f>
        <v>0</v>
      </c>
      <c r="E238" s="160">
        <f>SUM(E239:E243)</f>
        <v>0</v>
      </c>
      <c r="F238" s="160">
        <f>SUM(F239:F243)</f>
        <v>0</v>
      </c>
      <c r="G238" s="161">
        <f>SUM(G239:G243)</f>
        <v>0</v>
      </c>
      <c r="H238" s="208">
        <f t="shared" si="24"/>
        <v>0</v>
      </c>
      <c r="I238" s="160">
        <f>SUM(I239:I243)</f>
        <v>0</v>
      </c>
      <c r="J238" s="160">
        <f>SUM(J239:J243)</f>
        <v>0</v>
      </c>
      <c r="K238" s="160">
        <f>SUM(K239:K243)</f>
        <v>0</v>
      </c>
      <c r="L238" s="162">
        <f>SUM(L239:L243)</f>
        <v>0</v>
      </c>
    </row>
    <row r="239" spans="1:12" ht="14.25" customHeight="1" x14ac:dyDescent="0.25">
      <c r="A239" s="44">
        <v>6252</v>
      </c>
      <c r="B239" s="71" t="s">
        <v>247</v>
      </c>
      <c r="C239" s="201">
        <f>SUM(D239:G239)</f>
        <v>0</v>
      </c>
      <c r="D239" s="74"/>
      <c r="E239" s="74"/>
      <c r="F239" s="74"/>
      <c r="G239" s="157"/>
      <c r="H239" s="208">
        <f t="shared" si="24"/>
        <v>0</v>
      </c>
      <c r="I239" s="74"/>
      <c r="J239" s="74"/>
      <c r="K239" s="74"/>
      <c r="L239" s="158"/>
    </row>
    <row r="240" spans="1:12" ht="14.25" customHeight="1" x14ac:dyDescent="0.25">
      <c r="A240" s="44">
        <v>6253</v>
      </c>
      <c r="B240" s="71" t="s">
        <v>248</v>
      </c>
      <c r="C240" s="201">
        <f t="shared" si="23"/>
        <v>0</v>
      </c>
      <c r="D240" s="74"/>
      <c r="E240" s="74"/>
      <c r="F240" s="74"/>
      <c r="G240" s="157"/>
      <c r="H240" s="208">
        <f t="shared" si="24"/>
        <v>0</v>
      </c>
      <c r="I240" s="74"/>
      <c r="J240" s="74"/>
      <c r="K240" s="74"/>
      <c r="L240" s="158"/>
    </row>
    <row r="241" spans="1:12" ht="24" x14ac:dyDescent="0.25">
      <c r="A241" s="44">
        <v>6254</v>
      </c>
      <c r="B241" s="71" t="s">
        <v>249</v>
      </c>
      <c r="C241" s="201">
        <f t="shared" si="23"/>
        <v>0</v>
      </c>
      <c r="D241" s="74"/>
      <c r="E241" s="74"/>
      <c r="F241" s="74"/>
      <c r="G241" s="157"/>
      <c r="H241" s="208">
        <f t="shared" si="24"/>
        <v>0</v>
      </c>
      <c r="I241" s="74"/>
      <c r="J241" s="74"/>
      <c r="K241" s="74"/>
      <c r="L241" s="158"/>
    </row>
    <row r="242" spans="1:12" ht="24" x14ac:dyDescent="0.25">
      <c r="A242" s="44">
        <v>6255</v>
      </c>
      <c r="B242" s="71" t="s">
        <v>250</v>
      </c>
      <c r="C242" s="201">
        <f t="shared" si="23"/>
        <v>0</v>
      </c>
      <c r="D242" s="74"/>
      <c r="E242" s="74"/>
      <c r="F242" s="74"/>
      <c r="G242" s="157"/>
      <c r="H242" s="208">
        <f t="shared" si="24"/>
        <v>0</v>
      </c>
      <c r="I242" s="74"/>
      <c r="J242" s="74"/>
      <c r="K242" s="74"/>
      <c r="L242" s="158"/>
    </row>
    <row r="243" spans="1:12" x14ac:dyDescent="0.25">
      <c r="A243" s="44">
        <v>6259</v>
      </c>
      <c r="B243" s="71" t="s">
        <v>251</v>
      </c>
      <c r="C243" s="201">
        <f t="shared" si="23"/>
        <v>0</v>
      </c>
      <c r="D243" s="74"/>
      <c r="E243" s="74"/>
      <c r="F243" s="74"/>
      <c r="G243" s="157"/>
      <c r="H243" s="208">
        <f t="shared" si="24"/>
        <v>0</v>
      </c>
      <c r="I243" s="74"/>
      <c r="J243" s="74"/>
      <c r="K243" s="74"/>
      <c r="L243" s="158"/>
    </row>
    <row r="244" spans="1:12" ht="24" x14ac:dyDescent="0.25">
      <c r="A244" s="159">
        <v>6260</v>
      </c>
      <c r="B244" s="71" t="s">
        <v>252</v>
      </c>
      <c r="C244" s="201">
        <f t="shared" si="23"/>
        <v>0</v>
      </c>
      <c r="D244" s="74"/>
      <c r="E244" s="74"/>
      <c r="F244" s="74"/>
      <c r="G244" s="157"/>
      <c r="H244" s="208">
        <f t="shared" si="24"/>
        <v>0</v>
      </c>
      <c r="I244" s="74"/>
      <c r="J244" s="74"/>
      <c r="K244" s="74"/>
      <c r="L244" s="158"/>
    </row>
    <row r="245" spans="1:12" x14ac:dyDescent="0.25">
      <c r="A245" s="159">
        <v>6270</v>
      </c>
      <c r="B245" s="71" t="s">
        <v>253</v>
      </c>
      <c r="C245" s="201">
        <f t="shared" si="23"/>
        <v>0</v>
      </c>
      <c r="D245" s="74"/>
      <c r="E245" s="74"/>
      <c r="F245" s="74"/>
      <c r="G245" s="157"/>
      <c r="H245" s="208">
        <f t="shared" si="24"/>
        <v>0</v>
      </c>
      <c r="I245" s="74"/>
      <c r="J245" s="74"/>
      <c r="K245" s="74"/>
      <c r="L245" s="158"/>
    </row>
    <row r="246" spans="1:12" ht="24" x14ac:dyDescent="0.25">
      <c r="A246" s="168">
        <v>6290</v>
      </c>
      <c r="B246" s="65" t="s">
        <v>254</v>
      </c>
      <c r="C246" s="209">
        <f t="shared" si="23"/>
        <v>0</v>
      </c>
      <c r="D246" s="169">
        <f>SUM(D247:D250)</f>
        <v>0</v>
      </c>
      <c r="E246" s="169">
        <f t="shared" ref="E246:G246" si="26">SUM(E247:E250)</f>
        <v>0</v>
      </c>
      <c r="F246" s="169">
        <f t="shared" si="26"/>
        <v>0</v>
      </c>
      <c r="G246" s="210">
        <f t="shared" si="26"/>
        <v>0</v>
      </c>
      <c r="H246" s="209">
        <f t="shared" si="24"/>
        <v>0</v>
      </c>
      <c r="I246" s="169">
        <f>SUM(I247:I250)</f>
        <v>0</v>
      </c>
      <c r="J246" s="169">
        <f t="shared" ref="J246:L246" si="27">SUM(J247:J250)</f>
        <v>0</v>
      </c>
      <c r="K246" s="169">
        <f t="shared" si="27"/>
        <v>0</v>
      </c>
      <c r="L246" s="186">
        <f t="shared" si="27"/>
        <v>0</v>
      </c>
    </row>
    <row r="247" spans="1:12" x14ac:dyDescent="0.25">
      <c r="A247" s="44">
        <v>6291</v>
      </c>
      <c r="B247" s="71" t="s">
        <v>255</v>
      </c>
      <c r="C247" s="201">
        <f t="shared" si="23"/>
        <v>0</v>
      </c>
      <c r="D247" s="74"/>
      <c r="E247" s="74"/>
      <c r="F247" s="74"/>
      <c r="G247" s="211"/>
      <c r="H247" s="201">
        <f t="shared" si="24"/>
        <v>0</v>
      </c>
      <c r="I247" s="74"/>
      <c r="J247" s="74"/>
      <c r="K247" s="74"/>
      <c r="L247" s="158"/>
    </row>
    <row r="248" spans="1:12" x14ac:dyDescent="0.25">
      <c r="A248" s="44">
        <v>6292</v>
      </c>
      <c r="B248" s="71" t="s">
        <v>256</v>
      </c>
      <c r="C248" s="201">
        <f t="shared" si="23"/>
        <v>0</v>
      </c>
      <c r="D248" s="74"/>
      <c r="E248" s="74"/>
      <c r="F248" s="74"/>
      <c r="G248" s="211"/>
      <c r="H248" s="201">
        <f t="shared" si="24"/>
        <v>0</v>
      </c>
      <c r="I248" s="74"/>
      <c r="J248" s="74"/>
      <c r="K248" s="74"/>
      <c r="L248" s="158"/>
    </row>
    <row r="249" spans="1:12" ht="72" x14ac:dyDescent="0.25">
      <c r="A249" s="44">
        <v>6296</v>
      </c>
      <c r="B249" s="71" t="s">
        <v>257</v>
      </c>
      <c r="C249" s="201">
        <f t="shared" si="23"/>
        <v>0</v>
      </c>
      <c r="D249" s="74"/>
      <c r="E249" s="74"/>
      <c r="F249" s="74"/>
      <c r="G249" s="211"/>
      <c r="H249" s="201">
        <f t="shared" si="24"/>
        <v>0</v>
      </c>
      <c r="I249" s="74"/>
      <c r="J249" s="74"/>
      <c r="K249" s="74"/>
      <c r="L249" s="158"/>
    </row>
    <row r="250" spans="1:12" ht="39.75" customHeight="1" x14ac:dyDescent="0.25">
      <c r="A250" s="44">
        <v>6299</v>
      </c>
      <c r="B250" s="71" t="s">
        <v>258</v>
      </c>
      <c r="C250" s="201">
        <f t="shared" si="23"/>
        <v>0</v>
      </c>
      <c r="D250" s="74"/>
      <c r="E250" s="74"/>
      <c r="F250" s="74"/>
      <c r="G250" s="211"/>
      <c r="H250" s="201">
        <f t="shared" si="24"/>
        <v>0</v>
      </c>
      <c r="I250" s="74"/>
      <c r="J250" s="74"/>
      <c r="K250" s="74"/>
      <c r="L250" s="158"/>
    </row>
    <row r="251" spans="1:12" x14ac:dyDescent="0.25">
      <c r="A251" s="56">
        <v>6300</v>
      </c>
      <c r="B251" s="147" t="s">
        <v>259</v>
      </c>
      <c r="C251" s="184">
        <f t="shared" si="23"/>
        <v>0</v>
      </c>
      <c r="D251" s="63">
        <f>SUM(D252,D257,D258)</f>
        <v>0</v>
      </c>
      <c r="E251" s="63">
        <f t="shared" ref="E251:G251" si="28">SUM(E252,E257,E258)</f>
        <v>0</v>
      </c>
      <c r="F251" s="63">
        <f t="shared" si="28"/>
        <v>0</v>
      </c>
      <c r="G251" s="63">
        <f t="shared" si="28"/>
        <v>0</v>
      </c>
      <c r="H251" s="57">
        <f t="shared" si="24"/>
        <v>0</v>
      </c>
      <c r="I251" s="63">
        <f>SUM(I252,I257,I258)</f>
        <v>0</v>
      </c>
      <c r="J251" s="63">
        <f t="shared" ref="J251:L251" si="29">SUM(J252,J257,J258)</f>
        <v>0</v>
      </c>
      <c r="K251" s="63">
        <f t="shared" si="29"/>
        <v>0</v>
      </c>
      <c r="L251" s="172">
        <f t="shared" si="29"/>
        <v>0</v>
      </c>
    </row>
    <row r="252" spans="1:12" ht="24" x14ac:dyDescent="0.25">
      <c r="A252" s="168">
        <v>6320</v>
      </c>
      <c r="B252" s="65" t="s">
        <v>260</v>
      </c>
      <c r="C252" s="209">
        <f t="shared" si="23"/>
        <v>0</v>
      </c>
      <c r="D252" s="169">
        <f>SUM(D253:D256)</f>
        <v>0</v>
      </c>
      <c r="E252" s="169">
        <f>SUM(E253:E256)</f>
        <v>0</v>
      </c>
      <c r="F252" s="169">
        <f t="shared" ref="F252:G252" si="30">SUM(F253:F256)</f>
        <v>0</v>
      </c>
      <c r="G252" s="212">
        <f t="shared" si="30"/>
        <v>0</v>
      </c>
      <c r="H252" s="209">
        <f t="shared" si="24"/>
        <v>0</v>
      </c>
      <c r="I252" s="169">
        <f>SUM(I253:I256)</f>
        <v>0</v>
      </c>
      <c r="J252" s="169">
        <f t="shared" ref="J252:L252" si="31">SUM(J253:J256)</f>
        <v>0</v>
      </c>
      <c r="K252" s="169">
        <f t="shared" si="31"/>
        <v>0</v>
      </c>
      <c r="L252" s="213">
        <f t="shared" si="31"/>
        <v>0</v>
      </c>
    </row>
    <row r="253" spans="1:12" x14ac:dyDescent="0.25">
      <c r="A253" s="44">
        <v>6322</v>
      </c>
      <c r="B253" s="71" t="s">
        <v>261</v>
      </c>
      <c r="C253" s="201">
        <f t="shared" si="23"/>
        <v>0</v>
      </c>
      <c r="D253" s="74"/>
      <c r="E253" s="74"/>
      <c r="F253" s="74"/>
      <c r="G253" s="211"/>
      <c r="H253" s="201">
        <f t="shared" si="24"/>
        <v>0</v>
      </c>
      <c r="I253" s="74"/>
      <c r="J253" s="74"/>
      <c r="K253" s="74"/>
      <c r="L253" s="158"/>
    </row>
    <row r="254" spans="1:12" ht="24" x14ac:dyDescent="0.25">
      <c r="A254" s="44">
        <v>6323</v>
      </c>
      <c r="B254" s="71" t="s">
        <v>262</v>
      </c>
      <c r="C254" s="201">
        <f t="shared" si="23"/>
        <v>0</v>
      </c>
      <c r="D254" s="74"/>
      <c r="E254" s="74"/>
      <c r="F254" s="74"/>
      <c r="G254" s="211"/>
      <c r="H254" s="201">
        <f t="shared" si="24"/>
        <v>0</v>
      </c>
      <c r="I254" s="74"/>
      <c r="J254" s="74"/>
      <c r="K254" s="74"/>
      <c r="L254" s="158"/>
    </row>
    <row r="255" spans="1:12" ht="24" x14ac:dyDescent="0.25">
      <c r="A255" s="44">
        <v>6324</v>
      </c>
      <c r="B255" s="71" t="s">
        <v>263</v>
      </c>
      <c r="C255" s="201">
        <f t="shared" si="23"/>
        <v>0</v>
      </c>
      <c r="D255" s="74"/>
      <c r="E255" s="74"/>
      <c r="F255" s="74"/>
      <c r="G255" s="211"/>
      <c r="H255" s="201">
        <f t="shared" si="24"/>
        <v>0</v>
      </c>
      <c r="I255" s="74"/>
      <c r="J255" s="74"/>
      <c r="K255" s="74"/>
      <c r="L255" s="158"/>
    </row>
    <row r="256" spans="1:12" x14ac:dyDescent="0.25">
      <c r="A256" s="38">
        <v>6329</v>
      </c>
      <c r="B256" s="65" t="s">
        <v>264</v>
      </c>
      <c r="C256" s="205">
        <f t="shared" si="23"/>
        <v>0</v>
      </c>
      <c r="D256" s="68"/>
      <c r="E256" s="68"/>
      <c r="F256" s="68"/>
      <c r="G256" s="214"/>
      <c r="H256" s="205">
        <f t="shared" si="24"/>
        <v>0</v>
      </c>
      <c r="I256" s="68"/>
      <c r="J256" s="68"/>
      <c r="K256" s="68"/>
      <c r="L256" s="155"/>
    </row>
    <row r="257" spans="1:13" ht="24" x14ac:dyDescent="0.25">
      <c r="A257" s="215">
        <v>6330</v>
      </c>
      <c r="B257" s="216" t="s">
        <v>265</v>
      </c>
      <c r="C257" s="209">
        <f>SUM(D257:G257)</f>
        <v>0</v>
      </c>
      <c r="D257" s="189"/>
      <c r="E257" s="189"/>
      <c r="F257" s="189"/>
      <c r="G257" s="211"/>
      <c r="H257" s="209">
        <f>SUM(I257:L257)</f>
        <v>0</v>
      </c>
      <c r="I257" s="189"/>
      <c r="J257" s="189"/>
      <c r="K257" s="189"/>
      <c r="L257" s="191"/>
    </row>
    <row r="258" spans="1:13" x14ac:dyDescent="0.25">
      <c r="A258" s="159">
        <v>6360</v>
      </c>
      <c r="B258" s="71" t="s">
        <v>266</v>
      </c>
      <c r="C258" s="201">
        <f t="shared" si="23"/>
        <v>0</v>
      </c>
      <c r="D258" s="74"/>
      <c r="E258" s="74"/>
      <c r="F258" s="74"/>
      <c r="G258" s="157"/>
      <c r="H258" s="208">
        <f t="shared" si="24"/>
        <v>0</v>
      </c>
      <c r="I258" s="74"/>
      <c r="J258" s="74"/>
      <c r="K258" s="74"/>
      <c r="L258" s="158"/>
    </row>
    <row r="259" spans="1:13" ht="36" x14ac:dyDescent="0.25">
      <c r="A259" s="56">
        <v>6400</v>
      </c>
      <c r="B259" s="147" t="s">
        <v>267</v>
      </c>
      <c r="C259" s="184">
        <f>SUM(D259:G259)</f>
        <v>0</v>
      </c>
      <c r="D259" s="63">
        <f>SUM(D260,D264)</f>
        <v>0</v>
      </c>
      <c r="E259" s="63">
        <f t="shared" ref="E259:G259" si="32">SUM(E260,E264)</f>
        <v>0</v>
      </c>
      <c r="F259" s="63">
        <f t="shared" si="32"/>
        <v>0</v>
      </c>
      <c r="G259" s="63">
        <f t="shared" si="32"/>
        <v>0</v>
      </c>
      <c r="H259" s="57">
        <f>SUM(I259:L259)</f>
        <v>0</v>
      </c>
      <c r="I259" s="63">
        <f>SUM(I260,I264)</f>
        <v>0</v>
      </c>
      <c r="J259" s="63">
        <f t="shared" ref="J259:L259" si="33">SUM(J260,J264)</f>
        <v>0</v>
      </c>
      <c r="K259" s="63">
        <f t="shared" si="33"/>
        <v>0</v>
      </c>
      <c r="L259" s="172">
        <f t="shared" si="33"/>
        <v>0</v>
      </c>
    </row>
    <row r="260" spans="1:13" ht="24" x14ac:dyDescent="0.25">
      <c r="A260" s="168">
        <v>6410</v>
      </c>
      <c r="B260" s="65" t="s">
        <v>268</v>
      </c>
      <c r="C260" s="205">
        <f t="shared" si="23"/>
        <v>0</v>
      </c>
      <c r="D260" s="169">
        <f>SUM(D261:D263)</f>
        <v>0</v>
      </c>
      <c r="E260" s="169">
        <f t="shared" ref="E260:G260" si="34">SUM(E261:E263)</f>
        <v>0</v>
      </c>
      <c r="F260" s="169">
        <f t="shared" si="34"/>
        <v>0</v>
      </c>
      <c r="G260" s="217">
        <f t="shared" si="34"/>
        <v>0</v>
      </c>
      <c r="H260" s="205">
        <f t="shared" si="24"/>
        <v>0</v>
      </c>
      <c r="I260" s="169">
        <f>SUM(I261:I263)</f>
        <v>0</v>
      </c>
      <c r="J260" s="169">
        <f t="shared" ref="J260:L260" si="35">SUM(J261:J263)</f>
        <v>0</v>
      </c>
      <c r="K260" s="169">
        <f t="shared" si="35"/>
        <v>0</v>
      </c>
      <c r="L260" s="180">
        <f t="shared" si="35"/>
        <v>0</v>
      </c>
    </row>
    <row r="261" spans="1:13" x14ac:dyDescent="0.25">
      <c r="A261" s="44">
        <v>6411</v>
      </c>
      <c r="B261" s="174" t="s">
        <v>269</v>
      </c>
      <c r="C261" s="201">
        <f t="shared" si="23"/>
        <v>0</v>
      </c>
      <c r="D261" s="74"/>
      <c r="E261" s="74"/>
      <c r="F261" s="74"/>
      <c r="G261" s="157"/>
      <c r="H261" s="208">
        <f t="shared" si="24"/>
        <v>0</v>
      </c>
      <c r="I261" s="74"/>
      <c r="J261" s="74"/>
      <c r="K261" s="74"/>
      <c r="L261" s="158"/>
    </row>
    <row r="262" spans="1:13" ht="36" x14ac:dyDescent="0.25">
      <c r="A262" s="44">
        <v>6412</v>
      </c>
      <c r="B262" s="71" t="s">
        <v>270</v>
      </c>
      <c r="C262" s="201">
        <f t="shared" si="23"/>
        <v>0</v>
      </c>
      <c r="D262" s="74"/>
      <c r="E262" s="74"/>
      <c r="F262" s="74"/>
      <c r="G262" s="157"/>
      <c r="H262" s="208">
        <f t="shared" si="24"/>
        <v>0</v>
      </c>
      <c r="I262" s="74"/>
      <c r="J262" s="74"/>
      <c r="K262" s="74"/>
      <c r="L262" s="158"/>
    </row>
    <row r="263" spans="1:13" ht="36" x14ac:dyDescent="0.25">
      <c r="A263" s="44">
        <v>6419</v>
      </c>
      <c r="B263" s="71" t="s">
        <v>271</v>
      </c>
      <c r="C263" s="201">
        <f t="shared" si="23"/>
        <v>0</v>
      </c>
      <c r="D263" s="74"/>
      <c r="E263" s="74"/>
      <c r="F263" s="74"/>
      <c r="G263" s="157"/>
      <c r="H263" s="208">
        <f t="shared" si="24"/>
        <v>0</v>
      </c>
      <c r="I263" s="74"/>
      <c r="J263" s="74"/>
      <c r="K263" s="74"/>
      <c r="L263" s="158"/>
    </row>
    <row r="264" spans="1:13" ht="36" x14ac:dyDescent="0.25">
      <c r="A264" s="159">
        <v>6420</v>
      </c>
      <c r="B264" s="71" t="s">
        <v>272</v>
      </c>
      <c r="C264" s="201">
        <f t="shared" si="23"/>
        <v>0</v>
      </c>
      <c r="D264" s="160">
        <f>SUM(D265:D268)</f>
        <v>0</v>
      </c>
      <c r="E264" s="160">
        <f>SUM(E265:E268)</f>
        <v>0</v>
      </c>
      <c r="F264" s="160">
        <f>SUM(F265:F268)</f>
        <v>0</v>
      </c>
      <c r="G264" s="218">
        <f>SUM(G265:G268)</f>
        <v>0</v>
      </c>
      <c r="H264" s="201">
        <f>SUM(I264:L264)</f>
        <v>0</v>
      </c>
      <c r="I264" s="160">
        <f>SUM(I265:I268)</f>
        <v>0</v>
      </c>
      <c r="J264" s="160">
        <f>SUM(J265:J268)</f>
        <v>0</v>
      </c>
      <c r="K264" s="160">
        <f>SUM(K265:K268)</f>
        <v>0</v>
      </c>
      <c r="L264" s="176">
        <f>SUM(L265:L268)</f>
        <v>0</v>
      </c>
    </row>
    <row r="265" spans="1:13" x14ac:dyDescent="0.25">
      <c r="A265" s="44">
        <v>6421</v>
      </c>
      <c r="B265" s="71" t="s">
        <v>273</v>
      </c>
      <c r="C265" s="201">
        <f t="shared" ref="C265:C285" si="36">SUM(D265:G265)</f>
        <v>0</v>
      </c>
      <c r="D265" s="74"/>
      <c r="E265" s="74"/>
      <c r="F265" s="74"/>
      <c r="G265" s="157"/>
      <c r="H265" s="208">
        <f t="shared" ref="H265:H285" si="37">SUM(I265:L265)</f>
        <v>0</v>
      </c>
      <c r="I265" s="74"/>
      <c r="J265" s="74"/>
      <c r="K265" s="74"/>
      <c r="L265" s="158"/>
    </row>
    <row r="266" spans="1:13" x14ac:dyDescent="0.25">
      <c r="A266" s="44">
        <v>6422</v>
      </c>
      <c r="B266" s="71" t="s">
        <v>274</v>
      </c>
      <c r="C266" s="201">
        <f t="shared" si="36"/>
        <v>0</v>
      </c>
      <c r="D266" s="74"/>
      <c r="E266" s="74"/>
      <c r="F266" s="74"/>
      <c r="G266" s="157"/>
      <c r="H266" s="208">
        <f t="shared" si="37"/>
        <v>0</v>
      </c>
      <c r="I266" s="74"/>
      <c r="J266" s="74"/>
      <c r="K266" s="74"/>
      <c r="L266" s="158"/>
    </row>
    <row r="267" spans="1:13" ht="13.5" customHeight="1" x14ac:dyDescent="0.25">
      <c r="A267" s="44">
        <v>6423</v>
      </c>
      <c r="B267" s="71" t="s">
        <v>275</v>
      </c>
      <c r="C267" s="201">
        <f>SUM(D267:G267)</f>
        <v>0</v>
      </c>
      <c r="D267" s="74"/>
      <c r="E267" s="74"/>
      <c r="F267" s="74"/>
      <c r="G267" s="157"/>
      <c r="H267" s="208">
        <f>SUM(I267:L267)</f>
        <v>0</v>
      </c>
      <c r="I267" s="74"/>
      <c r="J267" s="74"/>
      <c r="K267" s="74"/>
      <c r="L267" s="158"/>
    </row>
    <row r="268" spans="1:13" ht="36" x14ac:dyDescent="0.25">
      <c r="A268" s="44">
        <v>6424</v>
      </c>
      <c r="B268" s="71" t="s">
        <v>276</v>
      </c>
      <c r="C268" s="201">
        <f>SUM(D268:G268)</f>
        <v>0</v>
      </c>
      <c r="D268" s="74"/>
      <c r="E268" s="74"/>
      <c r="F268" s="74"/>
      <c r="G268" s="157"/>
      <c r="H268" s="208">
        <f>SUM(I268:L268)</f>
        <v>0</v>
      </c>
      <c r="I268" s="74"/>
      <c r="J268" s="74"/>
      <c r="K268" s="74"/>
      <c r="L268" s="158"/>
      <c r="M268" s="225"/>
    </row>
    <row r="269" spans="1:13" ht="36" x14ac:dyDescent="0.25">
      <c r="A269" s="220">
        <v>7000</v>
      </c>
      <c r="B269" s="220" t="s">
        <v>277</v>
      </c>
      <c r="C269" s="221">
        <f t="shared" si="36"/>
        <v>0</v>
      </c>
      <c r="D269" s="222">
        <f>SUM(D270,D281)</f>
        <v>0</v>
      </c>
      <c r="E269" s="222">
        <f>SUM(E270,E281)</f>
        <v>0</v>
      </c>
      <c r="F269" s="222">
        <f>SUM(F270,F281)</f>
        <v>0</v>
      </c>
      <c r="G269" s="222">
        <f>SUM(G270,G281)</f>
        <v>0</v>
      </c>
      <c r="H269" s="223">
        <f t="shared" si="37"/>
        <v>0</v>
      </c>
      <c r="I269" s="222">
        <f>SUM(I270,I281)</f>
        <v>0</v>
      </c>
      <c r="J269" s="222">
        <f>SUM(J270,J281)</f>
        <v>0</v>
      </c>
      <c r="K269" s="222">
        <f>SUM(K270,K281)</f>
        <v>0</v>
      </c>
      <c r="L269" s="224">
        <f>SUM(L270,L281)</f>
        <v>0</v>
      </c>
    </row>
    <row r="270" spans="1:13" ht="24" x14ac:dyDescent="0.25">
      <c r="A270" s="56">
        <v>7200</v>
      </c>
      <c r="B270" s="147" t="s">
        <v>278</v>
      </c>
      <c r="C270" s="184">
        <f t="shared" si="36"/>
        <v>0</v>
      </c>
      <c r="D270" s="63">
        <f>SUM(D271,D272,D275,D276,D280)</f>
        <v>0</v>
      </c>
      <c r="E270" s="63">
        <f>SUM(E271,E272,E275,E276,E280)</f>
        <v>0</v>
      </c>
      <c r="F270" s="63">
        <f>SUM(F271,F272,F275,F276,F280)</f>
        <v>0</v>
      </c>
      <c r="G270" s="63">
        <f>SUM(G271,G272,G275,G276,G280)</f>
        <v>0</v>
      </c>
      <c r="H270" s="57">
        <f t="shared" si="37"/>
        <v>0</v>
      </c>
      <c r="I270" s="63">
        <f>SUM(I271,I272,I275,I276,I280)</f>
        <v>0</v>
      </c>
      <c r="J270" s="63">
        <f>SUM(J271,J272,J275,J276,J280)</f>
        <v>0</v>
      </c>
      <c r="K270" s="63">
        <f>SUM(K271,K272,K275,K276,K280)</f>
        <v>0</v>
      </c>
      <c r="L270" s="149">
        <f>SUM(L271,L272,L275,L276,L280)</f>
        <v>0</v>
      </c>
    </row>
    <row r="271" spans="1:13" ht="24" x14ac:dyDescent="0.25">
      <c r="A271" s="168">
        <v>7210</v>
      </c>
      <c r="B271" s="65" t="s">
        <v>279</v>
      </c>
      <c r="C271" s="205">
        <f t="shared" si="36"/>
        <v>0</v>
      </c>
      <c r="D271" s="68"/>
      <c r="E271" s="68"/>
      <c r="F271" s="68"/>
      <c r="G271" s="154"/>
      <c r="H271" s="66">
        <f t="shared" si="37"/>
        <v>0</v>
      </c>
      <c r="I271" s="68"/>
      <c r="J271" s="68"/>
      <c r="K271" s="68"/>
      <c r="L271" s="155"/>
    </row>
    <row r="272" spans="1:13" s="225" customFormat="1" ht="36" x14ac:dyDescent="0.25">
      <c r="A272" s="159">
        <v>7220</v>
      </c>
      <c r="B272" s="71" t="s">
        <v>280</v>
      </c>
      <c r="C272" s="201">
        <f>SUM(D272:G272)</f>
        <v>0</v>
      </c>
      <c r="D272" s="160">
        <f>SUM(D273:D274)</f>
        <v>0</v>
      </c>
      <c r="E272" s="160">
        <f>SUM(E273:E274)</f>
        <v>0</v>
      </c>
      <c r="F272" s="160">
        <f>SUM(F273:F274)</f>
        <v>0</v>
      </c>
      <c r="G272" s="160">
        <f>SUM(G273:G274)</f>
        <v>0</v>
      </c>
      <c r="H272" s="72">
        <f>SUM(I272:L272)</f>
        <v>0</v>
      </c>
      <c r="I272" s="160">
        <f>SUM(I273:I274)</f>
        <v>0</v>
      </c>
      <c r="J272" s="160">
        <f>SUM(J273:J274)</f>
        <v>0</v>
      </c>
      <c r="K272" s="160">
        <f>SUM(K273:K274)</f>
        <v>0</v>
      </c>
      <c r="L272" s="162">
        <f>SUM(L273:L274)</f>
        <v>0</v>
      </c>
    </row>
    <row r="273" spans="1:12" s="225" customFormat="1" ht="36" x14ac:dyDescent="0.25">
      <c r="A273" s="44">
        <v>7221</v>
      </c>
      <c r="B273" s="71" t="s">
        <v>281</v>
      </c>
      <c r="C273" s="201">
        <f t="shared" si="36"/>
        <v>0</v>
      </c>
      <c r="D273" s="74"/>
      <c r="E273" s="74"/>
      <c r="F273" s="74"/>
      <c r="G273" s="157"/>
      <c r="H273" s="72">
        <f t="shared" si="37"/>
        <v>0</v>
      </c>
      <c r="I273" s="74"/>
      <c r="J273" s="74"/>
      <c r="K273" s="74"/>
      <c r="L273" s="158"/>
    </row>
    <row r="274" spans="1:12" s="225" customFormat="1" ht="36" x14ac:dyDescent="0.25">
      <c r="A274" s="44">
        <v>7222</v>
      </c>
      <c r="B274" s="71" t="s">
        <v>282</v>
      </c>
      <c r="C274" s="201">
        <f t="shared" si="36"/>
        <v>0</v>
      </c>
      <c r="D274" s="74"/>
      <c r="E274" s="74"/>
      <c r="F274" s="74"/>
      <c r="G274" s="157"/>
      <c r="H274" s="72">
        <f t="shared" si="37"/>
        <v>0</v>
      </c>
      <c r="I274" s="74"/>
      <c r="J274" s="74"/>
      <c r="K274" s="74"/>
      <c r="L274" s="158"/>
    </row>
    <row r="275" spans="1:12" ht="24" x14ac:dyDescent="0.25">
      <c r="A275" s="159">
        <v>7230</v>
      </c>
      <c r="B275" s="71" t="s">
        <v>283</v>
      </c>
      <c r="C275" s="201">
        <f t="shared" si="36"/>
        <v>0</v>
      </c>
      <c r="D275" s="74"/>
      <c r="E275" s="74"/>
      <c r="F275" s="74"/>
      <c r="G275" s="157"/>
      <c r="H275" s="72">
        <f t="shared" si="37"/>
        <v>0</v>
      </c>
      <c r="I275" s="74"/>
      <c r="J275" s="74"/>
      <c r="K275" s="74"/>
      <c r="L275" s="158"/>
    </row>
    <row r="276" spans="1:12" ht="24" x14ac:dyDescent="0.25">
      <c r="A276" s="159">
        <v>7240</v>
      </c>
      <c r="B276" s="71" t="s">
        <v>284</v>
      </c>
      <c r="C276" s="201">
        <f t="shared" si="36"/>
        <v>0</v>
      </c>
      <c r="D276" s="160">
        <f>SUM(D277:D279)</f>
        <v>0</v>
      </c>
      <c r="E276" s="160">
        <f t="shared" ref="E276:G276" si="38">SUM(E277:E279)</f>
        <v>0</v>
      </c>
      <c r="F276" s="160">
        <f t="shared" si="38"/>
        <v>0</v>
      </c>
      <c r="G276" s="161">
        <f t="shared" si="38"/>
        <v>0</v>
      </c>
      <c r="H276" s="72">
        <f t="shared" si="37"/>
        <v>0</v>
      </c>
      <c r="I276" s="160">
        <f t="shared" ref="I276:L276" si="39">SUM(I277:I279)</f>
        <v>0</v>
      </c>
      <c r="J276" s="160">
        <f t="shared" si="39"/>
        <v>0</v>
      </c>
      <c r="K276" s="160">
        <f>SUM(K277:K279)</f>
        <v>0</v>
      </c>
      <c r="L276" s="162">
        <f t="shared" si="39"/>
        <v>0</v>
      </c>
    </row>
    <row r="277" spans="1:12" ht="48" x14ac:dyDescent="0.25">
      <c r="A277" s="44">
        <v>7245</v>
      </c>
      <c r="B277" s="71" t="s">
        <v>285</v>
      </c>
      <c r="C277" s="201">
        <f t="shared" si="36"/>
        <v>0</v>
      </c>
      <c r="D277" s="74"/>
      <c r="E277" s="74"/>
      <c r="F277" s="74"/>
      <c r="G277" s="157"/>
      <c r="H277" s="72">
        <f t="shared" si="37"/>
        <v>0</v>
      </c>
      <c r="I277" s="74"/>
      <c r="J277" s="74"/>
      <c r="K277" s="74"/>
      <c r="L277" s="158"/>
    </row>
    <row r="278" spans="1:12" ht="84.75" customHeight="1" x14ac:dyDescent="0.25">
      <c r="A278" s="44">
        <v>7246</v>
      </c>
      <c r="B278" s="71" t="s">
        <v>286</v>
      </c>
      <c r="C278" s="201">
        <f t="shared" si="36"/>
        <v>0</v>
      </c>
      <c r="D278" s="74"/>
      <c r="E278" s="74"/>
      <c r="F278" s="74"/>
      <c r="G278" s="157"/>
      <c r="H278" s="72">
        <f t="shared" si="37"/>
        <v>0</v>
      </c>
      <c r="I278" s="74"/>
      <c r="J278" s="74"/>
      <c r="K278" s="74"/>
      <c r="L278" s="158"/>
    </row>
    <row r="279" spans="1:12" ht="36" x14ac:dyDescent="0.25">
      <c r="A279" s="44">
        <v>7247</v>
      </c>
      <c r="B279" s="71" t="s">
        <v>287</v>
      </c>
      <c r="C279" s="201">
        <f t="shared" si="36"/>
        <v>0</v>
      </c>
      <c r="D279" s="74"/>
      <c r="E279" s="74"/>
      <c r="F279" s="74"/>
      <c r="G279" s="157"/>
      <c r="H279" s="72">
        <f t="shared" si="37"/>
        <v>0</v>
      </c>
      <c r="I279" s="74"/>
      <c r="J279" s="74"/>
      <c r="K279" s="74"/>
      <c r="L279" s="158"/>
    </row>
    <row r="280" spans="1:12" ht="24" x14ac:dyDescent="0.25">
      <c r="A280" s="168">
        <v>7260</v>
      </c>
      <c r="B280" s="65" t="s">
        <v>288</v>
      </c>
      <c r="C280" s="205">
        <f t="shared" si="36"/>
        <v>0</v>
      </c>
      <c r="D280" s="68"/>
      <c r="E280" s="68"/>
      <c r="F280" s="68"/>
      <c r="G280" s="154"/>
      <c r="H280" s="66">
        <f t="shared" si="37"/>
        <v>0</v>
      </c>
      <c r="I280" s="68"/>
      <c r="J280" s="68"/>
      <c r="K280" s="68"/>
      <c r="L280" s="155"/>
    </row>
    <row r="281" spans="1:12" x14ac:dyDescent="0.25">
      <c r="A281" s="108">
        <v>7700</v>
      </c>
      <c r="B281" s="85" t="s">
        <v>289</v>
      </c>
      <c r="C281" s="86">
        <f t="shared" si="36"/>
        <v>0</v>
      </c>
      <c r="D281" s="226">
        <f>D282</f>
        <v>0</v>
      </c>
      <c r="E281" s="226">
        <f t="shared" ref="E281:G281" si="40">E282</f>
        <v>0</v>
      </c>
      <c r="F281" s="226">
        <f t="shared" si="40"/>
        <v>0</v>
      </c>
      <c r="G281" s="227">
        <f t="shared" si="40"/>
        <v>0</v>
      </c>
      <c r="H281" s="86">
        <f t="shared" si="37"/>
        <v>0</v>
      </c>
      <c r="I281" s="226">
        <f t="shared" ref="I281:L281" si="41">I282</f>
        <v>0</v>
      </c>
      <c r="J281" s="226">
        <f t="shared" si="41"/>
        <v>0</v>
      </c>
      <c r="K281" s="226">
        <f t="shared" si="41"/>
        <v>0</v>
      </c>
      <c r="L281" s="228">
        <f t="shared" si="41"/>
        <v>0</v>
      </c>
    </row>
    <row r="282" spans="1:12" x14ac:dyDescent="0.25">
      <c r="A282" s="150">
        <v>7720</v>
      </c>
      <c r="B282" s="65" t="s">
        <v>290</v>
      </c>
      <c r="C282" s="79">
        <f t="shared" si="36"/>
        <v>0</v>
      </c>
      <c r="D282" s="81"/>
      <c r="E282" s="81"/>
      <c r="F282" s="81"/>
      <c r="G282" s="229"/>
      <c r="H282" s="79">
        <f t="shared" si="37"/>
        <v>0</v>
      </c>
      <c r="I282" s="81"/>
      <c r="J282" s="81"/>
      <c r="K282" s="81"/>
      <c r="L282" s="230"/>
    </row>
    <row r="283" spans="1:12" x14ac:dyDescent="0.25">
      <c r="A283" s="174"/>
      <c r="B283" s="71" t="s">
        <v>291</v>
      </c>
      <c r="C283" s="201">
        <f t="shared" si="36"/>
        <v>0</v>
      </c>
      <c r="D283" s="160">
        <f>SUM(D284:D285)</f>
        <v>0</v>
      </c>
      <c r="E283" s="160">
        <f>SUM(E284:E285)</f>
        <v>0</v>
      </c>
      <c r="F283" s="160">
        <f>SUM(F284:F285)</f>
        <v>0</v>
      </c>
      <c r="G283" s="161">
        <f>SUM(G284:G285)</f>
        <v>0</v>
      </c>
      <c r="H283" s="72">
        <f t="shared" si="37"/>
        <v>0</v>
      </c>
      <c r="I283" s="160">
        <f>SUM(I284:I285)</f>
        <v>0</v>
      </c>
      <c r="J283" s="160">
        <f>SUM(J284:J285)</f>
        <v>0</v>
      </c>
      <c r="K283" s="160">
        <f>SUM(K284:K285)</f>
        <v>0</v>
      </c>
      <c r="L283" s="162">
        <f>SUM(L284:L285)</f>
        <v>0</v>
      </c>
    </row>
    <row r="284" spans="1:12" x14ac:dyDescent="0.25">
      <c r="A284" s="174" t="s">
        <v>292</v>
      </c>
      <c r="B284" s="44" t="s">
        <v>293</v>
      </c>
      <c r="C284" s="201">
        <f t="shared" si="36"/>
        <v>0</v>
      </c>
      <c r="D284" s="74"/>
      <c r="E284" s="74"/>
      <c r="F284" s="74"/>
      <c r="G284" s="157"/>
      <c r="H284" s="72">
        <f t="shared" si="37"/>
        <v>0</v>
      </c>
      <c r="I284" s="74"/>
      <c r="J284" s="74"/>
      <c r="K284" s="74"/>
      <c r="L284" s="158"/>
    </row>
    <row r="285" spans="1:12" ht="24" x14ac:dyDescent="0.25">
      <c r="A285" s="174" t="s">
        <v>294</v>
      </c>
      <c r="B285" s="231" t="s">
        <v>295</v>
      </c>
      <c r="C285" s="205">
        <f t="shared" si="36"/>
        <v>0</v>
      </c>
      <c r="D285" s="68"/>
      <c r="E285" s="68"/>
      <c r="F285" s="68"/>
      <c r="G285" s="154"/>
      <c r="H285" s="66">
        <f t="shared" si="37"/>
        <v>0</v>
      </c>
      <c r="I285" s="68"/>
      <c r="J285" s="68"/>
      <c r="K285" s="68"/>
      <c r="L285" s="155"/>
    </row>
    <row r="286" spans="1:12" ht="12.75" thickBot="1" x14ac:dyDescent="0.3">
      <c r="A286" s="232"/>
      <c r="B286" s="232" t="s">
        <v>296</v>
      </c>
      <c r="C286" s="233">
        <f t="shared" ref="C286:L286" si="42">SUM(C283,C269,C230,C195,C187,C173,C75,C53)</f>
        <v>1423</v>
      </c>
      <c r="D286" s="233">
        <f t="shared" si="42"/>
        <v>1423</v>
      </c>
      <c r="E286" s="233">
        <f t="shared" si="42"/>
        <v>0</v>
      </c>
      <c r="F286" s="233">
        <f t="shared" si="42"/>
        <v>0</v>
      </c>
      <c r="G286" s="234">
        <f t="shared" si="42"/>
        <v>0</v>
      </c>
      <c r="H286" s="235">
        <f t="shared" si="42"/>
        <v>1423</v>
      </c>
      <c r="I286" s="233">
        <f t="shared" si="42"/>
        <v>0</v>
      </c>
      <c r="J286" s="233">
        <f t="shared" si="42"/>
        <v>1423</v>
      </c>
      <c r="K286" s="233">
        <f t="shared" si="42"/>
        <v>0</v>
      </c>
      <c r="L286" s="236">
        <f t="shared" si="42"/>
        <v>0</v>
      </c>
    </row>
    <row r="287" spans="1:12" s="24" customFormat="1" ht="13.5" thickTop="1" thickBot="1" x14ac:dyDescent="0.3">
      <c r="A287" s="601" t="s">
        <v>297</v>
      </c>
      <c r="B287" s="602"/>
      <c r="C287" s="237">
        <f>SUM(D287:G287)</f>
        <v>0</v>
      </c>
      <c r="D287" s="238">
        <f>SUM(D24,D25,D41)-D51</f>
        <v>0</v>
      </c>
      <c r="E287" s="238">
        <f>SUM(E24,E25,E41)-E51</f>
        <v>0</v>
      </c>
      <c r="F287" s="238">
        <f>(F26+F43)-F51</f>
        <v>0</v>
      </c>
      <c r="G287" s="239">
        <f>G45-G51</f>
        <v>0</v>
      </c>
      <c r="H287" s="237">
        <f>SUM(I287:L287)</f>
        <v>0</v>
      </c>
      <c r="I287" s="238">
        <f>SUM(I24,I25,I41)-I51</f>
        <v>0</v>
      </c>
      <c r="J287" s="238">
        <f>SUM(J24,J25,J41)-J51</f>
        <v>0</v>
      </c>
      <c r="K287" s="238">
        <f>(K26+K43)-K51</f>
        <v>0</v>
      </c>
      <c r="L287" s="240">
        <f>L45-L51</f>
        <v>0</v>
      </c>
    </row>
    <row r="288" spans="1:12" s="24" customFormat="1" ht="12.75" thickTop="1" x14ac:dyDescent="0.25">
      <c r="A288" s="620" t="s">
        <v>298</v>
      </c>
      <c r="B288" s="621"/>
      <c r="C288" s="241">
        <f t="shared" ref="C288:L288" si="43">SUM(C289,C290)-C297+C298</f>
        <v>0</v>
      </c>
      <c r="D288" s="242">
        <f t="shared" si="43"/>
        <v>0</v>
      </c>
      <c r="E288" s="242">
        <f t="shared" si="43"/>
        <v>0</v>
      </c>
      <c r="F288" s="242">
        <f t="shared" si="43"/>
        <v>0</v>
      </c>
      <c r="G288" s="243">
        <f t="shared" si="43"/>
        <v>0</v>
      </c>
      <c r="H288" s="244">
        <f t="shared" si="43"/>
        <v>0</v>
      </c>
      <c r="I288" s="242">
        <f t="shared" si="43"/>
        <v>0</v>
      </c>
      <c r="J288" s="242">
        <f t="shared" si="43"/>
        <v>0</v>
      </c>
      <c r="K288" s="242">
        <f t="shared" si="43"/>
        <v>0</v>
      </c>
      <c r="L288" s="245">
        <f t="shared" si="43"/>
        <v>0</v>
      </c>
    </row>
    <row r="289" spans="1:12" s="24" customFormat="1" ht="12.75" thickBot="1" x14ac:dyDescent="0.3">
      <c r="A289" s="126" t="s">
        <v>299</v>
      </c>
      <c r="B289" s="126" t="s">
        <v>300</v>
      </c>
      <c r="C289" s="246">
        <f t="shared" ref="C289:L289" si="44">C21-C283</f>
        <v>0</v>
      </c>
      <c r="D289" s="128">
        <f t="shared" si="44"/>
        <v>0</v>
      </c>
      <c r="E289" s="128">
        <f t="shared" si="44"/>
        <v>0</v>
      </c>
      <c r="F289" s="128">
        <f t="shared" si="44"/>
        <v>0</v>
      </c>
      <c r="G289" s="129">
        <f t="shared" si="44"/>
        <v>0</v>
      </c>
      <c r="H289" s="247">
        <f t="shared" si="44"/>
        <v>0</v>
      </c>
      <c r="I289" s="128">
        <f t="shared" si="44"/>
        <v>0</v>
      </c>
      <c r="J289" s="128">
        <f t="shared" si="44"/>
        <v>0</v>
      </c>
      <c r="K289" s="128">
        <f t="shared" si="44"/>
        <v>0</v>
      </c>
      <c r="L289" s="130">
        <f t="shared" si="44"/>
        <v>0</v>
      </c>
    </row>
    <row r="290" spans="1:12" s="24" customFormat="1" ht="12.75" thickTop="1" x14ac:dyDescent="0.25">
      <c r="A290" s="248" t="s">
        <v>301</v>
      </c>
      <c r="B290" s="248" t="s">
        <v>302</v>
      </c>
      <c r="C290" s="241">
        <f t="shared" ref="C290:L290" si="45">SUM(C291,C293,C295)-SUM(C292,C294,C296)</f>
        <v>0</v>
      </c>
      <c r="D290" s="242">
        <f t="shared" si="45"/>
        <v>0</v>
      </c>
      <c r="E290" s="242">
        <f t="shared" si="45"/>
        <v>0</v>
      </c>
      <c r="F290" s="242">
        <f t="shared" si="45"/>
        <v>0</v>
      </c>
      <c r="G290" s="249">
        <f t="shared" si="45"/>
        <v>0</v>
      </c>
      <c r="H290" s="244">
        <f t="shared" si="45"/>
        <v>0</v>
      </c>
      <c r="I290" s="242">
        <f t="shared" si="45"/>
        <v>0</v>
      </c>
      <c r="J290" s="242">
        <f t="shared" si="45"/>
        <v>0</v>
      </c>
      <c r="K290" s="242">
        <f t="shared" si="45"/>
        <v>0</v>
      </c>
      <c r="L290" s="245">
        <f t="shared" si="45"/>
        <v>0</v>
      </c>
    </row>
    <row r="291" spans="1:12" x14ac:dyDescent="0.25">
      <c r="A291" s="250" t="s">
        <v>303</v>
      </c>
      <c r="B291" s="116" t="s">
        <v>304</v>
      </c>
      <c r="C291" s="79">
        <f t="shared" ref="C291:C296" si="46">SUM(D291:G291)</f>
        <v>0</v>
      </c>
      <c r="D291" s="81"/>
      <c r="E291" s="81"/>
      <c r="F291" s="81"/>
      <c r="G291" s="229"/>
      <c r="H291" s="79">
        <f t="shared" ref="H291:H296" si="47">SUM(I291:L291)</f>
        <v>0</v>
      </c>
      <c r="I291" s="81"/>
      <c r="J291" s="81"/>
      <c r="K291" s="81"/>
      <c r="L291" s="230"/>
    </row>
    <row r="292" spans="1:12" ht="24" x14ac:dyDescent="0.25">
      <c r="A292" s="174" t="s">
        <v>305</v>
      </c>
      <c r="B292" s="43" t="s">
        <v>306</v>
      </c>
      <c r="C292" s="72">
        <f t="shared" si="46"/>
        <v>0</v>
      </c>
      <c r="D292" s="74"/>
      <c r="E292" s="74"/>
      <c r="F292" s="74"/>
      <c r="G292" s="157"/>
      <c r="H292" s="72">
        <f t="shared" si="47"/>
        <v>0</v>
      </c>
      <c r="I292" s="74"/>
      <c r="J292" s="74"/>
      <c r="K292" s="74"/>
      <c r="L292" s="158"/>
    </row>
    <row r="293" spans="1:12" x14ac:dyDescent="0.25">
      <c r="A293" s="174" t="s">
        <v>307</v>
      </c>
      <c r="B293" s="43" t="s">
        <v>308</v>
      </c>
      <c r="C293" s="72">
        <f t="shared" si="46"/>
        <v>0</v>
      </c>
      <c r="D293" s="74"/>
      <c r="E293" s="74"/>
      <c r="F293" s="74"/>
      <c r="G293" s="157"/>
      <c r="H293" s="72">
        <f t="shared" si="47"/>
        <v>0</v>
      </c>
      <c r="I293" s="74"/>
      <c r="J293" s="74"/>
      <c r="K293" s="74"/>
      <c r="L293" s="158"/>
    </row>
    <row r="294" spans="1:12" ht="24" x14ac:dyDescent="0.25">
      <c r="A294" s="174" t="s">
        <v>309</v>
      </c>
      <c r="B294" s="43" t="s">
        <v>310</v>
      </c>
      <c r="C294" s="72">
        <f t="shared" si="46"/>
        <v>0</v>
      </c>
      <c r="D294" s="74"/>
      <c r="E294" s="74"/>
      <c r="F294" s="74"/>
      <c r="G294" s="157"/>
      <c r="H294" s="72">
        <f t="shared" si="47"/>
        <v>0</v>
      </c>
      <c r="I294" s="74"/>
      <c r="J294" s="74"/>
      <c r="K294" s="74"/>
      <c r="L294" s="158"/>
    </row>
    <row r="295" spans="1:12" x14ac:dyDescent="0.25">
      <c r="A295" s="174" t="s">
        <v>311</v>
      </c>
      <c r="B295" s="43" t="s">
        <v>312</v>
      </c>
      <c r="C295" s="72">
        <f t="shared" si="46"/>
        <v>0</v>
      </c>
      <c r="D295" s="74"/>
      <c r="E295" s="74"/>
      <c r="F295" s="74"/>
      <c r="G295" s="157"/>
      <c r="H295" s="72">
        <f t="shared" si="47"/>
        <v>0</v>
      </c>
      <c r="I295" s="74"/>
      <c r="J295" s="74"/>
      <c r="K295" s="74"/>
      <c r="L295" s="158"/>
    </row>
    <row r="296" spans="1:12" ht="24.75" thickBot="1" x14ac:dyDescent="0.3">
      <c r="A296" s="251" t="s">
        <v>313</v>
      </c>
      <c r="B296" s="252" t="s">
        <v>314</v>
      </c>
      <c r="C296" s="185">
        <f t="shared" si="46"/>
        <v>0</v>
      </c>
      <c r="D296" s="189"/>
      <c r="E296" s="189"/>
      <c r="F296" s="189"/>
      <c r="G296" s="253"/>
      <c r="H296" s="185">
        <f t="shared" si="47"/>
        <v>0</v>
      </c>
      <c r="I296" s="189"/>
      <c r="J296" s="189"/>
      <c r="K296" s="189"/>
      <c r="L296" s="191"/>
    </row>
    <row r="297" spans="1:12" s="24" customFormat="1" ht="13.5" thickTop="1" thickBot="1" x14ac:dyDescent="0.3">
      <c r="A297" s="254" t="s">
        <v>315</v>
      </c>
      <c r="B297" s="254" t="s">
        <v>316</v>
      </c>
      <c r="C297" s="255">
        <f>SUM(D297:G297)</f>
        <v>0</v>
      </c>
      <c r="D297" s="256"/>
      <c r="E297" s="256"/>
      <c r="F297" s="256"/>
      <c r="G297" s="257"/>
      <c r="H297" s="255">
        <f>SUM(I297:L297)</f>
        <v>0</v>
      </c>
      <c r="I297" s="256"/>
      <c r="J297" s="256"/>
      <c r="K297" s="256"/>
      <c r="L297" s="258"/>
    </row>
    <row r="298" spans="1:12" s="24" customFormat="1" ht="48.75" thickTop="1" x14ac:dyDescent="0.25">
      <c r="A298" s="248" t="s">
        <v>317</v>
      </c>
      <c r="B298" s="259" t="s">
        <v>318</v>
      </c>
      <c r="C298" s="260">
        <f>SUM(D298:G298)</f>
        <v>0</v>
      </c>
      <c r="D298" s="177"/>
      <c r="E298" s="177"/>
      <c r="F298" s="177"/>
      <c r="G298" s="178"/>
      <c r="H298" s="260">
        <f>SUM(I298:L298)</f>
        <v>0</v>
      </c>
      <c r="I298" s="177"/>
      <c r="J298" s="177"/>
      <c r="K298" s="177"/>
      <c r="L298" s="179"/>
    </row>
    <row r="299" spans="1:12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</row>
    <row r="300" spans="1:12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</row>
    <row r="301" spans="1:12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</row>
    <row r="302" spans="1:12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</row>
    <row r="303" spans="1:12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</row>
    <row r="304" spans="1:12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</row>
    <row r="305" spans="1:12" x14ac:dyDescent="0.2">
      <c r="A305" s="1"/>
      <c r="B305" s="1"/>
      <c r="C305" s="261"/>
      <c r="D305" s="1"/>
      <c r="E305" s="1"/>
      <c r="F305" s="1"/>
      <c r="G305" s="1"/>
      <c r="H305" s="1"/>
      <c r="I305" s="1"/>
      <c r="J305" s="1"/>
      <c r="K305" s="1"/>
      <c r="L305" s="1"/>
    </row>
    <row r="306" spans="1:12" x14ac:dyDescent="0.2">
      <c r="A306" s="1"/>
      <c r="B306" s="1"/>
      <c r="C306" s="261"/>
      <c r="D306" s="1"/>
      <c r="E306" s="1"/>
      <c r="F306" s="1"/>
      <c r="G306" s="1"/>
      <c r="H306" s="1"/>
      <c r="I306" s="1"/>
      <c r="J306" s="1"/>
      <c r="K306" s="1"/>
      <c r="L306" s="1"/>
    </row>
    <row r="307" spans="1:12" x14ac:dyDescent="0.2">
      <c r="A307" s="1"/>
      <c r="B307" s="1"/>
      <c r="C307" s="261"/>
      <c r="D307" s="1"/>
      <c r="E307" s="1"/>
      <c r="F307" s="1"/>
      <c r="G307" s="1"/>
      <c r="H307" s="1"/>
      <c r="I307" s="1"/>
      <c r="J307" s="1"/>
      <c r="K307" s="1"/>
      <c r="L307" s="1"/>
    </row>
    <row r="308" spans="1:12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</row>
    <row r="309" spans="1:12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</row>
    <row r="310" spans="1:12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</row>
    <row r="311" spans="1:12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</row>
    <row r="312" spans="1:12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</row>
    <row r="313" spans="1:12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</row>
    <row r="314" spans="1:12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</row>
    <row r="315" spans="1:12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</row>
    <row r="316" spans="1:12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</row>
  </sheetData>
  <sheetProtection formatCells="0" formatColumns="0" formatRows="0"/>
  <autoFilter ref="A18:L298"/>
  <mergeCells count="29">
    <mergeCell ref="A288:B288"/>
    <mergeCell ref="H16:H17"/>
    <mergeCell ref="I16:I17"/>
    <mergeCell ref="J16:J17"/>
    <mergeCell ref="K16:K17"/>
    <mergeCell ref="L16:L17"/>
    <mergeCell ref="A287:B287"/>
    <mergeCell ref="C13:L13"/>
    <mergeCell ref="A15:A17"/>
    <mergeCell ref="B15:B17"/>
    <mergeCell ref="C15:G15"/>
    <mergeCell ref="H15:L15"/>
    <mergeCell ref="C16:C17"/>
    <mergeCell ref="D16:D17"/>
    <mergeCell ref="E16:E17"/>
    <mergeCell ref="F16:F17"/>
    <mergeCell ref="G16:G17"/>
    <mergeCell ref="C12:L12"/>
    <mergeCell ref="A1:L1"/>
    <mergeCell ref="A2:L2"/>
    <mergeCell ref="C3:L3"/>
    <mergeCell ref="C4:L4"/>
    <mergeCell ref="C5:L5"/>
    <mergeCell ref="C6:L6"/>
    <mergeCell ref="C7:L7"/>
    <mergeCell ref="C8:L8"/>
    <mergeCell ref="C9:L9"/>
    <mergeCell ref="C10:L10"/>
    <mergeCell ref="C11:L11"/>
  </mergeCells>
  <pageMargins left="0.78740157480314965" right="0.39370078740157483" top="0.39370078740157483" bottom="0.39370078740157483" header="0.23622047244094491" footer="0.19685039370078741"/>
  <pageSetup paperSize="9" scale="70" orientation="portrait" r:id="rId1"/>
  <headerFooter>
    <oddHeader xml:space="preserve">&amp;C                               </oddHeader>
    <oddFooter>&amp;L&amp;D, &amp;T&amp;R&amp;"Times New Roman,Regular"&amp;10&amp;P (&amp;N)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M316"/>
  <sheetViews>
    <sheetView showGridLines="0" view="pageLayout" zoomScaleNormal="100" workbookViewId="0">
      <selection activeCell="C6" sqref="C6:L6"/>
    </sheetView>
  </sheetViews>
  <sheetFormatPr defaultRowHeight="12" x14ac:dyDescent="0.25"/>
  <cols>
    <col min="1" max="1" width="10.85546875" style="262" customWidth="1"/>
    <col min="2" max="2" width="28" style="262" customWidth="1"/>
    <col min="3" max="3" width="9.7109375" style="262" customWidth="1"/>
    <col min="4" max="4" width="9.5703125" style="262" customWidth="1"/>
    <col min="5" max="6" width="8.7109375" style="262" customWidth="1"/>
    <col min="7" max="7" width="8.28515625" style="262" customWidth="1"/>
    <col min="8" max="11" width="8.7109375" style="262" customWidth="1"/>
    <col min="12" max="12" width="7.5703125" style="262" customWidth="1"/>
    <col min="13" max="16" width="0" style="1" hidden="1" customWidth="1"/>
    <col min="17" max="16384" width="9.140625" style="1"/>
  </cols>
  <sheetData>
    <row r="1" spans="1:12" x14ac:dyDescent="0.25">
      <c r="A1" s="591" t="s">
        <v>586</v>
      </c>
      <c r="B1" s="591"/>
      <c r="C1" s="591"/>
      <c r="D1" s="591"/>
      <c r="E1" s="591"/>
      <c r="F1" s="591"/>
      <c r="G1" s="591"/>
      <c r="H1" s="591"/>
      <c r="I1" s="591"/>
      <c r="J1" s="591"/>
      <c r="K1" s="591"/>
      <c r="L1" s="591"/>
    </row>
    <row r="2" spans="1:12" ht="35.25" customHeight="1" x14ac:dyDescent="0.25">
      <c r="A2" s="592" t="s">
        <v>1</v>
      </c>
      <c r="B2" s="593"/>
      <c r="C2" s="593"/>
      <c r="D2" s="593"/>
      <c r="E2" s="593"/>
      <c r="F2" s="593"/>
      <c r="G2" s="593"/>
      <c r="H2" s="593"/>
      <c r="I2" s="593"/>
      <c r="J2" s="593"/>
      <c r="K2" s="593"/>
      <c r="L2" s="594"/>
    </row>
    <row r="3" spans="1:12" ht="12.75" customHeight="1" x14ac:dyDescent="0.25">
      <c r="A3" s="2" t="s">
        <v>2</v>
      </c>
      <c r="B3" s="3"/>
      <c r="C3" s="595" t="s">
        <v>354</v>
      </c>
      <c r="D3" s="595"/>
      <c r="E3" s="595"/>
      <c r="F3" s="595"/>
      <c r="G3" s="595"/>
      <c r="H3" s="595"/>
      <c r="I3" s="595"/>
      <c r="J3" s="595"/>
      <c r="K3" s="595"/>
      <c r="L3" s="596"/>
    </row>
    <row r="4" spans="1:12" ht="12.75" customHeight="1" x14ac:dyDescent="0.25">
      <c r="A4" s="2" t="s">
        <v>4</v>
      </c>
      <c r="B4" s="3"/>
      <c r="C4" s="595" t="s">
        <v>355</v>
      </c>
      <c r="D4" s="595"/>
      <c r="E4" s="595"/>
      <c r="F4" s="595"/>
      <c r="G4" s="595"/>
      <c r="H4" s="595"/>
      <c r="I4" s="595"/>
      <c r="J4" s="595"/>
      <c r="K4" s="595"/>
      <c r="L4" s="596"/>
    </row>
    <row r="5" spans="1:12" ht="12.75" customHeight="1" x14ac:dyDescent="0.25">
      <c r="A5" s="4" t="s">
        <v>6</v>
      </c>
      <c r="B5" s="5"/>
      <c r="C5" s="589" t="s">
        <v>356</v>
      </c>
      <c r="D5" s="589"/>
      <c r="E5" s="589"/>
      <c r="F5" s="589"/>
      <c r="G5" s="589"/>
      <c r="H5" s="589"/>
      <c r="I5" s="589"/>
      <c r="J5" s="589"/>
      <c r="K5" s="589"/>
      <c r="L5" s="590"/>
    </row>
    <row r="6" spans="1:12" ht="12.75" customHeight="1" x14ac:dyDescent="0.25">
      <c r="A6" s="4" t="s">
        <v>8</v>
      </c>
      <c r="B6" s="5"/>
      <c r="C6" s="589" t="s">
        <v>9</v>
      </c>
      <c r="D6" s="589"/>
      <c r="E6" s="589"/>
      <c r="F6" s="589"/>
      <c r="G6" s="589"/>
      <c r="H6" s="589"/>
      <c r="I6" s="589"/>
      <c r="J6" s="589"/>
      <c r="K6" s="589"/>
      <c r="L6" s="590"/>
    </row>
    <row r="7" spans="1:12" x14ac:dyDescent="0.25">
      <c r="A7" s="4" t="s">
        <v>10</v>
      </c>
      <c r="B7" s="5"/>
      <c r="C7" s="595" t="s">
        <v>587</v>
      </c>
      <c r="D7" s="595"/>
      <c r="E7" s="595"/>
      <c r="F7" s="595"/>
      <c r="G7" s="595"/>
      <c r="H7" s="595"/>
      <c r="I7" s="595"/>
      <c r="J7" s="595"/>
      <c r="K7" s="595"/>
      <c r="L7" s="596"/>
    </row>
    <row r="8" spans="1:12" ht="12.75" customHeight="1" x14ac:dyDescent="0.25">
      <c r="A8" s="6" t="s">
        <v>12</v>
      </c>
      <c r="B8" s="5"/>
      <c r="C8" s="597"/>
      <c r="D8" s="597"/>
      <c r="E8" s="597"/>
      <c r="F8" s="597"/>
      <c r="G8" s="597"/>
      <c r="H8" s="597"/>
      <c r="I8" s="597"/>
      <c r="J8" s="597"/>
      <c r="K8" s="597"/>
      <c r="L8" s="598"/>
    </row>
    <row r="9" spans="1:12" ht="12.75" customHeight="1" x14ac:dyDescent="0.25">
      <c r="A9" s="4"/>
      <c r="B9" s="5" t="s">
        <v>13</v>
      </c>
      <c r="C9" s="589"/>
      <c r="D9" s="589"/>
      <c r="E9" s="589"/>
      <c r="F9" s="589"/>
      <c r="G9" s="589"/>
      <c r="H9" s="589"/>
      <c r="I9" s="589"/>
      <c r="J9" s="589"/>
      <c r="K9" s="589"/>
      <c r="L9" s="590"/>
    </row>
    <row r="10" spans="1:12" ht="12.75" customHeight="1" x14ac:dyDescent="0.25">
      <c r="A10" s="4"/>
      <c r="B10" s="5" t="s">
        <v>15</v>
      </c>
      <c r="C10" s="589"/>
      <c r="D10" s="589"/>
      <c r="E10" s="589"/>
      <c r="F10" s="589"/>
      <c r="G10" s="589"/>
      <c r="H10" s="589"/>
      <c r="I10" s="589"/>
      <c r="J10" s="589"/>
      <c r="K10" s="589"/>
      <c r="L10" s="590"/>
    </row>
    <row r="11" spans="1:12" ht="12.75" customHeight="1" x14ac:dyDescent="0.25">
      <c r="A11" s="4"/>
      <c r="B11" s="5" t="s">
        <v>16</v>
      </c>
      <c r="C11" s="597" t="s">
        <v>588</v>
      </c>
      <c r="D11" s="597"/>
      <c r="E11" s="597"/>
      <c r="F11" s="597"/>
      <c r="G11" s="597"/>
      <c r="H11" s="597"/>
      <c r="I11" s="597"/>
      <c r="J11" s="597"/>
      <c r="K11" s="597"/>
      <c r="L11" s="598"/>
    </row>
    <row r="12" spans="1:12" ht="12.75" customHeight="1" x14ac:dyDescent="0.25">
      <c r="A12" s="4"/>
      <c r="B12" s="5" t="s">
        <v>17</v>
      </c>
      <c r="C12" s="589"/>
      <c r="D12" s="589"/>
      <c r="E12" s="589"/>
      <c r="F12" s="589"/>
      <c r="G12" s="589"/>
      <c r="H12" s="589"/>
      <c r="I12" s="589"/>
      <c r="J12" s="589"/>
      <c r="K12" s="589"/>
      <c r="L12" s="590"/>
    </row>
    <row r="13" spans="1:12" ht="12.75" customHeight="1" x14ac:dyDescent="0.25">
      <c r="A13" s="4"/>
      <c r="B13" s="5" t="s">
        <v>18</v>
      </c>
      <c r="C13" s="589"/>
      <c r="D13" s="589"/>
      <c r="E13" s="589"/>
      <c r="F13" s="589"/>
      <c r="G13" s="589"/>
      <c r="H13" s="589"/>
      <c r="I13" s="589"/>
      <c r="J13" s="589"/>
      <c r="K13" s="589"/>
      <c r="L13" s="590"/>
    </row>
    <row r="14" spans="1:12" ht="12.75" customHeight="1" x14ac:dyDescent="0.25">
      <c r="A14" s="7"/>
      <c r="B14" s="8"/>
      <c r="C14" s="9"/>
      <c r="D14" s="9"/>
      <c r="E14" s="9"/>
      <c r="F14" s="9"/>
      <c r="G14" s="9"/>
      <c r="H14" s="9"/>
      <c r="I14" s="9"/>
      <c r="J14" s="9"/>
      <c r="K14" s="9"/>
      <c r="L14" s="10"/>
    </row>
    <row r="15" spans="1:12" s="11" customFormat="1" ht="12.75" customHeight="1" x14ac:dyDescent="0.25">
      <c r="A15" s="603" t="s">
        <v>19</v>
      </c>
      <c r="B15" s="606" t="s">
        <v>20</v>
      </c>
      <c r="C15" s="608" t="s">
        <v>21</v>
      </c>
      <c r="D15" s="609"/>
      <c r="E15" s="609"/>
      <c r="F15" s="609"/>
      <c r="G15" s="610"/>
      <c r="H15" s="608" t="s">
        <v>22</v>
      </c>
      <c r="I15" s="609"/>
      <c r="J15" s="609"/>
      <c r="K15" s="609"/>
      <c r="L15" s="611"/>
    </row>
    <row r="16" spans="1:12" s="11" customFormat="1" ht="12.75" customHeight="1" x14ac:dyDescent="0.25">
      <c r="A16" s="604"/>
      <c r="B16" s="607"/>
      <c r="C16" s="612" t="s">
        <v>23</v>
      </c>
      <c r="D16" s="613" t="s">
        <v>24</v>
      </c>
      <c r="E16" s="615" t="s">
        <v>25</v>
      </c>
      <c r="F16" s="617" t="s">
        <v>26</v>
      </c>
      <c r="G16" s="619" t="s">
        <v>27</v>
      </c>
      <c r="H16" s="612" t="s">
        <v>23</v>
      </c>
      <c r="I16" s="613" t="s">
        <v>24</v>
      </c>
      <c r="J16" s="615" t="s">
        <v>25</v>
      </c>
      <c r="K16" s="617" t="s">
        <v>26</v>
      </c>
      <c r="L16" s="599" t="s">
        <v>27</v>
      </c>
    </row>
    <row r="17" spans="1:12" s="12" customFormat="1" ht="61.5" customHeight="1" thickBot="1" x14ac:dyDescent="0.3">
      <c r="A17" s="605"/>
      <c r="B17" s="607"/>
      <c r="C17" s="612"/>
      <c r="D17" s="614"/>
      <c r="E17" s="616"/>
      <c r="F17" s="618"/>
      <c r="G17" s="619"/>
      <c r="H17" s="622"/>
      <c r="I17" s="623"/>
      <c r="J17" s="616"/>
      <c r="K17" s="618"/>
      <c r="L17" s="600"/>
    </row>
    <row r="18" spans="1:12" s="12" customFormat="1" ht="9.75" customHeight="1" thickTop="1" x14ac:dyDescent="0.25">
      <c r="A18" s="13" t="s">
        <v>28</v>
      </c>
      <c r="B18" s="13">
        <v>2</v>
      </c>
      <c r="C18" s="14">
        <v>3</v>
      </c>
      <c r="D18" s="15">
        <v>4</v>
      </c>
      <c r="E18" s="15">
        <v>5</v>
      </c>
      <c r="F18" s="15">
        <v>6</v>
      </c>
      <c r="G18" s="16">
        <v>7</v>
      </c>
      <c r="H18" s="14">
        <v>8</v>
      </c>
      <c r="I18" s="15">
        <v>9</v>
      </c>
      <c r="J18" s="15">
        <v>10</v>
      </c>
      <c r="K18" s="15">
        <v>11</v>
      </c>
      <c r="L18" s="17">
        <v>12</v>
      </c>
    </row>
    <row r="19" spans="1:12" s="24" customFormat="1" x14ac:dyDescent="0.25">
      <c r="A19" s="18"/>
      <c r="B19" s="19" t="s">
        <v>29</v>
      </c>
      <c r="C19" s="20"/>
      <c r="D19" s="21"/>
      <c r="E19" s="21"/>
      <c r="F19" s="21"/>
      <c r="G19" s="22"/>
      <c r="H19" s="20"/>
      <c r="I19" s="21"/>
      <c r="J19" s="21"/>
      <c r="K19" s="21"/>
      <c r="L19" s="23"/>
    </row>
    <row r="20" spans="1:12" s="24" customFormat="1" ht="12.75" thickBot="1" x14ac:dyDescent="0.3">
      <c r="A20" s="25"/>
      <c r="B20" s="26" t="s">
        <v>30</v>
      </c>
      <c r="C20" s="27">
        <f t="shared" ref="C20:C47" si="0">SUM(D20:G20)</f>
        <v>53290</v>
      </c>
      <c r="D20" s="28">
        <f>SUM(D21,D24,D25,D41,D43)</f>
        <v>53290</v>
      </c>
      <c r="E20" s="28">
        <f>SUM(E21,E24,E43)</f>
        <v>0</v>
      </c>
      <c r="F20" s="28">
        <f>SUM(F21,F26,F43)</f>
        <v>0</v>
      </c>
      <c r="G20" s="29">
        <f>SUM(G21,G45)</f>
        <v>0</v>
      </c>
      <c r="H20" s="27">
        <f>SUM(I20:L20)</f>
        <v>53290</v>
      </c>
      <c r="I20" s="28">
        <f>SUM(I21,I24,I25,I41,I43)</f>
        <v>53290</v>
      </c>
      <c r="J20" s="28">
        <f>SUM(J21,J24,J43)</f>
        <v>0</v>
      </c>
      <c r="K20" s="28">
        <f>SUM(K21,K26,K43)</f>
        <v>0</v>
      </c>
      <c r="L20" s="30">
        <f>SUM(L21,L45)</f>
        <v>0</v>
      </c>
    </row>
    <row r="21" spans="1:12" ht="12.75" thickTop="1" x14ac:dyDescent="0.25">
      <c r="A21" s="31"/>
      <c r="B21" s="32" t="s">
        <v>31</v>
      </c>
      <c r="C21" s="33">
        <f t="shared" si="0"/>
        <v>122</v>
      </c>
      <c r="D21" s="34">
        <f>SUM(D22:D23)</f>
        <v>122</v>
      </c>
      <c r="E21" s="34">
        <f>SUM(E22:E23)</f>
        <v>0</v>
      </c>
      <c r="F21" s="34">
        <f>SUM(F22:F23)</f>
        <v>0</v>
      </c>
      <c r="G21" s="35">
        <f>SUM(G22:G23)</f>
        <v>0</v>
      </c>
      <c r="H21" s="33">
        <f t="shared" ref="H21:H47" si="1">SUM(I21:L21)</f>
        <v>122</v>
      </c>
      <c r="I21" s="34">
        <f>SUM(I22:I23)</f>
        <v>122</v>
      </c>
      <c r="J21" s="34">
        <f>SUM(J22:J23)</f>
        <v>0</v>
      </c>
      <c r="K21" s="34">
        <f>SUM(K22:K23)</f>
        <v>0</v>
      </c>
      <c r="L21" s="36">
        <f>SUM(L22:L23)</f>
        <v>0</v>
      </c>
    </row>
    <row r="22" spans="1:12" x14ac:dyDescent="0.25">
      <c r="A22" s="37"/>
      <c r="B22" s="38" t="s">
        <v>32</v>
      </c>
      <c r="C22" s="39">
        <f t="shared" si="0"/>
        <v>0</v>
      </c>
      <c r="D22" s="40"/>
      <c r="E22" s="40"/>
      <c r="F22" s="40"/>
      <c r="G22" s="41"/>
      <c r="H22" s="39">
        <f t="shared" si="1"/>
        <v>0</v>
      </c>
      <c r="I22" s="40"/>
      <c r="J22" s="40"/>
      <c r="K22" s="40"/>
      <c r="L22" s="42"/>
    </row>
    <row r="23" spans="1:12" x14ac:dyDescent="0.25">
      <c r="A23" s="43"/>
      <c r="B23" s="44" t="s">
        <v>33</v>
      </c>
      <c r="C23" s="45">
        <f t="shared" si="0"/>
        <v>122</v>
      </c>
      <c r="D23" s="46">
        <v>122</v>
      </c>
      <c r="E23" s="46"/>
      <c r="F23" s="46"/>
      <c r="G23" s="47"/>
      <c r="H23" s="45">
        <f t="shared" si="1"/>
        <v>122</v>
      </c>
      <c r="I23" s="46">
        <v>122</v>
      </c>
      <c r="J23" s="46"/>
      <c r="K23" s="46"/>
      <c r="L23" s="48"/>
    </row>
    <row r="24" spans="1:12" s="24" customFormat="1" ht="24.75" thickBot="1" x14ac:dyDescent="0.3">
      <c r="A24" s="49">
        <v>19300</v>
      </c>
      <c r="B24" s="49" t="s">
        <v>34</v>
      </c>
      <c r="C24" s="50">
        <f t="shared" si="0"/>
        <v>0</v>
      </c>
      <c r="D24" s="51"/>
      <c r="E24" s="51"/>
      <c r="F24" s="52" t="s">
        <v>35</v>
      </c>
      <c r="G24" s="53" t="s">
        <v>35</v>
      </c>
      <c r="H24" s="50">
        <f t="shared" si="1"/>
        <v>0</v>
      </c>
      <c r="I24" s="51"/>
      <c r="J24" s="51"/>
      <c r="K24" s="52" t="s">
        <v>35</v>
      </c>
      <c r="L24" s="54" t="s">
        <v>35</v>
      </c>
    </row>
    <row r="25" spans="1:12" s="24" customFormat="1" ht="24.75" thickTop="1" x14ac:dyDescent="0.25">
      <c r="A25" s="55">
        <v>18630</v>
      </c>
      <c r="B25" s="56" t="s">
        <v>36</v>
      </c>
      <c r="C25" s="57">
        <f t="shared" si="0"/>
        <v>53168</v>
      </c>
      <c r="D25" s="58">
        <v>53168</v>
      </c>
      <c r="E25" s="59" t="s">
        <v>35</v>
      </c>
      <c r="F25" s="59" t="s">
        <v>35</v>
      </c>
      <c r="G25" s="60" t="s">
        <v>35</v>
      </c>
      <c r="H25" s="57">
        <f t="shared" si="1"/>
        <v>53168</v>
      </c>
      <c r="I25" s="58">
        <v>53168</v>
      </c>
      <c r="J25" s="59" t="s">
        <v>35</v>
      </c>
      <c r="K25" s="59" t="s">
        <v>35</v>
      </c>
      <c r="L25" s="62" t="s">
        <v>35</v>
      </c>
    </row>
    <row r="26" spans="1:12" s="24" customFormat="1" ht="36" x14ac:dyDescent="0.25">
      <c r="A26" s="56">
        <v>21300</v>
      </c>
      <c r="B26" s="56" t="s">
        <v>37</v>
      </c>
      <c r="C26" s="57">
        <f t="shared" si="0"/>
        <v>0</v>
      </c>
      <c r="D26" s="59" t="s">
        <v>35</v>
      </c>
      <c r="E26" s="59" t="s">
        <v>35</v>
      </c>
      <c r="F26" s="63">
        <f>SUM(F27,F31,F33,F36)</f>
        <v>0</v>
      </c>
      <c r="G26" s="60" t="s">
        <v>35</v>
      </c>
      <c r="H26" s="57">
        <f t="shared" si="1"/>
        <v>0</v>
      </c>
      <c r="I26" s="59" t="s">
        <v>35</v>
      </c>
      <c r="J26" s="59" t="s">
        <v>35</v>
      </c>
      <c r="K26" s="63">
        <f>SUM(K27,K31,K33,K36)</f>
        <v>0</v>
      </c>
      <c r="L26" s="62" t="s">
        <v>35</v>
      </c>
    </row>
    <row r="27" spans="1:12" s="24" customFormat="1" ht="24" x14ac:dyDescent="0.25">
      <c r="A27" s="64">
        <v>21350</v>
      </c>
      <c r="B27" s="56" t="s">
        <v>38</v>
      </c>
      <c r="C27" s="57">
        <f t="shared" si="0"/>
        <v>0</v>
      </c>
      <c r="D27" s="59" t="s">
        <v>35</v>
      </c>
      <c r="E27" s="59" t="s">
        <v>35</v>
      </c>
      <c r="F27" s="63">
        <f>SUM(F28:F30)</f>
        <v>0</v>
      </c>
      <c r="G27" s="60" t="s">
        <v>35</v>
      </c>
      <c r="H27" s="57">
        <f t="shared" si="1"/>
        <v>0</v>
      </c>
      <c r="I27" s="59" t="s">
        <v>35</v>
      </c>
      <c r="J27" s="59" t="s">
        <v>35</v>
      </c>
      <c r="K27" s="63">
        <f>SUM(K28:K30)</f>
        <v>0</v>
      </c>
      <c r="L27" s="62" t="s">
        <v>35</v>
      </c>
    </row>
    <row r="28" spans="1:12" x14ac:dyDescent="0.25">
      <c r="A28" s="37">
        <v>21351</v>
      </c>
      <c r="B28" s="65" t="s">
        <v>39</v>
      </c>
      <c r="C28" s="66">
        <f t="shared" si="0"/>
        <v>0</v>
      </c>
      <c r="D28" s="67" t="s">
        <v>35</v>
      </c>
      <c r="E28" s="67" t="s">
        <v>35</v>
      </c>
      <c r="F28" s="68"/>
      <c r="G28" s="69" t="s">
        <v>35</v>
      </c>
      <c r="H28" s="66">
        <f t="shared" si="1"/>
        <v>0</v>
      </c>
      <c r="I28" s="67" t="s">
        <v>35</v>
      </c>
      <c r="J28" s="67" t="s">
        <v>35</v>
      </c>
      <c r="K28" s="68"/>
      <c r="L28" s="70" t="s">
        <v>35</v>
      </c>
    </row>
    <row r="29" spans="1:12" x14ac:dyDescent="0.25">
      <c r="A29" s="43">
        <v>21352</v>
      </c>
      <c r="B29" s="71" t="s">
        <v>40</v>
      </c>
      <c r="C29" s="72">
        <f t="shared" si="0"/>
        <v>0</v>
      </c>
      <c r="D29" s="73" t="s">
        <v>35</v>
      </c>
      <c r="E29" s="73" t="s">
        <v>35</v>
      </c>
      <c r="F29" s="74"/>
      <c r="G29" s="75" t="s">
        <v>35</v>
      </c>
      <c r="H29" s="72">
        <f t="shared" si="1"/>
        <v>0</v>
      </c>
      <c r="I29" s="73" t="s">
        <v>35</v>
      </c>
      <c r="J29" s="73" t="s">
        <v>35</v>
      </c>
      <c r="K29" s="74"/>
      <c r="L29" s="76" t="s">
        <v>35</v>
      </c>
    </row>
    <row r="30" spans="1:12" ht="24" x14ac:dyDescent="0.25">
      <c r="A30" s="43">
        <v>21359</v>
      </c>
      <c r="B30" s="71" t="s">
        <v>41</v>
      </c>
      <c r="C30" s="72">
        <f t="shared" si="0"/>
        <v>0</v>
      </c>
      <c r="D30" s="73" t="s">
        <v>35</v>
      </c>
      <c r="E30" s="73" t="s">
        <v>35</v>
      </c>
      <c r="F30" s="74"/>
      <c r="G30" s="75" t="s">
        <v>35</v>
      </c>
      <c r="H30" s="72">
        <f t="shared" si="1"/>
        <v>0</v>
      </c>
      <c r="I30" s="73" t="s">
        <v>35</v>
      </c>
      <c r="J30" s="73" t="s">
        <v>35</v>
      </c>
      <c r="K30" s="74"/>
      <c r="L30" s="76" t="s">
        <v>35</v>
      </c>
    </row>
    <row r="31" spans="1:12" s="24" customFormat="1" ht="36" x14ac:dyDescent="0.25">
      <c r="A31" s="64">
        <v>21370</v>
      </c>
      <c r="B31" s="56" t="s">
        <v>42</v>
      </c>
      <c r="C31" s="57">
        <f t="shared" si="0"/>
        <v>0</v>
      </c>
      <c r="D31" s="59" t="s">
        <v>35</v>
      </c>
      <c r="E31" s="59" t="s">
        <v>35</v>
      </c>
      <c r="F31" s="63">
        <f>SUM(F32)</f>
        <v>0</v>
      </c>
      <c r="G31" s="60" t="s">
        <v>35</v>
      </c>
      <c r="H31" s="57">
        <f t="shared" si="1"/>
        <v>0</v>
      </c>
      <c r="I31" s="59" t="s">
        <v>35</v>
      </c>
      <c r="J31" s="59" t="s">
        <v>35</v>
      </c>
      <c r="K31" s="63">
        <f>SUM(K32)</f>
        <v>0</v>
      </c>
      <c r="L31" s="62" t="s">
        <v>35</v>
      </c>
    </row>
    <row r="32" spans="1:12" ht="36" x14ac:dyDescent="0.25">
      <c r="A32" s="77">
        <v>21379</v>
      </c>
      <c r="B32" s="78" t="s">
        <v>43</v>
      </c>
      <c r="C32" s="79">
        <f t="shared" si="0"/>
        <v>0</v>
      </c>
      <c r="D32" s="80" t="s">
        <v>35</v>
      </c>
      <c r="E32" s="80" t="s">
        <v>35</v>
      </c>
      <c r="F32" s="81"/>
      <c r="G32" s="82" t="s">
        <v>35</v>
      </c>
      <c r="H32" s="79">
        <f t="shared" si="1"/>
        <v>0</v>
      </c>
      <c r="I32" s="80" t="s">
        <v>35</v>
      </c>
      <c r="J32" s="80" t="s">
        <v>35</v>
      </c>
      <c r="K32" s="81"/>
      <c r="L32" s="83" t="s">
        <v>35</v>
      </c>
    </row>
    <row r="33" spans="1:12" s="24" customFormat="1" x14ac:dyDescent="0.25">
      <c r="A33" s="64">
        <v>21380</v>
      </c>
      <c r="B33" s="56" t="s">
        <v>44</v>
      </c>
      <c r="C33" s="57">
        <f t="shared" si="0"/>
        <v>0</v>
      </c>
      <c r="D33" s="59" t="s">
        <v>35</v>
      </c>
      <c r="E33" s="59" t="s">
        <v>35</v>
      </c>
      <c r="F33" s="63">
        <f>SUM(F34:F35)</f>
        <v>0</v>
      </c>
      <c r="G33" s="60" t="s">
        <v>35</v>
      </c>
      <c r="H33" s="57">
        <f t="shared" si="1"/>
        <v>0</v>
      </c>
      <c r="I33" s="59" t="s">
        <v>35</v>
      </c>
      <c r="J33" s="59" t="s">
        <v>35</v>
      </c>
      <c r="K33" s="63">
        <f>SUM(K34:K35)</f>
        <v>0</v>
      </c>
      <c r="L33" s="62" t="s">
        <v>35</v>
      </c>
    </row>
    <row r="34" spans="1:12" x14ac:dyDescent="0.25">
      <c r="A34" s="38">
        <v>21381</v>
      </c>
      <c r="B34" s="65" t="s">
        <v>45</v>
      </c>
      <c r="C34" s="66">
        <f t="shared" si="0"/>
        <v>0</v>
      </c>
      <c r="D34" s="67" t="s">
        <v>35</v>
      </c>
      <c r="E34" s="67" t="s">
        <v>35</v>
      </c>
      <c r="F34" s="68"/>
      <c r="G34" s="69" t="s">
        <v>35</v>
      </c>
      <c r="H34" s="66">
        <f t="shared" si="1"/>
        <v>0</v>
      </c>
      <c r="I34" s="67" t="s">
        <v>35</v>
      </c>
      <c r="J34" s="67" t="s">
        <v>35</v>
      </c>
      <c r="K34" s="68"/>
      <c r="L34" s="70" t="s">
        <v>35</v>
      </c>
    </row>
    <row r="35" spans="1:12" ht="24" x14ac:dyDescent="0.25">
      <c r="A35" s="44">
        <v>21383</v>
      </c>
      <c r="B35" s="71" t="s">
        <v>46</v>
      </c>
      <c r="C35" s="72">
        <f>SUM(D35:G35)</f>
        <v>0</v>
      </c>
      <c r="D35" s="73" t="s">
        <v>35</v>
      </c>
      <c r="E35" s="73" t="s">
        <v>35</v>
      </c>
      <c r="F35" s="74"/>
      <c r="G35" s="75" t="s">
        <v>35</v>
      </c>
      <c r="H35" s="72">
        <f t="shared" si="1"/>
        <v>0</v>
      </c>
      <c r="I35" s="73" t="s">
        <v>35</v>
      </c>
      <c r="J35" s="73" t="s">
        <v>35</v>
      </c>
      <c r="K35" s="74"/>
      <c r="L35" s="76" t="s">
        <v>35</v>
      </c>
    </row>
    <row r="36" spans="1:12" s="24" customFormat="1" ht="25.5" customHeight="1" x14ac:dyDescent="0.25">
      <c r="A36" s="64">
        <v>21390</v>
      </c>
      <c r="B36" s="56" t="s">
        <v>47</v>
      </c>
      <c r="C36" s="57">
        <f t="shared" si="0"/>
        <v>0</v>
      </c>
      <c r="D36" s="59" t="s">
        <v>35</v>
      </c>
      <c r="E36" s="59" t="s">
        <v>35</v>
      </c>
      <c r="F36" s="63">
        <f>SUM(F37:F40)</f>
        <v>0</v>
      </c>
      <c r="G36" s="60" t="s">
        <v>35</v>
      </c>
      <c r="H36" s="57">
        <f t="shared" si="1"/>
        <v>0</v>
      </c>
      <c r="I36" s="59" t="s">
        <v>35</v>
      </c>
      <c r="J36" s="59" t="s">
        <v>35</v>
      </c>
      <c r="K36" s="63">
        <f>SUM(K37:K40)</f>
        <v>0</v>
      </c>
      <c r="L36" s="62" t="s">
        <v>35</v>
      </c>
    </row>
    <row r="37" spans="1:12" ht="24" x14ac:dyDescent="0.25">
      <c r="A37" s="38">
        <v>21391</v>
      </c>
      <c r="B37" s="65" t="s">
        <v>48</v>
      </c>
      <c r="C37" s="66">
        <f t="shared" si="0"/>
        <v>0</v>
      </c>
      <c r="D37" s="67" t="s">
        <v>35</v>
      </c>
      <c r="E37" s="67" t="s">
        <v>35</v>
      </c>
      <c r="F37" s="68"/>
      <c r="G37" s="69" t="s">
        <v>35</v>
      </c>
      <c r="H37" s="66">
        <f t="shared" si="1"/>
        <v>0</v>
      </c>
      <c r="I37" s="67" t="s">
        <v>35</v>
      </c>
      <c r="J37" s="67" t="s">
        <v>35</v>
      </c>
      <c r="K37" s="68"/>
      <c r="L37" s="70" t="s">
        <v>35</v>
      </c>
    </row>
    <row r="38" spans="1:12" x14ac:dyDescent="0.25">
      <c r="A38" s="44">
        <v>21393</v>
      </c>
      <c r="B38" s="71" t="s">
        <v>49</v>
      </c>
      <c r="C38" s="72">
        <f t="shared" si="0"/>
        <v>0</v>
      </c>
      <c r="D38" s="73" t="s">
        <v>35</v>
      </c>
      <c r="E38" s="73" t="s">
        <v>35</v>
      </c>
      <c r="F38" s="74"/>
      <c r="G38" s="75" t="s">
        <v>35</v>
      </c>
      <c r="H38" s="72">
        <f t="shared" si="1"/>
        <v>0</v>
      </c>
      <c r="I38" s="73" t="s">
        <v>35</v>
      </c>
      <c r="J38" s="73" t="s">
        <v>35</v>
      </c>
      <c r="K38" s="74"/>
      <c r="L38" s="76" t="s">
        <v>35</v>
      </c>
    </row>
    <row r="39" spans="1:12" x14ac:dyDescent="0.25">
      <c r="A39" s="44">
        <v>21395</v>
      </c>
      <c r="B39" s="71" t="s">
        <v>50</v>
      </c>
      <c r="C39" s="72">
        <f t="shared" si="0"/>
        <v>0</v>
      </c>
      <c r="D39" s="73" t="s">
        <v>35</v>
      </c>
      <c r="E39" s="73" t="s">
        <v>35</v>
      </c>
      <c r="F39" s="74"/>
      <c r="G39" s="75" t="s">
        <v>35</v>
      </c>
      <c r="H39" s="72">
        <f t="shared" si="1"/>
        <v>0</v>
      </c>
      <c r="I39" s="73" t="s">
        <v>35</v>
      </c>
      <c r="J39" s="73" t="s">
        <v>35</v>
      </c>
      <c r="K39" s="74"/>
      <c r="L39" s="76" t="s">
        <v>35</v>
      </c>
    </row>
    <row r="40" spans="1:12" ht="24" x14ac:dyDescent="0.25">
      <c r="A40" s="84">
        <v>21399</v>
      </c>
      <c r="B40" s="85" t="s">
        <v>51</v>
      </c>
      <c r="C40" s="86">
        <f t="shared" si="0"/>
        <v>0</v>
      </c>
      <c r="D40" s="87" t="s">
        <v>35</v>
      </c>
      <c r="E40" s="87" t="s">
        <v>35</v>
      </c>
      <c r="F40" s="88"/>
      <c r="G40" s="89" t="s">
        <v>35</v>
      </c>
      <c r="H40" s="86">
        <f t="shared" si="1"/>
        <v>0</v>
      </c>
      <c r="I40" s="87" t="s">
        <v>35</v>
      </c>
      <c r="J40" s="87" t="s">
        <v>35</v>
      </c>
      <c r="K40" s="88"/>
      <c r="L40" s="90" t="s">
        <v>35</v>
      </c>
    </row>
    <row r="41" spans="1:12" s="24" customFormat="1" ht="26.25" customHeight="1" x14ac:dyDescent="0.25">
      <c r="A41" s="91">
        <v>21420</v>
      </c>
      <c r="B41" s="92" t="s">
        <v>52</v>
      </c>
      <c r="C41" s="86">
        <f>SUM(D41:G41)</f>
        <v>0</v>
      </c>
      <c r="D41" s="94">
        <f>SUM(D42)</f>
        <v>0</v>
      </c>
      <c r="E41" s="95" t="s">
        <v>35</v>
      </c>
      <c r="F41" s="95" t="s">
        <v>35</v>
      </c>
      <c r="G41" s="96" t="s">
        <v>35</v>
      </c>
      <c r="H41" s="93">
        <f>SUM(I41:L41)</f>
        <v>0</v>
      </c>
      <c r="I41" s="94">
        <f>SUM(I42)</f>
        <v>0</v>
      </c>
      <c r="J41" s="95" t="s">
        <v>35</v>
      </c>
      <c r="K41" s="95" t="s">
        <v>35</v>
      </c>
      <c r="L41" s="97" t="s">
        <v>35</v>
      </c>
    </row>
    <row r="42" spans="1:12" s="24" customFormat="1" ht="26.25" customHeight="1" x14ac:dyDescent="0.25">
      <c r="A42" s="84">
        <v>21429</v>
      </c>
      <c r="B42" s="85" t="s">
        <v>53</v>
      </c>
      <c r="C42" s="86">
        <f>SUM(D42:G42)</f>
        <v>0</v>
      </c>
      <c r="D42" s="98"/>
      <c r="E42" s="87" t="s">
        <v>35</v>
      </c>
      <c r="F42" s="87" t="s">
        <v>35</v>
      </c>
      <c r="G42" s="89" t="s">
        <v>35</v>
      </c>
      <c r="H42" s="86">
        <f t="shared" ref="H42:H44" si="2">SUM(I42:L42)</f>
        <v>0</v>
      </c>
      <c r="I42" s="98"/>
      <c r="J42" s="87" t="s">
        <v>35</v>
      </c>
      <c r="K42" s="87" t="s">
        <v>35</v>
      </c>
      <c r="L42" s="90" t="s">
        <v>35</v>
      </c>
    </row>
    <row r="43" spans="1:12" s="24" customFormat="1" ht="24" x14ac:dyDescent="0.25">
      <c r="A43" s="64">
        <v>21490</v>
      </c>
      <c r="B43" s="56" t="s">
        <v>54</v>
      </c>
      <c r="C43" s="57">
        <f t="shared" si="0"/>
        <v>0</v>
      </c>
      <c r="D43" s="99">
        <f>D44</f>
        <v>0</v>
      </c>
      <c r="E43" s="99">
        <f t="shared" ref="E43:F43" si="3">E44</f>
        <v>0</v>
      </c>
      <c r="F43" s="99">
        <f t="shared" si="3"/>
        <v>0</v>
      </c>
      <c r="G43" s="60" t="s">
        <v>35</v>
      </c>
      <c r="H43" s="100">
        <f t="shared" si="2"/>
        <v>0</v>
      </c>
      <c r="I43" s="99">
        <f>I44</f>
        <v>0</v>
      </c>
      <c r="J43" s="99">
        <f t="shared" ref="J43:K43" si="4">J44</f>
        <v>0</v>
      </c>
      <c r="K43" s="99">
        <f t="shared" si="4"/>
        <v>0</v>
      </c>
      <c r="L43" s="62" t="s">
        <v>35</v>
      </c>
    </row>
    <row r="44" spans="1:12" s="24" customFormat="1" ht="24" x14ac:dyDescent="0.25">
      <c r="A44" s="44">
        <v>21499</v>
      </c>
      <c r="B44" s="71" t="s">
        <v>55</v>
      </c>
      <c r="C44" s="79">
        <f>SUM(D44:G44)</f>
        <v>0</v>
      </c>
      <c r="D44" s="101"/>
      <c r="E44" s="102"/>
      <c r="F44" s="102"/>
      <c r="G44" s="103" t="s">
        <v>35</v>
      </c>
      <c r="H44" s="104">
        <f t="shared" si="2"/>
        <v>0</v>
      </c>
      <c r="I44" s="40"/>
      <c r="J44" s="105"/>
      <c r="K44" s="105"/>
      <c r="L44" s="106" t="s">
        <v>35</v>
      </c>
    </row>
    <row r="45" spans="1:12" ht="12.75" customHeight="1" x14ac:dyDescent="0.25">
      <c r="A45" s="107">
        <v>23000</v>
      </c>
      <c r="B45" s="108" t="s">
        <v>56</v>
      </c>
      <c r="C45" s="109">
        <f>SUM(D45:G45)</f>
        <v>0</v>
      </c>
      <c r="D45" s="59" t="s">
        <v>35</v>
      </c>
      <c r="E45" s="59" t="s">
        <v>35</v>
      </c>
      <c r="F45" s="59" t="s">
        <v>35</v>
      </c>
      <c r="G45" s="99">
        <f>SUM(G46:G47)</f>
        <v>0</v>
      </c>
      <c r="H45" s="109">
        <f t="shared" si="1"/>
        <v>0</v>
      </c>
      <c r="I45" s="87" t="s">
        <v>35</v>
      </c>
      <c r="J45" s="87" t="s">
        <v>35</v>
      </c>
      <c r="K45" s="87" t="s">
        <v>35</v>
      </c>
      <c r="L45" s="110">
        <f>SUM(L46:L47)</f>
        <v>0</v>
      </c>
    </row>
    <row r="46" spans="1:12" ht="24" x14ac:dyDescent="0.25">
      <c r="A46" s="111">
        <v>23410</v>
      </c>
      <c r="B46" s="112" t="s">
        <v>57</v>
      </c>
      <c r="C46" s="113">
        <f t="shared" si="0"/>
        <v>0</v>
      </c>
      <c r="D46" s="95" t="s">
        <v>35</v>
      </c>
      <c r="E46" s="95" t="s">
        <v>35</v>
      </c>
      <c r="F46" s="95" t="s">
        <v>35</v>
      </c>
      <c r="G46" s="114"/>
      <c r="H46" s="113">
        <f t="shared" si="1"/>
        <v>0</v>
      </c>
      <c r="I46" s="95" t="s">
        <v>35</v>
      </c>
      <c r="J46" s="95" t="s">
        <v>35</v>
      </c>
      <c r="K46" s="95" t="s">
        <v>35</v>
      </c>
      <c r="L46" s="115"/>
    </row>
    <row r="47" spans="1:12" ht="24" x14ac:dyDescent="0.25">
      <c r="A47" s="111">
        <v>23510</v>
      </c>
      <c r="B47" s="112" t="s">
        <v>58</v>
      </c>
      <c r="C47" s="93">
        <f t="shared" si="0"/>
        <v>0</v>
      </c>
      <c r="D47" s="95" t="s">
        <v>35</v>
      </c>
      <c r="E47" s="95" t="s">
        <v>35</v>
      </c>
      <c r="F47" s="95" t="s">
        <v>35</v>
      </c>
      <c r="G47" s="114"/>
      <c r="H47" s="93">
        <f t="shared" si="1"/>
        <v>0</v>
      </c>
      <c r="I47" s="95" t="s">
        <v>35</v>
      </c>
      <c r="J47" s="95" t="s">
        <v>35</v>
      </c>
      <c r="K47" s="95" t="s">
        <v>35</v>
      </c>
      <c r="L47" s="115"/>
    </row>
    <row r="48" spans="1:12" x14ac:dyDescent="0.25">
      <c r="A48" s="116"/>
      <c r="B48" s="112"/>
      <c r="C48" s="117"/>
      <c r="D48" s="95"/>
      <c r="E48" s="95"/>
      <c r="F48" s="94"/>
      <c r="G48" s="118"/>
      <c r="H48" s="117"/>
      <c r="I48" s="95"/>
      <c r="J48" s="95"/>
      <c r="K48" s="94"/>
      <c r="L48" s="119"/>
    </row>
    <row r="49" spans="1:12" s="24" customFormat="1" x14ac:dyDescent="0.25">
      <c r="A49" s="120"/>
      <c r="B49" s="121" t="s">
        <v>59</v>
      </c>
      <c r="C49" s="122"/>
      <c r="D49" s="123"/>
      <c r="E49" s="123"/>
      <c r="F49" s="123"/>
      <c r="G49" s="124"/>
      <c r="H49" s="122"/>
      <c r="I49" s="123"/>
      <c r="J49" s="123"/>
      <c r="K49" s="123"/>
      <c r="L49" s="125"/>
    </row>
    <row r="50" spans="1:12" s="24" customFormat="1" ht="12.75" thickBot="1" x14ac:dyDescent="0.3">
      <c r="A50" s="126"/>
      <c r="B50" s="25" t="s">
        <v>60</v>
      </c>
      <c r="C50" s="127">
        <f t="shared" ref="C50:C113" si="5">SUM(D50:G50)</f>
        <v>53290</v>
      </c>
      <c r="D50" s="128">
        <f>SUM(D51,D283)</f>
        <v>53290</v>
      </c>
      <c r="E50" s="128">
        <f>SUM(E51,E283)</f>
        <v>0</v>
      </c>
      <c r="F50" s="128">
        <f>SUM(F51,F283)</f>
        <v>0</v>
      </c>
      <c r="G50" s="129">
        <f>SUM(G51,G283)</f>
        <v>0</v>
      </c>
      <c r="H50" s="127">
        <f t="shared" ref="H50:H113" si="6">SUM(I50:L50)</f>
        <v>53290</v>
      </c>
      <c r="I50" s="128">
        <f>SUM(I51,I283)</f>
        <v>53290</v>
      </c>
      <c r="J50" s="128">
        <f>SUM(J51,J283)</f>
        <v>0</v>
      </c>
      <c r="K50" s="128">
        <f>SUM(K51,K283)</f>
        <v>0</v>
      </c>
      <c r="L50" s="130">
        <f>SUM(L51,L283)</f>
        <v>0</v>
      </c>
    </row>
    <row r="51" spans="1:12" s="24" customFormat="1" ht="36.75" thickTop="1" x14ac:dyDescent="0.25">
      <c r="A51" s="131"/>
      <c r="B51" s="132" t="s">
        <v>61</v>
      </c>
      <c r="C51" s="133">
        <f t="shared" si="5"/>
        <v>33790</v>
      </c>
      <c r="D51" s="134">
        <f>SUM(D52,D194)</f>
        <v>33790</v>
      </c>
      <c r="E51" s="134">
        <f>SUM(E52,E194)</f>
        <v>0</v>
      </c>
      <c r="F51" s="134">
        <f>SUM(F52,F194)</f>
        <v>0</v>
      </c>
      <c r="G51" s="135">
        <f>SUM(G52,G194)</f>
        <v>0</v>
      </c>
      <c r="H51" s="133">
        <f t="shared" si="6"/>
        <v>33790</v>
      </c>
      <c r="I51" s="134">
        <f>SUM(I52,I194)</f>
        <v>33790</v>
      </c>
      <c r="J51" s="134">
        <f>SUM(J52,J194)</f>
        <v>0</v>
      </c>
      <c r="K51" s="134">
        <f>SUM(K52,K194)</f>
        <v>0</v>
      </c>
      <c r="L51" s="136">
        <f>SUM(L52,L194)</f>
        <v>0</v>
      </c>
    </row>
    <row r="52" spans="1:12" s="24" customFormat="1" ht="24" x14ac:dyDescent="0.25">
      <c r="A52" s="137"/>
      <c r="B52" s="18" t="s">
        <v>62</v>
      </c>
      <c r="C52" s="138">
        <f t="shared" si="5"/>
        <v>0</v>
      </c>
      <c r="D52" s="139">
        <f>SUM(D53,D75,D173,D187)</f>
        <v>0</v>
      </c>
      <c r="E52" s="139">
        <f>SUM(E53,E75,E173,E187)</f>
        <v>0</v>
      </c>
      <c r="F52" s="139">
        <f>SUM(F53,F75,F173,F187)</f>
        <v>0</v>
      </c>
      <c r="G52" s="140">
        <f>SUM(G53,G75,G173,G187)</f>
        <v>0</v>
      </c>
      <c r="H52" s="138">
        <f t="shared" si="6"/>
        <v>0</v>
      </c>
      <c r="I52" s="139">
        <f>SUM(I53,I75,I173,I187)</f>
        <v>0</v>
      </c>
      <c r="J52" s="139">
        <f>SUM(J53,J75,J173,J187)</f>
        <v>0</v>
      </c>
      <c r="K52" s="139">
        <f>SUM(K53,K75,K173,K187)</f>
        <v>0</v>
      </c>
      <c r="L52" s="141">
        <f>SUM(L53,L75,L173,L187)</f>
        <v>0</v>
      </c>
    </row>
    <row r="53" spans="1:12" s="24" customFormat="1" x14ac:dyDescent="0.25">
      <c r="A53" s="142">
        <v>1000</v>
      </c>
      <c r="B53" s="142" t="s">
        <v>63</v>
      </c>
      <c r="C53" s="143">
        <f t="shared" si="5"/>
        <v>0</v>
      </c>
      <c r="D53" s="144">
        <f>SUM(D54,D67)</f>
        <v>0</v>
      </c>
      <c r="E53" s="144">
        <f>SUM(E54,E67)</f>
        <v>0</v>
      </c>
      <c r="F53" s="144">
        <f>SUM(F54,F67)</f>
        <v>0</v>
      </c>
      <c r="G53" s="145">
        <f>SUM(G54,G67)</f>
        <v>0</v>
      </c>
      <c r="H53" s="143">
        <f t="shared" si="6"/>
        <v>0</v>
      </c>
      <c r="I53" s="144">
        <f>SUM(I54,I67)</f>
        <v>0</v>
      </c>
      <c r="J53" s="144">
        <f>SUM(J54,J67)</f>
        <v>0</v>
      </c>
      <c r="K53" s="144">
        <f>SUM(K54,K67)</f>
        <v>0</v>
      </c>
      <c r="L53" s="146">
        <f>SUM(L54,L67)</f>
        <v>0</v>
      </c>
    </row>
    <row r="54" spans="1:12" x14ac:dyDescent="0.25">
      <c r="A54" s="56">
        <v>1100</v>
      </c>
      <c r="B54" s="147" t="s">
        <v>64</v>
      </c>
      <c r="C54" s="57">
        <f t="shared" si="5"/>
        <v>0</v>
      </c>
      <c r="D54" s="63">
        <f>SUM(D55,D58,D66)</f>
        <v>0</v>
      </c>
      <c r="E54" s="63">
        <f>SUM(E55,E58,E66)</f>
        <v>0</v>
      </c>
      <c r="F54" s="63">
        <f>SUM(F55,F58,F66)</f>
        <v>0</v>
      </c>
      <c r="G54" s="148">
        <f>SUM(G55,G58,G66)</f>
        <v>0</v>
      </c>
      <c r="H54" s="57">
        <f t="shared" si="6"/>
        <v>0</v>
      </c>
      <c r="I54" s="63">
        <f>SUM(I55,I58,I66)</f>
        <v>0</v>
      </c>
      <c r="J54" s="63">
        <f>SUM(J55,J58,J66)</f>
        <v>0</v>
      </c>
      <c r="K54" s="63">
        <f>SUM(K55,K58,K66)</f>
        <v>0</v>
      </c>
      <c r="L54" s="149">
        <f>SUM(L55,L58,L66)</f>
        <v>0</v>
      </c>
    </row>
    <row r="55" spans="1:12" x14ac:dyDescent="0.25">
      <c r="A55" s="150">
        <v>1110</v>
      </c>
      <c r="B55" s="112" t="s">
        <v>65</v>
      </c>
      <c r="C55" s="117">
        <f t="shared" si="5"/>
        <v>0</v>
      </c>
      <c r="D55" s="151">
        <f>SUM(D56:D57)</f>
        <v>0</v>
      </c>
      <c r="E55" s="151">
        <f>SUM(E56:E57)</f>
        <v>0</v>
      </c>
      <c r="F55" s="151">
        <f>SUM(F56:F57)</f>
        <v>0</v>
      </c>
      <c r="G55" s="152">
        <f>SUM(G56:G57)</f>
        <v>0</v>
      </c>
      <c r="H55" s="117">
        <f t="shared" si="6"/>
        <v>0</v>
      </c>
      <c r="I55" s="151">
        <f>SUM(I56:I57)</f>
        <v>0</v>
      </c>
      <c r="J55" s="151">
        <f>SUM(J56:J57)</f>
        <v>0</v>
      </c>
      <c r="K55" s="151">
        <f>SUM(K56:K57)</f>
        <v>0</v>
      </c>
      <c r="L55" s="153">
        <f>SUM(L56:L57)</f>
        <v>0</v>
      </c>
    </row>
    <row r="56" spans="1:12" x14ac:dyDescent="0.25">
      <c r="A56" s="38">
        <v>1111</v>
      </c>
      <c r="B56" s="65" t="s">
        <v>66</v>
      </c>
      <c r="C56" s="66">
        <f t="shared" si="5"/>
        <v>0</v>
      </c>
      <c r="D56" s="68"/>
      <c r="E56" s="68"/>
      <c r="F56" s="68"/>
      <c r="G56" s="154"/>
      <c r="H56" s="66">
        <f t="shared" si="6"/>
        <v>0</v>
      </c>
      <c r="I56" s="68"/>
      <c r="J56" s="68"/>
      <c r="K56" s="68"/>
      <c r="L56" s="155"/>
    </row>
    <row r="57" spans="1:12" ht="24" customHeight="1" x14ac:dyDescent="0.25">
      <c r="A57" s="44">
        <v>1119</v>
      </c>
      <c r="B57" s="71" t="s">
        <v>67</v>
      </c>
      <c r="C57" s="72">
        <f t="shared" si="5"/>
        <v>0</v>
      </c>
      <c r="D57" s="74"/>
      <c r="E57" s="74"/>
      <c r="F57" s="74"/>
      <c r="G57" s="157"/>
      <c r="H57" s="72">
        <f t="shared" si="6"/>
        <v>0</v>
      </c>
      <c r="I57" s="74"/>
      <c r="J57" s="74"/>
      <c r="K57" s="74"/>
      <c r="L57" s="158"/>
    </row>
    <row r="58" spans="1:12" x14ac:dyDescent="0.25">
      <c r="A58" s="159">
        <v>1140</v>
      </c>
      <c r="B58" s="71" t="s">
        <v>68</v>
      </c>
      <c r="C58" s="72">
        <f t="shared" si="5"/>
        <v>0</v>
      </c>
      <c r="D58" s="160">
        <f>SUM(D59:D65)</f>
        <v>0</v>
      </c>
      <c r="E58" s="160">
        <f>SUM(E59:E65)</f>
        <v>0</v>
      </c>
      <c r="F58" s="160">
        <f>SUM(F59:F65)</f>
        <v>0</v>
      </c>
      <c r="G58" s="161">
        <f>SUM(G59:G65)</f>
        <v>0</v>
      </c>
      <c r="H58" s="72">
        <f t="shared" si="6"/>
        <v>0</v>
      </c>
      <c r="I58" s="160">
        <f>SUM(I59:I65)</f>
        <v>0</v>
      </c>
      <c r="J58" s="160">
        <f>SUM(J59:J65)</f>
        <v>0</v>
      </c>
      <c r="K58" s="160">
        <f>SUM(K59:K65)</f>
        <v>0</v>
      </c>
      <c r="L58" s="162">
        <f>SUM(L59:L65)</f>
        <v>0</v>
      </c>
    </row>
    <row r="59" spans="1:12" x14ac:dyDescent="0.25">
      <c r="A59" s="44">
        <v>1141</v>
      </c>
      <c r="B59" s="71" t="s">
        <v>69</v>
      </c>
      <c r="C59" s="72">
        <f t="shared" si="5"/>
        <v>0</v>
      </c>
      <c r="D59" s="74"/>
      <c r="E59" s="74"/>
      <c r="F59" s="74"/>
      <c r="G59" s="157"/>
      <c r="H59" s="72">
        <f t="shared" si="6"/>
        <v>0</v>
      </c>
      <c r="I59" s="74"/>
      <c r="J59" s="74"/>
      <c r="K59" s="74"/>
      <c r="L59" s="158"/>
    </row>
    <row r="60" spans="1:12" ht="24.75" customHeight="1" x14ac:dyDescent="0.25">
      <c r="A60" s="44">
        <v>1142</v>
      </c>
      <c r="B60" s="71" t="s">
        <v>70</v>
      </c>
      <c r="C60" s="72">
        <f t="shared" si="5"/>
        <v>0</v>
      </c>
      <c r="D60" s="74"/>
      <c r="E60" s="74"/>
      <c r="F60" s="74"/>
      <c r="G60" s="157"/>
      <c r="H60" s="72">
        <f t="shared" si="6"/>
        <v>0</v>
      </c>
      <c r="I60" s="74"/>
      <c r="J60" s="74"/>
      <c r="K60" s="74"/>
      <c r="L60" s="158"/>
    </row>
    <row r="61" spans="1:12" ht="24" x14ac:dyDescent="0.25">
      <c r="A61" s="44">
        <v>1145</v>
      </c>
      <c r="B61" s="71" t="s">
        <v>71</v>
      </c>
      <c r="C61" s="72">
        <f t="shared" si="5"/>
        <v>0</v>
      </c>
      <c r="D61" s="74"/>
      <c r="E61" s="74"/>
      <c r="F61" s="74"/>
      <c r="G61" s="157"/>
      <c r="H61" s="72">
        <f t="shared" si="6"/>
        <v>0</v>
      </c>
      <c r="I61" s="74"/>
      <c r="J61" s="74"/>
      <c r="K61" s="74"/>
      <c r="L61" s="158"/>
    </row>
    <row r="62" spans="1:12" ht="27.75" customHeight="1" x14ac:dyDescent="0.25">
      <c r="A62" s="44">
        <v>1146</v>
      </c>
      <c r="B62" s="71" t="s">
        <v>72</v>
      </c>
      <c r="C62" s="72">
        <f t="shared" si="5"/>
        <v>0</v>
      </c>
      <c r="D62" s="74"/>
      <c r="E62" s="74"/>
      <c r="F62" s="74"/>
      <c r="G62" s="157"/>
      <c r="H62" s="72">
        <f t="shared" si="6"/>
        <v>0</v>
      </c>
      <c r="I62" s="74"/>
      <c r="J62" s="74"/>
      <c r="K62" s="74"/>
      <c r="L62" s="158"/>
    </row>
    <row r="63" spans="1:12" x14ac:dyDescent="0.25">
      <c r="A63" s="44">
        <v>1147</v>
      </c>
      <c r="B63" s="71" t="s">
        <v>73</v>
      </c>
      <c r="C63" s="72">
        <f t="shared" si="5"/>
        <v>0</v>
      </c>
      <c r="D63" s="74"/>
      <c r="E63" s="74"/>
      <c r="F63" s="74"/>
      <c r="G63" s="157"/>
      <c r="H63" s="72">
        <f t="shared" si="6"/>
        <v>0</v>
      </c>
      <c r="I63" s="74"/>
      <c r="J63" s="74"/>
      <c r="K63" s="74"/>
      <c r="L63" s="158"/>
    </row>
    <row r="64" spans="1:12" x14ac:dyDescent="0.25">
      <c r="A64" s="44">
        <v>1148</v>
      </c>
      <c r="B64" s="71" t="s">
        <v>74</v>
      </c>
      <c r="C64" s="72">
        <f t="shared" si="5"/>
        <v>0</v>
      </c>
      <c r="D64" s="74"/>
      <c r="E64" s="74"/>
      <c r="F64" s="74"/>
      <c r="G64" s="157"/>
      <c r="H64" s="72">
        <f t="shared" si="6"/>
        <v>0</v>
      </c>
      <c r="I64" s="74"/>
      <c r="J64" s="74"/>
      <c r="K64" s="74"/>
      <c r="L64" s="158"/>
    </row>
    <row r="65" spans="1:12" ht="24" customHeight="1" x14ac:dyDescent="0.25">
      <c r="A65" s="44">
        <v>1149</v>
      </c>
      <c r="B65" s="71" t="s">
        <v>75</v>
      </c>
      <c r="C65" s="72">
        <f t="shared" si="5"/>
        <v>0</v>
      </c>
      <c r="D65" s="74"/>
      <c r="E65" s="74"/>
      <c r="F65" s="74"/>
      <c r="G65" s="157"/>
      <c r="H65" s="72">
        <f t="shared" si="6"/>
        <v>0</v>
      </c>
      <c r="I65" s="74"/>
      <c r="J65" s="74"/>
      <c r="K65" s="74"/>
      <c r="L65" s="158"/>
    </row>
    <row r="66" spans="1:12" ht="36" x14ac:dyDescent="0.25">
      <c r="A66" s="150">
        <v>1150</v>
      </c>
      <c r="B66" s="112" t="s">
        <v>76</v>
      </c>
      <c r="C66" s="117">
        <f t="shared" si="5"/>
        <v>0</v>
      </c>
      <c r="D66" s="163"/>
      <c r="E66" s="163"/>
      <c r="F66" s="163"/>
      <c r="G66" s="164"/>
      <c r="H66" s="117">
        <f t="shared" si="6"/>
        <v>0</v>
      </c>
      <c r="I66" s="163"/>
      <c r="J66" s="163"/>
      <c r="K66" s="163"/>
      <c r="L66" s="165"/>
    </row>
    <row r="67" spans="1:12" ht="24" x14ac:dyDescent="0.25">
      <c r="A67" s="56">
        <v>1200</v>
      </c>
      <c r="B67" s="147" t="s">
        <v>77</v>
      </c>
      <c r="C67" s="57">
        <f t="shared" si="5"/>
        <v>0</v>
      </c>
      <c r="D67" s="63">
        <f>SUM(D68:D69)</f>
        <v>0</v>
      </c>
      <c r="E67" s="63">
        <f>SUM(E68:E69)</f>
        <v>0</v>
      </c>
      <c r="F67" s="63">
        <f>SUM(F68:F69)</f>
        <v>0</v>
      </c>
      <c r="G67" s="166">
        <f>SUM(G68:G69)</f>
        <v>0</v>
      </c>
      <c r="H67" s="57">
        <f t="shared" si="6"/>
        <v>0</v>
      </c>
      <c r="I67" s="63">
        <f>SUM(I68:I69)</f>
        <v>0</v>
      </c>
      <c r="J67" s="63">
        <f>SUM(J68:J69)</f>
        <v>0</v>
      </c>
      <c r="K67" s="63">
        <f>SUM(K68:K69)</f>
        <v>0</v>
      </c>
      <c r="L67" s="167">
        <f>SUM(L68:L69)</f>
        <v>0</v>
      </c>
    </row>
    <row r="68" spans="1:12" ht="24" x14ac:dyDescent="0.25">
      <c r="A68" s="168">
        <v>1210</v>
      </c>
      <c r="B68" s="65" t="s">
        <v>78</v>
      </c>
      <c r="C68" s="66">
        <f t="shared" si="5"/>
        <v>0</v>
      </c>
      <c r="D68" s="68"/>
      <c r="E68" s="68"/>
      <c r="F68" s="68"/>
      <c r="G68" s="154"/>
      <c r="H68" s="66">
        <f t="shared" si="6"/>
        <v>0</v>
      </c>
      <c r="I68" s="68"/>
      <c r="J68" s="68"/>
      <c r="K68" s="68"/>
      <c r="L68" s="155"/>
    </row>
    <row r="69" spans="1:12" ht="24" x14ac:dyDescent="0.25">
      <c r="A69" s="159">
        <v>1220</v>
      </c>
      <c r="B69" s="71" t="s">
        <v>79</v>
      </c>
      <c r="C69" s="72">
        <f t="shared" si="5"/>
        <v>0</v>
      </c>
      <c r="D69" s="160">
        <f>SUM(D70:D74)</f>
        <v>0</v>
      </c>
      <c r="E69" s="160">
        <f>SUM(E70:E74)</f>
        <v>0</v>
      </c>
      <c r="F69" s="160">
        <f>SUM(F70:F74)</f>
        <v>0</v>
      </c>
      <c r="G69" s="161">
        <f>SUM(G70:G74)</f>
        <v>0</v>
      </c>
      <c r="H69" s="72">
        <f t="shared" si="6"/>
        <v>0</v>
      </c>
      <c r="I69" s="160">
        <f>SUM(I70:I74)</f>
        <v>0</v>
      </c>
      <c r="J69" s="160">
        <f>SUM(J70:J74)</f>
        <v>0</v>
      </c>
      <c r="K69" s="160">
        <f>SUM(K70:K74)</f>
        <v>0</v>
      </c>
      <c r="L69" s="162">
        <f>SUM(L70:L74)</f>
        <v>0</v>
      </c>
    </row>
    <row r="70" spans="1:12" ht="48" x14ac:dyDescent="0.25">
      <c r="A70" s="44">
        <v>1221</v>
      </c>
      <c r="B70" s="71" t="s">
        <v>80</v>
      </c>
      <c r="C70" s="72">
        <f t="shared" si="5"/>
        <v>0</v>
      </c>
      <c r="D70" s="74"/>
      <c r="E70" s="74"/>
      <c r="F70" s="74"/>
      <c r="G70" s="157"/>
      <c r="H70" s="72">
        <f t="shared" si="6"/>
        <v>0</v>
      </c>
      <c r="I70" s="74"/>
      <c r="J70" s="74"/>
      <c r="K70" s="74"/>
      <c r="L70" s="158"/>
    </row>
    <row r="71" spans="1:12" x14ac:dyDescent="0.25">
      <c r="A71" s="44">
        <v>1223</v>
      </c>
      <c r="B71" s="71" t="s">
        <v>81</v>
      </c>
      <c r="C71" s="72">
        <f t="shared" si="5"/>
        <v>0</v>
      </c>
      <c r="D71" s="74"/>
      <c r="E71" s="74"/>
      <c r="F71" s="74"/>
      <c r="G71" s="157"/>
      <c r="H71" s="72">
        <f t="shared" si="6"/>
        <v>0</v>
      </c>
      <c r="I71" s="74"/>
      <c r="J71" s="74"/>
      <c r="K71" s="74"/>
      <c r="L71" s="158"/>
    </row>
    <row r="72" spans="1:12" x14ac:dyDescent="0.25">
      <c r="A72" s="44">
        <v>1225</v>
      </c>
      <c r="B72" s="71" t="s">
        <v>82</v>
      </c>
      <c r="C72" s="72">
        <f t="shared" si="5"/>
        <v>0</v>
      </c>
      <c r="D72" s="74"/>
      <c r="E72" s="74"/>
      <c r="F72" s="74"/>
      <c r="G72" s="157"/>
      <c r="H72" s="72">
        <f t="shared" si="6"/>
        <v>0</v>
      </c>
      <c r="I72" s="74"/>
      <c r="J72" s="74"/>
      <c r="K72" s="74"/>
      <c r="L72" s="158"/>
    </row>
    <row r="73" spans="1:12" ht="36" x14ac:dyDescent="0.25">
      <c r="A73" s="44">
        <v>1227</v>
      </c>
      <c r="B73" s="71" t="s">
        <v>83</v>
      </c>
      <c r="C73" s="72">
        <f t="shared" si="5"/>
        <v>0</v>
      </c>
      <c r="D73" s="74"/>
      <c r="E73" s="74"/>
      <c r="F73" s="74"/>
      <c r="G73" s="157"/>
      <c r="H73" s="72">
        <f t="shared" si="6"/>
        <v>0</v>
      </c>
      <c r="I73" s="74"/>
      <c r="J73" s="74"/>
      <c r="K73" s="74"/>
      <c r="L73" s="158"/>
    </row>
    <row r="74" spans="1:12" ht="48" x14ac:dyDescent="0.25">
      <c r="A74" s="44">
        <v>1228</v>
      </c>
      <c r="B74" s="71" t="s">
        <v>84</v>
      </c>
      <c r="C74" s="72">
        <f t="shared" si="5"/>
        <v>0</v>
      </c>
      <c r="D74" s="74"/>
      <c r="E74" s="74"/>
      <c r="F74" s="74"/>
      <c r="G74" s="157"/>
      <c r="H74" s="72">
        <f t="shared" si="6"/>
        <v>0</v>
      </c>
      <c r="I74" s="74"/>
      <c r="J74" s="74"/>
      <c r="K74" s="74"/>
      <c r="L74" s="158"/>
    </row>
    <row r="75" spans="1:12" x14ac:dyDescent="0.25">
      <c r="A75" s="142">
        <v>2000</v>
      </c>
      <c r="B75" s="142" t="s">
        <v>85</v>
      </c>
      <c r="C75" s="143">
        <f t="shared" si="5"/>
        <v>0</v>
      </c>
      <c r="D75" s="144">
        <f>SUM(D76,D83,D130,D164,D165,D172)</f>
        <v>0</v>
      </c>
      <c r="E75" s="144">
        <f>SUM(E76,E83,E130,E164,E165,E172)</f>
        <v>0</v>
      </c>
      <c r="F75" s="144">
        <f>SUM(F76,F83,F130,F164,F165,F172)</f>
        <v>0</v>
      </c>
      <c r="G75" s="145">
        <f>SUM(G76,G83,G130,G164,G165,G172)</f>
        <v>0</v>
      </c>
      <c r="H75" s="143">
        <f t="shared" si="6"/>
        <v>0</v>
      </c>
      <c r="I75" s="144">
        <f>SUM(I76,I83,I130,I164,I165,I172)</f>
        <v>0</v>
      </c>
      <c r="J75" s="144">
        <f>SUM(J76,J83,J130,J164,J165,J172)</f>
        <v>0</v>
      </c>
      <c r="K75" s="144">
        <f>SUM(K76,K83,K130,K164,K165,K172)</f>
        <v>0</v>
      </c>
      <c r="L75" s="146">
        <f>SUM(L76,L83,L130,L164,L165,L172)</f>
        <v>0</v>
      </c>
    </row>
    <row r="76" spans="1:12" ht="24" x14ac:dyDescent="0.25">
      <c r="A76" s="56">
        <v>2100</v>
      </c>
      <c r="B76" s="147" t="s">
        <v>86</v>
      </c>
      <c r="C76" s="57">
        <f t="shared" si="5"/>
        <v>0</v>
      </c>
      <c r="D76" s="63">
        <f>SUM(D77,D80)</f>
        <v>0</v>
      </c>
      <c r="E76" s="63">
        <f>SUM(E77,E80)</f>
        <v>0</v>
      </c>
      <c r="F76" s="63">
        <f>SUM(F77,F80)</f>
        <v>0</v>
      </c>
      <c r="G76" s="166">
        <f>SUM(G77,G80)</f>
        <v>0</v>
      </c>
      <c r="H76" s="57">
        <f t="shared" si="6"/>
        <v>0</v>
      </c>
      <c r="I76" s="63">
        <f>SUM(I77,I80)</f>
        <v>0</v>
      </c>
      <c r="J76" s="63">
        <f>SUM(J77,J80)</f>
        <v>0</v>
      </c>
      <c r="K76" s="63">
        <f>SUM(K77,K80)</f>
        <v>0</v>
      </c>
      <c r="L76" s="167">
        <f>SUM(L77,L80)</f>
        <v>0</v>
      </c>
    </row>
    <row r="77" spans="1:12" ht="24" x14ac:dyDescent="0.25">
      <c r="A77" s="168">
        <v>2110</v>
      </c>
      <c r="B77" s="65" t="s">
        <v>87</v>
      </c>
      <c r="C77" s="66">
        <f t="shared" si="5"/>
        <v>0</v>
      </c>
      <c r="D77" s="169">
        <f>SUM(D78:D79)</f>
        <v>0</v>
      </c>
      <c r="E77" s="169">
        <f>SUM(E78:E79)</f>
        <v>0</v>
      </c>
      <c r="F77" s="169">
        <f>SUM(F78:F79)</f>
        <v>0</v>
      </c>
      <c r="G77" s="170">
        <f>SUM(G78:G79)</f>
        <v>0</v>
      </c>
      <c r="H77" s="66">
        <f t="shared" si="6"/>
        <v>0</v>
      </c>
      <c r="I77" s="169">
        <f>SUM(I78:I79)</f>
        <v>0</v>
      </c>
      <c r="J77" s="169">
        <f>SUM(J78:J79)</f>
        <v>0</v>
      </c>
      <c r="K77" s="169">
        <f>SUM(K78:K79)</f>
        <v>0</v>
      </c>
      <c r="L77" s="171">
        <f>SUM(L78:L79)</f>
        <v>0</v>
      </c>
    </row>
    <row r="78" spans="1:12" x14ac:dyDescent="0.25">
      <c r="A78" s="44">
        <v>2111</v>
      </c>
      <c r="B78" s="71" t="s">
        <v>88</v>
      </c>
      <c r="C78" s="72">
        <f t="shared" si="5"/>
        <v>0</v>
      </c>
      <c r="D78" s="74"/>
      <c r="E78" s="74"/>
      <c r="F78" s="74"/>
      <c r="G78" s="157"/>
      <c r="H78" s="72">
        <f t="shared" si="6"/>
        <v>0</v>
      </c>
      <c r="I78" s="74"/>
      <c r="J78" s="74"/>
      <c r="K78" s="74"/>
      <c r="L78" s="158"/>
    </row>
    <row r="79" spans="1:12" ht="24" x14ac:dyDescent="0.25">
      <c r="A79" s="44">
        <v>2112</v>
      </c>
      <c r="B79" s="71" t="s">
        <v>89</v>
      </c>
      <c r="C79" s="72">
        <f t="shared" si="5"/>
        <v>0</v>
      </c>
      <c r="D79" s="74"/>
      <c r="E79" s="74"/>
      <c r="F79" s="74"/>
      <c r="G79" s="157"/>
      <c r="H79" s="72">
        <f t="shared" si="6"/>
        <v>0</v>
      </c>
      <c r="I79" s="74"/>
      <c r="J79" s="74"/>
      <c r="K79" s="74"/>
      <c r="L79" s="158"/>
    </row>
    <row r="80" spans="1:12" ht="24" x14ac:dyDescent="0.25">
      <c r="A80" s="159">
        <v>2120</v>
      </c>
      <c r="B80" s="71" t="s">
        <v>90</v>
      </c>
      <c r="C80" s="72">
        <f t="shared" si="5"/>
        <v>0</v>
      </c>
      <c r="D80" s="160">
        <f>SUM(D81:D82)</f>
        <v>0</v>
      </c>
      <c r="E80" s="160">
        <f>SUM(E81:E82)</f>
        <v>0</v>
      </c>
      <c r="F80" s="160">
        <f>SUM(F81:F82)</f>
        <v>0</v>
      </c>
      <c r="G80" s="161">
        <f>SUM(G81:G82)</f>
        <v>0</v>
      </c>
      <c r="H80" s="72">
        <f t="shared" si="6"/>
        <v>0</v>
      </c>
      <c r="I80" s="160">
        <f>SUM(I81:I82)</f>
        <v>0</v>
      </c>
      <c r="J80" s="160">
        <f>SUM(J81:J82)</f>
        <v>0</v>
      </c>
      <c r="K80" s="160">
        <f>SUM(K81:K82)</f>
        <v>0</v>
      </c>
      <c r="L80" s="162">
        <f>SUM(L81:L82)</f>
        <v>0</v>
      </c>
    </row>
    <row r="81" spans="1:12" x14ac:dyDescent="0.25">
      <c r="A81" s="44">
        <v>2121</v>
      </c>
      <c r="B81" s="71" t="s">
        <v>88</v>
      </c>
      <c r="C81" s="72">
        <f t="shared" si="5"/>
        <v>0</v>
      </c>
      <c r="D81" s="74"/>
      <c r="E81" s="74"/>
      <c r="F81" s="74"/>
      <c r="G81" s="157"/>
      <c r="H81" s="72">
        <f t="shared" si="6"/>
        <v>0</v>
      </c>
      <c r="I81" s="74"/>
      <c r="J81" s="74"/>
      <c r="K81" s="74"/>
      <c r="L81" s="158"/>
    </row>
    <row r="82" spans="1:12" ht="24" x14ac:dyDescent="0.25">
      <c r="A82" s="44">
        <v>2122</v>
      </c>
      <c r="B82" s="71" t="s">
        <v>89</v>
      </c>
      <c r="C82" s="72">
        <f t="shared" si="5"/>
        <v>0</v>
      </c>
      <c r="D82" s="74"/>
      <c r="E82" s="74"/>
      <c r="F82" s="74"/>
      <c r="G82" s="157"/>
      <c r="H82" s="72">
        <f t="shared" si="6"/>
        <v>0</v>
      </c>
      <c r="I82" s="74"/>
      <c r="J82" s="74"/>
      <c r="K82" s="74"/>
      <c r="L82" s="158"/>
    </row>
    <row r="83" spans="1:12" x14ac:dyDescent="0.25">
      <c r="A83" s="56">
        <v>2200</v>
      </c>
      <c r="B83" s="147" t="s">
        <v>91</v>
      </c>
      <c r="C83" s="57">
        <f t="shared" si="5"/>
        <v>0</v>
      </c>
      <c r="D83" s="63">
        <f>SUM(D84,D89,D95,D103,D112,D116,D122,D128)</f>
        <v>0</v>
      </c>
      <c r="E83" s="63">
        <f>SUM(E84,E89,E95,E103,E112,E116,E122,E128)</f>
        <v>0</v>
      </c>
      <c r="F83" s="63">
        <f>SUM(F84,F89,F95,F103,F112,F116,F122,F128)</f>
        <v>0</v>
      </c>
      <c r="G83" s="166">
        <f>SUM(G84,G89,G95,G103,G112,G116,G122,G128)</f>
        <v>0</v>
      </c>
      <c r="H83" s="57">
        <f t="shared" si="6"/>
        <v>0</v>
      </c>
      <c r="I83" s="63">
        <f>SUM(I84,I89,I95,I103,I112,I116,I122,I128)</f>
        <v>0</v>
      </c>
      <c r="J83" s="63">
        <f>SUM(J84,J89,J95,J103,J112,J116,J122,J128)</f>
        <v>0</v>
      </c>
      <c r="K83" s="63">
        <f>SUM(K84,K89,K95,K103,K112,K116,K122,K128)</f>
        <v>0</v>
      </c>
      <c r="L83" s="172">
        <f>SUM(L84,L89,L95,L103,L112,L116,L122,L128)</f>
        <v>0</v>
      </c>
    </row>
    <row r="84" spans="1:12" ht="24" x14ac:dyDescent="0.25">
      <c r="A84" s="150">
        <v>2210</v>
      </c>
      <c r="B84" s="112" t="s">
        <v>92</v>
      </c>
      <c r="C84" s="117">
        <f t="shared" si="5"/>
        <v>0</v>
      </c>
      <c r="D84" s="151">
        <f>SUM(D85:D88)</f>
        <v>0</v>
      </c>
      <c r="E84" s="151">
        <f>SUM(E85:E88)</f>
        <v>0</v>
      </c>
      <c r="F84" s="151">
        <f>SUM(F85:F88)</f>
        <v>0</v>
      </c>
      <c r="G84" s="151">
        <f>SUM(G85:G88)</f>
        <v>0</v>
      </c>
      <c r="H84" s="117">
        <f t="shared" si="6"/>
        <v>0</v>
      </c>
      <c r="I84" s="151">
        <f>SUM(I85:I88)</f>
        <v>0</v>
      </c>
      <c r="J84" s="151">
        <f>SUM(J85:J88)</f>
        <v>0</v>
      </c>
      <c r="K84" s="151">
        <f>SUM(K85:K88)</f>
        <v>0</v>
      </c>
      <c r="L84" s="153">
        <f>SUM(L85:L88)</f>
        <v>0</v>
      </c>
    </row>
    <row r="85" spans="1:12" ht="24" x14ac:dyDescent="0.25">
      <c r="A85" s="38">
        <v>2211</v>
      </c>
      <c r="B85" s="65" t="s">
        <v>93</v>
      </c>
      <c r="C85" s="66">
        <f t="shared" si="5"/>
        <v>0</v>
      </c>
      <c r="D85" s="68"/>
      <c r="E85" s="68"/>
      <c r="F85" s="68"/>
      <c r="G85" s="154"/>
      <c r="H85" s="66">
        <f t="shared" si="6"/>
        <v>0</v>
      </c>
      <c r="I85" s="68"/>
      <c r="J85" s="68"/>
      <c r="K85" s="68"/>
      <c r="L85" s="155"/>
    </row>
    <row r="86" spans="1:12" ht="36" x14ac:dyDescent="0.25">
      <c r="A86" s="44">
        <v>2212</v>
      </c>
      <c r="B86" s="71" t="s">
        <v>94</v>
      </c>
      <c r="C86" s="72">
        <f t="shared" si="5"/>
        <v>0</v>
      </c>
      <c r="D86" s="74"/>
      <c r="E86" s="74"/>
      <c r="F86" s="74"/>
      <c r="G86" s="157"/>
      <c r="H86" s="72">
        <f t="shared" si="6"/>
        <v>0</v>
      </c>
      <c r="I86" s="74"/>
      <c r="J86" s="74"/>
      <c r="K86" s="74"/>
      <c r="L86" s="158"/>
    </row>
    <row r="87" spans="1:12" ht="24" x14ac:dyDescent="0.25">
      <c r="A87" s="44">
        <v>2214</v>
      </c>
      <c r="B87" s="71" t="s">
        <v>95</v>
      </c>
      <c r="C87" s="72">
        <f t="shared" si="5"/>
        <v>0</v>
      </c>
      <c r="D87" s="74"/>
      <c r="E87" s="74"/>
      <c r="F87" s="74"/>
      <c r="G87" s="157"/>
      <c r="H87" s="72">
        <f t="shared" si="6"/>
        <v>0</v>
      </c>
      <c r="I87" s="74"/>
      <c r="J87" s="74"/>
      <c r="K87" s="74"/>
      <c r="L87" s="158"/>
    </row>
    <row r="88" spans="1:12" x14ac:dyDescent="0.25">
      <c r="A88" s="44">
        <v>2219</v>
      </c>
      <c r="B88" s="71" t="s">
        <v>96</v>
      </c>
      <c r="C88" s="72">
        <f t="shared" si="5"/>
        <v>0</v>
      </c>
      <c r="D88" s="74"/>
      <c r="E88" s="74"/>
      <c r="F88" s="74"/>
      <c r="G88" s="157"/>
      <c r="H88" s="72">
        <f t="shared" si="6"/>
        <v>0</v>
      </c>
      <c r="I88" s="74"/>
      <c r="J88" s="74"/>
      <c r="K88" s="74"/>
      <c r="L88" s="158"/>
    </row>
    <row r="89" spans="1:12" ht="24" x14ac:dyDescent="0.25">
      <c r="A89" s="159">
        <v>2220</v>
      </c>
      <c r="B89" s="71" t="s">
        <v>97</v>
      </c>
      <c r="C89" s="72">
        <f t="shared" si="5"/>
        <v>0</v>
      </c>
      <c r="D89" s="160">
        <f>SUM(D90:D94)</f>
        <v>0</v>
      </c>
      <c r="E89" s="160">
        <f>SUM(E90:E94)</f>
        <v>0</v>
      </c>
      <c r="F89" s="160">
        <f>SUM(F90:F94)</f>
        <v>0</v>
      </c>
      <c r="G89" s="161">
        <f>SUM(G90:G94)</f>
        <v>0</v>
      </c>
      <c r="H89" s="72">
        <f t="shared" si="6"/>
        <v>0</v>
      </c>
      <c r="I89" s="160">
        <f>SUM(I90:I94)</f>
        <v>0</v>
      </c>
      <c r="J89" s="160">
        <f>SUM(J90:J94)</f>
        <v>0</v>
      </c>
      <c r="K89" s="160">
        <f>SUM(K90:K94)</f>
        <v>0</v>
      </c>
      <c r="L89" s="162">
        <f>SUM(L90:L94)</f>
        <v>0</v>
      </c>
    </row>
    <row r="90" spans="1:12" ht="24" x14ac:dyDescent="0.25">
      <c r="A90" s="44">
        <v>2221</v>
      </c>
      <c r="B90" s="71" t="s">
        <v>98</v>
      </c>
      <c r="C90" s="72">
        <f t="shared" si="5"/>
        <v>0</v>
      </c>
      <c r="D90" s="74"/>
      <c r="E90" s="74"/>
      <c r="F90" s="74"/>
      <c r="G90" s="157"/>
      <c r="H90" s="72">
        <f t="shared" si="6"/>
        <v>0</v>
      </c>
      <c r="I90" s="74"/>
      <c r="J90" s="74"/>
      <c r="K90" s="74"/>
      <c r="L90" s="158"/>
    </row>
    <row r="91" spans="1:12" x14ac:dyDescent="0.25">
      <c r="A91" s="44">
        <v>2222</v>
      </c>
      <c r="B91" s="71" t="s">
        <v>99</v>
      </c>
      <c r="C91" s="72">
        <f t="shared" si="5"/>
        <v>0</v>
      </c>
      <c r="D91" s="74"/>
      <c r="E91" s="74"/>
      <c r="F91" s="74"/>
      <c r="G91" s="157"/>
      <c r="H91" s="72">
        <f t="shared" si="6"/>
        <v>0</v>
      </c>
      <c r="I91" s="74"/>
      <c r="J91" s="74"/>
      <c r="K91" s="74"/>
      <c r="L91" s="158"/>
    </row>
    <row r="92" spans="1:12" x14ac:dyDescent="0.25">
      <c r="A92" s="44">
        <v>2223</v>
      </c>
      <c r="B92" s="71" t="s">
        <v>100</v>
      </c>
      <c r="C92" s="72">
        <f t="shared" si="5"/>
        <v>0</v>
      </c>
      <c r="D92" s="74"/>
      <c r="E92" s="74"/>
      <c r="F92" s="74"/>
      <c r="G92" s="157"/>
      <c r="H92" s="72">
        <f t="shared" si="6"/>
        <v>0</v>
      </c>
      <c r="I92" s="74"/>
      <c r="J92" s="74"/>
      <c r="K92" s="74"/>
      <c r="L92" s="158"/>
    </row>
    <row r="93" spans="1:12" ht="48" x14ac:dyDescent="0.25">
      <c r="A93" s="44">
        <v>2224</v>
      </c>
      <c r="B93" s="71" t="s">
        <v>101</v>
      </c>
      <c r="C93" s="72">
        <f t="shared" si="5"/>
        <v>0</v>
      </c>
      <c r="D93" s="74"/>
      <c r="E93" s="74"/>
      <c r="F93" s="74"/>
      <c r="G93" s="157"/>
      <c r="H93" s="72">
        <f t="shared" si="6"/>
        <v>0</v>
      </c>
      <c r="I93" s="74"/>
      <c r="J93" s="74"/>
      <c r="K93" s="74"/>
      <c r="L93" s="158"/>
    </row>
    <row r="94" spans="1:12" ht="24" x14ac:dyDescent="0.25">
      <c r="A94" s="44">
        <v>2229</v>
      </c>
      <c r="B94" s="71" t="s">
        <v>102</v>
      </c>
      <c r="C94" s="72">
        <f t="shared" si="5"/>
        <v>0</v>
      </c>
      <c r="D94" s="74"/>
      <c r="E94" s="74"/>
      <c r="F94" s="74"/>
      <c r="G94" s="157"/>
      <c r="H94" s="72">
        <f t="shared" si="6"/>
        <v>0</v>
      </c>
      <c r="I94" s="74"/>
      <c r="J94" s="74"/>
      <c r="K94" s="74"/>
      <c r="L94" s="158"/>
    </row>
    <row r="95" spans="1:12" ht="36" x14ac:dyDescent="0.25">
      <c r="A95" s="159">
        <v>2230</v>
      </c>
      <c r="B95" s="71" t="s">
        <v>103</v>
      </c>
      <c r="C95" s="72">
        <f t="shared" si="5"/>
        <v>0</v>
      </c>
      <c r="D95" s="160">
        <f>SUM(D96:D102)</f>
        <v>0</v>
      </c>
      <c r="E95" s="160">
        <f>SUM(E96:E102)</f>
        <v>0</v>
      </c>
      <c r="F95" s="160">
        <f>SUM(F96:F102)</f>
        <v>0</v>
      </c>
      <c r="G95" s="161">
        <f>SUM(G96:G102)</f>
        <v>0</v>
      </c>
      <c r="H95" s="72">
        <f t="shared" si="6"/>
        <v>0</v>
      </c>
      <c r="I95" s="160">
        <f>SUM(I96:I102)</f>
        <v>0</v>
      </c>
      <c r="J95" s="160">
        <f>SUM(J96:J102)</f>
        <v>0</v>
      </c>
      <c r="K95" s="160">
        <f>SUM(K96:K102)</f>
        <v>0</v>
      </c>
      <c r="L95" s="162">
        <f>SUM(L96:L102)</f>
        <v>0</v>
      </c>
    </row>
    <row r="96" spans="1:12" ht="24" x14ac:dyDescent="0.25">
      <c r="A96" s="44">
        <v>2231</v>
      </c>
      <c r="B96" s="71" t="s">
        <v>104</v>
      </c>
      <c r="C96" s="72">
        <f t="shared" si="5"/>
        <v>0</v>
      </c>
      <c r="D96" s="74"/>
      <c r="E96" s="74"/>
      <c r="F96" s="74"/>
      <c r="G96" s="157"/>
      <c r="H96" s="72">
        <f t="shared" si="6"/>
        <v>0</v>
      </c>
      <c r="I96" s="74"/>
      <c r="J96" s="74"/>
      <c r="K96" s="74"/>
      <c r="L96" s="158"/>
    </row>
    <row r="97" spans="1:12" ht="24.75" customHeight="1" x14ac:dyDescent="0.25">
      <c r="A97" s="44">
        <v>2232</v>
      </c>
      <c r="B97" s="71" t="s">
        <v>105</v>
      </c>
      <c r="C97" s="72">
        <f t="shared" si="5"/>
        <v>0</v>
      </c>
      <c r="D97" s="74"/>
      <c r="E97" s="74"/>
      <c r="F97" s="74"/>
      <c r="G97" s="157"/>
      <c r="H97" s="72">
        <f t="shared" si="6"/>
        <v>0</v>
      </c>
      <c r="I97" s="74"/>
      <c r="J97" s="74"/>
      <c r="K97" s="74"/>
      <c r="L97" s="158"/>
    </row>
    <row r="98" spans="1:12" ht="24" x14ac:dyDescent="0.25">
      <c r="A98" s="38">
        <v>2233</v>
      </c>
      <c r="B98" s="65" t="s">
        <v>106</v>
      </c>
      <c r="C98" s="66">
        <f t="shared" si="5"/>
        <v>0</v>
      </c>
      <c r="D98" s="68"/>
      <c r="E98" s="68"/>
      <c r="F98" s="68"/>
      <c r="G98" s="154"/>
      <c r="H98" s="66">
        <f t="shared" si="6"/>
        <v>0</v>
      </c>
      <c r="I98" s="68"/>
      <c r="J98" s="68"/>
      <c r="K98" s="68"/>
      <c r="L98" s="155"/>
    </row>
    <row r="99" spans="1:12" ht="36" x14ac:dyDescent="0.25">
      <c r="A99" s="44">
        <v>2234</v>
      </c>
      <c r="B99" s="71" t="s">
        <v>107</v>
      </c>
      <c r="C99" s="72">
        <f t="shared" si="5"/>
        <v>0</v>
      </c>
      <c r="D99" s="74"/>
      <c r="E99" s="74"/>
      <c r="F99" s="74"/>
      <c r="G99" s="157"/>
      <c r="H99" s="72">
        <f t="shared" si="6"/>
        <v>0</v>
      </c>
      <c r="I99" s="74"/>
      <c r="J99" s="74"/>
      <c r="K99" s="74"/>
      <c r="L99" s="158"/>
    </row>
    <row r="100" spans="1:12" ht="24" x14ac:dyDescent="0.25">
      <c r="A100" s="44">
        <v>2235</v>
      </c>
      <c r="B100" s="71" t="s">
        <v>108</v>
      </c>
      <c r="C100" s="72">
        <f t="shared" si="5"/>
        <v>0</v>
      </c>
      <c r="D100" s="74"/>
      <c r="E100" s="74"/>
      <c r="F100" s="74"/>
      <c r="G100" s="157"/>
      <c r="H100" s="72">
        <f t="shared" si="6"/>
        <v>0</v>
      </c>
      <c r="I100" s="74"/>
      <c r="J100" s="74"/>
      <c r="K100" s="74"/>
      <c r="L100" s="158"/>
    </row>
    <row r="101" spans="1:12" x14ac:dyDescent="0.25">
      <c r="A101" s="44">
        <v>2236</v>
      </c>
      <c r="B101" s="71" t="s">
        <v>109</v>
      </c>
      <c r="C101" s="72">
        <f t="shared" si="5"/>
        <v>0</v>
      </c>
      <c r="D101" s="74"/>
      <c r="E101" s="74"/>
      <c r="F101" s="74"/>
      <c r="G101" s="157"/>
      <c r="H101" s="72">
        <f t="shared" si="6"/>
        <v>0</v>
      </c>
      <c r="I101" s="74"/>
      <c r="J101" s="74"/>
      <c r="K101" s="74"/>
      <c r="L101" s="158"/>
    </row>
    <row r="102" spans="1:12" ht="24" x14ac:dyDescent="0.25">
      <c r="A102" s="44">
        <v>2239</v>
      </c>
      <c r="B102" s="71" t="s">
        <v>110</v>
      </c>
      <c r="C102" s="72">
        <f t="shared" si="5"/>
        <v>0</v>
      </c>
      <c r="D102" s="74"/>
      <c r="E102" s="74"/>
      <c r="F102" s="74"/>
      <c r="G102" s="157"/>
      <c r="H102" s="72">
        <f t="shared" si="6"/>
        <v>0</v>
      </c>
      <c r="I102" s="74"/>
      <c r="J102" s="74"/>
      <c r="K102" s="74"/>
      <c r="L102" s="158"/>
    </row>
    <row r="103" spans="1:12" ht="36" x14ac:dyDescent="0.25">
      <c r="A103" s="159">
        <v>2240</v>
      </c>
      <c r="B103" s="71" t="s">
        <v>111</v>
      </c>
      <c r="C103" s="72">
        <f t="shared" si="5"/>
        <v>0</v>
      </c>
      <c r="D103" s="160">
        <f>SUM(D104:D111)</f>
        <v>0</v>
      </c>
      <c r="E103" s="160">
        <f>SUM(E104:E111)</f>
        <v>0</v>
      </c>
      <c r="F103" s="160">
        <f>SUM(F104:F111)</f>
        <v>0</v>
      </c>
      <c r="G103" s="161">
        <f>SUM(G104:G111)</f>
        <v>0</v>
      </c>
      <c r="H103" s="72">
        <f t="shared" si="6"/>
        <v>0</v>
      </c>
      <c r="I103" s="160">
        <f>SUM(I104:I111)</f>
        <v>0</v>
      </c>
      <c r="J103" s="160">
        <f>SUM(J104:J111)</f>
        <v>0</v>
      </c>
      <c r="K103" s="160">
        <f>SUM(K104:K111)</f>
        <v>0</v>
      </c>
      <c r="L103" s="162">
        <f>SUM(L104:L111)</f>
        <v>0</v>
      </c>
    </row>
    <row r="104" spans="1:12" x14ac:dyDescent="0.25">
      <c r="A104" s="44">
        <v>2241</v>
      </c>
      <c r="B104" s="71" t="s">
        <v>112</v>
      </c>
      <c r="C104" s="72">
        <f t="shared" si="5"/>
        <v>0</v>
      </c>
      <c r="D104" s="74"/>
      <c r="E104" s="74"/>
      <c r="F104" s="74"/>
      <c r="G104" s="157"/>
      <c r="H104" s="72">
        <f t="shared" si="6"/>
        <v>0</v>
      </c>
      <c r="I104" s="74"/>
      <c r="J104" s="74"/>
      <c r="K104" s="74"/>
      <c r="L104" s="158"/>
    </row>
    <row r="105" spans="1:12" ht="24" x14ac:dyDescent="0.25">
      <c r="A105" s="44">
        <v>2242</v>
      </c>
      <c r="B105" s="71" t="s">
        <v>113</v>
      </c>
      <c r="C105" s="72">
        <f t="shared" si="5"/>
        <v>0</v>
      </c>
      <c r="D105" s="74"/>
      <c r="E105" s="74"/>
      <c r="F105" s="74"/>
      <c r="G105" s="157"/>
      <c r="H105" s="72">
        <f t="shared" si="6"/>
        <v>0</v>
      </c>
      <c r="I105" s="74"/>
      <c r="J105" s="74"/>
      <c r="K105" s="74"/>
      <c r="L105" s="158"/>
    </row>
    <row r="106" spans="1:12" ht="24" x14ac:dyDescent="0.25">
      <c r="A106" s="44">
        <v>2243</v>
      </c>
      <c r="B106" s="71" t="s">
        <v>114</v>
      </c>
      <c r="C106" s="72">
        <f t="shared" si="5"/>
        <v>0</v>
      </c>
      <c r="D106" s="74"/>
      <c r="E106" s="74"/>
      <c r="F106" s="74"/>
      <c r="G106" s="157"/>
      <c r="H106" s="72">
        <f t="shared" si="6"/>
        <v>0</v>
      </c>
      <c r="I106" s="74"/>
      <c r="J106" s="74"/>
      <c r="K106" s="74"/>
      <c r="L106" s="158"/>
    </row>
    <row r="107" spans="1:12" x14ac:dyDescent="0.25">
      <c r="A107" s="44">
        <v>2244</v>
      </c>
      <c r="B107" s="71" t="s">
        <v>115</v>
      </c>
      <c r="C107" s="72">
        <f t="shared" si="5"/>
        <v>0</v>
      </c>
      <c r="D107" s="74"/>
      <c r="E107" s="74"/>
      <c r="F107" s="74"/>
      <c r="G107" s="157"/>
      <c r="H107" s="72">
        <f t="shared" si="6"/>
        <v>0</v>
      </c>
      <c r="I107" s="74"/>
      <c r="J107" s="74"/>
      <c r="K107" s="74"/>
      <c r="L107" s="158"/>
    </row>
    <row r="108" spans="1:12" ht="24" x14ac:dyDescent="0.25">
      <c r="A108" s="44">
        <v>2246</v>
      </c>
      <c r="B108" s="71" t="s">
        <v>116</v>
      </c>
      <c r="C108" s="72">
        <f t="shared" si="5"/>
        <v>0</v>
      </c>
      <c r="D108" s="74"/>
      <c r="E108" s="74"/>
      <c r="F108" s="74"/>
      <c r="G108" s="157"/>
      <c r="H108" s="72">
        <f t="shared" si="6"/>
        <v>0</v>
      </c>
      <c r="I108" s="74"/>
      <c r="J108" s="74"/>
      <c r="K108" s="74"/>
      <c r="L108" s="158"/>
    </row>
    <row r="109" spans="1:12" x14ac:dyDescent="0.25">
      <c r="A109" s="44">
        <v>2247</v>
      </c>
      <c r="B109" s="71" t="s">
        <v>117</v>
      </c>
      <c r="C109" s="72">
        <f t="shared" si="5"/>
        <v>0</v>
      </c>
      <c r="D109" s="74"/>
      <c r="E109" s="74"/>
      <c r="F109" s="74"/>
      <c r="G109" s="157"/>
      <c r="H109" s="72">
        <f t="shared" si="6"/>
        <v>0</v>
      </c>
      <c r="I109" s="74"/>
      <c r="J109" s="74"/>
      <c r="K109" s="74"/>
      <c r="L109" s="158"/>
    </row>
    <row r="110" spans="1:12" ht="24" x14ac:dyDescent="0.25">
      <c r="A110" s="44">
        <v>2248</v>
      </c>
      <c r="B110" s="71" t="s">
        <v>118</v>
      </c>
      <c r="C110" s="72">
        <f t="shared" si="5"/>
        <v>0</v>
      </c>
      <c r="D110" s="74"/>
      <c r="E110" s="74"/>
      <c r="F110" s="74"/>
      <c r="G110" s="157"/>
      <c r="H110" s="72">
        <f t="shared" si="6"/>
        <v>0</v>
      </c>
      <c r="I110" s="74"/>
      <c r="J110" s="74"/>
      <c r="K110" s="74"/>
      <c r="L110" s="158"/>
    </row>
    <row r="111" spans="1:12" ht="24" x14ac:dyDescent="0.25">
      <c r="A111" s="44">
        <v>2249</v>
      </c>
      <c r="B111" s="71" t="s">
        <v>119</v>
      </c>
      <c r="C111" s="72">
        <f t="shared" si="5"/>
        <v>0</v>
      </c>
      <c r="D111" s="74"/>
      <c r="E111" s="74"/>
      <c r="F111" s="74"/>
      <c r="G111" s="157"/>
      <c r="H111" s="72">
        <f t="shared" si="6"/>
        <v>0</v>
      </c>
      <c r="I111" s="74"/>
      <c r="J111" s="74"/>
      <c r="K111" s="74"/>
      <c r="L111" s="158"/>
    </row>
    <row r="112" spans="1:12" x14ac:dyDescent="0.25">
      <c r="A112" s="159">
        <v>2250</v>
      </c>
      <c r="B112" s="71" t="s">
        <v>120</v>
      </c>
      <c r="C112" s="72">
        <f t="shared" si="5"/>
        <v>0</v>
      </c>
      <c r="D112" s="160">
        <f>SUM(D113:D115)</f>
        <v>0</v>
      </c>
      <c r="E112" s="160">
        <f>SUM(E113:E115)</f>
        <v>0</v>
      </c>
      <c r="F112" s="160">
        <f>SUM(F113:F115)</f>
        <v>0</v>
      </c>
      <c r="G112" s="173">
        <f>SUM(G113:G115)</f>
        <v>0</v>
      </c>
      <c r="H112" s="72">
        <f t="shared" si="6"/>
        <v>0</v>
      </c>
      <c r="I112" s="160">
        <f>SUM(I113:I115)</f>
        <v>0</v>
      </c>
      <c r="J112" s="160">
        <f>SUM(J113:J115)</f>
        <v>0</v>
      </c>
      <c r="K112" s="160">
        <f>SUM(K113:K115)</f>
        <v>0</v>
      </c>
      <c r="L112" s="162">
        <f>SUM(L113:L115)</f>
        <v>0</v>
      </c>
    </row>
    <row r="113" spans="1:12" x14ac:dyDescent="0.25">
      <c r="A113" s="44">
        <v>2251</v>
      </c>
      <c r="B113" s="71" t="s">
        <v>121</v>
      </c>
      <c r="C113" s="72">
        <f t="shared" si="5"/>
        <v>0</v>
      </c>
      <c r="D113" s="74"/>
      <c r="E113" s="74"/>
      <c r="F113" s="74"/>
      <c r="G113" s="157"/>
      <c r="H113" s="72">
        <f t="shared" si="6"/>
        <v>0</v>
      </c>
      <c r="I113" s="74"/>
      <c r="J113" s="74"/>
      <c r="K113" s="74"/>
      <c r="L113" s="158"/>
    </row>
    <row r="114" spans="1:12" ht="24" x14ac:dyDescent="0.25">
      <c r="A114" s="44">
        <v>2252</v>
      </c>
      <c r="B114" s="71" t="s">
        <v>122</v>
      </c>
      <c r="C114" s="72">
        <f>SUM(D114:G114)</f>
        <v>0</v>
      </c>
      <c r="D114" s="74"/>
      <c r="E114" s="74"/>
      <c r="F114" s="74"/>
      <c r="G114" s="157"/>
      <c r="H114" s="72">
        <f>SUM(I114:L114)</f>
        <v>0</v>
      </c>
      <c r="I114" s="74"/>
      <c r="J114" s="74"/>
      <c r="K114" s="74"/>
      <c r="L114" s="158"/>
    </row>
    <row r="115" spans="1:12" ht="24" x14ac:dyDescent="0.25">
      <c r="A115" s="44">
        <v>2259</v>
      </c>
      <c r="B115" s="71" t="s">
        <v>123</v>
      </c>
      <c r="C115" s="72">
        <f>SUM(D115:G115)</f>
        <v>0</v>
      </c>
      <c r="D115" s="74"/>
      <c r="E115" s="74"/>
      <c r="F115" s="74"/>
      <c r="G115" s="157"/>
      <c r="H115" s="72">
        <f>SUM(I115:L115)</f>
        <v>0</v>
      </c>
      <c r="I115" s="74"/>
      <c r="J115" s="74"/>
      <c r="K115" s="74"/>
      <c r="L115" s="158"/>
    </row>
    <row r="116" spans="1:12" x14ac:dyDescent="0.25">
      <c r="A116" s="159">
        <v>2260</v>
      </c>
      <c r="B116" s="71" t="s">
        <v>124</v>
      </c>
      <c r="C116" s="72">
        <f t="shared" ref="C116:C187" si="7">SUM(D116:G116)</f>
        <v>0</v>
      </c>
      <c r="D116" s="160">
        <f>SUM(D117:D121)</f>
        <v>0</v>
      </c>
      <c r="E116" s="160">
        <f>SUM(E117:E121)</f>
        <v>0</v>
      </c>
      <c r="F116" s="160">
        <f>SUM(F117:F121)</f>
        <v>0</v>
      </c>
      <c r="G116" s="161">
        <f>SUM(G117:G121)</f>
        <v>0</v>
      </c>
      <c r="H116" s="72">
        <f t="shared" ref="H116:H188" si="8">SUM(I116:L116)</f>
        <v>0</v>
      </c>
      <c r="I116" s="160">
        <f>SUM(I117:I121)</f>
        <v>0</v>
      </c>
      <c r="J116" s="160">
        <f>SUM(J117:J121)</f>
        <v>0</v>
      </c>
      <c r="K116" s="160">
        <f>SUM(K117:K121)</f>
        <v>0</v>
      </c>
      <c r="L116" s="162">
        <f>SUM(L117:L121)</f>
        <v>0</v>
      </c>
    </row>
    <row r="117" spans="1:12" x14ac:dyDescent="0.25">
      <c r="A117" s="44">
        <v>2261</v>
      </c>
      <c r="B117" s="71" t="s">
        <v>125</v>
      </c>
      <c r="C117" s="72">
        <f t="shared" si="7"/>
        <v>0</v>
      </c>
      <c r="D117" s="74"/>
      <c r="E117" s="74"/>
      <c r="F117" s="74"/>
      <c r="G117" s="157"/>
      <c r="H117" s="72">
        <f t="shared" si="8"/>
        <v>0</v>
      </c>
      <c r="I117" s="74"/>
      <c r="J117" s="74"/>
      <c r="K117" s="74"/>
      <c r="L117" s="158"/>
    </row>
    <row r="118" spans="1:12" x14ac:dyDescent="0.25">
      <c r="A118" s="44">
        <v>2262</v>
      </c>
      <c r="B118" s="71" t="s">
        <v>126</v>
      </c>
      <c r="C118" s="72">
        <f t="shared" si="7"/>
        <v>0</v>
      </c>
      <c r="D118" s="74"/>
      <c r="E118" s="74"/>
      <c r="F118" s="74"/>
      <c r="G118" s="157"/>
      <c r="H118" s="72">
        <f t="shared" si="8"/>
        <v>0</v>
      </c>
      <c r="I118" s="74"/>
      <c r="J118" s="74"/>
      <c r="K118" s="74"/>
      <c r="L118" s="158"/>
    </row>
    <row r="119" spans="1:12" x14ac:dyDescent="0.25">
      <c r="A119" s="44">
        <v>2263</v>
      </c>
      <c r="B119" s="71" t="s">
        <v>127</v>
      </c>
      <c r="C119" s="72">
        <f t="shared" si="7"/>
        <v>0</v>
      </c>
      <c r="D119" s="74"/>
      <c r="E119" s="74"/>
      <c r="F119" s="74"/>
      <c r="G119" s="157"/>
      <c r="H119" s="72">
        <f t="shared" si="8"/>
        <v>0</v>
      </c>
      <c r="I119" s="74"/>
      <c r="J119" s="74"/>
      <c r="K119" s="74"/>
      <c r="L119" s="158"/>
    </row>
    <row r="120" spans="1:12" ht="24" x14ac:dyDescent="0.25">
      <c r="A120" s="44">
        <v>2264</v>
      </c>
      <c r="B120" s="71" t="s">
        <v>128</v>
      </c>
      <c r="C120" s="72">
        <f t="shared" si="7"/>
        <v>0</v>
      </c>
      <c r="D120" s="74"/>
      <c r="E120" s="74"/>
      <c r="F120" s="74"/>
      <c r="G120" s="157"/>
      <c r="H120" s="72">
        <f t="shared" si="8"/>
        <v>0</v>
      </c>
      <c r="I120" s="74"/>
      <c r="J120" s="74"/>
      <c r="K120" s="74"/>
      <c r="L120" s="158"/>
    </row>
    <row r="121" spans="1:12" x14ac:dyDescent="0.25">
      <c r="A121" s="44">
        <v>2269</v>
      </c>
      <c r="B121" s="71" t="s">
        <v>129</v>
      </c>
      <c r="C121" s="72">
        <f t="shared" si="7"/>
        <v>0</v>
      </c>
      <c r="D121" s="74"/>
      <c r="E121" s="74"/>
      <c r="F121" s="74"/>
      <c r="G121" s="157"/>
      <c r="H121" s="72">
        <f t="shared" si="8"/>
        <v>0</v>
      </c>
      <c r="I121" s="74"/>
      <c r="J121" s="74"/>
      <c r="K121" s="74"/>
      <c r="L121" s="158"/>
    </row>
    <row r="122" spans="1:12" x14ac:dyDescent="0.25">
      <c r="A122" s="159">
        <v>2270</v>
      </c>
      <c r="B122" s="71" t="s">
        <v>130</v>
      </c>
      <c r="C122" s="72">
        <f t="shared" si="7"/>
        <v>0</v>
      </c>
      <c r="D122" s="160">
        <f>SUM(D123:D127)</f>
        <v>0</v>
      </c>
      <c r="E122" s="160">
        <f>SUM(E123:E127)</f>
        <v>0</v>
      </c>
      <c r="F122" s="160">
        <f>SUM(F123:F127)</f>
        <v>0</v>
      </c>
      <c r="G122" s="161">
        <f>SUM(G123:G127)</f>
        <v>0</v>
      </c>
      <c r="H122" s="72">
        <f t="shared" si="8"/>
        <v>0</v>
      </c>
      <c r="I122" s="160">
        <f>SUM(I123:I127)</f>
        <v>0</v>
      </c>
      <c r="J122" s="160">
        <f>SUM(J123:J127)</f>
        <v>0</v>
      </c>
      <c r="K122" s="160">
        <f>SUM(K123:K127)</f>
        <v>0</v>
      </c>
      <c r="L122" s="162">
        <f>SUM(L123:L127)</f>
        <v>0</v>
      </c>
    </row>
    <row r="123" spans="1:12" x14ac:dyDescent="0.25">
      <c r="A123" s="44">
        <v>2272</v>
      </c>
      <c r="B123" s="174" t="s">
        <v>131</v>
      </c>
      <c r="C123" s="72">
        <f t="shared" si="7"/>
        <v>0</v>
      </c>
      <c r="D123" s="74"/>
      <c r="E123" s="74"/>
      <c r="F123" s="74"/>
      <c r="G123" s="157"/>
      <c r="H123" s="72">
        <f t="shared" si="8"/>
        <v>0</v>
      </c>
      <c r="I123" s="74"/>
      <c r="J123" s="74"/>
      <c r="K123" s="74"/>
      <c r="L123" s="158"/>
    </row>
    <row r="124" spans="1:12" ht="24" x14ac:dyDescent="0.25">
      <c r="A124" s="44">
        <v>2274</v>
      </c>
      <c r="B124" s="175" t="s">
        <v>132</v>
      </c>
      <c r="C124" s="72">
        <f t="shared" si="7"/>
        <v>0</v>
      </c>
      <c r="D124" s="74"/>
      <c r="E124" s="74"/>
      <c r="F124" s="74"/>
      <c r="G124" s="157"/>
      <c r="H124" s="72">
        <f t="shared" si="8"/>
        <v>0</v>
      </c>
      <c r="I124" s="74"/>
      <c r="J124" s="74"/>
      <c r="K124" s="74"/>
      <c r="L124" s="158"/>
    </row>
    <row r="125" spans="1:12" ht="24" x14ac:dyDescent="0.25">
      <c r="A125" s="44">
        <v>2275</v>
      </c>
      <c r="B125" s="71" t="s">
        <v>133</v>
      </c>
      <c r="C125" s="72">
        <f t="shared" si="7"/>
        <v>0</v>
      </c>
      <c r="D125" s="74"/>
      <c r="E125" s="74"/>
      <c r="F125" s="74"/>
      <c r="G125" s="157"/>
      <c r="H125" s="72">
        <f t="shared" si="8"/>
        <v>0</v>
      </c>
      <c r="I125" s="74"/>
      <c r="J125" s="74"/>
      <c r="K125" s="74"/>
      <c r="L125" s="158"/>
    </row>
    <row r="126" spans="1:12" ht="36" x14ac:dyDescent="0.25">
      <c r="A126" s="44">
        <v>2276</v>
      </c>
      <c r="B126" s="71" t="s">
        <v>134</v>
      </c>
      <c r="C126" s="72">
        <f t="shared" si="7"/>
        <v>0</v>
      </c>
      <c r="D126" s="74"/>
      <c r="E126" s="74"/>
      <c r="F126" s="74"/>
      <c r="G126" s="157"/>
      <c r="H126" s="72">
        <f t="shared" si="8"/>
        <v>0</v>
      </c>
      <c r="I126" s="74"/>
      <c r="J126" s="74"/>
      <c r="K126" s="74"/>
      <c r="L126" s="158"/>
    </row>
    <row r="127" spans="1:12" ht="24" x14ac:dyDescent="0.25">
      <c r="A127" s="44">
        <v>2279</v>
      </c>
      <c r="B127" s="71" t="s">
        <v>135</v>
      </c>
      <c r="C127" s="72">
        <f t="shared" si="7"/>
        <v>0</v>
      </c>
      <c r="D127" s="74"/>
      <c r="E127" s="74"/>
      <c r="F127" s="74"/>
      <c r="G127" s="157"/>
      <c r="H127" s="72">
        <f t="shared" si="8"/>
        <v>0</v>
      </c>
      <c r="I127" s="74"/>
      <c r="J127" s="74"/>
      <c r="K127" s="74"/>
      <c r="L127" s="158"/>
    </row>
    <row r="128" spans="1:12" ht="24" x14ac:dyDescent="0.25">
      <c r="A128" s="168">
        <v>2280</v>
      </c>
      <c r="B128" s="65" t="s">
        <v>136</v>
      </c>
      <c r="C128" s="66">
        <f t="shared" ref="C128:L128" si="9">SUM(C129)</f>
        <v>0</v>
      </c>
      <c r="D128" s="169">
        <f t="shared" si="9"/>
        <v>0</v>
      </c>
      <c r="E128" s="169">
        <f t="shared" si="9"/>
        <v>0</v>
      </c>
      <c r="F128" s="169">
        <f t="shared" si="9"/>
        <v>0</v>
      </c>
      <c r="G128" s="169">
        <f t="shared" si="9"/>
        <v>0</v>
      </c>
      <c r="H128" s="66">
        <f t="shared" si="9"/>
        <v>0</v>
      </c>
      <c r="I128" s="169">
        <f t="shared" si="9"/>
        <v>0</v>
      </c>
      <c r="J128" s="169">
        <f t="shared" si="9"/>
        <v>0</v>
      </c>
      <c r="K128" s="169">
        <f t="shared" si="9"/>
        <v>0</v>
      </c>
      <c r="L128" s="176">
        <f t="shared" si="9"/>
        <v>0</v>
      </c>
    </row>
    <row r="129" spans="1:12" ht="24" x14ac:dyDescent="0.25">
      <c r="A129" s="44">
        <v>2283</v>
      </c>
      <c r="B129" s="71" t="s">
        <v>137</v>
      </c>
      <c r="C129" s="72">
        <f>SUM(D129:G129)</f>
        <v>0</v>
      </c>
      <c r="D129" s="74"/>
      <c r="E129" s="74"/>
      <c r="F129" s="74"/>
      <c r="G129" s="157"/>
      <c r="H129" s="72">
        <f>SUM(I129:L129)</f>
        <v>0</v>
      </c>
      <c r="I129" s="74"/>
      <c r="J129" s="74"/>
      <c r="K129" s="74"/>
      <c r="L129" s="158"/>
    </row>
    <row r="130" spans="1:12" ht="38.25" customHeight="1" x14ac:dyDescent="0.25">
      <c r="A130" s="56">
        <v>2300</v>
      </c>
      <c r="B130" s="147" t="s">
        <v>138</v>
      </c>
      <c r="C130" s="57">
        <f t="shared" si="7"/>
        <v>0</v>
      </c>
      <c r="D130" s="63">
        <f>SUM(D131,D136,D140,D141,D144,D151,D159,D160,D163)</f>
        <v>0</v>
      </c>
      <c r="E130" s="63">
        <f>SUM(E131,E136,E140,E141,E144,E151,E159,E160,E163)</f>
        <v>0</v>
      </c>
      <c r="F130" s="63">
        <f>SUM(F131,F136,F140,F141,F144,F151,F159,F160,F163)</f>
        <v>0</v>
      </c>
      <c r="G130" s="166">
        <f>SUM(G131,G136,G140,G141,G144,G151,G159,G160,G163)</f>
        <v>0</v>
      </c>
      <c r="H130" s="57">
        <f t="shared" si="8"/>
        <v>0</v>
      </c>
      <c r="I130" s="63">
        <f>SUM(I131,I136,I140,I141,I144,I151,I159,I160,I163)</f>
        <v>0</v>
      </c>
      <c r="J130" s="63">
        <f>SUM(J131,J136,J140,J141,J144,J151,J159,J160,J163)</f>
        <v>0</v>
      </c>
      <c r="K130" s="63">
        <f>SUM(K131,K136,K140,K141,K144,K151,K159,K160,K163)</f>
        <v>0</v>
      </c>
      <c r="L130" s="167">
        <f>SUM(L131,L136,L140,L141,L144,L151,L159,L160,L163)</f>
        <v>0</v>
      </c>
    </row>
    <row r="131" spans="1:12" ht="24" x14ac:dyDescent="0.25">
      <c r="A131" s="168">
        <v>2310</v>
      </c>
      <c r="B131" s="65" t="s">
        <v>139</v>
      </c>
      <c r="C131" s="66">
        <f t="shared" si="7"/>
        <v>0</v>
      </c>
      <c r="D131" s="169">
        <f>SUM(D132:D135)</f>
        <v>0</v>
      </c>
      <c r="E131" s="169">
        <f t="shared" ref="E131:L131" si="10">SUM(E132:E135)</f>
        <v>0</v>
      </c>
      <c r="F131" s="169">
        <f t="shared" si="10"/>
        <v>0</v>
      </c>
      <c r="G131" s="170">
        <f t="shared" si="10"/>
        <v>0</v>
      </c>
      <c r="H131" s="66">
        <f t="shared" si="8"/>
        <v>0</v>
      </c>
      <c r="I131" s="169">
        <f t="shared" si="10"/>
        <v>0</v>
      </c>
      <c r="J131" s="169">
        <f t="shared" si="10"/>
        <v>0</v>
      </c>
      <c r="K131" s="169">
        <f t="shared" si="10"/>
        <v>0</v>
      </c>
      <c r="L131" s="171">
        <f t="shared" si="10"/>
        <v>0</v>
      </c>
    </row>
    <row r="132" spans="1:12" x14ac:dyDescent="0.25">
      <c r="A132" s="44">
        <v>2311</v>
      </c>
      <c r="B132" s="71" t="s">
        <v>140</v>
      </c>
      <c r="C132" s="72">
        <f t="shared" si="7"/>
        <v>0</v>
      </c>
      <c r="D132" s="74"/>
      <c r="E132" s="74"/>
      <c r="F132" s="74"/>
      <c r="G132" s="157"/>
      <c r="H132" s="72">
        <f t="shared" si="8"/>
        <v>0</v>
      </c>
      <c r="I132" s="74"/>
      <c r="J132" s="74"/>
      <c r="K132" s="74"/>
      <c r="L132" s="158"/>
    </row>
    <row r="133" spans="1:12" x14ac:dyDescent="0.25">
      <c r="A133" s="44">
        <v>2312</v>
      </c>
      <c r="B133" s="71" t="s">
        <v>141</v>
      </c>
      <c r="C133" s="72">
        <f t="shared" si="7"/>
        <v>0</v>
      </c>
      <c r="D133" s="74"/>
      <c r="E133" s="74"/>
      <c r="F133" s="74"/>
      <c r="G133" s="157"/>
      <c r="H133" s="72">
        <f t="shared" si="8"/>
        <v>0</v>
      </c>
      <c r="I133" s="74"/>
      <c r="J133" s="74"/>
      <c r="K133" s="74"/>
      <c r="L133" s="158"/>
    </row>
    <row r="134" spans="1:12" x14ac:dyDescent="0.25">
      <c r="A134" s="44">
        <v>2313</v>
      </c>
      <c r="B134" s="71" t="s">
        <v>142</v>
      </c>
      <c r="C134" s="72">
        <f t="shared" si="7"/>
        <v>0</v>
      </c>
      <c r="D134" s="74"/>
      <c r="E134" s="74"/>
      <c r="F134" s="74"/>
      <c r="G134" s="157"/>
      <c r="H134" s="72">
        <f t="shared" si="8"/>
        <v>0</v>
      </c>
      <c r="I134" s="74"/>
      <c r="J134" s="74"/>
      <c r="K134" s="74"/>
      <c r="L134" s="158"/>
    </row>
    <row r="135" spans="1:12" ht="36" customHeight="1" x14ac:dyDescent="0.25">
      <c r="A135" s="44">
        <v>2314</v>
      </c>
      <c r="B135" s="71" t="s">
        <v>143</v>
      </c>
      <c r="C135" s="72">
        <f t="shared" si="7"/>
        <v>0</v>
      </c>
      <c r="D135" s="74"/>
      <c r="E135" s="74"/>
      <c r="F135" s="74"/>
      <c r="G135" s="157"/>
      <c r="H135" s="72">
        <f t="shared" si="8"/>
        <v>0</v>
      </c>
      <c r="I135" s="74"/>
      <c r="J135" s="74"/>
      <c r="K135" s="74"/>
      <c r="L135" s="158"/>
    </row>
    <row r="136" spans="1:12" x14ac:dyDescent="0.25">
      <c r="A136" s="159">
        <v>2320</v>
      </c>
      <c r="B136" s="71" t="s">
        <v>144</v>
      </c>
      <c r="C136" s="72">
        <f t="shared" si="7"/>
        <v>0</v>
      </c>
      <c r="D136" s="160">
        <f>SUM(D137:D139)</f>
        <v>0</v>
      </c>
      <c r="E136" s="160">
        <f>SUM(E137:E139)</f>
        <v>0</v>
      </c>
      <c r="F136" s="160">
        <f>SUM(F137:F139)</f>
        <v>0</v>
      </c>
      <c r="G136" s="161">
        <f>SUM(G137:G139)</f>
        <v>0</v>
      </c>
      <c r="H136" s="72">
        <f t="shared" si="8"/>
        <v>0</v>
      </c>
      <c r="I136" s="160">
        <f>SUM(I137:I139)</f>
        <v>0</v>
      </c>
      <c r="J136" s="160">
        <f>SUM(J137:J139)</f>
        <v>0</v>
      </c>
      <c r="K136" s="160">
        <f>SUM(K137:K139)</f>
        <v>0</v>
      </c>
      <c r="L136" s="162">
        <f>SUM(L137:L139)</f>
        <v>0</v>
      </c>
    </row>
    <row r="137" spans="1:12" x14ac:dyDescent="0.25">
      <c r="A137" s="44">
        <v>2321</v>
      </c>
      <c r="B137" s="71" t="s">
        <v>145</v>
      </c>
      <c r="C137" s="72">
        <f t="shared" si="7"/>
        <v>0</v>
      </c>
      <c r="D137" s="74"/>
      <c r="E137" s="74"/>
      <c r="F137" s="74"/>
      <c r="G137" s="157"/>
      <c r="H137" s="72">
        <f t="shared" si="8"/>
        <v>0</v>
      </c>
      <c r="I137" s="74"/>
      <c r="J137" s="74"/>
      <c r="K137" s="74"/>
      <c r="L137" s="158"/>
    </row>
    <row r="138" spans="1:12" x14ac:dyDescent="0.25">
      <c r="A138" s="44">
        <v>2322</v>
      </c>
      <c r="B138" s="71" t="s">
        <v>146</v>
      </c>
      <c r="C138" s="72">
        <f t="shared" si="7"/>
        <v>0</v>
      </c>
      <c r="D138" s="74"/>
      <c r="E138" s="74"/>
      <c r="F138" s="74"/>
      <c r="G138" s="157"/>
      <c r="H138" s="72">
        <f t="shared" si="8"/>
        <v>0</v>
      </c>
      <c r="I138" s="74"/>
      <c r="J138" s="74"/>
      <c r="K138" s="74"/>
      <c r="L138" s="158"/>
    </row>
    <row r="139" spans="1:12" ht="10.5" customHeight="1" x14ac:dyDescent="0.25">
      <c r="A139" s="44">
        <v>2329</v>
      </c>
      <c r="B139" s="71" t="s">
        <v>147</v>
      </c>
      <c r="C139" s="72">
        <f t="shared" si="7"/>
        <v>0</v>
      </c>
      <c r="D139" s="74"/>
      <c r="E139" s="74"/>
      <c r="F139" s="74"/>
      <c r="G139" s="157"/>
      <c r="H139" s="72">
        <f t="shared" si="8"/>
        <v>0</v>
      </c>
      <c r="I139" s="74"/>
      <c r="J139" s="74"/>
      <c r="K139" s="74"/>
      <c r="L139" s="158"/>
    </row>
    <row r="140" spans="1:12" x14ac:dyDescent="0.25">
      <c r="A140" s="159">
        <v>2330</v>
      </c>
      <c r="B140" s="71" t="s">
        <v>148</v>
      </c>
      <c r="C140" s="72">
        <f t="shared" si="7"/>
        <v>0</v>
      </c>
      <c r="D140" s="74"/>
      <c r="E140" s="74"/>
      <c r="F140" s="74"/>
      <c r="G140" s="157"/>
      <c r="H140" s="72">
        <f t="shared" si="8"/>
        <v>0</v>
      </c>
      <c r="I140" s="74"/>
      <c r="J140" s="74"/>
      <c r="K140" s="74"/>
      <c r="L140" s="158"/>
    </row>
    <row r="141" spans="1:12" ht="48" x14ac:dyDescent="0.25">
      <c r="A141" s="159">
        <v>2340</v>
      </c>
      <c r="B141" s="71" t="s">
        <v>149</v>
      </c>
      <c r="C141" s="72">
        <f t="shared" si="7"/>
        <v>0</v>
      </c>
      <c r="D141" s="160">
        <f>SUM(D142:D143)</f>
        <v>0</v>
      </c>
      <c r="E141" s="160">
        <f>SUM(E142:E143)</f>
        <v>0</v>
      </c>
      <c r="F141" s="160">
        <f>SUM(F142:F143)</f>
        <v>0</v>
      </c>
      <c r="G141" s="161">
        <f>SUM(G142:G143)</f>
        <v>0</v>
      </c>
      <c r="H141" s="72">
        <f t="shared" si="8"/>
        <v>0</v>
      </c>
      <c r="I141" s="160">
        <f>SUM(I142:I143)</f>
        <v>0</v>
      </c>
      <c r="J141" s="160">
        <f>SUM(J142:J143)</f>
        <v>0</v>
      </c>
      <c r="K141" s="160">
        <f>SUM(K142:K143)</f>
        <v>0</v>
      </c>
      <c r="L141" s="162">
        <f>SUM(L142:L143)</f>
        <v>0</v>
      </c>
    </row>
    <row r="142" spans="1:12" x14ac:dyDescent="0.25">
      <c r="A142" s="44">
        <v>2341</v>
      </c>
      <c r="B142" s="71" t="s">
        <v>150</v>
      </c>
      <c r="C142" s="72">
        <f t="shared" si="7"/>
        <v>0</v>
      </c>
      <c r="D142" s="74"/>
      <c r="E142" s="74"/>
      <c r="F142" s="74"/>
      <c r="G142" s="157"/>
      <c r="H142" s="72">
        <f t="shared" si="8"/>
        <v>0</v>
      </c>
      <c r="I142" s="74"/>
      <c r="J142" s="74"/>
      <c r="K142" s="74"/>
      <c r="L142" s="158"/>
    </row>
    <row r="143" spans="1:12" ht="24" x14ac:dyDescent="0.25">
      <c r="A143" s="44">
        <v>2344</v>
      </c>
      <c r="B143" s="71" t="s">
        <v>151</v>
      </c>
      <c r="C143" s="72">
        <f t="shared" si="7"/>
        <v>0</v>
      </c>
      <c r="D143" s="74"/>
      <c r="E143" s="74"/>
      <c r="F143" s="74"/>
      <c r="G143" s="157"/>
      <c r="H143" s="72">
        <f t="shared" si="8"/>
        <v>0</v>
      </c>
      <c r="I143" s="74"/>
      <c r="J143" s="74"/>
      <c r="K143" s="74"/>
      <c r="L143" s="158"/>
    </row>
    <row r="144" spans="1:12" ht="24" x14ac:dyDescent="0.25">
      <c r="A144" s="150">
        <v>2350</v>
      </c>
      <c r="B144" s="112" t="s">
        <v>152</v>
      </c>
      <c r="C144" s="117">
        <f t="shared" si="7"/>
        <v>0</v>
      </c>
      <c r="D144" s="151">
        <f>SUM(D145:D150)</f>
        <v>0</v>
      </c>
      <c r="E144" s="151">
        <f>SUM(E145:E150)</f>
        <v>0</v>
      </c>
      <c r="F144" s="151">
        <f>SUM(F145:F150)</f>
        <v>0</v>
      </c>
      <c r="G144" s="152">
        <f>SUM(G145:G150)</f>
        <v>0</v>
      </c>
      <c r="H144" s="117">
        <f t="shared" si="8"/>
        <v>0</v>
      </c>
      <c r="I144" s="151">
        <f>SUM(I145:I150)</f>
        <v>0</v>
      </c>
      <c r="J144" s="151">
        <f>SUM(J145:J150)</f>
        <v>0</v>
      </c>
      <c r="K144" s="151">
        <f>SUM(K145:K150)</f>
        <v>0</v>
      </c>
      <c r="L144" s="153">
        <f>SUM(L145:L150)</f>
        <v>0</v>
      </c>
    </row>
    <row r="145" spans="1:12" x14ac:dyDescent="0.25">
      <c r="A145" s="38">
        <v>2351</v>
      </c>
      <c r="B145" s="65" t="s">
        <v>153</v>
      </c>
      <c r="C145" s="66">
        <f t="shared" si="7"/>
        <v>0</v>
      </c>
      <c r="D145" s="68"/>
      <c r="E145" s="68"/>
      <c r="F145" s="68"/>
      <c r="G145" s="154"/>
      <c r="H145" s="66">
        <f t="shared" si="8"/>
        <v>0</v>
      </c>
      <c r="I145" s="68"/>
      <c r="J145" s="68"/>
      <c r="K145" s="68"/>
      <c r="L145" s="155"/>
    </row>
    <row r="146" spans="1:12" x14ac:dyDescent="0.25">
      <c r="A146" s="44">
        <v>2352</v>
      </c>
      <c r="B146" s="71" t="s">
        <v>154</v>
      </c>
      <c r="C146" s="72">
        <f t="shared" si="7"/>
        <v>0</v>
      </c>
      <c r="D146" s="74"/>
      <c r="E146" s="74"/>
      <c r="F146" s="74"/>
      <c r="G146" s="157"/>
      <c r="H146" s="72">
        <f t="shared" si="8"/>
        <v>0</v>
      </c>
      <c r="I146" s="74"/>
      <c r="J146" s="74"/>
      <c r="K146" s="74"/>
      <c r="L146" s="158"/>
    </row>
    <row r="147" spans="1:12" ht="24" x14ac:dyDescent="0.25">
      <c r="A147" s="44">
        <v>2353</v>
      </c>
      <c r="B147" s="71" t="s">
        <v>155</v>
      </c>
      <c r="C147" s="72">
        <f t="shared" si="7"/>
        <v>0</v>
      </c>
      <c r="D147" s="74"/>
      <c r="E147" s="74"/>
      <c r="F147" s="74"/>
      <c r="G147" s="157"/>
      <c r="H147" s="72">
        <f t="shared" si="8"/>
        <v>0</v>
      </c>
      <c r="I147" s="74"/>
      <c r="J147" s="74"/>
      <c r="K147" s="74"/>
      <c r="L147" s="158"/>
    </row>
    <row r="148" spans="1:12" ht="24" x14ac:dyDescent="0.25">
      <c r="A148" s="44">
        <v>2354</v>
      </c>
      <c r="B148" s="71" t="s">
        <v>156</v>
      </c>
      <c r="C148" s="72">
        <f t="shared" si="7"/>
        <v>0</v>
      </c>
      <c r="D148" s="74"/>
      <c r="E148" s="74"/>
      <c r="F148" s="74"/>
      <c r="G148" s="157"/>
      <c r="H148" s="72">
        <f t="shared" si="8"/>
        <v>0</v>
      </c>
      <c r="I148" s="74"/>
      <c r="J148" s="74"/>
      <c r="K148" s="74"/>
      <c r="L148" s="158"/>
    </row>
    <row r="149" spans="1:12" ht="24" x14ac:dyDescent="0.25">
      <c r="A149" s="44">
        <v>2355</v>
      </c>
      <c r="B149" s="71" t="s">
        <v>157</v>
      </c>
      <c r="C149" s="72">
        <f t="shared" si="7"/>
        <v>0</v>
      </c>
      <c r="D149" s="74"/>
      <c r="E149" s="74"/>
      <c r="F149" s="74"/>
      <c r="G149" s="157"/>
      <c r="H149" s="72">
        <f t="shared" si="8"/>
        <v>0</v>
      </c>
      <c r="I149" s="74"/>
      <c r="J149" s="74"/>
      <c r="K149" s="74"/>
      <c r="L149" s="158"/>
    </row>
    <row r="150" spans="1:12" ht="24" x14ac:dyDescent="0.25">
      <c r="A150" s="44">
        <v>2359</v>
      </c>
      <c r="B150" s="71" t="s">
        <v>158</v>
      </c>
      <c r="C150" s="72">
        <f t="shared" si="7"/>
        <v>0</v>
      </c>
      <c r="D150" s="74"/>
      <c r="E150" s="74"/>
      <c r="F150" s="74"/>
      <c r="G150" s="157"/>
      <c r="H150" s="72">
        <f t="shared" si="8"/>
        <v>0</v>
      </c>
      <c r="I150" s="74"/>
      <c r="J150" s="74"/>
      <c r="K150" s="74"/>
      <c r="L150" s="158"/>
    </row>
    <row r="151" spans="1:12" ht="24.75" customHeight="1" x14ac:dyDescent="0.25">
      <c r="A151" s="159">
        <v>2360</v>
      </c>
      <c r="B151" s="71" t="s">
        <v>159</v>
      </c>
      <c r="C151" s="72">
        <f t="shared" si="7"/>
        <v>0</v>
      </c>
      <c r="D151" s="160">
        <f>SUM(D152:D158)</f>
        <v>0</v>
      </c>
      <c r="E151" s="160">
        <f>SUM(E152:E158)</f>
        <v>0</v>
      </c>
      <c r="F151" s="160">
        <f>SUM(F152:F158)</f>
        <v>0</v>
      </c>
      <c r="G151" s="161">
        <f>SUM(G152:G158)</f>
        <v>0</v>
      </c>
      <c r="H151" s="72">
        <f t="shared" si="8"/>
        <v>0</v>
      </c>
      <c r="I151" s="160">
        <f>SUM(I152:I158)</f>
        <v>0</v>
      </c>
      <c r="J151" s="160">
        <f>SUM(J152:J158)</f>
        <v>0</v>
      </c>
      <c r="K151" s="160">
        <f>SUM(K152:K158)</f>
        <v>0</v>
      </c>
      <c r="L151" s="162">
        <f>SUM(L152:L158)</f>
        <v>0</v>
      </c>
    </row>
    <row r="152" spans="1:12" x14ac:dyDescent="0.25">
      <c r="A152" s="43">
        <v>2361</v>
      </c>
      <c r="B152" s="71" t="s">
        <v>160</v>
      </c>
      <c r="C152" s="72">
        <f t="shared" si="7"/>
        <v>0</v>
      </c>
      <c r="D152" s="74"/>
      <c r="E152" s="74"/>
      <c r="F152" s="74"/>
      <c r="G152" s="157"/>
      <c r="H152" s="72">
        <f t="shared" si="8"/>
        <v>0</v>
      </c>
      <c r="I152" s="74"/>
      <c r="J152" s="74"/>
      <c r="K152" s="74"/>
      <c r="L152" s="158"/>
    </row>
    <row r="153" spans="1:12" ht="24" x14ac:dyDescent="0.25">
      <c r="A153" s="43">
        <v>2362</v>
      </c>
      <c r="B153" s="71" t="s">
        <v>161</v>
      </c>
      <c r="C153" s="72">
        <f t="shared" si="7"/>
        <v>0</v>
      </c>
      <c r="D153" s="74"/>
      <c r="E153" s="74"/>
      <c r="F153" s="74"/>
      <c r="G153" s="157"/>
      <c r="H153" s="72">
        <f t="shared" si="8"/>
        <v>0</v>
      </c>
      <c r="I153" s="74"/>
      <c r="J153" s="74"/>
      <c r="K153" s="74"/>
      <c r="L153" s="158"/>
    </row>
    <row r="154" spans="1:12" x14ac:dyDescent="0.25">
      <c r="A154" s="43">
        <v>2363</v>
      </c>
      <c r="B154" s="71" t="s">
        <v>162</v>
      </c>
      <c r="C154" s="72">
        <f t="shared" si="7"/>
        <v>0</v>
      </c>
      <c r="D154" s="74"/>
      <c r="E154" s="74"/>
      <c r="F154" s="74"/>
      <c r="G154" s="157"/>
      <c r="H154" s="72">
        <f t="shared" si="8"/>
        <v>0</v>
      </c>
      <c r="I154" s="74"/>
      <c r="J154" s="74"/>
      <c r="K154" s="74"/>
      <c r="L154" s="158"/>
    </row>
    <row r="155" spans="1:12" x14ac:dyDescent="0.25">
      <c r="A155" s="43">
        <v>2364</v>
      </c>
      <c r="B155" s="71" t="s">
        <v>163</v>
      </c>
      <c r="C155" s="72">
        <f t="shared" si="7"/>
        <v>0</v>
      </c>
      <c r="D155" s="74"/>
      <c r="E155" s="74"/>
      <c r="F155" s="74"/>
      <c r="G155" s="157"/>
      <c r="H155" s="72">
        <f t="shared" si="8"/>
        <v>0</v>
      </c>
      <c r="I155" s="74"/>
      <c r="J155" s="74"/>
      <c r="K155" s="74"/>
      <c r="L155" s="158"/>
    </row>
    <row r="156" spans="1:12" ht="12.75" customHeight="1" x14ac:dyDescent="0.25">
      <c r="A156" s="43">
        <v>2365</v>
      </c>
      <c r="B156" s="71" t="s">
        <v>164</v>
      </c>
      <c r="C156" s="72">
        <f t="shared" si="7"/>
        <v>0</v>
      </c>
      <c r="D156" s="74"/>
      <c r="E156" s="74"/>
      <c r="F156" s="74"/>
      <c r="G156" s="157"/>
      <c r="H156" s="72">
        <f t="shared" si="8"/>
        <v>0</v>
      </c>
      <c r="I156" s="74"/>
      <c r="J156" s="74"/>
      <c r="K156" s="74"/>
      <c r="L156" s="158"/>
    </row>
    <row r="157" spans="1:12" ht="36" x14ac:dyDescent="0.25">
      <c r="A157" s="43">
        <v>2366</v>
      </c>
      <c r="B157" s="71" t="s">
        <v>165</v>
      </c>
      <c r="C157" s="72">
        <f t="shared" si="7"/>
        <v>0</v>
      </c>
      <c r="D157" s="74"/>
      <c r="E157" s="74"/>
      <c r="F157" s="74"/>
      <c r="G157" s="157"/>
      <c r="H157" s="72">
        <f t="shared" si="8"/>
        <v>0</v>
      </c>
      <c r="I157" s="74"/>
      <c r="J157" s="74"/>
      <c r="K157" s="74"/>
      <c r="L157" s="158"/>
    </row>
    <row r="158" spans="1:12" ht="48" x14ac:dyDescent="0.25">
      <c r="A158" s="43">
        <v>2369</v>
      </c>
      <c r="B158" s="71" t="s">
        <v>166</v>
      </c>
      <c r="C158" s="72">
        <f t="shared" si="7"/>
        <v>0</v>
      </c>
      <c r="D158" s="74"/>
      <c r="E158" s="74"/>
      <c r="F158" s="74"/>
      <c r="G158" s="157"/>
      <c r="H158" s="72">
        <f t="shared" si="8"/>
        <v>0</v>
      </c>
      <c r="I158" s="74"/>
      <c r="J158" s="74"/>
      <c r="K158" s="74"/>
      <c r="L158" s="158"/>
    </row>
    <row r="159" spans="1:12" x14ac:dyDescent="0.25">
      <c r="A159" s="150">
        <v>2370</v>
      </c>
      <c r="B159" s="112" t="s">
        <v>167</v>
      </c>
      <c r="C159" s="117">
        <f t="shared" si="7"/>
        <v>0</v>
      </c>
      <c r="D159" s="163"/>
      <c r="E159" s="163"/>
      <c r="F159" s="163"/>
      <c r="G159" s="164"/>
      <c r="H159" s="117">
        <f t="shared" si="8"/>
        <v>0</v>
      </c>
      <c r="I159" s="163"/>
      <c r="J159" s="163"/>
      <c r="K159" s="163"/>
      <c r="L159" s="165"/>
    </row>
    <row r="160" spans="1:12" x14ac:dyDescent="0.25">
      <c r="A160" s="150">
        <v>2380</v>
      </c>
      <c r="B160" s="112" t="s">
        <v>168</v>
      </c>
      <c r="C160" s="117">
        <f t="shared" si="7"/>
        <v>0</v>
      </c>
      <c r="D160" s="151">
        <f>SUM(D161:D162)</f>
        <v>0</v>
      </c>
      <c r="E160" s="151">
        <f>SUM(E161:E162)</f>
        <v>0</v>
      </c>
      <c r="F160" s="151">
        <f>SUM(F161:F162)</f>
        <v>0</v>
      </c>
      <c r="G160" s="152">
        <f>SUM(G161:G162)</f>
        <v>0</v>
      </c>
      <c r="H160" s="117">
        <f t="shared" si="8"/>
        <v>0</v>
      </c>
      <c r="I160" s="151">
        <f>SUM(I161:I162)</f>
        <v>0</v>
      </c>
      <c r="J160" s="151">
        <f>SUM(J161:J162)</f>
        <v>0</v>
      </c>
      <c r="K160" s="151">
        <f>SUM(K161:K162)</f>
        <v>0</v>
      </c>
      <c r="L160" s="153">
        <f>SUM(L161:L162)</f>
        <v>0</v>
      </c>
    </row>
    <row r="161" spans="1:12" x14ac:dyDescent="0.25">
      <c r="A161" s="37">
        <v>2381</v>
      </c>
      <c r="B161" s="65" t="s">
        <v>169</v>
      </c>
      <c r="C161" s="66">
        <f t="shared" si="7"/>
        <v>0</v>
      </c>
      <c r="D161" s="68"/>
      <c r="E161" s="68"/>
      <c r="F161" s="68"/>
      <c r="G161" s="154"/>
      <c r="H161" s="66">
        <f t="shared" si="8"/>
        <v>0</v>
      </c>
      <c r="I161" s="68"/>
      <c r="J161" s="68"/>
      <c r="K161" s="68"/>
      <c r="L161" s="155"/>
    </row>
    <row r="162" spans="1:12" ht="24" x14ac:dyDescent="0.25">
      <c r="A162" s="43">
        <v>2389</v>
      </c>
      <c r="B162" s="71" t="s">
        <v>170</v>
      </c>
      <c r="C162" s="72">
        <f t="shared" si="7"/>
        <v>0</v>
      </c>
      <c r="D162" s="74"/>
      <c r="E162" s="74"/>
      <c r="F162" s="74"/>
      <c r="G162" s="157"/>
      <c r="H162" s="72">
        <f t="shared" si="8"/>
        <v>0</v>
      </c>
      <c r="I162" s="74"/>
      <c r="J162" s="74"/>
      <c r="K162" s="74"/>
      <c r="L162" s="158"/>
    </row>
    <row r="163" spans="1:12" x14ac:dyDescent="0.25">
      <c r="A163" s="150">
        <v>2390</v>
      </c>
      <c r="B163" s="112" t="s">
        <v>171</v>
      </c>
      <c r="C163" s="117">
        <f t="shared" si="7"/>
        <v>0</v>
      </c>
      <c r="D163" s="163"/>
      <c r="E163" s="163"/>
      <c r="F163" s="163"/>
      <c r="G163" s="164"/>
      <c r="H163" s="117">
        <f t="shared" si="8"/>
        <v>0</v>
      </c>
      <c r="I163" s="163"/>
      <c r="J163" s="163"/>
      <c r="K163" s="163"/>
      <c r="L163" s="165"/>
    </row>
    <row r="164" spans="1:12" x14ac:dyDescent="0.25">
      <c r="A164" s="56">
        <v>2400</v>
      </c>
      <c r="B164" s="147" t="s">
        <v>172</v>
      </c>
      <c r="C164" s="57">
        <f t="shared" si="7"/>
        <v>0</v>
      </c>
      <c r="D164" s="177"/>
      <c r="E164" s="177"/>
      <c r="F164" s="177"/>
      <c r="G164" s="178"/>
      <c r="H164" s="57">
        <f t="shared" si="8"/>
        <v>0</v>
      </c>
      <c r="I164" s="177"/>
      <c r="J164" s="177"/>
      <c r="K164" s="177"/>
      <c r="L164" s="179"/>
    </row>
    <row r="165" spans="1:12" ht="24" x14ac:dyDescent="0.25">
      <c r="A165" s="56">
        <v>2500</v>
      </c>
      <c r="B165" s="147" t="s">
        <v>173</v>
      </c>
      <c r="C165" s="57">
        <f t="shared" si="7"/>
        <v>0</v>
      </c>
      <c r="D165" s="63">
        <f>SUM(D166,D171)</f>
        <v>0</v>
      </c>
      <c r="E165" s="63">
        <f t="shared" ref="E165:G165" si="11">SUM(E166,E171)</f>
        <v>0</v>
      </c>
      <c r="F165" s="63">
        <f t="shared" si="11"/>
        <v>0</v>
      </c>
      <c r="G165" s="63">
        <f t="shared" si="11"/>
        <v>0</v>
      </c>
      <c r="H165" s="57">
        <f t="shared" si="8"/>
        <v>0</v>
      </c>
      <c r="I165" s="63">
        <f>SUM(I166,I171)</f>
        <v>0</v>
      </c>
      <c r="J165" s="63">
        <f t="shared" ref="J165:L165" si="12">SUM(J166,J171)</f>
        <v>0</v>
      </c>
      <c r="K165" s="63">
        <f t="shared" si="12"/>
        <v>0</v>
      </c>
      <c r="L165" s="149">
        <f t="shared" si="12"/>
        <v>0</v>
      </c>
    </row>
    <row r="166" spans="1:12" ht="16.5" customHeight="1" x14ac:dyDescent="0.25">
      <c r="A166" s="168">
        <v>2510</v>
      </c>
      <c r="B166" s="65" t="s">
        <v>174</v>
      </c>
      <c r="C166" s="66">
        <f t="shared" si="7"/>
        <v>0</v>
      </c>
      <c r="D166" s="169">
        <f>SUM(D167:D170)</f>
        <v>0</v>
      </c>
      <c r="E166" s="169">
        <f t="shared" ref="E166:G166" si="13">SUM(E167:E170)</f>
        <v>0</v>
      </c>
      <c r="F166" s="169">
        <f t="shared" si="13"/>
        <v>0</v>
      </c>
      <c r="G166" s="169">
        <f t="shared" si="13"/>
        <v>0</v>
      </c>
      <c r="H166" s="66">
        <f t="shared" si="8"/>
        <v>0</v>
      </c>
      <c r="I166" s="169">
        <f>SUM(I167:I170)</f>
        <v>0</v>
      </c>
      <c r="J166" s="169">
        <f t="shared" ref="J166:L166" si="14">SUM(J167:J170)</f>
        <v>0</v>
      </c>
      <c r="K166" s="169">
        <f t="shared" si="14"/>
        <v>0</v>
      </c>
      <c r="L166" s="180">
        <f t="shared" si="14"/>
        <v>0</v>
      </c>
    </row>
    <row r="167" spans="1:12" ht="24" x14ac:dyDescent="0.25">
      <c r="A167" s="44">
        <v>2512</v>
      </c>
      <c r="B167" s="71" t="s">
        <v>175</v>
      </c>
      <c r="C167" s="72">
        <f t="shared" si="7"/>
        <v>0</v>
      </c>
      <c r="D167" s="74"/>
      <c r="E167" s="74"/>
      <c r="F167" s="74"/>
      <c r="G167" s="157"/>
      <c r="H167" s="72">
        <f t="shared" si="8"/>
        <v>0</v>
      </c>
      <c r="I167" s="74"/>
      <c r="J167" s="74"/>
      <c r="K167" s="74"/>
      <c r="L167" s="158"/>
    </row>
    <row r="168" spans="1:12" ht="36" x14ac:dyDescent="0.25">
      <c r="A168" s="44">
        <v>2513</v>
      </c>
      <c r="B168" s="71" t="s">
        <v>176</v>
      </c>
      <c r="C168" s="72">
        <f t="shared" si="7"/>
        <v>0</v>
      </c>
      <c r="D168" s="74"/>
      <c r="E168" s="74"/>
      <c r="F168" s="74"/>
      <c r="G168" s="157"/>
      <c r="H168" s="72">
        <f t="shared" si="8"/>
        <v>0</v>
      </c>
      <c r="I168" s="74"/>
      <c r="J168" s="74"/>
      <c r="K168" s="74"/>
      <c r="L168" s="158"/>
    </row>
    <row r="169" spans="1:12" ht="24" x14ac:dyDescent="0.25">
      <c r="A169" s="44">
        <v>2515</v>
      </c>
      <c r="B169" s="71" t="s">
        <v>177</v>
      </c>
      <c r="C169" s="72">
        <f t="shared" si="7"/>
        <v>0</v>
      </c>
      <c r="D169" s="74"/>
      <c r="E169" s="74"/>
      <c r="F169" s="74"/>
      <c r="G169" s="157"/>
      <c r="H169" s="72">
        <f t="shared" si="8"/>
        <v>0</v>
      </c>
      <c r="I169" s="74"/>
      <c r="J169" s="74"/>
      <c r="K169" s="74"/>
      <c r="L169" s="158"/>
    </row>
    <row r="170" spans="1:12" ht="24" x14ac:dyDescent="0.25">
      <c r="A170" s="44">
        <v>2519</v>
      </c>
      <c r="B170" s="71" t="s">
        <v>178</v>
      </c>
      <c r="C170" s="72">
        <f t="shared" si="7"/>
        <v>0</v>
      </c>
      <c r="D170" s="74"/>
      <c r="E170" s="74"/>
      <c r="F170" s="74"/>
      <c r="G170" s="157"/>
      <c r="H170" s="72">
        <f t="shared" si="8"/>
        <v>0</v>
      </c>
      <c r="I170" s="74"/>
      <c r="J170" s="74"/>
      <c r="K170" s="74"/>
      <c r="L170" s="158"/>
    </row>
    <row r="171" spans="1:12" ht="24" x14ac:dyDescent="0.25">
      <c r="A171" s="159">
        <v>2520</v>
      </c>
      <c r="B171" s="71" t="s">
        <v>179</v>
      </c>
      <c r="C171" s="72">
        <f t="shared" si="7"/>
        <v>0</v>
      </c>
      <c r="D171" s="74"/>
      <c r="E171" s="74"/>
      <c r="F171" s="74"/>
      <c r="G171" s="157"/>
      <c r="H171" s="72">
        <f t="shared" si="8"/>
        <v>0</v>
      </c>
      <c r="I171" s="74"/>
      <c r="J171" s="74"/>
      <c r="K171" s="74"/>
      <c r="L171" s="158"/>
    </row>
    <row r="172" spans="1:12" s="182" customFormat="1" ht="36" customHeight="1" x14ac:dyDescent="0.25">
      <c r="A172" s="19">
        <v>2800</v>
      </c>
      <c r="B172" s="65" t="s">
        <v>180</v>
      </c>
      <c r="C172" s="66">
        <f t="shared" si="7"/>
        <v>0</v>
      </c>
      <c r="D172" s="40"/>
      <c r="E172" s="40"/>
      <c r="F172" s="40"/>
      <c r="G172" s="41"/>
      <c r="H172" s="66">
        <f t="shared" si="8"/>
        <v>0</v>
      </c>
      <c r="I172" s="40"/>
      <c r="J172" s="40"/>
      <c r="K172" s="40"/>
      <c r="L172" s="42"/>
    </row>
    <row r="173" spans="1:12" x14ac:dyDescent="0.25">
      <c r="A173" s="142">
        <v>3000</v>
      </c>
      <c r="B173" s="142" t="s">
        <v>181</v>
      </c>
      <c r="C173" s="143">
        <f t="shared" si="7"/>
        <v>0</v>
      </c>
      <c r="D173" s="144">
        <f>SUM(D174,D184)</f>
        <v>0</v>
      </c>
      <c r="E173" s="144">
        <f>SUM(E174,E184)</f>
        <v>0</v>
      </c>
      <c r="F173" s="144">
        <f>SUM(F174,F184)</f>
        <v>0</v>
      </c>
      <c r="G173" s="145">
        <f>SUM(G174,G184)</f>
        <v>0</v>
      </c>
      <c r="H173" s="143">
        <f t="shared" si="8"/>
        <v>0</v>
      </c>
      <c r="I173" s="144">
        <f>SUM(I174,I184)</f>
        <v>0</v>
      </c>
      <c r="J173" s="144">
        <f>SUM(J174,J184)</f>
        <v>0</v>
      </c>
      <c r="K173" s="144">
        <f>SUM(K174,K184)</f>
        <v>0</v>
      </c>
      <c r="L173" s="146">
        <f>SUM(L174,L184)</f>
        <v>0</v>
      </c>
    </row>
    <row r="174" spans="1:12" ht="24" x14ac:dyDescent="0.25">
      <c r="A174" s="56">
        <v>3200</v>
      </c>
      <c r="B174" s="183" t="s">
        <v>182</v>
      </c>
      <c r="C174" s="184">
        <f t="shared" si="7"/>
        <v>0</v>
      </c>
      <c r="D174" s="63">
        <f>SUM(D175,D179)</f>
        <v>0</v>
      </c>
      <c r="E174" s="63">
        <f t="shared" ref="E174:G174" si="15">SUM(E175,E179)</f>
        <v>0</v>
      </c>
      <c r="F174" s="63">
        <f t="shared" si="15"/>
        <v>0</v>
      </c>
      <c r="G174" s="63">
        <f t="shared" si="15"/>
        <v>0</v>
      </c>
      <c r="H174" s="57">
        <f t="shared" si="8"/>
        <v>0</v>
      </c>
      <c r="I174" s="63">
        <f>SUM(I175,I179)</f>
        <v>0</v>
      </c>
      <c r="J174" s="63">
        <f t="shared" ref="J174:L174" si="16">SUM(J175,J179)</f>
        <v>0</v>
      </c>
      <c r="K174" s="63">
        <f t="shared" si="16"/>
        <v>0</v>
      </c>
      <c r="L174" s="149">
        <f t="shared" si="16"/>
        <v>0</v>
      </c>
    </row>
    <row r="175" spans="1:12" ht="36" x14ac:dyDescent="0.25">
      <c r="A175" s="168">
        <v>3260</v>
      </c>
      <c r="B175" s="65" t="s">
        <v>183</v>
      </c>
      <c r="C175" s="66">
        <f t="shared" si="7"/>
        <v>0</v>
      </c>
      <c r="D175" s="169">
        <f>SUM(D176:D178)</f>
        <v>0</v>
      </c>
      <c r="E175" s="169">
        <f>SUM(E176:E178)</f>
        <v>0</v>
      </c>
      <c r="F175" s="169">
        <f>SUM(F176:F178)</f>
        <v>0</v>
      </c>
      <c r="G175" s="170">
        <f>SUM(G176:G178)</f>
        <v>0</v>
      </c>
      <c r="H175" s="66">
        <f t="shared" si="8"/>
        <v>0</v>
      </c>
      <c r="I175" s="169">
        <f>SUM(I176:I178)</f>
        <v>0</v>
      </c>
      <c r="J175" s="169">
        <f>SUM(J176:J178)</f>
        <v>0</v>
      </c>
      <c r="K175" s="169">
        <f>SUM(K176:K178)</f>
        <v>0</v>
      </c>
      <c r="L175" s="171">
        <f>SUM(L176:L178)</f>
        <v>0</v>
      </c>
    </row>
    <row r="176" spans="1:12" ht="24" x14ac:dyDescent="0.25">
      <c r="A176" s="44">
        <v>3261</v>
      </c>
      <c r="B176" s="71" t="s">
        <v>184</v>
      </c>
      <c r="C176" s="72">
        <f>SUM(D176:G176)</f>
        <v>0</v>
      </c>
      <c r="D176" s="74"/>
      <c r="E176" s="74"/>
      <c r="F176" s="74"/>
      <c r="G176" s="157"/>
      <c r="H176" s="72">
        <f>SUM(I176:L176)</f>
        <v>0</v>
      </c>
      <c r="I176" s="74"/>
      <c r="J176" s="74"/>
      <c r="K176" s="74"/>
      <c r="L176" s="158"/>
    </row>
    <row r="177" spans="1:12" ht="36" x14ac:dyDescent="0.25">
      <c r="A177" s="44">
        <v>3262</v>
      </c>
      <c r="B177" s="71" t="s">
        <v>185</v>
      </c>
      <c r="C177" s="72">
        <f>SUM(D177:G177)</f>
        <v>0</v>
      </c>
      <c r="D177" s="74"/>
      <c r="E177" s="74"/>
      <c r="F177" s="74"/>
      <c r="G177" s="157"/>
      <c r="H177" s="72">
        <f>SUM(I177:L177)</f>
        <v>0</v>
      </c>
      <c r="I177" s="74"/>
      <c r="J177" s="74"/>
      <c r="K177" s="74"/>
      <c r="L177" s="158"/>
    </row>
    <row r="178" spans="1:12" ht="24" x14ac:dyDescent="0.25">
      <c r="A178" s="44">
        <v>3263</v>
      </c>
      <c r="B178" s="71" t="s">
        <v>186</v>
      </c>
      <c r="C178" s="72">
        <f>SUM(D178:G178)</f>
        <v>0</v>
      </c>
      <c r="D178" s="74"/>
      <c r="E178" s="74"/>
      <c r="F178" s="74"/>
      <c r="G178" s="157"/>
      <c r="H178" s="72">
        <f>SUM(I178:L178)</f>
        <v>0</v>
      </c>
      <c r="I178" s="74"/>
      <c r="J178" s="74"/>
      <c r="K178" s="74"/>
      <c r="L178" s="158"/>
    </row>
    <row r="179" spans="1:12" ht="84" x14ac:dyDescent="0.25">
      <c r="A179" s="168">
        <v>3290</v>
      </c>
      <c r="B179" s="65" t="s">
        <v>187</v>
      </c>
      <c r="C179" s="185">
        <f t="shared" ref="C179:C183" si="17">SUM(D179:G179)</f>
        <v>0</v>
      </c>
      <c r="D179" s="169">
        <f>SUM(D180:D183)</f>
        <v>0</v>
      </c>
      <c r="E179" s="169">
        <f t="shared" ref="E179:G179" si="18">SUM(E180:E183)</f>
        <v>0</v>
      </c>
      <c r="F179" s="169">
        <f t="shared" si="18"/>
        <v>0</v>
      </c>
      <c r="G179" s="169">
        <f t="shared" si="18"/>
        <v>0</v>
      </c>
      <c r="H179" s="185">
        <f t="shared" ref="H179:H183" si="19">SUM(I179:L179)</f>
        <v>0</v>
      </c>
      <c r="I179" s="169">
        <f>SUM(I180:I183)</f>
        <v>0</v>
      </c>
      <c r="J179" s="169">
        <f t="shared" ref="J179:L179" si="20">SUM(J180:J183)</f>
        <v>0</v>
      </c>
      <c r="K179" s="169">
        <f t="shared" si="20"/>
        <v>0</v>
      </c>
      <c r="L179" s="186">
        <f t="shared" si="20"/>
        <v>0</v>
      </c>
    </row>
    <row r="180" spans="1:12" ht="72" x14ac:dyDescent="0.25">
      <c r="A180" s="44">
        <v>3291</v>
      </c>
      <c r="B180" s="71" t="s">
        <v>188</v>
      </c>
      <c r="C180" s="72">
        <f t="shared" si="17"/>
        <v>0</v>
      </c>
      <c r="D180" s="74"/>
      <c r="E180" s="74"/>
      <c r="F180" s="74"/>
      <c r="G180" s="187"/>
      <c r="H180" s="72">
        <f t="shared" si="19"/>
        <v>0</v>
      </c>
      <c r="I180" s="74"/>
      <c r="J180" s="74"/>
      <c r="K180" s="74"/>
      <c r="L180" s="158"/>
    </row>
    <row r="181" spans="1:12" ht="72" x14ac:dyDescent="0.25">
      <c r="A181" s="44">
        <v>3292</v>
      </c>
      <c r="B181" s="71" t="s">
        <v>189</v>
      </c>
      <c r="C181" s="72">
        <f t="shared" si="17"/>
        <v>0</v>
      </c>
      <c r="D181" s="74"/>
      <c r="E181" s="74"/>
      <c r="F181" s="74"/>
      <c r="G181" s="187"/>
      <c r="H181" s="72">
        <f t="shared" si="19"/>
        <v>0</v>
      </c>
      <c r="I181" s="74"/>
      <c r="J181" s="74"/>
      <c r="K181" s="74"/>
      <c r="L181" s="158"/>
    </row>
    <row r="182" spans="1:12" ht="72" x14ac:dyDescent="0.25">
      <c r="A182" s="44">
        <v>3293</v>
      </c>
      <c r="B182" s="71" t="s">
        <v>190</v>
      </c>
      <c r="C182" s="72">
        <f t="shared" si="17"/>
        <v>0</v>
      </c>
      <c r="D182" s="74"/>
      <c r="E182" s="74"/>
      <c r="F182" s="74"/>
      <c r="G182" s="187"/>
      <c r="H182" s="72">
        <f t="shared" si="19"/>
        <v>0</v>
      </c>
      <c r="I182" s="74"/>
      <c r="J182" s="74"/>
      <c r="K182" s="74"/>
      <c r="L182" s="158"/>
    </row>
    <row r="183" spans="1:12" ht="60" x14ac:dyDescent="0.25">
      <c r="A183" s="188">
        <v>3294</v>
      </c>
      <c r="B183" s="71" t="s">
        <v>191</v>
      </c>
      <c r="C183" s="185">
        <f t="shared" si="17"/>
        <v>0</v>
      </c>
      <c r="D183" s="189"/>
      <c r="E183" s="189"/>
      <c r="F183" s="189"/>
      <c r="G183" s="190"/>
      <c r="H183" s="185">
        <f t="shared" si="19"/>
        <v>0</v>
      </c>
      <c r="I183" s="189"/>
      <c r="J183" s="189"/>
      <c r="K183" s="189"/>
      <c r="L183" s="191"/>
    </row>
    <row r="184" spans="1:12" ht="48" x14ac:dyDescent="0.25">
      <c r="A184" s="192">
        <v>3300</v>
      </c>
      <c r="B184" s="183" t="s">
        <v>192</v>
      </c>
      <c r="C184" s="193">
        <f t="shared" si="7"/>
        <v>0</v>
      </c>
      <c r="D184" s="194">
        <f>SUM(D185:D186)</f>
        <v>0</v>
      </c>
      <c r="E184" s="194">
        <f t="shared" ref="E184:G184" si="21">SUM(E185:E186)</f>
        <v>0</v>
      </c>
      <c r="F184" s="194">
        <f t="shared" si="21"/>
        <v>0</v>
      </c>
      <c r="G184" s="194">
        <f t="shared" si="21"/>
        <v>0</v>
      </c>
      <c r="H184" s="193">
        <f t="shared" si="8"/>
        <v>0</v>
      </c>
      <c r="I184" s="194">
        <f>SUM(I185:I186)</f>
        <v>0</v>
      </c>
      <c r="J184" s="194">
        <f t="shared" ref="J184:L184" si="22">SUM(J185:J186)</f>
        <v>0</v>
      </c>
      <c r="K184" s="194">
        <f t="shared" si="22"/>
        <v>0</v>
      </c>
      <c r="L184" s="149">
        <f t="shared" si="22"/>
        <v>0</v>
      </c>
    </row>
    <row r="185" spans="1:12" ht="48" x14ac:dyDescent="0.25">
      <c r="A185" s="111">
        <v>3310</v>
      </c>
      <c r="B185" s="112" t="s">
        <v>193</v>
      </c>
      <c r="C185" s="195">
        <f t="shared" si="7"/>
        <v>0</v>
      </c>
      <c r="D185" s="163"/>
      <c r="E185" s="163"/>
      <c r="F185" s="163"/>
      <c r="G185" s="164"/>
      <c r="H185" s="195">
        <f t="shared" si="8"/>
        <v>0</v>
      </c>
      <c r="I185" s="163"/>
      <c r="J185" s="163"/>
      <c r="K185" s="163"/>
      <c r="L185" s="165"/>
    </row>
    <row r="186" spans="1:12" ht="48.75" customHeight="1" x14ac:dyDescent="0.25">
      <c r="A186" s="38">
        <v>3320</v>
      </c>
      <c r="B186" s="65" t="s">
        <v>194</v>
      </c>
      <c r="C186" s="66">
        <f t="shared" si="7"/>
        <v>0</v>
      </c>
      <c r="D186" s="68"/>
      <c r="E186" s="68"/>
      <c r="F186" s="68"/>
      <c r="G186" s="154"/>
      <c r="H186" s="66">
        <f t="shared" si="8"/>
        <v>0</v>
      </c>
      <c r="I186" s="68"/>
      <c r="J186" s="68"/>
      <c r="K186" s="68"/>
      <c r="L186" s="155"/>
    </row>
    <row r="187" spans="1:12" x14ac:dyDescent="0.25">
      <c r="A187" s="196">
        <v>4000</v>
      </c>
      <c r="B187" s="142" t="s">
        <v>195</v>
      </c>
      <c r="C187" s="143">
        <f t="shared" si="7"/>
        <v>0</v>
      </c>
      <c r="D187" s="144">
        <f>SUM(D188,D191)</f>
        <v>0</v>
      </c>
      <c r="E187" s="144">
        <f>SUM(E188,E191)</f>
        <v>0</v>
      </c>
      <c r="F187" s="144">
        <f>SUM(F188,F191)</f>
        <v>0</v>
      </c>
      <c r="G187" s="145">
        <f>SUM(G188,G191)</f>
        <v>0</v>
      </c>
      <c r="H187" s="143">
        <f t="shared" si="8"/>
        <v>0</v>
      </c>
      <c r="I187" s="144">
        <f>SUM(I188,I191)</f>
        <v>0</v>
      </c>
      <c r="J187" s="144">
        <f>SUM(J188,J191)</f>
        <v>0</v>
      </c>
      <c r="K187" s="144">
        <f>SUM(K188,K191)</f>
        <v>0</v>
      </c>
      <c r="L187" s="146">
        <f>SUM(L188,L191)</f>
        <v>0</v>
      </c>
    </row>
    <row r="188" spans="1:12" ht="24" x14ac:dyDescent="0.25">
      <c r="A188" s="197">
        <v>4200</v>
      </c>
      <c r="B188" s="147" t="s">
        <v>196</v>
      </c>
      <c r="C188" s="57">
        <f>SUM(D188:G188)</f>
        <v>0</v>
      </c>
      <c r="D188" s="63">
        <f>SUM(D189,D190)</f>
        <v>0</v>
      </c>
      <c r="E188" s="63">
        <f>SUM(E189,E190)</f>
        <v>0</v>
      </c>
      <c r="F188" s="63">
        <f>SUM(F189,F190)</f>
        <v>0</v>
      </c>
      <c r="G188" s="166">
        <f>SUM(G189,G190)</f>
        <v>0</v>
      </c>
      <c r="H188" s="57">
        <f t="shared" si="8"/>
        <v>0</v>
      </c>
      <c r="I188" s="63">
        <f>SUM(I189,I190)</f>
        <v>0</v>
      </c>
      <c r="J188" s="63">
        <f>SUM(J189,J190)</f>
        <v>0</v>
      </c>
      <c r="K188" s="63">
        <f>SUM(K189,K190)</f>
        <v>0</v>
      </c>
      <c r="L188" s="167">
        <f>SUM(L189,L190)</f>
        <v>0</v>
      </c>
    </row>
    <row r="189" spans="1:12" ht="36" x14ac:dyDescent="0.25">
      <c r="A189" s="168">
        <v>4240</v>
      </c>
      <c r="B189" s="65" t="s">
        <v>197</v>
      </c>
      <c r="C189" s="66">
        <f t="shared" ref="C189:C264" si="23">SUM(D189:G189)</f>
        <v>0</v>
      </c>
      <c r="D189" s="68"/>
      <c r="E189" s="68"/>
      <c r="F189" s="68"/>
      <c r="G189" s="154"/>
      <c r="H189" s="66">
        <f t="shared" ref="H189:H263" si="24">SUM(I189:L189)</f>
        <v>0</v>
      </c>
      <c r="I189" s="68"/>
      <c r="J189" s="68"/>
      <c r="K189" s="68"/>
      <c r="L189" s="155"/>
    </row>
    <row r="190" spans="1:12" ht="24" x14ac:dyDescent="0.25">
      <c r="A190" s="159">
        <v>4250</v>
      </c>
      <c r="B190" s="71" t="s">
        <v>198</v>
      </c>
      <c r="C190" s="72">
        <f t="shared" si="23"/>
        <v>0</v>
      </c>
      <c r="D190" s="74"/>
      <c r="E190" s="74"/>
      <c r="F190" s="74"/>
      <c r="G190" s="157"/>
      <c r="H190" s="72">
        <f t="shared" si="24"/>
        <v>0</v>
      </c>
      <c r="I190" s="74"/>
      <c r="J190" s="74"/>
      <c r="K190" s="74"/>
      <c r="L190" s="158"/>
    </row>
    <row r="191" spans="1:12" x14ac:dyDescent="0.25">
      <c r="A191" s="56">
        <v>4300</v>
      </c>
      <c r="B191" s="147" t="s">
        <v>199</v>
      </c>
      <c r="C191" s="57">
        <f t="shared" si="23"/>
        <v>0</v>
      </c>
      <c r="D191" s="63">
        <f>SUM(D192)</f>
        <v>0</v>
      </c>
      <c r="E191" s="63">
        <f>SUM(E192)</f>
        <v>0</v>
      </c>
      <c r="F191" s="63">
        <f>SUM(F192)</f>
        <v>0</v>
      </c>
      <c r="G191" s="166">
        <f>SUM(G192)</f>
        <v>0</v>
      </c>
      <c r="H191" s="57">
        <f t="shared" si="24"/>
        <v>0</v>
      </c>
      <c r="I191" s="63">
        <f>SUM(I192)</f>
        <v>0</v>
      </c>
      <c r="J191" s="63">
        <f>SUM(J192)</f>
        <v>0</v>
      </c>
      <c r="K191" s="63">
        <f>SUM(K192)</f>
        <v>0</v>
      </c>
      <c r="L191" s="167">
        <f>SUM(L192)</f>
        <v>0</v>
      </c>
    </row>
    <row r="192" spans="1:12" ht="24" x14ac:dyDescent="0.25">
      <c r="A192" s="168">
        <v>4310</v>
      </c>
      <c r="B192" s="65" t="s">
        <v>200</v>
      </c>
      <c r="C192" s="66">
        <f>SUM(D192:G192)</f>
        <v>0</v>
      </c>
      <c r="D192" s="169">
        <f>SUM(D193:D193)</f>
        <v>0</v>
      </c>
      <c r="E192" s="169">
        <f>SUM(E193:E193)</f>
        <v>0</v>
      </c>
      <c r="F192" s="169">
        <f>SUM(F193:F193)</f>
        <v>0</v>
      </c>
      <c r="G192" s="170">
        <f>SUM(G193:G193)</f>
        <v>0</v>
      </c>
      <c r="H192" s="66">
        <f t="shared" si="24"/>
        <v>0</v>
      </c>
      <c r="I192" s="169">
        <f>SUM(I193:I193)</f>
        <v>0</v>
      </c>
      <c r="J192" s="169">
        <f>SUM(J193:J193)</f>
        <v>0</v>
      </c>
      <c r="K192" s="169">
        <f>SUM(K193:K193)</f>
        <v>0</v>
      </c>
      <c r="L192" s="171">
        <f>SUM(L193:L193)</f>
        <v>0</v>
      </c>
    </row>
    <row r="193" spans="1:12" ht="36" x14ac:dyDescent="0.25">
      <c r="A193" s="44">
        <v>4311</v>
      </c>
      <c r="B193" s="71" t="s">
        <v>201</v>
      </c>
      <c r="C193" s="72">
        <f t="shared" si="23"/>
        <v>0</v>
      </c>
      <c r="D193" s="74"/>
      <c r="E193" s="74"/>
      <c r="F193" s="74"/>
      <c r="G193" s="157"/>
      <c r="H193" s="72">
        <f t="shared" si="24"/>
        <v>0</v>
      </c>
      <c r="I193" s="74"/>
      <c r="J193" s="74"/>
      <c r="K193" s="74"/>
      <c r="L193" s="158"/>
    </row>
    <row r="194" spans="1:12" s="24" customFormat="1" ht="24" x14ac:dyDescent="0.25">
      <c r="A194" s="198"/>
      <c r="B194" s="19" t="s">
        <v>202</v>
      </c>
      <c r="C194" s="138">
        <f t="shared" si="23"/>
        <v>33790</v>
      </c>
      <c r="D194" s="139">
        <f>SUM(D195,D230,D269)</f>
        <v>33790</v>
      </c>
      <c r="E194" s="139">
        <f>SUM(E195,E230,E269)</f>
        <v>0</v>
      </c>
      <c r="F194" s="139">
        <f>SUM(F195,F230,F269)</f>
        <v>0</v>
      </c>
      <c r="G194" s="139">
        <f>SUM(G195,G230,G269)</f>
        <v>0</v>
      </c>
      <c r="H194" s="138">
        <f t="shared" si="24"/>
        <v>33790</v>
      </c>
      <c r="I194" s="139">
        <f>SUM(I195,I230,I269)</f>
        <v>33790</v>
      </c>
      <c r="J194" s="139">
        <f>SUM(J195,J230,J269)</f>
        <v>0</v>
      </c>
      <c r="K194" s="139">
        <f>SUM(K195,K230,K269)</f>
        <v>0</v>
      </c>
      <c r="L194" s="199">
        <f>SUM(L195,L230,L269)</f>
        <v>0</v>
      </c>
    </row>
    <row r="195" spans="1:12" x14ac:dyDescent="0.25">
      <c r="A195" s="142">
        <v>5000</v>
      </c>
      <c r="B195" s="142" t="s">
        <v>203</v>
      </c>
      <c r="C195" s="143">
        <f t="shared" si="23"/>
        <v>0</v>
      </c>
      <c r="D195" s="144">
        <f>D196+D204</f>
        <v>0</v>
      </c>
      <c r="E195" s="144">
        <f>E196+E204</f>
        <v>0</v>
      </c>
      <c r="F195" s="144">
        <f>F196+F204</f>
        <v>0</v>
      </c>
      <c r="G195" s="144">
        <f>G196+G204</f>
        <v>0</v>
      </c>
      <c r="H195" s="143">
        <f t="shared" si="24"/>
        <v>0</v>
      </c>
      <c r="I195" s="144">
        <f>I196+I204</f>
        <v>0</v>
      </c>
      <c r="J195" s="144">
        <f>J196+J204</f>
        <v>0</v>
      </c>
      <c r="K195" s="144">
        <f>K196+K204</f>
        <v>0</v>
      </c>
      <c r="L195" s="200">
        <f>L196+L204</f>
        <v>0</v>
      </c>
    </row>
    <row r="196" spans="1:12" x14ac:dyDescent="0.25">
      <c r="A196" s="56">
        <v>5100</v>
      </c>
      <c r="B196" s="147" t="s">
        <v>204</v>
      </c>
      <c r="C196" s="57">
        <f t="shared" si="23"/>
        <v>0</v>
      </c>
      <c r="D196" s="63">
        <f>D197+D198+D201+D202+D203</f>
        <v>0</v>
      </c>
      <c r="E196" s="63">
        <f>E197+E198+E201+E202+E203</f>
        <v>0</v>
      </c>
      <c r="F196" s="63">
        <f>F197+F198+F201+F202+F203</f>
        <v>0</v>
      </c>
      <c r="G196" s="166">
        <f>G197+G198+G201+G202+G203</f>
        <v>0</v>
      </c>
      <c r="H196" s="57">
        <f t="shared" si="24"/>
        <v>0</v>
      </c>
      <c r="I196" s="63">
        <f>I197+I198+I201+I202+I203</f>
        <v>0</v>
      </c>
      <c r="J196" s="63">
        <f>J197+J198+J201+J202+J203</f>
        <v>0</v>
      </c>
      <c r="K196" s="63">
        <f>K197+K198+K201+K202+K203</f>
        <v>0</v>
      </c>
      <c r="L196" s="167">
        <f>L197+L198+L201+L202+L203</f>
        <v>0</v>
      </c>
    </row>
    <row r="197" spans="1:12" x14ac:dyDescent="0.25">
      <c r="A197" s="168">
        <v>5110</v>
      </c>
      <c r="B197" s="65" t="s">
        <v>205</v>
      </c>
      <c r="C197" s="66">
        <f t="shared" si="23"/>
        <v>0</v>
      </c>
      <c r="D197" s="68"/>
      <c r="E197" s="68"/>
      <c r="F197" s="68"/>
      <c r="G197" s="154"/>
      <c r="H197" s="66">
        <f t="shared" si="24"/>
        <v>0</v>
      </c>
      <c r="I197" s="68"/>
      <c r="J197" s="68"/>
      <c r="K197" s="68"/>
      <c r="L197" s="155"/>
    </row>
    <row r="198" spans="1:12" ht="24" x14ac:dyDescent="0.25">
      <c r="A198" s="159">
        <v>5120</v>
      </c>
      <c r="B198" s="71" t="s">
        <v>206</v>
      </c>
      <c r="C198" s="72">
        <f t="shared" si="23"/>
        <v>0</v>
      </c>
      <c r="D198" s="160">
        <f>D199+D200</f>
        <v>0</v>
      </c>
      <c r="E198" s="160">
        <f>E199+E200</f>
        <v>0</v>
      </c>
      <c r="F198" s="160">
        <f>F199+F200</f>
        <v>0</v>
      </c>
      <c r="G198" s="161">
        <f>G199+G200</f>
        <v>0</v>
      </c>
      <c r="H198" s="72">
        <f t="shared" si="24"/>
        <v>0</v>
      </c>
      <c r="I198" s="160">
        <f>I199+I200</f>
        <v>0</v>
      </c>
      <c r="J198" s="160">
        <f>J199+J200</f>
        <v>0</v>
      </c>
      <c r="K198" s="160">
        <f>K199+K200</f>
        <v>0</v>
      </c>
      <c r="L198" s="162">
        <f>L199+L200</f>
        <v>0</v>
      </c>
    </row>
    <row r="199" spans="1:12" x14ac:dyDescent="0.25">
      <c r="A199" s="44">
        <v>5121</v>
      </c>
      <c r="B199" s="71" t="s">
        <v>207</v>
      </c>
      <c r="C199" s="72">
        <f t="shared" si="23"/>
        <v>0</v>
      </c>
      <c r="D199" s="74"/>
      <c r="E199" s="74"/>
      <c r="F199" s="74"/>
      <c r="G199" s="157"/>
      <c r="H199" s="72">
        <f t="shared" si="24"/>
        <v>0</v>
      </c>
      <c r="I199" s="74"/>
      <c r="J199" s="74"/>
      <c r="K199" s="74"/>
      <c r="L199" s="158"/>
    </row>
    <row r="200" spans="1:12" ht="24" x14ac:dyDescent="0.25">
      <c r="A200" s="44">
        <v>5129</v>
      </c>
      <c r="B200" s="71" t="s">
        <v>208</v>
      </c>
      <c r="C200" s="72">
        <f t="shared" si="23"/>
        <v>0</v>
      </c>
      <c r="D200" s="74"/>
      <c r="E200" s="74"/>
      <c r="F200" s="74"/>
      <c r="G200" s="157"/>
      <c r="H200" s="72">
        <f t="shared" si="24"/>
        <v>0</v>
      </c>
      <c r="I200" s="74"/>
      <c r="J200" s="74"/>
      <c r="K200" s="74"/>
      <c r="L200" s="158"/>
    </row>
    <row r="201" spans="1:12" x14ac:dyDescent="0.25">
      <c r="A201" s="159">
        <v>5130</v>
      </c>
      <c r="B201" s="71" t="s">
        <v>209</v>
      </c>
      <c r="C201" s="72">
        <f t="shared" si="23"/>
        <v>0</v>
      </c>
      <c r="D201" s="74"/>
      <c r="E201" s="74"/>
      <c r="F201" s="74"/>
      <c r="G201" s="157"/>
      <c r="H201" s="72">
        <f t="shared" si="24"/>
        <v>0</v>
      </c>
      <c r="I201" s="74"/>
      <c r="J201" s="74"/>
      <c r="K201" s="74"/>
      <c r="L201" s="158"/>
    </row>
    <row r="202" spans="1:12" x14ac:dyDescent="0.25">
      <c r="A202" s="159">
        <v>5140</v>
      </c>
      <c r="B202" s="71" t="s">
        <v>210</v>
      </c>
      <c r="C202" s="72">
        <f t="shared" si="23"/>
        <v>0</v>
      </c>
      <c r="D202" s="74"/>
      <c r="E202" s="74"/>
      <c r="F202" s="74"/>
      <c r="G202" s="157"/>
      <c r="H202" s="72">
        <f t="shared" si="24"/>
        <v>0</v>
      </c>
      <c r="I202" s="74"/>
      <c r="J202" s="74"/>
      <c r="K202" s="74"/>
      <c r="L202" s="158"/>
    </row>
    <row r="203" spans="1:12" ht="24" x14ac:dyDescent="0.25">
      <c r="A203" s="159">
        <v>5170</v>
      </c>
      <c r="B203" s="71" t="s">
        <v>211</v>
      </c>
      <c r="C203" s="72">
        <f t="shared" si="23"/>
        <v>0</v>
      </c>
      <c r="D203" s="74"/>
      <c r="E203" s="74"/>
      <c r="F203" s="74"/>
      <c r="G203" s="157"/>
      <c r="H203" s="72">
        <f t="shared" si="24"/>
        <v>0</v>
      </c>
      <c r="I203" s="74"/>
      <c r="J203" s="74"/>
      <c r="K203" s="74"/>
      <c r="L203" s="158"/>
    </row>
    <row r="204" spans="1:12" x14ac:dyDescent="0.25">
      <c r="A204" s="56">
        <v>5200</v>
      </c>
      <c r="B204" s="147" t="s">
        <v>212</v>
      </c>
      <c r="C204" s="57">
        <f t="shared" si="23"/>
        <v>0</v>
      </c>
      <c r="D204" s="63">
        <f>D205+D215+D216+D225+D226+D227+D229</f>
        <v>0</v>
      </c>
      <c r="E204" s="63">
        <f>E205+E215+E216+E225+E226+E227+E229</f>
        <v>0</v>
      </c>
      <c r="F204" s="63">
        <f>F205+F215+F216+F225+F226+F227+F229</f>
        <v>0</v>
      </c>
      <c r="G204" s="166">
        <f>G205+G215+G216+G225+G226+G227+G229</f>
        <v>0</v>
      </c>
      <c r="H204" s="57">
        <f t="shared" si="24"/>
        <v>0</v>
      </c>
      <c r="I204" s="63">
        <f>I205+I215+I216+I225+I226+I227+I229</f>
        <v>0</v>
      </c>
      <c r="J204" s="63">
        <f>J205+J215+J216+J225+J226+J227+J229</f>
        <v>0</v>
      </c>
      <c r="K204" s="63">
        <f>K205+K215+K216+K225+K226+K227+K229</f>
        <v>0</v>
      </c>
      <c r="L204" s="167">
        <f>L205+L215+L216+L225+L226+L227+L229</f>
        <v>0</v>
      </c>
    </row>
    <row r="205" spans="1:12" x14ac:dyDescent="0.25">
      <c r="A205" s="150">
        <v>5210</v>
      </c>
      <c r="B205" s="112" t="s">
        <v>213</v>
      </c>
      <c r="C205" s="117">
        <f t="shared" si="23"/>
        <v>0</v>
      </c>
      <c r="D205" s="151">
        <f>SUM(D206:D214)</f>
        <v>0</v>
      </c>
      <c r="E205" s="151">
        <f>SUM(E206:E214)</f>
        <v>0</v>
      </c>
      <c r="F205" s="151">
        <f>SUM(F206:F214)</f>
        <v>0</v>
      </c>
      <c r="G205" s="152">
        <f>SUM(G206:G214)</f>
        <v>0</v>
      </c>
      <c r="H205" s="117">
        <f t="shared" si="24"/>
        <v>0</v>
      </c>
      <c r="I205" s="151">
        <f>SUM(I206:I214)</f>
        <v>0</v>
      </c>
      <c r="J205" s="151">
        <f>SUM(J206:J214)</f>
        <v>0</v>
      </c>
      <c r="K205" s="151">
        <f>SUM(K206:K214)</f>
        <v>0</v>
      </c>
      <c r="L205" s="153">
        <f>SUM(L206:L214)</f>
        <v>0</v>
      </c>
    </row>
    <row r="206" spans="1:12" x14ac:dyDescent="0.25">
      <c r="A206" s="38">
        <v>5211</v>
      </c>
      <c r="B206" s="65" t="s">
        <v>214</v>
      </c>
      <c r="C206" s="66">
        <f t="shared" si="23"/>
        <v>0</v>
      </c>
      <c r="D206" s="68"/>
      <c r="E206" s="68"/>
      <c r="F206" s="68"/>
      <c r="G206" s="154"/>
      <c r="H206" s="66">
        <f t="shared" si="24"/>
        <v>0</v>
      </c>
      <c r="I206" s="68"/>
      <c r="J206" s="68"/>
      <c r="K206" s="68"/>
      <c r="L206" s="155"/>
    </row>
    <row r="207" spans="1:12" x14ac:dyDescent="0.25">
      <c r="A207" s="44">
        <v>5212</v>
      </c>
      <c r="B207" s="71" t="s">
        <v>215</v>
      </c>
      <c r="C207" s="72">
        <f t="shared" si="23"/>
        <v>0</v>
      </c>
      <c r="D207" s="74"/>
      <c r="E207" s="74"/>
      <c r="F207" s="74"/>
      <c r="G207" s="157"/>
      <c r="H207" s="72">
        <f t="shared" si="24"/>
        <v>0</v>
      </c>
      <c r="I207" s="74"/>
      <c r="J207" s="74"/>
      <c r="K207" s="74"/>
      <c r="L207" s="158"/>
    </row>
    <row r="208" spans="1:12" x14ac:dyDescent="0.25">
      <c r="A208" s="44">
        <v>5213</v>
      </c>
      <c r="B208" s="71" t="s">
        <v>216</v>
      </c>
      <c r="C208" s="72">
        <f t="shared" si="23"/>
        <v>0</v>
      </c>
      <c r="D208" s="74"/>
      <c r="E208" s="74"/>
      <c r="F208" s="74"/>
      <c r="G208" s="157"/>
      <c r="H208" s="72">
        <f t="shared" si="24"/>
        <v>0</v>
      </c>
      <c r="I208" s="74"/>
      <c r="J208" s="74"/>
      <c r="K208" s="74"/>
      <c r="L208" s="158"/>
    </row>
    <row r="209" spans="1:12" x14ac:dyDescent="0.25">
      <c r="A209" s="44">
        <v>5214</v>
      </c>
      <c r="B209" s="71" t="s">
        <v>217</v>
      </c>
      <c r="C209" s="72">
        <f t="shared" si="23"/>
        <v>0</v>
      </c>
      <c r="D209" s="74"/>
      <c r="E209" s="74"/>
      <c r="F209" s="74"/>
      <c r="G209" s="157"/>
      <c r="H209" s="72">
        <f t="shared" si="24"/>
        <v>0</v>
      </c>
      <c r="I209" s="74"/>
      <c r="J209" s="74"/>
      <c r="K209" s="74"/>
      <c r="L209" s="158"/>
    </row>
    <row r="210" spans="1:12" x14ac:dyDescent="0.25">
      <c r="A210" s="44">
        <v>5215</v>
      </c>
      <c r="B210" s="71" t="s">
        <v>218</v>
      </c>
      <c r="C210" s="72">
        <f>SUM(D210:G210)</f>
        <v>0</v>
      </c>
      <c r="D210" s="74"/>
      <c r="E210" s="74"/>
      <c r="F210" s="74"/>
      <c r="G210" s="157"/>
      <c r="H210" s="72">
        <f>SUM(I210:L210)</f>
        <v>0</v>
      </c>
      <c r="I210" s="74"/>
      <c r="J210" s="74"/>
      <c r="K210" s="74"/>
      <c r="L210" s="158"/>
    </row>
    <row r="211" spans="1:12" ht="14.25" customHeight="1" x14ac:dyDescent="0.25">
      <c r="A211" s="44">
        <v>5216</v>
      </c>
      <c r="B211" s="71" t="s">
        <v>219</v>
      </c>
      <c r="C211" s="72">
        <f t="shared" si="23"/>
        <v>0</v>
      </c>
      <c r="D211" s="74"/>
      <c r="E211" s="74"/>
      <c r="F211" s="74"/>
      <c r="G211" s="157"/>
      <c r="H211" s="72">
        <f t="shared" si="24"/>
        <v>0</v>
      </c>
      <c r="I211" s="74"/>
      <c r="J211" s="74"/>
      <c r="K211" s="74"/>
      <c r="L211" s="158"/>
    </row>
    <row r="212" spans="1:12" x14ac:dyDescent="0.25">
      <c r="A212" s="44">
        <v>5217</v>
      </c>
      <c r="B212" s="71" t="s">
        <v>220</v>
      </c>
      <c r="C212" s="72">
        <f t="shared" si="23"/>
        <v>0</v>
      </c>
      <c r="D212" s="74"/>
      <c r="E212" s="74"/>
      <c r="F212" s="74"/>
      <c r="G212" s="157"/>
      <c r="H212" s="72">
        <f t="shared" si="24"/>
        <v>0</v>
      </c>
      <c r="I212" s="74"/>
      <c r="J212" s="74"/>
      <c r="K212" s="74"/>
      <c r="L212" s="158"/>
    </row>
    <row r="213" spans="1:12" x14ac:dyDescent="0.25">
      <c r="A213" s="44">
        <v>5218</v>
      </c>
      <c r="B213" s="71" t="s">
        <v>221</v>
      </c>
      <c r="C213" s="72">
        <f t="shared" si="23"/>
        <v>0</v>
      </c>
      <c r="D213" s="74"/>
      <c r="E213" s="74"/>
      <c r="F213" s="74"/>
      <c r="G213" s="157"/>
      <c r="H213" s="72">
        <f t="shared" si="24"/>
        <v>0</v>
      </c>
      <c r="I213" s="74"/>
      <c r="J213" s="74"/>
      <c r="K213" s="74"/>
      <c r="L213" s="158"/>
    </row>
    <row r="214" spans="1:12" x14ac:dyDescent="0.25">
      <c r="A214" s="44">
        <v>5219</v>
      </c>
      <c r="B214" s="71" t="s">
        <v>222</v>
      </c>
      <c r="C214" s="72">
        <f t="shared" si="23"/>
        <v>0</v>
      </c>
      <c r="D214" s="74"/>
      <c r="E214" s="74"/>
      <c r="F214" s="74"/>
      <c r="G214" s="157"/>
      <c r="H214" s="72">
        <f t="shared" si="24"/>
        <v>0</v>
      </c>
      <c r="I214" s="74"/>
      <c r="J214" s="74"/>
      <c r="K214" s="74"/>
      <c r="L214" s="158"/>
    </row>
    <row r="215" spans="1:12" ht="13.5" customHeight="1" x14ac:dyDescent="0.25">
      <c r="A215" s="159">
        <v>5220</v>
      </c>
      <c r="B215" s="71" t="s">
        <v>223</v>
      </c>
      <c r="C215" s="72">
        <f t="shared" si="23"/>
        <v>0</v>
      </c>
      <c r="D215" s="74"/>
      <c r="E215" s="74"/>
      <c r="F215" s="74"/>
      <c r="G215" s="157"/>
      <c r="H215" s="72">
        <f t="shared" si="24"/>
        <v>0</v>
      </c>
      <c r="I215" s="74"/>
      <c r="J215" s="74"/>
      <c r="K215" s="74"/>
      <c r="L215" s="158"/>
    </row>
    <row r="216" spans="1:12" x14ac:dyDescent="0.25">
      <c r="A216" s="159">
        <v>5230</v>
      </c>
      <c r="B216" s="71" t="s">
        <v>224</v>
      </c>
      <c r="C216" s="72">
        <f t="shared" si="23"/>
        <v>0</v>
      </c>
      <c r="D216" s="160">
        <f>SUM(D217:D224)</f>
        <v>0</v>
      </c>
      <c r="E216" s="160">
        <f>SUM(E217:E224)</f>
        <v>0</v>
      </c>
      <c r="F216" s="160">
        <f>SUM(F217:F224)</f>
        <v>0</v>
      </c>
      <c r="G216" s="161">
        <f>SUM(G217:G224)</f>
        <v>0</v>
      </c>
      <c r="H216" s="72">
        <f t="shared" si="24"/>
        <v>0</v>
      </c>
      <c r="I216" s="160">
        <f>SUM(I217:I224)</f>
        <v>0</v>
      </c>
      <c r="J216" s="160">
        <f>SUM(J217:J224)</f>
        <v>0</v>
      </c>
      <c r="K216" s="160">
        <f>SUM(K217:K224)</f>
        <v>0</v>
      </c>
      <c r="L216" s="162">
        <f>SUM(L217:L224)</f>
        <v>0</v>
      </c>
    </row>
    <row r="217" spans="1:12" x14ac:dyDescent="0.25">
      <c r="A217" s="44">
        <v>5231</v>
      </c>
      <c r="B217" s="71" t="s">
        <v>225</v>
      </c>
      <c r="C217" s="72">
        <f t="shared" si="23"/>
        <v>0</v>
      </c>
      <c r="D217" s="74"/>
      <c r="E217" s="74"/>
      <c r="F217" s="74"/>
      <c r="G217" s="157"/>
      <c r="H217" s="72">
        <f t="shared" si="24"/>
        <v>0</v>
      </c>
      <c r="I217" s="74"/>
      <c r="J217" s="74"/>
      <c r="K217" s="74"/>
      <c r="L217" s="158"/>
    </row>
    <row r="218" spans="1:12" x14ac:dyDescent="0.25">
      <c r="A218" s="44">
        <v>5232</v>
      </c>
      <c r="B218" s="71" t="s">
        <v>226</v>
      </c>
      <c r="C218" s="72">
        <f t="shared" si="23"/>
        <v>0</v>
      </c>
      <c r="D218" s="74"/>
      <c r="E218" s="74"/>
      <c r="F218" s="74"/>
      <c r="G218" s="157"/>
      <c r="H218" s="72">
        <f t="shared" si="24"/>
        <v>0</v>
      </c>
      <c r="I218" s="74"/>
      <c r="J218" s="74"/>
      <c r="K218" s="74"/>
      <c r="L218" s="158"/>
    </row>
    <row r="219" spans="1:12" x14ac:dyDescent="0.25">
      <c r="A219" s="44">
        <v>5233</v>
      </c>
      <c r="B219" s="71" t="s">
        <v>227</v>
      </c>
      <c r="C219" s="201">
        <f t="shared" si="23"/>
        <v>0</v>
      </c>
      <c r="D219" s="74"/>
      <c r="E219" s="74"/>
      <c r="F219" s="74"/>
      <c r="G219" s="157"/>
      <c r="H219" s="72">
        <f t="shared" si="24"/>
        <v>0</v>
      </c>
      <c r="I219" s="74"/>
      <c r="J219" s="74"/>
      <c r="K219" s="74"/>
      <c r="L219" s="158"/>
    </row>
    <row r="220" spans="1:12" ht="24" x14ac:dyDescent="0.25">
      <c r="A220" s="44">
        <v>5234</v>
      </c>
      <c r="B220" s="71" t="s">
        <v>228</v>
      </c>
      <c r="C220" s="201">
        <f t="shared" si="23"/>
        <v>0</v>
      </c>
      <c r="D220" s="74"/>
      <c r="E220" s="74"/>
      <c r="F220" s="74"/>
      <c r="G220" s="157"/>
      <c r="H220" s="72">
        <f t="shared" si="24"/>
        <v>0</v>
      </c>
      <c r="I220" s="74"/>
      <c r="J220" s="74"/>
      <c r="K220" s="74"/>
      <c r="L220" s="158"/>
    </row>
    <row r="221" spans="1:12" ht="14.25" customHeight="1" x14ac:dyDescent="0.25">
      <c r="A221" s="44">
        <v>5236</v>
      </c>
      <c r="B221" s="71" t="s">
        <v>229</v>
      </c>
      <c r="C221" s="201">
        <f t="shared" si="23"/>
        <v>0</v>
      </c>
      <c r="D221" s="74"/>
      <c r="E221" s="74"/>
      <c r="F221" s="74"/>
      <c r="G221" s="157"/>
      <c r="H221" s="72">
        <f t="shared" si="24"/>
        <v>0</v>
      </c>
      <c r="I221" s="74"/>
      <c r="J221" s="74"/>
      <c r="K221" s="74"/>
      <c r="L221" s="158"/>
    </row>
    <row r="222" spans="1:12" ht="14.25" customHeight="1" x14ac:dyDescent="0.25">
      <c r="A222" s="44">
        <v>5237</v>
      </c>
      <c r="B222" s="71" t="s">
        <v>230</v>
      </c>
      <c r="C222" s="201">
        <f t="shared" si="23"/>
        <v>0</v>
      </c>
      <c r="D222" s="74"/>
      <c r="E222" s="74"/>
      <c r="F222" s="74"/>
      <c r="G222" s="157"/>
      <c r="H222" s="72">
        <f t="shared" si="24"/>
        <v>0</v>
      </c>
      <c r="I222" s="74"/>
      <c r="J222" s="74"/>
      <c r="K222" s="74"/>
      <c r="L222" s="158"/>
    </row>
    <row r="223" spans="1:12" ht="24" x14ac:dyDescent="0.25">
      <c r="A223" s="44">
        <v>5238</v>
      </c>
      <c r="B223" s="71" t="s">
        <v>231</v>
      </c>
      <c r="C223" s="201">
        <f t="shared" si="23"/>
        <v>0</v>
      </c>
      <c r="D223" s="74"/>
      <c r="E223" s="74"/>
      <c r="F223" s="74"/>
      <c r="G223" s="157"/>
      <c r="H223" s="72">
        <f t="shared" si="24"/>
        <v>0</v>
      </c>
      <c r="I223" s="74"/>
      <c r="J223" s="74"/>
      <c r="K223" s="74"/>
      <c r="L223" s="158"/>
    </row>
    <row r="224" spans="1:12" ht="24" x14ac:dyDescent="0.25">
      <c r="A224" s="44">
        <v>5239</v>
      </c>
      <c r="B224" s="71" t="s">
        <v>232</v>
      </c>
      <c r="C224" s="201">
        <f t="shared" si="23"/>
        <v>0</v>
      </c>
      <c r="D224" s="74"/>
      <c r="E224" s="74"/>
      <c r="F224" s="74"/>
      <c r="G224" s="157"/>
      <c r="H224" s="72">
        <f t="shared" si="24"/>
        <v>0</v>
      </c>
      <c r="I224" s="74"/>
      <c r="J224" s="74"/>
      <c r="K224" s="74"/>
      <c r="L224" s="158"/>
    </row>
    <row r="225" spans="1:12" ht="24" x14ac:dyDescent="0.25">
      <c r="A225" s="159">
        <v>5240</v>
      </c>
      <c r="B225" s="71" t="s">
        <v>233</v>
      </c>
      <c r="C225" s="201">
        <f t="shared" si="23"/>
        <v>0</v>
      </c>
      <c r="D225" s="74"/>
      <c r="E225" s="74"/>
      <c r="F225" s="74"/>
      <c r="G225" s="157"/>
      <c r="H225" s="72">
        <f t="shared" si="24"/>
        <v>0</v>
      </c>
      <c r="I225" s="74"/>
      <c r="J225" s="74"/>
      <c r="K225" s="74"/>
      <c r="L225" s="158"/>
    </row>
    <row r="226" spans="1:12" x14ac:dyDescent="0.25">
      <c r="A226" s="159">
        <v>5250</v>
      </c>
      <c r="B226" s="71" t="s">
        <v>234</v>
      </c>
      <c r="C226" s="201">
        <f t="shared" si="23"/>
        <v>0</v>
      </c>
      <c r="D226" s="74"/>
      <c r="E226" s="74"/>
      <c r="F226" s="74"/>
      <c r="G226" s="157"/>
      <c r="H226" s="72">
        <f t="shared" si="24"/>
        <v>0</v>
      </c>
      <c r="I226" s="74"/>
      <c r="J226" s="74"/>
      <c r="K226" s="74"/>
      <c r="L226" s="158"/>
    </row>
    <row r="227" spans="1:12" x14ac:dyDescent="0.25">
      <c r="A227" s="159">
        <v>5260</v>
      </c>
      <c r="B227" s="71" t="s">
        <v>235</v>
      </c>
      <c r="C227" s="201">
        <f t="shared" si="23"/>
        <v>0</v>
      </c>
      <c r="D227" s="160">
        <f>SUM(D228)</f>
        <v>0</v>
      </c>
      <c r="E227" s="160">
        <f>SUM(E228)</f>
        <v>0</v>
      </c>
      <c r="F227" s="160">
        <f>SUM(F228)</f>
        <v>0</v>
      </c>
      <c r="G227" s="161">
        <f>SUM(G228)</f>
        <v>0</v>
      </c>
      <c r="H227" s="72">
        <f t="shared" si="24"/>
        <v>0</v>
      </c>
      <c r="I227" s="160">
        <f>SUM(I228)</f>
        <v>0</v>
      </c>
      <c r="J227" s="160">
        <f>SUM(J228)</f>
        <v>0</v>
      </c>
      <c r="K227" s="160">
        <f>SUM(K228)</f>
        <v>0</v>
      </c>
      <c r="L227" s="162">
        <f>SUM(L228)</f>
        <v>0</v>
      </c>
    </row>
    <row r="228" spans="1:12" ht="24" x14ac:dyDescent="0.25">
      <c r="A228" s="44">
        <v>5269</v>
      </c>
      <c r="B228" s="71" t="s">
        <v>236</v>
      </c>
      <c r="C228" s="201">
        <f t="shared" si="23"/>
        <v>0</v>
      </c>
      <c r="D228" s="74"/>
      <c r="E228" s="74"/>
      <c r="F228" s="74"/>
      <c r="G228" s="157"/>
      <c r="H228" s="72">
        <f t="shared" si="24"/>
        <v>0</v>
      </c>
      <c r="I228" s="74"/>
      <c r="J228" s="74"/>
      <c r="K228" s="74"/>
      <c r="L228" s="158"/>
    </row>
    <row r="229" spans="1:12" ht="24" x14ac:dyDescent="0.25">
      <c r="A229" s="150">
        <v>5270</v>
      </c>
      <c r="B229" s="112" t="s">
        <v>237</v>
      </c>
      <c r="C229" s="202">
        <f t="shared" si="23"/>
        <v>0</v>
      </c>
      <c r="D229" s="163"/>
      <c r="E229" s="163"/>
      <c r="F229" s="163"/>
      <c r="G229" s="164"/>
      <c r="H229" s="117">
        <f t="shared" si="24"/>
        <v>0</v>
      </c>
      <c r="I229" s="163"/>
      <c r="J229" s="163"/>
      <c r="K229" s="163"/>
      <c r="L229" s="165"/>
    </row>
    <row r="230" spans="1:12" x14ac:dyDescent="0.25">
      <c r="A230" s="142">
        <v>6000</v>
      </c>
      <c r="B230" s="142" t="s">
        <v>238</v>
      </c>
      <c r="C230" s="203">
        <f t="shared" si="23"/>
        <v>0</v>
      </c>
      <c r="D230" s="144">
        <f>D231+D251+D259</f>
        <v>0</v>
      </c>
      <c r="E230" s="144">
        <f>E231+E251+E259</f>
        <v>0</v>
      </c>
      <c r="F230" s="144">
        <f>F231+F251+F259</f>
        <v>0</v>
      </c>
      <c r="G230" s="145">
        <f>G231+G251+G259</f>
        <v>0</v>
      </c>
      <c r="H230" s="143">
        <f t="shared" si="24"/>
        <v>0</v>
      </c>
      <c r="I230" s="144">
        <f>I231+I251+I259</f>
        <v>0</v>
      </c>
      <c r="J230" s="144">
        <f>J231+J251+J259</f>
        <v>0</v>
      </c>
      <c r="K230" s="144">
        <f>K231+K251+K259</f>
        <v>0</v>
      </c>
      <c r="L230" s="146">
        <f>L231+L251+L259</f>
        <v>0</v>
      </c>
    </row>
    <row r="231" spans="1:12" ht="14.25" customHeight="1" x14ac:dyDescent="0.25">
      <c r="A231" s="192">
        <v>6200</v>
      </c>
      <c r="B231" s="183" t="s">
        <v>239</v>
      </c>
      <c r="C231" s="204">
        <f>SUM(D231:G231)</f>
        <v>0</v>
      </c>
      <c r="D231" s="194">
        <f>SUM(D232,D233,D235,D238,D244,D245,D246)</f>
        <v>0</v>
      </c>
      <c r="E231" s="194">
        <f>SUM(E232,E233,E235,E238,E244,E245,E246)</f>
        <v>0</v>
      </c>
      <c r="F231" s="194">
        <f>SUM(F232,F233,F235,F238,F244,F245,F246)</f>
        <v>0</v>
      </c>
      <c r="G231" s="194">
        <f>SUM(G232,G233,G235,G238,G244,G245,G246)</f>
        <v>0</v>
      </c>
      <c r="H231" s="193">
        <f t="shared" si="24"/>
        <v>0</v>
      </c>
      <c r="I231" s="194">
        <f>SUM(I232,I233,I235,I238,I244,I245,I246)</f>
        <v>0</v>
      </c>
      <c r="J231" s="194">
        <f>SUM(J232,J233,J235,J238,J244,J245,J246)</f>
        <v>0</v>
      </c>
      <c r="K231" s="194">
        <f>SUM(K232,K233,K235,K238,K244,K245,K246)</f>
        <v>0</v>
      </c>
      <c r="L231" s="149">
        <f>SUM(L232,L233,L235,L238,L244,L245,L246)</f>
        <v>0</v>
      </c>
    </row>
    <row r="232" spans="1:12" ht="24" x14ac:dyDescent="0.25">
      <c r="A232" s="168">
        <v>6220</v>
      </c>
      <c r="B232" s="65" t="s">
        <v>240</v>
      </c>
      <c r="C232" s="205">
        <f t="shared" si="23"/>
        <v>0</v>
      </c>
      <c r="D232" s="68"/>
      <c r="E232" s="68"/>
      <c r="F232" s="68"/>
      <c r="G232" s="206"/>
      <c r="H232" s="207">
        <f t="shared" si="24"/>
        <v>0</v>
      </c>
      <c r="I232" s="68"/>
      <c r="J232" s="68"/>
      <c r="K232" s="68"/>
      <c r="L232" s="155"/>
    </row>
    <row r="233" spans="1:12" x14ac:dyDescent="0.25">
      <c r="A233" s="159">
        <v>6230</v>
      </c>
      <c r="B233" s="71" t="s">
        <v>241</v>
      </c>
      <c r="C233" s="201">
        <f t="shared" si="23"/>
        <v>0</v>
      </c>
      <c r="D233" s="160">
        <f>SUM(D234)</f>
        <v>0</v>
      </c>
      <c r="E233" s="160">
        <f t="shared" ref="E233:L233" si="25">SUM(E234)</f>
        <v>0</v>
      </c>
      <c r="F233" s="160">
        <f t="shared" si="25"/>
        <v>0</v>
      </c>
      <c r="G233" s="161">
        <f t="shared" si="25"/>
        <v>0</v>
      </c>
      <c r="H233" s="208">
        <f t="shared" si="24"/>
        <v>0</v>
      </c>
      <c r="I233" s="160">
        <f t="shared" si="25"/>
        <v>0</v>
      </c>
      <c r="J233" s="160">
        <f t="shared" si="25"/>
        <v>0</v>
      </c>
      <c r="K233" s="160">
        <f t="shared" si="25"/>
        <v>0</v>
      </c>
      <c r="L233" s="162">
        <f t="shared" si="25"/>
        <v>0</v>
      </c>
    </row>
    <row r="234" spans="1:12" ht="24" x14ac:dyDescent="0.25">
      <c r="A234" s="44">
        <v>6239</v>
      </c>
      <c r="B234" s="65" t="s">
        <v>242</v>
      </c>
      <c r="C234" s="201">
        <f t="shared" si="23"/>
        <v>0</v>
      </c>
      <c r="D234" s="68"/>
      <c r="E234" s="68"/>
      <c r="F234" s="68"/>
      <c r="G234" s="154"/>
      <c r="H234" s="208">
        <f t="shared" si="24"/>
        <v>0</v>
      </c>
      <c r="I234" s="68"/>
      <c r="J234" s="68"/>
      <c r="K234" s="68"/>
      <c r="L234" s="155"/>
    </row>
    <row r="235" spans="1:12" ht="24" x14ac:dyDescent="0.25">
      <c r="A235" s="159">
        <v>6240</v>
      </c>
      <c r="B235" s="71" t="s">
        <v>243</v>
      </c>
      <c r="C235" s="201">
        <f>SUM(D235:G235)</f>
        <v>0</v>
      </c>
      <c r="D235" s="160">
        <f>SUM(D236:D237)</f>
        <v>0</v>
      </c>
      <c r="E235" s="160">
        <f>SUM(E236:E237)</f>
        <v>0</v>
      </c>
      <c r="F235" s="160">
        <f>SUM(F236:F237)</f>
        <v>0</v>
      </c>
      <c r="G235" s="161">
        <f>SUM(G236:G237)</f>
        <v>0</v>
      </c>
      <c r="H235" s="208">
        <f t="shared" si="24"/>
        <v>0</v>
      </c>
      <c r="I235" s="160">
        <f>SUM(I236:I237)</f>
        <v>0</v>
      </c>
      <c r="J235" s="160">
        <f>SUM(J236:J237)</f>
        <v>0</v>
      </c>
      <c r="K235" s="160">
        <f>SUM(K236:K237)</f>
        <v>0</v>
      </c>
      <c r="L235" s="162">
        <f>SUM(L236:L237)</f>
        <v>0</v>
      </c>
    </row>
    <row r="236" spans="1:12" x14ac:dyDescent="0.25">
      <c r="A236" s="44">
        <v>6241</v>
      </c>
      <c r="B236" s="71" t="s">
        <v>244</v>
      </c>
      <c r="C236" s="201">
        <f>SUM(D236:G236)</f>
        <v>0</v>
      </c>
      <c r="D236" s="74"/>
      <c r="E236" s="74"/>
      <c r="F236" s="74"/>
      <c r="G236" s="157"/>
      <c r="H236" s="208">
        <f>SUM(I236:L236)</f>
        <v>0</v>
      </c>
      <c r="I236" s="74"/>
      <c r="J236" s="74"/>
      <c r="K236" s="74"/>
      <c r="L236" s="158"/>
    </row>
    <row r="237" spans="1:12" x14ac:dyDescent="0.25">
      <c r="A237" s="44">
        <v>6242</v>
      </c>
      <c r="B237" s="71" t="s">
        <v>245</v>
      </c>
      <c r="C237" s="201">
        <f>SUM(D237:G237)</f>
        <v>0</v>
      </c>
      <c r="D237" s="74"/>
      <c r="E237" s="74"/>
      <c r="F237" s="74"/>
      <c r="G237" s="157"/>
      <c r="H237" s="208">
        <f t="shared" si="24"/>
        <v>0</v>
      </c>
      <c r="I237" s="74"/>
      <c r="J237" s="74"/>
      <c r="K237" s="74"/>
      <c r="L237" s="158"/>
    </row>
    <row r="238" spans="1:12" ht="25.5" customHeight="1" x14ac:dyDescent="0.25">
      <c r="A238" s="159">
        <v>6250</v>
      </c>
      <c r="B238" s="71" t="s">
        <v>246</v>
      </c>
      <c r="C238" s="201">
        <f>SUM(D238:G238)</f>
        <v>0</v>
      </c>
      <c r="D238" s="160">
        <f>SUM(D239:D243)</f>
        <v>0</v>
      </c>
      <c r="E238" s="160">
        <f>SUM(E239:E243)</f>
        <v>0</v>
      </c>
      <c r="F238" s="160">
        <f>SUM(F239:F243)</f>
        <v>0</v>
      </c>
      <c r="G238" s="161">
        <f>SUM(G239:G243)</f>
        <v>0</v>
      </c>
      <c r="H238" s="208">
        <f t="shared" si="24"/>
        <v>0</v>
      </c>
      <c r="I238" s="160">
        <f>SUM(I239:I243)</f>
        <v>0</v>
      </c>
      <c r="J238" s="160">
        <f>SUM(J239:J243)</f>
        <v>0</v>
      </c>
      <c r="K238" s="160">
        <f>SUM(K239:K243)</f>
        <v>0</v>
      </c>
      <c r="L238" s="162">
        <f>SUM(L239:L243)</f>
        <v>0</v>
      </c>
    </row>
    <row r="239" spans="1:12" ht="14.25" customHeight="1" x14ac:dyDescent="0.25">
      <c r="A239" s="44">
        <v>6252</v>
      </c>
      <c r="B239" s="71" t="s">
        <v>247</v>
      </c>
      <c r="C239" s="201">
        <f>SUM(D239:G239)</f>
        <v>0</v>
      </c>
      <c r="D239" s="74"/>
      <c r="E239" s="74"/>
      <c r="F239" s="74"/>
      <c r="G239" s="157"/>
      <c r="H239" s="208">
        <f t="shared" si="24"/>
        <v>0</v>
      </c>
      <c r="I239" s="74"/>
      <c r="J239" s="74"/>
      <c r="K239" s="74"/>
      <c r="L239" s="158"/>
    </row>
    <row r="240" spans="1:12" ht="14.25" customHeight="1" x14ac:dyDescent="0.25">
      <c r="A240" s="44">
        <v>6253</v>
      </c>
      <c r="B240" s="71" t="s">
        <v>248</v>
      </c>
      <c r="C240" s="201">
        <f t="shared" si="23"/>
        <v>0</v>
      </c>
      <c r="D240" s="74"/>
      <c r="E240" s="74"/>
      <c r="F240" s="74"/>
      <c r="G240" s="157"/>
      <c r="H240" s="208">
        <f t="shared" si="24"/>
        <v>0</v>
      </c>
      <c r="I240" s="74"/>
      <c r="J240" s="74"/>
      <c r="K240" s="74"/>
      <c r="L240" s="158"/>
    </row>
    <row r="241" spans="1:12" ht="24" x14ac:dyDescent="0.25">
      <c r="A241" s="44">
        <v>6254</v>
      </c>
      <c r="B241" s="71" t="s">
        <v>249</v>
      </c>
      <c r="C241" s="201">
        <f t="shared" si="23"/>
        <v>0</v>
      </c>
      <c r="D241" s="74"/>
      <c r="E241" s="74"/>
      <c r="F241" s="74"/>
      <c r="G241" s="157"/>
      <c r="H241" s="208">
        <f t="shared" si="24"/>
        <v>0</v>
      </c>
      <c r="I241" s="74"/>
      <c r="J241" s="74"/>
      <c r="K241" s="74"/>
      <c r="L241" s="158"/>
    </row>
    <row r="242" spans="1:12" ht="24" x14ac:dyDescent="0.25">
      <c r="A242" s="44">
        <v>6255</v>
      </c>
      <c r="B242" s="71" t="s">
        <v>250</v>
      </c>
      <c r="C242" s="201">
        <f t="shared" si="23"/>
        <v>0</v>
      </c>
      <c r="D242" s="74"/>
      <c r="E242" s="74"/>
      <c r="F242" s="74"/>
      <c r="G242" s="157"/>
      <c r="H242" s="208">
        <f t="shared" si="24"/>
        <v>0</v>
      </c>
      <c r="I242" s="74"/>
      <c r="J242" s="74"/>
      <c r="K242" s="74"/>
      <c r="L242" s="158"/>
    </row>
    <row r="243" spans="1:12" x14ac:dyDescent="0.25">
      <c r="A243" s="44">
        <v>6259</v>
      </c>
      <c r="B243" s="71" t="s">
        <v>251</v>
      </c>
      <c r="C243" s="201">
        <f t="shared" si="23"/>
        <v>0</v>
      </c>
      <c r="D243" s="74"/>
      <c r="E243" s="74"/>
      <c r="F243" s="74"/>
      <c r="G243" s="157"/>
      <c r="H243" s="208">
        <f t="shared" si="24"/>
        <v>0</v>
      </c>
      <c r="I243" s="74"/>
      <c r="J243" s="74"/>
      <c r="K243" s="74"/>
      <c r="L243" s="158"/>
    </row>
    <row r="244" spans="1:12" ht="24" x14ac:dyDescent="0.25">
      <c r="A244" s="159">
        <v>6260</v>
      </c>
      <c r="B244" s="71" t="s">
        <v>252</v>
      </c>
      <c r="C244" s="201">
        <f t="shared" si="23"/>
        <v>0</v>
      </c>
      <c r="D244" s="74"/>
      <c r="E244" s="74"/>
      <c r="F244" s="74"/>
      <c r="G244" s="157"/>
      <c r="H244" s="208">
        <f t="shared" si="24"/>
        <v>0</v>
      </c>
      <c r="I244" s="74"/>
      <c r="J244" s="74"/>
      <c r="K244" s="74"/>
      <c r="L244" s="158"/>
    </row>
    <row r="245" spans="1:12" x14ac:dyDescent="0.25">
      <c r="A245" s="159">
        <v>6270</v>
      </c>
      <c r="B245" s="71" t="s">
        <v>253</v>
      </c>
      <c r="C245" s="201">
        <f t="shared" si="23"/>
        <v>0</v>
      </c>
      <c r="D245" s="74"/>
      <c r="E245" s="74"/>
      <c r="F245" s="74"/>
      <c r="G245" s="157"/>
      <c r="H245" s="208">
        <f t="shared" si="24"/>
        <v>0</v>
      </c>
      <c r="I245" s="74"/>
      <c r="J245" s="74"/>
      <c r="K245" s="74"/>
      <c r="L245" s="158"/>
    </row>
    <row r="246" spans="1:12" ht="24" x14ac:dyDescent="0.25">
      <c r="A246" s="168">
        <v>6290</v>
      </c>
      <c r="B246" s="65" t="s">
        <v>254</v>
      </c>
      <c r="C246" s="209">
        <f t="shared" si="23"/>
        <v>0</v>
      </c>
      <c r="D246" s="169">
        <f>SUM(D247:D250)</f>
        <v>0</v>
      </c>
      <c r="E246" s="169">
        <f t="shared" ref="E246:G246" si="26">SUM(E247:E250)</f>
        <v>0</v>
      </c>
      <c r="F246" s="169">
        <f t="shared" si="26"/>
        <v>0</v>
      </c>
      <c r="G246" s="210">
        <f t="shared" si="26"/>
        <v>0</v>
      </c>
      <c r="H246" s="209">
        <f t="shared" si="24"/>
        <v>0</v>
      </c>
      <c r="I246" s="169">
        <f>SUM(I247:I250)</f>
        <v>0</v>
      </c>
      <c r="J246" s="169">
        <f t="shared" ref="J246:L246" si="27">SUM(J247:J250)</f>
        <v>0</v>
      </c>
      <c r="K246" s="169">
        <f t="shared" si="27"/>
        <v>0</v>
      </c>
      <c r="L246" s="186">
        <f t="shared" si="27"/>
        <v>0</v>
      </c>
    </row>
    <row r="247" spans="1:12" x14ac:dyDescent="0.25">
      <c r="A247" s="44">
        <v>6291</v>
      </c>
      <c r="B247" s="71" t="s">
        <v>255</v>
      </c>
      <c r="C247" s="201">
        <f t="shared" si="23"/>
        <v>0</v>
      </c>
      <c r="D247" s="74"/>
      <c r="E247" s="74"/>
      <c r="F247" s="74"/>
      <c r="G247" s="211"/>
      <c r="H247" s="201">
        <f t="shared" si="24"/>
        <v>0</v>
      </c>
      <c r="I247" s="74"/>
      <c r="J247" s="74"/>
      <c r="K247" s="74"/>
      <c r="L247" s="158"/>
    </row>
    <row r="248" spans="1:12" x14ac:dyDescent="0.25">
      <c r="A248" s="44">
        <v>6292</v>
      </c>
      <c r="B248" s="71" t="s">
        <v>256</v>
      </c>
      <c r="C248" s="201">
        <f t="shared" si="23"/>
        <v>0</v>
      </c>
      <c r="D248" s="74"/>
      <c r="E248" s="74"/>
      <c r="F248" s="74"/>
      <c r="G248" s="211"/>
      <c r="H248" s="201">
        <f t="shared" si="24"/>
        <v>0</v>
      </c>
      <c r="I248" s="74"/>
      <c r="J248" s="74"/>
      <c r="K248" s="74"/>
      <c r="L248" s="158"/>
    </row>
    <row r="249" spans="1:12" ht="72" x14ac:dyDescent="0.25">
      <c r="A249" s="44">
        <v>6296</v>
      </c>
      <c r="B249" s="71" t="s">
        <v>257</v>
      </c>
      <c r="C249" s="201">
        <f t="shared" si="23"/>
        <v>0</v>
      </c>
      <c r="D249" s="74"/>
      <c r="E249" s="74"/>
      <c r="F249" s="74"/>
      <c r="G249" s="211"/>
      <c r="H249" s="201">
        <f t="shared" si="24"/>
        <v>0</v>
      </c>
      <c r="I249" s="74"/>
      <c r="J249" s="74"/>
      <c r="K249" s="74"/>
      <c r="L249" s="158"/>
    </row>
    <row r="250" spans="1:12" ht="39.75" customHeight="1" x14ac:dyDescent="0.25">
      <c r="A250" s="44">
        <v>6299</v>
      </c>
      <c r="B250" s="71" t="s">
        <v>258</v>
      </c>
      <c r="C250" s="201">
        <f t="shared" si="23"/>
        <v>0</v>
      </c>
      <c r="D250" s="74"/>
      <c r="E250" s="74"/>
      <c r="F250" s="74"/>
      <c r="G250" s="211"/>
      <c r="H250" s="201">
        <f t="shared" si="24"/>
        <v>0</v>
      </c>
      <c r="I250" s="74"/>
      <c r="J250" s="74"/>
      <c r="K250" s="74"/>
      <c r="L250" s="158"/>
    </row>
    <row r="251" spans="1:12" x14ac:dyDescent="0.25">
      <c r="A251" s="56">
        <v>6300</v>
      </c>
      <c r="B251" s="147" t="s">
        <v>259</v>
      </c>
      <c r="C251" s="184">
        <f t="shared" si="23"/>
        <v>0</v>
      </c>
      <c r="D251" s="63">
        <f>SUM(D252,D257,D258)</f>
        <v>0</v>
      </c>
      <c r="E251" s="63">
        <f t="shared" ref="E251:G251" si="28">SUM(E252,E257,E258)</f>
        <v>0</v>
      </c>
      <c r="F251" s="63">
        <f t="shared" si="28"/>
        <v>0</v>
      </c>
      <c r="G251" s="63">
        <f t="shared" si="28"/>
        <v>0</v>
      </c>
      <c r="H251" s="57">
        <f t="shared" si="24"/>
        <v>0</v>
      </c>
      <c r="I251" s="63">
        <f>SUM(I252,I257,I258)</f>
        <v>0</v>
      </c>
      <c r="J251" s="63">
        <f t="shared" ref="J251:L251" si="29">SUM(J252,J257,J258)</f>
        <v>0</v>
      </c>
      <c r="K251" s="63">
        <f t="shared" si="29"/>
        <v>0</v>
      </c>
      <c r="L251" s="172">
        <f t="shared" si="29"/>
        <v>0</v>
      </c>
    </row>
    <row r="252" spans="1:12" ht="24" x14ac:dyDescent="0.25">
      <c r="A252" s="168">
        <v>6320</v>
      </c>
      <c r="B252" s="65" t="s">
        <v>260</v>
      </c>
      <c r="C252" s="209">
        <f t="shared" si="23"/>
        <v>0</v>
      </c>
      <c r="D252" s="169">
        <f>SUM(D253:D256)</f>
        <v>0</v>
      </c>
      <c r="E252" s="169">
        <f>SUM(E253:E256)</f>
        <v>0</v>
      </c>
      <c r="F252" s="169">
        <f t="shared" ref="F252:G252" si="30">SUM(F253:F256)</f>
        <v>0</v>
      </c>
      <c r="G252" s="212">
        <f t="shared" si="30"/>
        <v>0</v>
      </c>
      <c r="H252" s="209">
        <f t="shared" si="24"/>
        <v>0</v>
      </c>
      <c r="I252" s="169">
        <f>SUM(I253:I256)</f>
        <v>0</v>
      </c>
      <c r="J252" s="169">
        <f t="shared" ref="J252:L252" si="31">SUM(J253:J256)</f>
        <v>0</v>
      </c>
      <c r="K252" s="169">
        <f t="shared" si="31"/>
        <v>0</v>
      </c>
      <c r="L252" s="213">
        <f t="shared" si="31"/>
        <v>0</v>
      </c>
    </row>
    <row r="253" spans="1:12" x14ac:dyDescent="0.25">
      <c r="A253" s="44">
        <v>6322</v>
      </c>
      <c r="B253" s="71" t="s">
        <v>261</v>
      </c>
      <c r="C253" s="201">
        <f t="shared" si="23"/>
        <v>0</v>
      </c>
      <c r="D253" s="74"/>
      <c r="E253" s="74"/>
      <c r="F253" s="74"/>
      <c r="G253" s="211"/>
      <c r="H253" s="201">
        <f t="shared" si="24"/>
        <v>0</v>
      </c>
      <c r="I253" s="74"/>
      <c r="J253" s="74"/>
      <c r="K253" s="74"/>
      <c r="L253" s="158"/>
    </row>
    <row r="254" spans="1:12" ht="24" x14ac:dyDescent="0.25">
      <c r="A254" s="44">
        <v>6323</v>
      </c>
      <c r="B254" s="71" t="s">
        <v>262</v>
      </c>
      <c r="C254" s="201">
        <f t="shared" si="23"/>
        <v>0</v>
      </c>
      <c r="D254" s="74"/>
      <c r="E254" s="74"/>
      <c r="F254" s="74"/>
      <c r="G254" s="211"/>
      <c r="H254" s="201">
        <f t="shared" si="24"/>
        <v>0</v>
      </c>
      <c r="I254" s="74"/>
      <c r="J254" s="74"/>
      <c r="K254" s="74"/>
      <c r="L254" s="158"/>
    </row>
    <row r="255" spans="1:12" ht="24" x14ac:dyDescent="0.25">
      <c r="A255" s="44">
        <v>6324</v>
      </c>
      <c r="B255" s="71" t="s">
        <v>263</v>
      </c>
      <c r="C255" s="201">
        <f t="shared" si="23"/>
        <v>0</v>
      </c>
      <c r="D255" s="74"/>
      <c r="E255" s="74"/>
      <c r="F255" s="74"/>
      <c r="G255" s="211"/>
      <c r="H255" s="201">
        <f t="shared" si="24"/>
        <v>0</v>
      </c>
      <c r="I255" s="74"/>
      <c r="J255" s="74"/>
      <c r="K255" s="74"/>
      <c r="L255" s="158"/>
    </row>
    <row r="256" spans="1:12" x14ac:dyDescent="0.25">
      <c r="A256" s="38">
        <v>6329</v>
      </c>
      <c r="B256" s="65" t="s">
        <v>264</v>
      </c>
      <c r="C256" s="205">
        <f t="shared" si="23"/>
        <v>0</v>
      </c>
      <c r="D256" s="68"/>
      <c r="E256" s="68"/>
      <c r="F256" s="68"/>
      <c r="G256" s="214"/>
      <c r="H256" s="205">
        <f t="shared" si="24"/>
        <v>0</v>
      </c>
      <c r="I256" s="68"/>
      <c r="J256" s="68"/>
      <c r="K256" s="68"/>
      <c r="L256" s="155"/>
    </row>
    <row r="257" spans="1:13" ht="24" x14ac:dyDescent="0.25">
      <c r="A257" s="215">
        <v>6330</v>
      </c>
      <c r="B257" s="216" t="s">
        <v>265</v>
      </c>
      <c r="C257" s="209">
        <f>SUM(D257:G257)</f>
        <v>0</v>
      </c>
      <c r="D257" s="189"/>
      <c r="E257" s="189"/>
      <c r="F257" s="189"/>
      <c r="G257" s="211"/>
      <c r="H257" s="209">
        <f>SUM(I257:L257)</f>
        <v>0</v>
      </c>
      <c r="I257" s="189"/>
      <c r="J257" s="189"/>
      <c r="K257" s="189"/>
      <c r="L257" s="191"/>
    </row>
    <row r="258" spans="1:13" x14ac:dyDescent="0.25">
      <c r="A258" s="159">
        <v>6360</v>
      </c>
      <c r="B258" s="71" t="s">
        <v>266</v>
      </c>
      <c r="C258" s="201">
        <f t="shared" si="23"/>
        <v>0</v>
      </c>
      <c r="D258" s="74"/>
      <c r="E258" s="74"/>
      <c r="F258" s="74"/>
      <c r="G258" s="157"/>
      <c r="H258" s="208">
        <f t="shared" si="24"/>
        <v>0</v>
      </c>
      <c r="I258" s="74"/>
      <c r="J258" s="74"/>
      <c r="K258" s="74"/>
      <c r="L258" s="158"/>
    </row>
    <row r="259" spans="1:13" ht="36" x14ac:dyDescent="0.25">
      <c r="A259" s="56">
        <v>6400</v>
      </c>
      <c r="B259" s="147" t="s">
        <v>267</v>
      </c>
      <c r="C259" s="184">
        <f>SUM(D259:G259)</f>
        <v>0</v>
      </c>
      <c r="D259" s="63">
        <f>SUM(D260,D264)</f>
        <v>0</v>
      </c>
      <c r="E259" s="63">
        <f t="shared" ref="E259:G259" si="32">SUM(E260,E264)</f>
        <v>0</v>
      </c>
      <c r="F259" s="63">
        <f t="shared" si="32"/>
        <v>0</v>
      </c>
      <c r="G259" s="63">
        <f t="shared" si="32"/>
        <v>0</v>
      </c>
      <c r="H259" s="57">
        <f>SUM(I259:L259)</f>
        <v>0</v>
      </c>
      <c r="I259" s="63">
        <f>SUM(I260,I264)</f>
        <v>0</v>
      </c>
      <c r="J259" s="63">
        <f t="shared" ref="J259:L259" si="33">SUM(J260,J264)</f>
        <v>0</v>
      </c>
      <c r="K259" s="63">
        <f t="shared" si="33"/>
        <v>0</v>
      </c>
      <c r="L259" s="172">
        <f t="shared" si="33"/>
        <v>0</v>
      </c>
    </row>
    <row r="260" spans="1:13" ht="24" x14ac:dyDescent="0.25">
      <c r="A260" s="168">
        <v>6410</v>
      </c>
      <c r="B260" s="65" t="s">
        <v>268</v>
      </c>
      <c r="C260" s="205">
        <f t="shared" si="23"/>
        <v>0</v>
      </c>
      <c r="D260" s="169">
        <f>SUM(D261:D263)</f>
        <v>0</v>
      </c>
      <c r="E260" s="169">
        <f t="shared" ref="E260:G260" si="34">SUM(E261:E263)</f>
        <v>0</v>
      </c>
      <c r="F260" s="169">
        <f t="shared" si="34"/>
        <v>0</v>
      </c>
      <c r="G260" s="217">
        <f t="shared" si="34"/>
        <v>0</v>
      </c>
      <c r="H260" s="205">
        <f t="shared" si="24"/>
        <v>0</v>
      </c>
      <c r="I260" s="169">
        <f>SUM(I261:I263)</f>
        <v>0</v>
      </c>
      <c r="J260" s="169">
        <f t="shared" ref="J260:L260" si="35">SUM(J261:J263)</f>
        <v>0</v>
      </c>
      <c r="K260" s="169">
        <f t="shared" si="35"/>
        <v>0</v>
      </c>
      <c r="L260" s="180">
        <f t="shared" si="35"/>
        <v>0</v>
      </c>
    </row>
    <row r="261" spans="1:13" x14ac:dyDescent="0.25">
      <c r="A261" s="44">
        <v>6411</v>
      </c>
      <c r="B261" s="174" t="s">
        <v>269</v>
      </c>
      <c r="C261" s="201">
        <f t="shared" si="23"/>
        <v>0</v>
      </c>
      <c r="D261" s="74"/>
      <c r="E261" s="74"/>
      <c r="F261" s="74"/>
      <c r="G261" s="157"/>
      <c r="H261" s="208">
        <f t="shared" si="24"/>
        <v>0</v>
      </c>
      <c r="I261" s="74"/>
      <c r="J261" s="74"/>
      <c r="K261" s="74"/>
      <c r="L261" s="158"/>
    </row>
    <row r="262" spans="1:13" ht="36" x14ac:dyDescent="0.25">
      <c r="A262" s="44">
        <v>6412</v>
      </c>
      <c r="B262" s="71" t="s">
        <v>270</v>
      </c>
      <c r="C262" s="201">
        <f t="shared" si="23"/>
        <v>0</v>
      </c>
      <c r="D262" s="74"/>
      <c r="E262" s="74"/>
      <c r="F262" s="74"/>
      <c r="G262" s="157"/>
      <c r="H262" s="208">
        <f t="shared" si="24"/>
        <v>0</v>
      </c>
      <c r="I262" s="74"/>
      <c r="J262" s="74"/>
      <c r="K262" s="74"/>
      <c r="L262" s="158"/>
    </row>
    <row r="263" spans="1:13" ht="36" x14ac:dyDescent="0.25">
      <c r="A263" s="44">
        <v>6419</v>
      </c>
      <c r="B263" s="71" t="s">
        <v>271</v>
      </c>
      <c r="C263" s="201">
        <f t="shared" si="23"/>
        <v>0</v>
      </c>
      <c r="D263" s="74"/>
      <c r="E263" s="74"/>
      <c r="F263" s="74"/>
      <c r="G263" s="157"/>
      <c r="H263" s="208">
        <f t="shared" si="24"/>
        <v>0</v>
      </c>
      <c r="I263" s="74"/>
      <c r="J263" s="74"/>
      <c r="K263" s="74"/>
      <c r="L263" s="158"/>
    </row>
    <row r="264" spans="1:13" ht="36" x14ac:dyDescent="0.25">
      <c r="A264" s="159">
        <v>6420</v>
      </c>
      <c r="B264" s="71" t="s">
        <v>272</v>
      </c>
      <c r="C264" s="201">
        <f t="shared" si="23"/>
        <v>0</v>
      </c>
      <c r="D264" s="160">
        <f>SUM(D265:D268)</f>
        <v>0</v>
      </c>
      <c r="E264" s="160">
        <f>SUM(E265:E268)</f>
        <v>0</v>
      </c>
      <c r="F264" s="160">
        <f>SUM(F265:F268)</f>
        <v>0</v>
      </c>
      <c r="G264" s="218">
        <f>SUM(G265:G268)</f>
        <v>0</v>
      </c>
      <c r="H264" s="201">
        <f>SUM(I264:L264)</f>
        <v>0</v>
      </c>
      <c r="I264" s="160">
        <f>SUM(I265:I268)</f>
        <v>0</v>
      </c>
      <c r="J264" s="160">
        <f>SUM(J265:J268)</f>
        <v>0</v>
      </c>
      <c r="K264" s="160">
        <f>SUM(K265:K268)</f>
        <v>0</v>
      </c>
      <c r="L264" s="176">
        <f>SUM(L265:L268)</f>
        <v>0</v>
      </c>
    </row>
    <row r="265" spans="1:13" x14ac:dyDescent="0.25">
      <c r="A265" s="44">
        <v>6421</v>
      </c>
      <c r="B265" s="71" t="s">
        <v>273</v>
      </c>
      <c r="C265" s="201">
        <f t="shared" ref="C265:C285" si="36">SUM(D265:G265)</f>
        <v>0</v>
      </c>
      <c r="D265" s="74"/>
      <c r="E265" s="74"/>
      <c r="F265" s="74"/>
      <c r="G265" s="157"/>
      <c r="H265" s="208">
        <f t="shared" ref="H265:H285" si="37">SUM(I265:L265)</f>
        <v>0</v>
      </c>
      <c r="I265" s="74"/>
      <c r="J265" s="74"/>
      <c r="K265" s="74"/>
      <c r="L265" s="158"/>
    </row>
    <row r="266" spans="1:13" x14ac:dyDescent="0.25">
      <c r="A266" s="44">
        <v>6422</v>
      </c>
      <c r="B266" s="71" t="s">
        <v>274</v>
      </c>
      <c r="C266" s="201">
        <f t="shared" si="36"/>
        <v>0</v>
      </c>
      <c r="D266" s="74"/>
      <c r="E266" s="74"/>
      <c r="F266" s="74"/>
      <c r="G266" s="157"/>
      <c r="H266" s="208">
        <f t="shared" si="37"/>
        <v>0</v>
      </c>
      <c r="I266" s="74"/>
      <c r="J266" s="74"/>
      <c r="K266" s="74"/>
      <c r="L266" s="158"/>
    </row>
    <row r="267" spans="1:13" ht="13.5" customHeight="1" x14ac:dyDescent="0.25">
      <c r="A267" s="44">
        <v>6423</v>
      </c>
      <c r="B267" s="71" t="s">
        <v>275</v>
      </c>
      <c r="C267" s="201">
        <f>SUM(D267:G267)</f>
        <v>0</v>
      </c>
      <c r="D267" s="74"/>
      <c r="E267" s="74"/>
      <c r="F267" s="74"/>
      <c r="G267" s="157"/>
      <c r="H267" s="208">
        <f>SUM(I267:L267)</f>
        <v>0</v>
      </c>
      <c r="I267" s="74"/>
      <c r="J267" s="74"/>
      <c r="K267" s="74"/>
      <c r="L267" s="158"/>
    </row>
    <row r="268" spans="1:13" ht="36" x14ac:dyDescent="0.25">
      <c r="A268" s="44">
        <v>6424</v>
      </c>
      <c r="B268" s="71" t="s">
        <v>276</v>
      </c>
      <c r="C268" s="201">
        <f>SUM(D268:G268)</f>
        <v>0</v>
      </c>
      <c r="D268" s="74"/>
      <c r="E268" s="74"/>
      <c r="F268" s="74"/>
      <c r="G268" s="157"/>
      <c r="H268" s="208">
        <f>SUM(I268:L268)</f>
        <v>0</v>
      </c>
      <c r="I268" s="74"/>
      <c r="J268" s="74"/>
      <c r="K268" s="74"/>
      <c r="L268" s="158"/>
      <c r="M268" s="225"/>
    </row>
    <row r="269" spans="1:13" ht="36" x14ac:dyDescent="0.25">
      <c r="A269" s="220">
        <v>7000</v>
      </c>
      <c r="B269" s="220" t="s">
        <v>277</v>
      </c>
      <c r="C269" s="221">
        <f t="shared" si="36"/>
        <v>33790</v>
      </c>
      <c r="D269" s="222">
        <f>SUM(D270,D281)</f>
        <v>33790</v>
      </c>
      <c r="E269" s="222">
        <f>SUM(E270,E281)</f>
        <v>0</v>
      </c>
      <c r="F269" s="222">
        <f>SUM(F270,F281)</f>
        <v>0</v>
      </c>
      <c r="G269" s="222">
        <f>SUM(G270,G281)</f>
        <v>0</v>
      </c>
      <c r="H269" s="223">
        <f t="shared" si="37"/>
        <v>33790</v>
      </c>
      <c r="I269" s="222">
        <f>SUM(I270,I281)</f>
        <v>33790</v>
      </c>
      <c r="J269" s="222">
        <f>SUM(J270,J281)</f>
        <v>0</v>
      </c>
      <c r="K269" s="222">
        <f>SUM(K270,K281)</f>
        <v>0</v>
      </c>
      <c r="L269" s="224">
        <f>SUM(L270,L281)</f>
        <v>0</v>
      </c>
    </row>
    <row r="270" spans="1:13" ht="24" x14ac:dyDescent="0.25">
      <c r="A270" s="56">
        <v>7200</v>
      </c>
      <c r="B270" s="147" t="s">
        <v>278</v>
      </c>
      <c r="C270" s="184">
        <f t="shared" si="36"/>
        <v>0</v>
      </c>
      <c r="D270" s="63">
        <f>SUM(D271,D272,D275,D276,D280)</f>
        <v>0</v>
      </c>
      <c r="E270" s="63">
        <f>SUM(E271,E272,E275,E276,E280)</f>
        <v>0</v>
      </c>
      <c r="F270" s="63">
        <f>SUM(F271,F272,F275,F276,F280)</f>
        <v>0</v>
      </c>
      <c r="G270" s="63">
        <f>SUM(G271,G272,G275,G276,G280)</f>
        <v>0</v>
      </c>
      <c r="H270" s="57">
        <f t="shared" si="37"/>
        <v>0</v>
      </c>
      <c r="I270" s="63">
        <f>SUM(I271,I272,I275,I276,I280)</f>
        <v>0</v>
      </c>
      <c r="J270" s="63">
        <f>SUM(J271,J272,J275,J276,J280)</f>
        <v>0</v>
      </c>
      <c r="K270" s="63">
        <f>SUM(K271,K272,K275,K276,K280)</f>
        <v>0</v>
      </c>
      <c r="L270" s="149">
        <f>SUM(L271,L272,L275,L276,L280)</f>
        <v>0</v>
      </c>
    </row>
    <row r="271" spans="1:13" ht="24" x14ac:dyDescent="0.25">
      <c r="A271" s="168">
        <v>7210</v>
      </c>
      <c r="B271" s="65" t="s">
        <v>279</v>
      </c>
      <c r="C271" s="205">
        <f t="shared" si="36"/>
        <v>0</v>
      </c>
      <c r="D271" s="68"/>
      <c r="E271" s="68"/>
      <c r="F271" s="68"/>
      <c r="G271" s="154"/>
      <c r="H271" s="66">
        <f t="shared" si="37"/>
        <v>0</v>
      </c>
      <c r="I271" s="68"/>
      <c r="J271" s="68"/>
      <c r="K271" s="68"/>
      <c r="L271" s="155"/>
    </row>
    <row r="272" spans="1:13" s="225" customFormat="1" ht="36" x14ac:dyDescent="0.25">
      <c r="A272" s="159">
        <v>7220</v>
      </c>
      <c r="B272" s="71" t="s">
        <v>280</v>
      </c>
      <c r="C272" s="201">
        <f>SUM(D272:G272)</f>
        <v>0</v>
      </c>
      <c r="D272" s="160">
        <f>SUM(D273:D274)</f>
        <v>0</v>
      </c>
      <c r="E272" s="160">
        <f>SUM(E273:E274)</f>
        <v>0</v>
      </c>
      <c r="F272" s="160">
        <f>SUM(F273:F274)</f>
        <v>0</v>
      </c>
      <c r="G272" s="160">
        <f>SUM(G273:G274)</f>
        <v>0</v>
      </c>
      <c r="H272" s="72">
        <f>SUM(I272:L272)</f>
        <v>0</v>
      </c>
      <c r="I272" s="160">
        <f>SUM(I273:I274)</f>
        <v>0</v>
      </c>
      <c r="J272" s="160">
        <f>SUM(J273:J274)</f>
        <v>0</v>
      </c>
      <c r="K272" s="160">
        <f>SUM(K273:K274)</f>
        <v>0</v>
      </c>
      <c r="L272" s="162">
        <f>SUM(L273:L274)</f>
        <v>0</v>
      </c>
    </row>
    <row r="273" spans="1:12" s="225" customFormat="1" ht="36" x14ac:dyDescent="0.25">
      <c r="A273" s="44">
        <v>7221</v>
      </c>
      <c r="B273" s="71" t="s">
        <v>281</v>
      </c>
      <c r="C273" s="201">
        <f t="shared" si="36"/>
        <v>0</v>
      </c>
      <c r="D273" s="74"/>
      <c r="E273" s="74"/>
      <c r="F273" s="74"/>
      <c r="G273" s="157"/>
      <c r="H273" s="72">
        <f t="shared" si="37"/>
        <v>0</v>
      </c>
      <c r="I273" s="74"/>
      <c r="J273" s="74"/>
      <c r="K273" s="74"/>
      <c r="L273" s="158"/>
    </row>
    <row r="274" spans="1:12" s="225" customFormat="1" ht="36" x14ac:dyDescent="0.25">
      <c r="A274" s="44">
        <v>7222</v>
      </c>
      <c r="B274" s="71" t="s">
        <v>282</v>
      </c>
      <c r="C274" s="201">
        <f t="shared" si="36"/>
        <v>0</v>
      </c>
      <c r="D274" s="74"/>
      <c r="E274" s="74"/>
      <c r="F274" s="74"/>
      <c r="G274" s="157"/>
      <c r="H274" s="72">
        <f t="shared" si="37"/>
        <v>0</v>
      </c>
      <c r="I274" s="74"/>
      <c r="J274" s="74"/>
      <c r="K274" s="74"/>
      <c r="L274" s="158"/>
    </row>
    <row r="275" spans="1:12" ht="24" x14ac:dyDescent="0.25">
      <c r="A275" s="159">
        <v>7230</v>
      </c>
      <c r="B275" s="71" t="s">
        <v>283</v>
      </c>
      <c r="C275" s="201">
        <f t="shared" si="36"/>
        <v>0</v>
      </c>
      <c r="D275" s="74"/>
      <c r="E275" s="74"/>
      <c r="F275" s="74"/>
      <c r="G275" s="157"/>
      <c r="H275" s="72">
        <f t="shared" si="37"/>
        <v>0</v>
      </c>
      <c r="I275" s="74"/>
      <c r="J275" s="74"/>
      <c r="K275" s="74"/>
      <c r="L275" s="158"/>
    </row>
    <row r="276" spans="1:12" ht="24" x14ac:dyDescent="0.25">
      <c r="A276" s="159">
        <v>7240</v>
      </c>
      <c r="B276" s="71" t="s">
        <v>284</v>
      </c>
      <c r="C276" s="201">
        <f t="shared" si="36"/>
        <v>0</v>
      </c>
      <c r="D276" s="160">
        <f>SUM(D277:D279)</f>
        <v>0</v>
      </c>
      <c r="E276" s="160">
        <f t="shared" ref="E276:G276" si="38">SUM(E277:E279)</f>
        <v>0</v>
      </c>
      <c r="F276" s="160">
        <f t="shared" si="38"/>
        <v>0</v>
      </c>
      <c r="G276" s="161">
        <f t="shared" si="38"/>
        <v>0</v>
      </c>
      <c r="H276" s="72">
        <f t="shared" si="37"/>
        <v>0</v>
      </c>
      <c r="I276" s="160">
        <f t="shared" ref="I276:L276" si="39">SUM(I277:I279)</f>
        <v>0</v>
      </c>
      <c r="J276" s="160">
        <f t="shared" si="39"/>
        <v>0</v>
      </c>
      <c r="K276" s="160">
        <f>SUM(K277:K279)</f>
        <v>0</v>
      </c>
      <c r="L276" s="162">
        <f t="shared" si="39"/>
        <v>0</v>
      </c>
    </row>
    <row r="277" spans="1:12" ht="48" x14ac:dyDescent="0.25">
      <c r="A277" s="44">
        <v>7245</v>
      </c>
      <c r="B277" s="71" t="s">
        <v>285</v>
      </c>
      <c r="C277" s="201">
        <f t="shared" si="36"/>
        <v>0</v>
      </c>
      <c r="D277" s="74"/>
      <c r="E277" s="74"/>
      <c r="F277" s="74"/>
      <c r="G277" s="157"/>
      <c r="H277" s="72">
        <f t="shared" si="37"/>
        <v>0</v>
      </c>
      <c r="I277" s="74"/>
      <c r="J277" s="74"/>
      <c r="K277" s="74"/>
      <c r="L277" s="158"/>
    </row>
    <row r="278" spans="1:12" ht="84.75" customHeight="1" x14ac:dyDescent="0.25">
      <c r="A278" s="44">
        <v>7246</v>
      </c>
      <c r="B278" s="71" t="s">
        <v>286</v>
      </c>
      <c r="C278" s="201">
        <f t="shared" si="36"/>
        <v>0</v>
      </c>
      <c r="D278" s="74"/>
      <c r="E278" s="74"/>
      <c r="F278" s="74"/>
      <c r="G278" s="157"/>
      <c r="H278" s="72">
        <f t="shared" si="37"/>
        <v>0</v>
      </c>
      <c r="I278" s="74"/>
      <c r="J278" s="74"/>
      <c r="K278" s="74"/>
      <c r="L278" s="158"/>
    </row>
    <row r="279" spans="1:12" ht="36" x14ac:dyDescent="0.25">
      <c r="A279" s="44">
        <v>7247</v>
      </c>
      <c r="B279" s="71" t="s">
        <v>287</v>
      </c>
      <c r="C279" s="201">
        <f t="shared" si="36"/>
        <v>0</v>
      </c>
      <c r="D279" s="74"/>
      <c r="E279" s="74"/>
      <c r="F279" s="74"/>
      <c r="G279" s="157"/>
      <c r="H279" s="72">
        <f t="shared" si="37"/>
        <v>0</v>
      </c>
      <c r="I279" s="74"/>
      <c r="J279" s="74"/>
      <c r="K279" s="74"/>
      <c r="L279" s="158"/>
    </row>
    <row r="280" spans="1:12" ht="24" x14ac:dyDescent="0.25">
      <c r="A280" s="168">
        <v>7260</v>
      </c>
      <c r="B280" s="65" t="s">
        <v>288</v>
      </c>
      <c r="C280" s="205">
        <f t="shared" si="36"/>
        <v>0</v>
      </c>
      <c r="D280" s="68"/>
      <c r="E280" s="68"/>
      <c r="F280" s="68"/>
      <c r="G280" s="154"/>
      <c r="H280" s="66">
        <f t="shared" si="37"/>
        <v>0</v>
      </c>
      <c r="I280" s="68"/>
      <c r="J280" s="68"/>
      <c r="K280" s="68"/>
      <c r="L280" s="155"/>
    </row>
    <row r="281" spans="1:12" x14ac:dyDescent="0.25">
      <c r="A281" s="108">
        <v>7700</v>
      </c>
      <c r="B281" s="85" t="s">
        <v>289</v>
      </c>
      <c r="C281" s="86">
        <f t="shared" si="36"/>
        <v>33790</v>
      </c>
      <c r="D281" s="226">
        <f>D282</f>
        <v>33790</v>
      </c>
      <c r="E281" s="226">
        <f t="shared" ref="E281:G281" si="40">E282</f>
        <v>0</v>
      </c>
      <c r="F281" s="226">
        <f t="shared" si="40"/>
        <v>0</v>
      </c>
      <c r="G281" s="227">
        <f t="shared" si="40"/>
        <v>0</v>
      </c>
      <c r="H281" s="86">
        <f t="shared" si="37"/>
        <v>33790</v>
      </c>
      <c r="I281" s="226">
        <f t="shared" ref="I281:L281" si="41">I282</f>
        <v>33790</v>
      </c>
      <c r="J281" s="226">
        <f t="shared" si="41"/>
        <v>0</v>
      </c>
      <c r="K281" s="226">
        <f t="shared" si="41"/>
        <v>0</v>
      </c>
      <c r="L281" s="228">
        <f t="shared" si="41"/>
        <v>0</v>
      </c>
    </row>
    <row r="282" spans="1:12" x14ac:dyDescent="0.25">
      <c r="A282" s="150">
        <v>7720</v>
      </c>
      <c r="B282" s="65" t="s">
        <v>290</v>
      </c>
      <c r="C282" s="79">
        <f t="shared" si="36"/>
        <v>33790</v>
      </c>
      <c r="D282" s="81">
        <v>33790</v>
      </c>
      <c r="E282" s="81"/>
      <c r="F282" s="81"/>
      <c r="G282" s="229"/>
      <c r="H282" s="79">
        <f t="shared" si="37"/>
        <v>33790</v>
      </c>
      <c r="I282" s="81">
        <v>33790</v>
      </c>
      <c r="J282" s="81"/>
      <c r="K282" s="81"/>
      <c r="L282" s="230"/>
    </row>
    <row r="283" spans="1:12" x14ac:dyDescent="0.25">
      <c r="A283" s="174"/>
      <c r="B283" s="71" t="s">
        <v>291</v>
      </c>
      <c r="C283" s="201">
        <f t="shared" si="36"/>
        <v>19500</v>
      </c>
      <c r="D283" s="160">
        <f>SUM(D284:D285)</f>
        <v>19500</v>
      </c>
      <c r="E283" s="160">
        <f>SUM(E284:E285)</f>
        <v>0</v>
      </c>
      <c r="F283" s="160">
        <f>SUM(F284:F285)</f>
        <v>0</v>
      </c>
      <c r="G283" s="161">
        <f>SUM(G284:G285)</f>
        <v>0</v>
      </c>
      <c r="H283" s="72">
        <f t="shared" si="37"/>
        <v>19500</v>
      </c>
      <c r="I283" s="160">
        <f>SUM(I284:I285)</f>
        <v>19500</v>
      </c>
      <c r="J283" s="160">
        <f>SUM(J284:J285)</f>
        <v>0</v>
      </c>
      <c r="K283" s="160">
        <f>SUM(K284:K285)</f>
        <v>0</v>
      </c>
      <c r="L283" s="162">
        <f>SUM(L284:L285)</f>
        <v>0</v>
      </c>
    </row>
    <row r="284" spans="1:12" x14ac:dyDescent="0.25">
      <c r="A284" s="174" t="s">
        <v>292</v>
      </c>
      <c r="B284" s="44" t="s">
        <v>293</v>
      </c>
      <c r="C284" s="201">
        <f t="shared" si="36"/>
        <v>0</v>
      </c>
      <c r="D284" s="74"/>
      <c r="E284" s="74"/>
      <c r="F284" s="74"/>
      <c r="G284" s="157"/>
      <c r="H284" s="72">
        <f t="shared" si="37"/>
        <v>0</v>
      </c>
      <c r="I284" s="74"/>
      <c r="J284" s="74"/>
      <c r="K284" s="74"/>
      <c r="L284" s="158"/>
    </row>
    <row r="285" spans="1:12" ht="24" x14ac:dyDescent="0.25">
      <c r="A285" s="174" t="s">
        <v>294</v>
      </c>
      <c r="B285" s="231" t="s">
        <v>295</v>
      </c>
      <c r="C285" s="205">
        <f t="shared" si="36"/>
        <v>19500</v>
      </c>
      <c r="D285" s="68">
        <v>19500</v>
      </c>
      <c r="E285" s="68"/>
      <c r="F285" s="68"/>
      <c r="G285" s="154"/>
      <c r="H285" s="66">
        <f t="shared" si="37"/>
        <v>19500</v>
      </c>
      <c r="I285" s="68">
        <v>19500</v>
      </c>
      <c r="J285" s="68"/>
      <c r="K285" s="68"/>
      <c r="L285" s="155"/>
    </row>
    <row r="286" spans="1:12" ht="12.75" thickBot="1" x14ac:dyDescent="0.3">
      <c r="A286" s="232"/>
      <c r="B286" s="232" t="s">
        <v>296</v>
      </c>
      <c r="C286" s="233">
        <f t="shared" ref="C286:L286" si="42">SUM(C283,C269,C230,C195,C187,C173,C75,C53)</f>
        <v>53290</v>
      </c>
      <c r="D286" s="233">
        <f t="shared" si="42"/>
        <v>53290</v>
      </c>
      <c r="E286" s="233">
        <f t="shared" si="42"/>
        <v>0</v>
      </c>
      <c r="F286" s="233">
        <f t="shared" si="42"/>
        <v>0</v>
      </c>
      <c r="G286" s="234">
        <f t="shared" si="42"/>
        <v>0</v>
      </c>
      <c r="H286" s="235">
        <f t="shared" si="42"/>
        <v>53290</v>
      </c>
      <c r="I286" s="233">
        <f t="shared" si="42"/>
        <v>53290</v>
      </c>
      <c r="J286" s="233">
        <f t="shared" si="42"/>
        <v>0</v>
      </c>
      <c r="K286" s="233">
        <f t="shared" si="42"/>
        <v>0</v>
      </c>
      <c r="L286" s="236">
        <f t="shared" si="42"/>
        <v>0</v>
      </c>
    </row>
    <row r="287" spans="1:12" s="24" customFormat="1" ht="13.5" thickTop="1" thickBot="1" x14ac:dyDescent="0.3">
      <c r="A287" s="601" t="s">
        <v>297</v>
      </c>
      <c r="B287" s="602"/>
      <c r="C287" s="237">
        <f>SUM(D287:G287)</f>
        <v>19378</v>
      </c>
      <c r="D287" s="238">
        <f>SUM(D24,D25,D41)-D51</f>
        <v>19378</v>
      </c>
      <c r="E287" s="238">
        <f>SUM(E24,E25,E41)-E51</f>
        <v>0</v>
      </c>
      <c r="F287" s="238">
        <f>(F26+F43)-F51</f>
        <v>0</v>
      </c>
      <c r="G287" s="239">
        <f>G45-G51</f>
        <v>0</v>
      </c>
      <c r="H287" s="237">
        <f>SUM(I287:L287)</f>
        <v>19378</v>
      </c>
      <c r="I287" s="238">
        <f>SUM(I24,I25,I41)-I51</f>
        <v>19378</v>
      </c>
      <c r="J287" s="238">
        <f>SUM(J24,J25,J41)-J51</f>
        <v>0</v>
      </c>
      <c r="K287" s="238">
        <f>(K26+K43)-K51</f>
        <v>0</v>
      </c>
      <c r="L287" s="240">
        <f>L45-L51</f>
        <v>0</v>
      </c>
    </row>
    <row r="288" spans="1:12" s="24" customFormat="1" ht="12.75" thickTop="1" x14ac:dyDescent="0.25">
      <c r="A288" s="620" t="s">
        <v>298</v>
      </c>
      <c r="B288" s="621"/>
      <c r="C288" s="241">
        <f t="shared" ref="C288:L288" si="43">SUM(C289,C290)-C297+C298</f>
        <v>-19378</v>
      </c>
      <c r="D288" s="242">
        <f t="shared" si="43"/>
        <v>-19378</v>
      </c>
      <c r="E288" s="242">
        <f t="shared" si="43"/>
        <v>0</v>
      </c>
      <c r="F288" s="242">
        <f t="shared" si="43"/>
        <v>0</v>
      </c>
      <c r="G288" s="243">
        <f t="shared" si="43"/>
        <v>0</v>
      </c>
      <c r="H288" s="244">
        <f t="shared" si="43"/>
        <v>-19378</v>
      </c>
      <c r="I288" s="242">
        <f t="shared" si="43"/>
        <v>-19378</v>
      </c>
      <c r="J288" s="242">
        <f t="shared" si="43"/>
        <v>0</v>
      </c>
      <c r="K288" s="242">
        <f t="shared" si="43"/>
        <v>0</v>
      </c>
      <c r="L288" s="245">
        <f t="shared" si="43"/>
        <v>0</v>
      </c>
    </row>
    <row r="289" spans="1:12" s="24" customFormat="1" ht="12.75" thickBot="1" x14ac:dyDescent="0.3">
      <c r="A289" s="126" t="s">
        <v>299</v>
      </c>
      <c r="B289" s="126" t="s">
        <v>300</v>
      </c>
      <c r="C289" s="246">
        <f t="shared" ref="C289:L289" si="44">C21-C283</f>
        <v>-19378</v>
      </c>
      <c r="D289" s="128">
        <f t="shared" si="44"/>
        <v>-19378</v>
      </c>
      <c r="E289" s="128">
        <f t="shared" si="44"/>
        <v>0</v>
      </c>
      <c r="F289" s="128">
        <f t="shared" si="44"/>
        <v>0</v>
      </c>
      <c r="G289" s="129">
        <f t="shared" si="44"/>
        <v>0</v>
      </c>
      <c r="H289" s="247">
        <f t="shared" si="44"/>
        <v>-19378</v>
      </c>
      <c r="I289" s="128">
        <f t="shared" si="44"/>
        <v>-19378</v>
      </c>
      <c r="J289" s="128">
        <f t="shared" si="44"/>
        <v>0</v>
      </c>
      <c r="K289" s="128">
        <f t="shared" si="44"/>
        <v>0</v>
      </c>
      <c r="L289" s="130">
        <f t="shared" si="44"/>
        <v>0</v>
      </c>
    </row>
    <row r="290" spans="1:12" s="24" customFormat="1" ht="12.75" thickTop="1" x14ac:dyDescent="0.25">
      <c r="A290" s="248" t="s">
        <v>301</v>
      </c>
      <c r="B290" s="248" t="s">
        <v>302</v>
      </c>
      <c r="C290" s="241">
        <f t="shared" ref="C290:L290" si="45">SUM(C291,C293,C295)-SUM(C292,C294,C296)</f>
        <v>0</v>
      </c>
      <c r="D290" s="242">
        <f t="shared" si="45"/>
        <v>0</v>
      </c>
      <c r="E290" s="242">
        <f t="shared" si="45"/>
        <v>0</v>
      </c>
      <c r="F290" s="242">
        <f t="shared" si="45"/>
        <v>0</v>
      </c>
      <c r="G290" s="249">
        <f t="shared" si="45"/>
        <v>0</v>
      </c>
      <c r="H290" s="244">
        <f t="shared" si="45"/>
        <v>0</v>
      </c>
      <c r="I290" s="242">
        <f t="shared" si="45"/>
        <v>0</v>
      </c>
      <c r="J290" s="242">
        <f t="shared" si="45"/>
        <v>0</v>
      </c>
      <c r="K290" s="242">
        <f t="shared" si="45"/>
        <v>0</v>
      </c>
      <c r="L290" s="245">
        <f t="shared" si="45"/>
        <v>0</v>
      </c>
    </row>
    <row r="291" spans="1:12" x14ac:dyDescent="0.25">
      <c r="A291" s="250" t="s">
        <v>303</v>
      </c>
      <c r="B291" s="116" t="s">
        <v>304</v>
      </c>
      <c r="C291" s="79">
        <f t="shared" ref="C291:C296" si="46">SUM(D291:G291)</f>
        <v>0</v>
      </c>
      <c r="D291" s="81"/>
      <c r="E291" s="81"/>
      <c r="F291" s="81"/>
      <c r="G291" s="229"/>
      <c r="H291" s="79">
        <f t="shared" ref="H291:H296" si="47">SUM(I291:L291)</f>
        <v>0</v>
      </c>
      <c r="I291" s="81"/>
      <c r="J291" s="81"/>
      <c r="K291" s="81"/>
      <c r="L291" s="230"/>
    </row>
    <row r="292" spans="1:12" ht="24" x14ac:dyDescent="0.25">
      <c r="A292" s="174" t="s">
        <v>305</v>
      </c>
      <c r="B292" s="43" t="s">
        <v>306</v>
      </c>
      <c r="C292" s="72">
        <f t="shared" si="46"/>
        <v>0</v>
      </c>
      <c r="D292" s="74"/>
      <c r="E292" s="74"/>
      <c r="F292" s="74"/>
      <c r="G292" s="157"/>
      <c r="H292" s="72">
        <f t="shared" si="47"/>
        <v>0</v>
      </c>
      <c r="I292" s="74"/>
      <c r="J292" s="74"/>
      <c r="K292" s="74"/>
      <c r="L292" s="158"/>
    </row>
    <row r="293" spans="1:12" x14ac:dyDescent="0.25">
      <c r="A293" s="174" t="s">
        <v>307</v>
      </c>
      <c r="B293" s="43" t="s">
        <v>308</v>
      </c>
      <c r="C293" s="72">
        <f t="shared" si="46"/>
        <v>0</v>
      </c>
      <c r="D293" s="74"/>
      <c r="E293" s="74"/>
      <c r="F293" s="74"/>
      <c r="G293" s="157"/>
      <c r="H293" s="72">
        <f t="shared" si="47"/>
        <v>0</v>
      </c>
      <c r="I293" s="74"/>
      <c r="J293" s="74"/>
      <c r="K293" s="74"/>
      <c r="L293" s="158"/>
    </row>
    <row r="294" spans="1:12" ht="24" x14ac:dyDescent="0.25">
      <c r="A294" s="174" t="s">
        <v>309</v>
      </c>
      <c r="B294" s="43" t="s">
        <v>310</v>
      </c>
      <c r="C294" s="72">
        <f t="shared" si="46"/>
        <v>0</v>
      </c>
      <c r="D294" s="74"/>
      <c r="E294" s="74"/>
      <c r="F294" s="74"/>
      <c r="G294" s="157"/>
      <c r="H294" s="72">
        <f t="shared" si="47"/>
        <v>0</v>
      </c>
      <c r="I294" s="74"/>
      <c r="J294" s="74"/>
      <c r="K294" s="74"/>
      <c r="L294" s="158"/>
    </row>
    <row r="295" spans="1:12" x14ac:dyDescent="0.25">
      <c r="A295" s="174" t="s">
        <v>311</v>
      </c>
      <c r="B295" s="43" t="s">
        <v>312</v>
      </c>
      <c r="C295" s="72">
        <f t="shared" si="46"/>
        <v>0</v>
      </c>
      <c r="D295" s="74"/>
      <c r="E295" s="74"/>
      <c r="F295" s="74"/>
      <c r="G295" s="157"/>
      <c r="H295" s="72">
        <f t="shared" si="47"/>
        <v>0</v>
      </c>
      <c r="I295" s="74"/>
      <c r="J295" s="74"/>
      <c r="K295" s="74"/>
      <c r="L295" s="158"/>
    </row>
    <row r="296" spans="1:12" ht="24.75" thickBot="1" x14ac:dyDescent="0.3">
      <c r="A296" s="251" t="s">
        <v>313</v>
      </c>
      <c r="B296" s="252" t="s">
        <v>314</v>
      </c>
      <c r="C296" s="185">
        <f t="shared" si="46"/>
        <v>0</v>
      </c>
      <c r="D296" s="189"/>
      <c r="E296" s="189"/>
      <c r="F296" s="189"/>
      <c r="G296" s="253"/>
      <c r="H296" s="185">
        <f t="shared" si="47"/>
        <v>0</v>
      </c>
      <c r="I296" s="189"/>
      <c r="J296" s="189"/>
      <c r="K296" s="189"/>
      <c r="L296" s="191"/>
    </row>
    <row r="297" spans="1:12" s="24" customFormat="1" ht="13.5" thickTop="1" thickBot="1" x14ac:dyDescent="0.3">
      <c r="A297" s="254" t="s">
        <v>315</v>
      </c>
      <c r="B297" s="254" t="s">
        <v>316</v>
      </c>
      <c r="C297" s="255">
        <f>SUM(D297:G297)</f>
        <v>0</v>
      </c>
      <c r="D297" s="256"/>
      <c r="E297" s="256"/>
      <c r="F297" s="256"/>
      <c r="G297" s="257"/>
      <c r="H297" s="255">
        <f>SUM(I297:L297)</f>
        <v>0</v>
      </c>
      <c r="I297" s="256"/>
      <c r="J297" s="256"/>
      <c r="K297" s="256"/>
      <c r="L297" s="258"/>
    </row>
    <row r="298" spans="1:12" s="24" customFormat="1" ht="48.75" thickTop="1" x14ac:dyDescent="0.25">
      <c r="A298" s="248" t="s">
        <v>317</v>
      </c>
      <c r="B298" s="259" t="s">
        <v>318</v>
      </c>
      <c r="C298" s="260">
        <f>SUM(D298:G298)</f>
        <v>0</v>
      </c>
      <c r="D298" s="177"/>
      <c r="E298" s="177"/>
      <c r="F298" s="177"/>
      <c r="G298" s="178"/>
      <c r="H298" s="260">
        <f>SUM(I298:L298)</f>
        <v>0</v>
      </c>
      <c r="I298" s="177"/>
      <c r="J298" s="177"/>
      <c r="K298" s="177"/>
      <c r="L298" s="179"/>
    </row>
    <row r="299" spans="1:12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</row>
    <row r="300" spans="1:12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</row>
    <row r="301" spans="1:12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</row>
    <row r="302" spans="1:12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</row>
    <row r="303" spans="1:12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</row>
    <row r="304" spans="1:12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</row>
    <row r="305" spans="1:12" x14ac:dyDescent="0.2">
      <c r="A305" s="1"/>
      <c r="B305" s="1"/>
      <c r="C305" s="261"/>
      <c r="D305" s="1"/>
      <c r="E305" s="1"/>
      <c r="F305" s="1"/>
      <c r="G305" s="1"/>
      <c r="H305" s="1"/>
      <c r="I305" s="1"/>
      <c r="J305" s="1"/>
      <c r="K305" s="1"/>
      <c r="L305" s="1"/>
    </row>
    <row r="306" spans="1:12" x14ac:dyDescent="0.2">
      <c r="A306" s="1"/>
      <c r="B306" s="1"/>
      <c r="C306" s="261"/>
      <c r="D306" s="1"/>
      <c r="E306" s="1"/>
      <c r="F306" s="1"/>
      <c r="G306" s="1"/>
      <c r="H306" s="1"/>
      <c r="I306" s="1"/>
      <c r="J306" s="1"/>
      <c r="K306" s="1"/>
      <c r="L306" s="1"/>
    </row>
    <row r="307" spans="1:12" x14ac:dyDescent="0.2">
      <c r="A307" s="1"/>
      <c r="B307" s="1"/>
      <c r="C307" s="261"/>
      <c r="D307" s="1"/>
      <c r="E307" s="1"/>
      <c r="F307" s="1"/>
      <c r="G307" s="1"/>
      <c r="H307" s="1"/>
      <c r="I307" s="1"/>
      <c r="J307" s="1"/>
      <c r="K307" s="1"/>
      <c r="L307" s="1"/>
    </row>
    <row r="308" spans="1:12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</row>
    <row r="309" spans="1:12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</row>
    <row r="310" spans="1:12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</row>
    <row r="311" spans="1:12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</row>
    <row r="312" spans="1:12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</row>
    <row r="313" spans="1:12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</row>
    <row r="314" spans="1:12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</row>
    <row r="315" spans="1:12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</row>
    <row r="316" spans="1:12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</row>
  </sheetData>
  <sheetProtection formatCells="0" formatColumns="0" formatRows="0"/>
  <autoFilter ref="A18:L298"/>
  <mergeCells count="29">
    <mergeCell ref="A288:B288"/>
    <mergeCell ref="H16:H17"/>
    <mergeCell ref="I16:I17"/>
    <mergeCell ref="J16:J17"/>
    <mergeCell ref="K16:K17"/>
    <mergeCell ref="L16:L17"/>
    <mergeCell ref="A287:B287"/>
    <mergeCell ref="C13:L13"/>
    <mergeCell ref="A15:A17"/>
    <mergeCell ref="B15:B17"/>
    <mergeCell ref="C15:G15"/>
    <mergeCell ref="H15:L15"/>
    <mergeCell ref="C16:C17"/>
    <mergeCell ref="D16:D17"/>
    <mergeCell ref="E16:E17"/>
    <mergeCell ref="F16:F17"/>
    <mergeCell ref="G16:G17"/>
    <mergeCell ref="C12:L12"/>
    <mergeCell ref="A1:L1"/>
    <mergeCell ref="A2:L2"/>
    <mergeCell ref="C3:L3"/>
    <mergeCell ref="C4:L4"/>
    <mergeCell ref="C5:L5"/>
    <mergeCell ref="C6:L6"/>
    <mergeCell ref="C7:L7"/>
    <mergeCell ref="C8:L8"/>
    <mergeCell ref="C9:L9"/>
    <mergeCell ref="C10:L10"/>
    <mergeCell ref="C11:L11"/>
  </mergeCells>
  <pageMargins left="0.78740157480314965" right="0.39370078740157483" top="0.39370078740157483" bottom="0.39370078740157483" header="0.23622047244094491" footer="0.19685039370078741"/>
  <pageSetup paperSize="9" scale="70" orientation="portrait" r:id="rId1"/>
  <headerFooter>
    <oddHeader xml:space="preserve">&amp;C                               </oddHeader>
    <oddFooter>&amp;L&amp;D, &amp;T&amp;R&amp;"Times New Roman,Regular"&amp;10&amp;P (&amp;N)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M316"/>
  <sheetViews>
    <sheetView showGridLines="0" view="pageLayout" zoomScaleNormal="100" workbookViewId="0">
      <selection activeCell="C6" sqref="C6:L6"/>
    </sheetView>
  </sheetViews>
  <sheetFormatPr defaultColWidth="9.140625" defaultRowHeight="12" x14ac:dyDescent="0.25"/>
  <cols>
    <col min="1" max="1" width="10.85546875" style="262" customWidth="1"/>
    <col min="2" max="2" width="28" style="262" customWidth="1"/>
    <col min="3" max="3" width="9.7109375" style="262" customWidth="1"/>
    <col min="4" max="4" width="9.5703125" style="262" customWidth="1"/>
    <col min="5" max="6" width="8.7109375" style="262" customWidth="1"/>
    <col min="7" max="7" width="8.28515625" style="262" customWidth="1"/>
    <col min="8" max="11" width="8.7109375" style="262" customWidth="1"/>
    <col min="12" max="12" width="7.5703125" style="262" customWidth="1"/>
    <col min="13" max="16" width="0" style="1" hidden="1" customWidth="1"/>
    <col min="17" max="16384" width="9.140625" style="1"/>
  </cols>
  <sheetData>
    <row r="1" spans="1:12" x14ac:dyDescent="0.25">
      <c r="A1" s="591" t="s">
        <v>589</v>
      </c>
      <c r="B1" s="591"/>
      <c r="C1" s="591"/>
      <c r="D1" s="591"/>
      <c r="E1" s="591"/>
      <c r="F1" s="591"/>
      <c r="G1" s="591"/>
      <c r="H1" s="591"/>
      <c r="I1" s="591"/>
      <c r="J1" s="591"/>
      <c r="K1" s="591"/>
      <c r="L1" s="591"/>
    </row>
    <row r="2" spans="1:12" ht="35.25" customHeight="1" x14ac:dyDescent="0.25">
      <c r="A2" s="592" t="s">
        <v>1</v>
      </c>
      <c r="B2" s="593"/>
      <c r="C2" s="593"/>
      <c r="D2" s="593"/>
      <c r="E2" s="593"/>
      <c r="F2" s="593"/>
      <c r="G2" s="593"/>
      <c r="H2" s="593"/>
      <c r="I2" s="593"/>
      <c r="J2" s="593"/>
      <c r="K2" s="593"/>
      <c r="L2" s="594"/>
    </row>
    <row r="3" spans="1:12" ht="12.75" customHeight="1" x14ac:dyDescent="0.25">
      <c r="A3" s="2" t="s">
        <v>2</v>
      </c>
      <c r="B3" s="3"/>
      <c r="C3" s="595" t="s">
        <v>354</v>
      </c>
      <c r="D3" s="595"/>
      <c r="E3" s="595"/>
      <c r="F3" s="595"/>
      <c r="G3" s="595"/>
      <c r="H3" s="595"/>
      <c r="I3" s="595"/>
      <c r="J3" s="595"/>
      <c r="K3" s="595"/>
      <c r="L3" s="596"/>
    </row>
    <row r="4" spans="1:12" ht="12.75" customHeight="1" x14ac:dyDescent="0.25">
      <c r="A4" s="2" t="s">
        <v>4</v>
      </c>
      <c r="B4" s="3"/>
      <c r="C4" s="595" t="s">
        <v>355</v>
      </c>
      <c r="D4" s="595"/>
      <c r="E4" s="595"/>
      <c r="F4" s="595"/>
      <c r="G4" s="595"/>
      <c r="H4" s="595"/>
      <c r="I4" s="595"/>
      <c r="J4" s="595"/>
      <c r="K4" s="595"/>
      <c r="L4" s="596"/>
    </row>
    <row r="5" spans="1:12" ht="12.75" customHeight="1" x14ac:dyDescent="0.25">
      <c r="A5" s="4" t="s">
        <v>6</v>
      </c>
      <c r="B5" s="5"/>
      <c r="C5" s="589" t="s">
        <v>356</v>
      </c>
      <c r="D5" s="589"/>
      <c r="E5" s="589"/>
      <c r="F5" s="589"/>
      <c r="G5" s="589"/>
      <c r="H5" s="589"/>
      <c r="I5" s="589"/>
      <c r="J5" s="589"/>
      <c r="K5" s="589"/>
      <c r="L5" s="590"/>
    </row>
    <row r="6" spans="1:12" ht="12.75" customHeight="1" x14ac:dyDescent="0.25">
      <c r="A6" s="4" t="s">
        <v>8</v>
      </c>
      <c r="B6" s="5"/>
      <c r="C6" s="589" t="s">
        <v>9</v>
      </c>
      <c r="D6" s="589"/>
      <c r="E6" s="589"/>
      <c r="F6" s="589"/>
      <c r="G6" s="589"/>
      <c r="H6" s="589"/>
      <c r="I6" s="589"/>
      <c r="J6" s="589"/>
      <c r="K6" s="589"/>
      <c r="L6" s="590"/>
    </row>
    <row r="7" spans="1:12" x14ac:dyDescent="0.25">
      <c r="A7" s="4" t="s">
        <v>10</v>
      </c>
      <c r="B7" s="5"/>
      <c r="C7" s="595" t="s">
        <v>563</v>
      </c>
      <c r="D7" s="595"/>
      <c r="E7" s="595"/>
      <c r="F7" s="595"/>
      <c r="G7" s="595"/>
      <c r="H7" s="595"/>
      <c r="I7" s="595"/>
      <c r="J7" s="595"/>
      <c r="K7" s="595"/>
      <c r="L7" s="596"/>
    </row>
    <row r="8" spans="1:12" ht="12.75" customHeight="1" x14ac:dyDescent="0.25">
      <c r="A8" s="6" t="s">
        <v>12</v>
      </c>
      <c r="B8" s="5"/>
      <c r="C8" s="597"/>
      <c r="D8" s="597"/>
      <c r="E8" s="597"/>
      <c r="F8" s="597"/>
      <c r="G8" s="597"/>
      <c r="H8" s="597"/>
      <c r="I8" s="597"/>
      <c r="J8" s="597"/>
      <c r="K8" s="597"/>
      <c r="L8" s="598"/>
    </row>
    <row r="9" spans="1:12" ht="12.75" customHeight="1" x14ac:dyDescent="0.25">
      <c r="A9" s="4"/>
      <c r="B9" s="5" t="s">
        <v>13</v>
      </c>
      <c r="C9" s="589"/>
      <c r="D9" s="589"/>
      <c r="E9" s="589"/>
      <c r="F9" s="589"/>
      <c r="G9" s="589"/>
      <c r="H9" s="589"/>
      <c r="I9" s="589"/>
      <c r="J9" s="589"/>
      <c r="K9" s="589"/>
      <c r="L9" s="590"/>
    </row>
    <row r="10" spans="1:12" ht="12.75" customHeight="1" x14ac:dyDescent="0.25">
      <c r="A10" s="4"/>
      <c r="B10" s="5" t="s">
        <v>15</v>
      </c>
      <c r="C10" s="589"/>
      <c r="D10" s="589"/>
      <c r="E10" s="589"/>
      <c r="F10" s="589"/>
      <c r="G10" s="589"/>
      <c r="H10" s="589"/>
      <c r="I10" s="589"/>
      <c r="J10" s="589"/>
      <c r="K10" s="589"/>
      <c r="L10" s="590"/>
    </row>
    <row r="11" spans="1:12" ht="12.75" customHeight="1" x14ac:dyDescent="0.25">
      <c r="A11" s="4"/>
      <c r="B11" s="5" t="s">
        <v>16</v>
      </c>
      <c r="C11" s="589" t="s">
        <v>590</v>
      </c>
      <c r="D11" s="589"/>
      <c r="E11" s="589"/>
      <c r="F11" s="589"/>
      <c r="G11" s="589"/>
      <c r="H11" s="589"/>
      <c r="I11" s="589"/>
      <c r="J11" s="589"/>
      <c r="K11" s="589"/>
      <c r="L11" s="590"/>
    </row>
    <row r="12" spans="1:12" ht="12.75" customHeight="1" x14ac:dyDescent="0.25">
      <c r="A12" s="4"/>
      <c r="B12" s="5" t="s">
        <v>17</v>
      </c>
      <c r="C12" s="589"/>
      <c r="D12" s="589"/>
      <c r="E12" s="589"/>
      <c r="F12" s="589"/>
      <c r="G12" s="589"/>
      <c r="H12" s="589"/>
      <c r="I12" s="589"/>
      <c r="J12" s="589"/>
      <c r="K12" s="589"/>
      <c r="L12" s="590"/>
    </row>
    <row r="13" spans="1:12" ht="12.75" customHeight="1" x14ac:dyDescent="0.25">
      <c r="A13" s="4"/>
      <c r="B13" s="5" t="s">
        <v>18</v>
      </c>
      <c r="C13" s="589"/>
      <c r="D13" s="589"/>
      <c r="E13" s="589"/>
      <c r="F13" s="589"/>
      <c r="G13" s="589"/>
      <c r="H13" s="589"/>
      <c r="I13" s="589"/>
      <c r="J13" s="589"/>
      <c r="K13" s="589"/>
      <c r="L13" s="590"/>
    </row>
    <row r="14" spans="1:12" ht="12.75" customHeight="1" x14ac:dyDescent="0.25">
      <c r="A14" s="7"/>
      <c r="B14" s="8"/>
      <c r="C14" s="9"/>
      <c r="D14" s="9"/>
      <c r="E14" s="9"/>
      <c r="F14" s="9"/>
      <c r="G14" s="9"/>
      <c r="H14" s="9"/>
      <c r="I14" s="9"/>
      <c r="J14" s="9"/>
      <c r="K14" s="9"/>
      <c r="L14" s="10"/>
    </row>
    <row r="15" spans="1:12" s="11" customFormat="1" ht="12.75" customHeight="1" x14ac:dyDescent="0.25">
      <c r="A15" s="603" t="s">
        <v>19</v>
      </c>
      <c r="B15" s="606" t="s">
        <v>20</v>
      </c>
      <c r="C15" s="608" t="s">
        <v>21</v>
      </c>
      <c r="D15" s="609"/>
      <c r="E15" s="609"/>
      <c r="F15" s="609"/>
      <c r="G15" s="610"/>
      <c r="H15" s="608" t="s">
        <v>22</v>
      </c>
      <c r="I15" s="609"/>
      <c r="J15" s="609"/>
      <c r="K15" s="609"/>
      <c r="L15" s="611"/>
    </row>
    <row r="16" spans="1:12" s="11" customFormat="1" ht="12.75" customHeight="1" x14ac:dyDescent="0.25">
      <c r="A16" s="604"/>
      <c r="B16" s="607"/>
      <c r="C16" s="612" t="s">
        <v>23</v>
      </c>
      <c r="D16" s="613" t="s">
        <v>24</v>
      </c>
      <c r="E16" s="615" t="s">
        <v>25</v>
      </c>
      <c r="F16" s="617" t="s">
        <v>26</v>
      </c>
      <c r="G16" s="619" t="s">
        <v>27</v>
      </c>
      <c r="H16" s="612" t="s">
        <v>23</v>
      </c>
      <c r="I16" s="613" t="s">
        <v>24</v>
      </c>
      <c r="J16" s="615" t="s">
        <v>25</v>
      </c>
      <c r="K16" s="617" t="s">
        <v>26</v>
      </c>
      <c r="L16" s="599" t="s">
        <v>27</v>
      </c>
    </row>
    <row r="17" spans="1:12" s="12" customFormat="1" ht="61.5" customHeight="1" thickBot="1" x14ac:dyDescent="0.3">
      <c r="A17" s="605"/>
      <c r="B17" s="607"/>
      <c r="C17" s="612"/>
      <c r="D17" s="614"/>
      <c r="E17" s="616"/>
      <c r="F17" s="618"/>
      <c r="G17" s="619"/>
      <c r="H17" s="622"/>
      <c r="I17" s="623"/>
      <c r="J17" s="616"/>
      <c r="K17" s="618"/>
      <c r="L17" s="600"/>
    </row>
    <row r="18" spans="1:12" s="12" customFormat="1" ht="9.75" customHeight="1" thickTop="1" x14ac:dyDescent="0.25">
      <c r="A18" s="13" t="s">
        <v>28</v>
      </c>
      <c r="B18" s="13">
        <v>2</v>
      </c>
      <c r="C18" s="14">
        <v>3</v>
      </c>
      <c r="D18" s="15">
        <v>4</v>
      </c>
      <c r="E18" s="15">
        <v>5</v>
      </c>
      <c r="F18" s="15">
        <v>6</v>
      </c>
      <c r="G18" s="16">
        <v>7</v>
      </c>
      <c r="H18" s="14">
        <v>8</v>
      </c>
      <c r="I18" s="15">
        <v>9</v>
      </c>
      <c r="J18" s="15">
        <v>10</v>
      </c>
      <c r="K18" s="15">
        <v>11</v>
      </c>
      <c r="L18" s="17">
        <v>12</v>
      </c>
    </row>
    <row r="19" spans="1:12" s="24" customFormat="1" x14ac:dyDescent="0.25">
      <c r="A19" s="18"/>
      <c r="B19" s="19" t="s">
        <v>29</v>
      </c>
      <c r="C19" s="20"/>
      <c r="D19" s="21"/>
      <c r="E19" s="21"/>
      <c r="F19" s="21"/>
      <c r="G19" s="22"/>
      <c r="H19" s="20"/>
      <c r="I19" s="21"/>
      <c r="J19" s="21"/>
      <c r="K19" s="21"/>
      <c r="L19" s="23"/>
    </row>
    <row r="20" spans="1:12" s="24" customFormat="1" ht="12.75" thickBot="1" x14ac:dyDescent="0.3">
      <c r="A20" s="25"/>
      <c r="B20" s="26" t="s">
        <v>30</v>
      </c>
      <c r="C20" s="27">
        <f t="shared" ref="C20:C47" si="0">SUM(D20:G20)</f>
        <v>3490</v>
      </c>
      <c r="D20" s="28">
        <f>SUM(D21,D24,D25,D41,D43)</f>
        <v>3490</v>
      </c>
      <c r="E20" s="28">
        <f>SUM(E21,E24,E43)</f>
        <v>0</v>
      </c>
      <c r="F20" s="28">
        <f>SUM(F21,F26,F43)</f>
        <v>0</v>
      </c>
      <c r="G20" s="29">
        <f>SUM(G21,G45)</f>
        <v>0</v>
      </c>
      <c r="H20" s="27">
        <f>SUM(I20:L20)</f>
        <v>3480</v>
      </c>
      <c r="I20" s="28">
        <f>SUM(I21,I24,I25,I41,I43)</f>
        <v>3480</v>
      </c>
      <c r="J20" s="28">
        <f>SUM(J21,J24,J43)</f>
        <v>0</v>
      </c>
      <c r="K20" s="28">
        <f>SUM(K21,K26,K43)</f>
        <v>0</v>
      </c>
      <c r="L20" s="30">
        <f>SUM(L21,L45)</f>
        <v>0</v>
      </c>
    </row>
    <row r="21" spans="1:12" ht="12.75" thickTop="1" x14ac:dyDescent="0.25">
      <c r="A21" s="31"/>
      <c r="B21" s="32" t="s">
        <v>31</v>
      </c>
      <c r="C21" s="33">
        <f t="shared" si="0"/>
        <v>0</v>
      </c>
      <c r="D21" s="34">
        <f>SUM(D22:D23)</f>
        <v>0</v>
      </c>
      <c r="E21" s="34">
        <f>SUM(E22:E23)</f>
        <v>0</v>
      </c>
      <c r="F21" s="34">
        <f>SUM(F22:F23)</f>
        <v>0</v>
      </c>
      <c r="G21" s="35">
        <f>SUM(G22:G23)</f>
        <v>0</v>
      </c>
      <c r="H21" s="33">
        <f t="shared" ref="H21:H47" si="1">SUM(I21:L21)</f>
        <v>0</v>
      </c>
      <c r="I21" s="34">
        <f>SUM(I22:I23)</f>
        <v>0</v>
      </c>
      <c r="J21" s="34">
        <f>SUM(J22:J23)</f>
        <v>0</v>
      </c>
      <c r="K21" s="34">
        <f>SUM(K22:K23)</f>
        <v>0</v>
      </c>
      <c r="L21" s="36">
        <f>SUM(L22:L23)</f>
        <v>0</v>
      </c>
    </row>
    <row r="22" spans="1:12" x14ac:dyDescent="0.25">
      <c r="A22" s="37"/>
      <c r="B22" s="38" t="s">
        <v>32</v>
      </c>
      <c r="C22" s="39">
        <f t="shared" si="0"/>
        <v>0</v>
      </c>
      <c r="D22" s="40"/>
      <c r="E22" s="40"/>
      <c r="F22" s="40"/>
      <c r="G22" s="41"/>
      <c r="H22" s="39">
        <f t="shared" si="1"/>
        <v>0</v>
      </c>
      <c r="I22" s="40"/>
      <c r="J22" s="40"/>
      <c r="K22" s="40"/>
      <c r="L22" s="42"/>
    </row>
    <row r="23" spans="1:12" x14ac:dyDescent="0.25">
      <c r="A23" s="43"/>
      <c r="B23" s="44" t="s">
        <v>33</v>
      </c>
      <c r="C23" s="45">
        <f t="shared" si="0"/>
        <v>0</v>
      </c>
      <c r="D23" s="46"/>
      <c r="E23" s="46"/>
      <c r="F23" s="46"/>
      <c r="G23" s="47"/>
      <c r="H23" s="45">
        <f t="shared" si="1"/>
        <v>0</v>
      </c>
      <c r="I23" s="46"/>
      <c r="J23" s="46"/>
      <c r="K23" s="46"/>
      <c r="L23" s="48"/>
    </row>
    <row r="24" spans="1:12" s="24" customFormat="1" ht="24.75" thickBot="1" x14ac:dyDescent="0.3">
      <c r="A24" s="49">
        <v>19300</v>
      </c>
      <c r="B24" s="49" t="s">
        <v>34</v>
      </c>
      <c r="C24" s="50">
        <f t="shared" si="0"/>
        <v>3490</v>
      </c>
      <c r="D24" s="51">
        <v>3490</v>
      </c>
      <c r="E24" s="51"/>
      <c r="F24" s="52" t="s">
        <v>35</v>
      </c>
      <c r="G24" s="53" t="s">
        <v>35</v>
      </c>
      <c r="H24" s="50">
        <f t="shared" si="1"/>
        <v>3480</v>
      </c>
      <c r="I24" s="51">
        <v>3480</v>
      </c>
      <c r="J24" s="51"/>
      <c r="K24" s="52" t="s">
        <v>35</v>
      </c>
      <c r="L24" s="54" t="s">
        <v>35</v>
      </c>
    </row>
    <row r="25" spans="1:12" s="24" customFormat="1" ht="24.75" thickTop="1" x14ac:dyDescent="0.25">
      <c r="A25" s="55"/>
      <c r="B25" s="56" t="s">
        <v>36</v>
      </c>
      <c r="C25" s="57">
        <f t="shared" si="0"/>
        <v>0</v>
      </c>
      <c r="D25" s="58"/>
      <c r="E25" s="59" t="s">
        <v>35</v>
      </c>
      <c r="F25" s="59" t="s">
        <v>35</v>
      </c>
      <c r="G25" s="60" t="s">
        <v>35</v>
      </c>
      <c r="H25" s="57">
        <f t="shared" si="1"/>
        <v>0</v>
      </c>
      <c r="I25" s="61"/>
      <c r="J25" s="59" t="s">
        <v>35</v>
      </c>
      <c r="K25" s="59" t="s">
        <v>35</v>
      </c>
      <c r="L25" s="62" t="s">
        <v>35</v>
      </c>
    </row>
    <row r="26" spans="1:12" s="24" customFormat="1" ht="36" x14ac:dyDescent="0.25">
      <c r="A26" s="56">
        <v>21300</v>
      </c>
      <c r="B26" s="56" t="s">
        <v>37</v>
      </c>
      <c r="C26" s="57">
        <f t="shared" si="0"/>
        <v>0</v>
      </c>
      <c r="D26" s="59" t="s">
        <v>35</v>
      </c>
      <c r="E26" s="59" t="s">
        <v>35</v>
      </c>
      <c r="F26" s="63">
        <f>SUM(F27,F31,F33,F36)</f>
        <v>0</v>
      </c>
      <c r="G26" s="60" t="s">
        <v>35</v>
      </c>
      <c r="H26" s="57">
        <f t="shared" si="1"/>
        <v>0</v>
      </c>
      <c r="I26" s="59" t="s">
        <v>35</v>
      </c>
      <c r="J26" s="59" t="s">
        <v>35</v>
      </c>
      <c r="K26" s="63">
        <f>SUM(K27,K31,K33,K36)</f>
        <v>0</v>
      </c>
      <c r="L26" s="62" t="s">
        <v>35</v>
      </c>
    </row>
    <row r="27" spans="1:12" s="24" customFormat="1" ht="24" x14ac:dyDescent="0.25">
      <c r="A27" s="64">
        <v>21350</v>
      </c>
      <c r="B27" s="56" t="s">
        <v>38</v>
      </c>
      <c r="C27" s="57">
        <f t="shared" si="0"/>
        <v>0</v>
      </c>
      <c r="D27" s="59" t="s">
        <v>35</v>
      </c>
      <c r="E27" s="59" t="s">
        <v>35</v>
      </c>
      <c r="F27" s="63">
        <f>SUM(F28:F30)</f>
        <v>0</v>
      </c>
      <c r="G27" s="60" t="s">
        <v>35</v>
      </c>
      <c r="H27" s="57">
        <f t="shared" si="1"/>
        <v>0</v>
      </c>
      <c r="I27" s="59" t="s">
        <v>35</v>
      </c>
      <c r="J27" s="59" t="s">
        <v>35</v>
      </c>
      <c r="K27" s="63">
        <f>SUM(K28:K30)</f>
        <v>0</v>
      </c>
      <c r="L27" s="62" t="s">
        <v>35</v>
      </c>
    </row>
    <row r="28" spans="1:12" x14ac:dyDescent="0.25">
      <c r="A28" s="37">
        <v>21351</v>
      </c>
      <c r="B28" s="65" t="s">
        <v>39</v>
      </c>
      <c r="C28" s="66">
        <f t="shared" si="0"/>
        <v>0</v>
      </c>
      <c r="D28" s="67" t="s">
        <v>35</v>
      </c>
      <c r="E28" s="67" t="s">
        <v>35</v>
      </c>
      <c r="F28" s="68"/>
      <c r="G28" s="69" t="s">
        <v>35</v>
      </c>
      <c r="H28" s="66">
        <f t="shared" si="1"/>
        <v>0</v>
      </c>
      <c r="I28" s="67" t="s">
        <v>35</v>
      </c>
      <c r="J28" s="67" t="s">
        <v>35</v>
      </c>
      <c r="K28" s="68"/>
      <c r="L28" s="70" t="s">
        <v>35</v>
      </c>
    </row>
    <row r="29" spans="1:12" x14ac:dyDescent="0.25">
      <c r="A29" s="43">
        <v>21352</v>
      </c>
      <c r="B29" s="71" t="s">
        <v>40</v>
      </c>
      <c r="C29" s="72">
        <f t="shared" si="0"/>
        <v>0</v>
      </c>
      <c r="D29" s="73" t="s">
        <v>35</v>
      </c>
      <c r="E29" s="73" t="s">
        <v>35</v>
      </c>
      <c r="F29" s="74"/>
      <c r="G29" s="75" t="s">
        <v>35</v>
      </c>
      <c r="H29" s="72">
        <f t="shared" si="1"/>
        <v>0</v>
      </c>
      <c r="I29" s="73" t="s">
        <v>35</v>
      </c>
      <c r="J29" s="73" t="s">
        <v>35</v>
      </c>
      <c r="K29" s="74"/>
      <c r="L29" s="76" t="s">
        <v>35</v>
      </c>
    </row>
    <row r="30" spans="1:12" ht="24" x14ac:dyDescent="0.25">
      <c r="A30" s="43">
        <v>21359</v>
      </c>
      <c r="B30" s="71" t="s">
        <v>41</v>
      </c>
      <c r="C30" s="72">
        <f t="shared" si="0"/>
        <v>0</v>
      </c>
      <c r="D30" s="73" t="s">
        <v>35</v>
      </c>
      <c r="E30" s="73" t="s">
        <v>35</v>
      </c>
      <c r="F30" s="74"/>
      <c r="G30" s="75" t="s">
        <v>35</v>
      </c>
      <c r="H30" s="72">
        <f t="shared" si="1"/>
        <v>0</v>
      </c>
      <c r="I30" s="73" t="s">
        <v>35</v>
      </c>
      <c r="J30" s="73" t="s">
        <v>35</v>
      </c>
      <c r="K30" s="74"/>
      <c r="L30" s="76" t="s">
        <v>35</v>
      </c>
    </row>
    <row r="31" spans="1:12" s="24" customFormat="1" ht="36" x14ac:dyDescent="0.25">
      <c r="A31" s="64">
        <v>21370</v>
      </c>
      <c r="B31" s="56" t="s">
        <v>42</v>
      </c>
      <c r="C31" s="57">
        <f t="shared" si="0"/>
        <v>0</v>
      </c>
      <c r="D31" s="59" t="s">
        <v>35</v>
      </c>
      <c r="E31" s="59" t="s">
        <v>35</v>
      </c>
      <c r="F31" s="63">
        <f>SUM(F32)</f>
        <v>0</v>
      </c>
      <c r="G31" s="60" t="s">
        <v>35</v>
      </c>
      <c r="H31" s="57">
        <f t="shared" si="1"/>
        <v>0</v>
      </c>
      <c r="I31" s="59" t="s">
        <v>35</v>
      </c>
      <c r="J31" s="59" t="s">
        <v>35</v>
      </c>
      <c r="K31" s="63">
        <f>SUM(K32)</f>
        <v>0</v>
      </c>
      <c r="L31" s="62" t="s">
        <v>35</v>
      </c>
    </row>
    <row r="32" spans="1:12" ht="36" x14ac:dyDescent="0.25">
      <c r="A32" s="77">
        <v>21379</v>
      </c>
      <c r="B32" s="78" t="s">
        <v>43</v>
      </c>
      <c r="C32" s="79">
        <f t="shared" si="0"/>
        <v>0</v>
      </c>
      <c r="D32" s="80" t="s">
        <v>35</v>
      </c>
      <c r="E32" s="80" t="s">
        <v>35</v>
      </c>
      <c r="F32" s="81"/>
      <c r="G32" s="82" t="s">
        <v>35</v>
      </c>
      <c r="H32" s="79">
        <f t="shared" si="1"/>
        <v>0</v>
      </c>
      <c r="I32" s="80" t="s">
        <v>35</v>
      </c>
      <c r="J32" s="80" t="s">
        <v>35</v>
      </c>
      <c r="K32" s="81"/>
      <c r="L32" s="83" t="s">
        <v>35</v>
      </c>
    </row>
    <row r="33" spans="1:12" s="24" customFormat="1" x14ac:dyDescent="0.25">
      <c r="A33" s="64">
        <v>21380</v>
      </c>
      <c r="B33" s="56" t="s">
        <v>44</v>
      </c>
      <c r="C33" s="57">
        <f t="shared" si="0"/>
        <v>0</v>
      </c>
      <c r="D33" s="59" t="s">
        <v>35</v>
      </c>
      <c r="E33" s="59" t="s">
        <v>35</v>
      </c>
      <c r="F33" s="63">
        <f>SUM(F34:F35)</f>
        <v>0</v>
      </c>
      <c r="G33" s="60" t="s">
        <v>35</v>
      </c>
      <c r="H33" s="57">
        <f t="shared" si="1"/>
        <v>0</v>
      </c>
      <c r="I33" s="59" t="s">
        <v>35</v>
      </c>
      <c r="J33" s="59" t="s">
        <v>35</v>
      </c>
      <c r="K33" s="63">
        <f>SUM(K34:K35)</f>
        <v>0</v>
      </c>
      <c r="L33" s="62" t="s">
        <v>35</v>
      </c>
    </row>
    <row r="34" spans="1:12" x14ac:dyDescent="0.25">
      <c r="A34" s="38">
        <v>21381</v>
      </c>
      <c r="B34" s="65" t="s">
        <v>45</v>
      </c>
      <c r="C34" s="66">
        <f t="shared" si="0"/>
        <v>0</v>
      </c>
      <c r="D34" s="67" t="s">
        <v>35</v>
      </c>
      <c r="E34" s="67" t="s">
        <v>35</v>
      </c>
      <c r="F34" s="68"/>
      <c r="G34" s="69" t="s">
        <v>35</v>
      </c>
      <c r="H34" s="66">
        <f t="shared" si="1"/>
        <v>0</v>
      </c>
      <c r="I34" s="67" t="s">
        <v>35</v>
      </c>
      <c r="J34" s="67" t="s">
        <v>35</v>
      </c>
      <c r="K34" s="68"/>
      <c r="L34" s="70" t="s">
        <v>35</v>
      </c>
    </row>
    <row r="35" spans="1:12" ht="24" x14ac:dyDescent="0.25">
      <c r="A35" s="44">
        <v>21383</v>
      </c>
      <c r="B35" s="71" t="s">
        <v>46</v>
      </c>
      <c r="C35" s="72">
        <f>SUM(D35:G35)</f>
        <v>0</v>
      </c>
      <c r="D35" s="73" t="s">
        <v>35</v>
      </c>
      <c r="E35" s="73" t="s">
        <v>35</v>
      </c>
      <c r="F35" s="74"/>
      <c r="G35" s="75" t="s">
        <v>35</v>
      </c>
      <c r="H35" s="72">
        <f t="shared" si="1"/>
        <v>0</v>
      </c>
      <c r="I35" s="73" t="s">
        <v>35</v>
      </c>
      <c r="J35" s="73" t="s">
        <v>35</v>
      </c>
      <c r="K35" s="74"/>
      <c r="L35" s="76" t="s">
        <v>35</v>
      </c>
    </row>
    <row r="36" spans="1:12" s="24" customFormat="1" ht="25.5" customHeight="1" x14ac:dyDescent="0.25">
      <c r="A36" s="64">
        <v>21390</v>
      </c>
      <c r="B36" s="56" t="s">
        <v>47</v>
      </c>
      <c r="C36" s="57">
        <f t="shared" si="0"/>
        <v>0</v>
      </c>
      <c r="D36" s="59" t="s">
        <v>35</v>
      </c>
      <c r="E36" s="59" t="s">
        <v>35</v>
      </c>
      <c r="F36" s="63">
        <f>SUM(F37:F40)</f>
        <v>0</v>
      </c>
      <c r="G36" s="60" t="s">
        <v>35</v>
      </c>
      <c r="H36" s="57">
        <f t="shared" si="1"/>
        <v>0</v>
      </c>
      <c r="I36" s="59" t="s">
        <v>35</v>
      </c>
      <c r="J36" s="59" t="s">
        <v>35</v>
      </c>
      <c r="K36" s="63">
        <f>SUM(K37:K40)</f>
        <v>0</v>
      </c>
      <c r="L36" s="62" t="s">
        <v>35</v>
      </c>
    </row>
    <row r="37" spans="1:12" ht="24" x14ac:dyDescent="0.25">
      <c r="A37" s="38">
        <v>21391</v>
      </c>
      <c r="B37" s="65" t="s">
        <v>48</v>
      </c>
      <c r="C37" s="66">
        <f t="shared" si="0"/>
        <v>0</v>
      </c>
      <c r="D37" s="67" t="s">
        <v>35</v>
      </c>
      <c r="E37" s="67" t="s">
        <v>35</v>
      </c>
      <c r="F37" s="68"/>
      <c r="G37" s="69" t="s">
        <v>35</v>
      </c>
      <c r="H37" s="66">
        <f t="shared" si="1"/>
        <v>0</v>
      </c>
      <c r="I37" s="67" t="s">
        <v>35</v>
      </c>
      <c r="J37" s="67" t="s">
        <v>35</v>
      </c>
      <c r="K37" s="68"/>
      <c r="L37" s="70" t="s">
        <v>35</v>
      </c>
    </row>
    <row r="38" spans="1:12" x14ac:dyDescent="0.25">
      <c r="A38" s="44">
        <v>21393</v>
      </c>
      <c r="B38" s="71" t="s">
        <v>49</v>
      </c>
      <c r="C38" s="72">
        <f t="shared" si="0"/>
        <v>0</v>
      </c>
      <c r="D38" s="73" t="s">
        <v>35</v>
      </c>
      <c r="E38" s="73" t="s">
        <v>35</v>
      </c>
      <c r="F38" s="74"/>
      <c r="G38" s="75" t="s">
        <v>35</v>
      </c>
      <c r="H38" s="72">
        <f t="shared" si="1"/>
        <v>0</v>
      </c>
      <c r="I38" s="73" t="s">
        <v>35</v>
      </c>
      <c r="J38" s="73" t="s">
        <v>35</v>
      </c>
      <c r="K38" s="74"/>
      <c r="L38" s="76" t="s">
        <v>35</v>
      </c>
    </row>
    <row r="39" spans="1:12" x14ac:dyDescent="0.25">
      <c r="A39" s="44">
        <v>21395</v>
      </c>
      <c r="B39" s="71" t="s">
        <v>50</v>
      </c>
      <c r="C39" s="72">
        <f t="shared" si="0"/>
        <v>0</v>
      </c>
      <c r="D39" s="73" t="s">
        <v>35</v>
      </c>
      <c r="E39" s="73" t="s">
        <v>35</v>
      </c>
      <c r="F39" s="74"/>
      <c r="G39" s="75" t="s">
        <v>35</v>
      </c>
      <c r="H39" s="72">
        <f t="shared" si="1"/>
        <v>0</v>
      </c>
      <c r="I39" s="73" t="s">
        <v>35</v>
      </c>
      <c r="J39" s="73" t="s">
        <v>35</v>
      </c>
      <c r="K39" s="74"/>
      <c r="L39" s="76" t="s">
        <v>35</v>
      </c>
    </row>
    <row r="40" spans="1:12" ht="24" x14ac:dyDescent="0.25">
      <c r="A40" s="84">
        <v>21399</v>
      </c>
      <c r="B40" s="85" t="s">
        <v>51</v>
      </c>
      <c r="C40" s="86">
        <f t="shared" si="0"/>
        <v>0</v>
      </c>
      <c r="D40" s="87" t="s">
        <v>35</v>
      </c>
      <c r="E40" s="87" t="s">
        <v>35</v>
      </c>
      <c r="F40" s="88"/>
      <c r="G40" s="89" t="s">
        <v>35</v>
      </c>
      <c r="H40" s="86">
        <f t="shared" si="1"/>
        <v>0</v>
      </c>
      <c r="I40" s="87" t="s">
        <v>35</v>
      </c>
      <c r="J40" s="87" t="s">
        <v>35</v>
      </c>
      <c r="K40" s="88"/>
      <c r="L40" s="90" t="s">
        <v>35</v>
      </c>
    </row>
    <row r="41" spans="1:12" s="24" customFormat="1" ht="26.25" customHeight="1" x14ac:dyDescent="0.25">
      <c r="A41" s="91">
        <v>21420</v>
      </c>
      <c r="B41" s="92" t="s">
        <v>52</v>
      </c>
      <c r="C41" s="86">
        <f>SUM(D41:G41)</f>
        <v>0</v>
      </c>
      <c r="D41" s="94">
        <f>SUM(D42)</f>
        <v>0</v>
      </c>
      <c r="E41" s="95" t="s">
        <v>35</v>
      </c>
      <c r="F41" s="95" t="s">
        <v>35</v>
      </c>
      <c r="G41" s="96" t="s">
        <v>35</v>
      </c>
      <c r="H41" s="93">
        <f>SUM(I41:L41)</f>
        <v>0</v>
      </c>
      <c r="I41" s="94">
        <f>SUM(I42)</f>
        <v>0</v>
      </c>
      <c r="J41" s="95" t="s">
        <v>35</v>
      </c>
      <c r="K41" s="95" t="s">
        <v>35</v>
      </c>
      <c r="L41" s="97" t="s">
        <v>35</v>
      </c>
    </row>
    <row r="42" spans="1:12" s="24" customFormat="1" ht="26.25" customHeight="1" x14ac:dyDescent="0.25">
      <c r="A42" s="84">
        <v>21429</v>
      </c>
      <c r="B42" s="85" t="s">
        <v>53</v>
      </c>
      <c r="C42" s="86">
        <f>SUM(D42:G42)</f>
        <v>0</v>
      </c>
      <c r="D42" s="98"/>
      <c r="E42" s="87" t="s">
        <v>35</v>
      </c>
      <c r="F42" s="87" t="s">
        <v>35</v>
      </c>
      <c r="G42" s="89" t="s">
        <v>35</v>
      </c>
      <c r="H42" s="86">
        <f t="shared" ref="H42:H44" si="2">SUM(I42:L42)</f>
        <v>0</v>
      </c>
      <c r="I42" s="98"/>
      <c r="J42" s="87" t="s">
        <v>35</v>
      </c>
      <c r="K42" s="87" t="s">
        <v>35</v>
      </c>
      <c r="L42" s="90" t="s">
        <v>35</v>
      </c>
    </row>
    <row r="43" spans="1:12" s="24" customFormat="1" ht="24" x14ac:dyDescent="0.25">
      <c r="A43" s="64">
        <v>21490</v>
      </c>
      <c r="B43" s="56" t="s">
        <v>54</v>
      </c>
      <c r="C43" s="57">
        <f t="shared" si="0"/>
        <v>0</v>
      </c>
      <c r="D43" s="99">
        <f>D44</f>
        <v>0</v>
      </c>
      <c r="E43" s="99">
        <f t="shared" ref="E43:F43" si="3">E44</f>
        <v>0</v>
      </c>
      <c r="F43" s="99">
        <f t="shared" si="3"/>
        <v>0</v>
      </c>
      <c r="G43" s="60" t="s">
        <v>35</v>
      </c>
      <c r="H43" s="100">
        <f t="shared" si="2"/>
        <v>0</v>
      </c>
      <c r="I43" s="99">
        <f>I44</f>
        <v>0</v>
      </c>
      <c r="J43" s="99">
        <f t="shared" ref="J43:K43" si="4">J44</f>
        <v>0</v>
      </c>
      <c r="K43" s="99">
        <f t="shared" si="4"/>
        <v>0</v>
      </c>
      <c r="L43" s="62" t="s">
        <v>35</v>
      </c>
    </row>
    <row r="44" spans="1:12" s="24" customFormat="1" ht="24" x14ac:dyDescent="0.25">
      <c r="A44" s="44">
        <v>21499</v>
      </c>
      <c r="B44" s="71" t="s">
        <v>55</v>
      </c>
      <c r="C44" s="79">
        <f>SUM(D44:G44)</f>
        <v>0</v>
      </c>
      <c r="D44" s="101"/>
      <c r="E44" s="102"/>
      <c r="F44" s="102"/>
      <c r="G44" s="103" t="s">
        <v>35</v>
      </c>
      <c r="H44" s="104">
        <f t="shared" si="2"/>
        <v>0</v>
      </c>
      <c r="I44" s="40"/>
      <c r="J44" s="105"/>
      <c r="K44" s="105"/>
      <c r="L44" s="106" t="s">
        <v>35</v>
      </c>
    </row>
    <row r="45" spans="1:12" ht="12.75" customHeight="1" x14ac:dyDescent="0.25">
      <c r="A45" s="107">
        <v>23000</v>
      </c>
      <c r="B45" s="108" t="s">
        <v>56</v>
      </c>
      <c r="C45" s="109">
        <f>SUM(D45:G45)</f>
        <v>0</v>
      </c>
      <c r="D45" s="59" t="s">
        <v>35</v>
      </c>
      <c r="E45" s="59" t="s">
        <v>35</v>
      </c>
      <c r="F45" s="59" t="s">
        <v>35</v>
      </c>
      <c r="G45" s="99">
        <f>SUM(G46:G47)</f>
        <v>0</v>
      </c>
      <c r="H45" s="109">
        <f t="shared" si="1"/>
        <v>0</v>
      </c>
      <c r="I45" s="87" t="s">
        <v>35</v>
      </c>
      <c r="J45" s="87" t="s">
        <v>35</v>
      </c>
      <c r="K45" s="87" t="s">
        <v>35</v>
      </c>
      <c r="L45" s="110">
        <f>SUM(L46:L47)</f>
        <v>0</v>
      </c>
    </row>
    <row r="46" spans="1:12" ht="24" x14ac:dyDescent="0.25">
      <c r="A46" s="111">
        <v>23410</v>
      </c>
      <c r="B46" s="112" t="s">
        <v>57</v>
      </c>
      <c r="C46" s="113">
        <f t="shared" si="0"/>
        <v>0</v>
      </c>
      <c r="D46" s="95" t="s">
        <v>35</v>
      </c>
      <c r="E46" s="95" t="s">
        <v>35</v>
      </c>
      <c r="F46" s="95" t="s">
        <v>35</v>
      </c>
      <c r="G46" s="114"/>
      <c r="H46" s="113">
        <f t="shared" si="1"/>
        <v>0</v>
      </c>
      <c r="I46" s="95" t="s">
        <v>35</v>
      </c>
      <c r="J46" s="95" t="s">
        <v>35</v>
      </c>
      <c r="K46" s="95" t="s">
        <v>35</v>
      </c>
      <c r="L46" s="115"/>
    </row>
    <row r="47" spans="1:12" ht="24" x14ac:dyDescent="0.25">
      <c r="A47" s="111">
        <v>23510</v>
      </c>
      <c r="B47" s="112" t="s">
        <v>58</v>
      </c>
      <c r="C47" s="93">
        <f t="shared" si="0"/>
        <v>0</v>
      </c>
      <c r="D47" s="95" t="s">
        <v>35</v>
      </c>
      <c r="E47" s="95" t="s">
        <v>35</v>
      </c>
      <c r="F47" s="95" t="s">
        <v>35</v>
      </c>
      <c r="G47" s="114"/>
      <c r="H47" s="93">
        <f t="shared" si="1"/>
        <v>0</v>
      </c>
      <c r="I47" s="95" t="s">
        <v>35</v>
      </c>
      <c r="J47" s="95" t="s">
        <v>35</v>
      </c>
      <c r="K47" s="95" t="s">
        <v>35</v>
      </c>
      <c r="L47" s="115"/>
    </row>
    <row r="48" spans="1:12" x14ac:dyDescent="0.25">
      <c r="A48" s="116"/>
      <c r="B48" s="112"/>
      <c r="C48" s="117"/>
      <c r="D48" s="95"/>
      <c r="E48" s="95"/>
      <c r="F48" s="94"/>
      <c r="G48" s="118"/>
      <c r="H48" s="117"/>
      <c r="I48" s="95"/>
      <c r="J48" s="95"/>
      <c r="K48" s="94"/>
      <c r="L48" s="119"/>
    </row>
    <row r="49" spans="1:12" s="24" customFormat="1" x14ac:dyDescent="0.25">
      <c r="A49" s="120"/>
      <c r="B49" s="121" t="s">
        <v>59</v>
      </c>
      <c r="C49" s="122"/>
      <c r="D49" s="123"/>
      <c r="E49" s="123"/>
      <c r="F49" s="123"/>
      <c r="G49" s="124"/>
      <c r="H49" s="122"/>
      <c r="I49" s="123"/>
      <c r="J49" s="123"/>
      <c r="K49" s="123"/>
      <c r="L49" s="125"/>
    </row>
    <row r="50" spans="1:12" s="24" customFormat="1" ht="12.75" thickBot="1" x14ac:dyDescent="0.3">
      <c r="A50" s="126"/>
      <c r="B50" s="25" t="s">
        <v>60</v>
      </c>
      <c r="C50" s="127">
        <f t="shared" ref="C50:C113" si="5">SUM(D50:G50)</f>
        <v>3490</v>
      </c>
      <c r="D50" s="128">
        <f>SUM(D51,D283)</f>
        <v>3490</v>
      </c>
      <c r="E50" s="128">
        <f>SUM(E51,E283)</f>
        <v>0</v>
      </c>
      <c r="F50" s="128">
        <f>SUM(F51,F283)</f>
        <v>0</v>
      </c>
      <c r="G50" s="129">
        <f>SUM(G51,G283)</f>
        <v>0</v>
      </c>
      <c r="H50" s="127">
        <f t="shared" ref="H50:H113" si="6">SUM(I50:L50)</f>
        <v>3480</v>
      </c>
      <c r="I50" s="128">
        <f>SUM(I51,I283)</f>
        <v>3480</v>
      </c>
      <c r="J50" s="128">
        <f>SUM(J51,J283)</f>
        <v>0</v>
      </c>
      <c r="K50" s="128">
        <f>SUM(K51,K283)</f>
        <v>0</v>
      </c>
      <c r="L50" s="130">
        <f>SUM(L51,L283)</f>
        <v>0</v>
      </c>
    </row>
    <row r="51" spans="1:12" s="24" customFormat="1" ht="36.75" thickTop="1" x14ac:dyDescent="0.25">
      <c r="A51" s="131"/>
      <c r="B51" s="132" t="s">
        <v>61</v>
      </c>
      <c r="C51" s="133">
        <f t="shared" si="5"/>
        <v>3490</v>
      </c>
      <c r="D51" s="134">
        <f>SUM(D52,D194)</f>
        <v>3490</v>
      </c>
      <c r="E51" s="134">
        <f>SUM(E52,E194)</f>
        <v>0</v>
      </c>
      <c r="F51" s="134">
        <f>SUM(F52,F194)</f>
        <v>0</v>
      </c>
      <c r="G51" s="135">
        <f>SUM(G52,G194)</f>
        <v>0</v>
      </c>
      <c r="H51" s="133">
        <f t="shared" si="6"/>
        <v>3480</v>
      </c>
      <c r="I51" s="134">
        <f>SUM(I52,I194)</f>
        <v>3480</v>
      </c>
      <c r="J51" s="134">
        <f>SUM(J52,J194)</f>
        <v>0</v>
      </c>
      <c r="K51" s="134">
        <f>SUM(K52,K194)</f>
        <v>0</v>
      </c>
      <c r="L51" s="136">
        <f>SUM(L52,L194)</f>
        <v>0</v>
      </c>
    </row>
    <row r="52" spans="1:12" s="24" customFormat="1" ht="24" x14ac:dyDescent="0.25">
      <c r="A52" s="137"/>
      <c r="B52" s="18" t="s">
        <v>62</v>
      </c>
      <c r="C52" s="138">
        <f t="shared" si="5"/>
        <v>3490</v>
      </c>
      <c r="D52" s="139">
        <f>SUM(D53,D75,D173,D187)</f>
        <v>3490</v>
      </c>
      <c r="E52" s="139">
        <f>SUM(E53,E75,E173,E187)</f>
        <v>0</v>
      </c>
      <c r="F52" s="139">
        <f>SUM(F53,F75,F173,F187)</f>
        <v>0</v>
      </c>
      <c r="G52" s="140">
        <f>SUM(G53,G75,G173,G187)</f>
        <v>0</v>
      </c>
      <c r="H52" s="138">
        <f t="shared" si="6"/>
        <v>3480</v>
      </c>
      <c r="I52" s="139">
        <f>SUM(I53,I75,I173,I187)</f>
        <v>3480</v>
      </c>
      <c r="J52" s="139">
        <f>SUM(J53,J75,J173,J187)</f>
        <v>0</v>
      </c>
      <c r="K52" s="139">
        <f>SUM(K53,K75,K173,K187)</f>
        <v>0</v>
      </c>
      <c r="L52" s="141">
        <f>SUM(L53,L75,L173,L187)</f>
        <v>0</v>
      </c>
    </row>
    <row r="53" spans="1:12" s="24" customFormat="1" x14ac:dyDescent="0.25">
      <c r="A53" s="142">
        <v>1000</v>
      </c>
      <c r="B53" s="142" t="s">
        <v>63</v>
      </c>
      <c r="C53" s="143">
        <f t="shared" si="5"/>
        <v>3490</v>
      </c>
      <c r="D53" s="144">
        <f>SUM(D54,D67)</f>
        <v>3490</v>
      </c>
      <c r="E53" s="144">
        <f>SUM(E54,E67)</f>
        <v>0</v>
      </c>
      <c r="F53" s="144">
        <f>SUM(F54,F67)</f>
        <v>0</v>
      </c>
      <c r="G53" s="145">
        <f>SUM(G54,G67)</f>
        <v>0</v>
      </c>
      <c r="H53" s="143">
        <f t="shared" si="6"/>
        <v>3480</v>
      </c>
      <c r="I53" s="144">
        <f>SUM(I54,I67)</f>
        <v>3480</v>
      </c>
      <c r="J53" s="144">
        <f>SUM(J54,J67)</f>
        <v>0</v>
      </c>
      <c r="K53" s="144">
        <f>SUM(K54,K67)</f>
        <v>0</v>
      </c>
      <c r="L53" s="146">
        <f>SUM(L54,L67)</f>
        <v>0</v>
      </c>
    </row>
    <row r="54" spans="1:12" x14ac:dyDescent="0.25">
      <c r="A54" s="56">
        <v>1100</v>
      </c>
      <c r="B54" s="147" t="s">
        <v>64</v>
      </c>
      <c r="C54" s="57">
        <f t="shared" si="5"/>
        <v>2754</v>
      </c>
      <c r="D54" s="63">
        <f>SUM(D55,D58,D66)</f>
        <v>2754</v>
      </c>
      <c r="E54" s="63">
        <f>SUM(E55,E58,E66)</f>
        <v>0</v>
      </c>
      <c r="F54" s="63">
        <f>SUM(F55,F58,F66)</f>
        <v>0</v>
      </c>
      <c r="G54" s="148">
        <f>SUM(G55,G58,G66)</f>
        <v>0</v>
      </c>
      <c r="H54" s="57">
        <f t="shared" si="6"/>
        <v>2754</v>
      </c>
      <c r="I54" s="63">
        <f>SUM(I55,I58,I66)</f>
        <v>2754</v>
      </c>
      <c r="J54" s="63">
        <f>SUM(J55,J58,J66)</f>
        <v>0</v>
      </c>
      <c r="K54" s="63">
        <f>SUM(K55,K58,K66)</f>
        <v>0</v>
      </c>
      <c r="L54" s="149">
        <f>SUM(L55,L58,L66)</f>
        <v>0</v>
      </c>
    </row>
    <row r="55" spans="1:12" x14ac:dyDescent="0.25">
      <c r="A55" s="150">
        <v>1110</v>
      </c>
      <c r="B55" s="112" t="s">
        <v>65</v>
      </c>
      <c r="C55" s="117">
        <f t="shared" si="5"/>
        <v>2754</v>
      </c>
      <c r="D55" s="151">
        <f>SUM(D56:D57)</f>
        <v>2754</v>
      </c>
      <c r="E55" s="151">
        <f>SUM(E56:E57)</f>
        <v>0</v>
      </c>
      <c r="F55" s="151">
        <f>SUM(F56:F57)</f>
        <v>0</v>
      </c>
      <c r="G55" s="152">
        <f>SUM(G56:G57)</f>
        <v>0</v>
      </c>
      <c r="H55" s="117">
        <f t="shared" si="6"/>
        <v>2754</v>
      </c>
      <c r="I55" s="151">
        <f>SUM(I56:I57)</f>
        <v>2754</v>
      </c>
      <c r="J55" s="151">
        <f>SUM(J56:J57)</f>
        <v>0</v>
      </c>
      <c r="K55" s="151">
        <f>SUM(K56:K57)</f>
        <v>0</v>
      </c>
      <c r="L55" s="153">
        <f>SUM(L56:L57)</f>
        <v>0</v>
      </c>
    </row>
    <row r="56" spans="1:12" x14ac:dyDescent="0.25">
      <c r="A56" s="38">
        <v>1111</v>
      </c>
      <c r="B56" s="65" t="s">
        <v>66</v>
      </c>
      <c r="C56" s="66">
        <f t="shared" si="5"/>
        <v>0</v>
      </c>
      <c r="D56" s="68"/>
      <c r="E56" s="68"/>
      <c r="F56" s="68"/>
      <c r="G56" s="154"/>
      <c r="H56" s="66">
        <f t="shared" si="6"/>
        <v>0</v>
      </c>
      <c r="I56" s="68"/>
      <c r="J56" s="68"/>
      <c r="K56" s="68"/>
      <c r="L56" s="155"/>
    </row>
    <row r="57" spans="1:12" ht="24" customHeight="1" x14ac:dyDescent="0.25">
      <c r="A57" s="44">
        <v>1119</v>
      </c>
      <c r="B57" s="71" t="s">
        <v>67</v>
      </c>
      <c r="C57" s="72">
        <f t="shared" si="5"/>
        <v>2754</v>
      </c>
      <c r="D57" s="74">
        <v>2754</v>
      </c>
      <c r="E57" s="74"/>
      <c r="F57" s="74"/>
      <c r="G57" s="157"/>
      <c r="H57" s="72">
        <f t="shared" si="6"/>
        <v>2754</v>
      </c>
      <c r="I57" s="74">
        <v>2754</v>
      </c>
      <c r="J57" s="74"/>
      <c r="K57" s="74"/>
      <c r="L57" s="158"/>
    </row>
    <row r="58" spans="1:12" x14ac:dyDescent="0.25">
      <c r="A58" s="159">
        <v>1140</v>
      </c>
      <c r="B58" s="71" t="s">
        <v>68</v>
      </c>
      <c r="C58" s="72">
        <f t="shared" si="5"/>
        <v>0</v>
      </c>
      <c r="D58" s="160">
        <f>SUM(D59:D65)</f>
        <v>0</v>
      </c>
      <c r="E58" s="160">
        <f>SUM(E59:E65)</f>
        <v>0</v>
      </c>
      <c r="F58" s="160">
        <f>SUM(F59:F65)</f>
        <v>0</v>
      </c>
      <c r="G58" s="161">
        <f>SUM(G59:G65)</f>
        <v>0</v>
      </c>
      <c r="H58" s="72">
        <f t="shared" si="6"/>
        <v>0</v>
      </c>
      <c r="I58" s="160">
        <f>SUM(I59:I65)</f>
        <v>0</v>
      </c>
      <c r="J58" s="160">
        <f>SUM(J59:J65)</f>
        <v>0</v>
      </c>
      <c r="K58" s="160">
        <f>SUM(K59:K65)</f>
        <v>0</v>
      </c>
      <c r="L58" s="162">
        <f>SUM(L59:L65)</f>
        <v>0</v>
      </c>
    </row>
    <row r="59" spans="1:12" x14ac:dyDescent="0.25">
      <c r="A59" s="44">
        <v>1141</v>
      </c>
      <c r="B59" s="71" t="s">
        <v>69</v>
      </c>
      <c r="C59" s="72">
        <f t="shared" si="5"/>
        <v>0</v>
      </c>
      <c r="D59" s="74"/>
      <c r="E59" s="74"/>
      <c r="F59" s="74"/>
      <c r="G59" s="157"/>
      <c r="H59" s="72">
        <f t="shared" si="6"/>
        <v>0</v>
      </c>
      <c r="I59" s="74"/>
      <c r="J59" s="74"/>
      <c r="K59" s="74"/>
      <c r="L59" s="158"/>
    </row>
    <row r="60" spans="1:12" ht="24.75" customHeight="1" x14ac:dyDescent="0.25">
      <c r="A60" s="44">
        <v>1142</v>
      </c>
      <c r="B60" s="71" t="s">
        <v>70</v>
      </c>
      <c r="C60" s="72">
        <f t="shared" si="5"/>
        <v>0</v>
      </c>
      <c r="D60" s="74"/>
      <c r="E60" s="74"/>
      <c r="F60" s="74"/>
      <c r="G60" s="157"/>
      <c r="H60" s="72">
        <f t="shared" si="6"/>
        <v>0</v>
      </c>
      <c r="I60" s="74"/>
      <c r="J60" s="74"/>
      <c r="K60" s="74"/>
      <c r="L60" s="158"/>
    </row>
    <row r="61" spans="1:12" ht="24" x14ac:dyDescent="0.25">
      <c r="A61" s="44">
        <v>1145</v>
      </c>
      <c r="B61" s="71" t="s">
        <v>71</v>
      </c>
      <c r="C61" s="72">
        <f t="shared" si="5"/>
        <v>0</v>
      </c>
      <c r="D61" s="74"/>
      <c r="E61" s="74"/>
      <c r="F61" s="74"/>
      <c r="G61" s="157"/>
      <c r="H61" s="72">
        <f t="shared" si="6"/>
        <v>0</v>
      </c>
      <c r="I61" s="74"/>
      <c r="J61" s="74"/>
      <c r="K61" s="74"/>
      <c r="L61" s="158"/>
    </row>
    <row r="62" spans="1:12" ht="27.75" customHeight="1" x14ac:dyDescent="0.25">
      <c r="A62" s="44">
        <v>1146</v>
      </c>
      <c r="B62" s="71" t="s">
        <v>72</v>
      </c>
      <c r="C62" s="72">
        <f t="shared" si="5"/>
        <v>0</v>
      </c>
      <c r="D62" s="74"/>
      <c r="E62" s="74"/>
      <c r="F62" s="74"/>
      <c r="G62" s="157"/>
      <c r="H62" s="72">
        <f t="shared" si="6"/>
        <v>0</v>
      </c>
      <c r="I62" s="74"/>
      <c r="J62" s="74"/>
      <c r="K62" s="74"/>
      <c r="L62" s="158"/>
    </row>
    <row r="63" spans="1:12" x14ac:dyDescent="0.25">
      <c r="A63" s="44">
        <v>1147</v>
      </c>
      <c r="B63" s="71" t="s">
        <v>73</v>
      </c>
      <c r="C63" s="72">
        <f t="shared" si="5"/>
        <v>0</v>
      </c>
      <c r="D63" s="74"/>
      <c r="E63" s="74"/>
      <c r="F63" s="74"/>
      <c r="G63" s="157"/>
      <c r="H63" s="72">
        <f t="shared" si="6"/>
        <v>0</v>
      </c>
      <c r="I63" s="74"/>
      <c r="J63" s="74"/>
      <c r="K63" s="74"/>
      <c r="L63" s="158"/>
    </row>
    <row r="64" spans="1:12" x14ac:dyDescent="0.25">
      <c r="A64" s="44">
        <v>1148</v>
      </c>
      <c r="B64" s="71" t="s">
        <v>74</v>
      </c>
      <c r="C64" s="72">
        <f t="shared" si="5"/>
        <v>0</v>
      </c>
      <c r="D64" s="74"/>
      <c r="E64" s="74"/>
      <c r="F64" s="74"/>
      <c r="G64" s="157"/>
      <c r="H64" s="72">
        <f t="shared" si="6"/>
        <v>0</v>
      </c>
      <c r="I64" s="74"/>
      <c r="J64" s="74"/>
      <c r="K64" s="74"/>
      <c r="L64" s="158"/>
    </row>
    <row r="65" spans="1:12" ht="24" customHeight="1" x14ac:dyDescent="0.25">
      <c r="A65" s="44">
        <v>1149</v>
      </c>
      <c r="B65" s="71" t="s">
        <v>75</v>
      </c>
      <c r="C65" s="72">
        <f t="shared" si="5"/>
        <v>0</v>
      </c>
      <c r="D65" s="74"/>
      <c r="E65" s="74"/>
      <c r="F65" s="74"/>
      <c r="G65" s="157"/>
      <c r="H65" s="72">
        <f t="shared" si="6"/>
        <v>0</v>
      </c>
      <c r="I65" s="74"/>
      <c r="J65" s="74"/>
      <c r="K65" s="74"/>
      <c r="L65" s="158"/>
    </row>
    <row r="66" spans="1:12" ht="36" x14ac:dyDescent="0.25">
      <c r="A66" s="150">
        <v>1150</v>
      </c>
      <c r="B66" s="112" t="s">
        <v>76</v>
      </c>
      <c r="C66" s="117">
        <f t="shared" si="5"/>
        <v>0</v>
      </c>
      <c r="D66" s="163"/>
      <c r="E66" s="163"/>
      <c r="F66" s="163"/>
      <c r="G66" s="164"/>
      <c r="H66" s="117">
        <f t="shared" si="6"/>
        <v>0</v>
      </c>
      <c r="I66" s="163"/>
      <c r="J66" s="163"/>
      <c r="K66" s="163"/>
      <c r="L66" s="165"/>
    </row>
    <row r="67" spans="1:12" ht="24" x14ac:dyDescent="0.25">
      <c r="A67" s="56">
        <v>1200</v>
      </c>
      <c r="B67" s="147" t="s">
        <v>77</v>
      </c>
      <c r="C67" s="57">
        <f t="shared" si="5"/>
        <v>736</v>
      </c>
      <c r="D67" s="63">
        <f>SUM(D68:D69)</f>
        <v>736</v>
      </c>
      <c r="E67" s="63">
        <f>SUM(E68:E69)</f>
        <v>0</v>
      </c>
      <c r="F67" s="63">
        <f>SUM(F68:F69)</f>
        <v>0</v>
      </c>
      <c r="G67" s="166">
        <f>SUM(G68:G69)</f>
        <v>0</v>
      </c>
      <c r="H67" s="57">
        <f t="shared" si="6"/>
        <v>726</v>
      </c>
      <c r="I67" s="63">
        <f>SUM(I68:I69)</f>
        <v>726</v>
      </c>
      <c r="J67" s="63">
        <f>SUM(J68:J69)</f>
        <v>0</v>
      </c>
      <c r="K67" s="63">
        <f>SUM(K68:K69)</f>
        <v>0</v>
      </c>
      <c r="L67" s="167">
        <f>SUM(L68:L69)</f>
        <v>0</v>
      </c>
    </row>
    <row r="68" spans="1:12" ht="24" x14ac:dyDescent="0.25">
      <c r="A68" s="168">
        <v>1210</v>
      </c>
      <c r="B68" s="65" t="s">
        <v>78</v>
      </c>
      <c r="C68" s="66">
        <f t="shared" si="5"/>
        <v>664</v>
      </c>
      <c r="D68" s="68">
        <v>664</v>
      </c>
      <c r="E68" s="68"/>
      <c r="F68" s="68"/>
      <c r="G68" s="154"/>
      <c r="H68" s="66">
        <f t="shared" si="6"/>
        <v>662</v>
      </c>
      <c r="I68" s="68">
        <v>662</v>
      </c>
      <c r="J68" s="68"/>
      <c r="K68" s="68"/>
      <c r="L68" s="155"/>
    </row>
    <row r="69" spans="1:12" ht="24" x14ac:dyDescent="0.25">
      <c r="A69" s="159">
        <v>1220</v>
      </c>
      <c r="B69" s="71" t="s">
        <v>79</v>
      </c>
      <c r="C69" s="72">
        <f t="shared" si="5"/>
        <v>72</v>
      </c>
      <c r="D69" s="160">
        <f>SUM(D70:D74)</f>
        <v>72</v>
      </c>
      <c r="E69" s="160">
        <f>SUM(E70:E74)</f>
        <v>0</v>
      </c>
      <c r="F69" s="160">
        <f>SUM(F70:F74)</f>
        <v>0</v>
      </c>
      <c r="G69" s="161">
        <f>SUM(G70:G74)</f>
        <v>0</v>
      </c>
      <c r="H69" s="72">
        <f t="shared" si="6"/>
        <v>64</v>
      </c>
      <c r="I69" s="160">
        <f>SUM(I70:I74)</f>
        <v>64</v>
      </c>
      <c r="J69" s="160">
        <f>SUM(J70:J74)</f>
        <v>0</v>
      </c>
      <c r="K69" s="160">
        <f>SUM(K70:K74)</f>
        <v>0</v>
      </c>
      <c r="L69" s="162">
        <f>SUM(L70:L74)</f>
        <v>0</v>
      </c>
    </row>
    <row r="70" spans="1:12" ht="48" x14ac:dyDescent="0.25">
      <c r="A70" s="44">
        <v>1221</v>
      </c>
      <c r="B70" s="71" t="s">
        <v>80</v>
      </c>
      <c r="C70" s="72">
        <f t="shared" si="5"/>
        <v>0</v>
      </c>
      <c r="D70" s="74"/>
      <c r="E70" s="74"/>
      <c r="F70" s="74"/>
      <c r="G70" s="157"/>
      <c r="H70" s="72">
        <f t="shared" si="6"/>
        <v>0</v>
      </c>
      <c r="I70" s="74"/>
      <c r="J70" s="74"/>
      <c r="K70" s="74"/>
      <c r="L70" s="158"/>
    </row>
    <row r="71" spans="1:12" x14ac:dyDescent="0.25">
      <c r="A71" s="44">
        <v>1223</v>
      </c>
      <c r="B71" s="71" t="s">
        <v>81</v>
      </c>
      <c r="C71" s="72">
        <f t="shared" si="5"/>
        <v>0</v>
      </c>
      <c r="D71" s="74"/>
      <c r="E71" s="74"/>
      <c r="F71" s="74"/>
      <c r="G71" s="157"/>
      <c r="H71" s="72">
        <f t="shared" si="6"/>
        <v>0</v>
      </c>
      <c r="I71" s="74"/>
      <c r="J71" s="74"/>
      <c r="K71" s="74"/>
      <c r="L71" s="158"/>
    </row>
    <row r="72" spans="1:12" x14ac:dyDescent="0.25">
      <c r="A72" s="44">
        <v>1225</v>
      </c>
      <c r="B72" s="71" t="s">
        <v>82</v>
      </c>
      <c r="C72" s="72">
        <f t="shared" si="5"/>
        <v>0</v>
      </c>
      <c r="D72" s="74"/>
      <c r="E72" s="74"/>
      <c r="F72" s="74"/>
      <c r="G72" s="157"/>
      <c r="H72" s="72">
        <f t="shared" si="6"/>
        <v>0</v>
      </c>
      <c r="I72" s="74"/>
      <c r="J72" s="74"/>
      <c r="K72" s="74"/>
      <c r="L72" s="158"/>
    </row>
    <row r="73" spans="1:12" ht="36" x14ac:dyDescent="0.25">
      <c r="A73" s="44">
        <v>1227</v>
      </c>
      <c r="B73" s="71" t="s">
        <v>83</v>
      </c>
      <c r="C73" s="72">
        <f t="shared" si="5"/>
        <v>72</v>
      </c>
      <c r="D73" s="74">
        <v>72</v>
      </c>
      <c r="E73" s="74"/>
      <c r="F73" s="74"/>
      <c r="G73" s="157"/>
      <c r="H73" s="72">
        <f t="shared" si="6"/>
        <v>64</v>
      </c>
      <c r="I73" s="74">
        <v>64</v>
      </c>
      <c r="J73" s="74"/>
      <c r="K73" s="74"/>
      <c r="L73" s="158"/>
    </row>
    <row r="74" spans="1:12" ht="48" x14ac:dyDescent="0.25">
      <c r="A74" s="44">
        <v>1228</v>
      </c>
      <c r="B74" s="71" t="s">
        <v>84</v>
      </c>
      <c r="C74" s="72">
        <f t="shared" si="5"/>
        <v>0</v>
      </c>
      <c r="D74" s="74"/>
      <c r="E74" s="74"/>
      <c r="F74" s="74"/>
      <c r="G74" s="157"/>
      <c r="H74" s="72">
        <f t="shared" si="6"/>
        <v>0</v>
      </c>
      <c r="I74" s="74"/>
      <c r="J74" s="74"/>
      <c r="K74" s="74"/>
      <c r="L74" s="158"/>
    </row>
    <row r="75" spans="1:12" x14ac:dyDescent="0.25">
      <c r="A75" s="142">
        <v>2000</v>
      </c>
      <c r="B75" s="142" t="s">
        <v>85</v>
      </c>
      <c r="C75" s="143">
        <f t="shared" si="5"/>
        <v>0</v>
      </c>
      <c r="D75" s="144">
        <f>SUM(D76,D83,D130,D164,D165,D172)</f>
        <v>0</v>
      </c>
      <c r="E75" s="144">
        <f>SUM(E76,E83,E130,E164,E165,E172)</f>
        <v>0</v>
      </c>
      <c r="F75" s="144">
        <f>SUM(F76,F83,F130,F164,F165,F172)</f>
        <v>0</v>
      </c>
      <c r="G75" s="145">
        <f>SUM(G76,G83,G130,G164,G165,G172)</f>
        <v>0</v>
      </c>
      <c r="H75" s="143">
        <f t="shared" si="6"/>
        <v>0</v>
      </c>
      <c r="I75" s="144">
        <f>SUM(I76,I83,I130,I164,I165,I172)</f>
        <v>0</v>
      </c>
      <c r="J75" s="144">
        <f>SUM(J76,J83,J130,J164,J165,J172)</f>
        <v>0</v>
      </c>
      <c r="K75" s="144">
        <f>SUM(K76,K83,K130,K164,K165,K172)</f>
        <v>0</v>
      </c>
      <c r="L75" s="146">
        <f>SUM(L76,L83,L130,L164,L165,L172)</f>
        <v>0</v>
      </c>
    </row>
    <row r="76" spans="1:12" ht="24" x14ac:dyDescent="0.25">
      <c r="A76" s="56">
        <v>2100</v>
      </c>
      <c r="B76" s="147" t="s">
        <v>86</v>
      </c>
      <c r="C76" s="57">
        <f t="shared" si="5"/>
        <v>0</v>
      </c>
      <c r="D76" s="63">
        <f>SUM(D77,D80)</f>
        <v>0</v>
      </c>
      <c r="E76" s="63">
        <f>SUM(E77,E80)</f>
        <v>0</v>
      </c>
      <c r="F76" s="63">
        <f>SUM(F77,F80)</f>
        <v>0</v>
      </c>
      <c r="G76" s="166">
        <f>SUM(G77,G80)</f>
        <v>0</v>
      </c>
      <c r="H76" s="57">
        <f t="shared" si="6"/>
        <v>0</v>
      </c>
      <c r="I76" s="63">
        <f>SUM(I77,I80)</f>
        <v>0</v>
      </c>
      <c r="J76" s="63">
        <f>SUM(J77,J80)</f>
        <v>0</v>
      </c>
      <c r="K76" s="63">
        <f>SUM(K77,K80)</f>
        <v>0</v>
      </c>
      <c r="L76" s="167">
        <f>SUM(L77,L80)</f>
        <v>0</v>
      </c>
    </row>
    <row r="77" spans="1:12" ht="24" x14ac:dyDescent="0.25">
      <c r="A77" s="168">
        <v>2110</v>
      </c>
      <c r="B77" s="65" t="s">
        <v>87</v>
      </c>
      <c r="C77" s="66">
        <f t="shared" si="5"/>
        <v>0</v>
      </c>
      <c r="D77" s="169">
        <f>SUM(D78:D79)</f>
        <v>0</v>
      </c>
      <c r="E77" s="169">
        <f>SUM(E78:E79)</f>
        <v>0</v>
      </c>
      <c r="F77" s="169">
        <f>SUM(F78:F79)</f>
        <v>0</v>
      </c>
      <c r="G77" s="170">
        <f>SUM(G78:G79)</f>
        <v>0</v>
      </c>
      <c r="H77" s="66">
        <f t="shared" si="6"/>
        <v>0</v>
      </c>
      <c r="I77" s="169">
        <f>SUM(I78:I79)</f>
        <v>0</v>
      </c>
      <c r="J77" s="169">
        <f>SUM(J78:J79)</f>
        <v>0</v>
      </c>
      <c r="K77" s="169">
        <f>SUM(K78:K79)</f>
        <v>0</v>
      </c>
      <c r="L77" s="171">
        <f>SUM(L78:L79)</f>
        <v>0</v>
      </c>
    </row>
    <row r="78" spans="1:12" x14ac:dyDescent="0.25">
      <c r="A78" s="44">
        <v>2111</v>
      </c>
      <c r="B78" s="71" t="s">
        <v>88</v>
      </c>
      <c r="C78" s="72">
        <f t="shared" si="5"/>
        <v>0</v>
      </c>
      <c r="D78" s="74"/>
      <c r="E78" s="74"/>
      <c r="F78" s="74"/>
      <c r="G78" s="157"/>
      <c r="H78" s="72">
        <f t="shared" si="6"/>
        <v>0</v>
      </c>
      <c r="I78" s="74"/>
      <c r="J78" s="74"/>
      <c r="K78" s="74"/>
      <c r="L78" s="158"/>
    </row>
    <row r="79" spans="1:12" ht="24" x14ac:dyDescent="0.25">
      <c r="A79" s="44">
        <v>2112</v>
      </c>
      <c r="B79" s="71" t="s">
        <v>89</v>
      </c>
      <c r="C79" s="72">
        <f t="shared" si="5"/>
        <v>0</v>
      </c>
      <c r="D79" s="74"/>
      <c r="E79" s="74"/>
      <c r="F79" s="74"/>
      <c r="G79" s="157"/>
      <c r="H79" s="72">
        <f t="shared" si="6"/>
        <v>0</v>
      </c>
      <c r="I79" s="74"/>
      <c r="J79" s="74"/>
      <c r="K79" s="74"/>
      <c r="L79" s="158"/>
    </row>
    <row r="80" spans="1:12" ht="24" x14ac:dyDescent="0.25">
      <c r="A80" s="159">
        <v>2120</v>
      </c>
      <c r="B80" s="71" t="s">
        <v>90</v>
      </c>
      <c r="C80" s="72">
        <f t="shared" si="5"/>
        <v>0</v>
      </c>
      <c r="D80" s="160">
        <f>SUM(D81:D82)</f>
        <v>0</v>
      </c>
      <c r="E80" s="160">
        <f>SUM(E81:E82)</f>
        <v>0</v>
      </c>
      <c r="F80" s="160">
        <f>SUM(F81:F82)</f>
        <v>0</v>
      </c>
      <c r="G80" s="161">
        <f>SUM(G81:G82)</f>
        <v>0</v>
      </c>
      <c r="H80" s="72">
        <f t="shared" si="6"/>
        <v>0</v>
      </c>
      <c r="I80" s="160">
        <f>SUM(I81:I82)</f>
        <v>0</v>
      </c>
      <c r="J80" s="160">
        <f>SUM(J81:J82)</f>
        <v>0</v>
      </c>
      <c r="K80" s="160">
        <f>SUM(K81:K82)</f>
        <v>0</v>
      </c>
      <c r="L80" s="162">
        <f>SUM(L81:L82)</f>
        <v>0</v>
      </c>
    </row>
    <row r="81" spans="1:12" x14ac:dyDescent="0.25">
      <c r="A81" s="44">
        <v>2121</v>
      </c>
      <c r="B81" s="71" t="s">
        <v>88</v>
      </c>
      <c r="C81" s="72">
        <f t="shared" si="5"/>
        <v>0</v>
      </c>
      <c r="D81" s="74"/>
      <c r="E81" s="74"/>
      <c r="F81" s="74"/>
      <c r="G81" s="157"/>
      <c r="H81" s="72">
        <f t="shared" si="6"/>
        <v>0</v>
      </c>
      <c r="I81" s="74"/>
      <c r="J81" s="74"/>
      <c r="K81" s="74"/>
      <c r="L81" s="158"/>
    </row>
    <row r="82" spans="1:12" ht="24" x14ac:dyDescent="0.25">
      <c r="A82" s="44">
        <v>2122</v>
      </c>
      <c r="B82" s="71" t="s">
        <v>89</v>
      </c>
      <c r="C82" s="72">
        <f t="shared" si="5"/>
        <v>0</v>
      </c>
      <c r="D82" s="74"/>
      <c r="E82" s="74"/>
      <c r="F82" s="74"/>
      <c r="G82" s="157"/>
      <c r="H82" s="72">
        <f t="shared" si="6"/>
        <v>0</v>
      </c>
      <c r="I82" s="74"/>
      <c r="J82" s="74"/>
      <c r="K82" s="74"/>
      <c r="L82" s="158"/>
    </row>
    <row r="83" spans="1:12" x14ac:dyDescent="0.25">
      <c r="A83" s="56">
        <v>2200</v>
      </c>
      <c r="B83" s="147" t="s">
        <v>91</v>
      </c>
      <c r="C83" s="57">
        <f t="shared" si="5"/>
        <v>0</v>
      </c>
      <c r="D83" s="63">
        <f>SUM(D84,D89,D95,D103,D112,D116,D122,D128)</f>
        <v>0</v>
      </c>
      <c r="E83" s="63">
        <f>SUM(E84,E89,E95,E103,E112,E116,E122,E128)</f>
        <v>0</v>
      </c>
      <c r="F83" s="63">
        <f>SUM(F84,F89,F95,F103,F112,F116,F122,F128)</f>
        <v>0</v>
      </c>
      <c r="G83" s="166">
        <f>SUM(G84,G89,G95,G103,G112,G116,G122,G128)</f>
        <v>0</v>
      </c>
      <c r="H83" s="57">
        <f t="shared" si="6"/>
        <v>0</v>
      </c>
      <c r="I83" s="63">
        <f>SUM(I84,I89,I95,I103,I112,I116,I122,I128)</f>
        <v>0</v>
      </c>
      <c r="J83" s="63">
        <f>SUM(J84,J89,J95,J103,J112,J116,J122,J128)</f>
        <v>0</v>
      </c>
      <c r="K83" s="63">
        <f>SUM(K84,K89,K95,K103,K112,K116,K122,K128)</f>
        <v>0</v>
      </c>
      <c r="L83" s="172">
        <f>SUM(L84,L89,L95,L103,L112,L116,L122,L128)</f>
        <v>0</v>
      </c>
    </row>
    <row r="84" spans="1:12" ht="24" x14ac:dyDescent="0.25">
      <c r="A84" s="150">
        <v>2210</v>
      </c>
      <c r="B84" s="112" t="s">
        <v>92</v>
      </c>
      <c r="C84" s="117">
        <f t="shared" si="5"/>
        <v>0</v>
      </c>
      <c r="D84" s="151">
        <f>SUM(D85:D88)</f>
        <v>0</v>
      </c>
      <c r="E84" s="151">
        <f>SUM(E85:E88)</f>
        <v>0</v>
      </c>
      <c r="F84" s="151">
        <f>SUM(F85:F88)</f>
        <v>0</v>
      </c>
      <c r="G84" s="151">
        <f>SUM(G85:G88)</f>
        <v>0</v>
      </c>
      <c r="H84" s="117">
        <f t="shared" si="6"/>
        <v>0</v>
      </c>
      <c r="I84" s="151">
        <f>SUM(I85:I88)</f>
        <v>0</v>
      </c>
      <c r="J84" s="151">
        <f>SUM(J85:J88)</f>
        <v>0</v>
      </c>
      <c r="K84" s="151">
        <f>SUM(K85:K88)</f>
        <v>0</v>
      </c>
      <c r="L84" s="153">
        <f>SUM(L85:L88)</f>
        <v>0</v>
      </c>
    </row>
    <row r="85" spans="1:12" ht="24" x14ac:dyDescent="0.25">
      <c r="A85" s="38">
        <v>2211</v>
      </c>
      <c r="B85" s="65" t="s">
        <v>93</v>
      </c>
      <c r="C85" s="66">
        <f t="shared" si="5"/>
        <v>0</v>
      </c>
      <c r="D85" s="68"/>
      <c r="E85" s="68"/>
      <c r="F85" s="68"/>
      <c r="G85" s="154"/>
      <c r="H85" s="66">
        <f t="shared" si="6"/>
        <v>0</v>
      </c>
      <c r="I85" s="68"/>
      <c r="J85" s="68"/>
      <c r="K85" s="68"/>
      <c r="L85" s="155"/>
    </row>
    <row r="86" spans="1:12" ht="36" x14ac:dyDescent="0.25">
      <c r="A86" s="44">
        <v>2212</v>
      </c>
      <c r="B86" s="71" t="s">
        <v>94</v>
      </c>
      <c r="C86" s="72">
        <f t="shared" si="5"/>
        <v>0</v>
      </c>
      <c r="D86" s="74"/>
      <c r="E86" s="74"/>
      <c r="F86" s="74"/>
      <c r="G86" s="157"/>
      <c r="H86" s="72">
        <f t="shared" si="6"/>
        <v>0</v>
      </c>
      <c r="I86" s="74"/>
      <c r="J86" s="74"/>
      <c r="K86" s="74"/>
      <c r="L86" s="158"/>
    </row>
    <row r="87" spans="1:12" ht="24" x14ac:dyDescent="0.25">
      <c r="A87" s="44">
        <v>2214</v>
      </c>
      <c r="B87" s="71" t="s">
        <v>95</v>
      </c>
      <c r="C87" s="72">
        <f t="shared" si="5"/>
        <v>0</v>
      </c>
      <c r="D87" s="74"/>
      <c r="E87" s="74"/>
      <c r="F87" s="74"/>
      <c r="G87" s="157"/>
      <c r="H87" s="72">
        <f t="shared" si="6"/>
        <v>0</v>
      </c>
      <c r="I87" s="74"/>
      <c r="J87" s="74"/>
      <c r="K87" s="74"/>
      <c r="L87" s="158"/>
    </row>
    <row r="88" spans="1:12" x14ac:dyDescent="0.25">
      <c r="A88" s="44">
        <v>2219</v>
      </c>
      <c r="B88" s="71" t="s">
        <v>96</v>
      </c>
      <c r="C88" s="72">
        <f t="shared" si="5"/>
        <v>0</v>
      </c>
      <c r="D88" s="74"/>
      <c r="E88" s="74"/>
      <c r="F88" s="74"/>
      <c r="G88" s="157"/>
      <c r="H88" s="72">
        <f t="shared" si="6"/>
        <v>0</v>
      </c>
      <c r="I88" s="74"/>
      <c r="J88" s="74"/>
      <c r="K88" s="74"/>
      <c r="L88" s="158"/>
    </row>
    <row r="89" spans="1:12" ht="24" x14ac:dyDescent="0.25">
      <c r="A89" s="159">
        <v>2220</v>
      </c>
      <c r="B89" s="71" t="s">
        <v>97</v>
      </c>
      <c r="C89" s="72">
        <f t="shared" si="5"/>
        <v>0</v>
      </c>
      <c r="D89" s="160">
        <f>SUM(D90:D94)</f>
        <v>0</v>
      </c>
      <c r="E89" s="160">
        <f>SUM(E90:E94)</f>
        <v>0</v>
      </c>
      <c r="F89" s="160">
        <f>SUM(F90:F94)</f>
        <v>0</v>
      </c>
      <c r="G89" s="161">
        <f>SUM(G90:G94)</f>
        <v>0</v>
      </c>
      <c r="H89" s="72">
        <f t="shared" si="6"/>
        <v>0</v>
      </c>
      <c r="I89" s="160">
        <f>SUM(I90:I94)</f>
        <v>0</v>
      </c>
      <c r="J89" s="160">
        <f>SUM(J90:J94)</f>
        <v>0</v>
      </c>
      <c r="K89" s="160">
        <f>SUM(K90:K94)</f>
        <v>0</v>
      </c>
      <c r="L89" s="162">
        <f>SUM(L90:L94)</f>
        <v>0</v>
      </c>
    </row>
    <row r="90" spans="1:12" ht="24" x14ac:dyDescent="0.25">
      <c r="A90" s="44">
        <v>2221</v>
      </c>
      <c r="B90" s="71" t="s">
        <v>98</v>
      </c>
      <c r="C90" s="72">
        <f t="shared" si="5"/>
        <v>0</v>
      </c>
      <c r="D90" s="74"/>
      <c r="E90" s="74"/>
      <c r="F90" s="74"/>
      <c r="G90" s="157"/>
      <c r="H90" s="72">
        <f t="shared" si="6"/>
        <v>0</v>
      </c>
      <c r="I90" s="74"/>
      <c r="J90" s="74"/>
      <c r="K90" s="74"/>
      <c r="L90" s="158"/>
    </row>
    <row r="91" spans="1:12" x14ac:dyDescent="0.25">
      <c r="A91" s="44">
        <v>2222</v>
      </c>
      <c r="B91" s="71" t="s">
        <v>99</v>
      </c>
      <c r="C91" s="72">
        <f t="shared" si="5"/>
        <v>0</v>
      </c>
      <c r="D91" s="74"/>
      <c r="E91" s="74"/>
      <c r="F91" s="74"/>
      <c r="G91" s="157"/>
      <c r="H91" s="72">
        <f t="shared" si="6"/>
        <v>0</v>
      </c>
      <c r="I91" s="74"/>
      <c r="J91" s="74"/>
      <c r="K91" s="74"/>
      <c r="L91" s="158"/>
    </row>
    <row r="92" spans="1:12" x14ac:dyDescent="0.25">
      <c r="A92" s="44">
        <v>2223</v>
      </c>
      <c r="B92" s="71" t="s">
        <v>100</v>
      </c>
      <c r="C92" s="72">
        <f t="shared" si="5"/>
        <v>0</v>
      </c>
      <c r="D92" s="74"/>
      <c r="E92" s="74"/>
      <c r="F92" s="74"/>
      <c r="G92" s="157"/>
      <c r="H92" s="72">
        <f t="shared" si="6"/>
        <v>0</v>
      </c>
      <c r="I92" s="74"/>
      <c r="J92" s="74"/>
      <c r="K92" s="74"/>
      <c r="L92" s="158"/>
    </row>
    <row r="93" spans="1:12" ht="48" x14ac:dyDescent="0.25">
      <c r="A93" s="44">
        <v>2224</v>
      </c>
      <c r="B93" s="71" t="s">
        <v>101</v>
      </c>
      <c r="C93" s="72">
        <f t="shared" si="5"/>
        <v>0</v>
      </c>
      <c r="D93" s="74"/>
      <c r="E93" s="74"/>
      <c r="F93" s="74"/>
      <c r="G93" s="157"/>
      <c r="H93" s="72">
        <f t="shared" si="6"/>
        <v>0</v>
      </c>
      <c r="I93" s="74"/>
      <c r="J93" s="74"/>
      <c r="K93" s="74"/>
      <c r="L93" s="158"/>
    </row>
    <row r="94" spans="1:12" ht="24" x14ac:dyDescent="0.25">
      <c r="A94" s="44">
        <v>2229</v>
      </c>
      <c r="B94" s="71" t="s">
        <v>102</v>
      </c>
      <c r="C94" s="72">
        <f t="shared" si="5"/>
        <v>0</v>
      </c>
      <c r="D94" s="74"/>
      <c r="E94" s="74"/>
      <c r="F94" s="74"/>
      <c r="G94" s="157"/>
      <c r="H94" s="72">
        <f t="shared" si="6"/>
        <v>0</v>
      </c>
      <c r="I94" s="74"/>
      <c r="J94" s="74"/>
      <c r="K94" s="74"/>
      <c r="L94" s="158"/>
    </row>
    <row r="95" spans="1:12" ht="36" x14ac:dyDescent="0.25">
      <c r="A95" s="159">
        <v>2230</v>
      </c>
      <c r="B95" s="71" t="s">
        <v>103</v>
      </c>
      <c r="C95" s="72">
        <f t="shared" si="5"/>
        <v>0</v>
      </c>
      <c r="D95" s="160">
        <f>SUM(D96:D102)</f>
        <v>0</v>
      </c>
      <c r="E95" s="160">
        <f>SUM(E96:E102)</f>
        <v>0</v>
      </c>
      <c r="F95" s="160">
        <f>SUM(F96:F102)</f>
        <v>0</v>
      </c>
      <c r="G95" s="161">
        <f>SUM(G96:G102)</f>
        <v>0</v>
      </c>
      <c r="H95" s="72">
        <f t="shared" si="6"/>
        <v>0</v>
      </c>
      <c r="I95" s="160">
        <f>SUM(I96:I102)</f>
        <v>0</v>
      </c>
      <c r="J95" s="160">
        <f>SUM(J96:J102)</f>
        <v>0</v>
      </c>
      <c r="K95" s="160">
        <f>SUM(K96:K102)</f>
        <v>0</v>
      </c>
      <c r="L95" s="162">
        <f>SUM(L96:L102)</f>
        <v>0</v>
      </c>
    </row>
    <row r="96" spans="1:12" ht="24" x14ac:dyDescent="0.25">
      <c r="A96" s="44">
        <v>2231</v>
      </c>
      <c r="B96" s="71" t="s">
        <v>104</v>
      </c>
      <c r="C96" s="72">
        <f t="shared" si="5"/>
        <v>0</v>
      </c>
      <c r="D96" s="74"/>
      <c r="E96" s="74"/>
      <c r="F96" s="74"/>
      <c r="G96" s="157"/>
      <c r="H96" s="72">
        <f t="shared" si="6"/>
        <v>0</v>
      </c>
      <c r="I96" s="74"/>
      <c r="J96" s="74"/>
      <c r="K96" s="74"/>
      <c r="L96" s="158"/>
    </row>
    <row r="97" spans="1:12" ht="24.75" customHeight="1" x14ac:dyDescent="0.25">
      <c r="A97" s="44">
        <v>2232</v>
      </c>
      <c r="B97" s="71" t="s">
        <v>105</v>
      </c>
      <c r="C97" s="72">
        <f t="shared" si="5"/>
        <v>0</v>
      </c>
      <c r="D97" s="74"/>
      <c r="E97" s="74"/>
      <c r="F97" s="74"/>
      <c r="G97" s="157"/>
      <c r="H97" s="72">
        <f t="shared" si="6"/>
        <v>0</v>
      </c>
      <c r="I97" s="74"/>
      <c r="J97" s="74"/>
      <c r="K97" s="74"/>
      <c r="L97" s="158"/>
    </row>
    <row r="98" spans="1:12" ht="24" x14ac:dyDescent="0.25">
      <c r="A98" s="38">
        <v>2233</v>
      </c>
      <c r="B98" s="65" t="s">
        <v>106</v>
      </c>
      <c r="C98" s="66">
        <f t="shared" si="5"/>
        <v>0</v>
      </c>
      <c r="D98" s="68"/>
      <c r="E98" s="68"/>
      <c r="F98" s="68"/>
      <c r="G98" s="154"/>
      <c r="H98" s="66">
        <f t="shared" si="6"/>
        <v>0</v>
      </c>
      <c r="I98" s="68"/>
      <c r="J98" s="68"/>
      <c r="K98" s="68"/>
      <c r="L98" s="155"/>
    </row>
    <row r="99" spans="1:12" ht="36" x14ac:dyDescent="0.25">
      <c r="A99" s="44">
        <v>2234</v>
      </c>
      <c r="B99" s="71" t="s">
        <v>107</v>
      </c>
      <c r="C99" s="72">
        <f t="shared" si="5"/>
        <v>0</v>
      </c>
      <c r="D99" s="74"/>
      <c r="E99" s="74"/>
      <c r="F99" s="74"/>
      <c r="G99" s="157"/>
      <c r="H99" s="72">
        <f t="shared" si="6"/>
        <v>0</v>
      </c>
      <c r="I99" s="74"/>
      <c r="J99" s="74"/>
      <c r="K99" s="74"/>
      <c r="L99" s="158"/>
    </row>
    <row r="100" spans="1:12" ht="24" x14ac:dyDescent="0.25">
      <c r="A100" s="44">
        <v>2235</v>
      </c>
      <c r="B100" s="71" t="s">
        <v>108</v>
      </c>
      <c r="C100" s="72">
        <f t="shared" si="5"/>
        <v>0</v>
      </c>
      <c r="D100" s="74"/>
      <c r="E100" s="74"/>
      <c r="F100" s="74"/>
      <c r="G100" s="157"/>
      <c r="H100" s="72">
        <f t="shared" si="6"/>
        <v>0</v>
      </c>
      <c r="I100" s="74"/>
      <c r="J100" s="74"/>
      <c r="K100" s="74"/>
      <c r="L100" s="158"/>
    </row>
    <row r="101" spans="1:12" x14ac:dyDescent="0.25">
      <c r="A101" s="44">
        <v>2236</v>
      </c>
      <c r="B101" s="71" t="s">
        <v>109</v>
      </c>
      <c r="C101" s="72">
        <f t="shared" si="5"/>
        <v>0</v>
      </c>
      <c r="D101" s="74"/>
      <c r="E101" s="74"/>
      <c r="F101" s="74"/>
      <c r="G101" s="157"/>
      <c r="H101" s="72">
        <f t="shared" si="6"/>
        <v>0</v>
      </c>
      <c r="I101" s="74"/>
      <c r="J101" s="74"/>
      <c r="K101" s="74"/>
      <c r="L101" s="158"/>
    </row>
    <row r="102" spans="1:12" ht="24" x14ac:dyDescent="0.25">
      <c r="A102" s="44">
        <v>2239</v>
      </c>
      <c r="B102" s="71" t="s">
        <v>110</v>
      </c>
      <c r="C102" s="72">
        <f t="shared" si="5"/>
        <v>0</v>
      </c>
      <c r="D102" s="74"/>
      <c r="E102" s="74"/>
      <c r="F102" s="74"/>
      <c r="G102" s="157"/>
      <c r="H102" s="72">
        <f t="shared" si="6"/>
        <v>0</v>
      </c>
      <c r="I102" s="74"/>
      <c r="J102" s="74"/>
      <c r="K102" s="74"/>
      <c r="L102" s="158"/>
    </row>
    <row r="103" spans="1:12" ht="36" x14ac:dyDescent="0.25">
      <c r="A103" s="159">
        <v>2240</v>
      </c>
      <c r="B103" s="71" t="s">
        <v>111</v>
      </c>
      <c r="C103" s="72">
        <f t="shared" si="5"/>
        <v>0</v>
      </c>
      <c r="D103" s="160">
        <f>SUM(D104:D111)</f>
        <v>0</v>
      </c>
      <c r="E103" s="160">
        <f>SUM(E104:E111)</f>
        <v>0</v>
      </c>
      <c r="F103" s="160">
        <f>SUM(F104:F111)</f>
        <v>0</v>
      </c>
      <c r="G103" s="161">
        <f>SUM(G104:G111)</f>
        <v>0</v>
      </c>
      <c r="H103" s="72">
        <f t="shared" si="6"/>
        <v>0</v>
      </c>
      <c r="I103" s="160">
        <f>SUM(I104:I111)</f>
        <v>0</v>
      </c>
      <c r="J103" s="160">
        <f>SUM(J104:J111)</f>
        <v>0</v>
      </c>
      <c r="K103" s="160">
        <f>SUM(K104:K111)</f>
        <v>0</v>
      </c>
      <c r="L103" s="162">
        <f>SUM(L104:L111)</f>
        <v>0</v>
      </c>
    </row>
    <row r="104" spans="1:12" x14ac:dyDescent="0.25">
      <c r="A104" s="44">
        <v>2241</v>
      </c>
      <c r="B104" s="71" t="s">
        <v>112</v>
      </c>
      <c r="C104" s="72">
        <f t="shared" si="5"/>
        <v>0</v>
      </c>
      <c r="D104" s="74"/>
      <c r="E104" s="74"/>
      <c r="F104" s="74"/>
      <c r="G104" s="157"/>
      <c r="H104" s="72">
        <f t="shared" si="6"/>
        <v>0</v>
      </c>
      <c r="I104" s="74"/>
      <c r="J104" s="74"/>
      <c r="K104" s="74"/>
      <c r="L104" s="158"/>
    </row>
    <row r="105" spans="1:12" ht="24" x14ac:dyDescent="0.25">
      <c r="A105" s="44">
        <v>2242</v>
      </c>
      <c r="B105" s="71" t="s">
        <v>113</v>
      </c>
      <c r="C105" s="72">
        <f t="shared" si="5"/>
        <v>0</v>
      </c>
      <c r="D105" s="74"/>
      <c r="E105" s="74"/>
      <c r="F105" s="74"/>
      <c r="G105" s="157"/>
      <c r="H105" s="72">
        <f t="shared" si="6"/>
        <v>0</v>
      </c>
      <c r="I105" s="74"/>
      <c r="J105" s="74"/>
      <c r="K105" s="74"/>
      <c r="L105" s="158"/>
    </row>
    <row r="106" spans="1:12" ht="24" x14ac:dyDescent="0.25">
      <c r="A106" s="44">
        <v>2243</v>
      </c>
      <c r="B106" s="71" t="s">
        <v>114</v>
      </c>
      <c r="C106" s="72">
        <f t="shared" si="5"/>
        <v>0</v>
      </c>
      <c r="D106" s="74"/>
      <c r="E106" s="74"/>
      <c r="F106" s="74"/>
      <c r="G106" s="157"/>
      <c r="H106" s="72">
        <f t="shared" si="6"/>
        <v>0</v>
      </c>
      <c r="I106" s="74"/>
      <c r="J106" s="74"/>
      <c r="K106" s="74"/>
      <c r="L106" s="158"/>
    </row>
    <row r="107" spans="1:12" x14ac:dyDescent="0.25">
      <c r="A107" s="44">
        <v>2244</v>
      </c>
      <c r="B107" s="71" t="s">
        <v>115</v>
      </c>
      <c r="C107" s="72">
        <f t="shared" si="5"/>
        <v>0</v>
      </c>
      <c r="D107" s="74"/>
      <c r="E107" s="74"/>
      <c r="F107" s="74"/>
      <c r="G107" s="157"/>
      <c r="H107" s="72">
        <f t="shared" si="6"/>
        <v>0</v>
      </c>
      <c r="I107" s="74"/>
      <c r="J107" s="74"/>
      <c r="K107" s="74"/>
      <c r="L107" s="158"/>
    </row>
    <row r="108" spans="1:12" ht="24" x14ac:dyDescent="0.25">
      <c r="A108" s="44">
        <v>2246</v>
      </c>
      <c r="B108" s="71" t="s">
        <v>116</v>
      </c>
      <c r="C108" s="72">
        <f t="shared" si="5"/>
        <v>0</v>
      </c>
      <c r="D108" s="74"/>
      <c r="E108" s="74"/>
      <c r="F108" s="74"/>
      <c r="G108" s="157"/>
      <c r="H108" s="72">
        <f t="shared" si="6"/>
        <v>0</v>
      </c>
      <c r="I108" s="74"/>
      <c r="J108" s="74"/>
      <c r="K108" s="74"/>
      <c r="L108" s="158"/>
    </row>
    <row r="109" spans="1:12" x14ac:dyDescent="0.25">
      <c r="A109" s="44">
        <v>2247</v>
      </c>
      <c r="B109" s="71" t="s">
        <v>117</v>
      </c>
      <c r="C109" s="72">
        <f t="shared" si="5"/>
        <v>0</v>
      </c>
      <c r="D109" s="74"/>
      <c r="E109" s="74"/>
      <c r="F109" s="74"/>
      <c r="G109" s="157"/>
      <c r="H109" s="72">
        <f t="shared" si="6"/>
        <v>0</v>
      </c>
      <c r="I109" s="74"/>
      <c r="J109" s="74"/>
      <c r="K109" s="74"/>
      <c r="L109" s="158"/>
    </row>
    <row r="110" spans="1:12" ht="24" x14ac:dyDescent="0.25">
      <c r="A110" s="44">
        <v>2248</v>
      </c>
      <c r="B110" s="71" t="s">
        <v>118</v>
      </c>
      <c r="C110" s="72">
        <f t="shared" si="5"/>
        <v>0</v>
      </c>
      <c r="D110" s="74"/>
      <c r="E110" s="74"/>
      <c r="F110" s="74"/>
      <c r="G110" s="157"/>
      <c r="H110" s="72">
        <f t="shared" si="6"/>
        <v>0</v>
      </c>
      <c r="I110" s="74"/>
      <c r="J110" s="74"/>
      <c r="K110" s="74"/>
      <c r="L110" s="158"/>
    </row>
    <row r="111" spans="1:12" ht="24" x14ac:dyDescent="0.25">
      <c r="A111" s="44">
        <v>2249</v>
      </c>
      <c r="B111" s="71" t="s">
        <v>119</v>
      </c>
      <c r="C111" s="72">
        <f t="shared" si="5"/>
        <v>0</v>
      </c>
      <c r="D111" s="74"/>
      <c r="E111" s="74"/>
      <c r="F111" s="74"/>
      <c r="G111" s="157"/>
      <c r="H111" s="72">
        <f t="shared" si="6"/>
        <v>0</v>
      </c>
      <c r="I111" s="74"/>
      <c r="J111" s="74"/>
      <c r="K111" s="74"/>
      <c r="L111" s="158"/>
    </row>
    <row r="112" spans="1:12" x14ac:dyDescent="0.25">
      <c r="A112" s="159">
        <v>2250</v>
      </c>
      <c r="B112" s="71" t="s">
        <v>120</v>
      </c>
      <c r="C112" s="72">
        <f t="shared" si="5"/>
        <v>0</v>
      </c>
      <c r="D112" s="160">
        <f>SUM(D113:D115)</f>
        <v>0</v>
      </c>
      <c r="E112" s="160">
        <f>SUM(E113:E115)</f>
        <v>0</v>
      </c>
      <c r="F112" s="160">
        <f>SUM(F113:F115)</f>
        <v>0</v>
      </c>
      <c r="G112" s="173">
        <f>SUM(G113:G115)</f>
        <v>0</v>
      </c>
      <c r="H112" s="72">
        <f t="shared" si="6"/>
        <v>0</v>
      </c>
      <c r="I112" s="160">
        <f>SUM(I113:I115)</f>
        <v>0</v>
      </c>
      <c r="J112" s="160">
        <f>SUM(J113:J115)</f>
        <v>0</v>
      </c>
      <c r="K112" s="160">
        <f>SUM(K113:K115)</f>
        <v>0</v>
      </c>
      <c r="L112" s="162">
        <f>SUM(L113:L115)</f>
        <v>0</v>
      </c>
    </row>
    <row r="113" spans="1:12" x14ac:dyDescent="0.25">
      <c r="A113" s="44">
        <v>2251</v>
      </c>
      <c r="B113" s="71" t="s">
        <v>121</v>
      </c>
      <c r="C113" s="72">
        <f t="shared" si="5"/>
        <v>0</v>
      </c>
      <c r="D113" s="74"/>
      <c r="E113" s="74"/>
      <c r="F113" s="74"/>
      <c r="G113" s="157"/>
      <c r="H113" s="72">
        <f t="shared" si="6"/>
        <v>0</v>
      </c>
      <c r="I113" s="74"/>
      <c r="J113" s="74"/>
      <c r="K113" s="74"/>
      <c r="L113" s="158"/>
    </row>
    <row r="114" spans="1:12" ht="24" x14ac:dyDescent="0.25">
      <c r="A114" s="44">
        <v>2252</v>
      </c>
      <c r="B114" s="71" t="s">
        <v>122</v>
      </c>
      <c r="C114" s="72">
        <f>SUM(D114:G114)</f>
        <v>0</v>
      </c>
      <c r="D114" s="74"/>
      <c r="E114" s="74"/>
      <c r="F114" s="74"/>
      <c r="G114" s="157"/>
      <c r="H114" s="72">
        <f>SUM(I114:L114)</f>
        <v>0</v>
      </c>
      <c r="I114" s="74"/>
      <c r="J114" s="74"/>
      <c r="K114" s="74"/>
      <c r="L114" s="158"/>
    </row>
    <row r="115" spans="1:12" ht="24" x14ac:dyDescent="0.25">
      <c r="A115" s="44">
        <v>2259</v>
      </c>
      <c r="B115" s="71" t="s">
        <v>123</v>
      </c>
      <c r="C115" s="72">
        <f>SUM(D115:G115)</f>
        <v>0</v>
      </c>
      <c r="D115" s="74"/>
      <c r="E115" s="74"/>
      <c r="F115" s="74"/>
      <c r="G115" s="157"/>
      <c r="H115" s="72">
        <f>SUM(I115:L115)</f>
        <v>0</v>
      </c>
      <c r="I115" s="74"/>
      <c r="J115" s="74"/>
      <c r="K115" s="74"/>
      <c r="L115" s="158"/>
    </row>
    <row r="116" spans="1:12" x14ac:dyDescent="0.25">
      <c r="A116" s="159">
        <v>2260</v>
      </c>
      <c r="B116" s="71" t="s">
        <v>124</v>
      </c>
      <c r="C116" s="72">
        <f t="shared" ref="C116:C187" si="7">SUM(D116:G116)</f>
        <v>0</v>
      </c>
      <c r="D116" s="160">
        <f>SUM(D117:D121)</f>
        <v>0</v>
      </c>
      <c r="E116" s="160">
        <f>SUM(E117:E121)</f>
        <v>0</v>
      </c>
      <c r="F116" s="160">
        <f>SUM(F117:F121)</f>
        <v>0</v>
      </c>
      <c r="G116" s="161">
        <f>SUM(G117:G121)</f>
        <v>0</v>
      </c>
      <c r="H116" s="72">
        <f t="shared" ref="H116:H188" si="8">SUM(I116:L116)</f>
        <v>0</v>
      </c>
      <c r="I116" s="160">
        <f>SUM(I117:I121)</f>
        <v>0</v>
      </c>
      <c r="J116" s="160">
        <f>SUM(J117:J121)</f>
        <v>0</v>
      </c>
      <c r="K116" s="160">
        <f>SUM(K117:K121)</f>
        <v>0</v>
      </c>
      <c r="L116" s="162">
        <f>SUM(L117:L121)</f>
        <v>0</v>
      </c>
    </row>
    <row r="117" spans="1:12" x14ac:dyDescent="0.25">
      <c r="A117" s="44">
        <v>2261</v>
      </c>
      <c r="B117" s="71" t="s">
        <v>125</v>
      </c>
      <c r="C117" s="72">
        <f t="shared" si="7"/>
        <v>0</v>
      </c>
      <c r="D117" s="74"/>
      <c r="E117" s="74"/>
      <c r="F117" s="74"/>
      <c r="G117" s="157"/>
      <c r="H117" s="72">
        <f t="shared" si="8"/>
        <v>0</v>
      </c>
      <c r="I117" s="74"/>
      <c r="J117" s="74"/>
      <c r="K117" s="74"/>
      <c r="L117" s="158"/>
    </row>
    <row r="118" spans="1:12" x14ac:dyDescent="0.25">
      <c r="A118" s="44">
        <v>2262</v>
      </c>
      <c r="B118" s="71" t="s">
        <v>126</v>
      </c>
      <c r="C118" s="72">
        <f t="shared" si="7"/>
        <v>0</v>
      </c>
      <c r="D118" s="74"/>
      <c r="E118" s="74"/>
      <c r="F118" s="74"/>
      <c r="G118" s="157"/>
      <c r="H118" s="72">
        <f t="shared" si="8"/>
        <v>0</v>
      </c>
      <c r="I118" s="74"/>
      <c r="J118" s="74"/>
      <c r="K118" s="74"/>
      <c r="L118" s="158"/>
    </row>
    <row r="119" spans="1:12" x14ac:dyDescent="0.25">
      <c r="A119" s="44">
        <v>2263</v>
      </c>
      <c r="B119" s="71" t="s">
        <v>127</v>
      </c>
      <c r="C119" s="72">
        <f t="shared" si="7"/>
        <v>0</v>
      </c>
      <c r="D119" s="74"/>
      <c r="E119" s="74"/>
      <c r="F119" s="74"/>
      <c r="G119" s="157"/>
      <c r="H119" s="72">
        <f t="shared" si="8"/>
        <v>0</v>
      </c>
      <c r="I119" s="74"/>
      <c r="J119" s="74"/>
      <c r="K119" s="74"/>
      <c r="L119" s="158"/>
    </row>
    <row r="120" spans="1:12" ht="24" x14ac:dyDescent="0.25">
      <c r="A120" s="44">
        <v>2264</v>
      </c>
      <c r="B120" s="71" t="s">
        <v>128</v>
      </c>
      <c r="C120" s="72">
        <f t="shared" si="7"/>
        <v>0</v>
      </c>
      <c r="D120" s="74"/>
      <c r="E120" s="74"/>
      <c r="F120" s="74"/>
      <c r="G120" s="157"/>
      <c r="H120" s="72">
        <f t="shared" si="8"/>
        <v>0</v>
      </c>
      <c r="I120" s="74"/>
      <c r="J120" s="74"/>
      <c r="K120" s="74"/>
      <c r="L120" s="158"/>
    </row>
    <row r="121" spans="1:12" x14ac:dyDescent="0.25">
      <c r="A121" s="44">
        <v>2269</v>
      </c>
      <c r="B121" s="71" t="s">
        <v>129</v>
      </c>
      <c r="C121" s="72">
        <f t="shared" si="7"/>
        <v>0</v>
      </c>
      <c r="D121" s="74"/>
      <c r="E121" s="74"/>
      <c r="F121" s="74"/>
      <c r="G121" s="157"/>
      <c r="H121" s="72">
        <f t="shared" si="8"/>
        <v>0</v>
      </c>
      <c r="I121" s="74"/>
      <c r="J121" s="74"/>
      <c r="K121" s="74"/>
      <c r="L121" s="158"/>
    </row>
    <row r="122" spans="1:12" x14ac:dyDescent="0.25">
      <c r="A122" s="159">
        <v>2270</v>
      </c>
      <c r="B122" s="71" t="s">
        <v>130</v>
      </c>
      <c r="C122" s="72">
        <f t="shared" si="7"/>
        <v>0</v>
      </c>
      <c r="D122" s="160">
        <f>SUM(D123:D127)</f>
        <v>0</v>
      </c>
      <c r="E122" s="160">
        <f>SUM(E123:E127)</f>
        <v>0</v>
      </c>
      <c r="F122" s="160">
        <f>SUM(F123:F127)</f>
        <v>0</v>
      </c>
      <c r="G122" s="161">
        <f>SUM(G123:G127)</f>
        <v>0</v>
      </c>
      <c r="H122" s="72">
        <f t="shared" si="8"/>
        <v>0</v>
      </c>
      <c r="I122" s="160">
        <f>SUM(I123:I127)</f>
        <v>0</v>
      </c>
      <c r="J122" s="160">
        <f>SUM(J123:J127)</f>
        <v>0</v>
      </c>
      <c r="K122" s="160">
        <f>SUM(K123:K127)</f>
        <v>0</v>
      </c>
      <c r="L122" s="162">
        <f>SUM(L123:L127)</f>
        <v>0</v>
      </c>
    </row>
    <row r="123" spans="1:12" x14ac:dyDescent="0.25">
      <c r="A123" s="44">
        <v>2272</v>
      </c>
      <c r="B123" s="174" t="s">
        <v>131</v>
      </c>
      <c r="C123" s="72">
        <f t="shared" si="7"/>
        <v>0</v>
      </c>
      <c r="D123" s="74"/>
      <c r="E123" s="74"/>
      <c r="F123" s="74"/>
      <c r="G123" s="157"/>
      <c r="H123" s="72">
        <f t="shared" si="8"/>
        <v>0</v>
      </c>
      <c r="I123" s="74"/>
      <c r="J123" s="74"/>
      <c r="K123" s="74"/>
      <c r="L123" s="158"/>
    </row>
    <row r="124" spans="1:12" ht="24" x14ac:dyDescent="0.25">
      <c r="A124" s="44">
        <v>2274</v>
      </c>
      <c r="B124" s="175" t="s">
        <v>132</v>
      </c>
      <c r="C124" s="72">
        <f t="shared" si="7"/>
        <v>0</v>
      </c>
      <c r="D124" s="74"/>
      <c r="E124" s="74"/>
      <c r="F124" s="74"/>
      <c r="G124" s="157"/>
      <c r="H124" s="72">
        <f t="shared" si="8"/>
        <v>0</v>
      </c>
      <c r="I124" s="74"/>
      <c r="J124" s="74"/>
      <c r="K124" s="74"/>
      <c r="L124" s="158"/>
    </row>
    <row r="125" spans="1:12" ht="24" x14ac:dyDescent="0.25">
      <c r="A125" s="44">
        <v>2275</v>
      </c>
      <c r="B125" s="71" t="s">
        <v>133</v>
      </c>
      <c r="C125" s="72">
        <f t="shared" si="7"/>
        <v>0</v>
      </c>
      <c r="D125" s="74"/>
      <c r="E125" s="74"/>
      <c r="F125" s="74"/>
      <c r="G125" s="157"/>
      <c r="H125" s="72">
        <f t="shared" si="8"/>
        <v>0</v>
      </c>
      <c r="I125" s="74"/>
      <c r="J125" s="74"/>
      <c r="K125" s="74"/>
      <c r="L125" s="158"/>
    </row>
    <row r="126" spans="1:12" ht="36" x14ac:dyDescent="0.25">
      <c r="A126" s="44">
        <v>2276</v>
      </c>
      <c r="B126" s="71" t="s">
        <v>134</v>
      </c>
      <c r="C126" s="72">
        <f t="shared" si="7"/>
        <v>0</v>
      </c>
      <c r="D126" s="74"/>
      <c r="E126" s="74"/>
      <c r="F126" s="74"/>
      <c r="G126" s="157"/>
      <c r="H126" s="72">
        <f t="shared" si="8"/>
        <v>0</v>
      </c>
      <c r="I126" s="74"/>
      <c r="J126" s="74"/>
      <c r="K126" s="74"/>
      <c r="L126" s="158"/>
    </row>
    <row r="127" spans="1:12" ht="24" x14ac:dyDescent="0.25">
      <c r="A127" s="44">
        <v>2279</v>
      </c>
      <c r="B127" s="71" t="s">
        <v>135</v>
      </c>
      <c r="C127" s="72">
        <f t="shared" si="7"/>
        <v>0</v>
      </c>
      <c r="D127" s="74"/>
      <c r="E127" s="74"/>
      <c r="F127" s="74"/>
      <c r="G127" s="157"/>
      <c r="H127" s="72">
        <f t="shared" si="8"/>
        <v>0</v>
      </c>
      <c r="I127" s="74"/>
      <c r="J127" s="74"/>
      <c r="K127" s="74"/>
      <c r="L127" s="158"/>
    </row>
    <row r="128" spans="1:12" ht="24" x14ac:dyDescent="0.25">
      <c r="A128" s="168">
        <v>2280</v>
      </c>
      <c r="B128" s="65" t="s">
        <v>136</v>
      </c>
      <c r="C128" s="66">
        <f t="shared" ref="C128:L128" si="9">SUM(C129)</f>
        <v>0</v>
      </c>
      <c r="D128" s="169">
        <f t="shared" si="9"/>
        <v>0</v>
      </c>
      <c r="E128" s="169">
        <f t="shared" si="9"/>
        <v>0</v>
      </c>
      <c r="F128" s="169">
        <f t="shared" si="9"/>
        <v>0</v>
      </c>
      <c r="G128" s="169">
        <f t="shared" si="9"/>
        <v>0</v>
      </c>
      <c r="H128" s="66">
        <f t="shared" si="9"/>
        <v>0</v>
      </c>
      <c r="I128" s="169">
        <f t="shared" si="9"/>
        <v>0</v>
      </c>
      <c r="J128" s="169">
        <f t="shared" si="9"/>
        <v>0</v>
      </c>
      <c r="K128" s="169">
        <f t="shared" si="9"/>
        <v>0</v>
      </c>
      <c r="L128" s="176">
        <f t="shared" si="9"/>
        <v>0</v>
      </c>
    </row>
    <row r="129" spans="1:12" ht="24" x14ac:dyDescent="0.25">
      <c r="A129" s="44">
        <v>2283</v>
      </c>
      <c r="B129" s="71" t="s">
        <v>137</v>
      </c>
      <c r="C129" s="72">
        <f>SUM(D129:G129)</f>
        <v>0</v>
      </c>
      <c r="D129" s="74"/>
      <c r="E129" s="74"/>
      <c r="F129" s="74"/>
      <c r="G129" s="157"/>
      <c r="H129" s="72">
        <f>SUM(I129:L129)</f>
        <v>0</v>
      </c>
      <c r="I129" s="74"/>
      <c r="J129" s="74"/>
      <c r="K129" s="74"/>
      <c r="L129" s="158"/>
    </row>
    <row r="130" spans="1:12" ht="38.25" customHeight="1" x14ac:dyDescent="0.25">
      <c r="A130" s="56">
        <v>2300</v>
      </c>
      <c r="B130" s="147" t="s">
        <v>138</v>
      </c>
      <c r="C130" s="57">
        <f t="shared" si="7"/>
        <v>0</v>
      </c>
      <c r="D130" s="63">
        <f>SUM(D131,D136,D140,D141,D144,D151,D159,D160,D163)</f>
        <v>0</v>
      </c>
      <c r="E130" s="63">
        <f>SUM(E131,E136,E140,E141,E144,E151,E159,E160,E163)</f>
        <v>0</v>
      </c>
      <c r="F130" s="63">
        <f>SUM(F131,F136,F140,F141,F144,F151,F159,F160,F163)</f>
        <v>0</v>
      </c>
      <c r="G130" s="166">
        <f>SUM(G131,G136,G140,G141,G144,G151,G159,G160,G163)</f>
        <v>0</v>
      </c>
      <c r="H130" s="57">
        <f t="shared" si="8"/>
        <v>0</v>
      </c>
      <c r="I130" s="63">
        <f>SUM(I131,I136,I140,I141,I144,I151,I159,I160,I163)</f>
        <v>0</v>
      </c>
      <c r="J130" s="63">
        <f>SUM(J131,J136,J140,J141,J144,J151,J159,J160,J163)</f>
        <v>0</v>
      </c>
      <c r="K130" s="63">
        <f>SUM(K131,K136,K140,K141,K144,K151,K159,K160,K163)</f>
        <v>0</v>
      </c>
      <c r="L130" s="167">
        <f>SUM(L131,L136,L140,L141,L144,L151,L159,L160,L163)</f>
        <v>0</v>
      </c>
    </row>
    <row r="131" spans="1:12" ht="24" x14ac:dyDescent="0.25">
      <c r="A131" s="168">
        <v>2310</v>
      </c>
      <c r="B131" s="65" t="s">
        <v>139</v>
      </c>
      <c r="C131" s="66">
        <f t="shared" si="7"/>
        <v>0</v>
      </c>
      <c r="D131" s="169">
        <f>SUM(D132:D135)</f>
        <v>0</v>
      </c>
      <c r="E131" s="169">
        <f t="shared" ref="E131:L131" si="10">SUM(E132:E135)</f>
        <v>0</v>
      </c>
      <c r="F131" s="169">
        <f t="shared" si="10"/>
        <v>0</v>
      </c>
      <c r="G131" s="170">
        <f t="shared" si="10"/>
        <v>0</v>
      </c>
      <c r="H131" s="66">
        <f t="shared" si="8"/>
        <v>0</v>
      </c>
      <c r="I131" s="169">
        <f t="shared" si="10"/>
        <v>0</v>
      </c>
      <c r="J131" s="169">
        <f t="shared" si="10"/>
        <v>0</v>
      </c>
      <c r="K131" s="169">
        <f t="shared" si="10"/>
        <v>0</v>
      </c>
      <c r="L131" s="171">
        <f t="shared" si="10"/>
        <v>0</v>
      </c>
    </row>
    <row r="132" spans="1:12" x14ac:dyDescent="0.25">
      <c r="A132" s="44">
        <v>2311</v>
      </c>
      <c r="B132" s="71" t="s">
        <v>140</v>
      </c>
      <c r="C132" s="72">
        <f t="shared" si="7"/>
        <v>0</v>
      </c>
      <c r="D132" s="74"/>
      <c r="E132" s="74"/>
      <c r="F132" s="74"/>
      <c r="G132" s="157"/>
      <c r="H132" s="72">
        <f t="shared" si="8"/>
        <v>0</v>
      </c>
      <c r="I132" s="74"/>
      <c r="J132" s="74"/>
      <c r="K132" s="74"/>
      <c r="L132" s="158"/>
    </row>
    <row r="133" spans="1:12" x14ac:dyDescent="0.25">
      <c r="A133" s="44">
        <v>2312</v>
      </c>
      <c r="B133" s="71" t="s">
        <v>141</v>
      </c>
      <c r="C133" s="72">
        <f t="shared" si="7"/>
        <v>0</v>
      </c>
      <c r="D133" s="74"/>
      <c r="E133" s="74"/>
      <c r="F133" s="74"/>
      <c r="G133" s="157"/>
      <c r="H133" s="72">
        <f t="shared" si="8"/>
        <v>0</v>
      </c>
      <c r="I133" s="74"/>
      <c r="J133" s="74"/>
      <c r="K133" s="74"/>
      <c r="L133" s="158"/>
    </row>
    <row r="134" spans="1:12" x14ac:dyDescent="0.25">
      <c r="A134" s="44">
        <v>2313</v>
      </c>
      <c r="B134" s="71" t="s">
        <v>142</v>
      </c>
      <c r="C134" s="72">
        <f t="shared" si="7"/>
        <v>0</v>
      </c>
      <c r="D134" s="74"/>
      <c r="E134" s="74"/>
      <c r="F134" s="74"/>
      <c r="G134" s="157"/>
      <c r="H134" s="72">
        <f t="shared" si="8"/>
        <v>0</v>
      </c>
      <c r="I134" s="74"/>
      <c r="J134" s="74"/>
      <c r="K134" s="74"/>
      <c r="L134" s="158"/>
    </row>
    <row r="135" spans="1:12" ht="36" customHeight="1" x14ac:dyDescent="0.25">
      <c r="A135" s="44">
        <v>2314</v>
      </c>
      <c r="B135" s="71" t="s">
        <v>143</v>
      </c>
      <c r="C135" s="72">
        <f t="shared" si="7"/>
        <v>0</v>
      </c>
      <c r="D135" s="74"/>
      <c r="E135" s="74"/>
      <c r="F135" s="74"/>
      <c r="G135" s="157"/>
      <c r="H135" s="72">
        <f t="shared" si="8"/>
        <v>0</v>
      </c>
      <c r="I135" s="74"/>
      <c r="J135" s="74"/>
      <c r="K135" s="74"/>
      <c r="L135" s="158"/>
    </row>
    <row r="136" spans="1:12" x14ac:dyDescent="0.25">
      <c r="A136" s="159">
        <v>2320</v>
      </c>
      <c r="B136" s="71" t="s">
        <v>144</v>
      </c>
      <c r="C136" s="72">
        <f t="shared" si="7"/>
        <v>0</v>
      </c>
      <c r="D136" s="160">
        <f>SUM(D137:D139)</f>
        <v>0</v>
      </c>
      <c r="E136" s="160">
        <f>SUM(E137:E139)</f>
        <v>0</v>
      </c>
      <c r="F136" s="160">
        <f>SUM(F137:F139)</f>
        <v>0</v>
      </c>
      <c r="G136" s="161">
        <f>SUM(G137:G139)</f>
        <v>0</v>
      </c>
      <c r="H136" s="72">
        <f t="shared" si="8"/>
        <v>0</v>
      </c>
      <c r="I136" s="160">
        <f>SUM(I137:I139)</f>
        <v>0</v>
      </c>
      <c r="J136" s="160">
        <f>SUM(J137:J139)</f>
        <v>0</v>
      </c>
      <c r="K136" s="160">
        <f>SUM(K137:K139)</f>
        <v>0</v>
      </c>
      <c r="L136" s="162">
        <f>SUM(L137:L139)</f>
        <v>0</v>
      </c>
    </row>
    <row r="137" spans="1:12" x14ac:dyDescent="0.25">
      <c r="A137" s="44">
        <v>2321</v>
      </c>
      <c r="B137" s="71" t="s">
        <v>145</v>
      </c>
      <c r="C137" s="72">
        <f t="shared" si="7"/>
        <v>0</v>
      </c>
      <c r="D137" s="74"/>
      <c r="E137" s="74"/>
      <c r="F137" s="74"/>
      <c r="G137" s="157"/>
      <c r="H137" s="72">
        <f t="shared" si="8"/>
        <v>0</v>
      </c>
      <c r="I137" s="74"/>
      <c r="J137" s="74"/>
      <c r="K137" s="74"/>
      <c r="L137" s="158"/>
    </row>
    <row r="138" spans="1:12" x14ac:dyDescent="0.25">
      <c r="A138" s="44">
        <v>2322</v>
      </c>
      <c r="B138" s="71" t="s">
        <v>146</v>
      </c>
      <c r="C138" s="72">
        <f t="shared" si="7"/>
        <v>0</v>
      </c>
      <c r="D138" s="74"/>
      <c r="E138" s="74"/>
      <c r="F138" s="74"/>
      <c r="G138" s="157"/>
      <c r="H138" s="72">
        <f t="shared" si="8"/>
        <v>0</v>
      </c>
      <c r="I138" s="74"/>
      <c r="J138" s="74"/>
      <c r="K138" s="74"/>
      <c r="L138" s="158"/>
    </row>
    <row r="139" spans="1:12" ht="10.5" customHeight="1" x14ac:dyDescent="0.25">
      <c r="A139" s="44">
        <v>2329</v>
      </c>
      <c r="B139" s="71" t="s">
        <v>147</v>
      </c>
      <c r="C139" s="72">
        <f t="shared" si="7"/>
        <v>0</v>
      </c>
      <c r="D139" s="74"/>
      <c r="E139" s="74"/>
      <c r="F139" s="74"/>
      <c r="G139" s="157"/>
      <c r="H139" s="72">
        <f t="shared" si="8"/>
        <v>0</v>
      </c>
      <c r="I139" s="74"/>
      <c r="J139" s="74"/>
      <c r="K139" s="74"/>
      <c r="L139" s="158"/>
    </row>
    <row r="140" spans="1:12" x14ac:dyDescent="0.25">
      <c r="A140" s="159">
        <v>2330</v>
      </c>
      <c r="B140" s="71" t="s">
        <v>148</v>
      </c>
      <c r="C140" s="72">
        <f t="shared" si="7"/>
        <v>0</v>
      </c>
      <c r="D140" s="74"/>
      <c r="E140" s="74"/>
      <c r="F140" s="74"/>
      <c r="G140" s="157"/>
      <c r="H140" s="72">
        <f t="shared" si="8"/>
        <v>0</v>
      </c>
      <c r="I140" s="74"/>
      <c r="J140" s="74"/>
      <c r="K140" s="74"/>
      <c r="L140" s="158"/>
    </row>
    <row r="141" spans="1:12" ht="48" x14ac:dyDescent="0.25">
      <c r="A141" s="159">
        <v>2340</v>
      </c>
      <c r="B141" s="71" t="s">
        <v>149</v>
      </c>
      <c r="C141" s="72">
        <f t="shared" si="7"/>
        <v>0</v>
      </c>
      <c r="D141" s="160">
        <f>SUM(D142:D143)</f>
        <v>0</v>
      </c>
      <c r="E141" s="160">
        <f>SUM(E142:E143)</f>
        <v>0</v>
      </c>
      <c r="F141" s="160">
        <f>SUM(F142:F143)</f>
        <v>0</v>
      </c>
      <c r="G141" s="161">
        <f>SUM(G142:G143)</f>
        <v>0</v>
      </c>
      <c r="H141" s="72">
        <f t="shared" si="8"/>
        <v>0</v>
      </c>
      <c r="I141" s="160">
        <f>SUM(I142:I143)</f>
        <v>0</v>
      </c>
      <c r="J141" s="160">
        <f>SUM(J142:J143)</f>
        <v>0</v>
      </c>
      <c r="K141" s="160">
        <f>SUM(K142:K143)</f>
        <v>0</v>
      </c>
      <c r="L141" s="162">
        <f>SUM(L142:L143)</f>
        <v>0</v>
      </c>
    </row>
    <row r="142" spans="1:12" x14ac:dyDescent="0.25">
      <c r="A142" s="44">
        <v>2341</v>
      </c>
      <c r="B142" s="71" t="s">
        <v>150</v>
      </c>
      <c r="C142" s="72">
        <f t="shared" si="7"/>
        <v>0</v>
      </c>
      <c r="D142" s="74"/>
      <c r="E142" s="74"/>
      <c r="F142" s="74"/>
      <c r="G142" s="157"/>
      <c r="H142" s="72">
        <f t="shared" si="8"/>
        <v>0</v>
      </c>
      <c r="I142" s="74"/>
      <c r="J142" s="74"/>
      <c r="K142" s="74"/>
      <c r="L142" s="158"/>
    </row>
    <row r="143" spans="1:12" ht="24" x14ac:dyDescent="0.25">
      <c r="A143" s="44">
        <v>2344</v>
      </c>
      <c r="B143" s="71" t="s">
        <v>151</v>
      </c>
      <c r="C143" s="72">
        <f t="shared" si="7"/>
        <v>0</v>
      </c>
      <c r="D143" s="74"/>
      <c r="E143" s="74"/>
      <c r="F143" s="74"/>
      <c r="G143" s="157"/>
      <c r="H143" s="72">
        <f t="shared" si="8"/>
        <v>0</v>
      </c>
      <c r="I143" s="74"/>
      <c r="J143" s="74"/>
      <c r="K143" s="74"/>
      <c r="L143" s="158"/>
    </row>
    <row r="144" spans="1:12" ht="24" x14ac:dyDescent="0.25">
      <c r="A144" s="150">
        <v>2350</v>
      </c>
      <c r="B144" s="112" t="s">
        <v>152</v>
      </c>
      <c r="C144" s="117">
        <f t="shared" si="7"/>
        <v>0</v>
      </c>
      <c r="D144" s="151">
        <f>SUM(D145:D150)</f>
        <v>0</v>
      </c>
      <c r="E144" s="151">
        <f>SUM(E145:E150)</f>
        <v>0</v>
      </c>
      <c r="F144" s="151">
        <f>SUM(F145:F150)</f>
        <v>0</v>
      </c>
      <c r="G144" s="152">
        <f>SUM(G145:G150)</f>
        <v>0</v>
      </c>
      <c r="H144" s="117">
        <f t="shared" si="8"/>
        <v>0</v>
      </c>
      <c r="I144" s="151">
        <f>SUM(I145:I150)</f>
        <v>0</v>
      </c>
      <c r="J144" s="151">
        <f>SUM(J145:J150)</f>
        <v>0</v>
      </c>
      <c r="K144" s="151">
        <f>SUM(K145:K150)</f>
        <v>0</v>
      </c>
      <c r="L144" s="153">
        <f>SUM(L145:L150)</f>
        <v>0</v>
      </c>
    </row>
    <row r="145" spans="1:12" x14ac:dyDescent="0.25">
      <c r="A145" s="38">
        <v>2351</v>
      </c>
      <c r="B145" s="65" t="s">
        <v>153</v>
      </c>
      <c r="C145" s="66">
        <f t="shared" si="7"/>
        <v>0</v>
      </c>
      <c r="D145" s="68"/>
      <c r="E145" s="68"/>
      <c r="F145" s="68"/>
      <c r="G145" s="154"/>
      <c r="H145" s="66">
        <f t="shared" si="8"/>
        <v>0</v>
      </c>
      <c r="I145" s="68"/>
      <c r="J145" s="68"/>
      <c r="K145" s="68"/>
      <c r="L145" s="155"/>
    </row>
    <row r="146" spans="1:12" x14ac:dyDescent="0.25">
      <c r="A146" s="44">
        <v>2352</v>
      </c>
      <c r="B146" s="71" t="s">
        <v>154</v>
      </c>
      <c r="C146" s="72">
        <f t="shared" si="7"/>
        <v>0</v>
      </c>
      <c r="D146" s="74"/>
      <c r="E146" s="74"/>
      <c r="F146" s="74"/>
      <c r="G146" s="157"/>
      <c r="H146" s="72">
        <f t="shared" si="8"/>
        <v>0</v>
      </c>
      <c r="I146" s="74"/>
      <c r="J146" s="74"/>
      <c r="K146" s="74"/>
      <c r="L146" s="158"/>
    </row>
    <row r="147" spans="1:12" ht="24" x14ac:dyDescent="0.25">
      <c r="A147" s="44">
        <v>2353</v>
      </c>
      <c r="B147" s="71" t="s">
        <v>155</v>
      </c>
      <c r="C147" s="72">
        <f t="shared" si="7"/>
        <v>0</v>
      </c>
      <c r="D147" s="74"/>
      <c r="E147" s="74"/>
      <c r="F147" s="74"/>
      <c r="G147" s="157"/>
      <c r="H147" s="72">
        <f t="shared" si="8"/>
        <v>0</v>
      </c>
      <c r="I147" s="74"/>
      <c r="J147" s="74"/>
      <c r="K147" s="74"/>
      <c r="L147" s="158"/>
    </row>
    <row r="148" spans="1:12" ht="24" x14ac:dyDescent="0.25">
      <c r="A148" s="44">
        <v>2354</v>
      </c>
      <c r="B148" s="71" t="s">
        <v>156</v>
      </c>
      <c r="C148" s="72">
        <f t="shared" si="7"/>
        <v>0</v>
      </c>
      <c r="D148" s="74"/>
      <c r="E148" s="74"/>
      <c r="F148" s="74"/>
      <c r="G148" s="157"/>
      <c r="H148" s="72">
        <f t="shared" si="8"/>
        <v>0</v>
      </c>
      <c r="I148" s="74"/>
      <c r="J148" s="74"/>
      <c r="K148" s="74"/>
      <c r="L148" s="158"/>
    </row>
    <row r="149" spans="1:12" ht="24" x14ac:dyDescent="0.25">
      <c r="A149" s="44">
        <v>2355</v>
      </c>
      <c r="B149" s="71" t="s">
        <v>157</v>
      </c>
      <c r="C149" s="72">
        <f t="shared" si="7"/>
        <v>0</v>
      </c>
      <c r="D149" s="74"/>
      <c r="E149" s="74"/>
      <c r="F149" s="74"/>
      <c r="G149" s="157"/>
      <c r="H149" s="72">
        <f t="shared" si="8"/>
        <v>0</v>
      </c>
      <c r="I149" s="74"/>
      <c r="J149" s="74"/>
      <c r="K149" s="74"/>
      <c r="L149" s="158"/>
    </row>
    <row r="150" spans="1:12" ht="24" x14ac:dyDescent="0.25">
      <c r="A150" s="44">
        <v>2359</v>
      </c>
      <c r="B150" s="71" t="s">
        <v>158</v>
      </c>
      <c r="C150" s="72">
        <f t="shared" si="7"/>
        <v>0</v>
      </c>
      <c r="D150" s="74"/>
      <c r="E150" s="74"/>
      <c r="F150" s="74"/>
      <c r="G150" s="157"/>
      <c r="H150" s="72">
        <f t="shared" si="8"/>
        <v>0</v>
      </c>
      <c r="I150" s="74"/>
      <c r="J150" s="74"/>
      <c r="K150" s="74"/>
      <c r="L150" s="158"/>
    </row>
    <row r="151" spans="1:12" ht="24.75" customHeight="1" x14ac:dyDescent="0.25">
      <c r="A151" s="159">
        <v>2360</v>
      </c>
      <c r="B151" s="71" t="s">
        <v>159</v>
      </c>
      <c r="C151" s="72">
        <f t="shared" si="7"/>
        <v>0</v>
      </c>
      <c r="D151" s="160">
        <f>SUM(D152:D158)</f>
        <v>0</v>
      </c>
      <c r="E151" s="160">
        <f>SUM(E152:E158)</f>
        <v>0</v>
      </c>
      <c r="F151" s="160">
        <f>SUM(F152:F158)</f>
        <v>0</v>
      </c>
      <c r="G151" s="161">
        <f>SUM(G152:G158)</f>
        <v>0</v>
      </c>
      <c r="H151" s="72">
        <f t="shared" si="8"/>
        <v>0</v>
      </c>
      <c r="I151" s="160">
        <f>SUM(I152:I158)</f>
        <v>0</v>
      </c>
      <c r="J151" s="160">
        <f>SUM(J152:J158)</f>
        <v>0</v>
      </c>
      <c r="K151" s="160">
        <f>SUM(K152:K158)</f>
        <v>0</v>
      </c>
      <c r="L151" s="162">
        <f>SUM(L152:L158)</f>
        <v>0</v>
      </c>
    </row>
    <row r="152" spans="1:12" x14ac:dyDescent="0.25">
      <c r="A152" s="43">
        <v>2361</v>
      </c>
      <c r="B152" s="71" t="s">
        <v>160</v>
      </c>
      <c r="C152" s="72">
        <f t="shared" si="7"/>
        <v>0</v>
      </c>
      <c r="D152" s="74"/>
      <c r="E152" s="74"/>
      <c r="F152" s="74"/>
      <c r="G152" s="157"/>
      <c r="H152" s="72">
        <f t="shared" si="8"/>
        <v>0</v>
      </c>
      <c r="I152" s="74"/>
      <c r="J152" s="74"/>
      <c r="K152" s="74"/>
      <c r="L152" s="158"/>
    </row>
    <row r="153" spans="1:12" ht="24" x14ac:dyDescent="0.25">
      <c r="A153" s="43">
        <v>2362</v>
      </c>
      <c r="B153" s="71" t="s">
        <v>161</v>
      </c>
      <c r="C153" s="72">
        <f t="shared" si="7"/>
        <v>0</v>
      </c>
      <c r="D153" s="74"/>
      <c r="E153" s="74"/>
      <c r="F153" s="74"/>
      <c r="G153" s="157"/>
      <c r="H153" s="72">
        <f t="shared" si="8"/>
        <v>0</v>
      </c>
      <c r="I153" s="74"/>
      <c r="J153" s="74"/>
      <c r="K153" s="74"/>
      <c r="L153" s="158"/>
    </row>
    <row r="154" spans="1:12" x14ac:dyDescent="0.25">
      <c r="A154" s="43">
        <v>2363</v>
      </c>
      <c r="B154" s="71" t="s">
        <v>162</v>
      </c>
      <c r="C154" s="72">
        <f t="shared" si="7"/>
        <v>0</v>
      </c>
      <c r="D154" s="74"/>
      <c r="E154" s="74"/>
      <c r="F154" s="74"/>
      <c r="G154" s="157"/>
      <c r="H154" s="72">
        <f t="shared" si="8"/>
        <v>0</v>
      </c>
      <c r="I154" s="74"/>
      <c r="J154" s="74"/>
      <c r="K154" s="74"/>
      <c r="L154" s="158"/>
    </row>
    <row r="155" spans="1:12" x14ac:dyDescent="0.25">
      <c r="A155" s="43">
        <v>2364</v>
      </c>
      <c r="B155" s="71" t="s">
        <v>163</v>
      </c>
      <c r="C155" s="72">
        <f t="shared" si="7"/>
        <v>0</v>
      </c>
      <c r="D155" s="74"/>
      <c r="E155" s="74"/>
      <c r="F155" s="74"/>
      <c r="G155" s="157"/>
      <c r="H155" s="72">
        <f t="shared" si="8"/>
        <v>0</v>
      </c>
      <c r="I155" s="74"/>
      <c r="J155" s="74"/>
      <c r="K155" s="74"/>
      <c r="L155" s="158"/>
    </row>
    <row r="156" spans="1:12" ht="12.75" customHeight="1" x14ac:dyDescent="0.25">
      <c r="A156" s="43">
        <v>2365</v>
      </c>
      <c r="B156" s="71" t="s">
        <v>164</v>
      </c>
      <c r="C156" s="72">
        <f t="shared" si="7"/>
        <v>0</v>
      </c>
      <c r="D156" s="74"/>
      <c r="E156" s="74"/>
      <c r="F156" s="74"/>
      <c r="G156" s="157"/>
      <c r="H156" s="72">
        <f t="shared" si="8"/>
        <v>0</v>
      </c>
      <c r="I156" s="74"/>
      <c r="J156" s="74"/>
      <c r="K156" s="74"/>
      <c r="L156" s="158"/>
    </row>
    <row r="157" spans="1:12" ht="36" x14ac:dyDescent="0.25">
      <c r="A157" s="43">
        <v>2366</v>
      </c>
      <c r="B157" s="71" t="s">
        <v>165</v>
      </c>
      <c r="C157" s="72">
        <f t="shared" si="7"/>
        <v>0</v>
      </c>
      <c r="D157" s="74"/>
      <c r="E157" s="74"/>
      <c r="F157" s="74"/>
      <c r="G157" s="157"/>
      <c r="H157" s="72">
        <f t="shared" si="8"/>
        <v>0</v>
      </c>
      <c r="I157" s="74"/>
      <c r="J157" s="74"/>
      <c r="K157" s="74"/>
      <c r="L157" s="158"/>
    </row>
    <row r="158" spans="1:12" ht="48" x14ac:dyDescent="0.25">
      <c r="A158" s="43">
        <v>2369</v>
      </c>
      <c r="B158" s="71" t="s">
        <v>166</v>
      </c>
      <c r="C158" s="72">
        <f t="shared" si="7"/>
        <v>0</v>
      </c>
      <c r="D158" s="74"/>
      <c r="E158" s="74"/>
      <c r="F158" s="74"/>
      <c r="G158" s="157"/>
      <c r="H158" s="72">
        <f t="shared" si="8"/>
        <v>0</v>
      </c>
      <c r="I158" s="74"/>
      <c r="J158" s="74"/>
      <c r="K158" s="74"/>
      <c r="L158" s="158"/>
    </row>
    <row r="159" spans="1:12" x14ac:dyDescent="0.25">
      <c r="A159" s="150">
        <v>2370</v>
      </c>
      <c r="B159" s="112" t="s">
        <v>167</v>
      </c>
      <c r="C159" s="117">
        <f t="shared" si="7"/>
        <v>0</v>
      </c>
      <c r="D159" s="163"/>
      <c r="E159" s="163"/>
      <c r="F159" s="163"/>
      <c r="G159" s="164"/>
      <c r="H159" s="117">
        <f t="shared" si="8"/>
        <v>0</v>
      </c>
      <c r="I159" s="163"/>
      <c r="J159" s="163"/>
      <c r="K159" s="163"/>
      <c r="L159" s="165"/>
    </row>
    <row r="160" spans="1:12" x14ac:dyDescent="0.25">
      <c r="A160" s="150">
        <v>2380</v>
      </c>
      <c r="B160" s="112" t="s">
        <v>168</v>
      </c>
      <c r="C160" s="117">
        <f t="shared" si="7"/>
        <v>0</v>
      </c>
      <c r="D160" s="151">
        <f>SUM(D161:D162)</f>
        <v>0</v>
      </c>
      <c r="E160" s="151">
        <f>SUM(E161:E162)</f>
        <v>0</v>
      </c>
      <c r="F160" s="151">
        <f>SUM(F161:F162)</f>
        <v>0</v>
      </c>
      <c r="G160" s="152">
        <f>SUM(G161:G162)</f>
        <v>0</v>
      </c>
      <c r="H160" s="117">
        <f t="shared" si="8"/>
        <v>0</v>
      </c>
      <c r="I160" s="151">
        <f>SUM(I161:I162)</f>
        <v>0</v>
      </c>
      <c r="J160" s="151">
        <f>SUM(J161:J162)</f>
        <v>0</v>
      </c>
      <c r="K160" s="151">
        <f>SUM(K161:K162)</f>
        <v>0</v>
      </c>
      <c r="L160" s="153">
        <f>SUM(L161:L162)</f>
        <v>0</v>
      </c>
    </row>
    <row r="161" spans="1:12" x14ac:dyDescent="0.25">
      <c r="A161" s="37">
        <v>2381</v>
      </c>
      <c r="B161" s="65" t="s">
        <v>169</v>
      </c>
      <c r="C161" s="66">
        <f t="shared" si="7"/>
        <v>0</v>
      </c>
      <c r="D161" s="68"/>
      <c r="E161" s="68"/>
      <c r="F161" s="68"/>
      <c r="G161" s="154"/>
      <c r="H161" s="66">
        <f t="shared" si="8"/>
        <v>0</v>
      </c>
      <c r="I161" s="68"/>
      <c r="J161" s="68"/>
      <c r="K161" s="68"/>
      <c r="L161" s="155"/>
    </row>
    <row r="162" spans="1:12" ht="24" x14ac:dyDescent="0.25">
      <c r="A162" s="43">
        <v>2389</v>
      </c>
      <c r="B162" s="71" t="s">
        <v>170</v>
      </c>
      <c r="C162" s="72">
        <f t="shared" si="7"/>
        <v>0</v>
      </c>
      <c r="D162" s="74"/>
      <c r="E162" s="74"/>
      <c r="F162" s="74"/>
      <c r="G162" s="157"/>
      <c r="H162" s="72">
        <f t="shared" si="8"/>
        <v>0</v>
      </c>
      <c r="I162" s="74"/>
      <c r="J162" s="74"/>
      <c r="K162" s="74"/>
      <c r="L162" s="158"/>
    </row>
    <row r="163" spans="1:12" x14ac:dyDescent="0.25">
      <c r="A163" s="150">
        <v>2390</v>
      </c>
      <c r="B163" s="112" t="s">
        <v>171</v>
      </c>
      <c r="C163" s="117">
        <f t="shared" si="7"/>
        <v>0</v>
      </c>
      <c r="D163" s="163"/>
      <c r="E163" s="163"/>
      <c r="F163" s="163"/>
      <c r="G163" s="164"/>
      <c r="H163" s="117">
        <f t="shared" si="8"/>
        <v>0</v>
      </c>
      <c r="I163" s="163"/>
      <c r="J163" s="163"/>
      <c r="K163" s="163"/>
      <c r="L163" s="165"/>
    </row>
    <row r="164" spans="1:12" x14ac:dyDescent="0.25">
      <c r="A164" s="56">
        <v>2400</v>
      </c>
      <c r="B164" s="147" t="s">
        <v>172</v>
      </c>
      <c r="C164" s="57">
        <f t="shared" si="7"/>
        <v>0</v>
      </c>
      <c r="D164" s="177"/>
      <c r="E164" s="177"/>
      <c r="F164" s="177"/>
      <c r="G164" s="178"/>
      <c r="H164" s="57">
        <f t="shared" si="8"/>
        <v>0</v>
      </c>
      <c r="I164" s="177"/>
      <c r="J164" s="177"/>
      <c r="K164" s="177"/>
      <c r="L164" s="179"/>
    </row>
    <row r="165" spans="1:12" ht="24" x14ac:dyDescent="0.25">
      <c r="A165" s="56">
        <v>2500</v>
      </c>
      <c r="B165" s="147" t="s">
        <v>173</v>
      </c>
      <c r="C165" s="57">
        <f t="shared" si="7"/>
        <v>0</v>
      </c>
      <c r="D165" s="63">
        <f>SUM(D166,D171)</f>
        <v>0</v>
      </c>
      <c r="E165" s="63">
        <f t="shared" ref="E165:G165" si="11">SUM(E166,E171)</f>
        <v>0</v>
      </c>
      <c r="F165" s="63">
        <f t="shared" si="11"/>
        <v>0</v>
      </c>
      <c r="G165" s="63">
        <f t="shared" si="11"/>
        <v>0</v>
      </c>
      <c r="H165" s="57">
        <f t="shared" si="8"/>
        <v>0</v>
      </c>
      <c r="I165" s="63">
        <f>SUM(I166,I171)</f>
        <v>0</v>
      </c>
      <c r="J165" s="63">
        <f t="shared" ref="J165:L165" si="12">SUM(J166,J171)</f>
        <v>0</v>
      </c>
      <c r="K165" s="63">
        <f t="shared" si="12"/>
        <v>0</v>
      </c>
      <c r="L165" s="149">
        <f t="shared" si="12"/>
        <v>0</v>
      </c>
    </row>
    <row r="166" spans="1:12" ht="16.5" customHeight="1" x14ac:dyDescent="0.25">
      <c r="A166" s="168">
        <v>2510</v>
      </c>
      <c r="B166" s="65" t="s">
        <v>174</v>
      </c>
      <c r="C166" s="66">
        <f t="shared" si="7"/>
        <v>0</v>
      </c>
      <c r="D166" s="169">
        <f>SUM(D167:D170)</f>
        <v>0</v>
      </c>
      <c r="E166" s="169">
        <f t="shared" ref="E166:G166" si="13">SUM(E167:E170)</f>
        <v>0</v>
      </c>
      <c r="F166" s="169">
        <f t="shared" si="13"/>
        <v>0</v>
      </c>
      <c r="G166" s="169">
        <f t="shared" si="13"/>
        <v>0</v>
      </c>
      <c r="H166" s="66">
        <f t="shared" si="8"/>
        <v>0</v>
      </c>
      <c r="I166" s="169">
        <f>SUM(I167:I170)</f>
        <v>0</v>
      </c>
      <c r="J166" s="169">
        <f t="shared" ref="J166:L166" si="14">SUM(J167:J170)</f>
        <v>0</v>
      </c>
      <c r="K166" s="169">
        <f t="shared" si="14"/>
        <v>0</v>
      </c>
      <c r="L166" s="180">
        <f t="shared" si="14"/>
        <v>0</v>
      </c>
    </row>
    <row r="167" spans="1:12" ht="24" x14ac:dyDescent="0.25">
      <c r="A167" s="44">
        <v>2512</v>
      </c>
      <c r="B167" s="71" t="s">
        <v>175</v>
      </c>
      <c r="C167" s="72">
        <f t="shared" si="7"/>
        <v>0</v>
      </c>
      <c r="D167" s="74"/>
      <c r="E167" s="74"/>
      <c r="F167" s="74"/>
      <c r="G167" s="157"/>
      <c r="H167" s="72">
        <f t="shared" si="8"/>
        <v>0</v>
      </c>
      <c r="I167" s="74"/>
      <c r="J167" s="74"/>
      <c r="K167" s="74"/>
      <c r="L167" s="158"/>
    </row>
    <row r="168" spans="1:12" ht="36" x14ac:dyDescent="0.25">
      <c r="A168" s="44">
        <v>2513</v>
      </c>
      <c r="B168" s="71" t="s">
        <v>176</v>
      </c>
      <c r="C168" s="72">
        <f t="shared" si="7"/>
        <v>0</v>
      </c>
      <c r="D168" s="74"/>
      <c r="E168" s="74"/>
      <c r="F168" s="74"/>
      <c r="G168" s="157"/>
      <c r="H168" s="72">
        <f t="shared" si="8"/>
        <v>0</v>
      </c>
      <c r="I168" s="74"/>
      <c r="J168" s="74"/>
      <c r="K168" s="74"/>
      <c r="L168" s="158"/>
    </row>
    <row r="169" spans="1:12" ht="24" x14ac:dyDescent="0.25">
      <c r="A169" s="44">
        <v>2515</v>
      </c>
      <c r="B169" s="71" t="s">
        <v>177</v>
      </c>
      <c r="C169" s="72">
        <f t="shared" si="7"/>
        <v>0</v>
      </c>
      <c r="D169" s="74"/>
      <c r="E169" s="74"/>
      <c r="F169" s="74"/>
      <c r="G169" s="157"/>
      <c r="H169" s="72">
        <f t="shared" si="8"/>
        <v>0</v>
      </c>
      <c r="I169" s="74"/>
      <c r="J169" s="74"/>
      <c r="K169" s="74"/>
      <c r="L169" s="158"/>
    </row>
    <row r="170" spans="1:12" ht="24" x14ac:dyDescent="0.25">
      <c r="A170" s="44">
        <v>2519</v>
      </c>
      <c r="B170" s="71" t="s">
        <v>178</v>
      </c>
      <c r="C170" s="72">
        <f t="shared" si="7"/>
        <v>0</v>
      </c>
      <c r="D170" s="74"/>
      <c r="E170" s="74"/>
      <c r="F170" s="74"/>
      <c r="G170" s="157"/>
      <c r="H170" s="72">
        <f t="shared" si="8"/>
        <v>0</v>
      </c>
      <c r="I170" s="74"/>
      <c r="J170" s="74"/>
      <c r="K170" s="74"/>
      <c r="L170" s="158"/>
    </row>
    <row r="171" spans="1:12" ht="24" x14ac:dyDescent="0.25">
      <c r="A171" s="159">
        <v>2520</v>
      </c>
      <c r="B171" s="71" t="s">
        <v>179</v>
      </c>
      <c r="C171" s="72">
        <f t="shared" si="7"/>
        <v>0</v>
      </c>
      <c r="D171" s="74"/>
      <c r="E171" s="74"/>
      <c r="F171" s="74"/>
      <c r="G171" s="157"/>
      <c r="H171" s="72">
        <f t="shared" si="8"/>
        <v>0</v>
      </c>
      <c r="I171" s="74"/>
      <c r="J171" s="74"/>
      <c r="K171" s="74"/>
      <c r="L171" s="158"/>
    </row>
    <row r="172" spans="1:12" s="182" customFormat="1" ht="36" customHeight="1" x14ac:dyDescent="0.25">
      <c r="A172" s="19">
        <v>2800</v>
      </c>
      <c r="B172" s="65" t="s">
        <v>180</v>
      </c>
      <c r="C172" s="66">
        <f t="shared" si="7"/>
        <v>0</v>
      </c>
      <c r="D172" s="40"/>
      <c r="E172" s="40"/>
      <c r="F172" s="40"/>
      <c r="G172" s="41"/>
      <c r="H172" s="66">
        <f t="shared" si="8"/>
        <v>0</v>
      </c>
      <c r="I172" s="40"/>
      <c r="J172" s="40"/>
      <c r="K172" s="40"/>
      <c r="L172" s="42"/>
    </row>
    <row r="173" spans="1:12" x14ac:dyDescent="0.25">
      <c r="A173" s="142">
        <v>3000</v>
      </c>
      <c r="B173" s="142" t="s">
        <v>181</v>
      </c>
      <c r="C173" s="143">
        <f t="shared" si="7"/>
        <v>0</v>
      </c>
      <c r="D173" s="144">
        <f>SUM(D174,D184)</f>
        <v>0</v>
      </c>
      <c r="E173" s="144">
        <f>SUM(E174,E184)</f>
        <v>0</v>
      </c>
      <c r="F173" s="144">
        <f>SUM(F174,F184)</f>
        <v>0</v>
      </c>
      <c r="G173" s="145">
        <f>SUM(G174,G184)</f>
        <v>0</v>
      </c>
      <c r="H173" s="143">
        <f t="shared" si="8"/>
        <v>0</v>
      </c>
      <c r="I173" s="144">
        <f>SUM(I174,I184)</f>
        <v>0</v>
      </c>
      <c r="J173" s="144">
        <f>SUM(J174,J184)</f>
        <v>0</v>
      </c>
      <c r="K173" s="144">
        <f>SUM(K174,K184)</f>
        <v>0</v>
      </c>
      <c r="L173" s="146">
        <f>SUM(L174,L184)</f>
        <v>0</v>
      </c>
    </row>
    <row r="174" spans="1:12" ht="24" x14ac:dyDescent="0.25">
      <c r="A174" s="56">
        <v>3200</v>
      </c>
      <c r="B174" s="183" t="s">
        <v>182</v>
      </c>
      <c r="C174" s="184">
        <f t="shared" si="7"/>
        <v>0</v>
      </c>
      <c r="D174" s="63">
        <f>SUM(D175,D179)</f>
        <v>0</v>
      </c>
      <c r="E174" s="63">
        <f t="shared" ref="E174:G174" si="15">SUM(E175,E179)</f>
        <v>0</v>
      </c>
      <c r="F174" s="63">
        <f t="shared" si="15"/>
        <v>0</v>
      </c>
      <c r="G174" s="63">
        <f t="shared" si="15"/>
        <v>0</v>
      </c>
      <c r="H174" s="57">
        <f t="shared" si="8"/>
        <v>0</v>
      </c>
      <c r="I174" s="63">
        <f>SUM(I175,I179)</f>
        <v>0</v>
      </c>
      <c r="J174" s="63">
        <f t="shared" ref="J174:L174" si="16">SUM(J175,J179)</f>
        <v>0</v>
      </c>
      <c r="K174" s="63">
        <f t="shared" si="16"/>
        <v>0</v>
      </c>
      <c r="L174" s="149">
        <f t="shared" si="16"/>
        <v>0</v>
      </c>
    </row>
    <row r="175" spans="1:12" ht="36" x14ac:dyDescent="0.25">
      <c r="A175" s="168">
        <v>3260</v>
      </c>
      <c r="B175" s="65" t="s">
        <v>183</v>
      </c>
      <c r="C175" s="66">
        <f t="shared" si="7"/>
        <v>0</v>
      </c>
      <c r="D175" s="169">
        <f>SUM(D176:D178)</f>
        <v>0</v>
      </c>
      <c r="E175" s="169">
        <f>SUM(E176:E178)</f>
        <v>0</v>
      </c>
      <c r="F175" s="169">
        <f>SUM(F176:F178)</f>
        <v>0</v>
      </c>
      <c r="G175" s="170">
        <f>SUM(G176:G178)</f>
        <v>0</v>
      </c>
      <c r="H175" s="66">
        <f t="shared" si="8"/>
        <v>0</v>
      </c>
      <c r="I175" s="169">
        <f>SUM(I176:I178)</f>
        <v>0</v>
      </c>
      <c r="J175" s="169">
        <f>SUM(J176:J178)</f>
        <v>0</v>
      </c>
      <c r="K175" s="169">
        <f>SUM(K176:K178)</f>
        <v>0</v>
      </c>
      <c r="L175" s="171">
        <f>SUM(L176:L178)</f>
        <v>0</v>
      </c>
    </row>
    <row r="176" spans="1:12" ht="24" x14ac:dyDescent="0.25">
      <c r="A176" s="44">
        <v>3261</v>
      </c>
      <c r="B176" s="71" t="s">
        <v>184</v>
      </c>
      <c r="C176" s="72">
        <f>SUM(D176:G176)</f>
        <v>0</v>
      </c>
      <c r="D176" s="74"/>
      <c r="E176" s="74"/>
      <c r="F176" s="74"/>
      <c r="G176" s="157"/>
      <c r="H176" s="72">
        <f>SUM(I176:L176)</f>
        <v>0</v>
      </c>
      <c r="I176" s="74"/>
      <c r="J176" s="74"/>
      <c r="K176" s="74"/>
      <c r="L176" s="158"/>
    </row>
    <row r="177" spans="1:12" ht="36" x14ac:dyDescent="0.25">
      <c r="A177" s="44">
        <v>3262</v>
      </c>
      <c r="B177" s="71" t="s">
        <v>185</v>
      </c>
      <c r="C177" s="72">
        <f>SUM(D177:G177)</f>
        <v>0</v>
      </c>
      <c r="D177" s="74"/>
      <c r="E177" s="74"/>
      <c r="F177" s="74"/>
      <c r="G177" s="157"/>
      <c r="H177" s="72">
        <f>SUM(I177:L177)</f>
        <v>0</v>
      </c>
      <c r="I177" s="74"/>
      <c r="J177" s="74"/>
      <c r="K177" s="74"/>
      <c r="L177" s="158"/>
    </row>
    <row r="178" spans="1:12" ht="24" x14ac:dyDescent="0.25">
      <c r="A178" s="44">
        <v>3263</v>
      </c>
      <c r="B178" s="71" t="s">
        <v>186</v>
      </c>
      <c r="C178" s="72">
        <f>SUM(D178:G178)</f>
        <v>0</v>
      </c>
      <c r="D178" s="74"/>
      <c r="E178" s="74"/>
      <c r="F178" s="74"/>
      <c r="G178" s="157"/>
      <c r="H178" s="72">
        <f>SUM(I178:L178)</f>
        <v>0</v>
      </c>
      <c r="I178" s="74"/>
      <c r="J178" s="74"/>
      <c r="K178" s="74"/>
      <c r="L178" s="158"/>
    </row>
    <row r="179" spans="1:12" ht="84" x14ac:dyDescent="0.25">
      <c r="A179" s="168">
        <v>3290</v>
      </c>
      <c r="B179" s="65" t="s">
        <v>187</v>
      </c>
      <c r="C179" s="185">
        <f t="shared" ref="C179:C183" si="17">SUM(D179:G179)</f>
        <v>0</v>
      </c>
      <c r="D179" s="169">
        <f>SUM(D180:D183)</f>
        <v>0</v>
      </c>
      <c r="E179" s="169">
        <f t="shared" ref="E179:G179" si="18">SUM(E180:E183)</f>
        <v>0</v>
      </c>
      <c r="F179" s="169">
        <f t="shared" si="18"/>
        <v>0</v>
      </c>
      <c r="G179" s="169">
        <f t="shared" si="18"/>
        <v>0</v>
      </c>
      <c r="H179" s="185">
        <f t="shared" ref="H179:H183" si="19">SUM(I179:L179)</f>
        <v>0</v>
      </c>
      <c r="I179" s="169">
        <f>SUM(I180:I183)</f>
        <v>0</v>
      </c>
      <c r="J179" s="169">
        <f t="shared" ref="J179:L179" si="20">SUM(J180:J183)</f>
        <v>0</v>
      </c>
      <c r="K179" s="169">
        <f t="shared" si="20"/>
        <v>0</v>
      </c>
      <c r="L179" s="186">
        <f t="shared" si="20"/>
        <v>0</v>
      </c>
    </row>
    <row r="180" spans="1:12" ht="72" x14ac:dyDescent="0.25">
      <c r="A180" s="44">
        <v>3291</v>
      </c>
      <c r="B180" s="71" t="s">
        <v>188</v>
      </c>
      <c r="C180" s="72">
        <f t="shared" si="17"/>
        <v>0</v>
      </c>
      <c r="D180" s="74"/>
      <c r="E180" s="74"/>
      <c r="F180" s="74"/>
      <c r="G180" s="187"/>
      <c r="H180" s="72">
        <f t="shared" si="19"/>
        <v>0</v>
      </c>
      <c r="I180" s="74"/>
      <c r="J180" s="74"/>
      <c r="K180" s="74"/>
      <c r="L180" s="158"/>
    </row>
    <row r="181" spans="1:12" ht="72" x14ac:dyDescent="0.25">
      <c r="A181" s="44">
        <v>3292</v>
      </c>
      <c r="B181" s="71" t="s">
        <v>189</v>
      </c>
      <c r="C181" s="72">
        <f t="shared" si="17"/>
        <v>0</v>
      </c>
      <c r="D181" s="74"/>
      <c r="E181" s="74"/>
      <c r="F181" s="74"/>
      <c r="G181" s="187"/>
      <c r="H181" s="72">
        <f t="shared" si="19"/>
        <v>0</v>
      </c>
      <c r="I181" s="74"/>
      <c r="J181" s="74"/>
      <c r="K181" s="74"/>
      <c r="L181" s="158"/>
    </row>
    <row r="182" spans="1:12" ht="72" x14ac:dyDescent="0.25">
      <c r="A182" s="44">
        <v>3293</v>
      </c>
      <c r="B182" s="71" t="s">
        <v>190</v>
      </c>
      <c r="C182" s="72">
        <f t="shared" si="17"/>
        <v>0</v>
      </c>
      <c r="D182" s="74"/>
      <c r="E182" s="74"/>
      <c r="F182" s="74"/>
      <c r="G182" s="187"/>
      <c r="H182" s="72">
        <f t="shared" si="19"/>
        <v>0</v>
      </c>
      <c r="I182" s="74"/>
      <c r="J182" s="74"/>
      <c r="K182" s="74"/>
      <c r="L182" s="158"/>
    </row>
    <row r="183" spans="1:12" ht="60" x14ac:dyDescent="0.25">
      <c r="A183" s="188">
        <v>3294</v>
      </c>
      <c r="B183" s="71" t="s">
        <v>191</v>
      </c>
      <c r="C183" s="185">
        <f t="shared" si="17"/>
        <v>0</v>
      </c>
      <c r="D183" s="189"/>
      <c r="E183" s="189"/>
      <c r="F183" s="189"/>
      <c r="G183" s="190"/>
      <c r="H183" s="185">
        <f t="shared" si="19"/>
        <v>0</v>
      </c>
      <c r="I183" s="189"/>
      <c r="J183" s="189"/>
      <c r="K183" s="189"/>
      <c r="L183" s="191"/>
    </row>
    <row r="184" spans="1:12" ht="48" x14ac:dyDescent="0.25">
      <c r="A184" s="192">
        <v>3300</v>
      </c>
      <c r="B184" s="183" t="s">
        <v>192</v>
      </c>
      <c r="C184" s="193">
        <f t="shared" si="7"/>
        <v>0</v>
      </c>
      <c r="D184" s="194">
        <f>SUM(D185:D186)</f>
        <v>0</v>
      </c>
      <c r="E184" s="194">
        <f t="shared" ref="E184:G184" si="21">SUM(E185:E186)</f>
        <v>0</v>
      </c>
      <c r="F184" s="194">
        <f t="shared" si="21"/>
        <v>0</v>
      </c>
      <c r="G184" s="194">
        <f t="shared" si="21"/>
        <v>0</v>
      </c>
      <c r="H184" s="193">
        <f t="shared" si="8"/>
        <v>0</v>
      </c>
      <c r="I184" s="194">
        <f>SUM(I185:I186)</f>
        <v>0</v>
      </c>
      <c r="J184" s="194">
        <f t="shared" ref="J184:L184" si="22">SUM(J185:J186)</f>
        <v>0</v>
      </c>
      <c r="K184" s="194">
        <f t="shared" si="22"/>
        <v>0</v>
      </c>
      <c r="L184" s="149">
        <f t="shared" si="22"/>
        <v>0</v>
      </c>
    </row>
    <row r="185" spans="1:12" ht="48" x14ac:dyDescent="0.25">
      <c r="A185" s="111">
        <v>3310</v>
      </c>
      <c r="B185" s="112" t="s">
        <v>193</v>
      </c>
      <c r="C185" s="195">
        <f t="shared" si="7"/>
        <v>0</v>
      </c>
      <c r="D185" s="163"/>
      <c r="E185" s="163"/>
      <c r="F185" s="163"/>
      <c r="G185" s="164"/>
      <c r="H185" s="195">
        <f t="shared" si="8"/>
        <v>0</v>
      </c>
      <c r="I185" s="163"/>
      <c r="J185" s="163"/>
      <c r="K185" s="163"/>
      <c r="L185" s="165"/>
    </row>
    <row r="186" spans="1:12" ht="48.75" customHeight="1" x14ac:dyDescent="0.25">
      <c r="A186" s="38">
        <v>3320</v>
      </c>
      <c r="B186" s="65" t="s">
        <v>194</v>
      </c>
      <c r="C186" s="66">
        <f t="shared" si="7"/>
        <v>0</v>
      </c>
      <c r="D186" s="68"/>
      <c r="E186" s="68"/>
      <c r="F186" s="68"/>
      <c r="G186" s="154"/>
      <c r="H186" s="66">
        <f t="shared" si="8"/>
        <v>0</v>
      </c>
      <c r="I186" s="68"/>
      <c r="J186" s="68"/>
      <c r="K186" s="68"/>
      <c r="L186" s="155"/>
    </row>
    <row r="187" spans="1:12" x14ac:dyDescent="0.25">
      <c r="A187" s="196">
        <v>4000</v>
      </c>
      <c r="B187" s="142" t="s">
        <v>195</v>
      </c>
      <c r="C187" s="143">
        <f t="shared" si="7"/>
        <v>0</v>
      </c>
      <c r="D187" s="144">
        <f>SUM(D188,D191)</f>
        <v>0</v>
      </c>
      <c r="E187" s="144">
        <f>SUM(E188,E191)</f>
        <v>0</v>
      </c>
      <c r="F187" s="144">
        <f>SUM(F188,F191)</f>
        <v>0</v>
      </c>
      <c r="G187" s="145">
        <f>SUM(G188,G191)</f>
        <v>0</v>
      </c>
      <c r="H187" s="143">
        <f t="shared" si="8"/>
        <v>0</v>
      </c>
      <c r="I187" s="144">
        <f>SUM(I188,I191)</f>
        <v>0</v>
      </c>
      <c r="J187" s="144">
        <f>SUM(J188,J191)</f>
        <v>0</v>
      </c>
      <c r="K187" s="144">
        <f>SUM(K188,K191)</f>
        <v>0</v>
      </c>
      <c r="L187" s="146">
        <f>SUM(L188,L191)</f>
        <v>0</v>
      </c>
    </row>
    <row r="188" spans="1:12" ht="24" x14ac:dyDescent="0.25">
      <c r="A188" s="197">
        <v>4200</v>
      </c>
      <c r="B188" s="147" t="s">
        <v>196</v>
      </c>
      <c r="C188" s="57">
        <f>SUM(D188:G188)</f>
        <v>0</v>
      </c>
      <c r="D188" s="63">
        <f>SUM(D189,D190)</f>
        <v>0</v>
      </c>
      <c r="E188" s="63">
        <f>SUM(E189,E190)</f>
        <v>0</v>
      </c>
      <c r="F188" s="63">
        <f>SUM(F189,F190)</f>
        <v>0</v>
      </c>
      <c r="G188" s="166">
        <f>SUM(G189,G190)</f>
        <v>0</v>
      </c>
      <c r="H188" s="57">
        <f t="shared" si="8"/>
        <v>0</v>
      </c>
      <c r="I188" s="63">
        <f>SUM(I189,I190)</f>
        <v>0</v>
      </c>
      <c r="J188" s="63">
        <f>SUM(J189,J190)</f>
        <v>0</v>
      </c>
      <c r="K188" s="63">
        <f>SUM(K189,K190)</f>
        <v>0</v>
      </c>
      <c r="L188" s="167">
        <f>SUM(L189,L190)</f>
        <v>0</v>
      </c>
    </row>
    <row r="189" spans="1:12" ht="36" x14ac:dyDescent="0.25">
      <c r="A189" s="168">
        <v>4240</v>
      </c>
      <c r="B189" s="65" t="s">
        <v>197</v>
      </c>
      <c r="C189" s="66">
        <f t="shared" ref="C189:C264" si="23">SUM(D189:G189)</f>
        <v>0</v>
      </c>
      <c r="D189" s="68"/>
      <c r="E189" s="68"/>
      <c r="F189" s="68"/>
      <c r="G189" s="154"/>
      <c r="H189" s="66">
        <f t="shared" ref="H189:H263" si="24">SUM(I189:L189)</f>
        <v>0</v>
      </c>
      <c r="I189" s="68"/>
      <c r="J189" s="68"/>
      <c r="K189" s="68"/>
      <c r="L189" s="155"/>
    </row>
    <row r="190" spans="1:12" ht="24" x14ac:dyDescent="0.25">
      <c r="A190" s="159">
        <v>4250</v>
      </c>
      <c r="B190" s="71" t="s">
        <v>198</v>
      </c>
      <c r="C190" s="72">
        <f t="shared" si="23"/>
        <v>0</v>
      </c>
      <c r="D190" s="74"/>
      <c r="E190" s="74"/>
      <c r="F190" s="74"/>
      <c r="G190" s="157"/>
      <c r="H190" s="72">
        <f t="shared" si="24"/>
        <v>0</v>
      </c>
      <c r="I190" s="74"/>
      <c r="J190" s="74"/>
      <c r="K190" s="74"/>
      <c r="L190" s="158"/>
    </row>
    <row r="191" spans="1:12" x14ac:dyDescent="0.25">
      <c r="A191" s="56">
        <v>4300</v>
      </c>
      <c r="B191" s="147" t="s">
        <v>199</v>
      </c>
      <c r="C191" s="57">
        <f t="shared" si="23"/>
        <v>0</v>
      </c>
      <c r="D191" s="63">
        <f>SUM(D192)</f>
        <v>0</v>
      </c>
      <c r="E191" s="63">
        <f>SUM(E192)</f>
        <v>0</v>
      </c>
      <c r="F191" s="63">
        <f>SUM(F192)</f>
        <v>0</v>
      </c>
      <c r="G191" s="166">
        <f>SUM(G192)</f>
        <v>0</v>
      </c>
      <c r="H191" s="57">
        <f t="shared" si="24"/>
        <v>0</v>
      </c>
      <c r="I191" s="63">
        <f>SUM(I192)</f>
        <v>0</v>
      </c>
      <c r="J191" s="63">
        <f>SUM(J192)</f>
        <v>0</v>
      </c>
      <c r="K191" s="63">
        <f>SUM(K192)</f>
        <v>0</v>
      </c>
      <c r="L191" s="167">
        <f>SUM(L192)</f>
        <v>0</v>
      </c>
    </row>
    <row r="192" spans="1:12" ht="24" x14ac:dyDescent="0.25">
      <c r="A192" s="168">
        <v>4310</v>
      </c>
      <c r="B192" s="65" t="s">
        <v>200</v>
      </c>
      <c r="C192" s="66">
        <f>SUM(D192:G192)</f>
        <v>0</v>
      </c>
      <c r="D192" s="169">
        <f>SUM(D193:D193)</f>
        <v>0</v>
      </c>
      <c r="E192" s="169">
        <f>SUM(E193:E193)</f>
        <v>0</v>
      </c>
      <c r="F192" s="169">
        <f>SUM(F193:F193)</f>
        <v>0</v>
      </c>
      <c r="G192" s="170">
        <f>SUM(G193:G193)</f>
        <v>0</v>
      </c>
      <c r="H192" s="66">
        <f t="shared" si="24"/>
        <v>0</v>
      </c>
      <c r="I192" s="169">
        <f>SUM(I193:I193)</f>
        <v>0</v>
      </c>
      <c r="J192" s="169">
        <f>SUM(J193:J193)</f>
        <v>0</v>
      </c>
      <c r="K192" s="169">
        <f>SUM(K193:K193)</f>
        <v>0</v>
      </c>
      <c r="L192" s="171">
        <f>SUM(L193:L193)</f>
        <v>0</v>
      </c>
    </row>
    <row r="193" spans="1:12" ht="36" x14ac:dyDescent="0.25">
      <c r="A193" s="44">
        <v>4311</v>
      </c>
      <c r="B193" s="71" t="s">
        <v>201</v>
      </c>
      <c r="C193" s="72">
        <f t="shared" si="23"/>
        <v>0</v>
      </c>
      <c r="D193" s="74"/>
      <c r="E193" s="74"/>
      <c r="F193" s="74"/>
      <c r="G193" s="157"/>
      <c r="H193" s="72">
        <f t="shared" si="24"/>
        <v>0</v>
      </c>
      <c r="I193" s="74"/>
      <c r="J193" s="74"/>
      <c r="K193" s="74"/>
      <c r="L193" s="158"/>
    </row>
    <row r="194" spans="1:12" s="24" customFormat="1" ht="24" x14ac:dyDescent="0.25">
      <c r="A194" s="198"/>
      <c r="B194" s="19" t="s">
        <v>202</v>
      </c>
      <c r="C194" s="138">
        <f t="shared" si="23"/>
        <v>0</v>
      </c>
      <c r="D194" s="139">
        <f>SUM(D195,D230,D269)</f>
        <v>0</v>
      </c>
      <c r="E194" s="139">
        <f>SUM(E195,E230,E269)</f>
        <v>0</v>
      </c>
      <c r="F194" s="139">
        <f>SUM(F195,F230,F269)</f>
        <v>0</v>
      </c>
      <c r="G194" s="139">
        <f>SUM(G195,G230,G269)</f>
        <v>0</v>
      </c>
      <c r="H194" s="138">
        <f t="shared" si="24"/>
        <v>0</v>
      </c>
      <c r="I194" s="139">
        <f>SUM(I195,I230,I269)</f>
        <v>0</v>
      </c>
      <c r="J194" s="139">
        <f>SUM(J195,J230,J269)</f>
        <v>0</v>
      </c>
      <c r="K194" s="139">
        <f>SUM(K195,K230,K269)</f>
        <v>0</v>
      </c>
      <c r="L194" s="199">
        <f>SUM(L195,L230,L269)</f>
        <v>0</v>
      </c>
    </row>
    <row r="195" spans="1:12" x14ac:dyDescent="0.25">
      <c r="A195" s="142">
        <v>5000</v>
      </c>
      <c r="B195" s="142" t="s">
        <v>203</v>
      </c>
      <c r="C195" s="143">
        <f t="shared" si="23"/>
        <v>0</v>
      </c>
      <c r="D195" s="144">
        <f>D196+D204</f>
        <v>0</v>
      </c>
      <c r="E195" s="144">
        <f>E196+E204</f>
        <v>0</v>
      </c>
      <c r="F195" s="144">
        <f>F196+F204</f>
        <v>0</v>
      </c>
      <c r="G195" s="144">
        <f>G196+G204</f>
        <v>0</v>
      </c>
      <c r="H195" s="143">
        <f t="shared" si="24"/>
        <v>0</v>
      </c>
      <c r="I195" s="144">
        <f>I196+I204</f>
        <v>0</v>
      </c>
      <c r="J195" s="144">
        <f>J196+J204</f>
        <v>0</v>
      </c>
      <c r="K195" s="144">
        <f>K196+K204</f>
        <v>0</v>
      </c>
      <c r="L195" s="200">
        <f>L196+L204</f>
        <v>0</v>
      </c>
    </row>
    <row r="196" spans="1:12" x14ac:dyDescent="0.25">
      <c r="A196" s="56">
        <v>5100</v>
      </c>
      <c r="B196" s="147" t="s">
        <v>204</v>
      </c>
      <c r="C196" s="57">
        <f t="shared" si="23"/>
        <v>0</v>
      </c>
      <c r="D196" s="63">
        <f>D197+D198+D201+D202+D203</f>
        <v>0</v>
      </c>
      <c r="E196" s="63">
        <f>E197+E198+E201+E202+E203</f>
        <v>0</v>
      </c>
      <c r="F196" s="63">
        <f>F197+F198+F201+F202+F203</f>
        <v>0</v>
      </c>
      <c r="G196" s="166">
        <f>G197+G198+G201+G202+G203</f>
        <v>0</v>
      </c>
      <c r="H196" s="57">
        <f t="shared" si="24"/>
        <v>0</v>
      </c>
      <c r="I196" s="63">
        <f>I197+I198+I201+I202+I203</f>
        <v>0</v>
      </c>
      <c r="J196" s="63">
        <f>J197+J198+J201+J202+J203</f>
        <v>0</v>
      </c>
      <c r="K196" s="63">
        <f>K197+K198+K201+K202+K203</f>
        <v>0</v>
      </c>
      <c r="L196" s="167">
        <f>L197+L198+L201+L202+L203</f>
        <v>0</v>
      </c>
    </row>
    <row r="197" spans="1:12" x14ac:dyDescent="0.25">
      <c r="A197" s="168">
        <v>5110</v>
      </c>
      <c r="B197" s="65" t="s">
        <v>205</v>
      </c>
      <c r="C197" s="66">
        <f t="shared" si="23"/>
        <v>0</v>
      </c>
      <c r="D197" s="68"/>
      <c r="E197" s="68"/>
      <c r="F197" s="68"/>
      <c r="G197" s="154"/>
      <c r="H197" s="66">
        <f t="shared" si="24"/>
        <v>0</v>
      </c>
      <c r="I197" s="68"/>
      <c r="J197" s="68"/>
      <c r="K197" s="68"/>
      <c r="L197" s="155"/>
    </row>
    <row r="198" spans="1:12" ht="24" x14ac:dyDescent="0.25">
      <c r="A198" s="159">
        <v>5120</v>
      </c>
      <c r="B198" s="71" t="s">
        <v>206</v>
      </c>
      <c r="C198" s="72">
        <f t="shared" si="23"/>
        <v>0</v>
      </c>
      <c r="D198" s="160">
        <f>D199+D200</f>
        <v>0</v>
      </c>
      <c r="E198" s="160">
        <f>E199+E200</f>
        <v>0</v>
      </c>
      <c r="F198" s="160">
        <f>F199+F200</f>
        <v>0</v>
      </c>
      <c r="G198" s="161">
        <f>G199+G200</f>
        <v>0</v>
      </c>
      <c r="H198" s="72">
        <f t="shared" si="24"/>
        <v>0</v>
      </c>
      <c r="I198" s="160">
        <f>I199+I200</f>
        <v>0</v>
      </c>
      <c r="J198" s="160">
        <f>J199+J200</f>
        <v>0</v>
      </c>
      <c r="K198" s="160">
        <f>K199+K200</f>
        <v>0</v>
      </c>
      <c r="L198" s="162">
        <f>L199+L200</f>
        <v>0</v>
      </c>
    </row>
    <row r="199" spans="1:12" x14ac:dyDescent="0.25">
      <c r="A199" s="44">
        <v>5121</v>
      </c>
      <c r="B199" s="71" t="s">
        <v>207</v>
      </c>
      <c r="C199" s="72">
        <f t="shared" si="23"/>
        <v>0</v>
      </c>
      <c r="D199" s="74"/>
      <c r="E199" s="74"/>
      <c r="F199" s="74"/>
      <c r="G199" s="157"/>
      <c r="H199" s="72">
        <f t="shared" si="24"/>
        <v>0</v>
      </c>
      <c r="I199" s="74"/>
      <c r="J199" s="74"/>
      <c r="K199" s="74"/>
      <c r="L199" s="158"/>
    </row>
    <row r="200" spans="1:12" ht="24" x14ac:dyDescent="0.25">
      <c r="A200" s="44">
        <v>5129</v>
      </c>
      <c r="B200" s="71" t="s">
        <v>208</v>
      </c>
      <c r="C200" s="72">
        <f t="shared" si="23"/>
        <v>0</v>
      </c>
      <c r="D200" s="74"/>
      <c r="E200" s="74"/>
      <c r="F200" s="74"/>
      <c r="G200" s="157"/>
      <c r="H200" s="72">
        <f t="shared" si="24"/>
        <v>0</v>
      </c>
      <c r="I200" s="74"/>
      <c r="J200" s="74"/>
      <c r="K200" s="74"/>
      <c r="L200" s="158"/>
    </row>
    <row r="201" spans="1:12" x14ac:dyDescent="0.25">
      <c r="A201" s="159">
        <v>5130</v>
      </c>
      <c r="B201" s="71" t="s">
        <v>209</v>
      </c>
      <c r="C201" s="72">
        <f t="shared" si="23"/>
        <v>0</v>
      </c>
      <c r="D201" s="74"/>
      <c r="E201" s="74"/>
      <c r="F201" s="74"/>
      <c r="G201" s="157"/>
      <c r="H201" s="72">
        <f t="shared" si="24"/>
        <v>0</v>
      </c>
      <c r="I201" s="74"/>
      <c r="J201" s="74"/>
      <c r="K201" s="74"/>
      <c r="L201" s="158"/>
    </row>
    <row r="202" spans="1:12" x14ac:dyDescent="0.25">
      <c r="A202" s="159">
        <v>5140</v>
      </c>
      <c r="B202" s="71" t="s">
        <v>210</v>
      </c>
      <c r="C202" s="72">
        <f t="shared" si="23"/>
        <v>0</v>
      </c>
      <c r="D202" s="74"/>
      <c r="E202" s="74"/>
      <c r="F202" s="74"/>
      <c r="G202" s="157"/>
      <c r="H202" s="72">
        <f t="shared" si="24"/>
        <v>0</v>
      </c>
      <c r="I202" s="74"/>
      <c r="J202" s="74"/>
      <c r="K202" s="74"/>
      <c r="L202" s="158"/>
    </row>
    <row r="203" spans="1:12" ht="24" x14ac:dyDescent="0.25">
      <c r="A203" s="159">
        <v>5170</v>
      </c>
      <c r="B203" s="71" t="s">
        <v>211</v>
      </c>
      <c r="C203" s="72">
        <f t="shared" si="23"/>
        <v>0</v>
      </c>
      <c r="D203" s="74"/>
      <c r="E203" s="74"/>
      <c r="F203" s="74"/>
      <c r="G203" s="157"/>
      <c r="H203" s="72">
        <f t="shared" si="24"/>
        <v>0</v>
      </c>
      <c r="I203" s="74"/>
      <c r="J203" s="74"/>
      <c r="K203" s="74"/>
      <c r="L203" s="158"/>
    </row>
    <row r="204" spans="1:12" x14ac:dyDescent="0.25">
      <c r="A204" s="56">
        <v>5200</v>
      </c>
      <c r="B204" s="147" t="s">
        <v>212</v>
      </c>
      <c r="C204" s="57">
        <f t="shared" si="23"/>
        <v>0</v>
      </c>
      <c r="D204" s="63">
        <f>D205+D215+D216+D225+D226+D227+D229</f>
        <v>0</v>
      </c>
      <c r="E204" s="63">
        <f>E205+E215+E216+E225+E226+E227+E229</f>
        <v>0</v>
      </c>
      <c r="F204" s="63">
        <f>F205+F215+F216+F225+F226+F227+F229</f>
        <v>0</v>
      </c>
      <c r="G204" s="166">
        <f>G205+G215+G216+G225+G226+G227+G229</f>
        <v>0</v>
      </c>
      <c r="H204" s="57">
        <f t="shared" si="24"/>
        <v>0</v>
      </c>
      <c r="I204" s="63">
        <f>I205+I215+I216+I225+I226+I227+I229</f>
        <v>0</v>
      </c>
      <c r="J204" s="63">
        <f>J205+J215+J216+J225+J226+J227+J229</f>
        <v>0</v>
      </c>
      <c r="K204" s="63">
        <f>K205+K215+K216+K225+K226+K227+K229</f>
        <v>0</v>
      </c>
      <c r="L204" s="167">
        <f>L205+L215+L216+L225+L226+L227+L229</f>
        <v>0</v>
      </c>
    </row>
    <row r="205" spans="1:12" x14ac:dyDescent="0.25">
      <c r="A205" s="150">
        <v>5210</v>
      </c>
      <c r="B205" s="112" t="s">
        <v>213</v>
      </c>
      <c r="C205" s="117">
        <f t="shared" si="23"/>
        <v>0</v>
      </c>
      <c r="D205" s="151">
        <f>SUM(D206:D214)</f>
        <v>0</v>
      </c>
      <c r="E205" s="151">
        <f>SUM(E206:E214)</f>
        <v>0</v>
      </c>
      <c r="F205" s="151">
        <f>SUM(F206:F214)</f>
        <v>0</v>
      </c>
      <c r="G205" s="152">
        <f>SUM(G206:G214)</f>
        <v>0</v>
      </c>
      <c r="H205" s="117">
        <f t="shared" si="24"/>
        <v>0</v>
      </c>
      <c r="I205" s="151">
        <f>SUM(I206:I214)</f>
        <v>0</v>
      </c>
      <c r="J205" s="151">
        <f>SUM(J206:J214)</f>
        <v>0</v>
      </c>
      <c r="K205" s="151">
        <f>SUM(K206:K214)</f>
        <v>0</v>
      </c>
      <c r="L205" s="153">
        <f>SUM(L206:L214)</f>
        <v>0</v>
      </c>
    </row>
    <row r="206" spans="1:12" x14ac:dyDescent="0.25">
      <c r="A206" s="38">
        <v>5211</v>
      </c>
      <c r="B206" s="65" t="s">
        <v>214</v>
      </c>
      <c r="C206" s="66">
        <f t="shared" si="23"/>
        <v>0</v>
      </c>
      <c r="D206" s="68"/>
      <c r="E206" s="68"/>
      <c r="F206" s="68"/>
      <c r="G206" s="154"/>
      <c r="H206" s="66">
        <f t="shared" si="24"/>
        <v>0</v>
      </c>
      <c r="I206" s="68"/>
      <c r="J206" s="68"/>
      <c r="K206" s="68"/>
      <c r="L206" s="155"/>
    </row>
    <row r="207" spans="1:12" x14ac:dyDescent="0.25">
      <c r="A207" s="44">
        <v>5212</v>
      </c>
      <c r="B207" s="71" t="s">
        <v>215</v>
      </c>
      <c r="C207" s="72">
        <f t="shared" si="23"/>
        <v>0</v>
      </c>
      <c r="D207" s="74"/>
      <c r="E207" s="74"/>
      <c r="F207" s="74"/>
      <c r="G207" s="157"/>
      <c r="H207" s="72">
        <f t="shared" si="24"/>
        <v>0</v>
      </c>
      <c r="I207" s="74"/>
      <c r="J207" s="74"/>
      <c r="K207" s="74"/>
      <c r="L207" s="158"/>
    </row>
    <row r="208" spans="1:12" x14ac:dyDescent="0.25">
      <c r="A208" s="44">
        <v>5213</v>
      </c>
      <c r="B208" s="71" t="s">
        <v>216</v>
      </c>
      <c r="C208" s="72">
        <f t="shared" si="23"/>
        <v>0</v>
      </c>
      <c r="D208" s="74"/>
      <c r="E208" s="74"/>
      <c r="F208" s="74"/>
      <c r="G208" s="157"/>
      <c r="H208" s="72">
        <f t="shared" si="24"/>
        <v>0</v>
      </c>
      <c r="I208" s="74"/>
      <c r="J208" s="74"/>
      <c r="K208" s="74"/>
      <c r="L208" s="158"/>
    </row>
    <row r="209" spans="1:12" x14ac:dyDescent="0.25">
      <c r="A209" s="44">
        <v>5214</v>
      </c>
      <c r="B209" s="71" t="s">
        <v>217</v>
      </c>
      <c r="C209" s="72">
        <f t="shared" si="23"/>
        <v>0</v>
      </c>
      <c r="D209" s="74"/>
      <c r="E209" s="74"/>
      <c r="F209" s="74"/>
      <c r="G209" s="157"/>
      <c r="H209" s="72">
        <f t="shared" si="24"/>
        <v>0</v>
      </c>
      <c r="I209" s="74"/>
      <c r="J209" s="74"/>
      <c r="K209" s="74"/>
      <c r="L209" s="158"/>
    </row>
    <row r="210" spans="1:12" x14ac:dyDescent="0.25">
      <c r="A210" s="44">
        <v>5215</v>
      </c>
      <c r="B210" s="71" t="s">
        <v>218</v>
      </c>
      <c r="C210" s="72">
        <f>SUM(D210:G210)</f>
        <v>0</v>
      </c>
      <c r="D210" s="74"/>
      <c r="E210" s="74"/>
      <c r="F210" s="74"/>
      <c r="G210" s="157"/>
      <c r="H210" s="72">
        <f>SUM(I210:L210)</f>
        <v>0</v>
      </c>
      <c r="I210" s="74"/>
      <c r="J210" s="74"/>
      <c r="K210" s="74"/>
      <c r="L210" s="158"/>
    </row>
    <row r="211" spans="1:12" ht="14.25" customHeight="1" x14ac:dyDescent="0.25">
      <c r="A211" s="44">
        <v>5216</v>
      </c>
      <c r="B211" s="71" t="s">
        <v>219</v>
      </c>
      <c r="C211" s="72">
        <f t="shared" si="23"/>
        <v>0</v>
      </c>
      <c r="D211" s="74"/>
      <c r="E211" s="74"/>
      <c r="F211" s="74"/>
      <c r="G211" s="157"/>
      <c r="H211" s="72">
        <f t="shared" si="24"/>
        <v>0</v>
      </c>
      <c r="I211" s="74"/>
      <c r="J211" s="74"/>
      <c r="K211" s="74"/>
      <c r="L211" s="158"/>
    </row>
    <row r="212" spans="1:12" x14ac:dyDescent="0.25">
      <c r="A212" s="44">
        <v>5217</v>
      </c>
      <c r="B212" s="71" t="s">
        <v>220</v>
      </c>
      <c r="C212" s="72">
        <f t="shared" si="23"/>
        <v>0</v>
      </c>
      <c r="D212" s="74"/>
      <c r="E212" s="74"/>
      <c r="F212" s="74"/>
      <c r="G212" s="157"/>
      <c r="H212" s="72">
        <f t="shared" si="24"/>
        <v>0</v>
      </c>
      <c r="I212" s="74"/>
      <c r="J212" s="74"/>
      <c r="K212" s="74"/>
      <c r="L212" s="158"/>
    </row>
    <row r="213" spans="1:12" x14ac:dyDescent="0.25">
      <c r="A213" s="44">
        <v>5218</v>
      </c>
      <c r="B213" s="71" t="s">
        <v>221</v>
      </c>
      <c r="C213" s="72">
        <f t="shared" si="23"/>
        <v>0</v>
      </c>
      <c r="D213" s="74"/>
      <c r="E213" s="74"/>
      <c r="F213" s="74"/>
      <c r="G213" s="157"/>
      <c r="H213" s="72">
        <f t="shared" si="24"/>
        <v>0</v>
      </c>
      <c r="I213" s="74"/>
      <c r="J213" s="74"/>
      <c r="K213" s="74"/>
      <c r="L213" s="158"/>
    </row>
    <row r="214" spans="1:12" x14ac:dyDescent="0.25">
      <c r="A214" s="44">
        <v>5219</v>
      </c>
      <c r="B214" s="71" t="s">
        <v>222</v>
      </c>
      <c r="C214" s="72">
        <f t="shared" si="23"/>
        <v>0</v>
      </c>
      <c r="D214" s="74"/>
      <c r="E214" s="74"/>
      <c r="F214" s="74"/>
      <c r="G214" s="157"/>
      <c r="H214" s="72">
        <f t="shared" si="24"/>
        <v>0</v>
      </c>
      <c r="I214" s="74"/>
      <c r="J214" s="74"/>
      <c r="K214" s="74"/>
      <c r="L214" s="158"/>
    </row>
    <row r="215" spans="1:12" ht="13.5" customHeight="1" x14ac:dyDescent="0.25">
      <c r="A215" s="159">
        <v>5220</v>
      </c>
      <c r="B215" s="71" t="s">
        <v>223</v>
      </c>
      <c r="C215" s="72">
        <f t="shared" si="23"/>
        <v>0</v>
      </c>
      <c r="D215" s="74"/>
      <c r="E215" s="74"/>
      <c r="F215" s="74"/>
      <c r="G215" s="157"/>
      <c r="H215" s="72">
        <f t="shared" si="24"/>
        <v>0</v>
      </c>
      <c r="I215" s="74"/>
      <c r="J215" s="74"/>
      <c r="K215" s="74"/>
      <c r="L215" s="158"/>
    </row>
    <row r="216" spans="1:12" x14ac:dyDescent="0.25">
      <c r="A216" s="159">
        <v>5230</v>
      </c>
      <c r="B216" s="71" t="s">
        <v>224</v>
      </c>
      <c r="C216" s="72">
        <f t="shared" si="23"/>
        <v>0</v>
      </c>
      <c r="D216" s="160">
        <f>SUM(D217:D224)</f>
        <v>0</v>
      </c>
      <c r="E216" s="160">
        <f>SUM(E217:E224)</f>
        <v>0</v>
      </c>
      <c r="F216" s="160">
        <f>SUM(F217:F224)</f>
        <v>0</v>
      </c>
      <c r="G216" s="161">
        <f>SUM(G217:G224)</f>
        <v>0</v>
      </c>
      <c r="H216" s="72">
        <f t="shared" si="24"/>
        <v>0</v>
      </c>
      <c r="I216" s="160">
        <f>SUM(I217:I224)</f>
        <v>0</v>
      </c>
      <c r="J216" s="160">
        <f>SUM(J217:J224)</f>
        <v>0</v>
      </c>
      <c r="K216" s="160">
        <f>SUM(K217:K224)</f>
        <v>0</v>
      </c>
      <c r="L216" s="162">
        <f>SUM(L217:L224)</f>
        <v>0</v>
      </c>
    </row>
    <row r="217" spans="1:12" x14ac:dyDescent="0.25">
      <c r="A217" s="44">
        <v>5231</v>
      </c>
      <c r="B217" s="71" t="s">
        <v>225</v>
      </c>
      <c r="C217" s="72">
        <f t="shared" si="23"/>
        <v>0</v>
      </c>
      <c r="D217" s="74"/>
      <c r="E217" s="74"/>
      <c r="F217" s="74"/>
      <c r="G217" s="157"/>
      <c r="H217" s="72">
        <f t="shared" si="24"/>
        <v>0</v>
      </c>
      <c r="I217" s="74"/>
      <c r="J217" s="74"/>
      <c r="K217" s="74"/>
      <c r="L217" s="158"/>
    </row>
    <row r="218" spans="1:12" x14ac:dyDescent="0.25">
      <c r="A218" s="44">
        <v>5232</v>
      </c>
      <c r="B218" s="71" t="s">
        <v>226</v>
      </c>
      <c r="C218" s="72">
        <f t="shared" si="23"/>
        <v>0</v>
      </c>
      <c r="D218" s="74"/>
      <c r="E218" s="74"/>
      <c r="F218" s="74"/>
      <c r="G218" s="157"/>
      <c r="H218" s="72">
        <f t="shared" si="24"/>
        <v>0</v>
      </c>
      <c r="I218" s="74"/>
      <c r="J218" s="74"/>
      <c r="K218" s="74"/>
      <c r="L218" s="158"/>
    </row>
    <row r="219" spans="1:12" x14ac:dyDescent="0.25">
      <c r="A219" s="44">
        <v>5233</v>
      </c>
      <c r="B219" s="71" t="s">
        <v>227</v>
      </c>
      <c r="C219" s="201">
        <f t="shared" si="23"/>
        <v>0</v>
      </c>
      <c r="D219" s="74"/>
      <c r="E219" s="74"/>
      <c r="F219" s="74"/>
      <c r="G219" s="157"/>
      <c r="H219" s="72">
        <f t="shared" si="24"/>
        <v>0</v>
      </c>
      <c r="I219" s="74"/>
      <c r="J219" s="74"/>
      <c r="K219" s="74"/>
      <c r="L219" s="158"/>
    </row>
    <row r="220" spans="1:12" ht="24" x14ac:dyDescent="0.25">
      <c r="A220" s="44">
        <v>5234</v>
      </c>
      <c r="B220" s="71" t="s">
        <v>228</v>
      </c>
      <c r="C220" s="201">
        <f t="shared" si="23"/>
        <v>0</v>
      </c>
      <c r="D220" s="74"/>
      <c r="E220" s="74"/>
      <c r="F220" s="74"/>
      <c r="G220" s="157"/>
      <c r="H220" s="72">
        <f t="shared" si="24"/>
        <v>0</v>
      </c>
      <c r="I220" s="74"/>
      <c r="J220" s="74"/>
      <c r="K220" s="74"/>
      <c r="L220" s="158"/>
    </row>
    <row r="221" spans="1:12" ht="14.25" customHeight="1" x14ac:dyDescent="0.25">
      <c r="A221" s="44">
        <v>5236</v>
      </c>
      <c r="B221" s="71" t="s">
        <v>229</v>
      </c>
      <c r="C221" s="201">
        <f t="shared" si="23"/>
        <v>0</v>
      </c>
      <c r="D221" s="74"/>
      <c r="E221" s="74"/>
      <c r="F221" s="74"/>
      <c r="G221" s="157"/>
      <c r="H221" s="72">
        <f t="shared" si="24"/>
        <v>0</v>
      </c>
      <c r="I221" s="74"/>
      <c r="J221" s="74"/>
      <c r="K221" s="74"/>
      <c r="L221" s="158"/>
    </row>
    <row r="222" spans="1:12" ht="14.25" customHeight="1" x14ac:dyDescent="0.25">
      <c r="A222" s="44">
        <v>5237</v>
      </c>
      <c r="B222" s="71" t="s">
        <v>230</v>
      </c>
      <c r="C222" s="201">
        <f t="shared" si="23"/>
        <v>0</v>
      </c>
      <c r="D222" s="74"/>
      <c r="E222" s="74"/>
      <c r="F222" s="74"/>
      <c r="G222" s="157"/>
      <c r="H222" s="72">
        <f t="shared" si="24"/>
        <v>0</v>
      </c>
      <c r="I222" s="74"/>
      <c r="J222" s="74"/>
      <c r="K222" s="74"/>
      <c r="L222" s="158"/>
    </row>
    <row r="223" spans="1:12" ht="24" x14ac:dyDescent="0.25">
      <c r="A223" s="44">
        <v>5238</v>
      </c>
      <c r="B223" s="71" t="s">
        <v>231</v>
      </c>
      <c r="C223" s="201">
        <f t="shared" si="23"/>
        <v>0</v>
      </c>
      <c r="D223" s="74"/>
      <c r="E223" s="74"/>
      <c r="F223" s="74"/>
      <c r="G223" s="157"/>
      <c r="H223" s="72">
        <f t="shared" si="24"/>
        <v>0</v>
      </c>
      <c r="I223" s="74"/>
      <c r="J223" s="74"/>
      <c r="K223" s="74"/>
      <c r="L223" s="158"/>
    </row>
    <row r="224" spans="1:12" ht="24" x14ac:dyDescent="0.25">
      <c r="A224" s="44">
        <v>5239</v>
      </c>
      <c r="B224" s="71" t="s">
        <v>232</v>
      </c>
      <c r="C224" s="201">
        <f t="shared" si="23"/>
        <v>0</v>
      </c>
      <c r="D224" s="74"/>
      <c r="E224" s="74"/>
      <c r="F224" s="74"/>
      <c r="G224" s="157"/>
      <c r="H224" s="72">
        <f t="shared" si="24"/>
        <v>0</v>
      </c>
      <c r="I224" s="74"/>
      <c r="J224" s="74"/>
      <c r="K224" s="74"/>
      <c r="L224" s="158"/>
    </row>
    <row r="225" spans="1:12" ht="24" x14ac:dyDescent="0.25">
      <c r="A225" s="159">
        <v>5240</v>
      </c>
      <c r="B225" s="71" t="s">
        <v>233</v>
      </c>
      <c r="C225" s="201">
        <f t="shared" si="23"/>
        <v>0</v>
      </c>
      <c r="D225" s="74"/>
      <c r="E225" s="74"/>
      <c r="F225" s="74"/>
      <c r="G225" s="157"/>
      <c r="H225" s="72">
        <f t="shared" si="24"/>
        <v>0</v>
      </c>
      <c r="I225" s="74"/>
      <c r="J225" s="74"/>
      <c r="K225" s="74"/>
      <c r="L225" s="158"/>
    </row>
    <row r="226" spans="1:12" x14ac:dyDescent="0.25">
      <c r="A226" s="159">
        <v>5250</v>
      </c>
      <c r="B226" s="71" t="s">
        <v>234</v>
      </c>
      <c r="C226" s="201">
        <f t="shared" si="23"/>
        <v>0</v>
      </c>
      <c r="D226" s="74"/>
      <c r="E226" s="74"/>
      <c r="F226" s="74"/>
      <c r="G226" s="157"/>
      <c r="H226" s="72">
        <f t="shared" si="24"/>
        <v>0</v>
      </c>
      <c r="I226" s="74"/>
      <c r="J226" s="74"/>
      <c r="K226" s="74"/>
      <c r="L226" s="158"/>
    </row>
    <row r="227" spans="1:12" x14ac:dyDescent="0.25">
      <c r="A227" s="159">
        <v>5260</v>
      </c>
      <c r="B227" s="71" t="s">
        <v>235</v>
      </c>
      <c r="C227" s="201">
        <f t="shared" si="23"/>
        <v>0</v>
      </c>
      <c r="D227" s="160">
        <f>SUM(D228)</f>
        <v>0</v>
      </c>
      <c r="E227" s="160">
        <f>SUM(E228)</f>
        <v>0</v>
      </c>
      <c r="F227" s="160">
        <f>SUM(F228)</f>
        <v>0</v>
      </c>
      <c r="G227" s="161">
        <f>SUM(G228)</f>
        <v>0</v>
      </c>
      <c r="H227" s="72">
        <f t="shared" si="24"/>
        <v>0</v>
      </c>
      <c r="I227" s="160">
        <f>SUM(I228)</f>
        <v>0</v>
      </c>
      <c r="J227" s="160">
        <f>SUM(J228)</f>
        <v>0</v>
      </c>
      <c r="K227" s="160">
        <f>SUM(K228)</f>
        <v>0</v>
      </c>
      <c r="L227" s="162">
        <f>SUM(L228)</f>
        <v>0</v>
      </c>
    </row>
    <row r="228" spans="1:12" ht="24" x14ac:dyDescent="0.25">
      <c r="A228" s="44">
        <v>5269</v>
      </c>
      <c r="B228" s="71" t="s">
        <v>236</v>
      </c>
      <c r="C228" s="201">
        <f t="shared" si="23"/>
        <v>0</v>
      </c>
      <c r="D228" s="74"/>
      <c r="E228" s="74"/>
      <c r="F228" s="74"/>
      <c r="G228" s="157"/>
      <c r="H228" s="72">
        <f t="shared" si="24"/>
        <v>0</v>
      </c>
      <c r="I228" s="74"/>
      <c r="J228" s="74"/>
      <c r="K228" s="74"/>
      <c r="L228" s="158"/>
    </row>
    <row r="229" spans="1:12" ht="24" x14ac:dyDescent="0.25">
      <c r="A229" s="150">
        <v>5270</v>
      </c>
      <c r="B229" s="112" t="s">
        <v>237</v>
      </c>
      <c r="C229" s="202">
        <f t="shared" si="23"/>
        <v>0</v>
      </c>
      <c r="D229" s="163"/>
      <c r="E229" s="163"/>
      <c r="F229" s="163"/>
      <c r="G229" s="164"/>
      <c r="H229" s="117">
        <f t="shared" si="24"/>
        <v>0</v>
      </c>
      <c r="I229" s="163"/>
      <c r="J229" s="163"/>
      <c r="K229" s="163"/>
      <c r="L229" s="165"/>
    </row>
    <row r="230" spans="1:12" x14ac:dyDescent="0.25">
      <c r="A230" s="142">
        <v>6000</v>
      </c>
      <c r="B230" s="142" t="s">
        <v>238</v>
      </c>
      <c r="C230" s="203">
        <f t="shared" si="23"/>
        <v>0</v>
      </c>
      <c r="D230" s="144">
        <f>D231+D251+D259</f>
        <v>0</v>
      </c>
      <c r="E230" s="144">
        <f>E231+E251+E259</f>
        <v>0</v>
      </c>
      <c r="F230" s="144">
        <f>F231+F251+F259</f>
        <v>0</v>
      </c>
      <c r="G230" s="145">
        <f>G231+G251+G259</f>
        <v>0</v>
      </c>
      <c r="H230" s="143">
        <f t="shared" si="24"/>
        <v>0</v>
      </c>
      <c r="I230" s="144">
        <f>I231+I251+I259</f>
        <v>0</v>
      </c>
      <c r="J230" s="144">
        <f>J231+J251+J259</f>
        <v>0</v>
      </c>
      <c r="K230" s="144">
        <f>K231+K251+K259</f>
        <v>0</v>
      </c>
      <c r="L230" s="146">
        <f>L231+L251+L259</f>
        <v>0</v>
      </c>
    </row>
    <row r="231" spans="1:12" ht="14.25" customHeight="1" x14ac:dyDescent="0.25">
      <c r="A231" s="192">
        <v>6200</v>
      </c>
      <c r="B231" s="183" t="s">
        <v>239</v>
      </c>
      <c r="C231" s="204">
        <f>SUM(D231:G231)</f>
        <v>0</v>
      </c>
      <c r="D231" s="194">
        <f>SUM(D232,D233,D235,D238,D244,D245,D246)</f>
        <v>0</v>
      </c>
      <c r="E231" s="194">
        <f>SUM(E232,E233,E235,E238,E244,E245,E246)</f>
        <v>0</v>
      </c>
      <c r="F231" s="194">
        <f>SUM(F232,F233,F235,F238,F244,F245,F246)</f>
        <v>0</v>
      </c>
      <c r="G231" s="194">
        <f>SUM(G232,G233,G235,G238,G244,G245,G246)</f>
        <v>0</v>
      </c>
      <c r="H231" s="193">
        <f t="shared" si="24"/>
        <v>0</v>
      </c>
      <c r="I231" s="194">
        <f>SUM(I232,I233,I235,I238,I244,I245,I246)</f>
        <v>0</v>
      </c>
      <c r="J231" s="194">
        <f>SUM(J232,J233,J235,J238,J244,J245,J246)</f>
        <v>0</v>
      </c>
      <c r="K231" s="194">
        <f>SUM(K232,K233,K235,K238,K244,K245,K246)</f>
        <v>0</v>
      </c>
      <c r="L231" s="149">
        <f>SUM(L232,L233,L235,L238,L244,L245,L246)</f>
        <v>0</v>
      </c>
    </row>
    <row r="232" spans="1:12" ht="24" x14ac:dyDescent="0.25">
      <c r="A232" s="168">
        <v>6220</v>
      </c>
      <c r="B232" s="65" t="s">
        <v>240</v>
      </c>
      <c r="C232" s="205">
        <f t="shared" si="23"/>
        <v>0</v>
      </c>
      <c r="D232" s="68"/>
      <c r="E232" s="68"/>
      <c r="F232" s="68"/>
      <c r="G232" s="206"/>
      <c r="H232" s="207">
        <f t="shared" si="24"/>
        <v>0</v>
      </c>
      <c r="I232" s="68"/>
      <c r="J232" s="68"/>
      <c r="K232" s="68"/>
      <c r="L232" s="155"/>
    </row>
    <row r="233" spans="1:12" x14ac:dyDescent="0.25">
      <c r="A233" s="159">
        <v>6230</v>
      </c>
      <c r="B233" s="71" t="s">
        <v>241</v>
      </c>
      <c r="C233" s="201">
        <f t="shared" si="23"/>
        <v>0</v>
      </c>
      <c r="D233" s="160">
        <f>SUM(D234)</f>
        <v>0</v>
      </c>
      <c r="E233" s="160">
        <f t="shared" ref="E233:L233" si="25">SUM(E234)</f>
        <v>0</v>
      </c>
      <c r="F233" s="160">
        <f t="shared" si="25"/>
        <v>0</v>
      </c>
      <c r="G233" s="161">
        <f t="shared" si="25"/>
        <v>0</v>
      </c>
      <c r="H233" s="208">
        <f t="shared" si="24"/>
        <v>0</v>
      </c>
      <c r="I233" s="160">
        <f t="shared" si="25"/>
        <v>0</v>
      </c>
      <c r="J233" s="160">
        <f t="shared" si="25"/>
        <v>0</v>
      </c>
      <c r="K233" s="160">
        <f t="shared" si="25"/>
        <v>0</v>
      </c>
      <c r="L233" s="162">
        <f t="shared" si="25"/>
        <v>0</v>
      </c>
    </row>
    <row r="234" spans="1:12" ht="24" x14ac:dyDescent="0.25">
      <c r="A234" s="44">
        <v>6239</v>
      </c>
      <c r="B234" s="65" t="s">
        <v>242</v>
      </c>
      <c r="C234" s="201">
        <f t="shared" si="23"/>
        <v>0</v>
      </c>
      <c r="D234" s="68"/>
      <c r="E234" s="68"/>
      <c r="F234" s="68"/>
      <c r="G234" s="154"/>
      <c r="H234" s="208">
        <f t="shared" si="24"/>
        <v>0</v>
      </c>
      <c r="I234" s="68"/>
      <c r="J234" s="68"/>
      <c r="K234" s="68"/>
      <c r="L234" s="155"/>
    </row>
    <row r="235" spans="1:12" ht="24" x14ac:dyDescent="0.25">
      <c r="A235" s="159">
        <v>6240</v>
      </c>
      <c r="B235" s="71" t="s">
        <v>243</v>
      </c>
      <c r="C235" s="201">
        <f>SUM(D235:G235)</f>
        <v>0</v>
      </c>
      <c r="D235" s="160">
        <f>SUM(D236:D237)</f>
        <v>0</v>
      </c>
      <c r="E235" s="160">
        <f>SUM(E236:E237)</f>
        <v>0</v>
      </c>
      <c r="F235" s="160">
        <f>SUM(F236:F237)</f>
        <v>0</v>
      </c>
      <c r="G235" s="161">
        <f>SUM(G236:G237)</f>
        <v>0</v>
      </c>
      <c r="H235" s="208">
        <f t="shared" si="24"/>
        <v>0</v>
      </c>
      <c r="I235" s="160">
        <f>SUM(I236:I237)</f>
        <v>0</v>
      </c>
      <c r="J235" s="160">
        <f>SUM(J236:J237)</f>
        <v>0</v>
      </c>
      <c r="K235" s="160">
        <f>SUM(K236:K237)</f>
        <v>0</v>
      </c>
      <c r="L235" s="162">
        <f>SUM(L236:L237)</f>
        <v>0</v>
      </c>
    </row>
    <row r="236" spans="1:12" x14ac:dyDescent="0.25">
      <c r="A236" s="44">
        <v>6241</v>
      </c>
      <c r="B236" s="71" t="s">
        <v>244</v>
      </c>
      <c r="C236" s="201">
        <f>SUM(D236:G236)</f>
        <v>0</v>
      </c>
      <c r="D236" s="74"/>
      <c r="E236" s="74"/>
      <c r="F236" s="74"/>
      <c r="G236" s="157"/>
      <c r="H236" s="208">
        <f>SUM(I236:L236)</f>
        <v>0</v>
      </c>
      <c r="I236" s="74"/>
      <c r="J236" s="74"/>
      <c r="K236" s="74"/>
      <c r="L236" s="158"/>
    </row>
    <row r="237" spans="1:12" x14ac:dyDescent="0.25">
      <c r="A237" s="44">
        <v>6242</v>
      </c>
      <c r="B237" s="71" t="s">
        <v>245</v>
      </c>
      <c r="C237" s="201">
        <f>SUM(D237:G237)</f>
        <v>0</v>
      </c>
      <c r="D237" s="74"/>
      <c r="E237" s="74"/>
      <c r="F237" s="74"/>
      <c r="G237" s="157"/>
      <c r="H237" s="208">
        <f t="shared" si="24"/>
        <v>0</v>
      </c>
      <c r="I237" s="74"/>
      <c r="J237" s="74"/>
      <c r="K237" s="74"/>
      <c r="L237" s="158"/>
    </row>
    <row r="238" spans="1:12" ht="25.5" customHeight="1" x14ac:dyDescent="0.25">
      <c r="A238" s="159">
        <v>6250</v>
      </c>
      <c r="B238" s="71" t="s">
        <v>246</v>
      </c>
      <c r="C238" s="201">
        <f>SUM(D238:G238)</f>
        <v>0</v>
      </c>
      <c r="D238" s="160">
        <f>SUM(D239:D243)</f>
        <v>0</v>
      </c>
      <c r="E238" s="160">
        <f>SUM(E239:E243)</f>
        <v>0</v>
      </c>
      <c r="F238" s="160">
        <f>SUM(F239:F243)</f>
        <v>0</v>
      </c>
      <c r="G238" s="161">
        <f>SUM(G239:G243)</f>
        <v>0</v>
      </c>
      <c r="H238" s="208">
        <f t="shared" si="24"/>
        <v>0</v>
      </c>
      <c r="I238" s="160">
        <f>SUM(I239:I243)</f>
        <v>0</v>
      </c>
      <c r="J238" s="160">
        <f>SUM(J239:J243)</f>
        <v>0</v>
      </c>
      <c r="K238" s="160">
        <f>SUM(K239:K243)</f>
        <v>0</v>
      </c>
      <c r="L238" s="162">
        <f>SUM(L239:L243)</f>
        <v>0</v>
      </c>
    </row>
    <row r="239" spans="1:12" ht="14.25" customHeight="1" x14ac:dyDescent="0.25">
      <c r="A239" s="44">
        <v>6252</v>
      </c>
      <c r="B239" s="71" t="s">
        <v>247</v>
      </c>
      <c r="C239" s="201">
        <f>SUM(D239:G239)</f>
        <v>0</v>
      </c>
      <c r="D239" s="74"/>
      <c r="E239" s="74"/>
      <c r="F239" s="74"/>
      <c r="G239" s="157"/>
      <c r="H239" s="208">
        <f t="shared" si="24"/>
        <v>0</v>
      </c>
      <c r="I239" s="74"/>
      <c r="J239" s="74"/>
      <c r="K239" s="74"/>
      <c r="L239" s="158"/>
    </row>
    <row r="240" spans="1:12" ht="14.25" customHeight="1" x14ac:dyDescent="0.25">
      <c r="A240" s="44">
        <v>6253</v>
      </c>
      <c r="B240" s="71" t="s">
        <v>248</v>
      </c>
      <c r="C240" s="201">
        <f t="shared" si="23"/>
        <v>0</v>
      </c>
      <c r="D240" s="74"/>
      <c r="E240" s="74"/>
      <c r="F240" s="74"/>
      <c r="G240" s="157"/>
      <c r="H240" s="208">
        <f t="shared" si="24"/>
        <v>0</v>
      </c>
      <c r="I240" s="74"/>
      <c r="J240" s="74"/>
      <c r="K240" s="74"/>
      <c r="L240" s="158"/>
    </row>
    <row r="241" spans="1:12" ht="24" x14ac:dyDescent="0.25">
      <c r="A241" s="44">
        <v>6254</v>
      </c>
      <c r="B241" s="71" t="s">
        <v>249</v>
      </c>
      <c r="C241" s="201">
        <f t="shared" si="23"/>
        <v>0</v>
      </c>
      <c r="D241" s="74"/>
      <c r="E241" s="74"/>
      <c r="F241" s="74"/>
      <c r="G241" s="157"/>
      <c r="H241" s="208">
        <f t="shared" si="24"/>
        <v>0</v>
      </c>
      <c r="I241" s="74"/>
      <c r="J241" s="74"/>
      <c r="K241" s="74"/>
      <c r="L241" s="158"/>
    </row>
    <row r="242" spans="1:12" ht="24" x14ac:dyDescent="0.25">
      <c r="A242" s="44">
        <v>6255</v>
      </c>
      <c r="B242" s="71" t="s">
        <v>250</v>
      </c>
      <c r="C242" s="201">
        <f t="shared" si="23"/>
        <v>0</v>
      </c>
      <c r="D242" s="74"/>
      <c r="E242" s="74"/>
      <c r="F242" s="74"/>
      <c r="G242" s="157"/>
      <c r="H242" s="208">
        <f t="shared" si="24"/>
        <v>0</v>
      </c>
      <c r="I242" s="74"/>
      <c r="J242" s="74"/>
      <c r="K242" s="74"/>
      <c r="L242" s="158"/>
    </row>
    <row r="243" spans="1:12" x14ac:dyDescent="0.25">
      <c r="A243" s="44">
        <v>6259</v>
      </c>
      <c r="B243" s="71" t="s">
        <v>251</v>
      </c>
      <c r="C243" s="201">
        <f t="shared" si="23"/>
        <v>0</v>
      </c>
      <c r="D243" s="74"/>
      <c r="E243" s="74"/>
      <c r="F243" s="74"/>
      <c r="G243" s="157"/>
      <c r="H243" s="208">
        <f t="shared" si="24"/>
        <v>0</v>
      </c>
      <c r="I243" s="74"/>
      <c r="J243" s="74"/>
      <c r="K243" s="74"/>
      <c r="L243" s="158"/>
    </row>
    <row r="244" spans="1:12" ht="24" x14ac:dyDescent="0.25">
      <c r="A244" s="159">
        <v>6260</v>
      </c>
      <c r="B244" s="71" t="s">
        <v>252</v>
      </c>
      <c r="C244" s="201">
        <f t="shared" si="23"/>
        <v>0</v>
      </c>
      <c r="D244" s="74"/>
      <c r="E244" s="74"/>
      <c r="F244" s="74"/>
      <c r="G244" s="157"/>
      <c r="H244" s="208">
        <f t="shared" si="24"/>
        <v>0</v>
      </c>
      <c r="I244" s="74"/>
      <c r="J244" s="74"/>
      <c r="K244" s="74"/>
      <c r="L244" s="158"/>
    </row>
    <row r="245" spans="1:12" x14ac:dyDescent="0.25">
      <c r="A245" s="159">
        <v>6270</v>
      </c>
      <c r="B245" s="71" t="s">
        <v>253</v>
      </c>
      <c r="C245" s="201">
        <f t="shared" si="23"/>
        <v>0</v>
      </c>
      <c r="D245" s="74"/>
      <c r="E245" s="74"/>
      <c r="F245" s="74"/>
      <c r="G245" s="157"/>
      <c r="H245" s="208">
        <f t="shared" si="24"/>
        <v>0</v>
      </c>
      <c r="I245" s="74"/>
      <c r="J245" s="74"/>
      <c r="K245" s="74"/>
      <c r="L245" s="158"/>
    </row>
    <row r="246" spans="1:12" ht="24" x14ac:dyDescent="0.25">
      <c r="A246" s="168">
        <v>6290</v>
      </c>
      <c r="B246" s="65" t="s">
        <v>254</v>
      </c>
      <c r="C246" s="209">
        <f t="shared" si="23"/>
        <v>0</v>
      </c>
      <c r="D246" s="169">
        <f>SUM(D247:D250)</f>
        <v>0</v>
      </c>
      <c r="E246" s="169">
        <f t="shared" ref="E246:G246" si="26">SUM(E247:E250)</f>
        <v>0</v>
      </c>
      <c r="F246" s="169">
        <f t="shared" si="26"/>
        <v>0</v>
      </c>
      <c r="G246" s="210">
        <f t="shared" si="26"/>
        <v>0</v>
      </c>
      <c r="H246" s="209">
        <f t="shared" si="24"/>
        <v>0</v>
      </c>
      <c r="I246" s="169">
        <f>SUM(I247:I250)</f>
        <v>0</v>
      </c>
      <c r="J246" s="169">
        <f t="shared" ref="J246:L246" si="27">SUM(J247:J250)</f>
        <v>0</v>
      </c>
      <c r="K246" s="169">
        <f t="shared" si="27"/>
        <v>0</v>
      </c>
      <c r="L246" s="186">
        <f t="shared" si="27"/>
        <v>0</v>
      </c>
    </row>
    <row r="247" spans="1:12" x14ac:dyDescent="0.25">
      <c r="A247" s="44">
        <v>6291</v>
      </c>
      <c r="B247" s="71" t="s">
        <v>255</v>
      </c>
      <c r="C247" s="201">
        <f t="shared" si="23"/>
        <v>0</v>
      </c>
      <c r="D247" s="74"/>
      <c r="E247" s="74"/>
      <c r="F247" s="74"/>
      <c r="G247" s="211"/>
      <c r="H247" s="201">
        <f t="shared" si="24"/>
        <v>0</v>
      </c>
      <c r="I247" s="74"/>
      <c r="J247" s="74"/>
      <c r="K247" s="74"/>
      <c r="L247" s="158"/>
    </row>
    <row r="248" spans="1:12" x14ac:dyDescent="0.25">
      <c r="A248" s="44">
        <v>6292</v>
      </c>
      <c r="B248" s="71" t="s">
        <v>256</v>
      </c>
      <c r="C248" s="201">
        <f t="shared" si="23"/>
        <v>0</v>
      </c>
      <c r="D248" s="74"/>
      <c r="E248" s="74"/>
      <c r="F248" s="74"/>
      <c r="G248" s="211"/>
      <c r="H248" s="201">
        <f t="shared" si="24"/>
        <v>0</v>
      </c>
      <c r="I248" s="74"/>
      <c r="J248" s="74"/>
      <c r="K248" s="74"/>
      <c r="L248" s="158"/>
    </row>
    <row r="249" spans="1:12" ht="72" x14ac:dyDescent="0.25">
      <c r="A249" s="44">
        <v>6296</v>
      </c>
      <c r="B249" s="71" t="s">
        <v>257</v>
      </c>
      <c r="C249" s="201">
        <f t="shared" si="23"/>
        <v>0</v>
      </c>
      <c r="D249" s="74"/>
      <c r="E249" s="74"/>
      <c r="F249" s="74"/>
      <c r="G249" s="211"/>
      <c r="H249" s="201">
        <f t="shared" si="24"/>
        <v>0</v>
      </c>
      <c r="I249" s="74"/>
      <c r="J249" s="74"/>
      <c r="K249" s="74"/>
      <c r="L249" s="158"/>
    </row>
    <row r="250" spans="1:12" ht="39.75" customHeight="1" x14ac:dyDescent="0.25">
      <c r="A250" s="44">
        <v>6299</v>
      </c>
      <c r="B250" s="71" t="s">
        <v>258</v>
      </c>
      <c r="C250" s="201">
        <f t="shared" si="23"/>
        <v>0</v>
      </c>
      <c r="D250" s="74"/>
      <c r="E250" s="74"/>
      <c r="F250" s="74"/>
      <c r="G250" s="211"/>
      <c r="H250" s="201">
        <f t="shared" si="24"/>
        <v>0</v>
      </c>
      <c r="I250" s="74"/>
      <c r="J250" s="74"/>
      <c r="K250" s="74"/>
      <c r="L250" s="158"/>
    </row>
    <row r="251" spans="1:12" x14ac:dyDescent="0.25">
      <c r="A251" s="56">
        <v>6300</v>
      </c>
      <c r="B251" s="147" t="s">
        <v>259</v>
      </c>
      <c r="C251" s="184">
        <f t="shared" si="23"/>
        <v>0</v>
      </c>
      <c r="D251" s="63">
        <f>SUM(D252,D257,D258)</f>
        <v>0</v>
      </c>
      <c r="E251" s="63">
        <f t="shared" ref="E251:G251" si="28">SUM(E252,E257,E258)</f>
        <v>0</v>
      </c>
      <c r="F251" s="63">
        <f t="shared" si="28"/>
        <v>0</v>
      </c>
      <c r="G251" s="63">
        <f t="shared" si="28"/>
        <v>0</v>
      </c>
      <c r="H251" s="57">
        <f t="shared" si="24"/>
        <v>0</v>
      </c>
      <c r="I251" s="63">
        <f>SUM(I252,I257,I258)</f>
        <v>0</v>
      </c>
      <c r="J251" s="63">
        <f t="shared" ref="J251:L251" si="29">SUM(J252,J257,J258)</f>
        <v>0</v>
      </c>
      <c r="K251" s="63">
        <f t="shared" si="29"/>
        <v>0</v>
      </c>
      <c r="L251" s="172">
        <f t="shared" si="29"/>
        <v>0</v>
      </c>
    </row>
    <row r="252" spans="1:12" ht="24" x14ac:dyDescent="0.25">
      <c r="A252" s="168">
        <v>6320</v>
      </c>
      <c r="B252" s="65" t="s">
        <v>260</v>
      </c>
      <c r="C252" s="209">
        <f t="shared" si="23"/>
        <v>0</v>
      </c>
      <c r="D252" s="169">
        <f>SUM(D253:D256)</f>
        <v>0</v>
      </c>
      <c r="E252" s="169">
        <f>SUM(E253:E256)</f>
        <v>0</v>
      </c>
      <c r="F252" s="169">
        <f t="shared" ref="F252:G252" si="30">SUM(F253:F256)</f>
        <v>0</v>
      </c>
      <c r="G252" s="212">
        <f t="shared" si="30"/>
        <v>0</v>
      </c>
      <c r="H252" s="209">
        <f t="shared" si="24"/>
        <v>0</v>
      </c>
      <c r="I252" s="169">
        <f>SUM(I253:I256)</f>
        <v>0</v>
      </c>
      <c r="J252" s="169">
        <f t="shared" ref="J252:L252" si="31">SUM(J253:J256)</f>
        <v>0</v>
      </c>
      <c r="K252" s="169">
        <f t="shared" si="31"/>
        <v>0</v>
      </c>
      <c r="L252" s="213">
        <f t="shared" si="31"/>
        <v>0</v>
      </c>
    </row>
    <row r="253" spans="1:12" x14ac:dyDescent="0.25">
      <c r="A253" s="44">
        <v>6322</v>
      </c>
      <c r="B253" s="71" t="s">
        <v>261</v>
      </c>
      <c r="C253" s="201">
        <f t="shared" si="23"/>
        <v>0</v>
      </c>
      <c r="D253" s="74"/>
      <c r="E253" s="74"/>
      <c r="F253" s="74"/>
      <c r="G253" s="211"/>
      <c r="H253" s="201">
        <f t="shared" si="24"/>
        <v>0</v>
      </c>
      <c r="I253" s="74"/>
      <c r="J253" s="74"/>
      <c r="K253" s="74"/>
      <c r="L253" s="158"/>
    </row>
    <row r="254" spans="1:12" ht="24" x14ac:dyDescent="0.25">
      <c r="A254" s="44">
        <v>6323</v>
      </c>
      <c r="B254" s="71" t="s">
        <v>262</v>
      </c>
      <c r="C254" s="201">
        <f t="shared" si="23"/>
        <v>0</v>
      </c>
      <c r="D254" s="74"/>
      <c r="E254" s="74"/>
      <c r="F254" s="74"/>
      <c r="G254" s="211"/>
      <c r="H254" s="201">
        <f t="shared" si="24"/>
        <v>0</v>
      </c>
      <c r="I254" s="74"/>
      <c r="J254" s="74"/>
      <c r="K254" s="74"/>
      <c r="L254" s="158"/>
    </row>
    <row r="255" spans="1:12" ht="24" x14ac:dyDescent="0.25">
      <c r="A255" s="44">
        <v>6324</v>
      </c>
      <c r="B255" s="71" t="s">
        <v>263</v>
      </c>
      <c r="C255" s="201">
        <f t="shared" si="23"/>
        <v>0</v>
      </c>
      <c r="D255" s="74"/>
      <c r="E255" s="74"/>
      <c r="F255" s="74"/>
      <c r="G255" s="211"/>
      <c r="H255" s="201">
        <f t="shared" si="24"/>
        <v>0</v>
      </c>
      <c r="I255" s="74"/>
      <c r="J255" s="74"/>
      <c r="K255" s="74"/>
      <c r="L255" s="158"/>
    </row>
    <row r="256" spans="1:12" x14ac:dyDescent="0.25">
      <c r="A256" s="38">
        <v>6329</v>
      </c>
      <c r="B256" s="65" t="s">
        <v>264</v>
      </c>
      <c r="C256" s="205">
        <f t="shared" si="23"/>
        <v>0</v>
      </c>
      <c r="D256" s="68"/>
      <c r="E256" s="68"/>
      <c r="F256" s="68"/>
      <c r="G256" s="214"/>
      <c r="H256" s="205">
        <f t="shared" si="24"/>
        <v>0</v>
      </c>
      <c r="I256" s="68"/>
      <c r="J256" s="68"/>
      <c r="K256" s="68"/>
      <c r="L256" s="155"/>
    </row>
    <row r="257" spans="1:13" ht="24" x14ac:dyDescent="0.25">
      <c r="A257" s="215">
        <v>6330</v>
      </c>
      <c r="B257" s="216" t="s">
        <v>265</v>
      </c>
      <c r="C257" s="209">
        <f>SUM(D257:G257)</f>
        <v>0</v>
      </c>
      <c r="D257" s="189"/>
      <c r="E257" s="189"/>
      <c r="F257" s="189"/>
      <c r="G257" s="211"/>
      <c r="H257" s="209">
        <f>SUM(I257:L257)</f>
        <v>0</v>
      </c>
      <c r="I257" s="189"/>
      <c r="J257" s="189"/>
      <c r="K257" s="189"/>
      <c r="L257" s="191"/>
    </row>
    <row r="258" spans="1:13" x14ac:dyDescent="0.25">
      <c r="A258" s="159">
        <v>6360</v>
      </c>
      <c r="B258" s="71" t="s">
        <v>266</v>
      </c>
      <c r="C258" s="201">
        <f t="shared" si="23"/>
        <v>0</v>
      </c>
      <c r="D258" s="74"/>
      <c r="E258" s="74"/>
      <c r="F258" s="74"/>
      <c r="G258" s="157"/>
      <c r="H258" s="208">
        <f t="shared" si="24"/>
        <v>0</v>
      </c>
      <c r="I258" s="74"/>
      <c r="J258" s="74"/>
      <c r="K258" s="74"/>
      <c r="L258" s="158"/>
    </row>
    <row r="259" spans="1:13" ht="36" x14ac:dyDescent="0.25">
      <c r="A259" s="56">
        <v>6400</v>
      </c>
      <c r="B259" s="147" t="s">
        <v>267</v>
      </c>
      <c r="C259" s="184">
        <f>SUM(D259:G259)</f>
        <v>0</v>
      </c>
      <c r="D259" s="63">
        <f>SUM(D260,D264)</f>
        <v>0</v>
      </c>
      <c r="E259" s="63">
        <f t="shared" ref="E259:G259" si="32">SUM(E260,E264)</f>
        <v>0</v>
      </c>
      <c r="F259" s="63">
        <f t="shared" si="32"/>
        <v>0</v>
      </c>
      <c r="G259" s="63">
        <f t="shared" si="32"/>
        <v>0</v>
      </c>
      <c r="H259" s="57">
        <f>SUM(I259:L259)</f>
        <v>0</v>
      </c>
      <c r="I259" s="63">
        <f>SUM(I260,I264)</f>
        <v>0</v>
      </c>
      <c r="J259" s="63">
        <f t="shared" ref="J259:L259" si="33">SUM(J260,J264)</f>
        <v>0</v>
      </c>
      <c r="K259" s="63">
        <f t="shared" si="33"/>
        <v>0</v>
      </c>
      <c r="L259" s="172">
        <f t="shared" si="33"/>
        <v>0</v>
      </c>
    </row>
    <row r="260" spans="1:13" ht="24" x14ac:dyDescent="0.25">
      <c r="A260" s="168">
        <v>6410</v>
      </c>
      <c r="B260" s="65" t="s">
        <v>268</v>
      </c>
      <c r="C260" s="205">
        <f t="shared" si="23"/>
        <v>0</v>
      </c>
      <c r="D260" s="169">
        <f>SUM(D261:D263)</f>
        <v>0</v>
      </c>
      <c r="E260" s="169">
        <f t="shared" ref="E260:G260" si="34">SUM(E261:E263)</f>
        <v>0</v>
      </c>
      <c r="F260" s="169">
        <f t="shared" si="34"/>
        <v>0</v>
      </c>
      <c r="G260" s="217">
        <f t="shared" si="34"/>
        <v>0</v>
      </c>
      <c r="H260" s="205">
        <f t="shared" si="24"/>
        <v>0</v>
      </c>
      <c r="I260" s="169">
        <f>SUM(I261:I263)</f>
        <v>0</v>
      </c>
      <c r="J260" s="169">
        <f t="shared" ref="J260:L260" si="35">SUM(J261:J263)</f>
        <v>0</v>
      </c>
      <c r="K260" s="169">
        <f t="shared" si="35"/>
        <v>0</v>
      </c>
      <c r="L260" s="180">
        <f t="shared" si="35"/>
        <v>0</v>
      </c>
    </row>
    <row r="261" spans="1:13" x14ac:dyDescent="0.25">
      <c r="A261" s="44">
        <v>6411</v>
      </c>
      <c r="B261" s="174" t="s">
        <v>269</v>
      </c>
      <c r="C261" s="201">
        <f t="shared" si="23"/>
        <v>0</v>
      </c>
      <c r="D261" s="74"/>
      <c r="E261" s="74"/>
      <c r="F261" s="74"/>
      <c r="G261" s="157"/>
      <c r="H261" s="208">
        <f t="shared" si="24"/>
        <v>0</v>
      </c>
      <c r="I261" s="74"/>
      <c r="J261" s="74"/>
      <c r="K261" s="74"/>
      <c r="L261" s="158"/>
    </row>
    <row r="262" spans="1:13" ht="36" x14ac:dyDescent="0.25">
      <c r="A262" s="44">
        <v>6412</v>
      </c>
      <c r="B262" s="71" t="s">
        <v>270</v>
      </c>
      <c r="C262" s="201">
        <f t="shared" si="23"/>
        <v>0</v>
      </c>
      <c r="D262" s="74"/>
      <c r="E262" s="74"/>
      <c r="F262" s="74"/>
      <c r="G262" s="157"/>
      <c r="H262" s="208">
        <f t="shared" si="24"/>
        <v>0</v>
      </c>
      <c r="I262" s="74"/>
      <c r="J262" s="74"/>
      <c r="K262" s="74"/>
      <c r="L262" s="158"/>
    </row>
    <row r="263" spans="1:13" ht="36" x14ac:dyDescent="0.25">
      <c r="A263" s="44">
        <v>6419</v>
      </c>
      <c r="B263" s="71" t="s">
        <v>271</v>
      </c>
      <c r="C263" s="201">
        <f t="shared" si="23"/>
        <v>0</v>
      </c>
      <c r="D263" s="74"/>
      <c r="E263" s="74"/>
      <c r="F263" s="74"/>
      <c r="G263" s="157"/>
      <c r="H263" s="208">
        <f t="shared" si="24"/>
        <v>0</v>
      </c>
      <c r="I263" s="74"/>
      <c r="J263" s="74"/>
      <c r="K263" s="74"/>
      <c r="L263" s="158"/>
    </row>
    <row r="264" spans="1:13" ht="36" x14ac:dyDescent="0.25">
      <c r="A264" s="159">
        <v>6420</v>
      </c>
      <c r="B264" s="71" t="s">
        <v>272</v>
      </c>
      <c r="C264" s="201">
        <f t="shared" si="23"/>
        <v>0</v>
      </c>
      <c r="D264" s="160">
        <f>SUM(D265:D268)</f>
        <v>0</v>
      </c>
      <c r="E264" s="160">
        <f>SUM(E265:E268)</f>
        <v>0</v>
      </c>
      <c r="F264" s="160">
        <f>SUM(F265:F268)</f>
        <v>0</v>
      </c>
      <c r="G264" s="218">
        <f>SUM(G265:G268)</f>
        <v>0</v>
      </c>
      <c r="H264" s="201">
        <f>SUM(I264:L264)</f>
        <v>0</v>
      </c>
      <c r="I264" s="160">
        <f>SUM(I265:I268)</f>
        <v>0</v>
      </c>
      <c r="J264" s="160">
        <f>SUM(J265:J268)</f>
        <v>0</v>
      </c>
      <c r="K264" s="160">
        <f>SUM(K265:K268)</f>
        <v>0</v>
      </c>
      <c r="L264" s="176">
        <f>SUM(L265:L268)</f>
        <v>0</v>
      </c>
    </row>
    <row r="265" spans="1:13" x14ac:dyDescent="0.25">
      <c r="A265" s="44">
        <v>6421</v>
      </c>
      <c r="B265" s="71" t="s">
        <v>273</v>
      </c>
      <c r="C265" s="201">
        <f t="shared" ref="C265:C285" si="36">SUM(D265:G265)</f>
        <v>0</v>
      </c>
      <c r="D265" s="74"/>
      <c r="E265" s="74"/>
      <c r="F265" s="74"/>
      <c r="G265" s="157"/>
      <c r="H265" s="208">
        <f t="shared" ref="H265:H285" si="37">SUM(I265:L265)</f>
        <v>0</v>
      </c>
      <c r="I265" s="74"/>
      <c r="J265" s="74"/>
      <c r="K265" s="74"/>
      <c r="L265" s="158"/>
    </row>
    <row r="266" spans="1:13" x14ac:dyDescent="0.25">
      <c r="A266" s="44">
        <v>6422</v>
      </c>
      <c r="B266" s="71" t="s">
        <v>274</v>
      </c>
      <c r="C266" s="201">
        <f t="shared" si="36"/>
        <v>0</v>
      </c>
      <c r="D266" s="74"/>
      <c r="E266" s="74"/>
      <c r="F266" s="74"/>
      <c r="G266" s="157"/>
      <c r="H266" s="208">
        <f t="shared" si="37"/>
        <v>0</v>
      </c>
      <c r="I266" s="74"/>
      <c r="J266" s="74"/>
      <c r="K266" s="74"/>
      <c r="L266" s="158"/>
    </row>
    <row r="267" spans="1:13" ht="13.5" customHeight="1" x14ac:dyDescent="0.25">
      <c r="A267" s="44">
        <v>6423</v>
      </c>
      <c r="B267" s="71" t="s">
        <v>275</v>
      </c>
      <c r="C267" s="201">
        <f>SUM(D267:G267)</f>
        <v>0</v>
      </c>
      <c r="D267" s="74"/>
      <c r="E267" s="74"/>
      <c r="F267" s="74"/>
      <c r="G267" s="157"/>
      <c r="H267" s="208">
        <f>SUM(I267:L267)</f>
        <v>0</v>
      </c>
      <c r="I267" s="74"/>
      <c r="J267" s="74"/>
      <c r="K267" s="74"/>
      <c r="L267" s="158"/>
    </row>
    <row r="268" spans="1:13" ht="36" x14ac:dyDescent="0.25">
      <c r="A268" s="44">
        <v>6424</v>
      </c>
      <c r="B268" s="71" t="s">
        <v>276</v>
      </c>
      <c r="C268" s="201">
        <f>SUM(D268:G268)</f>
        <v>0</v>
      </c>
      <c r="D268" s="74"/>
      <c r="E268" s="74"/>
      <c r="F268" s="74"/>
      <c r="G268" s="157"/>
      <c r="H268" s="208">
        <f>SUM(I268:L268)</f>
        <v>0</v>
      </c>
      <c r="I268" s="74"/>
      <c r="J268" s="74"/>
      <c r="K268" s="74"/>
      <c r="L268" s="158"/>
      <c r="M268" s="225"/>
    </row>
    <row r="269" spans="1:13" ht="36" x14ac:dyDescent="0.25">
      <c r="A269" s="220">
        <v>7000</v>
      </c>
      <c r="B269" s="220" t="s">
        <v>277</v>
      </c>
      <c r="C269" s="221">
        <f t="shared" si="36"/>
        <v>0</v>
      </c>
      <c r="D269" s="222">
        <f>SUM(D270,D281)</f>
        <v>0</v>
      </c>
      <c r="E269" s="222">
        <f>SUM(E270,E281)</f>
        <v>0</v>
      </c>
      <c r="F269" s="222">
        <f>SUM(F270,F281)</f>
        <v>0</v>
      </c>
      <c r="G269" s="222">
        <f>SUM(G270,G281)</f>
        <v>0</v>
      </c>
      <c r="H269" s="223">
        <f t="shared" si="37"/>
        <v>0</v>
      </c>
      <c r="I269" s="222">
        <f>SUM(I270,I281)</f>
        <v>0</v>
      </c>
      <c r="J269" s="222">
        <f>SUM(J270,J281)</f>
        <v>0</v>
      </c>
      <c r="K269" s="222">
        <f>SUM(K270,K281)</f>
        <v>0</v>
      </c>
      <c r="L269" s="224">
        <f>SUM(L270,L281)</f>
        <v>0</v>
      </c>
    </row>
    <row r="270" spans="1:13" ht="24" x14ac:dyDescent="0.25">
      <c r="A270" s="56">
        <v>7200</v>
      </c>
      <c r="B270" s="147" t="s">
        <v>278</v>
      </c>
      <c r="C270" s="184">
        <f t="shared" si="36"/>
        <v>0</v>
      </c>
      <c r="D270" s="63">
        <f>SUM(D271,D272,D275,D276,D280)</f>
        <v>0</v>
      </c>
      <c r="E270" s="63">
        <f>SUM(E271,E272,E275,E276,E280)</f>
        <v>0</v>
      </c>
      <c r="F270" s="63">
        <f>SUM(F271,F272,F275,F276,F280)</f>
        <v>0</v>
      </c>
      <c r="G270" s="63">
        <f>SUM(G271,G272,G275,G276,G280)</f>
        <v>0</v>
      </c>
      <c r="H270" s="57">
        <f t="shared" si="37"/>
        <v>0</v>
      </c>
      <c r="I270" s="63">
        <f>SUM(I271,I272,I275,I276,I280)</f>
        <v>0</v>
      </c>
      <c r="J270" s="63">
        <f>SUM(J271,J272,J275,J276,J280)</f>
        <v>0</v>
      </c>
      <c r="K270" s="63">
        <f>SUM(K271,K272,K275,K276,K280)</f>
        <v>0</v>
      </c>
      <c r="L270" s="149">
        <f>SUM(L271,L272,L275,L276,L280)</f>
        <v>0</v>
      </c>
    </row>
    <row r="271" spans="1:13" ht="24" x14ac:dyDescent="0.25">
      <c r="A271" s="168">
        <v>7210</v>
      </c>
      <c r="B271" s="65" t="s">
        <v>279</v>
      </c>
      <c r="C271" s="205">
        <f t="shared" si="36"/>
        <v>0</v>
      </c>
      <c r="D271" s="68"/>
      <c r="E271" s="68"/>
      <c r="F271" s="68"/>
      <c r="G271" s="154"/>
      <c r="H271" s="66">
        <f t="shared" si="37"/>
        <v>0</v>
      </c>
      <c r="I271" s="68"/>
      <c r="J271" s="68"/>
      <c r="K271" s="68"/>
      <c r="L271" s="155"/>
    </row>
    <row r="272" spans="1:13" s="225" customFormat="1" ht="36" x14ac:dyDescent="0.25">
      <c r="A272" s="159">
        <v>7220</v>
      </c>
      <c r="B272" s="71" t="s">
        <v>280</v>
      </c>
      <c r="C272" s="201">
        <f>SUM(D272:G272)</f>
        <v>0</v>
      </c>
      <c r="D272" s="160">
        <f>SUM(D273:D274)</f>
        <v>0</v>
      </c>
      <c r="E272" s="160">
        <f>SUM(E273:E274)</f>
        <v>0</v>
      </c>
      <c r="F272" s="160">
        <f>SUM(F273:F274)</f>
        <v>0</v>
      </c>
      <c r="G272" s="160">
        <f>SUM(G273:G274)</f>
        <v>0</v>
      </c>
      <c r="H272" s="72">
        <f>SUM(I272:L272)</f>
        <v>0</v>
      </c>
      <c r="I272" s="160">
        <f>SUM(I273:I274)</f>
        <v>0</v>
      </c>
      <c r="J272" s="160">
        <f>SUM(J273:J274)</f>
        <v>0</v>
      </c>
      <c r="K272" s="160">
        <f>SUM(K273:K274)</f>
        <v>0</v>
      </c>
      <c r="L272" s="162">
        <f>SUM(L273:L274)</f>
        <v>0</v>
      </c>
    </row>
    <row r="273" spans="1:12" s="225" customFormat="1" ht="36" x14ac:dyDescent="0.25">
      <c r="A273" s="44">
        <v>7221</v>
      </c>
      <c r="B273" s="71" t="s">
        <v>281</v>
      </c>
      <c r="C273" s="201">
        <f t="shared" si="36"/>
        <v>0</v>
      </c>
      <c r="D273" s="74"/>
      <c r="E273" s="74"/>
      <c r="F273" s="74"/>
      <c r="G273" s="157"/>
      <c r="H273" s="72">
        <f t="shared" si="37"/>
        <v>0</v>
      </c>
      <c r="I273" s="74"/>
      <c r="J273" s="74"/>
      <c r="K273" s="74"/>
      <c r="L273" s="158"/>
    </row>
    <row r="274" spans="1:12" s="225" customFormat="1" ht="36" x14ac:dyDescent="0.25">
      <c r="A274" s="44">
        <v>7222</v>
      </c>
      <c r="B274" s="71" t="s">
        <v>282</v>
      </c>
      <c r="C274" s="201">
        <f t="shared" si="36"/>
        <v>0</v>
      </c>
      <c r="D274" s="74"/>
      <c r="E274" s="74"/>
      <c r="F274" s="74"/>
      <c r="G274" s="157"/>
      <c r="H274" s="72">
        <f t="shared" si="37"/>
        <v>0</v>
      </c>
      <c r="I274" s="74"/>
      <c r="J274" s="74"/>
      <c r="K274" s="74"/>
      <c r="L274" s="158"/>
    </row>
    <row r="275" spans="1:12" ht="24" x14ac:dyDescent="0.25">
      <c r="A275" s="159">
        <v>7230</v>
      </c>
      <c r="B275" s="71" t="s">
        <v>283</v>
      </c>
      <c r="C275" s="201">
        <f t="shared" si="36"/>
        <v>0</v>
      </c>
      <c r="D275" s="74"/>
      <c r="E275" s="74"/>
      <c r="F275" s="74"/>
      <c r="G275" s="157"/>
      <c r="H275" s="72">
        <f t="shared" si="37"/>
        <v>0</v>
      </c>
      <c r="I275" s="74"/>
      <c r="J275" s="74"/>
      <c r="K275" s="74"/>
      <c r="L275" s="158"/>
    </row>
    <row r="276" spans="1:12" ht="24" x14ac:dyDescent="0.25">
      <c r="A276" s="159">
        <v>7240</v>
      </c>
      <c r="B276" s="71" t="s">
        <v>284</v>
      </c>
      <c r="C276" s="201">
        <f t="shared" si="36"/>
        <v>0</v>
      </c>
      <c r="D276" s="160">
        <f>SUM(D277:D279)</f>
        <v>0</v>
      </c>
      <c r="E276" s="160">
        <f t="shared" ref="E276:G276" si="38">SUM(E277:E279)</f>
        <v>0</v>
      </c>
      <c r="F276" s="160">
        <f t="shared" si="38"/>
        <v>0</v>
      </c>
      <c r="G276" s="161">
        <f t="shared" si="38"/>
        <v>0</v>
      </c>
      <c r="H276" s="72">
        <f t="shared" si="37"/>
        <v>0</v>
      </c>
      <c r="I276" s="160">
        <f t="shared" ref="I276:L276" si="39">SUM(I277:I279)</f>
        <v>0</v>
      </c>
      <c r="J276" s="160">
        <f t="shared" si="39"/>
        <v>0</v>
      </c>
      <c r="K276" s="160">
        <f>SUM(K277:K279)</f>
        <v>0</v>
      </c>
      <c r="L276" s="162">
        <f t="shared" si="39"/>
        <v>0</v>
      </c>
    </row>
    <row r="277" spans="1:12" ht="48" x14ac:dyDescent="0.25">
      <c r="A277" s="44">
        <v>7245</v>
      </c>
      <c r="B277" s="71" t="s">
        <v>285</v>
      </c>
      <c r="C277" s="201">
        <f t="shared" si="36"/>
        <v>0</v>
      </c>
      <c r="D277" s="74"/>
      <c r="E277" s="74"/>
      <c r="F277" s="74"/>
      <c r="G277" s="157"/>
      <c r="H277" s="72">
        <f t="shared" si="37"/>
        <v>0</v>
      </c>
      <c r="I277" s="74"/>
      <c r="J277" s="74"/>
      <c r="K277" s="74"/>
      <c r="L277" s="158"/>
    </row>
    <row r="278" spans="1:12" ht="84.75" customHeight="1" x14ac:dyDescent="0.25">
      <c r="A278" s="44">
        <v>7246</v>
      </c>
      <c r="B278" s="71" t="s">
        <v>286</v>
      </c>
      <c r="C278" s="201">
        <f t="shared" si="36"/>
        <v>0</v>
      </c>
      <c r="D278" s="74"/>
      <c r="E278" s="74"/>
      <c r="F278" s="74"/>
      <c r="G278" s="157"/>
      <c r="H278" s="72">
        <f t="shared" si="37"/>
        <v>0</v>
      </c>
      <c r="I278" s="74"/>
      <c r="J278" s="74"/>
      <c r="K278" s="74"/>
      <c r="L278" s="158"/>
    </row>
    <row r="279" spans="1:12" ht="36" x14ac:dyDescent="0.25">
      <c r="A279" s="44">
        <v>7247</v>
      </c>
      <c r="B279" s="71" t="s">
        <v>287</v>
      </c>
      <c r="C279" s="201">
        <f t="shared" si="36"/>
        <v>0</v>
      </c>
      <c r="D279" s="74"/>
      <c r="E279" s="74"/>
      <c r="F279" s="74"/>
      <c r="G279" s="157"/>
      <c r="H279" s="72">
        <f t="shared" si="37"/>
        <v>0</v>
      </c>
      <c r="I279" s="74"/>
      <c r="J279" s="74"/>
      <c r="K279" s="74"/>
      <c r="L279" s="158"/>
    </row>
    <row r="280" spans="1:12" ht="24" x14ac:dyDescent="0.25">
      <c r="A280" s="168">
        <v>7260</v>
      </c>
      <c r="B280" s="65" t="s">
        <v>288</v>
      </c>
      <c r="C280" s="205">
        <f t="shared" si="36"/>
        <v>0</v>
      </c>
      <c r="D280" s="68"/>
      <c r="E280" s="68"/>
      <c r="F280" s="68"/>
      <c r="G280" s="154"/>
      <c r="H280" s="66">
        <f t="shared" si="37"/>
        <v>0</v>
      </c>
      <c r="I280" s="68"/>
      <c r="J280" s="68"/>
      <c r="K280" s="68"/>
      <c r="L280" s="155"/>
    </row>
    <row r="281" spans="1:12" x14ac:dyDescent="0.25">
      <c r="A281" s="108">
        <v>7700</v>
      </c>
      <c r="B281" s="85" t="s">
        <v>289</v>
      </c>
      <c r="C281" s="86">
        <f t="shared" si="36"/>
        <v>0</v>
      </c>
      <c r="D281" s="226">
        <f>D282</f>
        <v>0</v>
      </c>
      <c r="E281" s="226">
        <f t="shared" ref="E281:G281" si="40">E282</f>
        <v>0</v>
      </c>
      <c r="F281" s="226">
        <f t="shared" si="40"/>
        <v>0</v>
      </c>
      <c r="G281" s="227">
        <f t="shared" si="40"/>
        <v>0</v>
      </c>
      <c r="H281" s="86">
        <f t="shared" si="37"/>
        <v>0</v>
      </c>
      <c r="I281" s="226">
        <f t="shared" ref="I281:L281" si="41">I282</f>
        <v>0</v>
      </c>
      <c r="J281" s="226">
        <f t="shared" si="41"/>
        <v>0</v>
      </c>
      <c r="K281" s="226">
        <f t="shared" si="41"/>
        <v>0</v>
      </c>
      <c r="L281" s="228">
        <f t="shared" si="41"/>
        <v>0</v>
      </c>
    </row>
    <row r="282" spans="1:12" x14ac:dyDescent="0.25">
      <c r="A282" s="150">
        <v>7720</v>
      </c>
      <c r="B282" s="65" t="s">
        <v>290</v>
      </c>
      <c r="C282" s="79">
        <f t="shared" si="36"/>
        <v>0</v>
      </c>
      <c r="D282" s="81"/>
      <c r="E282" s="81"/>
      <c r="F282" s="81"/>
      <c r="G282" s="229"/>
      <c r="H282" s="79">
        <f t="shared" si="37"/>
        <v>0</v>
      </c>
      <c r="I282" s="81"/>
      <c r="J282" s="81"/>
      <c r="K282" s="81"/>
      <c r="L282" s="230"/>
    </row>
    <row r="283" spans="1:12" x14ac:dyDescent="0.25">
      <c r="A283" s="174"/>
      <c r="B283" s="71" t="s">
        <v>291</v>
      </c>
      <c r="C283" s="201">
        <f t="shared" si="36"/>
        <v>0</v>
      </c>
      <c r="D283" s="160">
        <f>SUM(D284:D285)</f>
        <v>0</v>
      </c>
      <c r="E283" s="160">
        <f>SUM(E284:E285)</f>
        <v>0</v>
      </c>
      <c r="F283" s="160">
        <f>SUM(F284:F285)</f>
        <v>0</v>
      </c>
      <c r="G283" s="161">
        <f>SUM(G284:G285)</f>
        <v>0</v>
      </c>
      <c r="H283" s="72">
        <f t="shared" si="37"/>
        <v>0</v>
      </c>
      <c r="I283" s="160">
        <f>SUM(I284:I285)</f>
        <v>0</v>
      </c>
      <c r="J283" s="160">
        <f>SUM(J284:J285)</f>
        <v>0</v>
      </c>
      <c r="K283" s="160">
        <f>SUM(K284:K285)</f>
        <v>0</v>
      </c>
      <c r="L283" s="162">
        <f>SUM(L284:L285)</f>
        <v>0</v>
      </c>
    </row>
    <row r="284" spans="1:12" x14ac:dyDescent="0.25">
      <c r="A284" s="174" t="s">
        <v>292</v>
      </c>
      <c r="B284" s="44" t="s">
        <v>293</v>
      </c>
      <c r="C284" s="201">
        <f t="shared" si="36"/>
        <v>0</v>
      </c>
      <c r="D284" s="74"/>
      <c r="E284" s="74"/>
      <c r="F284" s="74"/>
      <c r="G284" s="157"/>
      <c r="H284" s="72">
        <f t="shared" si="37"/>
        <v>0</v>
      </c>
      <c r="I284" s="74"/>
      <c r="J284" s="74"/>
      <c r="K284" s="74"/>
      <c r="L284" s="158"/>
    </row>
    <row r="285" spans="1:12" ht="24" x14ac:dyDescent="0.25">
      <c r="A285" s="174" t="s">
        <v>294</v>
      </c>
      <c r="B285" s="231" t="s">
        <v>295</v>
      </c>
      <c r="C285" s="205">
        <f t="shared" si="36"/>
        <v>0</v>
      </c>
      <c r="D285" s="68"/>
      <c r="E285" s="68"/>
      <c r="F285" s="68"/>
      <c r="G285" s="154"/>
      <c r="H285" s="66">
        <f t="shared" si="37"/>
        <v>0</v>
      </c>
      <c r="I285" s="68"/>
      <c r="J285" s="68"/>
      <c r="K285" s="68"/>
      <c r="L285" s="155"/>
    </row>
    <row r="286" spans="1:12" ht="12.75" thickBot="1" x14ac:dyDescent="0.3">
      <c r="A286" s="232"/>
      <c r="B286" s="232" t="s">
        <v>296</v>
      </c>
      <c r="C286" s="233">
        <f t="shared" ref="C286:L286" si="42">SUM(C283,C269,C230,C195,C187,C173,C75,C53)</f>
        <v>3490</v>
      </c>
      <c r="D286" s="233">
        <f t="shared" si="42"/>
        <v>3490</v>
      </c>
      <c r="E286" s="233">
        <f t="shared" si="42"/>
        <v>0</v>
      </c>
      <c r="F286" s="233">
        <f t="shared" si="42"/>
        <v>0</v>
      </c>
      <c r="G286" s="234">
        <f t="shared" si="42"/>
        <v>0</v>
      </c>
      <c r="H286" s="235">
        <f t="shared" si="42"/>
        <v>3480</v>
      </c>
      <c r="I286" s="233">
        <f t="shared" si="42"/>
        <v>3480</v>
      </c>
      <c r="J286" s="233">
        <f t="shared" si="42"/>
        <v>0</v>
      </c>
      <c r="K286" s="233">
        <f t="shared" si="42"/>
        <v>0</v>
      </c>
      <c r="L286" s="236">
        <f t="shared" si="42"/>
        <v>0</v>
      </c>
    </row>
    <row r="287" spans="1:12" s="24" customFormat="1" ht="13.5" thickTop="1" thickBot="1" x14ac:dyDescent="0.3">
      <c r="A287" s="601" t="s">
        <v>297</v>
      </c>
      <c r="B287" s="602"/>
      <c r="C287" s="237">
        <f>SUM(D287:G287)</f>
        <v>0</v>
      </c>
      <c r="D287" s="238">
        <f>SUM(D24,D25,D41)-D51</f>
        <v>0</v>
      </c>
      <c r="E287" s="238">
        <f>SUM(E24,E25,E41)-E51</f>
        <v>0</v>
      </c>
      <c r="F287" s="238">
        <f>(F26+F43)-F51</f>
        <v>0</v>
      </c>
      <c r="G287" s="239">
        <f>G45-G51</f>
        <v>0</v>
      </c>
      <c r="H287" s="237">
        <f>SUM(I287:L287)</f>
        <v>0</v>
      </c>
      <c r="I287" s="238">
        <f>SUM(I24,I25,I41)-I51</f>
        <v>0</v>
      </c>
      <c r="J287" s="238">
        <f>SUM(J24,J25,J41)-J51</f>
        <v>0</v>
      </c>
      <c r="K287" s="238">
        <f>(K26+K43)-K51</f>
        <v>0</v>
      </c>
      <c r="L287" s="240">
        <f>L45-L51</f>
        <v>0</v>
      </c>
    </row>
    <row r="288" spans="1:12" s="24" customFormat="1" ht="12.75" thickTop="1" x14ac:dyDescent="0.25">
      <c r="A288" s="620" t="s">
        <v>298</v>
      </c>
      <c r="B288" s="621"/>
      <c r="C288" s="241">
        <f t="shared" ref="C288:L288" si="43">SUM(C289,C290)-C297+C298</f>
        <v>0</v>
      </c>
      <c r="D288" s="242">
        <f t="shared" si="43"/>
        <v>0</v>
      </c>
      <c r="E288" s="242">
        <f t="shared" si="43"/>
        <v>0</v>
      </c>
      <c r="F288" s="242">
        <f t="shared" si="43"/>
        <v>0</v>
      </c>
      <c r="G288" s="243">
        <f t="shared" si="43"/>
        <v>0</v>
      </c>
      <c r="H288" s="244">
        <f t="shared" si="43"/>
        <v>0</v>
      </c>
      <c r="I288" s="242">
        <f t="shared" si="43"/>
        <v>0</v>
      </c>
      <c r="J288" s="242">
        <f t="shared" si="43"/>
        <v>0</v>
      </c>
      <c r="K288" s="242">
        <f t="shared" si="43"/>
        <v>0</v>
      </c>
      <c r="L288" s="245">
        <f t="shared" si="43"/>
        <v>0</v>
      </c>
    </row>
    <row r="289" spans="1:12" s="24" customFormat="1" ht="12.75" thickBot="1" x14ac:dyDescent="0.3">
      <c r="A289" s="126" t="s">
        <v>299</v>
      </c>
      <c r="B289" s="126" t="s">
        <v>300</v>
      </c>
      <c r="C289" s="246">
        <f t="shared" ref="C289:L289" si="44">C21-C283</f>
        <v>0</v>
      </c>
      <c r="D289" s="128">
        <f t="shared" si="44"/>
        <v>0</v>
      </c>
      <c r="E289" s="128">
        <f t="shared" si="44"/>
        <v>0</v>
      </c>
      <c r="F289" s="128">
        <f t="shared" si="44"/>
        <v>0</v>
      </c>
      <c r="G289" s="129">
        <f t="shared" si="44"/>
        <v>0</v>
      </c>
      <c r="H289" s="247">
        <f t="shared" si="44"/>
        <v>0</v>
      </c>
      <c r="I289" s="128">
        <f t="shared" si="44"/>
        <v>0</v>
      </c>
      <c r="J289" s="128">
        <f t="shared" si="44"/>
        <v>0</v>
      </c>
      <c r="K289" s="128">
        <f t="shared" si="44"/>
        <v>0</v>
      </c>
      <c r="L289" s="130">
        <f t="shared" si="44"/>
        <v>0</v>
      </c>
    </row>
    <row r="290" spans="1:12" s="24" customFormat="1" ht="12.75" thickTop="1" x14ac:dyDescent="0.25">
      <c r="A290" s="248" t="s">
        <v>301</v>
      </c>
      <c r="B290" s="248" t="s">
        <v>302</v>
      </c>
      <c r="C290" s="241">
        <f t="shared" ref="C290:L290" si="45">SUM(C291,C293,C295)-SUM(C292,C294,C296)</f>
        <v>0</v>
      </c>
      <c r="D290" s="242">
        <f t="shared" si="45"/>
        <v>0</v>
      </c>
      <c r="E290" s="242">
        <f t="shared" si="45"/>
        <v>0</v>
      </c>
      <c r="F290" s="242">
        <f t="shared" si="45"/>
        <v>0</v>
      </c>
      <c r="G290" s="249">
        <f t="shared" si="45"/>
        <v>0</v>
      </c>
      <c r="H290" s="244">
        <f t="shared" si="45"/>
        <v>0</v>
      </c>
      <c r="I290" s="242">
        <f t="shared" si="45"/>
        <v>0</v>
      </c>
      <c r="J290" s="242">
        <f t="shared" si="45"/>
        <v>0</v>
      </c>
      <c r="K290" s="242">
        <f t="shared" si="45"/>
        <v>0</v>
      </c>
      <c r="L290" s="245">
        <f t="shared" si="45"/>
        <v>0</v>
      </c>
    </row>
    <row r="291" spans="1:12" x14ac:dyDescent="0.25">
      <c r="A291" s="250" t="s">
        <v>303</v>
      </c>
      <c r="B291" s="116" t="s">
        <v>304</v>
      </c>
      <c r="C291" s="79">
        <f t="shared" ref="C291:C296" si="46">SUM(D291:G291)</f>
        <v>0</v>
      </c>
      <c r="D291" s="81"/>
      <c r="E291" s="81"/>
      <c r="F291" s="81"/>
      <c r="G291" s="229"/>
      <c r="H291" s="79">
        <f t="shared" ref="H291:H296" si="47">SUM(I291:L291)</f>
        <v>0</v>
      </c>
      <c r="I291" s="81"/>
      <c r="J291" s="81"/>
      <c r="K291" s="81"/>
      <c r="L291" s="230"/>
    </row>
    <row r="292" spans="1:12" ht="24" x14ac:dyDescent="0.25">
      <c r="A292" s="174" t="s">
        <v>305</v>
      </c>
      <c r="B292" s="43" t="s">
        <v>306</v>
      </c>
      <c r="C292" s="72">
        <f t="shared" si="46"/>
        <v>0</v>
      </c>
      <c r="D292" s="74"/>
      <c r="E292" s="74"/>
      <c r="F292" s="74"/>
      <c r="G292" s="157"/>
      <c r="H292" s="72">
        <f t="shared" si="47"/>
        <v>0</v>
      </c>
      <c r="I292" s="74"/>
      <c r="J292" s="74"/>
      <c r="K292" s="74"/>
      <c r="L292" s="158"/>
    </row>
    <row r="293" spans="1:12" x14ac:dyDescent="0.25">
      <c r="A293" s="174" t="s">
        <v>307</v>
      </c>
      <c r="B293" s="43" t="s">
        <v>308</v>
      </c>
      <c r="C293" s="72">
        <f t="shared" si="46"/>
        <v>0</v>
      </c>
      <c r="D293" s="74"/>
      <c r="E293" s="74"/>
      <c r="F293" s="74"/>
      <c r="G293" s="157"/>
      <c r="H293" s="72">
        <f t="shared" si="47"/>
        <v>0</v>
      </c>
      <c r="I293" s="74"/>
      <c r="J293" s="74"/>
      <c r="K293" s="74"/>
      <c r="L293" s="158"/>
    </row>
    <row r="294" spans="1:12" ht="24" x14ac:dyDescent="0.25">
      <c r="A294" s="174" t="s">
        <v>309</v>
      </c>
      <c r="B294" s="43" t="s">
        <v>310</v>
      </c>
      <c r="C294" s="72">
        <f t="shared" si="46"/>
        <v>0</v>
      </c>
      <c r="D294" s="74"/>
      <c r="E294" s="74"/>
      <c r="F294" s="74"/>
      <c r="G294" s="157"/>
      <c r="H294" s="72">
        <f t="shared" si="47"/>
        <v>0</v>
      </c>
      <c r="I294" s="74"/>
      <c r="J294" s="74"/>
      <c r="K294" s="74"/>
      <c r="L294" s="158"/>
    </row>
    <row r="295" spans="1:12" x14ac:dyDescent="0.25">
      <c r="A295" s="174" t="s">
        <v>311</v>
      </c>
      <c r="B295" s="43" t="s">
        <v>312</v>
      </c>
      <c r="C295" s="72">
        <f t="shared" si="46"/>
        <v>0</v>
      </c>
      <c r="D295" s="74"/>
      <c r="E295" s="74"/>
      <c r="F295" s="74"/>
      <c r="G295" s="157"/>
      <c r="H295" s="72">
        <f t="shared" si="47"/>
        <v>0</v>
      </c>
      <c r="I295" s="74"/>
      <c r="J295" s="74"/>
      <c r="K295" s="74"/>
      <c r="L295" s="158"/>
    </row>
    <row r="296" spans="1:12" ht="24.75" thickBot="1" x14ac:dyDescent="0.3">
      <c r="A296" s="251" t="s">
        <v>313</v>
      </c>
      <c r="B296" s="252" t="s">
        <v>314</v>
      </c>
      <c r="C296" s="185">
        <f t="shared" si="46"/>
        <v>0</v>
      </c>
      <c r="D296" s="189"/>
      <c r="E296" s="189"/>
      <c r="F296" s="189"/>
      <c r="G296" s="253"/>
      <c r="H296" s="185">
        <f t="shared" si="47"/>
        <v>0</v>
      </c>
      <c r="I296" s="189"/>
      <c r="J296" s="189"/>
      <c r="K296" s="189"/>
      <c r="L296" s="191"/>
    </row>
    <row r="297" spans="1:12" s="24" customFormat="1" ht="13.5" thickTop="1" thickBot="1" x14ac:dyDescent="0.3">
      <c r="A297" s="254" t="s">
        <v>315</v>
      </c>
      <c r="B297" s="254" t="s">
        <v>316</v>
      </c>
      <c r="C297" s="255">
        <f>SUM(D297:G297)</f>
        <v>0</v>
      </c>
      <c r="D297" s="256"/>
      <c r="E297" s="256"/>
      <c r="F297" s="256"/>
      <c r="G297" s="257"/>
      <c r="H297" s="255">
        <f>SUM(I297:L297)</f>
        <v>0</v>
      </c>
      <c r="I297" s="256"/>
      <c r="J297" s="256"/>
      <c r="K297" s="256"/>
      <c r="L297" s="258"/>
    </row>
    <row r="298" spans="1:12" s="24" customFormat="1" ht="48.75" thickTop="1" x14ac:dyDescent="0.25">
      <c r="A298" s="248" t="s">
        <v>317</v>
      </c>
      <c r="B298" s="259" t="s">
        <v>318</v>
      </c>
      <c r="C298" s="260">
        <f>SUM(D298:G298)</f>
        <v>0</v>
      </c>
      <c r="D298" s="177"/>
      <c r="E298" s="177"/>
      <c r="F298" s="177"/>
      <c r="G298" s="178"/>
      <c r="H298" s="260">
        <f>SUM(I298:L298)</f>
        <v>0</v>
      </c>
      <c r="I298" s="177"/>
      <c r="J298" s="177"/>
      <c r="K298" s="177"/>
      <c r="L298" s="179"/>
    </row>
    <row r="299" spans="1:12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</row>
    <row r="300" spans="1:12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</row>
    <row r="301" spans="1:12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</row>
    <row r="302" spans="1:12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</row>
    <row r="303" spans="1:12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</row>
    <row r="304" spans="1:12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</row>
    <row r="305" spans="1:12" x14ac:dyDescent="0.2">
      <c r="A305" s="1"/>
      <c r="B305" s="1"/>
      <c r="C305" s="261"/>
      <c r="D305" s="1"/>
      <c r="E305" s="1"/>
      <c r="F305" s="1"/>
      <c r="G305" s="1"/>
      <c r="H305" s="1"/>
      <c r="I305" s="1"/>
      <c r="J305" s="1"/>
      <c r="K305" s="1"/>
      <c r="L305" s="1"/>
    </row>
    <row r="306" spans="1:12" x14ac:dyDescent="0.2">
      <c r="A306" s="1"/>
      <c r="B306" s="1"/>
      <c r="C306" s="261"/>
      <c r="D306" s="1"/>
      <c r="E306" s="1"/>
      <c r="F306" s="1"/>
      <c r="G306" s="1"/>
      <c r="H306" s="1"/>
      <c r="I306" s="1"/>
      <c r="J306" s="1"/>
      <c r="K306" s="1"/>
      <c r="L306" s="1"/>
    </row>
    <row r="307" spans="1:12" x14ac:dyDescent="0.2">
      <c r="A307" s="1"/>
      <c r="B307" s="1"/>
      <c r="C307" s="261"/>
      <c r="D307" s="1"/>
      <c r="E307" s="1"/>
      <c r="F307" s="1"/>
      <c r="G307" s="1"/>
      <c r="H307" s="1"/>
      <c r="I307" s="1"/>
      <c r="J307" s="1"/>
      <c r="K307" s="1"/>
      <c r="L307" s="1"/>
    </row>
    <row r="308" spans="1:12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</row>
    <row r="309" spans="1:12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</row>
    <row r="310" spans="1:12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</row>
    <row r="311" spans="1:12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</row>
    <row r="312" spans="1:12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</row>
    <row r="313" spans="1:12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</row>
    <row r="314" spans="1:12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</row>
    <row r="315" spans="1:12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</row>
    <row r="316" spans="1:12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</row>
  </sheetData>
  <sheetProtection formatCells="0" formatColumns="0" formatRows="0"/>
  <autoFilter ref="A18:L298"/>
  <mergeCells count="29">
    <mergeCell ref="A288:B288"/>
    <mergeCell ref="H16:H17"/>
    <mergeCell ref="I16:I17"/>
    <mergeCell ref="J16:J17"/>
    <mergeCell ref="K16:K17"/>
    <mergeCell ref="L16:L17"/>
    <mergeCell ref="A287:B287"/>
    <mergeCell ref="C13:L13"/>
    <mergeCell ref="A15:A17"/>
    <mergeCell ref="B15:B17"/>
    <mergeCell ref="C15:G15"/>
    <mergeCell ref="H15:L15"/>
    <mergeCell ref="C16:C17"/>
    <mergeCell ref="D16:D17"/>
    <mergeCell ref="E16:E17"/>
    <mergeCell ref="F16:F17"/>
    <mergeCell ref="G16:G17"/>
    <mergeCell ref="C12:L12"/>
    <mergeCell ref="A1:L1"/>
    <mergeCell ref="A2:L2"/>
    <mergeCell ref="C3:L3"/>
    <mergeCell ref="C4:L4"/>
    <mergeCell ref="C5:L5"/>
    <mergeCell ref="C6:L6"/>
    <mergeCell ref="C7:L7"/>
    <mergeCell ref="C8:L8"/>
    <mergeCell ref="C9:L9"/>
    <mergeCell ref="C10:L10"/>
    <mergeCell ref="C11:L11"/>
  </mergeCells>
  <pageMargins left="0.78740157480314965" right="0.39370078740157483" top="0.39370078740157483" bottom="0.39370078740157483" header="0.23622047244094491" footer="0.19685039370078741"/>
  <pageSetup paperSize="9" scale="70" orientation="portrait" verticalDpi="4294967294" r:id="rId1"/>
  <headerFooter>
    <oddHeader xml:space="preserve">&amp;C                               </oddHeader>
    <oddFooter>&amp;L&amp;D, &amp;T&amp;R&amp;"Times New Roman,Regular"&amp;10&amp;P (&amp;N)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M316"/>
  <sheetViews>
    <sheetView showGridLines="0" view="pageLayout" zoomScaleNormal="100" workbookViewId="0">
      <selection activeCell="C4" sqref="C4:L4"/>
    </sheetView>
  </sheetViews>
  <sheetFormatPr defaultRowHeight="12" x14ac:dyDescent="0.25"/>
  <cols>
    <col min="1" max="1" width="10.85546875" style="262" customWidth="1"/>
    <col min="2" max="2" width="28" style="262" customWidth="1"/>
    <col min="3" max="3" width="9.7109375" style="262" customWidth="1"/>
    <col min="4" max="4" width="9.5703125" style="262" customWidth="1"/>
    <col min="5" max="6" width="8.7109375" style="262" customWidth="1"/>
    <col min="7" max="7" width="8.28515625" style="262" customWidth="1"/>
    <col min="8" max="11" width="8.7109375" style="262" customWidth="1"/>
    <col min="12" max="12" width="7.5703125" style="262" customWidth="1"/>
    <col min="13" max="16" width="0" style="1" hidden="1" customWidth="1"/>
    <col min="17" max="16384" width="9.140625" style="1"/>
  </cols>
  <sheetData>
    <row r="1" spans="1:12" x14ac:dyDescent="0.25">
      <c r="A1" s="591" t="s">
        <v>630</v>
      </c>
      <c r="B1" s="591"/>
      <c r="C1" s="591"/>
      <c r="D1" s="591"/>
      <c r="E1" s="591"/>
      <c r="F1" s="591"/>
      <c r="G1" s="591"/>
      <c r="H1" s="591"/>
      <c r="I1" s="591"/>
      <c r="J1" s="591"/>
      <c r="K1" s="591"/>
      <c r="L1" s="591"/>
    </row>
    <row r="2" spans="1:12" ht="35.25" customHeight="1" x14ac:dyDescent="0.25">
      <c r="A2" s="592" t="s">
        <v>1</v>
      </c>
      <c r="B2" s="593"/>
      <c r="C2" s="593"/>
      <c r="D2" s="593"/>
      <c r="E2" s="593"/>
      <c r="F2" s="593"/>
      <c r="G2" s="593"/>
      <c r="H2" s="593"/>
      <c r="I2" s="593"/>
      <c r="J2" s="593"/>
      <c r="K2" s="593"/>
      <c r="L2" s="594"/>
    </row>
    <row r="3" spans="1:12" ht="12.75" customHeight="1" x14ac:dyDescent="0.25">
      <c r="A3" s="2" t="s">
        <v>2</v>
      </c>
      <c r="B3" s="3"/>
      <c r="C3" s="595" t="s">
        <v>673</v>
      </c>
      <c r="D3" s="595"/>
      <c r="E3" s="595"/>
      <c r="F3" s="595"/>
      <c r="G3" s="595"/>
      <c r="H3" s="595"/>
      <c r="I3" s="595"/>
      <c r="J3" s="595"/>
      <c r="K3" s="595"/>
      <c r="L3" s="596"/>
    </row>
    <row r="4" spans="1:12" ht="12.75" customHeight="1" x14ac:dyDescent="0.25">
      <c r="A4" s="2" t="s">
        <v>4</v>
      </c>
      <c r="B4" s="3"/>
      <c r="C4" s="595" t="s">
        <v>359</v>
      </c>
      <c r="D4" s="595"/>
      <c r="E4" s="595"/>
      <c r="F4" s="595"/>
      <c r="G4" s="595"/>
      <c r="H4" s="595"/>
      <c r="I4" s="595"/>
      <c r="J4" s="595"/>
      <c r="K4" s="595"/>
      <c r="L4" s="596"/>
    </row>
    <row r="5" spans="1:12" ht="12.75" customHeight="1" x14ac:dyDescent="0.25">
      <c r="A5" s="4" t="s">
        <v>6</v>
      </c>
      <c r="B5" s="5"/>
      <c r="C5" s="589" t="s">
        <v>360</v>
      </c>
      <c r="D5" s="589"/>
      <c r="E5" s="589"/>
      <c r="F5" s="589"/>
      <c r="G5" s="589"/>
      <c r="H5" s="589"/>
      <c r="I5" s="589"/>
      <c r="J5" s="589"/>
      <c r="K5" s="589"/>
      <c r="L5" s="590"/>
    </row>
    <row r="6" spans="1:12" ht="12.75" customHeight="1" x14ac:dyDescent="0.25">
      <c r="A6" s="4" t="s">
        <v>8</v>
      </c>
      <c r="B6" s="5"/>
      <c r="C6" s="589" t="s">
        <v>9</v>
      </c>
      <c r="D6" s="589"/>
      <c r="E6" s="589"/>
      <c r="F6" s="589"/>
      <c r="G6" s="589"/>
      <c r="H6" s="589"/>
      <c r="I6" s="589"/>
      <c r="J6" s="589"/>
      <c r="K6" s="589"/>
      <c r="L6" s="590"/>
    </row>
    <row r="7" spans="1:12" x14ac:dyDescent="0.25">
      <c r="A7" s="4" t="s">
        <v>10</v>
      </c>
      <c r="B7" s="5"/>
      <c r="C7" s="595" t="s">
        <v>621</v>
      </c>
      <c r="D7" s="595"/>
      <c r="E7" s="595"/>
      <c r="F7" s="595"/>
      <c r="G7" s="595"/>
      <c r="H7" s="595"/>
      <c r="I7" s="595"/>
      <c r="J7" s="595"/>
      <c r="K7" s="595"/>
      <c r="L7" s="596"/>
    </row>
    <row r="8" spans="1:12" ht="12.75" customHeight="1" x14ac:dyDescent="0.25">
      <c r="A8" s="6" t="s">
        <v>12</v>
      </c>
      <c r="B8" s="5"/>
      <c r="C8" s="597"/>
      <c r="D8" s="597"/>
      <c r="E8" s="597"/>
      <c r="F8" s="597"/>
      <c r="G8" s="597"/>
      <c r="H8" s="597"/>
      <c r="I8" s="597"/>
      <c r="J8" s="597"/>
      <c r="K8" s="597"/>
      <c r="L8" s="598"/>
    </row>
    <row r="9" spans="1:12" ht="12.75" customHeight="1" x14ac:dyDescent="0.25">
      <c r="A9" s="4"/>
      <c r="B9" s="5" t="s">
        <v>13</v>
      </c>
      <c r="C9" s="589" t="s">
        <v>361</v>
      </c>
      <c r="D9" s="589"/>
      <c r="E9" s="589"/>
      <c r="F9" s="589"/>
      <c r="G9" s="589"/>
      <c r="H9" s="589"/>
      <c r="I9" s="589"/>
      <c r="J9" s="589"/>
      <c r="K9" s="589"/>
      <c r="L9" s="590"/>
    </row>
    <row r="10" spans="1:12" ht="12.75" customHeight="1" x14ac:dyDescent="0.25">
      <c r="A10" s="4"/>
      <c r="B10" s="5" t="s">
        <v>15</v>
      </c>
      <c r="C10" s="589" t="s">
        <v>362</v>
      </c>
      <c r="D10" s="589"/>
      <c r="E10" s="589"/>
      <c r="F10" s="589"/>
      <c r="G10" s="589"/>
      <c r="H10" s="589"/>
      <c r="I10" s="589"/>
      <c r="J10" s="589"/>
      <c r="K10" s="589"/>
      <c r="L10" s="590"/>
    </row>
    <row r="11" spans="1:12" ht="12.75" customHeight="1" x14ac:dyDescent="0.25">
      <c r="A11" s="4"/>
      <c r="B11" s="5" t="s">
        <v>16</v>
      </c>
      <c r="C11" s="597"/>
      <c r="D11" s="597"/>
      <c r="E11" s="597"/>
      <c r="F11" s="597"/>
      <c r="G11" s="597"/>
      <c r="H11" s="597"/>
      <c r="I11" s="597"/>
      <c r="J11" s="597"/>
      <c r="K11" s="597"/>
      <c r="L11" s="598"/>
    </row>
    <row r="12" spans="1:12" ht="12.75" customHeight="1" x14ac:dyDescent="0.25">
      <c r="A12" s="4"/>
      <c r="B12" s="5" t="s">
        <v>17</v>
      </c>
      <c r="C12" s="589" t="s">
        <v>631</v>
      </c>
      <c r="D12" s="589"/>
      <c r="E12" s="589"/>
      <c r="F12" s="589"/>
      <c r="G12" s="589"/>
      <c r="H12" s="589"/>
      <c r="I12" s="589"/>
      <c r="J12" s="589"/>
      <c r="K12" s="589"/>
      <c r="L12" s="590"/>
    </row>
    <row r="13" spans="1:12" ht="12.75" customHeight="1" x14ac:dyDescent="0.25">
      <c r="A13" s="4"/>
      <c r="B13" s="5" t="s">
        <v>18</v>
      </c>
      <c r="C13" s="589" t="s">
        <v>632</v>
      </c>
      <c r="D13" s="589"/>
      <c r="E13" s="589"/>
      <c r="F13" s="589"/>
      <c r="G13" s="589"/>
      <c r="H13" s="589"/>
      <c r="I13" s="589"/>
      <c r="J13" s="589"/>
      <c r="K13" s="589"/>
      <c r="L13" s="590"/>
    </row>
    <row r="14" spans="1:12" ht="12.75" customHeight="1" x14ac:dyDescent="0.25">
      <c r="A14" s="7"/>
      <c r="B14" s="8"/>
      <c r="C14" s="9"/>
      <c r="D14" s="9"/>
      <c r="E14" s="9"/>
      <c r="F14" s="9"/>
      <c r="G14" s="9"/>
      <c r="H14" s="9"/>
      <c r="I14" s="9"/>
      <c r="J14" s="9"/>
      <c r="K14" s="9"/>
      <c r="L14" s="10"/>
    </row>
    <row r="15" spans="1:12" s="11" customFormat="1" ht="12.75" customHeight="1" x14ac:dyDescent="0.25">
      <c r="A15" s="603" t="s">
        <v>19</v>
      </c>
      <c r="B15" s="606" t="s">
        <v>20</v>
      </c>
      <c r="C15" s="608" t="s">
        <v>21</v>
      </c>
      <c r="D15" s="609"/>
      <c r="E15" s="609"/>
      <c r="F15" s="609"/>
      <c r="G15" s="610"/>
      <c r="H15" s="608" t="s">
        <v>22</v>
      </c>
      <c r="I15" s="609"/>
      <c r="J15" s="609"/>
      <c r="K15" s="609"/>
      <c r="L15" s="611"/>
    </row>
    <row r="16" spans="1:12" s="11" customFormat="1" ht="12.75" customHeight="1" x14ac:dyDescent="0.25">
      <c r="A16" s="604"/>
      <c r="B16" s="607"/>
      <c r="C16" s="612" t="s">
        <v>23</v>
      </c>
      <c r="D16" s="613" t="s">
        <v>24</v>
      </c>
      <c r="E16" s="615" t="s">
        <v>25</v>
      </c>
      <c r="F16" s="617" t="s">
        <v>26</v>
      </c>
      <c r="G16" s="619" t="s">
        <v>27</v>
      </c>
      <c r="H16" s="612" t="s">
        <v>23</v>
      </c>
      <c r="I16" s="613" t="s">
        <v>24</v>
      </c>
      <c r="J16" s="615" t="s">
        <v>25</v>
      </c>
      <c r="K16" s="617" t="s">
        <v>26</v>
      </c>
      <c r="L16" s="599" t="s">
        <v>27</v>
      </c>
    </row>
    <row r="17" spans="1:12" s="12" customFormat="1" ht="61.5" customHeight="1" thickBot="1" x14ac:dyDescent="0.3">
      <c r="A17" s="605"/>
      <c r="B17" s="607"/>
      <c r="C17" s="612"/>
      <c r="D17" s="614"/>
      <c r="E17" s="616"/>
      <c r="F17" s="618"/>
      <c r="G17" s="619"/>
      <c r="H17" s="622"/>
      <c r="I17" s="623"/>
      <c r="J17" s="616"/>
      <c r="K17" s="618"/>
      <c r="L17" s="600"/>
    </row>
    <row r="18" spans="1:12" s="12" customFormat="1" ht="9.75" customHeight="1" thickTop="1" x14ac:dyDescent="0.25">
      <c r="A18" s="13" t="s">
        <v>28</v>
      </c>
      <c r="B18" s="13">
        <v>2</v>
      </c>
      <c r="C18" s="14">
        <v>3</v>
      </c>
      <c r="D18" s="15">
        <v>4</v>
      </c>
      <c r="E18" s="15">
        <v>5</v>
      </c>
      <c r="F18" s="15">
        <v>6</v>
      </c>
      <c r="G18" s="16">
        <v>7</v>
      </c>
      <c r="H18" s="14">
        <v>8</v>
      </c>
      <c r="I18" s="15">
        <v>9</v>
      </c>
      <c r="J18" s="15">
        <v>10</v>
      </c>
      <c r="K18" s="15">
        <v>11</v>
      </c>
      <c r="L18" s="17">
        <v>12</v>
      </c>
    </row>
    <row r="19" spans="1:12" s="24" customFormat="1" x14ac:dyDescent="0.25">
      <c r="A19" s="18"/>
      <c r="B19" s="19" t="s">
        <v>29</v>
      </c>
      <c r="C19" s="20"/>
      <c r="D19" s="21"/>
      <c r="E19" s="21"/>
      <c r="F19" s="21"/>
      <c r="G19" s="22"/>
      <c r="H19" s="20"/>
      <c r="I19" s="21"/>
      <c r="J19" s="21"/>
      <c r="K19" s="21"/>
      <c r="L19" s="23"/>
    </row>
    <row r="20" spans="1:12" s="24" customFormat="1" ht="12.75" thickBot="1" x14ac:dyDescent="0.3">
      <c r="A20" s="25"/>
      <c r="B20" s="26" t="s">
        <v>30</v>
      </c>
      <c r="C20" s="27">
        <f t="shared" ref="C20:C47" si="0">SUM(D20:G20)</f>
        <v>704359</v>
      </c>
      <c r="D20" s="28">
        <f>SUM(D21,D24,D25,D41,D43)</f>
        <v>686365</v>
      </c>
      <c r="E20" s="28">
        <f>SUM(E21,E24,E43)</f>
        <v>0</v>
      </c>
      <c r="F20" s="28">
        <f>SUM(F21,F26,F43)</f>
        <v>17994</v>
      </c>
      <c r="G20" s="29">
        <f>SUM(G21,G45)</f>
        <v>0</v>
      </c>
      <c r="H20" s="27">
        <f>SUM(I20:L20)</f>
        <v>1516365</v>
      </c>
      <c r="I20" s="28">
        <f>SUM(I21,I24,I25,I41,I43)</f>
        <v>678230</v>
      </c>
      <c r="J20" s="28">
        <f>SUM(J21,J24,J43)</f>
        <v>820141</v>
      </c>
      <c r="K20" s="28">
        <f>SUM(K21,K26,K43)</f>
        <v>17994</v>
      </c>
      <c r="L20" s="30">
        <f>SUM(L21,L45)</f>
        <v>0</v>
      </c>
    </row>
    <row r="21" spans="1:12" ht="12.75" thickTop="1" x14ac:dyDescent="0.25">
      <c r="A21" s="31"/>
      <c r="B21" s="32" t="s">
        <v>31</v>
      </c>
      <c r="C21" s="33">
        <f t="shared" si="0"/>
        <v>6911</v>
      </c>
      <c r="D21" s="34">
        <f>SUM(D22:D23)</f>
        <v>0</v>
      </c>
      <c r="E21" s="34">
        <f>SUM(E22:E23)</f>
        <v>0</v>
      </c>
      <c r="F21" s="34">
        <f>SUM(F22:F23)</f>
        <v>6911</v>
      </c>
      <c r="G21" s="35">
        <f>SUM(G22:G23)</f>
        <v>0</v>
      </c>
      <c r="H21" s="33">
        <f t="shared" ref="H21:H47" si="1">SUM(I21:L21)</f>
        <v>6911</v>
      </c>
      <c r="I21" s="34">
        <f>SUM(I22:I23)</f>
        <v>0</v>
      </c>
      <c r="J21" s="34">
        <f>SUM(J22:J23)</f>
        <v>0</v>
      </c>
      <c r="K21" s="34">
        <f>SUM(K22:K23)</f>
        <v>6911</v>
      </c>
      <c r="L21" s="36">
        <f>SUM(L22:L23)</f>
        <v>0</v>
      </c>
    </row>
    <row r="22" spans="1:12" x14ac:dyDescent="0.25">
      <c r="A22" s="37"/>
      <c r="B22" s="38" t="s">
        <v>32</v>
      </c>
      <c r="C22" s="39">
        <f t="shared" si="0"/>
        <v>0</v>
      </c>
      <c r="D22" s="40"/>
      <c r="E22" s="40"/>
      <c r="F22" s="40"/>
      <c r="G22" s="41"/>
      <c r="H22" s="39">
        <f t="shared" si="1"/>
        <v>0</v>
      </c>
      <c r="I22" s="40"/>
      <c r="J22" s="40"/>
      <c r="K22" s="40"/>
      <c r="L22" s="42"/>
    </row>
    <row r="23" spans="1:12" x14ac:dyDescent="0.25">
      <c r="A23" s="43"/>
      <c r="B23" s="44" t="s">
        <v>33</v>
      </c>
      <c r="C23" s="45">
        <f t="shared" si="0"/>
        <v>6911</v>
      </c>
      <c r="D23" s="46"/>
      <c r="E23" s="46"/>
      <c r="F23" s="46">
        <v>6911</v>
      </c>
      <c r="G23" s="47"/>
      <c r="H23" s="45">
        <f t="shared" si="1"/>
        <v>6911</v>
      </c>
      <c r="I23" s="46"/>
      <c r="J23" s="46"/>
      <c r="K23" s="46">
        <v>6911</v>
      </c>
      <c r="L23" s="48"/>
    </row>
    <row r="24" spans="1:12" s="24" customFormat="1" ht="24.75" thickBot="1" x14ac:dyDescent="0.3">
      <c r="A24" s="49">
        <v>19300</v>
      </c>
      <c r="B24" s="49" t="s">
        <v>34</v>
      </c>
      <c r="C24" s="50">
        <f t="shared" si="0"/>
        <v>686365</v>
      </c>
      <c r="D24" s="51">
        <v>686365</v>
      </c>
      <c r="E24" s="51"/>
      <c r="F24" s="52" t="s">
        <v>35</v>
      </c>
      <c r="G24" s="53" t="s">
        <v>35</v>
      </c>
      <c r="H24" s="50">
        <f t="shared" si="1"/>
        <v>1498371</v>
      </c>
      <c r="I24" s="51">
        <v>678230</v>
      </c>
      <c r="J24" s="51">
        <v>820141</v>
      </c>
      <c r="K24" s="52" t="s">
        <v>35</v>
      </c>
      <c r="L24" s="54" t="s">
        <v>35</v>
      </c>
    </row>
    <row r="25" spans="1:12" s="24" customFormat="1" ht="24.75" thickTop="1" x14ac:dyDescent="0.25">
      <c r="A25" s="55"/>
      <c r="B25" s="56" t="s">
        <v>36</v>
      </c>
      <c r="C25" s="57">
        <f t="shared" si="0"/>
        <v>0</v>
      </c>
      <c r="D25" s="58"/>
      <c r="E25" s="59" t="s">
        <v>35</v>
      </c>
      <c r="F25" s="59" t="s">
        <v>35</v>
      </c>
      <c r="G25" s="60" t="s">
        <v>35</v>
      </c>
      <c r="H25" s="57">
        <f t="shared" si="1"/>
        <v>0</v>
      </c>
      <c r="I25" s="61"/>
      <c r="J25" s="59" t="s">
        <v>35</v>
      </c>
      <c r="K25" s="59" t="s">
        <v>35</v>
      </c>
      <c r="L25" s="62" t="s">
        <v>35</v>
      </c>
    </row>
    <row r="26" spans="1:12" s="24" customFormat="1" ht="36" x14ac:dyDescent="0.25">
      <c r="A26" s="56">
        <v>21300</v>
      </c>
      <c r="B26" s="56" t="s">
        <v>37</v>
      </c>
      <c r="C26" s="57">
        <f t="shared" si="0"/>
        <v>11083</v>
      </c>
      <c r="D26" s="59" t="s">
        <v>35</v>
      </c>
      <c r="E26" s="59" t="s">
        <v>35</v>
      </c>
      <c r="F26" s="63">
        <f>SUM(F27,F31,F33,F36)</f>
        <v>11083</v>
      </c>
      <c r="G26" s="60" t="s">
        <v>35</v>
      </c>
      <c r="H26" s="57">
        <f t="shared" si="1"/>
        <v>11083</v>
      </c>
      <c r="I26" s="59" t="s">
        <v>35</v>
      </c>
      <c r="J26" s="59" t="s">
        <v>35</v>
      </c>
      <c r="K26" s="63">
        <f>SUM(K27,K31,K33,K36)</f>
        <v>11083</v>
      </c>
      <c r="L26" s="62" t="s">
        <v>35</v>
      </c>
    </row>
    <row r="27" spans="1:12" s="24" customFormat="1" ht="24" x14ac:dyDescent="0.25">
      <c r="A27" s="64">
        <v>21350</v>
      </c>
      <c r="B27" s="56" t="s">
        <v>38</v>
      </c>
      <c r="C27" s="57">
        <f t="shared" si="0"/>
        <v>0</v>
      </c>
      <c r="D27" s="59" t="s">
        <v>35</v>
      </c>
      <c r="E27" s="59" t="s">
        <v>35</v>
      </c>
      <c r="F27" s="63">
        <f>SUM(F28:F30)</f>
        <v>0</v>
      </c>
      <c r="G27" s="60" t="s">
        <v>35</v>
      </c>
      <c r="H27" s="57">
        <f t="shared" si="1"/>
        <v>0</v>
      </c>
      <c r="I27" s="59" t="s">
        <v>35</v>
      </c>
      <c r="J27" s="59" t="s">
        <v>35</v>
      </c>
      <c r="K27" s="63">
        <f>SUM(K28:K30)</f>
        <v>0</v>
      </c>
      <c r="L27" s="62" t="s">
        <v>35</v>
      </c>
    </row>
    <row r="28" spans="1:12" x14ac:dyDescent="0.25">
      <c r="A28" s="37">
        <v>21351</v>
      </c>
      <c r="B28" s="65" t="s">
        <v>39</v>
      </c>
      <c r="C28" s="66">
        <f t="shared" si="0"/>
        <v>0</v>
      </c>
      <c r="D28" s="67" t="s">
        <v>35</v>
      </c>
      <c r="E28" s="67" t="s">
        <v>35</v>
      </c>
      <c r="F28" s="68"/>
      <c r="G28" s="69" t="s">
        <v>35</v>
      </c>
      <c r="H28" s="66">
        <f t="shared" si="1"/>
        <v>0</v>
      </c>
      <c r="I28" s="67" t="s">
        <v>35</v>
      </c>
      <c r="J28" s="67" t="s">
        <v>35</v>
      </c>
      <c r="K28" s="68"/>
      <c r="L28" s="70" t="s">
        <v>35</v>
      </c>
    </row>
    <row r="29" spans="1:12" x14ac:dyDescent="0.25">
      <c r="A29" s="43">
        <v>21352</v>
      </c>
      <c r="B29" s="71" t="s">
        <v>40</v>
      </c>
      <c r="C29" s="72">
        <f t="shared" si="0"/>
        <v>0</v>
      </c>
      <c r="D29" s="73" t="s">
        <v>35</v>
      </c>
      <c r="E29" s="73" t="s">
        <v>35</v>
      </c>
      <c r="F29" s="74"/>
      <c r="G29" s="75" t="s">
        <v>35</v>
      </c>
      <c r="H29" s="72">
        <f t="shared" si="1"/>
        <v>0</v>
      </c>
      <c r="I29" s="73" t="s">
        <v>35</v>
      </c>
      <c r="J29" s="73" t="s">
        <v>35</v>
      </c>
      <c r="K29" s="74"/>
      <c r="L29" s="76" t="s">
        <v>35</v>
      </c>
    </row>
    <row r="30" spans="1:12" ht="24" x14ac:dyDescent="0.25">
      <c r="A30" s="43">
        <v>21359</v>
      </c>
      <c r="B30" s="71" t="s">
        <v>41</v>
      </c>
      <c r="C30" s="72">
        <f t="shared" si="0"/>
        <v>0</v>
      </c>
      <c r="D30" s="73" t="s">
        <v>35</v>
      </c>
      <c r="E30" s="73" t="s">
        <v>35</v>
      </c>
      <c r="F30" s="74"/>
      <c r="G30" s="75" t="s">
        <v>35</v>
      </c>
      <c r="H30" s="72">
        <f t="shared" si="1"/>
        <v>0</v>
      </c>
      <c r="I30" s="73" t="s">
        <v>35</v>
      </c>
      <c r="J30" s="73" t="s">
        <v>35</v>
      </c>
      <c r="K30" s="74"/>
      <c r="L30" s="76" t="s">
        <v>35</v>
      </c>
    </row>
    <row r="31" spans="1:12" s="24" customFormat="1" ht="36" x14ac:dyDescent="0.25">
      <c r="A31" s="64">
        <v>21370</v>
      </c>
      <c r="B31" s="56" t="s">
        <v>42</v>
      </c>
      <c r="C31" s="57">
        <f t="shared" si="0"/>
        <v>0</v>
      </c>
      <c r="D31" s="59" t="s">
        <v>35</v>
      </c>
      <c r="E31" s="59" t="s">
        <v>35</v>
      </c>
      <c r="F31" s="63">
        <f>SUM(F32)</f>
        <v>0</v>
      </c>
      <c r="G31" s="60" t="s">
        <v>35</v>
      </c>
      <c r="H31" s="57">
        <f t="shared" si="1"/>
        <v>0</v>
      </c>
      <c r="I31" s="59" t="s">
        <v>35</v>
      </c>
      <c r="J31" s="59" t="s">
        <v>35</v>
      </c>
      <c r="K31" s="63">
        <f>SUM(K32)</f>
        <v>0</v>
      </c>
      <c r="L31" s="62" t="s">
        <v>35</v>
      </c>
    </row>
    <row r="32" spans="1:12" ht="36" x14ac:dyDescent="0.25">
      <c r="A32" s="77">
        <v>21379</v>
      </c>
      <c r="B32" s="78" t="s">
        <v>43</v>
      </c>
      <c r="C32" s="79">
        <f t="shared" si="0"/>
        <v>0</v>
      </c>
      <c r="D32" s="80" t="s">
        <v>35</v>
      </c>
      <c r="E32" s="80" t="s">
        <v>35</v>
      </c>
      <c r="F32" s="81"/>
      <c r="G32" s="82" t="s">
        <v>35</v>
      </c>
      <c r="H32" s="79">
        <f t="shared" si="1"/>
        <v>0</v>
      </c>
      <c r="I32" s="80" t="s">
        <v>35</v>
      </c>
      <c r="J32" s="80" t="s">
        <v>35</v>
      </c>
      <c r="K32" s="81"/>
      <c r="L32" s="83" t="s">
        <v>35</v>
      </c>
    </row>
    <row r="33" spans="1:12" s="24" customFormat="1" x14ac:dyDescent="0.25">
      <c r="A33" s="64">
        <v>21380</v>
      </c>
      <c r="B33" s="56" t="s">
        <v>44</v>
      </c>
      <c r="C33" s="57">
        <f t="shared" si="0"/>
        <v>11083</v>
      </c>
      <c r="D33" s="59" t="s">
        <v>35</v>
      </c>
      <c r="E33" s="59" t="s">
        <v>35</v>
      </c>
      <c r="F33" s="63">
        <f>SUM(F34:F35)</f>
        <v>11083</v>
      </c>
      <c r="G33" s="60" t="s">
        <v>35</v>
      </c>
      <c r="H33" s="57">
        <f t="shared" si="1"/>
        <v>5458</v>
      </c>
      <c r="I33" s="59" t="s">
        <v>35</v>
      </c>
      <c r="J33" s="59" t="s">
        <v>35</v>
      </c>
      <c r="K33" s="63">
        <f>SUM(K34:K35)</f>
        <v>5458</v>
      </c>
      <c r="L33" s="62" t="s">
        <v>35</v>
      </c>
    </row>
    <row r="34" spans="1:12" x14ac:dyDescent="0.25">
      <c r="A34" s="38">
        <v>21381</v>
      </c>
      <c r="B34" s="65" t="s">
        <v>45</v>
      </c>
      <c r="C34" s="66">
        <f t="shared" si="0"/>
        <v>11083</v>
      </c>
      <c r="D34" s="67" t="s">
        <v>35</v>
      </c>
      <c r="E34" s="67" t="s">
        <v>35</v>
      </c>
      <c r="F34" s="68">
        <v>11083</v>
      </c>
      <c r="G34" s="69" t="s">
        <v>35</v>
      </c>
      <c r="H34" s="66">
        <f t="shared" si="1"/>
        <v>5458</v>
      </c>
      <c r="I34" s="67" t="s">
        <v>35</v>
      </c>
      <c r="J34" s="67" t="s">
        <v>35</v>
      </c>
      <c r="K34" s="68">
        <v>5458</v>
      </c>
      <c r="L34" s="70" t="s">
        <v>35</v>
      </c>
    </row>
    <row r="35" spans="1:12" ht="24" x14ac:dyDescent="0.25">
      <c r="A35" s="44">
        <v>21383</v>
      </c>
      <c r="B35" s="71" t="s">
        <v>46</v>
      </c>
      <c r="C35" s="72">
        <f>SUM(D35:G35)</f>
        <v>0</v>
      </c>
      <c r="D35" s="73" t="s">
        <v>35</v>
      </c>
      <c r="E35" s="73" t="s">
        <v>35</v>
      </c>
      <c r="F35" s="74"/>
      <c r="G35" s="75" t="s">
        <v>35</v>
      </c>
      <c r="H35" s="72">
        <f t="shared" si="1"/>
        <v>0</v>
      </c>
      <c r="I35" s="73" t="s">
        <v>35</v>
      </c>
      <c r="J35" s="73" t="s">
        <v>35</v>
      </c>
      <c r="K35" s="74"/>
      <c r="L35" s="76" t="s">
        <v>35</v>
      </c>
    </row>
    <row r="36" spans="1:12" s="24" customFormat="1" ht="25.5" customHeight="1" x14ac:dyDescent="0.25">
      <c r="A36" s="64">
        <v>21390</v>
      </c>
      <c r="B36" s="56" t="s">
        <v>47</v>
      </c>
      <c r="C36" s="57">
        <f t="shared" si="0"/>
        <v>0</v>
      </c>
      <c r="D36" s="59" t="s">
        <v>35</v>
      </c>
      <c r="E36" s="59" t="s">
        <v>35</v>
      </c>
      <c r="F36" s="63">
        <f>SUM(F37:F40)</f>
        <v>0</v>
      </c>
      <c r="G36" s="60" t="s">
        <v>35</v>
      </c>
      <c r="H36" s="57">
        <f t="shared" si="1"/>
        <v>5625</v>
      </c>
      <c r="I36" s="59" t="s">
        <v>35</v>
      </c>
      <c r="J36" s="59" t="s">
        <v>35</v>
      </c>
      <c r="K36" s="63">
        <f>SUM(K37:K40)</f>
        <v>5625</v>
      </c>
      <c r="L36" s="62" t="s">
        <v>35</v>
      </c>
    </row>
    <row r="37" spans="1:12" ht="24" x14ac:dyDescent="0.25">
      <c r="A37" s="38">
        <v>21391</v>
      </c>
      <c r="B37" s="65" t="s">
        <v>48</v>
      </c>
      <c r="C37" s="66">
        <f t="shared" si="0"/>
        <v>0</v>
      </c>
      <c r="D37" s="67" t="s">
        <v>35</v>
      </c>
      <c r="E37" s="67" t="s">
        <v>35</v>
      </c>
      <c r="F37" s="68"/>
      <c r="G37" s="69" t="s">
        <v>35</v>
      </c>
      <c r="H37" s="66">
        <f t="shared" si="1"/>
        <v>0</v>
      </c>
      <c r="I37" s="67" t="s">
        <v>35</v>
      </c>
      <c r="J37" s="67" t="s">
        <v>35</v>
      </c>
      <c r="K37" s="68"/>
      <c r="L37" s="70" t="s">
        <v>35</v>
      </c>
    </row>
    <row r="38" spans="1:12" x14ac:dyDescent="0.25">
      <c r="A38" s="44">
        <v>21393</v>
      </c>
      <c r="B38" s="71" t="s">
        <v>49</v>
      </c>
      <c r="C38" s="72">
        <f t="shared" si="0"/>
        <v>0</v>
      </c>
      <c r="D38" s="73" t="s">
        <v>35</v>
      </c>
      <c r="E38" s="73" t="s">
        <v>35</v>
      </c>
      <c r="F38" s="74"/>
      <c r="G38" s="75" t="s">
        <v>35</v>
      </c>
      <c r="H38" s="72">
        <f t="shared" si="1"/>
        <v>0</v>
      </c>
      <c r="I38" s="73" t="s">
        <v>35</v>
      </c>
      <c r="J38" s="73" t="s">
        <v>35</v>
      </c>
      <c r="K38" s="74"/>
      <c r="L38" s="76" t="s">
        <v>35</v>
      </c>
    </row>
    <row r="39" spans="1:12" x14ac:dyDescent="0.25">
      <c r="A39" s="44">
        <v>21395</v>
      </c>
      <c r="B39" s="71" t="s">
        <v>50</v>
      </c>
      <c r="C39" s="72">
        <f t="shared" si="0"/>
        <v>0</v>
      </c>
      <c r="D39" s="73" t="s">
        <v>35</v>
      </c>
      <c r="E39" s="73" t="s">
        <v>35</v>
      </c>
      <c r="F39" s="74"/>
      <c r="G39" s="75" t="s">
        <v>35</v>
      </c>
      <c r="H39" s="72">
        <f t="shared" si="1"/>
        <v>0</v>
      </c>
      <c r="I39" s="73" t="s">
        <v>35</v>
      </c>
      <c r="J39" s="73" t="s">
        <v>35</v>
      </c>
      <c r="K39" s="74"/>
      <c r="L39" s="76" t="s">
        <v>35</v>
      </c>
    </row>
    <row r="40" spans="1:12" ht="24" x14ac:dyDescent="0.25">
      <c r="A40" s="84">
        <v>21399</v>
      </c>
      <c r="B40" s="85" t="s">
        <v>51</v>
      </c>
      <c r="C40" s="86">
        <f t="shared" si="0"/>
        <v>0</v>
      </c>
      <c r="D40" s="87" t="s">
        <v>35</v>
      </c>
      <c r="E40" s="87" t="s">
        <v>35</v>
      </c>
      <c r="F40" s="88"/>
      <c r="G40" s="89" t="s">
        <v>35</v>
      </c>
      <c r="H40" s="86">
        <f t="shared" si="1"/>
        <v>5625</v>
      </c>
      <c r="I40" s="87" t="s">
        <v>35</v>
      </c>
      <c r="J40" s="87" t="s">
        <v>35</v>
      </c>
      <c r="K40" s="88">
        <v>5625</v>
      </c>
      <c r="L40" s="90" t="s">
        <v>35</v>
      </c>
    </row>
    <row r="41" spans="1:12" s="24" customFormat="1" ht="26.25" customHeight="1" x14ac:dyDescent="0.25">
      <c r="A41" s="91">
        <v>21420</v>
      </c>
      <c r="B41" s="92" t="s">
        <v>52</v>
      </c>
      <c r="C41" s="93">
        <f>SUM(D41:G41)</f>
        <v>0</v>
      </c>
      <c r="D41" s="94">
        <f>SUM(D42)</f>
        <v>0</v>
      </c>
      <c r="E41" s="95" t="s">
        <v>35</v>
      </c>
      <c r="F41" s="95" t="s">
        <v>35</v>
      </c>
      <c r="G41" s="96" t="s">
        <v>35</v>
      </c>
      <c r="H41" s="93">
        <f>SUM(I41:L41)</f>
        <v>0</v>
      </c>
      <c r="I41" s="94">
        <f>SUM(I42)</f>
        <v>0</v>
      </c>
      <c r="J41" s="95" t="s">
        <v>35</v>
      </c>
      <c r="K41" s="95" t="s">
        <v>35</v>
      </c>
      <c r="L41" s="97" t="s">
        <v>35</v>
      </c>
    </row>
    <row r="42" spans="1:12" s="24" customFormat="1" ht="26.25" customHeight="1" x14ac:dyDescent="0.25">
      <c r="A42" s="84">
        <v>21429</v>
      </c>
      <c r="B42" s="85" t="s">
        <v>53</v>
      </c>
      <c r="C42" s="86">
        <f>SUM(D42:G42)</f>
        <v>0</v>
      </c>
      <c r="D42" s="98"/>
      <c r="E42" s="87" t="s">
        <v>35</v>
      </c>
      <c r="F42" s="87" t="s">
        <v>35</v>
      </c>
      <c r="G42" s="89" t="s">
        <v>35</v>
      </c>
      <c r="H42" s="86">
        <f t="shared" ref="H42:H44" si="2">SUM(I42:L42)</f>
        <v>0</v>
      </c>
      <c r="I42" s="98"/>
      <c r="J42" s="87" t="s">
        <v>35</v>
      </c>
      <c r="K42" s="87" t="s">
        <v>35</v>
      </c>
      <c r="L42" s="90" t="s">
        <v>35</v>
      </c>
    </row>
    <row r="43" spans="1:12" s="24" customFormat="1" ht="24" x14ac:dyDescent="0.25">
      <c r="A43" s="64">
        <v>21490</v>
      </c>
      <c r="B43" s="56" t="s">
        <v>54</v>
      </c>
      <c r="C43" s="57">
        <f t="shared" si="0"/>
        <v>0</v>
      </c>
      <c r="D43" s="99">
        <f>D44</f>
        <v>0</v>
      </c>
      <c r="E43" s="99">
        <f t="shared" ref="E43:F43" si="3">E44</f>
        <v>0</v>
      </c>
      <c r="F43" s="99">
        <f t="shared" si="3"/>
        <v>0</v>
      </c>
      <c r="G43" s="60" t="s">
        <v>35</v>
      </c>
      <c r="H43" s="100">
        <f t="shared" si="2"/>
        <v>0</v>
      </c>
      <c r="I43" s="99">
        <f>I44</f>
        <v>0</v>
      </c>
      <c r="J43" s="99">
        <f t="shared" ref="J43:K43" si="4">J44</f>
        <v>0</v>
      </c>
      <c r="K43" s="99">
        <f t="shared" si="4"/>
        <v>0</v>
      </c>
      <c r="L43" s="62" t="s">
        <v>35</v>
      </c>
    </row>
    <row r="44" spans="1:12" s="24" customFormat="1" ht="24" x14ac:dyDescent="0.25">
      <c r="A44" s="44">
        <v>21499</v>
      </c>
      <c r="B44" s="71" t="s">
        <v>55</v>
      </c>
      <c r="C44" s="79">
        <f>SUM(D44:G44)</f>
        <v>0</v>
      </c>
      <c r="D44" s="101"/>
      <c r="E44" s="102"/>
      <c r="F44" s="102"/>
      <c r="G44" s="103" t="s">
        <v>35</v>
      </c>
      <c r="H44" s="104">
        <f t="shared" si="2"/>
        <v>0</v>
      </c>
      <c r="I44" s="40"/>
      <c r="J44" s="105"/>
      <c r="K44" s="105"/>
      <c r="L44" s="106" t="s">
        <v>35</v>
      </c>
    </row>
    <row r="45" spans="1:12" ht="12.75" customHeight="1" x14ac:dyDescent="0.25">
      <c r="A45" s="107">
        <v>23000</v>
      </c>
      <c r="B45" s="108" t="s">
        <v>56</v>
      </c>
      <c r="C45" s="109">
        <f>SUM(D45:G45)</f>
        <v>0</v>
      </c>
      <c r="D45" s="59" t="s">
        <v>35</v>
      </c>
      <c r="E45" s="59" t="s">
        <v>35</v>
      </c>
      <c r="F45" s="59" t="s">
        <v>35</v>
      </c>
      <c r="G45" s="99">
        <f>SUM(G46:G47)</f>
        <v>0</v>
      </c>
      <c r="H45" s="109">
        <f t="shared" si="1"/>
        <v>0</v>
      </c>
      <c r="I45" s="87" t="s">
        <v>35</v>
      </c>
      <c r="J45" s="87" t="s">
        <v>35</v>
      </c>
      <c r="K45" s="87" t="s">
        <v>35</v>
      </c>
      <c r="L45" s="110">
        <f>SUM(L46:L47)</f>
        <v>0</v>
      </c>
    </row>
    <row r="46" spans="1:12" ht="24" x14ac:dyDescent="0.25">
      <c r="A46" s="111">
        <v>23410</v>
      </c>
      <c r="B46" s="112" t="s">
        <v>57</v>
      </c>
      <c r="C46" s="113">
        <f t="shared" si="0"/>
        <v>0</v>
      </c>
      <c r="D46" s="95" t="s">
        <v>35</v>
      </c>
      <c r="E46" s="95" t="s">
        <v>35</v>
      </c>
      <c r="F46" s="95" t="s">
        <v>35</v>
      </c>
      <c r="G46" s="114"/>
      <c r="H46" s="113">
        <f t="shared" si="1"/>
        <v>0</v>
      </c>
      <c r="I46" s="95" t="s">
        <v>35</v>
      </c>
      <c r="J46" s="95" t="s">
        <v>35</v>
      </c>
      <c r="K46" s="95" t="s">
        <v>35</v>
      </c>
      <c r="L46" s="115"/>
    </row>
    <row r="47" spans="1:12" ht="24" x14ac:dyDescent="0.25">
      <c r="A47" s="111">
        <v>23510</v>
      </c>
      <c r="B47" s="112" t="s">
        <v>58</v>
      </c>
      <c r="C47" s="93">
        <f t="shared" si="0"/>
        <v>0</v>
      </c>
      <c r="D47" s="95" t="s">
        <v>35</v>
      </c>
      <c r="E47" s="95" t="s">
        <v>35</v>
      </c>
      <c r="F47" s="95" t="s">
        <v>35</v>
      </c>
      <c r="G47" s="114"/>
      <c r="H47" s="93">
        <f t="shared" si="1"/>
        <v>0</v>
      </c>
      <c r="I47" s="95" t="s">
        <v>35</v>
      </c>
      <c r="J47" s="95" t="s">
        <v>35</v>
      </c>
      <c r="K47" s="95" t="s">
        <v>35</v>
      </c>
      <c r="L47" s="115"/>
    </row>
    <row r="48" spans="1:12" x14ac:dyDescent="0.25">
      <c r="A48" s="116"/>
      <c r="B48" s="112"/>
      <c r="C48" s="117"/>
      <c r="D48" s="95"/>
      <c r="E48" s="95"/>
      <c r="F48" s="94"/>
      <c r="G48" s="118"/>
      <c r="H48" s="117"/>
      <c r="I48" s="95"/>
      <c r="J48" s="95"/>
      <c r="K48" s="94"/>
      <c r="L48" s="119"/>
    </row>
    <row r="49" spans="1:12" s="24" customFormat="1" x14ac:dyDescent="0.25">
      <c r="A49" s="120"/>
      <c r="B49" s="121" t="s">
        <v>59</v>
      </c>
      <c r="C49" s="122"/>
      <c r="D49" s="123"/>
      <c r="E49" s="123"/>
      <c r="F49" s="123"/>
      <c r="G49" s="124"/>
      <c r="H49" s="122"/>
      <c r="I49" s="123"/>
      <c r="J49" s="123"/>
      <c r="K49" s="123"/>
      <c r="L49" s="125"/>
    </row>
    <row r="50" spans="1:12" s="24" customFormat="1" ht="12.75" thickBot="1" x14ac:dyDescent="0.3">
      <c r="A50" s="126"/>
      <c r="B50" s="25" t="s">
        <v>60</v>
      </c>
      <c r="C50" s="127">
        <f t="shared" ref="C50:C113" si="5">SUM(D50:G50)</f>
        <v>704359</v>
      </c>
      <c r="D50" s="128">
        <f>SUM(D51,D283)</f>
        <v>686365</v>
      </c>
      <c r="E50" s="128">
        <f>SUM(E51,E283)</f>
        <v>0</v>
      </c>
      <c r="F50" s="128">
        <f>SUM(F51,F283)</f>
        <v>17994</v>
      </c>
      <c r="G50" s="129">
        <f>SUM(G51,G283)</f>
        <v>0</v>
      </c>
      <c r="H50" s="127">
        <f t="shared" ref="H50:H113" si="6">SUM(I50:L50)</f>
        <v>1516365</v>
      </c>
      <c r="I50" s="128">
        <f>SUM(I51,I283)</f>
        <v>678230</v>
      </c>
      <c r="J50" s="128">
        <f>SUM(J51,J283)</f>
        <v>820141</v>
      </c>
      <c r="K50" s="128">
        <f>SUM(K51,K283)</f>
        <v>17994</v>
      </c>
      <c r="L50" s="130">
        <f>SUM(L51,L283)</f>
        <v>0</v>
      </c>
    </row>
    <row r="51" spans="1:12" s="24" customFormat="1" ht="36.75" thickTop="1" x14ac:dyDescent="0.25">
      <c r="A51" s="131"/>
      <c r="B51" s="132" t="s">
        <v>61</v>
      </c>
      <c r="C51" s="133">
        <f t="shared" si="5"/>
        <v>704359</v>
      </c>
      <c r="D51" s="134">
        <f>SUM(D52,D194)</f>
        <v>686365</v>
      </c>
      <c r="E51" s="134">
        <f>SUM(E52,E194)</f>
        <v>0</v>
      </c>
      <c r="F51" s="134">
        <f>SUM(F52,F194)</f>
        <v>17994</v>
      </c>
      <c r="G51" s="135">
        <f>SUM(G52,G194)</f>
        <v>0</v>
      </c>
      <c r="H51" s="133">
        <f t="shared" si="6"/>
        <v>1516365</v>
      </c>
      <c r="I51" s="134">
        <f>SUM(I52,I194)</f>
        <v>678230</v>
      </c>
      <c r="J51" s="134">
        <f>SUM(J52,J194)</f>
        <v>820141</v>
      </c>
      <c r="K51" s="134">
        <f>SUM(K52,K194)</f>
        <v>17994</v>
      </c>
      <c r="L51" s="136">
        <f>SUM(L52,L194)</f>
        <v>0</v>
      </c>
    </row>
    <row r="52" spans="1:12" s="24" customFormat="1" ht="24" x14ac:dyDescent="0.25">
      <c r="A52" s="137"/>
      <c r="B52" s="18" t="s">
        <v>62</v>
      </c>
      <c r="C52" s="138">
        <f t="shared" si="5"/>
        <v>691604</v>
      </c>
      <c r="D52" s="139">
        <f>SUM(D53,D75,D173,D187)</f>
        <v>676610</v>
      </c>
      <c r="E52" s="139">
        <f>SUM(E53,E75,E173,E187)</f>
        <v>0</v>
      </c>
      <c r="F52" s="139">
        <f>SUM(F53,F75,F173,F187)</f>
        <v>14994</v>
      </c>
      <c r="G52" s="140">
        <f>SUM(G53,G75,G173,G187)</f>
        <v>0</v>
      </c>
      <c r="H52" s="138">
        <f t="shared" si="6"/>
        <v>1479710</v>
      </c>
      <c r="I52" s="139">
        <f>SUM(I53,I75,I173,I187)</f>
        <v>644575</v>
      </c>
      <c r="J52" s="139">
        <f>SUM(J53,J75,J173,J187)</f>
        <v>820141</v>
      </c>
      <c r="K52" s="139">
        <f>SUM(K53,K75,K173,K187)</f>
        <v>14994</v>
      </c>
      <c r="L52" s="141">
        <f>SUM(L53,L75,L173,L187)</f>
        <v>0</v>
      </c>
    </row>
    <row r="53" spans="1:12" s="24" customFormat="1" x14ac:dyDescent="0.25">
      <c r="A53" s="142">
        <v>1000</v>
      </c>
      <c r="B53" s="142" t="s">
        <v>63</v>
      </c>
      <c r="C53" s="143">
        <f t="shared" si="5"/>
        <v>505687</v>
      </c>
      <c r="D53" s="144">
        <f>SUM(D54,D67)</f>
        <v>505687</v>
      </c>
      <c r="E53" s="144">
        <f>SUM(E54,E67)</f>
        <v>0</v>
      </c>
      <c r="F53" s="144">
        <f>SUM(F54,F67)</f>
        <v>0</v>
      </c>
      <c r="G53" s="145">
        <f>SUM(G54,G67)</f>
        <v>0</v>
      </c>
      <c r="H53" s="143">
        <f t="shared" si="6"/>
        <v>1307169</v>
      </c>
      <c r="I53" s="144">
        <f>SUM(I54,I67)</f>
        <v>487028</v>
      </c>
      <c r="J53" s="144">
        <f>SUM(J54,J67)</f>
        <v>820141</v>
      </c>
      <c r="K53" s="144">
        <f>SUM(K54,K67)</f>
        <v>0</v>
      </c>
      <c r="L53" s="146">
        <f>SUM(L54,L67)</f>
        <v>0</v>
      </c>
    </row>
    <row r="54" spans="1:12" x14ac:dyDescent="0.25">
      <c r="A54" s="56">
        <v>1100</v>
      </c>
      <c r="B54" s="147" t="s">
        <v>64</v>
      </c>
      <c r="C54" s="57">
        <f t="shared" si="5"/>
        <v>349213</v>
      </c>
      <c r="D54" s="63">
        <f>SUM(D55,D58,D66)</f>
        <v>349213</v>
      </c>
      <c r="E54" s="63">
        <f>SUM(E55,E58,E66)</f>
        <v>0</v>
      </c>
      <c r="F54" s="63">
        <f>SUM(F55,F58,F66)</f>
        <v>0</v>
      </c>
      <c r="G54" s="148">
        <f>SUM(G55,G58,G66)</f>
        <v>0</v>
      </c>
      <c r="H54" s="57">
        <f t="shared" si="6"/>
        <v>991273</v>
      </c>
      <c r="I54" s="63">
        <f>SUM(I55,I58,I66)</f>
        <v>332949</v>
      </c>
      <c r="J54" s="63">
        <f>SUM(J55,J58,J66)</f>
        <v>658324</v>
      </c>
      <c r="K54" s="63">
        <f>SUM(K55,K58,K66)</f>
        <v>0</v>
      </c>
      <c r="L54" s="149">
        <f>SUM(L55,L58,L66)</f>
        <v>0</v>
      </c>
    </row>
    <row r="55" spans="1:12" x14ac:dyDescent="0.25">
      <c r="A55" s="150">
        <v>1110</v>
      </c>
      <c r="B55" s="112" t="s">
        <v>65</v>
      </c>
      <c r="C55" s="117">
        <f t="shared" si="5"/>
        <v>298274</v>
      </c>
      <c r="D55" s="151">
        <f>SUM(D56:D57)</f>
        <v>298274</v>
      </c>
      <c r="E55" s="151">
        <f>SUM(E56:E57)</f>
        <v>0</v>
      </c>
      <c r="F55" s="151">
        <f>SUM(F56:F57)</f>
        <v>0</v>
      </c>
      <c r="G55" s="152">
        <f>SUM(G56:G57)</f>
        <v>0</v>
      </c>
      <c r="H55" s="117">
        <f t="shared" si="6"/>
        <v>910268</v>
      </c>
      <c r="I55" s="151">
        <f>SUM(I56:I57)</f>
        <v>276532</v>
      </c>
      <c r="J55" s="151">
        <f>SUM(J56:J57)</f>
        <v>633736</v>
      </c>
      <c r="K55" s="151">
        <f>SUM(K56:K57)</f>
        <v>0</v>
      </c>
      <c r="L55" s="153">
        <f>SUM(L56:L57)</f>
        <v>0</v>
      </c>
    </row>
    <row r="56" spans="1:12" x14ac:dyDescent="0.25">
      <c r="A56" s="38">
        <v>1111</v>
      </c>
      <c r="B56" s="65" t="s">
        <v>66</v>
      </c>
      <c r="C56" s="66">
        <f t="shared" si="5"/>
        <v>0</v>
      </c>
      <c r="D56" s="68"/>
      <c r="E56" s="68"/>
      <c r="F56" s="68"/>
      <c r="G56" s="154"/>
      <c r="H56" s="66">
        <f t="shared" si="6"/>
        <v>0</v>
      </c>
      <c r="I56" s="68"/>
      <c r="J56" s="68"/>
      <c r="K56" s="68"/>
      <c r="L56" s="155"/>
    </row>
    <row r="57" spans="1:12" ht="24" customHeight="1" x14ac:dyDescent="0.25">
      <c r="A57" s="44">
        <v>1119</v>
      </c>
      <c r="B57" s="71" t="s">
        <v>67</v>
      </c>
      <c r="C57" s="72">
        <f t="shared" si="5"/>
        <v>298274</v>
      </c>
      <c r="D57" s="74">
        <v>298274</v>
      </c>
      <c r="E57" s="74"/>
      <c r="F57" s="74"/>
      <c r="G57" s="157"/>
      <c r="H57" s="72">
        <f t="shared" si="6"/>
        <v>910268</v>
      </c>
      <c r="I57" s="74">
        <v>276532</v>
      </c>
      <c r="J57" s="74">
        <f>596252+10820+26664</f>
        <v>633736</v>
      </c>
      <c r="K57" s="74"/>
      <c r="L57" s="158"/>
    </row>
    <row r="58" spans="1:12" x14ac:dyDescent="0.25">
      <c r="A58" s="159">
        <v>1140</v>
      </c>
      <c r="B58" s="71" t="s">
        <v>68</v>
      </c>
      <c r="C58" s="72">
        <f t="shared" si="5"/>
        <v>47069</v>
      </c>
      <c r="D58" s="160">
        <f>SUM(D59:D65)</f>
        <v>47069</v>
      </c>
      <c r="E58" s="160">
        <f>SUM(E59:E65)</f>
        <v>0</v>
      </c>
      <c r="F58" s="160">
        <f>SUM(F59:F65)</f>
        <v>0</v>
      </c>
      <c r="G58" s="161">
        <f>SUM(G59:G65)</f>
        <v>0</v>
      </c>
      <c r="H58" s="72">
        <f t="shared" si="6"/>
        <v>76730</v>
      </c>
      <c r="I58" s="160">
        <f>SUM(I59:I65)</f>
        <v>52142</v>
      </c>
      <c r="J58" s="160">
        <f>SUM(J59:J65)</f>
        <v>24588</v>
      </c>
      <c r="K58" s="160">
        <f>SUM(K59:K65)</f>
        <v>0</v>
      </c>
      <c r="L58" s="162">
        <f>SUM(L59:L65)</f>
        <v>0</v>
      </c>
    </row>
    <row r="59" spans="1:12" x14ac:dyDescent="0.25">
      <c r="A59" s="44">
        <v>1141</v>
      </c>
      <c r="B59" s="71" t="s">
        <v>69</v>
      </c>
      <c r="C59" s="72">
        <f t="shared" si="5"/>
        <v>7519</v>
      </c>
      <c r="D59" s="74">
        <v>7519</v>
      </c>
      <c r="E59" s="74"/>
      <c r="F59" s="74"/>
      <c r="G59" s="157"/>
      <c r="H59" s="72">
        <f t="shared" si="6"/>
        <v>8305</v>
      </c>
      <c r="I59" s="74">
        <v>8305</v>
      </c>
      <c r="J59" s="74"/>
      <c r="K59" s="74"/>
      <c r="L59" s="158"/>
    </row>
    <row r="60" spans="1:12" ht="24.75" customHeight="1" x14ac:dyDescent="0.25">
      <c r="A60" s="44">
        <v>1142</v>
      </c>
      <c r="B60" s="71" t="s">
        <v>70</v>
      </c>
      <c r="C60" s="72">
        <f t="shared" si="5"/>
        <v>1854</v>
      </c>
      <c r="D60" s="74">
        <v>1854</v>
      </c>
      <c r="E60" s="74"/>
      <c r="F60" s="74"/>
      <c r="G60" s="157"/>
      <c r="H60" s="72">
        <f t="shared" si="6"/>
        <v>2185</v>
      </c>
      <c r="I60" s="74">
        <v>2185</v>
      </c>
      <c r="J60" s="74"/>
      <c r="K60" s="74"/>
      <c r="L60" s="158"/>
    </row>
    <row r="61" spans="1:12" ht="24" x14ac:dyDescent="0.25">
      <c r="A61" s="44">
        <v>1145</v>
      </c>
      <c r="B61" s="71" t="s">
        <v>71</v>
      </c>
      <c r="C61" s="72">
        <f t="shared" si="5"/>
        <v>0</v>
      </c>
      <c r="D61" s="74"/>
      <c r="E61" s="74"/>
      <c r="F61" s="74"/>
      <c r="G61" s="157"/>
      <c r="H61" s="72">
        <f t="shared" si="6"/>
        <v>0</v>
      </c>
      <c r="I61" s="74"/>
      <c r="J61" s="74"/>
      <c r="K61" s="74"/>
      <c r="L61" s="158"/>
    </row>
    <row r="62" spans="1:12" ht="27.75" customHeight="1" x14ac:dyDescent="0.25">
      <c r="A62" s="44">
        <v>1146</v>
      </c>
      <c r="B62" s="71" t="s">
        <v>72</v>
      </c>
      <c r="C62" s="72">
        <f t="shared" si="5"/>
        <v>1070</v>
      </c>
      <c r="D62" s="74">
        <v>1070</v>
      </c>
      <c r="E62" s="74"/>
      <c r="F62" s="74"/>
      <c r="G62" s="157"/>
      <c r="H62" s="72">
        <f t="shared" si="6"/>
        <v>0</v>
      </c>
      <c r="I62" s="74"/>
      <c r="J62" s="74"/>
      <c r="K62" s="74"/>
      <c r="L62" s="158"/>
    </row>
    <row r="63" spans="1:12" x14ac:dyDescent="0.25">
      <c r="A63" s="44">
        <v>1147</v>
      </c>
      <c r="B63" s="71" t="s">
        <v>73</v>
      </c>
      <c r="C63" s="72">
        <f t="shared" si="5"/>
        <v>2350</v>
      </c>
      <c r="D63" s="74">
        <v>2350</v>
      </c>
      <c r="E63" s="74"/>
      <c r="F63" s="74"/>
      <c r="G63" s="157"/>
      <c r="H63" s="72">
        <f t="shared" si="6"/>
        <v>4831</v>
      </c>
      <c r="I63" s="74">
        <v>4831</v>
      </c>
      <c r="J63" s="74"/>
      <c r="K63" s="74"/>
      <c r="L63" s="158"/>
    </row>
    <row r="64" spans="1:12" x14ac:dyDescent="0.25">
      <c r="A64" s="44">
        <v>1148</v>
      </c>
      <c r="B64" s="71" t="s">
        <v>74</v>
      </c>
      <c r="C64" s="72">
        <f t="shared" si="5"/>
        <v>33682</v>
      </c>
      <c r="D64" s="74">
        <v>33682</v>
      </c>
      <c r="E64" s="74"/>
      <c r="F64" s="74"/>
      <c r="G64" s="157"/>
      <c r="H64" s="72">
        <f t="shared" si="6"/>
        <v>36227</v>
      </c>
      <c r="I64" s="74">
        <v>36227</v>
      </c>
      <c r="J64" s="74"/>
      <c r="K64" s="74"/>
      <c r="L64" s="158"/>
    </row>
    <row r="65" spans="1:12" ht="24" customHeight="1" x14ac:dyDescent="0.25">
      <c r="A65" s="44">
        <v>1149</v>
      </c>
      <c r="B65" s="71" t="s">
        <v>75</v>
      </c>
      <c r="C65" s="72">
        <f t="shared" si="5"/>
        <v>594</v>
      </c>
      <c r="D65" s="74">
        <v>594</v>
      </c>
      <c r="E65" s="74"/>
      <c r="F65" s="74"/>
      <c r="G65" s="157"/>
      <c r="H65" s="72">
        <f t="shared" si="6"/>
        <v>25182</v>
      </c>
      <c r="I65" s="74">
        <v>594</v>
      </c>
      <c r="J65" s="74">
        <f>24588</f>
        <v>24588</v>
      </c>
      <c r="K65" s="74"/>
      <c r="L65" s="158"/>
    </row>
    <row r="66" spans="1:12" ht="36" x14ac:dyDescent="0.25">
      <c r="A66" s="150">
        <v>1150</v>
      </c>
      <c r="B66" s="112" t="s">
        <v>76</v>
      </c>
      <c r="C66" s="117">
        <f t="shared" si="5"/>
        <v>3870</v>
      </c>
      <c r="D66" s="163">
        <v>3870</v>
      </c>
      <c r="E66" s="163"/>
      <c r="F66" s="163"/>
      <c r="G66" s="164"/>
      <c r="H66" s="117">
        <f t="shared" si="6"/>
        <v>4275</v>
      </c>
      <c r="I66" s="163">
        <v>4275</v>
      </c>
      <c r="J66" s="163"/>
      <c r="K66" s="163"/>
      <c r="L66" s="165"/>
    </row>
    <row r="67" spans="1:12" ht="24" x14ac:dyDescent="0.25">
      <c r="A67" s="56">
        <v>1200</v>
      </c>
      <c r="B67" s="147" t="s">
        <v>77</v>
      </c>
      <c r="C67" s="57">
        <f t="shared" si="5"/>
        <v>156474</v>
      </c>
      <c r="D67" s="63">
        <f>SUM(D68:D69)</f>
        <v>156474</v>
      </c>
      <c r="E67" s="63">
        <f>SUM(E68:E69)</f>
        <v>0</v>
      </c>
      <c r="F67" s="63">
        <f>SUM(F68:F69)</f>
        <v>0</v>
      </c>
      <c r="G67" s="166">
        <f>SUM(G68:G69)</f>
        <v>0</v>
      </c>
      <c r="H67" s="57">
        <f t="shared" si="6"/>
        <v>315896</v>
      </c>
      <c r="I67" s="63">
        <f>SUM(I68:I69)</f>
        <v>154079</v>
      </c>
      <c r="J67" s="63">
        <f>SUM(J68:J69)</f>
        <v>161817</v>
      </c>
      <c r="K67" s="63">
        <f>SUM(K68:K69)</f>
        <v>0</v>
      </c>
      <c r="L67" s="167">
        <f>SUM(L68:L69)</f>
        <v>0</v>
      </c>
    </row>
    <row r="68" spans="1:12" ht="24" x14ac:dyDescent="0.25">
      <c r="A68" s="168">
        <v>1210</v>
      </c>
      <c r="B68" s="65" t="s">
        <v>78</v>
      </c>
      <c r="C68" s="66">
        <f t="shared" si="5"/>
        <v>93377</v>
      </c>
      <c r="D68" s="68">
        <v>93377</v>
      </c>
      <c r="E68" s="68"/>
      <c r="F68" s="68"/>
      <c r="G68" s="154"/>
      <c r="H68" s="66">
        <f t="shared" si="6"/>
        <v>249084</v>
      </c>
      <c r="I68" s="68">
        <v>89867</v>
      </c>
      <c r="J68" s="68">
        <f>150163+2631+6423</f>
        <v>159217</v>
      </c>
      <c r="K68" s="68"/>
      <c r="L68" s="155"/>
    </row>
    <row r="69" spans="1:12" ht="24" x14ac:dyDescent="0.25">
      <c r="A69" s="159">
        <v>1220</v>
      </c>
      <c r="B69" s="71" t="s">
        <v>79</v>
      </c>
      <c r="C69" s="72">
        <f t="shared" si="5"/>
        <v>63097</v>
      </c>
      <c r="D69" s="160">
        <f>SUM(D70:D74)</f>
        <v>63097</v>
      </c>
      <c r="E69" s="160">
        <f>SUM(E70:E74)</f>
        <v>0</v>
      </c>
      <c r="F69" s="160">
        <f>SUM(F70:F74)</f>
        <v>0</v>
      </c>
      <c r="G69" s="161">
        <f>SUM(G70:G74)</f>
        <v>0</v>
      </c>
      <c r="H69" s="72">
        <f t="shared" si="6"/>
        <v>66812</v>
      </c>
      <c r="I69" s="160">
        <f>SUM(I70:I74)</f>
        <v>64212</v>
      </c>
      <c r="J69" s="160">
        <f>SUM(J70:J74)</f>
        <v>2600</v>
      </c>
      <c r="K69" s="160">
        <f>SUM(K70:K74)</f>
        <v>0</v>
      </c>
      <c r="L69" s="162">
        <f>SUM(L70:L74)</f>
        <v>0</v>
      </c>
    </row>
    <row r="70" spans="1:12" ht="48" x14ac:dyDescent="0.25">
      <c r="A70" s="44">
        <v>1221</v>
      </c>
      <c r="B70" s="71" t="s">
        <v>80</v>
      </c>
      <c r="C70" s="72">
        <f t="shared" si="5"/>
        <v>38406</v>
      </c>
      <c r="D70" s="74">
        <v>38406</v>
      </c>
      <c r="E70" s="74"/>
      <c r="F70" s="74"/>
      <c r="G70" s="157"/>
      <c r="H70" s="72">
        <f t="shared" si="6"/>
        <v>42701</v>
      </c>
      <c r="I70" s="74">
        <v>40101</v>
      </c>
      <c r="J70" s="74">
        <f>2500+100</f>
        <v>2600</v>
      </c>
      <c r="K70" s="74"/>
      <c r="L70" s="158"/>
    </row>
    <row r="71" spans="1:12" x14ac:dyDescent="0.25">
      <c r="A71" s="44">
        <v>1223</v>
      </c>
      <c r="B71" s="71" t="s">
        <v>81</v>
      </c>
      <c r="C71" s="72">
        <f t="shared" si="5"/>
        <v>0</v>
      </c>
      <c r="D71" s="74"/>
      <c r="E71" s="74"/>
      <c r="F71" s="74"/>
      <c r="G71" s="157"/>
      <c r="H71" s="72">
        <f t="shared" si="6"/>
        <v>0</v>
      </c>
      <c r="I71" s="74"/>
      <c r="J71" s="74"/>
      <c r="K71" s="74"/>
      <c r="L71" s="158"/>
    </row>
    <row r="72" spans="1:12" x14ac:dyDescent="0.25">
      <c r="A72" s="44">
        <v>1225</v>
      </c>
      <c r="B72" s="71" t="s">
        <v>82</v>
      </c>
      <c r="C72" s="72">
        <f t="shared" si="5"/>
        <v>0</v>
      </c>
      <c r="D72" s="74"/>
      <c r="E72" s="74"/>
      <c r="F72" s="74"/>
      <c r="G72" s="157"/>
      <c r="H72" s="72">
        <f t="shared" si="6"/>
        <v>0</v>
      </c>
      <c r="I72" s="74"/>
      <c r="J72" s="74"/>
      <c r="K72" s="74"/>
      <c r="L72" s="158"/>
    </row>
    <row r="73" spans="1:12" ht="36" x14ac:dyDescent="0.25">
      <c r="A73" s="44">
        <v>1227</v>
      </c>
      <c r="B73" s="71" t="s">
        <v>83</v>
      </c>
      <c r="C73" s="72">
        <f t="shared" si="5"/>
        <v>24131</v>
      </c>
      <c r="D73" s="74">
        <v>24131</v>
      </c>
      <c r="E73" s="74"/>
      <c r="F73" s="74"/>
      <c r="G73" s="157"/>
      <c r="H73" s="72">
        <f t="shared" si="6"/>
        <v>23051</v>
      </c>
      <c r="I73" s="74">
        <v>23051</v>
      </c>
      <c r="J73" s="74"/>
      <c r="K73" s="74"/>
      <c r="L73" s="158"/>
    </row>
    <row r="74" spans="1:12" ht="48" x14ac:dyDescent="0.25">
      <c r="A74" s="44">
        <v>1228</v>
      </c>
      <c r="B74" s="71" t="s">
        <v>84</v>
      </c>
      <c r="C74" s="72">
        <f t="shared" si="5"/>
        <v>560</v>
      </c>
      <c r="D74" s="74">
        <v>560</v>
      </c>
      <c r="E74" s="74"/>
      <c r="F74" s="74"/>
      <c r="G74" s="157"/>
      <c r="H74" s="72">
        <f t="shared" si="6"/>
        <v>1060</v>
      </c>
      <c r="I74" s="74">
        <f>1000+60</f>
        <v>1060</v>
      </c>
      <c r="J74" s="74"/>
      <c r="K74" s="74"/>
      <c r="L74" s="158"/>
    </row>
    <row r="75" spans="1:12" x14ac:dyDescent="0.25">
      <c r="A75" s="142">
        <v>2000</v>
      </c>
      <c r="B75" s="142" t="s">
        <v>85</v>
      </c>
      <c r="C75" s="143">
        <f t="shared" si="5"/>
        <v>185917</v>
      </c>
      <c r="D75" s="144">
        <f>SUM(D76,D83,D130,D164,D165,D172)</f>
        <v>170923</v>
      </c>
      <c r="E75" s="144">
        <f>SUM(E76,E83,E130,E164,E165,E172)</f>
        <v>0</v>
      </c>
      <c r="F75" s="144">
        <f>SUM(F76,F83,F130,F164,F165,F172)</f>
        <v>14994</v>
      </c>
      <c r="G75" s="145">
        <f>SUM(G76,G83,G130,G164,G165,G172)</f>
        <v>0</v>
      </c>
      <c r="H75" s="143">
        <f t="shared" si="6"/>
        <v>172541</v>
      </c>
      <c r="I75" s="144">
        <f>SUM(I76,I83,I130,I164,I165,I172)</f>
        <v>157547</v>
      </c>
      <c r="J75" s="144">
        <f>SUM(J76,J83,J130,J164,J165,J172)</f>
        <v>0</v>
      </c>
      <c r="K75" s="144">
        <f>SUM(K76,K83,K130,K164,K165,K172)</f>
        <v>14994</v>
      </c>
      <c r="L75" s="146">
        <f>SUM(L76,L83,L130,L164,L165,L172)</f>
        <v>0</v>
      </c>
    </row>
    <row r="76" spans="1:12" ht="24" x14ac:dyDescent="0.25">
      <c r="A76" s="56">
        <v>2100</v>
      </c>
      <c r="B76" s="147" t="s">
        <v>86</v>
      </c>
      <c r="C76" s="57">
        <f t="shared" si="5"/>
        <v>455</v>
      </c>
      <c r="D76" s="63">
        <f>SUM(D77,D80)</f>
        <v>455</v>
      </c>
      <c r="E76" s="63">
        <f>SUM(E77,E80)</f>
        <v>0</v>
      </c>
      <c r="F76" s="63">
        <f>SUM(F77,F80)</f>
        <v>0</v>
      </c>
      <c r="G76" s="166">
        <f>SUM(G77,G80)</f>
        <v>0</v>
      </c>
      <c r="H76" s="57">
        <f t="shared" si="6"/>
        <v>455</v>
      </c>
      <c r="I76" s="63">
        <f>SUM(I77,I80)</f>
        <v>455</v>
      </c>
      <c r="J76" s="63">
        <f>SUM(J77,J80)</f>
        <v>0</v>
      </c>
      <c r="K76" s="63">
        <f>SUM(K77,K80)</f>
        <v>0</v>
      </c>
      <c r="L76" s="167">
        <f>SUM(L77,L80)</f>
        <v>0</v>
      </c>
    </row>
    <row r="77" spans="1:12" ht="24" x14ac:dyDescent="0.25">
      <c r="A77" s="168">
        <v>2110</v>
      </c>
      <c r="B77" s="65" t="s">
        <v>87</v>
      </c>
      <c r="C77" s="66">
        <f t="shared" si="5"/>
        <v>455</v>
      </c>
      <c r="D77" s="169">
        <f>SUM(D78:D79)</f>
        <v>455</v>
      </c>
      <c r="E77" s="169">
        <f>SUM(E78:E79)</f>
        <v>0</v>
      </c>
      <c r="F77" s="169">
        <f>SUM(F78:F79)</f>
        <v>0</v>
      </c>
      <c r="G77" s="170">
        <f>SUM(G78:G79)</f>
        <v>0</v>
      </c>
      <c r="H77" s="66">
        <f t="shared" si="6"/>
        <v>455</v>
      </c>
      <c r="I77" s="169">
        <f>SUM(I78:I79)</f>
        <v>455</v>
      </c>
      <c r="J77" s="169">
        <f>SUM(J78:J79)</f>
        <v>0</v>
      </c>
      <c r="K77" s="169">
        <f>SUM(K78:K79)</f>
        <v>0</v>
      </c>
      <c r="L77" s="171">
        <f>SUM(L78:L79)</f>
        <v>0</v>
      </c>
    </row>
    <row r="78" spans="1:12" x14ac:dyDescent="0.25">
      <c r="A78" s="44">
        <v>2111</v>
      </c>
      <c r="B78" s="71" t="s">
        <v>88</v>
      </c>
      <c r="C78" s="72">
        <f t="shared" si="5"/>
        <v>390</v>
      </c>
      <c r="D78" s="74">
        <v>390</v>
      </c>
      <c r="E78" s="74"/>
      <c r="F78" s="74"/>
      <c r="G78" s="157"/>
      <c r="H78" s="72">
        <f t="shared" si="6"/>
        <v>390</v>
      </c>
      <c r="I78" s="74">
        <v>390</v>
      </c>
      <c r="J78" s="74"/>
      <c r="K78" s="74"/>
      <c r="L78" s="158"/>
    </row>
    <row r="79" spans="1:12" ht="24" x14ac:dyDescent="0.25">
      <c r="A79" s="44">
        <v>2112</v>
      </c>
      <c r="B79" s="71" t="s">
        <v>89</v>
      </c>
      <c r="C79" s="72">
        <f t="shared" si="5"/>
        <v>65</v>
      </c>
      <c r="D79" s="74">
        <v>65</v>
      </c>
      <c r="E79" s="74"/>
      <c r="F79" s="74"/>
      <c r="G79" s="157"/>
      <c r="H79" s="72">
        <f t="shared" si="6"/>
        <v>65</v>
      </c>
      <c r="I79" s="74">
        <v>65</v>
      </c>
      <c r="J79" s="74"/>
      <c r="K79" s="74"/>
      <c r="L79" s="158"/>
    </row>
    <row r="80" spans="1:12" ht="24" x14ac:dyDescent="0.25">
      <c r="A80" s="159">
        <v>2120</v>
      </c>
      <c r="B80" s="71" t="s">
        <v>90</v>
      </c>
      <c r="C80" s="72">
        <f t="shared" si="5"/>
        <v>0</v>
      </c>
      <c r="D80" s="160">
        <f>SUM(D81:D82)</f>
        <v>0</v>
      </c>
      <c r="E80" s="160">
        <f>SUM(E81:E82)</f>
        <v>0</v>
      </c>
      <c r="F80" s="160">
        <f>SUM(F81:F82)</f>
        <v>0</v>
      </c>
      <c r="G80" s="161">
        <f>SUM(G81:G82)</f>
        <v>0</v>
      </c>
      <c r="H80" s="72">
        <f t="shared" si="6"/>
        <v>0</v>
      </c>
      <c r="I80" s="160">
        <f>SUM(I81:I82)</f>
        <v>0</v>
      </c>
      <c r="J80" s="160">
        <f>SUM(J81:J82)</f>
        <v>0</v>
      </c>
      <c r="K80" s="160">
        <f>SUM(K81:K82)</f>
        <v>0</v>
      </c>
      <c r="L80" s="162">
        <f>SUM(L81:L82)</f>
        <v>0</v>
      </c>
    </row>
    <row r="81" spans="1:12" x14ac:dyDescent="0.25">
      <c r="A81" s="44">
        <v>2121</v>
      </c>
      <c r="B81" s="71" t="s">
        <v>88</v>
      </c>
      <c r="C81" s="72">
        <f t="shared" si="5"/>
        <v>0</v>
      </c>
      <c r="D81" s="74"/>
      <c r="E81" s="74"/>
      <c r="F81" s="74"/>
      <c r="G81" s="157"/>
      <c r="H81" s="72">
        <f t="shared" si="6"/>
        <v>0</v>
      </c>
      <c r="I81" s="74"/>
      <c r="J81" s="74"/>
      <c r="K81" s="74"/>
      <c r="L81" s="158"/>
    </row>
    <row r="82" spans="1:12" ht="24" x14ac:dyDescent="0.25">
      <c r="A82" s="44">
        <v>2122</v>
      </c>
      <c r="B82" s="71" t="s">
        <v>89</v>
      </c>
      <c r="C82" s="72">
        <f t="shared" si="5"/>
        <v>0</v>
      </c>
      <c r="D82" s="74"/>
      <c r="E82" s="74"/>
      <c r="F82" s="74"/>
      <c r="G82" s="157"/>
      <c r="H82" s="72">
        <f t="shared" si="6"/>
        <v>0</v>
      </c>
      <c r="I82" s="74"/>
      <c r="J82" s="74"/>
      <c r="K82" s="74"/>
      <c r="L82" s="158"/>
    </row>
    <row r="83" spans="1:12" x14ac:dyDescent="0.25">
      <c r="A83" s="56">
        <v>2200</v>
      </c>
      <c r="B83" s="147" t="s">
        <v>91</v>
      </c>
      <c r="C83" s="57">
        <f t="shared" si="5"/>
        <v>140528</v>
      </c>
      <c r="D83" s="63">
        <f>SUM(D84,D89,D95,D103,D112,D116,D122,D128)</f>
        <v>131441</v>
      </c>
      <c r="E83" s="63">
        <f>SUM(E84,E89,E95,E103,E112,E116,E122,E128)</f>
        <v>0</v>
      </c>
      <c r="F83" s="63">
        <f>SUM(F84,F89,F95,F103,F112,F116,F122,F128)</f>
        <v>9087</v>
      </c>
      <c r="G83" s="166">
        <f>SUM(G84,G89,G95,G103,G112,G116,G122,G128)</f>
        <v>0</v>
      </c>
      <c r="H83" s="57">
        <f t="shared" si="6"/>
        <v>125180</v>
      </c>
      <c r="I83" s="63">
        <f>SUM(I84,I89,I95,I103,I112,I116,I122,I128)</f>
        <v>114328</v>
      </c>
      <c r="J83" s="63">
        <f>SUM(J84,J89,J95,J103,J112,J116,J122,J128)</f>
        <v>0</v>
      </c>
      <c r="K83" s="63">
        <f>SUM(K84,K89,K95,K103,K112,K116,K122,K128)</f>
        <v>10852</v>
      </c>
      <c r="L83" s="172">
        <f>SUM(L84,L89,L95,L103,L112,L116,L122,L128)</f>
        <v>0</v>
      </c>
    </row>
    <row r="84" spans="1:12" ht="24" x14ac:dyDescent="0.25">
      <c r="A84" s="150">
        <v>2210</v>
      </c>
      <c r="B84" s="112" t="s">
        <v>92</v>
      </c>
      <c r="C84" s="117">
        <f t="shared" si="5"/>
        <v>1832</v>
      </c>
      <c r="D84" s="151">
        <f>SUM(D85:D88)</f>
        <v>1832</v>
      </c>
      <c r="E84" s="151">
        <f>SUM(E85:E88)</f>
        <v>0</v>
      </c>
      <c r="F84" s="151">
        <f>SUM(F85:F88)</f>
        <v>0</v>
      </c>
      <c r="G84" s="151">
        <f>SUM(G85:G88)</f>
        <v>0</v>
      </c>
      <c r="H84" s="117">
        <f t="shared" si="6"/>
        <v>1831</v>
      </c>
      <c r="I84" s="151">
        <f>SUM(I85:I88)</f>
        <v>1831</v>
      </c>
      <c r="J84" s="151">
        <f>SUM(J85:J88)</f>
        <v>0</v>
      </c>
      <c r="K84" s="151">
        <f>SUM(K85:K88)</f>
        <v>0</v>
      </c>
      <c r="L84" s="153">
        <f>SUM(L85:L88)</f>
        <v>0</v>
      </c>
    </row>
    <row r="85" spans="1:12" ht="24" x14ac:dyDescent="0.25">
      <c r="A85" s="38">
        <v>2211</v>
      </c>
      <c r="B85" s="65" t="s">
        <v>93</v>
      </c>
      <c r="C85" s="66">
        <f t="shared" si="5"/>
        <v>0</v>
      </c>
      <c r="D85" s="68"/>
      <c r="E85" s="68"/>
      <c r="F85" s="68"/>
      <c r="G85" s="154"/>
      <c r="H85" s="66">
        <f t="shared" si="6"/>
        <v>0</v>
      </c>
      <c r="I85" s="68"/>
      <c r="J85" s="68"/>
      <c r="K85" s="68"/>
      <c r="L85" s="155"/>
    </row>
    <row r="86" spans="1:12" ht="36" x14ac:dyDescent="0.25">
      <c r="A86" s="44">
        <v>2212</v>
      </c>
      <c r="B86" s="71" t="s">
        <v>94</v>
      </c>
      <c r="C86" s="72">
        <f t="shared" si="5"/>
        <v>1473</v>
      </c>
      <c r="D86" s="74">
        <v>1473</v>
      </c>
      <c r="E86" s="74"/>
      <c r="F86" s="74"/>
      <c r="G86" s="157"/>
      <c r="H86" s="72">
        <f t="shared" si="6"/>
        <v>1472</v>
      </c>
      <c r="I86" s="74">
        <v>1472</v>
      </c>
      <c r="J86" s="74"/>
      <c r="K86" s="74"/>
      <c r="L86" s="158"/>
    </row>
    <row r="87" spans="1:12" ht="24" x14ac:dyDescent="0.25">
      <c r="A87" s="44">
        <v>2214</v>
      </c>
      <c r="B87" s="71" t="s">
        <v>95</v>
      </c>
      <c r="C87" s="72">
        <f t="shared" si="5"/>
        <v>359</v>
      </c>
      <c r="D87" s="74">
        <v>359</v>
      </c>
      <c r="E87" s="74"/>
      <c r="F87" s="74"/>
      <c r="G87" s="157"/>
      <c r="H87" s="72">
        <f t="shared" si="6"/>
        <v>359</v>
      </c>
      <c r="I87" s="74">
        <v>359</v>
      </c>
      <c r="J87" s="74"/>
      <c r="K87" s="74"/>
      <c r="L87" s="158"/>
    </row>
    <row r="88" spans="1:12" x14ac:dyDescent="0.25">
      <c r="A88" s="44">
        <v>2219</v>
      </c>
      <c r="B88" s="71" t="s">
        <v>96</v>
      </c>
      <c r="C88" s="72">
        <f t="shared" si="5"/>
        <v>0</v>
      </c>
      <c r="D88" s="74"/>
      <c r="E88" s="74"/>
      <c r="F88" s="74"/>
      <c r="G88" s="157"/>
      <c r="H88" s="72">
        <f t="shared" si="6"/>
        <v>0</v>
      </c>
      <c r="I88" s="74"/>
      <c r="J88" s="74"/>
      <c r="K88" s="74"/>
      <c r="L88" s="158"/>
    </row>
    <row r="89" spans="1:12" ht="24" x14ac:dyDescent="0.25">
      <c r="A89" s="159">
        <v>2220</v>
      </c>
      <c r="B89" s="71" t="s">
        <v>97</v>
      </c>
      <c r="C89" s="72">
        <f t="shared" si="5"/>
        <v>116634</v>
      </c>
      <c r="D89" s="160">
        <f>SUM(D90:D94)</f>
        <v>111930</v>
      </c>
      <c r="E89" s="160">
        <f>SUM(E90:E94)</f>
        <v>0</v>
      </c>
      <c r="F89" s="160">
        <f>SUM(F90:F94)</f>
        <v>4704</v>
      </c>
      <c r="G89" s="161">
        <f>SUM(G90:G94)</f>
        <v>0</v>
      </c>
      <c r="H89" s="72">
        <f t="shared" si="6"/>
        <v>94392</v>
      </c>
      <c r="I89" s="160">
        <f>SUM(I90:I94)</f>
        <v>87151</v>
      </c>
      <c r="J89" s="160">
        <f>SUM(J90:J94)</f>
        <v>0</v>
      </c>
      <c r="K89" s="160">
        <f>SUM(K90:K94)</f>
        <v>7241</v>
      </c>
      <c r="L89" s="162">
        <f>SUM(L90:L94)</f>
        <v>0</v>
      </c>
    </row>
    <row r="90" spans="1:12" ht="24" x14ac:dyDescent="0.25">
      <c r="A90" s="44">
        <v>2221</v>
      </c>
      <c r="B90" s="71" t="s">
        <v>98</v>
      </c>
      <c r="C90" s="72">
        <f t="shared" si="5"/>
        <v>71430</v>
      </c>
      <c r="D90" s="74">
        <v>69583</v>
      </c>
      <c r="E90" s="74"/>
      <c r="F90" s="74">
        <v>1847</v>
      </c>
      <c r="G90" s="157"/>
      <c r="H90" s="72">
        <f t="shared" si="6"/>
        <v>53426</v>
      </c>
      <c r="I90" s="74">
        <v>49042</v>
      </c>
      <c r="J90" s="74"/>
      <c r="K90" s="74">
        <v>4384</v>
      </c>
      <c r="L90" s="158"/>
    </row>
    <row r="91" spans="1:12" x14ac:dyDescent="0.25">
      <c r="A91" s="44">
        <v>2222</v>
      </c>
      <c r="B91" s="71" t="s">
        <v>99</v>
      </c>
      <c r="C91" s="72">
        <f t="shared" si="5"/>
        <v>10105</v>
      </c>
      <c r="D91" s="74">
        <v>9705</v>
      </c>
      <c r="E91" s="74"/>
      <c r="F91" s="74">
        <v>400</v>
      </c>
      <c r="G91" s="157"/>
      <c r="H91" s="72">
        <f t="shared" si="6"/>
        <v>8509</v>
      </c>
      <c r="I91" s="74">
        <v>8109</v>
      </c>
      <c r="J91" s="74"/>
      <c r="K91" s="74">
        <v>400</v>
      </c>
      <c r="L91" s="158"/>
    </row>
    <row r="92" spans="1:12" x14ac:dyDescent="0.25">
      <c r="A92" s="44">
        <v>2223</v>
      </c>
      <c r="B92" s="71" t="s">
        <v>100</v>
      </c>
      <c r="C92" s="72">
        <f t="shared" si="5"/>
        <v>32581</v>
      </c>
      <c r="D92" s="74">
        <v>30460</v>
      </c>
      <c r="E92" s="74"/>
      <c r="F92" s="74">
        <v>2121</v>
      </c>
      <c r="G92" s="157"/>
      <c r="H92" s="72">
        <f t="shared" si="6"/>
        <v>30460</v>
      </c>
      <c r="I92" s="74">
        <v>28339</v>
      </c>
      <c r="J92" s="74"/>
      <c r="K92" s="74">
        <v>2121</v>
      </c>
      <c r="L92" s="158"/>
    </row>
    <row r="93" spans="1:12" ht="48" x14ac:dyDescent="0.25">
      <c r="A93" s="44">
        <v>2224</v>
      </c>
      <c r="B93" s="71" t="s">
        <v>101</v>
      </c>
      <c r="C93" s="72">
        <f t="shared" si="5"/>
        <v>2518</v>
      </c>
      <c r="D93" s="74">
        <v>2182</v>
      </c>
      <c r="E93" s="74"/>
      <c r="F93" s="74">
        <v>336</v>
      </c>
      <c r="G93" s="157"/>
      <c r="H93" s="72">
        <f t="shared" si="6"/>
        <v>1997</v>
      </c>
      <c r="I93" s="74">
        <v>1661</v>
      </c>
      <c r="J93" s="74"/>
      <c r="K93" s="74">
        <v>336</v>
      </c>
      <c r="L93" s="158"/>
    </row>
    <row r="94" spans="1:12" ht="24" x14ac:dyDescent="0.25">
      <c r="A94" s="44">
        <v>2229</v>
      </c>
      <c r="B94" s="71" t="s">
        <v>102</v>
      </c>
      <c r="C94" s="72">
        <f t="shared" si="5"/>
        <v>0</v>
      </c>
      <c r="D94" s="74"/>
      <c r="E94" s="74"/>
      <c r="F94" s="74"/>
      <c r="G94" s="157"/>
      <c r="H94" s="72">
        <f t="shared" si="6"/>
        <v>0</v>
      </c>
      <c r="I94" s="74"/>
      <c r="J94" s="74"/>
      <c r="K94" s="74"/>
      <c r="L94" s="158"/>
    </row>
    <row r="95" spans="1:12" ht="36" x14ac:dyDescent="0.25">
      <c r="A95" s="159">
        <v>2230</v>
      </c>
      <c r="B95" s="71" t="s">
        <v>103</v>
      </c>
      <c r="C95" s="72">
        <f t="shared" si="5"/>
        <v>2835</v>
      </c>
      <c r="D95" s="160">
        <f>SUM(D96:D102)</f>
        <v>2535</v>
      </c>
      <c r="E95" s="160">
        <f>SUM(E96:E102)</f>
        <v>0</v>
      </c>
      <c r="F95" s="160">
        <f>SUM(F96:F102)</f>
        <v>300</v>
      </c>
      <c r="G95" s="161">
        <f>SUM(G96:G102)</f>
        <v>0</v>
      </c>
      <c r="H95" s="72">
        <f t="shared" si="6"/>
        <v>2535</v>
      </c>
      <c r="I95" s="160">
        <f>SUM(I96:I102)</f>
        <v>2535</v>
      </c>
      <c r="J95" s="160">
        <f>SUM(J96:J102)</f>
        <v>0</v>
      </c>
      <c r="K95" s="160">
        <f>SUM(K96:K102)</f>
        <v>0</v>
      </c>
      <c r="L95" s="162">
        <f>SUM(L96:L102)</f>
        <v>0</v>
      </c>
    </row>
    <row r="96" spans="1:12" ht="24" x14ac:dyDescent="0.25">
      <c r="A96" s="44">
        <v>2231</v>
      </c>
      <c r="B96" s="71" t="s">
        <v>104</v>
      </c>
      <c r="C96" s="72">
        <f t="shared" si="5"/>
        <v>0</v>
      </c>
      <c r="D96" s="74"/>
      <c r="E96" s="74"/>
      <c r="F96" s="74"/>
      <c r="G96" s="157"/>
      <c r="H96" s="72">
        <f t="shared" si="6"/>
        <v>0</v>
      </c>
      <c r="I96" s="74"/>
      <c r="J96" s="74"/>
      <c r="K96" s="74"/>
      <c r="L96" s="158"/>
    </row>
    <row r="97" spans="1:12" ht="24.75" customHeight="1" x14ac:dyDescent="0.25">
      <c r="A97" s="44">
        <v>2232</v>
      </c>
      <c r="B97" s="71" t="s">
        <v>105</v>
      </c>
      <c r="C97" s="72">
        <f t="shared" si="5"/>
        <v>0</v>
      </c>
      <c r="D97" s="74"/>
      <c r="E97" s="74"/>
      <c r="F97" s="74"/>
      <c r="G97" s="157"/>
      <c r="H97" s="72">
        <f t="shared" si="6"/>
        <v>0</v>
      </c>
      <c r="I97" s="74"/>
      <c r="J97" s="74"/>
      <c r="K97" s="74"/>
      <c r="L97" s="158"/>
    </row>
    <row r="98" spans="1:12" ht="24" x14ac:dyDescent="0.25">
      <c r="A98" s="38">
        <v>2233</v>
      </c>
      <c r="B98" s="65" t="s">
        <v>106</v>
      </c>
      <c r="C98" s="66">
        <f t="shared" si="5"/>
        <v>0</v>
      </c>
      <c r="D98" s="68"/>
      <c r="E98" s="68"/>
      <c r="F98" s="68"/>
      <c r="G98" s="154"/>
      <c r="H98" s="66">
        <f t="shared" si="6"/>
        <v>0</v>
      </c>
      <c r="I98" s="68"/>
      <c r="J98" s="68"/>
      <c r="K98" s="68"/>
      <c r="L98" s="155"/>
    </row>
    <row r="99" spans="1:12" ht="36" x14ac:dyDescent="0.25">
      <c r="A99" s="44">
        <v>2234</v>
      </c>
      <c r="B99" s="71" t="s">
        <v>107</v>
      </c>
      <c r="C99" s="72">
        <f t="shared" si="5"/>
        <v>0</v>
      </c>
      <c r="D99" s="74"/>
      <c r="E99" s="74"/>
      <c r="F99" s="74"/>
      <c r="G99" s="157"/>
      <c r="H99" s="72">
        <f t="shared" si="6"/>
        <v>0</v>
      </c>
      <c r="I99" s="74"/>
      <c r="J99" s="74"/>
      <c r="K99" s="74"/>
      <c r="L99" s="158"/>
    </row>
    <row r="100" spans="1:12" ht="24" x14ac:dyDescent="0.25">
      <c r="A100" s="44">
        <v>2235</v>
      </c>
      <c r="B100" s="71" t="s">
        <v>108</v>
      </c>
      <c r="C100" s="72">
        <f t="shared" si="5"/>
        <v>300</v>
      </c>
      <c r="D100" s="74"/>
      <c r="E100" s="74"/>
      <c r="F100" s="74">
        <v>300</v>
      </c>
      <c r="G100" s="157"/>
      <c r="H100" s="72">
        <f t="shared" si="6"/>
        <v>0</v>
      </c>
      <c r="I100" s="74"/>
      <c r="J100" s="74"/>
      <c r="K100" s="74"/>
      <c r="L100" s="158"/>
    </row>
    <row r="101" spans="1:12" x14ac:dyDescent="0.25">
      <c r="A101" s="44">
        <v>2236</v>
      </c>
      <c r="B101" s="71" t="s">
        <v>109</v>
      </c>
      <c r="C101" s="72">
        <f t="shared" si="5"/>
        <v>0</v>
      </c>
      <c r="D101" s="74"/>
      <c r="E101" s="74"/>
      <c r="F101" s="74"/>
      <c r="G101" s="157"/>
      <c r="H101" s="72">
        <f t="shared" si="6"/>
        <v>0</v>
      </c>
      <c r="I101" s="74"/>
      <c r="J101" s="74"/>
      <c r="K101" s="74"/>
      <c r="L101" s="158"/>
    </row>
    <row r="102" spans="1:12" ht="24" x14ac:dyDescent="0.25">
      <c r="A102" s="44">
        <v>2239</v>
      </c>
      <c r="B102" s="71" t="s">
        <v>110</v>
      </c>
      <c r="C102" s="72">
        <f t="shared" si="5"/>
        <v>2535</v>
      </c>
      <c r="D102" s="74">
        <v>2535</v>
      </c>
      <c r="E102" s="74"/>
      <c r="F102" s="74"/>
      <c r="G102" s="157"/>
      <c r="H102" s="72">
        <f t="shared" si="6"/>
        <v>2535</v>
      </c>
      <c r="I102" s="74">
        <v>2535</v>
      </c>
      <c r="J102" s="74"/>
      <c r="K102" s="74"/>
      <c r="L102" s="158"/>
    </row>
    <row r="103" spans="1:12" ht="36" x14ac:dyDescent="0.25">
      <c r="A103" s="159">
        <v>2240</v>
      </c>
      <c r="B103" s="71" t="s">
        <v>111</v>
      </c>
      <c r="C103" s="72">
        <f t="shared" si="5"/>
        <v>5984</v>
      </c>
      <c r="D103" s="160">
        <f>SUM(D104:D111)</f>
        <v>5142</v>
      </c>
      <c r="E103" s="160">
        <f>SUM(E104:E111)</f>
        <v>0</v>
      </c>
      <c r="F103" s="160">
        <f>SUM(F104:F111)</f>
        <v>842</v>
      </c>
      <c r="G103" s="161">
        <f>SUM(G104:G111)</f>
        <v>0</v>
      </c>
      <c r="H103" s="72">
        <f t="shared" si="6"/>
        <v>5642</v>
      </c>
      <c r="I103" s="160">
        <f>SUM(I104:I111)</f>
        <v>5142</v>
      </c>
      <c r="J103" s="160">
        <f>SUM(J104:J111)</f>
        <v>0</v>
      </c>
      <c r="K103" s="160">
        <f>SUM(K104:K111)</f>
        <v>500</v>
      </c>
      <c r="L103" s="162">
        <f>SUM(L104:L111)</f>
        <v>0</v>
      </c>
    </row>
    <row r="104" spans="1:12" x14ac:dyDescent="0.25">
      <c r="A104" s="44">
        <v>2241</v>
      </c>
      <c r="B104" s="71" t="s">
        <v>112</v>
      </c>
      <c r="C104" s="72">
        <f t="shared" si="5"/>
        <v>0</v>
      </c>
      <c r="D104" s="74"/>
      <c r="E104" s="74"/>
      <c r="F104" s="74"/>
      <c r="G104" s="157"/>
      <c r="H104" s="72">
        <f t="shared" si="6"/>
        <v>0</v>
      </c>
      <c r="I104" s="74"/>
      <c r="J104" s="74"/>
      <c r="K104" s="74"/>
      <c r="L104" s="158"/>
    </row>
    <row r="105" spans="1:12" ht="24" x14ac:dyDescent="0.25">
      <c r="A105" s="44">
        <v>2242</v>
      </c>
      <c r="B105" s="71" t="s">
        <v>113</v>
      </c>
      <c r="C105" s="72">
        <f t="shared" si="5"/>
        <v>0</v>
      </c>
      <c r="D105" s="74"/>
      <c r="E105" s="74"/>
      <c r="F105" s="74"/>
      <c r="G105" s="157"/>
      <c r="H105" s="72">
        <f t="shared" si="6"/>
        <v>0</v>
      </c>
      <c r="I105" s="74"/>
      <c r="J105" s="74"/>
      <c r="K105" s="74"/>
      <c r="L105" s="158"/>
    </row>
    <row r="106" spans="1:12" ht="24" x14ac:dyDescent="0.25">
      <c r="A106" s="44">
        <v>2243</v>
      </c>
      <c r="B106" s="71" t="s">
        <v>114</v>
      </c>
      <c r="C106" s="72">
        <f t="shared" si="5"/>
        <v>1412</v>
      </c>
      <c r="D106" s="74">
        <v>812</v>
      </c>
      <c r="E106" s="74"/>
      <c r="F106" s="74">
        <v>600</v>
      </c>
      <c r="G106" s="157"/>
      <c r="H106" s="72">
        <f t="shared" si="6"/>
        <v>1312</v>
      </c>
      <c r="I106" s="74">
        <v>812</v>
      </c>
      <c r="J106" s="74"/>
      <c r="K106" s="74">
        <v>500</v>
      </c>
      <c r="L106" s="158"/>
    </row>
    <row r="107" spans="1:12" x14ac:dyDescent="0.25">
      <c r="A107" s="44">
        <v>2244</v>
      </c>
      <c r="B107" s="71" t="s">
        <v>115</v>
      </c>
      <c r="C107" s="72">
        <f t="shared" si="5"/>
        <v>4572</v>
      </c>
      <c r="D107" s="74">
        <v>4330</v>
      </c>
      <c r="E107" s="74"/>
      <c r="F107" s="74">
        <v>242</v>
      </c>
      <c r="G107" s="157"/>
      <c r="H107" s="72">
        <f t="shared" si="6"/>
        <v>4330</v>
      </c>
      <c r="I107" s="74">
        <v>4330</v>
      </c>
      <c r="J107" s="74"/>
      <c r="K107" s="74"/>
      <c r="L107" s="158"/>
    </row>
    <row r="108" spans="1:12" ht="24" x14ac:dyDescent="0.25">
      <c r="A108" s="44">
        <v>2246</v>
      </c>
      <c r="B108" s="71" t="s">
        <v>116</v>
      </c>
      <c r="C108" s="72">
        <f t="shared" si="5"/>
        <v>0</v>
      </c>
      <c r="D108" s="74"/>
      <c r="E108" s="74"/>
      <c r="F108" s="74"/>
      <c r="G108" s="157"/>
      <c r="H108" s="72">
        <f t="shared" si="6"/>
        <v>0</v>
      </c>
      <c r="I108" s="74"/>
      <c r="J108" s="74"/>
      <c r="K108" s="74"/>
      <c r="L108" s="158"/>
    </row>
    <row r="109" spans="1:12" x14ac:dyDescent="0.25">
      <c r="A109" s="44">
        <v>2247</v>
      </c>
      <c r="B109" s="71" t="s">
        <v>117</v>
      </c>
      <c r="C109" s="72">
        <f t="shared" si="5"/>
        <v>0</v>
      </c>
      <c r="D109" s="74"/>
      <c r="E109" s="74"/>
      <c r="F109" s="74"/>
      <c r="G109" s="157"/>
      <c r="H109" s="72">
        <f t="shared" si="6"/>
        <v>0</v>
      </c>
      <c r="I109" s="74"/>
      <c r="J109" s="74"/>
      <c r="K109" s="74"/>
      <c r="L109" s="158"/>
    </row>
    <row r="110" spans="1:12" ht="24" x14ac:dyDescent="0.25">
      <c r="A110" s="44">
        <v>2248</v>
      </c>
      <c r="B110" s="71" t="s">
        <v>118</v>
      </c>
      <c r="C110" s="72">
        <f t="shared" si="5"/>
        <v>0</v>
      </c>
      <c r="D110" s="74"/>
      <c r="E110" s="74"/>
      <c r="F110" s="74"/>
      <c r="G110" s="157"/>
      <c r="H110" s="72">
        <f t="shared" si="6"/>
        <v>0</v>
      </c>
      <c r="I110" s="74"/>
      <c r="J110" s="74"/>
      <c r="K110" s="74"/>
      <c r="L110" s="158"/>
    </row>
    <row r="111" spans="1:12" ht="24" x14ac:dyDescent="0.25">
      <c r="A111" s="44">
        <v>2249</v>
      </c>
      <c r="B111" s="71" t="s">
        <v>119</v>
      </c>
      <c r="C111" s="72">
        <f t="shared" si="5"/>
        <v>0</v>
      </c>
      <c r="D111" s="74"/>
      <c r="E111" s="74"/>
      <c r="F111" s="74"/>
      <c r="G111" s="157"/>
      <c r="H111" s="72">
        <f t="shared" si="6"/>
        <v>0</v>
      </c>
      <c r="I111" s="74"/>
      <c r="J111" s="74"/>
      <c r="K111" s="74"/>
      <c r="L111" s="158"/>
    </row>
    <row r="112" spans="1:12" x14ac:dyDescent="0.25">
      <c r="A112" s="159">
        <v>2250</v>
      </c>
      <c r="B112" s="71" t="s">
        <v>120</v>
      </c>
      <c r="C112" s="72">
        <f t="shared" si="5"/>
        <v>502</v>
      </c>
      <c r="D112" s="160">
        <f>SUM(D113:D115)</f>
        <v>502</v>
      </c>
      <c r="E112" s="160">
        <f>SUM(E113:E115)</f>
        <v>0</v>
      </c>
      <c r="F112" s="160">
        <f>SUM(F113:F115)</f>
        <v>0</v>
      </c>
      <c r="G112" s="173">
        <f>SUM(G113:G115)</f>
        <v>0</v>
      </c>
      <c r="H112" s="72">
        <f t="shared" si="6"/>
        <v>502</v>
      </c>
      <c r="I112" s="160">
        <f>SUM(I113:I115)</f>
        <v>502</v>
      </c>
      <c r="J112" s="160">
        <f>SUM(J113:J115)</f>
        <v>0</v>
      </c>
      <c r="K112" s="160">
        <f>SUM(K113:K115)</f>
        <v>0</v>
      </c>
      <c r="L112" s="162">
        <f>SUM(L113:L115)</f>
        <v>0</v>
      </c>
    </row>
    <row r="113" spans="1:12" x14ac:dyDescent="0.25">
      <c r="A113" s="44">
        <v>2251</v>
      </c>
      <c r="B113" s="71" t="s">
        <v>121</v>
      </c>
      <c r="C113" s="72">
        <f t="shared" si="5"/>
        <v>85</v>
      </c>
      <c r="D113" s="74">
        <v>85</v>
      </c>
      <c r="E113" s="74"/>
      <c r="F113" s="74"/>
      <c r="G113" s="157"/>
      <c r="H113" s="72">
        <f t="shared" si="6"/>
        <v>85</v>
      </c>
      <c r="I113" s="74">
        <v>85</v>
      </c>
      <c r="J113" s="74"/>
      <c r="K113" s="74"/>
      <c r="L113" s="158"/>
    </row>
    <row r="114" spans="1:12" ht="24" x14ac:dyDescent="0.25">
      <c r="A114" s="44">
        <v>2252</v>
      </c>
      <c r="B114" s="71" t="s">
        <v>122</v>
      </c>
      <c r="C114" s="72">
        <f>SUM(D114:G114)</f>
        <v>0</v>
      </c>
      <c r="D114" s="74"/>
      <c r="E114" s="74"/>
      <c r="F114" s="74"/>
      <c r="G114" s="157"/>
      <c r="H114" s="72">
        <f>SUM(I114:L114)</f>
        <v>0</v>
      </c>
      <c r="I114" s="74"/>
      <c r="J114" s="74"/>
      <c r="K114" s="74"/>
      <c r="L114" s="158"/>
    </row>
    <row r="115" spans="1:12" ht="24" x14ac:dyDescent="0.25">
      <c r="A115" s="44">
        <v>2259</v>
      </c>
      <c r="B115" s="71" t="s">
        <v>123</v>
      </c>
      <c r="C115" s="72">
        <f>SUM(D115:G115)</f>
        <v>417</v>
      </c>
      <c r="D115" s="74">
        <v>417</v>
      </c>
      <c r="E115" s="74"/>
      <c r="F115" s="74"/>
      <c r="G115" s="157"/>
      <c r="H115" s="72">
        <f>SUM(I115:L115)</f>
        <v>417</v>
      </c>
      <c r="I115" s="74">
        <v>417</v>
      </c>
      <c r="J115" s="74"/>
      <c r="K115" s="74"/>
      <c r="L115" s="158"/>
    </row>
    <row r="116" spans="1:12" x14ac:dyDescent="0.25">
      <c r="A116" s="159">
        <v>2260</v>
      </c>
      <c r="B116" s="71" t="s">
        <v>124</v>
      </c>
      <c r="C116" s="72">
        <f t="shared" ref="C116:C187" si="7">SUM(D116:G116)</f>
        <v>12641</v>
      </c>
      <c r="D116" s="160">
        <f>SUM(D117:D121)</f>
        <v>9400</v>
      </c>
      <c r="E116" s="160">
        <f>SUM(E117:E121)</f>
        <v>0</v>
      </c>
      <c r="F116" s="160">
        <f>SUM(F117:F121)</f>
        <v>3241</v>
      </c>
      <c r="G116" s="161">
        <f>SUM(G117:G121)</f>
        <v>0</v>
      </c>
      <c r="H116" s="72">
        <f t="shared" ref="H116:H188" si="8">SUM(I116:L116)</f>
        <v>12641</v>
      </c>
      <c r="I116" s="160">
        <f>SUM(I117:I121)</f>
        <v>9530</v>
      </c>
      <c r="J116" s="160">
        <f>SUM(J117:J121)</f>
        <v>0</v>
      </c>
      <c r="K116" s="160">
        <f>SUM(K117:K121)</f>
        <v>3111</v>
      </c>
      <c r="L116" s="162">
        <f>SUM(L117:L121)</f>
        <v>0</v>
      </c>
    </row>
    <row r="117" spans="1:12" x14ac:dyDescent="0.25">
      <c r="A117" s="44">
        <v>2261</v>
      </c>
      <c r="B117" s="71" t="s">
        <v>125</v>
      </c>
      <c r="C117" s="72">
        <f t="shared" si="7"/>
        <v>0</v>
      </c>
      <c r="D117" s="74"/>
      <c r="E117" s="74"/>
      <c r="F117" s="74"/>
      <c r="G117" s="157"/>
      <c r="H117" s="72">
        <f t="shared" si="8"/>
        <v>0</v>
      </c>
      <c r="I117" s="74"/>
      <c r="J117" s="74"/>
      <c r="K117" s="74"/>
      <c r="L117" s="158"/>
    </row>
    <row r="118" spans="1:12" x14ac:dyDescent="0.25">
      <c r="A118" s="44">
        <v>2262</v>
      </c>
      <c r="B118" s="71" t="s">
        <v>126</v>
      </c>
      <c r="C118" s="72">
        <f t="shared" si="7"/>
        <v>0</v>
      </c>
      <c r="D118" s="74"/>
      <c r="E118" s="74"/>
      <c r="F118" s="74"/>
      <c r="G118" s="157"/>
      <c r="H118" s="72">
        <f t="shared" si="8"/>
        <v>0</v>
      </c>
      <c r="I118" s="74"/>
      <c r="J118" s="74"/>
      <c r="K118" s="74"/>
      <c r="L118" s="158"/>
    </row>
    <row r="119" spans="1:12" x14ac:dyDescent="0.25">
      <c r="A119" s="44">
        <v>2263</v>
      </c>
      <c r="B119" s="71" t="s">
        <v>127</v>
      </c>
      <c r="C119" s="72">
        <f t="shared" si="7"/>
        <v>9400</v>
      </c>
      <c r="D119" s="74">
        <v>9400</v>
      </c>
      <c r="E119" s="74"/>
      <c r="F119" s="74"/>
      <c r="G119" s="157"/>
      <c r="H119" s="72">
        <f t="shared" si="8"/>
        <v>9400</v>
      </c>
      <c r="I119" s="74">
        <v>9400</v>
      </c>
      <c r="J119" s="74"/>
      <c r="K119" s="74"/>
      <c r="L119" s="158"/>
    </row>
    <row r="120" spans="1:12" ht="24" x14ac:dyDescent="0.25">
      <c r="A120" s="44">
        <v>2264</v>
      </c>
      <c r="B120" s="71" t="s">
        <v>128</v>
      </c>
      <c r="C120" s="72">
        <f t="shared" si="7"/>
        <v>3111</v>
      </c>
      <c r="D120" s="74"/>
      <c r="E120" s="74"/>
      <c r="F120" s="74">
        <v>3111</v>
      </c>
      <c r="G120" s="157"/>
      <c r="H120" s="72">
        <f t="shared" si="8"/>
        <v>3111</v>
      </c>
      <c r="I120" s="74"/>
      <c r="J120" s="74"/>
      <c r="K120" s="74">
        <v>3111</v>
      </c>
      <c r="L120" s="158"/>
    </row>
    <row r="121" spans="1:12" x14ac:dyDescent="0.25">
      <c r="A121" s="44">
        <v>2269</v>
      </c>
      <c r="B121" s="71" t="s">
        <v>129</v>
      </c>
      <c r="C121" s="72">
        <f t="shared" si="7"/>
        <v>130</v>
      </c>
      <c r="D121" s="74"/>
      <c r="E121" s="74"/>
      <c r="F121" s="74">
        <v>130</v>
      </c>
      <c r="G121" s="157"/>
      <c r="H121" s="72">
        <f t="shared" si="8"/>
        <v>130</v>
      </c>
      <c r="I121" s="74">
        <v>130</v>
      </c>
      <c r="J121" s="74"/>
      <c r="K121" s="74"/>
      <c r="L121" s="158"/>
    </row>
    <row r="122" spans="1:12" x14ac:dyDescent="0.25">
      <c r="A122" s="159">
        <v>2270</v>
      </c>
      <c r="B122" s="71" t="s">
        <v>130</v>
      </c>
      <c r="C122" s="72">
        <f t="shared" si="7"/>
        <v>100</v>
      </c>
      <c r="D122" s="160">
        <f>SUM(D123:D127)</f>
        <v>100</v>
      </c>
      <c r="E122" s="160">
        <f>SUM(E123:E127)</f>
        <v>0</v>
      </c>
      <c r="F122" s="160">
        <f>SUM(F123:F127)</f>
        <v>0</v>
      </c>
      <c r="G122" s="161">
        <f>SUM(G123:G127)</f>
        <v>0</v>
      </c>
      <c r="H122" s="72">
        <f t="shared" si="8"/>
        <v>7637</v>
      </c>
      <c r="I122" s="160">
        <f>SUM(I123:I127)</f>
        <v>7637</v>
      </c>
      <c r="J122" s="160">
        <f>SUM(J123:J127)</f>
        <v>0</v>
      </c>
      <c r="K122" s="160">
        <f>SUM(K123:K127)</f>
        <v>0</v>
      </c>
      <c r="L122" s="162">
        <f>SUM(L123:L127)</f>
        <v>0</v>
      </c>
    </row>
    <row r="123" spans="1:12" x14ac:dyDescent="0.25">
      <c r="A123" s="44">
        <v>2272</v>
      </c>
      <c r="B123" s="174" t="s">
        <v>131</v>
      </c>
      <c r="C123" s="72">
        <f t="shared" si="7"/>
        <v>0</v>
      </c>
      <c r="D123" s="74"/>
      <c r="E123" s="74"/>
      <c r="F123" s="74"/>
      <c r="G123" s="157"/>
      <c r="H123" s="72">
        <f t="shared" si="8"/>
        <v>0</v>
      </c>
      <c r="I123" s="74"/>
      <c r="J123" s="74"/>
      <c r="K123" s="74"/>
      <c r="L123" s="158"/>
    </row>
    <row r="124" spans="1:12" ht="24" x14ac:dyDescent="0.25">
      <c r="A124" s="44">
        <v>2274</v>
      </c>
      <c r="B124" s="175" t="s">
        <v>132</v>
      </c>
      <c r="C124" s="72">
        <f t="shared" si="7"/>
        <v>0</v>
      </c>
      <c r="D124" s="74"/>
      <c r="E124" s="74"/>
      <c r="F124" s="74"/>
      <c r="G124" s="157"/>
      <c r="H124" s="72">
        <f t="shared" si="8"/>
        <v>0</v>
      </c>
      <c r="I124" s="74"/>
      <c r="J124" s="74"/>
      <c r="K124" s="74"/>
      <c r="L124" s="158"/>
    </row>
    <row r="125" spans="1:12" ht="24" x14ac:dyDescent="0.25">
      <c r="A125" s="44">
        <v>2275</v>
      </c>
      <c r="B125" s="71" t="s">
        <v>133</v>
      </c>
      <c r="C125" s="72">
        <f t="shared" si="7"/>
        <v>0</v>
      </c>
      <c r="D125" s="74"/>
      <c r="E125" s="74"/>
      <c r="F125" s="74"/>
      <c r="G125" s="157"/>
      <c r="H125" s="72">
        <f t="shared" si="8"/>
        <v>7537</v>
      </c>
      <c r="I125" s="74">
        <v>7537</v>
      </c>
      <c r="J125" s="74"/>
      <c r="K125" s="74"/>
      <c r="L125" s="158"/>
    </row>
    <row r="126" spans="1:12" ht="36" x14ac:dyDescent="0.25">
      <c r="A126" s="44">
        <v>2276</v>
      </c>
      <c r="B126" s="71" t="s">
        <v>134</v>
      </c>
      <c r="C126" s="72">
        <f t="shared" si="7"/>
        <v>0</v>
      </c>
      <c r="D126" s="74"/>
      <c r="E126" s="74"/>
      <c r="F126" s="74"/>
      <c r="G126" s="157"/>
      <c r="H126" s="72">
        <f t="shared" si="8"/>
        <v>0</v>
      </c>
      <c r="I126" s="74"/>
      <c r="J126" s="74"/>
      <c r="K126" s="74"/>
      <c r="L126" s="158"/>
    </row>
    <row r="127" spans="1:12" ht="24" x14ac:dyDescent="0.25">
      <c r="A127" s="44">
        <v>2279</v>
      </c>
      <c r="B127" s="71" t="s">
        <v>135</v>
      </c>
      <c r="C127" s="72">
        <f t="shared" si="7"/>
        <v>100</v>
      </c>
      <c r="D127" s="74">
        <v>100</v>
      </c>
      <c r="E127" s="74"/>
      <c r="F127" s="74"/>
      <c r="G127" s="157"/>
      <c r="H127" s="72">
        <f t="shared" si="8"/>
        <v>100</v>
      </c>
      <c r="I127" s="74">
        <v>100</v>
      </c>
      <c r="J127" s="74"/>
      <c r="K127" s="74"/>
      <c r="L127" s="158"/>
    </row>
    <row r="128" spans="1:12" ht="24" x14ac:dyDescent="0.25">
      <c r="A128" s="168">
        <v>2280</v>
      </c>
      <c r="B128" s="65" t="s">
        <v>136</v>
      </c>
      <c r="C128" s="66">
        <f t="shared" ref="C128:L128" si="9">SUM(C129)</f>
        <v>0</v>
      </c>
      <c r="D128" s="169">
        <f t="shared" si="9"/>
        <v>0</v>
      </c>
      <c r="E128" s="169">
        <f t="shared" si="9"/>
        <v>0</v>
      </c>
      <c r="F128" s="169">
        <f t="shared" si="9"/>
        <v>0</v>
      </c>
      <c r="G128" s="169">
        <f t="shared" si="9"/>
        <v>0</v>
      </c>
      <c r="H128" s="66">
        <f t="shared" si="9"/>
        <v>0</v>
      </c>
      <c r="I128" s="169">
        <f t="shared" si="9"/>
        <v>0</v>
      </c>
      <c r="J128" s="169">
        <f t="shared" si="9"/>
        <v>0</v>
      </c>
      <c r="K128" s="169">
        <f t="shared" si="9"/>
        <v>0</v>
      </c>
      <c r="L128" s="176">
        <f t="shared" si="9"/>
        <v>0</v>
      </c>
    </row>
    <row r="129" spans="1:12" ht="24" x14ac:dyDescent="0.25">
      <c r="A129" s="44">
        <v>2283</v>
      </c>
      <c r="B129" s="71" t="s">
        <v>137</v>
      </c>
      <c r="C129" s="72">
        <f>SUM(D129:G129)</f>
        <v>0</v>
      </c>
      <c r="D129" s="74"/>
      <c r="E129" s="74"/>
      <c r="F129" s="74"/>
      <c r="G129" s="157"/>
      <c r="H129" s="72">
        <f>SUM(I129:L129)</f>
        <v>0</v>
      </c>
      <c r="I129" s="74"/>
      <c r="J129" s="74"/>
      <c r="K129" s="74"/>
      <c r="L129" s="158"/>
    </row>
    <row r="130" spans="1:12" ht="38.25" customHeight="1" x14ac:dyDescent="0.25">
      <c r="A130" s="56">
        <v>2300</v>
      </c>
      <c r="B130" s="147" t="s">
        <v>138</v>
      </c>
      <c r="C130" s="57">
        <f t="shared" si="7"/>
        <v>44697</v>
      </c>
      <c r="D130" s="63">
        <f>SUM(D131,D136,D140,D141,D144,D151,D159,D160,D163)</f>
        <v>38790</v>
      </c>
      <c r="E130" s="63">
        <f>SUM(E131,E136,E140,E141,E144,E151,E159,E160,E163)</f>
        <v>0</v>
      </c>
      <c r="F130" s="63">
        <f>SUM(F131,F136,F140,F141,F144,F151,F159,F160,F163)</f>
        <v>5907</v>
      </c>
      <c r="G130" s="166">
        <f>SUM(G131,G136,G140,G141,G144,G151,G159,G160,G163)</f>
        <v>0</v>
      </c>
      <c r="H130" s="57">
        <f t="shared" si="8"/>
        <v>46669</v>
      </c>
      <c r="I130" s="63">
        <f>SUM(I131,I136,I140,I141,I144,I151,I159,I160,I163)</f>
        <v>42527</v>
      </c>
      <c r="J130" s="63">
        <f>SUM(J131,J136,J140,J141,J144,J151,J159,J160,J163)</f>
        <v>0</v>
      </c>
      <c r="K130" s="63">
        <f>SUM(K131,K136,K140,K141,K144,K151,K159,K160,K163)</f>
        <v>4142</v>
      </c>
      <c r="L130" s="167">
        <f>SUM(L131,L136,L140,L141,L144,L151,L159,L160,L163)</f>
        <v>0</v>
      </c>
    </row>
    <row r="131" spans="1:12" ht="24" x14ac:dyDescent="0.25">
      <c r="A131" s="168">
        <v>2310</v>
      </c>
      <c r="B131" s="65" t="s">
        <v>139</v>
      </c>
      <c r="C131" s="66">
        <f t="shared" si="7"/>
        <v>18142</v>
      </c>
      <c r="D131" s="169">
        <f>SUM(D132:D135)</f>
        <v>18142</v>
      </c>
      <c r="E131" s="169">
        <f t="shared" ref="E131:L131" si="10">SUM(E132:E135)</f>
        <v>0</v>
      </c>
      <c r="F131" s="169">
        <f t="shared" si="10"/>
        <v>0</v>
      </c>
      <c r="G131" s="170">
        <f t="shared" si="10"/>
        <v>0</v>
      </c>
      <c r="H131" s="66">
        <f t="shared" si="8"/>
        <v>18142</v>
      </c>
      <c r="I131" s="169">
        <f t="shared" si="10"/>
        <v>18142</v>
      </c>
      <c r="J131" s="169">
        <f t="shared" si="10"/>
        <v>0</v>
      </c>
      <c r="K131" s="169">
        <f t="shared" si="10"/>
        <v>0</v>
      </c>
      <c r="L131" s="171">
        <f t="shared" si="10"/>
        <v>0</v>
      </c>
    </row>
    <row r="132" spans="1:12" x14ac:dyDescent="0.25">
      <c r="A132" s="44">
        <v>2311</v>
      </c>
      <c r="B132" s="71" t="s">
        <v>140</v>
      </c>
      <c r="C132" s="72">
        <f t="shared" si="7"/>
        <v>8142</v>
      </c>
      <c r="D132" s="74">
        <v>8142</v>
      </c>
      <c r="E132" s="74"/>
      <c r="F132" s="74"/>
      <c r="G132" s="157"/>
      <c r="H132" s="72">
        <f t="shared" si="8"/>
        <v>8142</v>
      </c>
      <c r="I132" s="74">
        <v>8142</v>
      </c>
      <c r="J132" s="74"/>
      <c r="K132" s="74"/>
      <c r="L132" s="158"/>
    </row>
    <row r="133" spans="1:12" x14ac:dyDescent="0.25">
      <c r="A133" s="44">
        <v>2312</v>
      </c>
      <c r="B133" s="71" t="s">
        <v>141</v>
      </c>
      <c r="C133" s="72">
        <f t="shared" si="7"/>
        <v>10000</v>
      </c>
      <c r="D133" s="74">
        <v>10000</v>
      </c>
      <c r="E133" s="74"/>
      <c r="F133" s="74"/>
      <c r="G133" s="157"/>
      <c r="H133" s="72">
        <f t="shared" si="8"/>
        <v>10000</v>
      </c>
      <c r="I133" s="74">
        <v>10000</v>
      </c>
      <c r="J133" s="74"/>
      <c r="K133" s="74"/>
      <c r="L133" s="158"/>
    </row>
    <row r="134" spans="1:12" x14ac:dyDescent="0.25">
      <c r="A134" s="44">
        <v>2313</v>
      </c>
      <c r="B134" s="71" t="s">
        <v>142</v>
      </c>
      <c r="C134" s="72">
        <f t="shared" si="7"/>
        <v>0</v>
      </c>
      <c r="D134" s="74"/>
      <c r="E134" s="74"/>
      <c r="F134" s="74"/>
      <c r="G134" s="157"/>
      <c r="H134" s="72">
        <f t="shared" si="8"/>
        <v>0</v>
      </c>
      <c r="I134" s="74"/>
      <c r="J134" s="74"/>
      <c r="K134" s="74"/>
      <c r="L134" s="158"/>
    </row>
    <row r="135" spans="1:12" ht="36" customHeight="1" x14ac:dyDescent="0.25">
      <c r="A135" s="44">
        <v>2314</v>
      </c>
      <c r="B135" s="71" t="s">
        <v>143</v>
      </c>
      <c r="C135" s="72">
        <f t="shared" si="7"/>
        <v>0</v>
      </c>
      <c r="D135" s="74"/>
      <c r="E135" s="74"/>
      <c r="F135" s="74"/>
      <c r="G135" s="157"/>
      <c r="H135" s="72">
        <f t="shared" si="8"/>
        <v>0</v>
      </c>
      <c r="I135" s="74"/>
      <c r="J135" s="74"/>
      <c r="K135" s="74"/>
      <c r="L135" s="158"/>
    </row>
    <row r="136" spans="1:12" x14ac:dyDescent="0.25">
      <c r="A136" s="159">
        <v>2320</v>
      </c>
      <c r="B136" s="71" t="s">
        <v>144</v>
      </c>
      <c r="C136" s="72">
        <f t="shared" si="7"/>
        <v>575</v>
      </c>
      <c r="D136" s="160">
        <f>SUM(D137:D139)</f>
        <v>225</v>
      </c>
      <c r="E136" s="160">
        <f>SUM(E137:E139)</f>
        <v>0</v>
      </c>
      <c r="F136" s="160">
        <f>SUM(F137:F139)</f>
        <v>350</v>
      </c>
      <c r="G136" s="161">
        <f>SUM(G137:G139)</f>
        <v>0</v>
      </c>
      <c r="H136" s="72">
        <f t="shared" si="8"/>
        <v>560</v>
      </c>
      <c r="I136" s="160">
        <f>SUM(I137:I139)</f>
        <v>225</v>
      </c>
      <c r="J136" s="160">
        <f>SUM(J137:J139)</f>
        <v>0</v>
      </c>
      <c r="K136" s="160">
        <f>SUM(K137:K139)</f>
        <v>335</v>
      </c>
      <c r="L136" s="162">
        <f>SUM(L137:L139)</f>
        <v>0</v>
      </c>
    </row>
    <row r="137" spans="1:12" x14ac:dyDescent="0.25">
      <c r="A137" s="44">
        <v>2321</v>
      </c>
      <c r="B137" s="71" t="s">
        <v>145</v>
      </c>
      <c r="C137" s="72">
        <f t="shared" si="7"/>
        <v>0</v>
      </c>
      <c r="D137" s="74"/>
      <c r="E137" s="74"/>
      <c r="F137" s="74"/>
      <c r="G137" s="157"/>
      <c r="H137" s="72">
        <f t="shared" si="8"/>
        <v>0</v>
      </c>
      <c r="I137" s="74"/>
      <c r="J137" s="74"/>
      <c r="K137" s="74"/>
      <c r="L137" s="158"/>
    </row>
    <row r="138" spans="1:12" x14ac:dyDescent="0.25">
      <c r="A138" s="44">
        <v>2322</v>
      </c>
      <c r="B138" s="71" t="s">
        <v>146</v>
      </c>
      <c r="C138" s="72">
        <f t="shared" si="7"/>
        <v>575</v>
      </c>
      <c r="D138" s="74">
        <v>225</v>
      </c>
      <c r="E138" s="74"/>
      <c r="F138" s="74">
        <v>350</v>
      </c>
      <c r="G138" s="157"/>
      <c r="H138" s="72">
        <f t="shared" si="8"/>
        <v>560</v>
      </c>
      <c r="I138" s="74">
        <v>225</v>
      </c>
      <c r="J138" s="74"/>
      <c r="K138" s="74">
        <v>335</v>
      </c>
      <c r="L138" s="158"/>
    </row>
    <row r="139" spans="1:12" ht="10.5" customHeight="1" x14ac:dyDescent="0.25">
      <c r="A139" s="44">
        <v>2329</v>
      </c>
      <c r="B139" s="71" t="s">
        <v>147</v>
      </c>
      <c r="C139" s="72">
        <f t="shared" si="7"/>
        <v>0</v>
      </c>
      <c r="D139" s="74"/>
      <c r="E139" s="74"/>
      <c r="F139" s="74"/>
      <c r="G139" s="157"/>
      <c r="H139" s="72">
        <f t="shared" si="8"/>
        <v>0</v>
      </c>
      <c r="I139" s="74"/>
      <c r="J139" s="74"/>
      <c r="K139" s="74"/>
      <c r="L139" s="158"/>
    </row>
    <row r="140" spans="1:12" x14ac:dyDescent="0.25">
      <c r="A140" s="159">
        <v>2330</v>
      </c>
      <c r="B140" s="71" t="s">
        <v>148</v>
      </c>
      <c r="C140" s="72">
        <f t="shared" si="7"/>
        <v>0</v>
      </c>
      <c r="D140" s="74"/>
      <c r="E140" s="74"/>
      <c r="F140" s="74"/>
      <c r="G140" s="157"/>
      <c r="H140" s="72">
        <f t="shared" si="8"/>
        <v>0</v>
      </c>
      <c r="I140" s="74"/>
      <c r="J140" s="74"/>
      <c r="K140" s="74"/>
      <c r="L140" s="158"/>
    </row>
    <row r="141" spans="1:12" ht="48" x14ac:dyDescent="0.25">
      <c r="A141" s="159">
        <v>2340</v>
      </c>
      <c r="B141" s="71" t="s">
        <v>149</v>
      </c>
      <c r="C141" s="72">
        <f t="shared" si="7"/>
        <v>356</v>
      </c>
      <c r="D141" s="160">
        <f>SUM(D142:D143)</f>
        <v>356</v>
      </c>
      <c r="E141" s="160">
        <f>SUM(E142:E143)</f>
        <v>0</v>
      </c>
      <c r="F141" s="160">
        <f>SUM(F142:F143)</f>
        <v>0</v>
      </c>
      <c r="G141" s="161">
        <f>SUM(G142:G143)</f>
        <v>0</v>
      </c>
      <c r="H141" s="72">
        <f t="shared" si="8"/>
        <v>312</v>
      </c>
      <c r="I141" s="160">
        <f>SUM(I142:I143)</f>
        <v>312</v>
      </c>
      <c r="J141" s="160">
        <f>SUM(J142:J143)</f>
        <v>0</v>
      </c>
      <c r="K141" s="160">
        <f>SUM(K142:K143)</f>
        <v>0</v>
      </c>
      <c r="L141" s="162">
        <f>SUM(L142:L143)</f>
        <v>0</v>
      </c>
    </row>
    <row r="142" spans="1:12" x14ac:dyDescent="0.25">
      <c r="A142" s="44">
        <v>2341</v>
      </c>
      <c r="B142" s="71" t="s">
        <v>150</v>
      </c>
      <c r="C142" s="72">
        <f t="shared" si="7"/>
        <v>356</v>
      </c>
      <c r="D142" s="74">
        <v>356</v>
      </c>
      <c r="E142" s="74"/>
      <c r="F142" s="74"/>
      <c r="G142" s="157"/>
      <c r="H142" s="72">
        <f t="shared" si="8"/>
        <v>312</v>
      </c>
      <c r="I142" s="74">
        <v>312</v>
      </c>
      <c r="J142" s="74"/>
      <c r="K142" s="74"/>
      <c r="L142" s="158"/>
    </row>
    <row r="143" spans="1:12" ht="24" x14ac:dyDescent="0.25">
      <c r="A143" s="44">
        <v>2344</v>
      </c>
      <c r="B143" s="71" t="s">
        <v>151</v>
      </c>
      <c r="C143" s="72">
        <f t="shared" si="7"/>
        <v>0</v>
      </c>
      <c r="D143" s="74"/>
      <c r="E143" s="74"/>
      <c r="F143" s="74"/>
      <c r="G143" s="157"/>
      <c r="H143" s="72">
        <f t="shared" si="8"/>
        <v>0</v>
      </c>
      <c r="I143" s="74"/>
      <c r="J143" s="74"/>
      <c r="K143" s="74"/>
      <c r="L143" s="158"/>
    </row>
    <row r="144" spans="1:12" ht="24" x14ac:dyDescent="0.25">
      <c r="A144" s="150">
        <v>2350</v>
      </c>
      <c r="B144" s="112" t="s">
        <v>152</v>
      </c>
      <c r="C144" s="117">
        <f t="shared" si="7"/>
        <v>9139</v>
      </c>
      <c r="D144" s="151">
        <f>SUM(D145:D150)</f>
        <v>3582</v>
      </c>
      <c r="E144" s="151">
        <f>SUM(E145:E150)</f>
        <v>0</v>
      </c>
      <c r="F144" s="151">
        <f>SUM(F145:F150)</f>
        <v>5557</v>
      </c>
      <c r="G144" s="152">
        <f>SUM(G145:G150)</f>
        <v>0</v>
      </c>
      <c r="H144" s="117">
        <f t="shared" si="8"/>
        <v>8539</v>
      </c>
      <c r="I144" s="151">
        <f>SUM(I145:I150)</f>
        <v>4732</v>
      </c>
      <c r="J144" s="151">
        <f>SUM(J145:J150)</f>
        <v>0</v>
      </c>
      <c r="K144" s="151">
        <f>SUM(K145:K150)</f>
        <v>3807</v>
      </c>
      <c r="L144" s="153">
        <f>SUM(L145:L150)</f>
        <v>0</v>
      </c>
    </row>
    <row r="145" spans="1:12" x14ac:dyDescent="0.25">
      <c r="A145" s="38">
        <v>2351</v>
      </c>
      <c r="B145" s="65" t="s">
        <v>153</v>
      </c>
      <c r="C145" s="66">
        <f t="shared" si="7"/>
        <v>1947</v>
      </c>
      <c r="D145" s="68">
        <v>997</v>
      </c>
      <c r="E145" s="68"/>
      <c r="F145" s="68">
        <v>950</v>
      </c>
      <c r="G145" s="154"/>
      <c r="H145" s="66">
        <f t="shared" si="8"/>
        <v>1747</v>
      </c>
      <c r="I145" s="68">
        <v>1747</v>
      </c>
      <c r="J145" s="68"/>
      <c r="K145" s="68"/>
      <c r="L145" s="155"/>
    </row>
    <row r="146" spans="1:12" x14ac:dyDescent="0.25">
      <c r="A146" s="44">
        <v>2352</v>
      </c>
      <c r="B146" s="71" t="s">
        <v>154</v>
      </c>
      <c r="C146" s="72">
        <f t="shared" si="7"/>
        <v>5131</v>
      </c>
      <c r="D146" s="74">
        <v>1431</v>
      </c>
      <c r="E146" s="74"/>
      <c r="F146" s="74">
        <v>3700</v>
      </c>
      <c r="G146" s="157"/>
      <c r="H146" s="72">
        <f t="shared" si="8"/>
        <v>4931</v>
      </c>
      <c r="I146" s="74">
        <v>1831</v>
      </c>
      <c r="J146" s="74"/>
      <c r="K146" s="74">
        <v>3100</v>
      </c>
      <c r="L146" s="158"/>
    </row>
    <row r="147" spans="1:12" ht="24" x14ac:dyDescent="0.25">
      <c r="A147" s="44">
        <v>2353</v>
      </c>
      <c r="B147" s="71" t="s">
        <v>155</v>
      </c>
      <c r="C147" s="72">
        <f t="shared" si="7"/>
        <v>1761</v>
      </c>
      <c r="D147" s="74">
        <v>854</v>
      </c>
      <c r="E147" s="74"/>
      <c r="F147" s="74">
        <v>907</v>
      </c>
      <c r="G147" s="157"/>
      <c r="H147" s="72">
        <f t="shared" si="8"/>
        <v>1561</v>
      </c>
      <c r="I147" s="74">
        <v>854</v>
      </c>
      <c r="J147" s="74"/>
      <c r="K147" s="74">
        <v>707</v>
      </c>
      <c r="L147" s="158"/>
    </row>
    <row r="148" spans="1:12" ht="24" x14ac:dyDescent="0.25">
      <c r="A148" s="44">
        <v>2354</v>
      </c>
      <c r="B148" s="71" t="s">
        <v>156</v>
      </c>
      <c r="C148" s="72">
        <f t="shared" si="7"/>
        <v>0</v>
      </c>
      <c r="D148" s="74"/>
      <c r="E148" s="74"/>
      <c r="F148" s="74"/>
      <c r="G148" s="157"/>
      <c r="H148" s="72">
        <f t="shared" si="8"/>
        <v>0</v>
      </c>
      <c r="I148" s="74"/>
      <c r="J148" s="74"/>
      <c r="K148" s="74"/>
      <c r="L148" s="158"/>
    </row>
    <row r="149" spans="1:12" ht="24" x14ac:dyDescent="0.25">
      <c r="A149" s="44">
        <v>2355</v>
      </c>
      <c r="B149" s="71" t="s">
        <v>157</v>
      </c>
      <c r="C149" s="72">
        <f t="shared" si="7"/>
        <v>300</v>
      </c>
      <c r="D149" s="74">
        <v>300</v>
      </c>
      <c r="E149" s="74"/>
      <c r="F149" s="74"/>
      <c r="G149" s="157"/>
      <c r="H149" s="72">
        <f t="shared" si="8"/>
        <v>300</v>
      </c>
      <c r="I149" s="74">
        <v>300</v>
      </c>
      <c r="J149" s="74"/>
      <c r="K149" s="74"/>
      <c r="L149" s="158"/>
    </row>
    <row r="150" spans="1:12" ht="24" x14ac:dyDescent="0.25">
      <c r="A150" s="44">
        <v>2359</v>
      </c>
      <c r="B150" s="71" t="s">
        <v>158</v>
      </c>
      <c r="C150" s="72">
        <f t="shared" si="7"/>
        <v>0</v>
      </c>
      <c r="D150" s="74"/>
      <c r="E150" s="74"/>
      <c r="F150" s="74"/>
      <c r="G150" s="157"/>
      <c r="H150" s="72">
        <f t="shared" si="8"/>
        <v>0</v>
      </c>
      <c r="I150" s="74"/>
      <c r="J150" s="74"/>
      <c r="K150" s="74"/>
      <c r="L150" s="158"/>
    </row>
    <row r="151" spans="1:12" ht="24.75" customHeight="1" x14ac:dyDescent="0.25">
      <c r="A151" s="159">
        <v>2360</v>
      </c>
      <c r="B151" s="71" t="s">
        <v>159</v>
      </c>
      <c r="C151" s="72">
        <f t="shared" si="7"/>
        <v>0</v>
      </c>
      <c r="D151" s="160">
        <f>SUM(D152:D158)</f>
        <v>0</v>
      </c>
      <c r="E151" s="160">
        <f>SUM(E152:E158)</f>
        <v>0</v>
      </c>
      <c r="F151" s="160">
        <f>SUM(F152:F158)</f>
        <v>0</v>
      </c>
      <c r="G151" s="161">
        <f>SUM(G152:G158)</f>
        <v>0</v>
      </c>
      <c r="H151" s="72">
        <f t="shared" si="8"/>
        <v>0</v>
      </c>
      <c r="I151" s="160">
        <f>SUM(I152:I158)</f>
        <v>0</v>
      </c>
      <c r="J151" s="160">
        <f>SUM(J152:J158)</f>
        <v>0</v>
      </c>
      <c r="K151" s="160">
        <f>SUM(K152:K158)</f>
        <v>0</v>
      </c>
      <c r="L151" s="162">
        <f>SUM(L152:L158)</f>
        <v>0</v>
      </c>
    </row>
    <row r="152" spans="1:12" x14ac:dyDescent="0.25">
      <c r="A152" s="43">
        <v>2361</v>
      </c>
      <c r="B152" s="71" t="s">
        <v>160</v>
      </c>
      <c r="C152" s="72">
        <f t="shared" si="7"/>
        <v>0</v>
      </c>
      <c r="D152" s="74"/>
      <c r="E152" s="74"/>
      <c r="F152" s="74"/>
      <c r="G152" s="157"/>
      <c r="H152" s="72">
        <f t="shared" si="8"/>
        <v>0</v>
      </c>
      <c r="I152" s="74"/>
      <c r="J152" s="74"/>
      <c r="K152" s="74"/>
      <c r="L152" s="158"/>
    </row>
    <row r="153" spans="1:12" ht="24" x14ac:dyDescent="0.25">
      <c r="A153" s="43">
        <v>2362</v>
      </c>
      <c r="B153" s="71" t="s">
        <v>161</v>
      </c>
      <c r="C153" s="72">
        <f t="shared" si="7"/>
        <v>0</v>
      </c>
      <c r="D153" s="74"/>
      <c r="E153" s="74"/>
      <c r="F153" s="74"/>
      <c r="G153" s="157"/>
      <c r="H153" s="72">
        <f t="shared" si="8"/>
        <v>0</v>
      </c>
      <c r="I153" s="74"/>
      <c r="J153" s="74"/>
      <c r="K153" s="74"/>
      <c r="L153" s="158"/>
    </row>
    <row r="154" spans="1:12" x14ac:dyDescent="0.25">
      <c r="A154" s="43">
        <v>2363</v>
      </c>
      <c r="B154" s="71" t="s">
        <v>162</v>
      </c>
      <c r="C154" s="72">
        <f t="shared" si="7"/>
        <v>0</v>
      </c>
      <c r="D154" s="74"/>
      <c r="E154" s="74"/>
      <c r="F154" s="74"/>
      <c r="G154" s="157"/>
      <c r="H154" s="72">
        <f t="shared" si="8"/>
        <v>0</v>
      </c>
      <c r="I154" s="74"/>
      <c r="J154" s="74"/>
      <c r="K154" s="74"/>
      <c r="L154" s="158"/>
    </row>
    <row r="155" spans="1:12" x14ac:dyDescent="0.25">
      <c r="A155" s="43">
        <v>2364</v>
      </c>
      <c r="B155" s="71" t="s">
        <v>163</v>
      </c>
      <c r="C155" s="72">
        <f t="shared" si="7"/>
        <v>0</v>
      </c>
      <c r="D155" s="74"/>
      <c r="E155" s="74"/>
      <c r="F155" s="74"/>
      <c r="G155" s="157"/>
      <c r="H155" s="72">
        <f t="shared" si="8"/>
        <v>0</v>
      </c>
      <c r="I155" s="74"/>
      <c r="J155" s="74"/>
      <c r="K155" s="74"/>
      <c r="L155" s="158"/>
    </row>
    <row r="156" spans="1:12" ht="12.75" customHeight="1" x14ac:dyDescent="0.25">
      <c r="A156" s="43">
        <v>2365</v>
      </c>
      <c r="B156" s="71" t="s">
        <v>164</v>
      </c>
      <c r="C156" s="72">
        <f t="shared" si="7"/>
        <v>0</v>
      </c>
      <c r="D156" s="74"/>
      <c r="E156" s="74"/>
      <c r="F156" s="74"/>
      <c r="G156" s="157"/>
      <c r="H156" s="72">
        <f t="shared" si="8"/>
        <v>0</v>
      </c>
      <c r="I156" s="74"/>
      <c r="J156" s="74"/>
      <c r="K156" s="74"/>
      <c r="L156" s="158"/>
    </row>
    <row r="157" spans="1:12" ht="36" x14ac:dyDescent="0.25">
      <c r="A157" s="43">
        <v>2366</v>
      </c>
      <c r="B157" s="71" t="s">
        <v>165</v>
      </c>
      <c r="C157" s="72">
        <f t="shared" si="7"/>
        <v>0</v>
      </c>
      <c r="D157" s="74"/>
      <c r="E157" s="74"/>
      <c r="F157" s="74"/>
      <c r="G157" s="157"/>
      <c r="H157" s="72">
        <f t="shared" si="8"/>
        <v>0</v>
      </c>
      <c r="I157" s="74"/>
      <c r="J157" s="74"/>
      <c r="K157" s="74"/>
      <c r="L157" s="158"/>
    </row>
    <row r="158" spans="1:12" ht="48" x14ac:dyDescent="0.25">
      <c r="A158" s="43">
        <v>2369</v>
      </c>
      <c r="B158" s="71" t="s">
        <v>166</v>
      </c>
      <c r="C158" s="72">
        <f t="shared" si="7"/>
        <v>0</v>
      </c>
      <c r="D158" s="74"/>
      <c r="E158" s="74"/>
      <c r="F158" s="74"/>
      <c r="G158" s="157"/>
      <c r="H158" s="72">
        <f t="shared" si="8"/>
        <v>0</v>
      </c>
      <c r="I158" s="74"/>
      <c r="J158" s="74"/>
      <c r="K158" s="74"/>
      <c r="L158" s="158"/>
    </row>
    <row r="159" spans="1:12" x14ac:dyDescent="0.25">
      <c r="A159" s="150">
        <v>2370</v>
      </c>
      <c r="B159" s="112" t="s">
        <v>167</v>
      </c>
      <c r="C159" s="117">
        <f t="shared" si="7"/>
        <v>16485</v>
      </c>
      <c r="D159" s="163">
        <v>16485</v>
      </c>
      <c r="E159" s="163"/>
      <c r="F159" s="163"/>
      <c r="G159" s="164"/>
      <c r="H159" s="117">
        <f t="shared" si="8"/>
        <v>19116</v>
      </c>
      <c r="I159" s="163">
        <v>19116</v>
      </c>
      <c r="J159" s="163"/>
      <c r="K159" s="163"/>
      <c r="L159" s="165"/>
    </row>
    <row r="160" spans="1:12" x14ac:dyDescent="0.25">
      <c r="A160" s="150">
        <v>2380</v>
      </c>
      <c r="B160" s="112" t="s">
        <v>168</v>
      </c>
      <c r="C160" s="117">
        <f t="shared" si="7"/>
        <v>0</v>
      </c>
      <c r="D160" s="151">
        <f>SUM(D161:D162)</f>
        <v>0</v>
      </c>
      <c r="E160" s="151">
        <f>SUM(E161:E162)</f>
        <v>0</v>
      </c>
      <c r="F160" s="151">
        <f>SUM(F161:F162)</f>
        <v>0</v>
      </c>
      <c r="G160" s="152">
        <f>SUM(G161:G162)</f>
        <v>0</v>
      </c>
      <c r="H160" s="117">
        <f t="shared" si="8"/>
        <v>0</v>
      </c>
      <c r="I160" s="151">
        <f>SUM(I161:I162)</f>
        <v>0</v>
      </c>
      <c r="J160" s="151">
        <f>SUM(J161:J162)</f>
        <v>0</v>
      </c>
      <c r="K160" s="151">
        <f>SUM(K161:K162)</f>
        <v>0</v>
      </c>
      <c r="L160" s="153">
        <f>SUM(L161:L162)</f>
        <v>0</v>
      </c>
    </row>
    <row r="161" spans="1:12" x14ac:dyDescent="0.25">
      <c r="A161" s="37">
        <v>2381</v>
      </c>
      <c r="B161" s="65" t="s">
        <v>169</v>
      </c>
      <c r="C161" s="66">
        <f t="shared" si="7"/>
        <v>0</v>
      </c>
      <c r="D161" s="68"/>
      <c r="E161" s="68"/>
      <c r="F161" s="68"/>
      <c r="G161" s="154"/>
      <c r="H161" s="66">
        <f t="shared" si="8"/>
        <v>0</v>
      </c>
      <c r="I161" s="68"/>
      <c r="J161" s="68"/>
      <c r="K161" s="68"/>
      <c r="L161" s="155"/>
    </row>
    <row r="162" spans="1:12" ht="24" x14ac:dyDescent="0.25">
      <c r="A162" s="43">
        <v>2389</v>
      </c>
      <c r="B162" s="71" t="s">
        <v>170</v>
      </c>
      <c r="C162" s="72">
        <f t="shared" si="7"/>
        <v>0</v>
      </c>
      <c r="D162" s="74"/>
      <c r="E162" s="74"/>
      <c r="F162" s="74"/>
      <c r="G162" s="157"/>
      <c r="H162" s="72">
        <f t="shared" si="8"/>
        <v>0</v>
      </c>
      <c r="I162" s="74"/>
      <c r="J162" s="74"/>
      <c r="K162" s="74"/>
      <c r="L162" s="158"/>
    </row>
    <row r="163" spans="1:12" x14ac:dyDescent="0.25">
      <c r="A163" s="150">
        <v>2390</v>
      </c>
      <c r="B163" s="112" t="s">
        <v>171</v>
      </c>
      <c r="C163" s="117">
        <f t="shared" si="7"/>
        <v>0</v>
      </c>
      <c r="D163" s="163"/>
      <c r="E163" s="163"/>
      <c r="F163" s="163"/>
      <c r="G163" s="164"/>
      <c r="H163" s="117">
        <f t="shared" si="8"/>
        <v>0</v>
      </c>
      <c r="I163" s="163"/>
      <c r="J163" s="163"/>
      <c r="K163" s="163"/>
      <c r="L163" s="165"/>
    </row>
    <row r="164" spans="1:12" x14ac:dyDescent="0.25">
      <c r="A164" s="56">
        <v>2400</v>
      </c>
      <c r="B164" s="147" t="s">
        <v>172</v>
      </c>
      <c r="C164" s="57">
        <f t="shared" si="7"/>
        <v>0</v>
      </c>
      <c r="D164" s="177"/>
      <c r="E164" s="177"/>
      <c r="F164" s="177"/>
      <c r="G164" s="178"/>
      <c r="H164" s="57">
        <f t="shared" si="8"/>
        <v>0</v>
      </c>
      <c r="I164" s="177"/>
      <c r="J164" s="177"/>
      <c r="K164" s="177"/>
      <c r="L164" s="179"/>
    </row>
    <row r="165" spans="1:12" ht="24" x14ac:dyDescent="0.25">
      <c r="A165" s="56">
        <v>2500</v>
      </c>
      <c r="B165" s="147" t="s">
        <v>173</v>
      </c>
      <c r="C165" s="57">
        <f t="shared" si="7"/>
        <v>237</v>
      </c>
      <c r="D165" s="63">
        <f>SUM(D166,D171)</f>
        <v>237</v>
      </c>
      <c r="E165" s="63">
        <f t="shared" ref="E165:G165" si="11">SUM(E166,E171)</f>
        <v>0</v>
      </c>
      <c r="F165" s="63">
        <f t="shared" si="11"/>
        <v>0</v>
      </c>
      <c r="G165" s="63">
        <f t="shared" si="11"/>
        <v>0</v>
      </c>
      <c r="H165" s="57">
        <f t="shared" si="8"/>
        <v>237</v>
      </c>
      <c r="I165" s="63">
        <f>SUM(I166,I171)</f>
        <v>237</v>
      </c>
      <c r="J165" s="63">
        <f t="shared" ref="J165:L165" si="12">SUM(J166,J171)</f>
        <v>0</v>
      </c>
      <c r="K165" s="63">
        <f t="shared" si="12"/>
        <v>0</v>
      </c>
      <c r="L165" s="149">
        <f t="shared" si="12"/>
        <v>0</v>
      </c>
    </row>
    <row r="166" spans="1:12" ht="16.5" customHeight="1" x14ac:dyDescent="0.25">
      <c r="A166" s="168">
        <v>2510</v>
      </c>
      <c r="B166" s="65" t="s">
        <v>174</v>
      </c>
      <c r="C166" s="66">
        <f t="shared" si="7"/>
        <v>237</v>
      </c>
      <c r="D166" s="169">
        <f>SUM(D167:D170)</f>
        <v>237</v>
      </c>
      <c r="E166" s="169">
        <f t="shared" ref="E166:G166" si="13">SUM(E167:E170)</f>
        <v>0</v>
      </c>
      <c r="F166" s="169">
        <f t="shared" si="13"/>
        <v>0</v>
      </c>
      <c r="G166" s="169">
        <f t="shared" si="13"/>
        <v>0</v>
      </c>
      <c r="H166" s="66">
        <f t="shared" si="8"/>
        <v>237</v>
      </c>
      <c r="I166" s="169">
        <f>SUM(I167:I170)</f>
        <v>237</v>
      </c>
      <c r="J166" s="169">
        <f t="shared" ref="J166:L166" si="14">SUM(J167:J170)</f>
        <v>0</v>
      </c>
      <c r="K166" s="169">
        <f t="shared" si="14"/>
        <v>0</v>
      </c>
      <c r="L166" s="180">
        <f t="shared" si="14"/>
        <v>0</v>
      </c>
    </row>
    <row r="167" spans="1:12" ht="24" x14ac:dyDescent="0.25">
      <c r="A167" s="44">
        <v>2512</v>
      </c>
      <c r="B167" s="71" t="s">
        <v>175</v>
      </c>
      <c r="C167" s="72">
        <f t="shared" si="7"/>
        <v>0</v>
      </c>
      <c r="D167" s="74"/>
      <c r="E167" s="74"/>
      <c r="F167" s="74"/>
      <c r="G167" s="157"/>
      <c r="H167" s="72">
        <f t="shared" si="8"/>
        <v>0</v>
      </c>
      <c r="I167" s="74"/>
      <c r="J167" s="74"/>
      <c r="K167" s="74"/>
      <c r="L167" s="158"/>
    </row>
    <row r="168" spans="1:12" ht="36" x14ac:dyDescent="0.25">
      <c r="A168" s="44">
        <v>2513</v>
      </c>
      <c r="B168" s="71" t="s">
        <v>176</v>
      </c>
      <c r="C168" s="72">
        <f t="shared" si="7"/>
        <v>237</v>
      </c>
      <c r="D168" s="74">
        <v>237</v>
      </c>
      <c r="E168" s="74"/>
      <c r="F168" s="74"/>
      <c r="G168" s="157"/>
      <c r="H168" s="72">
        <f t="shared" si="8"/>
        <v>237</v>
      </c>
      <c r="I168" s="74">
        <v>237</v>
      </c>
      <c r="J168" s="74"/>
      <c r="K168" s="74"/>
      <c r="L168" s="158"/>
    </row>
    <row r="169" spans="1:12" ht="24" x14ac:dyDescent="0.25">
      <c r="A169" s="44">
        <v>2515</v>
      </c>
      <c r="B169" s="71" t="s">
        <v>177</v>
      </c>
      <c r="C169" s="72">
        <f t="shared" si="7"/>
        <v>0</v>
      </c>
      <c r="D169" s="74"/>
      <c r="E169" s="74"/>
      <c r="F169" s="74"/>
      <c r="G169" s="157"/>
      <c r="H169" s="72">
        <f t="shared" si="8"/>
        <v>0</v>
      </c>
      <c r="I169" s="74"/>
      <c r="J169" s="74"/>
      <c r="K169" s="74"/>
      <c r="L169" s="158"/>
    </row>
    <row r="170" spans="1:12" ht="24" x14ac:dyDescent="0.25">
      <c r="A170" s="44">
        <v>2519</v>
      </c>
      <c r="B170" s="71" t="s">
        <v>178</v>
      </c>
      <c r="C170" s="72">
        <f t="shared" si="7"/>
        <v>0</v>
      </c>
      <c r="D170" s="74"/>
      <c r="E170" s="74"/>
      <c r="F170" s="74"/>
      <c r="G170" s="157"/>
      <c r="H170" s="72">
        <f t="shared" si="8"/>
        <v>0</v>
      </c>
      <c r="I170" s="74"/>
      <c r="J170" s="74"/>
      <c r="K170" s="74"/>
      <c r="L170" s="158"/>
    </row>
    <row r="171" spans="1:12" ht="24" x14ac:dyDescent="0.25">
      <c r="A171" s="159">
        <v>2520</v>
      </c>
      <c r="B171" s="71" t="s">
        <v>179</v>
      </c>
      <c r="C171" s="72">
        <f t="shared" si="7"/>
        <v>0</v>
      </c>
      <c r="D171" s="74"/>
      <c r="E171" s="74"/>
      <c r="F171" s="74"/>
      <c r="G171" s="157"/>
      <c r="H171" s="72">
        <f t="shared" si="8"/>
        <v>0</v>
      </c>
      <c r="I171" s="74"/>
      <c r="J171" s="74"/>
      <c r="K171" s="74"/>
      <c r="L171" s="158"/>
    </row>
    <row r="172" spans="1:12" s="182" customFormat="1" ht="36" customHeight="1" x14ac:dyDescent="0.25">
      <c r="A172" s="19">
        <v>2800</v>
      </c>
      <c r="B172" s="65" t="s">
        <v>180</v>
      </c>
      <c r="C172" s="66">
        <f t="shared" si="7"/>
        <v>0</v>
      </c>
      <c r="D172" s="40"/>
      <c r="E172" s="40"/>
      <c r="F172" s="40"/>
      <c r="G172" s="41"/>
      <c r="H172" s="66">
        <f t="shared" si="8"/>
        <v>0</v>
      </c>
      <c r="I172" s="40"/>
      <c r="J172" s="40"/>
      <c r="K172" s="40"/>
      <c r="L172" s="42"/>
    </row>
    <row r="173" spans="1:12" x14ac:dyDescent="0.25">
      <c r="A173" s="142">
        <v>3000</v>
      </c>
      <c r="B173" s="142" t="s">
        <v>181</v>
      </c>
      <c r="C173" s="143">
        <f t="shared" si="7"/>
        <v>0</v>
      </c>
      <c r="D173" s="144">
        <f>SUM(D174,D184)</f>
        <v>0</v>
      </c>
      <c r="E173" s="144">
        <f>SUM(E174,E184)</f>
        <v>0</v>
      </c>
      <c r="F173" s="144">
        <f>SUM(F174,F184)</f>
        <v>0</v>
      </c>
      <c r="G173" s="145">
        <f>SUM(G174,G184)</f>
        <v>0</v>
      </c>
      <c r="H173" s="143">
        <f t="shared" si="8"/>
        <v>0</v>
      </c>
      <c r="I173" s="144">
        <f>SUM(I174,I184)</f>
        <v>0</v>
      </c>
      <c r="J173" s="144">
        <f>SUM(J174,J184)</f>
        <v>0</v>
      </c>
      <c r="K173" s="144">
        <f>SUM(K174,K184)</f>
        <v>0</v>
      </c>
      <c r="L173" s="146">
        <f>SUM(L174,L184)</f>
        <v>0</v>
      </c>
    </row>
    <row r="174" spans="1:12" ht="24" x14ac:dyDescent="0.25">
      <c r="A174" s="56">
        <v>3200</v>
      </c>
      <c r="B174" s="183" t="s">
        <v>182</v>
      </c>
      <c r="C174" s="184">
        <f t="shared" si="7"/>
        <v>0</v>
      </c>
      <c r="D174" s="63">
        <f>SUM(D175,D179)</f>
        <v>0</v>
      </c>
      <c r="E174" s="63">
        <f t="shared" ref="E174:G174" si="15">SUM(E175,E179)</f>
        <v>0</v>
      </c>
      <c r="F174" s="63">
        <f t="shared" si="15"/>
        <v>0</v>
      </c>
      <c r="G174" s="63">
        <f t="shared" si="15"/>
        <v>0</v>
      </c>
      <c r="H174" s="57">
        <f t="shared" si="8"/>
        <v>0</v>
      </c>
      <c r="I174" s="63">
        <f>SUM(I175,I179)</f>
        <v>0</v>
      </c>
      <c r="J174" s="63">
        <f t="shared" ref="J174:L174" si="16">SUM(J175,J179)</f>
        <v>0</v>
      </c>
      <c r="K174" s="63">
        <f t="shared" si="16"/>
        <v>0</v>
      </c>
      <c r="L174" s="149">
        <f t="shared" si="16"/>
        <v>0</v>
      </c>
    </row>
    <row r="175" spans="1:12" ht="36" x14ac:dyDescent="0.25">
      <c r="A175" s="168">
        <v>3260</v>
      </c>
      <c r="B175" s="65" t="s">
        <v>183</v>
      </c>
      <c r="C175" s="66">
        <f t="shared" si="7"/>
        <v>0</v>
      </c>
      <c r="D175" s="169">
        <f>SUM(D176:D178)</f>
        <v>0</v>
      </c>
      <c r="E175" s="169">
        <f>SUM(E176:E178)</f>
        <v>0</v>
      </c>
      <c r="F175" s="169">
        <f>SUM(F176:F178)</f>
        <v>0</v>
      </c>
      <c r="G175" s="170">
        <f>SUM(G176:G178)</f>
        <v>0</v>
      </c>
      <c r="H175" s="66">
        <f t="shared" si="8"/>
        <v>0</v>
      </c>
      <c r="I175" s="169">
        <f>SUM(I176:I178)</f>
        <v>0</v>
      </c>
      <c r="J175" s="169">
        <f>SUM(J176:J178)</f>
        <v>0</v>
      </c>
      <c r="K175" s="169">
        <f>SUM(K176:K178)</f>
        <v>0</v>
      </c>
      <c r="L175" s="171">
        <f>SUM(L176:L178)</f>
        <v>0</v>
      </c>
    </row>
    <row r="176" spans="1:12" ht="24" x14ac:dyDescent="0.25">
      <c r="A176" s="44">
        <v>3261</v>
      </c>
      <c r="B176" s="71" t="s">
        <v>184</v>
      </c>
      <c r="C176" s="72">
        <f>SUM(D176:G176)</f>
        <v>0</v>
      </c>
      <c r="D176" s="74"/>
      <c r="E176" s="74"/>
      <c r="F176" s="74"/>
      <c r="G176" s="157"/>
      <c r="H176" s="72">
        <f>SUM(I176:L176)</f>
        <v>0</v>
      </c>
      <c r="I176" s="74"/>
      <c r="J176" s="74"/>
      <c r="K176" s="74"/>
      <c r="L176" s="158"/>
    </row>
    <row r="177" spans="1:12" ht="36" x14ac:dyDescent="0.25">
      <c r="A177" s="44">
        <v>3262</v>
      </c>
      <c r="B177" s="71" t="s">
        <v>185</v>
      </c>
      <c r="C177" s="72">
        <f>SUM(D177:G177)</f>
        <v>0</v>
      </c>
      <c r="D177" s="74"/>
      <c r="E177" s="74"/>
      <c r="F177" s="74"/>
      <c r="G177" s="157"/>
      <c r="H177" s="72">
        <f>SUM(I177:L177)</f>
        <v>0</v>
      </c>
      <c r="I177" s="74"/>
      <c r="J177" s="74"/>
      <c r="K177" s="74"/>
      <c r="L177" s="158"/>
    </row>
    <row r="178" spans="1:12" ht="24" x14ac:dyDescent="0.25">
      <c r="A178" s="44">
        <v>3263</v>
      </c>
      <c r="B178" s="71" t="s">
        <v>186</v>
      </c>
      <c r="C178" s="72">
        <f>SUM(D178:G178)</f>
        <v>0</v>
      </c>
      <c r="D178" s="74"/>
      <c r="E178" s="74"/>
      <c r="F178" s="74"/>
      <c r="G178" s="157"/>
      <c r="H178" s="72">
        <f>SUM(I178:L178)</f>
        <v>0</v>
      </c>
      <c r="I178" s="74"/>
      <c r="J178" s="74"/>
      <c r="K178" s="74"/>
      <c r="L178" s="158"/>
    </row>
    <row r="179" spans="1:12" ht="84" x14ac:dyDescent="0.25">
      <c r="A179" s="168">
        <v>3290</v>
      </c>
      <c r="B179" s="65" t="s">
        <v>187</v>
      </c>
      <c r="C179" s="185">
        <f t="shared" ref="C179:C183" si="17">SUM(D179:G179)</f>
        <v>0</v>
      </c>
      <c r="D179" s="169">
        <f>SUM(D180:D183)</f>
        <v>0</v>
      </c>
      <c r="E179" s="169">
        <f t="shared" ref="E179:G179" si="18">SUM(E180:E183)</f>
        <v>0</v>
      </c>
      <c r="F179" s="169">
        <f t="shared" si="18"/>
        <v>0</v>
      </c>
      <c r="G179" s="169">
        <f t="shared" si="18"/>
        <v>0</v>
      </c>
      <c r="H179" s="185">
        <f t="shared" ref="H179:H183" si="19">SUM(I179:L179)</f>
        <v>0</v>
      </c>
      <c r="I179" s="169">
        <f>SUM(I180:I183)</f>
        <v>0</v>
      </c>
      <c r="J179" s="169">
        <f t="shared" ref="J179:L179" si="20">SUM(J180:J183)</f>
        <v>0</v>
      </c>
      <c r="K179" s="169">
        <f t="shared" si="20"/>
        <v>0</v>
      </c>
      <c r="L179" s="186">
        <f t="shared" si="20"/>
        <v>0</v>
      </c>
    </row>
    <row r="180" spans="1:12" ht="72" x14ac:dyDescent="0.25">
      <c r="A180" s="44">
        <v>3291</v>
      </c>
      <c r="B180" s="71" t="s">
        <v>188</v>
      </c>
      <c r="C180" s="72">
        <f t="shared" si="17"/>
        <v>0</v>
      </c>
      <c r="D180" s="74"/>
      <c r="E180" s="74"/>
      <c r="F180" s="74"/>
      <c r="G180" s="187"/>
      <c r="H180" s="72">
        <f t="shared" si="19"/>
        <v>0</v>
      </c>
      <c r="I180" s="74"/>
      <c r="J180" s="74"/>
      <c r="K180" s="74"/>
      <c r="L180" s="158"/>
    </row>
    <row r="181" spans="1:12" ht="72" x14ac:dyDescent="0.25">
      <c r="A181" s="44">
        <v>3292</v>
      </c>
      <c r="B181" s="71" t="s">
        <v>189</v>
      </c>
      <c r="C181" s="72">
        <f t="shared" si="17"/>
        <v>0</v>
      </c>
      <c r="D181" s="74"/>
      <c r="E181" s="74"/>
      <c r="F181" s="74"/>
      <c r="G181" s="187"/>
      <c r="H181" s="72">
        <f t="shared" si="19"/>
        <v>0</v>
      </c>
      <c r="I181" s="74"/>
      <c r="J181" s="74"/>
      <c r="K181" s="74"/>
      <c r="L181" s="158"/>
    </row>
    <row r="182" spans="1:12" ht="72" x14ac:dyDescent="0.25">
      <c r="A182" s="44">
        <v>3293</v>
      </c>
      <c r="B182" s="71" t="s">
        <v>190</v>
      </c>
      <c r="C182" s="72">
        <f t="shared" si="17"/>
        <v>0</v>
      </c>
      <c r="D182" s="74"/>
      <c r="E182" s="74"/>
      <c r="F182" s="74"/>
      <c r="G182" s="187"/>
      <c r="H182" s="72">
        <f t="shared" si="19"/>
        <v>0</v>
      </c>
      <c r="I182" s="74"/>
      <c r="J182" s="74"/>
      <c r="K182" s="74"/>
      <c r="L182" s="158"/>
    </row>
    <row r="183" spans="1:12" ht="60" x14ac:dyDescent="0.25">
      <c r="A183" s="188">
        <v>3294</v>
      </c>
      <c r="B183" s="71" t="s">
        <v>191</v>
      </c>
      <c r="C183" s="185">
        <f t="shared" si="17"/>
        <v>0</v>
      </c>
      <c r="D183" s="189"/>
      <c r="E183" s="189"/>
      <c r="F183" s="189"/>
      <c r="G183" s="190"/>
      <c r="H183" s="185">
        <f t="shared" si="19"/>
        <v>0</v>
      </c>
      <c r="I183" s="189"/>
      <c r="J183" s="189"/>
      <c r="K183" s="189"/>
      <c r="L183" s="191"/>
    </row>
    <row r="184" spans="1:12" ht="48" x14ac:dyDescent="0.25">
      <c r="A184" s="192">
        <v>3300</v>
      </c>
      <c r="B184" s="183" t="s">
        <v>192</v>
      </c>
      <c r="C184" s="193">
        <f t="shared" si="7"/>
        <v>0</v>
      </c>
      <c r="D184" s="194">
        <f>SUM(D185:D186)</f>
        <v>0</v>
      </c>
      <c r="E184" s="194">
        <f t="shared" ref="E184:G184" si="21">SUM(E185:E186)</f>
        <v>0</v>
      </c>
      <c r="F184" s="194">
        <f t="shared" si="21"/>
        <v>0</v>
      </c>
      <c r="G184" s="194">
        <f t="shared" si="21"/>
        <v>0</v>
      </c>
      <c r="H184" s="193">
        <f t="shared" si="8"/>
        <v>0</v>
      </c>
      <c r="I184" s="194">
        <f>SUM(I185:I186)</f>
        <v>0</v>
      </c>
      <c r="J184" s="194">
        <f t="shared" ref="J184:L184" si="22">SUM(J185:J186)</f>
        <v>0</v>
      </c>
      <c r="K184" s="194">
        <f t="shared" si="22"/>
        <v>0</v>
      </c>
      <c r="L184" s="149">
        <f t="shared" si="22"/>
        <v>0</v>
      </c>
    </row>
    <row r="185" spans="1:12" ht="48" x14ac:dyDescent="0.25">
      <c r="A185" s="111">
        <v>3310</v>
      </c>
      <c r="B185" s="112" t="s">
        <v>193</v>
      </c>
      <c r="C185" s="195">
        <f t="shared" si="7"/>
        <v>0</v>
      </c>
      <c r="D185" s="163"/>
      <c r="E185" s="163"/>
      <c r="F185" s="163"/>
      <c r="G185" s="164"/>
      <c r="H185" s="195">
        <f t="shared" si="8"/>
        <v>0</v>
      </c>
      <c r="I185" s="163"/>
      <c r="J185" s="163"/>
      <c r="K185" s="163"/>
      <c r="L185" s="165"/>
    </row>
    <row r="186" spans="1:12" ht="48.75" customHeight="1" x14ac:dyDescent="0.25">
      <c r="A186" s="38">
        <v>3320</v>
      </c>
      <c r="B186" s="65" t="s">
        <v>194</v>
      </c>
      <c r="C186" s="66">
        <f t="shared" si="7"/>
        <v>0</v>
      </c>
      <c r="D186" s="68"/>
      <c r="E186" s="68"/>
      <c r="F186" s="68"/>
      <c r="G186" s="154"/>
      <c r="H186" s="66">
        <f t="shared" si="8"/>
        <v>0</v>
      </c>
      <c r="I186" s="68"/>
      <c r="J186" s="68"/>
      <c r="K186" s="68"/>
      <c r="L186" s="155"/>
    </row>
    <row r="187" spans="1:12" x14ac:dyDescent="0.25">
      <c r="A187" s="196">
        <v>4000</v>
      </c>
      <c r="B187" s="142" t="s">
        <v>195</v>
      </c>
      <c r="C187" s="143">
        <f t="shared" si="7"/>
        <v>0</v>
      </c>
      <c r="D187" s="144">
        <f>SUM(D188,D191)</f>
        <v>0</v>
      </c>
      <c r="E187" s="144">
        <f>SUM(E188,E191)</f>
        <v>0</v>
      </c>
      <c r="F187" s="144">
        <f>SUM(F188,F191)</f>
        <v>0</v>
      </c>
      <c r="G187" s="145">
        <f>SUM(G188,G191)</f>
        <v>0</v>
      </c>
      <c r="H187" s="143">
        <f t="shared" si="8"/>
        <v>0</v>
      </c>
      <c r="I187" s="144">
        <f>SUM(I188,I191)</f>
        <v>0</v>
      </c>
      <c r="J187" s="144">
        <f>SUM(J188,J191)</f>
        <v>0</v>
      </c>
      <c r="K187" s="144">
        <f>SUM(K188,K191)</f>
        <v>0</v>
      </c>
      <c r="L187" s="146">
        <f>SUM(L188,L191)</f>
        <v>0</v>
      </c>
    </row>
    <row r="188" spans="1:12" ht="24" x14ac:dyDescent="0.25">
      <c r="A188" s="197">
        <v>4200</v>
      </c>
      <c r="B188" s="147" t="s">
        <v>196</v>
      </c>
      <c r="C188" s="57">
        <f>SUM(D188:G188)</f>
        <v>0</v>
      </c>
      <c r="D188" s="63">
        <f>SUM(D189,D190)</f>
        <v>0</v>
      </c>
      <c r="E188" s="63">
        <f>SUM(E189,E190)</f>
        <v>0</v>
      </c>
      <c r="F188" s="63">
        <f>SUM(F189,F190)</f>
        <v>0</v>
      </c>
      <c r="G188" s="166">
        <f>SUM(G189,G190)</f>
        <v>0</v>
      </c>
      <c r="H188" s="57">
        <f t="shared" si="8"/>
        <v>0</v>
      </c>
      <c r="I188" s="63">
        <f>SUM(I189,I190)</f>
        <v>0</v>
      </c>
      <c r="J188" s="63">
        <f>SUM(J189,J190)</f>
        <v>0</v>
      </c>
      <c r="K188" s="63">
        <f>SUM(K189,K190)</f>
        <v>0</v>
      </c>
      <c r="L188" s="167">
        <f>SUM(L189,L190)</f>
        <v>0</v>
      </c>
    </row>
    <row r="189" spans="1:12" ht="36" x14ac:dyDescent="0.25">
      <c r="A189" s="168">
        <v>4240</v>
      </c>
      <c r="B189" s="65" t="s">
        <v>197</v>
      </c>
      <c r="C189" s="66">
        <f t="shared" ref="C189:C264" si="23">SUM(D189:G189)</f>
        <v>0</v>
      </c>
      <c r="D189" s="68"/>
      <c r="E189" s="68"/>
      <c r="F189" s="68"/>
      <c r="G189" s="154"/>
      <c r="H189" s="66">
        <f t="shared" ref="H189:H263" si="24">SUM(I189:L189)</f>
        <v>0</v>
      </c>
      <c r="I189" s="68"/>
      <c r="J189" s="68"/>
      <c r="K189" s="68"/>
      <c r="L189" s="155"/>
    </row>
    <row r="190" spans="1:12" ht="24" x14ac:dyDescent="0.25">
      <c r="A190" s="159">
        <v>4250</v>
      </c>
      <c r="B190" s="71" t="s">
        <v>198</v>
      </c>
      <c r="C190" s="72">
        <f t="shared" si="23"/>
        <v>0</v>
      </c>
      <c r="D190" s="74"/>
      <c r="E190" s="74"/>
      <c r="F190" s="74"/>
      <c r="G190" s="157"/>
      <c r="H190" s="72">
        <f t="shared" si="24"/>
        <v>0</v>
      </c>
      <c r="I190" s="74"/>
      <c r="J190" s="74"/>
      <c r="K190" s="74"/>
      <c r="L190" s="158"/>
    </row>
    <row r="191" spans="1:12" x14ac:dyDescent="0.25">
      <c r="A191" s="56">
        <v>4300</v>
      </c>
      <c r="B191" s="147" t="s">
        <v>199</v>
      </c>
      <c r="C191" s="57">
        <f t="shared" si="23"/>
        <v>0</v>
      </c>
      <c r="D191" s="63">
        <f>SUM(D192)</f>
        <v>0</v>
      </c>
      <c r="E191" s="63">
        <f>SUM(E192)</f>
        <v>0</v>
      </c>
      <c r="F191" s="63">
        <f>SUM(F192)</f>
        <v>0</v>
      </c>
      <c r="G191" s="166">
        <f>SUM(G192)</f>
        <v>0</v>
      </c>
      <c r="H191" s="57">
        <f t="shared" si="24"/>
        <v>0</v>
      </c>
      <c r="I191" s="63">
        <f>SUM(I192)</f>
        <v>0</v>
      </c>
      <c r="J191" s="63">
        <f>SUM(J192)</f>
        <v>0</v>
      </c>
      <c r="K191" s="63">
        <f>SUM(K192)</f>
        <v>0</v>
      </c>
      <c r="L191" s="167">
        <f>SUM(L192)</f>
        <v>0</v>
      </c>
    </row>
    <row r="192" spans="1:12" ht="24" x14ac:dyDescent="0.25">
      <c r="A192" s="168">
        <v>4310</v>
      </c>
      <c r="B192" s="65" t="s">
        <v>200</v>
      </c>
      <c r="C192" s="66">
        <f>SUM(D192:G192)</f>
        <v>0</v>
      </c>
      <c r="D192" s="169">
        <f>SUM(D193:D193)</f>
        <v>0</v>
      </c>
      <c r="E192" s="169">
        <f>SUM(E193:E193)</f>
        <v>0</v>
      </c>
      <c r="F192" s="169">
        <f>SUM(F193:F193)</f>
        <v>0</v>
      </c>
      <c r="G192" s="170">
        <f>SUM(G193:G193)</f>
        <v>0</v>
      </c>
      <c r="H192" s="66">
        <f t="shared" si="24"/>
        <v>0</v>
      </c>
      <c r="I192" s="169">
        <f>SUM(I193:I193)</f>
        <v>0</v>
      </c>
      <c r="J192" s="169">
        <f>SUM(J193:J193)</f>
        <v>0</v>
      </c>
      <c r="K192" s="169">
        <f>SUM(K193:K193)</f>
        <v>0</v>
      </c>
      <c r="L192" s="171">
        <f>SUM(L193:L193)</f>
        <v>0</v>
      </c>
    </row>
    <row r="193" spans="1:12" ht="36" x14ac:dyDescent="0.25">
      <c r="A193" s="44">
        <v>4311</v>
      </c>
      <c r="B193" s="71" t="s">
        <v>201</v>
      </c>
      <c r="C193" s="72">
        <f t="shared" si="23"/>
        <v>0</v>
      </c>
      <c r="D193" s="74"/>
      <c r="E193" s="74"/>
      <c r="F193" s="74"/>
      <c r="G193" s="157"/>
      <c r="H193" s="72">
        <f t="shared" si="24"/>
        <v>0</v>
      </c>
      <c r="I193" s="74"/>
      <c r="J193" s="74"/>
      <c r="K193" s="74"/>
      <c r="L193" s="158"/>
    </row>
    <row r="194" spans="1:12" s="24" customFormat="1" ht="24" x14ac:dyDescent="0.25">
      <c r="A194" s="198"/>
      <c r="B194" s="19" t="s">
        <v>202</v>
      </c>
      <c r="C194" s="138">
        <f t="shared" si="23"/>
        <v>12755</v>
      </c>
      <c r="D194" s="139">
        <f>SUM(D195,D230,D269)</f>
        <v>9755</v>
      </c>
      <c r="E194" s="139">
        <f>SUM(E195,E230,E269)</f>
        <v>0</v>
      </c>
      <c r="F194" s="139">
        <f>SUM(F195,F230,F269)</f>
        <v>3000</v>
      </c>
      <c r="G194" s="139">
        <f>SUM(G195,G230,G269)</f>
        <v>0</v>
      </c>
      <c r="H194" s="138">
        <f t="shared" si="24"/>
        <v>36655</v>
      </c>
      <c r="I194" s="139">
        <f>SUM(I195,I230,I269)</f>
        <v>33655</v>
      </c>
      <c r="J194" s="139">
        <f>SUM(J195,J230,J269)</f>
        <v>0</v>
      </c>
      <c r="K194" s="139">
        <f>SUM(K195,K230,K269)</f>
        <v>3000</v>
      </c>
      <c r="L194" s="199">
        <f>SUM(L195,L230,L269)</f>
        <v>0</v>
      </c>
    </row>
    <row r="195" spans="1:12" x14ac:dyDescent="0.25">
      <c r="A195" s="142">
        <v>5000</v>
      </c>
      <c r="B195" s="142" t="s">
        <v>203</v>
      </c>
      <c r="C195" s="143">
        <f t="shared" si="23"/>
        <v>12755</v>
      </c>
      <c r="D195" s="144">
        <f>D196+D204</f>
        <v>9755</v>
      </c>
      <c r="E195" s="144">
        <f>E196+E204</f>
        <v>0</v>
      </c>
      <c r="F195" s="144">
        <f>F196+F204</f>
        <v>3000</v>
      </c>
      <c r="G195" s="144">
        <f>G196+G204</f>
        <v>0</v>
      </c>
      <c r="H195" s="143">
        <f t="shared" si="24"/>
        <v>36655</v>
      </c>
      <c r="I195" s="144">
        <f>I196+I204</f>
        <v>33655</v>
      </c>
      <c r="J195" s="144">
        <f>J196+J204</f>
        <v>0</v>
      </c>
      <c r="K195" s="144">
        <f>K196+K204</f>
        <v>3000</v>
      </c>
      <c r="L195" s="200">
        <f>L196+L204</f>
        <v>0</v>
      </c>
    </row>
    <row r="196" spans="1:12" x14ac:dyDescent="0.25">
      <c r="A196" s="56">
        <v>5100</v>
      </c>
      <c r="B196" s="147" t="s">
        <v>204</v>
      </c>
      <c r="C196" s="57">
        <f t="shared" si="23"/>
        <v>0</v>
      </c>
      <c r="D196" s="63">
        <f>D197+D198+D201+D202+D203</f>
        <v>0</v>
      </c>
      <c r="E196" s="63">
        <f>E197+E198+E201+E202+E203</f>
        <v>0</v>
      </c>
      <c r="F196" s="63">
        <f>F197+F198+F201+F202+F203</f>
        <v>0</v>
      </c>
      <c r="G196" s="166">
        <f>G197+G198+G201+G202+G203</f>
        <v>0</v>
      </c>
      <c r="H196" s="57">
        <f t="shared" si="24"/>
        <v>1300</v>
      </c>
      <c r="I196" s="63">
        <f>I197+I198+I201+I202+I203</f>
        <v>1300</v>
      </c>
      <c r="J196" s="63">
        <f>J197+J198+J201+J202+J203</f>
        <v>0</v>
      </c>
      <c r="K196" s="63">
        <f>K197+K198+K201+K202+K203</f>
        <v>0</v>
      </c>
      <c r="L196" s="167">
        <f>L197+L198+L201+L202+L203</f>
        <v>0</v>
      </c>
    </row>
    <row r="197" spans="1:12" x14ac:dyDescent="0.25">
      <c r="A197" s="168">
        <v>5110</v>
      </c>
      <c r="B197" s="65" t="s">
        <v>205</v>
      </c>
      <c r="C197" s="66">
        <f t="shared" si="23"/>
        <v>0</v>
      </c>
      <c r="D197" s="68"/>
      <c r="E197" s="68"/>
      <c r="F197" s="68"/>
      <c r="G197" s="154"/>
      <c r="H197" s="66">
        <f t="shared" si="24"/>
        <v>0</v>
      </c>
      <c r="I197" s="68"/>
      <c r="J197" s="68"/>
      <c r="K197" s="68"/>
      <c r="L197" s="155"/>
    </row>
    <row r="198" spans="1:12" ht="24" x14ac:dyDescent="0.25">
      <c r="A198" s="159">
        <v>5120</v>
      </c>
      <c r="B198" s="71" t="s">
        <v>206</v>
      </c>
      <c r="C198" s="72">
        <f t="shared" si="23"/>
        <v>0</v>
      </c>
      <c r="D198" s="160">
        <f>D199+D200</f>
        <v>0</v>
      </c>
      <c r="E198" s="160">
        <f>E199+E200</f>
        <v>0</v>
      </c>
      <c r="F198" s="160">
        <f>F199+F200</f>
        <v>0</v>
      </c>
      <c r="G198" s="161">
        <f>G199+G200</f>
        <v>0</v>
      </c>
      <c r="H198" s="72">
        <f t="shared" si="24"/>
        <v>1300</v>
      </c>
      <c r="I198" s="160">
        <f>I199+I200</f>
        <v>1300</v>
      </c>
      <c r="J198" s="160">
        <f>J199+J200</f>
        <v>0</v>
      </c>
      <c r="K198" s="160">
        <f>K199+K200</f>
        <v>0</v>
      </c>
      <c r="L198" s="162">
        <f>L199+L200</f>
        <v>0</v>
      </c>
    </row>
    <row r="199" spans="1:12" x14ac:dyDescent="0.25">
      <c r="A199" s="44">
        <v>5121</v>
      </c>
      <c r="B199" s="71" t="s">
        <v>207</v>
      </c>
      <c r="C199" s="72">
        <f t="shared" si="23"/>
        <v>0</v>
      </c>
      <c r="D199" s="74"/>
      <c r="E199" s="74"/>
      <c r="F199" s="74"/>
      <c r="G199" s="157"/>
      <c r="H199" s="72">
        <f t="shared" si="24"/>
        <v>1300</v>
      </c>
      <c r="I199" s="74">
        <v>1300</v>
      </c>
      <c r="J199" s="74"/>
      <c r="K199" s="74"/>
      <c r="L199" s="158"/>
    </row>
    <row r="200" spans="1:12" ht="24" x14ac:dyDescent="0.25">
      <c r="A200" s="44">
        <v>5129</v>
      </c>
      <c r="B200" s="71" t="s">
        <v>208</v>
      </c>
      <c r="C200" s="72">
        <f t="shared" si="23"/>
        <v>0</v>
      </c>
      <c r="D200" s="74"/>
      <c r="E200" s="74"/>
      <c r="F200" s="74"/>
      <c r="G200" s="157"/>
      <c r="H200" s="72">
        <f t="shared" si="24"/>
        <v>0</v>
      </c>
      <c r="I200" s="74"/>
      <c r="J200" s="74"/>
      <c r="K200" s="74"/>
      <c r="L200" s="158"/>
    </row>
    <row r="201" spans="1:12" x14ac:dyDescent="0.25">
      <c r="A201" s="159">
        <v>5130</v>
      </c>
      <c r="B201" s="71" t="s">
        <v>209</v>
      </c>
      <c r="C201" s="72">
        <f t="shared" si="23"/>
        <v>0</v>
      </c>
      <c r="D201" s="74"/>
      <c r="E201" s="74"/>
      <c r="F201" s="74"/>
      <c r="G201" s="157"/>
      <c r="H201" s="72">
        <f t="shared" si="24"/>
        <v>0</v>
      </c>
      <c r="I201" s="74"/>
      <c r="J201" s="74"/>
      <c r="K201" s="74"/>
      <c r="L201" s="158"/>
    </row>
    <row r="202" spans="1:12" x14ac:dyDescent="0.25">
      <c r="A202" s="159">
        <v>5140</v>
      </c>
      <c r="B202" s="71" t="s">
        <v>210</v>
      </c>
      <c r="C202" s="72">
        <f t="shared" si="23"/>
        <v>0</v>
      </c>
      <c r="D202" s="74"/>
      <c r="E202" s="74"/>
      <c r="F202" s="74"/>
      <c r="G202" s="157"/>
      <c r="H202" s="72">
        <f t="shared" si="24"/>
        <v>0</v>
      </c>
      <c r="I202" s="74"/>
      <c r="J202" s="74"/>
      <c r="K202" s="74"/>
      <c r="L202" s="158"/>
    </row>
    <row r="203" spans="1:12" ht="24" x14ac:dyDescent="0.25">
      <c r="A203" s="159">
        <v>5170</v>
      </c>
      <c r="B203" s="71" t="s">
        <v>211</v>
      </c>
      <c r="C203" s="72">
        <f t="shared" si="23"/>
        <v>0</v>
      </c>
      <c r="D203" s="74"/>
      <c r="E203" s="74"/>
      <c r="F203" s="74"/>
      <c r="G203" s="157"/>
      <c r="H203" s="72">
        <f t="shared" si="24"/>
        <v>0</v>
      </c>
      <c r="I203" s="74"/>
      <c r="J203" s="74"/>
      <c r="K203" s="74"/>
      <c r="L203" s="158"/>
    </row>
    <row r="204" spans="1:12" x14ac:dyDescent="0.25">
      <c r="A204" s="56">
        <v>5200</v>
      </c>
      <c r="B204" s="147" t="s">
        <v>212</v>
      </c>
      <c r="C204" s="57">
        <f t="shared" si="23"/>
        <v>12755</v>
      </c>
      <c r="D204" s="63">
        <f>D205+D215+D216+D225+D226+D227+D229</f>
        <v>9755</v>
      </c>
      <c r="E204" s="63">
        <f>E205+E215+E216+E225+E226+E227+E229</f>
        <v>0</v>
      </c>
      <c r="F204" s="63">
        <f>F205+F215+F216+F225+F226+F227+F229</f>
        <v>3000</v>
      </c>
      <c r="G204" s="166">
        <f>G205+G215+G216+G225+G226+G227+G229</f>
        <v>0</v>
      </c>
      <c r="H204" s="57">
        <f t="shared" si="24"/>
        <v>35355</v>
      </c>
      <c r="I204" s="63">
        <f>I205+I215+I216+I225+I226+I227+I229</f>
        <v>32355</v>
      </c>
      <c r="J204" s="63">
        <f>J205+J215+J216+J225+J226+J227+J229</f>
        <v>0</v>
      </c>
      <c r="K204" s="63">
        <f>K205+K215+K216+K225+K226+K227+K229</f>
        <v>3000</v>
      </c>
      <c r="L204" s="167">
        <f>L205+L215+L216+L225+L226+L227+L229</f>
        <v>0</v>
      </c>
    </row>
    <row r="205" spans="1:12" x14ac:dyDescent="0.25">
      <c r="A205" s="150">
        <v>5210</v>
      </c>
      <c r="B205" s="112" t="s">
        <v>213</v>
      </c>
      <c r="C205" s="117">
        <f t="shared" si="23"/>
        <v>0</v>
      </c>
      <c r="D205" s="151">
        <f>SUM(D206:D214)</f>
        <v>0</v>
      </c>
      <c r="E205" s="151">
        <f>SUM(E206:E214)</f>
        <v>0</v>
      </c>
      <c r="F205" s="151">
        <f>SUM(F206:F214)</f>
        <v>0</v>
      </c>
      <c r="G205" s="152">
        <f>SUM(G206:G214)</f>
        <v>0</v>
      </c>
      <c r="H205" s="117">
        <f t="shared" si="24"/>
        <v>0</v>
      </c>
      <c r="I205" s="151">
        <f>SUM(I206:I214)</f>
        <v>0</v>
      </c>
      <c r="J205" s="151">
        <f>SUM(J206:J214)</f>
        <v>0</v>
      </c>
      <c r="K205" s="151">
        <f>SUM(K206:K214)</f>
        <v>0</v>
      </c>
      <c r="L205" s="153">
        <f>SUM(L206:L214)</f>
        <v>0</v>
      </c>
    </row>
    <row r="206" spans="1:12" x14ac:dyDescent="0.25">
      <c r="A206" s="38">
        <v>5211</v>
      </c>
      <c r="B206" s="65" t="s">
        <v>214</v>
      </c>
      <c r="C206" s="66">
        <f t="shared" si="23"/>
        <v>0</v>
      </c>
      <c r="D206" s="68"/>
      <c r="E206" s="68"/>
      <c r="F206" s="68"/>
      <c r="G206" s="154"/>
      <c r="H206" s="66">
        <f t="shared" si="24"/>
        <v>0</v>
      </c>
      <c r="I206" s="68"/>
      <c r="J206" s="68"/>
      <c r="K206" s="68"/>
      <c r="L206" s="155"/>
    </row>
    <row r="207" spans="1:12" x14ac:dyDescent="0.25">
      <c r="A207" s="44">
        <v>5212</v>
      </c>
      <c r="B207" s="71" t="s">
        <v>215</v>
      </c>
      <c r="C207" s="72">
        <f t="shared" si="23"/>
        <v>0</v>
      </c>
      <c r="D207" s="74"/>
      <c r="E207" s="74"/>
      <c r="F207" s="74"/>
      <c r="G207" s="157"/>
      <c r="H207" s="72">
        <f t="shared" si="24"/>
        <v>0</v>
      </c>
      <c r="I207" s="74"/>
      <c r="J207" s="74"/>
      <c r="K207" s="74"/>
      <c r="L207" s="158"/>
    </row>
    <row r="208" spans="1:12" x14ac:dyDescent="0.25">
      <c r="A208" s="44">
        <v>5213</v>
      </c>
      <c r="B208" s="71" t="s">
        <v>216</v>
      </c>
      <c r="C208" s="72">
        <f t="shared" si="23"/>
        <v>0</v>
      </c>
      <c r="D208" s="74"/>
      <c r="E208" s="74"/>
      <c r="F208" s="74"/>
      <c r="G208" s="157"/>
      <c r="H208" s="72">
        <f t="shared" si="24"/>
        <v>0</v>
      </c>
      <c r="I208" s="74"/>
      <c r="J208" s="74"/>
      <c r="K208" s="74"/>
      <c r="L208" s="158"/>
    </row>
    <row r="209" spans="1:12" x14ac:dyDescent="0.25">
      <c r="A209" s="44">
        <v>5214</v>
      </c>
      <c r="B209" s="71" t="s">
        <v>217</v>
      </c>
      <c r="C209" s="72">
        <f t="shared" si="23"/>
        <v>0</v>
      </c>
      <c r="D209" s="74"/>
      <c r="E209" s="74"/>
      <c r="F209" s="74"/>
      <c r="G209" s="157"/>
      <c r="H209" s="72">
        <f t="shared" si="24"/>
        <v>0</v>
      </c>
      <c r="I209" s="74"/>
      <c r="J209" s="74"/>
      <c r="K209" s="74"/>
      <c r="L209" s="158"/>
    </row>
    <row r="210" spans="1:12" x14ac:dyDescent="0.25">
      <c r="A210" s="44">
        <v>5215</v>
      </c>
      <c r="B210" s="71" t="s">
        <v>218</v>
      </c>
      <c r="C210" s="72">
        <f>SUM(D210:G210)</f>
        <v>0</v>
      </c>
      <c r="D210" s="74"/>
      <c r="E210" s="74"/>
      <c r="F210" s="74"/>
      <c r="G210" s="157"/>
      <c r="H210" s="72">
        <f>SUM(I210:L210)</f>
        <v>0</v>
      </c>
      <c r="I210" s="74"/>
      <c r="J210" s="74"/>
      <c r="K210" s="74"/>
      <c r="L210" s="158"/>
    </row>
    <row r="211" spans="1:12" ht="14.25" customHeight="1" x14ac:dyDescent="0.25">
      <c r="A211" s="44">
        <v>5216</v>
      </c>
      <c r="B211" s="71" t="s">
        <v>219</v>
      </c>
      <c r="C211" s="72">
        <f t="shared" si="23"/>
        <v>0</v>
      </c>
      <c r="D211" s="74"/>
      <c r="E211" s="74"/>
      <c r="F211" s="74"/>
      <c r="G211" s="157"/>
      <c r="H211" s="72">
        <f t="shared" si="24"/>
        <v>0</v>
      </c>
      <c r="I211" s="74"/>
      <c r="J211" s="74"/>
      <c r="K211" s="74"/>
      <c r="L211" s="158"/>
    </row>
    <row r="212" spans="1:12" x14ac:dyDescent="0.25">
      <c r="A212" s="44">
        <v>5217</v>
      </c>
      <c r="B212" s="71" t="s">
        <v>220</v>
      </c>
      <c r="C212" s="72">
        <f t="shared" si="23"/>
        <v>0</v>
      </c>
      <c r="D212" s="74"/>
      <c r="E212" s="74"/>
      <c r="F212" s="74"/>
      <c r="G212" s="157"/>
      <c r="H212" s="72">
        <f t="shared" si="24"/>
        <v>0</v>
      </c>
      <c r="I212" s="74"/>
      <c r="J212" s="74"/>
      <c r="K212" s="74"/>
      <c r="L212" s="158"/>
    </row>
    <row r="213" spans="1:12" x14ac:dyDescent="0.25">
      <c r="A213" s="44">
        <v>5218</v>
      </c>
      <c r="B213" s="71" t="s">
        <v>221</v>
      </c>
      <c r="C213" s="72">
        <f t="shared" si="23"/>
        <v>0</v>
      </c>
      <c r="D213" s="74"/>
      <c r="E213" s="74"/>
      <c r="F213" s="74"/>
      <c r="G213" s="157"/>
      <c r="H213" s="72">
        <f t="shared" si="24"/>
        <v>0</v>
      </c>
      <c r="I213" s="74"/>
      <c r="J213" s="74"/>
      <c r="K213" s="74"/>
      <c r="L213" s="158"/>
    </row>
    <row r="214" spans="1:12" x14ac:dyDescent="0.25">
      <c r="A214" s="44">
        <v>5219</v>
      </c>
      <c r="B214" s="71" t="s">
        <v>222</v>
      </c>
      <c r="C214" s="72">
        <f t="shared" si="23"/>
        <v>0</v>
      </c>
      <c r="D214" s="74"/>
      <c r="E214" s="74"/>
      <c r="F214" s="74"/>
      <c r="G214" s="157"/>
      <c r="H214" s="72">
        <f t="shared" si="24"/>
        <v>0</v>
      </c>
      <c r="I214" s="74"/>
      <c r="J214" s="74"/>
      <c r="K214" s="74"/>
      <c r="L214" s="158"/>
    </row>
    <row r="215" spans="1:12" ht="13.5" customHeight="1" x14ac:dyDescent="0.25">
      <c r="A215" s="159">
        <v>5220</v>
      </c>
      <c r="B215" s="71" t="s">
        <v>223</v>
      </c>
      <c r="C215" s="72">
        <f t="shared" si="23"/>
        <v>0</v>
      </c>
      <c r="D215" s="74"/>
      <c r="E215" s="74"/>
      <c r="F215" s="74"/>
      <c r="G215" s="157"/>
      <c r="H215" s="72">
        <f t="shared" si="24"/>
        <v>0</v>
      </c>
      <c r="I215" s="74"/>
      <c r="J215" s="74"/>
      <c r="K215" s="74"/>
      <c r="L215" s="158"/>
    </row>
    <row r="216" spans="1:12" x14ac:dyDescent="0.25">
      <c r="A216" s="159">
        <v>5230</v>
      </c>
      <c r="B216" s="71" t="s">
        <v>224</v>
      </c>
      <c r="C216" s="72">
        <f t="shared" si="23"/>
        <v>12755</v>
      </c>
      <c r="D216" s="160">
        <f>SUM(D217:D224)</f>
        <v>9755</v>
      </c>
      <c r="E216" s="160">
        <f>SUM(E217:E224)</f>
        <v>0</v>
      </c>
      <c r="F216" s="160">
        <f>SUM(F217:F224)</f>
        <v>3000</v>
      </c>
      <c r="G216" s="161">
        <f>SUM(G217:G224)</f>
        <v>0</v>
      </c>
      <c r="H216" s="72">
        <f t="shared" si="24"/>
        <v>35355</v>
      </c>
      <c r="I216" s="160">
        <f>SUM(I217:I224)</f>
        <v>32355</v>
      </c>
      <c r="J216" s="160">
        <f>SUM(J217:J224)</f>
        <v>0</v>
      </c>
      <c r="K216" s="160">
        <f>SUM(K217:K224)</f>
        <v>3000</v>
      </c>
      <c r="L216" s="162">
        <f>SUM(L217:L224)</f>
        <v>0</v>
      </c>
    </row>
    <row r="217" spans="1:12" x14ac:dyDescent="0.25">
      <c r="A217" s="44">
        <v>5231</v>
      </c>
      <c r="B217" s="71" t="s">
        <v>225</v>
      </c>
      <c r="C217" s="72">
        <f t="shared" si="23"/>
        <v>0</v>
      </c>
      <c r="D217" s="74"/>
      <c r="E217" s="74"/>
      <c r="F217" s="74"/>
      <c r="G217" s="157"/>
      <c r="H217" s="72">
        <f t="shared" si="24"/>
        <v>0</v>
      </c>
      <c r="I217" s="74"/>
      <c r="J217" s="74"/>
      <c r="K217" s="74"/>
      <c r="L217" s="158"/>
    </row>
    <row r="218" spans="1:12" x14ac:dyDescent="0.25">
      <c r="A218" s="44">
        <v>5232</v>
      </c>
      <c r="B218" s="71" t="s">
        <v>226</v>
      </c>
      <c r="C218" s="72">
        <f t="shared" si="23"/>
        <v>0</v>
      </c>
      <c r="D218" s="74"/>
      <c r="E218" s="74"/>
      <c r="F218" s="74"/>
      <c r="G218" s="157"/>
      <c r="H218" s="72">
        <f t="shared" si="24"/>
        <v>0</v>
      </c>
      <c r="I218" s="74"/>
      <c r="J218" s="74"/>
      <c r="K218" s="74"/>
      <c r="L218" s="158"/>
    </row>
    <row r="219" spans="1:12" x14ac:dyDescent="0.25">
      <c r="A219" s="44">
        <v>5233</v>
      </c>
      <c r="B219" s="71" t="s">
        <v>227</v>
      </c>
      <c r="C219" s="201">
        <f t="shared" si="23"/>
        <v>7755</v>
      </c>
      <c r="D219" s="74">
        <v>7755</v>
      </c>
      <c r="E219" s="74"/>
      <c r="F219" s="74"/>
      <c r="G219" s="157"/>
      <c r="H219" s="72">
        <f t="shared" si="24"/>
        <v>7755</v>
      </c>
      <c r="I219" s="74">
        <v>7755</v>
      </c>
      <c r="J219" s="74"/>
      <c r="K219" s="74"/>
      <c r="L219" s="158"/>
    </row>
    <row r="220" spans="1:12" ht="24" x14ac:dyDescent="0.25">
      <c r="A220" s="44">
        <v>5234</v>
      </c>
      <c r="B220" s="71" t="s">
        <v>228</v>
      </c>
      <c r="C220" s="201">
        <f t="shared" si="23"/>
        <v>0</v>
      </c>
      <c r="D220" s="74"/>
      <c r="E220" s="74"/>
      <c r="F220" s="74"/>
      <c r="G220" s="157"/>
      <c r="H220" s="72">
        <f t="shared" si="24"/>
        <v>0</v>
      </c>
      <c r="I220" s="74"/>
      <c r="J220" s="74"/>
      <c r="K220" s="74"/>
      <c r="L220" s="158"/>
    </row>
    <row r="221" spans="1:12" ht="14.25" customHeight="1" x14ac:dyDescent="0.25">
      <c r="A221" s="44">
        <v>5236</v>
      </c>
      <c r="B221" s="71" t="s">
        <v>229</v>
      </c>
      <c r="C221" s="201">
        <f t="shared" si="23"/>
        <v>0</v>
      </c>
      <c r="D221" s="74"/>
      <c r="E221" s="74"/>
      <c r="F221" s="74"/>
      <c r="G221" s="157"/>
      <c r="H221" s="72">
        <f t="shared" si="24"/>
        <v>0</v>
      </c>
      <c r="I221" s="74"/>
      <c r="J221" s="74"/>
      <c r="K221" s="74"/>
      <c r="L221" s="158"/>
    </row>
    <row r="222" spans="1:12" ht="14.25" customHeight="1" x14ac:dyDescent="0.25">
      <c r="A222" s="44">
        <v>5237</v>
      </c>
      <c r="B222" s="71" t="s">
        <v>230</v>
      </c>
      <c r="C222" s="201">
        <f t="shared" si="23"/>
        <v>0</v>
      </c>
      <c r="D222" s="74"/>
      <c r="E222" s="74"/>
      <c r="F222" s="74"/>
      <c r="G222" s="157"/>
      <c r="H222" s="72">
        <f t="shared" si="24"/>
        <v>0</v>
      </c>
      <c r="I222" s="74"/>
      <c r="J222" s="74"/>
      <c r="K222" s="74"/>
      <c r="L222" s="158"/>
    </row>
    <row r="223" spans="1:12" ht="24" x14ac:dyDescent="0.25">
      <c r="A223" s="44">
        <v>5238</v>
      </c>
      <c r="B223" s="71" t="s">
        <v>231</v>
      </c>
      <c r="C223" s="201">
        <f t="shared" si="23"/>
        <v>0</v>
      </c>
      <c r="D223" s="74"/>
      <c r="E223" s="74"/>
      <c r="F223" s="74"/>
      <c r="G223" s="157"/>
      <c r="H223" s="72">
        <f t="shared" si="24"/>
        <v>22600</v>
      </c>
      <c r="I223" s="74">
        <f>22000+600</f>
        <v>22600</v>
      </c>
      <c r="J223" s="74"/>
      <c r="K223" s="74"/>
      <c r="L223" s="158"/>
    </row>
    <row r="224" spans="1:12" ht="24" x14ac:dyDescent="0.25">
      <c r="A224" s="44">
        <v>5239</v>
      </c>
      <c r="B224" s="71" t="s">
        <v>232</v>
      </c>
      <c r="C224" s="201">
        <f t="shared" si="23"/>
        <v>5000</v>
      </c>
      <c r="D224" s="74">
        <v>2000</v>
      </c>
      <c r="E224" s="74"/>
      <c r="F224" s="74">
        <v>3000</v>
      </c>
      <c r="G224" s="157"/>
      <c r="H224" s="72">
        <f t="shared" si="24"/>
        <v>5000</v>
      </c>
      <c r="I224" s="74">
        <v>2000</v>
      </c>
      <c r="J224" s="74"/>
      <c r="K224" s="74">
        <v>3000</v>
      </c>
      <c r="L224" s="158"/>
    </row>
    <row r="225" spans="1:12" ht="24" x14ac:dyDescent="0.25">
      <c r="A225" s="159">
        <v>5240</v>
      </c>
      <c r="B225" s="71" t="s">
        <v>233</v>
      </c>
      <c r="C225" s="201">
        <f t="shared" si="23"/>
        <v>0</v>
      </c>
      <c r="D225" s="74"/>
      <c r="E225" s="74"/>
      <c r="F225" s="74"/>
      <c r="G225" s="157"/>
      <c r="H225" s="72">
        <f t="shared" si="24"/>
        <v>0</v>
      </c>
      <c r="I225" s="74"/>
      <c r="J225" s="74"/>
      <c r="K225" s="74"/>
      <c r="L225" s="158"/>
    </row>
    <row r="226" spans="1:12" x14ac:dyDescent="0.25">
      <c r="A226" s="159">
        <v>5250</v>
      </c>
      <c r="B226" s="71" t="s">
        <v>234</v>
      </c>
      <c r="C226" s="201">
        <f t="shared" si="23"/>
        <v>0</v>
      </c>
      <c r="D226" s="74"/>
      <c r="E226" s="74"/>
      <c r="F226" s="74"/>
      <c r="G226" s="157"/>
      <c r="H226" s="72">
        <f t="shared" si="24"/>
        <v>0</v>
      </c>
      <c r="I226" s="74"/>
      <c r="J226" s="74"/>
      <c r="K226" s="74"/>
      <c r="L226" s="158"/>
    </row>
    <row r="227" spans="1:12" x14ac:dyDescent="0.25">
      <c r="A227" s="159">
        <v>5260</v>
      </c>
      <c r="B227" s="71" t="s">
        <v>235</v>
      </c>
      <c r="C227" s="201">
        <f t="shared" si="23"/>
        <v>0</v>
      </c>
      <c r="D227" s="160">
        <f>SUM(D228)</f>
        <v>0</v>
      </c>
      <c r="E227" s="160">
        <f>SUM(E228)</f>
        <v>0</v>
      </c>
      <c r="F227" s="160">
        <f>SUM(F228)</f>
        <v>0</v>
      </c>
      <c r="G227" s="161">
        <f>SUM(G228)</f>
        <v>0</v>
      </c>
      <c r="H227" s="72">
        <f t="shared" si="24"/>
        <v>0</v>
      </c>
      <c r="I227" s="160">
        <f>SUM(I228)</f>
        <v>0</v>
      </c>
      <c r="J227" s="160">
        <f>SUM(J228)</f>
        <v>0</v>
      </c>
      <c r="K227" s="160">
        <f>SUM(K228)</f>
        <v>0</v>
      </c>
      <c r="L227" s="162">
        <f>SUM(L228)</f>
        <v>0</v>
      </c>
    </row>
    <row r="228" spans="1:12" ht="24" x14ac:dyDescent="0.25">
      <c r="A228" s="44">
        <v>5269</v>
      </c>
      <c r="B228" s="71" t="s">
        <v>236</v>
      </c>
      <c r="C228" s="201">
        <f t="shared" si="23"/>
        <v>0</v>
      </c>
      <c r="D228" s="74"/>
      <c r="E228" s="74"/>
      <c r="F228" s="74"/>
      <c r="G228" s="157"/>
      <c r="H228" s="72">
        <f t="shared" si="24"/>
        <v>0</v>
      </c>
      <c r="I228" s="74"/>
      <c r="J228" s="74"/>
      <c r="K228" s="74"/>
      <c r="L228" s="158"/>
    </row>
    <row r="229" spans="1:12" ht="24" x14ac:dyDescent="0.25">
      <c r="A229" s="150">
        <v>5270</v>
      </c>
      <c r="B229" s="112" t="s">
        <v>237</v>
      </c>
      <c r="C229" s="202">
        <f t="shared" si="23"/>
        <v>0</v>
      </c>
      <c r="D229" s="163"/>
      <c r="E229" s="163"/>
      <c r="F229" s="163"/>
      <c r="G229" s="164"/>
      <c r="H229" s="117">
        <f t="shared" si="24"/>
        <v>0</v>
      </c>
      <c r="I229" s="163"/>
      <c r="J229" s="163"/>
      <c r="K229" s="163"/>
      <c r="L229" s="165"/>
    </row>
    <row r="230" spans="1:12" x14ac:dyDescent="0.25">
      <c r="A230" s="142">
        <v>6000</v>
      </c>
      <c r="B230" s="142" t="s">
        <v>238</v>
      </c>
      <c r="C230" s="203">
        <f t="shared" si="23"/>
        <v>0</v>
      </c>
      <c r="D230" s="144">
        <f>D231+D251+D259</f>
        <v>0</v>
      </c>
      <c r="E230" s="144">
        <f>E231+E251+E259</f>
        <v>0</v>
      </c>
      <c r="F230" s="144">
        <f>F231+F251+F259</f>
        <v>0</v>
      </c>
      <c r="G230" s="145">
        <f>G231+G251+G259</f>
        <v>0</v>
      </c>
      <c r="H230" s="143">
        <f t="shared" si="24"/>
        <v>0</v>
      </c>
      <c r="I230" s="144">
        <f>I231+I251+I259</f>
        <v>0</v>
      </c>
      <c r="J230" s="144">
        <f>J231+J251+J259</f>
        <v>0</v>
      </c>
      <c r="K230" s="144">
        <f>K231+K251+K259</f>
        <v>0</v>
      </c>
      <c r="L230" s="146">
        <f>L231+L251+L259</f>
        <v>0</v>
      </c>
    </row>
    <row r="231" spans="1:12" ht="14.25" customHeight="1" x14ac:dyDescent="0.25">
      <c r="A231" s="192">
        <v>6200</v>
      </c>
      <c r="B231" s="183" t="s">
        <v>239</v>
      </c>
      <c r="C231" s="204">
        <f>SUM(D231:G231)</f>
        <v>0</v>
      </c>
      <c r="D231" s="194">
        <f>SUM(D232,D233,D235,D238,D244,D245,D246)</f>
        <v>0</v>
      </c>
      <c r="E231" s="194">
        <f>SUM(E232,E233,E235,E238,E244,E245,E246)</f>
        <v>0</v>
      </c>
      <c r="F231" s="194">
        <f>SUM(F232,F233,F235,F238,F244,F245,F246)</f>
        <v>0</v>
      </c>
      <c r="G231" s="194">
        <f>SUM(G232,G233,G235,G238,G244,G245,G246)</f>
        <v>0</v>
      </c>
      <c r="H231" s="193">
        <f t="shared" si="24"/>
        <v>0</v>
      </c>
      <c r="I231" s="194">
        <f>SUM(I232,I233,I235,I238,I244,I245,I246)</f>
        <v>0</v>
      </c>
      <c r="J231" s="194">
        <f>SUM(J232,J233,J235,J238,J244,J245,J246)</f>
        <v>0</v>
      </c>
      <c r="K231" s="194">
        <f>SUM(K232,K233,K235,K238,K244,K245,K246)</f>
        <v>0</v>
      </c>
      <c r="L231" s="149">
        <f>SUM(L232,L233,L235,L238,L244,L245,L246)</f>
        <v>0</v>
      </c>
    </row>
    <row r="232" spans="1:12" ht="24" x14ac:dyDescent="0.25">
      <c r="A232" s="168">
        <v>6220</v>
      </c>
      <c r="B232" s="65" t="s">
        <v>240</v>
      </c>
      <c r="C232" s="205">
        <f t="shared" si="23"/>
        <v>0</v>
      </c>
      <c r="D232" s="68"/>
      <c r="E232" s="68"/>
      <c r="F232" s="68"/>
      <c r="G232" s="206"/>
      <c r="H232" s="207">
        <f t="shared" si="24"/>
        <v>0</v>
      </c>
      <c r="I232" s="68"/>
      <c r="J232" s="68"/>
      <c r="K232" s="68"/>
      <c r="L232" s="155"/>
    </row>
    <row r="233" spans="1:12" x14ac:dyDescent="0.25">
      <c r="A233" s="159">
        <v>6230</v>
      </c>
      <c r="B233" s="71" t="s">
        <v>241</v>
      </c>
      <c r="C233" s="201">
        <f t="shared" si="23"/>
        <v>0</v>
      </c>
      <c r="D233" s="160">
        <f>SUM(D234)</f>
        <v>0</v>
      </c>
      <c r="E233" s="160">
        <f t="shared" ref="E233:L233" si="25">SUM(E234)</f>
        <v>0</v>
      </c>
      <c r="F233" s="160">
        <f t="shared" si="25"/>
        <v>0</v>
      </c>
      <c r="G233" s="161">
        <f t="shared" si="25"/>
        <v>0</v>
      </c>
      <c r="H233" s="208">
        <f t="shared" si="24"/>
        <v>0</v>
      </c>
      <c r="I233" s="160">
        <f t="shared" si="25"/>
        <v>0</v>
      </c>
      <c r="J233" s="160">
        <f t="shared" si="25"/>
        <v>0</v>
      </c>
      <c r="K233" s="160">
        <f t="shared" si="25"/>
        <v>0</v>
      </c>
      <c r="L233" s="162">
        <f t="shared" si="25"/>
        <v>0</v>
      </c>
    </row>
    <row r="234" spans="1:12" ht="24" x14ac:dyDescent="0.25">
      <c r="A234" s="44">
        <v>6239</v>
      </c>
      <c r="B234" s="65" t="s">
        <v>242</v>
      </c>
      <c r="C234" s="201">
        <f t="shared" si="23"/>
        <v>0</v>
      </c>
      <c r="D234" s="68"/>
      <c r="E234" s="68"/>
      <c r="F234" s="68"/>
      <c r="G234" s="154"/>
      <c r="H234" s="208">
        <f t="shared" si="24"/>
        <v>0</v>
      </c>
      <c r="I234" s="68"/>
      <c r="J234" s="68"/>
      <c r="K234" s="68"/>
      <c r="L234" s="155"/>
    </row>
    <row r="235" spans="1:12" ht="24" x14ac:dyDescent="0.25">
      <c r="A235" s="159">
        <v>6240</v>
      </c>
      <c r="B235" s="71" t="s">
        <v>243</v>
      </c>
      <c r="C235" s="201">
        <f>SUM(D235:G235)</f>
        <v>0</v>
      </c>
      <c r="D235" s="160">
        <f>SUM(D236:D237)</f>
        <v>0</v>
      </c>
      <c r="E235" s="160">
        <f>SUM(E236:E237)</f>
        <v>0</v>
      </c>
      <c r="F235" s="160">
        <f>SUM(F236:F237)</f>
        <v>0</v>
      </c>
      <c r="G235" s="161">
        <f>SUM(G236:G237)</f>
        <v>0</v>
      </c>
      <c r="H235" s="208">
        <f t="shared" si="24"/>
        <v>0</v>
      </c>
      <c r="I235" s="160">
        <f>SUM(I236:I237)</f>
        <v>0</v>
      </c>
      <c r="J235" s="160">
        <f>SUM(J236:J237)</f>
        <v>0</v>
      </c>
      <c r="K235" s="160">
        <f>SUM(K236:K237)</f>
        <v>0</v>
      </c>
      <c r="L235" s="162">
        <f>SUM(L236:L237)</f>
        <v>0</v>
      </c>
    </row>
    <row r="236" spans="1:12" x14ac:dyDescent="0.25">
      <c r="A236" s="44">
        <v>6241</v>
      </c>
      <c r="B236" s="71" t="s">
        <v>244</v>
      </c>
      <c r="C236" s="201">
        <f>SUM(D236:G236)</f>
        <v>0</v>
      </c>
      <c r="D236" s="74"/>
      <c r="E236" s="74"/>
      <c r="F236" s="74"/>
      <c r="G236" s="157"/>
      <c r="H236" s="208">
        <f>SUM(I236:L236)</f>
        <v>0</v>
      </c>
      <c r="I236" s="74"/>
      <c r="J236" s="74"/>
      <c r="K236" s="74"/>
      <c r="L236" s="158"/>
    </row>
    <row r="237" spans="1:12" x14ac:dyDescent="0.25">
      <c r="A237" s="44">
        <v>6242</v>
      </c>
      <c r="B237" s="71" t="s">
        <v>245</v>
      </c>
      <c r="C237" s="201">
        <f>SUM(D237:G237)</f>
        <v>0</v>
      </c>
      <c r="D237" s="74"/>
      <c r="E237" s="74"/>
      <c r="F237" s="74"/>
      <c r="G237" s="157"/>
      <c r="H237" s="208">
        <f t="shared" si="24"/>
        <v>0</v>
      </c>
      <c r="I237" s="74"/>
      <c r="J237" s="74"/>
      <c r="K237" s="74"/>
      <c r="L237" s="158"/>
    </row>
    <row r="238" spans="1:12" ht="25.5" customHeight="1" x14ac:dyDescent="0.25">
      <c r="A238" s="159">
        <v>6250</v>
      </c>
      <c r="B238" s="71" t="s">
        <v>246</v>
      </c>
      <c r="C238" s="201">
        <f>SUM(D238:G238)</f>
        <v>0</v>
      </c>
      <c r="D238" s="160">
        <f>SUM(D239:D243)</f>
        <v>0</v>
      </c>
      <c r="E238" s="160">
        <f>SUM(E239:E243)</f>
        <v>0</v>
      </c>
      <c r="F238" s="160">
        <f>SUM(F239:F243)</f>
        <v>0</v>
      </c>
      <c r="G238" s="161">
        <f>SUM(G239:G243)</f>
        <v>0</v>
      </c>
      <c r="H238" s="208">
        <f t="shared" si="24"/>
        <v>0</v>
      </c>
      <c r="I238" s="160">
        <f>SUM(I239:I243)</f>
        <v>0</v>
      </c>
      <c r="J238" s="160">
        <f>SUM(J239:J243)</f>
        <v>0</v>
      </c>
      <c r="K238" s="160">
        <f>SUM(K239:K243)</f>
        <v>0</v>
      </c>
      <c r="L238" s="162">
        <f>SUM(L239:L243)</f>
        <v>0</v>
      </c>
    </row>
    <row r="239" spans="1:12" ht="14.25" customHeight="1" x14ac:dyDescent="0.25">
      <c r="A239" s="44">
        <v>6252</v>
      </c>
      <c r="B239" s="71" t="s">
        <v>247</v>
      </c>
      <c r="C239" s="201">
        <f>SUM(D239:G239)</f>
        <v>0</v>
      </c>
      <c r="D239" s="74"/>
      <c r="E239" s="74"/>
      <c r="F239" s="74"/>
      <c r="G239" s="157"/>
      <c r="H239" s="208">
        <f t="shared" si="24"/>
        <v>0</v>
      </c>
      <c r="I239" s="74"/>
      <c r="J239" s="74"/>
      <c r="K239" s="74"/>
      <c r="L239" s="158"/>
    </row>
    <row r="240" spans="1:12" ht="14.25" customHeight="1" x14ac:dyDescent="0.25">
      <c r="A240" s="44">
        <v>6253</v>
      </c>
      <c r="B240" s="71" t="s">
        <v>248</v>
      </c>
      <c r="C240" s="201">
        <f t="shared" si="23"/>
        <v>0</v>
      </c>
      <c r="D240" s="74"/>
      <c r="E240" s="74"/>
      <c r="F240" s="74"/>
      <c r="G240" s="157"/>
      <c r="H240" s="208">
        <f t="shared" si="24"/>
        <v>0</v>
      </c>
      <c r="I240" s="74"/>
      <c r="J240" s="74"/>
      <c r="K240" s="74"/>
      <c r="L240" s="158"/>
    </row>
    <row r="241" spans="1:12" ht="24" x14ac:dyDescent="0.25">
      <c r="A241" s="44">
        <v>6254</v>
      </c>
      <c r="B241" s="71" t="s">
        <v>249</v>
      </c>
      <c r="C241" s="201">
        <f t="shared" si="23"/>
        <v>0</v>
      </c>
      <c r="D241" s="74"/>
      <c r="E241" s="74"/>
      <c r="F241" s="74"/>
      <c r="G241" s="157"/>
      <c r="H241" s="208">
        <f t="shared" si="24"/>
        <v>0</v>
      </c>
      <c r="I241" s="74"/>
      <c r="J241" s="74"/>
      <c r="K241" s="74"/>
      <c r="L241" s="158"/>
    </row>
    <row r="242" spans="1:12" ht="24" x14ac:dyDescent="0.25">
      <c r="A242" s="44">
        <v>6255</v>
      </c>
      <c r="B242" s="71" t="s">
        <v>250</v>
      </c>
      <c r="C242" s="201">
        <f t="shared" si="23"/>
        <v>0</v>
      </c>
      <c r="D242" s="74"/>
      <c r="E242" s="74"/>
      <c r="F242" s="74"/>
      <c r="G242" s="157"/>
      <c r="H242" s="208">
        <f t="shared" si="24"/>
        <v>0</v>
      </c>
      <c r="I242" s="74"/>
      <c r="J242" s="74"/>
      <c r="K242" s="74"/>
      <c r="L242" s="158"/>
    </row>
    <row r="243" spans="1:12" x14ac:dyDescent="0.25">
      <c r="A243" s="44">
        <v>6259</v>
      </c>
      <c r="B243" s="71" t="s">
        <v>251</v>
      </c>
      <c r="C243" s="201">
        <f t="shared" si="23"/>
        <v>0</v>
      </c>
      <c r="D243" s="74"/>
      <c r="E243" s="74"/>
      <c r="F243" s="74"/>
      <c r="G243" s="157"/>
      <c r="H243" s="208">
        <f t="shared" si="24"/>
        <v>0</v>
      </c>
      <c r="I243" s="74"/>
      <c r="J243" s="74"/>
      <c r="K243" s="74"/>
      <c r="L243" s="158"/>
    </row>
    <row r="244" spans="1:12" ht="24" x14ac:dyDescent="0.25">
      <c r="A244" s="159">
        <v>6260</v>
      </c>
      <c r="B244" s="71" t="s">
        <v>252</v>
      </c>
      <c r="C244" s="201">
        <f t="shared" si="23"/>
        <v>0</v>
      </c>
      <c r="D244" s="74"/>
      <c r="E244" s="74"/>
      <c r="F244" s="74"/>
      <c r="G244" s="157"/>
      <c r="H244" s="208">
        <f t="shared" si="24"/>
        <v>0</v>
      </c>
      <c r="I244" s="74"/>
      <c r="J244" s="74"/>
      <c r="K244" s="74"/>
      <c r="L244" s="158"/>
    </row>
    <row r="245" spans="1:12" x14ac:dyDescent="0.25">
      <c r="A245" s="159">
        <v>6270</v>
      </c>
      <c r="B245" s="71" t="s">
        <v>253</v>
      </c>
      <c r="C245" s="201">
        <f t="shared" si="23"/>
        <v>0</v>
      </c>
      <c r="D245" s="74"/>
      <c r="E245" s="74"/>
      <c r="F245" s="74"/>
      <c r="G245" s="157"/>
      <c r="H245" s="208">
        <f t="shared" si="24"/>
        <v>0</v>
      </c>
      <c r="I245" s="74"/>
      <c r="J245" s="74"/>
      <c r="K245" s="74"/>
      <c r="L245" s="158"/>
    </row>
    <row r="246" spans="1:12" ht="24" x14ac:dyDescent="0.25">
      <c r="A246" s="168">
        <v>6290</v>
      </c>
      <c r="B246" s="65" t="s">
        <v>254</v>
      </c>
      <c r="C246" s="209">
        <f t="shared" si="23"/>
        <v>0</v>
      </c>
      <c r="D246" s="169">
        <f>SUM(D247:D250)</f>
        <v>0</v>
      </c>
      <c r="E246" s="169">
        <f t="shared" ref="E246:G246" si="26">SUM(E247:E250)</f>
        <v>0</v>
      </c>
      <c r="F246" s="169">
        <f t="shared" si="26"/>
        <v>0</v>
      </c>
      <c r="G246" s="210">
        <f t="shared" si="26"/>
        <v>0</v>
      </c>
      <c r="H246" s="209">
        <f t="shared" si="24"/>
        <v>0</v>
      </c>
      <c r="I246" s="169">
        <f>SUM(I247:I250)</f>
        <v>0</v>
      </c>
      <c r="J246" s="169">
        <f t="shared" ref="J246:L246" si="27">SUM(J247:J250)</f>
        <v>0</v>
      </c>
      <c r="K246" s="169">
        <f t="shared" si="27"/>
        <v>0</v>
      </c>
      <c r="L246" s="186">
        <f t="shared" si="27"/>
        <v>0</v>
      </c>
    </row>
    <row r="247" spans="1:12" x14ac:dyDescent="0.25">
      <c r="A247" s="44">
        <v>6291</v>
      </c>
      <c r="B247" s="71" t="s">
        <v>255</v>
      </c>
      <c r="C247" s="201">
        <f t="shared" si="23"/>
        <v>0</v>
      </c>
      <c r="D247" s="74"/>
      <c r="E247" s="74"/>
      <c r="F247" s="74"/>
      <c r="G247" s="211"/>
      <c r="H247" s="201">
        <f t="shared" si="24"/>
        <v>0</v>
      </c>
      <c r="I247" s="74"/>
      <c r="J247" s="74"/>
      <c r="K247" s="74"/>
      <c r="L247" s="158"/>
    </row>
    <row r="248" spans="1:12" x14ac:dyDescent="0.25">
      <c r="A248" s="44">
        <v>6292</v>
      </c>
      <c r="B248" s="71" t="s">
        <v>256</v>
      </c>
      <c r="C248" s="201">
        <f t="shared" si="23"/>
        <v>0</v>
      </c>
      <c r="D248" s="74"/>
      <c r="E248" s="74"/>
      <c r="F248" s="74"/>
      <c r="G248" s="211"/>
      <c r="H248" s="201">
        <f t="shared" si="24"/>
        <v>0</v>
      </c>
      <c r="I248" s="74"/>
      <c r="J248" s="74"/>
      <c r="K248" s="74"/>
      <c r="L248" s="158"/>
    </row>
    <row r="249" spans="1:12" ht="72" x14ac:dyDescent="0.25">
      <c r="A249" s="44">
        <v>6296</v>
      </c>
      <c r="B249" s="71" t="s">
        <v>257</v>
      </c>
      <c r="C249" s="201">
        <f t="shared" si="23"/>
        <v>0</v>
      </c>
      <c r="D249" s="74"/>
      <c r="E249" s="74"/>
      <c r="F249" s="74"/>
      <c r="G249" s="211"/>
      <c r="H249" s="201">
        <f t="shared" si="24"/>
        <v>0</v>
      </c>
      <c r="I249" s="74"/>
      <c r="J249" s="74"/>
      <c r="K249" s="74"/>
      <c r="L249" s="158"/>
    </row>
    <row r="250" spans="1:12" ht="39.75" customHeight="1" x14ac:dyDescent="0.25">
      <c r="A250" s="44">
        <v>6299</v>
      </c>
      <c r="B250" s="71" t="s">
        <v>258</v>
      </c>
      <c r="C250" s="201">
        <f t="shared" si="23"/>
        <v>0</v>
      </c>
      <c r="D250" s="74"/>
      <c r="E250" s="74"/>
      <c r="F250" s="74"/>
      <c r="G250" s="211"/>
      <c r="H250" s="201">
        <f t="shared" si="24"/>
        <v>0</v>
      </c>
      <c r="I250" s="74"/>
      <c r="J250" s="74"/>
      <c r="K250" s="74"/>
      <c r="L250" s="158"/>
    </row>
    <row r="251" spans="1:12" x14ac:dyDescent="0.25">
      <c r="A251" s="56">
        <v>6300</v>
      </c>
      <c r="B251" s="147" t="s">
        <v>259</v>
      </c>
      <c r="C251" s="184">
        <f t="shared" si="23"/>
        <v>0</v>
      </c>
      <c r="D251" s="63">
        <f>SUM(D252,D257,D258)</f>
        <v>0</v>
      </c>
      <c r="E251" s="63">
        <f t="shared" ref="E251:G251" si="28">SUM(E252,E257,E258)</f>
        <v>0</v>
      </c>
      <c r="F251" s="63">
        <f t="shared" si="28"/>
        <v>0</v>
      </c>
      <c r="G251" s="63">
        <f t="shared" si="28"/>
        <v>0</v>
      </c>
      <c r="H251" s="57">
        <f t="shared" si="24"/>
        <v>0</v>
      </c>
      <c r="I251" s="63">
        <f>SUM(I252,I257,I258)</f>
        <v>0</v>
      </c>
      <c r="J251" s="63">
        <f t="shared" ref="J251:L251" si="29">SUM(J252,J257,J258)</f>
        <v>0</v>
      </c>
      <c r="K251" s="63">
        <f t="shared" si="29"/>
        <v>0</v>
      </c>
      <c r="L251" s="172">
        <f t="shared" si="29"/>
        <v>0</v>
      </c>
    </row>
    <row r="252" spans="1:12" ht="24" x14ac:dyDescent="0.25">
      <c r="A252" s="168">
        <v>6320</v>
      </c>
      <c r="B252" s="65" t="s">
        <v>260</v>
      </c>
      <c r="C252" s="209">
        <f t="shared" si="23"/>
        <v>0</v>
      </c>
      <c r="D252" s="169">
        <f>SUM(D253:D256)</f>
        <v>0</v>
      </c>
      <c r="E252" s="169">
        <f>SUM(E253:E256)</f>
        <v>0</v>
      </c>
      <c r="F252" s="169">
        <f t="shared" ref="F252:G252" si="30">SUM(F253:F256)</f>
        <v>0</v>
      </c>
      <c r="G252" s="212">
        <f t="shared" si="30"/>
        <v>0</v>
      </c>
      <c r="H252" s="209">
        <f t="shared" si="24"/>
        <v>0</v>
      </c>
      <c r="I252" s="169">
        <f>SUM(I253:I256)</f>
        <v>0</v>
      </c>
      <c r="J252" s="169">
        <f t="shared" ref="J252:L252" si="31">SUM(J253:J256)</f>
        <v>0</v>
      </c>
      <c r="K252" s="169">
        <f t="shared" si="31"/>
        <v>0</v>
      </c>
      <c r="L252" s="213">
        <f t="shared" si="31"/>
        <v>0</v>
      </c>
    </row>
    <row r="253" spans="1:12" x14ac:dyDescent="0.25">
      <c r="A253" s="44">
        <v>6322</v>
      </c>
      <c r="B253" s="71" t="s">
        <v>261</v>
      </c>
      <c r="C253" s="201">
        <f t="shared" si="23"/>
        <v>0</v>
      </c>
      <c r="D253" s="74"/>
      <c r="E253" s="74"/>
      <c r="F253" s="74"/>
      <c r="G253" s="211"/>
      <c r="H253" s="201">
        <f t="shared" si="24"/>
        <v>0</v>
      </c>
      <c r="I253" s="74"/>
      <c r="J253" s="74"/>
      <c r="K253" s="74"/>
      <c r="L253" s="158"/>
    </row>
    <row r="254" spans="1:12" ht="24" x14ac:dyDescent="0.25">
      <c r="A254" s="44">
        <v>6323</v>
      </c>
      <c r="B254" s="71" t="s">
        <v>262</v>
      </c>
      <c r="C254" s="201">
        <f t="shared" si="23"/>
        <v>0</v>
      </c>
      <c r="D254" s="74"/>
      <c r="E254" s="74"/>
      <c r="F254" s="74"/>
      <c r="G254" s="211"/>
      <c r="H254" s="201">
        <f t="shared" si="24"/>
        <v>0</v>
      </c>
      <c r="I254" s="74"/>
      <c r="J254" s="74"/>
      <c r="K254" s="74"/>
      <c r="L254" s="158"/>
    </row>
    <row r="255" spans="1:12" ht="24" x14ac:dyDescent="0.25">
      <c r="A255" s="44">
        <v>6324</v>
      </c>
      <c r="B255" s="71" t="s">
        <v>263</v>
      </c>
      <c r="C255" s="201">
        <f t="shared" si="23"/>
        <v>0</v>
      </c>
      <c r="D255" s="74"/>
      <c r="E255" s="74"/>
      <c r="F255" s="74"/>
      <c r="G255" s="211"/>
      <c r="H255" s="201">
        <f t="shared" si="24"/>
        <v>0</v>
      </c>
      <c r="I255" s="74"/>
      <c r="J255" s="74"/>
      <c r="K255" s="74"/>
      <c r="L255" s="158"/>
    </row>
    <row r="256" spans="1:12" x14ac:dyDescent="0.25">
      <c r="A256" s="38">
        <v>6329</v>
      </c>
      <c r="B256" s="65" t="s">
        <v>264</v>
      </c>
      <c r="C256" s="205">
        <f t="shared" si="23"/>
        <v>0</v>
      </c>
      <c r="D256" s="68"/>
      <c r="E256" s="68"/>
      <c r="F256" s="68"/>
      <c r="G256" s="214"/>
      <c r="H256" s="205">
        <f t="shared" si="24"/>
        <v>0</v>
      </c>
      <c r="I256" s="68"/>
      <c r="J256" s="68"/>
      <c r="K256" s="68"/>
      <c r="L256" s="155"/>
    </row>
    <row r="257" spans="1:13" ht="24" x14ac:dyDescent="0.25">
      <c r="A257" s="215">
        <v>6330</v>
      </c>
      <c r="B257" s="216" t="s">
        <v>265</v>
      </c>
      <c r="C257" s="209">
        <f>SUM(D257:G257)</f>
        <v>0</v>
      </c>
      <c r="D257" s="189"/>
      <c r="E257" s="189"/>
      <c r="F257" s="189"/>
      <c r="G257" s="211"/>
      <c r="H257" s="209">
        <f>SUM(I257:L257)</f>
        <v>0</v>
      </c>
      <c r="I257" s="189"/>
      <c r="J257" s="189"/>
      <c r="K257" s="189"/>
      <c r="L257" s="191"/>
    </row>
    <row r="258" spans="1:13" x14ac:dyDescent="0.25">
      <c r="A258" s="159">
        <v>6360</v>
      </c>
      <c r="B258" s="71" t="s">
        <v>266</v>
      </c>
      <c r="C258" s="201">
        <f t="shared" si="23"/>
        <v>0</v>
      </c>
      <c r="D258" s="74"/>
      <c r="E258" s="74"/>
      <c r="F258" s="74"/>
      <c r="G258" s="157"/>
      <c r="H258" s="208">
        <f t="shared" si="24"/>
        <v>0</v>
      </c>
      <c r="I258" s="74"/>
      <c r="J258" s="74"/>
      <c r="K258" s="74"/>
      <c r="L258" s="158"/>
    </row>
    <row r="259" spans="1:13" ht="36" x14ac:dyDescent="0.25">
      <c r="A259" s="56">
        <v>6400</v>
      </c>
      <c r="B259" s="147" t="s">
        <v>267</v>
      </c>
      <c r="C259" s="184">
        <f>SUM(D259:G259)</f>
        <v>0</v>
      </c>
      <c r="D259" s="63">
        <f>SUM(D260,D264)</f>
        <v>0</v>
      </c>
      <c r="E259" s="63">
        <f t="shared" ref="E259:G259" si="32">SUM(E260,E264)</f>
        <v>0</v>
      </c>
      <c r="F259" s="63">
        <f t="shared" si="32"/>
        <v>0</v>
      </c>
      <c r="G259" s="63">
        <f t="shared" si="32"/>
        <v>0</v>
      </c>
      <c r="H259" s="57">
        <f>SUM(I259:L259)</f>
        <v>0</v>
      </c>
      <c r="I259" s="63">
        <f>SUM(I260,I264)</f>
        <v>0</v>
      </c>
      <c r="J259" s="63">
        <f t="shared" ref="J259:L259" si="33">SUM(J260,J264)</f>
        <v>0</v>
      </c>
      <c r="K259" s="63">
        <f t="shared" si="33"/>
        <v>0</v>
      </c>
      <c r="L259" s="172">
        <f t="shared" si="33"/>
        <v>0</v>
      </c>
    </row>
    <row r="260" spans="1:13" ht="24" x14ac:dyDescent="0.25">
      <c r="A260" s="168">
        <v>6410</v>
      </c>
      <c r="B260" s="65" t="s">
        <v>268</v>
      </c>
      <c r="C260" s="205">
        <f t="shared" si="23"/>
        <v>0</v>
      </c>
      <c r="D260" s="169">
        <f>SUM(D261:D263)</f>
        <v>0</v>
      </c>
      <c r="E260" s="169">
        <f t="shared" ref="E260:G260" si="34">SUM(E261:E263)</f>
        <v>0</v>
      </c>
      <c r="F260" s="169">
        <f t="shared" si="34"/>
        <v>0</v>
      </c>
      <c r="G260" s="217">
        <f t="shared" si="34"/>
        <v>0</v>
      </c>
      <c r="H260" s="205">
        <f t="shared" si="24"/>
        <v>0</v>
      </c>
      <c r="I260" s="169">
        <f>SUM(I261:I263)</f>
        <v>0</v>
      </c>
      <c r="J260" s="169">
        <f t="shared" ref="J260:L260" si="35">SUM(J261:J263)</f>
        <v>0</v>
      </c>
      <c r="K260" s="169">
        <f t="shared" si="35"/>
        <v>0</v>
      </c>
      <c r="L260" s="180">
        <f t="shared" si="35"/>
        <v>0</v>
      </c>
    </row>
    <row r="261" spans="1:13" x14ac:dyDescent="0.25">
      <c r="A261" s="44">
        <v>6411</v>
      </c>
      <c r="B261" s="174" t="s">
        <v>269</v>
      </c>
      <c r="C261" s="201">
        <f t="shared" si="23"/>
        <v>0</v>
      </c>
      <c r="D261" s="74"/>
      <c r="E261" s="74"/>
      <c r="F261" s="74"/>
      <c r="G261" s="157"/>
      <c r="H261" s="208">
        <f t="shared" si="24"/>
        <v>0</v>
      </c>
      <c r="I261" s="74"/>
      <c r="J261" s="74"/>
      <c r="K261" s="74"/>
      <c r="L261" s="158"/>
    </row>
    <row r="262" spans="1:13" ht="36" x14ac:dyDescent="0.25">
      <c r="A262" s="44">
        <v>6412</v>
      </c>
      <c r="B262" s="71" t="s">
        <v>270</v>
      </c>
      <c r="C262" s="201">
        <f t="shared" si="23"/>
        <v>0</v>
      </c>
      <c r="D262" s="74"/>
      <c r="E262" s="74"/>
      <c r="F262" s="74"/>
      <c r="G262" s="157"/>
      <c r="H262" s="208">
        <f t="shared" si="24"/>
        <v>0</v>
      </c>
      <c r="I262" s="74"/>
      <c r="J262" s="74"/>
      <c r="K262" s="74"/>
      <c r="L262" s="158"/>
    </row>
    <row r="263" spans="1:13" ht="36" x14ac:dyDescent="0.25">
      <c r="A263" s="44">
        <v>6419</v>
      </c>
      <c r="B263" s="71" t="s">
        <v>271</v>
      </c>
      <c r="C263" s="201">
        <f t="shared" si="23"/>
        <v>0</v>
      </c>
      <c r="D263" s="74"/>
      <c r="E263" s="74"/>
      <c r="F263" s="74"/>
      <c r="G263" s="157"/>
      <c r="H263" s="208">
        <f t="shared" si="24"/>
        <v>0</v>
      </c>
      <c r="I263" s="74"/>
      <c r="J263" s="74"/>
      <c r="K263" s="74"/>
      <c r="L263" s="158"/>
    </row>
    <row r="264" spans="1:13" ht="36" x14ac:dyDescent="0.25">
      <c r="A264" s="159">
        <v>6420</v>
      </c>
      <c r="B264" s="71" t="s">
        <v>272</v>
      </c>
      <c r="C264" s="201">
        <f t="shared" si="23"/>
        <v>0</v>
      </c>
      <c r="D264" s="160">
        <f>SUM(D265:D268)</f>
        <v>0</v>
      </c>
      <c r="E264" s="160">
        <f>SUM(E265:E268)</f>
        <v>0</v>
      </c>
      <c r="F264" s="160">
        <f>SUM(F265:F268)</f>
        <v>0</v>
      </c>
      <c r="G264" s="218">
        <f>SUM(G265:G268)</f>
        <v>0</v>
      </c>
      <c r="H264" s="201">
        <f>SUM(I264:L264)</f>
        <v>0</v>
      </c>
      <c r="I264" s="160">
        <f>SUM(I265:I268)</f>
        <v>0</v>
      </c>
      <c r="J264" s="160">
        <f>SUM(J265:J268)</f>
        <v>0</v>
      </c>
      <c r="K264" s="160">
        <f>SUM(K265:K268)</f>
        <v>0</v>
      </c>
      <c r="L264" s="176">
        <f>SUM(L265:L268)</f>
        <v>0</v>
      </c>
    </row>
    <row r="265" spans="1:13" x14ac:dyDescent="0.25">
      <c r="A265" s="44">
        <v>6421</v>
      </c>
      <c r="B265" s="71" t="s">
        <v>273</v>
      </c>
      <c r="C265" s="201">
        <f t="shared" ref="C265:C285" si="36">SUM(D265:G265)</f>
        <v>0</v>
      </c>
      <c r="D265" s="74"/>
      <c r="E265" s="74"/>
      <c r="F265" s="74"/>
      <c r="G265" s="157"/>
      <c r="H265" s="208">
        <f t="shared" ref="H265:H285" si="37">SUM(I265:L265)</f>
        <v>0</v>
      </c>
      <c r="I265" s="74"/>
      <c r="J265" s="74"/>
      <c r="K265" s="74"/>
      <c r="L265" s="158"/>
    </row>
    <row r="266" spans="1:13" x14ac:dyDescent="0.25">
      <c r="A266" s="44">
        <v>6422</v>
      </c>
      <c r="B266" s="71" t="s">
        <v>274</v>
      </c>
      <c r="C266" s="201">
        <f t="shared" si="36"/>
        <v>0</v>
      </c>
      <c r="D266" s="74"/>
      <c r="E266" s="74"/>
      <c r="F266" s="74"/>
      <c r="G266" s="157"/>
      <c r="H266" s="208">
        <f t="shared" si="37"/>
        <v>0</v>
      </c>
      <c r="I266" s="74"/>
      <c r="J266" s="74"/>
      <c r="K266" s="74"/>
      <c r="L266" s="158"/>
    </row>
    <row r="267" spans="1:13" ht="13.5" customHeight="1" x14ac:dyDescent="0.25">
      <c r="A267" s="44">
        <v>6423</v>
      </c>
      <c r="B267" s="71" t="s">
        <v>275</v>
      </c>
      <c r="C267" s="201">
        <f>SUM(D267:G267)</f>
        <v>0</v>
      </c>
      <c r="D267" s="74"/>
      <c r="E267" s="74"/>
      <c r="F267" s="74"/>
      <c r="G267" s="157"/>
      <c r="H267" s="208">
        <f>SUM(I267:L267)</f>
        <v>0</v>
      </c>
      <c r="I267" s="74"/>
      <c r="J267" s="74"/>
      <c r="K267" s="74"/>
      <c r="L267" s="158"/>
    </row>
    <row r="268" spans="1:13" ht="36" x14ac:dyDescent="0.25">
      <c r="A268" s="44">
        <v>6424</v>
      </c>
      <c r="B268" s="71" t="s">
        <v>276</v>
      </c>
      <c r="C268" s="201">
        <f>SUM(D268:G268)</f>
        <v>0</v>
      </c>
      <c r="D268" s="74"/>
      <c r="E268" s="74"/>
      <c r="F268" s="74"/>
      <c r="G268" s="157"/>
      <c r="H268" s="208">
        <f>SUM(I268:L268)</f>
        <v>0</v>
      </c>
      <c r="I268" s="74"/>
      <c r="J268" s="74"/>
      <c r="K268" s="74"/>
      <c r="L268" s="158"/>
      <c r="M268" s="225"/>
    </row>
    <row r="269" spans="1:13" ht="36" x14ac:dyDescent="0.25">
      <c r="A269" s="220">
        <v>7000</v>
      </c>
      <c r="B269" s="220" t="s">
        <v>277</v>
      </c>
      <c r="C269" s="221">
        <f t="shared" si="36"/>
        <v>0</v>
      </c>
      <c r="D269" s="222">
        <f>SUM(D270,D281)</f>
        <v>0</v>
      </c>
      <c r="E269" s="222">
        <f>SUM(E270,E281)</f>
        <v>0</v>
      </c>
      <c r="F269" s="222">
        <f>SUM(F270,F281)</f>
        <v>0</v>
      </c>
      <c r="G269" s="222">
        <f>SUM(G270,G281)</f>
        <v>0</v>
      </c>
      <c r="H269" s="223">
        <f t="shared" si="37"/>
        <v>0</v>
      </c>
      <c r="I269" s="222">
        <f>SUM(I270,I281)</f>
        <v>0</v>
      </c>
      <c r="J269" s="222">
        <f>SUM(J270,J281)</f>
        <v>0</v>
      </c>
      <c r="K269" s="222">
        <f>SUM(K270,K281)</f>
        <v>0</v>
      </c>
      <c r="L269" s="224">
        <f>SUM(L270,L281)</f>
        <v>0</v>
      </c>
    </row>
    <row r="270" spans="1:13" ht="24" x14ac:dyDescent="0.25">
      <c r="A270" s="56">
        <v>7200</v>
      </c>
      <c r="B270" s="147" t="s">
        <v>278</v>
      </c>
      <c r="C270" s="184">
        <f t="shared" si="36"/>
        <v>0</v>
      </c>
      <c r="D270" s="63">
        <f>SUM(D271,D272,D275,D276,D280)</f>
        <v>0</v>
      </c>
      <c r="E270" s="63">
        <f>SUM(E271,E272,E275,E276,E280)</f>
        <v>0</v>
      </c>
      <c r="F270" s="63">
        <f>SUM(F271,F272,F275,F276,F280)</f>
        <v>0</v>
      </c>
      <c r="G270" s="63">
        <f>SUM(G271,G272,G275,G276,G280)</f>
        <v>0</v>
      </c>
      <c r="H270" s="57">
        <f t="shared" si="37"/>
        <v>0</v>
      </c>
      <c r="I270" s="63">
        <f>SUM(I271,I272,I275,I276,I280)</f>
        <v>0</v>
      </c>
      <c r="J270" s="63">
        <f>SUM(J271,J272,J275,J276,J280)</f>
        <v>0</v>
      </c>
      <c r="K270" s="63">
        <f>SUM(K271,K272,K275,K276,K280)</f>
        <v>0</v>
      </c>
      <c r="L270" s="149">
        <f>SUM(L271,L272,L275,L276,L280)</f>
        <v>0</v>
      </c>
    </row>
    <row r="271" spans="1:13" ht="24" x14ac:dyDescent="0.25">
      <c r="A271" s="168">
        <v>7210</v>
      </c>
      <c r="B271" s="65" t="s">
        <v>279</v>
      </c>
      <c r="C271" s="205">
        <f t="shared" si="36"/>
        <v>0</v>
      </c>
      <c r="D271" s="68"/>
      <c r="E271" s="68"/>
      <c r="F271" s="68"/>
      <c r="G271" s="154"/>
      <c r="H271" s="66">
        <f t="shared" si="37"/>
        <v>0</v>
      </c>
      <c r="I271" s="68"/>
      <c r="J271" s="68"/>
      <c r="K271" s="68"/>
      <c r="L271" s="155"/>
    </row>
    <row r="272" spans="1:13" s="225" customFormat="1" ht="36" x14ac:dyDescent="0.25">
      <c r="A272" s="159">
        <v>7220</v>
      </c>
      <c r="B272" s="71" t="s">
        <v>280</v>
      </c>
      <c r="C272" s="201">
        <f>SUM(D272:G272)</f>
        <v>0</v>
      </c>
      <c r="D272" s="160">
        <f>SUM(D273:D274)</f>
        <v>0</v>
      </c>
      <c r="E272" s="160">
        <f>SUM(E273:E274)</f>
        <v>0</v>
      </c>
      <c r="F272" s="160">
        <f>SUM(F273:F274)</f>
        <v>0</v>
      </c>
      <c r="G272" s="160">
        <f>SUM(G273:G274)</f>
        <v>0</v>
      </c>
      <c r="H272" s="72">
        <f>SUM(I272:L272)</f>
        <v>0</v>
      </c>
      <c r="I272" s="160">
        <f>SUM(I273:I274)</f>
        <v>0</v>
      </c>
      <c r="J272" s="160">
        <f>SUM(J273:J274)</f>
        <v>0</v>
      </c>
      <c r="K272" s="160">
        <f>SUM(K273:K274)</f>
        <v>0</v>
      </c>
      <c r="L272" s="162">
        <f>SUM(L273:L274)</f>
        <v>0</v>
      </c>
    </row>
    <row r="273" spans="1:12" s="225" customFormat="1" ht="36" x14ac:dyDescent="0.25">
      <c r="A273" s="44">
        <v>7221</v>
      </c>
      <c r="B273" s="71" t="s">
        <v>281</v>
      </c>
      <c r="C273" s="201">
        <f t="shared" si="36"/>
        <v>0</v>
      </c>
      <c r="D273" s="74"/>
      <c r="E273" s="74"/>
      <c r="F273" s="74"/>
      <c r="G273" s="157"/>
      <c r="H273" s="72">
        <f t="shared" si="37"/>
        <v>0</v>
      </c>
      <c r="I273" s="74"/>
      <c r="J273" s="74"/>
      <c r="K273" s="74"/>
      <c r="L273" s="158"/>
    </row>
    <row r="274" spans="1:12" s="225" customFormat="1" ht="36" x14ac:dyDescent="0.25">
      <c r="A274" s="44">
        <v>7222</v>
      </c>
      <c r="B274" s="71" t="s">
        <v>282</v>
      </c>
      <c r="C274" s="201">
        <f t="shared" si="36"/>
        <v>0</v>
      </c>
      <c r="D274" s="74"/>
      <c r="E274" s="74"/>
      <c r="F274" s="74"/>
      <c r="G274" s="157"/>
      <c r="H274" s="72">
        <f t="shared" si="37"/>
        <v>0</v>
      </c>
      <c r="I274" s="74"/>
      <c r="J274" s="74"/>
      <c r="K274" s="74"/>
      <c r="L274" s="158"/>
    </row>
    <row r="275" spans="1:12" ht="24" x14ac:dyDescent="0.25">
      <c r="A275" s="159">
        <v>7230</v>
      </c>
      <c r="B275" s="71" t="s">
        <v>283</v>
      </c>
      <c r="C275" s="201">
        <f t="shared" si="36"/>
        <v>0</v>
      </c>
      <c r="D275" s="74"/>
      <c r="E275" s="74"/>
      <c r="F275" s="74"/>
      <c r="G275" s="157"/>
      <c r="H275" s="72">
        <f t="shared" si="37"/>
        <v>0</v>
      </c>
      <c r="I275" s="74"/>
      <c r="J275" s="74"/>
      <c r="K275" s="74"/>
      <c r="L275" s="158"/>
    </row>
    <row r="276" spans="1:12" ht="24" x14ac:dyDescent="0.25">
      <c r="A276" s="159">
        <v>7240</v>
      </c>
      <c r="B276" s="71" t="s">
        <v>284</v>
      </c>
      <c r="C276" s="201">
        <f t="shared" si="36"/>
        <v>0</v>
      </c>
      <c r="D276" s="160">
        <f>SUM(D277:D279)</f>
        <v>0</v>
      </c>
      <c r="E276" s="160">
        <f t="shared" ref="E276:G276" si="38">SUM(E277:E279)</f>
        <v>0</v>
      </c>
      <c r="F276" s="160">
        <f t="shared" si="38"/>
        <v>0</v>
      </c>
      <c r="G276" s="161">
        <f t="shared" si="38"/>
        <v>0</v>
      </c>
      <c r="H276" s="72">
        <f t="shared" si="37"/>
        <v>0</v>
      </c>
      <c r="I276" s="160">
        <f t="shared" ref="I276:L276" si="39">SUM(I277:I279)</f>
        <v>0</v>
      </c>
      <c r="J276" s="160">
        <f t="shared" si="39"/>
        <v>0</v>
      </c>
      <c r="K276" s="160">
        <f>SUM(K277:K279)</f>
        <v>0</v>
      </c>
      <c r="L276" s="162">
        <f t="shared" si="39"/>
        <v>0</v>
      </c>
    </row>
    <row r="277" spans="1:12" ht="48" x14ac:dyDescent="0.25">
      <c r="A277" s="44">
        <v>7245</v>
      </c>
      <c r="B277" s="71" t="s">
        <v>285</v>
      </c>
      <c r="C277" s="201">
        <f t="shared" si="36"/>
        <v>0</v>
      </c>
      <c r="D277" s="74"/>
      <c r="E277" s="74"/>
      <c r="F277" s="74"/>
      <c r="G277" s="157"/>
      <c r="H277" s="72">
        <f t="shared" si="37"/>
        <v>0</v>
      </c>
      <c r="I277" s="74"/>
      <c r="J277" s="74"/>
      <c r="K277" s="74"/>
      <c r="L277" s="158"/>
    </row>
    <row r="278" spans="1:12" ht="84.75" customHeight="1" x14ac:dyDescent="0.25">
      <c r="A278" s="44">
        <v>7246</v>
      </c>
      <c r="B278" s="71" t="s">
        <v>286</v>
      </c>
      <c r="C278" s="201">
        <f t="shared" si="36"/>
        <v>0</v>
      </c>
      <c r="D278" s="74"/>
      <c r="E278" s="74"/>
      <c r="F278" s="74"/>
      <c r="G278" s="157"/>
      <c r="H278" s="72">
        <f t="shared" si="37"/>
        <v>0</v>
      </c>
      <c r="I278" s="74"/>
      <c r="J278" s="74"/>
      <c r="K278" s="74"/>
      <c r="L278" s="158"/>
    </row>
    <row r="279" spans="1:12" ht="36" x14ac:dyDescent="0.25">
      <c r="A279" s="44">
        <v>7247</v>
      </c>
      <c r="B279" s="71" t="s">
        <v>287</v>
      </c>
      <c r="C279" s="201">
        <f t="shared" si="36"/>
        <v>0</v>
      </c>
      <c r="D279" s="74"/>
      <c r="E279" s="74"/>
      <c r="F279" s="74"/>
      <c r="G279" s="157"/>
      <c r="H279" s="72">
        <f t="shared" si="37"/>
        <v>0</v>
      </c>
      <c r="I279" s="74"/>
      <c r="J279" s="74"/>
      <c r="K279" s="74"/>
      <c r="L279" s="158"/>
    </row>
    <row r="280" spans="1:12" ht="24" x14ac:dyDescent="0.25">
      <c r="A280" s="168">
        <v>7260</v>
      </c>
      <c r="B280" s="65" t="s">
        <v>288</v>
      </c>
      <c r="C280" s="205">
        <f t="shared" si="36"/>
        <v>0</v>
      </c>
      <c r="D280" s="68"/>
      <c r="E280" s="68"/>
      <c r="F280" s="68"/>
      <c r="G280" s="154"/>
      <c r="H280" s="66">
        <f t="shared" si="37"/>
        <v>0</v>
      </c>
      <c r="I280" s="68"/>
      <c r="J280" s="68"/>
      <c r="K280" s="68"/>
      <c r="L280" s="155"/>
    </row>
    <row r="281" spans="1:12" x14ac:dyDescent="0.25">
      <c r="A281" s="108">
        <v>7700</v>
      </c>
      <c r="B281" s="85" t="s">
        <v>289</v>
      </c>
      <c r="C281" s="86">
        <f t="shared" si="36"/>
        <v>0</v>
      </c>
      <c r="D281" s="226">
        <f>D282</f>
        <v>0</v>
      </c>
      <c r="E281" s="226">
        <f t="shared" ref="E281:G281" si="40">E282</f>
        <v>0</v>
      </c>
      <c r="F281" s="226">
        <f t="shared" si="40"/>
        <v>0</v>
      </c>
      <c r="G281" s="227">
        <f t="shared" si="40"/>
        <v>0</v>
      </c>
      <c r="H281" s="86">
        <f t="shared" si="37"/>
        <v>0</v>
      </c>
      <c r="I281" s="226">
        <f t="shared" ref="I281:L281" si="41">I282</f>
        <v>0</v>
      </c>
      <c r="J281" s="226">
        <f t="shared" si="41"/>
        <v>0</v>
      </c>
      <c r="K281" s="226">
        <f t="shared" si="41"/>
        <v>0</v>
      </c>
      <c r="L281" s="228">
        <f t="shared" si="41"/>
        <v>0</v>
      </c>
    </row>
    <row r="282" spans="1:12" x14ac:dyDescent="0.25">
      <c r="A282" s="150">
        <v>7720</v>
      </c>
      <c r="B282" s="65" t="s">
        <v>290</v>
      </c>
      <c r="C282" s="79">
        <f t="shared" si="36"/>
        <v>0</v>
      </c>
      <c r="D282" s="81"/>
      <c r="E282" s="81"/>
      <c r="F282" s="81"/>
      <c r="G282" s="229"/>
      <c r="H282" s="79">
        <f t="shared" si="37"/>
        <v>0</v>
      </c>
      <c r="I282" s="81"/>
      <c r="J282" s="81"/>
      <c r="K282" s="81"/>
      <c r="L282" s="230"/>
    </row>
    <row r="283" spans="1:12" x14ac:dyDescent="0.25">
      <c r="A283" s="174"/>
      <c r="B283" s="71" t="s">
        <v>291</v>
      </c>
      <c r="C283" s="201">
        <f t="shared" si="36"/>
        <v>0</v>
      </c>
      <c r="D283" s="160">
        <f>SUM(D284:D285)</f>
        <v>0</v>
      </c>
      <c r="E283" s="160">
        <f>SUM(E284:E285)</f>
        <v>0</v>
      </c>
      <c r="F283" s="160">
        <f>SUM(F284:F285)</f>
        <v>0</v>
      </c>
      <c r="G283" s="161">
        <f>SUM(G284:G285)</f>
        <v>0</v>
      </c>
      <c r="H283" s="72">
        <f t="shared" si="37"/>
        <v>0</v>
      </c>
      <c r="I283" s="160">
        <f>SUM(I284:I285)</f>
        <v>0</v>
      </c>
      <c r="J283" s="160">
        <f>SUM(J284:J285)</f>
        <v>0</v>
      </c>
      <c r="K283" s="160">
        <f>SUM(K284:K285)</f>
        <v>0</v>
      </c>
      <c r="L283" s="162">
        <f>SUM(L284:L285)</f>
        <v>0</v>
      </c>
    </row>
    <row r="284" spans="1:12" x14ac:dyDescent="0.25">
      <c r="A284" s="174" t="s">
        <v>292</v>
      </c>
      <c r="B284" s="44" t="s">
        <v>293</v>
      </c>
      <c r="C284" s="201">
        <f t="shared" si="36"/>
        <v>0</v>
      </c>
      <c r="D284" s="74"/>
      <c r="E284" s="74"/>
      <c r="F284" s="74"/>
      <c r="G284" s="157"/>
      <c r="H284" s="72">
        <f t="shared" si="37"/>
        <v>0</v>
      </c>
      <c r="I284" s="74"/>
      <c r="J284" s="74"/>
      <c r="K284" s="74"/>
      <c r="L284" s="158"/>
    </row>
    <row r="285" spans="1:12" ht="24" x14ac:dyDescent="0.25">
      <c r="A285" s="174" t="s">
        <v>294</v>
      </c>
      <c r="B285" s="231" t="s">
        <v>295</v>
      </c>
      <c r="C285" s="205">
        <f t="shared" si="36"/>
        <v>0</v>
      </c>
      <c r="D285" s="68"/>
      <c r="E285" s="68"/>
      <c r="F285" s="68"/>
      <c r="G285" s="154"/>
      <c r="H285" s="66">
        <f t="shared" si="37"/>
        <v>0</v>
      </c>
      <c r="I285" s="68"/>
      <c r="J285" s="68"/>
      <c r="K285" s="68"/>
      <c r="L285" s="155"/>
    </row>
    <row r="286" spans="1:12" ht="12.75" thickBot="1" x14ac:dyDescent="0.3">
      <c r="A286" s="232"/>
      <c r="B286" s="232" t="s">
        <v>296</v>
      </c>
      <c r="C286" s="233">
        <f t="shared" ref="C286:L286" si="42">SUM(C283,C269,C230,C195,C187,C173,C75,C53)</f>
        <v>704359</v>
      </c>
      <c r="D286" s="233">
        <f t="shared" si="42"/>
        <v>686365</v>
      </c>
      <c r="E286" s="233">
        <f t="shared" si="42"/>
        <v>0</v>
      </c>
      <c r="F286" s="233">
        <f t="shared" si="42"/>
        <v>17994</v>
      </c>
      <c r="G286" s="234">
        <f t="shared" si="42"/>
        <v>0</v>
      </c>
      <c r="H286" s="235">
        <f t="shared" si="42"/>
        <v>1516365</v>
      </c>
      <c r="I286" s="233">
        <f t="shared" si="42"/>
        <v>678230</v>
      </c>
      <c r="J286" s="233">
        <f t="shared" si="42"/>
        <v>820141</v>
      </c>
      <c r="K286" s="233">
        <f t="shared" si="42"/>
        <v>17994</v>
      </c>
      <c r="L286" s="236">
        <f t="shared" si="42"/>
        <v>0</v>
      </c>
    </row>
    <row r="287" spans="1:12" s="24" customFormat="1" ht="13.5" thickTop="1" thickBot="1" x14ac:dyDescent="0.3">
      <c r="A287" s="601" t="s">
        <v>297</v>
      </c>
      <c r="B287" s="602"/>
      <c r="C287" s="237">
        <f>SUM(D287:G287)</f>
        <v>-6911</v>
      </c>
      <c r="D287" s="238">
        <f>SUM(D24,D25,D41)-D51</f>
        <v>0</v>
      </c>
      <c r="E287" s="238">
        <f>SUM(E24,E25,E41)-E51</f>
        <v>0</v>
      </c>
      <c r="F287" s="238">
        <f>(F26+F43)-F51</f>
        <v>-6911</v>
      </c>
      <c r="G287" s="239">
        <f>G45-G51</f>
        <v>0</v>
      </c>
      <c r="H287" s="237">
        <f>SUM(I287:L287)</f>
        <v>-6911</v>
      </c>
      <c r="I287" s="238">
        <f>SUM(I24,I25,I41)-I51</f>
        <v>0</v>
      </c>
      <c r="J287" s="238">
        <f>SUM(J24,J25,J41)-J51</f>
        <v>0</v>
      </c>
      <c r="K287" s="238">
        <f>(K26+K43)-K51</f>
        <v>-6911</v>
      </c>
      <c r="L287" s="240">
        <f>L45-L51</f>
        <v>0</v>
      </c>
    </row>
    <row r="288" spans="1:12" s="24" customFormat="1" ht="12.75" thickTop="1" x14ac:dyDescent="0.25">
      <c r="A288" s="620" t="s">
        <v>298</v>
      </c>
      <c r="B288" s="621"/>
      <c r="C288" s="241">
        <f t="shared" ref="C288:L288" si="43">SUM(C289,C290)-C297+C298</f>
        <v>6911</v>
      </c>
      <c r="D288" s="242">
        <f t="shared" si="43"/>
        <v>0</v>
      </c>
      <c r="E288" s="242">
        <f t="shared" si="43"/>
        <v>0</v>
      </c>
      <c r="F288" s="242">
        <f t="shared" si="43"/>
        <v>6911</v>
      </c>
      <c r="G288" s="243">
        <f t="shared" si="43"/>
        <v>0</v>
      </c>
      <c r="H288" s="244">
        <f t="shared" si="43"/>
        <v>6911</v>
      </c>
      <c r="I288" s="242">
        <f t="shared" si="43"/>
        <v>0</v>
      </c>
      <c r="J288" s="242">
        <f t="shared" si="43"/>
        <v>0</v>
      </c>
      <c r="K288" s="242">
        <f t="shared" si="43"/>
        <v>6911</v>
      </c>
      <c r="L288" s="245">
        <f t="shared" si="43"/>
        <v>0</v>
      </c>
    </row>
    <row r="289" spans="1:12" s="24" customFormat="1" ht="12.75" thickBot="1" x14ac:dyDescent="0.3">
      <c r="A289" s="126" t="s">
        <v>299</v>
      </c>
      <c r="B289" s="126" t="s">
        <v>300</v>
      </c>
      <c r="C289" s="246">
        <f t="shared" ref="C289:L289" si="44">C21-C283</f>
        <v>6911</v>
      </c>
      <c r="D289" s="128">
        <f t="shared" si="44"/>
        <v>0</v>
      </c>
      <c r="E289" s="128">
        <f t="shared" si="44"/>
        <v>0</v>
      </c>
      <c r="F289" s="128">
        <f t="shared" si="44"/>
        <v>6911</v>
      </c>
      <c r="G289" s="129">
        <f t="shared" si="44"/>
        <v>0</v>
      </c>
      <c r="H289" s="247">
        <f t="shared" si="44"/>
        <v>6911</v>
      </c>
      <c r="I289" s="128">
        <f t="shared" si="44"/>
        <v>0</v>
      </c>
      <c r="J289" s="128">
        <f t="shared" si="44"/>
        <v>0</v>
      </c>
      <c r="K289" s="128">
        <f t="shared" si="44"/>
        <v>6911</v>
      </c>
      <c r="L289" s="130">
        <f t="shared" si="44"/>
        <v>0</v>
      </c>
    </row>
    <row r="290" spans="1:12" s="24" customFormat="1" ht="12.75" thickTop="1" x14ac:dyDescent="0.25">
      <c r="A290" s="248" t="s">
        <v>301</v>
      </c>
      <c r="B290" s="248" t="s">
        <v>302</v>
      </c>
      <c r="C290" s="241">
        <f t="shared" ref="C290:L290" si="45">SUM(C291,C293,C295)-SUM(C292,C294,C296)</f>
        <v>0</v>
      </c>
      <c r="D290" s="242">
        <f t="shared" si="45"/>
        <v>0</v>
      </c>
      <c r="E290" s="242">
        <f t="shared" si="45"/>
        <v>0</v>
      </c>
      <c r="F290" s="242">
        <f t="shared" si="45"/>
        <v>0</v>
      </c>
      <c r="G290" s="249">
        <f t="shared" si="45"/>
        <v>0</v>
      </c>
      <c r="H290" s="244">
        <f t="shared" si="45"/>
        <v>0</v>
      </c>
      <c r="I290" s="242">
        <f t="shared" si="45"/>
        <v>0</v>
      </c>
      <c r="J290" s="242">
        <f t="shared" si="45"/>
        <v>0</v>
      </c>
      <c r="K290" s="242">
        <f t="shared" si="45"/>
        <v>0</v>
      </c>
      <c r="L290" s="245">
        <f t="shared" si="45"/>
        <v>0</v>
      </c>
    </row>
    <row r="291" spans="1:12" x14ac:dyDescent="0.25">
      <c r="A291" s="250" t="s">
        <v>303</v>
      </c>
      <c r="B291" s="116" t="s">
        <v>304</v>
      </c>
      <c r="C291" s="79">
        <f t="shared" ref="C291:C296" si="46">SUM(D291:G291)</f>
        <v>0</v>
      </c>
      <c r="D291" s="81"/>
      <c r="E291" s="81"/>
      <c r="F291" s="81"/>
      <c r="G291" s="229"/>
      <c r="H291" s="79">
        <f t="shared" ref="H291:H296" si="47">SUM(I291:L291)</f>
        <v>0</v>
      </c>
      <c r="I291" s="81"/>
      <c r="J291" s="81"/>
      <c r="K291" s="81"/>
      <c r="L291" s="230"/>
    </row>
    <row r="292" spans="1:12" ht="24" x14ac:dyDescent="0.25">
      <c r="A292" s="174" t="s">
        <v>305</v>
      </c>
      <c r="B292" s="43" t="s">
        <v>306</v>
      </c>
      <c r="C292" s="72">
        <f t="shared" si="46"/>
        <v>0</v>
      </c>
      <c r="D292" s="74"/>
      <c r="E292" s="74"/>
      <c r="F292" s="74"/>
      <c r="G292" s="157"/>
      <c r="H292" s="72">
        <f t="shared" si="47"/>
        <v>0</v>
      </c>
      <c r="I292" s="74"/>
      <c r="J292" s="74"/>
      <c r="K292" s="74"/>
      <c r="L292" s="158"/>
    </row>
    <row r="293" spans="1:12" x14ac:dyDescent="0.25">
      <c r="A293" s="174" t="s">
        <v>307</v>
      </c>
      <c r="B293" s="43" t="s">
        <v>308</v>
      </c>
      <c r="C293" s="72">
        <f t="shared" si="46"/>
        <v>0</v>
      </c>
      <c r="D293" s="74"/>
      <c r="E293" s="74"/>
      <c r="F293" s="74"/>
      <c r="G293" s="157"/>
      <c r="H293" s="72">
        <f t="shared" si="47"/>
        <v>0</v>
      </c>
      <c r="I293" s="74"/>
      <c r="J293" s="74"/>
      <c r="K293" s="74"/>
      <c r="L293" s="158"/>
    </row>
    <row r="294" spans="1:12" ht="24" x14ac:dyDescent="0.25">
      <c r="A294" s="174" t="s">
        <v>309</v>
      </c>
      <c r="B294" s="43" t="s">
        <v>310</v>
      </c>
      <c r="C294" s="72">
        <f t="shared" si="46"/>
        <v>0</v>
      </c>
      <c r="D294" s="74"/>
      <c r="E294" s="74"/>
      <c r="F294" s="74"/>
      <c r="G294" s="157"/>
      <c r="H294" s="72">
        <f t="shared" si="47"/>
        <v>0</v>
      </c>
      <c r="I294" s="74"/>
      <c r="J294" s="74"/>
      <c r="K294" s="74"/>
      <c r="L294" s="158"/>
    </row>
    <row r="295" spans="1:12" x14ac:dyDescent="0.25">
      <c r="A295" s="174" t="s">
        <v>311</v>
      </c>
      <c r="B295" s="43" t="s">
        <v>312</v>
      </c>
      <c r="C295" s="72">
        <f t="shared" si="46"/>
        <v>0</v>
      </c>
      <c r="D295" s="74"/>
      <c r="E295" s="74"/>
      <c r="F295" s="74"/>
      <c r="G295" s="157"/>
      <c r="H295" s="72">
        <f t="shared" si="47"/>
        <v>0</v>
      </c>
      <c r="I295" s="74"/>
      <c r="J295" s="74"/>
      <c r="K295" s="74"/>
      <c r="L295" s="158"/>
    </row>
    <row r="296" spans="1:12" ht="24.75" thickBot="1" x14ac:dyDescent="0.3">
      <c r="A296" s="251" t="s">
        <v>313</v>
      </c>
      <c r="B296" s="252" t="s">
        <v>314</v>
      </c>
      <c r="C296" s="185">
        <f t="shared" si="46"/>
        <v>0</v>
      </c>
      <c r="D296" s="189"/>
      <c r="E296" s="189"/>
      <c r="F296" s="189"/>
      <c r="G296" s="253"/>
      <c r="H296" s="185">
        <f t="shared" si="47"/>
        <v>0</v>
      </c>
      <c r="I296" s="189"/>
      <c r="J296" s="189"/>
      <c r="K296" s="189"/>
      <c r="L296" s="191"/>
    </row>
    <row r="297" spans="1:12" s="24" customFormat="1" ht="13.5" thickTop="1" thickBot="1" x14ac:dyDescent="0.3">
      <c r="A297" s="254" t="s">
        <v>315</v>
      </c>
      <c r="B297" s="254" t="s">
        <v>316</v>
      </c>
      <c r="C297" s="255">
        <f>SUM(D297:G297)</f>
        <v>0</v>
      </c>
      <c r="D297" s="256"/>
      <c r="E297" s="256"/>
      <c r="F297" s="256"/>
      <c r="G297" s="257"/>
      <c r="H297" s="255">
        <f>SUM(I297:L297)</f>
        <v>0</v>
      </c>
      <c r="I297" s="256"/>
      <c r="J297" s="256"/>
      <c r="K297" s="256"/>
      <c r="L297" s="258"/>
    </row>
    <row r="298" spans="1:12" s="24" customFormat="1" ht="48.75" thickTop="1" x14ac:dyDescent="0.25">
      <c r="A298" s="248" t="s">
        <v>317</v>
      </c>
      <c r="B298" s="259" t="s">
        <v>318</v>
      </c>
      <c r="C298" s="260">
        <f>SUM(D298:G298)</f>
        <v>0</v>
      </c>
      <c r="D298" s="177"/>
      <c r="E298" s="177"/>
      <c r="F298" s="177"/>
      <c r="G298" s="178"/>
      <c r="H298" s="260">
        <f>SUM(I298:L298)</f>
        <v>0</v>
      </c>
      <c r="I298" s="177"/>
      <c r="J298" s="177"/>
      <c r="K298" s="177"/>
      <c r="L298" s="179"/>
    </row>
    <row r="299" spans="1:12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</row>
    <row r="300" spans="1:12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</row>
    <row r="301" spans="1:12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</row>
    <row r="302" spans="1:12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</row>
    <row r="303" spans="1:12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</row>
    <row r="304" spans="1:12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</row>
    <row r="305" spans="1:12" x14ac:dyDescent="0.2">
      <c r="A305" s="1"/>
      <c r="B305" s="1"/>
      <c r="C305" s="261"/>
      <c r="D305" s="1"/>
      <c r="E305" s="1"/>
      <c r="F305" s="1"/>
      <c r="G305" s="1"/>
      <c r="H305" s="1"/>
      <c r="I305" s="1"/>
      <c r="J305" s="1"/>
      <c r="K305" s="1"/>
      <c r="L305" s="1"/>
    </row>
    <row r="306" spans="1:12" x14ac:dyDescent="0.2">
      <c r="A306" s="1"/>
      <c r="B306" s="1"/>
      <c r="C306" s="261"/>
      <c r="D306" s="1"/>
      <c r="E306" s="1"/>
      <c r="F306" s="1"/>
      <c r="G306" s="1"/>
      <c r="H306" s="1"/>
      <c r="I306" s="1"/>
      <c r="J306" s="1"/>
      <c r="K306" s="1"/>
      <c r="L306" s="1"/>
    </row>
    <row r="307" spans="1:12" x14ac:dyDescent="0.2">
      <c r="A307" s="1"/>
      <c r="B307" s="1"/>
      <c r="C307" s="261"/>
      <c r="D307" s="1"/>
      <c r="E307" s="1"/>
      <c r="F307" s="1"/>
      <c r="G307" s="1"/>
      <c r="H307" s="1"/>
      <c r="I307" s="1"/>
      <c r="J307" s="1"/>
      <c r="K307" s="1"/>
      <c r="L307" s="1"/>
    </row>
    <row r="308" spans="1:12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</row>
    <row r="309" spans="1:12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</row>
    <row r="310" spans="1:12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</row>
    <row r="311" spans="1:12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</row>
    <row r="312" spans="1:12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</row>
    <row r="313" spans="1:12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</row>
    <row r="314" spans="1:12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</row>
    <row r="315" spans="1:12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</row>
    <row r="316" spans="1:12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</row>
  </sheetData>
  <sheetProtection formatCells="0" formatColumns="0" formatRows="0"/>
  <autoFilter ref="A18:L298"/>
  <mergeCells count="29">
    <mergeCell ref="A288:B288"/>
    <mergeCell ref="H16:H17"/>
    <mergeCell ref="I16:I17"/>
    <mergeCell ref="J16:J17"/>
    <mergeCell ref="K16:K17"/>
    <mergeCell ref="L16:L17"/>
    <mergeCell ref="A287:B287"/>
    <mergeCell ref="C13:L13"/>
    <mergeCell ref="A15:A17"/>
    <mergeCell ref="B15:B17"/>
    <mergeCell ref="C15:G15"/>
    <mergeCell ref="H15:L15"/>
    <mergeCell ref="C16:C17"/>
    <mergeCell ref="D16:D17"/>
    <mergeCell ref="E16:E17"/>
    <mergeCell ref="F16:F17"/>
    <mergeCell ref="G16:G17"/>
    <mergeCell ref="C12:L12"/>
    <mergeCell ref="A1:L1"/>
    <mergeCell ref="A2:L2"/>
    <mergeCell ref="C3:L3"/>
    <mergeCell ref="C4:L4"/>
    <mergeCell ref="C5:L5"/>
    <mergeCell ref="C6:L6"/>
    <mergeCell ref="C7:L7"/>
    <mergeCell ref="C8:L8"/>
    <mergeCell ref="C9:L9"/>
    <mergeCell ref="C10:L10"/>
    <mergeCell ref="C11:L11"/>
  </mergeCells>
  <pageMargins left="0.78740157480314965" right="0.39370078740157483" top="0.39370078740157483" bottom="0.39370078740157483" header="0.23622047244094491" footer="0.19685039370078741"/>
  <pageSetup paperSize="9" scale="70" orientation="portrait" r:id="rId1"/>
  <headerFooter>
    <oddHeader xml:space="preserve">&amp;C                               </oddHeader>
    <oddFooter>&amp;L&amp;D, &amp;T&amp;R&amp;"Times New Roman,Regular"&amp;10&amp;P (&amp;N)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M314"/>
  <sheetViews>
    <sheetView showGridLines="0" view="pageLayout" zoomScaleNormal="100" workbookViewId="0">
      <selection activeCell="C4" sqref="C4:L4"/>
    </sheetView>
  </sheetViews>
  <sheetFormatPr defaultRowHeight="12" x14ac:dyDescent="0.25"/>
  <cols>
    <col min="1" max="1" width="10.85546875" style="262" customWidth="1"/>
    <col min="2" max="2" width="28" style="262" customWidth="1"/>
    <col min="3" max="3" width="9.7109375" style="262" customWidth="1"/>
    <col min="4" max="4" width="9.5703125" style="262" customWidth="1"/>
    <col min="5" max="6" width="8.7109375" style="262" customWidth="1"/>
    <col min="7" max="7" width="8.28515625" style="262" customWidth="1"/>
    <col min="8" max="11" width="8.7109375" style="262" customWidth="1"/>
    <col min="12" max="12" width="7.5703125" style="262" customWidth="1"/>
    <col min="13" max="16" width="0" style="1" hidden="1" customWidth="1"/>
    <col min="17" max="16384" width="9.140625" style="1"/>
  </cols>
  <sheetData>
    <row r="1" spans="1:12" x14ac:dyDescent="0.25">
      <c r="A1" s="591" t="s">
        <v>358</v>
      </c>
      <c r="B1" s="591"/>
      <c r="C1" s="591"/>
      <c r="D1" s="591"/>
      <c r="E1" s="591"/>
      <c r="F1" s="591"/>
      <c r="G1" s="591"/>
      <c r="H1" s="591"/>
      <c r="I1" s="591"/>
      <c r="J1" s="591"/>
      <c r="K1" s="591"/>
      <c r="L1" s="591"/>
    </row>
    <row r="2" spans="1:12" ht="35.25" customHeight="1" x14ac:dyDescent="0.25">
      <c r="A2" s="592" t="s">
        <v>1</v>
      </c>
      <c r="B2" s="593"/>
      <c r="C2" s="593"/>
      <c r="D2" s="593"/>
      <c r="E2" s="593"/>
      <c r="F2" s="593"/>
      <c r="G2" s="593"/>
      <c r="H2" s="593"/>
      <c r="I2" s="593"/>
      <c r="J2" s="593"/>
      <c r="K2" s="593"/>
      <c r="L2" s="594"/>
    </row>
    <row r="3" spans="1:12" ht="12.75" customHeight="1" x14ac:dyDescent="0.25">
      <c r="A3" s="2" t="s">
        <v>2</v>
      </c>
      <c r="B3" s="3"/>
      <c r="C3" s="595" t="s">
        <v>673</v>
      </c>
      <c r="D3" s="595"/>
      <c r="E3" s="595"/>
      <c r="F3" s="595"/>
      <c r="G3" s="595"/>
      <c r="H3" s="595"/>
      <c r="I3" s="595"/>
      <c r="J3" s="595"/>
      <c r="K3" s="595"/>
      <c r="L3" s="596"/>
    </row>
    <row r="4" spans="1:12" ht="12.75" customHeight="1" x14ac:dyDescent="0.25">
      <c r="A4" s="2" t="s">
        <v>4</v>
      </c>
      <c r="B4" s="3"/>
      <c r="C4" s="595" t="s">
        <v>359</v>
      </c>
      <c r="D4" s="595"/>
      <c r="E4" s="595"/>
      <c r="F4" s="595"/>
      <c r="G4" s="595"/>
      <c r="H4" s="595"/>
      <c r="I4" s="595"/>
      <c r="J4" s="595"/>
      <c r="K4" s="595"/>
      <c r="L4" s="596"/>
    </row>
    <row r="5" spans="1:12" ht="12.75" customHeight="1" x14ac:dyDescent="0.25">
      <c r="A5" s="4" t="s">
        <v>6</v>
      </c>
      <c r="B5" s="5"/>
      <c r="C5" s="589" t="s">
        <v>360</v>
      </c>
      <c r="D5" s="589"/>
      <c r="E5" s="589"/>
      <c r="F5" s="589"/>
      <c r="G5" s="589"/>
      <c r="H5" s="589"/>
      <c r="I5" s="589"/>
      <c r="J5" s="589"/>
      <c r="K5" s="589"/>
      <c r="L5" s="590"/>
    </row>
    <row r="6" spans="1:12" ht="12.75" customHeight="1" x14ac:dyDescent="0.25">
      <c r="A6" s="4" t="s">
        <v>8</v>
      </c>
      <c r="B6" s="5"/>
      <c r="C6" s="589" t="s">
        <v>344</v>
      </c>
      <c r="D6" s="589"/>
      <c r="E6" s="589"/>
      <c r="F6" s="589"/>
      <c r="G6" s="589"/>
      <c r="H6" s="589"/>
      <c r="I6" s="589"/>
      <c r="J6" s="589"/>
      <c r="K6" s="589"/>
      <c r="L6" s="590"/>
    </row>
    <row r="7" spans="1:12" x14ac:dyDescent="0.25">
      <c r="A7" s="4" t="s">
        <v>10</v>
      </c>
      <c r="B7" s="5"/>
      <c r="C7" s="595" t="s">
        <v>345</v>
      </c>
      <c r="D7" s="595"/>
      <c r="E7" s="595"/>
      <c r="F7" s="595"/>
      <c r="G7" s="595"/>
      <c r="H7" s="595"/>
      <c r="I7" s="595"/>
      <c r="J7" s="595"/>
      <c r="K7" s="595"/>
      <c r="L7" s="596"/>
    </row>
    <row r="8" spans="1:12" ht="12.75" customHeight="1" x14ac:dyDescent="0.25">
      <c r="A8" s="6" t="s">
        <v>12</v>
      </c>
      <c r="B8" s="5"/>
      <c r="C8" s="597"/>
      <c r="D8" s="597"/>
      <c r="E8" s="597"/>
      <c r="F8" s="597"/>
      <c r="G8" s="597"/>
      <c r="H8" s="597"/>
      <c r="I8" s="597"/>
      <c r="J8" s="597"/>
      <c r="K8" s="597"/>
      <c r="L8" s="598"/>
    </row>
    <row r="9" spans="1:12" ht="12.75" customHeight="1" x14ac:dyDescent="0.25">
      <c r="A9" s="4"/>
      <c r="B9" s="5" t="s">
        <v>13</v>
      </c>
      <c r="C9" s="589" t="s">
        <v>361</v>
      </c>
      <c r="D9" s="589"/>
      <c r="E9" s="589"/>
      <c r="F9" s="589"/>
      <c r="G9" s="589"/>
      <c r="H9" s="589"/>
      <c r="I9" s="589"/>
      <c r="J9" s="589"/>
      <c r="K9" s="589"/>
      <c r="L9" s="590"/>
    </row>
    <row r="10" spans="1:12" ht="12.75" customHeight="1" x14ac:dyDescent="0.25">
      <c r="A10" s="4"/>
      <c r="B10" s="5" t="s">
        <v>15</v>
      </c>
      <c r="C10" s="589" t="s">
        <v>362</v>
      </c>
      <c r="D10" s="589"/>
      <c r="E10" s="589"/>
      <c r="F10" s="589"/>
      <c r="G10" s="589"/>
      <c r="H10" s="589"/>
      <c r="I10" s="589"/>
      <c r="J10" s="589"/>
      <c r="K10" s="589"/>
      <c r="L10" s="590"/>
    </row>
    <row r="11" spans="1:12" ht="12.75" customHeight="1" x14ac:dyDescent="0.25">
      <c r="A11" s="4"/>
      <c r="B11" s="5" t="s">
        <v>16</v>
      </c>
      <c r="C11" s="597"/>
      <c r="D11" s="597"/>
      <c r="E11" s="597"/>
      <c r="F11" s="597"/>
      <c r="G11" s="597"/>
      <c r="H11" s="597"/>
      <c r="I11" s="597"/>
      <c r="J11" s="597"/>
      <c r="K11" s="597"/>
      <c r="L11" s="598"/>
    </row>
    <row r="12" spans="1:12" ht="12.75" customHeight="1" x14ac:dyDescent="0.25">
      <c r="A12" s="4"/>
      <c r="B12" s="5" t="s">
        <v>17</v>
      </c>
      <c r="C12" s="589"/>
      <c r="D12" s="589"/>
      <c r="E12" s="589"/>
      <c r="F12" s="589"/>
      <c r="G12" s="589"/>
      <c r="H12" s="589"/>
      <c r="I12" s="589"/>
      <c r="J12" s="589"/>
      <c r="K12" s="589"/>
      <c r="L12" s="590"/>
    </row>
    <row r="13" spans="1:12" ht="12.75" customHeight="1" x14ac:dyDescent="0.25">
      <c r="A13" s="4"/>
      <c r="B13" s="5" t="s">
        <v>18</v>
      </c>
      <c r="C13" s="589"/>
      <c r="D13" s="589"/>
      <c r="E13" s="589"/>
      <c r="F13" s="589"/>
      <c r="G13" s="589"/>
      <c r="H13" s="589"/>
      <c r="I13" s="589"/>
      <c r="J13" s="589"/>
      <c r="K13" s="589"/>
      <c r="L13" s="590"/>
    </row>
    <row r="14" spans="1:12" ht="12.75" customHeight="1" x14ac:dyDescent="0.25">
      <c r="A14" s="7"/>
      <c r="B14" s="8"/>
      <c r="C14" s="9"/>
      <c r="D14" s="9"/>
      <c r="E14" s="9"/>
      <c r="F14" s="9"/>
      <c r="G14" s="9"/>
      <c r="H14" s="9"/>
      <c r="I14" s="9"/>
      <c r="J14" s="9"/>
      <c r="K14" s="9"/>
      <c r="L14" s="10"/>
    </row>
    <row r="15" spans="1:12" s="11" customFormat="1" ht="12.75" customHeight="1" x14ac:dyDescent="0.25">
      <c r="A15" s="603" t="s">
        <v>19</v>
      </c>
      <c r="B15" s="606" t="s">
        <v>20</v>
      </c>
      <c r="C15" s="608" t="s">
        <v>21</v>
      </c>
      <c r="D15" s="609"/>
      <c r="E15" s="609"/>
      <c r="F15" s="609"/>
      <c r="G15" s="610"/>
      <c r="H15" s="608" t="s">
        <v>22</v>
      </c>
      <c r="I15" s="609"/>
      <c r="J15" s="609"/>
      <c r="K15" s="609"/>
      <c r="L15" s="611"/>
    </row>
    <row r="16" spans="1:12" s="11" customFormat="1" ht="12.75" customHeight="1" x14ac:dyDescent="0.25">
      <c r="A16" s="604"/>
      <c r="B16" s="607"/>
      <c r="C16" s="612" t="s">
        <v>23</v>
      </c>
      <c r="D16" s="613" t="s">
        <v>24</v>
      </c>
      <c r="E16" s="615" t="s">
        <v>25</v>
      </c>
      <c r="F16" s="617" t="s">
        <v>26</v>
      </c>
      <c r="G16" s="619" t="s">
        <v>27</v>
      </c>
      <c r="H16" s="612" t="s">
        <v>23</v>
      </c>
      <c r="I16" s="613" t="s">
        <v>24</v>
      </c>
      <c r="J16" s="615" t="s">
        <v>25</v>
      </c>
      <c r="K16" s="617" t="s">
        <v>26</v>
      </c>
      <c r="L16" s="599" t="s">
        <v>27</v>
      </c>
    </row>
    <row r="17" spans="1:12" s="12" customFormat="1" ht="61.5" customHeight="1" thickBot="1" x14ac:dyDescent="0.3">
      <c r="A17" s="605"/>
      <c r="B17" s="607"/>
      <c r="C17" s="612"/>
      <c r="D17" s="614"/>
      <c r="E17" s="616"/>
      <c r="F17" s="618"/>
      <c r="G17" s="619"/>
      <c r="H17" s="622"/>
      <c r="I17" s="623"/>
      <c r="J17" s="616"/>
      <c r="K17" s="618"/>
      <c r="L17" s="600"/>
    </row>
    <row r="18" spans="1:12" s="12" customFormat="1" ht="9.75" customHeight="1" thickTop="1" x14ac:dyDescent="0.25">
      <c r="A18" s="13" t="s">
        <v>28</v>
      </c>
      <c r="B18" s="13">
        <v>2</v>
      </c>
      <c r="C18" s="14">
        <v>3</v>
      </c>
      <c r="D18" s="15">
        <v>4</v>
      </c>
      <c r="E18" s="15">
        <v>5</v>
      </c>
      <c r="F18" s="15">
        <v>6</v>
      </c>
      <c r="G18" s="16">
        <v>7</v>
      </c>
      <c r="H18" s="14">
        <v>8</v>
      </c>
      <c r="I18" s="15">
        <v>9</v>
      </c>
      <c r="J18" s="15">
        <v>10</v>
      </c>
      <c r="K18" s="15">
        <v>11</v>
      </c>
      <c r="L18" s="17">
        <v>12</v>
      </c>
    </row>
    <row r="19" spans="1:12" s="24" customFormat="1" x14ac:dyDescent="0.25">
      <c r="A19" s="18"/>
      <c r="B19" s="19" t="s">
        <v>29</v>
      </c>
      <c r="C19" s="20"/>
      <c r="D19" s="21"/>
      <c r="E19" s="21"/>
      <c r="F19" s="21"/>
      <c r="G19" s="22"/>
      <c r="H19" s="20"/>
      <c r="I19" s="21"/>
      <c r="J19" s="21"/>
      <c r="K19" s="21"/>
      <c r="L19" s="23"/>
    </row>
    <row r="20" spans="1:12" s="24" customFormat="1" ht="12.75" thickBot="1" x14ac:dyDescent="0.3">
      <c r="A20" s="25"/>
      <c r="B20" s="26" t="s">
        <v>30</v>
      </c>
      <c r="C20" s="27">
        <f t="shared" ref="C20:C47" si="0">SUM(D20:G20)</f>
        <v>133171</v>
      </c>
      <c r="D20" s="28">
        <f>SUM(D21,D24,D25,D41,D43)</f>
        <v>133171</v>
      </c>
      <c r="E20" s="28">
        <f>SUM(E21,E24,E43)</f>
        <v>0</v>
      </c>
      <c r="F20" s="28">
        <f>SUM(F21,F26,F43)</f>
        <v>0</v>
      </c>
      <c r="G20" s="29">
        <f>SUM(G21,G45)</f>
        <v>0</v>
      </c>
      <c r="H20" s="27">
        <f>SUM(I20:L20)</f>
        <v>198611</v>
      </c>
      <c r="I20" s="28">
        <f>SUM(I21,I24,I25,I41,I43)</f>
        <v>130502</v>
      </c>
      <c r="J20" s="28">
        <f>SUM(J21,J24,J43)</f>
        <v>68109</v>
      </c>
      <c r="K20" s="28">
        <f>SUM(K21,K26,K43)</f>
        <v>0</v>
      </c>
      <c r="L20" s="30">
        <f>SUM(L21,L45)</f>
        <v>0</v>
      </c>
    </row>
    <row r="21" spans="1:12" ht="12.75" thickTop="1" x14ac:dyDescent="0.25">
      <c r="A21" s="31"/>
      <c r="B21" s="32" t="s">
        <v>31</v>
      </c>
      <c r="C21" s="33">
        <f t="shared" si="0"/>
        <v>0</v>
      </c>
      <c r="D21" s="34">
        <f>SUM(D22:D23)</f>
        <v>0</v>
      </c>
      <c r="E21" s="34">
        <f>SUM(E22:E23)</f>
        <v>0</v>
      </c>
      <c r="F21" s="34">
        <f>SUM(F22:F23)</f>
        <v>0</v>
      </c>
      <c r="G21" s="35">
        <f>SUM(G22:G23)</f>
        <v>0</v>
      </c>
      <c r="H21" s="33">
        <f t="shared" ref="H21:H47" si="1">SUM(I21:L21)</f>
        <v>0</v>
      </c>
      <c r="I21" s="34">
        <f>SUM(I22:I23)</f>
        <v>0</v>
      </c>
      <c r="J21" s="34">
        <f>SUM(J22:J23)</f>
        <v>0</v>
      </c>
      <c r="K21" s="34">
        <f>SUM(K22:K23)</f>
        <v>0</v>
      </c>
      <c r="L21" s="36">
        <f>SUM(L22:L23)</f>
        <v>0</v>
      </c>
    </row>
    <row r="22" spans="1:12" x14ac:dyDescent="0.25">
      <c r="A22" s="37"/>
      <c r="B22" s="38" t="s">
        <v>32</v>
      </c>
      <c r="C22" s="39">
        <f t="shared" si="0"/>
        <v>0</v>
      </c>
      <c r="D22" s="40"/>
      <c r="E22" s="40"/>
      <c r="F22" s="40"/>
      <c r="G22" s="41"/>
      <c r="H22" s="39">
        <f t="shared" si="1"/>
        <v>0</v>
      </c>
      <c r="I22" s="40"/>
      <c r="J22" s="40"/>
      <c r="K22" s="40"/>
      <c r="L22" s="42"/>
    </row>
    <row r="23" spans="1:12" x14ac:dyDescent="0.25">
      <c r="A23" s="43"/>
      <c r="B23" s="44" t="s">
        <v>33</v>
      </c>
      <c r="C23" s="45">
        <f t="shared" si="0"/>
        <v>0</v>
      </c>
      <c r="D23" s="46"/>
      <c r="E23" s="46"/>
      <c r="F23" s="46"/>
      <c r="G23" s="47"/>
      <c r="H23" s="45">
        <f t="shared" si="1"/>
        <v>0</v>
      </c>
      <c r="I23" s="46"/>
      <c r="J23" s="46"/>
      <c r="K23" s="46"/>
      <c r="L23" s="48"/>
    </row>
    <row r="24" spans="1:12" s="24" customFormat="1" ht="24.75" thickBot="1" x14ac:dyDescent="0.3">
      <c r="A24" s="49">
        <v>19300</v>
      </c>
      <c r="B24" s="49" t="s">
        <v>34</v>
      </c>
      <c r="C24" s="50">
        <f t="shared" si="0"/>
        <v>133171</v>
      </c>
      <c r="D24" s="51">
        <v>133171</v>
      </c>
      <c r="E24" s="51"/>
      <c r="F24" s="52" t="s">
        <v>35</v>
      </c>
      <c r="G24" s="53" t="s">
        <v>35</v>
      </c>
      <c r="H24" s="50">
        <f t="shared" si="1"/>
        <v>198611</v>
      </c>
      <c r="I24" s="51">
        <f>I51</f>
        <v>130502</v>
      </c>
      <c r="J24" s="51">
        <f>J51</f>
        <v>68109</v>
      </c>
      <c r="K24" s="52" t="s">
        <v>35</v>
      </c>
      <c r="L24" s="54" t="s">
        <v>35</v>
      </c>
    </row>
    <row r="25" spans="1:12" s="24" customFormat="1" ht="24.75" thickTop="1" x14ac:dyDescent="0.25">
      <c r="A25" s="55"/>
      <c r="B25" s="56" t="s">
        <v>36</v>
      </c>
      <c r="C25" s="57">
        <f t="shared" si="0"/>
        <v>0</v>
      </c>
      <c r="D25" s="58"/>
      <c r="E25" s="59" t="s">
        <v>35</v>
      </c>
      <c r="F25" s="59" t="s">
        <v>35</v>
      </c>
      <c r="G25" s="60" t="s">
        <v>35</v>
      </c>
      <c r="H25" s="57">
        <f t="shared" si="1"/>
        <v>0</v>
      </c>
      <c r="I25" s="61"/>
      <c r="J25" s="59" t="s">
        <v>35</v>
      </c>
      <c r="K25" s="59" t="s">
        <v>35</v>
      </c>
      <c r="L25" s="62" t="s">
        <v>35</v>
      </c>
    </row>
    <row r="26" spans="1:12" s="24" customFormat="1" ht="36" x14ac:dyDescent="0.25">
      <c r="A26" s="56">
        <v>21300</v>
      </c>
      <c r="B26" s="56" t="s">
        <v>37</v>
      </c>
      <c r="C26" s="57">
        <f t="shared" si="0"/>
        <v>0</v>
      </c>
      <c r="D26" s="59" t="s">
        <v>35</v>
      </c>
      <c r="E26" s="59" t="s">
        <v>35</v>
      </c>
      <c r="F26" s="63">
        <f>SUM(F27,F31,F33,F36)</f>
        <v>0</v>
      </c>
      <c r="G26" s="60" t="s">
        <v>35</v>
      </c>
      <c r="H26" s="57">
        <f t="shared" si="1"/>
        <v>0</v>
      </c>
      <c r="I26" s="59" t="s">
        <v>35</v>
      </c>
      <c r="J26" s="59" t="s">
        <v>35</v>
      </c>
      <c r="K26" s="63">
        <f>SUM(K27,K31,K33,K36)</f>
        <v>0</v>
      </c>
      <c r="L26" s="62" t="s">
        <v>35</v>
      </c>
    </row>
    <row r="27" spans="1:12" s="24" customFormat="1" ht="24" x14ac:dyDescent="0.25">
      <c r="A27" s="64">
        <v>21350</v>
      </c>
      <c r="B27" s="56" t="s">
        <v>38</v>
      </c>
      <c r="C27" s="57">
        <f t="shared" si="0"/>
        <v>0</v>
      </c>
      <c r="D27" s="59" t="s">
        <v>35</v>
      </c>
      <c r="E27" s="59" t="s">
        <v>35</v>
      </c>
      <c r="F27" s="63">
        <f>SUM(F28:F30)</f>
        <v>0</v>
      </c>
      <c r="G27" s="60" t="s">
        <v>35</v>
      </c>
      <c r="H27" s="57">
        <f t="shared" si="1"/>
        <v>0</v>
      </c>
      <c r="I27" s="59" t="s">
        <v>35</v>
      </c>
      <c r="J27" s="59" t="s">
        <v>35</v>
      </c>
      <c r="K27" s="63">
        <f>SUM(K28:K30)</f>
        <v>0</v>
      </c>
      <c r="L27" s="62" t="s">
        <v>35</v>
      </c>
    </row>
    <row r="28" spans="1:12" x14ac:dyDescent="0.25">
      <c r="A28" s="37">
        <v>21351</v>
      </c>
      <c r="B28" s="65" t="s">
        <v>39</v>
      </c>
      <c r="C28" s="66">
        <f t="shared" si="0"/>
        <v>0</v>
      </c>
      <c r="D28" s="67" t="s">
        <v>35</v>
      </c>
      <c r="E28" s="67" t="s">
        <v>35</v>
      </c>
      <c r="F28" s="68"/>
      <c r="G28" s="69" t="s">
        <v>35</v>
      </c>
      <c r="H28" s="66">
        <f t="shared" si="1"/>
        <v>0</v>
      </c>
      <c r="I28" s="67" t="s">
        <v>35</v>
      </c>
      <c r="J28" s="67" t="s">
        <v>35</v>
      </c>
      <c r="K28" s="68"/>
      <c r="L28" s="70" t="s">
        <v>35</v>
      </c>
    </row>
    <row r="29" spans="1:12" x14ac:dyDescent="0.25">
      <c r="A29" s="43">
        <v>21352</v>
      </c>
      <c r="B29" s="71" t="s">
        <v>40</v>
      </c>
      <c r="C29" s="72">
        <f t="shared" si="0"/>
        <v>0</v>
      </c>
      <c r="D29" s="73" t="s">
        <v>35</v>
      </c>
      <c r="E29" s="73" t="s">
        <v>35</v>
      </c>
      <c r="F29" s="74"/>
      <c r="G29" s="75" t="s">
        <v>35</v>
      </c>
      <c r="H29" s="72">
        <f t="shared" si="1"/>
        <v>0</v>
      </c>
      <c r="I29" s="73" t="s">
        <v>35</v>
      </c>
      <c r="J29" s="73" t="s">
        <v>35</v>
      </c>
      <c r="K29" s="74"/>
      <c r="L29" s="76" t="s">
        <v>35</v>
      </c>
    </row>
    <row r="30" spans="1:12" ht="24" x14ac:dyDescent="0.25">
      <c r="A30" s="43">
        <v>21359</v>
      </c>
      <c r="B30" s="71" t="s">
        <v>41</v>
      </c>
      <c r="C30" s="72">
        <f t="shared" si="0"/>
        <v>0</v>
      </c>
      <c r="D30" s="73" t="s">
        <v>35</v>
      </c>
      <c r="E30" s="73" t="s">
        <v>35</v>
      </c>
      <c r="F30" s="74"/>
      <c r="G30" s="75" t="s">
        <v>35</v>
      </c>
      <c r="H30" s="72">
        <f t="shared" si="1"/>
        <v>0</v>
      </c>
      <c r="I30" s="73" t="s">
        <v>35</v>
      </c>
      <c r="J30" s="73" t="s">
        <v>35</v>
      </c>
      <c r="K30" s="74"/>
      <c r="L30" s="76" t="s">
        <v>35</v>
      </c>
    </row>
    <row r="31" spans="1:12" s="24" customFormat="1" ht="36" x14ac:dyDescent="0.25">
      <c r="A31" s="64">
        <v>21370</v>
      </c>
      <c r="B31" s="56" t="s">
        <v>42</v>
      </c>
      <c r="C31" s="57">
        <f t="shared" si="0"/>
        <v>0</v>
      </c>
      <c r="D31" s="59" t="s">
        <v>35</v>
      </c>
      <c r="E31" s="59" t="s">
        <v>35</v>
      </c>
      <c r="F31" s="63">
        <f>SUM(F32)</f>
        <v>0</v>
      </c>
      <c r="G31" s="60" t="s">
        <v>35</v>
      </c>
      <c r="H31" s="57">
        <f t="shared" si="1"/>
        <v>0</v>
      </c>
      <c r="I31" s="59" t="s">
        <v>35</v>
      </c>
      <c r="J31" s="59" t="s">
        <v>35</v>
      </c>
      <c r="K31" s="63">
        <f>SUM(K32)</f>
        <v>0</v>
      </c>
      <c r="L31" s="62" t="s">
        <v>35</v>
      </c>
    </row>
    <row r="32" spans="1:12" ht="36" x14ac:dyDescent="0.25">
      <c r="A32" s="77">
        <v>21379</v>
      </c>
      <c r="B32" s="78" t="s">
        <v>43</v>
      </c>
      <c r="C32" s="79">
        <f t="shared" si="0"/>
        <v>0</v>
      </c>
      <c r="D32" s="80" t="s">
        <v>35</v>
      </c>
      <c r="E32" s="80" t="s">
        <v>35</v>
      </c>
      <c r="F32" s="81"/>
      <c r="G32" s="82" t="s">
        <v>35</v>
      </c>
      <c r="H32" s="79">
        <f t="shared" si="1"/>
        <v>0</v>
      </c>
      <c r="I32" s="80" t="s">
        <v>35</v>
      </c>
      <c r="J32" s="80" t="s">
        <v>35</v>
      </c>
      <c r="K32" s="81"/>
      <c r="L32" s="83" t="s">
        <v>35</v>
      </c>
    </row>
    <row r="33" spans="1:12" s="24" customFormat="1" x14ac:dyDescent="0.25">
      <c r="A33" s="64">
        <v>21380</v>
      </c>
      <c r="B33" s="56" t="s">
        <v>44</v>
      </c>
      <c r="C33" s="57">
        <f t="shared" si="0"/>
        <v>0</v>
      </c>
      <c r="D33" s="59" t="s">
        <v>35</v>
      </c>
      <c r="E33" s="59" t="s">
        <v>35</v>
      </c>
      <c r="F33" s="63">
        <f>SUM(F34:F35)</f>
        <v>0</v>
      </c>
      <c r="G33" s="60" t="s">
        <v>35</v>
      </c>
      <c r="H33" s="57">
        <f t="shared" si="1"/>
        <v>0</v>
      </c>
      <c r="I33" s="59" t="s">
        <v>35</v>
      </c>
      <c r="J33" s="59" t="s">
        <v>35</v>
      </c>
      <c r="K33" s="63">
        <f>SUM(K34:K35)</f>
        <v>0</v>
      </c>
      <c r="L33" s="62" t="s">
        <v>35</v>
      </c>
    </row>
    <row r="34" spans="1:12" x14ac:dyDescent="0.25">
      <c r="A34" s="38">
        <v>21381</v>
      </c>
      <c r="B34" s="65" t="s">
        <v>45</v>
      </c>
      <c r="C34" s="66">
        <f t="shared" si="0"/>
        <v>0</v>
      </c>
      <c r="D34" s="67" t="s">
        <v>35</v>
      </c>
      <c r="E34" s="67" t="s">
        <v>35</v>
      </c>
      <c r="F34" s="68"/>
      <c r="G34" s="69" t="s">
        <v>35</v>
      </c>
      <c r="H34" s="66">
        <f t="shared" si="1"/>
        <v>0</v>
      </c>
      <c r="I34" s="67" t="s">
        <v>35</v>
      </c>
      <c r="J34" s="67" t="s">
        <v>35</v>
      </c>
      <c r="K34" s="68"/>
      <c r="L34" s="70" t="s">
        <v>35</v>
      </c>
    </row>
    <row r="35" spans="1:12" ht="24" x14ac:dyDescent="0.25">
      <c r="A35" s="44">
        <v>21383</v>
      </c>
      <c r="B35" s="71" t="s">
        <v>46</v>
      </c>
      <c r="C35" s="72">
        <f>SUM(D35:G35)</f>
        <v>0</v>
      </c>
      <c r="D35" s="73" t="s">
        <v>35</v>
      </c>
      <c r="E35" s="73" t="s">
        <v>35</v>
      </c>
      <c r="F35" s="74"/>
      <c r="G35" s="75" t="s">
        <v>35</v>
      </c>
      <c r="H35" s="72">
        <f t="shared" si="1"/>
        <v>0</v>
      </c>
      <c r="I35" s="73" t="s">
        <v>35</v>
      </c>
      <c r="J35" s="73" t="s">
        <v>35</v>
      </c>
      <c r="K35" s="74"/>
      <c r="L35" s="76" t="s">
        <v>35</v>
      </c>
    </row>
    <row r="36" spans="1:12" s="24" customFormat="1" ht="25.5" customHeight="1" x14ac:dyDescent="0.25">
      <c r="A36" s="64">
        <v>21390</v>
      </c>
      <c r="B36" s="56" t="s">
        <v>47</v>
      </c>
      <c r="C36" s="57">
        <f t="shared" si="0"/>
        <v>0</v>
      </c>
      <c r="D36" s="59" t="s">
        <v>35</v>
      </c>
      <c r="E36" s="59" t="s">
        <v>35</v>
      </c>
      <c r="F36" s="63">
        <f>SUM(F37:F40)</f>
        <v>0</v>
      </c>
      <c r="G36" s="60" t="s">
        <v>35</v>
      </c>
      <c r="H36" s="57">
        <f t="shared" si="1"/>
        <v>0</v>
      </c>
      <c r="I36" s="59" t="s">
        <v>35</v>
      </c>
      <c r="J36" s="59" t="s">
        <v>35</v>
      </c>
      <c r="K36" s="63">
        <f>SUM(K37:K40)</f>
        <v>0</v>
      </c>
      <c r="L36" s="62" t="s">
        <v>35</v>
      </c>
    </row>
    <row r="37" spans="1:12" ht="24" x14ac:dyDescent="0.25">
      <c r="A37" s="38">
        <v>21391</v>
      </c>
      <c r="B37" s="65" t="s">
        <v>48</v>
      </c>
      <c r="C37" s="66">
        <f t="shared" si="0"/>
        <v>0</v>
      </c>
      <c r="D37" s="67" t="s">
        <v>35</v>
      </c>
      <c r="E37" s="67" t="s">
        <v>35</v>
      </c>
      <c r="F37" s="68"/>
      <c r="G37" s="69" t="s">
        <v>35</v>
      </c>
      <c r="H37" s="66">
        <f t="shared" si="1"/>
        <v>0</v>
      </c>
      <c r="I37" s="67" t="s">
        <v>35</v>
      </c>
      <c r="J37" s="67" t="s">
        <v>35</v>
      </c>
      <c r="K37" s="68"/>
      <c r="L37" s="70" t="s">
        <v>35</v>
      </c>
    </row>
    <row r="38" spans="1:12" x14ac:dyDescent="0.25">
      <c r="A38" s="44">
        <v>21393</v>
      </c>
      <c r="B38" s="71" t="s">
        <v>49</v>
      </c>
      <c r="C38" s="72">
        <f t="shared" si="0"/>
        <v>0</v>
      </c>
      <c r="D38" s="73" t="s">
        <v>35</v>
      </c>
      <c r="E38" s="73" t="s">
        <v>35</v>
      </c>
      <c r="F38" s="74"/>
      <c r="G38" s="75" t="s">
        <v>35</v>
      </c>
      <c r="H38" s="72">
        <f t="shared" si="1"/>
        <v>0</v>
      </c>
      <c r="I38" s="73" t="s">
        <v>35</v>
      </c>
      <c r="J38" s="73" t="s">
        <v>35</v>
      </c>
      <c r="K38" s="74"/>
      <c r="L38" s="76" t="s">
        <v>35</v>
      </c>
    </row>
    <row r="39" spans="1:12" x14ac:dyDescent="0.25">
      <c r="A39" s="44">
        <v>21395</v>
      </c>
      <c r="B39" s="71" t="s">
        <v>50</v>
      </c>
      <c r="C39" s="72">
        <f t="shared" si="0"/>
        <v>0</v>
      </c>
      <c r="D39" s="73" t="s">
        <v>35</v>
      </c>
      <c r="E39" s="73" t="s">
        <v>35</v>
      </c>
      <c r="F39" s="74"/>
      <c r="G39" s="75" t="s">
        <v>35</v>
      </c>
      <c r="H39" s="72">
        <f t="shared" si="1"/>
        <v>0</v>
      </c>
      <c r="I39" s="73" t="s">
        <v>35</v>
      </c>
      <c r="J39" s="73" t="s">
        <v>35</v>
      </c>
      <c r="K39" s="74"/>
      <c r="L39" s="76" t="s">
        <v>35</v>
      </c>
    </row>
    <row r="40" spans="1:12" ht="24" x14ac:dyDescent="0.25">
      <c r="A40" s="84">
        <v>21399</v>
      </c>
      <c r="B40" s="85" t="s">
        <v>51</v>
      </c>
      <c r="C40" s="86">
        <f t="shared" si="0"/>
        <v>0</v>
      </c>
      <c r="D40" s="87" t="s">
        <v>35</v>
      </c>
      <c r="E40" s="87" t="s">
        <v>35</v>
      </c>
      <c r="F40" s="88"/>
      <c r="G40" s="89" t="s">
        <v>35</v>
      </c>
      <c r="H40" s="86">
        <f t="shared" si="1"/>
        <v>0</v>
      </c>
      <c r="I40" s="87" t="s">
        <v>35</v>
      </c>
      <c r="J40" s="87" t="s">
        <v>35</v>
      </c>
      <c r="K40" s="88"/>
      <c r="L40" s="90" t="s">
        <v>35</v>
      </c>
    </row>
    <row r="41" spans="1:12" s="24" customFormat="1" ht="26.25" customHeight="1" x14ac:dyDescent="0.25">
      <c r="A41" s="91">
        <v>21420</v>
      </c>
      <c r="B41" s="92" t="s">
        <v>52</v>
      </c>
      <c r="C41" s="93">
        <f>SUM(D41:G41)</f>
        <v>0</v>
      </c>
      <c r="D41" s="94">
        <f>SUM(D42)</f>
        <v>0</v>
      </c>
      <c r="E41" s="95" t="s">
        <v>35</v>
      </c>
      <c r="F41" s="95" t="s">
        <v>35</v>
      </c>
      <c r="G41" s="96" t="s">
        <v>35</v>
      </c>
      <c r="H41" s="93">
        <f>SUM(I41:L41)</f>
        <v>0</v>
      </c>
      <c r="I41" s="94">
        <f>SUM(I42)</f>
        <v>0</v>
      </c>
      <c r="J41" s="95" t="s">
        <v>35</v>
      </c>
      <c r="K41" s="95" t="s">
        <v>35</v>
      </c>
      <c r="L41" s="97" t="s">
        <v>35</v>
      </c>
    </row>
    <row r="42" spans="1:12" s="24" customFormat="1" ht="26.25" customHeight="1" x14ac:dyDescent="0.25">
      <c r="A42" s="84">
        <v>21429</v>
      </c>
      <c r="B42" s="85" t="s">
        <v>53</v>
      </c>
      <c r="C42" s="86">
        <f>SUM(D42:G42)</f>
        <v>0</v>
      </c>
      <c r="D42" s="98"/>
      <c r="E42" s="87" t="s">
        <v>35</v>
      </c>
      <c r="F42" s="87" t="s">
        <v>35</v>
      </c>
      <c r="G42" s="89" t="s">
        <v>35</v>
      </c>
      <c r="H42" s="86">
        <f t="shared" ref="H42:H44" si="2">SUM(I42:L42)</f>
        <v>0</v>
      </c>
      <c r="I42" s="98"/>
      <c r="J42" s="87" t="s">
        <v>35</v>
      </c>
      <c r="K42" s="87" t="s">
        <v>35</v>
      </c>
      <c r="L42" s="90" t="s">
        <v>35</v>
      </c>
    </row>
    <row r="43" spans="1:12" s="24" customFormat="1" ht="24" x14ac:dyDescent="0.25">
      <c r="A43" s="64">
        <v>21490</v>
      </c>
      <c r="B43" s="56" t="s">
        <v>54</v>
      </c>
      <c r="C43" s="57">
        <f t="shared" si="0"/>
        <v>0</v>
      </c>
      <c r="D43" s="99">
        <f>D44</f>
        <v>0</v>
      </c>
      <c r="E43" s="99">
        <f t="shared" ref="E43:F43" si="3">E44</f>
        <v>0</v>
      </c>
      <c r="F43" s="99">
        <f t="shared" si="3"/>
        <v>0</v>
      </c>
      <c r="G43" s="60" t="s">
        <v>35</v>
      </c>
      <c r="H43" s="100">
        <f t="shared" si="2"/>
        <v>0</v>
      </c>
      <c r="I43" s="99">
        <f>I44</f>
        <v>0</v>
      </c>
      <c r="J43" s="99">
        <f t="shared" ref="J43:K43" si="4">J44</f>
        <v>0</v>
      </c>
      <c r="K43" s="99">
        <f t="shared" si="4"/>
        <v>0</v>
      </c>
      <c r="L43" s="62" t="s">
        <v>35</v>
      </c>
    </row>
    <row r="44" spans="1:12" s="24" customFormat="1" ht="24" x14ac:dyDescent="0.25">
      <c r="A44" s="44">
        <v>21499</v>
      </c>
      <c r="B44" s="71" t="s">
        <v>55</v>
      </c>
      <c r="C44" s="79">
        <f>SUM(D44:G44)</f>
        <v>0</v>
      </c>
      <c r="D44" s="101"/>
      <c r="E44" s="102"/>
      <c r="F44" s="102"/>
      <c r="G44" s="103" t="s">
        <v>35</v>
      </c>
      <c r="H44" s="104">
        <f t="shared" si="2"/>
        <v>0</v>
      </c>
      <c r="I44" s="40"/>
      <c r="J44" s="105"/>
      <c r="K44" s="105"/>
      <c r="L44" s="106" t="s">
        <v>35</v>
      </c>
    </row>
    <row r="45" spans="1:12" ht="12.75" customHeight="1" x14ac:dyDescent="0.25">
      <c r="A45" s="107">
        <v>23000</v>
      </c>
      <c r="B45" s="108" t="s">
        <v>56</v>
      </c>
      <c r="C45" s="109">
        <f>SUM(D45:G45)</f>
        <v>0</v>
      </c>
      <c r="D45" s="59" t="s">
        <v>35</v>
      </c>
      <c r="E45" s="59" t="s">
        <v>35</v>
      </c>
      <c r="F45" s="59" t="s">
        <v>35</v>
      </c>
      <c r="G45" s="99">
        <f>SUM(G46:G47)</f>
        <v>0</v>
      </c>
      <c r="H45" s="109">
        <f t="shared" si="1"/>
        <v>0</v>
      </c>
      <c r="I45" s="87" t="s">
        <v>35</v>
      </c>
      <c r="J45" s="87" t="s">
        <v>35</v>
      </c>
      <c r="K45" s="87" t="s">
        <v>35</v>
      </c>
      <c r="L45" s="110">
        <f>SUM(L46:L47)</f>
        <v>0</v>
      </c>
    </row>
    <row r="46" spans="1:12" ht="24" x14ac:dyDescent="0.25">
      <c r="A46" s="111">
        <v>23410</v>
      </c>
      <c r="B46" s="112" t="s">
        <v>57</v>
      </c>
      <c r="C46" s="113">
        <f t="shared" si="0"/>
        <v>0</v>
      </c>
      <c r="D46" s="95" t="s">
        <v>35</v>
      </c>
      <c r="E46" s="95" t="s">
        <v>35</v>
      </c>
      <c r="F46" s="95" t="s">
        <v>35</v>
      </c>
      <c r="G46" s="114"/>
      <c r="H46" s="113">
        <f t="shared" si="1"/>
        <v>0</v>
      </c>
      <c r="I46" s="95" t="s">
        <v>35</v>
      </c>
      <c r="J46" s="95" t="s">
        <v>35</v>
      </c>
      <c r="K46" s="95" t="s">
        <v>35</v>
      </c>
      <c r="L46" s="115"/>
    </row>
    <row r="47" spans="1:12" ht="24" x14ac:dyDescent="0.25">
      <c r="A47" s="111">
        <v>23510</v>
      </c>
      <c r="B47" s="112" t="s">
        <v>58</v>
      </c>
      <c r="C47" s="93">
        <f t="shared" si="0"/>
        <v>0</v>
      </c>
      <c r="D47" s="95" t="s">
        <v>35</v>
      </c>
      <c r="E47" s="95" t="s">
        <v>35</v>
      </c>
      <c r="F47" s="95" t="s">
        <v>35</v>
      </c>
      <c r="G47" s="114"/>
      <c r="H47" s="93">
        <f t="shared" si="1"/>
        <v>0</v>
      </c>
      <c r="I47" s="95" t="s">
        <v>35</v>
      </c>
      <c r="J47" s="95" t="s">
        <v>35</v>
      </c>
      <c r="K47" s="95" t="s">
        <v>35</v>
      </c>
      <c r="L47" s="115"/>
    </row>
    <row r="48" spans="1:12" x14ac:dyDescent="0.25">
      <c r="A48" s="116"/>
      <c r="B48" s="112"/>
      <c r="C48" s="117"/>
      <c r="D48" s="95"/>
      <c r="E48" s="95"/>
      <c r="F48" s="94"/>
      <c r="G48" s="118"/>
      <c r="H48" s="117"/>
      <c r="I48" s="95"/>
      <c r="J48" s="95"/>
      <c r="K48" s="94"/>
      <c r="L48" s="119"/>
    </row>
    <row r="49" spans="1:12" s="24" customFormat="1" x14ac:dyDescent="0.25">
      <c r="A49" s="120"/>
      <c r="B49" s="121" t="s">
        <v>59</v>
      </c>
      <c r="C49" s="122"/>
      <c r="D49" s="123"/>
      <c r="E49" s="123"/>
      <c r="F49" s="123"/>
      <c r="G49" s="124"/>
      <c r="H49" s="122"/>
      <c r="I49" s="123"/>
      <c r="J49" s="123"/>
      <c r="K49" s="123"/>
      <c r="L49" s="125"/>
    </row>
    <row r="50" spans="1:12" s="24" customFormat="1" ht="12.75" thickBot="1" x14ac:dyDescent="0.3">
      <c r="A50" s="126"/>
      <c r="B50" s="25" t="s">
        <v>60</v>
      </c>
      <c r="C50" s="127">
        <f t="shared" ref="C50:C113" si="5">SUM(D50:G50)</f>
        <v>133171</v>
      </c>
      <c r="D50" s="128">
        <f>SUM(D51,D283)</f>
        <v>133171</v>
      </c>
      <c r="E50" s="128">
        <f>SUM(E51,E283)</f>
        <v>0</v>
      </c>
      <c r="F50" s="128">
        <f>SUM(F51,F283)</f>
        <v>0</v>
      </c>
      <c r="G50" s="129">
        <f>SUM(G51,G283)</f>
        <v>0</v>
      </c>
      <c r="H50" s="127">
        <f t="shared" ref="H50:H113" si="6">SUM(I50:L50)</f>
        <v>198611</v>
      </c>
      <c r="I50" s="128">
        <f>SUM(I51,I283)</f>
        <v>130502</v>
      </c>
      <c r="J50" s="128">
        <f>SUM(J51,J283)</f>
        <v>68109</v>
      </c>
      <c r="K50" s="128">
        <f>SUM(K51,K283)</f>
        <v>0</v>
      </c>
      <c r="L50" s="130">
        <f>SUM(L51,L283)</f>
        <v>0</v>
      </c>
    </row>
    <row r="51" spans="1:12" s="24" customFormat="1" ht="36.75" thickTop="1" x14ac:dyDescent="0.25">
      <c r="A51" s="131"/>
      <c r="B51" s="132" t="s">
        <v>61</v>
      </c>
      <c r="C51" s="133">
        <f t="shared" si="5"/>
        <v>133171</v>
      </c>
      <c r="D51" s="134">
        <f>SUM(D52,D194)</f>
        <v>133171</v>
      </c>
      <c r="E51" s="134">
        <f>SUM(E52,E194)</f>
        <v>0</v>
      </c>
      <c r="F51" s="134">
        <f>SUM(F52,F194)</f>
        <v>0</v>
      </c>
      <c r="G51" s="135">
        <f>SUM(G52,G194)</f>
        <v>0</v>
      </c>
      <c r="H51" s="133">
        <f t="shared" si="6"/>
        <v>198611</v>
      </c>
      <c r="I51" s="134">
        <f>SUM(I52,I194)</f>
        <v>130502</v>
      </c>
      <c r="J51" s="134">
        <f>SUM(J52,J194)</f>
        <v>68109</v>
      </c>
      <c r="K51" s="134">
        <f>SUM(K52,K194)</f>
        <v>0</v>
      </c>
      <c r="L51" s="136">
        <f>SUM(L52,L194)</f>
        <v>0</v>
      </c>
    </row>
    <row r="52" spans="1:12" s="24" customFormat="1" ht="24" x14ac:dyDescent="0.25">
      <c r="A52" s="137"/>
      <c r="B52" s="18" t="s">
        <v>62</v>
      </c>
      <c r="C52" s="138">
        <f t="shared" si="5"/>
        <v>133171</v>
      </c>
      <c r="D52" s="139">
        <f>SUM(D53,D75,D173,D187)</f>
        <v>133171</v>
      </c>
      <c r="E52" s="139">
        <f>SUM(E53,E75,E173,E187)</f>
        <v>0</v>
      </c>
      <c r="F52" s="139">
        <f>SUM(F53,F75,F173,F187)</f>
        <v>0</v>
      </c>
      <c r="G52" s="140">
        <f>SUM(G53,G75,G173,G187)</f>
        <v>0</v>
      </c>
      <c r="H52" s="138">
        <f t="shared" si="6"/>
        <v>198611</v>
      </c>
      <c r="I52" s="139">
        <f>SUM(I53,I75,I173,I187)</f>
        <v>130502</v>
      </c>
      <c r="J52" s="139">
        <f>SUM(J53,J75,J173,J187)</f>
        <v>68109</v>
      </c>
      <c r="K52" s="139">
        <f>SUM(K53,K75,K173,K187)</f>
        <v>0</v>
      </c>
      <c r="L52" s="141">
        <f>SUM(L53,L75,L173,L187)</f>
        <v>0</v>
      </c>
    </row>
    <row r="53" spans="1:12" s="24" customFormat="1" x14ac:dyDescent="0.25">
      <c r="A53" s="142">
        <v>1000</v>
      </c>
      <c r="B53" s="142" t="s">
        <v>63</v>
      </c>
      <c r="C53" s="143">
        <f t="shared" si="5"/>
        <v>0</v>
      </c>
      <c r="D53" s="144">
        <f>SUM(D54,D67)</f>
        <v>0</v>
      </c>
      <c r="E53" s="144">
        <f>SUM(E54,E67)</f>
        <v>0</v>
      </c>
      <c r="F53" s="144">
        <f>SUM(F54,F67)</f>
        <v>0</v>
      </c>
      <c r="G53" s="145">
        <f>SUM(G54,G67)</f>
        <v>0</v>
      </c>
      <c r="H53" s="143">
        <f t="shared" si="6"/>
        <v>0</v>
      </c>
      <c r="I53" s="144">
        <f>SUM(I54,I67)</f>
        <v>0</v>
      </c>
      <c r="J53" s="144">
        <f>SUM(J54,J67)</f>
        <v>0</v>
      </c>
      <c r="K53" s="144">
        <f>SUM(K54,K67)</f>
        <v>0</v>
      </c>
      <c r="L53" s="146">
        <f>SUM(L54,L67)</f>
        <v>0</v>
      </c>
    </row>
    <row r="54" spans="1:12" x14ac:dyDescent="0.25">
      <c r="A54" s="56">
        <v>1100</v>
      </c>
      <c r="B54" s="147" t="s">
        <v>64</v>
      </c>
      <c r="C54" s="57">
        <f t="shared" si="5"/>
        <v>0</v>
      </c>
      <c r="D54" s="63">
        <f>SUM(D55,D58,D66)</f>
        <v>0</v>
      </c>
      <c r="E54" s="63">
        <f>SUM(E55,E58,E66)</f>
        <v>0</v>
      </c>
      <c r="F54" s="63">
        <f>SUM(F55,F58,F66)</f>
        <v>0</v>
      </c>
      <c r="G54" s="148">
        <f>SUM(G55,G58,G66)</f>
        <v>0</v>
      </c>
      <c r="H54" s="57">
        <f t="shared" si="6"/>
        <v>0</v>
      </c>
      <c r="I54" s="63">
        <f>SUM(I55,I58,I66)</f>
        <v>0</v>
      </c>
      <c r="J54" s="63">
        <f>SUM(J55,J58,J66)</f>
        <v>0</v>
      </c>
      <c r="K54" s="63">
        <f>SUM(K55,K58,K66)</f>
        <v>0</v>
      </c>
      <c r="L54" s="149">
        <f>SUM(L55,L58,L66)</f>
        <v>0</v>
      </c>
    </row>
    <row r="55" spans="1:12" x14ac:dyDescent="0.25">
      <c r="A55" s="150">
        <v>1110</v>
      </c>
      <c r="B55" s="112" t="s">
        <v>65</v>
      </c>
      <c r="C55" s="117">
        <f t="shared" si="5"/>
        <v>0</v>
      </c>
      <c r="D55" s="151">
        <f>SUM(D56:D57)</f>
        <v>0</v>
      </c>
      <c r="E55" s="151">
        <f>SUM(E56:E57)</f>
        <v>0</v>
      </c>
      <c r="F55" s="151">
        <f>SUM(F56:F57)</f>
        <v>0</v>
      </c>
      <c r="G55" s="152">
        <f>SUM(G56:G57)</f>
        <v>0</v>
      </c>
      <c r="H55" s="117">
        <f t="shared" si="6"/>
        <v>0</v>
      </c>
      <c r="I55" s="151">
        <f>SUM(I56:I57)</f>
        <v>0</v>
      </c>
      <c r="J55" s="151">
        <f>SUM(J56:J57)</f>
        <v>0</v>
      </c>
      <c r="K55" s="151">
        <f>SUM(K56:K57)</f>
        <v>0</v>
      </c>
      <c r="L55" s="153">
        <f>SUM(L56:L57)</f>
        <v>0</v>
      </c>
    </row>
    <row r="56" spans="1:12" x14ac:dyDescent="0.25">
      <c r="A56" s="38">
        <v>1111</v>
      </c>
      <c r="B56" s="65" t="s">
        <v>66</v>
      </c>
      <c r="C56" s="66">
        <f t="shared" si="5"/>
        <v>0</v>
      </c>
      <c r="D56" s="68"/>
      <c r="E56" s="68"/>
      <c r="F56" s="68"/>
      <c r="G56" s="154"/>
      <c r="H56" s="66">
        <f t="shared" si="6"/>
        <v>0</v>
      </c>
      <c r="I56" s="68"/>
      <c r="J56" s="68"/>
      <c r="K56" s="68"/>
      <c r="L56" s="155"/>
    </row>
    <row r="57" spans="1:12" ht="24" customHeight="1" x14ac:dyDescent="0.25">
      <c r="A57" s="44">
        <v>1119</v>
      </c>
      <c r="B57" s="71" t="s">
        <v>67</v>
      </c>
      <c r="C57" s="72">
        <f t="shared" si="5"/>
        <v>0</v>
      </c>
      <c r="D57" s="74"/>
      <c r="E57" s="74"/>
      <c r="F57" s="74"/>
      <c r="G57" s="157"/>
      <c r="H57" s="72">
        <f t="shared" si="6"/>
        <v>0</v>
      </c>
      <c r="I57" s="74"/>
      <c r="J57" s="74"/>
      <c r="K57" s="74"/>
      <c r="L57" s="158"/>
    </row>
    <row r="58" spans="1:12" x14ac:dyDescent="0.25">
      <c r="A58" s="159">
        <v>1140</v>
      </c>
      <c r="B58" s="71" t="s">
        <v>68</v>
      </c>
      <c r="C58" s="72">
        <f t="shared" si="5"/>
        <v>0</v>
      </c>
      <c r="D58" s="160">
        <f>SUM(D59:D65)</f>
        <v>0</v>
      </c>
      <c r="E58" s="160">
        <f>SUM(E59:E65)</f>
        <v>0</v>
      </c>
      <c r="F58" s="160">
        <f>SUM(F59:F65)</f>
        <v>0</v>
      </c>
      <c r="G58" s="161">
        <f>SUM(G59:G65)</f>
        <v>0</v>
      </c>
      <c r="H58" s="72">
        <f t="shared" si="6"/>
        <v>0</v>
      </c>
      <c r="I58" s="160">
        <f>SUM(I59:I65)</f>
        <v>0</v>
      </c>
      <c r="J58" s="160">
        <f>SUM(J59:J65)</f>
        <v>0</v>
      </c>
      <c r="K58" s="160">
        <f>SUM(K59:K65)</f>
        <v>0</v>
      </c>
      <c r="L58" s="162">
        <f>SUM(L59:L65)</f>
        <v>0</v>
      </c>
    </row>
    <row r="59" spans="1:12" x14ac:dyDescent="0.25">
      <c r="A59" s="44">
        <v>1141</v>
      </c>
      <c r="B59" s="71" t="s">
        <v>69</v>
      </c>
      <c r="C59" s="72">
        <f t="shared" si="5"/>
        <v>0</v>
      </c>
      <c r="D59" s="74"/>
      <c r="E59" s="74"/>
      <c r="F59" s="74"/>
      <c r="G59" s="157"/>
      <c r="H59" s="72">
        <f t="shared" si="6"/>
        <v>0</v>
      </c>
      <c r="I59" s="74"/>
      <c r="J59" s="74"/>
      <c r="K59" s="74"/>
      <c r="L59" s="158"/>
    </row>
    <row r="60" spans="1:12" ht="24.75" customHeight="1" x14ac:dyDescent="0.25">
      <c r="A60" s="44">
        <v>1142</v>
      </c>
      <c r="B60" s="71" t="s">
        <v>70</v>
      </c>
      <c r="C60" s="72">
        <f t="shared" si="5"/>
        <v>0</v>
      </c>
      <c r="D60" s="74"/>
      <c r="E60" s="74"/>
      <c r="F60" s="74"/>
      <c r="G60" s="157"/>
      <c r="H60" s="72">
        <f t="shared" si="6"/>
        <v>0</v>
      </c>
      <c r="I60" s="74"/>
      <c r="J60" s="74"/>
      <c r="K60" s="74"/>
      <c r="L60" s="158"/>
    </row>
    <row r="61" spans="1:12" ht="24" x14ac:dyDescent="0.25">
      <c r="A61" s="44">
        <v>1145</v>
      </c>
      <c r="B61" s="71" t="s">
        <v>71</v>
      </c>
      <c r="C61" s="72">
        <f t="shared" si="5"/>
        <v>0</v>
      </c>
      <c r="D61" s="74"/>
      <c r="E61" s="74"/>
      <c r="F61" s="74"/>
      <c r="G61" s="157"/>
      <c r="H61" s="72">
        <f t="shared" si="6"/>
        <v>0</v>
      </c>
      <c r="I61" s="74"/>
      <c r="J61" s="74"/>
      <c r="K61" s="74"/>
      <c r="L61" s="158"/>
    </row>
    <row r="62" spans="1:12" ht="27.75" customHeight="1" x14ac:dyDescent="0.25">
      <c r="A62" s="44">
        <v>1146</v>
      </c>
      <c r="B62" s="71" t="s">
        <v>72</v>
      </c>
      <c r="C62" s="72">
        <f t="shared" si="5"/>
        <v>0</v>
      </c>
      <c r="D62" s="74"/>
      <c r="E62" s="74"/>
      <c r="F62" s="74"/>
      <c r="G62" s="157"/>
      <c r="H62" s="72">
        <f t="shared" si="6"/>
        <v>0</v>
      </c>
      <c r="I62" s="74"/>
      <c r="J62" s="74"/>
      <c r="K62" s="74"/>
      <c r="L62" s="158"/>
    </row>
    <row r="63" spans="1:12" x14ac:dyDescent="0.25">
      <c r="A63" s="44">
        <v>1147</v>
      </c>
      <c r="B63" s="71" t="s">
        <v>73</v>
      </c>
      <c r="C63" s="72">
        <f t="shared" si="5"/>
        <v>0</v>
      </c>
      <c r="D63" s="74"/>
      <c r="E63" s="74"/>
      <c r="F63" s="74"/>
      <c r="G63" s="157"/>
      <c r="H63" s="72">
        <f t="shared" si="6"/>
        <v>0</v>
      </c>
      <c r="I63" s="74"/>
      <c r="J63" s="74"/>
      <c r="K63" s="74"/>
      <c r="L63" s="158"/>
    </row>
    <row r="64" spans="1:12" x14ac:dyDescent="0.25">
      <c r="A64" s="44">
        <v>1148</v>
      </c>
      <c r="B64" s="71" t="s">
        <v>74</v>
      </c>
      <c r="C64" s="72">
        <f t="shared" si="5"/>
        <v>0</v>
      </c>
      <c r="D64" s="74"/>
      <c r="E64" s="74"/>
      <c r="F64" s="74"/>
      <c r="G64" s="157"/>
      <c r="H64" s="72">
        <f t="shared" si="6"/>
        <v>0</v>
      </c>
      <c r="I64" s="74"/>
      <c r="J64" s="74"/>
      <c r="K64" s="74"/>
      <c r="L64" s="158"/>
    </row>
    <row r="65" spans="1:12" ht="24" customHeight="1" x14ac:dyDescent="0.25">
      <c r="A65" s="44">
        <v>1149</v>
      </c>
      <c r="B65" s="71" t="s">
        <v>75</v>
      </c>
      <c r="C65" s="72">
        <f t="shared" si="5"/>
        <v>0</v>
      </c>
      <c r="D65" s="74"/>
      <c r="E65" s="74"/>
      <c r="F65" s="74"/>
      <c r="G65" s="157"/>
      <c r="H65" s="72">
        <f t="shared" si="6"/>
        <v>0</v>
      </c>
      <c r="I65" s="74"/>
      <c r="J65" s="74"/>
      <c r="K65" s="74"/>
      <c r="L65" s="158"/>
    </row>
    <row r="66" spans="1:12" ht="36" x14ac:dyDescent="0.25">
      <c r="A66" s="150">
        <v>1150</v>
      </c>
      <c r="B66" s="112" t="s">
        <v>76</v>
      </c>
      <c r="C66" s="117">
        <f t="shared" si="5"/>
        <v>0</v>
      </c>
      <c r="D66" s="163"/>
      <c r="E66" s="163"/>
      <c r="F66" s="163"/>
      <c r="G66" s="164"/>
      <c r="H66" s="117">
        <f t="shared" si="6"/>
        <v>0</v>
      </c>
      <c r="I66" s="163"/>
      <c r="J66" s="163"/>
      <c r="K66" s="163"/>
      <c r="L66" s="165"/>
    </row>
    <row r="67" spans="1:12" ht="24" x14ac:dyDescent="0.25">
      <c r="A67" s="56">
        <v>1200</v>
      </c>
      <c r="B67" s="147" t="s">
        <v>77</v>
      </c>
      <c r="C67" s="57">
        <f t="shared" si="5"/>
        <v>0</v>
      </c>
      <c r="D67" s="63">
        <f>SUM(D68:D69)</f>
        <v>0</v>
      </c>
      <c r="E67" s="63">
        <f>SUM(E68:E69)</f>
        <v>0</v>
      </c>
      <c r="F67" s="63">
        <f>SUM(F68:F69)</f>
        <v>0</v>
      </c>
      <c r="G67" s="166">
        <f>SUM(G68:G69)</f>
        <v>0</v>
      </c>
      <c r="H67" s="57">
        <f t="shared" si="6"/>
        <v>0</v>
      </c>
      <c r="I67" s="63">
        <f>SUM(I68:I69)</f>
        <v>0</v>
      </c>
      <c r="J67" s="63">
        <f>SUM(J68:J69)</f>
        <v>0</v>
      </c>
      <c r="K67" s="63">
        <f>SUM(K68:K69)</f>
        <v>0</v>
      </c>
      <c r="L67" s="167">
        <f>SUM(L68:L69)</f>
        <v>0</v>
      </c>
    </row>
    <row r="68" spans="1:12" ht="24" x14ac:dyDescent="0.25">
      <c r="A68" s="168">
        <v>1210</v>
      </c>
      <c r="B68" s="65" t="s">
        <v>78</v>
      </c>
      <c r="C68" s="66">
        <f t="shared" si="5"/>
        <v>0</v>
      </c>
      <c r="D68" s="68"/>
      <c r="E68" s="68"/>
      <c r="F68" s="68"/>
      <c r="G68" s="154"/>
      <c r="H68" s="66">
        <f t="shared" si="6"/>
        <v>0</v>
      </c>
      <c r="I68" s="68"/>
      <c r="J68" s="68"/>
      <c r="K68" s="68"/>
      <c r="L68" s="155"/>
    </row>
    <row r="69" spans="1:12" ht="24" x14ac:dyDescent="0.25">
      <c r="A69" s="159">
        <v>1220</v>
      </c>
      <c r="B69" s="71" t="s">
        <v>79</v>
      </c>
      <c r="C69" s="72">
        <f t="shared" si="5"/>
        <v>0</v>
      </c>
      <c r="D69" s="160">
        <f>SUM(D70:D74)</f>
        <v>0</v>
      </c>
      <c r="E69" s="160">
        <f>SUM(E70:E74)</f>
        <v>0</v>
      </c>
      <c r="F69" s="160">
        <f>SUM(F70:F74)</f>
        <v>0</v>
      </c>
      <c r="G69" s="161">
        <f>SUM(G70:G74)</f>
        <v>0</v>
      </c>
      <c r="H69" s="72">
        <f t="shared" si="6"/>
        <v>0</v>
      </c>
      <c r="I69" s="160">
        <f>SUM(I70:I74)</f>
        <v>0</v>
      </c>
      <c r="J69" s="160">
        <f>SUM(J70:J74)</f>
        <v>0</v>
      </c>
      <c r="K69" s="160">
        <f>SUM(K70:K74)</f>
        <v>0</v>
      </c>
      <c r="L69" s="162">
        <f>SUM(L70:L74)</f>
        <v>0</v>
      </c>
    </row>
    <row r="70" spans="1:12" ht="48" x14ac:dyDescent="0.25">
      <c r="A70" s="44">
        <v>1221</v>
      </c>
      <c r="B70" s="71" t="s">
        <v>80</v>
      </c>
      <c r="C70" s="72">
        <f t="shared" si="5"/>
        <v>0</v>
      </c>
      <c r="D70" s="74"/>
      <c r="E70" s="74"/>
      <c r="F70" s="74"/>
      <c r="G70" s="157"/>
      <c r="H70" s="72">
        <f t="shared" si="6"/>
        <v>0</v>
      </c>
      <c r="I70" s="74"/>
      <c r="J70" s="74"/>
      <c r="K70" s="74"/>
      <c r="L70" s="158"/>
    </row>
    <row r="71" spans="1:12" x14ac:dyDescent="0.25">
      <c r="A71" s="44">
        <v>1223</v>
      </c>
      <c r="B71" s="71" t="s">
        <v>81</v>
      </c>
      <c r="C71" s="72">
        <f t="shared" si="5"/>
        <v>0</v>
      </c>
      <c r="D71" s="74"/>
      <c r="E71" s="74"/>
      <c r="F71" s="74"/>
      <c r="G71" s="157"/>
      <c r="H71" s="72">
        <f t="shared" si="6"/>
        <v>0</v>
      </c>
      <c r="I71" s="74"/>
      <c r="J71" s="74"/>
      <c r="K71" s="74"/>
      <c r="L71" s="158"/>
    </row>
    <row r="72" spans="1:12" x14ac:dyDescent="0.25">
      <c r="A72" s="44">
        <v>1225</v>
      </c>
      <c r="B72" s="71" t="s">
        <v>82</v>
      </c>
      <c r="C72" s="72">
        <f t="shared" si="5"/>
        <v>0</v>
      </c>
      <c r="D72" s="74"/>
      <c r="E72" s="74"/>
      <c r="F72" s="74"/>
      <c r="G72" s="157"/>
      <c r="H72" s="72">
        <f t="shared" si="6"/>
        <v>0</v>
      </c>
      <c r="I72" s="74"/>
      <c r="J72" s="74"/>
      <c r="K72" s="74"/>
      <c r="L72" s="158"/>
    </row>
    <row r="73" spans="1:12" ht="36" x14ac:dyDescent="0.25">
      <c r="A73" s="44">
        <v>1227</v>
      </c>
      <c r="B73" s="71" t="s">
        <v>83</v>
      </c>
      <c r="C73" s="72">
        <f t="shared" si="5"/>
        <v>0</v>
      </c>
      <c r="D73" s="74"/>
      <c r="E73" s="74"/>
      <c r="F73" s="74"/>
      <c r="G73" s="157"/>
      <c r="H73" s="72">
        <f t="shared" si="6"/>
        <v>0</v>
      </c>
      <c r="I73" s="74"/>
      <c r="J73" s="74"/>
      <c r="K73" s="74"/>
      <c r="L73" s="158"/>
    </row>
    <row r="74" spans="1:12" ht="48" x14ac:dyDescent="0.25">
      <c r="A74" s="44">
        <v>1228</v>
      </c>
      <c r="B74" s="71" t="s">
        <v>84</v>
      </c>
      <c r="C74" s="72">
        <f t="shared" si="5"/>
        <v>0</v>
      </c>
      <c r="D74" s="74"/>
      <c r="E74" s="74"/>
      <c r="F74" s="74"/>
      <c r="G74" s="157"/>
      <c r="H74" s="72">
        <f t="shared" si="6"/>
        <v>0</v>
      </c>
      <c r="I74" s="74"/>
      <c r="J74" s="74"/>
      <c r="K74" s="74"/>
      <c r="L74" s="158"/>
    </row>
    <row r="75" spans="1:12" x14ac:dyDescent="0.25">
      <c r="A75" s="142">
        <v>2000</v>
      </c>
      <c r="B75" s="142" t="s">
        <v>85</v>
      </c>
      <c r="C75" s="143">
        <f t="shared" si="5"/>
        <v>133171</v>
      </c>
      <c r="D75" s="144">
        <f>SUM(D76,D83,D130,D164,D165,D172)</f>
        <v>133171</v>
      </c>
      <c r="E75" s="144">
        <f>SUM(E76,E83,E130,E164,E165,E172)</f>
        <v>0</v>
      </c>
      <c r="F75" s="144">
        <f>SUM(F76,F83,F130,F164,F165,F172)</f>
        <v>0</v>
      </c>
      <c r="G75" s="145">
        <f>SUM(G76,G83,G130,G164,G165,G172)</f>
        <v>0</v>
      </c>
      <c r="H75" s="143">
        <f t="shared" si="6"/>
        <v>198611</v>
      </c>
      <c r="I75" s="144">
        <f>SUM(I76,I83,I130,I164,I165,I172)</f>
        <v>130502</v>
      </c>
      <c r="J75" s="144">
        <f>SUM(J76,J83,J130,J164,J165,J172)</f>
        <v>68109</v>
      </c>
      <c r="K75" s="144">
        <f>SUM(K76,K83,K130,K164,K165,K172)</f>
        <v>0</v>
      </c>
      <c r="L75" s="146">
        <f>SUM(L76,L83,L130,L164,L165,L172)</f>
        <v>0</v>
      </c>
    </row>
    <row r="76" spans="1:12" ht="24" x14ac:dyDescent="0.25">
      <c r="A76" s="56">
        <v>2100</v>
      </c>
      <c r="B76" s="147" t="s">
        <v>86</v>
      </c>
      <c r="C76" s="57">
        <f t="shared" si="5"/>
        <v>0</v>
      </c>
      <c r="D76" s="63">
        <f>SUM(D77,D80)</f>
        <v>0</v>
      </c>
      <c r="E76" s="63">
        <f>SUM(E77,E80)</f>
        <v>0</v>
      </c>
      <c r="F76" s="63">
        <f>SUM(F77,F80)</f>
        <v>0</v>
      </c>
      <c r="G76" s="166">
        <f>SUM(G77,G80)</f>
        <v>0</v>
      </c>
      <c r="H76" s="57">
        <f t="shared" si="6"/>
        <v>0</v>
      </c>
      <c r="I76" s="63">
        <f>SUM(I77,I80)</f>
        <v>0</v>
      </c>
      <c r="J76" s="63">
        <f>SUM(J77,J80)</f>
        <v>0</v>
      </c>
      <c r="K76" s="63">
        <f>SUM(K77,K80)</f>
        <v>0</v>
      </c>
      <c r="L76" s="167">
        <f>SUM(L77,L80)</f>
        <v>0</v>
      </c>
    </row>
    <row r="77" spans="1:12" ht="24" x14ac:dyDescent="0.25">
      <c r="A77" s="168">
        <v>2110</v>
      </c>
      <c r="B77" s="65" t="s">
        <v>87</v>
      </c>
      <c r="C77" s="66">
        <f t="shared" si="5"/>
        <v>0</v>
      </c>
      <c r="D77" s="169">
        <f>SUM(D78:D79)</f>
        <v>0</v>
      </c>
      <c r="E77" s="169">
        <f>SUM(E78:E79)</f>
        <v>0</v>
      </c>
      <c r="F77" s="169">
        <f>SUM(F78:F79)</f>
        <v>0</v>
      </c>
      <c r="G77" s="170">
        <f>SUM(G78:G79)</f>
        <v>0</v>
      </c>
      <c r="H77" s="66">
        <f t="shared" si="6"/>
        <v>0</v>
      </c>
      <c r="I77" s="169">
        <f>SUM(I78:I79)</f>
        <v>0</v>
      </c>
      <c r="J77" s="169">
        <f>SUM(J78:J79)</f>
        <v>0</v>
      </c>
      <c r="K77" s="169">
        <f>SUM(K78:K79)</f>
        <v>0</v>
      </c>
      <c r="L77" s="171">
        <f>SUM(L78:L79)</f>
        <v>0</v>
      </c>
    </row>
    <row r="78" spans="1:12" x14ac:dyDescent="0.25">
      <c r="A78" s="44">
        <v>2111</v>
      </c>
      <c r="B78" s="71" t="s">
        <v>88</v>
      </c>
      <c r="C78" s="72">
        <f t="shared" si="5"/>
        <v>0</v>
      </c>
      <c r="D78" s="74"/>
      <c r="E78" s="74"/>
      <c r="F78" s="74"/>
      <c r="G78" s="157"/>
      <c r="H78" s="72">
        <f t="shared" si="6"/>
        <v>0</v>
      </c>
      <c r="I78" s="74"/>
      <c r="J78" s="74"/>
      <c r="K78" s="74"/>
      <c r="L78" s="158"/>
    </row>
    <row r="79" spans="1:12" ht="24" x14ac:dyDescent="0.25">
      <c r="A79" s="44">
        <v>2112</v>
      </c>
      <c r="B79" s="71" t="s">
        <v>89</v>
      </c>
      <c r="C79" s="72">
        <f t="shared" si="5"/>
        <v>0</v>
      </c>
      <c r="D79" s="74"/>
      <c r="E79" s="74"/>
      <c r="F79" s="74"/>
      <c r="G79" s="157"/>
      <c r="H79" s="72">
        <f t="shared" si="6"/>
        <v>0</v>
      </c>
      <c r="I79" s="74"/>
      <c r="J79" s="74"/>
      <c r="K79" s="74"/>
      <c r="L79" s="158"/>
    </row>
    <row r="80" spans="1:12" ht="24" x14ac:dyDescent="0.25">
      <c r="A80" s="159">
        <v>2120</v>
      </c>
      <c r="B80" s="71" t="s">
        <v>90</v>
      </c>
      <c r="C80" s="72">
        <f t="shared" si="5"/>
        <v>0</v>
      </c>
      <c r="D80" s="160">
        <f>SUM(D81:D82)</f>
        <v>0</v>
      </c>
      <c r="E80" s="160">
        <f>SUM(E81:E82)</f>
        <v>0</v>
      </c>
      <c r="F80" s="160">
        <f>SUM(F81:F82)</f>
        <v>0</v>
      </c>
      <c r="G80" s="161">
        <f>SUM(G81:G82)</f>
        <v>0</v>
      </c>
      <c r="H80" s="72">
        <f t="shared" si="6"/>
        <v>0</v>
      </c>
      <c r="I80" s="160">
        <f>SUM(I81:I82)</f>
        <v>0</v>
      </c>
      <c r="J80" s="160">
        <f>SUM(J81:J82)</f>
        <v>0</v>
      </c>
      <c r="K80" s="160">
        <f>SUM(K81:K82)</f>
        <v>0</v>
      </c>
      <c r="L80" s="162">
        <f>SUM(L81:L82)</f>
        <v>0</v>
      </c>
    </row>
    <row r="81" spans="1:12" x14ac:dyDescent="0.25">
      <c r="A81" s="44">
        <v>2121</v>
      </c>
      <c r="B81" s="71" t="s">
        <v>88</v>
      </c>
      <c r="C81" s="72">
        <f t="shared" si="5"/>
        <v>0</v>
      </c>
      <c r="D81" s="74"/>
      <c r="E81" s="74"/>
      <c r="F81" s="74"/>
      <c r="G81" s="157"/>
      <c r="H81" s="72">
        <f t="shared" si="6"/>
        <v>0</v>
      </c>
      <c r="I81" s="74"/>
      <c r="J81" s="74"/>
      <c r="K81" s="74"/>
      <c r="L81" s="158"/>
    </row>
    <row r="82" spans="1:12" ht="24" x14ac:dyDescent="0.25">
      <c r="A82" s="44">
        <v>2122</v>
      </c>
      <c r="B82" s="71" t="s">
        <v>89</v>
      </c>
      <c r="C82" s="72">
        <f t="shared" si="5"/>
        <v>0</v>
      </c>
      <c r="D82" s="74"/>
      <c r="E82" s="74"/>
      <c r="F82" s="74"/>
      <c r="G82" s="157"/>
      <c r="H82" s="72">
        <f t="shared" si="6"/>
        <v>0</v>
      </c>
      <c r="I82" s="74"/>
      <c r="J82" s="74"/>
      <c r="K82" s="74"/>
      <c r="L82" s="158"/>
    </row>
    <row r="83" spans="1:12" x14ac:dyDescent="0.25">
      <c r="A83" s="56">
        <v>2200</v>
      </c>
      <c r="B83" s="147" t="s">
        <v>91</v>
      </c>
      <c r="C83" s="57">
        <f t="shared" si="5"/>
        <v>0</v>
      </c>
      <c r="D83" s="63">
        <f>SUM(D84,D89,D95,D103,D112,D116,D122,D128)</f>
        <v>0</v>
      </c>
      <c r="E83" s="63">
        <f>SUM(E84,E89,E95,E103,E112,E116,E122,E128)</f>
        <v>0</v>
      </c>
      <c r="F83" s="63">
        <f>SUM(F84,F89,F95,F103,F112,F116,F122,F128)</f>
        <v>0</v>
      </c>
      <c r="G83" s="166">
        <f>SUM(G84,G89,G95,G103,G112,G116,G122,G128)</f>
        <v>0</v>
      </c>
      <c r="H83" s="57">
        <f t="shared" si="6"/>
        <v>0</v>
      </c>
      <c r="I83" s="63">
        <f>SUM(I84,I89,I95,I103,I112,I116,I122,I128)</f>
        <v>0</v>
      </c>
      <c r="J83" s="63">
        <f>SUM(J84,J89,J95,J103,J112,J116,J122,J128)</f>
        <v>0</v>
      </c>
      <c r="K83" s="63">
        <f>SUM(K84,K89,K95,K103,K112,K116,K122,K128)</f>
        <v>0</v>
      </c>
      <c r="L83" s="172">
        <f>SUM(L84,L89,L95,L103,L112,L116,L122,L128)</f>
        <v>0</v>
      </c>
    </row>
    <row r="84" spans="1:12" ht="24" x14ac:dyDescent="0.25">
      <c r="A84" s="150">
        <v>2210</v>
      </c>
      <c r="B84" s="112" t="s">
        <v>92</v>
      </c>
      <c r="C84" s="117">
        <f t="shared" si="5"/>
        <v>0</v>
      </c>
      <c r="D84" s="151">
        <f>SUM(D85:D88)</f>
        <v>0</v>
      </c>
      <c r="E84" s="151">
        <f>SUM(E85:E88)</f>
        <v>0</v>
      </c>
      <c r="F84" s="151">
        <f>SUM(F85:F88)</f>
        <v>0</v>
      </c>
      <c r="G84" s="151">
        <f>SUM(G85:G88)</f>
        <v>0</v>
      </c>
      <c r="H84" s="117">
        <f t="shared" si="6"/>
        <v>0</v>
      </c>
      <c r="I84" s="151">
        <f>SUM(I85:I88)</f>
        <v>0</v>
      </c>
      <c r="J84" s="151">
        <f>SUM(J85:J88)</f>
        <v>0</v>
      </c>
      <c r="K84" s="151">
        <f>SUM(K85:K88)</f>
        <v>0</v>
      </c>
      <c r="L84" s="153">
        <f>SUM(L85:L88)</f>
        <v>0</v>
      </c>
    </row>
    <row r="85" spans="1:12" ht="24" x14ac:dyDescent="0.25">
      <c r="A85" s="38">
        <v>2211</v>
      </c>
      <c r="B85" s="65" t="s">
        <v>93</v>
      </c>
      <c r="C85" s="66">
        <f t="shared" si="5"/>
        <v>0</v>
      </c>
      <c r="D85" s="68"/>
      <c r="E85" s="68"/>
      <c r="F85" s="68"/>
      <c r="G85" s="154"/>
      <c r="H85" s="66">
        <f t="shared" si="6"/>
        <v>0</v>
      </c>
      <c r="I85" s="68"/>
      <c r="J85" s="68"/>
      <c r="K85" s="68"/>
      <c r="L85" s="155"/>
    </row>
    <row r="86" spans="1:12" ht="36" x14ac:dyDescent="0.25">
      <c r="A86" s="44">
        <v>2212</v>
      </c>
      <c r="B86" s="71" t="s">
        <v>94</v>
      </c>
      <c r="C86" s="72">
        <f t="shared" si="5"/>
        <v>0</v>
      </c>
      <c r="D86" s="74"/>
      <c r="E86" s="74"/>
      <c r="F86" s="74"/>
      <c r="G86" s="157"/>
      <c r="H86" s="72">
        <f t="shared" si="6"/>
        <v>0</v>
      </c>
      <c r="I86" s="74"/>
      <c r="J86" s="74"/>
      <c r="K86" s="74"/>
      <c r="L86" s="158"/>
    </row>
    <row r="87" spans="1:12" ht="24" x14ac:dyDescent="0.25">
      <c r="A87" s="44">
        <v>2214</v>
      </c>
      <c r="B87" s="71" t="s">
        <v>95</v>
      </c>
      <c r="C87" s="72">
        <f t="shared" si="5"/>
        <v>0</v>
      </c>
      <c r="D87" s="74"/>
      <c r="E87" s="74"/>
      <c r="F87" s="74"/>
      <c r="G87" s="157"/>
      <c r="H87" s="72">
        <f t="shared" si="6"/>
        <v>0</v>
      </c>
      <c r="I87" s="74"/>
      <c r="J87" s="74"/>
      <c r="K87" s="74"/>
      <c r="L87" s="158"/>
    </row>
    <row r="88" spans="1:12" x14ac:dyDescent="0.25">
      <c r="A88" s="44">
        <v>2219</v>
      </c>
      <c r="B88" s="71" t="s">
        <v>96</v>
      </c>
      <c r="C88" s="72">
        <f t="shared" si="5"/>
        <v>0</v>
      </c>
      <c r="D88" s="74"/>
      <c r="E88" s="74"/>
      <c r="F88" s="74"/>
      <c r="G88" s="157"/>
      <c r="H88" s="72">
        <f t="shared" si="6"/>
        <v>0</v>
      </c>
      <c r="I88" s="74"/>
      <c r="J88" s="74"/>
      <c r="K88" s="74"/>
      <c r="L88" s="158"/>
    </row>
    <row r="89" spans="1:12" ht="24" x14ac:dyDescent="0.25">
      <c r="A89" s="159">
        <v>2220</v>
      </c>
      <c r="B89" s="71" t="s">
        <v>97</v>
      </c>
      <c r="C89" s="72">
        <f t="shared" si="5"/>
        <v>0</v>
      </c>
      <c r="D89" s="160">
        <f>SUM(D90:D94)</f>
        <v>0</v>
      </c>
      <c r="E89" s="160">
        <f>SUM(E90:E94)</f>
        <v>0</v>
      </c>
      <c r="F89" s="160">
        <f>SUM(F90:F94)</f>
        <v>0</v>
      </c>
      <c r="G89" s="161">
        <f>SUM(G90:G94)</f>
        <v>0</v>
      </c>
      <c r="H89" s="72">
        <f t="shared" si="6"/>
        <v>0</v>
      </c>
      <c r="I89" s="160">
        <f>SUM(I90:I94)</f>
        <v>0</v>
      </c>
      <c r="J89" s="160">
        <f>SUM(J90:J94)</f>
        <v>0</v>
      </c>
      <c r="K89" s="160">
        <f>SUM(K90:K94)</f>
        <v>0</v>
      </c>
      <c r="L89" s="162">
        <f>SUM(L90:L94)</f>
        <v>0</v>
      </c>
    </row>
    <row r="90" spans="1:12" ht="24" x14ac:dyDescent="0.25">
      <c r="A90" s="44">
        <v>2221</v>
      </c>
      <c r="B90" s="71" t="s">
        <v>98</v>
      </c>
      <c r="C90" s="72">
        <f t="shared" si="5"/>
        <v>0</v>
      </c>
      <c r="D90" s="74"/>
      <c r="E90" s="74"/>
      <c r="F90" s="74"/>
      <c r="G90" s="157"/>
      <c r="H90" s="72">
        <f t="shared" si="6"/>
        <v>0</v>
      </c>
      <c r="I90" s="74"/>
      <c r="J90" s="74"/>
      <c r="K90" s="74"/>
      <c r="L90" s="158"/>
    </row>
    <row r="91" spans="1:12" x14ac:dyDescent="0.25">
      <c r="A91" s="44">
        <v>2222</v>
      </c>
      <c r="B91" s="71" t="s">
        <v>99</v>
      </c>
      <c r="C91" s="72">
        <f t="shared" si="5"/>
        <v>0</v>
      </c>
      <c r="D91" s="74"/>
      <c r="E91" s="74"/>
      <c r="F91" s="74"/>
      <c r="G91" s="157"/>
      <c r="H91" s="72">
        <f t="shared" si="6"/>
        <v>0</v>
      </c>
      <c r="I91" s="74"/>
      <c r="J91" s="74"/>
      <c r="K91" s="74"/>
      <c r="L91" s="158"/>
    </row>
    <row r="92" spans="1:12" x14ac:dyDescent="0.25">
      <c r="A92" s="44">
        <v>2223</v>
      </c>
      <c r="B92" s="71" t="s">
        <v>100</v>
      </c>
      <c r="C92" s="72">
        <f t="shared" si="5"/>
        <v>0</v>
      </c>
      <c r="D92" s="74"/>
      <c r="E92" s="74"/>
      <c r="F92" s="74"/>
      <c r="G92" s="157"/>
      <c r="H92" s="72">
        <f t="shared" si="6"/>
        <v>0</v>
      </c>
      <c r="I92" s="74"/>
      <c r="J92" s="74"/>
      <c r="K92" s="74"/>
      <c r="L92" s="158"/>
    </row>
    <row r="93" spans="1:12" ht="48" x14ac:dyDescent="0.25">
      <c r="A93" s="44">
        <v>2224</v>
      </c>
      <c r="B93" s="71" t="s">
        <v>101</v>
      </c>
      <c r="C93" s="72">
        <f t="shared" si="5"/>
        <v>0</v>
      </c>
      <c r="D93" s="74"/>
      <c r="E93" s="74"/>
      <c r="F93" s="74"/>
      <c r="G93" s="157"/>
      <c r="H93" s="72">
        <f t="shared" si="6"/>
        <v>0</v>
      </c>
      <c r="I93" s="74"/>
      <c r="J93" s="74"/>
      <c r="K93" s="74"/>
      <c r="L93" s="158"/>
    </row>
    <row r="94" spans="1:12" ht="24" x14ac:dyDescent="0.25">
      <c r="A94" s="44">
        <v>2229</v>
      </c>
      <c r="B94" s="71" t="s">
        <v>102</v>
      </c>
      <c r="C94" s="72">
        <f t="shared" si="5"/>
        <v>0</v>
      </c>
      <c r="D94" s="74"/>
      <c r="E94" s="74"/>
      <c r="F94" s="74"/>
      <c r="G94" s="157"/>
      <c r="H94" s="72">
        <f t="shared" si="6"/>
        <v>0</v>
      </c>
      <c r="I94" s="74"/>
      <c r="J94" s="74"/>
      <c r="K94" s="74"/>
      <c r="L94" s="158"/>
    </row>
    <row r="95" spans="1:12" ht="36" x14ac:dyDescent="0.25">
      <c r="A95" s="159">
        <v>2230</v>
      </c>
      <c r="B95" s="71" t="s">
        <v>103</v>
      </c>
      <c r="C95" s="72">
        <f t="shared" si="5"/>
        <v>0</v>
      </c>
      <c r="D95" s="160">
        <f>SUM(D96:D102)</f>
        <v>0</v>
      </c>
      <c r="E95" s="160">
        <f>SUM(E96:E102)</f>
        <v>0</v>
      </c>
      <c r="F95" s="160">
        <f>SUM(F96:F102)</f>
        <v>0</v>
      </c>
      <c r="G95" s="161">
        <f>SUM(G96:G102)</f>
        <v>0</v>
      </c>
      <c r="H95" s="72">
        <f t="shared" si="6"/>
        <v>0</v>
      </c>
      <c r="I95" s="160">
        <f>SUM(I96:I102)</f>
        <v>0</v>
      </c>
      <c r="J95" s="160">
        <f>SUM(J96:J102)</f>
        <v>0</v>
      </c>
      <c r="K95" s="160">
        <f>SUM(K96:K102)</f>
        <v>0</v>
      </c>
      <c r="L95" s="162">
        <f>SUM(L96:L102)</f>
        <v>0</v>
      </c>
    </row>
    <row r="96" spans="1:12" ht="24" x14ac:dyDescent="0.25">
      <c r="A96" s="44">
        <v>2231</v>
      </c>
      <c r="B96" s="71" t="s">
        <v>104</v>
      </c>
      <c r="C96" s="72">
        <f t="shared" si="5"/>
        <v>0</v>
      </c>
      <c r="D96" s="74"/>
      <c r="E96" s="74"/>
      <c r="F96" s="74"/>
      <c r="G96" s="157"/>
      <c r="H96" s="72">
        <f t="shared" si="6"/>
        <v>0</v>
      </c>
      <c r="I96" s="74"/>
      <c r="J96" s="74"/>
      <c r="K96" s="74"/>
      <c r="L96" s="158"/>
    </row>
    <row r="97" spans="1:12" ht="24.75" customHeight="1" x14ac:dyDescent="0.25">
      <c r="A97" s="44">
        <v>2232</v>
      </c>
      <c r="B97" s="71" t="s">
        <v>105</v>
      </c>
      <c r="C97" s="72">
        <f t="shared" si="5"/>
        <v>0</v>
      </c>
      <c r="D97" s="74"/>
      <c r="E97" s="74"/>
      <c r="F97" s="74"/>
      <c r="G97" s="157"/>
      <c r="H97" s="72">
        <f t="shared" si="6"/>
        <v>0</v>
      </c>
      <c r="I97" s="74"/>
      <c r="J97" s="74"/>
      <c r="K97" s="74"/>
      <c r="L97" s="158"/>
    </row>
    <row r="98" spans="1:12" ht="24" x14ac:dyDescent="0.25">
      <c r="A98" s="38">
        <v>2233</v>
      </c>
      <c r="B98" s="65" t="s">
        <v>106</v>
      </c>
      <c r="C98" s="66">
        <f t="shared" si="5"/>
        <v>0</v>
      </c>
      <c r="D98" s="68"/>
      <c r="E98" s="68"/>
      <c r="F98" s="68"/>
      <c r="G98" s="154"/>
      <c r="H98" s="66">
        <f t="shared" si="6"/>
        <v>0</v>
      </c>
      <c r="I98" s="68"/>
      <c r="J98" s="68"/>
      <c r="K98" s="68"/>
      <c r="L98" s="155"/>
    </row>
    <row r="99" spans="1:12" ht="36" x14ac:dyDescent="0.25">
      <c r="A99" s="44">
        <v>2234</v>
      </c>
      <c r="B99" s="71" t="s">
        <v>107</v>
      </c>
      <c r="C99" s="72">
        <f t="shared" si="5"/>
        <v>0</v>
      </c>
      <c r="D99" s="74"/>
      <c r="E99" s="74"/>
      <c r="F99" s="74"/>
      <c r="G99" s="157"/>
      <c r="H99" s="72">
        <f t="shared" si="6"/>
        <v>0</v>
      </c>
      <c r="I99" s="74"/>
      <c r="J99" s="74"/>
      <c r="K99" s="74"/>
      <c r="L99" s="158"/>
    </row>
    <row r="100" spans="1:12" ht="24" x14ac:dyDescent="0.25">
      <c r="A100" s="44">
        <v>2235</v>
      </c>
      <c r="B100" s="71" t="s">
        <v>108</v>
      </c>
      <c r="C100" s="72">
        <f t="shared" si="5"/>
        <v>0</v>
      </c>
      <c r="D100" s="74"/>
      <c r="E100" s="74"/>
      <c r="F100" s="74"/>
      <c r="G100" s="157"/>
      <c r="H100" s="72">
        <f t="shared" si="6"/>
        <v>0</v>
      </c>
      <c r="I100" s="74"/>
      <c r="J100" s="74"/>
      <c r="K100" s="74"/>
      <c r="L100" s="158"/>
    </row>
    <row r="101" spans="1:12" x14ac:dyDescent="0.25">
      <c r="A101" s="44">
        <v>2236</v>
      </c>
      <c r="B101" s="71" t="s">
        <v>109</v>
      </c>
      <c r="C101" s="72">
        <f t="shared" si="5"/>
        <v>0</v>
      </c>
      <c r="D101" s="74"/>
      <c r="E101" s="74"/>
      <c r="F101" s="74"/>
      <c r="G101" s="157"/>
      <c r="H101" s="72">
        <f t="shared" si="6"/>
        <v>0</v>
      </c>
      <c r="I101" s="74"/>
      <c r="J101" s="74"/>
      <c r="K101" s="74"/>
      <c r="L101" s="158"/>
    </row>
    <row r="102" spans="1:12" ht="24" x14ac:dyDescent="0.25">
      <c r="A102" s="44">
        <v>2239</v>
      </c>
      <c r="B102" s="71" t="s">
        <v>110</v>
      </c>
      <c r="C102" s="72">
        <f t="shared" si="5"/>
        <v>0</v>
      </c>
      <c r="D102" s="74"/>
      <c r="E102" s="74"/>
      <c r="F102" s="74"/>
      <c r="G102" s="157"/>
      <c r="H102" s="72">
        <f t="shared" si="6"/>
        <v>0</v>
      </c>
      <c r="I102" s="74"/>
      <c r="J102" s="74"/>
      <c r="K102" s="74"/>
      <c r="L102" s="158"/>
    </row>
    <row r="103" spans="1:12" ht="36" x14ac:dyDescent="0.25">
      <c r="A103" s="159">
        <v>2240</v>
      </c>
      <c r="B103" s="71" t="s">
        <v>111</v>
      </c>
      <c r="C103" s="72">
        <f t="shared" si="5"/>
        <v>0</v>
      </c>
      <c r="D103" s="160">
        <f>SUM(D104:D111)</f>
        <v>0</v>
      </c>
      <c r="E103" s="160">
        <f>SUM(E104:E111)</f>
        <v>0</v>
      </c>
      <c r="F103" s="160">
        <f>SUM(F104:F111)</f>
        <v>0</v>
      </c>
      <c r="G103" s="161">
        <f>SUM(G104:G111)</f>
        <v>0</v>
      </c>
      <c r="H103" s="72">
        <f t="shared" si="6"/>
        <v>0</v>
      </c>
      <c r="I103" s="160">
        <f>SUM(I104:I111)</f>
        <v>0</v>
      </c>
      <c r="J103" s="160">
        <f>SUM(J104:J111)</f>
        <v>0</v>
      </c>
      <c r="K103" s="160">
        <f>SUM(K104:K111)</f>
        <v>0</v>
      </c>
      <c r="L103" s="162">
        <f>SUM(L104:L111)</f>
        <v>0</v>
      </c>
    </row>
    <row r="104" spans="1:12" x14ac:dyDescent="0.25">
      <c r="A104" s="44">
        <v>2241</v>
      </c>
      <c r="B104" s="71" t="s">
        <v>112</v>
      </c>
      <c r="C104" s="72">
        <f t="shared" si="5"/>
        <v>0</v>
      </c>
      <c r="D104" s="74"/>
      <c r="E104" s="74"/>
      <c r="F104" s="74"/>
      <c r="G104" s="157"/>
      <c r="H104" s="72">
        <f t="shared" si="6"/>
        <v>0</v>
      </c>
      <c r="I104" s="74"/>
      <c r="J104" s="74"/>
      <c r="K104" s="74"/>
      <c r="L104" s="158"/>
    </row>
    <row r="105" spans="1:12" ht="24" x14ac:dyDescent="0.25">
      <c r="A105" s="44">
        <v>2242</v>
      </c>
      <c r="B105" s="71" t="s">
        <v>113</v>
      </c>
      <c r="C105" s="72">
        <f t="shared" si="5"/>
        <v>0</v>
      </c>
      <c r="D105" s="74"/>
      <c r="E105" s="74"/>
      <c r="F105" s="74"/>
      <c r="G105" s="157"/>
      <c r="H105" s="72">
        <f t="shared" si="6"/>
        <v>0</v>
      </c>
      <c r="I105" s="74"/>
      <c r="J105" s="74"/>
      <c r="K105" s="74"/>
      <c r="L105" s="158"/>
    </row>
    <row r="106" spans="1:12" ht="24" x14ac:dyDescent="0.25">
      <c r="A106" s="44">
        <v>2243</v>
      </c>
      <c r="B106" s="71" t="s">
        <v>114</v>
      </c>
      <c r="C106" s="72">
        <f t="shared" si="5"/>
        <v>0</v>
      </c>
      <c r="D106" s="74"/>
      <c r="E106" s="74"/>
      <c r="F106" s="74"/>
      <c r="G106" s="157"/>
      <c r="H106" s="72">
        <f t="shared" si="6"/>
        <v>0</v>
      </c>
      <c r="I106" s="74"/>
      <c r="J106" s="74"/>
      <c r="K106" s="74"/>
      <c r="L106" s="158"/>
    </row>
    <row r="107" spans="1:12" x14ac:dyDescent="0.25">
      <c r="A107" s="44">
        <v>2244</v>
      </c>
      <c r="B107" s="71" t="s">
        <v>115</v>
      </c>
      <c r="C107" s="72">
        <f t="shared" si="5"/>
        <v>0</v>
      </c>
      <c r="D107" s="74"/>
      <c r="E107" s="74"/>
      <c r="F107" s="74"/>
      <c r="G107" s="157"/>
      <c r="H107" s="72">
        <f t="shared" si="6"/>
        <v>0</v>
      </c>
      <c r="I107" s="74"/>
      <c r="J107" s="74"/>
      <c r="K107" s="74"/>
      <c r="L107" s="158"/>
    </row>
    <row r="108" spans="1:12" ht="24" x14ac:dyDescent="0.25">
      <c r="A108" s="44">
        <v>2246</v>
      </c>
      <c r="B108" s="71" t="s">
        <v>116</v>
      </c>
      <c r="C108" s="72">
        <f t="shared" si="5"/>
        <v>0</v>
      </c>
      <c r="D108" s="74"/>
      <c r="E108" s="74"/>
      <c r="F108" s="74"/>
      <c r="G108" s="157"/>
      <c r="H108" s="72">
        <f t="shared" si="6"/>
        <v>0</v>
      </c>
      <c r="I108" s="74"/>
      <c r="J108" s="74"/>
      <c r="K108" s="74"/>
      <c r="L108" s="158"/>
    </row>
    <row r="109" spans="1:12" x14ac:dyDescent="0.25">
      <c r="A109" s="44">
        <v>2247</v>
      </c>
      <c r="B109" s="71" t="s">
        <v>117</v>
      </c>
      <c r="C109" s="72">
        <f t="shared" si="5"/>
        <v>0</v>
      </c>
      <c r="D109" s="74"/>
      <c r="E109" s="74"/>
      <c r="F109" s="74"/>
      <c r="G109" s="157"/>
      <c r="H109" s="72">
        <f t="shared" si="6"/>
        <v>0</v>
      </c>
      <c r="I109" s="74"/>
      <c r="J109" s="74"/>
      <c r="K109" s="74"/>
      <c r="L109" s="158"/>
    </row>
    <row r="110" spans="1:12" ht="24" x14ac:dyDescent="0.25">
      <c r="A110" s="44">
        <v>2248</v>
      </c>
      <c r="B110" s="71" t="s">
        <v>118</v>
      </c>
      <c r="C110" s="72">
        <f t="shared" si="5"/>
        <v>0</v>
      </c>
      <c r="D110" s="74"/>
      <c r="E110" s="74"/>
      <c r="F110" s="74"/>
      <c r="G110" s="157"/>
      <c r="H110" s="72">
        <f t="shared" si="6"/>
        <v>0</v>
      </c>
      <c r="I110" s="74"/>
      <c r="J110" s="74"/>
      <c r="K110" s="74"/>
      <c r="L110" s="158"/>
    </row>
    <row r="111" spans="1:12" ht="24" x14ac:dyDescent="0.25">
      <c r="A111" s="44">
        <v>2249</v>
      </c>
      <c r="B111" s="71" t="s">
        <v>119</v>
      </c>
      <c r="C111" s="72">
        <f t="shared" si="5"/>
        <v>0</v>
      </c>
      <c r="D111" s="74"/>
      <c r="E111" s="74"/>
      <c r="F111" s="74"/>
      <c r="G111" s="157"/>
      <c r="H111" s="72">
        <f t="shared" si="6"/>
        <v>0</v>
      </c>
      <c r="I111" s="74"/>
      <c r="J111" s="74"/>
      <c r="K111" s="74"/>
      <c r="L111" s="158"/>
    </row>
    <row r="112" spans="1:12" x14ac:dyDescent="0.25">
      <c r="A112" s="159">
        <v>2250</v>
      </c>
      <c r="B112" s="71" t="s">
        <v>120</v>
      </c>
      <c r="C112" s="72">
        <f t="shared" si="5"/>
        <v>0</v>
      </c>
      <c r="D112" s="160">
        <f>SUM(D113:D115)</f>
        <v>0</v>
      </c>
      <c r="E112" s="160">
        <f>SUM(E113:E115)</f>
        <v>0</v>
      </c>
      <c r="F112" s="160">
        <f>SUM(F113:F115)</f>
        <v>0</v>
      </c>
      <c r="G112" s="173">
        <f>SUM(G113:G115)</f>
        <v>0</v>
      </c>
      <c r="H112" s="72">
        <f t="shared" si="6"/>
        <v>0</v>
      </c>
      <c r="I112" s="160">
        <f>SUM(I113:I115)</f>
        <v>0</v>
      </c>
      <c r="J112" s="160">
        <f>SUM(J113:J115)</f>
        <v>0</v>
      </c>
      <c r="K112" s="160">
        <f>SUM(K113:K115)</f>
        <v>0</v>
      </c>
      <c r="L112" s="162">
        <f>SUM(L113:L115)</f>
        <v>0</v>
      </c>
    </row>
    <row r="113" spans="1:12" x14ac:dyDescent="0.25">
      <c r="A113" s="44">
        <v>2251</v>
      </c>
      <c r="B113" s="71" t="s">
        <v>121</v>
      </c>
      <c r="C113" s="72">
        <f t="shared" si="5"/>
        <v>0</v>
      </c>
      <c r="D113" s="74"/>
      <c r="E113" s="74"/>
      <c r="F113" s="74"/>
      <c r="G113" s="157"/>
      <c r="H113" s="72">
        <f t="shared" si="6"/>
        <v>0</v>
      </c>
      <c r="I113" s="74"/>
      <c r="J113" s="74"/>
      <c r="K113" s="74"/>
      <c r="L113" s="158"/>
    </row>
    <row r="114" spans="1:12" ht="24" x14ac:dyDescent="0.25">
      <c r="A114" s="44">
        <v>2252</v>
      </c>
      <c r="B114" s="71" t="s">
        <v>122</v>
      </c>
      <c r="C114" s="72">
        <f>SUM(D114:G114)</f>
        <v>0</v>
      </c>
      <c r="D114" s="74"/>
      <c r="E114" s="74"/>
      <c r="F114" s="74"/>
      <c r="G114" s="157"/>
      <c r="H114" s="72">
        <f>SUM(I114:L114)</f>
        <v>0</v>
      </c>
      <c r="I114" s="74"/>
      <c r="J114" s="74"/>
      <c r="K114" s="74"/>
      <c r="L114" s="158"/>
    </row>
    <row r="115" spans="1:12" ht="24" x14ac:dyDescent="0.25">
      <c r="A115" s="44">
        <v>2259</v>
      </c>
      <c r="B115" s="71" t="s">
        <v>123</v>
      </c>
      <c r="C115" s="72">
        <f>SUM(D115:G115)</f>
        <v>0</v>
      </c>
      <c r="D115" s="74"/>
      <c r="E115" s="74"/>
      <c r="F115" s="74"/>
      <c r="G115" s="157"/>
      <c r="H115" s="72">
        <f>SUM(I115:L115)</f>
        <v>0</v>
      </c>
      <c r="I115" s="74"/>
      <c r="J115" s="74"/>
      <c r="K115" s="74"/>
      <c r="L115" s="158"/>
    </row>
    <row r="116" spans="1:12" x14ac:dyDescent="0.25">
      <c r="A116" s="159">
        <v>2260</v>
      </c>
      <c r="B116" s="71" t="s">
        <v>124</v>
      </c>
      <c r="C116" s="72">
        <f t="shared" ref="C116:C187" si="7">SUM(D116:G116)</f>
        <v>0</v>
      </c>
      <c r="D116" s="160">
        <f>SUM(D117:D121)</f>
        <v>0</v>
      </c>
      <c r="E116" s="160">
        <f>SUM(E117:E121)</f>
        <v>0</v>
      </c>
      <c r="F116" s="160">
        <f>SUM(F117:F121)</f>
        <v>0</v>
      </c>
      <c r="G116" s="161">
        <f>SUM(G117:G121)</f>
        <v>0</v>
      </c>
      <c r="H116" s="72">
        <f t="shared" ref="H116:H188" si="8">SUM(I116:L116)</f>
        <v>0</v>
      </c>
      <c r="I116" s="160">
        <f>SUM(I117:I121)</f>
        <v>0</v>
      </c>
      <c r="J116" s="160">
        <f>SUM(J117:J121)</f>
        <v>0</v>
      </c>
      <c r="K116" s="160">
        <f>SUM(K117:K121)</f>
        <v>0</v>
      </c>
      <c r="L116" s="162">
        <f>SUM(L117:L121)</f>
        <v>0</v>
      </c>
    </row>
    <row r="117" spans="1:12" x14ac:dyDescent="0.25">
      <c r="A117" s="44">
        <v>2261</v>
      </c>
      <c r="B117" s="71" t="s">
        <v>125</v>
      </c>
      <c r="C117" s="72">
        <f t="shared" si="7"/>
        <v>0</v>
      </c>
      <c r="D117" s="74"/>
      <c r="E117" s="74"/>
      <c r="F117" s="74"/>
      <c r="G117" s="157"/>
      <c r="H117" s="72">
        <f t="shared" si="8"/>
        <v>0</v>
      </c>
      <c r="I117" s="74"/>
      <c r="J117" s="74"/>
      <c r="K117" s="74"/>
      <c r="L117" s="158"/>
    </row>
    <row r="118" spans="1:12" x14ac:dyDescent="0.25">
      <c r="A118" s="44">
        <v>2262</v>
      </c>
      <c r="B118" s="71" t="s">
        <v>126</v>
      </c>
      <c r="C118" s="72">
        <f t="shared" si="7"/>
        <v>0</v>
      </c>
      <c r="D118" s="74"/>
      <c r="E118" s="74"/>
      <c r="F118" s="74"/>
      <c r="G118" s="157"/>
      <c r="H118" s="72">
        <f t="shared" si="8"/>
        <v>0</v>
      </c>
      <c r="I118" s="74"/>
      <c r="J118" s="74"/>
      <c r="K118" s="74"/>
      <c r="L118" s="158"/>
    </row>
    <row r="119" spans="1:12" x14ac:dyDescent="0.25">
      <c r="A119" s="44">
        <v>2263</v>
      </c>
      <c r="B119" s="71" t="s">
        <v>127</v>
      </c>
      <c r="C119" s="72">
        <f t="shared" si="7"/>
        <v>0</v>
      </c>
      <c r="D119" s="74"/>
      <c r="E119" s="74"/>
      <c r="F119" s="74"/>
      <c r="G119" s="157"/>
      <c r="H119" s="72">
        <f t="shared" si="8"/>
        <v>0</v>
      </c>
      <c r="I119" s="74"/>
      <c r="J119" s="74"/>
      <c r="K119" s="74"/>
      <c r="L119" s="158"/>
    </row>
    <row r="120" spans="1:12" ht="24" x14ac:dyDescent="0.25">
      <c r="A120" s="44">
        <v>2264</v>
      </c>
      <c r="B120" s="71" t="s">
        <v>128</v>
      </c>
      <c r="C120" s="72">
        <f t="shared" si="7"/>
        <v>0</v>
      </c>
      <c r="D120" s="74"/>
      <c r="E120" s="74"/>
      <c r="F120" s="74"/>
      <c r="G120" s="157"/>
      <c r="H120" s="72">
        <f t="shared" si="8"/>
        <v>0</v>
      </c>
      <c r="I120" s="74"/>
      <c r="J120" s="74"/>
      <c r="K120" s="74"/>
      <c r="L120" s="158"/>
    </row>
    <row r="121" spans="1:12" x14ac:dyDescent="0.25">
      <c r="A121" s="44">
        <v>2269</v>
      </c>
      <c r="B121" s="71" t="s">
        <v>129</v>
      </c>
      <c r="C121" s="72">
        <f t="shared" si="7"/>
        <v>0</v>
      </c>
      <c r="D121" s="74"/>
      <c r="E121" s="74"/>
      <c r="F121" s="74"/>
      <c r="G121" s="157"/>
      <c r="H121" s="72">
        <f t="shared" si="8"/>
        <v>0</v>
      </c>
      <c r="I121" s="74"/>
      <c r="J121" s="74"/>
      <c r="K121" s="74"/>
      <c r="L121" s="158"/>
    </row>
    <row r="122" spans="1:12" x14ac:dyDescent="0.25">
      <c r="A122" s="159">
        <v>2270</v>
      </c>
      <c r="B122" s="71" t="s">
        <v>130</v>
      </c>
      <c r="C122" s="72">
        <f t="shared" si="7"/>
        <v>0</v>
      </c>
      <c r="D122" s="160">
        <f>SUM(D123:D127)</f>
        <v>0</v>
      </c>
      <c r="E122" s="160">
        <f>SUM(E123:E127)</f>
        <v>0</v>
      </c>
      <c r="F122" s="160">
        <f>SUM(F123:F127)</f>
        <v>0</v>
      </c>
      <c r="G122" s="161">
        <f>SUM(G123:G127)</f>
        <v>0</v>
      </c>
      <c r="H122" s="72">
        <f t="shared" si="8"/>
        <v>0</v>
      </c>
      <c r="I122" s="160">
        <f>SUM(I123:I127)</f>
        <v>0</v>
      </c>
      <c r="J122" s="160">
        <f>SUM(J123:J127)</f>
        <v>0</v>
      </c>
      <c r="K122" s="160">
        <f>SUM(K123:K127)</f>
        <v>0</v>
      </c>
      <c r="L122" s="162">
        <f>SUM(L123:L127)</f>
        <v>0</v>
      </c>
    </row>
    <row r="123" spans="1:12" x14ac:dyDescent="0.25">
      <c r="A123" s="44">
        <v>2272</v>
      </c>
      <c r="B123" s="174" t="s">
        <v>131</v>
      </c>
      <c r="C123" s="72">
        <f t="shared" si="7"/>
        <v>0</v>
      </c>
      <c r="D123" s="74"/>
      <c r="E123" s="74"/>
      <c r="F123" s="74"/>
      <c r="G123" s="157"/>
      <c r="H123" s="72">
        <f t="shared" si="8"/>
        <v>0</v>
      </c>
      <c r="I123" s="74"/>
      <c r="J123" s="74"/>
      <c r="K123" s="74"/>
      <c r="L123" s="158"/>
    </row>
    <row r="124" spans="1:12" ht="24" x14ac:dyDescent="0.25">
      <c r="A124" s="44">
        <v>2274</v>
      </c>
      <c r="B124" s="175" t="s">
        <v>132</v>
      </c>
      <c r="C124" s="72">
        <f t="shared" si="7"/>
        <v>0</v>
      </c>
      <c r="D124" s="74"/>
      <c r="E124" s="74"/>
      <c r="F124" s="74"/>
      <c r="G124" s="157"/>
      <c r="H124" s="72">
        <f t="shared" si="8"/>
        <v>0</v>
      </c>
      <c r="I124" s="74"/>
      <c r="J124" s="74"/>
      <c r="K124" s="74"/>
      <c r="L124" s="158"/>
    </row>
    <row r="125" spans="1:12" ht="24" x14ac:dyDescent="0.25">
      <c r="A125" s="44">
        <v>2275</v>
      </c>
      <c r="B125" s="71" t="s">
        <v>133</v>
      </c>
      <c r="C125" s="72">
        <f t="shared" si="7"/>
        <v>0</v>
      </c>
      <c r="D125" s="74"/>
      <c r="E125" s="74"/>
      <c r="F125" s="74"/>
      <c r="G125" s="157"/>
      <c r="H125" s="72">
        <f t="shared" si="8"/>
        <v>0</v>
      </c>
      <c r="I125" s="74"/>
      <c r="J125" s="74"/>
      <c r="K125" s="74"/>
      <c r="L125" s="158"/>
    </row>
    <row r="126" spans="1:12" ht="36" x14ac:dyDescent="0.25">
      <c r="A126" s="44">
        <v>2276</v>
      </c>
      <c r="B126" s="71" t="s">
        <v>134</v>
      </c>
      <c r="C126" s="72">
        <f t="shared" si="7"/>
        <v>0</v>
      </c>
      <c r="D126" s="74"/>
      <c r="E126" s="74"/>
      <c r="F126" s="74"/>
      <c r="G126" s="157"/>
      <c r="H126" s="72">
        <f t="shared" si="8"/>
        <v>0</v>
      </c>
      <c r="I126" s="74"/>
      <c r="J126" s="74"/>
      <c r="K126" s="74"/>
      <c r="L126" s="158"/>
    </row>
    <row r="127" spans="1:12" ht="24" x14ac:dyDescent="0.25">
      <c r="A127" s="44">
        <v>2279</v>
      </c>
      <c r="B127" s="71" t="s">
        <v>135</v>
      </c>
      <c r="C127" s="72">
        <f t="shared" si="7"/>
        <v>0</v>
      </c>
      <c r="D127" s="74"/>
      <c r="E127" s="74"/>
      <c r="F127" s="74"/>
      <c r="G127" s="157"/>
      <c r="H127" s="72">
        <f t="shared" si="8"/>
        <v>0</v>
      </c>
      <c r="I127" s="74"/>
      <c r="J127" s="74"/>
      <c r="K127" s="74"/>
      <c r="L127" s="158"/>
    </row>
    <row r="128" spans="1:12" ht="24" x14ac:dyDescent="0.25">
      <c r="A128" s="168">
        <v>2280</v>
      </c>
      <c r="B128" s="65" t="s">
        <v>136</v>
      </c>
      <c r="C128" s="66">
        <f t="shared" ref="C128:L128" si="9">SUM(C129)</f>
        <v>0</v>
      </c>
      <c r="D128" s="169">
        <f t="shared" si="9"/>
        <v>0</v>
      </c>
      <c r="E128" s="169">
        <f t="shared" si="9"/>
        <v>0</v>
      </c>
      <c r="F128" s="169">
        <f t="shared" si="9"/>
        <v>0</v>
      </c>
      <c r="G128" s="169">
        <f t="shared" si="9"/>
        <v>0</v>
      </c>
      <c r="H128" s="66">
        <f t="shared" si="9"/>
        <v>0</v>
      </c>
      <c r="I128" s="169">
        <f t="shared" si="9"/>
        <v>0</v>
      </c>
      <c r="J128" s="169">
        <f t="shared" si="9"/>
        <v>0</v>
      </c>
      <c r="K128" s="169">
        <f t="shared" si="9"/>
        <v>0</v>
      </c>
      <c r="L128" s="176">
        <f t="shared" si="9"/>
        <v>0</v>
      </c>
    </row>
    <row r="129" spans="1:12" ht="24" x14ac:dyDescent="0.25">
      <c r="A129" s="44">
        <v>2283</v>
      </c>
      <c r="B129" s="71" t="s">
        <v>137</v>
      </c>
      <c r="C129" s="72">
        <f>SUM(D129:G129)</f>
        <v>0</v>
      </c>
      <c r="D129" s="74"/>
      <c r="E129" s="74"/>
      <c r="F129" s="74"/>
      <c r="G129" s="157"/>
      <c r="H129" s="72">
        <f>SUM(I129:L129)</f>
        <v>0</v>
      </c>
      <c r="I129" s="74"/>
      <c r="J129" s="74"/>
      <c r="K129" s="74"/>
      <c r="L129" s="158"/>
    </row>
    <row r="130" spans="1:12" ht="38.25" customHeight="1" x14ac:dyDescent="0.25">
      <c r="A130" s="56">
        <v>2300</v>
      </c>
      <c r="B130" s="147" t="s">
        <v>138</v>
      </c>
      <c r="C130" s="57">
        <f t="shared" si="7"/>
        <v>133171</v>
      </c>
      <c r="D130" s="63">
        <f>SUM(D131,D136,D140,D141,D144,D151,D159,D160,D163)</f>
        <v>133171</v>
      </c>
      <c r="E130" s="63">
        <f>SUM(E131,E136,E140,E141,E144,E151,E159,E160,E163)</f>
        <v>0</v>
      </c>
      <c r="F130" s="63">
        <f>SUM(F131,F136,F140,F141,F144,F151,F159,F160,F163)</f>
        <v>0</v>
      </c>
      <c r="G130" s="166">
        <f>SUM(G131,G136,G140,G141,G144,G151,G159,G160,G163)</f>
        <v>0</v>
      </c>
      <c r="H130" s="57">
        <f t="shared" si="8"/>
        <v>198611</v>
      </c>
      <c r="I130" s="63">
        <f>SUM(I131,I136,I140,I141,I144,I151,I159,I160,I163)</f>
        <v>130502</v>
      </c>
      <c r="J130" s="63">
        <f>SUM(J131,J136,J140,J141,J144,J151,J159,J160,J163)</f>
        <v>68109</v>
      </c>
      <c r="K130" s="63">
        <f>SUM(K131,K136,K140,K141,K144,K151,K159,K160,K163)</f>
        <v>0</v>
      </c>
      <c r="L130" s="167">
        <f>SUM(L131,L136,L140,L141,L144,L151,L159,L160,L163)</f>
        <v>0</v>
      </c>
    </row>
    <row r="131" spans="1:12" ht="24" x14ac:dyDescent="0.25">
      <c r="A131" s="168">
        <v>2310</v>
      </c>
      <c r="B131" s="65" t="s">
        <v>139</v>
      </c>
      <c r="C131" s="66">
        <f t="shared" si="7"/>
        <v>0</v>
      </c>
      <c r="D131" s="169">
        <f>SUM(D132:D135)</f>
        <v>0</v>
      </c>
      <c r="E131" s="169">
        <f t="shared" ref="E131:L131" si="10">SUM(E132:E135)</f>
        <v>0</v>
      </c>
      <c r="F131" s="169">
        <f t="shared" si="10"/>
        <v>0</v>
      </c>
      <c r="G131" s="170">
        <f t="shared" si="10"/>
        <v>0</v>
      </c>
      <c r="H131" s="66">
        <f t="shared" si="8"/>
        <v>0</v>
      </c>
      <c r="I131" s="169">
        <f t="shared" si="10"/>
        <v>0</v>
      </c>
      <c r="J131" s="169">
        <f t="shared" si="10"/>
        <v>0</v>
      </c>
      <c r="K131" s="169">
        <f t="shared" si="10"/>
        <v>0</v>
      </c>
      <c r="L131" s="171">
        <f t="shared" si="10"/>
        <v>0</v>
      </c>
    </row>
    <row r="132" spans="1:12" x14ac:dyDescent="0.25">
      <c r="A132" s="44">
        <v>2311</v>
      </c>
      <c r="B132" s="71" t="s">
        <v>140</v>
      </c>
      <c r="C132" s="72">
        <f t="shared" si="7"/>
        <v>0</v>
      </c>
      <c r="D132" s="74"/>
      <c r="E132" s="74"/>
      <c r="F132" s="74"/>
      <c r="G132" s="157"/>
      <c r="H132" s="72">
        <f t="shared" si="8"/>
        <v>0</v>
      </c>
      <c r="I132" s="74"/>
      <c r="J132" s="74"/>
      <c r="K132" s="74"/>
      <c r="L132" s="158"/>
    </row>
    <row r="133" spans="1:12" x14ac:dyDescent="0.25">
      <c r="A133" s="44">
        <v>2312</v>
      </c>
      <c r="B133" s="71" t="s">
        <v>141</v>
      </c>
      <c r="C133" s="72">
        <f t="shared" si="7"/>
        <v>0</v>
      </c>
      <c r="D133" s="74"/>
      <c r="E133" s="74"/>
      <c r="F133" s="74"/>
      <c r="G133" s="157"/>
      <c r="H133" s="72">
        <f t="shared" si="8"/>
        <v>0</v>
      </c>
      <c r="I133" s="74"/>
      <c r="J133" s="74"/>
      <c r="K133" s="74"/>
      <c r="L133" s="158"/>
    </row>
    <row r="134" spans="1:12" x14ac:dyDescent="0.25">
      <c r="A134" s="44">
        <v>2313</v>
      </c>
      <c r="B134" s="71" t="s">
        <v>142</v>
      </c>
      <c r="C134" s="72">
        <f t="shared" si="7"/>
        <v>0</v>
      </c>
      <c r="D134" s="74"/>
      <c r="E134" s="74"/>
      <c r="F134" s="74"/>
      <c r="G134" s="157"/>
      <c r="H134" s="72">
        <f t="shared" si="8"/>
        <v>0</v>
      </c>
      <c r="I134" s="74"/>
      <c r="J134" s="74"/>
      <c r="K134" s="74"/>
      <c r="L134" s="158"/>
    </row>
    <row r="135" spans="1:12" ht="36" customHeight="1" x14ac:dyDescent="0.25">
      <c r="A135" s="44">
        <v>2314</v>
      </c>
      <c r="B135" s="71" t="s">
        <v>143</v>
      </c>
      <c r="C135" s="72">
        <f t="shared" si="7"/>
        <v>0</v>
      </c>
      <c r="D135" s="74"/>
      <c r="E135" s="74"/>
      <c r="F135" s="74"/>
      <c r="G135" s="157"/>
      <c r="H135" s="72">
        <f t="shared" si="8"/>
        <v>0</v>
      </c>
      <c r="I135" s="74"/>
      <c r="J135" s="74"/>
      <c r="K135" s="74"/>
      <c r="L135" s="158"/>
    </row>
    <row r="136" spans="1:12" x14ac:dyDescent="0.25">
      <c r="A136" s="159">
        <v>2320</v>
      </c>
      <c r="B136" s="71" t="s">
        <v>144</v>
      </c>
      <c r="C136" s="72">
        <f t="shared" si="7"/>
        <v>0</v>
      </c>
      <c r="D136" s="160">
        <f>SUM(D137:D139)</f>
        <v>0</v>
      </c>
      <c r="E136" s="160">
        <f>SUM(E137:E139)</f>
        <v>0</v>
      </c>
      <c r="F136" s="160">
        <f>SUM(F137:F139)</f>
        <v>0</v>
      </c>
      <c r="G136" s="161">
        <f>SUM(G137:G139)</f>
        <v>0</v>
      </c>
      <c r="H136" s="72">
        <f t="shared" si="8"/>
        <v>0</v>
      </c>
      <c r="I136" s="160">
        <f>SUM(I137:I139)</f>
        <v>0</v>
      </c>
      <c r="J136" s="160">
        <f>SUM(J137:J139)</f>
        <v>0</v>
      </c>
      <c r="K136" s="160">
        <f>SUM(K137:K139)</f>
        <v>0</v>
      </c>
      <c r="L136" s="162">
        <f>SUM(L137:L139)</f>
        <v>0</v>
      </c>
    </row>
    <row r="137" spans="1:12" x14ac:dyDescent="0.25">
      <c r="A137" s="44">
        <v>2321</v>
      </c>
      <c r="B137" s="71" t="s">
        <v>145</v>
      </c>
      <c r="C137" s="72">
        <f t="shared" si="7"/>
        <v>0</v>
      </c>
      <c r="D137" s="74"/>
      <c r="E137" s="74"/>
      <c r="F137" s="74"/>
      <c r="G137" s="157"/>
      <c r="H137" s="72">
        <f t="shared" si="8"/>
        <v>0</v>
      </c>
      <c r="I137" s="74"/>
      <c r="J137" s="74"/>
      <c r="K137" s="74"/>
      <c r="L137" s="158"/>
    </row>
    <row r="138" spans="1:12" x14ac:dyDescent="0.25">
      <c r="A138" s="44">
        <v>2322</v>
      </c>
      <c r="B138" s="71" t="s">
        <v>146</v>
      </c>
      <c r="C138" s="72">
        <f t="shared" si="7"/>
        <v>0</v>
      </c>
      <c r="D138" s="74"/>
      <c r="E138" s="74"/>
      <c r="F138" s="74"/>
      <c r="G138" s="157"/>
      <c r="H138" s="72">
        <f t="shared" si="8"/>
        <v>0</v>
      </c>
      <c r="I138" s="74"/>
      <c r="J138" s="74"/>
      <c r="K138" s="74"/>
      <c r="L138" s="158"/>
    </row>
    <row r="139" spans="1:12" ht="10.5" customHeight="1" x14ac:dyDescent="0.25">
      <c r="A139" s="44">
        <v>2329</v>
      </c>
      <c r="B139" s="71" t="s">
        <v>147</v>
      </c>
      <c r="C139" s="72">
        <f t="shared" si="7"/>
        <v>0</v>
      </c>
      <c r="D139" s="74"/>
      <c r="E139" s="74"/>
      <c r="F139" s="74"/>
      <c r="G139" s="157"/>
      <c r="H139" s="72">
        <f t="shared" si="8"/>
        <v>0</v>
      </c>
      <c r="I139" s="74"/>
      <c r="J139" s="74"/>
      <c r="K139" s="74"/>
      <c r="L139" s="158"/>
    </row>
    <row r="140" spans="1:12" x14ac:dyDescent="0.25">
      <c r="A140" s="159">
        <v>2330</v>
      </c>
      <c r="B140" s="71" t="s">
        <v>148</v>
      </c>
      <c r="C140" s="72">
        <f t="shared" si="7"/>
        <v>0</v>
      </c>
      <c r="D140" s="74"/>
      <c r="E140" s="74"/>
      <c r="F140" s="74"/>
      <c r="G140" s="157"/>
      <c r="H140" s="72">
        <f t="shared" si="8"/>
        <v>0</v>
      </c>
      <c r="I140" s="74"/>
      <c r="J140" s="74"/>
      <c r="K140" s="74"/>
      <c r="L140" s="158"/>
    </row>
    <row r="141" spans="1:12" ht="48" x14ac:dyDescent="0.25">
      <c r="A141" s="159">
        <v>2340</v>
      </c>
      <c r="B141" s="71" t="s">
        <v>149</v>
      </c>
      <c r="C141" s="72">
        <f t="shared" si="7"/>
        <v>0</v>
      </c>
      <c r="D141" s="160">
        <f>SUM(D142:D143)</f>
        <v>0</v>
      </c>
      <c r="E141" s="160">
        <f>SUM(E142:E143)</f>
        <v>0</v>
      </c>
      <c r="F141" s="160">
        <f>SUM(F142:F143)</f>
        <v>0</v>
      </c>
      <c r="G141" s="161">
        <f>SUM(G142:G143)</f>
        <v>0</v>
      </c>
      <c r="H141" s="72">
        <f t="shared" si="8"/>
        <v>0</v>
      </c>
      <c r="I141" s="160">
        <f>SUM(I142:I143)</f>
        <v>0</v>
      </c>
      <c r="J141" s="160">
        <f>SUM(J142:J143)</f>
        <v>0</v>
      </c>
      <c r="K141" s="160">
        <f>SUM(K142:K143)</f>
        <v>0</v>
      </c>
      <c r="L141" s="162">
        <f>SUM(L142:L143)</f>
        <v>0</v>
      </c>
    </row>
    <row r="142" spans="1:12" x14ac:dyDescent="0.25">
      <c r="A142" s="44">
        <v>2341</v>
      </c>
      <c r="B142" s="71" t="s">
        <v>150</v>
      </c>
      <c r="C142" s="72">
        <f t="shared" si="7"/>
        <v>0</v>
      </c>
      <c r="D142" s="74"/>
      <c r="E142" s="74"/>
      <c r="F142" s="74"/>
      <c r="G142" s="157"/>
      <c r="H142" s="72">
        <f t="shared" si="8"/>
        <v>0</v>
      </c>
      <c r="I142" s="74"/>
      <c r="J142" s="74"/>
      <c r="K142" s="74"/>
      <c r="L142" s="158"/>
    </row>
    <row r="143" spans="1:12" ht="24" x14ac:dyDescent="0.25">
      <c r="A143" s="44">
        <v>2344</v>
      </c>
      <c r="B143" s="71" t="s">
        <v>151</v>
      </c>
      <c r="C143" s="72">
        <f t="shared" si="7"/>
        <v>0</v>
      </c>
      <c r="D143" s="74"/>
      <c r="E143" s="74"/>
      <c r="F143" s="74"/>
      <c r="G143" s="157"/>
      <c r="H143" s="72">
        <f t="shared" si="8"/>
        <v>0</v>
      </c>
      <c r="I143" s="74"/>
      <c r="J143" s="74"/>
      <c r="K143" s="74"/>
      <c r="L143" s="158"/>
    </row>
    <row r="144" spans="1:12" ht="24" x14ac:dyDescent="0.25">
      <c r="A144" s="150">
        <v>2350</v>
      </c>
      <c r="B144" s="112" t="s">
        <v>152</v>
      </c>
      <c r="C144" s="117">
        <f t="shared" si="7"/>
        <v>0</v>
      </c>
      <c r="D144" s="151">
        <f>SUM(D145:D150)</f>
        <v>0</v>
      </c>
      <c r="E144" s="151">
        <f>SUM(E145:E150)</f>
        <v>0</v>
      </c>
      <c r="F144" s="151">
        <f>SUM(F145:F150)</f>
        <v>0</v>
      </c>
      <c r="G144" s="152">
        <f>SUM(G145:G150)</f>
        <v>0</v>
      </c>
      <c r="H144" s="117">
        <f t="shared" si="8"/>
        <v>0</v>
      </c>
      <c r="I144" s="151">
        <f>SUM(I145:I150)</f>
        <v>0</v>
      </c>
      <c r="J144" s="151">
        <f>SUM(J145:J150)</f>
        <v>0</v>
      </c>
      <c r="K144" s="151">
        <f>SUM(K145:K150)</f>
        <v>0</v>
      </c>
      <c r="L144" s="153">
        <f>SUM(L145:L150)</f>
        <v>0</v>
      </c>
    </row>
    <row r="145" spans="1:12" x14ac:dyDescent="0.25">
      <c r="A145" s="38">
        <v>2351</v>
      </c>
      <c r="B145" s="65" t="s">
        <v>153</v>
      </c>
      <c r="C145" s="66">
        <f t="shared" si="7"/>
        <v>0</v>
      </c>
      <c r="D145" s="68"/>
      <c r="E145" s="68"/>
      <c r="F145" s="68"/>
      <c r="G145" s="154"/>
      <c r="H145" s="66">
        <f t="shared" si="8"/>
        <v>0</v>
      </c>
      <c r="I145" s="68"/>
      <c r="J145" s="68"/>
      <c r="K145" s="68"/>
      <c r="L145" s="155"/>
    </row>
    <row r="146" spans="1:12" x14ac:dyDescent="0.25">
      <c r="A146" s="44">
        <v>2352</v>
      </c>
      <c r="B146" s="71" t="s">
        <v>154</v>
      </c>
      <c r="C146" s="72">
        <f t="shared" si="7"/>
        <v>0</v>
      </c>
      <c r="D146" s="74"/>
      <c r="E146" s="74"/>
      <c r="F146" s="74"/>
      <c r="G146" s="157"/>
      <c r="H146" s="72">
        <f t="shared" si="8"/>
        <v>0</v>
      </c>
      <c r="I146" s="74"/>
      <c r="J146" s="74"/>
      <c r="K146" s="74"/>
      <c r="L146" s="158"/>
    </row>
    <row r="147" spans="1:12" ht="24" x14ac:dyDescent="0.25">
      <c r="A147" s="44">
        <v>2353</v>
      </c>
      <c r="B147" s="71" t="s">
        <v>155</v>
      </c>
      <c r="C147" s="72">
        <f t="shared" si="7"/>
        <v>0</v>
      </c>
      <c r="D147" s="74"/>
      <c r="E147" s="74"/>
      <c r="F147" s="74"/>
      <c r="G147" s="157"/>
      <c r="H147" s="72">
        <f t="shared" si="8"/>
        <v>0</v>
      </c>
      <c r="I147" s="74"/>
      <c r="J147" s="74"/>
      <c r="K147" s="74"/>
      <c r="L147" s="158"/>
    </row>
    <row r="148" spans="1:12" ht="24" x14ac:dyDescent="0.25">
      <c r="A148" s="44">
        <v>2354</v>
      </c>
      <c r="B148" s="71" t="s">
        <v>156</v>
      </c>
      <c r="C148" s="72">
        <f t="shared" si="7"/>
        <v>0</v>
      </c>
      <c r="D148" s="74"/>
      <c r="E148" s="74"/>
      <c r="F148" s="74"/>
      <c r="G148" s="157"/>
      <c r="H148" s="72">
        <f t="shared" si="8"/>
        <v>0</v>
      </c>
      <c r="I148" s="74"/>
      <c r="J148" s="74"/>
      <c r="K148" s="74"/>
      <c r="L148" s="158"/>
    </row>
    <row r="149" spans="1:12" ht="24" x14ac:dyDescent="0.25">
      <c r="A149" s="44">
        <v>2355</v>
      </c>
      <c r="B149" s="71" t="s">
        <v>157</v>
      </c>
      <c r="C149" s="72">
        <f t="shared" si="7"/>
        <v>0</v>
      </c>
      <c r="D149" s="74"/>
      <c r="E149" s="74"/>
      <c r="F149" s="74"/>
      <c r="G149" s="157"/>
      <c r="H149" s="72">
        <f t="shared" si="8"/>
        <v>0</v>
      </c>
      <c r="I149" s="74"/>
      <c r="J149" s="74"/>
      <c r="K149" s="74"/>
      <c r="L149" s="158"/>
    </row>
    <row r="150" spans="1:12" ht="24" x14ac:dyDescent="0.25">
      <c r="A150" s="44">
        <v>2359</v>
      </c>
      <c r="B150" s="71" t="s">
        <v>158</v>
      </c>
      <c r="C150" s="72">
        <f t="shared" si="7"/>
        <v>0</v>
      </c>
      <c r="D150" s="74"/>
      <c r="E150" s="74"/>
      <c r="F150" s="74"/>
      <c r="G150" s="157"/>
      <c r="H150" s="72">
        <f t="shared" si="8"/>
        <v>0</v>
      </c>
      <c r="I150" s="74"/>
      <c r="J150" s="74"/>
      <c r="K150" s="74"/>
      <c r="L150" s="158"/>
    </row>
    <row r="151" spans="1:12" ht="24.75" customHeight="1" x14ac:dyDescent="0.25">
      <c r="A151" s="159">
        <v>2360</v>
      </c>
      <c r="B151" s="71" t="s">
        <v>159</v>
      </c>
      <c r="C151" s="72">
        <f t="shared" si="7"/>
        <v>133171</v>
      </c>
      <c r="D151" s="160">
        <f>SUM(D152:D158)</f>
        <v>133171</v>
      </c>
      <c r="E151" s="160">
        <f>SUM(E152:E158)</f>
        <v>0</v>
      </c>
      <c r="F151" s="160">
        <f>SUM(F152:F158)</f>
        <v>0</v>
      </c>
      <c r="G151" s="161">
        <f>SUM(G152:G158)</f>
        <v>0</v>
      </c>
      <c r="H151" s="72">
        <f t="shared" si="8"/>
        <v>198611</v>
      </c>
      <c r="I151" s="160">
        <f>SUM(I152:I158)</f>
        <v>130502</v>
      </c>
      <c r="J151" s="160">
        <f>SUM(J152:J158)</f>
        <v>68109</v>
      </c>
      <c r="K151" s="160">
        <f>SUM(K152:K158)</f>
        <v>0</v>
      </c>
      <c r="L151" s="162">
        <f>SUM(L152:L158)</f>
        <v>0</v>
      </c>
    </row>
    <row r="152" spans="1:12" x14ac:dyDescent="0.25">
      <c r="A152" s="43">
        <v>2361</v>
      </c>
      <c r="B152" s="71" t="s">
        <v>160</v>
      </c>
      <c r="C152" s="72">
        <f t="shared" si="7"/>
        <v>0</v>
      </c>
      <c r="D152" s="74"/>
      <c r="E152" s="74"/>
      <c r="F152" s="74"/>
      <c r="G152" s="157"/>
      <c r="H152" s="72">
        <f t="shared" si="8"/>
        <v>0</v>
      </c>
      <c r="I152" s="74"/>
      <c r="J152" s="74"/>
      <c r="K152" s="74"/>
      <c r="L152" s="158"/>
    </row>
    <row r="153" spans="1:12" ht="24" x14ac:dyDescent="0.25">
      <c r="A153" s="43">
        <v>2362</v>
      </c>
      <c r="B153" s="71" t="s">
        <v>161</v>
      </c>
      <c r="C153" s="72">
        <f t="shared" si="7"/>
        <v>0</v>
      </c>
      <c r="D153" s="74"/>
      <c r="E153" s="74"/>
      <c r="F153" s="74"/>
      <c r="G153" s="157"/>
      <c r="H153" s="72">
        <f t="shared" si="8"/>
        <v>0</v>
      </c>
      <c r="I153" s="74"/>
      <c r="J153" s="74"/>
      <c r="K153" s="74"/>
      <c r="L153" s="158"/>
    </row>
    <row r="154" spans="1:12" x14ac:dyDescent="0.25">
      <c r="A154" s="43">
        <v>2363</v>
      </c>
      <c r="B154" s="71" t="s">
        <v>162</v>
      </c>
      <c r="C154" s="72">
        <f t="shared" si="7"/>
        <v>133171</v>
      </c>
      <c r="D154" s="74">
        <v>133171</v>
      </c>
      <c r="E154" s="74"/>
      <c r="F154" s="74"/>
      <c r="G154" s="157"/>
      <c r="H154" s="72">
        <f t="shared" si="8"/>
        <v>198611</v>
      </c>
      <c r="I154" s="74">
        <v>130502</v>
      </c>
      <c r="J154" s="74">
        <v>68109</v>
      </c>
      <c r="K154" s="74"/>
      <c r="L154" s="158"/>
    </row>
    <row r="155" spans="1:12" x14ac:dyDescent="0.25">
      <c r="A155" s="43">
        <v>2364</v>
      </c>
      <c r="B155" s="71" t="s">
        <v>163</v>
      </c>
      <c r="C155" s="72">
        <f t="shared" si="7"/>
        <v>0</v>
      </c>
      <c r="D155" s="74"/>
      <c r="E155" s="74"/>
      <c r="F155" s="74"/>
      <c r="G155" s="157"/>
      <c r="H155" s="72">
        <f t="shared" si="8"/>
        <v>0</v>
      </c>
      <c r="I155" s="74"/>
      <c r="J155" s="74"/>
      <c r="K155" s="74"/>
      <c r="L155" s="158"/>
    </row>
    <row r="156" spans="1:12" ht="12.75" customHeight="1" x14ac:dyDescent="0.25">
      <c r="A156" s="43">
        <v>2365</v>
      </c>
      <c r="B156" s="71" t="s">
        <v>164</v>
      </c>
      <c r="C156" s="72">
        <f t="shared" si="7"/>
        <v>0</v>
      </c>
      <c r="D156" s="74"/>
      <c r="E156" s="74"/>
      <c r="F156" s="74"/>
      <c r="G156" s="157"/>
      <c r="H156" s="72">
        <f t="shared" si="8"/>
        <v>0</v>
      </c>
      <c r="I156" s="74"/>
      <c r="J156" s="74"/>
      <c r="K156" s="74"/>
      <c r="L156" s="158"/>
    </row>
    <row r="157" spans="1:12" ht="36" x14ac:dyDescent="0.25">
      <c r="A157" s="43">
        <v>2366</v>
      </c>
      <c r="B157" s="71" t="s">
        <v>165</v>
      </c>
      <c r="C157" s="72">
        <f t="shared" si="7"/>
        <v>0</v>
      </c>
      <c r="D157" s="74"/>
      <c r="E157" s="74"/>
      <c r="F157" s="74"/>
      <c r="G157" s="157"/>
      <c r="H157" s="72">
        <f t="shared" si="8"/>
        <v>0</v>
      </c>
      <c r="I157" s="74"/>
      <c r="J157" s="74"/>
      <c r="K157" s="74"/>
      <c r="L157" s="158"/>
    </row>
    <row r="158" spans="1:12" ht="48" x14ac:dyDescent="0.25">
      <c r="A158" s="43">
        <v>2369</v>
      </c>
      <c r="B158" s="71" t="s">
        <v>166</v>
      </c>
      <c r="C158" s="72">
        <f t="shared" si="7"/>
        <v>0</v>
      </c>
      <c r="D158" s="74"/>
      <c r="E158" s="74"/>
      <c r="F158" s="74"/>
      <c r="G158" s="157"/>
      <c r="H158" s="72">
        <f t="shared" si="8"/>
        <v>0</v>
      </c>
      <c r="I158" s="74"/>
      <c r="J158" s="74"/>
      <c r="K158" s="74"/>
      <c r="L158" s="158"/>
    </row>
    <row r="159" spans="1:12" x14ac:dyDescent="0.25">
      <c r="A159" s="150">
        <v>2370</v>
      </c>
      <c r="B159" s="112" t="s">
        <v>167</v>
      </c>
      <c r="C159" s="117">
        <f t="shared" si="7"/>
        <v>0</v>
      </c>
      <c r="D159" s="163"/>
      <c r="E159" s="163"/>
      <c r="F159" s="163"/>
      <c r="G159" s="164"/>
      <c r="H159" s="117">
        <f t="shared" si="8"/>
        <v>0</v>
      </c>
      <c r="I159" s="163"/>
      <c r="J159" s="163"/>
      <c r="K159" s="163"/>
      <c r="L159" s="165"/>
    </row>
    <row r="160" spans="1:12" x14ac:dyDescent="0.25">
      <c r="A160" s="150">
        <v>2380</v>
      </c>
      <c r="B160" s="112" t="s">
        <v>168</v>
      </c>
      <c r="C160" s="117">
        <f t="shared" si="7"/>
        <v>0</v>
      </c>
      <c r="D160" s="151">
        <f>SUM(D161:D162)</f>
        <v>0</v>
      </c>
      <c r="E160" s="151">
        <f>SUM(E161:E162)</f>
        <v>0</v>
      </c>
      <c r="F160" s="151">
        <f>SUM(F161:F162)</f>
        <v>0</v>
      </c>
      <c r="G160" s="152">
        <f>SUM(G161:G162)</f>
        <v>0</v>
      </c>
      <c r="H160" s="117">
        <f t="shared" si="8"/>
        <v>0</v>
      </c>
      <c r="I160" s="151">
        <f>SUM(I161:I162)</f>
        <v>0</v>
      </c>
      <c r="J160" s="151">
        <f>SUM(J161:J162)</f>
        <v>0</v>
      </c>
      <c r="K160" s="151">
        <f>SUM(K161:K162)</f>
        <v>0</v>
      </c>
      <c r="L160" s="153">
        <f>SUM(L161:L162)</f>
        <v>0</v>
      </c>
    </row>
    <row r="161" spans="1:12" x14ac:dyDescent="0.25">
      <c r="A161" s="37">
        <v>2381</v>
      </c>
      <c r="B161" s="65" t="s">
        <v>169</v>
      </c>
      <c r="C161" s="66">
        <f t="shared" si="7"/>
        <v>0</v>
      </c>
      <c r="D161" s="68"/>
      <c r="E161" s="68"/>
      <c r="F161" s="68"/>
      <c r="G161" s="154"/>
      <c r="H161" s="66">
        <f t="shared" si="8"/>
        <v>0</v>
      </c>
      <c r="I161" s="68"/>
      <c r="J161" s="68"/>
      <c r="K161" s="68"/>
      <c r="L161" s="155"/>
    </row>
    <row r="162" spans="1:12" ht="24" x14ac:dyDescent="0.25">
      <c r="A162" s="43">
        <v>2389</v>
      </c>
      <c r="B162" s="71" t="s">
        <v>170</v>
      </c>
      <c r="C162" s="72">
        <f t="shared" si="7"/>
        <v>0</v>
      </c>
      <c r="D162" s="74"/>
      <c r="E162" s="74"/>
      <c r="F162" s="74"/>
      <c r="G162" s="157"/>
      <c r="H162" s="72">
        <f t="shared" si="8"/>
        <v>0</v>
      </c>
      <c r="I162" s="74"/>
      <c r="J162" s="74"/>
      <c r="K162" s="74"/>
      <c r="L162" s="158"/>
    </row>
    <row r="163" spans="1:12" x14ac:dyDescent="0.25">
      <c r="A163" s="150">
        <v>2390</v>
      </c>
      <c r="B163" s="112" t="s">
        <v>171</v>
      </c>
      <c r="C163" s="117">
        <f t="shared" si="7"/>
        <v>0</v>
      </c>
      <c r="D163" s="163"/>
      <c r="E163" s="163"/>
      <c r="F163" s="163"/>
      <c r="G163" s="164"/>
      <c r="H163" s="117">
        <f t="shared" si="8"/>
        <v>0</v>
      </c>
      <c r="I163" s="163"/>
      <c r="J163" s="163"/>
      <c r="K163" s="163"/>
      <c r="L163" s="165"/>
    </row>
    <row r="164" spans="1:12" x14ac:dyDescent="0.25">
      <c r="A164" s="56">
        <v>2400</v>
      </c>
      <c r="B164" s="147" t="s">
        <v>172</v>
      </c>
      <c r="C164" s="57">
        <f t="shared" si="7"/>
        <v>0</v>
      </c>
      <c r="D164" s="177"/>
      <c r="E164" s="177"/>
      <c r="F164" s="177"/>
      <c r="G164" s="178"/>
      <c r="H164" s="57">
        <f t="shared" si="8"/>
        <v>0</v>
      </c>
      <c r="I164" s="177"/>
      <c r="J164" s="177"/>
      <c r="K164" s="177"/>
      <c r="L164" s="179"/>
    </row>
    <row r="165" spans="1:12" ht="24" x14ac:dyDescent="0.25">
      <c r="A165" s="56">
        <v>2500</v>
      </c>
      <c r="B165" s="147" t="s">
        <v>173</v>
      </c>
      <c r="C165" s="57">
        <f t="shared" si="7"/>
        <v>0</v>
      </c>
      <c r="D165" s="63">
        <f>SUM(D166,D171)</f>
        <v>0</v>
      </c>
      <c r="E165" s="63">
        <f t="shared" ref="E165:G165" si="11">SUM(E166,E171)</f>
        <v>0</v>
      </c>
      <c r="F165" s="63">
        <f t="shared" si="11"/>
        <v>0</v>
      </c>
      <c r="G165" s="63">
        <f t="shared" si="11"/>
        <v>0</v>
      </c>
      <c r="H165" s="57">
        <f t="shared" si="8"/>
        <v>0</v>
      </c>
      <c r="I165" s="63">
        <f>SUM(I166,I171)</f>
        <v>0</v>
      </c>
      <c r="J165" s="63">
        <f t="shared" ref="J165:L165" si="12">SUM(J166,J171)</f>
        <v>0</v>
      </c>
      <c r="K165" s="63">
        <f t="shared" si="12"/>
        <v>0</v>
      </c>
      <c r="L165" s="149">
        <f t="shared" si="12"/>
        <v>0</v>
      </c>
    </row>
    <row r="166" spans="1:12" ht="16.5" customHeight="1" x14ac:dyDescent="0.25">
      <c r="A166" s="168">
        <v>2510</v>
      </c>
      <c r="B166" s="65" t="s">
        <v>174</v>
      </c>
      <c r="C166" s="66">
        <f t="shared" si="7"/>
        <v>0</v>
      </c>
      <c r="D166" s="169">
        <f>SUM(D167:D170)</f>
        <v>0</v>
      </c>
      <c r="E166" s="169">
        <f t="shared" ref="E166:G166" si="13">SUM(E167:E170)</f>
        <v>0</v>
      </c>
      <c r="F166" s="169">
        <f t="shared" si="13"/>
        <v>0</v>
      </c>
      <c r="G166" s="169">
        <f t="shared" si="13"/>
        <v>0</v>
      </c>
      <c r="H166" s="66">
        <f t="shared" si="8"/>
        <v>0</v>
      </c>
      <c r="I166" s="169">
        <f>SUM(I167:I170)</f>
        <v>0</v>
      </c>
      <c r="J166" s="169">
        <f t="shared" ref="J166:L166" si="14">SUM(J167:J170)</f>
        <v>0</v>
      </c>
      <c r="K166" s="169">
        <f t="shared" si="14"/>
        <v>0</v>
      </c>
      <c r="L166" s="180">
        <f t="shared" si="14"/>
        <v>0</v>
      </c>
    </row>
    <row r="167" spans="1:12" ht="24" x14ac:dyDescent="0.25">
      <c r="A167" s="44">
        <v>2512</v>
      </c>
      <c r="B167" s="71" t="s">
        <v>175</v>
      </c>
      <c r="C167" s="72">
        <f t="shared" si="7"/>
        <v>0</v>
      </c>
      <c r="D167" s="74"/>
      <c r="E167" s="74"/>
      <c r="F167" s="74"/>
      <c r="G167" s="157"/>
      <c r="H167" s="72">
        <f t="shared" si="8"/>
        <v>0</v>
      </c>
      <c r="I167" s="74"/>
      <c r="J167" s="74"/>
      <c r="K167" s="74"/>
      <c r="L167" s="158"/>
    </row>
    <row r="168" spans="1:12" ht="36" x14ac:dyDescent="0.25">
      <c r="A168" s="44">
        <v>2513</v>
      </c>
      <c r="B168" s="71" t="s">
        <v>176</v>
      </c>
      <c r="C168" s="72">
        <f t="shared" si="7"/>
        <v>0</v>
      </c>
      <c r="D168" s="74"/>
      <c r="E168" s="74"/>
      <c r="F168" s="74"/>
      <c r="G168" s="157"/>
      <c r="H168" s="72">
        <f t="shared" si="8"/>
        <v>0</v>
      </c>
      <c r="I168" s="74"/>
      <c r="J168" s="74"/>
      <c r="K168" s="74"/>
      <c r="L168" s="158"/>
    </row>
    <row r="169" spans="1:12" ht="24" x14ac:dyDescent="0.25">
      <c r="A169" s="44">
        <v>2515</v>
      </c>
      <c r="B169" s="71" t="s">
        <v>177</v>
      </c>
      <c r="C169" s="72">
        <f t="shared" si="7"/>
        <v>0</v>
      </c>
      <c r="D169" s="74"/>
      <c r="E169" s="74"/>
      <c r="F169" s="74"/>
      <c r="G169" s="157"/>
      <c r="H169" s="72">
        <f t="shared" si="8"/>
        <v>0</v>
      </c>
      <c r="I169" s="74"/>
      <c r="J169" s="74"/>
      <c r="K169" s="74"/>
      <c r="L169" s="158"/>
    </row>
    <row r="170" spans="1:12" ht="24" x14ac:dyDescent="0.25">
      <c r="A170" s="44">
        <v>2519</v>
      </c>
      <c r="B170" s="71" t="s">
        <v>178</v>
      </c>
      <c r="C170" s="72">
        <f t="shared" si="7"/>
        <v>0</v>
      </c>
      <c r="D170" s="74"/>
      <c r="E170" s="74"/>
      <c r="F170" s="74"/>
      <c r="G170" s="157"/>
      <c r="H170" s="72">
        <f t="shared" si="8"/>
        <v>0</v>
      </c>
      <c r="I170" s="74"/>
      <c r="J170" s="74"/>
      <c r="K170" s="74"/>
      <c r="L170" s="158"/>
    </row>
    <row r="171" spans="1:12" ht="24" x14ac:dyDescent="0.25">
      <c r="A171" s="159">
        <v>2520</v>
      </c>
      <c r="B171" s="71" t="s">
        <v>179</v>
      </c>
      <c r="C171" s="72">
        <f t="shared" si="7"/>
        <v>0</v>
      </c>
      <c r="D171" s="74"/>
      <c r="E171" s="74"/>
      <c r="F171" s="74"/>
      <c r="G171" s="157"/>
      <c r="H171" s="72">
        <f t="shared" si="8"/>
        <v>0</v>
      </c>
      <c r="I171" s="74"/>
      <c r="J171" s="74"/>
      <c r="K171" s="74"/>
      <c r="L171" s="158"/>
    </row>
    <row r="172" spans="1:12" s="182" customFormat="1" ht="36" customHeight="1" x14ac:dyDescent="0.25">
      <c r="A172" s="19">
        <v>2800</v>
      </c>
      <c r="B172" s="65" t="s">
        <v>180</v>
      </c>
      <c r="C172" s="66">
        <f t="shared" si="7"/>
        <v>0</v>
      </c>
      <c r="D172" s="40"/>
      <c r="E172" s="40"/>
      <c r="F172" s="40"/>
      <c r="G172" s="41"/>
      <c r="H172" s="66">
        <f t="shared" si="8"/>
        <v>0</v>
      </c>
      <c r="I172" s="40"/>
      <c r="J172" s="40"/>
      <c r="K172" s="40"/>
      <c r="L172" s="42"/>
    </row>
    <row r="173" spans="1:12" x14ac:dyDescent="0.25">
      <c r="A173" s="142">
        <v>3000</v>
      </c>
      <c r="B173" s="142" t="s">
        <v>181</v>
      </c>
      <c r="C173" s="143">
        <f t="shared" si="7"/>
        <v>0</v>
      </c>
      <c r="D173" s="144">
        <f>SUM(D174,D184)</f>
        <v>0</v>
      </c>
      <c r="E173" s="144">
        <f>SUM(E174,E184)</f>
        <v>0</v>
      </c>
      <c r="F173" s="144">
        <f>SUM(F174,F184)</f>
        <v>0</v>
      </c>
      <c r="G173" s="145">
        <f>SUM(G174,G184)</f>
        <v>0</v>
      </c>
      <c r="H173" s="143">
        <f t="shared" si="8"/>
        <v>0</v>
      </c>
      <c r="I173" s="144">
        <f>SUM(I174,I184)</f>
        <v>0</v>
      </c>
      <c r="J173" s="144">
        <f>SUM(J174,J184)</f>
        <v>0</v>
      </c>
      <c r="K173" s="144">
        <f>SUM(K174,K184)</f>
        <v>0</v>
      </c>
      <c r="L173" s="146">
        <f>SUM(L174,L184)</f>
        <v>0</v>
      </c>
    </row>
    <row r="174" spans="1:12" ht="24" x14ac:dyDescent="0.25">
      <c r="A174" s="56">
        <v>3200</v>
      </c>
      <c r="B174" s="183" t="s">
        <v>182</v>
      </c>
      <c r="C174" s="184">
        <f t="shared" si="7"/>
        <v>0</v>
      </c>
      <c r="D174" s="63">
        <f>SUM(D175,D179)</f>
        <v>0</v>
      </c>
      <c r="E174" s="63">
        <f t="shared" ref="E174:G174" si="15">SUM(E175,E179)</f>
        <v>0</v>
      </c>
      <c r="F174" s="63">
        <f t="shared" si="15"/>
        <v>0</v>
      </c>
      <c r="G174" s="63">
        <f t="shared" si="15"/>
        <v>0</v>
      </c>
      <c r="H174" s="57">
        <f t="shared" si="8"/>
        <v>0</v>
      </c>
      <c r="I174" s="63">
        <f>SUM(I175,I179)</f>
        <v>0</v>
      </c>
      <c r="J174" s="63">
        <f t="shared" ref="J174:L174" si="16">SUM(J175,J179)</f>
        <v>0</v>
      </c>
      <c r="K174" s="63">
        <f t="shared" si="16"/>
        <v>0</v>
      </c>
      <c r="L174" s="149">
        <f t="shared" si="16"/>
        <v>0</v>
      </c>
    </row>
    <row r="175" spans="1:12" ht="36" x14ac:dyDescent="0.25">
      <c r="A175" s="168">
        <v>3260</v>
      </c>
      <c r="B175" s="65" t="s">
        <v>183</v>
      </c>
      <c r="C175" s="66">
        <f t="shared" si="7"/>
        <v>0</v>
      </c>
      <c r="D175" s="169">
        <f>SUM(D176:D178)</f>
        <v>0</v>
      </c>
      <c r="E175" s="169">
        <f>SUM(E176:E178)</f>
        <v>0</v>
      </c>
      <c r="F175" s="169">
        <f>SUM(F176:F178)</f>
        <v>0</v>
      </c>
      <c r="G175" s="170">
        <f>SUM(G176:G178)</f>
        <v>0</v>
      </c>
      <c r="H175" s="66">
        <f t="shared" si="8"/>
        <v>0</v>
      </c>
      <c r="I175" s="169">
        <f>SUM(I176:I178)</f>
        <v>0</v>
      </c>
      <c r="J175" s="169">
        <f>SUM(J176:J178)</f>
        <v>0</v>
      </c>
      <c r="K175" s="169">
        <f>SUM(K176:K178)</f>
        <v>0</v>
      </c>
      <c r="L175" s="171">
        <f>SUM(L176:L178)</f>
        <v>0</v>
      </c>
    </row>
    <row r="176" spans="1:12" ht="24" x14ac:dyDescent="0.25">
      <c r="A176" s="44">
        <v>3261</v>
      </c>
      <c r="B176" s="71" t="s">
        <v>184</v>
      </c>
      <c r="C176" s="72">
        <f>SUM(D176:G176)</f>
        <v>0</v>
      </c>
      <c r="D176" s="74"/>
      <c r="E176" s="74"/>
      <c r="F176" s="74"/>
      <c r="G176" s="157"/>
      <c r="H176" s="72">
        <f>SUM(I176:L176)</f>
        <v>0</v>
      </c>
      <c r="I176" s="74"/>
      <c r="J176" s="74"/>
      <c r="K176" s="74"/>
      <c r="L176" s="158"/>
    </row>
    <row r="177" spans="1:12" ht="36" x14ac:dyDescent="0.25">
      <c r="A177" s="44">
        <v>3262</v>
      </c>
      <c r="B177" s="71" t="s">
        <v>185</v>
      </c>
      <c r="C177" s="72">
        <f>SUM(D177:G177)</f>
        <v>0</v>
      </c>
      <c r="D177" s="74"/>
      <c r="E177" s="74"/>
      <c r="F177" s="74"/>
      <c r="G177" s="157"/>
      <c r="H177" s="72">
        <f>SUM(I177:L177)</f>
        <v>0</v>
      </c>
      <c r="I177" s="74"/>
      <c r="J177" s="74"/>
      <c r="K177" s="74"/>
      <c r="L177" s="158"/>
    </row>
    <row r="178" spans="1:12" ht="24" x14ac:dyDescent="0.25">
      <c r="A178" s="44">
        <v>3263</v>
      </c>
      <c r="B178" s="71" t="s">
        <v>186</v>
      </c>
      <c r="C178" s="72">
        <f>SUM(D178:G178)</f>
        <v>0</v>
      </c>
      <c r="D178" s="74"/>
      <c r="E178" s="74"/>
      <c r="F178" s="74"/>
      <c r="G178" s="157"/>
      <c r="H178" s="72">
        <f>SUM(I178:L178)</f>
        <v>0</v>
      </c>
      <c r="I178" s="74"/>
      <c r="J178" s="74"/>
      <c r="K178" s="74"/>
      <c r="L178" s="158"/>
    </row>
    <row r="179" spans="1:12" ht="84" x14ac:dyDescent="0.25">
      <c r="A179" s="168">
        <v>3290</v>
      </c>
      <c r="B179" s="65" t="s">
        <v>187</v>
      </c>
      <c r="C179" s="185">
        <f t="shared" ref="C179:C183" si="17">SUM(D179:G179)</f>
        <v>0</v>
      </c>
      <c r="D179" s="169">
        <f>SUM(D180:D183)</f>
        <v>0</v>
      </c>
      <c r="E179" s="169">
        <f t="shared" ref="E179:G179" si="18">SUM(E180:E183)</f>
        <v>0</v>
      </c>
      <c r="F179" s="169">
        <f t="shared" si="18"/>
        <v>0</v>
      </c>
      <c r="G179" s="169">
        <f t="shared" si="18"/>
        <v>0</v>
      </c>
      <c r="H179" s="185">
        <f t="shared" ref="H179:H183" si="19">SUM(I179:L179)</f>
        <v>0</v>
      </c>
      <c r="I179" s="169">
        <f>SUM(I180:I183)</f>
        <v>0</v>
      </c>
      <c r="J179" s="169">
        <f t="shared" ref="J179:L179" si="20">SUM(J180:J183)</f>
        <v>0</v>
      </c>
      <c r="K179" s="169">
        <f t="shared" si="20"/>
        <v>0</v>
      </c>
      <c r="L179" s="186">
        <f t="shared" si="20"/>
        <v>0</v>
      </c>
    </row>
    <row r="180" spans="1:12" ht="72" x14ac:dyDescent="0.25">
      <c r="A180" s="44">
        <v>3291</v>
      </c>
      <c r="B180" s="71" t="s">
        <v>188</v>
      </c>
      <c r="C180" s="72">
        <f t="shared" si="17"/>
        <v>0</v>
      </c>
      <c r="D180" s="74"/>
      <c r="E180" s="74"/>
      <c r="F180" s="74"/>
      <c r="G180" s="187"/>
      <c r="H180" s="72">
        <f t="shared" si="19"/>
        <v>0</v>
      </c>
      <c r="I180" s="74"/>
      <c r="J180" s="74"/>
      <c r="K180" s="74"/>
      <c r="L180" s="158"/>
    </row>
    <row r="181" spans="1:12" ht="72" x14ac:dyDescent="0.25">
      <c r="A181" s="44">
        <v>3292</v>
      </c>
      <c r="B181" s="71" t="s">
        <v>189</v>
      </c>
      <c r="C181" s="72">
        <f t="shared" si="17"/>
        <v>0</v>
      </c>
      <c r="D181" s="74"/>
      <c r="E181" s="74"/>
      <c r="F181" s="74"/>
      <c r="G181" s="187"/>
      <c r="H181" s="72">
        <f t="shared" si="19"/>
        <v>0</v>
      </c>
      <c r="I181" s="74"/>
      <c r="J181" s="74"/>
      <c r="K181" s="74"/>
      <c r="L181" s="158"/>
    </row>
    <row r="182" spans="1:12" ht="72" x14ac:dyDescent="0.25">
      <c r="A182" s="44">
        <v>3293</v>
      </c>
      <c r="B182" s="71" t="s">
        <v>190</v>
      </c>
      <c r="C182" s="72">
        <f t="shared" si="17"/>
        <v>0</v>
      </c>
      <c r="D182" s="74"/>
      <c r="E182" s="74"/>
      <c r="F182" s="74"/>
      <c r="G182" s="187"/>
      <c r="H182" s="72">
        <f t="shared" si="19"/>
        <v>0</v>
      </c>
      <c r="I182" s="74"/>
      <c r="J182" s="74"/>
      <c r="K182" s="74"/>
      <c r="L182" s="158"/>
    </row>
    <row r="183" spans="1:12" ht="60" x14ac:dyDescent="0.25">
      <c r="A183" s="188">
        <v>3294</v>
      </c>
      <c r="B183" s="71" t="s">
        <v>191</v>
      </c>
      <c r="C183" s="185">
        <f t="shared" si="17"/>
        <v>0</v>
      </c>
      <c r="D183" s="189"/>
      <c r="E183" s="189"/>
      <c r="F183" s="189"/>
      <c r="G183" s="190"/>
      <c r="H183" s="185">
        <f t="shared" si="19"/>
        <v>0</v>
      </c>
      <c r="I183" s="189"/>
      <c r="J183" s="189"/>
      <c r="K183" s="189"/>
      <c r="L183" s="191"/>
    </row>
    <row r="184" spans="1:12" ht="48" x14ac:dyDescent="0.25">
      <c r="A184" s="192">
        <v>3300</v>
      </c>
      <c r="B184" s="183" t="s">
        <v>192</v>
      </c>
      <c r="C184" s="193">
        <f t="shared" si="7"/>
        <v>0</v>
      </c>
      <c r="D184" s="194">
        <f>SUM(D185:D186)</f>
        <v>0</v>
      </c>
      <c r="E184" s="194">
        <f t="shared" ref="E184:G184" si="21">SUM(E185:E186)</f>
        <v>0</v>
      </c>
      <c r="F184" s="194">
        <f t="shared" si="21"/>
        <v>0</v>
      </c>
      <c r="G184" s="194">
        <f t="shared" si="21"/>
        <v>0</v>
      </c>
      <c r="H184" s="193">
        <f t="shared" si="8"/>
        <v>0</v>
      </c>
      <c r="I184" s="194">
        <f>SUM(I185:I186)</f>
        <v>0</v>
      </c>
      <c r="J184" s="194">
        <f t="shared" ref="J184:L184" si="22">SUM(J185:J186)</f>
        <v>0</v>
      </c>
      <c r="K184" s="194">
        <f t="shared" si="22"/>
        <v>0</v>
      </c>
      <c r="L184" s="149">
        <f t="shared" si="22"/>
        <v>0</v>
      </c>
    </row>
    <row r="185" spans="1:12" ht="48" x14ac:dyDescent="0.25">
      <c r="A185" s="111">
        <v>3310</v>
      </c>
      <c r="B185" s="112" t="s">
        <v>193</v>
      </c>
      <c r="C185" s="195">
        <f t="shared" si="7"/>
        <v>0</v>
      </c>
      <c r="D185" s="163"/>
      <c r="E185" s="163"/>
      <c r="F185" s="163"/>
      <c r="G185" s="164"/>
      <c r="H185" s="195">
        <f t="shared" si="8"/>
        <v>0</v>
      </c>
      <c r="I185" s="163"/>
      <c r="J185" s="163"/>
      <c r="K185" s="163"/>
      <c r="L185" s="165"/>
    </row>
    <row r="186" spans="1:12" ht="48.75" customHeight="1" x14ac:dyDescent="0.25">
      <c r="A186" s="38">
        <v>3320</v>
      </c>
      <c r="B186" s="65" t="s">
        <v>194</v>
      </c>
      <c r="C186" s="66">
        <f t="shared" si="7"/>
        <v>0</v>
      </c>
      <c r="D186" s="68"/>
      <c r="E186" s="68"/>
      <c r="F186" s="68"/>
      <c r="G186" s="154"/>
      <c r="H186" s="66">
        <f t="shared" si="8"/>
        <v>0</v>
      </c>
      <c r="I186" s="68"/>
      <c r="J186" s="68"/>
      <c r="K186" s="68"/>
      <c r="L186" s="155"/>
    </row>
    <row r="187" spans="1:12" x14ac:dyDescent="0.25">
      <c r="A187" s="196">
        <v>4000</v>
      </c>
      <c r="B187" s="142" t="s">
        <v>195</v>
      </c>
      <c r="C187" s="143">
        <f t="shared" si="7"/>
        <v>0</v>
      </c>
      <c r="D187" s="144">
        <f>SUM(D188,D191)</f>
        <v>0</v>
      </c>
      <c r="E187" s="144">
        <f>SUM(E188,E191)</f>
        <v>0</v>
      </c>
      <c r="F187" s="144">
        <f>SUM(F188,F191)</f>
        <v>0</v>
      </c>
      <c r="G187" s="145">
        <f>SUM(G188,G191)</f>
        <v>0</v>
      </c>
      <c r="H187" s="143">
        <f t="shared" si="8"/>
        <v>0</v>
      </c>
      <c r="I187" s="144">
        <f>SUM(I188,I191)</f>
        <v>0</v>
      </c>
      <c r="J187" s="144">
        <f>SUM(J188,J191)</f>
        <v>0</v>
      </c>
      <c r="K187" s="144">
        <f>SUM(K188,K191)</f>
        <v>0</v>
      </c>
      <c r="L187" s="146">
        <f>SUM(L188,L191)</f>
        <v>0</v>
      </c>
    </row>
    <row r="188" spans="1:12" ht="24" x14ac:dyDescent="0.25">
      <c r="A188" s="197">
        <v>4200</v>
      </c>
      <c r="B188" s="147" t="s">
        <v>196</v>
      </c>
      <c r="C188" s="57">
        <f>SUM(D188:G188)</f>
        <v>0</v>
      </c>
      <c r="D188" s="63">
        <f>SUM(D189,D190)</f>
        <v>0</v>
      </c>
      <c r="E188" s="63">
        <f>SUM(E189,E190)</f>
        <v>0</v>
      </c>
      <c r="F188" s="63">
        <f>SUM(F189,F190)</f>
        <v>0</v>
      </c>
      <c r="G188" s="166">
        <f>SUM(G189,G190)</f>
        <v>0</v>
      </c>
      <c r="H188" s="57">
        <f t="shared" si="8"/>
        <v>0</v>
      </c>
      <c r="I188" s="63">
        <f>SUM(I189,I190)</f>
        <v>0</v>
      </c>
      <c r="J188" s="63">
        <f>SUM(J189,J190)</f>
        <v>0</v>
      </c>
      <c r="K188" s="63">
        <f>SUM(K189,K190)</f>
        <v>0</v>
      </c>
      <c r="L188" s="167">
        <f>SUM(L189,L190)</f>
        <v>0</v>
      </c>
    </row>
    <row r="189" spans="1:12" ht="36" x14ac:dyDescent="0.25">
      <c r="A189" s="168">
        <v>4240</v>
      </c>
      <c r="B189" s="65" t="s">
        <v>197</v>
      </c>
      <c r="C189" s="66">
        <f t="shared" ref="C189:C264" si="23">SUM(D189:G189)</f>
        <v>0</v>
      </c>
      <c r="D189" s="68"/>
      <c r="E189" s="68"/>
      <c r="F189" s="68"/>
      <c r="G189" s="154"/>
      <c r="H189" s="66">
        <f t="shared" ref="H189:H263" si="24">SUM(I189:L189)</f>
        <v>0</v>
      </c>
      <c r="I189" s="68"/>
      <c r="J189" s="68"/>
      <c r="K189" s="68"/>
      <c r="L189" s="155"/>
    </row>
    <row r="190" spans="1:12" ht="24" x14ac:dyDescent="0.25">
      <c r="A190" s="159">
        <v>4250</v>
      </c>
      <c r="B190" s="71" t="s">
        <v>198</v>
      </c>
      <c r="C190" s="72">
        <f t="shared" si="23"/>
        <v>0</v>
      </c>
      <c r="D190" s="74"/>
      <c r="E190" s="74"/>
      <c r="F190" s="74"/>
      <c r="G190" s="157"/>
      <c r="H190" s="72">
        <f t="shared" si="24"/>
        <v>0</v>
      </c>
      <c r="I190" s="74"/>
      <c r="J190" s="74"/>
      <c r="K190" s="74"/>
      <c r="L190" s="158"/>
    </row>
    <row r="191" spans="1:12" x14ac:dyDescent="0.25">
      <c r="A191" s="56">
        <v>4300</v>
      </c>
      <c r="B191" s="147" t="s">
        <v>199</v>
      </c>
      <c r="C191" s="57">
        <f t="shared" si="23"/>
        <v>0</v>
      </c>
      <c r="D191" s="63">
        <f>SUM(D192)</f>
        <v>0</v>
      </c>
      <c r="E191" s="63">
        <f>SUM(E192)</f>
        <v>0</v>
      </c>
      <c r="F191" s="63">
        <f>SUM(F192)</f>
        <v>0</v>
      </c>
      <c r="G191" s="166">
        <f>SUM(G192)</f>
        <v>0</v>
      </c>
      <c r="H191" s="57">
        <f t="shared" si="24"/>
        <v>0</v>
      </c>
      <c r="I191" s="63">
        <f>SUM(I192)</f>
        <v>0</v>
      </c>
      <c r="J191" s="63">
        <f>SUM(J192)</f>
        <v>0</v>
      </c>
      <c r="K191" s="63">
        <f>SUM(K192)</f>
        <v>0</v>
      </c>
      <c r="L191" s="167">
        <f>SUM(L192)</f>
        <v>0</v>
      </c>
    </row>
    <row r="192" spans="1:12" ht="24" x14ac:dyDescent="0.25">
      <c r="A192" s="168">
        <v>4310</v>
      </c>
      <c r="B192" s="65" t="s">
        <v>200</v>
      </c>
      <c r="C192" s="66">
        <f>SUM(D192:G192)</f>
        <v>0</v>
      </c>
      <c r="D192" s="169">
        <f>SUM(D193:D193)</f>
        <v>0</v>
      </c>
      <c r="E192" s="169">
        <f>SUM(E193:E193)</f>
        <v>0</v>
      </c>
      <c r="F192" s="169">
        <f>SUM(F193:F193)</f>
        <v>0</v>
      </c>
      <c r="G192" s="170">
        <f>SUM(G193:G193)</f>
        <v>0</v>
      </c>
      <c r="H192" s="66">
        <f t="shared" si="24"/>
        <v>0</v>
      </c>
      <c r="I192" s="169">
        <f>SUM(I193:I193)</f>
        <v>0</v>
      </c>
      <c r="J192" s="169">
        <f>SUM(J193:J193)</f>
        <v>0</v>
      </c>
      <c r="K192" s="169">
        <f>SUM(K193:K193)</f>
        <v>0</v>
      </c>
      <c r="L192" s="171">
        <f>SUM(L193:L193)</f>
        <v>0</v>
      </c>
    </row>
    <row r="193" spans="1:12" ht="36" x14ac:dyDescent="0.25">
      <c r="A193" s="44">
        <v>4311</v>
      </c>
      <c r="B193" s="71" t="s">
        <v>201</v>
      </c>
      <c r="C193" s="72">
        <f t="shared" si="23"/>
        <v>0</v>
      </c>
      <c r="D193" s="74"/>
      <c r="E193" s="74"/>
      <c r="F193" s="74"/>
      <c r="G193" s="157"/>
      <c r="H193" s="72">
        <f t="shared" si="24"/>
        <v>0</v>
      </c>
      <c r="I193" s="74"/>
      <c r="J193" s="74"/>
      <c r="K193" s="74"/>
      <c r="L193" s="158"/>
    </row>
    <row r="194" spans="1:12" s="24" customFormat="1" ht="24" x14ac:dyDescent="0.25">
      <c r="A194" s="198"/>
      <c r="B194" s="19" t="s">
        <v>202</v>
      </c>
      <c r="C194" s="138">
        <f t="shared" si="23"/>
        <v>0</v>
      </c>
      <c r="D194" s="139">
        <f>SUM(D195,D230,D269)</f>
        <v>0</v>
      </c>
      <c r="E194" s="139">
        <f>SUM(E195,E230,E269)</f>
        <v>0</v>
      </c>
      <c r="F194" s="139">
        <f>SUM(F195,F230,F269)</f>
        <v>0</v>
      </c>
      <c r="G194" s="139">
        <f>SUM(G195,G230,G269)</f>
        <v>0</v>
      </c>
      <c r="H194" s="138">
        <f t="shared" si="24"/>
        <v>0</v>
      </c>
      <c r="I194" s="139">
        <f>SUM(I195,I230,I269)</f>
        <v>0</v>
      </c>
      <c r="J194" s="139">
        <f>SUM(J195,J230,J269)</f>
        <v>0</v>
      </c>
      <c r="K194" s="139">
        <f>SUM(K195,K230,K269)</f>
        <v>0</v>
      </c>
      <c r="L194" s="199">
        <f>SUM(L195,L230,L269)</f>
        <v>0</v>
      </c>
    </row>
    <row r="195" spans="1:12" x14ac:dyDescent="0.25">
      <c r="A195" s="142">
        <v>5000</v>
      </c>
      <c r="B195" s="142" t="s">
        <v>203</v>
      </c>
      <c r="C195" s="143">
        <f t="shared" si="23"/>
        <v>0</v>
      </c>
      <c r="D195" s="144">
        <f>D196+D204</f>
        <v>0</v>
      </c>
      <c r="E195" s="144">
        <f>E196+E204</f>
        <v>0</v>
      </c>
      <c r="F195" s="144">
        <f>F196+F204</f>
        <v>0</v>
      </c>
      <c r="G195" s="144">
        <f>G196+G204</f>
        <v>0</v>
      </c>
      <c r="H195" s="143">
        <f t="shared" si="24"/>
        <v>0</v>
      </c>
      <c r="I195" s="144">
        <f>I196+I204</f>
        <v>0</v>
      </c>
      <c r="J195" s="144">
        <f>J196+J204</f>
        <v>0</v>
      </c>
      <c r="K195" s="144">
        <f>K196+K204</f>
        <v>0</v>
      </c>
      <c r="L195" s="200">
        <f>L196+L204</f>
        <v>0</v>
      </c>
    </row>
    <row r="196" spans="1:12" x14ac:dyDescent="0.25">
      <c r="A196" s="56">
        <v>5100</v>
      </c>
      <c r="B196" s="147" t="s">
        <v>204</v>
      </c>
      <c r="C196" s="57">
        <f t="shared" si="23"/>
        <v>0</v>
      </c>
      <c r="D196" s="63">
        <f>D197+D198+D201+D202+D203</f>
        <v>0</v>
      </c>
      <c r="E196" s="63">
        <f>E197+E198+E201+E202+E203</f>
        <v>0</v>
      </c>
      <c r="F196" s="63">
        <f>F197+F198+F201+F202+F203</f>
        <v>0</v>
      </c>
      <c r="G196" s="166">
        <f>G197+G198+G201+G202+G203</f>
        <v>0</v>
      </c>
      <c r="H196" s="57">
        <f t="shared" si="24"/>
        <v>0</v>
      </c>
      <c r="I196" s="63">
        <f>I197+I198+I201+I202+I203</f>
        <v>0</v>
      </c>
      <c r="J196" s="63">
        <f>J197+J198+J201+J202+J203</f>
        <v>0</v>
      </c>
      <c r="K196" s="63">
        <f>K197+K198+K201+K202+K203</f>
        <v>0</v>
      </c>
      <c r="L196" s="167">
        <f>L197+L198+L201+L202+L203</f>
        <v>0</v>
      </c>
    </row>
    <row r="197" spans="1:12" x14ac:dyDescent="0.25">
      <c r="A197" s="168">
        <v>5110</v>
      </c>
      <c r="B197" s="65" t="s">
        <v>205</v>
      </c>
      <c r="C197" s="66">
        <f t="shared" si="23"/>
        <v>0</v>
      </c>
      <c r="D197" s="68"/>
      <c r="E197" s="68"/>
      <c r="F197" s="68"/>
      <c r="G197" s="154"/>
      <c r="H197" s="66">
        <f t="shared" si="24"/>
        <v>0</v>
      </c>
      <c r="I197" s="68"/>
      <c r="J197" s="68"/>
      <c r="K197" s="68"/>
      <c r="L197" s="155"/>
    </row>
    <row r="198" spans="1:12" ht="24" x14ac:dyDescent="0.25">
      <c r="A198" s="159">
        <v>5120</v>
      </c>
      <c r="B198" s="71" t="s">
        <v>206</v>
      </c>
      <c r="C198" s="72">
        <f t="shared" si="23"/>
        <v>0</v>
      </c>
      <c r="D198" s="160">
        <f>D199+D200</f>
        <v>0</v>
      </c>
      <c r="E198" s="160">
        <f>E199+E200</f>
        <v>0</v>
      </c>
      <c r="F198" s="160">
        <f>F199+F200</f>
        <v>0</v>
      </c>
      <c r="G198" s="161">
        <f>G199+G200</f>
        <v>0</v>
      </c>
      <c r="H198" s="72">
        <f t="shared" si="24"/>
        <v>0</v>
      </c>
      <c r="I198" s="160">
        <f>I199+I200</f>
        <v>0</v>
      </c>
      <c r="J198" s="160">
        <f>J199+J200</f>
        <v>0</v>
      </c>
      <c r="K198" s="160">
        <f>K199+K200</f>
        <v>0</v>
      </c>
      <c r="L198" s="162">
        <f>L199+L200</f>
        <v>0</v>
      </c>
    </row>
    <row r="199" spans="1:12" x14ac:dyDescent="0.25">
      <c r="A199" s="44">
        <v>5121</v>
      </c>
      <c r="B199" s="71" t="s">
        <v>207</v>
      </c>
      <c r="C199" s="72">
        <f t="shared" si="23"/>
        <v>0</v>
      </c>
      <c r="D199" s="74"/>
      <c r="E199" s="74"/>
      <c r="F199" s="74"/>
      <c r="G199" s="157"/>
      <c r="H199" s="72">
        <f t="shared" si="24"/>
        <v>0</v>
      </c>
      <c r="I199" s="74"/>
      <c r="J199" s="74"/>
      <c r="K199" s="74"/>
      <c r="L199" s="158"/>
    </row>
    <row r="200" spans="1:12" ht="24" x14ac:dyDescent="0.25">
      <c r="A200" s="44">
        <v>5129</v>
      </c>
      <c r="B200" s="71" t="s">
        <v>208</v>
      </c>
      <c r="C200" s="72">
        <f t="shared" si="23"/>
        <v>0</v>
      </c>
      <c r="D200" s="74"/>
      <c r="E200" s="74"/>
      <c r="F200" s="74"/>
      <c r="G200" s="157"/>
      <c r="H200" s="72">
        <f t="shared" si="24"/>
        <v>0</v>
      </c>
      <c r="I200" s="74"/>
      <c r="J200" s="74"/>
      <c r="K200" s="74"/>
      <c r="L200" s="158"/>
    </row>
    <row r="201" spans="1:12" x14ac:dyDescent="0.25">
      <c r="A201" s="159">
        <v>5130</v>
      </c>
      <c r="B201" s="71" t="s">
        <v>209</v>
      </c>
      <c r="C201" s="72">
        <f t="shared" si="23"/>
        <v>0</v>
      </c>
      <c r="D201" s="74"/>
      <c r="E201" s="74"/>
      <c r="F201" s="74"/>
      <c r="G201" s="157"/>
      <c r="H201" s="72">
        <f t="shared" si="24"/>
        <v>0</v>
      </c>
      <c r="I201" s="74"/>
      <c r="J201" s="74"/>
      <c r="K201" s="74"/>
      <c r="L201" s="158"/>
    </row>
    <row r="202" spans="1:12" x14ac:dyDescent="0.25">
      <c r="A202" s="159">
        <v>5140</v>
      </c>
      <c r="B202" s="71" t="s">
        <v>210</v>
      </c>
      <c r="C202" s="72">
        <f t="shared" si="23"/>
        <v>0</v>
      </c>
      <c r="D202" s="74"/>
      <c r="E202" s="74"/>
      <c r="F202" s="74"/>
      <c r="G202" s="157"/>
      <c r="H202" s="72">
        <f t="shared" si="24"/>
        <v>0</v>
      </c>
      <c r="I202" s="74"/>
      <c r="J202" s="74"/>
      <c r="K202" s="74"/>
      <c r="L202" s="158"/>
    </row>
    <row r="203" spans="1:12" ht="24" x14ac:dyDescent="0.25">
      <c r="A203" s="159">
        <v>5170</v>
      </c>
      <c r="B203" s="71" t="s">
        <v>211</v>
      </c>
      <c r="C203" s="72">
        <f t="shared" si="23"/>
        <v>0</v>
      </c>
      <c r="D203" s="74"/>
      <c r="E203" s="74"/>
      <c r="F203" s="74"/>
      <c r="G203" s="157"/>
      <c r="H203" s="72">
        <f t="shared" si="24"/>
        <v>0</v>
      </c>
      <c r="I203" s="74"/>
      <c r="J203" s="74"/>
      <c r="K203" s="74"/>
      <c r="L203" s="158"/>
    </row>
    <row r="204" spans="1:12" x14ac:dyDescent="0.25">
      <c r="A204" s="56">
        <v>5200</v>
      </c>
      <c r="B204" s="147" t="s">
        <v>212</v>
      </c>
      <c r="C204" s="57">
        <f t="shared" si="23"/>
        <v>0</v>
      </c>
      <c r="D204" s="63">
        <f>D205+D215+D216+D225+D226+D227+D229</f>
        <v>0</v>
      </c>
      <c r="E204" s="63">
        <f>E205+E215+E216+E225+E226+E227+E229</f>
        <v>0</v>
      </c>
      <c r="F204" s="63">
        <f>F205+F215+F216+F225+F226+F227+F229</f>
        <v>0</v>
      </c>
      <c r="G204" s="166">
        <f>G205+G215+G216+G225+G226+G227+G229</f>
        <v>0</v>
      </c>
      <c r="H204" s="57">
        <f t="shared" si="24"/>
        <v>0</v>
      </c>
      <c r="I204" s="63">
        <f>I205+I215+I216+I225+I226+I227+I229</f>
        <v>0</v>
      </c>
      <c r="J204" s="63">
        <f>J205+J215+J216+J225+J226+J227+J229</f>
        <v>0</v>
      </c>
      <c r="K204" s="63">
        <f>K205+K215+K216+K225+K226+K227+K229</f>
        <v>0</v>
      </c>
      <c r="L204" s="167">
        <f>L205+L215+L216+L225+L226+L227+L229</f>
        <v>0</v>
      </c>
    </row>
    <row r="205" spans="1:12" x14ac:dyDescent="0.25">
      <c r="A205" s="150">
        <v>5210</v>
      </c>
      <c r="B205" s="112" t="s">
        <v>213</v>
      </c>
      <c r="C205" s="117">
        <f t="shared" si="23"/>
        <v>0</v>
      </c>
      <c r="D205" s="151">
        <f>SUM(D206:D214)</f>
        <v>0</v>
      </c>
      <c r="E205" s="151">
        <f>SUM(E206:E214)</f>
        <v>0</v>
      </c>
      <c r="F205" s="151">
        <f>SUM(F206:F214)</f>
        <v>0</v>
      </c>
      <c r="G205" s="152">
        <f>SUM(G206:G214)</f>
        <v>0</v>
      </c>
      <c r="H205" s="117">
        <f t="shared" si="24"/>
        <v>0</v>
      </c>
      <c r="I205" s="151">
        <f>SUM(I206:I214)</f>
        <v>0</v>
      </c>
      <c r="J205" s="151">
        <f>SUM(J206:J214)</f>
        <v>0</v>
      </c>
      <c r="K205" s="151">
        <f>SUM(K206:K214)</f>
        <v>0</v>
      </c>
      <c r="L205" s="153">
        <f>SUM(L206:L214)</f>
        <v>0</v>
      </c>
    </row>
    <row r="206" spans="1:12" x14ac:dyDescent="0.25">
      <c r="A206" s="38">
        <v>5211</v>
      </c>
      <c r="B206" s="65" t="s">
        <v>214</v>
      </c>
      <c r="C206" s="66">
        <f t="shared" si="23"/>
        <v>0</v>
      </c>
      <c r="D206" s="68"/>
      <c r="E206" s="68"/>
      <c r="F206" s="68"/>
      <c r="G206" s="154"/>
      <c r="H206" s="66">
        <f t="shared" si="24"/>
        <v>0</v>
      </c>
      <c r="I206" s="68"/>
      <c r="J206" s="68"/>
      <c r="K206" s="68"/>
      <c r="L206" s="155"/>
    </row>
    <row r="207" spans="1:12" x14ac:dyDescent="0.25">
      <c r="A207" s="44">
        <v>5212</v>
      </c>
      <c r="B207" s="71" t="s">
        <v>215</v>
      </c>
      <c r="C207" s="72">
        <f t="shared" si="23"/>
        <v>0</v>
      </c>
      <c r="D207" s="74"/>
      <c r="E207" s="74"/>
      <c r="F207" s="74"/>
      <c r="G207" s="157"/>
      <c r="H207" s="72">
        <f t="shared" si="24"/>
        <v>0</v>
      </c>
      <c r="I207" s="74"/>
      <c r="J207" s="74"/>
      <c r="K207" s="74"/>
      <c r="L207" s="158"/>
    </row>
    <row r="208" spans="1:12" x14ac:dyDescent="0.25">
      <c r="A208" s="44">
        <v>5213</v>
      </c>
      <c r="B208" s="71" t="s">
        <v>216</v>
      </c>
      <c r="C208" s="72">
        <f t="shared" si="23"/>
        <v>0</v>
      </c>
      <c r="D208" s="74"/>
      <c r="E208" s="74"/>
      <c r="F208" s="74"/>
      <c r="G208" s="157"/>
      <c r="H208" s="72">
        <f t="shared" si="24"/>
        <v>0</v>
      </c>
      <c r="I208" s="74"/>
      <c r="J208" s="74"/>
      <c r="K208" s="74"/>
      <c r="L208" s="158"/>
    </row>
    <row r="209" spans="1:12" x14ac:dyDescent="0.25">
      <c r="A209" s="44">
        <v>5214</v>
      </c>
      <c r="B209" s="71" t="s">
        <v>217</v>
      </c>
      <c r="C209" s="72">
        <f t="shared" si="23"/>
        <v>0</v>
      </c>
      <c r="D209" s="74"/>
      <c r="E209" s="74"/>
      <c r="F209" s="74"/>
      <c r="G209" s="157"/>
      <c r="H209" s="72">
        <f t="shared" si="24"/>
        <v>0</v>
      </c>
      <c r="I209" s="74"/>
      <c r="J209" s="74"/>
      <c r="K209" s="74"/>
      <c r="L209" s="158"/>
    </row>
    <row r="210" spans="1:12" x14ac:dyDescent="0.25">
      <c r="A210" s="44">
        <v>5215</v>
      </c>
      <c r="B210" s="71" t="s">
        <v>218</v>
      </c>
      <c r="C210" s="72">
        <f>SUM(D210:G210)</f>
        <v>0</v>
      </c>
      <c r="D210" s="74"/>
      <c r="E210" s="74"/>
      <c r="F210" s="74"/>
      <c r="G210" s="157"/>
      <c r="H210" s="72">
        <f>SUM(I210:L210)</f>
        <v>0</v>
      </c>
      <c r="I210" s="74"/>
      <c r="J210" s="74"/>
      <c r="K210" s="74"/>
      <c r="L210" s="158"/>
    </row>
    <row r="211" spans="1:12" ht="14.25" customHeight="1" x14ac:dyDescent="0.25">
      <c r="A211" s="44">
        <v>5216</v>
      </c>
      <c r="B211" s="71" t="s">
        <v>219</v>
      </c>
      <c r="C211" s="72">
        <f t="shared" si="23"/>
        <v>0</v>
      </c>
      <c r="D211" s="74"/>
      <c r="E211" s="74"/>
      <c r="F211" s="74"/>
      <c r="G211" s="157"/>
      <c r="H211" s="72">
        <f t="shared" si="24"/>
        <v>0</v>
      </c>
      <c r="I211" s="74"/>
      <c r="J211" s="74"/>
      <c r="K211" s="74"/>
      <c r="L211" s="158"/>
    </row>
    <row r="212" spans="1:12" x14ac:dyDescent="0.25">
      <c r="A212" s="44">
        <v>5217</v>
      </c>
      <c r="B212" s="71" t="s">
        <v>220</v>
      </c>
      <c r="C212" s="72">
        <f t="shared" si="23"/>
        <v>0</v>
      </c>
      <c r="D212" s="74"/>
      <c r="E212" s="74"/>
      <c r="F212" s="74"/>
      <c r="G212" s="157"/>
      <c r="H212" s="72">
        <f t="shared" si="24"/>
        <v>0</v>
      </c>
      <c r="I212" s="74"/>
      <c r="J212" s="74"/>
      <c r="K212" s="74"/>
      <c r="L212" s="158"/>
    </row>
    <row r="213" spans="1:12" x14ac:dyDescent="0.25">
      <c r="A213" s="44">
        <v>5218</v>
      </c>
      <c r="B213" s="71" t="s">
        <v>221</v>
      </c>
      <c r="C213" s="72">
        <f t="shared" si="23"/>
        <v>0</v>
      </c>
      <c r="D213" s="74"/>
      <c r="E213" s="74"/>
      <c r="F213" s="74"/>
      <c r="G213" s="157"/>
      <c r="H213" s="72">
        <f t="shared" si="24"/>
        <v>0</v>
      </c>
      <c r="I213" s="74"/>
      <c r="J213" s="74"/>
      <c r="K213" s="74"/>
      <c r="L213" s="158"/>
    </row>
    <row r="214" spans="1:12" x14ac:dyDescent="0.25">
      <c r="A214" s="44">
        <v>5219</v>
      </c>
      <c r="B214" s="71" t="s">
        <v>222</v>
      </c>
      <c r="C214" s="72">
        <f t="shared" si="23"/>
        <v>0</v>
      </c>
      <c r="D214" s="74"/>
      <c r="E214" s="74"/>
      <c r="F214" s="74"/>
      <c r="G214" s="157"/>
      <c r="H214" s="72">
        <f t="shared" si="24"/>
        <v>0</v>
      </c>
      <c r="I214" s="74"/>
      <c r="J214" s="74"/>
      <c r="K214" s="74"/>
      <c r="L214" s="158"/>
    </row>
    <row r="215" spans="1:12" ht="13.5" customHeight="1" x14ac:dyDescent="0.25">
      <c r="A215" s="159">
        <v>5220</v>
      </c>
      <c r="B215" s="71" t="s">
        <v>223</v>
      </c>
      <c r="C215" s="72">
        <f t="shared" si="23"/>
        <v>0</v>
      </c>
      <c r="D215" s="74"/>
      <c r="E215" s="74"/>
      <c r="F215" s="74"/>
      <c r="G215" s="157"/>
      <c r="H215" s="72">
        <f t="shared" si="24"/>
        <v>0</v>
      </c>
      <c r="I215" s="74"/>
      <c r="J215" s="74"/>
      <c r="K215" s="74"/>
      <c r="L215" s="158"/>
    </row>
    <row r="216" spans="1:12" x14ac:dyDescent="0.25">
      <c r="A216" s="159">
        <v>5230</v>
      </c>
      <c r="B216" s="71" t="s">
        <v>224</v>
      </c>
      <c r="C216" s="72">
        <f t="shared" si="23"/>
        <v>0</v>
      </c>
      <c r="D216" s="160">
        <f>SUM(D217:D224)</f>
        <v>0</v>
      </c>
      <c r="E216" s="160">
        <f>SUM(E217:E224)</f>
        <v>0</v>
      </c>
      <c r="F216" s="160">
        <f>SUM(F217:F224)</f>
        <v>0</v>
      </c>
      <c r="G216" s="161">
        <f>SUM(G217:G224)</f>
        <v>0</v>
      </c>
      <c r="H216" s="72">
        <f t="shared" si="24"/>
        <v>0</v>
      </c>
      <c r="I216" s="160">
        <f>SUM(I217:I224)</f>
        <v>0</v>
      </c>
      <c r="J216" s="160">
        <f>SUM(J217:J224)</f>
        <v>0</v>
      </c>
      <c r="K216" s="160">
        <f>SUM(K217:K224)</f>
        <v>0</v>
      </c>
      <c r="L216" s="162">
        <f>SUM(L217:L224)</f>
        <v>0</v>
      </c>
    </row>
    <row r="217" spans="1:12" x14ac:dyDescent="0.25">
      <c r="A217" s="44">
        <v>5231</v>
      </c>
      <c r="B217" s="71" t="s">
        <v>225</v>
      </c>
      <c r="C217" s="72">
        <f t="shared" si="23"/>
        <v>0</v>
      </c>
      <c r="D217" s="74"/>
      <c r="E217" s="74"/>
      <c r="F217" s="74"/>
      <c r="G217" s="157"/>
      <c r="H217" s="72">
        <f t="shared" si="24"/>
        <v>0</v>
      </c>
      <c r="I217" s="74"/>
      <c r="J217" s="74"/>
      <c r="K217" s="74"/>
      <c r="L217" s="158"/>
    </row>
    <row r="218" spans="1:12" x14ac:dyDescent="0.25">
      <c r="A218" s="44">
        <v>5232</v>
      </c>
      <c r="B218" s="71" t="s">
        <v>226</v>
      </c>
      <c r="C218" s="72">
        <f t="shared" si="23"/>
        <v>0</v>
      </c>
      <c r="D218" s="74"/>
      <c r="E218" s="74"/>
      <c r="F218" s="74"/>
      <c r="G218" s="157"/>
      <c r="H218" s="72">
        <f t="shared" si="24"/>
        <v>0</v>
      </c>
      <c r="I218" s="74"/>
      <c r="J218" s="74"/>
      <c r="K218" s="74"/>
      <c r="L218" s="158"/>
    </row>
    <row r="219" spans="1:12" x14ac:dyDescent="0.25">
      <c r="A219" s="44">
        <v>5233</v>
      </c>
      <c r="B219" s="71" t="s">
        <v>227</v>
      </c>
      <c r="C219" s="201">
        <f t="shared" si="23"/>
        <v>0</v>
      </c>
      <c r="D219" s="74"/>
      <c r="E219" s="74"/>
      <c r="F219" s="74"/>
      <c r="G219" s="157"/>
      <c r="H219" s="72">
        <f t="shared" si="24"/>
        <v>0</v>
      </c>
      <c r="I219" s="74"/>
      <c r="J219" s="74"/>
      <c r="K219" s="74"/>
      <c r="L219" s="158"/>
    </row>
    <row r="220" spans="1:12" ht="24" x14ac:dyDescent="0.25">
      <c r="A220" s="44">
        <v>5234</v>
      </c>
      <c r="B220" s="71" t="s">
        <v>228</v>
      </c>
      <c r="C220" s="201">
        <f t="shared" si="23"/>
        <v>0</v>
      </c>
      <c r="D220" s="74"/>
      <c r="E220" s="74"/>
      <c r="F220" s="74"/>
      <c r="G220" s="157"/>
      <c r="H220" s="72">
        <f t="shared" si="24"/>
        <v>0</v>
      </c>
      <c r="I220" s="74"/>
      <c r="J220" s="74"/>
      <c r="K220" s="74"/>
      <c r="L220" s="158"/>
    </row>
    <row r="221" spans="1:12" ht="14.25" customHeight="1" x14ac:dyDescent="0.25">
      <c r="A221" s="44">
        <v>5236</v>
      </c>
      <c r="B221" s="71" t="s">
        <v>229</v>
      </c>
      <c r="C221" s="201">
        <f t="shared" si="23"/>
        <v>0</v>
      </c>
      <c r="D221" s="74"/>
      <c r="E221" s="74"/>
      <c r="F221" s="74"/>
      <c r="G221" s="157"/>
      <c r="H221" s="72">
        <f t="shared" si="24"/>
        <v>0</v>
      </c>
      <c r="I221" s="74"/>
      <c r="J221" s="74"/>
      <c r="K221" s="74"/>
      <c r="L221" s="158"/>
    </row>
    <row r="222" spans="1:12" ht="14.25" customHeight="1" x14ac:dyDescent="0.25">
      <c r="A222" s="44">
        <v>5237</v>
      </c>
      <c r="B222" s="71" t="s">
        <v>230</v>
      </c>
      <c r="C222" s="201">
        <f t="shared" si="23"/>
        <v>0</v>
      </c>
      <c r="D222" s="74"/>
      <c r="E222" s="74"/>
      <c r="F222" s="74"/>
      <c r="G222" s="157"/>
      <c r="H222" s="72">
        <f t="shared" si="24"/>
        <v>0</v>
      </c>
      <c r="I222" s="74"/>
      <c r="J222" s="74"/>
      <c r="K222" s="74"/>
      <c r="L222" s="158"/>
    </row>
    <row r="223" spans="1:12" ht="24" x14ac:dyDescent="0.25">
      <c r="A223" s="44">
        <v>5238</v>
      </c>
      <c r="B223" s="71" t="s">
        <v>231</v>
      </c>
      <c r="C223" s="201">
        <f t="shared" si="23"/>
        <v>0</v>
      </c>
      <c r="D223" s="74"/>
      <c r="E223" s="74"/>
      <c r="F223" s="74"/>
      <c r="G223" s="157"/>
      <c r="H223" s="72">
        <f t="shared" si="24"/>
        <v>0</v>
      </c>
      <c r="I223" s="74"/>
      <c r="J223" s="74"/>
      <c r="K223" s="74"/>
      <c r="L223" s="158"/>
    </row>
    <row r="224" spans="1:12" ht="24" x14ac:dyDescent="0.25">
      <c r="A224" s="44">
        <v>5239</v>
      </c>
      <c r="B224" s="71" t="s">
        <v>232</v>
      </c>
      <c r="C224" s="201">
        <f t="shared" si="23"/>
        <v>0</v>
      </c>
      <c r="D224" s="74"/>
      <c r="E224" s="74"/>
      <c r="F224" s="74"/>
      <c r="G224" s="157"/>
      <c r="H224" s="72">
        <f t="shared" si="24"/>
        <v>0</v>
      </c>
      <c r="I224" s="74"/>
      <c r="J224" s="74"/>
      <c r="K224" s="74"/>
      <c r="L224" s="158"/>
    </row>
    <row r="225" spans="1:12" ht="24" x14ac:dyDescent="0.25">
      <c r="A225" s="159">
        <v>5240</v>
      </c>
      <c r="B225" s="71" t="s">
        <v>233</v>
      </c>
      <c r="C225" s="201">
        <f t="shared" si="23"/>
        <v>0</v>
      </c>
      <c r="D225" s="74"/>
      <c r="E225" s="74"/>
      <c r="F225" s="74"/>
      <c r="G225" s="157"/>
      <c r="H225" s="72">
        <f t="shared" si="24"/>
        <v>0</v>
      </c>
      <c r="I225" s="74"/>
      <c r="J225" s="74"/>
      <c r="K225" s="74"/>
      <c r="L225" s="158"/>
    </row>
    <row r="226" spans="1:12" x14ac:dyDescent="0.25">
      <c r="A226" s="159">
        <v>5250</v>
      </c>
      <c r="B226" s="71" t="s">
        <v>234</v>
      </c>
      <c r="C226" s="201">
        <f t="shared" si="23"/>
        <v>0</v>
      </c>
      <c r="D226" s="74"/>
      <c r="E226" s="74"/>
      <c r="F226" s="74"/>
      <c r="G226" s="157"/>
      <c r="H226" s="72">
        <f t="shared" si="24"/>
        <v>0</v>
      </c>
      <c r="I226" s="74"/>
      <c r="J226" s="74"/>
      <c r="K226" s="74"/>
      <c r="L226" s="158"/>
    </row>
    <row r="227" spans="1:12" x14ac:dyDescent="0.25">
      <c r="A227" s="159">
        <v>5260</v>
      </c>
      <c r="B227" s="71" t="s">
        <v>235</v>
      </c>
      <c r="C227" s="201">
        <f t="shared" si="23"/>
        <v>0</v>
      </c>
      <c r="D227" s="160">
        <f>SUM(D228)</f>
        <v>0</v>
      </c>
      <c r="E227" s="160">
        <f>SUM(E228)</f>
        <v>0</v>
      </c>
      <c r="F227" s="160">
        <f>SUM(F228)</f>
        <v>0</v>
      </c>
      <c r="G227" s="161">
        <f>SUM(G228)</f>
        <v>0</v>
      </c>
      <c r="H227" s="72">
        <f t="shared" si="24"/>
        <v>0</v>
      </c>
      <c r="I227" s="160">
        <f>SUM(I228)</f>
        <v>0</v>
      </c>
      <c r="J227" s="160">
        <f>SUM(J228)</f>
        <v>0</v>
      </c>
      <c r="K227" s="160">
        <f>SUM(K228)</f>
        <v>0</v>
      </c>
      <c r="L227" s="162">
        <f>SUM(L228)</f>
        <v>0</v>
      </c>
    </row>
    <row r="228" spans="1:12" ht="24" x14ac:dyDescent="0.25">
      <c r="A228" s="44">
        <v>5269</v>
      </c>
      <c r="B228" s="71" t="s">
        <v>236</v>
      </c>
      <c r="C228" s="201">
        <f t="shared" si="23"/>
        <v>0</v>
      </c>
      <c r="D228" s="74"/>
      <c r="E228" s="74"/>
      <c r="F228" s="74"/>
      <c r="G228" s="157"/>
      <c r="H228" s="72">
        <f t="shared" si="24"/>
        <v>0</v>
      </c>
      <c r="I228" s="74"/>
      <c r="J228" s="74"/>
      <c r="K228" s="74"/>
      <c r="L228" s="158"/>
    </row>
    <row r="229" spans="1:12" ht="24" x14ac:dyDescent="0.25">
      <c r="A229" s="150">
        <v>5270</v>
      </c>
      <c r="B229" s="112" t="s">
        <v>237</v>
      </c>
      <c r="C229" s="202">
        <f t="shared" si="23"/>
        <v>0</v>
      </c>
      <c r="D229" s="163"/>
      <c r="E229" s="163"/>
      <c r="F229" s="163"/>
      <c r="G229" s="164"/>
      <c r="H229" s="117">
        <f t="shared" si="24"/>
        <v>0</v>
      </c>
      <c r="I229" s="163"/>
      <c r="J229" s="163"/>
      <c r="K229" s="163"/>
      <c r="L229" s="165"/>
    </row>
    <row r="230" spans="1:12" x14ac:dyDescent="0.25">
      <c r="A230" s="142">
        <v>6000</v>
      </c>
      <c r="B230" s="142" t="s">
        <v>238</v>
      </c>
      <c r="C230" s="203">
        <f t="shared" si="23"/>
        <v>0</v>
      </c>
      <c r="D230" s="144">
        <f>D231+D251+D259</f>
        <v>0</v>
      </c>
      <c r="E230" s="144">
        <f>E231+E251+E259</f>
        <v>0</v>
      </c>
      <c r="F230" s="144">
        <f>F231+F251+F259</f>
        <v>0</v>
      </c>
      <c r="G230" s="145">
        <f>G231+G251+G259</f>
        <v>0</v>
      </c>
      <c r="H230" s="143">
        <f t="shared" si="24"/>
        <v>0</v>
      </c>
      <c r="I230" s="144">
        <f>I231+I251+I259</f>
        <v>0</v>
      </c>
      <c r="J230" s="144">
        <f>J231+J251+J259</f>
        <v>0</v>
      </c>
      <c r="K230" s="144">
        <f>K231+K251+K259</f>
        <v>0</v>
      </c>
      <c r="L230" s="146">
        <f>L231+L251+L259</f>
        <v>0</v>
      </c>
    </row>
    <row r="231" spans="1:12" ht="14.25" customHeight="1" x14ac:dyDescent="0.25">
      <c r="A231" s="192">
        <v>6200</v>
      </c>
      <c r="B231" s="183" t="s">
        <v>239</v>
      </c>
      <c r="C231" s="204">
        <f>SUM(D231:G231)</f>
        <v>0</v>
      </c>
      <c r="D231" s="194">
        <f>SUM(D232,D233,D235,D238,D244,D245,D246)</f>
        <v>0</v>
      </c>
      <c r="E231" s="194">
        <f>SUM(E232,E233,E235,E238,E244,E245,E246)</f>
        <v>0</v>
      </c>
      <c r="F231" s="194">
        <f>SUM(F232,F233,F235,F238,F244,F245,F246)</f>
        <v>0</v>
      </c>
      <c r="G231" s="194">
        <f>SUM(G232,G233,G235,G238,G244,G245,G246)</f>
        <v>0</v>
      </c>
      <c r="H231" s="193">
        <f t="shared" si="24"/>
        <v>0</v>
      </c>
      <c r="I231" s="194">
        <f>SUM(I232,I233,I235,I238,I244,I245,I246)</f>
        <v>0</v>
      </c>
      <c r="J231" s="194">
        <f>SUM(J232,J233,J235,J238,J244,J245,J246)</f>
        <v>0</v>
      </c>
      <c r="K231" s="194">
        <f>SUM(K232,K233,K235,K238,K244,K245,K246)</f>
        <v>0</v>
      </c>
      <c r="L231" s="149">
        <f>SUM(L232,L233,L235,L238,L244,L245,L246)</f>
        <v>0</v>
      </c>
    </row>
    <row r="232" spans="1:12" ht="24" x14ac:dyDescent="0.25">
      <c r="A232" s="168">
        <v>6220</v>
      </c>
      <c r="B232" s="65" t="s">
        <v>240</v>
      </c>
      <c r="C232" s="205">
        <f t="shared" si="23"/>
        <v>0</v>
      </c>
      <c r="D232" s="68"/>
      <c r="E232" s="68"/>
      <c r="F232" s="68"/>
      <c r="G232" s="206"/>
      <c r="H232" s="207">
        <f t="shared" si="24"/>
        <v>0</v>
      </c>
      <c r="I232" s="68"/>
      <c r="J232" s="68"/>
      <c r="K232" s="68"/>
      <c r="L232" s="155"/>
    </row>
    <row r="233" spans="1:12" x14ac:dyDescent="0.25">
      <c r="A233" s="159">
        <v>6230</v>
      </c>
      <c r="B233" s="71" t="s">
        <v>241</v>
      </c>
      <c r="C233" s="201">
        <f t="shared" si="23"/>
        <v>0</v>
      </c>
      <c r="D233" s="160">
        <f>SUM(D234)</f>
        <v>0</v>
      </c>
      <c r="E233" s="160">
        <f t="shared" ref="E233:L233" si="25">SUM(E234)</f>
        <v>0</v>
      </c>
      <c r="F233" s="160">
        <f t="shared" si="25"/>
        <v>0</v>
      </c>
      <c r="G233" s="161">
        <f t="shared" si="25"/>
        <v>0</v>
      </c>
      <c r="H233" s="208">
        <f t="shared" si="24"/>
        <v>0</v>
      </c>
      <c r="I233" s="160">
        <f t="shared" si="25"/>
        <v>0</v>
      </c>
      <c r="J233" s="160">
        <f t="shared" si="25"/>
        <v>0</v>
      </c>
      <c r="K233" s="160">
        <f t="shared" si="25"/>
        <v>0</v>
      </c>
      <c r="L233" s="162">
        <f t="shared" si="25"/>
        <v>0</v>
      </c>
    </row>
    <row r="234" spans="1:12" ht="24" x14ac:dyDescent="0.25">
      <c r="A234" s="44">
        <v>6239</v>
      </c>
      <c r="B234" s="65" t="s">
        <v>242</v>
      </c>
      <c r="C234" s="201">
        <f t="shared" si="23"/>
        <v>0</v>
      </c>
      <c r="D234" s="68"/>
      <c r="E234" s="68"/>
      <c r="F234" s="68"/>
      <c r="G234" s="154"/>
      <c r="H234" s="208">
        <f t="shared" si="24"/>
        <v>0</v>
      </c>
      <c r="I234" s="68"/>
      <c r="J234" s="68"/>
      <c r="K234" s="68"/>
      <c r="L234" s="155"/>
    </row>
    <row r="235" spans="1:12" ht="24" x14ac:dyDescent="0.25">
      <c r="A235" s="159">
        <v>6240</v>
      </c>
      <c r="B235" s="71" t="s">
        <v>243</v>
      </c>
      <c r="C235" s="201">
        <f>SUM(D235:G235)</f>
        <v>0</v>
      </c>
      <c r="D235" s="160">
        <f>SUM(D236:D237)</f>
        <v>0</v>
      </c>
      <c r="E235" s="160">
        <f>SUM(E236:E237)</f>
        <v>0</v>
      </c>
      <c r="F235" s="160">
        <f>SUM(F236:F237)</f>
        <v>0</v>
      </c>
      <c r="G235" s="161">
        <f>SUM(G236:G237)</f>
        <v>0</v>
      </c>
      <c r="H235" s="208">
        <f t="shared" si="24"/>
        <v>0</v>
      </c>
      <c r="I235" s="160">
        <f>SUM(I236:I237)</f>
        <v>0</v>
      </c>
      <c r="J235" s="160">
        <f>SUM(J236:J237)</f>
        <v>0</v>
      </c>
      <c r="K235" s="160">
        <f>SUM(K236:K237)</f>
        <v>0</v>
      </c>
      <c r="L235" s="162">
        <f>SUM(L236:L237)</f>
        <v>0</v>
      </c>
    </row>
    <row r="236" spans="1:12" x14ac:dyDescent="0.25">
      <c r="A236" s="44">
        <v>6241</v>
      </c>
      <c r="B236" s="71" t="s">
        <v>244</v>
      </c>
      <c r="C236" s="201">
        <f>SUM(D236:G236)</f>
        <v>0</v>
      </c>
      <c r="D236" s="74"/>
      <c r="E236" s="74"/>
      <c r="F236" s="74"/>
      <c r="G236" s="157"/>
      <c r="H236" s="208">
        <f>SUM(I236:L236)</f>
        <v>0</v>
      </c>
      <c r="I236" s="74"/>
      <c r="J236" s="74"/>
      <c r="K236" s="74"/>
      <c r="L236" s="158"/>
    </row>
    <row r="237" spans="1:12" x14ac:dyDescent="0.25">
      <c r="A237" s="44">
        <v>6242</v>
      </c>
      <c r="B237" s="71" t="s">
        <v>245</v>
      </c>
      <c r="C237" s="201">
        <f>SUM(D237:G237)</f>
        <v>0</v>
      </c>
      <c r="D237" s="74"/>
      <c r="E237" s="74"/>
      <c r="F237" s="74"/>
      <c r="G237" s="157"/>
      <c r="H237" s="208">
        <f t="shared" si="24"/>
        <v>0</v>
      </c>
      <c r="I237" s="74"/>
      <c r="J237" s="74"/>
      <c r="K237" s="74"/>
      <c r="L237" s="158"/>
    </row>
    <row r="238" spans="1:12" ht="25.5" customHeight="1" x14ac:dyDescent="0.25">
      <c r="A238" s="159">
        <v>6250</v>
      </c>
      <c r="B238" s="71" t="s">
        <v>246</v>
      </c>
      <c r="C238" s="201">
        <f>SUM(D238:G238)</f>
        <v>0</v>
      </c>
      <c r="D238" s="160">
        <f>SUM(D239:D243)</f>
        <v>0</v>
      </c>
      <c r="E238" s="160">
        <f>SUM(E239:E243)</f>
        <v>0</v>
      </c>
      <c r="F238" s="160">
        <f>SUM(F239:F243)</f>
        <v>0</v>
      </c>
      <c r="G238" s="161">
        <f>SUM(G239:G243)</f>
        <v>0</v>
      </c>
      <c r="H238" s="208">
        <f t="shared" si="24"/>
        <v>0</v>
      </c>
      <c r="I238" s="160">
        <f>SUM(I239:I243)</f>
        <v>0</v>
      </c>
      <c r="J238" s="160">
        <f>SUM(J239:J243)</f>
        <v>0</v>
      </c>
      <c r="K238" s="160">
        <f>SUM(K239:K243)</f>
        <v>0</v>
      </c>
      <c r="L238" s="162">
        <f>SUM(L239:L243)</f>
        <v>0</v>
      </c>
    </row>
    <row r="239" spans="1:12" ht="14.25" customHeight="1" x14ac:dyDescent="0.25">
      <c r="A239" s="44">
        <v>6252</v>
      </c>
      <c r="B239" s="71" t="s">
        <v>247</v>
      </c>
      <c r="C239" s="201">
        <f>SUM(D239:G239)</f>
        <v>0</v>
      </c>
      <c r="D239" s="74"/>
      <c r="E239" s="74"/>
      <c r="F239" s="74"/>
      <c r="G239" s="157"/>
      <c r="H239" s="208">
        <f t="shared" si="24"/>
        <v>0</v>
      </c>
      <c r="I239" s="74"/>
      <c r="J239" s="74"/>
      <c r="K239" s="74"/>
      <c r="L239" s="158"/>
    </row>
    <row r="240" spans="1:12" ht="14.25" customHeight="1" x14ac:dyDescent="0.25">
      <c r="A240" s="44">
        <v>6253</v>
      </c>
      <c r="B240" s="71" t="s">
        <v>248</v>
      </c>
      <c r="C240" s="201">
        <f t="shared" si="23"/>
        <v>0</v>
      </c>
      <c r="D240" s="74"/>
      <c r="E240" s="74"/>
      <c r="F240" s="74"/>
      <c r="G240" s="157"/>
      <c r="H240" s="208">
        <f t="shared" si="24"/>
        <v>0</v>
      </c>
      <c r="I240" s="74"/>
      <c r="J240" s="74"/>
      <c r="K240" s="74"/>
      <c r="L240" s="158"/>
    </row>
    <row r="241" spans="1:12" ht="24" x14ac:dyDescent="0.25">
      <c r="A241" s="44">
        <v>6254</v>
      </c>
      <c r="B241" s="71" t="s">
        <v>249</v>
      </c>
      <c r="C241" s="201">
        <f t="shared" si="23"/>
        <v>0</v>
      </c>
      <c r="D241" s="74"/>
      <c r="E241" s="74"/>
      <c r="F241" s="74"/>
      <c r="G241" s="157"/>
      <c r="H241" s="208">
        <f t="shared" si="24"/>
        <v>0</v>
      </c>
      <c r="I241" s="74"/>
      <c r="J241" s="74"/>
      <c r="K241" s="74"/>
      <c r="L241" s="158"/>
    </row>
    <row r="242" spans="1:12" ht="24" x14ac:dyDescent="0.25">
      <c r="A242" s="44">
        <v>6255</v>
      </c>
      <c r="B242" s="71" t="s">
        <v>250</v>
      </c>
      <c r="C242" s="201">
        <f t="shared" si="23"/>
        <v>0</v>
      </c>
      <c r="D242" s="74"/>
      <c r="E242" s="74"/>
      <c r="F242" s="74"/>
      <c r="G242" s="157"/>
      <c r="H242" s="208">
        <f t="shared" si="24"/>
        <v>0</v>
      </c>
      <c r="I242" s="74"/>
      <c r="J242" s="74"/>
      <c r="K242" s="74"/>
      <c r="L242" s="158"/>
    </row>
    <row r="243" spans="1:12" x14ac:dyDescent="0.25">
      <c r="A243" s="44">
        <v>6259</v>
      </c>
      <c r="B243" s="71" t="s">
        <v>251</v>
      </c>
      <c r="C243" s="201">
        <f t="shared" si="23"/>
        <v>0</v>
      </c>
      <c r="D243" s="74"/>
      <c r="E243" s="74"/>
      <c r="F243" s="74"/>
      <c r="G243" s="157"/>
      <c r="H243" s="208">
        <f t="shared" si="24"/>
        <v>0</v>
      </c>
      <c r="I243" s="74"/>
      <c r="J243" s="74"/>
      <c r="K243" s="74"/>
      <c r="L243" s="158"/>
    </row>
    <row r="244" spans="1:12" ht="24" x14ac:dyDescent="0.25">
      <c r="A244" s="159">
        <v>6260</v>
      </c>
      <c r="B244" s="71" t="s">
        <v>252</v>
      </c>
      <c r="C244" s="201">
        <f t="shared" si="23"/>
        <v>0</v>
      </c>
      <c r="D244" s="74"/>
      <c r="E244" s="74"/>
      <c r="F244" s="74"/>
      <c r="G244" s="157"/>
      <c r="H244" s="208">
        <f t="shared" si="24"/>
        <v>0</v>
      </c>
      <c r="I244" s="74"/>
      <c r="J244" s="74"/>
      <c r="K244" s="74"/>
      <c r="L244" s="158"/>
    </row>
    <row r="245" spans="1:12" x14ac:dyDescent="0.25">
      <c r="A245" s="159">
        <v>6270</v>
      </c>
      <c r="B245" s="71" t="s">
        <v>253</v>
      </c>
      <c r="C245" s="201">
        <f t="shared" si="23"/>
        <v>0</v>
      </c>
      <c r="D245" s="74"/>
      <c r="E245" s="74"/>
      <c r="F245" s="74"/>
      <c r="G245" s="157"/>
      <c r="H245" s="208">
        <f t="shared" si="24"/>
        <v>0</v>
      </c>
      <c r="I245" s="74"/>
      <c r="J245" s="74"/>
      <c r="K245" s="74"/>
      <c r="L245" s="158"/>
    </row>
    <row r="246" spans="1:12" ht="24" x14ac:dyDescent="0.25">
      <c r="A246" s="168">
        <v>6290</v>
      </c>
      <c r="B246" s="65" t="s">
        <v>254</v>
      </c>
      <c r="C246" s="209">
        <f t="shared" si="23"/>
        <v>0</v>
      </c>
      <c r="D246" s="169">
        <f>SUM(D247:D250)</f>
        <v>0</v>
      </c>
      <c r="E246" s="169">
        <f t="shared" ref="E246:G246" si="26">SUM(E247:E250)</f>
        <v>0</v>
      </c>
      <c r="F246" s="169">
        <f t="shared" si="26"/>
        <v>0</v>
      </c>
      <c r="G246" s="210">
        <f t="shared" si="26"/>
        <v>0</v>
      </c>
      <c r="H246" s="209">
        <f t="shared" si="24"/>
        <v>0</v>
      </c>
      <c r="I246" s="169">
        <f>SUM(I247:I250)</f>
        <v>0</v>
      </c>
      <c r="J246" s="169">
        <f t="shared" ref="J246:L246" si="27">SUM(J247:J250)</f>
        <v>0</v>
      </c>
      <c r="K246" s="169">
        <f t="shared" si="27"/>
        <v>0</v>
      </c>
      <c r="L246" s="186">
        <f t="shared" si="27"/>
        <v>0</v>
      </c>
    </row>
    <row r="247" spans="1:12" x14ac:dyDescent="0.25">
      <c r="A247" s="44">
        <v>6291</v>
      </c>
      <c r="B247" s="71" t="s">
        <v>255</v>
      </c>
      <c r="C247" s="201">
        <f t="shared" si="23"/>
        <v>0</v>
      </c>
      <c r="D247" s="74"/>
      <c r="E247" s="74"/>
      <c r="F247" s="74"/>
      <c r="G247" s="211"/>
      <c r="H247" s="201">
        <f t="shared" si="24"/>
        <v>0</v>
      </c>
      <c r="I247" s="74"/>
      <c r="J247" s="74"/>
      <c r="K247" s="74"/>
      <c r="L247" s="158"/>
    </row>
    <row r="248" spans="1:12" x14ac:dyDescent="0.25">
      <c r="A248" s="44">
        <v>6292</v>
      </c>
      <c r="B248" s="71" t="s">
        <v>256</v>
      </c>
      <c r="C248" s="201">
        <f t="shared" si="23"/>
        <v>0</v>
      </c>
      <c r="D248" s="74"/>
      <c r="E248" s="74"/>
      <c r="F248" s="74"/>
      <c r="G248" s="211"/>
      <c r="H248" s="201">
        <f t="shared" si="24"/>
        <v>0</v>
      </c>
      <c r="I248" s="74"/>
      <c r="J248" s="74"/>
      <c r="K248" s="74"/>
      <c r="L248" s="158"/>
    </row>
    <row r="249" spans="1:12" ht="72" x14ac:dyDescent="0.25">
      <c r="A249" s="44">
        <v>6296</v>
      </c>
      <c r="B249" s="71" t="s">
        <v>257</v>
      </c>
      <c r="C249" s="201">
        <f t="shared" si="23"/>
        <v>0</v>
      </c>
      <c r="D249" s="74"/>
      <c r="E249" s="74"/>
      <c r="F249" s="74"/>
      <c r="G249" s="211"/>
      <c r="H249" s="201">
        <f t="shared" si="24"/>
        <v>0</v>
      </c>
      <c r="I249" s="74"/>
      <c r="J249" s="74"/>
      <c r="K249" s="74"/>
      <c r="L249" s="158"/>
    </row>
    <row r="250" spans="1:12" ht="39.75" customHeight="1" x14ac:dyDescent="0.25">
      <c r="A250" s="44">
        <v>6299</v>
      </c>
      <c r="B250" s="71" t="s">
        <v>258</v>
      </c>
      <c r="C250" s="201">
        <f t="shared" si="23"/>
        <v>0</v>
      </c>
      <c r="D250" s="74"/>
      <c r="E250" s="74"/>
      <c r="F250" s="74"/>
      <c r="G250" s="211"/>
      <c r="H250" s="201">
        <f t="shared" si="24"/>
        <v>0</v>
      </c>
      <c r="I250" s="74"/>
      <c r="J250" s="74"/>
      <c r="K250" s="74"/>
      <c r="L250" s="158"/>
    </row>
    <row r="251" spans="1:12" x14ac:dyDescent="0.25">
      <c r="A251" s="56">
        <v>6300</v>
      </c>
      <c r="B251" s="147" t="s">
        <v>259</v>
      </c>
      <c r="C251" s="184">
        <f t="shared" si="23"/>
        <v>0</v>
      </c>
      <c r="D251" s="63">
        <f>SUM(D252,D257,D258)</f>
        <v>0</v>
      </c>
      <c r="E251" s="63">
        <f t="shared" ref="E251:G251" si="28">SUM(E252,E257,E258)</f>
        <v>0</v>
      </c>
      <c r="F251" s="63">
        <f t="shared" si="28"/>
        <v>0</v>
      </c>
      <c r="G251" s="63">
        <f t="shared" si="28"/>
        <v>0</v>
      </c>
      <c r="H251" s="57">
        <f t="shared" si="24"/>
        <v>0</v>
      </c>
      <c r="I251" s="63">
        <f>SUM(I252,I257,I258)</f>
        <v>0</v>
      </c>
      <c r="J251" s="63">
        <f t="shared" ref="J251:L251" si="29">SUM(J252,J257,J258)</f>
        <v>0</v>
      </c>
      <c r="K251" s="63">
        <f t="shared" si="29"/>
        <v>0</v>
      </c>
      <c r="L251" s="172">
        <f t="shared" si="29"/>
        <v>0</v>
      </c>
    </row>
    <row r="252" spans="1:12" ht="24" x14ac:dyDescent="0.25">
      <c r="A252" s="168">
        <v>6320</v>
      </c>
      <c r="B252" s="65" t="s">
        <v>260</v>
      </c>
      <c r="C252" s="209">
        <f t="shared" si="23"/>
        <v>0</v>
      </c>
      <c r="D252" s="169">
        <f>SUM(D253:D256)</f>
        <v>0</v>
      </c>
      <c r="E252" s="169">
        <f>SUM(E253:E256)</f>
        <v>0</v>
      </c>
      <c r="F252" s="169">
        <f t="shared" ref="F252:G252" si="30">SUM(F253:F256)</f>
        <v>0</v>
      </c>
      <c r="G252" s="212">
        <f t="shared" si="30"/>
        <v>0</v>
      </c>
      <c r="H252" s="209">
        <f t="shared" si="24"/>
        <v>0</v>
      </c>
      <c r="I252" s="169">
        <f>SUM(I253:I256)</f>
        <v>0</v>
      </c>
      <c r="J252" s="169">
        <f t="shared" ref="J252:L252" si="31">SUM(J253:J256)</f>
        <v>0</v>
      </c>
      <c r="K252" s="169">
        <f t="shared" si="31"/>
        <v>0</v>
      </c>
      <c r="L252" s="213">
        <f t="shared" si="31"/>
        <v>0</v>
      </c>
    </row>
    <row r="253" spans="1:12" x14ac:dyDescent="0.25">
      <c r="A253" s="44">
        <v>6322</v>
      </c>
      <c r="B253" s="71" t="s">
        <v>261</v>
      </c>
      <c r="C253" s="201">
        <f t="shared" si="23"/>
        <v>0</v>
      </c>
      <c r="D253" s="74"/>
      <c r="E253" s="74"/>
      <c r="F253" s="74"/>
      <c r="G253" s="211"/>
      <c r="H253" s="201">
        <f t="shared" si="24"/>
        <v>0</v>
      </c>
      <c r="I253" s="74"/>
      <c r="J253" s="74"/>
      <c r="K253" s="74"/>
      <c r="L253" s="158"/>
    </row>
    <row r="254" spans="1:12" ht="24" x14ac:dyDescent="0.25">
      <c r="A254" s="44">
        <v>6323</v>
      </c>
      <c r="B254" s="71" t="s">
        <v>262</v>
      </c>
      <c r="C254" s="201">
        <f t="shared" si="23"/>
        <v>0</v>
      </c>
      <c r="D254" s="74"/>
      <c r="E254" s="74"/>
      <c r="F254" s="74"/>
      <c r="G254" s="211"/>
      <c r="H254" s="201">
        <f t="shared" si="24"/>
        <v>0</v>
      </c>
      <c r="I254" s="74"/>
      <c r="J254" s="74"/>
      <c r="K254" s="74"/>
      <c r="L254" s="158"/>
    </row>
    <row r="255" spans="1:12" ht="24" x14ac:dyDescent="0.25">
      <c r="A255" s="44">
        <v>6324</v>
      </c>
      <c r="B255" s="71" t="s">
        <v>263</v>
      </c>
      <c r="C255" s="201">
        <f t="shared" si="23"/>
        <v>0</v>
      </c>
      <c r="D255" s="74"/>
      <c r="E255" s="74"/>
      <c r="F255" s="74"/>
      <c r="G255" s="211"/>
      <c r="H255" s="201">
        <f t="shared" si="24"/>
        <v>0</v>
      </c>
      <c r="I255" s="74"/>
      <c r="J255" s="74"/>
      <c r="K255" s="74"/>
      <c r="L255" s="158"/>
    </row>
    <row r="256" spans="1:12" x14ac:dyDescent="0.25">
      <c r="A256" s="38">
        <v>6329</v>
      </c>
      <c r="B256" s="65" t="s">
        <v>264</v>
      </c>
      <c r="C256" s="205">
        <f t="shared" si="23"/>
        <v>0</v>
      </c>
      <c r="D256" s="68"/>
      <c r="E256" s="68"/>
      <c r="F256" s="68"/>
      <c r="G256" s="214"/>
      <c r="H256" s="205">
        <f t="shared" si="24"/>
        <v>0</v>
      </c>
      <c r="I256" s="68"/>
      <c r="J256" s="68"/>
      <c r="K256" s="68"/>
      <c r="L256" s="155"/>
    </row>
    <row r="257" spans="1:13" ht="24" x14ac:dyDescent="0.25">
      <c r="A257" s="215">
        <v>6330</v>
      </c>
      <c r="B257" s="216" t="s">
        <v>265</v>
      </c>
      <c r="C257" s="209">
        <f>SUM(D257:G257)</f>
        <v>0</v>
      </c>
      <c r="D257" s="189"/>
      <c r="E257" s="189"/>
      <c r="F257" s="189"/>
      <c r="G257" s="211"/>
      <c r="H257" s="209">
        <f>SUM(I257:L257)</f>
        <v>0</v>
      </c>
      <c r="I257" s="189"/>
      <c r="J257" s="189"/>
      <c r="K257" s="189"/>
      <c r="L257" s="191"/>
    </row>
    <row r="258" spans="1:13" x14ac:dyDescent="0.25">
      <c r="A258" s="159">
        <v>6360</v>
      </c>
      <c r="B258" s="71" t="s">
        <v>266</v>
      </c>
      <c r="C258" s="201">
        <f t="shared" si="23"/>
        <v>0</v>
      </c>
      <c r="D258" s="74"/>
      <c r="E258" s="74"/>
      <c r="F258" s="74"/>
      <c r="G258" s="157"/>
      <c r="H258" s="208">
        <f t="shared" si="24"/>
        <v>0</v>
      </c>
      <c r="I258" s="74"/>
      <c r="J258" s="74"/>
      <c r="K258" s="74"/>
      <c r="L258" s="158"/>
    </row>
    <row r="259" spans="1:13" ht="36" x14ac:dyDescent="0.25">
      <c r="A259" s="56">
        <v>6400</v>
      </c>
      <c r="B259" s="147" t="s">
        <v>267</v>
      </c>
      <c r="C259" s="184">
        <f>SUM(D259:G259)</f>
        <v>0</v>
      </c>
      <c r="D259" s="63">
        <f>SUM(D260,D264)</f>
        <v>0</v>
      </c>
      <c r="E259" s="63">
        <f t="shared" ref="E259:G259" si="32">SUM(E260,E264)</f>
        <v>0</v>
      </c>
      <c r="F259" s="63">
        <f t="shared" si="32"/>
        <v>0</v>
      </c>
      <c r="G259" s="63">
        <f t="shared" si="32"/>
        <v>0</v>
      </c>
      <c r="H259" s="57">
        <f>SUM(I259:L259)</f>
        <v>0</v>
      </c>
      <c r="I259" s="63">
        <f>SUM(I260,I264)</f>
        <v>0</v>
      </c>
      <c r="J259" s="63">
        <f t="shared" ref="J259:L259" si="33">SUM(J260,J264)</f>
        <v>0</v>
      </c>
      <c r="K259" s="63">
        <f t="shared" si="33"/>
        <v>0</v>
      </c>
      <c r="L259" s="172">
        <f t="shared" si="33"/>
        <v>0</v>
      </c>
    </row>
    <row r="260" spans="1:13" ht="24" x14ac:dyDescent="0.25">
      <c r="A260" s="168">
        <v>6410</v>
      </c>
      <c r="B260" s="65" t="s">
        <v>268</v>
      </c>
      <c r="C260" s="205">
        <f t="shared" si="23"/>
        <v>0</v>
      </c>
      <c r="D260" s="169">
        <f>SUM(D261:D263)</f>
        <v>0</v>
      </c>
      <c r="E260" s="169">
        <f t="shared" ref="E260:G260" si="34">SUM(E261:E263)</f>
        <v>0</v>
      </c>
      <c r="F260" s="169">
        <f t="shared" si="34"/>
        <v>0</v>
      </c>
      <c r="G260" s="217">
        <f t="shared" si="34"/>
        <v>0</v>
      </c>
      <c r="H260" s="205">
        <f t="shared" si="24"/>
        <v>0</v>
      </c>
      <c r="I260" s="169">
        <f>SUM(I261:I263)</f>
        <v>0</v>
      </c>
      <c r="J260" s="169">
        <f t="shared" ref="J260:L260" si="35">SUM(J261:J263)</f>
        <v>0</v>
      </c>
      <c r="K260" s="169">
        <f t="shared" si="35"/>
        <v>0</v>
      </c>
      <c r="L260" s="180">
        <f t="shared" si="35"/>
        <v>0</v>
      </c>
    </row>
    <row r="261" spans="1:13" x14ac:dyDescent="0.25">
      <c r="A261" s="44">
        <v>6411</v>
      </c>
      <c r="B261" s="174" t="s">
        <v>269</v>
      </c>
      <c r="C261" s="201">
        <f t="shared" si="23"/>
        <v>0</v>
      </c>
      <c r="D261" s="74"/>
      <c r="E261" s="74"/>
      <c r="F261" s="74"/>
      <c r="G261" s="157"/>
      <c r="H261" s="208">
        <f t="shared" si="24"/>
        <v>0</v>
      </c>
      <c r="I261" s="74"/>
      <c r="J261" s="74"/>
      <c r="K261" s="74"/>
      <c r="L261" s="158"/>
    </row>
    <row r="262" spans="1:13" ht="36" x14ac:dyDescent="0.25">
      <c r="A262" s="44">
        <v>6412</v>
      </c>
      <c r="B262" s="71" t="s">
        <v>270</v>
      </c>
      <c r="C262" s="201">
        <f t="shared" si="23"/>
        <v>0</v>
      </c>
      <c r="D262" s="74"/>
      <c r="E262" s="74"/>
      <c r="F262" s="74"/>
      <c r="G262" s="157"/>
      <c r="H262" s="208">
        <f t="shared" si="24"/>
        <v>0</v>
      </c>
      <c r="I262" s="74"/>
      <c r="J262" s="74"/>
      <c r="K262" s="74"/>
      <c r="L262" s="158"/>
    </row>
    <row r="263" spans="1:13" ht="36" x14ac:dyDescent="0.25">
      <c r="A263" s="44">
        <v>6419</v>
      </c>
      <c r="B263" s="71" t="s">
        <v>271</v>
      </c>
      <c r="C263" s="201">
        <f t="shared" si="23"/>
        <v>0</v>
      </c>
      <c r="D263" s="74"/>
      <c r="E263" s="74"/>
      <c r="F263" s="74"/>
      <c r="G263" s="157"/>
      <c r="H263" s="208">
        <f t="shared" si="24"/>
        <v>0</v>
      </c>
      <c r="I263" s="74"/>
      <c r="J263" s="74"/>
      <c r="K263" s="74"/>
      <c r="L263" s="158"/>
    </row>
    <row r="264" spans="1:13" ht="36" x14ac:dyDescent="0.25">
      <c r="A264" s="159">
        <v>6420</v>
      </c>
      <c r="B264" s="71" t="s">
        <v>272</v>
      </c>
      <c r="C264" s="201">
        <f t="shared" si="23"/>
        <v>0</v>
      </c>
      <c r="D264" s="160">
        <f>SUM(D265:D268)</f>
        <v>0</v>
      </c>
      <c r="E264" s="160">
        <f>SUM(E265:E268)</f>
        <v>0</v>
      </c>
      <c r="F264" s="160">
        <f>SUM(F265:F268)</f>
        <v>0</v>
      </c>
      <c r="G264" s="218">
        <f>SUM(G265:G268)</f>
        <v>0</v>
      </c>
      <c r="H264" s="201">
        <f>SUM(I264:L264)</f>
        <v>0</v>
      </c>
      <c r="I264" s="160">
        <f>SUM(I265:I268)</f>
        <v>0</v>
      </c>
      <c r="J264" s="160">
        <f>SUM(J265:J268)</f>
        <v>0</v>
      </c>
      <c r="K264" s="160">
        <f>SUM(K265:K268)</f>
        <v>0</v>
      </c>
      <c r="L264" s="176">
        <f>SUM(L265:L268)</f>
        <v>0</v>
      </c>
    </row>
    <row r="265" spans="1:13" x14ac:dyDescent="0.25">
      <c r="A265" s="44">
        <v>6421</v>
      </c>
      <c r="B265" s="71" t="s">
        <v>273</v>
      </c>
      <c r="C265" s="201">
        <f t="shared" ref="C265:C285" si="36">SUM(D265:G265)</f>
        <v>0</v>
      </c>
      <c r="D265" s="74"/>
      <c r="E265" s="74"/>
      <c r="F265" s="74"/>
      <c r="G265" s="157"/>
      <c r="H265" s="208">
        <f t="shared" ref="H265:H285" si="37">SUM(I265:L265)</f>
        <v>0</v>
      </c>
      <c r="I265" s="74"/>
      <c r="J265" s="74"/>
      <c r="K265" s="74"/>
      <c r="L265" s="158"/>
    </row>
    <row r="266" spans="1:13" x14ac:dyDescent="0.25">
      <c r="A266" s="44">
        <v>6422</v>
      </c>
      <c r="B266" s="71" t="s">
        <v>274</v>
      </c>
      <c r="C266" s="201">
        <f t="shared" si="36"/>
        <v>0</v>
      </c>
      <c r="D266" s="74"/>
      <c r="E266" s="74"/>
      <c r="F266" s="74"/>
      <c r="G266" s="157"/>
      <c r="H266" s="208">
        <f t="shared" si="37"/>
        <v>0</v>
      </c>
      <c r="I266" s="74"/>
      <c r="J266" s="74"/>
      <c r="K266" s="74"/>
      <c r="L266" s="158"/>
    </row>
    <row r="267" spans="1:13" ht="13.5" customHeight="1" x14ac:dyDescent="0.25">
      <c r="A267" s="44">
        <v>6423</v>
      </c>
      <c r="B267" s="71" t="s">
        <v>275</v>
      </c>
      <c r="C267" s="201">
        <f>SUM(D267:G267)</f>
        <v>0</v>
      </c>
      <c r="D267" s="74"/>
      <c r="E267" s="74"/>
      <c r="F267" s="74"/>
      <c r="G267" s="157"/>
      <c r="H267" s="208">
        <f>SUM(I267:L267)</f>
        <v>0</v>
      </c>
      <c r="I267" s="74"/>
      <c r="J267" s="74"/>
      <c r="K267" s="74"/>
      <c r="L267" s="158"/>
    </row>
    <row r="268" spans="1:13" ht="36" x14ac:dyDescent="0.25">
      <c r="A268" s="44">
        <v>6424</v>
      </c>
      <c r="B268" s="71" t="s">
        <v>276</v>
      </c>
      <c r="C268" s="201">
        <f>SUM(D268:G268)</f>
        <v>0</v>
      </c>
      <c r="D268" s="74"/>
      <c r="E268" s="74"/>
      <c r="F268" s="74"/>
      <c r="G268" s="157"/>
      <c r="H268" s="208">
        <f>SUM(I268:L268)</f>
        <v>0</v>
      </c>
      <c r="I268" s="74"/>
      <c r="J268" s="74"/>
      <c r="K268" s="74"/>
      <c r="L268" s="158"/>
      <c r="M268" s="225"/>
    </row>
    <row r="269" spans="1:13" ht="36" x14ac:dyDescent="0.25">
      <c r="A269" s="220">
        <v>7000</v>
      </c>
      <c r="B269" s="220" t="s">
        <v>277</v>
      </c>
      <c r="C269" s="221">
        <f t="shared" si="36"/>
        <v>0</v>
      </c>
      <c r="D269" s="222">
        <f>SUM(D270,D281)</f>
        <v>0</v>
      </c>
      <c r="E269" s="222">
        <f>SUM(E270,E281)</f>
        <v>0</v>
      </c>
      <c r="F269" s="222">
        <f>SUM(F270,F281)</f>
        <v>0</v>
      </c>
      <c r="G269" s="222">
        <f>SUM(G270,G281)</f>
        <v>0</v>
      </c>
      <c r="H269" s="223">
        <f t="shared" si="37"/>
        <v>0</v>
      </c>
      <c r="I269" s="222">
        <f>SUM(I270,I281)</f>
        <v>0</v>
      </c>
      <c r="J269" s="222">
        <f>SUM(J270,J281)</f>
        <v>0</v>
      </c>
      <c r="K269" s="222">
        <f>SUM(K270,K281)</f>
        <v>0</v>
      </c>
      <c r="L269" s="224">
        <f>SUM(L270,L281)</f>
        <v>0</v>
      </c>
    </row>
    <row r="270" spans="1:13" ht="24" x14ac:dyDescent="0.25">
      <c r="A270" s="56">
        <v>7200</v>
      </c>
      <c r="B270" s="147" t="s">
        <v>278</v>
      </c>
      <c r="C270" s="184">
        <f t="shared" si="36"/>
        <v>0</v>
      </c>
      <c r="D270" s="63">
        <f>SUM(D271,D272,D275,D276,D280)</f>
        <v>0</v>
      </c>
      <c r="E270" s="63">
        <f>SUM(E271,E272,E275,E276,E280)</f>
        <v>0</v>
      </c>
      <c r="F270" s="63">
        <f>SUM(F271,F272,F275,F276,F280)</f>
        <v>0</v>
      </c>
      <c r="G270" s="63">
        <f>SUM(G271,G272,G275,G276,G280)</f>
        <v>0</v>
      </c>
      <c r="H270" s="57">
        <f t="shared" si="37"/>
        <v>0</v>
      </c>
      <c r="I270" s="63">
        <f>SUM(I271,I272,I275,I276,I280)</f>
        <v>0</v>
      </c>
      <c r="J270" s="63">
        <f>SUM(J271,J272,J275,J276,J280)</f>
        <v>0</v>
      </c>
      <c r="K270" s="63">
        <f>SUM(K271,K272,K275,K276,K280)</f>
        <v>0</v>
      </c>
      <c r="L270" s="149">
        <f>SUM(L271,L272,L275,L276,L280)</f>
        <v>0</v>
      </c>
    </row>
    <row r="271" spans="1:13" ht="24" x14ac:dyDescent="0.25">
      <c r="A271" s="168">
        <v>7210</v>
      </c>
      <c r="B271" s="65" t="s">
        <v>279</v>
      </c>
      <c r="C271" s="205">
        <f t="shared" si="36"/>
        <v>0</v>
      </c>
      <c r="D271" s="68"/>
      <c r="E271" s="68"/>
      <c r="F271" s="68"/>
      <c r="G271" s="154"/>
      <c r="H271" s="66">
        <f t="shared" si="37"/>
        <v>0</v>
      </c>
      <c r="I271" s="68"/>
      <c r="J271" s="68"/>
      <c r="K271" s="68"/>
      <c r="L271" s="155"/>
    </row>
    <row r="272" spans="1:13" s="225" customFormat="1" ht="36" x14ac:dyDescent="0.25">
      <c r="A272" s="159">
        <v>7220</v>
      </c>
      <c r="B272" s="71" t="s">
        <v>280</v>
      </c>
      <c r="C272" s="201">
        <f>SUM(D272:G272)</f>
        <v>0</v>
      </c>
      <c r="D272" s="160">
        <f>SUM(D273:D274)</f>
        <v>0</v>
      </c>
      <c r="E272" s="160">
        <f>SUM(E273:E274)</f>
        <v>0</v>
      </c>
      <c r="F272" s="160">
        <f>SUM(F273:F274)</f>
        <v>0</v>
      </c>
      <c r="G272" s="160">
        <f>SUM(G273:G274)</f>
        <v>0</v>
      </c>
      <c r="H272" s="72">
        <f>SUM(I272:L272)</f>
        <v>0</v>
      </c>
      <c r="I272" s="160">
        <f>SUM(I273:I274)</f>
        <v>0</v>
      </c>
      <c r="J272" s="160">
        <f>SUM(J273:J274)</f>
        <v>0</v>
      </c>
      <c r="K272" s="160">
        <f>SUM(K273:K274)</f>
        <v>0</v>
      </c>
      <c r="L272" s="162">
        <f>SUM(L273:L274)</f>
        <v>0</v>
      </c>
    </row>
    <row r="273" spans="1:12" s="225" customFormat="1" ht="36" x14ac:dyDescent="0.25">
      <c r="A273" s="44">
        <v>7221</v>
      </c>
      <c r="B273" s="71" t="s">
        <v>281</v>
      </c>
      <c r="C273" s="201">
        <f t="shared" si="36"/>
        <v>0</v>
      </c>
      <c r="D273" s="74"/>
      <c r="E273" s="74"/>
      <c r="F273" s="74"/>
      <c r="G273" s="157"/>
      <c r="H273" s="72">
        <f t="shared" si="37"/>
        <v>0</v>
      </c>
      <c r="I273" s="74"/>
      <c r="J273" s="74"/>
      <c r="K273" s="74"/>
      <c r="L273" s="158"/>
    </row>
    <row r="274" spans="1:12" s="225" customFormat="1" ht="36" x14ac:dyDescent="0.25">
      <c r="A274" s="44">
        <v>7222</v>
      </c>
      <c r="B274" s="71" t="s">
        <v>282</v>
      </c>
      <c r="C274" s="201">
        <f t="shared" si="36"/>
        <v>0</v>
      </c>
      <c r="D274" s="74"/>
      <c r="E274" s="74"/>
      <c r="F274" s="74"/>
      <c r="G274" s="157"/>
      <c r="H274" s="72">
        <f t="shared" si="37"/>
        <v>0</v>
      </c>
      <c r="I274" s="74"/>
      <c r="J274" s="74"/>
      <c r="K274" s="74"/>
      <c r="L274" s="158"/>
    </row>
    <row r="275" spans="1:12" ht="24" x14ac:dyDescent="0.25">
      <c r="A275" s="159">
        <v>7230</v>
      </c>
      <c r="B275" s="71" t="s">
        <v>283</v>
      </c>
      <c r="C275" s="201">
        <f t="shared" si="36"/>
        <v>0</v>
      </c>
      <c r="D275" s="74"/>
      <c r="E275" s="74"/>
      <c r="F275" s="74"/>
      <c r="G275" s="157"/>
      <c r="H275" s="72">
        <f t="shared" si="37"/>
        <v>0</v>
      </c>
      <c r="I275" s="74"/>
      <c r="J275" s="74"/>
      <c r="K275" s="74"/>
      <c r="L275" s="158"/>
    </row>
    <row r="276" spans="1:12" ht="24" x14ac:dyDescent="0.25">
      <c r="A276" s="159">
        <v>7240</v>
      </c>
      <c r="B276" s="71" t="s">
        <v>284</v>
      </c>
      <c r="C276" s="201">
        <f t="shared" si="36"/>
        <v>0</v>
      </c>
      <c r="D276" s="160">
        <f>SUM(D277:D279)</f>
        <v>0</v>
      </c>
      <c r="E276" s="160">
        <f t="shared" ref="E276:G276" si="38">SUM(E277:E279)</f>
        <v>0</v>
      </c>
      <c r="F276" s="160">
        <f t="shared" si="38"/>
        <v>0</v>
      </c>
      <c r="G276" s="161">
        <f t="shared" si="38"/>
        <v>0</v>
      </c>
      <c r="H276" s="72">
        <f t="shared" si="37"/>
        <v>0</v>
      </c>
      <c r="I276" s="160">
        <f t="shared" ref="I276:L276" si="39">SUM(I277:I279)</f>
        <v>0</v>
      </c>
      <c r="J276" s="160">
        <f t="shared" si="39"/>
        <v>0</v>
      </c>
      <c r="K276" s="160">
        <f>SUM(K277:K279)</f>
        <v>0</v>
      </c>
      <c r="L276" s="162">
        <f t="shared" si="39"/>
        <v>0</v>
      </c>
    </row>
    <row r="277" spans="1:12" ht="48" x14ac:dyDescent="0.25">
      <c r="A277" s="44">
        <v>7245</v>
      </c>
      <c r="B277" s="71" t="s">
        <v>285</v>
      </c>
      <c r="C277" s="201">
        <f t="shared" si="36"/>
        <v>0</v>
      </c>
      <c r="D277" s="74"/>
      <c r="E277" s="74"/>
      <c r="F277" s="74"/>
      <c r="G277" s="157"/>
      <c r="H277" s="72">
        <f t="shared" si="37"/>
        <v>0</v>
      </c>
      <c r="I277" s="74"/>
      <c r="J277" s="74"/>
      <c r="K277" s="74"/>
      <c r="L277" s="158"/>
    </row>
    <row r="278" spans="1:12" ht="84.75" customHeight="1" x14ac:dyDescent="0.25">
      <c r="A278" s="44">
        <v>7246</v>
      </c>
      <c r="B278" s="71" t="s">
        <v>286</v>
      </c>
      <c r="C278" s="201">
        <f t="shared" si="36"/>
        <v>0</v>
      </c>
      <c r="D278" s="74"/>
      <c r="E278" s="74"/>
      <c r="F278" s="74"/>
      <c r="G278" s="157"/>
      <c r="H278" s="72">
        <f t="shared" si="37"/>
        <v>0</v>
      </c>
      <c r="I278" s="74"/>
      <c r="J278" s="74"/>
      <c r="K278" s="74"/>
      <c r="L278" s="158"/>
    </row>
    <row r="279" spans="1:12" ht="36" x14ac:dyDescent="0.25">
      <c r="A279" s="44">
        <v>7247</v>
      </c>
      <c r="B279" s="71" t="s">
        <v>287</v>
      </c>
      <c r="C279" s="201">
        <f t="shared" si="36"/>
        <v>0</v>
      </c>
      <c r="D279" s="74"/>
      <c r="E279" s="74"/>
      <c r="F279" s="74"/>
      <c r="G279" s="157"/>
      <c r="H279" s="72">
        <f t="shared" si="37"/>
        <v>0</v>
      </c>
      <c r="I279" s="74"/>
      <c r="J279" s="74"/>
      <c r="K279" s="74"/>
      <c r="L279" s="158"/>
    </row>
    <row r="280" spans="1:12" ht="24" x14ac:dyDescent="0.25">
      <c r="A280" s="168">
        <v>7260</v>
      </c>
      <c r="B280" s="65" t="s">
        <v>288</v>
      </c>
      <c r="C280" s="205">
        <f t="shared" si="36"/>
        <v>0</v>
      </c>
      <c r="D280" s="68"/>
      <c r="E280" s="68"/>
      <c r="F280" s="68"/>
      <c r="G280" s="154"/>
      <c r="H280" s="66">
        <f t="shared" si="37"/>
        <v>0</v>
      </c>
      <c r="I280" s="68"/>
      <c r="J280" s="68"/>
      <c r="K280" s="68"/>
      <c r="L280" s="155"/>
    </row>
    <row r="281" spans="1:12" x14ac:dyDescent="0.25">
      <c r="A281" s="108">
        <v>7700</v>
      </c>
      <c r="B281" s="85" t="s">
        <v>289</v>
      </c>
      <c r="C281" s="86">
        <f t="shared" si="36"/>
        <v>0</v>
      </c>
      <c r="D281" s="226">
        <f>D282</f>
        <v>0</v>
      </c>
      <c r="E281" s="226">
        <f t="shared" ref="E281:G281" si="40">E282</f>
        <v>0</v>
      </c>
      <c r="F281" s="226">
        <f t="shared" si="40"/>
        <v>0</v>
      </c>
      <c r="G281" s="227">
        <f t="shared" si="40"/>
        <v>0</v>
      </c>
      <c r="H281" s="86">
        <f t="shared" si="37"/>
        <v>0</v>
      </c>
      <c r="I281" s="226">
        <f t="shared" ref="I281:L281" si="41">I282</f>
        <v>0</v>
      </c>
      <c r="J281" s="226">
        <f t="shared" si="41"/>
        <v>0</v>
      </c>
      <c r="K281" s="226">
        <f t="shared" si="41"/>
        <v>0</v>
      </c>
      <c r="L281" s="228">
        <f t="shared" si="41"/>
        <v>0</v>
      </c>
    </row>
    <row r="282" spans="1:12" x14ac:dyDescent="0.25">
      <c r="A282" s="150">
        <v>7720</v>
      </c>
      <c r="B282" s="65" t="s">
        <v>290</v>
      </c>
      <c r="C282" s="79">
        <f t="shared" si="36"/>
        <v>0</v>
      </c>
      <c r="D282" s="81"/>
      <c r="E282" s="81"/>
      <c r="F282" s="81"/>
      <c r="G282" s="229"/>
      <c r="H282" s="79">
        <f t="shared" si="37"/>
        <v>0</v>
      </c>
      <c r="I282" s="81"/>
      <c r="J282" s="81"/>
      <c r="K282" s="81"/>
      <c r="L282" s="230"/>
    </row>
    <row r="283" spans="1:12" x14ac:dyDescent="0.25">
      <c r="A283" s="174"/>
      <c r="B283" s="71" t="s">
        <v>291</v>
      </c>
      <c r="C283" s="201">
        <f t="shared" si="36"/>
        <v>0</v>
      </c>
      <c r="D283" s="160">
        <f>SUM(D284:D285)</f>
        <v>0</v>
      </c>
      <c r="E283" s="160">
        <f>SUM(E284:E285)</f>
        <v>0</v>
      </c>
      <c r="F283" s="160">
        <f>SUM(F284:F285)</f>
        <v>0</v>
      </c>
      <c r="G283" s="161">
        <f>SUM(G284:G285)</f>
        <v>0</v>
      </c>
      <c r="H283" s="72">
        <f t="shared" si="37"/>
        <v>0</v>
      </c>
      <c r="I283" s="160">
        <f>SUM(I284:I285)</f>
        <v>0</v>
      </c>
      <c r="J283" s="160">
        <f>SUM(J284:J285)</f>
        <v>0</v>
      </c>
      <c r="K283" s="160">
        <f>SUM(K284:K285)</f>
        <v>0</v>
      </c>
      <c r="L283" s="162">
        <f>SUM(L284:L285)</f>
        <v>0</v>
      </c>
    </row>
    <row r="284" spans="1:12" x14ac:dyDescent="0.25">
      <c r="A284" s="174" t="s">
        <v>292</v>
      </c>
      <c r="B284" s="44" t="s">
        <v>293</v>
      </c>
      <c r="C284" s="201">
        <f t="shared" si="36"/>
        <v>0</v>
      </c>
      <c r="D284" s="74"/>
      <c r="E284" s="74"/>
      <c r="F284" s="74"/>
      <c r="G284" s="157"/>
      <c r="H284" s="72">
        <f t="shared" si="37"/>
        <v>0</v>
      </c>
      <c r="I284" s="74"/>
      <c r="J284" s="74"/>
      <c r="K284" s="74"/>
      <c r="L284" s="158"/>
    </row>
    <row r="285" spans="1:12" ht="24" x14ac:dyDescent="0.25">
      <c r="A285" s="174" t="s">
        <v>294</v>
      </c>
      <c r="B285" s="231" t="s">
        <v>295</v>
      </c>
      <c r="C285" s="205">
        <f t="shared" si="36"/>
        <v>0</v>
      </c>
      <c r="D285" s="68"/>
      <c r="E285" s="68"/>
      <c r="F285" s="68"/>
      <c r="G285" s="154"/>
      <c r="H285" s="66">
        <f t="shared" si="37"/>
        <v>0</v>
      </c>
      <c r="I285" s="68"/>
      <c r="J285" s="68"/>
      <c r="K285" s="68"/>
      <c r="L285" s="155"/>
    </row>
    <row r="286" spans="1:12" ht="12.75" thickBot="1" x14ac:dyDescent="0.3">
      <c r="A286" s="232"/>
      <c r="B286" s="232" t="s">
        <v>296</v>
      </c>
      <c r="C286" s="233">
        <f t="shared" ref="C286:L286" si="42">SUM(C283,C269,C230,C195,C187,C173,C75,C53)</f>
        <v>133171</v>
      </c>
      <c r="D286" s="233">
        <f t="shared" si="42"/>
        <v>133171</v>
      </c>
      <c r="E286" s="233">
        <f t="shared" si="42"/>
        <v>0</v>
      </c>
      <c r="F286" s="233">
        <f t="shared" si="42"/>
        <v>0</v>
      </c>
      <c r="G286" s="234">
        <f t="shared" si="42"/>
        <v>0</v>
      </c>
      <c r="H286" s="235">
        <f t="shared" si="42"/>
        <v>198611</v>
      </c>
      <c r="I286" s="233">
        <f t="shared" si="42"/>
        <v>130502</v>
      </c>
      <c r="J286" s="233">
        <f t="shared" si="42"/>
        <v>68109</v>
      </c>
      <c r="K286" s="233">
        <f t="shared" si="42"/>
        <v>0</v>
      </c>
      <c r="L286" s="236">
        <f t="shared" si="42"/>
        <v>0</v>
      </c>
    </row>
    <row r="287" spans="1:12" s="24" customFormat="1" ht="13.5" thickTop="1" thickBot="1" x14ac:dyDescent="0.3">
      <c r="A287" s="601" t="s">
        <v>297</v>
      </c>
      <c r="B287" s="602"/>
      <c r="C287" s="237">
        <f>SUM(D287:G287)</f>
        <v>0</v>
      </c>
      <c r="D287" s="238">
        <f>SUM(D24,D25,D41)-D51</f>
        <v>0</v>
      </c>
      <c r="E287" s="238">
        <f>SUM(E24,E25,E41)-E51</f>
        <v>0</v>
      </c>
      <c r="F287" s="238">
        <f>(F26+F43)-F51</f>
        <v>0</v>
      </c>
      <c r="G287" s="239">
        <f>G45-G51</f>
        <v>0</v>
      </c>
      <c r="H287" s="237">
        <f>SUM(I287:L287)</f>
        <v>0</v>
      </c>
      <c r="I287" s="238">
        <f>SUM(I24,I25,I41)-I51</f>
        <v>0</v>
      </c>
      <c r="J287" s="238">
        <f>SUM(J24,J25,J41)-J51</f>
        <v>0</v>
      </c>
      <c r="K287" s="238">
        <f>(K26+K43)-K51</f>
        <v>0</v>
      </c>
      <c r="L287" s="240">
        <f>L45-L51</f>
        <v>0</v>
      </c>
    </row>
    <row r="288" spans="1:12" s="24" customFormat="1" ht="12.75" thickTop="1" x14ac:dyDescent="0.25">
      <c r="A288" s="620" t="s">
        <v>298</v>
      </c>
      <c r="B288" s="621"/>
      <c r="C288" s="241">
        <f t="shared" ref="C288:L288" si="43">SUM(C289,C290)-C297+C298</f>
        <v>0</v>
      </c>
      <c r="D288" s="242">
        <f t="shared" si="43"/>
        <v>0</v>
      </c>
      <c r="E288" s="242">
        <f t="shared" si="43"/>
        <v>0</v>
      </c>
      <c r="F288" s="242">
        <f t="shared" si="43"/>
        <v>0</v>
      </c>
      <c r="G288" s="243">
        <f t="shared" si="43"/>
        <v>0</v>
      </c>
      <c r="H288" s="244">
        <f t="shared" si="43"/>
        <v>0</v>
      </c>
      <c r="I288" s="242">
        <f t="shared" si="43"/>
        <v>0</v>
      </c>
      <c r="J288" s="242">
        <f t="shared" si="43"/>
        <v>0</v>
      </c>
      <c r="K288" s="242">
        <f t="shared" si="43"/>
        <v>0</v>
      </c>
      <c r="L288" s="245">
        <f t="shared" si="43"/>
        <v>0</v>
      </c>
    </row>
    <row r="289" spans="1:12" s="24" customFormat="1" ht="12.75" thickBot="1" x14ac:dyDescent="0.3">
      <c r="A289" s="126" t="s">
        <v>299</v>
      </c>
      <c r="B289" s="126" t="s">
        <v>300</v>
      </c>
      <c r="C289" s="246">
        <f t="shared" ref="C289:L289" si="44">C21-C283</f>
        <v>0</v>
      </c>
      <c r="D289" s="128">
        <f t="shared" si="44"/>
        <v>0</v>
      </c>
      <c r="E289" s="128">
        <f t="shared" si="44"/>
        <v>0</v>
      </c>
      <c r="F289" s="128">
        <f t="shared" si="44"/>
        <v>0</v>
      </c>
      <c r="G289" s="129">
        <f t="shared" si="44"/>
        <v>0</v>
      </c>
      <c r="H289" s="247">
        <f t="shared" si="44"/>
        <v>0</v>
      </c>
      <c r="I289" s="128">
        <f t="shared" si="44"/>
        <v>0</v>
      </c>
      <c r="J289" s="128">
        <f t="shared" si="44"/>
        <v>0</v>
      </c>
      <c r="K289" s="128">
        <f t="shared" si="44"/>
        <v>0</v>
      </c>
      <c r="L289" s="130">
        <f t="shared" si="44"/>
        <v>0</v>
      </c>
    </row>
    <row r="290" spans="1:12" s="24" customFormat="1" ht="12.75" thickTop="1" x14ac:dyDescent="0.25">
      <c r="A290" s="248" t="s">
        <v>301</v>
      </c>
      <c r="B290" s="248" t="s">
        <v>302</v>
      </c>
      <c r="C290" s="241">
        <f t="shared" ref="C290:L290" si="45">SUM(C291,C293,C295)-SUM(C292,C294,C296)</f>
        <v>0</v>
      </c>
      <c r="D290" s="242">
        <f t="shared" si="45"/>
        <v>0</v>
      </c>
      <c r="E290" s="242">
        <f t="shared" si="45"/>
        <v>0</v>
      </c>
      <c r="F290" s="242">
        <f t="shared" si="45"/>
        <v>0</v>
      </c>
      <c r="G290" s="249">
        <f t="shared" si="45"/>
        <v>0</v>
      </c>
      <c r="H290" s="244">
        <f t="shared" si="45"/>
        <v>0</v>
      </c>
      <c r="I290" s="242">
        <f t="shared" si="45"/>
        <v>0</v>
      </c>
      <c r="J290" s="242">
        <f t="shared" si="45"/>
        <v>0</v>
      </c>
      <c r="K290" s="242">
        <f t="shared" si="45"/>
        <v>0</v>
      </c>
      <c r="L290" s="245">
        <f t="shared" si="45"/>
        <v>0</v>
      </c>
    </row>
    <row r="291" spans="1:12" x14ac:dyDescent="0.25">
      <c r="A291" s="250" t="s">
        <v>303</v>
      </c>
      <c r="B291" s="116" t="s">
        <v>304</v>
      </c>
      <c r="C291" s="79">
        <f t="shared" ref="C291:C296" si="46">SUM(D291:G291)</f>
        <v>0</v>
      </c>
      <c r="D291" s="81"/>
      <c r="E291" s="81"/>
      <c r="F291" s="81"/>
      <c r="G291" s="229"/>
      <c r="H291" s="79">
        <f t="shared" ref="H291:H296" si="47">SUM(I291:L291)</f>
        <v>0</v>
      </c>
      <c r="I291" s="81"/>
      <c r="J291" s="81"/>
      <c r="K291" s="81"/>
      <c r="L291" s="230"/>
    </row>
    <row r="292" spans="1:12" ht="24" x14ac:dyDescent="0.25">
      <c r="A292" s="174" t="s">
        <v>305</v>
      </c>
      <c r="B292" s="43" t="s">
        <v>306</v>
      </c>
      <c r="C292" s="72">
        <f t="shared" si="46"/>
        <v>0</v>
      </c>
      <c r="D292" s="74"/>
      <c r="E292" s="74"/>
      <c r="F292" s="74"/>
      <c r="G292" s="157"/>
      <c r="H292" s="72">
        <f t="shared" si="47"/>
        <v>0</v>
      </c>
      <c r="I292" s="74"/>
      <c r="J292" s="74"/>
      <c r="K292" s="74"/>
      <c r="L292" s="158"/>
    </row>
    <row r="293" spans="1:12" x14ac:dyDescent="0.25">
      <c r="A293" s="174" t="s">
        <v>307</v>
      </c>
      <c r="B293" s="43" t="s">
        <v>308</v>
      </c>
      <c r="C293" s="72">
        <f t="shared" si="46"/>
        <v>0</v>
      </c>
      <c r="D293" s="74"/>
      <c r="E293" s="74"/>
      <c r="F293" s="74"/>
      <c r="G293" s="157"/>
      <c r="H293" s="72">
        <f t="shared" si="47"/>
        <v>0</v>
      </c>
      <c r="I293" s="74"/>
      <c r="J293" s="74"/>
      <c r="K293" s="74"/>
      <c r="L293" s="158"/>
    </row>
    <row r="294" spans="1:12" ht="24" x14ac:dyDescent="0.25">
      <c r="A294" s="174" t="s">
        <v>309</v>
      </c>
      <c r="B294" s="43" t="s">
        <v>310</v>
      </c>
      <c r="C294" s="72">
        <f t="shared" si="46"/>
        <v>0</v>
      </c>
      <c r="D294" s="74"/>
      <c r="E294" s="74"/>
      <c r="F294" s="74"/>
      <c r="G294" s="157"/>
      <c r="H294" s="72">
        <f t="shared" si="47"/>
        <v>0</v>
      </c>
      <c r="I294" s="74"/>
      <c r="J294" s="74"/>
      <c r="K294" s="74"/>
      <c r="L294" s="158"/>
    </row>
    <row r="295" spans="1:12" x14ac:dyDescent="0.25">
      <c r="A295" s="174" t="s">
        <v>311</v>
      </c>
      <c r="B295" s="43" t="s">
        <v>312</v>
      </c>
      <c r="C295" s="72">
        <f t="shared" si="46"/>
        <v>0</v>
      </c>
      <c r="D295" s="74"/>
      <c r="E295" s="74"/>
      <c r="F295" s="74"/>
      <c r="G295" s="157"/>
      <c r="H295" s="72">
        <f t="shared" si="47"/>
        <v>0</v>
      </c>
      <c r="I295" s="74"/>
      <c r="J295" s="74"/>
      <c r="K295" s="74"/>
      <c r="L295" s="158"/>
    </row>
    <row r="296" spans="1:12" ht="24.75" thickBot="1" x14ac:dyDescent="0.3">
      <c r="A296" s="251" t="s">
        <v>313</v>
      </c>
      <c r="B296" s="252" t="s">
        <v>314</v>
      </c>
      <c r="C296" s="185">
        <f t="shared" si="46"/>
        <v>0</v>
      </c>
      <c r="D296" s="189"/>
      <c r="E296" s="189"/>
      <c r="F296" s="189"/>
      <c r="G296" s="253"/>
      <c r="H296" s="185">
        <f t="shared" si="47"/>
        <v>0</v>
      </c>
      <c r="I296" s="189"/>
      <c r="J296" s="189"/>
      <c r="K296" s="189"/>
      <c r="L296" s="191"/>
    </row>
    <row r="297" spans="1:12" s="24" customFormat="1" ht="13.5" thickTop="1" thickBot="1" x14ac:dyDescent="0.3">
      <c r="A297" s="254" t="s">
        <v>315</v>
      </c>
      <c r="B297" s="254" t="s">
        <v>316</v>
      </c>
      <c r="C297" s="255">
        <f>SUM(D297:G297)</f>
        <v>0</v>
      </c>
      <c r="D297" s="256"/>
      <c r="E297" s="256"/>
      <c r="F297" s="256"/>
      <c r="G297" s="257"/>
      <c r="H297" s="255">
        <f>SUM(I297:L297)</f>
        <v>0</v>
      </c>
      <c r="I297" s="256"/>
      <c r="J297" s="256"/>
      <c r="K297" s="256"/>
      <c r="L297" s="258"/>
    </row>
    <row r="298" spans="1:12" s="24" customFormat="1" ht="48.75" thickTop="1" x14ac:dyDescent="0.25">
      <c r="A298" s="248" t="s">
        <v>317</v>
      </c>
      <c r="B298" s="259" t="s">
        <v>318</v>
      </c>
      <c r="C298" s="260">
        <f>SUM(D298:G298)</f>
        <v>0</v>
      </c>
      <c r="D298" s="177"/>
      <c r="E298" s="177"/>
      <c r="F298" s="177"/>
      <c r="G298" s="178"/>
      <c r="H298" s="260">
        <f>SUM(I298:L298)</f>
        <v>0</v>
      </c>
      <c r="I298" s="177"/>
      <c r="J298" s="177"/>
      <c r="K298" s="177"/>
      <c r="L298" s="179"/>
    </row>
    <row r="299" spans="1:12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</row>
    <row r="300" spans="1:12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</row>
    <row r="301" spans="1:12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</row>
    <row r="302" spans="1:12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</row>
    <row r="303" spans="1:12" x14ac:dyDescent="0.2">
      <c r="A303" s="1"/>
      <c r="B303" s="1"/>
      <c r="C303" s="261"/>
      <c r="D303" s="1"/>
      <c r="E303" s="1"/>
      <c r="F303" s="1"/>
      <c r="G303" s="1"/>
      <c r="H303" s="1"/>
      <c r="I303" s="1"/>
      <c r="J303" s="1"/>
      <c r="K303" s="1"/>
      <c r="L303" s="1"/>
    </row>
    <row r="304" spans="1:12" x14ac:dyDescent="0.2">
      <c r="A304" s="1"/>
      <c r="B304" s="1"/>
      <c r="C304" s="261"/>
      <c r="D304" s="1"/>
      <c r="E304" s="1"/>
      <c r="F304" s="1"/>
      <c r="G304" s="1"/>
      <c r="H304" s="1"/>
      <c r="I304" s="1"/>
      <c r="J304" s="1"/>
      <c r="K304" s="1"/>
      <c r="L304" s="1"/>
    </row>
    <row r="305" spans="1:12" x14ac:dyDescent="0.2">
      <c r="A305" s="1"/>
      <c r="B305" s="1"/>
      <c r="C305" s="261"/>
      <c r="D305" s="1"/>
      <c r="E305" s="1"/>
      <c r="F305" s="1"/>
      <c r="G305" s="1"/>
      <c r="H305" s="1"/>
      <c r="I305" s="1"/>
      <c r="J305" s="1"/>
      <c r="K305" s="1"/>
      <c r="L305" s="1"/>
    </row>
    <row r="306" spans="1:12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</row>
    <row r="307" spans="1:12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</row>
    <row r="308" spans="1:12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</row>
    <row r="309" spans="1:12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</row>
    <row r="310" spans="1:12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</row>
    <row r="311" spans="1:12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</row>
    <row r="312" spans="1:12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</row>
    <row r="313" spans="1:12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</row>
    <row r="314" spans="1:12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</row>
  </sheetData>
  <sheetProtection formatCells="0" formatColumns="0" formatRows="0"/>
  <autoFilter ref="A18:L298"/>
  <mergeCells count="29">
    <mergeCell ref="A288:B288"/>
    <mergeCell ref="H16:H17"/>
    <mergeCell ref="I16:I17"/>
    <mergeCell ref="J16:J17"/>
    <mergeCell ref="K16:K17"/>
    <mergeCell ref="L16:L17"/>
    <mergeCell ref="A287:B287"/>
    <mergeCell ref="C13:L13"/>
    <mergeCell ref="A15:A17"/>
    <mergeCell ref="B15:B17"/>
    <mergeCell ref="C15:G15"/>
    <mergeCell ref="H15:L15"/>
    <mergeCell ref="C16:C17"/>
    <mergeCell ref="D16:D17"/>
    <mergeCell ref="E16:E17"/>
    <mergeCell ref="F16:F17"/>
    <mergeCell ref="G16:G17"/>
    <mergeCell ref="C12:L12"/>
    <mergeCell ref="A1:L1"/>
    <mergeCell ref="A2:L2"/>
    <mergeCell ref="C3:L3"/>
    <mergeCell ref="C4:L4"/>
    <mergeCell ref="C5:L5"/>
    <mergeCell ref="C6:L6"/>
    <mergeCell ref="C7:L7"/>
    <mergeCell ref="C8:L8"/>
    <mergeCell ref="C9:L9"/>
    <mergeCell ref="C10:L10"/>
    <mergeCell ref="C11:L11"/>
  </mergeCells>
  <pageMargins left="0.78740157480314965" right="0.39370078740157483" top="0.39370078740157483" bottom="0.39370078740157483" header="0.23622047244094491" footer="0.19685039370078741"/>
  <pageSetup paperSize="9" scale="70" orientation="portrait" r:id="rId1"/>
  <headerFooter>
    <oddHeader xml:space="preserve">&amp;C                               </oddHeader>
    <oddFooter>&amp;L&amp;D, &amp;T&amp;R&amp;"Times New Roman,Regular"&amp;10&amp;P (&amp;N)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M316"/>
  <sheetViews>
    <sheetView showGridLines="0" view="pageLayout" zoomScaleNormal="100" workbookViewId="0">
      <selection activeCell="C6" sqref="C6:L6"/>
    </sheetView>
  </sheetViews>
  <sheetFormatPr defaultColWidth="9.140625" defaultRowHeight="12" x14ac:dyDescent="0.25"/>
  <cols>
    <col min="1" max="1" width="10.85546875" style="262" customWidth="1"/>
    <col min="2" max="2" width="28" style="262" customWidth="1"/>
    <col min="3" max="3" width="9.7109375" style="262" customWidth="1"/>
    <col min="4" max="4" width="9.5703125" style="262" customWidth="1"/>
    <col min="5" max="6" width="8.7109375" style="262" customWidth="1"/>
    <col min="7" max="7" width="8.28515625" style="262" customWidth="1"/>
    <col min="8" max="11" width="8.7109375" style="262" customWidth="1"/>
    <col min="12" max="12" width="7.5703125" style="262" customWidth="1"/>
    <col min="13" max="13" width="0" style="1" hidden="1" customWidth="1"/>
    <col min="14" max="16384" width="9.140625" style="1"/>
  </cols>
  <sheetData>
    <row r="1" spans="1:12" x14ac:dyDescent="0.25">
      <c r="A1" s="591" t="s">
        <v>319</v>
      </c>
      <c r="B1" s="591"/>
      <c r="C1" s="591"/>
      <c r="D1" s="591"/>
      <c r="E1" s="591"/>
      <c r="F1" s="591"/>
      <c r="G1" s="591"/>
      <c r="H1" s="591"/>
      <c r="I1" s="591"/>
      <c r="J1" s="591"/>
      <c r="K1" s="591"/>
      <c r="L1" s="591"/>
    </row>
    <row r="2" spans="1:12" ht="35.25" customHeight="1" x14ac:dyDescent="0.25">
      <c r="A2" s="592" t="s">
        <v>1</v>
      </c>
      <c r="B2" s="593"/>
      <c r="C2" s="593"/>
      <c r="D2" s="593"/>
      <c r="E2" s="593"/>
      <c r="F2" s="593"/>
      <c r="G2" s="593"/>
      <c r="H2" s="593"/>
      <c r="I2" s="593"/>
      <c r="J2" s="593"/>
      <c r="K2" s="593"/>
      <c r="L2" s="594"/>
    </row>
    <row r="3" spans="1:12" ht="12.75" customHeight="1" x14ac:dyDescent="0.25">
      <c r="A3" s="2" t="s">
        <v>2</v>
      </c>
      <c r="B3" s="3"/>
      <c r="C3" s="595" t="s">
        <v>3</v>
      </c>
      <c r="D3" s="595"/>
      <c r="E3" s="595"/>
      <c r="F3" s="595"/>
      <c r="G3" s="595"/>
      <c r="H3" s="595"/>
      <c r="I3" s="595"/>
      <c r="J3" s="595"/>
      <c r="K3" s="595"/>
      <c r="L3" s="596"/>
    </row>
    <row r="4" spans="1:12" ht="12.75" customHeight="1" x14ac:dyDescent="0.25">
      <c r="A4" s="2" t="s">
        <v>4</v>
      </c>
      <c r="B4" s="3"/>
      <c r="C4" s="595" t="s">
        <v>5</v>
      </c>
      <c r="D4" s="595"/>
      <c r="E4" s="595"/>
      <c r="F4" s="595"/>
      <c r="G4" s="595"/>
      <c r="H4" s="595"/>
      <c r="I4" s="595"/>
      <c r="J4" s="595"/>
      <c r="K4" s="595"/>
      <c r="L4" s="596"/>
    </row>
    <row r="5" spans="1:12" ht="12.75" customHeight="1" x14ac:dyDescent="0.25">
      <c r="A5" s="4" t="s">
        <v>6</v>
      </c>
      <c r="B5" s="5"/>
      <c r="C5" s="589" t="s">
        <v>7</v>
      </c>
      <c r="D5" s="589"/>
      <c r="E5" s="589"/>
      <c r="F5" s="589"/>
      <c r="G5" s="589"/>
      <c r="H5" s="589"/>
      <c r="I5" s="589"/>
      <c r="J5" s="589"/>
      <c r="K5" s="589"/>
      <c r="L5" s="590"/>
    </row>
    <row r="6" spans="1:12" ht="12.75" customHeight="1" x14ac:dyDescent="0.25">
      <c r="A6" s="4" t="s">
        <v>8</v>
      </c>
      <c r="B6" s="5"/>
      <c r="C6" s="589" t="s">
        <v>320</v>
      </c>
      <c r="D6" s="589"/>
      <c r="E6" s="589"/>
      <c r="F6" s="589"/>
      <c r="G6" s="589"/>
      <c r="H6" s="589"/>
      <c r="I6" s="589"/>
      <c r="J6" s="589"/>
      <c r="K6" s="589"/>
      <c r="L6" s="590"/>
    </row>
    <row r="7" spans="1:12" x14ac:dyDescent="0.25">
      <c r="A7" s="4" t="s">
        <v>10</v>
      </c>
      <c r="B7" s="5"/>
      <c r="C7" s="595" t="s">
        <v>321</v>
      </c>
      <c r="D7" s="595"/>
      <c r="E7" s="595"/>
      <c r="F7" s="595"/>
      <c r="G7" s="595"/>
      <c r="H7" s="595"/>
      <c r="I7" s="595"/>
      <c r="J7" s="595"/>
      <c r="K7" s="595"/>
      <c r="L7" s="596"/>
    </row>
    <row r="8" spans="1:12" ht="12.75" customHeight="1" x14ac:dyDescent="0.25">
      <c r="A8" s="6" t="s">
        <v>12</v>
      </c>
      <c r="B8" s="5"/>
      <c r="C8" s="597"/>
      <c r="D8" s="597"/>
      <c r="E8" s="597"/>
      <c r="F8" s="597"/>
      <c r="G8" s="597"/>
      <c r="H8" s="597"/>
      <c r="I8" s="597"/>
      <c r="J8" s="597"/>
      <c r="K8" s="597"/>
      <c r="L8" s="598"/>
    </row>
    <row r="9" spans="1:12" ht="12.75" customHeight="1" x14ac:dyDescent="0.25">
      <c r="A9" s="4"/>
      <c r="B9" s="5" t="s">
        <v>13</v>
      </c>
      <c r="C9" s="589" t="s">
        <v>14</v>
      </c>
      <c r="D9" s="589"/>
      <c r="E9" s="589"/>
      <c r="F9" s="589"/>
      <c r="G9" s="589"/>
      <c r="H9" s="589"/>
      <c r="I9" s="589"/>
      <c r="J9" s="589"/>
      <c r="K9" s="589"/>
      <c r="L9" s="590"/>
    </row>
    <row r="10" spans="1:12" ht="12.75" customHeight="1" x14ac:dyDescent="0.25">
      <c r="A10" s="4"/>
      <c r="B10" s="5" t="s">
        <v>15</v>
      </c>
      <c r="C10" s="589"/>
      <c r="D10" s="589"/>
      <c r="E10" s="589"/>
      <c r="F10" s="589"/>
      <c r="G10" s="589"/>
      <c r="H10" s="589"/>
      <c r="I10" s="589"/>
      <c r="J10" s="589"/>
      <c r="K10" s="589"/>
      <c r="L10" s="590"/>
    </row>
    <row r="11" spans="1:12" ht="12.75" customHeight="1" x14ac:dyDescent="0.25">
      <c r="A11" s="4"/>
      <c r="B11" s="5" t="s">
        <v>16</v>
      </c>
      <c r="C11" s="597"/>
      <c r="D11" s="597"/>
      <c r="E11" s="597"/>
      <c r="F11" s="597"/>
      <c r="G11" s="597"/>
      <c r="H11" s="597"/>
      <c r="I11" s="597"/>
      <c r="J11" s="597"/>
      <c r="K11" s="597"/>
      <c r="L11" s="598"/>
    </row>
    <row r="12" spans="1:12" ht="12.75" customHeight="1" x14ac:dyDescent="0.25">
      <c r="A12" s="4"/>
      <c r="B12" s="5" t="s">
        <v>17</v>
      </c>
      <c r="C12" s="589"/>
      <c r="D12" s="589"/>
      <c r="E12" s="589"/>
      <c r="F12" s="589"/>
      <c r="G12" s="589"/>
      <c r="H12" s="589"/>
      <c r="I12" s="589"/>
      <c r="J12" s="589"/>
      <c r="K12" s="589"/>
      <c r="L12" s="590"/>
    </row>
    <row r="13" spans="1:12" ht="12.75" customHeight="1" x14ac:dyDescent="0.25">
      <c r="A13" s="4"/>
      <c r="B13" s="5" t="s">
        <v>18</v>
      </c>
      <c r="C13" s="589"/>
      <c r="D13" s="589"/>
      <c r="E13" s="589"/>
      <c r="F13" s="589"/>
      <c r="G13" s="589"/>
      <c r="H13" s="589"/>
      <c r="I13" s="589"/>
      <c r="J13" s="589"/>
      <c r="K13" s="589"/>
      <c r="L13" s="590"/>
    </row>
    <row r="14" spans="1:12" ht="12.75" customHeight="1" x14ac:dyDescent="0.25">
      <c r="A14" s="7"/>
      <c r="B14" s="8"/>
      <c r="C14" s="9"/>
      <c r="D14" s="9"/>
      <c r="E14" s="9"/>
      <c r="F14" s="9"/>
      <c r="G14" s="9"/>
      <c r="H14" s="9"/>
      <c r="I14" s="9"/>
      <c r="J14" s="9"/>
      <c r="K14" s="9"/>
      <c r="L14" s="10"/>
    </row>
    <row r="15" spans="1:12" s="11" customFormat="1" ht="12.75" customHeight="1" x14ac:dyDescent="0.25">
      <c r="A15" s="603" t="s">
        <v>19</v>
      </c>
      <c r="B15" s="606" t="s">
        <v>20</v>
      </c>
      <c r="C15" s="608" t="s">
        <v>21</v>
      </c>
      <c r="D15" s="609"/>
      <c r="E15" s="609"/>
      <c r="F15" s="609"/>
      <c r="G15" s="610"/>
      <c r="H15" s="608" t="s">
        <v>22</v>
      </c>
      <c r="I15" s="609"/>
      <c r="J15" s="609"/>
      <c r="K15" s="609"/>
      <c r="L15" s="611"/>
    </row>
    <row r="16" spans="1:12" s="11" customFormat="1" ht="12.75" customHeight="1" x14ac:dyDescent="0.25">
      <c r="A16" s="604"/>
      <c r="B16" s="607"/>
      <c r="C16" s="612" t="s">
        <v>23</v>
      </c>
      <c r="D16" s="613" t="s">
        <v>24</v>
      </c>
      <c r="E16" s="615" t="s">
        <v>25</v>
      </c>
      <c r="F16" s="617" t="s">
        <v>26</v>
      </c>
      <c r="G16" s="619" t="s">
        <v>27</v>
      </c>
      <c r="H16" s="612" t="s">
        <v>23</v>
      </c>
      <c r="I16" s="613" t="s">
        <v>24</v>
      </c>
      <c r="J16" s="615" t="s">
        <v>25</v>
      </c>
      <c r="K16" s="617" t="s">
        <v>26</v>
      </c>
      <c r="L16" s="599" t="s">
        <v>27</v>
      </c>
    </row>
    <row r="17" spans="1:12" s="12" customFormat="1" ht="61.5" customHeight="1" thickBot="1" x14ac:dyDescent="0.3">
      <c r="A17" s="605"/>
      <c r="B17" s="607"/>
      <c r="C17" s="612"/>
      <c r="D17" s="614"/>
      <c r="E17" s="616"/>
      <c r="F17" s="618"/>
      <c r="G17" s="619"/>
      <c r="H17" s="622"/>
      <c r="I17" s="623"/>
      <c r="J17" s="616"/>
      <c r="K17" s="618"/>
      <c r="L17" s="600"/>
    </row>
    <row r="18" spans="1:12" s="12" customFormat="1" ht="9.75" customHeight="1" thickTop="1" x14ac:dyDescent="0.25">
      <c r="A18" s="13" t="s">
        <v>28</v>
      </c>
      <c r="B18" s="13">
        <v>2</v>
      </c>
      <c r="C18" s="14">
        <v>3</v>
      </c>
      <c r="D18" s="15">
        <v>4</v>
      </c>
      <c r="E18" s="15">
        <v>5</v>
      </c>
      <c r="F18" s="15">
        <v>6</v>
      </c>
      <c r="G18" s="16">
        <v>7</v>
      </c>
      <c r="H18" s="14">
        <v>8</v>
      </c>
      <c r="I18" s="15">
        <v>9</v>
      </c>
      <c r="J18" s="15">
        <v>10</v>
      </c>
      <c r="K18" s="15">
        <v>11</v>
      </c>
      <c r="L18" s="17">
        <v>12</v>
      </c>
    </row>
    <row r="19" spans="1:12" s="24" customFormat="1" x14ac:dyDescent="0.25">
      <c r="A19" s="18"/>
      <c r="B19" s="19" t="s">
        <v>29</v>
      </c>
      <c r="C19" s="20"/>
      <c r="D19" s="21"/>
      <c r="E19" s="21"/>
      <c r="F19" s="21"/>
      <c r="G19" s="22"/>
      <c r="H19" s="20"/>
      <c r="I19" s="21"/>
      <c r="J19" s="21"/>
      <c r="K19" s="21"/>
      <c r="L19" s="23"/>
    </row>
    <row r="20" spans="1:12" s="24" customFormat="1" ht="12.75" thickBot="1" x14ac:dyDescent="0.3">
      <c r="A20" s="25"/>
      <c r="B20" s="26" t="s">
        <v>30</v>
      </c>
      <c r="C20" s="27">
        <f t="shared" ref="C20:C47" si="0">SUM(D20:G20)</f>
        <v>100000</v>
      </c>
      <c r="D20" s="28">
        <f>SUM(D21,D24,D25,D41,D43)</f>
        <v>100000</v>
      </c>
      <c r="E20" s="28">
        <f>SUM(E21,E24,E43)</f>
        <v>0</v>
      </c>
      <c r="F20" s="28">
        <f>SUM(F21,F26,F43)</f>
        <v>0</v>
      </c>
      <c r="G20" s="29">
        <f>SUM(G21,G45)</f>
        <v>0</v>
      </c>
      <c r="H20" s="27">
        <f>SUM(I20:L20)</f>
        <v>50000</v>
      </c>
      <c r="I20" s="28">
        <f>SUM(I21,I24,I25,I41,I43)</f>
        <v>50000</v>
      </c>
      <c r="J20" s="28">
        <f>SUM(J21,J24,J43)</f>
        <v>0</v>
      </c>
      <c r="K20" s="28">
        <f>SUM(K21,K26,K43)</f>
        <v>0</v>
      </c>
      <c r="L20" s="30">
        <f>SUM(L21,L45)</f>
        <v>0</v>
      </c>
    </row>
    <row r="21" spans="1:12" ht="12.75" thickTop="1" x14ac:dyDescent="0.25">
      <c r="A21" s="31"/>
      <c r="B21" s="32" t="s">
        <v>31</v>
      </c>
      <c r="C21" s="33">
        <f t="shared" si="0"/>
        <v>0</v>
      </c>
      <c r="D21" s="34">
        <f>SUM(D22:D23)</f>
        <v>0</v>
      </c>
      <c r="E21" s="34">
        <f>SUM(E22:E23)</f>
        <v>0</v>
      </c>
      <c r="F21" s="34">
        <f>SUM(F22:F23)</f>
        <v>0</v>
      </c>
      <c r="G21" s="35">
        <f>SUM(G22:G23)</f>
        <v>0</v>
      </c>
      <c r="H21" s="33">
        <f t="shared" ref="H21:H47" si="1">SUM(I21:L21)</f>
        <v>0</v>
      </c>
      <c r="I21" s="34">
        <f>SUM(I22:I23)</f>
        <v>0</v>
      </c>
      <c r="J21" s="34">
        <f>SUM(J22:J23)</f>
        <v>0</v>
      </c>
      <c r="K21" s="34">
        <f>SUM(K22:K23)</f>
        <v>0</v>
      </c>
      <c r="L21" s="36">
        <f>SUM(L22:L23)</f>
        <v>0</v>
      </c>
    </row>
    <row r="22" spans="1:12" x14ac:dyDescent="0.25">
      <c r="A22" s="37"/>
      <c r="B22" s="38" t="s">
        <v>32</v>
      </c>
      <c r="C22" s="39">
        <f t="shared" si="0"/>
        <v>0</v>
      </c>
      <c r="D22" s="40"/>
      <c r="E22" s="40"/>
      <c r="F22" s="40"/>
      <c r="G22" s="41"/>
      <c r="H22" s="39">
        <f t="shared" si="1"/>
        <v>0</v>
      </c>
      <c r="I22" s="40"/>
      <c r="J22" s="40"/>
      <c r="K22" s="40"/>
      <c r="L22" s="42"/>
    </row>
    <row r="23" spans="1:12" x14ac:dyDescent="0.25">
      <c r="A23" s="43"/>
      <c r="B23" s="44" t="s">
        <v>33</v>
      </c>
      <c r="C23" s="45">
        <f t="shared" si="0"/>
        <v>0</v>
      </c>
      <c r="D23" s="46"/>
      <c r="E23" s="46"/>
      <c r="F23" s="46"/>
      <c r="G23" s="47"/>
      <c r="H23" s="45">
        <f t="shared" si="1"/>
        <v>0</v>
      </c>
      <c r="I23" s="46"/>
      <c r="J23" s="46"/>
      <c r="K23" s="46"/>
      <c r="L23" s="48"/>
    </row>
    <row r="24" spans="1:12" s="24" customFormat="1" ht="24.75" thickBot="1" x14ac:dyDescent="0.3">
      <c r="A24" s="49">
        <v>19300</v>
      </c>
      <c r="B24" s="49" t="s">
        <v>34</v>
      </c>
      <c r="C24" s="50">
        <f t="shared" si="0"/>
        <v>100000</v>
      </c>
      <c r="D24" s="51">
        <f>100000</f>
        <v>100000</v>
      </c>
      <c r="E24" s="51"/>
      <c r="F24" s="52" t="s">
        <v>35</v>
      </c>
      <c r="G24" s="53" t="s">
        <v>35</v>
      </c>
      <c r="H24" s="50">
        <f t="shared" si="1"/>
        <v>50000</v>
      </c>
      <c r="I24" s="51">
        <f>I51</f>
        <v>50000</v>
      </c>
      <c r="J24" s="51"/>
      <c r="K24" s="52" t="s">
        <v>35</v>
      </c>
      <c r="L24" s="54" t="s">
        <v>35</v>
      </c>
    </row>
    <row r="25" spans="1:12" s="24" customFormat="1" ht="24.75" thickTop="1" x14ac:dyDescent="0.25">
      <c r="A25" s="55"/>
      <c r="B25" s="56" t="s">
        <v>36</v>
      </c>
      <c r="C25" s="57">
        <f t="shared" si="0"/>
        <v>0</v>
      </c>
      <c r="D25" s="58"/>
      <c r="E25" s="59" t="s">
        <v>35</v>
      </c>
      <c r="F25" s="59" t="s">
        <v>35</v>
      </c>
      <c r="G25" s="60" t="s">
        <v>35</v>
      </c>
      <c r="H25" s="57">
        <f t="shared" si="1"/>
        <v>0</v>
      </c>
      <c r="I25" s="61"/>
      <c r="J25" s="59" t="s">
        <v>35</v>
      </c>
      <c r="K25" s="59" t="s">
        <v>35</v>
      </c>
      <c r="L25" s="62" t="s">
        <v>35</v>
      </c>
    </row>
    <row r="26" spans="1:12" s="24" customFormat="1" ht="36" x14ac:dyDescent="0.25">
      <c r="A26" s="56">
        <v>21300</v>
      </c>
      <c r="B26" s="56" t="s">
        <v>37</v>
      </c>
      <c r="C26" s="57">
        <f t="shared" si="0"/>
        <v>0</v>
      </c>
      <c r="D26" s="59" t="s">
        <v>35</v>
      </c>
      <c r="E26" s="59" t="s">
        <v>35</v>
      </c>
      <c r="F26" s="63">
        <f>SUM(F27,F31,F33,F36)</f>
        <v>0</v>
      </c>
      <c r="G26" s="60" t="s">
        <v>35</v>
      </c>
      <c r="H26" s="57">
        <f t="shared" si="1"/>
        <v>0</v>
      </c>
      <c r="I26" s="59" t="s">
        <v>35</v>
      </c>
      <c r="J26" s="59" t="s">
        <v>35</v>
      </c>
      <c r="K26" s="63">
        <f>SUM(K27,K31,K33,K36)</f>
        <v>0</v>
      </c>
      <c r="L26" s="62" t="s">
        <v>35</v>
      </c>
    </row>
    <row r="27" spans="1:12" s="24" customFormat="1" ht="24" x14ac:dyDescent="0.25">
      <c r="A27" s="64">
        <v>21350</v>
      </c>
      <c r="B27" s="56" t="s">
        <v>38</v>
      </c>
      <c r="C27" s="57">
        <f t="shared" si="0"/>
        <v>0</v>
      </c>
      <c r="D27" s="59" t="s">
        <v>35</v>
      </c>
      <c r="E27" s="59" t="s">
        <v>35</v>
      </c>
      <c r="F27" s="63">
        <f>SUM(F28:F30)</f>
        <v>0</v>
      </c>
      <c r="G27" s="60" t="s">
        <v>35</v>
      </c>
      <c r="H27" s="57">
        <f t="shared" si="1"/>
        <v>0</v>
      </c>
      <c r="I27" s="59" t="s">
        <v>35</v>
      </c>
      <c r="J27" s="59" t="s">
        <v>35</v>
      </c>
      <c r="K27" s="63">
        <f>SUM(K28:K30)</f>
        <v>0</v>
      </c>
      <c r="L27" s="62" t="s">
        <v>35</v>
      </c>
    </row>
    <row r="28" spans="1:12" x14ac:dyDescent="0.25">
      <c r="A28" s="37">
        <v>21351</v>
      </c>
      <c r="B28" s="65" t="s">
        <v>39</v>
      </c>
      <c r="C28" s="66">
        <f t="shared" si="0"/>
        <v>0</v>
      </c>
      <c r="D28" s="67" t="s">
        <v>35</v>
      </c>
      <c r="E28" s="67" t="s">
        <v>35</v>
      </c>
      <c r="F28" s="68"/>
      <c r="G28" s="69" t="s">
        <v>35</v>
      </c>
      <c r="H28" s="66">
        <f t="shared" si="1"/>
        <v>0</v>
      </c>
      <c r="I28" s="67" t="s">
        <v>35</v>
      </c>
      <c r="J28" s="67" t="s">
        <v>35</v>
      </c>
      <c r="K28" s="68"/>
      <c r="L28" s="70" t="s">
        <v>35</v>
      </c>
    </row>
    <row r="29" spans="1:12" x14ac:dyDescent="0.25">
      <c r="A29" s="43">
        <v>21352</v>
      </c>
      <c r="B29" s="71" t="s">
        <v>40</v>
      </c>
      <c r="C29" s="72">
        <f t="shared" si="0"/>
        <v>0</v>
      </c>
      <c r="D29" s="73" t="s">
        <v>35</v>
      </c>
      <c r="E29" s="73" t="s">
        <v>35</v>
      </c>
      <c r="F29" s="74"/>
      <c r="G29" s="75" t="s">
        <v>35</v>
      </c>
      <c r="H29" s="72">
        <f t="shared" si="1"/>
        <v>0</v>
      </c>
      <c r="I29" s="73" t="s">
        <v>35</v>
      </c>
      <c r="J29" s="73" t="s">
        <v>35</v>
      </c>
      <c r="K29" s="74"/>
      <c r="L29" s="76" t="s">
        <v>35</v>
      </c>
    </row>
    <row r="30" spans="1:12" ht="24" x14ac:dyDescent="0.25">
      <c r="A30" s="43">
        <v>21359</v>
      </c>
      <c r="B30" s="71" t="s">
        <v>41</v>
      </c>
      <c r="C30" s="72">
        <f t="shared" si="0"/>
        <v>0</v>
      </c>
      <c r="D30" s="73" t="s">
        <v>35</v>
      </c>
      <c r="E30" s="73" t="s">
        <v>35</v>
      </c>
      <c r="F30" s="74"/>
      <c r="G30" s="75" t="s">
        <v>35</v>
      </c>
      <c r="H30" s="72">
        <f t="shared" si="1"/>
        <v>0</v>
      </c>
      <c r="I30" s="73" t="s">
        <v>35</v>
      </c>
      <c r="J30" s="73" t="s">
        <v>35</v>
      </c>
      <c r="K30" s="74"/>
      <c r="L30" s="76" t="s">
        <v>35</v>
      </c>
    </row>
    <row r="31" spans="1:12" s="24" customFormat="1" ht="36" x14ac:dyDescent="0.25">
      <c r="A31" s="64">
        <v>21370</v>
      </c>
      <c r="B31" s="56" t="s">
        <v>42</v>
      </c>
      <c r="C31" s="57">
        <f t="shared" si="0"/>
        <v>0</v>
      </c>
      <c r="D31" s="59" t="s">
        <v>35</v>
      </c>
      <c r="E31" s="59" t="s">
        <v>35</v>
      </c>
      <c r="F31" s="63">
        <f>SUM(F32)</f>
        <v>0</v>
      </c>
      <c r="G31" s="60" t="s">
        <v>35</v>
      </c>
      <c r="H31" s="57">
        <f t="shared" si="1"/>
        <v>0</v>
      </c>
      <c r="I31" s="59" t="s">
        <v>35</v>
      </c>
      <c r="J31" s="59" t="s">
        <v>35</v>
      </c>
      <c r="K31" s="63">
        <f>SUM(K32)</f>
        <v>0</v>
      </c>
      <c r="L31" s="62" t="s">
        <v>35</v>
      </c>
    </row>
    <row r="32" spans="1:12" ht="36" x14ac:dyDescent="0.25">
      <c r="A32" s="77">
        <v>21379</v>
      </c>
      <c r="B32" s="78" t="s">
        <v>43</v>
      </c>
      <c r="C32" s="79">
        <f t="shared" si="0"/>
        <v>0</v>
      </c>
      <c r="D32" s="80" t="s">
        <v>35</v>
      </c>
      <c r="E32" s="80" t="s">
        <v>35</v>
      </c>
      <c r="F32" s="81"/>
      <c r="G32" s="82" t="s">
        <v>35</v>
      </c>
      <c r="H32" s="79">
        <f t="shared" si="1"/>
        <v>0</v>
      </c>
      <c r="I32" s="80" t="s">
        <v>35</v>
      </c>
      <c r="J32" s="80" t="s">
        <v>35</v>
      </c>
      <c r="K32" s="81"/>
      <c r="L32" s="83" t="s">
        <v>35</v>
      </c>
    </row>
    <row r="33" spans="1:12" s="24" customFormat="1" x14ac:dyDescent="0.25">
      <c r="A33" s="64">
        <v>21380</v>
      </c>
      <c r="B33" s="56" t="s">
        <v>44</v>
      </c>
      <c r="C33" s="57">
        <f t="shared" si="0"/>
        <v>0</v>
      </c>
      <c r="D33" s="59" t="s">
        <v>35</v>
      </c>
      <c r="E33" s="59" t="s">
        <v>35</v>
      </c>
      <c r="F33" s="63">
        <f>SUM(F34:F35)</f>
        <v>0</v>
      </c>
      <c r="G33" s="60" t="s">
        <v>35</v>
      </c>
      <c r="H33" s="57">
        <f t="shared" si="1"/>
        <v>0</v>
      </c>
      <c r="I33" s="59" t="s">
        <v>35</v>
      </c>
      <c r="J33" s="59" t="s">
        <v>35</v>
      </c>
      <c r="K33" s="63">
        <f>SUM(K34:K35)</f>
        <v>0</v>
      </c>
      <c r="L33" s="62" t="s">
        <v>35</v>
      </c>
    </row>
    <row r="34" spans="1:12" x14ac:dyDescent="0.25">
      <c r="A34" s="38">
        <v>21381</v>
      </c>
      <c r="B34" s="65" t="s">
        <v>45</v>
      </c>
      <c r="C34" s="66">
        <f t="shared" si="0"/>
        <v>0</v>
      </c>
      <c r="D34" s="67" t="s">
        <v>35</v>
      </c>
      <c r="E34" s="67" t="s">
        <v>35</v>
      </c>
      <c r="F34" s="68"/>
      <c r="G34" s="69" t="s">
        <v>35</v>
      </c>
      <c r="H34" s="66">
        <f t="shared" si="1"/>
        <v>0</v>
      </c>
      <c r="I34" s="67" t="s">
        <v>35</v>
      </c>
      <c r="J34" s="67" t="s">
        <v>35</v>
      </c>
      <c r="K34" s="68"/>
      <c r="L34" s="70" t="s">
        <v>35</v>
      </c>
    </row>
    <row r="35" spans="1:12" ht="24" x14ac:dyDescent="0.25">
      <c r="A35" s="44">
        <v>21383</v>
      </c>
      <c r="B35" s="71" t="s">
        <v>46</v>
      </c>
      <c r="C35" s="72">
        <f>SUM(D35:G35)</f>
        <v>0</v>
      </c>
      <c r="D35" s="73" t="s">
        <v>35</v>
      </c>
      <c r="E35" s="73" t="s">
        <v>35</v>
      </c>
      <c r="F35" s="74"/>
      <c r="G35" s="75" t="s">
        <v>35</v>
      </c>
      <c r="H35" s="72">
        <f t="shared" si="1"/>
        <v>0</v>
      </c>
      <c r="I35" s="73" t="s">
        <v>35</v>
      </c>
      <c r="J35" s="73" t="s">
        <v>35</v>
      </c>
      <c r="K35" s="74"/>
      <c r="L35" s="76" t="s">
        <v>35</v>
      </c>
    </row>
    <row r="36" spans="1:12" s="24" customFormat="1" ht="25.5" customHeight="1" x14ac:dyDescent="0.25">
      <c r="A36" s="64">
        <v>21390</v>
      </c>
      <c r="B36" s="56" t="s">
        <v>47</v>
      </c>
      <c r="C36" s="57">
        <f t="shared" si="0"/>
        <v>0</v>
      </c>
      <c r="D36" s="59" t="s">
        <v>35</v>
      </c>
      <c r="E36" s="59" t="s">
        <v>35</v>
      </c>
      <c r="F36" s="63">
        <f>SUM(F37:F40)</f>
        <v>0</v>
      </c>
      <c r="G36" s="60" t="s">
        <v>35</v>
      </c>
      <c r="H36" s="57">
        <f t="shared" si="1"/>
        <v>0</v>
      </c>
      <c r="I36" s="59" t="s">
        <v>35</v>
      </c>
      <c r="J36" s="59" t="s">
        <v>35</v>
      </c>
      <c r="K36" s="63">
        <f>SUM(K37:K40)</f>
        <v>0</v>
      </c>
      <c r="L36" s="62" t="s">
        <v>35</v>
      </c>
    </row>
    <row r="37" spans="1:12" ht="24" x14ac:dyDescent="0.25">
      <c r="A37" s="38">
        <v>21391</v>
      </c>
      <c r="B37" s="65" t="s">
        <v>48</v>
      </c>
      <c r="C37" s="66">
        <f t="shared" si="0"/>
        <v>0</v>
      </c>
      <c r="D37" s="67" t="s">
        <v>35</v>
      </c>
      <c r="E37" s="67" t="s">
        <v>35</v>
      </c>
      <c r="F37" s="68"/>
      <c r="G37" s="69" t="s">
        <v>35</v>
      </c>
      <c r="H37" s="66">
        <f t="shared" si="1"/>
        <v>0</v>
      </c>
      <c r="I37" s="67" t="s">
        <v>35</v>
      </c>
      <c r="J37" s="67" t="s">
        <v>35</v>
      </c>
      <c r="K37" s="68"/>
      <c r="L37" s="70" t="s">
        <v>35</v>
      </c>
    </row>
    <row r="38" spans="1:12" x14ac:dyDescent="0.25">
      <c r="A38" s="44">
        <v>21393</v>
      </c>
      <c r="B38" s="71" t="s">
        <v>49</v>
      </c>
      <c r="C38" s="72">
        <f t="shared" si="0"/>
        <v>0</v>
      </c>
      <c r="D38" s="73" t="s">
        <v>35</v>
      </c>
      <c r="E38" s="73" t="s">
        <v>35</v>
      </c>
      <c r="F38" s="74"/>
      <c r="G38" s="75" t="s">
        <v>35</v>
      </c>
      <c r="H38" s="72">
        <f t="shared" si="1"/>
        <v>0</v>
      </c>
      <c r="I38" s="73" t="s">
        <v>35</v>
      </c>
      <c r="J38" s="73" t="s">
        <v>35</v>
      </c>
      <c r="K38" s="74"/>
      <c r="L38" s="76" t="s">
        <v>35</v>
      </c>
    </row>
    <row r="39" spans="1:12" x14ac:dyDescent="0.25">
      <c r="A39" s="44">
        <v>21395</v>
      </c>
      <c r="B39" s="71" t="s">
        <v>50</v>
      </c>
      <c r="C39" s="72">
        <f t="shared" si="0"/>
        <v>0</v>
      </c>
      <c r="D39" s="73" t="s">
        <v>35</v>
      </c>
      <c r="E39" s="73" t="s">
        <v>35</v>
      </c>
      <c r="F39" s="74"/>
      <c r="G39" s="75" t="s">
        <v>35</v>
      </c>
      <c r="H39" s="72">
        <f t="shared" si="1"/>
        <v>0</v>
      </c>
      <c r="I39" s="73" t="s">
        <v>35</v>
      </c>
      <c r="J39" s="73" t="s">
        <v>35</v>
      </c>
      <c r="K39" s="74"/>
      <c r="L39" s="76" t="s">
        <v>35</v>
      </c>
    </row>
    <row r="40" spans="1:12" ht="24" x14ac:dyDescent="0.25">
      <c r="A40" s="84">
        <v>21399</v>
      </c>
      <c r="B40" s="85" t="s">
        <v>51</v>
      </c>
      <c r="C40" s="86">
        <f t="shared" si="0"/>
        <v>0</v>
      </c>
      <c r="D40" s="87" t="s">
        <v>35</v>
      </c>
      <c r="E40" s="87" t="s">
        <v>35</v>
      </c>
      <c r="F40" s="88"/>
      <c r="G40" s="89" t="s">
        <v>35</v>
      </c>
      <c r="H40" s="86">
        <f t="shared" si="1"/>
        <v>0</v>
      </c>
      <c r="I40" s="87" t="s">
        <v>35</v>
      </c>
      <c r="J40" s="87" t="s">
        <v>35</v>
      </c>
      <c r="K40" s="88"/>
      <c r="L40" s="90" t="s">
        <v>35</v>
      </c>
    </row>
    <row r="41" spans="1:12" s="24" customFormat="1" ht="26.25" customHeight="1" x14ac:dyDescent="0.25">
      <c r="A41" s="91">
        <v>21420</v>
      </c>
      <c r="B41" s="92" t="s">
        <v>52</v>
      </c>
      <c r="C41" s="93">
        <f>SUM(D41:G41)</f>
        <v>0</v>
      </c>
      <c r="D41" s="94">
        <f>SUM(D42)</f>
        <v>0</v>
      </c>
      <c r="E41" s="95" t="s">
        <v>35</v>
      </c>
      <c r="F41" s="95" t="s">
        <v>35</v>
      </c>
      <c r="G41" s="96" t="s">
        <v>35</v>
      </c>
      <c r="H41" s="93">
        <f>SUM(I41:L41)</f>
        <v>0</v>
      </c>
      <c r="I41" s="94">
        <f>SUM(I42)</f>
        <v>0</v>
      </c>
      <c r="J41" s="95" t="s">
        <v>35</v>
      </c>
      <c r="K41" s="95" t="s">
        <v>35</v>
      </c>
      <c r="L41" s="97" t="s">
        <v>35</v>
      </c>
    </row>
    <row r="42" spans="1:12" s="24" customFormat="1" ht="26.25" customHeight="1" x14ac:dyDescent="0.25">
      <c r="A42" s="84">
        <v>21429</v>
      </c>
      <c r="B42" s="85" t="s">
        <v>53</v>
      </c>
      <c r="C42" s="86">
        <f>SUM(D42:G42)</f>
        <v>0</v>
      </c>
      <c r="D42" s="98"/>
      <c r="E42" s="87" t="s">
        <v>35</v>
      </c>
      <c r="F42" s="87" t="s">
        <v>35</v>
      </c>
      <c r="G42" s="89" t="s">
        <v>35</v>
      </c>
      <c r="H42" s="86">
        <f t="shared" ref="H42:H44" si="2">SUM(I42:L42)</f>
        <v>0</v>
      </c>
      <c r="I42" s="98"/>
      <c r="J42" s="87" t="s">
        <v>35</v>
      </c>
      <c r="K42" s="87" t="s">
        <v>35</v>
      </c>
      <c r="L42" s="90" t="s">
        <v>35</v>
      </c>
    </row>
    <row r="43" spans="1:12" s="24" customFormat="1" ht="24" x14ac:dyDescent="0.25">
      <c r="A43" s="64">
        <v>21490</v>
      </c>
      <c r="B43" s="56" t="s">
        <v>54</v>
      </c>
      <c r="C43" s="57">
        <f t="shared" si="0"/>
        <v>0</v>
      </c>
      <c r="D43" s="99">
        <f>D44</f>
        <v>0</v>
      </c>
      <c r="E43" s="99">
        <f t="shared" ref="E43:F43" si="3">E44</f>
        <v>0</v>
      </c>
      <c r="F43" s="99">
        <f t="shared" si="3"/>
        <v>0</v>
      </c>
      <c r="G43" s="60" t="s">
        <v>35</v>
      </c>
      <c r="H43" s="100">
        <f t="shared" si="2"/>
        <v>0</v>
      </c>
      <c r="I43" s="99">
        <f>I44</f>
        <v>0</v>
      </c>
      <c r="J43" s="99">
        <f t="shared" ref="J43:K43" si="4">J44</f>
        <v>0</v>
      </c>
      <c r="K43" s="99">
        <f t="shared" si="4"/>
        <v>0</v>
      </c>
      <c r="L43" s="62" t="s">
        <v>35</v>
      </c>
    </row>
    <row r="44" spans="1:12" s="24" customFormat="1" ht="24" x14ac:dyDescent="0.25">
      <c r="A44" s="44">
        <v>21499</v>
      </c>
      <c r="B44" s="71" t="s">
        <v>55</v>
      </c>
      <c r="C44" s="79">
        <f>SUM(D44:G44)</f>
        <v>0</v>
      </c>
      <c r="D44" s="101"/>
      <c r="E44" s="102"/>
      <c r="F44" s="102"/>
      <c r="G44" s="103" t="s">
        <v>35</v>
      </c>
      <c r="H44" s="104">
        <f t="shared" si="2"/>
        <v>0</v>
      </c>
      <c r="I44" s="40"/>
      <c r="J44" s="105"/>
      <c r="K44" s="105"/>
      <c r="L44" s="106" t="s">
        <v>35</v>
      </c>
    </row>
    <row r="45" spans="1:12" ht="12.75" customHeight="1" x14ac:dyDescent="0.25">
      <c r="A45" s="107">
        <v>23000</v>
      </c>
      <c r="B45" s="108" t="s">
        <v>56</v>
      </c>
      <c r="C45" s="109">
        <f>SUM(D45:G45)</f>
        <v>0</v>
      </c>
      <c r="D45" s="59" t="s">
        <v>35</v>
      </c>
      <c r="E45" s="59" t="s">
        <v>35</v>
      </c>
      <c r="F45" s="59" t="s">
        <v>35</v>
      </c>
      <c r="G45" s="99">
        <f>SUM(G46:G47)</f>
        <v>0</v>
      </c>
      <c r="H45" s="109">
        <f t="shared" si="1"/>
        <v>0</v>
      </c>
      <c r="I45" s="87" t="s">
        <v>35</v>
      </c>
      <c r="J45" s="87" t="s">
        <v>35</v>
      </c>
      <c r="K45" s="87" t="s">
        <v>35</v>
      </c>
      <c r="L45" s="110">
        <f>SUM(L46:L47)</f>
        <v>0</v>
      </c>
    </row>
    <row r="46" spans="1:12" ht="24" x14ac:dyDescent="0.25">
      <c r="A46" s="111">
        <v>23410</v>
      </c>
      <c r="B46" s="112" t="s">
        <v>57</v>
      </c>
      <c r="C46" s="113">
        <f t="shared" si="0"/>
        <v>0</v>
      </c>
      <c r="D46" s="95" t="s">
        <v>35</v>
      </c>
      <c r="E46" s="95" t="s">
        <v>35</v>
      </c>
      <c r="F46" s="95" t="s">
        <v>35</v>
      </c>
      <c r="G46" s="114"/>
      <c r="H46" s="113">
        <f t="shared" si="1"/>
        <v>0</v>
      </c>
      <c r="I46" s="95" t="s">
        <v>35</v>
      </c>
      <c r="J46" s="95" t="s">
        <v>35</v>
      </c>
      <c r="K46" s="95" t="s">
        <v>35</v>
      </c>
      <c r="L46" s="115"/>
    </row>
    <row r="47" spans="1:12" ht="24" x14ac:dyDescent="0.25">
      <c r="A47" s="111">
        <v>23510</v>
      </c>
      <c r="B47" s="112" t="s">
        <v>58</v>
      </c>
      <c r="C47" s="93">
        <f t="shared" si="0"/>
        <v>0</v>
      </c>
      <c r="D47" s="95" t="s">
        <v>35</v>
      </c>
      <c r="E47" s="95" t="s">
        <v>35</v>
      </c>
      <c r="F47" s="95" t="s">
        <v>35</v>
      </c>
      <c r="G47" s="114"/>
      <c r="H47" s="93">
        <f t="shared" si="1"/>
        <v>0</v>
      </c>
      <c r="I47" s="95" t="s">
        <v>35</v>
      </c>
      <c r="J47" s="95" t="s">
        <v>35</v>
      </c>
      <c r="K47" s="95" t="s">
        <v>35</v>
      </c>
      <c r="L47" s="115"/>
    </row>
    <row r="48" spans="1:12" x14ac:dyDescent="0.25">
      <c r="A48" s="116"/>
      <c r="B48" s="112"/>
      <c r="C48" s="117"/>
      <c r="D48" s="95"/>
      <c r="E48" s="95"/>
      <c r="F48" s="94"/>
      <c r="G48" s="118"/>
      <c r="H48" s="117"/>
      <c r="I48" s="95"/>
      <c r="J48" s="95"/>
      <c r="K48" s="94"/>
      <c r="L48" s="119"/>
    </row>
    <row r="49" spans="1:13" s="24" customFormat="1" x14ac:dyDescent="0.25">
      <c r="A49" s="120"/>
      <c r="B49" s="121" t="s">
        <v>59</v>
      </c>
      <c r="C49" s="122"/>
      <c r="D49" s="123"/>
      <c r="E49" s="123"/>
      <c r="F49" s="123"/>
      <c r="G49" s="124"/>
      <c r="H49" s="122"/>
      <c r="I49" s="123"/>
      <c r="J49" s="123"/>
      <c r="K49" s="123"/>
      <c r="L49" s="125"/>
    </row>
    <row r="50" spans="1:13" s="24" customFormat="1" ht="12.75" thickBot="1" x14ac:dyDescent="0.3">
      <c r="A50" s="126"/>
      <c r="B50" s="25" t="s">
        <v>60</v>
      </c>
      <c r="C50" s="127">
        <f t="shared" ref="C50:C113" si="5">SUM(D50:G50)</f>
        <v>100000</v>
      </c>
      <c r="D50" s="128">
        <f>SUM(D51,D283)</f>
        <v>100000</v>
      </c>
      <c r="E50" s="128">
        <f>SUM(E51,E283)</f>
        <v>0</v>
      </c>
      <c r="F50" s="128">
        <f>SUM(F51,F283)</f>
        <v>0</v>
      </c>
      <c r="G50" s="129">
        <f>SUM(G51,G283)</f>
        <v>0</v>
      </c>
      <c r="H50" s="127">
        <f t="shared" ref="H50:H113" si="6">SUM(I50:L50)</f>
        <v>50000</v>
      </c>
      <c r="I50" s="128">
        <f>SUM(I51,I283)</f>
        <v>50000</v>
      </c>
      <c r="J50" s="128">
        <f>SUM(J51,J283)</f>
        <v>0</v>
      </c>
      <c r="K50" s="128">
        <f>SUM(K51,K283)</f>
        <v>0</v>
      </c>
      <c r="L50" s="130">
        <f>SUM(L51,L283)</f>
        <v>0</v>
      </c>
    </row>
    <row r="51" spans="1:13" s="24" customFormat="1" ht="36.75" thickTop="1" x14ac:dyDescent="0.25">
      <c r="A51" s="131"/>
      <c r="B51" s="132" t="s">
        <v>61</v>
      </c>
      <c r="C51" s="133">
        <f t="shared" si="5"/>
        <v>100000</v>
      </c>
      <c r="D51" s="134">
        <f>SUM(D52,D194)</f>
        <v>100000</v>
      </c>
      <c r="E51" s="134">
        <f>SUM(E52,E194)</f>
        <v>0</v>
      </c>
      <c r="F51" s="134">
        <f>SUM(F52,F194)</f>
        <v>0</v>
      </c>
      <c r="G51" s="135">
        <f>SUM(G52,G194)</f>
        <v>0</v>
      </c>
      <c r="H51" s="133">
        <f t="shared" si="6"/>
        <v>50000</v>
      </c>
      <c r="I51" s="134">
        <f>SUM(I52,I194)</f>
        <v>50000</v>
      </c>
      <c r="J51" s="134">
        <f>SUM(J52,J194)</f>
        <v>0</v>
      </c>
      <c r="K51" s="134">
        <f>SUM(K52,K194)</f>
        <v>0</v>
      </c>
      <c r="L51" s="136">
        <f>SUM(L52,L194)</f>
        <v>0</v>
      </c>
    </row>
    <row r="52" spans="1:13" s="24" customFormat="1" ht="24" x14ac:dyDescent="0.25">
      <c r="A52" s="137"/>
      <c r="B52" s="18" t="s">
        <v>62</v>
      </c>
      <c r="C52" s="138">
        <f t="shared" si="5"/>
        <v>0</v>
      </c>
      <c r="D52" s="139">
        <f>SUM(D53,D75,D173,D187)</f>
        <v>0</v>
      </c>
      <c r="E52" s="139">
        <f>SUM(E53,E75,E173,E187)</f>
        <v>0</v>
      </c>
      <c r="F52" s="139">
        <f>SUM(F53,F75,F173,F187)</f>
        <v>0</v>
      </c>
      <c r="G52" s="140">
        <f>SUM(G53,G75,G173,G187)</f>
        <v>0</v>
      </c>
      <c r="H52" s="138">
        <f t="shared" si="6"/>
        <v>0</v>
      </c>
      <c r="I52" s="139">
        <f>SUM(I53,I75,I173,I187)</f>
        <v>0</v>
      </c>
      <c r="J52" s="139">
        <f>SUM(J53,J75,J173,J187)</f>
        <v>0</v>
      </c>
      <c r="K52" s="139">
        <f>SUM(K53,K75,K173,K187)</f>
        <v>0</v>
      </c>
      <c r="L52" s="141">
        <f>SUM(L53,L75,L173,L187)</f>
        <v>0</v>
      </c>
    </row>
    <row r="53" spans="1:13" s="24" customFormat="1" x14ac:dyDescent="0.25">
      <c r="A53" s="142">
        <v>1000</v>
      </c>
      <c r="B53" s="142" t="s">
        <v>63</v>
      </c>
      <c r="C53" s="143">
        <f t="shared" si="5"/>
        <v>0</v>
      </c>
      <c r="D53" s="144">
        <f>SUM(D54,D67)</f>
        <v>0</v>
      </c>
      <c r="E53" s="144">
        <f>SUM(E54,E67)</f>
        <v>0</v>
      </c>
      <c r="F53" s="144">
        <f>SUM(F54,F67)</f>
        <v>0</v>
      </c>
      <c r="G53" s="145">
        <f>SUM(G54,G67)</f>
        <v>0</v>
      </c>
      <c r="H53" s="143">
        <f t="shared" si="6"/>
        <v>0</v>
      </c>
      <c r="I53" s="144">
        <f>SUM(I54,I67)</f>
        <v>0</v>
      </c>
      <c r="J53" s="144">
        <f>SUM(J54,J67)</f>
        <v>0</v>
      </c>
      <c r="K53" s="144">
        <f>SUM(K54,K67)</f>
        <v>0</v>
      </c>
      <c r="L53" s="146">
        <f>SUM(L54,L67)</f>
        <v>0</v>
      </c>
    </row>
    <row r="54" spans="1:13" x14ac:dyDescent="0.25">
      <c r="A54" s="56">
        <v>1100</v>
      </c>
      <c r="B54" s="147" t="s">
        <v>64</v>
      </c>
      <c r="C54" s="57">
        <f t="shared" si="5"/>
        <v>0</v>
      </c>
      <c r="D54" s="63">
        <f>SUM(D55,D58,D66)</f>
        <v>0</v>
      </c>
      <c r="E54" s="63">
        <f>SUM(E55,E58,E66)</f>
        <v>0</v>
      </c>
      <c r="F54" s="63">
        <f>SUM(F55,F58,F66)</f>
        <v>0</v>
      </c>
      <c r="G54" s="148">
        <f>SUM(G55,G58,G66)</f>
        <v>0</v>
      </c>
      <c r="H54" s="57">
        <f t="shared" si="6"/>
        <v>0</v>
      </c>
      <c r="I54" s="63">
        <f>SUM(I55,I58,I66)</f>
        <v>0</v>
      </c>
      <c r="J54" s="63">
        <f>SUM(J55,J58,J66)</f>
        <v>0</v>
      </c>
      <c r="K54" s="63">
        <f>SUM(K55,K58,K66)</f>
        <v>0</v>
      </c>
      <c r="L54" s="149">
        <f>SUM(L55,L58,L66)</f>
        <v>0</v>
      </c>
    </row>
    <row r="55" spans="1:13" x14ac:dyDescent="0.25">
      <c r="A55" s="150">
        <v>1110</v>
      </c>
      <c r="B55" s="112" t="s">
        <v>65</v>
      </c>
      <c r="C55" s="117">
        <f t="shared" si="5"/>
        <v>0</v>
      </c>
      <c r="D55" s="151">
        <f>SUM(D56:D57)</f>
        <v>0</v>
      </c>
      <c r="E55" s="151">
        <f>SUM(E56:E57)</f>
        <v>0</v>
      </c>
      <c r="F55" s="151">
        <f>SUM(F56:F57)</f>
        <v>0</v>
      </c>
      <c r="G55" s="152">
        <f>SUM(G56:G57)</f>
        <v>0</v>
      </c>
      <c r="H55" s="117">
        <f t="shared" si="6"/>
        <v>0</v>
      </c>
      <c r="I55" s="151">
        <f>SUM(I56:I57)</f>
        <v>0</v>
      </c>
      <c r="J55" s="151">
        <f>SUM(J56:J57)</f>
        <v>0</v>
      </c>
      <c r="K55" s="151">
        <f>SUM(K56:K57)</f>
        <v>0</v>
      </c>
      <c r="L55" s="153">
        <f>SUM(L56:L57)</f>
        <v>0</v>
      </c>
    </row>
    <row r="56" spans="1:13" x14ac:dyDescent="0.25">
      <c r="A56" s="38">
        <v>1111</v>
      </c>
      <c r="B56" s="65" t="s">
        <v>66</v>
      </c>
      <c r="C56" s="66">
        <f t="shared" si="5"/>
        <v>0</v>
      </c>
      <c r="D56" s="68"/>
      <c r="E56" s="68"/>
      <c r="F56" s="68"/>
      <c r="G56" s="154"/>
      <c r="H56" s="66">
        <f t="shared" si="6"/>
        <v>0</v>
      </c>
      <c r="I56" s="68">
        <v>0</v>
      </c>
      <c r="J56" s="68"/>
      <c r="K56" s="68"/>
      <c r="L56" s="155"/>
      <c r="M56" s="156"/>
    </row>
    <row r="57" spans="1:13" ht="24" customHeight="1" x14ac:dyDescent="0.25">
      <c r="A57" s="44">
        <v>1119</v>
      </c>
      <c r="B57" s="71" t="s">
        <v>67</v>
      </c>
      <c r="C57" s="72">
        <f t="shared" si="5"/>
        <v>0</v>
      </c>
      <c r="D57" s="74"/>
      <c r="E57" s="74"/>
      <c r="F57" s="74"/>
      <c r="G57" s="157"/>
      <c r="H57" s="72">
        <f t="shared" si="6"/>
        <v>0</v>
      </c>
      <c r="I57" s="74">
        <v>0</v>
      </c>
      <c r="J57" s="74"/>
      <c r="K57" s="74"/>
      <c r="L57" s="158"/>
      <c r="M57" s="156"/>
    </row>
    <row r="58" spans="1:13" x14ac:dyDescent="0.25">
      <c r="A58" s="159">
        <v>1140</v>
      </c>
      <c r="B58" s="71" t="s">
        <v>68</v>
      </c>
      <c r="C58" s="72">
        <f t="shared" si="5"/>
        <v>0</v>
      </c>
      <c r="D58" s="160">
        <f>SUM(D59:D65)</f>
        <v>0</v>
      </c>
      <c r="E58" s="160">
        <f>SUM(E59:E65)</f>
        <v>0</v>
      </c>
      <c r="F58" s="160">
        <f>SUM(F59:F65)</f>
        <v>0</v>
      </c>
      <c r="G58" s="161">
        <f>SUM(G59:G65)</f>
        <v>0</v>
      </c>
      <c r="H58" s="72">
        <f t="shared" si="6"/>
        <v>0</v>
      </c>
      <c r="I58" s="160">
        <f>SUM(I59:I65)</f>
        <v>0</v>
      </c>
      <c r="J58" s="160">
        <f>SUM(J59:J65)</f>
        <v>0</v>
      </c>
      <c r="K58" s="160">
        <f>SUM(K59:K65)</f>
        <v>0</v>
      </c>
      <c r="L58" s="162">
        <f>SUM(L59:L65)</f>
        <v>0</v>
      </c>
    </row>
    <row r="59" spans="1:13" x14ac:dyDescent="0.25">
      <c r="A59" s="44">
        <v>1141</v>
      </c>
      <c r="B59" s="71" t="s">
        <v>69</v>
      </c>
      <c r="C59" s="72">
        <f t="shared" si="5"/>
        <v>0</v>
      </c>
      <c r="D59" s="74"/>
      <c r="E59" s="74"/>
      <c r="F59" s="74"/>
      <c r="G59" s="157"/>
      <c r="H59" s="72">
        <f t="shared" si="6"/>
        <v>0</v>
      </c>
      <c r="I59" s="74">
        <v>0</v>
      </c>
      <c r="J59" s="74"/>
      <c r="K59" s="74"/>
      <c r="L59" s="158"/>
      <c r="M59" s="156"/>
    </row>
    <row r="60" spans="1:13" ht="24.75" customHeight="1" x14ac:dyDescent="0.25">
      <c r="A60" s="44">
        <v>1142</v>
      </c>
      <c r="B60" s="71" t="s">
        <v>70</v>
      </c>
      <c r="C60" s="72">
        <f t="shared" si="5"/>
        <v>0</v>
      </c>
      <c r="D60" s="74"/>
      <c r="E60" s="74"/>
      <c r="F60" s="74"/>
      <c r="G60" s="157"/>
      <c r="H60" s="72">
        <f t="shared" si="6"/>
        <v>0</v>
      </c>
      <c r="I60" s="74">
        <v>0</v>
      </c>
      <c r="J60" s="74"/>
      <c r="K60" s="74"/>
      <c r="L60" s="158"/>
      <c r="M60" s="156"/>
    </row>
    <row r="61" spans="1:13" ht="24" x14ac:dyDescent="0.25">
      <c r="A61" s="44">
        <v>1145</v>
      </c>
      <c r="B61" s="71" t="s">
        <v>71</v>
      </c>
      <c r="C61" s="72">
        <f t="shared" si="5"/>
        <v>0</v>
      </c>
      <c r="D61" s="74"/>
      <c r="E61" s="74"/>
      <c r="F61" s="74"/>
      <c r="G61" s="157"/>
      <c r="H61" s="72">
        <f t="shared" si="6"/>
        <v>0</v>
      </c>
      <c r="I61" s="74">
        <v>0</v>
      </c>
      <c r="J61" s="74"/>
      <c r="K61" s="74"/>
      <c r="L61" s="158"/>
      <c r="M61" s="156"/>
    </row>
    <row r="62" spans="1:13" ht="27.75" customHeight="1" x14ac:dyDescent="0.25">
      <c r="A62" s="44">
        <v>1146</v>
      </c>
      <c r="B62" s="71" t="s">
        <v>72</v>
      </c>
      <c r="C62" s="72">
        <f t="shared" si="5"/>
        <v>0</v>
      </c>
      <c r="D62" s="74"/>
      <c r="E62" s="74"/>
      <c r="F62" s="74"/>
      <c r="G62" s="157"/>
      <c r="H62" s="72">
        <f t="shared" si="6"/>
        <v>0</v>
      </c>
      <c r="I62" s="74">
        <v>0</v>
      </c>
      <c r="J62" s="74"/>
      <c r="K62" s="74"/>
      <c r="L62" s="158"/>
      <c r="M62" s="156"/>
    </row>
    <row r="63" spans="1:13" x14ac:dyDescent="0.25">
      <c r="A63" s="44">
        <v>1147</v>
      </c>
      <c r="B63" s="71" t="s">
        <v>73</v>
      </c>
      <c r="C63" s="72">
        <f t="shared" si="5"/>
        <v>0</v>
      </c>
      <c r="D63" s="74"/>
      <c r="E63" s="74"/>
      <c r="F63" s="74"/>
      <c r="G63" s="157"/>
      <c r="H63" s="72">
        <f t="shared" si="6"/>
        <v>0</v>
      </c>
      <c r="I63" s="74">
        <v>0</v>
      </c>
      <c r="J63" s="74"/>
      <c r="K63" s="74"/>
      <c r="L63" s="158"/>
      <c r="M63" s="156"/>
    </row>
    <row r="64" spans="1:13" x14ac:dyDescent="0.25">
      <c r="A64" s="44">
        <v>1148</v>
      </c>
      <c r="B64" s="71" t="s">
        <v>74</v>
      </c>
      <c r="C64" s="72">
        <f t="shared" si="5"/>
        <v>0</v>
      </c>
      <c r="D64" s="74"/>
      <c r="E64" s="74"/>
      <c r="F64" s="74"/>
      <c r="G64" s="157"/>
      <c r="H64" s="72">
        <f t="shared" si="6"/>
        <v>0</v>
      </c>
      <c r="I64" s="74">
        <v>0</v>
      </c>
      <c r="J64" s="74"/>
      <c r="K64" s="74"/>
      <c r="L64" s="158"/>
      <c r="M64" s="156"/>
    </row>
    <row r="65" spans="1:13" ht="24" customHeight="1" x14ac:dyDescent="0.25">
      <c r="A65" s="44">
        <v>1149</v>
      </c>
      <c r="B65" s="71" t="s">
        <v>75</v>
      </c>
      <c r="C65" s="72">
        <f t="shared" si="5"/>
        <v>0</v>
      </c>
      <c r="D65" s="74"/>
      <c r="E65" s="74"/>
      <c r="F65" s="74"/>
      <c r="G65" s="157"/>
      <c r="H65" s="72">
        <f t="shared" si="6"/>
        <v>0</v>
      </c>
      <c r="I65" s="74">
        <v>0</v>
      </c>
      <c r="J65" s="74"/>
      <c r="K65" s="74"/>
      <c r="L65" s="158"/>
      <c r="M65" s="156"/>
    </row>
    <row r="66" spans="1:13" ht="36" x14ac:dyDescent="0.25">
      <c r="A66" s="150">
        <v>1150</v>
      </c>
      <c r="B66" s="112" t="s">
        <v>76</v>
      </c>
      <c r="C66" s="117">
        <f t="shared" si="5"/>
        <v>0</v>
      </c>
      <c r="D66" s="163"/>
      <c r="E66" s="163"/>
      <c r="F66" s="163"/>
      <c r="G66" s="164"/>
      <c r="H66" s="117">
        <f t="shared" si="6"/>
        <v>0</v>
      </c>
      <c r="I66" s="163">
        <v>0</v>
      </c>
      <c r="J66" s="163"/>
      <c r="K66" s="163"/>
      <c r="L66" s="165"/>
      <c r="M66" s="156"/>
    </row>
    <row r="67" spans="1:13" ht="24" x14ac:dyDescent="0.25">
      <c r="A67" s="56">
        <v>1200</v>
      </c>
      <c r="B67" s="147" t="s">
        <v>77</v>
      </c>
      <c r="C67" s="57">
        <f t="shared" si="5"/>
        <v>0</v>
      </c>
      <c r="D67" s="63">
        <f>SUM(D68:D69)</f>
        <v>0</v>
      </c>
      <c r="E67" s="63">
        <f>SUM(E68:E69)</f>
        <v>0</v>
      </c>
      <c r="F67" s="63">
        <f>SUM(F68:F69)</f>
        <v>0</v>
      </c>
      <c r="G67" s="166">
        <f>SUM(G68:G69)</f>
        <v>0</v>
      </c>
      <c r="H67" s="57">
        <f t="shared" si="6"/>
        <v>0</v>
      </c>
      <c r="I67" s="63">
        <f>SUM(I68:I69)</f>
        <v>0</v>
      </c>
      <c r="J67" s="63">
        <f>SUM(J68:J69)</f>
        <v>0</v>
      </c>
      <c r="K67" s="63">
        <f>SUM(K68:K69)</f>
        <v>0</v>
      </c>
      <c r="L67" s="167">
        <f>SUM(L68:L69)</f>
        <v>0</v>
      </c>
    </row>
    <row r="68" spans="1:13" ht="24" x14ac:dyDescent="0.25">
      <c r="A68" s="168">
        <v>1210</v>
      </c>
      <c r="B68" s="65" t="s">
        <v>78</v>
      </c>
      <c r="C68" s="66">
        <f t="shared" si="5"/>
        <v>0</v>
      </c>
      <c r="D68" s="68"/>
      <c r="E68" s="68"/>
      <c r="F68" s="68"/>
      <c r="G68" s="154"/>
      <c r="H68" s="66">
        <f t="shared" si="6"/>
        <v>0</v>
      </c>
      <c r="I68" s="68">
        <v>0</v>
      </c>
      <c r="J68" s="68"/>
      <c r="K68" s="68"/>
      <c r="L68" s="155"/>
      <c r="M68" s="156"/>
    </row>
    <row r="69" spans="1:13" ht="24" x14ac:dyDescent="0.25">
      <c r="A69" s="159">
        <v>1220</v>
      </c>
      <c r="B69" s="71" t="s">
        <v>79</v>
      </c>
      <c r="C69" s="72">
        <f t="shared" si="5"/>
        <v>0</v>
      </c>
      <c r="D69" s="160">
        <f>SUM(D70:D74)</f>
        <v>0</v>
      </c>
      <c r="E69" s="160">
        <f>SUM(E70:E74)</f>
        <v>0</v>
      </c>
      <c r="F69" s="160">
        <f>SUM(F70:F74)</f>
        <v>0</v>
      </c>
      <c r="G69" s="161">
        <f>SUM(G70:G74)</f>
        <v>0</v>
      </c>
      <c r="H69" s="72">
        <f t="shared" si="6"/>
        <v>0</v>
      </c>
      <c r="I69" s="160">
        <f>SUM(I70:I74)</f>
        <v>0</v>
      </c>
      <c r="J69" s="160">
        <f>SUM(J70:J74)</f>
        <v>0</v>
      </c>
      <c r="K69" s="160">
        <f>SUM(K70:K74)</f>
        <v>0</v>
      </c>
      <c r="L69" s="162">
        <f>SUM(L70:L74)</f>
        <v>0</v>
      </c>
    </row>
    <row r="70" spans="1:13" ht="48" x14ac:dyDescent="0.25">
      <c r="A70" s="44">
        <v>1221</v>
      </c>
      <c r="B70" s="71" t="s">
        <v>80</v>
      </c>
      <c r="C70" s="72">
        <f t="shared" si="5"/>
        <v>0</v>
      </c>
      <c r="D70" s="74"/>
      <c r="E70" s="74"/>
      <c r="F70" s="74"/>
      <c r="G70" s="157"/>
      <c r="H70" s="72">
        <f t="shared" si="6"/>
        <v>0</v>
      </c>
      <c r="I70" s="74">
        <v>0</v>
      </c>
      <c r="J70" s="74"/>
      <c r="K70" s="74"/>
      <c r="L70" s="158"/>
      <c r="M70" s="156"/>
    </row>
    <row r="71" spans="1:13" x14ac:dyDescent="0.25">
      <c r="A71" s="44">
        <v>1223</v>
      </c>
      <c r="B71" s="71" t="s">
        <v>81</v>
      </c>
      <c r="C71" s="72">
        <f t="shared" si="5"/>
        <v>0</v>
      </c>
      <c r="D71" s="74"/>
      <c r="E71" s="74"/>
      <c r="F71" s="74"/>
      <c r="G71" s="157"/>
      <c r="H71" s="72">
        <f t="shared" si="6"/>
        <v>0</v>
      </c>
      <c r="I71" s="74">
        <v>0</v>
      </c>
      <c r="J71" s="74"/>
      <c r="K71" s="74"/>
      <c r="L71" s="158"/>
      <c r="M71" s="156"/>
    </row>
    <row r="72" spans="1:13" x14ac:dyDescent="0.25">
      <c r="A72" s="44">
        <v>1225</v>
      </c>
      <c r="B72" s="71" t="s">
        <v>82</v>
      </c>
      <c r="C72" s="72">
        <f t="shared" si="5"/>
        <v>0</v>
      </c>
      <c r="D72" s="74"/>
      <c r="E72" s="74"/>
      <c r="F72" s="74"/>
      <c r="G72" s="157"/>
      <c r="H72" s="72">
        <f t="shared" si="6"/>
        <v>0</v>
      </c>
      <c r="I72" s="74">
        <v>0</v>
      </c>
      <c r="J72" s="74"/>
      <c r="K72" s="74"/>
      <c r="L72" s="158"/>
      <c r="M72" s="156"/>
    </row>
    <row r="73" spans="1:13" ht="36" x14ac:dyDescent="0.25">
      <c r="A73" s="44">
        <v>1227</v>
      </c>
      <c r="B73" s="71" t="s">
        <v>83</v>
      </c>
      <c r="C73" s="72">
        <f t="shared" si="5"/>
        <v>0</v>
      </c>
      <c r="D73" s="74"/>
      <c r="E73" s="74"/>
      <c r="F73" s="74"/>
      <c r="G73" s="157"/>
      <c r="H73" s="72">
        <f t="shared" si="6"/>
        <v>0</v>
      </c>
      <c r="I73" s="74">
        <v>0</v>
      </c>
      <c r="J73" s="74"/>
      <c r="K73" s="74"/>
      <c r="L73" s="158"/>
      <c r="M73" s="156"/>
    </row>
    <row r="74" spans="1:13" ht="48" x14ac:dyDescent="0.25">
      <c r="A74" s="44">
        <v>1228</v>
      </c>
      <c r="B74" s="71" t="s">
        <v>84</v>
      </c>
      <c r="C74" s="72">
        <f t="shared" si="5"/>
        <v>0</v>
      </c>
      <c r="D74" s="74"/>
      <c r="E74" s="74"/>
      <c r="F74" s="74"/>
      <c r="G74" s="157"/>
      <c r="H74" s="72">
        <f t="shared" si="6"/>
        <v>0</v>
      </c>
      <c r="I74" s="74">
        <v>0</v>
      </c>
      <c r="J74" s="74"/>
      <c r="K74" s="74"/>
      <c r="L74" s="158"/>
      <c r="M74" s="156"/>
    </row>
    <row r="75" spans="1:13" x14ac:dyDescent="0.25">
      <c r="A75" s="142">
        <v>2000</v>
      </c>
      <c r="B75" s="142" t="s">
        <v>85</v>
      </c>
      <c r="C75" s="143">
        <f t="shared" si="5"/>
        <v>0</v>
      </c>
      <c r="D75" s="144">
        <f>SUM(D76,D83,D130,D164,D165,D172)</f>
        <v>0</v>
      </c>
      <c r="E75" s="144">
        <f>SUM(E76,E83,E130,E164,E165,E172)</f>
        <v>0</v>
      </c>
      <c r="F75" s="144">
        <f>SUM(F76,F83,F130,F164,F165,F172)</f>
        <v>0</v>
      </c>
      <c r="G75" s="145">
        <f>SUM(G76,G83,G130,G164,G165,G172)</f>
        <v>0</v>
      </c>
      <c r="H75" s="143">
        <f t="shared" si="6"/>
        <v>0</v>
      </c>
      <c r="I75" s="144">
        <f>SUM(I76,I83,I130,I164,I165,I172)</f>
        <v>0</v>
      </c>
      <c r="J75" s="144">
        <f>SUM(J76,J83,J130,J164,J165,J172)</f>
        <v>0</v>
      </c>
      <c r="K75" s="144">
        <f>SUM(K76,K83,K130,K164,K165,K172)</f>
        <v>0</v>
      </c>
      <c r="L75" s="146">
        <f>SUM(L76,L83,L130,L164,L165,L172)</f>
        <v>0</v>
      </c>
    </row>
    <row r="76" spans="1:13" ht="24" x14ac:dyDescent="0.25">
      <c r="A76" s="56">
        <v>2100</v>
      </c>
      <c r="B76" s="147" t="s">
        <v>86</v>
      </c>
      <c r="C76" s="57">
        <f t="shared" si="5"/>
        <v>0</v>
      </c>
      <c r="D76" s="63">
        <f>SUM(D77,D80)</f>
        <v>0</v>
      </c>
      <c r="E76" s="63">
        <f>SUM(E77,E80)</f>
        <v>0</v>
      </c>
      <c r="F76" s="63">
        <f>SUM(F77,F80)</f>
        <v>0</v>
      </c>
      <c r="G76" s="166">
        <f>SUM(G77,G80)</f>
        <v>0</v>
      </c>
      <c r="H76" s="57">
        <f t="shared" si="6"/>
        <v>0</v>
      </c>
      <c r="I76" s="63">
        <f>SUM(I77,I80)</f>
        <v>0</v>
      </c>
      <c r="J76" s="63">
        <f>SUM(J77,J80)</f>
        <v>0</v>
      </c>
      <c r="K76" s="63">
        <f>SUM(K77,K80)</f>
        <v>0</v>
      </c>
      <c r="L76" s="167">
        <f>SUM(L77,L80)</f>
        <v>0</v>
      </c>
    </row>
    <row r="77" spans="1:13" ht="24" x14ac:dyDescent="0.25">
      <c r="A77" s="168">
        <v>2110</v>
      </c>
      <c r="B77" s="65" t="s">
        <v>87</v>
      </c>
      <c r="C77" s="66">
        <f t="shared" si="5"/>
        <v>0</v>
      </c>
      <c r="D77" s="169">
        <f>SUM(D78:D79)</f>
        <v>0</v>
      </c>
      <c r="E77" s="169">
        <f>SUM(E78:E79)</f>
        <v>0</v>
      </c>
      <c r="F77" s="169">
        <f>SUM(F78:F79)</f>
        <v>0</v>
      </c>
      <c r="G77" s="170">
        <f>SUM(G78:G79)</f>
        <v>0</v>
      </c>
      <c r="H77" s="66">
        <f t="shared" si="6"/>
        <v>0</v>
      </c>
      <c r="I77" s="169">
        <f>SUM(I78:I79)</f>
        <v>0</v>
      </c>
      <c r="J77" s="169">
        <f>SUM(J78:J79)</f>
        <v>0</v>
      </c>
      <c r="K77" s="169">
        <f>SUM(K78:K79)</f>
        <v>0</v>
      </c>
      <c r="L77" s="171">
        <f>SUM(L78:L79)</f>
        <v>0</v>
      </c>
    </row>
    <row r="78" spans="1:13" x14ac:dyDescent="0.25">
      <c r="A78" s="44">
        <v>2111</v>
      </c>
      <c r="B78" s="71" t="s">
        <v>88</v>
      </c>
      <c r="C78" s="72">
        <f t="shared" si="5"/>
        <v>0</v>
      </c>
      <c r="D78" s="74"/>
      <c r="E78" s="74"/>
      <c r="F78" s="74"/>
      <c r="G78" s="157"/>
      <c r="H78" s="72">
        <f t="shared" si="6"/>
        <v>0</v>
      </c>
      <c r="I78" s="74">
        <v>0</v>
      </c>
      <c r="J78" s="74"/>
      <c r="K78" s="74"/>
      <c r="L78" s="158"/>
      <c r="M78" s="156"/>
    </row>
    <row r="79" spans="1:13" ht="24" x14ac:dyDescent="0.25">
      <c r="A79" s="44">
        <v>2112</v>
      </c>
      <c r="B79" s="71" t="s">
        <v>89</v>
      </c>
      <c r="C79" s="72">
        <f t="shared" si="5"/>
        <v>0</v>
      </c>
      <c r="D79" s="74"/>
      <c r="E79" s="74"/>
      <c r="F79" s="74"/>
      <c r="G79" s="157"/>
      <c r="H79" s="72">
        <f t="shared" si="6"/>
        <v>0</v>
      </c>
      <c r="I79" s="74">
        <v>0</v>
      </c>
      <c r="J79" s="74"/>
      <c r="K79" s="74"/>
      <c r="L79" s="158"/>
      <c r="M79" s="156"/>
    </row>
    <row r="80" spans="1:13" ht="24" x14ac:dyDescent="0.25">
      <c r="A80" s="159">
        <v>2120</v>
      </c>
      <c r="B80" s="71" t="s">
        <v>90</v>
      </c>
      <c r="C80" s="72">
        <f t="shared" si="5"/>
        <v>0</v>
      </c>
      <c r="D80" s="160">
        <f>SUM(D81:D82)</f>
        <v>0</v>
      </c>
      <c r="E80" s="160">
        <f>SUM(E81:E82)</f>
        <v>0</v>
      </c>
      <c r="F80" s="160">
        <f>SUM(F81:F82)</f>
        <v>0</v>
      </c>
      <c r="G80" s="161">
        <f>SUM(G81:G82)</f>
        <v>0</v>
      </c>
      <c r="H80" s="72">
        <f t="shared" si="6"/>
        <v>0</v>
      </c>
      <c r="I80" s="160">
        <f>SUM(I81:I82)</f>
        <v>0</v>
      </c>
      <c r="J80" s="160">
        <f>SUM(J81:J82)</f>
        <v>0</v>
      </c>
      <c r="K80" s="160">
        <f>SUM(K81:K82)</f>
        <v>0</v>
      </c>
      <c r="L80" s="162">
        <f>SUM(L81:L82)</f>
        <v>0</v>
      </c>
    </row>
    <row r="81" spans="1:13" x14ac:dyDescent="0.25">
      <c r="A81" s="44">
        <v>2121</v>
      </c>
      <c r="B81" s="71" t="s">
        <v>88</v>
      </c>
      <c r="C81" s="72">
        <f t="shared" si="5"/>
        <v>0</v>
      </c>
      <c r="D81" s="74"/>
      <c r="E81" s="74"/>
      <c r="F81" s="74"/>
      <c r="G81" s="157"/>
      <c r="H81" s="72">
        <f t="shared" si="6"/>
        <v>0</v>
      </c>
      <c r="I81" s="74">
        <v>0</v>
      </c>
      <c r="J81" s="74"/>
      <c r="K81" s="74"/>
      <c r="L81" s="158"/>
      <c r="M81" s="156"/>
    </row>
    <row r="82" spans="1:13" ht="24" x14ac:dyDescent="0.25">
      <c r="A82" s="44">
        <v>2122</v>
      </c>
      <c r="B82" s="71" t="s">
        <v>89</v>
      </c>
      <c r="C82" s="72">
        <f t="shared" si="5"/>
        <v>0</v>
      </c>
      <c r="D82" s="74"/>
      <c r="E82" s="74"/>
      <c r="F82" s="74"/>
      <c r="G82" s="157"/>
      <c r="H82" s="72">
        <f t="shared" si="6"/>
        <v>0</v>
      </c>
      <c r="I82" s="74">
        <v>0</v>
      </c>
      <c r="J82" s="74"/>
      <c r="K82" s="74"/>
      <c r="L82" s="158"/>
      <c r="M82" s="156"/>
    </row>
    <row r="83" spans="1:13" x14ac:dyDescent="0.25">
      <c r="A83" s="56">
        <v>2200</v>
      </c>
      <c r="B83" s="147" t="s">
        <v>91</v>
      </c>
      <c r="C83" s="57">
        <f t="shared" si="5"/>
        <v>0</v>
      </c>
      <c r="D83" s="63">
        <f>SUM(D84,D89,D95,D103,D112,D116,D122,D128)</f>
        <v>0</v>
      </c>
      <c r="E83" s="63">
        <f>SUM(E84,E89,E95,E103,E112,E116,E122,E128)</f>
        <v>0</v>
      </c>
      <c r="F83" s="63">
        <f>SUM(F84,F89,F95,F103,F112,F116,F122,F128)</f>
        <v>0</v>
      </c>
      <c r="G83" s="166">
        <f>SUM(G84,G89,G95,G103,G112,G116,G122,G128)</f>
        <v>0</v>
      </c>
      <c r="H83" s="57">
        <f t="shared" si="6"/>
        <v>0</v>
      </c>
      <c r="I83" s="63">
        <f>SUM(I84,I89,I95,I103,I112,I116,I122,I128)</f>
        <v>0</v>
      </c>
      <c r="J83" s="63">
        <f>SUM(J84,J89,J95,J103,J112,J116,J122,J128)</f>
        <v>0</v>
      </c>
      <c r="K83" s="63">
        <f>SUM(K84,K89,K95,K103,K112,K116,K122,K128)</f>
        <v>0</v>
      </c>
      <c r="L83" s="172">
        <f>SUM(L84,L89,L95,L103,L112,L116,L122,L128)</f>
        <v>0</v>
      </c>
    </row>
    <row r="84" spans="1:13" ht="24" x14ac:dyDescent="0.25">
      <c r="A84" s="150">
        <v>2210</v>
      </c>
      <c r="B84" s="112" t="s">
        <v>92</v>
      </c>
      <c r="C84" s="117">
        <f t="shared" si="5"/>
        <v>0</v>
      </c>
      <c r="D84" s="151">
        <f>SUM(D85:D88)</f>
        <v>0</v>
      </c>
      <c r="E84" s="151">
        <f>SUM(E85:E88)</f>
        <v>0</v>
      </c>
      <c r="F84" s="151">
        <f>SUM(F85:F88)</f>
        <v>0</v>
      </c>
      <c r="G84" s="151">
        <f>SUM(G85:G88)</f>
        <v>0</v>
      </c>
      <c r="H84" s="117">
        <f t="shared" si="6"/>
        <v>0</v>
      </c>
      <c r="I84" s="151">
        <f>SUM(I85:I88)</f>
        <v>0</v>
      </c>
      <c r="J84" s="151">
        <f>SUM(J85:J88)</f>
        <v>0</v>
      </c>
      <c r="K84" s="151">
        <f>SUM(K85:K88)</f>
        <v>0</v>
      </c>
      <c r="L84" s="153">
        <f>SUM(L85:L88)</f>
        <v>0</v>
      </c>
    </row>
    <row r="85" spans="1:13" ht="24" x14ac:dyDescent="0.25">
      <c r="A85" s="38">
        <v>2211</v>
      </c>
      <c r="B85" s="65" t="s">
        <v>93</v>
      </c>
      <c r="C85" s="66">
        <f t="shared" si="5"/>
        <v>0</v>
      </c>
      <c r="D85" s="68"/>
      <c r="E85" s="68"/>
      <c r="F85" s="68"/>
      <c r="G85" s="154"/>
      <c r="H85" s="66">
        <f t="shared" si="6"/>
        <v>0</v>
      </c>
      <c r="I85" s="68">
        <v>0</v>
      </c>
      <c r="J85" s="68"/>
      <c r="K85" s="68"/>
      <c r="L85" s="155"/>
      <c r="M85" s="156"/>
    </row>
    <row r="86" spans="1:13" ht="36" x14ac:dyDescent="0.25">
      <c r="A86" s="44">
        <v>2212</v>
      </c>
      <c r="B86" s="71" t="s">
        <v>94</v>
      </c>
      <c r="C86" s="72">
        <f t="shared" si="5"/>
        <v>0</v>
      </c>
      <c r="D86" s="74"/>
      <c r="E86" s="74"/>
      <c r="F86" s="74"/>
      <c r="G86" s="157"/>
      <c r="H86" s="72">
        <f t="shared" si="6"/>
        <v>0</v>
      </c>
      <c r="I86" s="74">
        <v>0</v>
      </c>
      <c r="J86" s="74"/>
      <c r="K86" s="74"/>
      <c r="L86" s="158"/>
      <c r="M86" s="156"/>
    </row>
    <row r="87" spans="1:13" ht="24" x14ac:dyDescent="0.25">
      <c r="A87" s="44">
        <v>2214</v>
      </c>
      <c r="B87" s="71" t="s">
        <v>95</v>
      </c>
      <c r="C87" s="72">
        <f t="shared" si="5"/>
        <v>0</v>
      </c>
      <c r="D87" s="74"/>
      <c r="E87" s="74"/>
      <c r="F87" s="74"/>
      <c r="G87" s="157"/>
      <c r="H87" s="72">
        <f t="shared" si="6"/>
        <v>0</v>
      </c>
      <c r="I87" s="74">
        <v>0</v>
      </c>
      <c r="J87" s="74"/>
      <c r="K87" s="74"/>
      <c r="L87" s="158"/>
      <c r="M87" s="156"/>
    </row>
    <row r="88" spans="1:13" x14ac:dyDescent="0.25">
      <c r="A88" s="44">
        <v>2219</v>
      </c>
      <c r="B88" s="71" t="s">
        <v>96</v>
      </c>
      <c r="C88" s="72">
        <f t="shared" si="5"/>
        <v>0</v>
      </c>
      <c r="D88" s="74"/>
      <c r="E88" s="74"/>
      <c r="F88" s="74"/>
      <c r="G88" s="157"/>
      <c r="H88" s="72">
        <f t="shared" si="6"/>
        <v>0</v>
      </c>
      <c r="I88" s="74">
        <v>0</v>
      </c>
      <c r="J88" s="74"/>
      <c r="K88" s="74"/>
      <c r="L88" s="158"/>
      <c r="M88" s="156"/>
    </row>
    <row r="89" spans="1:13" ht="24" x14ac:dyDescent="0.25">
      <c r="A89" s="159">
        <v>2220</v>
      </c>
      <c r="B89" s="71" t="s">
        <v>97</v>
      </c>
      <c r="C89" s="72">
        <f t="shared" si="5"/>
        <v>0</v>
      </c>
      <c r="D89" s="160">
        <f>SUM(D90:D94)</f>
        <v>0</v>
      </c>
      <c r="E89" s="160">
        <f>SUM(E90:E94)</f>
        <v>0</v>
      </c>
      <c r="F89" s="160">
        <f>SUM(F90:F94)</f>
        <v>0</v>
      </c>
      <c r="G89" s="161">
        <f>SUM(G90:G94)</f>
        <v>0</v>
      </c>
      <c r="H89" s="72">
        <f t="shared" si="6"/>
        <v>0</v>
      </c>
      <c r="I89" s="160">
        <f>SUM(I90:I94)</f>
        <v>0</v>
      </c>
      <c r="J89" s="160">
        <f>SUM(J90:J94)</f>
        <v>0</v>
      </c>
      <c r="K89" s="160">
        <f>SUM(K90:K94)</f>
        <v>0</v>
      </c>
      <c r="L89" s="162">
        <f>SUM(L90:L94)</f>
        <v>0</v>
      </c>
    </row>
    <row r="90" spans="1:13" ht="24" x14ac:dyDescent="0.25">
      <c r="A90" s="44">
        <v>2221</v>
      </c>
      <c r="B90" s="71" t="s">
        <v>98</v>
      </c>
      <c r="C90" s="72">
        <f t="shared" si="5"/>
        <v>0</v>
      </c>
      <c r="D90" s="74"/>
      <c r="E90" s="74"/>
      <c r="F90" s="74"/>
      <c r="G90" s="157"/>
      <c r="H90" s="72">
        <f t="shared" si="6"/>
        <v>0</v>
      </c>
      <c r="I90" s="74">
        <v>0</v>
      </c>
      <c r="J90" s="74"/>
      <c r="K90" s="74"/>
      <c r="L90" s="158"/>
      <c r="M90" s="156"/>
    </row>
    <row r="91" spans="1:13" x14ac:dyDescent="0.25">
      <c r="A91" s="44">
        <v>2222</v>
      </c>
      <c r="B91" s="71" t="s">
        <v>99</v>
      </c>
      <c r="C91" s="72">
        <f t="shared" si="5"/>
        <v>0</v>
      </c>
      <c r="D91" s="74"/>
      <c r="E91" s="74"/>
      <c r="F91" s="74"/>
      <c r="G91" s="157"/>
      <c r="H91" s="72">
        <f t="shared" si="6"/>
        <v>0</v>
      </c>
      <c r="I91" s="74">
        <v>0</v>
      </c>
      <c r="J91" s="74"/>
      <c r="K91" s="74"/>
      <c r="L91" s="158"/>
      <c r="M91" s="156"/>
    </row>
    <row r="92" spans="1:13" x14ac:dyDescent="0.25">
      <c r="A92" s="44">
        <v>2223</v>
      </c>
      <c r="B92" s="71" t="s">
        <v>100</v>
      </c>
      <c r="C92" s="72">
        <f t="shared" si="5"/>
        <v>0</v>
      </c>
      <c r="D92" s="74"/>
      <c r="E92" s="74"/>
      <c r="F92" s="74"/>
      <c r="G92" s="157"/>
      <c r="H92" s="72">
        <f t="shared" si="6"/>
        <v>0</v>
      </c>
      <c r="I92" s="74">
        <v>0</v>
      </c>
      <c r="J92" s="74"/>
      <c r="K92" s="74"/>
      <c r="L92" s="158"/>
      <c r="M92" s="156"/>
    </row>
    <row r="93" spans="1:13" ht="48" x14ac:dyDescent="0.25">
      <c r="A93" s="44">
        <v>2224</v>
      </c>
      <c r="B93" s="71" t="s">
        <v>101</v>
      </c>
      <c r="C93" s="72">
        <f t="shared" si="5"/>
        <v>0</v>
      </c>
      <c r="D93" s="74"/>
      <c r="E93" s="74"/>
      <c r="F93" s="74"/>
      <c r="G93" s="157"/>
      <c r="H93" s="72">
        <f t="shared" si="6"/>
        <v>0</v>
      </c>
      <c r="I93" s="74">
        <v>0</v>
      </c>
      <c r="J93" s="74"/>
      <c r="K93" s="74"/>
      <c r="L93" s="158"/>
      <c r="M93" s="156"/>
    </row>
    <row r="94" spans="1:13" ht="24" x14ac:dyDescent="0.25">
      <c r="A94" s="44">
        <v>2229</v>
      </c>
      <c r="B94" s="71" t="s">
        <v>102</v>
      </c>
      <c r="C94" s="72">
        <f t="shared" si="5"/>
        <v>0</v>
      </c>
      <c r="D94" s="74"/>
      <c r="E94" s="74"/>
      <c r="F94" s="74"/>
      <c r="G94" s="157"/>
      <c r="H94" s="72">
        <f t="shared" si="6"/>
        <v>0</v>
      </c>
      <c r="I94" s="74">
        <v>0</v>
      </c>
      <c r="J94" s="74"/>
      <c r="K94" s="74"/>
      <c r="L94" s="158"/>
      <c r="M94" s="156"/>
    </row>
    <row r="95" spans="1:13" ht="36" x14ac:dyDescent="0.25">
      <c r="A95" s="159">
        <v>2230</v>
      </c>
      <c r="B95" s="71" t="s">
        <v>103</v>
      </c>
      <c r="C95" s="72">
        <f t="shared" si="5"/>
        <v>0</v>
      </c>
      <c r="D95" s="160">
        <f>SUM(D96:D102)</f>
        <v>0</v>
      </c>
      <c r="E95" s="160">
        <f>SUM(E96:E102)</f>
        <v>0</v>
      </c>
      <c r="F95" s="160">
        <f>SUM(F96:F102)</f>
        <v>0</v>
      </c>
      <c r="G95" s="161">
        <f>SUM(G96:G102)</f>
        <v>0</v>
      </c>
      <c r="H95" s="72">
        <f t="shared" si="6"/>
        <v>0</v>
      </c>
      <c r="I95" s="160">
        <f>SUM(I96:I102)</f>
        <v>0</v>
      </c>
      <c r="J95" s="160">
        <f>SUM(J96:J102)</f>
        <v>0</v>
      </c>
      <c r="K95" s="160">
        <f>SUM(K96:K102)</f>
        <v>0</v>
      </c>
      <c r="L95" s="162">
        <f>SUM(L96:L102)</f>
        <v>0</v>
      </c>
    </row>
    <row r="96" spans="1:13" ht="24" x14ac:dyDescent="0.25">
      <c r="A96" s="44">
        <v>2231</v>
      </c>
      <c r="B96" s="71" t="s">
        <v>104</v>
      </c>
      <c r="C96" s="72">
        <f t="shared" si="5"/>
        <v>0</v>
      </c>
      <c r="D96" s="74"/>
      <c r="E96" s="74"/>
      <c r="F96" s="74"/>
      <c r="G96" s="157"/>
      <c r="H96" s="72">
        <f t="shared" si="6"/>
        <v>0</v>
      </c>
      <c r="I96" s="74">
        <v>0</v>
      </c>
      <c r="J96" s="74"/>
      <c r="K96" s="74"/>
      <c r="L96" s="158"/>
      <c r="M96" s="156"/>
    </row>
    <row r="97" spans="1:13" ht="24.75" customHeight="1" x14ac:dyDescent="0.25">
      <c r="A97" s="44">
        <v>2232</v>
      </c>
      <c r="B97" s="71" t="s">
        <v>105</v>
      </c>
      <c r="C97" s="72">
        <f t="shared" si="5"/>
        <v>0</v>
      </c>
      <c r="D97" s="74"/>
      <c r="E97" s="74"/>
      <c r="F97" s="74"/>
      <c r="G97" s="157"/>
      <c r="H97" s="72">
        <f t="shared" si="6"/>
        <v>0</v>
      </c>
      <c r="I97" s="74">
        <v>0</v>
      </c>
      <c r="J97" s="74"/>
      <c r="K97" s="74"/>
      <c r="L97" s="158"/>
      <c r="M97" s="156"/>
    </row>
    <row r="98" spans="1:13" ht="24" x14ac:dyDescent="0.25">
      <c r="A98" s="38">
        <v>2233</v>
      </c>
      <c r="B98" s="65" t="s">
        <v>106</v>
      </c>
      <c r="C98" s="66">
        <f t="shared" si="5"/>
        <v>0</v>
      </c>
      <c r="D98" s="68"/>
      <c r="E98" s="68"/>
      <c r="F98" s="68"/>
      <c r="G98" s="154"/>
      <c r="H98" s="66">
        <f t="shared" si="6"/>
        <v>0</v>
      </c>
      <c r="I98" s="68">
        <v>0</v>
      </c>
      <c r="J98" s="68"/>
      <c r="K98" s="68"/>
      <c r="L98" s="155"/>
      <c r="M98" s="156"/>
    </row>
    <row r="99" spans="1:13" ht="36" x14ac:dyDescent="0.25">
      <c r="A99" s="44">
        <v>2234</v>
      </c>
      <c r="B99" s="71" t="s">
        <v>107</v>
      </c>
      <c r="C99" s="72">
        <f t="shared" si="5"/>
        <v>0</v>
      </c>
      <c r="D99" s="74"/>
      <c r="E99" s="74"/>
      <c r="F99" s="74"/>
      <c r="G99" s="157"/>
      <c r="H99" s="72">
        <f t="shared" si="6"/>
        <v>0</v>
      </c>
      <c r="I99" s="74">
        <v>0</v>
      </c>
      <c r="J99" s="74"/>
      <c r="K99" s="74"/>
      <c r="L99" s="158"/>
      <c r="M99" s="156"/>
    </row>
    <row r="100" spans="1:13" ht="24" x14ac:dyDescent="0.25">
      <c r="A100" s="44">
        <v>2235</v>
      </c>
      <c r="B100" s="71" t="s">
        <v>108</v>
      </c>
      <c r="C100" s="72">
        <f t="shared" si="5"/>
        <v>0</v>
      </c>
      <c r="D100" s="74"/>
      <c r="E100" s="74"/>
      <c r="F100" s="74"/>
      <c r="G100" s="157"/>
      <c r="H100" s="72">
        <f t="shared" si="6"/>
        <v>0</v>
      </c>
      <c r="I100" s="74">
        <v>0</v>
      </c>
      <c r="J100" s="74"/>
      <c r="K100" s="74"/>
      <c r="L100" s="158"/>
      <c r="M100" s="156"/>
    </row>
    <row r="101" spans="1:13" x14ac:dyDescent="0.25">
      <c r="A101" s="44">
        <v>2236</v>
      </c>
      <c r="B101" s="71" t="s">
        <v>109</v>
      </c>
      <c r="C101" s="72">
        <f t="shared" si="5"/>
        <v>0</v>
      </c>
      <c r="D101" s="74"/>
      <c r="E101" s="74"/>
      <c r="F101" s="74"/>
      <c r="G101" s="157"/>
      <c r="H101" s="72">
        <f t="shared" si="6"/>
        <v>0</v>
      </c>
      <c r="I101" s="74">
        <v>0</v>
      </c>
      <c r="J101" s="74"/>
      <c r="K101" s="74"/>
      <c r="L101" s="158"/>
      <c r="M101" s="156"/>
    </row>
    <row r="102" spans="1:13" ht="24" x14ac:dyDescent="0.25">
      <c r="A102" s="44">
        <v>2239</v>
      </c>
      <c r="B102" s="71" t="s">
        <v>110</v>
      </c>
      <c r="C102" s="72">
        <f t="shared" si="5"/>
        <v>0</v>
      </c>
      <c r="D102" s="74"/>
      <c r="E102" s="74"/>
      <c r="F102" s="74"/>
      <c r="G102" s="157"/>
      <c r="H102" s="72">
        <f t="shared" si="6"/>
        <v>0</v>
      </c>
      <c r="I102" s="74">
        <v>0</v>
      </c>
      <c r="J102" s="74"/>
      <c r="K102" s="74"/>
      <c r="L102" s="158"/>
      <c r="M102" s="156"/>
    </row>
    <row r="103" spans="1:13" ht="36" x14ac:dyDescent="0.25">
      <c r="A103" s="159">
        <v>2240</v>
      </c>
      <c r="B103" s="71" t="s">
        <v>111</v>
      </c>
      <c r="C103" s="72">
        <f t="shared" si="5"/>
        <v>0</v>
      </c>
      <c r="D103" s="160">
        <f>SUM(D104:D111)</f>
        <v>0</v>
      </c>
      <c r="E103" s="160">
        <f>SUM(E104:E111)</f>
        <v>0</v>
      </c>
      <c r="F103" s="160">
        <f>SUM(F104:F111)</f>
        <v>0</v>
      </c>
      <c r="G103" s="161">
        <f>SUM(G104:G111)</f>
        <v>0</v>
      </c>
      <c r="H103" s="72">
        <f t="shared" si="6"/>
        <v>0</v>
      </c>
      <c r="I103" s="160">
        <f>SUM(I104:I111)</f>
        <v>0</v>
      </c>
      <c r="J103" s="160">
        <f>SUM(J104:J111)</f>
        <v>0</v>
      </c>
      <c r="K103" s="160">
        <f>SUM(K104:K111)</f>
        <v>0</v>
      </c>
      <c r="L103" s="162">
        <f>SUM(L104:L111)</f>
        <v>0</v>
      </c>
    </row>
    <row r="104" spans="1:13" x14ac:dyDescent="0.25">
      <c r="A104" s="44">
        <v>2241</v>
      </c>
      <c r="B104" s="71" t="s">
        <v>112</v>
      </c>
      <c r="C104" s="72">
        <f t="shared" si="5"/>
        <v>0</v>
      </c>
      <c r="D104" s="74"/>
      <c r="E104" s="74"/>
      <c r="F104" s="74"/>
      <c r="G104" s="157"/>
      <c r="H104" s="72">
        <f t="shared" si="6"/>
        <v>0</v>
      </c>
      <c r="I104" s="74">
        <v>0</v>
      </c>
      <c r="J104" s="74"/>
      <c r="K104" s="74"/>
      <c r="L104" s="158"/>
      <c r="M104" s="156"/>
    </row>
    <row r="105" spans="1:13" ht="24" x14ac:dyDescent="0.25">
      <c r="A105" s="44">
        <v>2242</v>
      </c>
      <c r="B105" s="71" t="s">
        <v>113</v>
      </c>
      <c r="C105" s="72">
        <f t="shared" si="5"/>
        <v>0</v>
      </c>
      <c r="D105" s="74"/>
      <c r="E105" s="74"/>
      <c r="F105" s="74"/>
      <c r="G105" s="157"/>
      <c r="H105" s="72">
        <f t="shared" si="6"/>
        <v>0</v>
      </c>
      <c r="I105" s="74">
        <v>0</v>
      </c>
      <c r="J105" s="74"/>
      <c r="K105" s="74"/>
      <c r="L105" s="158"/>
      <c r="M105" s="156"/>
    </row>
    <row r="106" spans="1:13" ht="24" x14ac:dyDescent="0.25">
      <c r="A106" s="44">
        <v>2243</v>
      </c>
      <c r="B106" s="71" t="s">
        <v>114</v>
      </c>
      <c r="C106" s="72">
        <f t="shared" si="5"/>
        <v>0</v>
      </c>
      <c r="D106" s="74"/>
      <c r="E106" s="74"/>
      <c r="F106" s="74"/>
      <c r="G106" s="157"/>
      <c r="H106" s="72">
        <f t="shared" si="6"/>
        <v>0</v>
      </c>
      <c r="I106" s="74">
        <v>0</v>
      </c>
      <c r="J106" s="74"/>
      <c r="K106" s="74"/>
      <c r="L106" s="158"/>
      <c r="M106" s="156"/>
    </row>
    <row r="107" spans="1:13" x14ac:dyDescent="0.25">
      <c r="A107" s="44">
        <v>2244</v>
      </c>
      <c r="B107" s="71" t="s">
        <v>115</v>
      </c>
      <c r="C107" s="72">
        <f t="shared" si="5"/>
        <v>0</v>
      </c>
      <c r="D107" s="74"/>
      <c r="E107" s="74"/>
      <c r="F107" s="74"/>
      <c r="G107" s="157"/>
      <c r="H107" s="72">
        <f t="shared" si="6"/>
        <v>0</v>
      </c>
      <c r="I107" s="74">
        <v>0</v>
      </c>
      <c r="J107" s="74"/>
      <c r="K107" s="74"/>
      <c r="L107" s="158"/>
      <c r="M107" s="156"/>
    </row>
    <row r="108" spans="1:13" ht="24" x14ac:dyDescent="0.25">
      <c r="A108" s="44">
        <v>2246</v>
      </c>
      <c r="B108" s="71" t="s">
        <v>116</v>
      </c>
      <c r="C108" s="72">
        <f t="shared" si="5"/>
        <v>0</v>
      </c>
      <c r="D108" s="74"/>
      <c r="E108" s="74"/>
      <c r="F108" s="74"/>
      <c r="G108" s="157"/>
      <c r="H108" s="72">
        <f t="shared" si="6"/>
        <v>0</v>
      </c>
      <c r="I108" s="74">
        <v>0</v>
      </c>
      <c r="J108" s="74"/>
      <c r="K108" s="74"/>
      <c r="L108" s="158"/>
      <c r="M108" s="156"/>
    </row>
    <row r="109" spans="1:13" x14ac:dyDescent="0.25">
      <c r="A109" s="44">
        <v>2247</v>
      </c>
      <c r="B109" s="71" t="s">
        <v>117</v>
      </c>
      <c r="C109" s="72">
        <f t="shared" si="5"/>
        <v>0</v>
      </c>
      <c r="D109" s="74"/>
      <c r="E109" s="74"/>
      <c r="F109" s="74"/>
      <c r="G109" s="157"/>
      <c r="H109" s="72">
        <f t="shared" si="6"/>
        <v>0</v>
      </c>
      <c r="I109" s="74">
        <v>0</v>
      </c>
      <c r="J109" s="74"/>
      <c r="K109" s="74"/>
      <c r="L109" s="158"/>
      <c r="M109" s="156"/>
    </row>
    <row r="110" spans="1:13" ht="24" x14ac:dyDescent="0.25">
      <c r="A110" s="44">
        <v>2248</v>
      </c>
      <c r="B110" s="71" t="s">
        <v>118</v>
      </c>
      <c r="C110" s="72">
        <f t="shared" si="5"/>
        <v>0</v>
      </c>
      <c r="D110" s="74"/>
      <c r="E110" s="74"/>
      <c r="F110" s="74"/>
      <c r="G110" s="157"/>
      <c r="H110" s="72">
        <f t="shared" si="6"/>
        <v>0</v>
      </c>
      <c r="I110" s="74">
        <v>0</v>
      </c>
      <c r="J110" s="74"/>
      <c r="K110" s="74"/>
      <c r="L110" s="158"/>
      <c r="M110" s="156"/>
    </row>
    <row r="111" spans="1:13" ht="24" x14ac:dyDescent="0.25">
      <c r="A111" s="44">
        <v>2249</v>
      </c>
      <c r="B111" s="71" t="s">
        <v>119</v>
      </c>
      <c r="C111" s="72">
        <f t="shared" si="5"/>
        <v>0</v>
      </c>
      <c r="D111" s="74"/>
      <c r="E111" s="74"/>
      <c r="F111" s="74"/>
      <c r="G111" s="157"/>
      <c r="H111" s="72">
        <f t="shared" si="6"/>
        <v>0</v>
      </c>
      <c r="I111" s="74">
        <v>0</v>
      </c>
      <c r="J111" s="74"/>
      <c r="K111" s="74"/>
      <c r="L111" s="158"/>
      <c r="M111" s="156"/>
    </row>
    <row r="112" spans="1:13" x14ac:dyDescent="0.25">
      <c r="A112" s="159">
        <v>2250</v>
      </c>
      <c r="B112" s="71" t="s">
        <v>120</v>
      </c>
      <c r="C112" s="72">
        <f t="shared" si="5"/>
        <v>0</v>
      </c>
      <c r="D112" s="160">
        <f>SUM(D113:D115)</f>
        <v>0</v>
      </c>
      <c r="E112" s="160">
        <f>SUM(E113:E115)</f>
        <v>0</v>
      </c>
      <c r="F112" s="160">
        <f>SUM(F113:F115)</f>
        <v>0</v>
      </c>
      <c r="G112" s="173">
        <f>SUM(G113:G115)</f>
        <v>0</v>
      </c>
      <c r="H112" s="72">
        <f t="shared" si="6"/>
        <v>0</v>
      </c>
      <c r="I112" s="160">
        <f>SUM(I113:I115)</f>
        <v>0</v>
      </c>
      <c r="J112" s="160">
        <f>SUM(J113:J115)</f>
        <v>0</v>
      </c>
      <c r="K112" s="160">
        <f>SUM(K113:K115)</f>
        <v>0</v>
      </c>
      <c r="L112" s="162">
        <f>SUM(L113:L115)</f>
        <v>0</v>
      </c>
    </row>
    <row r="113" spans="1:13" x14ac:dyDescent="0.25">
      <c r="A113" s="44">
        <v>2251</v>
      </c>
      <c r="B113" s="71" t="s">
        <v>121</v>
      </c>
      <c r="C113" s="72">
        <f t="shared" si="5"/>
        <v>0</v>
      </c>
      <c r="D113" s="74"/>
      <c r="E113" s="74"/>
      <c r="F113" s="74"/>
      <c r="G113" s="157"/>
      <c r="H113" s="72">
        <f t="shared" si="6"/>
        <v>0</v>
      </c>
      <c r="I113" s="74">
        <v>0</v>
      </c>
      <c r="J113" s="74"/>
      <c r="K113" s="74"/>
      <c r="L113" s="158"/>
      <c r="M113" s="156"/>
    </row>
    <row r="114" spans="1:13" ht="24" x14ac:dyDescent="0.25">
      <c r="A114" s="44">
        <v>2252</v>
      </c>
      <c r="B114" s="71" t="s">
        <v>122</v>
      </c>
      <c r="C114" s="72">
        <f>SUM(D114:G114)</f>
        <v>0</v>
      </c>
      <c r="D114" s="74"/>
      <c r="E114" s="74"/>
      <c r="F114" s="74"/>
      <c r="G114" s="157"/>
      <c r="H114" s="72">
        <f>SUM(I114:L114)</f>
        <v>0</v>
      </c>
      <c r="I114" s="74">
        <v>0</v>
      </c>
      <c r="J114" s="74"/>
      <c r="K114" s="74"/>
      <c r="L114" s="158"/>
      <c r="M114" s="156"/>
    </row>
    <row r="115" spans="1:13" ht="24" x14ac:dyDescent="0.25">
      <c r="A115" s="44">
        <v>2259</v>
      </c>
      <c r="B115" s="71" t="s">
        <v>123</v>
      </c>
      <c r="C115" s="72">
        <f>SUM(D115:G115)</f>
        <v>0</v>
      </c>
      <c r="D115" s="74"/>
      <c r="E115" s="74"/>
      <c r="F115" s="74"/>
      <c r="G115" s="157"/>
      <c r="H115" s="72">
        <f>SUM(I115:L115)</f>
        <v>0</v>
      </c>
      <c r="I115" s="74">
        <v>0</v>
      </c>
      <c r="J115" s="74"/>
      <c r="K115" s="74"/>
      <c r="L115" s="158"/>
      <c r="M115" s="156"/>
    </row>
    <row r="116" spans="1:13" x14ac:dyDescent="0.25">
      <c r="A116" s="159">
        <v>2260</v>
      </c>
      <c r="B116" s="71" t="s">
        <v>124</v>
      </c>
      <c r="C116" s="72">
        <f t="shared" ref="C116:C187" si="7">SUM(D116:G116)</f>
        <v>0</v>
      </c>
      <c r="D116" s="160">
        <f>SUM(D117:D121)</f>
        <v>0</v>
      </c>
      <c r="E116" s="160">
        <f>SUM(E117:E121)</f>
        <v>0</v>
      </c>
      <c r="F116" s="160">
        <f>SUM(F117:F121)</f>
        <v>0</v>
      </c>
      <c r="G116" s="161">
        <f>SUM(G117:G121)</f>
        <v>0</v>
      </c>
      <c r="H116" s="72">
        <f t="shared" ref="H116:H188" si="8">SUM(I116:L116)</f>
        <v>0</v>
      </c>
      <c r="I116" s="160">
        <f>SUM(I117:I121)</f>
        <v>0</v>
      </c>
      <c r="J116" s="160">
        <f>SUM(J117:J121)</f>
        <v>0</v>
      </c>
      <c r="K116" s="160">
        <f>SUM(K117:K121)</f>
        <v>0</v>
      </c>
      <c r="L116" s="162">
        <f>SUM(L117:L121)</f>
        <v>0</v>
      </c>
    </row>
    <row r="117" spans="1:13" x14ac:dyDescent="0.25">
      <c r="A117" s="44">
        <v>2261</v>
      </c>
      <c r="B117" s="71" t="s">
        <v>125</v>
      </c>
      <c r="C117" s="72">
        <f t="shared" si="7"/>
        <v>0</v>
      </c>
      <c r="D117" s="74"/>
      <c r="E117" s="74"/>
      <c r="F117" s="74"/>
      <c r="G117" s="157"/>
      <c r="H117" s="72">
        <f t="shared" si="8"/>
        <v>0</v>
      </c>
      <c r="I117" s="74">
        <v>0</v>
      </c>
      <c r="J117" s="74"/>
      <c r="K117" s="74"/>
      <c r="L117" s="158"/>
      <c r="M117" s="156"/>
    </row>
    <row r="118" spans="1:13" x14ac:dyDescent="0.25">
      <c r="A118" s="44">
        <v>2262</v>
      </c>
      <c r="B118" s="71" t="s">
        <v>126</v>
      </c>
      <c r="C118" s="72">
        <f t="shared" si="7"/>
        <v>0</v>
      </c>
      <c r="D118" s="74"/>
      <c r="E118" s="74"/>
      <c r="F118" s="74"/>
      <c r="G118" s="157"/>
      <c r="H118" s="72">
        <f t="shared" si="8"/>
        <v>0</v>
      </c>
      <c r="I118" s="74">
        <v>0</v>
      </c>
      <c r="J118" s="74"/>
      <c r="K118" s="74"/>
      <c r="L118" s="158"/>
      <c r="M118" s="156"/>
    </row>
    <row r="119" spans="1:13" x14ac:dyDescent="0.25">
      <c r="A119" s="44">
        <v>2263</v>
      </c>
      <c r="B119" s="71" t="s">
        <v>127</v>
      </c>
      <c r="C119" s="72">
        <f t="shared" si="7"/>
        <v>0</v>
      </c>
      <c r="D119" s="74"/>
      <c r="E119" s="74"/>
      <c r="F119" s="74"/>
      <c r="G119" s="157"/>
      <c r="H119" s="72">
        <f t="shared" si="8"/>
        <v>0</v>
      </c>
      <c r="I119" s="74">
        <v>0</v>
      </c>
      <c r="J119" s="74"/>
      <c r="K119" s="74"/>
      <c r="L119" s="158"/>
      <c r="M119" s="156"/>
    </row>
    <row r="120" spans="1:13" ht="24" x14ac:dyDescent="0.25">
      <c r="A120" s="44">
        <v>2264</v>
      </c>
      <c r="B120" s="71" t="s">
        <v>128</v>
      </c>
      <c r="C120" s="72">
        <f t="shared" si="7"/>
        <v>0</v>
      </c>
      <c r="D120" s="74"/>
      <c r="E120" s="74"/>
      <c r="F120" s="74"/>
      <c r="G120" s="157"/>
      <c r="H120" s="72">
        <f t="shared" si="8"/>
        <v>0</v>
      </c>
      <c r="I120" s="74">
        <v>0</v>
      </c>
      <c r="J120" s="74"/>
      <c r="K120" s="74"/>
      <c r="L120" s="158"/>
      <c r="M120" s="156"/>
    </row>
    <row r="121" spans="1:13" x14ac:dyDescent="0.25">
      <c r="A121" s="44">
        <v>2269</v>
      </c>
      <c r="B121" s="71" t="s">
        <v>129</v>
      </c>
      <c r="C121" s="72">
        <f t="shared" si="7"/>
        <v>0</v>
      </c>
      <c r="D121" s="74"/>
      <c r="E121" s="74"/>
      <c r="F121" s="74"/>
      <c r="G121" s="157"/>
      <c r="H121" s="72">
        <f t="shared" si="8"/>
        <v>0</v>
      </c>
      <c r="I121" s="74">
        <v>0</v>
      </c>
      <c r="J121" s="74"/>
      <c r="K121" s="74"/>
      <c r="L121" s="158"/>
      <c r="M121" s="156"/>
    </row>
    <row r="122" spans="1:13" x14ac:dyDescent="0.25">
      <c r="A122" s="159">
        <v>2270</v>
      </c>
      <c r="B122" s="71" t="s">
        <v>130</v>
      </c>
      <c r="C122" s="72">
        <f t="shared" si="7"/>
        <v>0</v>
      </c>
      <c r="D122" s="160">
        <f>SUM(D123:D127)</f>
        <v>0</v>
      </c>
      <c r="E122" s="160">
        <f>SUM(E123:E127)</f>
        <v>0</v>
      </c>
      <c r="F122" s="160">
        <f>SUM(F123:F127)</f>
        <v>0</v>
      </c>
      <c r="G122" s="161">
        <f>SUM(G123:G127)</f>
        <v>0</v>
      </c>
      <c r="H122" s="72">
        <f t="shared" si="8"/>
        <v>0</v>
      </c>
      <c r="I122" s="160">
        <f>SUM(I123:I127)</f>
        <v>0</v>
      </c>
      <c r="J122" s="160">
        <f>SUM(J123:J127)</f>
        <v>0</v>
      </c>
      <c r="K122" s="160">
        <f>SUM(K123:K127)</f>
        <v>0</v>
      </c>
      <c r="L122" s="162">
        <f>SUM(L123:L127)</f>
        <v>0</v>
      </c>
    </row>
    <row r="123" spans="1:13" x14ac:dyDescent="0.25">
      <c r="A123" s="44">
        <v>2272</v>
      </c>
      <c r="B123" s="174" t="s">
        <v>131</v>
      </c>
      <c r="C123" s="72">
        <f t="shared" si="7"/>
        <v>0</v>
      </c>
      <c r="D123" s="74"/>
      <c r="E123" s="74"/>
      <c r="F123" s="74"/>
      <c r="G123" s="157"/>
      <c r="H123" s="72">
        <f t="shared" si="8"/>
        <v>0</v>
      </c>
      <c r="I123" s="74">
        <v>0</v>
      </c>
      <c r="J123" s="74"/>
      <c r="K123" s="74"/>
      <c r="L123" s="158"/>
      <c r="M123" s="156"/>
    </row>
    <row r="124" spans="1:13" ht="24" x14ac:dyDescent="0.25">
      <c r="A124" s="44">
        <v>2274</v>
      </c>
      <c r="B124" s="175" t="s">
        <v>132</v>
      </c>
      <c r="C124" s="72">
        <f t="shared" si="7"/>
        <v>0</v>
      </c>
      <c r="D124" s="74"/>
      <c r="E124" s="74"/>
      <c r="F124" s="74"/>
      <c r="G124" s="157"/>
      <c r="H124" s="72">
        <f t="shared" si="8"/>
        <v>0</v>
      </c>
      <c r="I124" s="74">
        <v>0</v>
      </c>
      <c r="J124" s="74"/>
      <c r="K124" s="74"/>
      <c r="L124" s="158"/>
      <c r="M124" s="156"/>
    </row>
    <row r="125" spans="1:13" ht="24" x14ac:dyDescent="0.25">
      <c r="A125" s="44">
        <v>2275</v>
      </c>
      <c r="B125" s="71" t="s">
        <v>133</v>
      </c>
      <c r="C125" s="72">
        <f t="shared" si="7"/>
        <v>0</v>
      </c>
      <c r="D125" s="74"/>
      <c r="E125" s="74"/>
      <c r="F125" s="74"/>
      <c r="G125" s="157"/>
      <c r="H125" s="72">
        <f t="shared" si="8"/>
        <v>0</v>
      </c>
      <c r="I125" s="74">
        <v>0</v>
      </c>
      <c r="J125" s="74"/>
      <c r="K125" s="74"/>
      <c r="L125" s="158"/>
      <c r="M125" s="156"/>
    </row>
    <row r="126" spans="1:13" ht="36" x14ac:dyDescent="0.25">
      <c r="A126" s="44">
        <v>2276</v>
      </c>
      <c r="B126" s="71" t="s">
        <v>134</v>
      </c>
      <c r="C126" s="72">
        <f t="shared" si="7"/>
        <v>0</v>
      </c>
      <c r="D126" s="74"/>
      <c r="E126" s="74"/>
      <c r="F126" s="74"/>
      <c r="G126" s="157"/>
      <c r="H126" s="72">
        <f t="shared" si="8"/>
        <v>0</v>
      </c>
      <c r="I126" s="74">
        <v>0</v>
      </c>
      <c r="J126" s="74"/>
      <c r="K126" s="74"/>
      <c r="L126" s="158"/>
      <c r="M126" s="156"/>
    </row>
    <row r="127" spans="1:13" ht="24" x14ac:dyDescent="0.25">
      <c r="A127" s="44">
        <v>2279</v>
      </c>
      <c r="B127" s="71" t="s">
        <v>135</v>
      </c>
      <c r="C127" s="72">
        <f t="shared" si="7"/>
        <v>0</v>
      </c>
      <c r="D127" s="74"/>
      <c r="E127" s="74"/>
      <c r="F127" s="74"/>
      <c r="G127" s="157"/>
      <c r="H127" s="72">
        <f t="shared" si="8"/>
        <v>0</v>
      </c>
      <c r="I127" s="74">
        <v>0</v>
      </c>
      <c r="J127" s="74"/>
      <c r="K127" s="74"/>
      <c r="L127" s="158"/>
      <c r="M127" s="156"/>
    </row>
    <row r="128" spans="1:13" ht="24" x14ac:dyDescent="0.25">
      <c r="A128" s="168">
        <v>2280</v>
      </c>
      <c r="B128" s="65" t="s">
        <v>136</v>
      </c>
      <c r="C128" s="66">
        <f t="shared" ref="C128:L128" si="9">SUM(C129)</f>
        <v>0</v>
      </c>
      <c r="D128" s="169">
        <f t="shared" si="9"/>
        <v>0</v>
      </c>
      <c r="E128" s="169">
        <f t="shared" si="9"/>
        <v>0</v>
      </c>
      <c r="F128" s="169">
        <f t="shared" si="9"/>
        <v>0</v>
      </c>
      <c r="G128" s="169">
        <f t="shared" si="9"/>
        <v>0</v>
      </c>
      <c r="H128" s="66">
        <f t="shared" si="9"/>
        <v>0</v>
      </c>
      <c r="I128" s="169">
        <f t="shared" si="9"/>
        <v>0</v>
      </c>
      <c r="J128" s="169">
        <f t="shared" si="9"/>
        <v>0</v>
      </c>
      <c r="K128" s="169">
        <f t="shared" si="9"/>
        <v>0</v>
      </c>
      <c r="L128" s="176">
        <f t="shared" si="9"/>
        <v>0</v>
      </c>
    </row>
    <row r="129" spans="1:13" ht="24" x14ac:dyDescent="0.25">
      <c r="A129" s="44">
        <v>2283</v>
      </c>
      <c r="B129" s="71" t="s">
        <v>137</v>
      </c>
      <c r="C129" s="72">
        <f>SUM(D129:G129)</f>
        <v>0</v>
      </c>
      <c r="D129" s="74"/>
      <c r="E129" s="74"/>
      <c r="F129" s="74"/>
      <c r="G129" s="157"/>
      <c r="H129" s="72">
        <f>SUM(I129:L129)</f>
        <v>0</v>
      </c>
      <c r="I129" s="74">
        <v>0</v>
      </c>
      <c r="J129" s="74"/>
      <c r="K129" s="74"/>
      <c r="L129" s="158"/>
      <c r="M129" s="156"/>
    </row>
    <row r="130" spans="1:13" ht="38.25" customHeight="1" x14ac:dyDescent="0.25">
      <c r="A130" s="56">
        <v>2300</v>
      </c>
      <c r="B130" s="147" t="s">
        <v>138</v>
      </c>
      <c r="C130" s="57">
        <f t="shared" si="7"/>
        <v>0</v>
      </c>
      <c r="D130" s="63">
        <f>SUM(D131,D136,D140,D141,D144,D151,D159,D160,D163)</f>
        <v>0</v>
      </c>
      <c r="E130" s="63">
        <f>SUM(E131,E136,E140,E141,E144,E151,E159,E160,E163)</f>
        <v>0</v>
      </c>
      <c r="F130" s="63">
        <f>SUM(F131,F136,F140,F141,F144,F151,F159,F160,F163)</f>
        <v>0</v>
      </c>
      <c r="G130" s="166">
        <f>SUM(G131,G136,G140,G141,G144,G151,G159,G160,G163)</f>
        <v>0</v>
      </c>
      <c r="H130" s="57">
        <f t="shared" si="8"/>
        <v>0</v>
      </c>
      <c r="I130" s="63">
        <f>SUM(I131,I136,I140,I141,I144,I151,I159,I160,I163)</f>
        <v>0</v>
      </c>
      <c r="J130" s="63">
        <f>SUM(J131,J136,J140,J141,J144,J151,J159,J160,J163)</f>
        <v>0</v>
      </c>
      <c r="K130" s="63">
        <f>SUM(K131,K136,K140,K141,K144,K151,K159,K160,K163)</f>
        <v>0</v>
      </c>
      <c r="L130" s="167">
        <f>SUM(L131,L136,L140,L141,L144,L151,L159,L160,L163)</f>
        <v>0</v>
      </c>
    </row>
    <row r="131" spans="1:13" ht="24" x14ac:dyDescent="0.25">
      <c r="A131" s="168">
        <v>2310</v>
      </c>
      <c r="B131" s="65" t="s">
        <v>139</v>
      </c>
      <c r="C131" s="66">
        <f t="shared" si="7"/>
        <v>0</v>
      </c>
      <c r="D131" s="169">
        <f>SUM(D132:D135)</f>
        <v>0</v>
      </c>
      <c r="E131" s="169">
        <f t="shared" ref="E131:L131" si="10">SUM(E132:E135)</f>
        <v>0</v>
      </c>
      <c r="F131" s="169">
        <f t="shared" si="10"/>
        <v>0</v>
      </c>
      <c r="G131" s="170">
        <f t="shared" si="10"/>
        <v>0</v>
      </c>
      <c r="H131" s="66">
        <f t="shared" si="8"/>
        <v>0</v>
      </c>
      <c r="I131" s="169">
        <f t="shared" si="10"/>
        <v>0</v>
      </c>
      <c r="J131" s="169">
        <f t="shared" si="10"/>
        <v>0</v>
      </c>
      <c r="K131" s="169">
        <f t="shared" si="10"/>
        <v>0</v>
      </c>
      <c r="L131" s="171">
        <f t="shared" si="10"/>
        <v>0</v>
      </c>
    </row>
    <row r="132" spans="1:13" x14ac:dyDescent="0.25">
      <c r="A132" s="44">
        <v>2311</v>
      </c>
      <c r="B132" s="71" t="s">
        <v>140</v>
      </c>
      <c r="C132" s="72">
        <f t="shared" si="7"/>
        <v>0</v>
      </c>
      <c r="D132" s="74"/>
      <c r="E132" s="74"/>
      <c r="F132" s="74"/>
      <c r="G132" s="157"/>
      <c r="H132" s="72">
        <f t="shared" si="8"/>
        <v>0</v>
      </c>
      <c r="I132" s="74">
        <v>0</v>
      </c>
      <c r="J132" s="74"/>
      <c r="K132" s="74"/>
      <c r="L132" s="158"/>
      <c r="M132" s="156"/>
    </row>
    <row r="133" spans="1:13" x14ac:dyDescent="0.25">
      <c r="A133" s="44">
        <v>2312</v>
      </c>
      <c r="B133" s="71" t="s">
        <v>141</v>
      </c>
      <c r="C133" s="72">
        <f t="shared" si="7"/>
        <v>0</v>
      </c>
      <c r="D133" s="74"/>
      <c r="E133" s="74"/>
      <c r="F133" s="74"/>
      <c r="G133" s="157"/>
      <c r="H133" s="72">
        <f t="shared" si="8"/>
        <v>0</v>
      </c>
      <c r="I133" s="74">
        <v>0</v>
      </c>
      <c r="J133" s="74"/>
      <c r="K133" s="74"/>
      <c r="L133" s="158"/>
      <c r="M133" s="156"/>
    </row>
    <row r="134" spans="1:13" x14ac:dyDescent="0.25">
      <c r="A134" s="44">
        <v>2313</v>
      </c>
      <c r="B134" s="71" t="s">
        <v>142</v>
      </c>
      <c r="C134" s="72">
        <f t="shared" si="7"/>
        <v>0</v>
      </c>
      <c r="D134" s="74"/>
      <c r="E134" s="74"/>
      <c r="F134" s="74"/>
      <c r="G134" s="157"/>
      <c r="H134" s="72">
        <f t="shared" si="8"/>
        <v>0</v>
      </c>
      <c r="I134" s="74">
        <v>0</v>
      </c>
      <c r="J134" s="74"/>
      <c r="K134" s="74"/>
      <c r="L134" s="158"/>
      <c r="M134" s="156"/>
    </row>
    <row r="135" spans="1:13" ht="36" customHeight="1" x14ac:dyDescent="0.25">
      <c r="A135" s="44">
        <v>2314</v>
      </c>
      <c r="B135" s="71" t="s">
        <v>143</v>
      </c>
      <c r="C135" s="72">
        <f t="shared" si="7"/>
        <v>0</v>
      </c>
      <c r="D135" s="74"/>
      <c r="E135" s="74"/>
      <c r="F135" s="74"/>
      <c r="G135" s="157"/>
      <c r="H135" s="72">
        <f t="shared" si="8"/>
        <v>0</v>
      </c>
      <c r="I135" s="74">
        <v>0</v>
      </c>
      <c r="J135" s="74"/>
      <c r="K135" s="74"/>
      <c r="L135" s="158"/>
      <c r="M135" s="156"/>
    </row>
    <row r="136" spans="1:13" x14ac:dyDescent="0.25">
      <c r="A136" s="159">
        <v>2320</v>
      </c>
      <c r="B136" s="71" t="s">
        <v>144</v>
      </c>
      <c r="C136" s="72">
        <f t="shared" si="7"/>
        <v>0</v>
      </c>
      <c r="D136" s="160">
        <f>SUM(D137:D139)</f>
        <v>0</v>
      </c>
      <c r="E136" s="160">
        <f>SUM(E137:E139)</f>
        <v>0</v>
      </c>
      <c r="F136" s="160">
        <f>SUM(F137:F139)</f>
        <v>0</v>
      </c>
      <c r="G136" s="161">
        <f>SUM(G137:G139)</f>
        <v>0</v>
      </c>
      <c r="H136" s="72">
        <f t="shared" si="8"/>
        <v>0</v>
      </c>
      <c r="I136" s="160">
        <f>SUM(I137:I139)</f>
        <v>0</v>
      </c>
      <c r="J136" s="160">
        <f>SUM(J137:J139)</f>
        <v>0</v>
      </c>
      <c r="K136" s="160">
        <f>SUM(K137:K139)</f>
        <v>0</v>
      </c>
      <c r="L136" s="162">
        <f>SUM(L137:L139)</f>
        <v>0</v>
      </c>
    </row>
    <row r="137" spans="1:13" x14ac:dyDescent="0.25">
      <c r="A137" s="44">
        <v>2321</v>
      </c>
      <c r="B137" s="71" t="s">
        <v>145</v>
      </c>
      <c r="C137" s="72">
        <f t="shared" si="7"/>
        <v>0</v>
      </c>
      <c r="D137" s="74"/>
      <c r="E137" s="74"/>
      <c r="F137" s="74"/>
      <c r="G137" s="157"/>
      <c r="H137" s="72">
        <f t="shared" si="8"/>
        <v>0</v>
      </c>
      <c r="I137" s="74">
        <v>0</v>
      </c>
      <c r="J137" s="74"/>
      <c r="K137" s="74"/>
      <c r="L137" s="158"/>
      <c r="M137" s="156"/>
    </row>
    <row r="138" spans="1:13" x14ac:dyDescent="0.25">
      <c r="A138" s="44">
        <v>2322</v>
      </c>
      <c r="B138" s="71" t="s">
        <v>146</v>
      </c>
      <c r="C138" s="72">
        <f t="shared" si="7"/>
        <v>0</v>
      </c>
      <c r="D138" s="74"/>
      <c r="E138" s="74"/>
      <c r="F138" s="74"/>
      <c r="G138" s="157"/>
      <c r="H138" s="72">
        <f t="shared" si="8"/>
        <v>0</v>
      </c>
      <c r="I138" s="74">
        <v>0</v>
      </c>
      <c r="J138" s="74"/>
      <c r="K138" s="74"/>
      <c r="L138" s="158"/>
      <c r="M138" s="156"/>
    </row>
    <row r="139" spans="1:13" ht="10.5" customHeight="1" x14ac:dyDescent="0.25">
      <c r="A139" s="44">
        <v>2329</v>
      </c>
      <c r="B139" s="71" t="s">
        <v>147</v>
      </c>
      <c r="C139" s="72">
        <f t="shared" si="7"/>
        <v>0</v>
      </c>
      <c r="D139" s="74"/>
      <c r="E139" s="74"/>
      <c r="F139" s="74"/>
      <c r="G139" s="157"/>
      <c r="H139" s="72">
        <f t="shared" si="8"/>
        <v>0</v>
      </c>
      <c r="I139" s="74">
        <v>0</v>
      </c>
      <c r="J139" s="74"/>
      <c r="K139" s="74"/>
      <c r="L139" s="158"/>
      <c r="M139" s="156"/>
    </row>
    <row r="140" spans="1:13" x14ac:dyDescent="0.25">
      <c r="A140" s="159">
        <v>2330</v>
      </c>
      <c r="B140" s="71" t="s">
        <v>148</v>
      </c>
      <c r="C140" s="72">
        <f t="shared" si="7"/>
        <v>0</v>
      </c>
      <c r="D140" s="74"/>
      <c r="E140" s="74"/>
      <c r="F140" s="74"/>
      <c r="G140" s="157"/>
      <c r="H140" s="72">
        <f t="shared" si="8"/>
        <v>0</v>
      </c>
      <c r="I140" s="74">
        <v>0</v>
      </c>
      <c r="J140" s="74"/>
      <c r="K140" s="74"/>
      <c r="L140" s="158"/>
      <c r="M140" s="156"/>
    </row>
    <row r="141" spans="1:13" ht="48" x14ac:dyDescent="0.25">
      <c r="A141" s="159">
        <v>2340</v>
      </c>
      <c r="B141" s="71" t="s">
        <v>149</v>
      </c>
      <c r="C141" s="72">
        <f t="shared" si="7"/>
        <v>0</v>
      </c>
      <c r="D141" s="160">
        <f>SUM(D142:D143)</f>
        <v>0</v>
      </c>
      <c r="E141" s="160">
        <f>SUM(E142:E143)</f>
        <v>0</v>
      </c>
      <c r="F141" s="160">
        <f>SUM(F142:F143)</f>
        <v>0</v>
      </c>
      <c r="G141" s="161">
        <f>SUM(G142:G143)</f>
        <v>0</v>
      </c>
      <c r="H141" s="72">
        <f t="shared" si="8"/>
        <v>0</v>
      </c>
      <c r="I141" s="160">
        <f>SUM(I142:I143)</f>
        <v>0</v>
      </c>
      <c r="J141" s="160">
        <f>SUM(J142:J143)</f>
        <v>0</v>
      </c>
      <c r="K141" s="160">
        <f>SUM(K142:K143)</f>
        <v>0</v>
      </c>
      <c r="L141" s="162">
        <f>SUM(L142:L143)</f>
        <v>0</v>
      </c>
    </row>
    <row r="142" spans="1:13" x14ac:dyDescent="0.25">
      <c r="A142" s="44">
        <v>2341</v>
      </c>
      <c r="B142" s="71" t="s">
        <v>150</v>
      </c>
      <c r="C142" s="72">
        <f t="shared" si="7"/>
        <v>0</v>
      </c>
      <c r="D142" s="74"/>
      <c r="E142" s="74"/>
      <c r="F142" s="74"/>
      <c r="G142" s="157"/>
      <c r="H142" s="72">
        <f t="shared" si="8"/>
        <v>0</v>
      </c>
      <c r="I142" s="74">
        <v>0</v>
      </c>
      <c r="J142" s="74"/>
      <c r="K142" s="74"/>
      <c r="L142" s="158"/>
      <c r="M142" s="156"/>
    </row>
    <row r="143" spans="1:13" ht="24" x14ac:dyDescent="0.25">
      <c r="A143" s="44">
        <v>2344</v>
      </c>
      <c r="B143" s="71" t="s">
        <v>151</v>
      </c>
      <c r="C143" s="72">
        <f t="shared" si="7"/>
        <v>0</v>
      </c>
      <c r="D143" s="74"/>
      <c r="E143" s="74"/>
      <c r="F143" s="74"/>
      <c r="G143" s="157"/>
      <c r="H143" s="72">
        <f t="shared" si="8"/>
        <v>0</v>
      </c>
      <c r="I143" s="74">
        <v>0</v>
      </c>
      <c r="J143" s="74"/>
      <c r="K143" s="74"/>
      <c r="L143" s="158"/>
      <c r="M143" s="156"/>
    </row>
    <row r="144" spans="1:13" ht="24" x14ac:dyDescent="0.25">
      <c r="A144" s="150">
        <v>2350</v>
      </c>
      <c r="B144" s="112" t="s">
        <v>152</v>
      </c>
      <c r="C144" s="117">
        <f t="shared" si="7"/>
        <v>0</v>
      </c>
      <c r="D144" s="151">
        <f>SUM(D145:D150)</f>
        <v>0</v>
      </c>
      <c r="E144" s="151">
        <f>SUM(E145:E150)</f>
        <v>0</v>
      </c>
      <c r="F144" s="151">
        <f>SUM(F145:F150)</f>
        <v>0</v>
      </c>
      <c r="G144" s="152">
        <f>SUM(G145:G150)</f>
        <v>0</v>
      </c>
      <c r="H144" s="117">
        <f t="shared" si="8"/>
        <v>0</v>
      </c>
      <c r="I144" s="151">
        <f>SUM(I145:I150)</f>
        <v>0</v>
      </c>
      <c r="J144" s="151">
        <f>SUM(J145:J150)</f>
        <v>0</v>
      </c>
      <c r="K144" s="151">
        <f>SUM(K145:K150)</f>
        <v>0</v>
      </c>
      <c r="L144" s="153">
        <f>SUM(L145:L150)</f>
        <v>0</v>
      </c>
    </row>
    <row r="145" spans="1:13" x14ac:dyDescent="0.25">
      <c r="A145" s="38">
        <v>2351</v>
      </c>
      <c r="B145" s="65" t="s">
        <v>153</v>
      </c>
      <c r="C145" s="66">
        <f t="shared" si="7"/>
        <v>0</v>
      </c>
      <c r="D145" s="68"/>
      <c r="E145" s="68"/>
      <c r="F145" s="68"/>
      <c r="G145" s="154"/>
      <c r="H145" s="66">
        <f t="shared" si="8"/>
        <v>0</v>
      </c>
      <c r="I145" s="68">
        <v>0</v>
      </c>
      <c r="J145" s="68"/>
      <c r="K145" s="68"/>
      <c r="L145" s="155"/>
      <c r="M145" s="156"/>
    </row>
    <row r="146" spans="1:13" x14ac:dyDescent="0.25">
      <c r="A146" s="44">
        <v>2352</v>
      </c>
      <c r="B146" s="71" t="s">
        <v>154</v>
      </c>
      <c r="C146" s="72">
        <f t="shared" si="7"/>
        <v>0</v>
      </c>
      <c r="D146" s="74"/>
      <c r="E146" s="74"/>
      <c r="F146" s="74"/>
      <c r="G146" s="157"/>
      <c r="H146" s="72">
        <f t="shared" si="8"/>
        <v>0</v>
      </c>
      <c r="I146" s="74">
        <v>0</v>
      </c>
      <c r="J146" s="74"/>
      <c r="K146" s="74"/>
      <c r="L146" s="158"/>
      <c r="M146" s="156"/>
    </row>
    <row r="147" spans="1:13" ht="24" x14ac:dyDescent="0.25">
      <c r="A147" s="44">
        <v>2353</v>
      </c>
      <c r="B147" s="71" t="s">
        <v>155</v>
      </c>
      <c r="C147" s="72">
        <f t="shared" si="7"/>
        <v>0</v>
      </c>
      <c r="D147" s="74"/>
      <c r="E147" s="74"/>
      <c r="F147" s="74"/>
      <c r="G147" s="157"/>
      <c r="H147" s="72">
        <f t="shared" si="8"/>
        <v>0</v>
      </c>
      <c r="I147" s="74">
        <v>0</v>
      </c>
      <c r="J147" s="74"/>
      <c r="K147" s="74"/>
      <c r="L147" s="158"/>
      <c r="M147" s="156"/>
    </row>
    <row r="148" spans="1:13" ht="24" x14ac:dyDescent="0.25">
      <c r="A148" s="44">
        <v>2354</v>
      </c>
      <c r="B148" s="71" t="s">
        <v>156</v>
      </c>
      <c r="C148" s="72">
        <f t="shared" si="7"/>
        <v>0</v>
      </c>
      <c r="D148" s="74"/>
      <c r="E148" s="74"/>
      <c r="F148" s="74"/>
      <c r="G148" s="157"/>
      <c r="H148" s="72">
        <f t="shared" si="8"/>
        <v>0</v>
      </c>
      <c r="I148" s="74">
        <v>0</v>
      </c>
      <c r="J148" s="74"/>
      <c r="K148" s="74"/>
      <c r="L148" s="158"/>
      <c r="M148" s="156"/>
    </row>
    <row r="149" spans="1:13" ht="24" x14ac:dyDescent="0.25">
      <c r="A149" s="44">
        <v>2355</v>
      </c>
      <c r="B149" s="71" t="s">
        <v>157</v>
      </c>
      <c r="C149" s="72">
        <f t="shared" si="7"/>
        <v>0</v>
      </c>
      <c r="D149" s="74"/>
      <c r="E149" s="74"/>
      <c r="F149" s="74"/>
      <c r="G149" s="157"/>
      <c r="H149" s="72">
        <f t="shared" si="8"/>
        <v>0</v>
      </c>
      <c r="I149" s="74">
        <v>0</v>
      </c>
      <c r="J149" s="74"/>
      <c r="K149" s="74"/>
      <c r="L149" s="158"/>
      <c r="M149" s="156"/>
    </row>
    <row r="150" spans="1:13" ht="24" x14ac:dyDescent="0.25">
      <c r="A150" s="44">
        <v>2359</v>
      </c>
      <c r="B150" s="71" t="s">
        <v>158</v>
      </c>
      <c r="C150" s="72">
        <f t="shared" si="7"/>
        <v>0</v>
      </c>
      <c r="D150" s="74"/>
      <c r="E150" s="74"/>
      <c r="F150" s="74"/>
      <c r="G150" s="157"/>
      <c r="H150" s="72">
        <f t="shared" si="8"/>
        <v>0</v>
      </c>
      <c r="I150" s="74">
        <v>0</v>
      </c>
      <c r="J150" s="74"/>
      <c r="K150" s="74"/>
      <c r="L150" s="158"/>
      <c r="M150" s="156"/>
    </row>
    <row r="151" spans="1:13" ht="24.75" customHeight="1" x14ac:dyDescent="0.25">
      <c r="A151" s="159">
        <v>2360</v>
      </c>
      <c r="B151" s="71" t="s">
        <v>159</v>
      </c>
      <c r="C151" s="72">
        <f t="shared" si="7"/>
        <v>0</v>
      </c>
      <c r="D151" s="160">
        <f>SUM(D152:D158)</f>
        <v>0</v>
      </c>
      <c r="E151" s="160">
        <f>SUM(E152:E158)</f>
        <v>0</v>
      </c>
      <c r="F151" s="160">
        <f>SUM(F152:F158)</f>
        <v>0</v>
      </c>
      <c r="G151" s="161">
        <f>SUM(G152:G158)</f>
        <v>0</v>
      </c>
      <c r="H151" s="72">
        <f t="shared" si="8"/>
        <v>0</v>
      </c>
      <c r="I151" s="160">
        <f>SUM(I152:I158)</f>
        <v>0</v>
      </c>
      <c r="J151" s="160">
        <f>SUM(J152:J158)</f>
        <v>0</v>
      </c>
      <c r="K151" s="160">
        <f>SUM(K152:K158)</f>
        <v>0</v>
      </c>
      <c r="L151" s="162">
        <f>SUM(L152:L158)</f>
        <v>0</v>
      </c>
    </row>
    <row r="152" spans="1:13" x14ac:dyDescent="0.25">
      <c r="A152" s="43">
        <v>2361</v>
      </c>
      <c r="B152" s="71" t="s">
        <v>160</v>
      </c>
      <c r="C152" s="72">
        <f t="shared" si="7"/>
        <v>0</v>
      </c>
      <c r="D152" s="74"/>
      <c r="E152" s="74"/>
      <c r="F152" s="74"/>
      <c r="G152" s="157"/>
      <c r="H152" s="72">
        <f t="shared" si="8"/>
        <v>0</v>
      </c>
      <c r="I152" s="74">
        <v>0</v>
      </c>
      <c r="J152" s="74"/>
      <c r="K152" s="74"/>
      <c r="L152" s="158"/>
      <c r="M152" s="156"/>
    </row>
    <row r="153" spans="1:13" ht="24" x14ac:dyDescent="0.25">
      <c r="A153" s="43">
        <v>2362</v>
      </c>
      <c r="B153" s="71" t="s">
        <v>161</v>
      </c>
      <c r="C153" s="72">
        <f t="shared" si="7"/>
        <v>0</v>
      </c>
      <c r="D153" s="74"/>
      <c r="E153" s="74"/>
      <c r="F153" s="74"/>
      <c r="G153" s="157"/>
      <c r="H153" s="72">
        <f t="shared" si="8"/>
        <v>0</v>
      </c>
      <c r="I153" s="74">
        <v>0</v>
      </c>
      <c r="J153" s="74"/>
      <c r="K153" s="74"/>
      <c r="L153" s="158"/>
      <c r="M153" s="156"/>
    </row>
    <row r="154" spans="1:13" x14ac:dyDescent="0.25">
      <c r="A154" s="43">
        <v>2363</v>
      </c>
      <c r="B154" s="71" t="s">
        <v>162</v>
      </c>
      <c r="C154" s="72">
        <f t="shared" si="7"/>
        <v>0</v>
      </c>
      <c r="D154" s="74"/>
      <c r="E154" s="74"/>
      <c r="F154" s="74"/>
      <c r="G154" s="157"/>
      <c r="H154" s="72">
        <f t="shared" si="8"/>
        <v>0</v>
      </c>
      <c r="I154" s="74">
        <v>0</v>
      </c>
      <c r="J154" s="74"/>
      <c r="K154" s="74"/>
      <c r="L154" s="158"/>
      <c r="M154" s="156"/>
    </row>
    <row r="155" spans="1:13" x14ac:dyDescent="0.25">
      <c r="A155" s="43">
        <v>2364</v>
      </c>
      <c r="B155" s="71" t="s">
        <v>163</v>
      </c>
      <c r="C155" s="72">
        <f t="shared" si="7"/>
        <v>0</v>
      </c>
      <c r="D155" s="74"/>
      <c r="E155" s="74"/>
      <c r="F155" s="74"/>
      <c r="G155" s="157"/>
      <c r="H155" s="72">
        <f t="shared" si="8"/>
        <v>0</v>
      </c>
      <c r="I155" s="74">
        <v>0</v>
      </c>
      <c r="J155" s="74"/>
      <c r="K155" s="74"/>
      <c r="L155" s="158"/>
      <c r="M155" s="156"/>
    </row>
    <row r="156" spans="1:13" ht="12.75" customHeight="1" x14ac:dyDescent="0.25">
      <c r="A156" s="43">
        <v>2365</v>
      </c>
      <c r="B156" s="71" t="s">
        <v>164</v>
      </c>
      <c r="C156" s="72">
        <f t="shared" si="7"/>
        <v>0</v>
      </c>
      <c r="D156" s="74"/>
      <c r="E156" s="74"/>
      <c r="F156" s="74"/>
      <c r="G156" s="157"/>
      <c r="H156" s="72">
        <f t="shared" si="8"/>
        <v>0</v>
      </c>
      <c r="I156" s="74">
        <v>0</v>
      </c>
      <c r="J156" s="74"/>
      <c r="K156" s="74"/>
      <c r="L156" s="158"/>
      <c r="M156" s="156"/>
    </row>
    <row r="157" spans="1:13" ht="36" x14ac:dyDescent="0.25">
      <c r="A157" s="43">
        <v>2366</v>
      </c>
      <c r="B157" s="71" t="s">
        <v>165</v>
      </c>
      <c r="C157" s="72">
        <f t="shared" si="7"/>
        <v>0</v>
      </c>
      <c r="D157" s="74"/>
      <c r="E157" s="74"/>
      <c r="F157" s="74"/>
      <c r="G157" s="157"/>
      <c r="H157" s="72">
        <f t="shared" si="8"/>
        <v>0</v>
      </c>
      <c r="I157" s="74">
        <v>0</v>
      </c>
      <c r="J157" s="74"/>
      <c r="K157" s="74"/>
      <c r="L157" s="158"/>
      <c r="M157" s="156"/>
    </row>
    <row r="158" spans="1:13" ht="48" x14ac:dyDescent="0.25">
      <c r="A158" s="43">
        <v>2369</v>
      </c>
      <c r="B158" s="71" t="s">
        <v>166</v>
      </c>
      <c r="C158" s="72">
        <f t="shared" si="7"/>
        <v>0</v>
      </c>
      <c r="D158" s="74"/>
      <c r="E158" s="74"/>
      <c r="F158" s="74"/>
      <c r="G158" s="157"/>
      <c r="H158" s="72">
        <f t="shared" si="8"/>
        <v>0</v>
      </c>
      <c r="I158" s="74">
        <v>0</v>
      </c>
      <c r="J158" s="74"/>
      <c r="K158" s="74"/>
      <c r="L158" s="158"/>
      <c r="M158" s="156"/>
    </row>
    <row r="159" spans="1:13" x14ac:dyDescent="0.25">
      <c r="A159" s="150">
        <v>2370</v>
      </c>
      <c r="B159" s="112" t="s">
        <v>167</v>
      </c>
      <c r="C159" s="117">
        <f t="shared" si="7"/>
        <v>0</v>
      </c>
      <c r="D159" s="163"/>
      <c r="E159" s="163"/>
      <c r="F159" s="163"/>
      <c r="G159" s="164"/>
      <c r="H159" s="117">
        <f t="shared" si="8"/>
        <v>0</v>
      </c>
      <c r="I159" s="163">
        <v>0</v>
      </c>
      <c r="J159" s="163"/>
      <c r="K159" s="163"/>
      <c r="L159" s="165"/>
      <c r="M159" s="156"/>
    </row>
    <row r="160" spans="1:13" x14ac:dyDescent="0.25">
      <c r="A160" s="150">
        <v>2380</v>
      </c>
      <c r="B160" s="112" t="s">
        <v>168</v>
      </c>
      <c r="C160" s="117">
        <f t="shared" si="7"/>
        <v>0</v>
      </c>
      <c r="D160" s="151">
        <f>SUM(D161:D162)</f>
        <v>0</v>
      </c>
      <c r="E160" s="151">
        <f>SUM(E161:E162)</f>
        <v>0</v>
      </c>
      <c r="F160" s="151">
        <f>SUM(F161:F162)</f>
        <v>0</v>
      </c>
      <c r="G160" s="152">
        <f>SUM(G161:G162)</f>
        <v>0</v>
      </c>
      <c r="H160" s="117">
        <f t="shared" si="8"/>
        <v>0</v>
      </c>
      <c r="I160" s="151">
        <f>SUM(I161:I162)</f>
        <v>0</v>
      </c>
      <c r="J160" s="151">
        <f>SUM(J161:J162)</f>
        <v>0</v>
      </c>
      <c r="K160" s="151">
        <f>SUM(K161:K162)</f>
        <v>0</v>
      </c>
      <c r="L160" s="153">
        <f>SUM(L161:L162)</f>
        <v>0</v>
      </c>
    </row>
    <row r="161" spans="1:13" x14ac:dyDescent="0.25">
      <c r="A161" s="37">
        <v>2381</v>
      </c>
      <c r="B161" s="65" t="s">
        <v>169</v>
      </c>
      <c r="C161" s="66">
        <f t="shared" si="7"/>
        <v>0</v>
      </c>
      <c r="D161" s="68"/>
      <c r="E161" s="68"/>
      <c r="F161" s="68"/>
      <c r="G161" s="154"/>
      <c r="H161" s="66">
        <f t="shared" si="8"/>
        <v>0</v>
      </c>
      <c r="I161" s="68">
        <v>0</v>
      </c>
      <c r="J161" s="68"/>
      <c r="K161" s="68"/>
      <c r="L161" s="155"/>
      <c r="M161" s="156"/>
    </row>
    <row r="162" spans="1:13" ht="24" x14ac:dyDescent="0.25">
      <c r="A162" s="43">
        <v>2389</v>
      </c>
      <c r="B162" s="71" t="s">
        <v>170</v>
      </c>
      <c r="C162" s="72">
        <f t="shared" si="7"/>
        <v>0</v>
      </c>
      <c r="D162" s="74"/>
      <c r="E162" s="74"/>
      <c r="F162" s="74"/>
      <c r="G162" s="157"/>
      <c r="H162" s="72">
        <f t="shared" si="8"/>
        <v>0</v>
      </c>
      <c r="I162" s="74">
        <v>0</v>
      </c>
      <c r="J162" s="74"/>
      <c r="K162" s="74"/>
      <c r="L162" s="158"/>
      <c r="M162" s="156"/>
    </row>
    <row r="163" spans="1:13" x14ac:dyDescent="0.25">
      <c r="A163" s="150">
        <v>2390</v>
      </c>
      <c r="B163" s="112" t="s">
        <v>171</v>
      </c>
      <c r="C163" s="117">
        <f t="shared" si="7"/>
        <v>0</v>
      </c>
      <c r="D163" s="163"/>
      <c r="E163" s="163"/>
      <c r="F163" s="163"/>
      <c r="G163" s="164"/>
      <c r="H163" s="117">
        <f t="shared" si="8"/>
        <v>0</v>
      </c>
      <c r="I163" s="163">
        <v>0</v>
      </c>
      <c r="J163" s="163"/>
      <c r="K163" s="163"/>
      <c r="L163" s="165"/>
      <c r="M163" s="156"/>
    </row>
    <row r="164" spans="1:13" x14ac:dyDescent="0.25">
      <c r="A164" s="56">
        <v>2400</v>
      </c>
      <c r="B164" s="147" t="s">
        <v>172</v>
      </c>
      <c r="C164" s="57">
        <f t="shared" si="7"/>
        <v>0</v>
      </c>
      <c r="D164" s="177"/>
      <c r="E164" s="177"/>
      <c r="F164" s="177"/>
      <c r="G164" s="178"/>
      <c r="H164" s="57">
        <f t="shared" si="8"/>
        <v>0</v>
      </c>
      <c r="I164" s="177">
        <v>0</v>
      </c>
      <c r="J164" s="177"/>
      <c r="K164" s="177"/>
      <c r="L164" s="179"/>
      <c r="M164" s="156"/>
    </row>
    <row r="165" spans="1:13" ht="24" x14ac:dyDescent="0.25">
      <c r="A165" s="56">
        <v>2500</v>
      </c>
      <c r="B165" s="147" t="s">
        <v>173</v>
      </c>
      <c r="C165" s="57">
        <f t="shared" si="7"/>
        <v>0</v>
      </c>
      <c r="D165" s="63">
        <f>SUM(D166,D171)</f>
        <v>0</v>
      </c>
      <c r="E165" s="63">
        <f t="shared" ref="E165:G165" si="11">SUM(E166,E171)</f>
        <v>0</v>
      </c>
      <c r="F165" s="63">
        <f t="shared" si="11"/>
        <v>0</v>
      </c>
      <c r="G165" s="63">
        <f t="shared" si="11"/>
        <v>0</v>
      </c>
      <c r="H165" s="57">
        <f t="shared" si="8"/>
        <v>0</v>
      </c>
      <c r="I165" s="63">
        <f>SUM(I166,I171)</f>
        <v>0</v>
      </c>
      <c r="J165" s="63">
        <f t="shared" ref="J165:L165" si="12">SUM(J166,J171)</f>
        <v>0</v>
      </c>
      <c r="K165" s="63">
        <f t="shared" si="12"/>
        <v>0</v>
      </c>
      <c r="L165" s="149">
        <f t="shared" si="12"/>
        <v>0</v>
      </c>
    </row>
    <row r="166" spans="1:13" ht="16.5" customHeight="1" x14ac:dyDescent="0.25">
      <c r="A166" s="168">
        <v>2510</v>
      </c>
      <c r="B166" s="65" t="s">
        <v>174</v>
      </c>
      <c r="C166" s="66">
        <f t="shared" si="7"/>
        <v>0</v>
      </c>
      <c r="D166" s="169">
        <f>SUM(D167:D170)</f>
        <v>0</v>
      </c>
      <c r="E166" s="169">
        <f t="shared" ref="E166:G166" si="13">SUM(E167:E170)</f>
        <v>0</v>
      </c>
      <c r="F166" s="169">
        <f t="shared" si="13"/>
        <v>0</v>
      </c>
      <c r="G166" s="169">
        <f t="shared" si="13"/>
        <v>0</v>
      </c>
      <c r="H166" s="66">
        <f t="shared" si="8"/>
        <v>0</v>
      </c>
      <c r="I166" s="169">
        <f>SUM(I167:I170)</f>
        <v>0</v>
      </c>
      <c r="J166" s="169">
        <f t="shared" ref="J166:L166" si="14">SUM(J167:J170)</f>
        <v>0</v>
      </c>
      <c r="K166" s="169">
        <f t="shared" si="14"/>
        <v>0</v>
      </c>
      <c r="L166" s="180">
        <f t="shared" si="14"/>
        <v>0</v>
      </c>
    </row>
    <row r="167" spans="1:13" ht="24" x14ac:dyDescent="0.25">
      <c r="A167" s="44">
        <v>2512</v>
      </c>
      <c r="B167" s="71" t="s">
        <v>175</v>
      </c>
      <c r="C167" s="72">
        <f t="shared" si="7"/>
        <v>0</v>
      </c>
      <c r="D167" s="74"/>
      <c r="E167" s="74"/>
      <c r="F167" s="74"/>
      <c r="G167" s="157"/>
      <c r="H167" s="72">
        <f t="shared" si="8"/>
        <v>0</v>
      </c>
      <c r="I167" s="74">
        <v>0</v>
      </c>
      <c r="J167" s="74"/>
      <c r="K167" s="74"/>
      <c r="L167" s="158"/>
      <c r="M167" s="156"/>
    </row>
    <row r="168" spans="1:13" ht="36" x14ac:dyDescent="0.25">
      <c r="A168" s="44">
        <v>2513</v>
      </c>
      <c r="B168" s="71" t="s">
        <v>176</v>
      </c>
      <c r="C168" s="72">
        <f t="shared" si="7"/>
        <v>0</v>
      </c>
      <c r="D168" s="74"/>
      <c r="E168" s="74"/>
      <c r="F168" s="74"/>
      <c r="G168" s="157"/>
      <c r="H168" s="72">
        <f t="shared" si="8"/>
        <v>0</v>
      </c>
      <c r="I168" s="74">
        <v>0</v>
      </c>
      <c r="J168" s="74"/>
      <c r="K168" s="74"/>
      <c r="L168" s="158"/>
      <c r="M168" s="156"/>
    </row>
    <row r="169" spans="1:13" ht="24" x14ac:dyDescent="0.25">
      <c r="A169" s="44">
        <v>2515</v>
      </c>
      <c r="B169" s="71" t="s">
        <v>177</v>
      </c>
      <c r="C169" s="72">
        <f t="shared" si="7"/>
        <v>0</v>
      </c>
      <c r="D169" s="74"/>
      <c r="E169" s="74"/>
      <c r="F169" s="74"/>
      <c r="G169" s="157"/>
      <c r="H169" s="72">
        <f t="shared" si="8"/>
        <v>0</v>
      </c>
      <c r="I169" s="74">
        <v>0</v>
      </c>
      <c r="J169" s="74"/>
      <c r="K169" s="74"/>
      <c r="L169" s="158"/>
      <c r="M169" s="156"/>
    </row>
    <row r="170" spans="1:13" ht="24" x14ac:dyDescent="0.25">
      <c r="A170" s="44">
        <v>2519</v>
      </c>
      <c r="B170" s="71" t="s">
        <v>178</v>
      </c>
      <c r="C170" s="72">
        <f t="shared" si="7"/>
        <v>0</v>
      </c>
      <c r="D170" s="74"/>
      <c r="E170" s="74"/>
      <c r="F170" s="74"/>
      <c r="G170" s="157"/>
      <c r="H170" s="72">
        <f t="shared" si="8"/>
        <v>0</v>
      </c>
      <c r="I170" s="74">
        <v>0</v>
      </c>
      <c r="J170" s="74"/>
      <c r="K170" s="74"/>
      <c r="L170" s="158"/>
      <c r="M170" s="156"/>
    </row>
    <row r="171" spans="1:13" ht="24" x14ac:dyDescent="0.25">
      <c r="A171" s="159">
        <v>2520</v>
      </c>
      <c r="B171" s="71" t="s">
        <v>179</v>
      </c>
      <c r="C171" s="72">
        <f t="shared" si="7"/>
        <v>0</v>
      </c>
      <c r="D171" s="74"/>
      <c r="E171" s="74"/>
      <c r="F171" s="74"/>
      <c r="G171" s="157"/>
      <c r="H171" s="72">
        <f t="shared" si="8"/>
        <v>0</v>
      </c>
      <c r="I171" s="74">
        <v>0</v>
      </c>
      <c r="J171" s="74"/>
      <c r="K171" s="74"/>
      <c r="L171" s="158"/>
      <c r="M171" s="156"/>
    </row>
    <row r="172" spans="1:13" s="182" customFormat="1" ht="36" customHeight="1" x14ac:dyDescent="0.25">
      <c r="A172" s="19">
        <v>2800</v>
      </c>
      <c r="B172" s="65" t="s">
        <v>180</v>
      </c>
      <c r="C172" s="66">
        <f t="shared" si="7"/>
        <v>0</v>
      </c>
      <c r="D172" s="40"/>
      <c r="E172" s="40"/>
      <c r="F172" s="40"/>
      <c r="G172" s="41"/>
      <c r="H172" s="66">
        <f t="shared" si="8"/>
        <v>0</v>
      </c>
      <c r="I172" s="40">
        <v>0</v>
      </c>
      <c r="J172" s="40"/>
      <c r="K172" s="40"/>
      <c r="L172" s="42"/>
      <c r="M172" s="181"/>
    </row>
    <row r="173" spans="1:13" x14ac:dyDescent="0.25">
      <c r="A173" s="142">
        <v>3000</v>
      </c>
      <c r="B173" s="142" t="s">
        <v>181</v>
      </c>
      <c r="C173" s="143">
        <f t="shared" si="7"/>
        <v>0</v>
      </c>
      <c r="D173" s="144">
        <f>SUM(D174,D184)</f>
        <v>0</v>
      </c>
      <c r="E173" s="144">
        <f>SUM(E174,E184)</f>
        <v>0</v>
      </c>
      <c r="F173" s="144">
        <f>SUM(F174,F184)</f>
        <v>0</v>
      </c>
      <c r="G173" s="145">
        <f>SUM(G174,G184)</f>
        <v>0</v>
      </c>
      <c r="H173" s="143">
        <f t="shared" si="8"/>
        <v>0</v>
      </c>
      <c r="I173" s="144">
        <f>SUM(I174,I184)</f>
        <v>0</v>
      </c>
      <c r="J173" s="144">
        <f>SUM(J174,J184)</f>
        <v>0</v>
      </c>
      <c r="K173" s="144">
        <f>SUM(K174,K184)</f>
        <v>0</v>
      </c>
      <c r="L173" s="146">
        <f>SUM(L174,L184)</f>
        <v>0</v>
      </c>
    </row>
    <row r="174" spans="1:13" ht="24" x14ac:dyDescent="0.25">
      <c r="A174" s="56">
        <v>3200</v>
      </c>
      <c r="B174" s="183" t="s">
        <v>182</v>
      </c>
      <c r="C174" s="184">
        <f t="shared" si="7"/>
        <v>0</v>
      </c>
      <c r="D174" s="63">
        <f>SUM(D175,D179)</f>
        <v>0</v>
      </c>
      <c r="E174" s="63">
        <f t="shared" ref="E174:G174" si="15">SUM(E175,E179)</f>
        <v>0</v>
      </c>
      <c r="F174" s="63">
        <f t="shared" si="15"/>
        <v>0</v>
      </c>
      <c r="G174" s="63">
        <f t="shared" si="15"/>
        <v>0</v>
      </c>
      <c r="H174" s="57">
        <f t="shared" si="8"/>
        <v>0</v>
      </c>
      <c r="I174" s="63">
        <f>SUM(I175,I179)</f>
        <v>0</v>
      </c>
      <c r="J174" s="63">
        <f t="shared" ref="J174:L174" si="16">SUM(J175,J179)</f>
        <v>0</v>
      </c>
      <c r="K174" s="63">
        <f t="shared" si="16"/>
        <v>0</v>
      </c>
      <c r="L174" s="149">
        <f t="shared" si="16"/>
        <v>0</v>
      </c>
    </row>
    <row r="175" spans="1:13" ht="36" x14ac:dyDescent="0.25">
      <c r="A175" s="168">
        <v>3260</v>
      </c>
      <c r="B175" s="65" t="s">
        <v>183</v>
      </c>
      <c r="C175" s="66">
        <f t="shared" si="7"/>
        <v>0</v>
      </c>
      <c r="D175" s="169">
        <f>SUM(D176:D178)</f>
        <v>0</v>
      </c>
      <c r="E175" s="169">
        <f>SUM(E176:E178)</f>
        <v>0</v>
      </c>
      <c r="F175" s="169">
        <f>SUM(F176:F178)</f>
        <v>0</v>
      </c>
      <c r="G175" s="170">
        <f>SUM(G176:G178)</f>
        <v>0</v>
      </c>
      <c r="H175" s="66">
        <f t="shared" si="8"/>
        <v>0</v>
      </c>
      <c r="I175" s="169">
        <f>SUM(I176:I178)</f>
        <v>0</v>
      </c>
      <c r="J175" s="169">
        <f>SUM(J176:J178)</f>
        <v>0</v>
      </c>
      <c r="K175" s="169">
        <f>SUM(K176:K178)</f>
        <v>0</v>
      </c>
      <c r="L175" s="171">
        <f>SUM(L176:L178)</f>
        <v>0</v>
      </c>
    </row>
    <row r="176" spans="1:13" ht="24" x14ac:dyDescent="0.25">
      <c r="A176" s="44">
        <v>3261</v>
      </c>
      <c r="B176" s="71" t="s">
        <v>184</v>
      </c>
      <c r="C176" s="72">
        <f>SUM(D176:G176)</f>
        <v>0</v>
      </c>
      <c r="D176" s="74"/>
      <c r="E176" s="74"/>
      <c r="F176" s="74"/>
      <c r="G176" s="157"/>
      <c r="H176" s="72">
        <f>SUM(I176:L176)</f>
        <v>0</v>
      </c>
      <c r="I176" s="74">
        <v>0</v>
      </c>
      <c r="J176" s="74"/>
      <c r="K176" s="74"/>
      <c r="L176" s="158"/>
      <c r="M176" s="156"/>
    </row>
    <row r="177" spans="1:13" ht="36" x14ac:dyDescent="0.25">
      <c r="A177" s="44">
        <v>3262</v>
      </c>
      <c r="B177" s="71" t="s">
        <v>185</v>
      </c>
      <c r="C177" s="72">
        <f>SUM(D177:G177)</f>
        <v>0</v>
      </c>
      <c r="D177" s="74"/>
      <c r="E177" s="74"/>
      <c r="F177" s="74"/>
      <c r="G177" s="157"/>
      <c r="H177" s="72">
        <f>SUM(I177:L177)</f>
        <v>0</v>
      </c>
      <c r="I177" s="74">
        <v>0</v>
      </c>
      <c r="J177" s="74"/>
      <c r="K177" s="74"/>
      <c r="L177" s="158"/>
      <c r="M177" s="156"/>
    </row>
    <row r="178" spans="1:13" ht="24" x14ac:dyDescent="0.25">
      <c r="A178" s="44">
        <v>3263</v>
      </c>
      <c r="B178" s="71" t="s">
        <v>186</v>
      </c>
      <c r="C178" s="72">
        <f>SUM(D178:G178)</f>
        <v>0</v>
      </c>
      <c r="D178" s="74"/>
      <c r="E178" s="74"/>
      <c r="F178" s="74"/>
      <c r="G178" s="157"/>
      <c r="H178" s="72">
        <f>SUM(I178:L178)</f>
        <v>0</v>
      </c>
      <c r="I178" s="74">
        <v>0</v>
      </c>
      <c r="J178" s="74"/>
      <c r="K178" s="74"/>
      <c r="L178" s="158"/>
      <c r="M178" s="156"/>
    </row>
    <row r="179" spans="1:13" ht="84" x14ac:dyDescent="0.25">
      <c r="A179" s="168">
        <v>3290</v>
      </c>
      <c r="B179" s="65" t="s">
        <v>187</v>
      </c>
      <c r="C179" s="185">
        <f t="shared" ref="C179:C183" si="17">SUM(D179:G179)</f>
        <v>0</v>
      </c>
      <c r="D179" s="169">
        <f>SUM(D180:D183)</f>
        <v>0</v>
      </c>
      <c r="E179" s="169">
        <f t="shared" ref="E179:G179" si="18">SUM(E180:E183)</f>
        <v>0</v>
      </c>
      <c r="F179" s="169">
        <f t="shared" si="18"/>
        <v>0</v>
      </c>
      <c r="G179" s="169">
        <f t="shared" si="18"/>
        <v>0</v>
      </c>
      <c r="H179" s="185">
        <f t="shared" ref="H179:H183" si="19">SUM(I179:L179)</f>
        <v>0</v>
      </c>
      <c r="I179" s="169">
        <f>SUM(I180:I183)</f>
        <v>0</v>
      </c>
      <c r="J179" s="169">
        <f t="shared" ref="J179:L179" si="20">SUM(J180:J183)</f>
        <v>0</v>
      </c>
      <c r="K179" s="169">
        <f t="shared" si="20"/>
        <v>0</v>
      </c>
      <c r="L179" s="186">
        <f t="shared" si="20"/>
        <v>0</v>
      </c>
    </row>
    <row r="180" spans="1:13" ht="72" x14ac:dyDescent="0.25">
      <c r="A180" s="44">
        <v>3291</v>
      </c>
      <c r="B180" s="71" t="s">
        <v>188</v>
      </c>
      <c r="C180" s="72">
        <f t="shared" si="17"/>
        <v>0</v>
      </c>
      <c r="D180" s="74"/>
      <c r="E180" s="74"/>
      <c r="F180" s="74"/>
      <c r="G180" s="187"/>
      <c r="H180" s="72">
        <f t="shared" si="19"/>
        <v>0</v>
      </c>
      <c r="I180" s="74">
        <v>0</v>
      </c>
      <c r="J180" s="74"/>
      <c r="K180" s="74"/>
      <c r="L180" s="158"/>
      <c r="M180" s="156"/>
    </row>
    <row r="181" spans="1:13" ht="72" x14ac:dyDescent="0.25">
      <c r="A181" s="44">
        <v>3292</v>
      </c>
      <c r="B181" s="71" t="s">
        <v>189</v>
      </c>
      <c r="C181" s="72">
        <f t="shared" si="17"/>
        <v>0</v>
      </c>
      <c r="D181" s="74"/>
      <c r="E181" s="74"/>
      <c r="F181" s="74"/>
      <c r="G181" s="187"/>
      <c r="H181" s="72">
        <f t="shared" si="19"/>
        <v>0</v>
      </c>
      <c r="I181" s="74">
        <v>0</v>
      </c>
      <c r="J181" s="74"/>
      <c r="K181" s="74"/>
      <c r="L181" s="158"/>
      <c r="M181" s="156"/>
    </row>
    <row r="182" spans="1:13" ht="72" x14ac:dyDescent="0.25">
      <c r="A182" s="44">
        <v>3293</v>
      </c>
      <c r="B182" s="71" t="s">
        <v>190</v>
      </c>
      <c r="C182" s="72">
        <f t="shared" si="17"/>
        <v>0</v>
      </c>
      <c r="D182" s="74"/>
      <c r="E182" s="74"/>
      <c r="F182" s="74"/>
      <c r="G182" s="187"/>
      <c r="H182" s="72">
        <f t="shared" si="19"/>
        <v>0</v>
      </c>
      <c r="I182" s="74">
        <v>0</v>
      </c>
      <c r="J182" s="74"/>
      <c r="K182" s="74"/>
      <c r="L182" s="158"/>
      <c r="M182" s="156"/>
    </row>
    <row r="183" spans="1:13" ht="60" x14ac:dyDescent="0.25">
      <c r="A183" s="188">
        <v>3294</v>
      </c>
      <c r="B183" s="71" t="s">
        <v>191</v>
      </c>
      <c r="C183" s="185">
        <f t="shared" si="17"/>
        <v>0</v>
      </c>
      <c r="D183" s="189"/>
      <c r="E183" s="189"/>
      <c r="F183" s="189"/>
      <c r="G183" s="190"/>
      <c r="H183" s="185">
        <f t="shared" si="19"/>
        <v>0</v>
      </c>
      <c r="I183" s="189">
        <v>0</v>
      </c>
      <c r="J183" s="189"/>
      <c r="K183" s="189"/>
      <c r="L183" s="191"/>
      <c r="M183" s="156"/>
    </row>
    <row r="184" spans="1:13" ht="48" x14ac:dyDescent="0.25">
      <c r="A184" s="192">
        <v>3300</v>
      </c>
      <c r="B184" s="183" t="s">
        <v>192</v>
      </c>
      <c r="C184" s="193">
        <f t="shared" si="7"/>
        <v>0</v>
      </c>
      <c r="D184" s="194">
        <f>SUM(D185:D186)</f>
        <v>0</v>
      </c>
      <c r="E184" s="194">
        <f t="shared" ref="E184:G184" si="21">SUM(E185:E186)</f>
        <v>0</v>
      </c>
      <c r="F184" s="194">
        <f t="shared" si="21"/>
        <v>0</v>
      </c>
      <c r="G184" s="194">
        <f t="shared" si="21"/>
        <v>0</v>
      </c>
      <c r="H184" s="193">
        <f t="shared" si="8"/>
        <v>0</v>
      </c>
      <c r="I184" s="194">
        <f>SUM(I185:I186)</f>
        <v>0</v>
      </c>
      <c r="J184" s="194">
        <f t="shared" ref="J184:L184" si="22">SUM(J185:J186)</f>
        <v>0</v>
      </c>
      <c r="K184" s="194">
        <f t="shared" si="22"/>
        <v>0</v>
      </c>
      <c r="L184" s="149">
        <f t="shared" si="22"/>
        <v>0</v>
      </c>
    </row>
    <row r="185" spans="1:13" ht="48" x14ac:dyDescent="0.25">
      <c r="A185" s="111">
        <v>3310</v>
      </c>
      <c r="B185" s="112" t="s">
        <v>193</v>
      </c>
      <c r="C185" s="195">
        <f t="shared" si="7"/>
        <v>0</v>
      </c>
      <c r="D185" s="163"/>
      <c r="E185" s="163"/>
      <c r="F185" s="163"/>
      <c r="G185" s="164"/>
      <c r="H185" s="195">
        <f t="shared" si="8"/>
        <v>0</v>
      </c>
      <c r="I185" s="163">
        <v>0</v>
      </c>
      <c r="J185" s="163"/>
      <c r="K185" s="163"/>
      <c r="L185" s="165"/>
      <c r="M185" s="156"/>
    </row>
    <row r="186" spans="1:13" ht="48.75" customHeight="1" x14ac:dyDescent="0.25">
      <c r="A186" s="38">
        <v>3320</v>
      </c>
      <c r="B186" s="65" t="s">
        <v>194</v>
      </c>
      <c r="C186" s="66">
        <f t="shared" si="7"/>
        <v>0</v>
      </c>
      <c r="D186" s="68"/>
      <c r="E186" s="68"/>
      <c r="F186" s="68"/>
      <c r="G186" s="154"/>
      <c r="H186" s="66">
        <f t="shared" si="8"/>
        <v>0</v>
      </c>
      <c r="I186" s="68">
        <v>0</v>
      </c>
      <c r="J186" s="68"/>
      <c r="K186" s="68"/>
      <c r="L186" s="155"/>
      <c r="M186" s="156"/>
    </row>
    <row r="187" spans="1:13" x14ac:dyDescent="0.25">
      <c r="A187" s="196">
        <v>4000</v>
      </c>
      <c r="B187" s="142" t="s">
        <v>195</v>
      </c>
      <c r="C187" s="143">
        <f t="shared" si="7"/>
        <v>0</v>
      </c>
      <c r="D187" s="144">
        <f>SUM(D188,D191)</f>
        <v>0</v>
      </c>
      <c r="E187" s="144">
        <f>SUM(E188,E191)</f>
        <v>0</v>
      </c>
      <c r="F187" s="144">
        <f>SUM(F188,F191)</f>
        <v>0</v>
      </c>
      <c r="G187" s="145">
        <f>SUM(G188,G191)</f>
        <v>0</v>
      </c>
      <c r="H187" s="143">
        <f t="shared" si="8"/>
        <v>0</v>
      </c>
      <c r="I187" s="144">
        <f>SUM(I188,I191)</f>
        <v>0</v>
      </c>
      <c r="J187" s="144">
        <f>SUM(J188,J191)</f>
        <v>0</v>
      </c>
      <c r="K187" s="144">
        <f>SUM(K188,K191)</f>
        <v>0</v>
      </c>
      <c r="L187" s="146">
        <f>SUM(L188,L191)</f>
        <v>0</v>
      </c>
    </row>
    <row r="188" spans="1:13" ht="24" x14ac:dyDescent="0.25">
      <c r="A188" s="197">
        <v>4200</v>
      </c>
      <c r="B188" s="147" t="s">
        <v>196</v>
      </c>
      <c r="C188" s="57">
        <f>SUM(D188:G188)</f>
        <v>0</v>
      </c>
      <c r="D188" s="63">
        <f>SUM(D189,D190)</f>
        <v>0</v>
      </c>
      <c r="E188" s="63">
        <f>SUM(E189,E190)</f>
        <v>0</v>
      </c>
      <c r="F188" s="63">
        <f>SUM(F189,F190)</f>
        <v>0</v>
      </c>
      <c r="G188" s="166">
        <f>SUM(G189,G190)</f>
        <v>0</v>
      </c>
      <c r="H188" s="57">
        <f t="shared" si="8"/>
        <v>0</v>
      </c>
      <c r="I188" s="63">
        <f>SUM(I189,I190)</f>
        <v>0</v>
      </c>
      <c r="J188" s="63">
        <f>SUM(J189,J190)</f>
        <v>0</v>
      </c>
      <c r="K188" s="63">
        <f>SUM(K189,K190)</f>
        <v>0</v>
      </c>
      <c r="L188" s="167">
        <f>SUM(L189,L190)</f>
        <v>0</v>
      </c>
    </row>
    <row r="189" spans="1:13" ht="36" x14ac:dyDescent="0.25">
      <c r="A189" s="168">
        <v>4240</v>
      </c>
      <c r="B189" s="65" t="s">
        <v>197</v>
      </c>
      <c r="C189" s="66">
        <f t="shared" ref="C189:C264" si="23">SUM(D189:G189)</f>
        <v>0</v>
      </c>
      <c r="D189" s="68"/>
      <c r="E189" s="68"/>
      <c r="F189" s="68"/>
      <c r="G189" s="154"/>
      <c r="H189" s="66">
        <f t="shared" ref="H189:H263" si="24">SUM(I189:L189)</f>
        <v>0</v>
      </c>
      <c r="I189" s="68">
        <v>0</v>
      </c>
      <c r="J189" s="68"/>
      <c r="K189" s="68"/>
      <c r="L189" s="155"/>
      <c r="M189" s="156"/>
    </row>
    <row r="190" spans="1:13" ht="24" x14ac:dyDescent="0.25">
      <c r="A190" s="159">
        <v>4250</v>
      </c>
      <c r="B190" s="71" t="s">
        <v>198</v>
      </c>
      <c r="C190" s="72">
        <f t="shared" si="23"/>
        <v>0</v>
      </c>
      <c r="D190" s="74"/>
      <c r="E190" s="74"/>
      <c r="F190" s="74"/>
      <c r="G190" s="157"/>
      <c r="H190" s="72">
        <f t="shared" si="24"/>
        <v>0</v>
      </c>
      <c r="I190" s="74">
        <v>0</v>
      </c>
      <c r="J190" s="74"/>
      <c r="K190" s="74"/>
      <c r="L190" s="158"/>
      <c r="M190" s="156"/>
    </row>
    <row r="191" spans="1:13" x14ac:dyDescent="0.25">
      <c r="A191" s="56">
        <v>4300</v>
      </c>
      <c r="B191" s="147" t="s">
        <v>199</v>
      </c>
      <c r="C191" s="57">
        <f t="shared" si="23"/>
        <v>0</v>
      </c>
      <c r="D191" s="63">
        <f>SUM(D192)</f>
        <v>0</v>
      </c>
      <c r="E191" s="63">
        <f>SUM(E192)</f>
        <v>0</v>
      </c>
      <c r="F191" s="63">
        <f>SUM(F192)</f>
        <v>0</v>
      </c>
      <c r="G191" s="166">
        <f>SUM(G192)</f>
        <v>0</v>
      </c>
      <c r="H191" s="57">
        <f t="shared" si="24"/>
        <v>0</v>
      </c>
      <c r="I191" s="63">
        <f>SUM(I192)</f>
        <v>0</v>
      </c>
      <c r="J191" s="63">
        <f>SUM(J192)</f>
        <v>0</v>
      </c>
      <c r="K191" s="63">
        <f>SUM(K192)</f>
        <v>0</v>
      </c>
      <c r="L191" s="167">
        <f>SUM(L192)</f>
        <v>0</v>
      </c>
    </row>
    <row r="192" spans="1:13" ht="24" x14ac:dyDescent="0.25">
      <c r="A192" s="168">
        <v>4310</v>
      </c>
      <c r="B192" s="65" t="s">
        <v>200</v>
      </c>
      <c r="C192" s="66">
        <f>SUM(D192:G192)</f>
        <v>0</v>
      </c>
      <c r="D192" s="169">
        <f>SUM(D193:D193)</f>
        <v>0</v>
      </c>
      <c r="E192" s="169">
        <f>SUM(E193:E193)</f>
        <v>0</v>
      </c>
      <c r="F192" s="169">
        <f>SUM(F193:F193)</f>
        <v>0</v>
      </c>
      <c r="G192" s="170">
        <f>SUM(G193:G193)</f>
        <v>0</v>
      </c>
      <c r="H192" s="66">
        <f t="shared" si="24"/>
        <v>0</v>
      </c>
      <c r="I192" s="169">
        <f>SUM(I193:I193)</f>
        <v>0</v>
      </c>
      <c r="J192" s="169">
        <f>SUM(J193:J193)</f>
        <v>0</v>
      </c>
      <c r="K192" s="169">
        <f>SUM(K193:K193)</f>
        <v>0</v>
      </c>
      <c r="L192" s="171">
        <f>SUM(L193:L193)</f>
        <v>0</v>
      </c>
    </row>
    <row r="193" spans="1:13" ht="36" x14ac:dyDescent="0.25">
      <c r="A193" s="44">
        <v>4311</v>
      </c>
      <c r="B193" s="71" t="s">
        <v>201</v>
      </c>
      <c r="C193" s="72">
        <f t="shared" si="23"/>
        <v>0</v>
      </c>
      <c r="D193" s="74"/>
      <c r="E193" s="74"/>
      <c r="F193" s="74"/>
      <c r="G193" s="157"/>
      <c r="H193" s="72">
        <f t="shared" si="24"/>
        <v>0</v>
      </c>
      <c r="I193" s="74">
        <v>0</v>
      </c>
      <c r="J193" s="74"/>
      <c r="K193" s="74"/>
      <c r="L193" s="158"/>
      <c r="M193" s="156"/>
    </row>
    <row r="194" spans="1:13" s="24" customFormat="1" ht="24" x14ac:dyDescent="0.25">
      <c r="A194" s="198"/>
      <c r="B194" s="19" t="s">
        <v>202</v>
      </c>
      <c r="C194" s="138">
        <f t="shared" si="23"/>
        <v>100000</v>
      </c>
      <c r="D194" s="139">
        <f>SUM(D195,D230,D269)</f>
        <v>100000</v>
      </c>
      <c r="E194" s="139">
        <f>SUM(E195,E230,E269)</f>
        <v>0</v>
      </c>
      <c r="F194" s="139">
        <f>SUM(F195,F230,F269)</f>
        <v>0</v>
      </c>
      <c r="G194" s="139">
        <f>SUM(G195,G230,G269)</f>
        <v>0</v>
      </c>
      <c r="H194" s="138">
        <f t="shared" si="24"/>
        <v>50000</v>
      </c>
      <c r="I194" s="139">
        <f>SUM(I195,I230,I269)</f>
        <v>50000</v>
      </c>
      <c r="J194" s="139">
        <f>SUM(J195,J230,J269)</f>
        <v>0</v>
      </c>
      <c r="K194" s="139">
        <f>SUM(K195,K230,K269)</f>
        <v>0</v>
      </c>
      <c r="L194" s="199">
        <f>SUM(L195,L230,L269)</f>
        <v>0</v>
      </c>
    </row>
    <row r="195" spans="1:13" x14ac:dyDescent="0.25">
      <c r="A195" s="142">
        <v>5000</v>
      </c>
      <c r="B195" s="142" t="s">
        <v>203</v>
      </c>
      <c r="C195" s="143">
        <f t="shared" si="23"/>
        <v>100000</v>
      </c>
      <c r="D195" s="144">
        <f>D196+D204</f>
        <v>100000</v>
      </c>
      <c r="E195" s="144">
        <f>E196+E204</f>
        <v>0</v>
      </c>
      <c r="F195" s="144">
        <f>F196+F204</f>
        <v>0</v>
      </c>
      <c r="G195" s="144">
        <f>G196+G204</f>
        <v>0</v>
      </c>
      <c r="H195" s="143">
        <f t="shared" si="24"/>
        <v>50000</v>
      </c>
      <c r="I195" s="144">
        <f>I196+I204</f>
        <v>50000</v>
      </c>
      <c r="J195" s="144">
        <f>J196+J204</f>
        <v>0</v>
      </c>
      <c r="K195" s="144">
        <f>K196+K204</f>
        <v>0</v>
      </c>
      <c r="L195" s="200">
        <f>L196+L204</f>
        <v>0</v>
      </c>
    </row>
    <row r="196" spans="1:13" x14ac:dyDescent="0.25">
      <c r="A196" s="56">
        <v>5100</v>
      </c>
      <c r="B196" s="147" t="s">
        <v>204</v>
      </c>
      <c r="C196" s="57">
        <f t="shared" si="23"/>
        <v>0</v>
      </c>
      <c r="D196" s="63">
        <f>D197+D198+D201+D202+D203</f>
        <v>0</v>
      </c>
      <c r="E196" s="63">
        <f>E197+E198+E201+E202+E203</f>
        <v>0</v>
      </c>
      <c r="F196" s="63">
        <f>F197+F198+F201+F202+F203</f>
        <v>0</v>
      </c>
      <c r="G196" s="166">
        <f>G197+G198+G201+G202+G203</f>
        <v>0</v>
      </c>
      <c r="H196" s="57">
        <f t="shared" si="24"/>
        <v>0</v>
      </c>
      <c r="I196" s="63">
        <f>I197+I198+I201+I202+I203</f>
        <v>0</v>
      </c>
      <c r="J196" s="63">
        <f>J197+J198+J201+J202+J203</f>
        <v>0</v>
      </c>
      <c r="K196" s="63">
        <f>K197+K198+K201+K202+K203</f>
        <v>0</v>
      </c>
      <c r="L196" s="167">
        <f>L197+L198+L201+L202+L203</f>
        <v>0</v>
      </c>
    </row>
    <row r="197" spans="1:13" x14ac:dyDescent="0.25">
      <c r="A197" s="168">
        <v>5110</v>
      </c>
      <c r="B197" s="65" t="s">
        <v>205</v>
      </c>
      <c r="C197" s="66">
        <f t="shared" si="23"/>
        <v>0</v>
      </c>
      <c r="D197" s="68"/>
      <c r="E197" s="68"/>
      <c r="F197" s="68"/>
      <c r="G197" s="154"/>
      <c r="H197" s="66">
        <f t="shared" si="24"/>
        <v>0</v>
      </c>
      <c r="I197" s="68">
        <v>0</v>
      </c>
      <c r="J197" s="68"/>
      <c r="K197" s="68"/>
      <c r="L197" s="155"/>
      <c r="M197" s="156"/>
    </row>
    <row r="198" spans="1:13" ht="24" x14ac:dyDescent="0.25">
      <c r="A198" s="159">
        <v>5120</v>
      </c>
      <c r="B198" s="71" t="s">
        <v>206</v>
      </c>
      <c r="C198" s="72">
        <f t="shared" si="23"/>
        <v>0</v>
      </c>
      <c r="D198" s="160">
        <f>D199+D200</f>
        <v>0</v>
      </c>
      <c r="E198" s="160">
        <f>E199+E200</f>
        <v>0</v>
      </c>
      <c r="F198" s="160">
        <f>F199+F200</f>
        <v>0</v>
      </c>
      <c r="G198" s="161">
        <f>G199+G200</f>
        <v>0</v>
      </c>
      <c r="H198" s="72">
        <f t="shared" si="24"/>
        <v>0</v>
      </c>
      <c r="I198" s="160">
        <f>I199+I200</f>
        <v>0</v>
      </c>
      <c r="J198" s="160">
        <f>J199+J200</f>
        <v>0</v>
      </c>
      <c r="K198" s="160">
        <f>K199+K200</f>
        <v>0</v>
      </c>
      <c r="L198" s="162">
        <f>L199+L200</f>
        <v>0</v>
      </c>
    </row>
    <row r="199" spans="1:13" x14ac:dyDescent="0.25">
      <c r="A199" s="44">
        <v>5121</v>
      </c>
      <c r="B199" s="71" t="s">
        <v>207</v>
      </c>
      <c r="C199" s="72">
        <f t="shared" si="23"/>
        <v>0</v>
      </c>
      <c r="D199" s="74"/>
      <c r="E199" s="74"/>
      <c r="F199" s="74"/>
      <c r="G199" s="157"/>
      <c r="H199" s="72">
        <f t="shared" si="24"/>
        <v>0</v>
      </c>
      <c r="I199" s="74">
        <v>0</v>
      </c>
      <c r="J199" s="74"/>
      <c r="K199" s="74"/>
      <c r="L199" s="158"/>
      <c r="M199" s="156"/>
    </row>
    <row r="200" spans="1:13" ht="24" x14ac:dyDescent="0.25">
      <c r="A200" s="44">
        <v>5129</v>
      </c>
      <c r="B200" s="71" t="s">
        <v>208</v>
      </c>
      <c r="C200" s="72">
        <f t="shared" si="23"/>
        <v>0</v>
      </c>
      <c r="D200" s="74"/>
      <c r="E200" s="74"/>
      <c r="F200" s="74"/>
      <c r="G200" s="157"/>
      <c r="H200" s="72">
        <f t="shared" si="24"/>
        <v>0</v>
      </c>
      <c r="I200" s="74">
        <v>0</v>
      </c>
      <c r="J200" s="74"/>
      <c r="K200" s="74"/>
      <c r="L200" s="158"/>
      <c r="M200" s="156"/>
    </row>
    <row r="201" spans="1:13" x14ac:dyDescent="0.25">
      <c r="A201" s="159">
        <v>5130</v>
      </c>
      <c r="B201" s="71" t="s">
        <v>209</v>
      </c>
      <c r="C201" s="72">
        <f t="shared" si="23"/>
        <v>0</v>
      </c>
      <c r="D201" s="74"/>
      <c r="E201" s="74"/>
      <c r="F201" s="74"/>
      <c r="G201" s="157"/>
      <c r="H201" s="72">
        <f t="shared" si="24"/>
        <v>0</v>
      </c>
      <c r="I201" s="74">
        <v>0</v>
      </c>
      <c r="J201" s="74"/>
      <c r="K201" s="74"/>
      <c r="L201" s="158"/>
      <c r="M201" s="156"/>
    </row>
    <row r="202" spans="1:13" x14ac:dyDescent="0.25">
      <c r="A202" s="159">
        <v>5140</v>
      </c>
      <c r="B202" s="71" t="s">
        <v>210</v>
      </c>
      <c r="C202" s="72">
        <f t="shared" si="23"/>
        <v>0</v>
      </c>
      <c r="D202" s="74"/>
      <c r="E202" s="74"/>
      <c r="F202" s="74"/>
      <c r="G202" s="157"/>
      <c r="H202" s="72">
        <f t="shared" si="24"/>
        <v>0</v>
      </c>
      <c r="I202" s="74">
        <v>0</v>
      </c>
      <c r="J202" s="74"/>
      <c r="K202" s="74"/>
      <c r="L202" s="158"/>
      <c r="M202" s="156"/>
    </row>
    <row r="203" spans="1:13" ht="24" x14ac:dyDescent="0.25">
      <c r="A203" s="159">
        <v>5170</v>
      </c>
      <c r="B203" s="71" t="s">
        <v>211</v>
      </c>
      <c r="C203" s="72">
        <f t="shared" si="23"/>
        <v>0</v>
      </c>
      <c r="D203" s="74"/>
      <c r="E203" s="74"/>
      <c r="F203" s="74"/>
      <c r="G203" s="157"/>
      <c r="H203" s="72">
        <f t="shared" si="24"/>
        <v>0</v>
      </c>
      <c r="I203" s="74">
        <v>0</v>
      </c>
      <c r="J203" s="74"/>
      <c r="K203" s="74"/>
      <c r="L203" s="158"/>
      <c r="M203" s="156"/>
    </row>
    <row r="204" spans="1:13" x14ac:dyDescent="0.25">
      <c r="A204" s="56">
        <v>5200</v>
      </c>
      <c r="B204" s="147" t="s">
        <v>212</v>
      </c>
      <c r="C204" s="57">
        <f t="shared" si="23"/>
        <v>100000</v>
      </c>
      <c r="D204" s="63">
        <f>D205+D215+D216+D225+D226+D227+D229</f>
        <v>100000</v>
      </c>
      <c r="E204" s="63">
        <f>E205+E215+E216+E225+E226+E227+E229</f>
        <v>0</v>
      </c>
      <c r="F204" s="63">
        <f>F205+F215+F216+F225+F226+F227+F229</f>
        <v>0</v>
      </c>
      <c r="G204" s="166">
        <f>G205+G215+G216+G225+G226+G227+G229</f>
        <v>0</v>
      </c>
      <c r="H204" s="57">
        <f t="shared" si="24"/>
        <v>50000</v>
      </c>
      <c r="I204" s="63">
        <f>I205+I215+I216+I225+I226+I227+I229</f>
        <v>50000</v>
      </c>
      <c r="J204" s="63">
        <f>J205+J215+J216+J225+J226+J227+J229</f>
        <v>0</v>
      </c>
      <c r="K204" s="63">
        <f>K205+K215+K216+K225+K226+K227+K229</f>
        <v>0</v>
      </c>
      <c r="L204" s="167">
        <f>L205+L215+L216+L225+L226+L227+L229</f>
        <v>0</v>
      </c>
    </row>
    <row r="205" spans="1:13" x14ac:dyDescent="0.25">
      <c r="A205" s="150">
        <v>5210</v>
      </c>
      <c r="B205" s="112" t="s">
        <v>213</v>
      </c>
      <c r="C205" s="117">
        <f t="shared" si="23"/>
        <v>0</v>
      </c>
      <c r="D205" s="151">
        <f>SUM(D206:D214)</f>
        <v>0</v>
      </c>
      <c r="E205" s="151">
        <f>SUM(E206:E214)</f>
        <v>0</v>
      </c>
      <c r="F205" s="151">
        <f>SUM(F206:F214)</f>
        <v>0</v>
      </c>
      <c r="G205" s="152">
        <f>SUM(G206:G214)</f>
        <v>0</v>
      </c>
      <c r="H205" s="117">
        <f t="shared" si="24"/>
        <v>0</v>
      </c>
      <c r="I205" s="151">
        <f>SUM(I206:I214)</f>
        <v>0</v>
      </c>
      <c r="J205" s="151">
        <f>SUM(J206:J214)</f>
        <v>0</v>
      </c>
      <c r="K205" s="151">
        <f>SUM(K206:K214)</f>
        <v>0</v>
      </c>
      <c r="L205" s="153">
        <f>SUM(L206:L214)</f>
        <v>0</v>
      </c>
    </row>
    <row r="206" spans="1:13" x14ac:dyDescent="0.25">
      <c r="A206" s="38">
        <v>5211</v>
      </c>
      <c r="B206" s="65" t="s">
        <v>214</v>
      </c>
      <c r="C206" s="66">
        <f t="shared" si="23"/>
        <v>0</v>
      </c>
      <c r="D206" s="68"/>
      <c r="E206" s="68"/>
      <c r="F206" s="68"/>
      <c r="G206" s="154"/>
      <c r="H206" s="66">
        <f t="shared" si="24"/>
        <v>0</v>
      </c>
      <c r="I206" s="68">
        <v>0</v>
      </c>
      <c r="J206" s="68"/>
      <c r="K206" s="68"/>
      <c r="L206" s="155"/>
      <c r="M206" s="156"/>
    </row>
    <row r="207" spans="1:13" x14ac:dyDescent="0.25">
      <c r="A207" s="44">
        <v>5212</v>
      </c>
      <c r="B207" s="71" t="s">
        <v>215</v>
      </c>
      <c r="C207" s="72">
        <f t="shared" si="23"/>
        <v>0</v>
      </c>
      <c r="D207" s="74"/>
      <c r="E207" s="74"/>
      <c r="F207" s="74"/>
      <c r="G207" s="157"/>
      <c r="H207" s="72">
        <f t="shared" si="24"/>
        <v>0</v>
      </c>
      <c r="I207" s="74">
        <v>0</v>
      </c>
      <c r="J207" s="74"/>
      <c r="K207" s="74"/>
      <c r="L207" s="158"/>
      <c r="M207" s="156"/>
    </row>
    <row r="208" spans="1:13" x14ac:dyDescent="0.25">
      <c r="A208" s="44">
        <v>5213</v>
      </c>
      <c r="B208" s="71" t="s">
        <v>216</v>
      </c>
      <c r="C208" s="72">
        <f t="shared" si="23"/>
        <v>0</v>
      </c>
      <c r="D208" s="74"/>
      <c r="E208" s="74"/>
      <c r="F208" s="74"/>
      <c r="G208" s="157"/>
      <c r="H208" s="72">
        <f t="shared" si="24"/>
        <v>0</v>
      </c>
      <c r="I208" s="74">
        <v>0</v>
      </c>
      <c r="J208" s="74"/>
      <c r="K208" s="74"/>
      <c r="L208" s="158"/>
      <c r="M208" s="156"/>
    </row>
    <row r="209" spans="1:13" x14ac:dyDescent="0.25">
      <c r="A209" s="44">
        <v>5214</v>
      </c>
      <c r="B209" s="71" t="s">
        <v>217</v>
      </c>
      <c r="C209" s="72">
        <f t="shared" si="23"/>
        <v>0</v>
      </c>
      <c r="D209" s="74"/>
      <c r="E209" s="74"/>
      <c r="F209" s="74"/>
      <c r="G209" s="157"/>
      <c r="H209" s="72">
        <f t="shared" si="24"/>
        <v>0</v>
      </c>
      <c r="I209" s="74">
        <v>0</v>
      </c>
      <c r="J209" s="74"/>
      <c r="K209" s="74"/>
      <c r="L209" s="158"/>
      <c r="M209" s="156"/>
    </row>
    <row r="210" spans="1:13" x14ac:dyDescent="0.25">
      <c r="A210" s="44">
        <v>5215</v>
      </c>
      <c r="B210" s="71" t="s">
        <v>218</v>
      </c>
      <c r="C210" s="72">
        <f>SUM(D210:G210)</f>
        <v>0</v>
      </c>
      <c r="D210" s="74"/>
      <c r="E210" s="74"/>
      <c r="F210" s="74"/>
      <c r="G210" s="157"/>
      <c r="H210" s="72">
        <f>SUM(I210:L210)</f>
        <v>0</v>
      </c>
      <c r="I210" s="74">
        <v>0</v>
      </c>
      <c r="J210" s="74"/>
      <c r="K210" s="74"/>
      <c r="L210" s="158"/>
      <c r="M210" s="156"/>
    </row>
    <row r="211" spans="1:13" ht="14.25" customHeight="1" x14ac:dyDescent="0.25">
      <c r="A211" s="44">
        <v>5216</v>
      </c>
      <c r="B211" s="71" t="s">
        <v>219</v>
      </c>
      <c r="C211" s="72">
        <f t="shared" si="23"/>
        <v>0</v>
      </c>
      <c r="D211" s="74"/>
      <c r="E211" s="74"/>
      <c r="F211" s="74"/>
      <c r="G211" s="157"/>
      <c r="H211" s="72">
        <f t="shared" si="24"/>
        <v>0</v>
      </c>
      <c r="I211" s="74">
        <v>0</v>
      </c>
      <c r="J211" s="74"/>
      <c r="K211" s="74"/>
      <c r="L211" s="158"/>
      <c r="M211" s="156"/>
    </row>
    <row r="212" spans="1:13" x14ac:dyDescent="0.25">
      <c r="A212" s="44">
        <v>5217</v>
      </c>
      <c r="B212" s="71" t="s">
        <v>220</v>
      </c>
      <c r="C212" s="72">
        <f t="shared" si="23"/>
        <v>0</v>
      </c>
      <c r="D212" s="74"/>
      <c r="E212" s="74"/>
      <c r="F212" s="74"/>
      <c r="G212" s="157"/>
      <c r="H212" s="72">
        <f t="shared" si="24"/>
        <v>0</v>
      </c>
      <c r="I212" s="74">
        <v>0</v>
      </c>
      <c r="J212" s="74"/>
      <c r="K212" s="74"/>
      <c r="L212" s="158"/>
      <c r="M212" s="156"/>
    </row>
    <row r="213" spans="1:13" x14ac:dyDescent="0.25">
      <c r="A213" s="44">
        <v>5218</v>
      </c>
      <c r="B213" s="71" t="s">
        <v>221</v>
      </c>
      <c r="C213" s="72">
        <f t="shared" si="23"/>
        <v>0</v>
      </c>
      <c r="D213" s="74"/>
      <c r="E213" s="74"/>
      <c r="F213" s="74"/>
      <c r="G213" s="157"/>
      <c r="H213" s="72">
        <f t="shared" si="24"/>
        <v>0</v>
      </c>
      <c r="I213" s="74">
        <v>0</v>
      </c>
      <c r="J213" s="74"/>
      <c r="K213" s="74"/>
      <c r="L213" s="158"/>
      <c r="M213" s="156"/>
    </row>
    <row r="214" spans="1:13" x14ac:dyDescent="0.25">
      <c r="A214" s="44">
        <v>5219</v>
      </c>
      <c r="B214" s="71" t="s">
        <v>222</v>
      </c>
      <c r="C214" s="72">
        <f t="shared" si="23"/>
        <v>0</v>
      </c>
      <c r="D214" s="74"/>
      <c r="E214" s="74"/>
      <c r="F214" s="74"/>
      <c r="G214" s="157"/>
      <c r="H214" s="72">
        <f t="shared" si="24"/>
        <v>0</v>
      </c>
      <c r="I214" s="74">
        <v>0</v>
      </c>
      <c r="J214" s="74"/>
      <c r="K214" s="74"/>
      <c r="L214" s="158"/>
      <c r="M214" s="156"/>
    </row>
    <row r="215" spans="1:13" ht="13.5" customHeight="1" x14ac:dyDescent="0.25">
      <c r="A215" s="159">
        <v>5220</v>
      </c>
      <c r="B215" s="71" t="s">
        <v>223</v>
      </c>
      <c r="C215" s="72">
        <f t="shared" si="23"/>
        <v>0</v>
      </c>
      <c r="D215" s="74"/>
      <c r="E215" s="74"/>
      <c r="F215" s="74"/>
      <c r="G215" s="157"/>
      <c r="H215" s="72">
        <f t="shared" si="24"/>
        <v>0</v>
      </c>
      <c r="I215" s="74">
        <v>0</v>
      </c>
      <c r="J215" s="74"/>
      <c r="K215" s="74"/>
      <c r="L215" s="158"/>
      <c r="M215" s="156"/>
    </row>
    <row r="216" spans="1:13" x14ac:dyDescent="0.25">
      <c r="A216" s="159">
        <v>5230</v>
      </c>
      <c r="B216" s="71" t="s">
        <v>224</v>
      </c>
      <c r="C216" s="72">
        <f t="shared" si="23"/>
        <v>0</v>
      </c>
      <c r="D216" s="160">
        <f>SUM(D217:D224)</f>
        <v>0</v>
      </c>
      <c r="E216" s="160">
        <f>SUM(E217:E224)</f>
        <v>0</v>
      </c>
      <c r="F216" s="160">
        <f>SUM(F217:F224)</f>
        <v>0</v>
      </c>
      <c r="G216" s="161">
        <f>SUM(G217:G224)</f>
        <v>0</v>
      </c>
      <c r="H216" s="72">
        <f t="shared" si="24"/>
        <v>0</v>
      </c>
      <c r="I216" s="160">
        <f>SUM(I217:I224)</f>
        <v>0</v>
      </c>
      <c r="J216" s="160">
        <f>SUM(J217:J224)</f>
        <v>0</v>
      </c>
      <c r="K216" s="160">
        <f>SUM(K217:K224)</f>
        <v>0</v>
      </c>
      <c r="L216" s="162">
        <f>SUM(L217:L224)</f>
        <v>0</v>
      </c>
    </row>
    <row r="217" spans="1:13" x14ac:dyDescent="0.25">
      <c r="A217" s="44">
        <v>5231</v>
      </c>
      <c r="B217" s="71" t="s">
        <v>225</v>
      </c>
      <c r="C217" s="72">
        <f t="shared" si="23"/>
        <v>0</v>
      </c>
      <c r="D217" s="74"/>
      <c r="E217" s="74"/>
      <c r="F217" s="74"/>
      <c r="G217" s="157"/>
      <c r="H217" s="72">
        <f t="shared" si="24"/>
        <v>0</v>
      </c>
      <c r="I217" s="74">
        <v>0</v>
      </c>
      <c r="J217" s="74"/>
      <c r="K217" s="74"/>
      <c r="L217" s="158"/>
      <c r="M217" s="156"/>
    </row>
    <row r="218" spans="1:13" x14ac:dyDescent="0.25">
      <c r="A218" s="44">
        <v>5232</v>
      </c>
      <c r="B218" s="71" t="s">
        <v>226</v>
      </c>
      <c r="C218" s="72">
        <f t="shared" si="23"/>
        <v>0</v>
      </c>
      <c r="D218" s="74"/>
      <c r="E218" s="74"/>
      <c r="F218" s="74"/>
      <c r="G218" s="157"/>
      <c r="H218" s="72">
        <f t="shared" si="24"/>
        <v>0</v>
      </c>
      <c r="I218" s="74">
        <v>0</v>
      </c>
      <c r="J218" s="74"/>
      <c r="K218" s="74"/>
      <c r="L218" s="158"/>
      <c r="M218" s="156"/>
    </row>
    <row r="219" spans="1:13" x14ac:dyDescent="0.25">
      <c r="A219" s="44">
        <v>5233</v>
      </c>
      <c r="B219" s="71" t="s">
        <v>227</v>
      </c>
      <c r="C219" s="201">
        <f t="shared" si="23"/>
        <v>0</v>
      </c>
      <c r="D219" s="74"/>
      <c r="E219" s="74"/>
      <c r="F219" s="74"/>
      <c r="G219" s="157"/>
      <c r="H219" s="72">
        <f t="shared" si="24"/>
        <v>0</v>
      </c>
      <c r="I219" s="74">
        <v>0</v>
      </c>
      <c r="J219" s="74"/>
      <c r="K219" s="74"/>
      <c r="L219" s="158"/>
      <c r="M219" s="156"/>
    </row>
    <row r="220" spans="1:13" ht="24" x14ac:dyDescent="0.25">
      <c r="A220" s="44">
        <v>5234</v>
      </c>
      <c r="B220" s="71" t="s">
        <v>228</v>
      </c>
      <c r="C220" s="201">
        <f t="shared" si="23"/>
        <v>0</v>
      </c>
      <c r="D220" s="74"/>
      <c r="E220" s="74"/>
      <c r="F220" s="74"/>
      <c r="G220" s="157"/>
      <c r="H220" s="72">
        <f t="shared" si="24"/>
        <v>0</v>
      </c>
      <c r="I220" s="74">
        <v>0</v>
      </c>
      <c r="J220" s="74"/>
      <c r="K220" s="74"/>
      <c r="L220" s="158"/>
      <c r="M220" s="156"/>
    </row>
    <row r="221" spans="1:13" ht="14.25" customHeight="1" x14ac:dyDescent="0.25">
      <c r="A221" s="44">
        <v>5236</v>
      </c>
      <c r="B221" s="71" t="s">
        <v>229</v>
      </c>
      <c r="C221" s="201">
        <f t="shared" si="23"/>
        <v>0</v>
      </c>
      <c r="D221" s="74"/>
      <c r="E221" s="74"/>
      <c r="F221" s="74"/>
      <c r="G221" s="157"/>
      <c r="H221" s="72">
        <f t="shared" si="24"/>
        <v>0</v>
      </c>
      <c r="I221" s="74">
        <v>0</v>
      </c>
      <c r="J221" s="74"/>
      <c r="K221" s="74"/>
      <c r="L221" s="158"/>
      <c r="M221" s="156"/>
    </row>
    <row r="222" spans="1:13" ht="14.25" customHeight="1" x14ac:dyDescent="0.25">
      <c r="A222" s="44">
        <v>5237</v>
      </c>
      <c r="B222" s="71" t="s">
        <v>230</v>
      </c>
      <c r="C222" s="201">
        <f t="shared" si="23"/>
        <v>0</v>
      </c>
      <c r="D222" s="74"/>
      <c r="E222" s="74"/>
      <c r="F222" s="74"/>
      <c r="G222" s="157"/>
      <c r="H222" s="72">
        <f t="shared" si="24"/>
        <v>0</v>
      </c>
      <c r="I222" s="74">
        <v>0</v>
      </c>
      <c r="J222" s="74"/>
      <c r="K222" s="74"/>
      <c r="L222" s="158"/>
      <c r="M222" s="156"/>
    </row>
    <row r="223" spans="1:13" ht="24" x14ac:dyDescent="0.25">
      <c r="A223" s="44">
        <v>5238</v>
      </c>
      <c r="B223" s="71" t="s">
        <v>231</v>
      </c>
      <c r="C223" s="201">
        <f t="shared" si="23"/>
        <v>0</v>
      </c>
      <c r="D223" s="74"/>
      <c r="E223" s="74"/>
      <c r="F223" s="74"/>
      <c r="G223" s="157"/>
      <c r="H223" s="72">
        <f t="shared" si="24"/>
        <v>0</v>
      </c>
      <c r="I223" s="74">
        <v>0</v>
      </c>
      <c r="J223" s="74"/>
      <c r="K223" s="74"/>
      <c r="L223" s="158"/>
      <c r="M223" s="156"/>
    </row>
    <row r="224" spans="1:13" ht="24" x14ac:dyDescent="0.25">
      <c r="A224" s="44">
        <v>5239</v>
      </c>
      <c r="B224" s="71" t="s">
        <v>232</v>
      </c>
      <c r="C224" s="201">
        <f t="shared" si="23"/>
        <v>0</v>
      </c>
      <c r="D224" s="74"/>
      <c r="E224" s="74"/>
      <c r="F224" s="74"/>
      <c r="G224" s="157"/>
      <c r="H224" s="72">
        <f t="shared" si="24"/>
        <v>0</v>
      </c>
      <c r="I224" s="74">
        <v>0</v>
      </c>
      <c r="J224" s="74"/>
      <c r="K224" s="74"/>
      <c r="L224" s="158"/>
      <c r="M224" s="156"/>
    </row>
    <row r="225" spans="1:13" ht="24" x14ac:dyDescent="0.25">
      <c r="A225" s="159">
        <v>5240</v>
      </c>
      <c r="B225" s="71" t="s">
        <v>233</v>
      </c>
      <c r="C225" s="201">
        <f t="shared" si="23"/>
        <v>100000</v>
      </c>
      <c r="D225" s="74">
        <f>100000</f>
        <v>100000</v>
      </c>
      <c r="E225" s="74"/>
      <c r="F225" s="74"/>
      <c r="G225" s="157"/>
      <c r="H225" s="72">
        <f t="shared" si="24"/>
        <v>50000</v>
      </c>
      <c r="I225" s="74">
        <v>50000</v>
      </c>
      <c r="J225" s="74"/>
      <c r="K225" s="74"/>
      <c r="L225" s="158"/>
      <c r="M225" s="156"/>
    </row>
    <row r="226" spans="1:13" x14ac:dyDescent="0.25">
      <c r="A226" s="159">
        <v>5250</v>
      </c>
      <c r="B226" s="71" t="s">
        <v>234</v>
      </c>
      <c r="C226" s="201">
        <f t="shared" si="23"/>
        <v>0</v>
      </c>
      <c r="D226" s="74"/>
      <c r="E226" s="74"/>
      <c r="F226" s="74"/>
      <c r="G226" s="157"/>
      <c r="H226" s="72">
        <f t="shared" si="24"/>
        <v>0</v>
      </c>
      <c r="I226" s="74">
        <v>0</v>
      </c>
      <c r="J226" s="74"/>
      <c r="K226" s="74"/>
      <c r="L226" s="158"/>
      <c r="M226" s="156"/>
    </row>
    <row r="227" spans="1:13" x14ac:dyDescent="0.25">
      <c r="A227" s="159">
        <v>5260</v>
      </c>
      <c r="B227" s="71" t="s">
        <v>235</v>
      </c>
      <c r="C227" s="201">
        <f t="shared" si="23"/>
        <v>0</v>
      </c>
      <c r="D227" s="160">
        <f>SUM(D228)</f>
        <v>0</v>
      </c>
      <c r="E227" s="160">
        <f>SUM(E228)</f>
        <v>0</v>
      </c>
      <c r="F227" s="160">
        <f>SUM(F228)</f>
        <v>0</v>
      </c>
      <c r="G227" s="161">
        <f>SUM(G228)</f>
        <v>0</v>
      </c>
      <c r="H227" s="72">
        <f t="shared" si="24"/>
        <v>0</v>
      </c>
      <c r="I227" s="160">
        <f>SUM(I228)</f>
        <v>0</v>
      </c>
      <c r="J227" s="160">
        <f>SUM(J228)</f>
        <v>0</v>
      </c>
      <c r="K227" s="160">
        <f>SUM(K228)</f>
        <v>0</v>
      </c>
      <c r="L227" s="162">
        <f>SUM(L228)</f>
        <v>0</v>
      </c>
    </row>
    <row r="228" spans="1:13" ht="24" x14ac:dyDescent="0.25">
      <c r="A228" s="44">
        <v>5269</v>
      </c>
      <c r="B228" s="71" t="s">
        <v>236</v>
      </c>
      <c r="C228" s="201">
        <f t="shared" si="23"/>
        <v>0</v>
      </c>
      <c r="D228" s="74"/>
      <c r="E228" s="74"/>
      <c r="F228" s="74"/>
      <c r="G228" s="157"/>
      <c r="H228" s="72">
        <f t="shared" si="24"/>
        <v>0</v>
      </c>
      <c r="I228" s="74">
        <v>0</v>
      </c>
      <c r="J228" s="74"/>
      <c r="K228" s="74"/>
      <c r="L228" s="158"/>
      <c r="M228" s="156"/>
    </row>
    <row r="229" spans="1:13" ht="24" x14ac:dyDescent="0.25">
      <c r="A229" s="150">
        <v>5270</v>
      </c>
      <c r="B229" s="112" t="s">
        <v>237</v>
      </c>
      <c r="C229" s="202">
        <f t="shared" si="23"/>
        <v>0</v>
      </c>
      <c r="D229" s="163"/>
      <c r="E229" s="163"/>
      <c r="F229" s="163"/>
      <c r="G229" s="164"/>
      <c r="H229" s="117">
        <f t="shared" si="24"/>
        <v>0</v>
      </c>
      <c r="I229" s="163">
        <v>0</v>
      </c>
      <c r="J229" s="163"/>
      <c r="K229" s="163"/>
      <c r="L229" s="165"/>
      <c r="M229" s="156"/>
    </row>
    <row r="230" spans="1:13" x14ac:dyDescent="0.25">
      <c r="A230" s="142">
        <v>6000</v>
      </c>
      <c r="B230" s="142" t="s">
        <v>238</v>
      </c>
      <c r="C230" s="203">
        <f t="shared" si="23"/>
        <v>0</v>
      </c>
      <c r="D230" s="144">
        <f>D231+D251+D259</f>
        <v>0</v>
      </c>
      <c r="E230" s="144">
        <f>E231+E251+E259</f>
        <v>0</v>
      </c>
      <c r="F230" s="144">
        <f>F231+F251+F259</f>
        <v>0</v>
      </c>
      <c r="G230" s="145">
        <f>G231+G251+G259</f>
        <v>0</v>
      </c>
      <c r="H230" s="143">
        <f t="shared" si="24"/>
        <v>0</v>
      </c>
      <c r="I230" s="144">
        <f>I231+I251+I259</f>
        <v>0</v>
      </c>
      <c r="J230" s="144">
        <f>J231+J251+J259</f>
        <v>0</v>
      </c>
      <c r="K230" s="144">
        <f>K231+K251+K259</f>
        <v>0</v>
      </c>
      <c r="L230" s="146">
        <f>L231+L251+L259</f>
        <v>0</v>
      </c>
    </row>
    <row r="231" spans="1:13" ht="14.25" customHeight="1" x14ac:dyDescent="0.25">
      <c r="A231" s="192">
        <v>6200</v>
      </c>
      <c r="B231" s="183" t="s">
        <v>239</v>
      </c>
      <c r="C231" s="204">
        <f>SUM(D231:G231)</f>
        <v>0</v>
      </c>
      <c r="D231" s="194">
        <f>SUM(D232,D233,D235,D238,D244,D245,D246)</f>
        <v>0</v>
      </c>
      <c r="E231" s="194">
        <f>SUM(E232,E233,E235,E238,E244,E245,E246)</f>
        <v>0</v>
      </c>
      <c r="F231" s="194">
        <f>SUM(F232,F233,F235,F238,F244,F245,F246)</f>
        <v>0</v>
      </c>
      <c r="G231" s="194">
        <f>SUM(G232,G233,G235,G238,G244,G245,G246)</f>
        <v>0</v>
      </c>
      <c r="H231" s="193">
        <f t="shared" si="24"/>
        <v>0</v>
      </c>
      <c r="I231" s="194">
        <f>SUM(I232,I233,I235,I238,I244,I245,I246)</f>
        <v>0</v>
      </c>
      <c r="J231" s="194">
        <f>SUM(J232,J233,J235,J238,J244,J245,J246)</f>
        <v>0</v>
      </c>
      <c r="K231" s="194">
        <f>SUM(K232,K233,K235,K238,K244,K245,K246)</f>
        <v>0</v>
      </c>
      <c r="L231" s="149">
        <f>SUM(L232,L233,L235,L238,L244,L245,L246)</f>
        <v>0</v>
      </c>
    </row>
    <row r="232" spans="1:13" ht="24" x14ac:dyDescent="0.25">
      <c r="A232" s="168">
        <v>6220</v>
      </c>
      <c r="B232" s="65" t="s">
        <v>240</v>
      </c>
      <c r="C232" s="205">
        <f t="shared" si="23"/>
        <v>0</v>
      </c>
      <c r="D232" s="68"/>
      <c r="E232" s="68"/>
      <c r="F232" s="68"/>
      <c r="G232" s="206"/>
      <c r="H232" s="207">
        <f t="shared" si="24"/>
        <v>0</v>
      </c>
      <c r="I232" s="68">
        <v>0</v>
      </c>
      <c r="J232" s="68"/>
      <c r="K232" s="68"/>
      <c r="L232" s="155"/>
      <c r="M232" s="156"/>
    </row>
    <row r="233" spans="1:13" x14ac:dyDescent="0.25">
      <c r="A233" s="159">
        <v>6230</v>
      </c>
      <c r="B233" s="71" t="s">
        <v>241</v>
      </c>
      <c r="C233" s="201">
        <f t="shared" si="23"/>
        <v>0</v>
      </c>
      <c r="D233" s="160">
        <f>SUM(D234)</f>
        <v>0</v>
      </c>
      <c r="E233" s="160">
        <f t="shared" ref="E233:L233" si="25">SUM(E234)</f>
        <v>0</v>
      </c>
      <c r="F233" s="160">
        <f t="shared" si="25"/>
        <v>0</v>
      </c>
      <c r="G233" s="161">
        <f t="shared" si="25"/>
        <v>0</v>
      </c>
      <c r="H233" s="208">
        <f t="shared" si="24"/>
        <v>0</v>
      </c>
      <c r="I233" s="160">
        <f t="shared" si="25"/>
        <v>0</v>
      </c>
      <c r="J233" s="160">
        <f t="shared" si="25"/>
        <v>0</v>
      </c>
      <c r="K233" s="160">
        <f t="shared" si="25"/>
        <v>0</v>
      </c>
      <c r="L233" s="162">
        <f t="shared" si="25"/>
        <v>0</v>
      </c>
    </row>
    <row r="234" spans="1:13" ht="24" x14ac:dyDescent="0.25">
      <c r="A234" s="44">
        <v>6239</v>
      </c>
      <c r="B234" s="65" t="s">
        <v>242</v>
      </c>
      <c r="C234" s="201">
        <f t="shared" si="23"/>
        <v>0</v>
      </c>
      <c r="D234" s="68"/>
      <c r="E234" s="68"/>
      <c r="F234" s="68"/>
      <c r="G234" s="154"/>
      <c r="H234" s="208">
        <f t="shared" si="24"/>
        <v>0</v>
      </c>
      <c r="I234" s="68">
        <v>0</v>
      </c>
      <c r="J234" s="68"/>
      <c r="K234" s="68"/>
      <c r="L234" s="155"/>
      <c r="M234" s="156"/>
    </row>
    <row r="235" spans="1:13" ht="24" x14ac:dyDescent="0.25">
      <c r="A235" s="159">
        <v>6240</v>
      </c>
      <c r="B235" s="71" t="s">
        <v>243</v>
      </c>
      <c r="C235" s="201">
        <f>SUM(D235:G235)</f>
        <v>0</v>
      </c>
      <c r="D235" s="160">
        <f>SUM(D236:D237)</f>
        <v>0</v>
      </c>
      <c r="E235" s="160">
        <f>SUM(E236:E237)</f>
        <v>0</v>
      </c>
      <c r="F235" s="160">
        <f>SUM(F236:F237)</f>
        <v>0</v>
      </c>
      <c r="G235" s="161">
        <f>SUM(G236:G237)</f>
        <v>0</v>
      </c>
      <c r="H235" s="208">
        <f t="shared" si="24"/>
        <v>0</v>
      </c>
      <c r="I235" s="160">
        <f>SUM(I236:I237)</f>
        <v>0</v>
      </c>
      <c r="J235" s="160">
        <f>SUM(J236:J237)</f>
        <v>0</v>
      </c>
      <c r="K235" s="160">
        <f>SUM(K236:K237)</f>
        <v>0</v>
      </c>
      <c r="L235" s="162">
        <f>SUM(L236:L237)</f>
        <v>0</v>
      </c>
    </row>
    <row r="236" spans="1:13" x14ac:dyDescent="0.25">
      <c r="A236" s="44">
        <v>6241</v>
      </c>
      <c r="B236" s="71" t="s">
        <v>244</v>
      </c>
      <c r="C236" s="201">
        <f>SUM(D236:G236)</f>
        <v>0</v>
      </c>
      <c r="D236" s="74"/>
      <c r="E236" s="74"/>
      <c r="F236" s="74"/>
      <c r="G236" s="157"/>
      <c r="H236" s="208">
        <f>SUM(I236:L236)</f>
        <v>0</v>
      </c>
      <c r="I236" s="74">
        <v>0</v>
      </c>
      <c r="J236" s="74"/>
      <c r="K236" s="74"/>
      <c r="L236" s="158"/>
      <c r="M236" s="156"/>
    </row>
    <row r="237" spans="1:13" x14ac:dyDescent="0.25">
      <c r="A237" s="44">
        <v>6242</v>
      </c>
      <c r="B237" s="71" t="s">
        <v>245</v>
      </c>
      <c r="C237" s="201">
        <f>SUM(D237:G237)</f>
        <v>0</v>
      </c>
      <c r="D237" s="74"/>
      <c r="E237" s="74"/>
      <c r="F237" s="74"/>
      <c r="G237" s="157"/>
      <c r="H237" s="208">
        <f t="shared" si="24"/>
        <v>0</v>
      </c>
      <c r="I237" s="74">
        <v>0</v>
      </c>
      <c r="J237" s="74"/>
      <c r="K237" s="74"/>
      <c r="L237" s="158"/>
      <c r="M237" s="156"/>
    </row>
    <row r="238" spans="1:13" ht="25.5" customHeight="1" x14ac:dyDescent="0.25">
      <c r="A238" s="159">
        <v>6250</v>
      </c>
      <c r="B238" s="71" t="s">
        <v>246</v>
      </c>
      <c r="C238" s="201">
        <f>SUM(D238:G238)</f>
        <v>0</v>
      </c>
      <c r="D238" s="160">
        <f>SUM(D239:D243)</f>
        <v>0</v>
      </c>
      <c r="E238" s="160">
        <f>SUM(E239:E243)</f>
        <v>0</v>
      </c>
      <c r="F238" s="160">
        <f>SUM(F239:F243)</f>
        <v>0</v>
      </c>
      <c r="G238" s="161">
        <f>SUM(G239:G243)</f>
        <v>0</v>
      </c>
      <c r="H238" s="208">
        <f t="shared" si="24"/>
        <v>0</v>
      </c>
      <c r="I238" s="160">
        <f>SUM(I239:I243)</f>
        <v>0</v>
      </c>
      <c r="J238" s="160">
        <f>SUM(J239:J243)</f>
        <v>0</v>
      </c>
      <c r="K238" s="160">
        <f>SUM(K239:K243)</f>
        <v>0</v>
      </c>
      <c r="L238" s="162">
        <f>SUM(L239:L243)</f>
        <v>0</v>
      </c>
    </row>
    <row r="239" spans="1:13" ht="14.25" customHeight="1" x14ac:dyDescent="0.25">
      <c r="A239" s="44">
        <v>6252</v>
      </c>
      <c r="B239" s="71" t="s">
        <v>247</v>
      </c>
      <c r="C239" s="201">
        <f>SUM(D239:G239)</f>
        <v>0</v>
      </c>
      <c r="D239" s="74"/>
      <c r="E239" s="74"/>
      <c r="F239" s="74"/>
      <c r="G239" s="157"/>
      <c r="H239" s="208">
        <f t="shared" si="24"/>
        <v>0</v>
      </c>
      <c r="I239" s="74">
        <v>0</v>
      </c>
      <c r="J239" s="74"/>
      <c r="K239" s="74"/>
      <c r="L239" s="158"/>
      <c r="M239" s="156"/>
    </row>
    <row r="240" spans="1:13" ht="14.25" customHeight="1" x14ac:dyDescent="0.25">
      <c r="A240" s="44">
        <v>6253</v>
      </c>
      <c r="B240" s="71" t="s">
        <v>248</v>
      </c>
      <c r="C240" s="201">
        <f t="shared" si="23"/>
        <v>0</v>
      </c>
      <c r="D240" s="74"/>
      <c r="E240" s="74"/>
      <c r="F240" s="74"/>
      <c r="G240" s="157"/>
      <c r="H240" s="208">
        <f t="shared" si="24"/>
        <v>0</v>
      </c>
      <c r="I240" s="74">
        <v>0</v>
      </c>
      <c r="J240" s="74"/>
      <c r="K240" s="74"/>
      <c r="L240" s="158"/>
      <c r="M240" s="156"/>
    </row>
    <row r="241" spans="1:13" ht="24" x14ac:dyDescent="0.25">
      <c r="A241" s="44">
        <v>6254</v>
      </c>
      <c r="B241" s="71" t="s">
        <v>249</v>
      </c>
      <c r="C241" s="201">
        <f t="shared" si="23"/>
        <v>0</v>
      </c>
      <c r="D241" s="74"/>
      <c r="E241" s="74"/>
      <c r="F241" s="74"/>
      <c r="G241" s="157"/>
      <c r="H241" s="208">
        <f t="shared" si="24"/>
        <v>0</v>
      </c>
      <c r="I241" s="74">
        <v>0</v>
      </c>
      <c r="J241" s="74"/>
      <c r="K241" s="74"/>
      <c r="L241" s="158"/>
      <c r="M241" s="156"/>
    </row>
    <row r="242" spans="1:13" ht="24" x14ac:dyDescent="0.25">
      <c r="A242" s="44">
        <v>6255</v>
      </c>
      <c r="B242" s="71" t="s">
        <v>250</v>
      </c>
      <c r="C242" s="201">
        <f t="shared" si="23"/>
        <v>0</v>
      </c>
      <c r="D242" s="74"/>
      <c r="E242" s="74"/>
      <c r="F242" s="74"/>
      <c r="G242" s="157"/>
      <c r="H242" s="208">
        <f t="shared" si="24"/>
        <v>0</v>
      </c>
      <c r="I242" s="74">
        <v>0</v>
      </c>
      <c r="J242" s="74"/>
      <c r="K242" s="74"/>
      <c r="L242" s="158"/>
      <c r="M242" s="156"/>
    </row>
    <row r="243" spans="1:13" x14ac:dyDescent="0.25">
      <c r="A243" s="44">
        <v>6259</v>
      </c>
      <c r="B243" s="71" t="s">
        <v>251</v>
      </c>
      <c r="C243" s="201">
        <f t="shared" si="23"/>
        <v>0</v>
      </c>
      <c r="D243" s="74"/>
      <c r="E243" s="74"/>
      <c r="F243" s="74"/>
      <c r="G243" s="157"/>
      <c r="H243" s="208">
        <f t="shared" si="24"/>
        <v>0</v>
      </c>
      <c r="I243" s="74">
        <v>0</v>
      </c>
      <c r="J243" s="74"/>
      <c r="K243" s="74"/>
      <c r="L243" s="158"/>
      <c r="M243" s="156"/>
    </row>
    <row r="244" spans="1:13" ht="24" x14ac:dyDescent="0.25">
      <c r="A244" s="159">
        <v>6260</v>
      </c>
      <c r="B244" s="71" t="s">
        <v>252</v>
      </c>
      <c r="C244" s="201">
        <f t="shared" si="23"/>
        <v>0</v>
      </c>
      <c r="D244" s="74"/>
      <c r="E244" s="74"/>
      <c r="F244" s="74"/>
      <c r="G244" s="157"/>
      <c r="H244" s="208">
        <f t="shared" si="24"/>
        <v>0</v>
      </c>
      <c r="I244" s="74">
        <v>0</v>
      </c>
      <c r="J244" s="74"/>
      <c r="K244" s="74"/>
      <c r="L244" s="158"/>
      <c r="M244" s="156"/>
    </row>
    <row r="245" spans="1:13" x14ac:dyDescent="0.25">
      <c r="A245" s="159">
        <v>6270</v>
      </c>
      <c r="B245" s="71" t="s">
        <v>253</v>
      </c>
      <c r="C245" s="201">
        <f t="shared" si="23"/>
        <v>0</v>
      </c>
      <c r="D245" s="74"/>
      <c r="E245" s="74"/>
      <c r="F245" s="74"/>
      <c r="G245" s="157"/>
      <c r="H245" s="208">
        <f t="shared" si="24"/>
        <v>0</v>
      </c>
      <c r="I245" s="74">
        <v>0</v>
      </c>
      <c r="J245" s="74"/>
      <c r="K245" s="74"/>
      <c r="L245" s="158"/>
      <c r="M245" s="156"/>
    </row>
    <row r="246" spans="1:13" ht="24" x14ac:dyDescent="0.25">
      <c r="A246" s="168">
        <v>6290</v>
      </c>
      <c r="B246" s="65" t="s">
        <v>254</v>
      </c>
      <c r="C246" s="209">
        <f t="shared" si="23"/>
        <v>0</v>
      </c>
      <c r="D246" s="169">
        <f>SUM(D247:D250)</f>
        <v>0</v>
      </c>
      <c r="E246" s="169">
        <f t="shared" ref="E246:G246" si="26">SUM(E247:E250)</f>
        <v>0</v>
      </c>
      <c r="F246" s="169">
        <f t="shared" si="26"/>
        <v>0</v>
      </c>
      <c r="G246" s="210">
        <f t="shared" si="26"/>
        <v>0</v>
      </c>
      <c r="H246" s="209">
        <f t="shared" si="24"/>
        <v>0</v>
      </c>
      <c r="I246" s="169">
        <f>SUM(I247:I250)</f>
        <v>0</v>
      </c>
      <c r="J246" s="169">
        <f t="shared" ref="J246:L246" si="27">SUM(J247:J250)</f>
        <v>0</v>
      </c>
      <c r="K246" s="169">
        <f t="shared" si="27"/>
        <v>0</v>
      </c>
      <c r="L246" s="186">
        <f t="shared" si="27"/>
        <v>0</v>
      </c>
    </row>
    <row r="247" spans="1:13" x14ac:dyDescent="0.25">
      <c r="A247" s="44">
        <v>6291</v>
      </c>
      <c r="B247" s="71" t="s">
        <v>255</v>
      </c>
      <c r="C247" s="201">
        <f t="shared" si="23"/>
        <v>0</v>
      </c>
      <c r="D247" s="74"/>
      <c r="E247" s="74"/>
      <c r="F247" s="74"/>
      <c r="G247" s="211"/>
      <c r="H247" s="201">
        <f t="shared" si="24"/>
        <v>0</v>
      </c>
      <c r="I247" s="74">
        <v>0</v>
      </c>
      <c r="J247" s="74"/>
      <c r="K247" s="74"/>
      <c r="L247" s="158"/>
      <c r="M247" s="156"/>
    </row>
    <row r="248" spans="1:13" x14ac:dyDescent="0.25">
      <c r="A248" s="44">
        <v>6292</v>
      </c>
      <c r="B248" s="71" t="s">
        <v>256</v>
      </c>
      <c r="C248" s="201">
        <f t="shared" si="23"/>
        <v>0</v>
      </c>
      <c r="D248" s="74"/>
      <c r="E248" s="74"/>
      <c r="F248" s="74"/>
      <c r="G248" s="211"/>
      <c r="H248" s="201">
        <f t="shared" si="24"/>
        <v>0</v>
      </c>
      <c r="I248" s="74">
        <v>0</v>
      </c>
      <c r="J248" s="74"/>
      <c r="K248" s="74"/>
      <c r="L248" s="158"/>
      <c r="M248" s="156"/>
    </row>
    <row r="249" spans="1:13" ht="72" x14ac:dyDescent="0.25">
      <c r="A249" s="44">
        <v>6296</v>
      </c>
      <c r="B249" s="71" t="s">
        <v>257</v>
      </c>
      <c r="C249" s="201">
        <f t="shared" si="23"/>
        <v>0</v>
      </c>
      <c r="D249" s="74"/>
      <c r="E249" s="74"/>
      <c r="F249" s="74"/>
      <c r="G249" s="211"/>
      <c r="H249" s="201">
        <f t="shared" si="24"/>
        <v>0</v>
      </c>
      <c r="I249" s="74">
        <v>0</v>
      </c>
      <c r="J249" s="74"/>
      <c r="K249" s="74"/>
      <c r="L249" s="158"/>
      <c r="M249" s="156"/>
    </row>
    <row r="250" spans="1:13" ht="39.75" customHeight="1" x14ac:dyDescent="0.25">
      <c r="A250" s="44">
        <v>6299</v>
      </c>
      <c r="B250" s="71" t="s">
        <v>258</v>
      </c>
      <c r="C250" s="201">
        <f t="shared" si="23"/>
        <v>0</v>
      </c>
      <c r="D250" s="74"/>
      <c r="E250" s="74"/>
      <c r="F250" s="74"/>
      <c r="G250" s="211"/>
      <c r="H250" s="201">
        <f t="shared" si="24"/>
        <v>0</v>
      </c>
      <c r="I250" s="74">
        <v>0</v>
      </c>
      <c r="J250" s="74"/>
      <c r="K250" s="74"/>
      <c r="L250" s="158"/>
      <c r="M250" s="156"/>
    </row>
    <row r="251" spans="1:13" x14ac:dyDescent="0.25">
      <c r="A251" s="56">
        <v>6300</v>
      </c>
      <c r="B251" s="147" t="s">
        <v>259</v>
      </c>
      <c r="C251" s="184">
        <f t="shared" si="23"/>
        <v>0</v>
      </c>
      <c r="D251" s="63">
        <f>SUM(D252,D257,D258)</f>
        <v>0</v>
      </c>
      <c r="E251" s="63">
        <f t="shared" ref="E251:G251" si="28">SUM(E252,E257,E258)</f>
        <v>0</v>
      </c>
      <c r="F251" s="63">
        <f t="shared" si="28"/>
        <v>0</v>
      </c>
      <c r="G251" s="63">
        <f t="shared" si="28"/>
        <v>0</v>
      </c>
      <c r="H251" s="57">
        <f t="shared" si="24"/>
        <v>0</v>
      </c>
      <c r="I251" s="63">
        <f>SUM(I252,I257,I258)</f>
        <v>0</v>
      </c>
      <c r="J251" s="63">
        <f t="shared" ref="J251:L251" si="29">SUM(J252,J257,J258)</f>
        <v>0</v>
      </c>
      <c r="K251" s="63">
        <f t="shared" si="29"/>
        <v>0</v>
      </c>
      <c r="L251" s="172">
        <f t="shared" si="29"/>
        <v>0</v>
      </c>
    </row>
    <row r="252" spans="1:13" ht="24" x14ac:dyDescent="0.25">
      <c r="A252" s="168">
        <v>6320</v>
      </c>
      <c r="B252" s="65" t="s">
        <v>260</v>
      </c>
      <c r="C252" s="209">
        <f t="shared" si="23"/>
        <v>0</v>
      </c>
      <c r="D252" s="169">
        <f>SUM(D253:D256)</f>
        <v>0</v>
      </c>
      <c r="E252" s="169">
        <f>SUM(E253:E256)</f>
        <v>0</v>
      </c>
      <c r="F252" s="169">
        <f t="shared" ref="F252:G252" si="30">SUM(F253:F256)</f>
        <v>0</v>
      </c>
      <c r="G252" s="212">
        <f t="shared" si="30"/>
        <v>0</v>
      </c>
      <c r="H252" s="209">
        <f t="shared" si="24"/>
        <v>0</v>
      </c>
      <c r="I252" s="169">
        <f>SUM(I253:I256)</f>
        <v>0</v>
      </c>
      <c r="J252" s="169">
        <f t="shared" ref="J252:L252" si="31">SUM(J253:J256)</f>
        <v>0</v>
      </c>
      <c r="K252" s="169">
        <f t="shared" si="31"/>
        <v>0</v>
      </c>
      <c r="L252" s="213">
        <f t="shared" si="31"/>
        <v>0</v>
      </c>
    </row>
    <row r="253" spans="1:13" x14ac:dyDescent="0.25">
      <c r="A253" s="44">
        <v>6322</v>
      </c>
      <c r="B253" s="71" t="s">
        <v>261</v>
      </c>
      <c r="C253" s="201">
        <f t="shared" si="23"/>
        <v>0</v>
      </c>
      <c r="D253" s="74"/>
      <c r="E253" s="74"/>
      <c r="F253" s="74"/>
      <c r="G253" s="211"/>
      <c r="H253" s="201">
        <f t="shared" si="24"/>
        <v>0</v>
      </c>
      <c r="I253" s="74">
        <v>0</v>
      </c>
      <c r="J253" s="74"/>
      <c r="K253" s="74"/>
      <c r="L253" s="158"/>
      <c r="M253" s="156"/>
    </row>
    <row r="254" spans="1:13" ht="24" x14ac:dyDescent="0.25">
      <c r="A254" s="44">
        <v>6323</v>
      </c>
      <c r="B254" s="71" t="s">
        <v>262</v>
      </c>
      <c r="C254" s="201">
        <f t="shared" si="23"/>
        <v>0</v>
      </c>
      <c r="D254" s="74"/>
      <c r="E254" s="74"/>
      <c r="F254" s="74"/>
      <c r="G254" s="211"/>
      <c r="H254" s="201">
        <f t="shared" si="24"/>
        <v>0</v>
      </c>
      <c r="I254" s="74">
        <v>0</v>
      </c>
      <c r="J254" s="74"/>
      <c r="K254" s="74"/>
      <c r="L254" s="158"/>
      <c r="M254" s="156"/>
    </row>
    <row r="255" spans="1:13" ht="24" x14ac:dyDescent="0.25">
      <c r="A255" s="44">
        <v>6324</v>
      </c>
      <c r="B255" s="71" t="s">
        <v>263</v>
      </c>
      <c r="C255" s="201">
        <f t="shared" si="23"/>
        <v>0</v>
      </c>
      <c r="D255" s="74"/>
      <c r="E255" s="74"/>
      <c r="F255" s="74"/>
      <c r="G255" s="211"/>
      <c r="H255" s="201">
        <f t="shared" si="24"/>
        <v>0</v>
      </c>
      <c r="I255" s="74">
        <v>0</v>
      </c>
      <c r="J255" s="74"/>
      <c r="K255" s="74"/>
      <c r="L255" s="158"/>
      <c r="M255" s="156"/>
    </row>
    <row r="256" spans="1:13" x14ac:dyDescent="0.25">
      <c r="A256" s="38">
        <v>6329</v>
      </c>
      <c r="B256" s="65" t="s">
        <v>264</v>
      </c>
      <c r="C256" s="205">
        <f t="shared" si="23"/>
        <v>0</v>
      </c>
      <c r="D256" s="68"/>
      <c r="E256" s="68"/>
      <c r="F256" s="68"/>
      <c r="G256" s="214"/>
      <c r="H256" s="205">
        <f t="shared" si="24"/>
        <v>0</v>
      </c>
      <c r="I256" s="68">
        <v>0</v>
      </c>
      <c r="J256" s="68"/>
      <c r="K256" s="68"/>
      <c r="L256" s="155"/>
      <c r="M256" s="156"/>
    </row>
    <row r="257" spans="1:13" ht="24" x14ac:dyDescent="0.25">
      <c r="A257" s="215">
        <v>6330</v>
      </c>
      <c r="B257" s="216" t="s">
        <v>265</v>
      </c>
      <c r="C257" s="209">
        <f>SUM(D257:G257)</f>
        <v>0</v>
      </c>
      <c r="D257" s="189"/>
      <c r="E257" s="189"/>
      <c r="F257" s="189"/>
      <c r="G257" s="211"/>
      <c r="H257" s="209">
        <f>SUM(I257:L257)</f>
        <v>0</v>
      </c>
      <c r="I257" s="189">
        <v>0</v>
      </c>
      <c r="J257" s="189"/>
      <c r="K257" s="189"/>
      <c r="L257" s="191"/>
      <c r="M257" s="156"/>
    </row>
    <row r="258" spans="1:13" x14ac:dyDescent="0.25">
      <c r="A258" s="159">
        <v>6360</v>
      </c>
      <c r="B258" s="71" t="s">
        <v>266</v>
      </c>
      <c r="C258" s="201">
        <f t="shared" si="23"/>
        <v>0</v>
      </c>
      <c r="D258" s="74"/>
      <c r="E258" s="74"/>
      <c r="F258" s="74"/>
      <c r="G258" s="157"/>
      <c r="H258" s="208">
        <f t="shared" si="24"/>
        <v>0</v>
      </c>
      <c r="I258" s="74">
        <v>0</v>
      </c>
      <c r="J258" s="74"/>
      <c r="K258" s="74"/>
      <c r="L258" s="158"/>
      <c r="M258" s="156"/>
    </row>
    <row r="259" spans="1:13" ht="36" x14ac:dyDescent="0.25">
      <c r="A259" s="56">
        <v>6400</v>
      </c>
      <c r="B259" s="147" t="s">
        <v>267</v>
      </c>
      <c r="C259" s="184">
        <f>SUM(D259:G259)</f>
        <v>0</v>
      </c>
      <c r="D259" s="63">
        <f>SUM(D260,D264)</f>
        <v>0</v>
      </c>
      <c r="E259" s="63">
        <f t="shared" ref="E259:G259" si="32">SUM(E260,E264)</f>
        <v>0</v>
      </c>
      <c r="F259" s="63">
        <f t="shared" si="32"/>
        <v>0</v>
      </c>
      <c r="G259" s="63">
        <f t="shared" si="32"/>
        <v>0</v>
      </c>
      <c r="H259" s="57">
        <f>SUM(I259:L259)</f>
        <v>0</v>
      </c>
      <c r="I259" s="63">
        <f>SUM(I260,I264)</f>
        <v>0</v>
      </c>
      <c r="J259" s="63">
        <f t="shared" ref="J259:L259" si="33">SUM(J260,J264)</f>
        <v>0</v>
      </c>
      <c r="K259" s="63">
        <f t="shared" si="33"/>
        <v>0</v>
      </c>
      <c r="L259" s="172">
        <f t="shared" si="33"/>
        <v>0</v>
      </c>
    </row>
    <row r="260" spans="1:13" ht="24" x14ac:dyDescent="0.25">
      <c r="A260" s="168">
        <v>6410</v>
      </c>
      <c r="B260" s="65" t="s">
        <v>268</v>
      </c>
      <c r="C260" s="205">
        <f t="shared" si="23"/>
        <v>0</v>
      </c>
      <c r="D260" s="169">
        <f>SUM(D261:D263)</f>
        <v>0</v>
      </c>
      <c r="E260" s="169">
        <f t="shared" ref="E260:G260" si="34">SUM(E261:E263)</f>
        <v>0</v>
      </c>
      <c r="F260" s="169">
        <f t="shared" si="34"/>
        <v>0</v>
      </c>
      <c r="G260" s="217">
        <f t="shared" si="34"/>
        <v>0</v>
      </c>
      <c r="H260" s="205">
        <f t="shared" si="24"/>
        <v>0</v>
      </c>
      <c r="I260" s="169">
        <f>SUM(I261:I263)</f>
        <v>0</v>
      </c>
      <c r="J260" s="169">
        <f t="shared" ref="J260:L260" si="35">SUM(J261:J263)</f>
        <v>0</v>
      </c>
      <c r="K260" s="169">
        <f t="shared" si="35"/>
        <v>0</v>
      </c>
      <c r="L260" s="180">
        <f t="shared" si="35"/>
        <v>0</v>
      </c>
    </row>
    <row r="261" spans="1:13" x14ac:dyDescent="0.25">
      <c r="A261" s="44">
        <v>6411</v>
      </c>
      <c r="B261" s="174" t="s">
        <v>269</v>
      </c>
      <c r="C261" s="201">
        <f t="shared" si="23"/>
        <v>0</v>
      </c>
      <c r="D261" s="74"/>
      <c r="E261" s="74"/>
      <c r="F261" s="74"/>
      <c r="G261" s="157"/>
      <c r="H261" s="208">
        <f t="shared" si="24"/>
        <v>0</v>
      </c>
      <c r="I261" s="74">
        <v>0</v>
      </c>
      <c r="J261" s="74"/>
      <c r="K261" s="74"/>
      <c r="L261" s="158"/>
      <c r="M261" s="156"/>
    </row>
    <row r="262" spans="1:13" ht="36" x14ac:dyDescent="0.25">
      <c r="A262" s="44">
        <v>6412</v>
      </c>
      <c r="B262" s="71" t="s">
        <v>270</v>
      </c>
      <c r="C262" s="201">
        <f t="shared" si="23"/>
        <v>0</v>
      </c>
      <c r="D262" s="74"/>
      <c r="E262" s="74"/>
      <c r="F262" s="74"/>
      <c r="G262" s="157"/>
      <c r="H262" s="208">
        <f t="shared" si="24"/>
        <v>0</v>
      </c>
      <c r="I262" s="74">
        <v>0</v>
      </c>
      <c r="J262" s="74"/>
      <c r="K262" s="74"/>
      <c r="L262" s="158"/>
      <c r="M262" s="156"/>
    </row>
    <row r="263" spans="1:13" ht="36" x14ac:dyDescent="0.25">
      <c r="A263" s="44">
        <v>6419</v>
      </c>
      <c r="B263" s="71" t="s">
        <v>271</v>
      </c>
      <c r="C263" s="201">
        <f t="shared" si="23"/>
        <v>0</v>
      </c>
      <c r="D263" s="74"/>
      <c r="E263" s="74"/>
      <c r="F263" s="74"/>
      <c r="G263" s="157"/>
      <c r="H263" s="208">
        <f t="shared" si="24"/>
        <v>0</v>
      </c>
      <c r="I263" s="74">
        <v>0</v>
      </c>
      <c r="J263" s="74"/>
      <c r="K263" s="74"/>
      <c r="L263" s="158"/>
      <c r="M263" s="156"/>
    </row>
    <row r="264" spans="1:13" ht="36" x14ac:dyDescent="0.25">
      <c r="A264" s="159">
        <v>6420</v>
      </c>
      <c r="B264" s="71" t="s">
        <v>272</v>
      </c>
      <c r="C264" s="201">
        <f t="shared" si="23"/>
        <v>0</v>
      </c>
      <c r="D264" s="160">
        <f>SUM(D265:D268)</f>
        <v>0</v>
      </c>
      <c r="E264" s="160">
        <f>SUM(E265:E268)</f>
        <v>0</v>
      </c>
      <c r="F264" s="160">
        <f>SUM(F265:F268)</f>
        <v>0</v>
      </c>
      <c r="G264" s="218">
        <f>SUM(G265:G268)</f>
        <v>0</v>
      </c>
      <c r="H264" s="201">
        <f>SUM(I264:L264)</f>
        <v>0</v>
      </c>
      <c r="I264" s="160">
        <f>SUM(I265:I268)</f>
        <v>0</v>
      </c>
      <c r="J264" s="160">
        <f>SUM(J265:J268)</f>
        <v>0</v>
      </c>
      <c r="K264" s="160">
        <f>SUM(K265:K268)</f>
        <v>0</v>
      </c>
      <c r="L264" s="176">
        <f>SUM(L265:L268)</f>
        <v>0</v>
      </c>
    </row>
    <row r="265" spans="1:13" x14ac:dyDescent="0.25">
      <c r="A265" s="44">
        <v>6421</v>
      </c>
      <c r="B265" s="71" t="s">
        <v>273</v>
      </c>
      <c r="C265" s="201">
        <f t="shared" ref="C265:C285" si="36">SUM(D265:G265)</f>
        <v>0</v>
      </c>
      <c r="D265" s="74"/>
      <c r="E265" s="74"/>
      <c r="F265" s="74"/>
      <c r="G265" s="157"/>
      <c r="H265" s="208">
        <f t="shared" ref="H265:H285" si="37">SUM(I265:L265)</f>
        <v>0</v>
      </c>
      <c r="I265" s="74">
        <v>0</v>
      </c>
      <c r="J265" s="74"/>
      <c r="K265" s="74"/>
      <c r="L265" s="158"/>
      <c r="M265" s="156"/>
    </row>
    <row r="266" spans="1:13" x14ac:dyDescent="0.25">
      <c r="A266" s="44">
        <v>6422</v>
      </c>
      <c r="B266" s="71" t="s">
        <v>274</v>
      </c>
      <c r="C266" s="201">
        <f t="shared" si="36"/>
        <v>0</v>
      </c>
      <c r="D266" s="74"/>
      <c r="E266" s="74"/>
      <c r="F266" s="74"/>
      <c r="G266" s="157"/>
      <c r="H266" s="208">
        <f t="shared" si="37"/>
        <v>0</v>
      </c>
      <c r="I266" s="74">
        <v>0</v>
      </c>
      <c r="J266" s="74"/>
      <c r="K266" s="74"/>
      <c r="L266" s="158"/>
      <c r="M266" s="156"/>
    </row>
    <row r="267" spans="1:13" ht="13.5" customHeight="1" x14ac:dyDescent="0.25">
      <c r="A267" s="44">
        <v>6423</v>
      </c>
      <c r="B267" s="71" t="s">
        <v>275</v>
      </c>
      <c r="C267" s="201">
        <f>SUM(D267:G267)</f>
        <v>0</v>
      </c>
      <c r="D267" s="74"/>
      <c r="E267" s="74"/>
      <c r="F267" s="74"/>
      <c r="G267" s="157"/>
      <c r="H267" s="208">
        <f>SUM(I267:L267)</f>
        <v>0</v>
      </c>
      <c r="I267" s="74">
        <v>0</v>
      </c>
      <c r="J267" s="74"/>
      <c r="K267" s="74"/>
      <c r="L267" s="158"/>
      <c r="M267" s="156"/>
    </row>
    <row r="268" spans="1:13" ht="36" x14ac:dyDescent="0.25">
      <c r="A268" s="44">
        <v>6424</v>
      </c>
      <c r="B268" s="71" t="s">
        <v>276</v>
      </c>
      <c r="C268" s="201">
        <f>SUM(D268:G268)</f>
        <v>0</v>
      </c>
      <c r="D268" s="74"/>
      <c r="E268" s="74"/>
      <c r="F268" s="74"/>
      <c r="G268" s="157"/>
      <c r="H268" s="208">
        <f>SUM(I268:L268)</f>
        <v>0</v>
      </c>
      <c r="I268" s="74">
        <v>0</v>
      </c>
      <c r="J268" s="74"/>
      <c r="K268" s="74"/>
      <c r="L268" s="158"/>
      <c r="M268" s="219"/>
    </row>
    <row r="269" spans="1:13" ht="36" x14ac:dyDescent="0.25">
      <c r="A269" s="220">
        <v>7000</v>
      </c>
      <c r="B269" s="220" t="s">
        <v>277</v>
      </c>
      <c r="C269" s="221">
        <f t="shared" si="36"/>
        <v>0</v>
      </c>
      <c r="D269" s="222">
        <f>SUM(D270,D281)</f>
        <v>0</v>
      </c>
      <c r="E269" s="222">
        <f>SUM(E270,E281)</f>
        <v>0</v>
      </c>
      <c r="F269" s="222">
        <f>SUM(F270,F281)</f>
        <v>0</v>
      </c>
      <c r="G269" s="222">
        <f>SUM(G270,G281)</f>
        <v>0</v>
      </c>
      <c r="H269" s="223">
        <f t="shared" si="37"/>
        <v>0</v>
      </c>
      <c r="I269" s="222">
        <f>SUM(I270,I281)</f>
        <v>0</v>
      </c>
      <c r="J269" s="222">
        <f>SUM(J270,J281)</f>
        <v>0</v>
      </c>
      <c r="K269" s="222">
        <f>SUM(K270,K281)</f>
        <v>0</v>
      </c>
      <c r="L269" s="224">
        <f>SUM(L270,L281)</f>
        <v>0</v>
      </c>
    </row>
    <row r="270" spans="1:13" ht="24" x14ac:dyDescent="0.25">
      <c r="A270" s="56">
        <v>7200</v>
      </c>
      <c r="B270" s="147" t="s">
        <v>278</v>
      </c>
      <c r="C270" s="184">
        <f t="shared" si="36"/>
        <v>0</v>
      </c>
      <c r="D270" s="63">
        <f>SUM(D271,D272,D275,D276,D280)</f>
        <v>0</v>
      </c>
      <c r="E270" s="63">
        <f>SUM(E271,E272,E275,E276,E280)</f>
        <v>0</v>
      </c>
      <c r="F270" s="63">
        <f>SUM(F271,F272,F275,F276,F280)</f>
        <v>0</v>
      </c>
      <c r="G270" s="63">
        <f>SUM(G271,G272,G275,G276,G280)</f>
        <v>0</v>
      </c>
      <c r="H270" s="57">
        <f t="shared" si="37"/>
        <v>0</v>
      </c>
      <c r="I270" s="63">
        <f>SUM(I271,I272,I275,I276,I280)</f>
        <v>0</v>
      </c>
      <c r="J270" s="63">
        <f>SUM(J271,J272,J275,J276,J280)</f>
        <v>0</v>
      </c>
      <c r="K270" s="63">
        <f>SUM(K271,K272,K275,K276,K280)</f>
        <v>0</v>
      </c>
      <c r="L270" s="149">
        <f>SUM(L271,L272,L275,L276,L280)</f>
        <v>0</v>
      </c>
    </row>
    <row r="271" spans="1:13" ht="24" x14ac:dyDescent="0.25">
      <c r="A271" s="168">
        <v>7210</v>
      </c>
      <c r="B271" s="65" t="s">
        <v>279</v>
      </c>
      <c r="C271" s="205">
        <f t="shared" si="36"/>
        <v>0</v>
      </c>
      <c r="D271" s="68"/>
      <c r="E271" s="68"/>
      <c r="F271" s="68"/>
      <c r="G271" s="154"/>
      <c r="H271" s="66">
        <f t="shared" si="37"/>
        <v>0</v>
      </c>
      <c r="I271" s="68">
        <v>0</v>
      </c>
      <c r="J271" s="68"/>
      <c r="K271" s="68"/>
      <c r="L271" s="155"/>
      <c r="M271" s="156"/>
    </row>
    <row r="272" spans="1:13" s="225" customFormat="1" ht="36" x14ac:dyDescent="0.25">
      <c r="A272" s="159">
        <v>7220</v>
      </c>
      <c r="B272" s="71" t="s">
        <v>280</v>
      </c>
      <c r="C272" s="201">
        <f>SUM(D272:G272)</f>
        <v>0</v>
      </c>
      <c r="D272" s="160">
        <f>SUM(D273:D274)</f>
        <v>0</v>
      </c>
      <c r="E272" s="160">
        <f>SUM(E273:E274)</f>
        <v>0</v>
      </c>
      <c r="F272" s="160">
        <f>SUM(F273:F274)</f>
        <v>0</v>
      </c>
      <c r="G272" s="160">
        <f>SUM(G273:G274)</f>
        <v>0</v>
      </c>
      <c r="H272" s="72">
        <f>SUM(I272:L272)</f>
        <v>0</v>
      </c>
      <c r="I272" s="160">
        <f>SUM(I273:I274)</f>
        <v>0</v>
      </c>
      <c r="J272" s="160">
        <f>SUM(J273:J274)</f>
        <v>0</v>
      </c>
      <c r="K272" s="160">
        <f>SUM(K273:K274)</f>
        <v>0</v>
      </c>
      <c r="L272" s="162">
        <f>SUM(L273:L274)</f>
        <v>0</v>
      </c>
    </row>
    <row r="273" spans="1:13" s="225" customFormat="1" ht="36" x14ac:dyDescent="0.25">
      <c r="A273" s="44">
        <v>7221</v>
      </c>
      <c r="B273" s="71" t="s">
        <v>281</v>
      </c>
      <c r="C273" s="201">
        <f t="shared" si="36"/>
        <v>0</v>
      </c>
      <c r="D273" s="74"/>
      <c r="E273" s="74"/>
      <c r="F273" s="74"/>
      <c r="G273" s="157"/>
      <c r="H273" s="72">
        <f t="shared" si="37"/>
        <v>0</v>
      </c>
      <c r="I273" s="74">
        <v>0</v>
      </c>
      <c r="J273" s="74"/>
      <c r="K273" s="74"/>
      <c r="L273" s="158"/>
      <c r="M273" s="219"/>
    </row>
    <row r="274" spans="1:13" s="225" customFormat="1" ht="36" x14ac:dyDescent="0.25">
      <c r="A274" s="44">
        <v>7222</v>
      </c>
      <c r="B274" s="71" t="s">
        <v>282</v>
      </c>
      <c r="C274" s="201">
        <f t="shared" si="36"/>
        <v>0</v>
      </c>
      <c r="D274" s="74"/>
      <c r="E274" s="74"/>
      <c r="F274" s="74"/>
      <c r="G274" s="157"/>
      <c r="H274" s="72">
        <f t="shared" si="37"/>
        <v>0</v>
      </c>
      <c r="I274" s="74">
        <v>0</v>
      </c>
      <c r="J274" s="74"/>
      <c r="K274" s="74"/>
      <c r="L274" s="158"/>
      <c r="M274" s="219"/>
    </row>
    <row r="275" spans="1:13" ht="24" x14ac:dyDescent="0.25">
      <c r="A275" s="159">
        <v>7230</v>
      </c>
      <c r="B275" s="71" t="s">
        <v>283</v>
      </c>
      <c r="C275" s="201">
        <f t="shared" si="36"/>
        <v>0</v>
      </c>
      <c r="D275" s="74"/>
      <c r="E275" s="74"/>
      <c r="F275" s="74"/>
      <c r="G275" s="157"/>
      <c r="H275" s="72">
        <f t="shared" si="37"/>
        <v>0</v>
      </c>
      <c r="I275" s="74">
        <v>0</v>
      </c>
      <c r="J275" s="74"/>
      <c r="K275" s="74"/>
      <c r="L275" s="158"/>
      <c r="M275" s="156"/>
    </row>
    <row r="276" spans="1:13" ht="24" x14ac:dyDescent="0.25">
      <c r="A276" s="159">
        <v>7240</v>
      </c>
      <c r="B276" s="71" t="s">
        <v>284</v>
      </c>
      <c r="C276" s="201">
        <f t="shared" si="36"/>
        <v>0</v>
      </c>
      <c r="D276" s="160">
        <f>SUM(D277:D279)</f>
        <v>0</v>
      </c>
      <c r="E276" s="160">
        <f t="shared" ref="E276:G276" si="38">SUM(E277:E279)</f>
        <v>0</v>
      </c>
      <c r="F276" s="160">
        <f t="shared" si="38"/>
        <v>0</v>
      </c>
      <c r="G276" s="161">
        <f t="shared" si="38"/>
        <v>0</v>
      </c>
      <c r="H276" s="72">
        <f t="shared" si="37"/>
        <v>0</v>
      </c>
      <c r="I276" s="160">
        <f t="shared" ref="I276:L276" si="39">SUM(I277:I279)</f>
        <v>0</v>
      </c>
      <c r="J276" s="160">
        <f t="shared" si="39"/>
        <v>0</v>
      </c>
      <c r="K276" s="160">
        <f>SUM(K277:K279)</f>
        <v>0</v>
      </c>
      <c r="L276" s="162">
        <f t="shared" si="39"/>
        <v>0</v>
      </c>
    </row>
    <row r="277" spans="1:13" ht="48" x14ac:dyDescent="0.25">
      <c r="A277" s="44">
        <v>7245</v>
      </c>
      <c r="B277" s="71" t="s">
        <v>285</v>
      </c>
      <c r="C277" s="201">
        <f t="shared" si="36"/>
        <v>0</v>
      </c>
      <c r="D277" s="74"/>
      <c r="E277" s="74"/>
      <c r="F277" s="74"/>
      <c r="G277" s="157"/>
      <c r="H277" s="72">
        <f t="shared" si="37"/>
        <v>0</v>
      </c>
      <c r="I277" s="74">
        <v>0</v>
      </c>
      <c r="J277" s="74"/>
      <c r="K277" s="74"/>
      <c r="L277" s="158"/>
      <c r="M277" s="156"/>
    </row>
    <row r="278" spans="1:13" ht="84.75" customHeight="1" x14ac:dyDescent="0.25">
      <c r="A278" s="44">
        <v>7246</v>
      </c>
      <c r="B278" s="71" t="s">
        <v>286</v>
      </c>
      <c r="C278" s="201">
        <f t="shared" si="36"/>
        <v>0</v>
      </c>
      <c r="D278" s="74"/>
      <c r="E278" s="74"/>
      <c r="F278" s="74"/>
      <c r="G278" s="157"/>
      <c r="H278" s="72">
        <f t="shared" si="37"/>
        <v>0</v>
      </c>
      <c r="I278" s="74">
        <v>0</v>
      </c>
      <c r="J278" s="74"/>
      <c r="K278" s="74"/>
      <c r="L278" s="158"/>
      <c r="M278" s="156"/>
    </row>
    <row r="279" spans="1:13" ht="36" x14ac:dyDescent="0.25">
      <c r="A279" s="44">
        <v>7247</v>
      </c>
      <c r="B279" s="71" t="s">
        <v>287</v>
      </c>
      <c r="C279" s="201">
        <f t="shared" si="36"/>
        <v>0</v>
      </c>
      <c r="D279" s="74"/>
      <c r="E279" s="74"/>
      <c r="F279" s="74"/>
      <c r="G279" s="157"/>
      <c r="H279" s="72">
        <f t="shared" si="37"/>
        <v>0</v>
      </c>
      <c r="I279" s="74">
        <v>0</v>
      </c>
      <c r="J279" s="74"/>
      <c r="K279" s="74"/>
      <c r="L279" s="158"/>
      <c r="M279" s="156"/>
    </row>
    <row r="280" spans="1:13" ht="24" x14ac:dyDescent="0.25">
      <c r="A280" s="168">
        <v>7260</v>
      </c>
      <c r="B280" s="65" t="s">
        <v>288</v>
      </c>
      <c r="C280" s="205">
        <f t="shared" si="36"/>
        <v>0</v>
      </c>
      <c r="D280" s="68"/>
      <c r="E280" s="68"/>
      <c r="F280" s="68"/>
      <c r="G280" s="154"/>
      <c r="H280" s="66">
        <f t="shared" si="37"/>
        <v>0</v>
      </c>
      <c r="I280" s="68">
        <v>0</v>
      </c>
      <c r="J280" s="68"/>
      <c r="K280" s="68"/>
      <c r="L280" s="155"/>
      <c r="M280" s="156"/>
    </row>
    <row r="281" spans="1:13" x14ac:dyDescent="0.25">
      <c r="A281" s="108">
        <v>7700</v>
      </c>
      <c r="B281" s="85" t="s">
        <v>289</v>
      </c>
      <c r="C281" s="86">
        <f t="shared" si="36"/>
        <v>0</v>
      </c>
      <c r="D281" s="226">
        <f>D282</f>
        <v>0</v>
      </c>
      <c r="E281" s="226">
        <f t="shared" ref="E281:G281" si="40">E282</f>
        <v>0</v>
      </c>
      <c r="F281" s="226">
        <f t="shared" si="40"/>
        <v>0</v>
      </c>
      <c r="G281" s="227">
        <f t="shared" si="40"/>
        <v>0</v>
      </c>
      <c r="H281" s="86">
        <f t="shared" si="37"/>
        <v>0</v>
      </c>
      <c r="I281" s="226">
        <f t="shared" ref="I281:L281" si="41">I282</f>
        <v>0</v>
      </c>
      <c r="J281" s="226">
        <f t="shared" si="41"/>
        <v>0</v>
      </c>
      <c r="K281" s="226">
        <f t="shared" si="41"/>
        <v>0</v>
      </c>
      <c r="L281" s="228">
        <f t="shared" si="41"/>
        <v>0</v>
      </c>
    </row>
    <row r="282" spans="1:13" x14ac:dyDescent="0.25">
      <c r="A282" s="150">
        <v>7720</v>
      </c>
      <c r="B282" s="65" t="s">
        <v>290</v>
      </c>
      <c r="C282" s="79">
        <f t="shared" si="36"/>
        <v>0</v>
      </c>
      <c r="D282" s="81"/>
      <c r="E282" s="81"/>
      <c r="F282" s="81"/>
      <c r="G282" s="229"/>
      <c r="H282" s="79">
        <f t="shared" si="37"/>
        <v>0</v>
      </c>
      <c r="I282" s="81">
        <v>0</v>
      </c>
      <c r="J282" s="81"/>
      <c r="K282" s="81"/>
      <c r="L282" s="230"/>
      <c r="M282" s="156"/>
    </row>
    <row r="283" spans="1:13" x14ac:dyDescent="0.25">
      <c r="A283" s="174"/>
      <c r="B283" s="71" t="s">
        <v>291</v>
      </c>
      <c r="C283" s="201">
        <f t="shared" si="36"/>
        <v>0</v>
      </c>
      <c r="D283" s="160">
        <f>SUM(D284:D285)</f>
        <v>0</v>
      </c>
      <c r="E283" s="160">
        <f>SUM(E284:E285)</f>
        <v>0</v>
      </c>
      <c r="F283" s="160">
        <f>SUM(F284:F285)</f>
        <v>0</v>
      </c>
      <c r="G283" s="161">
        <f>SUM(G284:G285)</f>
        <v>0</v>
      </c>
      <c r="H283" s="72">
        <f t="shared" si="37"/>
        <v>0</v>
      </c>
      <c r="I283" s="160">
        <f>SUM(I284:I285)</f>
        <v>0</v>
      </c>
      <c r="J283" s="160">
        <f>SUM(J284:J285)</f>
        <v>0</v>
      </c>
      <c r="K283" s="160">
        <f>SUM(K284:K285)</f>
        <v>0</v>
      </c>
      <c r="L283" s="162">
        <f>SUM(L284:L285)</f>
        <v>0</v>
      </c>
    </row>
    <row r="284" spans="1:13" x14ac:dyDescent="0.25">
      <c r="A284" s="174" t="s">
        <v>292</v>
      </c>
      <c r="B284" s="44" t="s">
        <v>293</v>
      </c>
      <c r="C284" s="201">
        <f t="shared" si="36"/>
        <v>0</v>
      </c>
      <c r="D284" s="74"/>
      <c r="E284" s="74"/>
      <c r="F284" s="74"/>
      <c r="G284" s="157"/>
      <c r="H284" s="72">
        <f t="shared" si="37"/>
        <v>0</v>
      </c>
      <c r="I284" s="74">
        <v>0</v>
      </c>
      <c r="J284" s="74"/>
      <c r="K284" s="74"/>
      <c r="L284" s="158"/>
      <c r="M284" s="156"/>
    </row>
    <row r="285" spans="1:13" ht="24" x14ac:dyDescent="0.25">
      <c r="A285" s="174" t="s">
        <v>294</v>
      </c>
      <c r="B285" s="231" t="s">
        <v>295</v>
      </c>
      <c r="C285" s="205">
        <f t="shared" si="36"/>
        <v>0</v>
      </c>
      <c r="D285" s="68"/>
      <c r="E285" s="68"/>
      <c r="F285" s="68"/>
      <c r="G285" s="154"/>
      <c r="H285" s="66">
        <f t="shared" si="37"/>
        <v>0</v>
      </c>
      <c r="I285" s="68">
        <v>0</v>
      </c>
      <c r="J285" s="68"/>
      <c r="K285" s="68"/>
      <c r="L285" s="155"/>
      <c r="M285" s="156"/>
    </row>
    <row r="286" spans="1:13" ht="12.75" thickBot="1" x14ac:dyDescent="0.3">
      <c r="A286" s="232"/>
      <c r="B286" s="232" t="s">
        <v>296</v>
      </c>
      <c r="C286" s="233">
        <f t="shared" ref="C286:L286" si="42">SUM(C283,C269,C230,C195,C187,C173,C75,C53)</f>
        <v>100000</v>
      </c>
      <c r="D286" s="233">
        <f t="shared" si="42"/>
        <v>100000</v>
      </c>
      <c r="E286" s="233">
        <f t="shared" si="42"/>
        <v>0</v>
      </c>
      <c r="F286" s="233">
        <f t="shared" si="42"/>
        <v>0</v>
      </c>
      <c r="G286" s="234">
        <f t="shared" si="42"/>
        <v>0</v>
      </c>
      <c r="H286" s="235">
        <f t="shared" si="42"/>
        <v>50000</v>
      </c>
      <c r="I286" s="233">
        <f t="shared" si="42"/>
        <v>50000</v>
      </c>
      <c r="J286" s="233">
        <f t="shared" si="42"/>
        <v>0</v>
      </c>
      <c r="K286" s="233">
        <f t="shared" si="42"/>
        <v>0</v>
      </c>
      <c r="L286" s="236">
        <f t="shared" si="42"/>
        <v>0</v>
      </c>
    </row>
    <row r="287" spans="1:13" s="24" customFormat="1" ht="13.5" thickTop="1" thickBot="1" x14ac:dyDescent="0.3">
      <c r="A287" s="601" t="s">
        <v>297</v>
      </c>
      <c r="B287" s="602"/>
      <c r="C287" s="237">
        <f>SUM(D287:G287)</f>
        <v>0</v>
      </c>
      <c r="D287" s="238">
        <f>SUM(D24,D25,D41)-D51</f>
        <v>0</v>
      </c>
      <c r="E287" s="238">
        <f>SUM(E24,E25,E41)-E51</f>
        <v>0</v>
      </c>
      <c r="F287" s="238">
        <f>(F26+F43)-F51</f>
        <v>0</v>
      </c>
      <c r="G287" s="239">
        <f>G45-G51</f>
        <v>0</v>
      </c>
      <c r="H287" s="237">
        <f>SUM(I287:L287)</f>
        <v>0</v>
      </c>
      <c r="I287" s="238">
        <f>SUM(I24,I25,I41)-I51</f>
        <v>0</v>
      </c>
      <c r="J287" s="238">
        <f>SUM(J24,J25,J41)-J51</f>
        <v>0</v>
      </c>
      <c r="K287" s="238">
        <f>(K26+K43)-K51</f>
        <v>0</v>
      </c>
      <c r="L287" s="240">
        <f>L45-L51</f>
        <v>0</v>
      </c>
    </row>
    <row r="288" spans="1:13" s="24" customFormat="1" ht="12.75" thickTop="1" x14ac:dyDescent="0.25">
      <c r="A288" s="620" t="s">
        <v>298</v>
      </c>
      <c r="B288" s="621"/>
      <c r="C288" s="241">
        <f t="shared" ref="C288:L288" si="43">SUM(C289,C290)-C297+C298</f>
        <v>0</v>
      </c>
      <c r="D288" s="242">
        <f t="shared" si="43"/>
        <v>0</v>
      </c>
      <c r="E288" s="242">
        <f t="shared" si="43"/>
        <v>0</v>
      </c>
      <c r="F288" s="242">
        <f t="shared" si="43"/>
        <v>0</v>
      </c>
      <c r="G288" s="243">
        <f t="shared" si="43"/>
        <v>0</v>
      </c>
      <c r="H288" s="244">
        <f t="shared" si="43"/>
        <v>0</v>
      </c>
      <c r="I288" s="242">
        <f t="shared" si="43"/>
        <v>0</v>
      </c>
      <c r="J288" s="242">
        <f t="shared" si="43"/>
        <v>0</v>
      </c>
      <c r="K288" s="242">
        <f t="shared" si="43"/>
        <v>0</v>
      </c>
      <c r="L288" s="245">
        <f t="shared" si="43"/>
        <v>0</v>
      </c>
    </row>
    <row r="289" spans="1:12" s="24" customFormat="1" ht="12.75" thickBot="1" x14ac:dyDescent="0.3">
      <c r="A289" s="126" t="s">
        <v>299</v>
      </c>
      <c r="B289" s="126" t="s">
        <v>300</v>
      </c>
      <c r="C289" s="246">
        <f t="shared" ref="C289:L289" si="44">C21-C283</f>
        <v>0</v>
      </c>
      <c r="D289" s="128">
        <f t="shared" si="44"/>
        <v>0</v>
      </c>
      <c r="E289" s="128">
        <f t="shared" si="44"/>
        <v>0</v>
      </c>
      <c r="F289" s="128">
        <f t="shared" si="44"/>
        <v>0</v>
      </c>
      <c r="G289" s="129">
        <f t="shared" si="44"/>
        <v>0</v>
      </c>
      <c r="H289" s="247">
        <f t="shared" si="44"/>
        <v>0</v>
      </c>
      <c r="I289" s="128">
        <f t="shared" si="44"/>
        <v>0</v>
      </c>
      <c r="J289" s="128">
        <f t="shared" si="44"/>
        <v>0</v>
      </c>
      <c r="K289" s="128">
        <f t="shared" si="44"/>
        <v>0</v>
      </c>
      <c r="L289" s="130">
        <f t="shared" si="44"/>
        <v>0</v>
      </c>
    </row>
    <row r="290" spans="1:12" s="24" customFormat="1" ht="12.75" thickTop="1" x14ac:dyDescent="0.25">
      <c r="A290" s="248" t="s">
        <v>301</v>
      </c>
      <c r="B290" s="248" t="s">
        <v>302</v>
      </c>
      <c r="C290" s="241">
        <f t="shared" ref="C290:L290" si="45">SUM(C291,C293,C295)-SUM(C292,C294,C296)</f>
        <v>0</v>
      </c>
      <c r="D290" s="242">
        <f t="shared" si="45"/>
        <v>0</v>
      </c>
      <c r="E290" s="242">
        <f t="shared" si="45"/>
        <v>0</v>
      </c>
      <c r="F290" s="242">
        <f t="shared" si="45"/>
        <v>0</v>
      </c>
      <c r="G290" s="249">
        <f t="shared" si="45"/>
        <v>0</v>
      </c>
      <c r="H290" s="244">
        <f t="shared" si="45"/>
        <v>0</v>
      </c>
      <c r="I290" s="242">
        <f t="shared" si="45"/>
        <v>0</v>
      </c>
      <c r="J290" s="242">
        <f t="shared" si="45"/>
        <v>0</v>
      </c>
      <c r="K290" s="242">
        <f t="shared" si="45"/>
        <v>0</v>
      </c>
      <c r="L290" s="245">
        <f t="shared" si="45"/>
        <v>0</v>
      </c>
    </row>
    <row r="291" spans="1:12" x14ac:dyDescent="0.25">
      <c r="A291" s="250" t="s">
        <v>303</v>
      </c>
      <c r="B291" s="116" t="s">
        <v>304</v>
      </c>
      <c r="C291" s="79">
        <f t="shared" ref="C291:C296" si="46">SUM(D291:G291)</f>
        <v>0</v>
      </c>
      <c r="D291" s="81"/>
      <c r="E291" s="81"/>
      <c r="F291" s="81"/>
      <c r="G291" s="229"/>
      <c r="H291" s="79">
        <f t="shared" ref="H291:H296" si="47">SUM(I291:L291)</f>
        <v>0</v>
      </c>
      <c r="I291" s="81"/>
      <c r="J291" s="81"/>
      <c r="K291" s="81"/>
      <c r="L291" s="230"/>
    </row>
    <row r="292" spans="1:12" ht="24" x14ac:dyDescent="0.25">
      <c r="A292" s="174" t="s">
        <v>305</v>
      </c>
      <c r="B292" s="43" t="s">
        <v>306</v>
      </c>
      <c r="C292" s="72">
        <f t="shared" si="46"/>
        <v>0</v>
      </c>
      <c r="D292" s="74"/>
      <c r="E292" s="74"/>
      <c r="F292" s="74"/>
      <c r="G292" s="157"/>
      <c r="H292" s="72">
        <f t="shared" si="47"/>
        <v>0</v>
      </c>
      <c r="I292" s="74"/>
      <c r="J292" s="74"/>
      <c r="K292" s="74"/>
      <c r="L292" s="158"/>
    </row>
    <row r="293" spans="1:12" x14ac:dyDescent="0.25">
      <c r="A293" s="174" t="s">
        <v>307</v>
      </c>
      <c r="B293" s="43" t="s">
        <v>308</v>
      </c>
      <c r="C293" s="72">
        <f t="shared" si="46"/>
        <v>0</v>
      </c>
      <c r="D293" s="74"/>
      <c r="E293" s="74"/>
      <c r="F293" s="74"/>
      <c r="G293" s="157"/>
      <c r="H293" s="72">
        <f t="shared" si="47"/>
        <v>0</v>
      </c>
      <c r="I293" s="74"/>
      <c r="J293" s="74"/>
      <c r="K293" s="74"/>
      <c r="L293" s="158"/>
    </row>
    <row r="294" spans="1:12" ht="24" x14ac:dyDescent="0.25">
      <c r="A294" s="174" t="s">
        <v>309</v>
      </c>
      <c r="B294" s="43" t="s">
        <v>310</v>
      </c>
      <c r="C294" s="72">
        <f t="shared" si="46"/>
        <v>0</v>
      </c>
      <c r="D294" s="74"/>
      <c r="E294" s="74"/>
      <c r="F294" s="74"/>
      <c r="G294" s="157"/>
      <c r="H294" s="72">
        <f t="shared" si="47"/>
        <v>0</v>
      </c>
      <c r="I294" s="74"/>
      <c r="J294" s="74"/>
      <c r="K294" s="74"/>
      <c r="L294" s="158"/>
    </row>
    <row r="295" spans="1:12" x14ac:dyDescent="0.25">
      <c r="A295" s="174" t="s">
        <v>311</v>
      </c>
      <c r="B295" s="43" t="s">
        <v>312</v>
      </c>
      <c r="C295" s="72">
        <f t="shared" si="46"/>
        <v>0</v>
      </c>
      <c r="D295" s="74"/>
      <c r="E295" s="74"/>
      <c r="F295" s="74"/>
      <c r="G295" s="157"/>
      <c r="H295" s="72">
        <f t="shared" si="47"/>
        <v>0</v>
      </c>
      <c r="I295" s="74"/>
      <c r="J295" s="74"/>
      <c r="K295" s="74"/>
      <c r="L295" s="158"/>
    </row>
    <row r="296" spans="1:12" ht="24.75" thickBot="1" x14ac:dyDescent="0.3">
      <c r="A296" s="251" t="s">
        <v>313</v>
      </c>
      <c r="B296" s="252" t="s">
        <v>314</v>
      </c>
      <c r="C296" s="185">
        <f t="shared" si="46"/>
        <v>0</v>
      </c>
      <c r="D296" s="189"/>
      <c r="E296" s="189"/>
      <c r="F296" s="189"/>
      <c r="G296" s="253"/>
      <c r="H296" s="185">
        <f t="shared" si="47"/>
        <v>0</v>
      </c>
      <c r="I296" s="189"/>
      <c r="J296" s="189"/>
      <c r="K296" s="189"/>
      <c r="L296" s="191"/>
    </row>
    <row r="297" spans="1:12" s="24" customFormat="1" ht="13.5" thickTop="1" thickBot="1" x14ac:dyDescent="0.3">
      <c r="A297" s="254" t="s">
        <v>315</v>
      </c>
      <c r="B297" s="254" t="s">
        <v>316</v>
      </c>
      <c r="C297" s="255">
        <f>SUM(D297:G297)</f>
        <v>0</v>
      </c>
      <c r="D297" s="256"/>
      <c r="E297" s="256"/>
      <c r="F297" s="256"/>
      <c r="G297" s="257"/>
      <c r="H297" s="255">
        <f>SUM(I297:L297)</f>
        <v>0</v>
      </c>
      <c r="I297" s="256"/>
      <c r="J297" s="256"/>
      <c r="K297" s="256"/>
      <c r="L297" s="258"/>
    </row>
    <row r="298" spans="1:12" s="24" customFormat="1" ht="48.75" thickTop="1" x14ac:dyDescent="0.25">
      <c r="A298" s="248" t="s">
        <v>317</v>
      </c>
      <c r="B298" s="259" t="s">
        <v>318</v>
      </c>
      <c r="C298" s="260">
        <f>SUM(D298:G298)</f>
        <v>0</v>
      </c>
      <c r="D298" s="177"/>
      <c r="E298" s="177"/>
      <c r="F298" s="177"/>
      <c r="G298" s="178"/>
      <c r="H298" s="260">
        <f>SUM(I298:L298)</f>
        <v>0</v>
      </c>
      <c r="I298" s="177"/>
      <c r="J298" s="177"/>
      <c r="K298" s="177"/>
      <c r="L298" s="179"/>
    </row>
    <row r="299" spans="1:12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</row>
    <row r="300" spans="1:12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</row>
    <row r="301" spans="1:12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</row>
    <row r="302" spans="1:12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</row>
    <row r="303" spans="1:12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</row>
    <row r="304" spans="1:12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</row>
    <row r="305" spans="1:12" x14ac:dyDescent="0.2">
      <c r="A305" s="1"/>
      <c r="B305" s="1"/>
      <c r="C305" s="261"/>
      <c r="D305" s="1"/>
      <c r="E305" s="1"/>
      <c r="F305" s="1"/>
      <c r="G305" s="1"/>
      <c r="H305" s="1"/>
      <c r="I305" s="1"/>
      <c r="J305" s="1"/>
      <c r="K305" s="1"/>
      <c r="L305" s="1"/>
    </row>
    <row r="306" spans="1:12" x14ac:dyDescent="0.2">
      <c r="A306" s="1"/>
      <c r="B306" s="1"/>
      <c r="C306" s="261"/>
      <c r="D306" s="1"/>
      <c r="E306" s="1"/>
      <c r="F306" s="1"/>
      <c r="G306" s="1"/>
      <c r="H306" s="1"/>
      <c r="I306" s="1"/>
      <c r="J306" s="1"/>
      <c r="K306" s="1"/>
      <c r="L306" s="1"/>
    </row>
    <row r="307" spans="1:12" x14ac:dyDescent="0.2">
      <c r="A307" s="1"/>
      <c r="B307" s="1"/>
      <c r="C307" s="261"/>
      <c r="D307" s="1"/>
      <c r="E307" s="1"/>
      <c r="F307" s="1"/>
      <c r="G307" s="1"/>
      <c r="H307" s="1"/>
      <c r="I307" s="1"/>
      <c r="J307" s="1"/>
      <c r="K307" s="1"/>
      <c r="L307" s="1"/>
    </row>
    <row r="308" spans="1:12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</row>
    <row r="309" spans="1:12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</row>
    <row r="310" spans="1:12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</row>
    <row r="311" spans="1:12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</row>
    <row r="312" spans="1:12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</row>
    <row r="313" spans="1:12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</row>
    <row r="314" spans="1:12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</row>
    <row r="315" spans="1:12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</row>
    <row r="316" spans="1:12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</row>
  </sheetData>
  <sheetProtection formatCells="0" formatColumns="0" formatRows="0"/>
  <autoFilter ref="A18:M298"/>
  <mergeCells count="29">
    <mergeCell ref="C12:L12"/>
    <mergeCell ref="A1:L1"/>
    <mergeCell ref="A2:L2"/>
    <mergeCell ref="C3:L3"/>
    <mergeCell ref="C4:L4"/>
    <mergeCell ref="C5:L5"/>
    <mergeCell ref="C6:L6"/>
    <mergeCell ref="C7:L7"/>
    <mergeCell ref="C8:L8"/>
    <mergeCell ref="C9:L9"/>
    <mergeCell ref="C10:L10"/>
    <mergeCell ref="C11:L11"/>
    <mergeCell ref="L16:L17"/>
    <mergeCell ref="A287:B287"/>
    <mergeCell ref="C13:L13"/>
    <mergeCell ref="A15:A17"/>
    <mergeCell ref="B15:B17"/>
    <mergeCell ref="C15:G15"/>
    <mergeCell ref="H15:L15"/>
    <mergeCell ref="C16:C17"/>
    <mergeCell ref="D16:D17"/>
    <mergeCell ref="E16:E17"/>
    <mergeCell ref="F16:F17"/>
    <mergeCell ref="G16:G17"/>
    <mergeCell ref="A288:B288"/>
    <mergeCell ref="H16:H17"/>
    <mergeCell ref="I16:I17"/>
    <mergeCell ref="J16:J17"/>
    <mergeCell ref="K16:K17"/>
  </mergeCells>
  <pageMargins left="0.78740157480314965" right="0.39370078740157483" top="0.39370078740157483" bottom="0.39370078740157483" header="0.23622047244094491" footer="0.19685039370078741"/>
  <pageSetup paperSize="9" scale="70" orientation="portrait" r:id="rId1"/>
  <headerFooter>
    <oddHeader xml:space="preserve">&amp;C                               </oddHeader>
    <oddFooter>&amp;L&amp;D, &amp;T&amp;R&amp;"Times New Roman,Regular"&amp;10&amp;P (&amp;N)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M316"/>
  <sheetViews>
    <sheetView showGridLines="0" view="pageLayout" zoomScaleNormal="100" workbookViewId="0">
      <selection activeCell="C6" sqref="C6:L6"/>
    </sheetView>
  </sheetViews>
  <sheetFormatPr defaultRowHeight="12" x14ac:dyDescent="0.25"/>
  <cols>
    <col min="1" max="1" width="10.85546875" style="262" customWidth="1"/>
    <col min="2" max="2" width="28" style="262" customWidth="1"/>
    <col min="3" max="3" width="9.7109375" style="262" customWidth="1"/>
    <col min="4" max="4" width="9.5703125" style="262" customWidth="1"/>
    <col min="5" max="6" width="8.7109375" style="262" customWidth="1"/>
    <col min="7" max="7" width="8.28515625" style="262" customWidth="1"/>
    <col min="8" max="11" width="8.7109375" style="262" customWidth="1"/>
    <col min="12" max="12" width="7.5703125" style="262" customWidth="1"/>
    <col min="13" max="16" width="0" style="1" hidden="1" customWidth="1"/>
    <col min="17" max="16384" width="9.140625" style="1"/>
  </cols>
  <sheetData>
    <row r="1" spans="1:12" x14ac:dyDescent="0.25">
      <c r="A1" s="591" t="s">
        <v>633</v>
      </c>
      <c r="B1" s="591"/>
      <c r="C1" s="591"/>
      <c r="D1" s="591"/>
      <c r="E1" s="591"/>
      <c r="F1" s="591"/>
      <c r="G1" s="591"/>
      <c r="H1" s="591"/>
      <c r="I1" s="591"/>
      <c r="J1" s="591"/>
      <c r="K1" s="591"/>
      <c r="L1" s="591"/>
    </row>
    <row r="2" spans="1:12" ht="35.25" customHeight="1" x14ac:dyDescent="0.25">
      <c r="A2" s="592" t="s">
        <v>1</v>
      </c>
      <c r="B2" s="593"/>
      <c r="C2" s="593"/>
      <c r="D2" s="593"/>
      <c r="E2" s="593"/>
      <c r="F2" s="593"/>
      <c r="G2" s="593"/>
      <c r="H2" s="593"/>
      <c r="I2" s="593"/>
      <c r="J2" s="593"/>
      <c r="K2" s="593"/>
      <c r="L2" s="594"/>
    </row>
    <row r="3" spans="1:12" ht="12.75" customHeight="1" x14ac:dyDescent="0.25">
      <c r="A3" s="2" t="s">
        <v>2</v>
      </c>
      <c r="B3" s="3"/>
      <c r="C3" s="595" t="s">
        <v>364</v>
      </c>
      <c r="D3" s="595"/>
      <c r="E3" s="595"/>
      <c r="F3" s="595"/>
      <c r="G3" s="595"/>
      <c r="H3" s="595"/>
      <c r="I3" s="595"/>
      <c r="J3" s="595"/>
      <c r="K3" s="595"/>
      <c r="L3" s="596"/>
    </row>
    <row r="4" spans="1:12" ht="12.75" customHeight="1" x14ac:dyDescent="0.25">
      <c r="A4" s="2" t="s">
        <v>4</v>
      </c>
      <c r="B4" s="3"/>
      <c r="C4" s="595" t="s">
        <v>365</v>
      </c>
      <c r="D4" s="595"/>
      <c r="E4" s="595"/>
      <c r="F4" s="595"/>
      <c r="G4" s="595"/>
      <c r="H4" s="595"/>
      <c r="I4" s="595"/>
      <c r="J4" s="595"/>
      <c r="K4" s="595"/>
      <c r="L4" s="596"/>
    </row>
    <row r="5" spans="1:12" ht="12.75" customHeight="1" x14ac:dyDescent="0.25">
      <c r="A5" s="4" t="s">
        <v>6</v>
      </c>
      <c r="B5" s="5"/>
      <c r="C5" s="589" t="s">
        <v>366</v>
      </c>
      <c r="D5" s="589"/>
      <c r="E5" s="589"/>
      <c r="F5" s="589"/>
      <c r="G5" s="589"/>
      <c r="H5" s="589"/>
      <c r="I5" s="589"/>
      <c r="J5" s="589"/>
      <c r="K5" s="589"/>
      <c r="L5" s="590"/>
    </row>
    <row r="6" spans="1:12" ht="12.75" customHeight="1" x14ac:dyDescent="0.25">
      <c r="A6" s="4" t="s">
        <v>8</v>
      </c>
      <c r="B6" s="5"/>
      <c r="C6" s="589" t="s">
        <v>9</v>
      </c>
      <c r="D6" s="589"/>
      <c r="E6" s="589"/>
      <c r="F6" s="589"/>
      <c r="G6" s="589"/>
      <c r="H6" s="589"/>
      <c r="I6" s="589"/>
      <c r="J6" s="589"/>
      <c r="K6" s="589"/>
      <c r="L6" s="590"/>
    </row>
    <row r="7" spans="1:12" x14ac:dyDescent="0.25">
      <c r="A7" s="4" t="s">
        <v>10</v>
      </c>
      <c r="B7" s="5"/>
      <c r="C7" s="663" t="s">
        <v>621</v>
      </c>
      <c r="D7" s="663"/>
      <c r="E7" s="663"/>
      <c r="F7" s="663"/>
      <c r="G7" s="663"/>
      <c r="H7" s="663"/>
      <c r="I7" s="663"/>
      <c r="J7" s="663"/>
      <c r="K7" s="663"/>
      <c r="L7" s="664"/>
    </row>
    <row r="8" spans="1:12" ht="12.75" customHeight="1" x14ac:dyDescent="0.25">
      <c r="A8" s="6" t="s">
        <v>12</v>
      </c>
      <c r="B8" s="5"/>
      <c r="C8" s="597"/>
      <c r="D8" s="597"/>
      <c r="E8" s="597"/>
      <c r="F8" s="597"/>
      <c r="G8" s="597"/>
      <c r="H8" s="597"/>
      <c r="I8" s="597"/>
      <c r="J8" s="597"/>
      <c r="K8" s="597"/>
      <c r="L8" s="598"/>
    </row>
    <row r="9" spans="1:12" ht="12.75" customHeight="1" x14ac:dyDescent="0.25">
      <c r="A9" s="4"/>
      <c r="B9" s="5" t="s">
        <v>13</v>
      </c>
      <c r="C9" s="661" t="s">
        <v>367</v>
      </c>
      <c r="D9" s="661"/>
      <c r="E9" s="661"/>
      <c r="F9" s="661"/>
      <c r="G9" s="661"/>
      <c r="H9" s="661"/>
      <c r="I9" s="661"/>
      <c r="J9" s="661"/>
      <c r="K9" s="661"/>
      <c r="L9" s="662"/>
    </row>
    <row r="10" spans="1:12" ht="12.75" customHeight="1" x14ac:dyDescent="0.25">
      <c r="A10" s="4"/>
      <c r="B10" s="5" t="s">
        <v>15</v>
      </c>
      <c r="C10" s="661" t="s">
        <v>368</v>
      </c>
      <c r="D10" s="661"/>
      <c r="E10" s="661"/>
      <c r="F10" s="661"/>
      <c r="G10" s="661"/>
      <c r="H10" s="661"/>
      <c r="I10" s="661"/>
      <c r="J10" s="661"/>
      <c r="K10" s="661"/>
      <c r="L10" s="662"/>
    </row>
    <row r="11" spans="1:12" ht="12.75" customHeight="1" x14ac:dyDescent="0.25">
      <c r="A11" s="4"/>
      <c r="B11" s="5" t="s">
        <v>16</v>
      </c>
      <c r="C11" s="597"/>
      <c r="D11" s="597"/>
      <c r="E11" s="597"/>
      <c r="F11" s="597"/>
      <c r="G11" s="597"/>
      <c r="H11" s="597"/>
      <c r="I11" s="597"/>
      <c r="J11" s="597"/>
      <c r="K11" s="597"/>
      <c r="L11" s="598"/>
    </row>
    <row r="12" spans="1:12" ht="12.75" customHeight="1" x14ac:dyDescent="0.25">
      <c r="A12" s="4"/>
      <c r="B12" s="5" t="s">
        <v>17</v>
      </c>
      <c r="C12" s="661" t="s">
        <v>369</v>
      </c>
      <c r="D12" s="661"/>
      <c r="E12" s="661"/>
      <c r="F12" s="661"/>
      <c r="G12" s="661"/>
      <c r="H12" s="661"/>
      <c r="I12" s="661"/>
      <c r="J12" s="661"/>
      <c r="K12" s="661"/>
      <c r="L12" s="662"/>
    </row>
    <row r="13" spans="1:12" ht="12.75" customHeight="1" x14ac:dyDescent="0.25">
      <c r="A13" s="4"/>
      <c r="B13" s="5" t="s">
        <v>18</v>
      </c>
      <c r="C13" s="661" t="s">
        <v>370</v>
      </c>
      <c r="D13" s="661"/>
      <c r="E13" s="661"/>
      <c r="F13" s="661"/>
      <c r="G13" s="661"/>
      <c r="H13" s="661"/>
      <c r="I13" s="661"/>
      <c r="J13" s="661"/>
      <c r="K13" s="661"/>
      <c r="L13" s="662"/>
    </row>
    <row r="14" spans="1:12" ht="12.75" customHeight="1" x14ac:dyDescent="0.25">
      <c r="A14" s="7"/>
      <c r="B14" s="8"/>
      <c r="C14" s="9"/>
      <c r="D14" s="9"/>
      <c r="E14" s="9"/>
      <c r="F14" s="9"/>
      <c r="G14" s="9"/>
      <c r="H14" s="9"/>
      <c r="I14" s="9"/>
      <c r="J14" s="9"/>
      <c r="K14" s="9"/>
      <c r="L14" s="10"/>
    </row>
    <row r="15" spans="1:12" s="11" customFormat="1" ht="12.75" customHeight="1" x14ac:dyDescent="0.25">
      <c r="A15" s="603" t="s">
        <v>19</v>
      </c>
      <c r="B15" s="606" t="s">
        <v>20</v>
      </c>
      <c r="C15" s="608" t="s">
        <v>21</v>
      </c>
      <c r="D15" s="609"/>
      <c r="E15" s="609"/>
      <c r="F15" s="609"/>
      <c r="G15" s="610"/>
      <c r="H15" s="608" t="s">
        <v>22</v>
      </c>
      <c r="I15" s="609"/>
      <c r="J15" s="609"/>
      <c r="K15" s="609"/>
      <c r="L15" s="611"/>
    </row>
    <row r="16" spans="1:12" s="11" customFormat="1" ht="12.75" customHeight="1" x14ac:dyDescent="0.25">
      <c r="A16" s="604"/>
      <c r="B16" s="607"/>
      <c r="C16" s="612" t="s">
        <v>23</v>
      </c>
      <c r="D16" s="613" t="s">
        <v>24</v>
      </c>
      <c r="E16" s="615" t="s">
        <v>25</v>
      </c>
      <c r="F16" s="617" t="s">
        <v>26</v>
      </c>
      <c r="G16" s="619" t="s">
        <v>27</v>
      </c>
      <c r="H16" s="612" t="s">
        <v>23</v>
      </c>
      <c r="I16" s="613" t="s">
        <v>24</v>
      </c>
      <c r="J16" s="615" t="s">
        <v>25</v>
      </c>
      <c r="K16" s="617" t="s">
        <v>26</v>
      </c>
      <c r="L16" s="599" t="s">
        <v>27</v>
      </c>
    </row>
    <row r="17" spans="1:12" s="12" customFormat="1" ht="61.5" customHeight="1" thickBot="1" x14ac:dyDescent="0.3">
      <c r="A17" s="605"/>
      <c r="B17" s="607"/>
      <c r="C17" s="612"/>
      <c r="D17" s="614"/>
      <c r="E17" s="616"/>
      <c r="F17" s="618"/>
      <c r="G17" s="619"/>
      <c r="H17" s="622"/>
      <c r="I17" s="623"/>
      <c r="J17" s="616"/>
      <c r="K17" s="618"/>
      <c r="L17" s="600"/>
    </row>
    <row r="18" spans="1:12" s="12" customFormat="1" ht="9.75" customHeight="1" thickTop="1" x14ac:dyDescent="0.25">
      <c r="A18" s="13" t="s">
        <v>28</v>
      </c>
      <c r="B18" s="13">
        <v>2</v>
      </c>
      <c r="C18" s="14">
        <v>3</v>
      </c>
      <c r="D18" s="15">
        <v>4</v>
      </c>
      <c r="E18" s="15">
        <v>5</v>
      </c>
      <c r="F18" s="15">
        <v>6</v>
      </c>
      <c r="G18" s="16">
        <v>7</v>
      </c>
      <c r="H18" s="14">
        <v>8</v>
      </c>
      <c r="I18" s="15">
        <v>9</v>
      </c>
      <c r="J18" s="15">
        <v>10</v>
      </c>
      <c r="K18" s="15">
        <v>11</v>
      </c>
      <c r="L18" s="17">
        <v>12</v>
      </c>
    </row>
    <row r="19" spans="1:12" s="24" customFormat="1" x14ac:dyDescent="0.25">
      <c r="A19" s="18"/>
      <c r="B19" s="19" t="s">
        <v>29</v>
      </c>
      <c r="C19" s="20"/>
      <c r="D19" s="21"/>
      <c r="E19" s="21"/>
      <c r="F19" s="21"/>
      <c r="G19" s="22"/>
      <c r="H19" s="20"/>
      <c r="I19" s="21"/>
      <c r="J19" s="21"/>
      <c r="K19" s="21"/>
      <c r="L19" s="23"/>
    </row>
    <row r="20" spans="1:12" s="24" customFormat="1" ht="12.75" thickBot="1" x14ac:dyDescent="0.3">
      <c r="A20" s="25"/>
      <c r="B20" s="26" t="s">
        <v>30</v>
      </c>
      <c r="C20" s="27">
        <f t="shared" ref="C20:C47" si="0">SUM(D20:G20)</f>
        <v>276121</v>
      </c>
      <c r="D20" s="28">
        <f>SUM(D21,D24,D25,D41,D43)</f>
        <v>274121</v>
      </c>
      <c r="E20" s="28">
        <f>SUM(E21,E24,E43)</f>
        <v>0</v>
      </c>
      <c r="F20" s="28">
        <f>SUM(F21,F26,F43)</f>
        <v>2000</v>
      </c>
      <c r="G20" s="29">
        <f>SUM(G21,G45)</f>
        <v>0</v>
      </c>
      <c r="H20" s="27">
        <f>SUM(I20:L20)</f>
        <v>405861</v>
      </c>
      <c r="I20" s="28">
        <f>SUM(I21,I24,I25,I41,I43)</f>
        <v>283742</v>
      </c>
      <c r="J20" s="28">
        <f>SUM(J21,J24,J43)</f>
        <v>118859</v>
      </c>
      <c r="K20" s="28">
        <f>SUM(K21,K26,K43)</f>
        <v>3260</v>
      </c>
      <c r="L20" s="30">
        <f>SUM(L21,L45)</f>
        <v>0</v>
      </c>
    </row>
    <row r="21" spans="1:12" ht="12.75" thickTop="1" x14ac:dyDescent="0.25">
      <c r="A21" s="31"/>
      <c r="B21" s="32" t="s">
        <v>31</v>
      </c>
      <c r="C21" s="33">
        <f t="shared" si="0"/>
        <v>0</v>
      </c>
      <c r="D21" s="34">
        <f>SUM(D22:D23)</f>
        <v>0</v>
      </c>
      <c r="E21" s="34">
        <f>SUM(E22:E23)</f>
        <v>0</v>
      </c>
      <c r="F21" s="34">
        <f>SUM(F22:F23)</f>
        <v>0</v>
      </c>
      <c r="G21" s="35">
        <f>SUM(G22:G23)</f>
        <v>0</v>
      </c>
      <c r="H21" s="33">
        <f t="shared" ref="H21:H47" si="1">SUM(I21:L21)</f>
        <v>0</v>
      </c>
      <c r="I21" s="34">
        <f>SUM(I22:I23)</f>
        <v>0</v>
      </c>
      <c r="J21" s="34">
        <f>SUM(J22:J23)</f>
        <v>0</v>
      </c>
      <c r="K21" s="34">
        <f>SUM(K22:K23)</f>
        <v>0</v>
      </c>
      <c r="L21" s="36">
        <f>SUM(L22:L23)</f>
        <v>0</v>
      </c>
    </row>
    <row r="22" spans="1:12" x14ac:dyDescent="0.25">
      <c r="A22" s="37"/>
      <c r="B22" s="38" t="s">
        <v>32</v>
      </c>
      <c r="C22" s="39">
        <f t="shared" si="0"/>
        <v>0</v>
      </c>
      <c r="D22" s="40"/>
      <c r="E22" s="40"/>
      <c r="F22" s="40"/>
      <c r="G22" s="41"/>
      <c r="H22" s="39">
        <f t="shared" si="1"/>
        <v>0</v>
      </c>
      <c r="I22" s="40"/>
      <c r="J22" s="40"/>
      <c r="K22" s="40"/>
      <c r="L22" s="42"/>
    </row>
    <row r="23" spans="1:12" x14ac:dyDescent="0.25">
      <c r="A23" s="43"/>
      <c r="B23" s="44" t="s">
        <v>33</v>
      </c>
      <c r="C23" s="45">
        <f t="shared" si="0"/>
        <v>0</v>
      </c>
      <c r="D23" s="46"/>
      <c r="E23" s="46"/>
      <c r="F23" s="46"/>
      <c r="G23" s="47"/>
      <c r="H23" s="45">
        <f t="shared" si="1"/>
        <v>0</v>
      </c>
      <c r="I23" s="46"/>
      <c r="J23" s="46"/>
      <c r="K23" s="46"/>
      <c r="L23" s="48"/>
    </row>
    <row r="24" spans="1:12" s="24" customFormat="1" ht="24.75" thickBot="1" x14ac:dyDescent="0.3">
      <c r="A24" s="49">
        <v>19300</v>
      </c>
      <c r="B24" s="49" t="s">
        <v>34</v>
      </c>
      <c r="C24" s="50">
        <f t="shared" si="0"/>
        <v>274121</v>
      </c>
      <c r="D24" s="51">
        <v>274121</v>
      </c>
      <c r="E24" s="51"/>
      <c r="F24" s="52" t="s">
        <v>35</v>
      </c>
      <c r="G24" s="53" t="s">
        <v>35</v>
      </c>
      <c r="H24" s="50">
        <f t="shared" si="1"/>
        <v>402601</v>
      </c>
      <c r="I24" s="51">
        <v>283742</v>
      </c>
      <c r="J24" s="51">
        <v>118859</v>
      </c>
      <c r="K24" s="52" t="s">
        <v>35</v>
      </c>
      <c r="L24" s="54" t="s">
        <v>35</v>
      </c>
    </row>
    <row r="25" spans="1:12" s="24" customFormat="1" ht="24.75" thickTop="1" x14ac:dyDescent="0.25">
      <c r="A25" s="55"/>
      <c r="B25" s="56" t="s">
        <v>36</v>
      </c>
      <c r="C25" s="57">
        <f t="shared" si="0"/>
        <v>0</v>
      </c>
      <c r="D25" s="58"/>
      <c r="E25" s="59" t="s">
        <v>35</v>
      </c>
      <c r="F25" s="59" t="s">
        <v>35</v>
      </c>
      <c r="G25" s="60" t="s">
        <v>35</v>
      </c>
      <c r="H25" s="57">
        <f t="shared" si="1"/>
        <v>0</v>
      </c>
      <c r="I25" s="61"/>
      <c r="J25" s="59" t="s">
        <v>35</v>
      </c>
      <c r="K25" s="59" t="s">
        <v>35</v>
      </c>
      <c r="L25" s="62" t="s">
        <v>35</v>
      </c>
    </row>
    <row r="26" spans="1:12" s="24" customFormat="1" ht="36" x14ac:dyDescent="0.25">
      <c r="A26" s="56">
        <v>21300</v>
      </c>
      <c r="B26" s="56" t="s">
        <v>37</v>
      </c>
      <c r="C26" s="57">
        <f t="shared" si="0"/>
        <v>2000</v>
      </c>
      <c r="D26" s="59" t="s">
        <v>35</v>
      </c>
      <c r="E26" s="59" t="s">
        <v>35</v>
      </c>
      <c r="F26" s="63">
        <f>SUM(F27,F31,F33,F36)</f>
        <v>2000</v>
      </c>
      <c r="G26" s="60" t="s">
        <v>35</v>
      </c>
      <c r="H26" s="57">
        <f t="shared" si="1"/>
        <v>3260</v>
      </c>
      <c r="I26" s="59" t="s">
        <v>35</v>
      </c>
      <c r="J26" s="59" t="s">
        <v>35</v>
      </c>
      <c r="K26" s="63">
        <f>SUM(K27,K31,K33,K36)</f>
        <v>3260</v>
      </c>
      <c r="L26" s="62" t="s">
        <v>35</v>
      </c>
    </row>
    <row r="27" spans="1:12" s="24" customFormat="1" ht="24" x14ac:dyDescent="0.25">
      <c r="A27" s="64">
        <v>21350</v>
      </c>
      <c r="B27" s="56" t="s">
        <v>38</v>
      </c>
      <c r="C27" s="57">
        <f t="shared" si="0"/>
        <v>0</v>
      </c>
      <c r="D27" s="59" t="s">
        <v>35</v>
      </c>
      <c r="E27" s="59" t="s">
        <v>35</v>
      </c>
      <c r="F27" s="63">
        <f>SUM(F28:F30)</f>
        <v>0</v>
      </c>
      <c r="G27" s="60" t="s">
        <v>35</v>
      </c>
      <c r="H27" s="57">
        <f t="shared" si="1"/>
        <v>0</v>
      </c>
      <c r="I27" s="59" t="s">
        <v>35</v>
      </c>
      <c r="J27" s="59" t="s">
        <v>35</v>
      </c>
      <c r="K27" s="63">
        <f>SUM(K28:K30)</f>
        <v>0</v>
      </c>
      <c r="L27" s="62" t="s">
        <v>35</v>
      </c>
    </row>
    <row r="28" spans="1:12" x14ac:dyDescent="0.25">
      <c r="A28" s="37">
        <v>21351</v>
      </c>
      <c r="B28" s="65" t="s">
        <v>39</v>
      </c>
      <c r="C28" s="66">
        <f t="shared" si="0"/>
        <v>0</v>
      </c>
      <c r="D28" s="67" t="s">
        <v>35</v>
      </c>
      <c r="E28" s="67" t="s">
        <v>35</v>
      </c>
      <c r="F28" s="68"/>
      <c r="G28" s="69" t="s">
        <v>35</v>
      </c>
      <c r="H28" s="66">
        <f t="shared" si="1"/>
        <v>0</v>
      </c>
      <c r="I28" s="67" t="s">
        <v>35</v>
      </c>
      <c r="J28" s="67" t="s">
        <v>35</v>
      </c>
      <c r="K28" s="68"/>
      <c r="L28" s="70" t="s">
        <v>35</v>
      </c>
    </row>
    <row r="29" spans="1:12" x14ac:dyDescent="0.25">
      <c r="A29" s="43">
        <v>21352</v>
      </c>
      <c r="B29" s="71" t="s">
        <v>40</v>
      </c>
      <c r="C29" s="72">
        <f t="shared" si="0"/>
        <v>0</v>
      </c>
      <c r="D29" s="73" t="s">
        <v>35</v>
      </c>
      <c r="E29" s="73" t="s">
        <v>35</v>
      </c>
      <c r="F29" s="74"/>
      <c r="G29" s="75" t="s">
        <v>35</v>
      </c>
      <c r="H29" s="72">
        <f t="shared" si="1"/>
        <v>0</v>
      </c>
      <c r="I29" s="73" t="s">
        <v>35</v>
      </c>
      <c r="J29" s="73" t="s">
        <v>35</v>
      </c>
      <c r="K29" s="74"/>
      <c r="L29" s="76" t="s">
        <v>35</v>
      </c>
    </row>
    <row r="30" spans="1:12" ht="24" x14ac:dyDescent="0.25">
      <c r="A30" s="43">
        <v>21359</v>
      </c>
      <c r="B30" s="71" t="s">
        <v>41</v>
      </c>
      <c r="C30" s="72">
        <f t="shared" si="0"/>
        <v>0</v>
      </c>
      <c r="D30" s="73" t="s">
        <v>35</v>
      </c>
      <c r="E30" s="73" t="s">
        <v>35</v>
      </c>
      <c r="F30" s="74"/>
      <c r="G30" s="75" t="s">
        <v>35</v>
      </c>
      <c r="H30" s="72">
        <f t="shared" si="1"/>
        <v>0</v>
      </c>
      <c r="I30" s="73" t="s">
        <v>35</v>
      </c>
      <c r="J30" s="73" t="s">
        <v>35</v>
      </c>
      <c r="K30" s="74"/>
      <c r="L30" s="76" t="s">
        <v>35</v>
      </c>
    </row>
    <row r="31" spans="1:12" s="24" customFormat="1" ht="36" x14ac:dyDescent="0.25">
      <c r="A31" s="64">
        <v>21370</v>
      </c>
      <c r="B31" s="56" t="s">
        <v>42</v>
      </c>
      <c r="C31" s="57">
        <f t="shared" si="0"/>
        <v>0</v>
      </c>
      <c r="D31" s="59" t="s">
        <v>35</v>
      </c>
      <c r="E31" s="59" t="s">
        <v>35</v>
      </c>
      <c r="F31" s="63">
        <f>SUM(F32)</f>
        <v>0</v>
      </c>
      <c r="G31" s="60" t="s">
        <v>35</v>
      </c>
      <c r="H31" s="57">
        <f t="shared" si="1"/>
        <v>0</v>
      </c>
      <c r="I31" s="59" t="s">
        <v>35</v>
      </c>
      <c r="J31" s="59" t="s">
        <v>35</v>
      </c>
      <c r="K31" s="63">
        <f>SUM(K32)</f>
        <v>0</v>
      </c>
      <c r="L31" s="62" t="s">
        <v>35</v>
      </c>
    </row>
    <row r="32" spans="1:12" ht="36" x14ac:dyDescent="0.25">
      <c r="A32" s="77">
        <v>21379</v>
      </c>
      <c r="B32" s="78" t="s">
        <v>43</v>
      </c>
      <c r="C32" s="79">
        <f t="shared" si="0"/>
        <v>0</v>
      </c>
      <c r="D32" s="80" t="s">
        <v>35</v>
      </c>
      <c r="E32" s="80" t="s">
        <v>35</v>
      </c>
      <c r="F32" s="81"/>
      <c r="G32" s="82" t="s">
        <v>35</v>
      </c>
      <c r="H32" s="79">
        <f t="shared" si="1"/>
        <v>0</v>
      </c>
      <c r="I32" s="80" t="s">
        <v>35</v>
      </c>
      <c r="J32" s="80" t="s">
        <v>35</v>
      </c>
      <c r="K32" s="81"/>
      <c r="L32" s="83" t="s">
        <v>35</v>
      </c>
    </row>
    <row r="33" spans="1:12" s="24" customFormat="1" x14ac:dyDescent="0.25">
      <c r="A33" s="64">
        <v>21380</v>
      </c>
      <c r="B33" s="56" t="s">
        <v>44</v>
      </c>
      <c r="C33" s="57">
        <f t="shared" si="0"/>
        <v>1400</v>
      </c>
      <c r="D33" s="59" t="s">
        <v>35</v>
      </c>
      <c r="E33" s="59" t="s">
        <v>35</v>
      </c>
      <c r="F33" s="63">
        <f>SUM(F34:F35)</f>
        <v>1400</v>
      </c>
      <c r="G33" s="60" t="s">
        <v>35</v>
      </c>
      <c r="H33" s="57">
        <f t="shared" si="1"/>
        <v>1400</v>
      </c>
      <c r="I33" s="59" t="s">
        <v>35</v>
      </c>
      <c r="J33" s="59" t="s">
        <v>35</v>
      </c>
      <c r="K33" s="63">
        <f>SUM(K34:K35)</f>
        <v>1400</v>
      </c>
      <c r="L33" s="62" t="s">
        <v>35</v>
      </c>
    </row>
    <row r="34" spans="1:12" x14ac:dyDescent="0.25">
      <c r="A34" s="38">
        <v>21381</v>
      </c>
      <c r="B34" s="65" t="s">
        <v>45</v>
      </c>
      <c r="C34" s="66">
        <f t="shared" si="0"/>
        <v>1400</v>
      </c>
      <c r="D34" s="67" t="s">
        <v>35</v>
      </c>
      <c r="E34" s="67" t="s">
        <v>35</v>
      </c>
      <c r="F34" s="68">
        <v>1400</v>
      </c>
      <c r="G34" s="69" t="s">
        <v>35</v>
      </c>
      <c r="H34" s="66">
        <f t="shared" si="1"/>
        <v>1400</v>
      </c>
      <c r="I34" s="67" t="s">
        <v>35</v>
      </c>
      <c r="J34" s="67" t="s">
        <v>35</v>
      </c>
      <c r="K34" s="68">
        <v>1400</v>
      </c>
      <c r="L34" s="70" t="s">
        <v>35</v>
      </c>
    </row>
    <row r="35" spans="1:12" ht="24" x14ac:dyDescent="0.25">
      <c r="A35" s="44">
        <v>21383</v>
      </c>
      <c r="B35" s="71" t="s">
        <v>46</v>
      </c>
      <c r="C35" s="72">
        <f>SUM(D35:G35)</f>
        <v>0</v>
      </c>
      <c r="D35" s="73" t="s">
        <v>35</v>
      </c>
      <c r="E35" s="73" t="s">
        <v>35</v>
      </c>
      <c r="F35" s="74"/>
      <c r="G35" s="75" t="s">
        <v>35</v>
      </c>
      <c r="H35" s="72">
        <f t="shared" si="1"/>
        <v>0</v>
      </c>
      <c r="I35" s="73" t="s">
        <v>35</v>
      </c>
      <c r="J35" s="73" t="s">
        <v>35</v>
      </c>
      <c r="K35" s="74"/>
      <c r="L35" s="76" t="s">
        <v>35</v>
      </c>
    </row>
    <row r="36" spans="1:12" s="24" customFormat="1" ht="25.5" customHeight="1" x14ac:dyDescent="0.25">
      <c r="A36" s="64">
        <v>21390</v>
      </c>
      <c r="B36" s="56" t="s">
        <v>47</v>
      </c>
      <c r="C36" s="57">
        <f t="shared" si="0"/>
        <v>600</v>
      </c>
      <c r="D36" s="59" t="s">
        <v>35</v>
      </c>
      <c r="E36" s="59" t="s">
        <v>35</v>
      </c>
      <c r="F36" s="63">
        <f>SUM(F37:F40)</f>
        <v>600</v>
      </c>
      <c r="G36" s="60" t="s">
        <v>35</v>
      </c>
      <c r="H36" s="57">
        <f t="shared" si="1"/>
        <v>1860</v>
      </c>
      <c r="I36" s="59" t="s">
        <v>35</v>
      </c>
      <c r="J36" s="59" t="s">
        <v>35</v>
      </c>
      <c r="K36" s="63">
        <f>SUM(K37:K40)</f>
        <v>1860</v>
      </c>
      <c r="L36" s="62" t="s">
        <v>35</v>
      </c>
    </row>
    <row r="37" spans="1:12" ht="24" x14ac:dyDescent="0.25">
      <c r="A37" s="38">
        <v>21391</v>
      </c>
      <c r="B37" s="65" t="s">
        <v>48</v>
      </c>
      <c r="C37" s="66">
        <f t="shared" si="0"/>
        <v>0</v>
      </c>
      <c r="D37" s="67" t="s">
        <v>35</v>
      </c>
      <c r="E37" s="67" t="s">
        <v>35</v>
      </c>
      <c r="F37" s="68"/>
      <c r="G37" s="69" t="s">
        <v>35</v>
      </c>
      <c r="H37" s="66">
        <f t="shared" si="1"/>
        <v>0</v>
      </c>
      <c r="I37" s="67" t="s">
        <v>35</v>
      </c>
      <c r="J37" s="67" t="s">
        <v>35</v>
      </c>
      <c r="K37" s="68"/>
      <c r="L37" s="70" t="s">
        <v>35</v>
      </c>
    </row>
    <row r="38" spans="1:12" x14ac:dyDescent="0.25">
      <c r="A38" s="44">
        <v>21393</v>
      </c>
      <c r="B38" s="71" t="s">
        <v>49</v>
      </c>
      <c r="C38" s="72">
        <f t="shared" si="0"/>
        <v>0</v>
      </c>
      <c r="D38" s="73" t="s">
        <v>35</v>
      </c>
      <c r="E38" s="73" t="s">
        <v>35</v>
      </c>
      <c r="F38" s="74"/>
      <c r="G38" s="75" t="s">
        <v>35</v>
      </c>
      <c r="H38" s="72">
        <f t="shared" si="1"/>
        <v>0</v>
      </c>
      <c r="I38" s="73" t="s">
        <v>35</v>
      </c>
      <c r="J38" s="73" t="s">
        <v>35</v>
      </c>
      <c r="K38" s="74"/>
      <c r="L38" s="76" t="s">
        <v>35</v>
      </c>
    </row>
    <row r="39" spans="1:12" x14ac:dyDescent="0.25">
      <c r="A39" s="44">
        <v>21395</v>
      </c>
      <c r="B39" s="71" t="s">
        <v>50</v>
      </c>
      <c r="C39" s="72">
        <f t="shared" si="0"/>
        <v>0</v>
      </c>
      <c r="D39" s="73" t="s">
        <v>35</v>
      </c>
      <c r="E39" s="73" t="s">
        <v>35</v>
      </c>
      <c r="F39" s="74"/>
      <c r="G39" s="75" t="s">
        <v>35</v>
      </c>
      <c r="H39" s="72">
        <f t="shared" si="1"/>
        <v>0</v>
      </c>
      <c r="I39" s="73" t="s">
        <v>35</v>
      </c>
      <c r="J39" s="73" t="s">
        <v>35</v>
      </c>
      <c r="K39" s="74"/>
      <c r="L39" s="76" t="s">
        <v>35</v>
      </c>
    </row>
    <row r="40" spans="1:12" ht="24" x14ac:dyDescent="0.25">
      <c r="A40" s="84">
        <v>21399</v>
      </c>
      <c r="B40" s="85" t="s">
        <v>51</v>
      </c>
      <c r="C40" s="86">
        <f t="shared" si="0"/>
        <v>600</v>
      </c>
      <c r="D40" s="87" t="s">
        <v>35</v>
      </c>
      <c r="E40" s="87" t="s">
        <v>35</v>
      </c>
      <c r="F40" s="88">
        <v>600</v>
      </c>
      <c r="G40" s="89" t="s">
        <v>35</v>
      </c>
      <c r="H40" s="86">
        <f t="shared" si="1"/>
        <v>1860</v>
      </c>
      <c r="I40" s="87" t="s">
        <v>35</v>
      </c>
      <c r="J40" s="87" t="s">
        <v>35</v>
      </c>
      <c r="K40" s="88">
        <v>1860</v>
      </c>
      <c r="L40" s="90" t="s">
        <v>35</v>
      </c>
    </row>
    <row r="41" spans="1:12" s="24" customFormat="1" ht="26.25" customHeight="1" x14ac:dyDescent="0.25">
      <c r="A41" s="91">
        <v>21420</v>
      </c>
      <c r="B41" s="92" t="s">
        <v>52</v>
      </c>
      <c r="C41" s="86">
        <f>SUM(D41:G41)</f>
        <v>0</v>
      </c>
      <c r="D41" s="94">
        <f>SUM(D42)</f>
        <v>0</v>
      </c>
      <c r="E41" s="95" t="s">
        <v>35</v>
      </c>
      <c r="F41" s="95" t="s">
        <v>35</v>
      </c>
      <c r="G41" s="96" t="s">
        <v>35</v>
      </c>
      <c r="H41" s="93">
        <f>SUM(I41:L41)</f>
        <v>0</v>
      </c>
      <c r="I41" s="94">
        <f>SUM(I42)</f>
        <v>0</v>
      </c>
      <c r="J41" s="95" t="s">
        <v>35</v>
      </c>
      <c r="K41" s="95" t="s">
        <v>35</v>
      </c>
      <c r="L41" s="97" t="s">
        <v>35</v>
      </c>
    </row>
    <row r="42" spans="1:12" s="24" customFormat="1" ht="26.25" customHeight="1" x14ac:dyDescent="0.25">
      <c r="A42" s="84">
        <v>21429</v>
      </c>
      <c r="B42" s="85" t="s">
        <v>53</v>
      </c>
      <c r="C42" s="86">
        <f>SUM(D42:G42)</f>
        <v>0</v>
      </c>
      <c r="D42" s="98"/>
      <c r="E42" s="87" t="s">
        <v>35</v>
      </c>
      <c r="F42" s="87" t="s">
        <v>35</v>
      </c>
      <c r="G42" s="89" t="s">
        <v>35</v>
      </c>
      <c r="H42" s="86">
        <f t="shared" ref="H42:H44" si="2">SUM(I42:L42)</f>
        <v>0</v>
      </c>
      <c r="I42" s="98"/>
      <c r="J42" s="87" t="s">
        <v>35</v>
      </c>
      <c r="K42" s="87" t="s">
        <v>35</v>
      </c>
      <c r="L42" s="90" t="s">
        <v>35</v>
      </c>
    </row>
    <row r="43" spans="1:12" s="24" customFormat="1" ht="24" x14ac:dyDescent="0.25">
      <c r="A43" s="64">
        <v>21490</v>
      </c>
      <c r="B43" s="56" t="s">
        <v>54</v>
      </c>
      <c r="C43" s="57">
        <f t="shared" si="0"/>
        <v>0</v>
      </c>
      <c r="D43" s="99">
        <f>D44</f>
        <v>0</v>
      </c>
      <c r="E43" s="99">
        <f t="shared" ref="E43:F43" si="3">E44</f>
        <v>0</v>
      </c>
      <c r="F43" s="99">
        <f t="shared" si="3"/>
        <v>0</v>
      </c>
      <c r="G43" s="60" t="s">
        <v>35</v>
      </c>
      <c r="H43" s="100">
        <f t="shared" si="2"/>
        <v>0</v>
      </c>
      <c r="I43" s="99">
        <f>I44</f>
        <v>0</v>
      </c>
      <c r="J43" s="99">
        <f t="shared" ref="J43:K43" si="4">J44</f>
        <v>0</v>
      </c>
      <c r="K43" s="99">
        <f t="shared" si="4"/>
        <v>0</v>
      </c>
      <c r="L43" s="62" t="s">
        <v>35</v>
      </c>
    </row>
    <row r="44" spans="1:12" s="24" customFormat="1" ht="24" x14ac:dyDescent="0.25">
      <c r="A44" s="44">
        <v>21499</v>
      </c>
      <c r="B44" s="71" t="s">
        <v>55</v>
      </c>
      <c r="C44" s="79">
        <f>SUM(D44:G44)</f>
        <v>0</v>
      </c>
      <c r="D44" s="101"/>
      <c r="E44" s="102"/>
      <c r="F44" s="102"/>
      <c r="G44" s="103" t="s">
        <v>35</v>
      </c>
      <c r="H44" s="104">
        <f t="shared" si="2"/>
        <v>0</v>
      </c>
      <c r="I44" s="40"/>
      <c r="J44" s="105"/>
      <c r="K44" s="105"/>
      <c r="L44" s="106" t="s">
        <v>35</v>
      </c>
    </row>
    <row r="45" spans="1:12" ht="12.75" customHeight="1" x14ac:dyDescent="0.25">
      <c r="A45" s="107">
        <v>23000</v>
      </c>
      <c r="B45" s="108" t="s">
        <v>56</v>
      </c>
      <c r="C45" s="109">
        <f>SUM(D45:G45)</f>
        <v>0</v>
      </c>
      <c r="D45" s="59" t="s">
        <v>35</v>
      </c>
      <c r="E45" s="59" t="s">
        <v>35</v>
      </c>
      <c r="F45" s="59" t="s">
        <v>35</v>
      </c>
      <c r="G45" s="99">
        <f>SUM(G46:G47)</f>
        <v>0</v>
      </c>
      <c r="H45" s="109">
        <f t="shared" si="1"/>
        <v>0</v>
      </c>
      <c r="I45" s="87" t="s">
        <v>35</v>
      </c>
      <c r="J45" s="87" t="s">
        <v>35</v>
      </c>
      <c r="K45" s="87" t="s">
        <v>35</v>
      </c>
      <c r="L45" s="110">
        <f>SUM(L46:L47)</f>
        <v>0</v>
      </c>
    </row>
    <row r="46" spans="1:12" ht="24" x14ac:dyDescent="0.25">
      <c r="A46" s="111">
        <v>23410</v>
      </c>
      <c r="B46" s="112" t="s">
        <v>57</v>
      </c>
      <c r="C46" s="113">
        <f t="shared" si="0"/>
        <v>0</v>
      </c>
      <c r="D46" s="95" t="s">
        <v>35</v>
      </c>
      <c r="E46" s="95" t="s">
        <v>35</v>
      </c>
      <c r="F46" s="95" t="s">
        <v>35</v>
      </c>
      <c r="G46" s="114"/>
      <c r="H46" s="113">
        <f t="shared" si="1"/>
        <v>0</v>
      </c>
      <c r="I46" s="95" t="s">
        <v>35</v>
      </c>
      <c r="J46" s="95" t="s">
        <v>35</v>
      </c>
      <c r="K46" s="95" t="s">
        <v>35</v>
      </c>
      <c r="L46" s="115"/>
    </row>
    <row r="47" spans="1:12" ht="24" x14ac:dyDescent="0.25">
      <c r="A47" s="111">
        <v>23510</v>
      </c>
      <c r="B47" s="112" t="s">
        <v>58</v>
      </c>
      <c r="C47" s="93">
        <f t="shared" si="0"/>
        <v>0</v>
      </c>
      <c r="D47" s="95" t="s">
        <v>35</v>
      </c>
      <c r="E47" s="95" t="s">
        <v>35</v>
      </c>
      <c r="F47" s="95" t="s">
        <v>35</v>
      </c>
      <c r="G47" s="114"/>
      <c r="H47" s="93">
        <f t="shared" si="1"/>
        <v>0</v>
      </c>
      <c r="I47" s="95" t="s">
        <v>35</v>
      </c>
      <c r="J47" s="95" t="s">
        <v>35</v>
      </c>
      <c r="K47" s="95" t="s">
        <v>35</v>
      </c>
      <c r="L47" s="115"/>
    </row>
    <row r="48" spans="1:12" x14ac:dyDescent="0.25">
      <c r="A48" s="116"/>
      <c r="B48" s="112"/>
      <c r="C48" s="117"/>
      <c r="D48" s="95"/>
      <c r="E48" s="95"/>
      <c r="F48" s="94"/>
      <c r="G48" s="118"/>
      <c r="H48" s="117"/>
      <c r="I48" s="95"/>
      <c r="J48" s="95"/>
      <c r="K48" s="94"/>
      <c r="L48" s="119"/>
    </row>
    <row r="49" spans="1:12" s="24" customFormat="1" x14ac:dyDescent="0.25">
      <c r="A49" s="120"/>
      <c r="B49" s="121" t="s">
        <v>59</v>
      </c>
      <c r="C49" s="122"/>
      <c r="D49" s="123"/>
      <c r="E49" s="123"/>
      <c r="F49" s="123"/>
      <c r="G49" s="124"/>
      <c r="H49" s="122"/>
      <c r="I49" s="123"/>
      <c r="J49" s="123"/>
      <c r="K49" s="123"/>
      <c r="L49" s="125"/>
    </row>
    <row r="50" spans="1:12" s="24" customFormat="1" ht="12.75" thickBot="1" x14ac:dyDescent="0.3">
      <c r="A50" s="126"/>
      <c r="B50" s="25" t="s">
        <v>60</v>
      </c>
      <c r="C50" s="127">
        <f t="shared" ref="C50:C113" si="5">SUM(D50:G50)</f>
        <v>276121</v>
      </c>
      <c r="D50" s="128">
        <f>SUM(D51,D283)</f>
        <v>274121</v>
      </c>
      <c r="E50" s="128">
        <f>SUM(E51,E283)</f>
        <v>0</v>
      </c>
      <c r="F50" s="128">
        <f>SUM(F51,F283)</f>
        <v>2000</v>
      </c>
      <c r="G50" s="129">
        <f>SUM(G51,G283)</f>
        <v>0</v>
      </c>
      <c r="H50" s="127">
        <f t="shared" ref="H50:H113" si="6">SUM(I50:L50)</f>
        <v>405861</v>
      </c>
      <c r="I50" s="128">
        <f>SUM(I51,I283)</f>
        <v>283742</v>
      </c>
      <c r="J50" s="128">
        <f>SUM(J51,J283)</f>
        <v>118859</v>
      </c>
      <c r="K50" s="128">
        <f>SUM(K51,K283)</f>
        <v>3260</v>
      </c>
      <c r="L50" s="130">
        <f>SUM(L51,L283)</f>
        <v>0</v>
      </c>
    </row>
    <row r="51" spans="1:12" s="24" customFormat="1" ht="36.75" thickTop="1" x14ac:dyDescent="0.25">
      <c r="A51" s="131"/>
      <c r="B51" s="132" t="s">
        <v>61</v>
      </c>
      <c r="C51" s="133">
        <f t="shared" si="5"/>
        <v>276121</v>
      </c>
      <c r="D51" s="134">
        <f>SUM(D52,D194)</f>
        <v>274121</v>
      </c>
      <c r="E51" s="134">
        <f>SUM(E52,E194)</f>
        <v>0</v>
      </c>
      <c r="F51" s="134">
        <f>SUM(F52,F194)</f>
        <v>2000</v>
      </c>
      <c r="G51" s="135">
        <f>SUM(G52,G194)</f>
        <v>0</v>
      </c>
      <c r="H51" s="133">
        <f t="shared" si="6"/>
        <v>405861</v>
      </c>
      <c r="I51" s="134">
        <f>SUM(I52,I194)</f>
        <v>283742</v>
      </c>
      <c r="J51" s="134">
        <f>SUM(J52,J194)</f>
        <v>118859</v>
      </c>
      <c r="K51" s="134">
        <f>SUM(K52,K194)</f>
        <v>3260</v>
      </c>
      <c r="L51" s="136">
        <f>SUM(L52,L194)</f>
        <v>0</v>
      </c>
    </row>
    <row r="52" spans="1:12" s="24" customFormat="1" ht="24" x14ac:dyDescent="0.25">
      <c r="A52" s="137"/>
      <c r="B52" s="18" t="s">
        <v>62</v>
      </c>
      <c r="C52" s="138">
        <f t="shared" si="5"/>
        <v>268399</v>
      </c>
      <c r="D52" s="139">
        <f>SUM(D53,D75,D173,D187)</f>
        <v>266399</v>
      </c>
      <c r="E52" s="139">
        <f>SUM(E53,E75,E173,E187)</f>
        <v>0</v>
      </c>
      <c r="F52" s="139">
        <f>SUM(F53,F75,F173,F187)</f>
        <v>2000</v>
      </c>
      <c r="G52" s="140">
        <f>SUM(G53,G75,G173,G187)</f>
        <v>0</v>
      </c>
      <c r="H52" s="138">
        <f t="shared" si="6"/>
        <v>402196</v>
      </c>
      <c r="I52" s="139">
        <f>SUM(I53,I75,I173,I187)</f>
        <v>280077</v>
      </c>
      <c r="J52" s="139">
        <f>SUM(J53,J75,J173,J187)</f>
        <v>118859</v>
      </c>
      <c r="K52" s="139">
        <f>SUM(K53,K75,K173,K187)</f>
        <v>3260</v>
      </c>
      <c r="L52" s="141">
        <f>SUM(L53,L75,L173,L187)</f>
        <v>0</v>
      </c>
    </row>
    <row r="53" spans="1:12" s="24" customFormat="1" x14ac:dyDescent="0.25">
      <c r="A53" s="142">
        <v>1000</v>
      </c>
      <c r="B53" s="142" t="s">
        <v>63</v>
      </c>
      <c r="C53" s="143">
        <f t="shared" si="5"/>
        <v>204919</v>
      </c>
      <c r="D53" s="144">
        <f>SUM(D54,D67)</f>
        <v>204919</v>
      </c>
      <c r="E53" s="144">
        <f>SUM(E54,E67)</f>
        <v>0</v>
      </c>
      <c r="F53" s="144">
        <f>SUM(F54,F67)</f>
        <v>0</v>
      </c>
      <c r="G53" s="145">
        <f>SUM(G54,G67)</f>
        <v>0</v>
      </c>
      <c r="H53" s="143">
        <f t="shared" si="6"/>
        <v>337670</v>
      </c>
      <c r="I53" s="144">
        <f>SUM(I54,I67)</f>
        <v>218811</v>
      </c>
      <c r="J53" s="144">
        <f>SUM(J54,J67)</f>
        <v>118859</v>
      </c>
      <c r="K53" s="144">
        <f>SUM(K54,K67)</f>
        <v>0</v>
      </c>
      <c r="L53" s="146">
        <f>SUM(L54,L67)</f>
        <v>0</v>
      </c>
    </row>
    <row r="54" spans="1:12" x14ac:dyDescent="0.25">
      <c r="A54" s="56">
        <v>1100</v>
      </c>
      <c r="B54" s="147" t="s">
        <v>64</v>
      </c>
      <c r="C54" s="57">
        <f t="shared" si="5"/>
        <v>149999</v>
      </c>
      <c r="D54" s="63">
        <f>SUM(D55,D58,D66)</f>
        <v>149999</v>
      </c>
      <c r="E54" s="63">
        <f>SUM(E55,E58,E66)</f>
        <v>0</v>
      </c>
      <c r="F54" s="63">
        <f>SUM(F55,F58,F66)</f>
        <v>0</v>
      </c>
      <c r="G54" s="148">
        <f>SUM(G55,G58,G66)</f>
        <v>0</v>
      </c>
      <c r="H54" s="57">
        <f t="shared" si="6"/>
        <v>254379</v>
      </c>
      <c r="I54" s="63">
        <f>SUM(I55,I58,I66)</f>
        <v>159595</v>
      </c>
      <c r="J54" s="63">
        <f>SUM(J55,J58,J66)</f>
        <v>94784</v>
      </c>
      <c r="K54" s="63">
        <f>SUM(K55,K58,K66)</f>
        <v>0</v>
      </c>
      <c r="L54" s="149">
        <f>SUM(L55,L58,L66)</f>
        <v>0</v>
      </c>
    </row>
    <row r="55" spans="1:12" x14ac:dyDescent="0.25">
      <c r="A55" s="150">
        <v>1110</v>
      </c>
      <c r="B55" s="112" t="s">
        <v>65</v>
      </c>
      <c r="C55" s="117">
        <f t="shared" si="5"/>
        <v>126063</v>
      </c>
      <c r="D55" s="151">
        <f>SUM(D56:D57)</f>
        <v>126063</v>
      </c>
      <c r="E55" s="151">
        <f>SUM(E56:E57)</f>
        <v>0</v>
      </c>
      <c r="F55" s="151">
        <f>SUM(F56:F57)</f>
        <v>0</v>
      </c>
      <c r="G55" s="152">
        <f>SUM(G56:G57)</f>
        <v>0</v>
      </c>
      <c r="H55" s="117">
        <f t="shared" si="6"/>
        <v>228296</v>
      </c>
      <c r="I55" s="151">
        <f>SUM(I56:I57)</f>
        <v>137304</v>
      </c>
      <c r="J55" s="151">
        <f>SUM(J56:J57)</f>
        <v>90992</v>
      </c>
      <c r="K55" s="151">
        <f>SUM(K56:K57)</f>
        <v>0</v>
      </c>
      <c r="L55" s="153">
        <f>SUM(L56:L57)</f>
        <v>0</v>
      </c>
    </row>
    <row r="56" spans="1:12" x14ac:dyDescent="0.25">
      <c r="A56" s="38">
        <v>1111</v>
      </c>
      <c r="B56" s="65" t="s">
        <v>66</v>
      </c>
      <c r="C56" s="66">
        <f t="shared" si="5"/>
        <v>0</v>
      </c>
      <c r="D56" s="68"/>
      <c r="E56" s="68"/>
      <c r="F56" s="68"/>
      <c r="G56" s="154"/>
      <c r="H56" s="66">
        <f t="shared" si="6"/>
        <v>0</v>
      </c>
      <c r="I56" s="68"/>
      <c r="J56" s="68"/>
      <c r="K56" s="68"/>
      <c r="L56" s="155"/>
    </row>
    <row r="57" spans="1:12" ht="24" customHeight="1" x14ac:dyDescent="0.25">
      <c r="A57" s="44">
        <v>1119</v>
      </c>
      <c r="B57" s="71" t="s">
        <v>67</v>
      </c>
      <c r="C57" s="72">
        <f t="shared" si="5"/>
        <v>126063</v>
      </c>
      <c r="D57" s="74">
        <v>126063</v>
      </c>
      <c r="E57" s="74"/>
      <c r="F57" s="74"/>
      <c r="G57" s="157"/>
      <c r="H57" s="72">
        <f t="shared" si="6"/>
        <v>228296</v>
      </c>
      <c r="I57" s="74">
        <v>137304</v>
      </c>
      <c r="J57" s="74">
        <f>77364+13628</f>
        <v>90992</v>
      </c>
      <c r="K57" s="74"/>
      <c r="L57" s="158"/>
    </row>
    <row r="58" spans="1:12" x14ac:dyDescent="0.25">
      <c r="A58" s="159">
        <v>1140</v>
      </c>
      <c r="B58" s="71" t="s">
        <v>68</v>
      </c>
      <c r="C58" s="72">
        <f t="shared" si="5"/>
        <v>22216</v>
      </c>
      <c r="D58" s="160">
        <f>SUM(D59:D65)</f>
        <v>22216</v>
      </c>
      <c r="E58" s="160">
        <f>SUM(E59:E65)</f>
        <v>0</v>
      </c>
      <c r="F58" s="160">
        <f>SUM(F59:F65)</f>
        <v>0</v>
      </c>
      <c r="G58" s="161">
        <f>SUM(G59:G65)</f>
        <v>0</v>
      </c>
      <c r="H58" s="72">
        <f t="shared" si="6"/>
        <v>23945</v>
      </c>
      <c r="I58" s="160">
        <f>SUM(I59:I65)</f>
        <v>20153</v>
      </c>
      <c r="J58" s="160">
        <f>SUM(J59:J65)</f>
        <v>3792</v>
      </c>
      <c r="K58" s="160">
        <f>SUM(K59:K65)</f>
        <v>0</v>
      </c>
      <c r="L58" s="162">
        <f>SUM(L59:L65)</f>
        <v>0</v>
      </c>
    </row>
    <row r="59" spans="1:12" x14ac:dyDescent="0.25">
      <c r="A59" s="44">
        <v>1141</v>
      </c>
      <c r="B59" s="71" t="s">
        <v>69</v>
      </c>
      <c r="C59" s="72">
        <f t="shared" si="5"/>
        <v>3738</v>
      </c>
      <c r="D59" s="74">
        <v>3738</v>
      </c>
      <c r="E59" s="74"/>
      <c r="F59" s="74"/>
      <c r="G59" s="157"/>
      <c r="H59" s="72">
        <f t="shared" si="6"/>
        <v>4153</v>
      </c>
      <c r="I59" s="74">
        <v>4153</v>
      </c>
      <c r="J59" s="74"/>
      <c r="K59" s="74"/>
      <c r="L59" s="158"/>
    </row>
    <row r="60" spans="1:12" ht="24.75" customHeight="1" x14ac:dyDescent="0.25">
      <c r="A60" s="44">
        <v>1142</v>
      </c>
      <c r="B60" s="71" t="s">
        <v>70</v>
      </c>
      <c r="C60" s="72">
        <f t="shared" si="5"/>
        <v>922</v>
      </c>
      <c r="D60" s="74">
        <v>922</v>
      </c>
      <c r="E60" s="74"/>
      <c r="F60" s="74"/>
      <c r="G60" s="157"/>
      <c r="H60" s="72">
        <f t="shared" si="6"/>
        <v>1093</v>
      </c>
      <c r="I60" s="74">
        <v>1093</v>
      </c>
      <c r="J60" s="74"/>
      <c r="K60" s="74"/>
      <c r="L60" s="158"/>
    </row>
    <row r="61" spans="1:12" ht="24" x14ac:dyDescent="0.25">
      <c r="A61" s="44">
        <v>1145</v>
      </c>
      <c r="B61" s="71" t="s">
        <v>71</v>
      </c>
      <c r="C61" s="72">
        <f t="shared" si="5"/>
        <v>0</v>
      </c>
      <c r="D61" s="74"/>
      <c r="E61" s="74"/>
      <c r="F61" s="74"/>
      <c r="G61" s="157"/>
      <c r="H61" s="72">
        <f t="shared" si="6"/>
        <v>0</v>
      </c>
      <c r="I61" s="74"/>
      <c r="J61" s="74"/>
      <c r="K61" s="74"/>
      <c r="L61" s="158"/>
    </row>
    <row r="62" spans="1:12" ht="27.75" customHeight="1" x14ac:dyDescent="0.25">
      <c r="A62" s="44">
        <v>1146</v>
      </c>
      <c r="B62" s="71" t="s">
        <v>72</v>
      </c>
      <c r="C62" s="72">
        <f t="shared" si="5"/>
        <v>1470</v>
      </c>
      <c r="D62" s="74">
        <v>1470</v>
      </c>
      <c r="E62" s="74"/>
      <c r="F62" s="74"/>
      <c r="G62" s="157"/>
      <c r="H62" s="72">
        <f t="shared" si="6"/>
        <v>0</v>
      </c>
      <c r="I62" s="74"/>
      <c r="J62" s="74"/>
      <c r="K62" s="74"/>
      <c r="L62" s="158"/>
    </row>
    <row r="63" spans="1:12" x14ac:dyDescent="0.25">
      <c r="A63" s="44">
        <v>1147</v>
      </c>
      <c r="B63" s="71" t="s">
        <v>73</v>
      </c>
      <c r="C63" s="72">
        <f t="shared" si="5"/>
        <v>2280</v>
      </c>
      <c r="D63" s="74">
        <v>2280</v>
      </c>
      <c r="E63" s="74"/>
      <c r="F63" s="74"/>
      <c r="G63" s="157"/>
      <c r="H63" s="72">
        <f t="shared" si="6"/>
        <v>2621</v>
      </c>
      <c r="I63" s="74">
        <v>2621</v>
      </c>
      <c r="J63" s="74"/>
      <c r="K63" s="74"/>
      <c r="L63" s="158"/>
    </row>
    <row r="64" spans="1:12" x14ac:dyDescent="0.25">
      <c r="A64" s="44">
        <v>1148</v>
      </c>
      <c r="B64" s="71" t="s">
        <v>74</v>
      </c>
      <c r="C64" s="72">
        <f t="shared" si="5"/>
        <v>13806</v>
      </c>
      <c r="D64" s="74">
        <v>13806</v>
      </c>
      <c r="E64" s="74"/>
      <c r="F64" s="74"/>
      <c r="G64" s="157"/>
      <c r="H64" s="72">
        <f t="shared" si="6"/>
        <v>12286</v>
      </c>
      <c r="I64" s="74">
        <v>12286</v>
      </c>
      <c r="J64" s="74"/>
      <c r="K64" s="74"/>
      <c r="L64" s="158"/>
    </row>
    <row r="65" spans="1:12" ht="24" customHeight="1" x14ac:dyDescent="0.25">
      <c r="A65" s="44">
        <v>1149</v>
      </c>
      <c r="B65" s="71" t="s">
        <v>75</v>
      </c>
      <c r="C65" s="72">
        <f t="shared" si="5"/>
        <v>0</v>
      </c>
      <c r="D65" s="74"/>
      <c r="E65" s="74"/>
      <c r="F65" s="74"/>
      <c r="G65" s="157"/>
      <c r="H65" s="72">
        <f t="shared" si="6"/>
        <v>3792</v>
      </c>
      <c r="I65" s="74"/>
      <c r="J65" s="74">
        <f>3408+384</f>
        <v>3792</v>
      </c>
      <c r="K65" s="74"/>
      <c r="L65" s="158"/>
    </row>
    <row r="66" spans="1:12" ht="36" x14ac:dyDescent="0.25">
      <c r="A66" s="150">
        <v>1150</v>
      </c>
      <c r="B66" s="112" t="s">
        <v>76</v>
      </c>
      <c r="C66" s="117">
        <f t="shared" si="5"/>
        <v>1720</v>
      </c>
      <c r="D66" s="163">
        <v>1720</v>
      </c>
      <c r="E66" s="163"/>
      <c r="F66" s="163"/>
      <c r="G66" s="164"/>
      <c r="H66" s="117">
        <f t="shared" si="6"/>
        <v>2138</v>
      </c>
      <c r="I66" s="163">
        <v>2138</v>
      </c>
      <c r="J66" s="163"/>
      <c r="K66" s="163"/>
      <c r="L66" s="165"/>
    </row>
    <row r="67" spans="1:12" ht="24" x14ac:dyDescent="0.25">
      <c r="A67" s="56">
        <v>1200</v>
      </c>
      <c r="B67" s="147" t="s">
        <v>77</v>
      </c>
      <c r="C67" s="57">
        <f t="shared" si="5"/>
        <v>54920</v>
      </c>
      <c r="D67" s="63">
        <f>SUM(D68:D69)</f>
        <v>54920</v>
      </c>
      <c r="E67" s="63">
        <f>SUM(E68:E69)</f>
        <v>0</v>
      </c>
      <c r="F67" s="63">
        <f>SUM(F68:F69)</f>
        <v>0</v>
      </c>
      <c r="G67" s="166">
        <f>SUM(G68:G69)</f>
        <v>0</v>
      </c>
      <c r="H67" s="57">
        <f t="shared" si="6"/>
        <v>83291</v>
      </c>
      <c r="I67" s="63">
        <f>SUM(I68:I69)</f>
        <v>59216</v>
      </c>
      <c r="J67" s="63">
        <f>SUM(J68:J69)</f>
        <v>24075</v>
      </c>
      <c r="K67" s="63">
        <f>SUM(K68:K69)</f>
        <v>0</v>
      </c>
      <c r="L67" s="167">
        <f>SUM(L68:L69)</f>
        <v>0</v>
      </c>
    </row>
    <row r="68" spans="1:12" ht="24" x14ac:dyDescent="0.25">
      <c r="A68" s="168">
        <v>1210</v>
      </c>
      <c r="B68" s="65" t="s">
        <v>78</v>
      </c>
      <c r="C68" s="66">
        <f t="shared" si="5"/>
        <v>37688</v>
      </c>
      <c r="D68" s="68">
        <v>37688</v>
      </c>
      <c r="E68" s="68"/>
      <c r="F68" s="68"/>
      <c r="G68" s="154"/>
      <c r="H68" s="66">
        <f t="shared" si="6"/>
        <v>64088</v>
      </c>
      <c r="I68" s="68">
        <v>41013</v>
      </c>
      <c r="J68" s="68">
        <f>19675+3400</f>
        <v>23075</v>
      </c>
      <c r="K68" s="68"/>
      <c r="L68" s="155"/>
    </row>
    <row r="69" spans="1:12" ht="24" x14ac:dyDescent="0.25">
      <c r="A69" s="159">
        <v>1220</v>
      </c>
      <c r="B69" s="71" t="s">
        <v>79</v>
      </c>
      <c r="C69" s="72">
        <f t="shared" si="5"/>
        <v>17232</v>
      </c>
      <c r="D69" s="160">
        <f>SUM(D70:D74)</f>
        <v>17232</v>
      </c>
      <c r="E69" s="160">
        <f>SUM(E70:E74)</f>
        <v>0</v>
      </c>
      <c r="F69" s="160">
        <f>SUM(F70:F74)</f>
        <v>0</v>
      </c>
      <c r="G69" s="161">
        <f>SUM(G70:G74)</f>
        <v>0</v>
      </c>
      <c r="H69" s="72">
        <f t="shared" si="6"/>
        <v>19203</v>
      </c>
      <c r="I69" s="160">
        <f>SUM(I70:I74)</f>
        <v>18203</v>
      </c>
      <c r="J69" s="160">
        <f>SUM(J70:J74)</f>
        <v>1000</v>
      </c>
      <c r="K69" s="160">
        <f>SUM(K70:K74)</f>
        <v>0</v>
      </c>
      <c r="L69" s="162">
        <f>SUM(L70:L74)</f>
        <v>0</v>
      </c>
    </row>
    <row r="70" spans="1:12" ht="48" x14ac:dyDescent="0.25">
      <c r="A70" s="44">
        <v>1221</v>
      </c>
      <c r="B70" s="71" t="s">
        <v>80</v>
      </c>
      <c r="C70" s="72">
        <f t="shared" si="5"/>
        <v>9764</v>
      </c>
      <c r="D70" s="74">
        <v>9764</v>
      </c>
      <c r="E70" s="74"/>
      <c r="F70" s="74"/>
      <c r="G70" s="157"/>
      <c r="H70" s="72">
        <f t="shared" si="6"/>
        <v>11659</v>
      </c>
      <c r="I70" s="74">
        <v>10659</v>
      </c>
      <c r="J70" s="74">
        <f>900+100</f>
        <v>1000</v>
      </c>
      <c r="K70" s="74"/>
      <c r="L70" s="158"/>
    </row>
    <row r="71" spans="1:12" x14ac:dyDescent="0.25">
      <c r="A71" s="44">
        <v>1223</v>
      </c>
      <c r="B71" s="71" t="s">
        <v>81</v>
      </c>
      <c r="C71" s="72">
        <f t="shared" si="5"/>
        <v>0</v>
      </c>
      <c r="D71" s="74"/>
      <c r="E71" s="74"/>
      <c r="F71" s="74"/>
      <c r="G71" s="157"/>
      <c r="H71" s="72">
        <f t="shared" si="6"/>
        <v>0</v>
      </c>
      <c r="I71" s="74"/>
      <c r="J71" s="74"/>
      <c r="K71" s="74"/>
      <c r="L71" s="158"/>
    </row>
    <row r="72" spans="1:12" x14ac:dyDescent="0.25">
      <c r="A72" s="44">
        <v>1225</v>
      </c>
      <c r="B72" s="71" t="s">
        <v>82</v>
      </c>
      <c r="C72" s="72">
        <f t="shared" si="5"/>
        <v>0</v>
      </c>
      <c r="D72" s="74"/>
      <c r="E72" s="74"/>
      <c r="F72" s="74"/>
      <c r="G72" s="157"/>
      <c r="H72" s="72">
        <f t="shared" si="6"/>
        <v>0</v>
      </c>
      <c r="I72" s="74"/>
      <c r="J72" s="74"/>
      <c r="K72" s="74"/>
      <c r="L72" s="158"/>
    </row>
    <row r="73" spans="1:12" ht="36" x14ac:dyDescent="0.25">
      <c r="A73" s="44">
        <v>1227</v>
      </c>
      <c r="B73" s="71" t="s">
        <v>83</v>
      </c>
      <c r="C73" s="72">
        <f t="shared" si="5"/>
        <v>7041</v>
      </c>
      <c r="D73" s="74">
        <v>7041</v>
      </c>
      <c r="E73" s="74"/>
      <c r="F73" s="74"/>
      <c r="G73" s="157"/>
      <c r="H73" s="72">
        <f t="shared" si="6"/>
        <v>7044</v>
      </c>
      <c r="I73" s="74">
        <v>7044</v>
      </c>
      <c r="J73" s="74"/>
      <c r="K73" s="74"/>
      <c r="L73" s="158"/>
    </row>
    <row r="74" spans="1:12" ht="48" x14ac:dyDescent="0.25">
      <c r="A74" s="44">
        <v>1228</v>
      </c>
      <c r="B74" s="71" t="s">
        <v>84</v>
      </c>
      <c r="C74" s="72">
        <f t="shared" si="5"/>
        <v>427</v>
      </c>
      <c r="D74" s="74">
        <v>427</v>
      </c>
      <c r="E74" s="74"/>
      <c r="F74" s="74"/>
      <c r="G74" s="157"/>
      <c r="H74" s="72">
        <f t="shared" si="6"/>
        <v>500</v>
      </c>
      <c r="I74" s="74">
        <v>500</v>
      </c>
      <c r="J74" s="74"/>
      <c r="K74" s="74"/>
      <c r="L74" s="158"/>
    </row>
    <row r="75" spans="1:12" x14ac:dyDescent="0.25">
      <c r="A75" s="142">
        <v>2000</v>
      </c>
      <c r="B75" s="142" t="s">
        <v>85</v>
      </c>
      <c r="C75" s="143">
        <f t="shared" si="5"/>
        <v>63480</v>
      </c>
      <c r="D75" s="144">
        <f>SUM(D76,D83,D130,D164,D165,D172)</f>
        <v>61480</v>
      </c>
      <c r="E75" s="144">
        <f>SUM(E76,E83,E130,E164,E165,E172)</f>
        <v>0</v>
      </c>
      <c r="F75" s="144">
        <f>SUM(F76,F83,F130,F164,F165,F172)</f>
        <v>2000</v>
      </c>
      <c r="G75" s="145">
        <f>SUM(G76,G83,G130,G164,G165,G172)</f>
        <v>0</v>
      </c>
      <c r="H75" s="143">
        <f t="shared" si="6"/>
        <v>64526</v>
      </c>
      <c r="I75" s="144">
        <f>SUM(I76,I83,I130,I164,I165,I172)</f>
        <v>61266</v>
      </c>
      <c r="J75" s="144">
        <f>SUM(J76,J83,J130,J164,J165,J172)</f>
        <v>0</v>
      </c>
      <c r="K75" s="144">
        <f>SUM(K76,K83,K130,K164,K165,K172)</f>
        <v>3260</v>
      </c>
      <c r="L75" s="146">
        <f>SUM(L76,L83,L130,L164,L165,L172)</f>
        <v>0</v>
      </c>
    </row>
    <row r="76" spans="1:12" ht="24" x14ac:dyDescent="0.25">
      <c r="A76" s="56">
        <v>2100</v>
      </c>
      <c r="B76" s="147" t="s">
        <v>86</v>
      </c>
      <c r="C76" s="57">
        <f t="shared" si="5"/>
        <v>0</v>
      </c>
      <c r="D76" s="63">
        <f>SUM(D77,D80)</f>
        <v>0</v>
      </c>
      <c r="E76" s="63">
        <f>SUM(E77,E80)</f>
        <v>0</v>
      </c>
      <c r="F76" s="63">
        <f>SUM(F77,F80)</f>
        <v>0</v>
      </c>
      <c r="G76" s="166">
        <f>SUM(G77,G80)</f>
        <v>0</v>
      </c>
      <c r="H76" s="57">
        <f t="shared" si="6"/>
        <v>50</v>
      </c>
      <c r="I76" s="63">
        <f>SUM(I77,I80)</f>
        <v>50</v>
      </c>
      <c r="J76" s="63">
        <f>SUM(J77,J80)</f>
        <v>0</v>
      </c>
      <c r="K76" s="63">
        <f>SUM(K77,K80)</f>
        <v>0</v>
      </c>
      <c r="L76" s="167">
        <f>SUM(L77,L80)</f>
        <v>0</v>
      </c>
    </row>
    <row r="77" spans="1:12" ht="24" x14ac:dyDescent="0.25">
      <c r="A77" s="168">
        <v>2110</v>
      </c>
      <c r="B77" s="65" t="s">
        <v>87</v>
      </c>
      <c r="C77" s="66">
        <f t="shared" si="5"/>
        <v>0</v>
      </c>
      <c r="D77" s="169">
        <f>SUM(D78:D79)</f>
        <v>0</v>
      </c>
      <c r="E77" s="169">
        <f>SUM(E78:E79)</f>
        <v>0</v>
      </c>
      <c r="F77" s="169">
        <f>SUM(F78:F79)</f>
        <v>0</v>
      </c>
      <c r="G77" s="170">
        <f>SUM(G78:G79)</f>
        <v>0</v>
      </c>
      <c r="H77" s="66">
        <f t="shared" si="6"/>
        <v>50</v>
      </c>
      <c r="I77" s="169">
        <f>SUM(I78:I79)</f>
        <v>50</v>
      </c>
      <c r="J77" s="169">
        <f>SUM(J78:J79)</f>
        <v>0</v>
      </c>
      <c r="K77" s="169">
        <f>SUM(K78:K79)</f>
        <v>0</v>
      </c>
      <c r="L77" s="171">
        <f>SUM(L78:L79)</f>
        <v>0</v>
      </c>
    </row>
    <row r="78" spans="1:12" x14ac:dyDescent="0.25">
      <c r="A78" s="44">
        <v>2111</v>
      </c>
      <c r="B78" s="71" t="s">
        <v>88</v>
      </c>
      <c r="C78" s="72">
        <f t="shared" si="5"/>
        <v>0</v>
      </c>
      <c r="D78" s="74"/>
      <c r="E78" s="74"/>
      <c r="F78" s="74"/>
      <c r="G78" s="157"/>
      <c r="H78" s="72">
        <f t="shared" si="6"/>
        <v>0</v>
      </c>
      <c r="I78" s="74"/>
      <c r="J78" s="74"/>
      <c r="K78" s="74"/>
      <c r="L78" s="158"/>
    </row>
    <row r="79" spans="1:12" ht="24" x14ac:dyDescent="0.25">
      <c r="A79" s="44">
        <v>2112</v>
      </c>
      <c r="B79" s="71" t="s">
        <v>89</v>
      </c>
      <c r="C79" s="72">
        <f t="shared" si="5"/>
        <v>0</v>
      </c>
      <c r="D79" s="74"/>
      <c r="E79" s="74"/>
      <c r="F79" s="74"/>
      <c r="G79" s="157"/>
      <c r="H79" s="72">
        <f t="shared" si="6"/>
        <v>50</v>
      </c>
      <c r="I79" s="74">
        <v>50</v>
      </c>
      <c r="J79" s="74"/>
      <c r="K79" s="74"/>
      <c r="L79" s="158"/>
    </row>
    <row r="80" spans="1:12" ht="24" x14ac:dyDescent="0.25">
      <c r="A80" s="159">
        <v>2120</v>
      </c>
      <c r="B80" s="71" t="s">
        <v>90</v>
      </c>
      <c r="C80" s="72">
        <f t="shared" si="5"/>
        <v>0</v>
      </c>
      <c r="D80" s="160">
        <f>SUM(D81:D82)</f>
        <v>0</v>
      </c>
      <c r="E80" s="160">
        <f>SUM(E81:E82)</f>
        <v>0</v>
      </c>
      <c r="F80" s="160">
        <f>SUM(F81:F82)</f>
        <v>0</v>
      </c>
      <c r="G80" s="161">
        <f>SUM(G81:G82)</f>
        <v>0</v>
      </c>
      <c r="H80" s="72">
        <f t="shared" si="6"/>
        <v>0</v>
      </c>
      <c r="I80" s="160">
        <f>SUM(I81:I82)</f>
        <v>0</v>
      </c>
      <c r="J80" s="160">
        <f>SUM(J81:J82)</f>
        <v>0</v>
      </c>
      <c r="K80" s="160">
        <f>SUM(K81:K82)</f>
        <v>0</v>
      </c>
      <c r="L80" s="162">
        <f>SUM(L81:L82)</f>
        <v>0</v>
      </c>
    </row>
    <row r="81" spans="1:12" x14ac:dyDescent="0.25">
      <c r="A81" s="44">
        <v>2121</v>
      </c>
      <c r="B81" s="71" t="s">
        <v>88</v>
      </c>
      <c r="C81" s="72">
        <f t="shared" si="5"/>
        <v>0</v>
      </c>
      <c r="D81" s="74"/>
      <c r="E81" s="74"/>
      <c r="F81" s="74"/>
      <c r="G81" s="157"/>
      <c r="H81" s="72">
        <f t="shared" si="6"/>
        <v>0</v>
      </c>
      <c r="I81" s="74"/>
      <c r="J81" s="74"/>
      <c r="K81" s="74"/>
      <c r="L81" s="158"/>
    </row>
    <row r="82" spans="1:12" ht="24" x14ac:dyDescent="0.25">
      <c r="A82" s="44">
        <v>2122</v>
      </c>
      <c r="B82" s="71" t="s">
        <v>89</v>
      </c>
      <c r="C82" s="72">
        <f t="shared" si="5"/>
        <v>0</v>
      </c>
      <c r="D82" s="74"/>
      <c r="E82" s="74"/>
      <c r="F82" s="74"/>
      <c r="G82" s="157"/>
      <c r="H82" s="72">
        <f t="shared" si="6"/>
        <v>0</v>
      </c>
      <c r="I82" s="74"/>
      <c r="J82" s="74"/>
      <c r="K82" s="74"/>
      <c r="L82" s="158"/>
    </row>
    <row r="83" spans="1:12" x14ac:dyDescent="0.25">
      <c r="A83" s="56">
        <v>2200</v>
      </c>
      <c r="B83" s="147" t="s">
        <v>91</v>
      </c>
      <c r="C83" s="57">
        <f t="shared" si="5"/>
        <v>51429</v>
      </c>
      <c r="D83" s="63">
        <f>SUM(D84,D89,D95,D103,D112,D116,D122,D128)</f>
        <v>50479</v>
      </c>
      <c r="E83" s="63">
        <f>SUM(E84,E89,E95,E103,E112,E116,E122,E128)</f>
        <v>0</v>
      </c>
      <c r="F83" s="63">
        <f>SUM(F84,F89,F95,F103,F112,F116,F122,F128)</f>
        <v>950</v>
      </c>
      <c r="G83" s="166">
        <f>SUM(G84,G89,G95,G103,G112,G116,G122,G128)</f>
        <v>0</v>
      </c>
      <c r="H83" s="57">
        <f t="shared" si="6"/>
        <v>54025</v>
      </c>
      <c r="I83" s="63">
        <f>SUM(I84,I89,I95,I103,I112,I116,I122,I128)</f>
        <v>50965</v>
      </c>
      <c r="J83" s="63">
        <f>SUM(J84,J89,J95,J103,J112,J116,J122,J128)</f>
        <v>0</v>
      </c>
      <c r="K83" s="63">
        <f>SUM(K84,K89,K95,K103,K112,K116,K122,K128)</f>
        <v>3060</v>
      </c>
      <c r="L83" s="172">
        <f>SUM(L84,L89,L95,L103,L112,L116,L122,L128)</f>
        <v>0</v>
      </c>
    </row>
    <row r="84" spans="1:12" ht="24" x14ac:dyDescent="0.25">
      <c r="A84" s="150">
        <v>2210</v>
      </c>
      <c r="B84" s="112" t="s">
        <v>92</v>
      </c>
      <c r="C84" s="117">
        <f t="shared" si="5"/>
        <v>1890</v>
      </c>
      <c r="D84" s="151">
        <f>SUM(D85:D88)</f>
        <v>1890</v>
      </c>
      <c r="E84" s="151">
        <f>SUM(E85:E88)</f>
        <v>0</v>
      </c>
      <c r="F84" s="151">
        <f>SUM(F85:F88)</f>
        <v>0</v>
      </c>
      <c r="G84" s="151">
        <f>SUM(G85:G88)</f>
        <v>0</v>
      </c>
      <c r="H84" s="117">
        <f t="shared" si="6"/>
        <v>1894</v>
      </c>
      <c r="I84" s="151">
        <f>SUM(I85:I88)</f>
        <v>1894</v>
      </c>
      <c r="J84" s="151">
        <f>SUM(J85:J88)</f>
        <v>0</v>
      </c>
      <c r="K84" s="151">
        <f>SUM(K85:K88)</f>
        <v>0</v>
      </c>
      <c r="L84" s="153">
        <f>SUM(L85:L88)</f>
        <v>0</v>
      </c>
    </row>
    <row r="85" spans="1:12" ht="24" x14ac:dyDescent="0.25">
      <c r="A85" s="38">
        <v>2211</v>
      </c>
      <c r="B85" s="65" t="s">
        <v>93</v>
      </c>
      <c r="C85" s="66">
        <f t="shared" si="5"/>
        <v>0</v>
      </c>
      <c r="D85" s="68"/>
      <c r="E85" s="68"/>
      <c r="F85" s="68"/>
      <c r="G85" s="154"/>
      <c r="H85" s="66">
        <f t="shared" si="6"/>
        <v>0</v>
      </c>
      <c r="I85" s="68"/>
      <c r="J85" s="68"/>
      <c r="K85" s="68"/>
      <c r="L85" s="155"/>
    </row>
    <row r="86" spans="1:12" ht="36" x14ac:dyDescent="0.25">
      <c r="A86" s="44">
        <v>2212</v>
      </c>
      <c r="B86" s="71" t="s">
        <v>94</v>
      </c>
      <c r="C86" s="72">
        <f t="shared" si="5"/>
        <v>1562</v>
      </c>
      <c r="D86" s="74">
        <v>1562</v>
      </c>
      <c r="E86" s="74"/>
      <c r="F86" s="74"/>
      <c r="G86" s="157"/>
      <c r="H86" s="72">
        <f t="shared" si="6"/>
        <v>1561</v>
      </c>
      <c r="I86" s="74">
        <v>1561</v>
      </c>
      <c r="J86" s="74"/>
      <c r="K86" s="74"/>
      <c r="L86" s="158"/>
    </row>
    <row r="87" spans="1:12" ht="24" x14ac:dyDescent="0.25">
      <c r="A87" s="44">
        <v>2214</v>
      </c>
      <c r="B87" s="71" t="s">
        <v>95</v>
      </c>
      <c r="C87" s="72">
        <f t="shared" si="5"/>
        <v>239</v>
      </c>
      <c r="D87" s="74">
        <v>239</v>
      </c>
      <c r="E87" s="74"/>
      <c r="F87" s="74"/>
      <c r="G87" s="157"/>
      <c r="H87" s="72">
        <f t="shared" si="6"/>
        <v>239</v>
      </c>
      <c r="I87" s="74">
        <v>239</v>
      </c>
      <c r="J87" s="74"/>
      <c r="K87" s="74"/>
      <c r="L87" s="158"/>
    </row>
    <row r="88" spans="1:12" x14ac:dyDescent="0.25">
      <c r="A88" s="44">
        <v>2219</v>
      </c>
      <c r="B88" s="71" t="s">
        <v>96</v>
      </c>
      <c r="C88" s="72">
        <f t="shared" si="5"/>
        <v>89</v>
      </c>
      <c r="D88" s="74">
        <v>89</v>
      </c>
      <c r="E88" s="74"/>
      <c r="F88" s="74"/>
      <c r="G88" s="157"/>
      <c r="H88" s="72">
        <f t="shared" si="6"/>
        <v>94</v>
      </c>
      <c r="I88" s="74">
        <v>94</v>
      </c>
      <c r="J88" s="74"/>
      <c r="K88" s="74"/>
      <c r="L88" s="158"/>
    </row>
    <row r="89" spans="1:12" ht="24" x14ac:dyDescent="0.25">
      <c r="A89" s="159">
        <v>2220</v>
      </c>
      <c r="B89" s="71" t="s">
        <v>97</v>
      </c>
      <c r="C89" s="72">
        <f t="shared" si="5"/>
        <v>36873</v>
      </c>
      <c r="D89" s="160">
        <f>SUM(D90:D94)</f>
        <v>36173</v>
      </c>
      <c r="E89" s="160">
        <f>SUM(E90:E94)</f>
        <v>0</v>
      </c>
      <c r="F89" s="160">
        <f>SUM(F90:F94)</f>
        <v>700</v>
      </c>
      <c r="G89" s="161">
        <f>SUM(G90:G94)</f>
        <v>0</v>
      </c>
      <c r="H89" s="72">
        <f t="shared" si="6"/>
        <v>36870</v>
      </c>
      <c r="I89" s="160">
        <f>SUM(I90:I94)</f>
        <v>35770</v>
      </c>
      <c r="J89" s="160">
        <f>SUM(J90:J94)</f>
        <v>0</v>
      </c>
      <c r="K89" s="160">
        <f>SUM(K90:K94)</f>
        <v>1100</v>
      </c>
      <c r="L89" s="162">
        <f>SUM(L90:L94)</f>
        <v>0</v>
      </c>
    </row>
    <row r="90" spans="1:12" ht="24" x14ac:dyDescent="0.25">
      <c r="A90" s="44">
        <v>2221</v>
      </c>
      <c r="B90" s="71" t="s">
        <v>98</v>
      </c>
      <c r="C90" s="72">
        <f t="shared" si="5"/>
        <v>27370</v>
      </c>
      <c r="D90" s="74">
        <v>27270</v>
      </c>
      <c r="E90" s="74"/>
      <c r="F90" s="74">
        <v>100</v>
      </c>
      <c r="G90" s="157"/>
      <c r="H90" s="72">
        <f t="shared" si="6"/>
        <v>28239</v>
      </c>
      <c r="I90" s="74">
        <v>27739</v>
      </c>
      <c r="J90" s="74"/>
      <c r="K90" s="74">
        <v>500</v>
      </c>
      <c r="L90" s="158"/>
    </row>
    <row r="91" spans="1:12" x14ac:dyDescent="0.25">
      <c r="A91" s="44">
        <v>2222</v>
      </c>
      <c r="B91" s="71" t="s">
        <v>99</v>
      </c>
      <c r="C91" s="72">
        <f t="shared" si="5"/>
        <v>1100</v>
      </c>
      <c r="D91" s="74">
        <v>900</v>
      </c>
      <c r="E91" s="74"/>
      <c r="F91" s="74">
        <v>200</v>
      </c>
      <c r="G91" s="157"/>
      <c r="H91" s="72">
        <f t="shared" si="6"/>
        <v>1037</v>
      </c>
      <c r="I91" s="74">
        <v>837</v>
      </c>
      <c r="J91" s="74"/>
      <c r="K91" s="74">
        <v>200</v>
      </c>
      <c r="L91" s="158"/>
    </row>
    <row r="92" spans="1:12" x14ac:dyDescent="0.25">
      <c r="A92" s="44">
        <v>2223</v>
      </c>
      <c r="B92" s="71" t="s">
        <v>100</v>
      </c>
      <c r="C92" s="72">
        <f t="shared" si="5"/>
        <v>7967</v>
      </c>
      <c r="D92" s="74">
        <v>7667</v>
      </c>
      <c r="E92" s="74"/>
      <c r="F92" s="74">
        <v>300</v>
      </c>
      <c r="G92" s="157"/>
      <c r="H92" s="72">
        <f t="shared" si="6"/>
        <v>7201</v>
      </c>
      <c r="I92" s="74">
        <v>6901</v>
      </c>
      <c r="J92" s="74"/>
      <c r="K92" s="74">
        <v>300</v>
      </c>
      <c r="L92" s="158"/>
    </row>
    <row r="93" spans="1:12" ht="48" x14ac:dyDescent="0.25">
      <c r="A93" s="44">
        <v>2224</v>
      </c>
      <c r="B93" s="71" t="s">
        <v>101</v>
      </c>
      <c r="C93" s="72">
        <f t="shared" si="5"/>
        <v>436</v>
      </c>
      <c r="D93" s="74">
        <v>336</v>
      </c>
      <c r="E93" s="74"/>
      <c r="F93" s="74">
        <v>100</v>
      </c>
      <c r="G93" s="157"/>
      <c r="H93" s="72">
        <f t="shared" si="6"/>
        <v>393</v>
      </c>
      <c r="I93" s="74">
        <v>293</v>
      </c>
      <c r="J93" s="74"/>
      <c r="K93" s="74">
        <v>100</v>
      </c>
      <c r="L93" s="158"/>
    </row>
    <row r="94" spans="1:12" ht="24" x14ac:dyDescent="0.25">
      <c r="A94" s="44">
        <v>2229</v>
      </c>
      <c r="B94" s="71" t="s">
        <v>102</v>
      </c>
      <c r="C94" s="72">
        <f t="shared" si="5"/>
        <v>0</v>
      </c>
      <c r="D94" s="74"/>
      <c r="E94" s="74"/>
      <c r="F94" s="74"/>
      <c r="G94" s="157"/>
      <c r="H94" s="72">
        <f t="shared" si="6"/>
        <v>0</v>
      </c>
      <c r="I94" s="74"/>
      <c r="J94" s="74"/>
      <c r="K94" s="74"/>
      <c r="L94" s="158"/>
    </row>
    <row r="95" spans="1:12" ht="36" x14ac:dyDescent="0.25">
      <c r="A95" s="159">
        <v>2230</v>
      </c>
      <c r="B95" s="71" t="s">
        <v>103</v>
      </c>
      <c r="C95" s="72">
        <f t="shared" si="5"/>
        <v>2827</v>
      </c>
      <c r="D95" s="160">
        <f>SUM(D96:D102)</f>
        <v>2827</v>
      </c>
      <c r="E95" s="160">
        <f>SUM(E96:E102)</f>
        <v>0</v>
      </c>
      <c r="F95" s="160">
        <f>SUM(F96:F102)</f>
        <v>0</v>
      </c>
      <c r="G95" s="161">
        <f>SUM(G96:G102)</f>
        <v>0</v>
      </c>
      <c r="H95" s="72">
        <f t="shared" si="6"/>
        <v>1927</v>
      </c>
      <c r="I95" s="160">
        <f>SUM(I96:I102)</f>
        <v>1927</v>
      </c>
      <c r="J95" s="160">
        <f>SUM(J96:J102)</f>
        <v>0</v>
      </c>
      <c r="K95" s="160">
        <f>SUM(K96:K102)</f>
        <v>0</v>
      </c>
      <c r="L95" s="162">
        <f>SUM(L96:L102)</f>
        <v>0</v>
      </c>
    </row>
    <row r="96" spans="1:12" ht="24" x14ac:dyDescent="0.25">
      <c r="A96" s="44">
        <v>2231</v>
      </c>
      <c r="B96" s="71" t="s">
        <v>104</v>
      </c>
      <c r="C96" s="72">
        <f t="shared" si="5"/>
        <v>0</v>
      </c>
      <c r="D96" s="74"/>
      <c r="E96" s="74"/>
      <c r="F96" s="74"/>
      <c r="G96" s="157"/>
      <c r="H96" s="72">
        <f t="shared" si="6"/>
        <v>0</v>
      </c>
      <c r="I96" s="74"/>
      <c r="J96" s="74"/>
      <c r="K96" s="74"/>
      <c r="L96" s="158"/>
    </row>
    <row r="97" spans="1:12" ht="24.75" customHeight="1" x14ac:dyDescent="0.25">
      <c r="A97" s="44">
        <v>2232</v>
      </c>
      <c r="B97" s="71" t="s">
        <v>105</v>
      </c>
      <c r="C97" s="72">
        <f t="shared" si="5"/>
        <v>0</v>
      </c>
      <c r="D97" s="74"/>
      <c r="E97" s="74"/>
      <c r="F97" s="74"/>
      <c r="G97" s="157"/>
      <c r="H97" s="72">
        <f t="shared" si="6"/>
        <v>0</v>
      </c>
      <c r="I97" s="74"/>
      <c r="J97" s="74"/>
      <c r="K97" s="74"/>
      <c r="L97" s="158"/>
    </row>
    <row r="98" spans="1:12" ht="24" x14ac:dyDescent="0.25">
      <c r="A98" s="38">
        <v>2233</v>
      </c>
      <c r="B98" s="65" t="s">
        <v>106</v>
      </c>
      <c r="C98" s="66">
        <f t="shared" si="5"/>
        <v>0</v>
      </c>
      <c r="D98" s="68"/>
      <c r="E98" s="68"/>
      <c r="F98" s="68"/>
      <c r="G98" s="154"/>
      <c r="H98" s="66">
        <f t="shared" si="6"/>
        <v>0</v>
      </c>
      <c r="I98" s="68"/>
      <c r="J98" s="68"/>
      <c r="K98" s="68"/>
      <c r="L98" s="155"/>
    </row>
    <row r="99" spans="1:12" ht="36" x14ac:dyDescent="0.25">
      <c r="A99" s="44">
        <v>2234</v>
      </c>
      <c r="B99" s="71" t="s">
        <v>107</v>
      </c>
      <c r="C99" s="72">
        <f t="shared" si="5"/>
        <v>0</v>
      </c>
      <c r="D99" s="74"/>
      <c r="E99" s="74"/>
      <c r="F99" s="74"/>
      <c r="G99" s="157"/>
      <c r="H99" s="72">
        <f t="shared" si="6"/>
        <v>0</v>
      </c>
      <c r="I99" s="74"/>
      <c r="J99" s="74"/>
      <c r="K99" s="74"/>
      <c r="L99" s="158"/>
    </row>
    <row r="100" spans="1:12" ht="24" x14ac:dyDescent="0.25">
      <c r="A100" s="44">
        <v>2235</v>
      </c>
      <c r="B100" s="71" t="s">
        <v>108</v>
      </c>
      <c r="C100" s="72">
        <f t="shared" si="5"/>
        <v>200</v>
      </c>
      <c r="D100" s="74">
        <v>200</v>
      </c>
      <c r="E100" s="74"/>
      <c r="F100" s="74"/>
      <c r="G100" s="157"/>
      <c r="H100" s="72">
        <f t="shared" si="6"/>
        <v>0</v>
      </c>
      <c r="I100" s="74"/>
      <c r="J100" s="74"/>
      <c r="K100" s="74"/>
      <c r="L100" s="158"/>
    </row>
    <row r="101" spans="1:12" x14ac:dyDescent="0.25">
      <c r="A101" s="44">
        <v>2236</v>
      </c>
      <c r="B101" s="71" t="s">
        <v>109</v>
      </c>
      <c r="C101" s="72">
        <f t="shared" si="5"/>
        <v>0</v>
      </c>
      <c r="D101" s="74"/>
      <c r="E101" s="74"/>
      <c r="F101" s="74"/>
      <c r="G101" s="157"/>
      <c r="H101" s="72">
        <f t="shared" si="6"/>
        <v>0</v>
      </c>
      <c r="I101" s="74"/>
      <c r="J101" s="74"/>
      <c r="K101" s="74"/>
      <c r="L101" s="158"/>
    </row>
    <row r="102" spans="1:12" ht="24" x14ac:dyDescent="0.25">
      <c r="A102" s="44">
        <v>2239</v>
      </c>
      <c r="B102" s="71" t="s">
        <v>110</v>
      </c>
      <c r="C102" s="72">
        <f t="shared" si="5"/>
        <v>2627</v>
      </c>
      <c r="D102" s="74">
        <v>2627</v>
      </c>
      <c r="E102" s="74"/>
      <c r="F102" s="74"/>
      <c r="G102" s="157"/>
      <c r="H102" s="72">
        <f t="shared" si="6"/>
        <v>1927</v>
      </c>
      <c r="I102" s="74">
        <v>1927</v>
      </c>
      <c r="J102" s="74"/>
      <c r="K102" s="74"/>
      <c r="L102" s="158"/>
    </row>
    <row r="103" spans="1:12" ht="36" x14ac:dyDescent="0.25">
      <c r="A103" s="159">
        <v>2240</v>
      </c>
      <c r="B103" s="71" t="s">
        <v>111</v>
      </c>
      <c r="C103" s="72">
        <f t="shared" si="5"/>
        <v>8119</v>
      </c>
      <c r="D103" s="160">
        <f>SUM(D104:D111)</f>
        <v>7869</v>
      </c>
      <c r="E103" s="160">
        <f>SUM(E104:E111)</f>
        <v>0</v>
      </c>
      <c r="F103" s="160">
        <f>SUM(F104:F111)</f>
        <v>250</v>
      </c>
      <c r="G103" s="161">
        <f>SUM(G104:G111)</f>
        <v>0</v>
      </c>
      <c r="H103" s="72">
        <f t="shared" si="6"/>
        <v>5324</v>
      </c>
      <c r="I103" s="160">
        <f>SUM(I104:I111)</f>
        <v>5224</v>
      </c>
      <c r="J103" s="160">
        <f>SUM(J104:J111)</f>
        <v>0</v>
      </c>
      <c r="K103" s="160">
        <f>SUM(K104:K111)</f>
        <v>100</v>
      </c>
      <c r="L103" s="162">
        <f>SUM(L104:L111)</f>
        <v>0</v>
      </c>
    </row>
    <row r="104" spans="1:12" x14ac:dyDescent="0.25">
      <c r="A104" s="44">
        <v>2241</v>
      </c>
      <c r="B104" s="71" t="s">
        <v>112</v>
      </c>
      <c r="C104" s="72">
        <f t="shared" si="5"/>
        <v>2500</v>
      </c>
      <c r="D104" s="74">
        <v>2500</v>
      </c>
      <c r="E104" s="74"/>
      <c r="F104" s="74"/>
      <c r="G104" s="157"/>
      <c r="H104" s="72">
        <f t="shared" si="6"/>
        <v>0</v>
      </c>
      <c r="I104" s="74"/>
      <c r="J104" s="74"/>
      <c r="K104" s="74"/>
      <c r="L104" s="158"/>
    </row>
    <row r="105" spans="1:12" ht="24" x14ac:dyDescent="0.25">
      <c r="A105" s="44">
        <v>2242</v>
      </c>
      <c r="B105" s="71" t="s">
        <v>113</v>
      </c>
      <c r="C105" s="72">
        <f t="shared" si="5"/>
        <v>474</v>
      </c>
      <c r="D105" s="74">
        <v>474</v>
      </c>
      <c r="E105" s="74"/>
      <c r="F105" s="74"/>
      <c r="G105" s="157"/>
      <c r="H105" s="72">
        <f t="shared" si="6"/>
        <v>474</v>
      </c>
      <c r="I105" s="74">
        <v>474</v>
      </c>
      <c r="J105" s="74"/>
      <c r="K105" s="74"/>
      <c r="L105" s="158"/>
    </row>
    <row r="106" spans="1:12" ht="24" x14ac:dyDescent="0.25">
      <c r="A106" s="44">
        <v>2243</v>
      </c>
      <c r="B106" s="71" t="s">
        <v>114</v>
      </c>
      <c r="C106" s="72">
        <f t="shared" si="5"/>
        <v>631</v>
      </c>
      <c r="D106" s="74">
        <v>631</v>
      </c>
      <c r="E106" s="74"/>
      <c r="F106" s="74"/>
      <c r="G106" s="157"/>
      <c r="H106" s="72">
        <f t="shared" si="6"/>
        <v>631</v>
      </c>
      <c r="I106" s="74">
        <v>631</v>
      </c>
      <c r="J106" s="74"/>
      <c r="K106" s="74"/>
      <c r="L106" s="158"/>
    </row>
    <row r="107" spans="1:12" x14ac:dyDescent="0.25">
      <c r="A107" s="44">
        <v>2244</v>
      </c>
      <c r="B107" s="71" t="s">
        <v>115</v>
      </c>
      <c r="C107" s="72">
        <f t="shared" si="5"/>
        <v>4454</v>
      </c>
      <c r="D107" s="74">
        <v>4204</v>
      </c>
      <c r="E107" s="74"/>
      <c r="F107" s="74">
        <v>250</v>
      </c>
      <c r="G107" s="157"/>
      <c r="H107" s="72">
        <f t="shared" si="6"/>
        <v>4104</v>
      </c>
      <c r="I107" s="74">
        <v>4004</v>
      </c>
      <c r="J107" s="74"/>
      <c r="K107" s="74">
        <v>100</v>
      </c>
      <c r="L107" s="158"/>
    </row>
    <row r="108" spans="1:12" ht="24" x14ac:dyDescent="0.25">
      <c r="A108" s="44">
        <v>2246</v>
      </c>
      <c r="B108" s="71" t="s">
        <v>116</v>
      </c>
      <c r="C108" s="72">
        <f t="shared" si="5"/>
        <v>0</v>
      </c>
      <c r="D108" s="74"/>
      <c r="E108" s="74"/>
      <c r="F108" s="74"/>
      <c r="G108" s="157"/>
      <c r="H108" s="72">
        <f t="shared" si="6"/>
        <v>0</v>
      </c>
      <c r="I108" s="74"/>
      <c r="J108" s="74"/>
      <c r="K108" s="74"/>
      <c r="L108" s="158"/>
    </row>
    <row r="109" spans="1:12" x14ac:dyDescent="0.25">
      <c r="A109" s="44">
        <v>2247</v>
      </c>
      <c r="B109" s="71" t="s">
        <v>117</v>
      </c>
      <c r="C109" s="72">
        <f t="shared" si="5"/>
        <v>60</v>
      </c>
      <c r="D109" s="74">
        <v>60</v>
      </c>
      <c r="E109" s="74"/>
      <c r="F109" s="74"/>
      <c r="G109" s="157"/>
      <c r="H109" s="72">
        <f t="shared" si="6"/>
        <v>115</v>
      </c>
      <c r="I109" s="74">
        <v>115</v>
      </c>
      <c r="J109" s="74"/>
      <c r="K109" s="74"/>
      <c r="L109" s="158"/>
    </row>
    <row r="110" spans="1:12" ht="24" x14ac:dyDescent="0.25">
      <c r="A110" s="44">
        <v>2248</v>
      </c>
      <c r="B110" s="71" t="s">
        <v>118</v>
      </c>
      <c r="C110" s="72">
        <f t="shared" si="5"/>
        <v>0</v>
      </c>
      <c r="D110" s="74"/>
      <c r="E110" s="74"/>
      <c r="F110" s="74"/>
      <c r="G110" s="157"/>
      <c r="H110" s="72">
        <f t="shared" si="6"/>
        <v>0</v>
      </c>
      <c r="I110" s="74"/>
      <c r="J110" s="74"/>
      <c r="K110" s="74"/>
      <c r="L110" s="158"/>
    </row>
    <row r="111" spans="1:12" ht="24" x14ac:dyDescent="0.25">
      <c r="A111" s="44">
        <v>2249</v>
      </c>
      <c r="B111" s="71" t="s">
        <v>119</v>
      </c>
      <c r="C111" s="72">
        <f t="shared" si="5"/>
        <v>0</v>
      </c>
      <c r="D111" s="74"/>
      <c r="E111" s="74"/>
      <c r="F111" s="74"/>
      <c r="G111" s="157"/>
      <c r="H111" s="72">
        <f t="shared" si="6"/>
        <v>0</v>
      </c>
      <c r="I111" s="74"/>
      <c r="J111" s="74"/>
      <c r="K111" s="74"/>
      <c r="L111" s="158"/>
    </row>
    <row r="112" spans="1:12" x14ac:dyDescent="0.25">
      <c r="A112" s="159">
        <v>2250</v>
      </c>
      <c r="B112" s="71" t="s">
        <v>120</v>
      </c>
      <c r="C112" s="72">
        <f t="shared" si="5"/>
        <v>1099</v>
      </c>
      <c r="D112" s="160">
        <f>SUM(D113:D115)</f>
        <v>1099</v>
      </c>
      <c r="E112" s="160">
        <f>SUM(E113:E115)</f>
        <v>0</v>
      </c>
      <c r="F112" s="160">
        <f>SUM(F113:F115)</f>
        <v>0</v>
      </c>
      <c r="G112" s="173">
        <f>SUM(G113:G115)</f>
        <v>0</v>
      </c>
      <c r="H112" s="72">
        <f t="shared" si="6"/>
        <v>617</v>
      </c>
      <c r="I112" s="160">
        <f>SUM(I113:I115)</f>
        <v>617</v>
      </c>
      <c r="J112" s="160">
        <f>SUM(J113:J115)</f>
        <v>0</v>
      </c>
      <c r="K112" s="160">
        <f>SUM(K113:K115)</f>
        <v>0</v>
      </c>
      <c r="L112" s="162">
        <f>SUM(L113:L115)</f>
        <v>0</v>
      </c>
    </row>
    <row r="113" spans="1:12" x14ac:dyDescent="0.25">
      <c r="A113" s="44">
        <v>2251</v>
      </c>
      <c r="B113" s="71" t="s">
        <v>121</v>
      </c>
      <c r="C113" s="72">
        <f t="shared" si="5"/>
        <v>85</v>
      </c>
      <c r="D113" s="74">
        <v>85</v>
      </c>
      <c r="E113" s="74"/>
      <c r="F113" s="74"/>
      <c r="G113" s="157"/>
      <c r="H113" s="72">
        <f t="shared" si="6"/>
        <v>85</v>
      </c>
      <c r="I113" s="74">
        <v>85</v>
      </c>
      <c r="J113" s="74"/>
      <c r="K113" s="74"/>
      <c r="L113" s="158"/>
    </row>
    <row r="114" spans="1:12" ht="24" x14ac:dyDescent="0.25">
      <c r="A114" s="44">
        <v>2252</v>
      </c>
      <c r="B114" s="71" t="s">
        <v>122</v>
      </c>
      <c r="C114" s="72">
        <f>SUM(D114:G114)</f>
        <v>0</v>
      </c>
      <c r="D114" s="74"/>
      <c r="E114" s="74"/>
      <c r="F114" s="74"/>
      <c r="G114" s="157"/>
      <c r="H114" s="72">
        <f>SUM(I114:L114)</f>
        <v>0</v>
      </c>
      <c r="I114" s="74"/>
      <c r="J114" s="74"/>
      <c r="K114" s="74"/>
      <c r="L114" s="158"/>
    </row>
    <row r="115" spans="1:12" ht="24" x14ac:dyDescent="0.25">
      <c r="A115" s="44">
        <v>2259</v>
      </c>
      <c r="B115" s="71" t="s">
        <v>123</v>
      </c>
      <c r="C115" s="72">
        <f>SUM(D115:G115)</f>
        <v>1014</v>
      </c>
      <c r="D115" s="74">
        <v>1014</v>
      </c>
      <c r="E115" s="74"/>
      <c r="F115" s="74"/>
      <c r="G115" s="157"/>
      <c r="H115" s="72">
        <f>SUM(I115:L115)</f>
        <v>532</v>
      </c>
      <c r="I115" s="74">
        <v>532</v>
      </c>
      <c r="J115" s="74"/>
      <c r="K115" s="74"/>
      <c r="L115" s="158"/>
    </row>
    <row r="116" spans="1:12" x14ac:dyDescent="0.25">
      <c r="A116" s="159">
        <v>2260</v>
      </c>
      <c r="B116" s="71" t="s">
        <v>124</v>
      </c>
      <c r="C116" s="72">
        <f t="shared" ref="C116:C187" si="7">SUM(D116:G116)</f>
        <v>26</v>
      </c>
      <c r="D116" s="160">
        <f>SUM(D117:D121)</f>
        <v>26</v>
      </c>
      <c r="E116" s="160">
        <f>SUM(E117:E121)</f>
        <v>0</v>
      </c>
      <c r="F116" s="160">
        <f>SUM(F117:F121)</f>
        <v>0</v>
      </c>
      <c r="G116" s="161">
        <f>SUM(G117:G121)</f>
        <v>0</v>
      </c>
      <c r="H116" s="72">
        <f t="shared" ref="H116:H188" si="8">SUM(I116:L116)</f>
        <v>1886</v>
      </c>
      <c r="I116" s="160">
        <f>SUM(I117:I121)</f>
        <v>26</v>
      </c>
      <c r="J116" s="160">
        <f>SUM(J117:J121)</f>
        <v>0</v>
      </c>
      <c r="K116" s="160">
        <f>SUM(K117:K121)</f>
        <v>1860</v>
      </c>
      <c r="L116" s="162">
        <f>SUM(L117:L121)</f>
        <v>0</v>
      </c>
    </row>
    <row r="117" spans="1:12" x14ac:dyDescent="0.25">
      <c r="A117" s="44">
        <v>2261</v>
      </c>
      <c r="B117" s="71" t="s">
        <v>125</v>
      </c>
      <c r="C117" s="72">
        <f t="shared" si="7"/>
        <v>0</v>
      </c>
      <c r="D117" s="74"/>
      <c r="E117" s="74"/>
      <c r="F117" s="74"/>
      <c r="G117" s="157"/>
      <c r="H117" s="72">
        <f t="shared" si="8"/>
        <v>0</v>
      </c>
      <c r="I117" s="74"/>
      <c r="J117" s="74"/>
      <c r="K117" s="74"/>
      <c r="L117" s="158"/>
    </row>
    <row r="118" spans="1:12" x14ac:dyDescent="0.25">
      <c r="A118" s="44">
        <v>2262</v>
      </c>
      <c r="B118" s="71" t="s">
        <v>126</v>
      </c>
      <c r="C118" s="72">
        <f t="shared" si="7"/>
        <v>0</v>
      </c>
      <c r="D118" s="74"/>
      <c r="E118" s="74"/>
      <c r="F118" s="74"/>
      <c r="G118" s="157"/>
      <c r="H118" s="72">
        <f t="shared" si="8"/>
        <v>1860</v>
      </c>
      <c r="I118" s="74"/>
      <c r="J118" s="74"/>
      <c r="K118" s="74">
        <v>1860</v>
      </c>
      <c r="L118" s="158"/>
    </row>
    <row r="119" spans="1:12" x14ac:dyDescent="0.25">
      <c r="A119" s="44">
        <v>2263</v>
      </c>
      <c r="B119" s="71" t="s">
        <v>127</v>
      </c>
      <c r="C119" s="72">
        <f t="shared" si="7"/>
        <v>0</v>
      </c>
      <c r="D119" s="74"/>
      <c r="E119" s="74"/>
      <c r="F119" s="74"/>
      <c r="G119" s="157"/>
      <c r="H119" s="72">
        <f t="shared" si="8"/>
        <v>0</v>
      </c>
      <c r="I119" s="74"/>
      <c r="J119" s="74"/>
      <c r="K119" s="74"/>
      <c r="L119" s="158"/>
    </row>
    <row r="120" spans="1:12" ht="24" x14ac:dyDescent="0.25">
      <c r="A120" s="44">
        <v>2264</v>
      </c>
      <c r="B120" s="71" t="s">
        <v>128</v>
      </c>
      <c r="C120" s="72">
        <f t="shared" si="7"/>
        <v>0</v>
      </c>
      <c r="D120" s="74"/>
      <c r="E120" s="74"/>
      <c r="F120" s="74"/>
      <c r="G120" s="157"/>
      <c r="H120" s="72">
        <f t="shared" si="8"/>
        <v>0</v>
      </c>
      <c r="I120" s="74"/>
      <c r="J120" s="74"/>
      <c r="K120" s="74"/>
      <c r="L120" s="158"/>
    </row>
    <row r="121" spans="1:12" x14ac:dyDescent="0.25">
      <c r="A121" s="44">
        <v>2269</v>
      </c>
      <c r="B121" s="71" t="s">
        <v>129</v>
      </c>
      <c r="C121" s="72">
        <f t="shared" si="7"/>
        <v>26</v>
      </c>
      <c r="D121" s="74">
        <v>26</v>
      </c>
      <c r="E121" s="74"/>
      <c r="F121" s="74"/>
      <c r="G121" s="157"/>
      <c r="H121" s="72">
        <f t="shared" si="8"/>
        <v>26</v>
      </c>
      <c r="I121" s="74">
        <v>26</v>
      </c>
      <c r="J121" s="74"/>
      <c r="K121" s="74"/>
      <c r="L121" s="158"/>
    </row>
    <row r="122" spans="1:12" x14ac:dyDescent="0.25">
      <c r="A122" s="159">
        <v>2270</v>
      </c>
      <c r="B122" s="71" t="s">
        <v>130</v>
      </c>
      <c r="C122" s="72">
        <f t="shared" si="7"/>
        <v>595</v>
      </c>
      <c r="D122" s="160">
        <f>SUM(D123:D127)</f>
        <v>595</v>
      </c>
      <c r="E122" s="160">
        <f>SUM(E123:E127)</f>
        <v>0</v>
      </c>
      <c r="F122" s="160">
        <f>SUM(F123:F127)</f>
        <v>0</v>
      </c>
      <c r="G122" s="161">
        <f>SUM(G123:G127)</f>
        <v>0</v>
      </c>
      <c r="H122" s="72">
        <f t="shared" si="8"/>
        <v>5507</v>
      </c>
      <c r="I122" s="160">
        <f>SUM(I123:I127)</f>
        <v>5507</v>
      </c>
      <c r="J122" s="160">
        <f>SUM(J123:J127)</f>
        <v>0</v>
      </c>
      <c r="K122" s="160">
        <f>SUM(K123:K127)</f>
        <v>0</v>
      </c>
      <c r="L122" s="162">
        <f>SUM(L123:L127)</f>
        <v>0</v>
      </c>
    </row>
    <row r="123" spans="1:12" x14ac:dyDescent="0.25">
      <c r="A123" s="44">
        <v>2272</v>
      </c>
      <c r="B123" s="174" t="s">
        <v>131</v>
      </c>
      <c r="C123" s="72">
        <f t="shared" si="7"/>
        <v>0</v>
      </c>
      <c r="D123" s="74"/>
      <c r="E123" s="74"/>
      <c r="F123" s="74"/>
      <c r="G123" s="157"/>
      <c r="H123" s="72">
        <f t="shared" si="8"/>
        <v>0</v>
      </c>
      <c r="I123" s="74"/>
      <c r="J123" s="74"/>
      <c r="K123" s="74"/>
      <c r="L123" s="158"/>
    </row>
    <row r="124" spans="1:12" ht="24" x14ac:dyDescent="0.25">
      <c r="A124" s="44">
        <v>2274</v>
      </c>
      <c r="B124" s="175" t="s">
        <v>132</v>
      </c>
      <c r="C124" s="72">
        <f t="shared" si="7"/>
        <v>0</v>
      </c>
      <c r="D124" s="74"/>
      <c r="E124" s="74"/>
      <c r="F124" s="74"/>
      <c r="G124" s="157"/>
      <c r="H124" s="72">
        <f t="shared" si="8"/>
        <v>0</v>
      </c>
      <c r="I124" s="74"/>
      <c r="J124" s="74"/>
      <c r="K124" s="74"/>
      <c r="L124" s="158"/>
    </row>
    <row r="125" spans="1:12" ht="24" x14ac:dyDescent="0.25">
      <c r="A125" s="44">
        <v>2275</v>
      </c>
      <c r="B125" s="71" t="s">
        <v>133</v>
      </c>
      <c r="C125" s="72">
        <f t="shared" si="7"/>
        <v>0</v>
      </c>
      <c r="D125" s="74"/>
      <c r="E125" s="74"/>
      <c r="F125" s="74"/>
      <c r="G125" s="157"/>
      <c r="H125" s="72">
        <f t="shared" si="8"/>
        <v>4912</v>
      </c>
      <c r="I125" s="74">
        <v>4912</v>
      </c>
      <c r="J125" s="74"/>
      <c r="K125" s="74"/>
      <c r="L125" s="158"/>
    </row>
    <row r="126" spans="1:12" ht="36" x14ac:dyDescent="0.25">
      <c r="A126" s="44">
        <v>2276</v>
      </c>
      <c r="B126" s="71" t="s">
        <v>134</v>
      </c>
      <c r="C126" s="72">
        <f t="shared" si="7"/>
        <v>0</v>
      </c>
      <c r="D126" s="74"/>
      <c r="E126" s="74"/>
      <c r="F126" s="74"/>
      <c r="G126" s="157"/>
      <c r="H126" s="72">
        <f t="shared" si="8"/>
        <v>0</v>
      </c>
      <c r="I126" s="74"/>
      <c r="J126" s="74"/>
      <c r="K126" s="74"/>
      <c r="L126" s="158"/>
    </row>
    <row r="127" spans="1:12" ht="24" x14ac:dyDescent="0.25">
      <c r="A127" s="44">
        <v>2279</v>
      </c>
      <c r="B127" s="71" t="s">
        <v>135</v>
      </c>
      <c r="C127" s="72">
        <f t="shared" si="7"/>
        <v>595</v>
      </c>
      <c r="D127" s="74">
        <v>595</v>
      </c>
      <c r="E127" s="74"/>
      <c r="F127" s="74"/>
      <c r="G127" s="157"/>
      <c r="H127" s="72">
        <f t="shared" si="8"/>
        <v>595</v>
      </c>
      <c r="I127" s="74">
        <f>255+340</f>
        <v>595</v>
      </c>
      <c r="J127" s="74"/>
      <c r="K127" s="74"/>
      <c r="L127" s="158"/>
    </row>
    <row r="128" spans="1:12" ht="24" x14ac:dyDescent="0.25">
      <c r="A128" s="168">
        <v>2280</v>
      </c>
      <c r="B128" s="65" t="s">
        <v>136</v>
      </c>
      <c r="C128" s="66">
        <f t="shared" ref="C128:L128" si="9">SUM(C129)</f>
        <v>0</v>
      </c>
      <c r="D128" s="169">
        <f t="shared" si="9"/>
        <v>0</v>
      </c>
      <c r="E128" s="169">
        <f t="shared" si="9"/>
        <v>0</v>
      </c>
      <c r="F128" s="169">
        <f t="shared" si="9"/>
        <v>0</v>
      </c>
      <c r="G128" s="169">
        <f t="shared" si="9"/>
        <v>0</v>
      </c>
      <c r="H128" s="66">
        <f t="shared" si="9"/>
        <v>0</v>
      </c>
      <c r="I128" s="169">
        <f t="shared" si="9"/>
        <v>0</v>
      </c>
      <c r="J128" s="169">
        <f t="shared" si="9"/>
        <v>0</v>
      </c>
      <c r="K128" s="169">
        <f t="shared" si="9"/>
        <v>0</v>
      </c>
      <c r="L128" s="176">
        <f t="shared" si="9"/>
        <v>0</v>
      </c>
    </row>
    <row r="129" spans="1:12" ht="24" x14ac:dyDescent="0.25">
      <c r="A129" s="44">
        <v>2283</v>
      </c>
      <c r="B129" s="71" t="s">
        <v>137</v>
      </c>
      <c r="C129" s="72">
        <f>SUM(D129:G129)</f>
        <v>0</v>
      </c>
      <c r="D129" s="74"/>
      <c r="E129" s="74"/>
      <c r="F129" s="74"/>
      <c r="G129" s="157"/>
      <c r="H129" s="72">
        <f>SUM(I129:L129)</f>
        <v>0</v>
      </c>
      <c r="I129" s="74"/>
      <c r="J129" s="74"/>
      <c r="K129" s="74"/>
      <c r="L129" s="158"/>
    </row>
    <row r="130" spans="1:12" ht="38.25" customHeight="1" x14ac:dyDescent="0.25">
      <c r="A130" s="56">
        <v>2300</v>
      </c>
      <c r="B130" s="147" t="s">
        <v>138</v>
      </c>
      <c r="C130" s="57">
        <f t="shared" si="7"/>
        <v>11788</v>
      </c>
      <c r="D130" s="63">
        <f>SUM(D131,D136,D140,D141,D144,D151,D159,D160,D163)</f>
        <v>10738</v>
      </c>
      <c r="E130" s="63">
        <f>SUM(E131,E136,E140,E141,E144,E151,E159,E160,E163)</f>
        <v>0</v>
      </c>
      <c r="F130" s="63">
        <f>SUM(F131,F136,F140,F141,F144,F151,F159,F160,F163)</f>
        <v>1050</v>
      </c>
      <c r="G130" s="166">
        <f>SUM(G131,G136,G140,G141,G144,G151,G159,G160,G163)</f>
        <v>0</v>
      </c>
      <c r="H130" s="57">
        <f t="shared" si="8"/>
        <v>10188</v>
      </c>
      <c r="I130" s="63">
        <f>SUM(I131,I136,I140,I141,I144,I151,I159,I160,I163)</f>
        <v>9988</v>
      </c>
      <c r="J130" s="63">
        <f>SUM(J131,J136,J140,J141,J144,J151,J159,J160,J163)</f>
        <v>0</v>
      </c>
      <c r="K130" s="63">
        <f>SUM(K131,K136,K140,K141,K144,K151,K159,K160,K163)</f>
        <v>200</v>
      </c>
      <c r="L130" s="167">
        <f>SUM(L131,L136,L140,L141,L144,L151,L159,L160,L163)</f>
        <v>0</v>
      </c>
    </row>
    <row r="131" spans="1:12" ht="24" x14ac:dyDescent="0.25">
      <c r="A131" s="168">
        <v>2310</v>
      </c>
      <c r="B131" s="65" t="s">
        <v>139</v>
      </c>
      <c r="C131" s="66">
        <f t="shared" si="7"/>
        <v>3680</v>
      </c>
      <c r="D131" s="169">
        <f>SUM(D132:D135)</f>
        <v>3430</v>
      </c>
      <c r="E131" s="169">
        <f t="shared" ref="E131:L131" si="10">SUM(E132:E135)</f>
        <v>0</v>
      </c>
      <c r="F131" s="169">
        <f t="shared" si="10"/>
        <v>250</v>
      </c>
      <c r="G131" s="170">
        <f t="shared" si="10"/>
        <v>0</v>
      </c>
      <c r="H131" s="66">
        <f t="shared" si="8"/>
        <v>3267</v>
      </c>
      <c r="I131" s="169">
        <f t="shared" si="10"/>
        <v>3267</v>
      </c>
      <c r="J131" s="169">
        <f t="shared" si="10"/>
        <v>0</v>
      </c>
      <c r="K131" s="169">
        <f t="shared" si="10"/>
        <v>0</v>
      </c>
      <c r="L131" s="171">
        <f t="shared" si="10"/>
        <v>0</v>
      </c>
    </row>
    <row r="132" spans="1:12" x14ac:dyDescent="0.25">
      <c r="A132" s="44">
        <v>2311</v>
      </c>
      <c r="B132" s="71" t="s">
        <v>140</v>
      </c>
      <c r="C132" s="72">
        <f t="shared" si="7"/>
        <v>750</v>
      </c>
      <c r="D132" s="74">
        <v>650</v>
      </c>
      <c r="E132" s="74"/>
      <c r="F132" s="74">
        <v>100</v>
      </c>
      <c r="G132" s="157"/>
      <c r="H132" s="72">
        <f t="shared" si="8"/>
        <v>650</v>
      </c>
      <c r="I132" s="74">
        <v>650</v>
      </c>
      <c r="J132" s="74"/>
      <c r="K132" s="74"/>
      <c r="L132" s="158"/>
    </row>
    <row r="133" spans="1:12" x14ac:dyDescent="0.25">
      <c r="A133" s="44">
        <v>2312</v>
      </c>
      <c r="B133" s="71" t="s">
        <v>141</v>
      </c>
      <c r="C133" s="72">
        <f t="shared" si="7"/>
        <v>2480</v>
      </c>
      <c r="D133" s="74">
        <v>2330</v>
      </c>
      <c r="E133" s="74"/>
      <c r="F133" s="74">
        <v>150</v>
      </c>
      <c r="G133" s="157"/>
      <c r="H133" s="72">
        <f t="shared" si="8"/>
        <v>2167</v>
      </c>
      <c r="I133" s="74">
        <v>2167</v>
      </c>
      <c r="J133" s="74"/>
      <c r="K133" s="74"/>
      <c r="L133" s="158"/>
    </row>
    <row r="134" spans="1:12" x14ac:dyDescent="0.25">
      <c r="A134" s="44">
        <v>2313</v>
      </c>
      <c r="B134" s="71" t="s">
        <v>142</v>
      </c>
      <c r="C134" s="72">
        <f t="shared" si="7"/>
        <v>0</v>
      </c>
      <c r="D134" s="74"/>
      <c r="E134" s="74"/>
      <c r="F134" s="74"/>
      <c r="G134" s="157"/>
      <c r="H134" s="72">
        <f t="shared" si="8"/>
        <v>0</v>
      </c>
      <c r="I134" s="74"/>
      <c r="J134" s="74"/>
      <c r="K134" s="74"/>
      <c r="L134" s="158"/>
    </row>
    <row r="135" spans="1:12" ht="36" customHeight="1" x14ac:dyDescent="0.25">
      <c r="A135" s="44">
        <v>2314</v>
      </c>
      <c r="B135" s="71" t="s">
        <v>143</v>
      </c>
      <c r="C135" s="72">
        <f t="shared" si="7"/>
        <v>450</v>
      </c>
      <c r="D135" s="74">
        <v>450</v>
      </c>
      <c r="E135" s="74"/>
      <c r="F135" s="74"/>
      <c r="G135" s="157"/>
      <c r="H135" s="72">
        <f t="shared" si="8"/>
        <v>450</v>
      </c>
      <c r="I135" s="74">
        <v>450</v>
      </c>
      <c r="J135" s="74"/>
      <c r="K135" s="74"/>
      <c r="L135" s="158"/>
    </row>
    <row r="136" spans="1:12" x14ac:dyDescent="0.25">
      <c r="A136" s="159">
        <v>2320</v>
      </c>
      <c r="B136" s="71" t="s">
        <v>144</v>
      </c>
      <c r="C136" s="72">
        <f t="shared" si="7"/>
        <v>1491</v>
      </c>
      <c r="D136" s="160">
        <f>SUM(D137:D139)</f>
        <v>891</v>
      </c>
      <c r="E136" s="160">
        <f>SUM(E137:E139)</f>
        <v>0</v>
      </c>
      <c r="F136" s="160">
        <f>SUM(F137:F139)</f>
        <v>600</v>
      </c>
      <c r="G136" s="161">
        <f>SUM(G137:G139)</f>
        <v>0</v>
      </c>
      <c r="H136" s="72">
        <f t="shared" si="8"/>
        <v>854</v>
      </c>
      <c r="I136" s="160">
        <f>SUM(I137:I139)</f>
        <v>854</v>
      </c>
      <c r="J136" s="160">
        <f>SUM(J137:J139)</f>
        <v>0</v>
      </c>
      <c r="K136" s="160">
        <f>SUM(K137:K139)</f>
        <v>0</v>
      </c>
      <c r="L136" s="162">
        <f>SUM(L137:L139)</f>
        <v>0</v>
      </c>
    </row>
    <row r="137" spans="1:12" x14ac:dyDescent="0.25">
      <c r="A137" s="44">
        <v>2321</v>
      </c>
      <c r="B137" s="71" t="s">
        <v>145</v>
      </c>
      <c r="C137" s="72">
        <f t="shared" si="7"/>
        <v>0</v>
      </c>
      <c r="D137" s="74"/>
      <c r="E137" s="74"/>
      <c r="F137" s="74"/>
      <c r="G137" s="157"/>
      <c r="H137" s="72">
        <f t="shared" si="8"/>
        <v>0</v>
      </c>
      <c r="I137" s="74"/>
      <c r="J137" s="74"/>
      <c r="K137" s="74"/>
      <c r="L137" s="158"/>
    </row>
    <row r="138" spans="1:12" x14ac:dyDescent="0.25">
      <c r="A138" s="44">
        <v>2322</v>
      </c>
      <c r="B138" s="71" t="s">
        <v>146</v>
      </c>
      <c r="C138" s="72">
        <f t="shared" si="7"/>
        <v>1491</v>
      </c>
      <c r="D138" s="74">
        <v>891</v>
      </c>
      <c r="E138" s="74"/>
      <c r="F138" s="74">
        <v>600</v>
      </c>
      <c r="G138" s="157"/>
      <c r="H138" s="72">
        <f t="shared" si="8"/>
        <v>854</v>
      </c>
      <c r="I138" s="74">
        <v>854</v>
      </c>
      <c r="J138" s="74"/>
      <c r="K138" s="74"/>
      <c r="L138" s="158"/>
    </row>
    <row r="139" spans="1:12" ht="10.5" customHeight="1" x14ac:dyDescent="0.25">
      <c r="A139" s="44">
        <v>2329</v>
      </c>
      <c r="B139" s="71" t="s">
        <v>147</v>
      </c>
      <c r="C139" s="72">
        <f t="shared" si="7"/>
        <v>0</v>
      </c>
      <c r="D139" s="74"/>
      <c r="E139" s="74"/>
      <c r="F139" s="74"/>
      <c r="G139" s="157"/>
      <c r="H139" s="72">
        <f t="shared" si="8"/>
        <v>0</v>
      </c>
      <c r="I139" s="74"/>
      <c r="J139" s="74"/>
      <c r="K139" s="74"/>
      <c r="L139" s="158"/>
    </row>
    <row r="140" spans="1:12" x14ac:dyDescent="0.25">
      <c r="A140" s="159">
        <v>2330</v>
      </c>
      <c r="B140" s="71" t="s">
        <v>148</v>
      </c>
      <c r="C140" s="72">
        <f t="shared" si="7"/>
        <v>0</v>
      </c>
      <c r="D140" s="74"/>
      <c r="E140" s="74"/>
      <c r="F140" s="74"/>
      <c r="G140" s="157"/>
      <c r="H140" s="72">
        <f t="shared" si="8"/>
        <v>0</v>
      </c>
      <c r="I140" s="74"/>
      <c r="J140" s="74"/>
      <c r="K140" s="74"/>
      <c r="L140" s="158"/>
    </row>
    <row r="141" spans="1:12" ht="48" x14ac:dyDescent="0.25">
      <c r="A141" s="159">
        <v>2340</v>
      </c>
      <c r="B141" s="71" t="s">
        <v>149</v>
      </c>
      <c r="C141" s="72">
        <f t="shared" si="7"/>
        <v>100</v>
      </c>
      <c r="D141" s="160">
        <f>SUM(D142:D143)</f>
        <v>100</v>
      </c>
      <c r="E141" s="160">
        <f>SUM(E142:E143)</f>
        <v>0</v>
      </c>
      <c r="F141" s="160">
        <f>SUM(F142:F143)</f>
        <v>0</v>
      </c>
      <c r="G141" s="161">
        <f>SUM(G142:G143)</f>
        <v>0</v>
      </c>
      <c r="H141" s="72">
        <f t="shared" si="8"/>
        <v>100</v>
      </c>
      <c r="I141" s="160">
        <f>SUM(I142:I143)</f>
        <v>100</v>
      </c>
      <c r="J141" s="160">
        <f>SUM(J142:J143)</f>
        <v>0</v>
      </c>
      <c r="K141" s="160">
        <f>SUM(K142:K143)</f>
        <v>0</v>
      </c>
      <c r="L141" s="162">
        <f>SUM(L142:L143)</f>
        <v>0</v>
      </c>
    </row>
    <row r="142" spans="1:12" x14ac:dyDescent="0.25">
      <c r="A142" s="44">
        <v>2341</v>
      </c>
      <c r="B142" s="71" t="s">
        <v>150</v>
      </c>
      <c r="C142" s="72">
        <f t="shared" si="7"/>
        <v>100</v>
      </c>
      <c r="D142" s="74">
        <v>100</v>
      </c>
      <c r="E142" s="74"/>
      <c r="F142" s="74"/>
      <c r="G142" s="157"/>
      <c r="H142" s="72">
        <f t="shared" si="8"/>
        <v>100</v>
      </c>
      <c r="I142" s="74">
        <v>100</v>
      </c>
      <c r="J142" s="74"/>
      <c r="K142" s="74"/>
      <c r="L142" s="158"/>
    </row>
    <row r="143" spans="1:12" ht="24" x14ac:dyDescent="0.25">
      <c r="A143" s="44">
        <v>2344</v>
      </c>
      <c r="B143" s="71" t="s">
        <v>151</v>
      </c>
      <c r="C143" s="72">
        <f t="shared" si="7"/>
        <v>0</v>
      </c>
      <c r="D143" s="74"/>
      <c r="E143" s="74"/>
      <c r="F143" s="74"/>
      <c r="G143" s="157"/>
      <c r="H143" s="72">
        <f t="shared" si="8"/>
        <v>0</v>
      </c>
      <c r="I143" s="74"/>
      <c r="J143" s="74"/>
      <c r="K143" s="74"/>
      <c r="L143" s="158"/>
    </row>
    <row r="144" spans="1:12" ht="24" x14ac:dyDescent="0.25">
      <c r="A144" s="150">
        <v>2350</v>
      </c>
      <c r="B144" s="112" t="s">
        <v>152</v>
      </c>
      <c r="C144" s="117">
        <f t="shared" si="7"/>
        <v>3502</v>
      </c>
      <c r="D144" s="151">
        <f>SUM(D145:D150)</f>
        <v>3302</v>
      </c>
      <c r="E144" s="151">
        <f>SUM(E145:E150)</f>
        <v>0</v>
      </c>
      <c r="F144" s="151">
        <f>SUM(F145:F150)</f>
        <v>200</v>
      </c>
      <c r="G144" s="152">
        <f>SUM(G145:G150)</f>
        <v>0</v>
      </c>
      <c r="H144" s="117">
        <f t="shared" si="8"/>
        <v>3392</v>
      </c>
      <c r="I144" s="151">
        <f>SUM(I145:I150)</f>
        <v>3192</v>
      </c>
      <c r="J144" s="151">
        <f>SUM(J145:J150)</f>
        <v>0</v>
      </c>
      <c r="K144" s="151">
        <f>SUM(K145:K150)</f>
        <v>200</v>
      </c>
      <c r="L144" s="153">
        <f>SUM(L145:L150)</f>
        <v>0</v>
      </c>
    </row>
    <row r="145" spans="1:12" x14ac:dyDescent="0.25">
      <c r="A145" s="38">
        <v>2351</v>
      </c>
      <c r="B145" s="65" t="s">
        <v>153</v>
      </c>
      <c r="C145" s="66">
        <f t="shared" si="7"/>
        <v>1200</v>
      </c>
      <c r="D145" s="68">
        <v>1150</v>
      </c>
      <c r="E145" s="68"/>
      <c r="F145" s="68">
        <v>50</v>
      </c>
      <c r="G145" s="154"/>
      <c r="H145" s="66">
        <f t="shared" si="8"/>
        <v>1200</v>
      </c>
      <c r="I145" s="68">
        <v>1150</v>
      </c>
      <c r="J145" s="68"/>
      <c r="K145" s="68">
        <v>50</v>
      </c>
      <c r="L145" s="155"/>
    </row>
    <row r="146" spans="1:12" x14ac:dyDescent="0.25">
      <c r="A146" s="44">
        <v>2352</v>
      </c>
      <c r="B146" s="71" t="s">
        <v>154</v>
      </c>
      <c r="C146" s="72">
        <f t="shared" si="7"/>
        <v>1482</v>
      </c>
      <c r="D146" s="74">
        <v>1332</v>
      </c>
      <c r="E146" s="74"/>
      <c r="F146" s="74">
        <v>150</v>
      </c>
      <c r="G146" s="157"/>
      <c r="H146" s="72">
        <f t="shared" si="8"/>
        <v>1482</v>
      </c>
      <c r="I146" s="74">
        <v>1332</v>
      </c>
      <c r="J146" s="74"/>
      <c r="K146" s="74">
        <v>150</v>
      </c>
      <c r="L146" s="158"/>
    </row>
    <row r="147" spans="1:12" ht="24" x14ac:dyDescent="0.25">
      <c r="A147" s="44">
        <v>2353</v>
      </c>
      <c r="B147" s="71" t="s">
        <v>155</v>
      </c>
      <c r="C147" s="72">
        <f t="shared" si="7"/>
        <v>0</v>
      </c>
      <c r="D147" s="74"/>
      <c r="E147" s="74"/>
      <c r="F147" s="74"/>
      <c r="G147" s="157"/>
      <c r="H147" s="72">
        <f t="shared" si="8"/>
        <v>0</v>
      </c>
      <c r="I147" s="74"/>
      <c r="J147" s="74"/>
      <c r="K147" s="74"/>
      <c r="L147" s="158"/>
    </row>
    <row r="148" spans="1:12" ht="24" x14ac:dyDescent="0.25">
      <c r="A148" s="44">
        <v>2354</v>
      </c>
      <c r="B148" s="71" t="s">
        <v>156</v>
      </c>
      <c r="C148" s="72">
        <f t="shared" si="7"/>
        <v>440</v>
      </c>
      <c r="D148" s="74">
        <v>440</v>
      </c>
      <c r="E148" s="74"/>
      <c r="F148" s="74"/>
      <c r="G148" s="157"/>
      <c r="H148" s="72">
        <f t="shared" si="8"/>
        <v>440</v>
      </c>
      <c r="I148" s="74">
        <v>440</v>
      </c>
      <c r="J148" s="74"/>
      <c r="K148" s="74"/>
      <c r="L148" s="158"/>
    </row>
    <row r="149" spans="1:12" ht="24" x14ac:dyDescent="0.25">
      <c r="A149" s="44">
        <v>2355</v>
      </c>
      <c r="B149" s="71" t="s">
        <v>157</v>
      </c>
      <c r="C149" s="72">
        <f t="shared" si="7"/>
        <v>380</v>
      </c>
      <c r="D149" s="74">
        <v>380</v>
      </c>
      <c r="E149" s="74"/>
      <c r="F149" s="74"/>
      <c r="G149" s="157"/>
      <c r="H149" s="72">
        <f t="shared" si="8"/>
        <v>270</v>
      </c>
      <c r="I149" s="74">
        <v>270</v>
      </c>
      <c r="J149" s="74"/>
      <c r="K149" s="74"/>
      <c r="L149" s="158"/>
    </row>
    <row r="150" spans="1:12" ht="24" x14ac:dyDescent="0.25">
      <c r="A150" s="44">
        <v>2359</v>
      </c>
      <c r="B150" s="71" t="s">
        <v>158</v>
      </c>
      <c r="C150" s="72">
        <f t="shared" si="7"/>
        <v>0</v>
      </c>
      <c r="D150" s="74"/>
      <c r="E150" s="74"/>
      <c r="F150" s="74"/>
      <c r="G150" s="157"/>
      <c r="H150" s="72">
        <f t="shared" si="8"/>
        <v>0</v>
      </c>
      <c r="I150" s="74"/>
      <c r="J150" s="74"/>
      <c r="K150" s="74"/>
      <c r="L150" s="158"/>
    </row>
    <row r="151" spans="1:12" ht="24.75" customHeight="1" x14ac:dyDescent="0.25">
      <c r="A151" s="159">
        <v>2360</v>
      </c>
      <c r="B151" s="71" t="s">
        <v>159</v>
      </c>
      <c r="C151" s="72">
        <f t="shared" si="7"/>
        <v>440</v>
      </c>
      <c r="D151" s="160">
        <f>SUM(D152:D158)</f>
        <v>440</v>
      </c>
      <c r="E151" s="160">
        <f>SUM(E152:E158)</f>
        <v>0</v>
      </c>
      <c r="F151" s="160">
        <f>SUM(F152:F158)</f>
        <v>0</v>
      </c>
      <c r="G151" s="161">
        <f>SUM(G152:G158)</f>
        <v>0</v>
      </c>
      <c r="H151" s="72">
        <f t="shared" si="8"/>
        <v>0</v>
      </c>
      <c r="I151" s="160">
        <f>SUM(I152:I158)</f>
        <v>0</v>
      </c>
      <c r="J151" s="160">
        <f>SUM(J152:J158)</f>
        <v>0</v>
      </c>
      <c r="K151" s="160">
        <f>SUM(K152:K158)</f>
        <v>0</v>
      </c>
      <c r="L151" s="162">
        <f>SUM(L152:L158)</f>
        <v>0</v>
      </c>
    </row>
    <row r="152" spans="1:12" x14ac:dyDescent="0.25">
      <c r="A152" s="43">
        <v>2361</v>
      </c>
      <c r="B152" s="71" t="s">
        <v>160</v>
      </c>
      <c r="C152" s="72">
        <f t="shared" si="7"/>
        <v>440</v>
      </c>
      <c r="D152" s="74">
        <v>440</v>
      </c>
      <c r="E152" s="74"/>
      <c r="F152" s="74"/>
      <c r="G152" s="157"/>
      <c r="H152" s="72">
        <f t="shared" si="8"/>
        <v>0</v>
      </c>
      <c r="I152" s="74"/>
      <c r="J152" s="74"/>
      <c r="K152" s="74"/>
      <c r="L152" s="158"/>
    </row>
    <row r="153" spans="1:12" ht="24" x14ac:dyDescent="0.25">
      <c r="A153" s="43">
        <v>2362</v>
      </c>
      <c r="B153" s="71" t="s">
        <v>161</v>
      </c>
      <c r="C153" s="72">
        <f t="shared" si="7"/>
        <v>0</v>
      </c>
      <c r="D153" s="74"/>
      <c r="E153" s="74"/>
      <c r="F153" s="74"/>
      <c r="G153" s="157"/>
      <c r="H153" s="72">
        <f t="shared" si="8"/>
        <v>0</v>
      </c>
      <c r="I153" s="74"/>
      <c r="J153" s="74"/>
      <c r="K153" s="74"/>
      <c r="L153" s="158"/>
    </row>
    <row r="154" spans="1:12" x14ac:dyDescent="0.25">
      <c r="A154" s="43">
        <v>2363</v>
      </c>
      <c r="B154" s="71" t="s">
        <v>162</v>
      </c>
      <c r="C154" s="72">
        <f t="shared" si="7"/>
        <v>0</v>
      </c>
      <c r="D154" s="74"/>
      <c r="E154" s="74"/>
      <c r="F154" s="74"/>
      <c r="G154" s="157"/>
      <c r="H154" s="72">
        <f t="shared" si="8"/>
        <v>0</v>
      </c>
      <c r="I154" s="74"/>
      <c r="J154" s="74"/>
      <c r="K154" s="74"/>
      <c r="L154" s="158"/>
    </row>
    <row r="155" spans="1:12" x14ac:dyDescent="0.25">
      <c r="A155" s="43">
        <v>2364</v>
      </c>
      <c r="B155" s="71" t="s">
        <v>163</v>
      </c>
      <c r="C155" s="72">
        <f t="shared" si="7"/>
        <v>0</v>
      </c>
      <c r="D155" s="74"/>
      <c r="E155" s="74"/>
      <c r="F155" s="74"/>
      <c r="G155" s="157"/>
      <c r="H155" s="72">
        <f t="shared" si="8"/>
        <v>0</v>
      </c>
      <c r="I155" s="74"/>
      <c r="J155" s="74"/>
      <c r="K155" s="74"/>
      <c r="L155" s="158"/>
    </row>
    <row r="156" spans="1:12" ht="12.75" customHeight="1" x14ac:dyDescent="0.25">
      <c r="A156" s="43">
        <v>2365</v>
      </c>
      <c r="B156" s="71" t="s">
        <v>164</v>
      </c>
      <c r="C156" s="72">
        <f t="shared" si="7"/>
        <v>0</v>
      </c>
      <c r="D156" s="74"/>
      <c r="E156" s="74"/>
      <c r="F156" s="74"/>
      <c r="G156" s="157"/>
      <c r="H156" s="72">
        <f t="shared" si="8"/>
        <v>0</v>
      </c>
      <c r="I156" s="74"/>
      <c r="J156" s="74"/>
      <c r="K156" s="74"/>
      <c r="L156" s="158"/>
    </row>
    <row r="157" spans="1:12" ht="36" x14ac:dyDescent="0.25">
      <c r="A157" s="43">
        <v>2366</v>
      </c>
      <c r="B157" s="71" t="s">
        <v>165</v>
      </c>
      <c r="C157" s="72">
        <f t="shared" si="7"/>
        <v>0</v>
      </c>
      <c r="D157" s="74"/>
      <c r="E157" s="74"/>
      <c r="F157" s="74"/>
      <c r="G157" s="157"/>
      <c r="H157" s="72">
        <f t="shared" si="8"/>
        <v>0</v>
      </c>
      <c r="I157" s="74"/>
      <c r="J157" s="74"/>
      <c r="K157" s="74"/>
      <c r="L157" s="158"/>
    </row>
    <row r="158" spans="1:12" ht="48" x14ac:dyDescent="0.25">
      <c r="A158" s="43">
        <v>2369</v>
      </c>
      <c r="B158" s="71" t="s">
        <v>166</v>
      </c>
      <c r="C158" s="72">
        <f t="shared" si="7"/>
        <v>0</v>
      </c>
      <c r="D158" s="74"/>
      <c r="E158" s="74"/>
      <c r="F158" s="74"/>
      <c r="G158" s="157"/>
      <c r="H158" s="72">
        <f t="shared" si="8"/>
        <v>0</v>
      </c>
      <c r="I158" s="74"/>
      <c r="J158" s="74"/>
      <c r="K158" s="74"/>
      <c r="L158" s="158"/>
    </row>
    <row r="159" spans="1:12" x14ac:dyDescent="0.25">
      <c r="A159" s="150">
        <v>2370</v>
      </c>
      <c r="B159" s="112" t="s">
        <v>167</v>
      </c>
      <c r="C159" s="117">
        <f t="shared" si="7"/>
        <v>2375</v>
      </c>
      <c r="D159" s="163">
        <v>2375</v>
      </c>
      <c r="E159" s="163"/>
      <c r="F159" s="163"/>
      <c r="G159" s="164"/>
      <c r="H159" s="117">
        <f t="shared" si="8"/>
        <v>2375</v>
      </c>
      <c r="I159" s="163">
        <v>2375</v>
      </c>
      <c r="J159" s="163"/>
      <c r="K159" s="163"/>
      <c r="L159" s="165"/>
    </row>
    <row r="160" spans="1:12" x14ac:dyDescent="0.25">
      <c r="A160" s="150">
        <v>2380</v>
      </c>
      <c r="B160" s="112" t="s">
        <v>168</v>
      </c>
      <c r="C160" s="117">
        <f t="shared" si="7"/>
        <v>0</v>
      </c>
      <c r="D160" s="151">
        <f>SUM(D161:D162)</f>
        <v>0</v>
      </c>
      <c r="E160" s="151">
        <f>SUM(E161:E162)</f>
        <v>0</v>
      </c>
      <c r="F160" s="151">
        <f>SUM(F161:F162)</f>
        <v>0</v>
      </c>
      <c r="G160" s="152">
        <f>SUM(G161:G162)</f>
        <v>0</v>
      </c>
      <c r="H160" s="117">
        <f t="shared" si="8"/>
        <v>0</v>
      </c>
      <c r="I160" s="151">
        <f>SUM(I161:I162)</f>
        <v>0</v>
      </c>
      <c r="J160" s="151">
        <f>SUM(J161:J162)</f>
        <v>0</v>
      </c>
      <c r="K160" s="151">
        <f>SUM(K161:K162)</f>
        <v>0</v>
      </c>
      <c r="L160" s="153">
        <f>SUM(L161:L162)</f>
        <v>0</v>
      </c>
    </row>
    <row r="161" spans="1:12" x14ac:dyDescent="0.25">
      <c r="A161" s="37">
        <v>2381</v>
      </c>
      <c r="B161" s="65" t="s">
        <v>169</v>
      </c>
      <c r="C161" s="66">
        <f t="shared" si="7"/>
        <v>0</v>
      </c>
      <c r="D161" s="68"/>
      <c r="E161" s="68"/>
      <c r="F161" s="68"/>
      <c r="G161" s="154"/>
      <c r="H161" s="66">
        <f t="shared" si="8"/>
        <v>0</v>
      </c>
      <c r="I161" s="68"/>
      <c r="J161" s="68"/>
      <c r="K161" s="68"/>
      <c r="L161" s="155"/>
    </row>
    <row r="162" spans="1:12" ht="24" x14ac:dyDescent="0.25">
      <c r="A162" s="43">
        <v>2389</v>
      </c>
      <c r="B162" s="71" t="s">
        <v>170</v>
      </c>
      <c r="C162" s="72">
        <f t="shared" si="7"/>
        <v>0</v>
      </c>
      <c r="D162" s="74"/>
      <c r="E162" s="74"/>
      <c r="F162" s="74"/>
      <c r="G162" s="157"/>
      <c r="H162" s="72">
        <f t="shared" si="8"/>
        <v>0</v>
      </c>
      <c r="I162" s="74"/>
      <c r="J162" s="74"/>
      <c r="K162" s="74"/>
      <c r="L162" s="158"/>
    </row>
    <row r="163" spans="1:12" x14ac:dyDescent="0.25">
      <c r="A163" s="150">
        <v>2390</v>
      </c>
      <c r="B163" s="112" t="s">
        <v>171</v>
      </c>
      <c r="C163" s="117">
        <f t="shared" si="7"/>
        <v>200</v>
      </c>
      <c r="D163" s="163">
        <v>200</v>
      </c>
      <c r="E163" s="163"/>
      <c r="F163" s="163"/>
      <c r="G163" s="164"/>
      <c r="H163" s="117">
        <f t="shared" si="8"/>
        <v>200</v>
      </c>
      <c r="I163" s="163">
        <v>200</v>
      </c>
      <c r="J163" s="163"/>
      <c r="K163" s="163"/>
      <c r="L163" s="165"/>
    </row>
    <row r="164" spans="1:12" x14ac:dyDescent="0.25">
      <c r="A164" s="56">
        <v>2400</v>
      </c>
      <c r="B164" s="147" t="s">
        <v>172</v>
      </c>
      <c r="C164" s="57">
        <f t="shared" si="7"/>
        <v>182</v>
      </c>
      <c r="D164" s="177">
        <v>182</v>
      </c>
      <c r="E164" s="177"/>
      <c r="F164" s="177"/>
      <c r="G164" s="178"/>
      <c r="H164" s="57">
        <f t="shared" si="8"/>
        <v>182</v>
      </c>
      <c r="I164" s="177">
        <v>182</v>
      </c>
      <c r="J164" s="177"/>
      <c r="K164" s="177"/>
      <c r="L164" s="179"/>
    </row>
    <row r="165" spans="1:12" ht="24" x14ac:dyDescent="0.25">
      <c r="A165" s="56">
        <v>2500</v>
      </c>
      <c r="B165" s="147" t="s">
        <v>173</v>
      </c>
      <c r="C165" s="57">
        <f t="shared" si="7"/>
        <v>81</v>
      </c>
      <c r="D165" s="63">
        <f>SUM(D166,D171)</f>
        <v>81</v>
      </c>
      <c r="E165" s="63">
        <f t="shared" ref="E165:G165" si="11">SUM(E166,E171)</f>
        <v>0</v>
      </c>
      <c r="F165" s="63">
        <f t="shared" si="11"/>
        <v>0</v>
      </c>
      <c r="G165" s="63">
        <f t="shared" si="11"/>
        <v>0</v>
      </c>
      <c r="H165" s="57">
        <f t="shared" si="8"/>
        <v>81</v>
      </c>
      <c r="I165" s="63">
        <f>SUM(I166,I171)</f>
        <v>81</v>
      </c>
      <c r="J165" s="63">
        <f t="shared" ref="J165:L165" si="12">SUM(J166,J171)</f>
        <v>0</v>
      </c>
      <c r="K165" s="63">
        <f t="shared" si="12"/>
        <v>0</v>
      </c>
      <c r="L165" s="149">
        <f t="shared" si="12"/>
        <v>0</v>
      </c>
    </row>
    <row r="166" spans="1:12" ht="16.5" customHeight="1" x14ac:dyDescent="0.25">
      <c r="A166" s="168">
        <v>2510</v>
      </c>
      <c r="B166" s="65" t="s">
        <v>174</v>
      </c>
      <c r="C166" s="66">
        <f t="shared" si="7"/>
        <v>81</v>
      </c>
      <c r="D166" s="169">
        <f>SUM(D167:D170)</f>
        <v>81</v>
      </c>
      <c r="E166" s="169">
        <f t="shared" ref="E166:G166" si="13">SUM(E167:E170)</f>
        <v>0</v>
      </c>
      <c r="F166" s="169">
        <f t="shared" si="13"/>
        <v>0</v>
      </c>
      <c r="G166" s="169">
        <f t="shared" si="13"/>
        <v>0</v>
      </c>
      <c r="H166" s="66">
        <f t="shared" si="8"/>
        <v>81</v>
      </c>
      <c r="I166" s="169">
        <f>SUM(I167:I170)</f>
        <v>81</v>
      </c>
      <c r="J166" s="169">
        <f t="shared" ref="J166:L166" si="14">SUM(J167:J170)</f>
        <v>0</v>
      </c>
      <c r="K166" s="169">
        <f t="shared" si="14"/>
        <v>0</v>
      </c>
      <c r="L166" s="180">
        <f t="shared" si="14"/>
        <v>0</v>
      </c>
    </row>
    <row r="167" spans="1:12" ht="24" x14ac:dyDescent="0.25">
      <c r="A167" s="44">
        <v>2512</v>
      </c>
      <c r="B167" s="71" t="s">
        <v>175</v>
      </c>
      <c r="C167" s="72">
        <f t="shared" si="7"/>
        <v>0</v>
      </c>
      <c r="D167" s="74"/>
      <c r="E167" s="74"/>
      <c r="F167" s="74"/>
      <c r="G167" s="157"/>
      <c r="H167" s="72">
        <f t="shared" si="8"/>
        <v>0</v>
      </c>
      <c r="I167" s="74"/>
      <c r="J167" s="74"/>
      <c r="K167" s="74"/>
      <c r="L167" s="158"/>
    </row>
    <row r="168" spans="1:12" ht="36" x14ac:dyDescent="0.25">
      <c r="A168" s="44">
        <v>2513</v>
      </c>
      <c r="B168" s="71" t="s">
        <v>176</v>
      </c>
      <c r="C168" s="72">
        <f t="shared" si="7"/>
        <v>0</v>
      </c>
      <c r="D168" s="74"/>
      <c r="E168" s="74"/>
      <c r="F168" s="74"/>
      <c r="G168" s="157"/>
      <c r="H168" s="72">
        <f t="shared" si="8"/>
        <v>0</v>
      </c>
      <c r="I168" s="74"/>
      <c r="J168" s="74"/>
      <c r="K168" s="74"/>
      <c r="L168" s="158"/>
    </row>
    <row r="169" spans="1:12" ht="24" x14ac:dyDescent="0.25">
      <c r="A169" s="44">
        <v>2515</v>
      </c>
      <c r="B169" s="71" t="s">
        <v>177</v>
      </c>
      <c r="C169" s="72">
        <f t="shared" si="7"/>
        <v>0</v>
      </c>
      <c r="D169" s="74"/>
      <c r="E169" s="74"/>
      <c r="F169" s="74"/>
      <c r="G169" s="157"/>
      <c r="H169" s="72">
        <f t="shared" si="8"/>
        <v>0</v>
      </c>
      <c r="I169" s="74"/>
      <c r="J169" s="74"/>
      <c r="K169" s="74"/>
      <c r="L169" s="158"/>
    </row>
    <row r="170" spans="1:12" ht="24" x14ac:dyDescent="0.25">
      <c r="A170" s="44">
        <v>2519</v>
      </c>
      <c r="B170" s="71" t="s">
        <v>178</v>
      </c>
      <c r="C170" s="72">
        <f t="shared" si="7"/>
        <v>81</v>
      </c>
      <c r="D170" s="74">
        <v>81</v>
      </c>
      <c r="E170" s="74"/>
      <c r="F170" s="74"/>
      <c r="G170" s="157"/>
      <c r="H170" s="72">
        <f t="shared" si="8"/>
        <v>81</v>
      </c>
      <c r="I170" s="74">
        <v>81</v>
      </c>
      <c r="J170" s="74"/>
      <c r="K170" s="74"/>
      <c r="L170" s="158"/>
    </row>
    <row r="171" spans="1:12" ht="24" x14ac:dyDescent="0.25">
      <c r="A171" s="159">
        <v>2520</v>
      </c>
      <c r="B171" s="71" t="s">
        <v>179</v>
      </c>
      <c r="C171" s="72">
        <f t="shared" si="7"/>
        <v>0</v>
      </c>
      <c r="D171" s="74"/>
      <c r="E171" s="74"/>
      <c r="F171" s="74"/>
      <c r="G171" s="157"/>
      <c r="H171" s="72">
        <f t="shared" si="8"/>
        <v>0</v>
      </c>
      <c r="I171" s="74"/>
      <c r="J171" s="74"/>
      <c r="K171" s="74"/>
      <c r="L171" s="158"/>
    </row>
    <row r="172" spans="1:12" s="182" customFormat="1" ht="36" customHeight="1" x14ac:dyDescent="0.25">
      <c r="A172" s="19">
        <v>2800</v>
      </c>
      <c r="B172" s="65" t="s">
        <v>180</v>
      </c>
      <c r="C172" s="66">
        <f t="shared" si="7"/>
        <v>0</v>
      </c>
      <c r="D172" s="40"/>
      <c r="E172" s="40"/>
      <c r="F172" s="40"/>
      <c r="G172" s="41"/>
      <c r="H172" s="66">
        <f t="shared" si="8"/>
        <v>0</v>
      </c>
      <c r="I172" s="40"/>
      <c r="J172" s="40"/>
      <c r="K172" s="40"/>
      <c r="L172" s="42"/>
    </row>
    <row r="173" spans="1:12" x14ac:dyDescent="0.25">
      <c r="A173" s="142">
        <v>3000</v>
      </c>
      <c r="B173" s="142" t="s">
        <v>181</v>
      </c>
      <c r="C173" s="143">
        <f t="shared" si="7"/>
        <v>0</v>
      </c>
      <c r="D173" s="144">
        <f>SUM(D174,D184)</f>
        <v>0</v>
      </c>
      <c r="E173" s="144">
        <f>SUM(E174,E184)</f>
        <v>0</v>
      </c>
      <c r="F173" s="144">
        <f>SUM(F174,F184)</f>
        <v>0</v>
      </c>
      <c r="G173" s="145">
        <f>SUM(G174,G184)</f>
        <v>0</v>
      </c>
      <c r="H173" s="143">
        <f t="shared" si="8"/>
        <v>0</v>
      </c>
      <c r="I173" s="144">
        <f>SUM(I174,I184)</f>
        <v>0</v>
      </c>
      <c r="J173" s="144">
        <f>SUM(J174,J184)</f>
        <v>0</v>
      </c>
      <c r="K173" s="144">
        <f>SUM(K174,K184)</f>
        <v>0</v>
      </c>
      <c r="L173" s="146">
        <f>SUM(L174,L184)</f>
        <v>0</v>
      </c>
    </row>
    <row r="174" spans="1:12" ht="24" x14ac:dyDescent="0.25">
      <c r="A174" s="56">
        <v>3200</v>
      </c>
      <c r="B174" s="183" t="s">
        <v>182</v>
      </c>
      <c r="C174" s="184">
        <f t="shared" si="7"/>
        <v>0</v>
      </c>
      <c r="D174" s="63">
        <f>SUM(D175,D179)</f>
        <v>0</v>
      </c>
      <c r="E174" s="63">
        <f t="shared" ref="E174:G174" si="15">SUM(E175,E179)</f>
        <v>0</v>
      </c>
      <c r="F174" s="63">
        <f t="shared" si="15"/>
        <v>0</v>
      </c>
      <c r="G174" s="63">
        <f t="shared" si="15"/>
        <v>0</v>
      </c>
      <c r="H174" s="57">
        <f t="shared" si="8"/>
        <v>0</v>
      </c>
      <c r="I174" s="63">
        <f>SUM(I175,I179)</f>
        <v>0</v>
      </c>
      <c r="J174" s="63">
        <f t="shared" ref="J174:L174" si="16">SUM(J175,J179)</f>
        <v>0</v>
      </c>
      <c r="K174" s="63">
        <f t="shared" si="16"/>
        <v>0</v>
      </c>
      <c r="L174" s="149">
        <f t="shared" si="16"/>
        <v>0</v>
      </c>
    </row>
    <row r="175" spans="1:12" ht="36" x14ac:dyDescent="0.25">
      <c r="A175" s="168">
        <v>3260</v>
      </c>
      <c r="B175" s="65" t="s">
        <v>183</v>
      </c>
      <c r="C175" s="66">
        <f t="shared" si="7"/>
        <v>0</v>
      </c>
      <c r="D175" s="169">
        <f>SUM(D176:D178)</f>
        <v>0</v>
      </c>
      <c r="E175" s="169">
        <f>SUM(E176:E178)</f>
        <v>0</v>
      </c>
      <c r="F175" s="169">
        <f>SUM(F176:F178)</f>
        <v>0</v>
      </c>
      <c r="G175" s="170">
        <f>SUM(G176:G178)</f>
        <v>0</v>
      </c>
      <c r="H175" s="66">
        <f t="shared" si="8"/>
        <v>0</v>
      </c>
      <c r="I175" s="169">
        <f>SUM(I176:I178)</f>
        <v>0</v>
      </c>
      <c r="J175" s="169">
        <f>SUM(J176:J178)</f>
        <v>0</v>
      </c>
      <c r="K175" s="169">
        <f>SUM(K176:K178)</f>
        <v>0</v>
      </c>
      <c r="L175" s="171">
        <f>SUM(L176:L178)</f>
        <v>0</v>
      </c>
    </row>
    <row r="176" spans="1:12" ht="24" x14ac:dyDescent="0.25">
      <c r="A176" s="44">
        <v>3261</v>
      </c>
      <c r="B176" s="71" t="s">
        <v>184</v>
      </c>
      <c r="C176" s="72">
        <f>SUM(D176:G176)</f>
        <v>0</v>
      </c>
      <c r="D176" s="74"/>
      <c r="E176" s="74"/>
      <c r="F176" s="74"/>
      <c r="G176" s="157"/>
      <c r="H176" s="72">
        <f>SUM(I176:L176)</f>
        <v>0</v>
      </c>
      <c r="I176" s="74"/>
      <c r="J176" s="74"/>
      <c r="K176" s="74"/>
      <c r="L176" s="158"/>
    </row>
    <row r="177" spans="1:12" ht="36" x14ac:dyDescent="0.25">
      <c r="A177" s="44">
        <v>3262</v>
      </c>
      <c r="B177" s="71" t="s">
        <v>185</v>
      </c>
      <c r="C177" s="72">
        <f>SUM(D177:G177)</f>
        <v>0</v>
      </c>
      <c r="D177" s="74"/>
      <c r="E177" s="74"/>
      <c r="F177" s="74"/>
      <c r="G177" s="157"/>
      <c r="H177" s="72">
        <f>SUM(I177:L177)</f>
        <v>0</v>
      </c>
      <c r="I177" s="74"/>
      <c r="J177" s="74"/>
      <c r="K177" s="74"/>
      <c r="L177" s="158"/>
    </row>
    <row r="178" spans="1:12" ht="24" x14ac:dyDescent="0.25">
      <c r="A178" s="44">
        <v>3263</v>
      </c>
      <c r="B178" s="71" t="s">
        <v>186</v>
      </c>
      <c r="C178" s="72">
        <f>SUM(D178:G178)</f>
        <v>0</v>
      </c>
      <c r="D178" s="74"/>
      <c r="E178" s="74"/>
      <c r="F178" s="74"/>
      <c r="G178" s="157"/>
      <c r="H178" s="72">
        <f>SUM(I178:L178)</f>
        <v>0</v>
      </c>
      <c r="I178" s="74"/>
      <c r="J178" s="74"/>
      <c r="K178" s="74"/>
      <c r="L178" s="158"/>
    </row>
    <row r="179" spans="1:12" ht="84" x14ac:dyDescent="0.25">
      <c r="A179" s="168">
        <v>3290</v>
      </c>
      <c r="B179" s="65" t="s">
        <v>187</v>
      </c>
      <c r="C179" s="185">
        <f t="shared" ref="C179:C183" si="17">SUM(D179:G179)</f>
        <v>0</v>
      </c>
      <c r="D179" s="169">
        <f>SUM(D180:D183)</f>
        <v>0</v>
      </c>
      <c r="E179" s="169">
        <f t="shared" ref="E179:G179" si="18">SUM(E180:E183)</f>
        <v>0</v>
      </c>
      <c r="F179" s="169">
        <f t="shared" si="18"/>
        <v>0</v>
      </c>
      <c r="G179" s="169">
        <f t="shared" si="18"/>
        <v>0</v>
      </c>
      <c r="H179" s="185">
        <f t="shared" ref="H179:H183" si="19">SUM(I179:L179)</f>
        <v>0</v>
      </c>
      <c r="I179" s="169">
        <f>SUM(I180:I183)</f>
        <v>0</v>
      </c>
      <c r="J179" s="169">
        <f t="shared" ref="J179:L179" si="20">SUM(J180:J183)</f>
        <v>0</v>
      </c>
      <c r="K179" s="169">
        <f t="shared" si="20"/>
        <v>0</v>
      </c>
      <c r="L179" s="186">
        <f t="shared" si="20"/>
        <v>0</v>
      </c>
    </row>
    <row r="180" spans="1:12" ht="72" x14ac:dyDescent="0.25">
      <c r="A180" s="44">
        <v>3291</v>
      </c>
      <c r="B180" s="71" t="s">
        <v>188</v>
      </c>
      <c r="C180" s="72">
        <f t="shared" si="17"/>
        <v>0</v>
      </c>
      <c r="D180" s="74"/>
      <c r="E180" s="74"/>
      <c r="F180" s="74"/>
      <c r="G180" s="187"/>
      <c r="H180" s="72">
        <f t="shared" si="19"/>
        <v>0</v>
      </c>
      <c r="I180" s="74"/>
      <c r="J180" s="74"/>
      <c r="K180" s="74"/>
      <c r="L180" s="158"/>
    </row>
    <row r="181" spans="1:12" ht="72" x14ac:dyDescent="0.25">
      <c r="A181" s="44">
        <v>3292</v>
      </c>
      <c r="B181" s="71" t="s">
        <v>189</v>
      </c>
      <c r="C181" s="72">
        <f t="shared" si="17"/>
        <v>0</v>
      </c>
      <c r="D181" s="74"/>
      <c r="E181" s="74"/>
      <c r="F181" s="74"/>
      <c r="G181" s="187"/>
      <c r="H181" s="72">
        <f t="shared" si="19"/>
        <v>0</v>
      </c>
      <c r="I181" s="74"/>
      <c r="J181" s="74"/>
      <c r="K181" s="74"/>
      <c r="L181" s="158"/>
    </row>
    <row r="182" spans="1:12" ht="72" x14ac:dyDescent="0.25">
      <c r="A182" s="44">
        <v>3293</v>
      </c>
      <c r="B182" s="71" t="s">
        <v>190</v>
      </c>
      <c r="C182" s="72">
        <f t="shared" si="17"/>
        <v>0</v>
      </c>
      <c r="D182" s="74"/>
      <c r="E182" s="74"/>
      <c r="F182" s="74"/>
      <c r="G182" s="187"/>
      <c r="H182" s="72">
        <f t="shared" si="19"/>
        <v>0</v>
      </c>
      <c r="I182" s="74"/>
      <c r="J182" s="74"/>
      <c r="K182" s="74"/>
      <c r="L182" s="158"/>
    </row>
    <row r="183" spans="1:12" ht="60" x14ac:dyDescent="0.25">
      <c r="A183" s="188">
        <v>3294</v>
      </c>
      <c r="B183" s="71" t="s">
        <v>191</v>
      </c>
      <c r="C183" s="185">
        <f t="shared" si="17"/>
        <v>0</v>
      </c>
      <c r="D183" s="189"/>
      <c r="E183" s="189"/>
      <c r="F183" s="189"/>
      <c r="G183" s="190"/>
      <c r="H183" s="185">
        <f t="shared" si="19"/>
        <v>0</v>
      </c>
      <c r="I183" s="189"/>
      <c r="J183" s="189"/>
      <c r="K183" s="189"/>
      <c r="L183" s="191"/>
    </row>
    <row r="184" spans="1:12" ht="48" x14ac:dyDescent="0.25">
      <c r="A184" s="192">
        <v>3300</v>
      </c>
      <c r="B184" s="183" t="s">
        <v>192</v>
      </c>
      <c r="C184" s="193">
        <f t="shared" si="7"/>
        <v>0</v>
      </c>
      <c r="D184" s="194">
        <f>SUM(D185:D186)</f>
        <v>0</v>
      </c>
      <c r="E184" s="194">
        <f t="shared" ref="E184:G184" si="21">SUM(E185:E186)</f>
        <v>0</v>
      </c>
      <c r="F184" s="194">
        <f t="shared" si="21"/>
        <v>0</v>
      </c>
      <c r="G184" s="194">
        <f t="shared" si="21"/>
        <v>0</v>
      </c>
      <c r="H184" s="193">
        <f t="shared" si="8"/>
        <v>0</v>
      </c>
      <c r="I184" s="194">
        <f>SUM(I185:I186)</f>
        <v>0</v>
      </c>
      <c r="J184" s="194">
        <f t="shared" ref="J184:L184" si="22">SUM(J185:J186)</f>
        <v>0</v>
      </c>
      <c r="K184" s="194">
        <f t="shared" si="22"/>
        <v>0</v>
      </c>
      <c r="L184" s="149">
        <f t="shared" si="22"/>
        <v>0</v>
      </c>
    </row>
    <row r="185" spans="1:12" ht="48" x14ac:dyDescent="0.25">
      <c r="A185" s="111">
        <v>3310</v>
      </c>
      <c r="B185" s="112" t="s">
        <v>193</v>
      </c>
      <c r="C185" s="195">
        <f t="shared" si="7"/>
        <v>0</v>
      </c>
      <c r="D185" s="163"/>
      <c r="E185" s="163"/>
      <c r="F185" s="163"/>
      <c r="G185" s="164"/>
      <c r="H185" s="195">
        <f t="shared" si="8"/>
        <v>0</v>
      </c>
      <c r="I185" s="163"/>
      <c r="J185" s="163"/>
      <c r="K185" s="163"/>
      <c r="L185" s="165"/>
    </row>
    <row r="186" spans="1:12" ht="48.75" customHeight="1" x14ac:dyDescent="0.25">
      <c r="A186" s="38">
        <v>3320</v>
      </c>
      <c r="B186" s="65" t="s">
        <v>194</v>
      </c>
      <c r="C186" s="66">
        <f t="shared" si="7"/>
        <v>0</v>
      </c>
      <c r="D186" s="68"/>
      <c r="E186" s="68"/>
      <c r="F186" s="68"/>
      <c r="G186" s="154"/>
      <c r="H186" s="66">
        <f t="shared" si="8"/>
        <v>0</v>
      </c>
      <c r="I186" s="68"/>
      <c r="J186" s="68"/>
      <c r="K186" s="68"/>
      <c r="L186" s="155"/>
    </row>
    <row r="187" spans="1:12" x14ac:dyDescent="0.25">
      <c r="A187" s="196">
        <v>4000</v>
      </c>
      <c r="B187" s="142" t="s">
        <v>195</v>
      </c>
      <c r="C187" s="143">
        <f t="shared" si="7"/>
        <v>0</v>
      </c>
      <c r="D187" s="144">
        <f>SUM(D188,D191)</f>
        <v>0</v>
      </c>
      <c r="E187" s="144">
        <f>SUM(E188,E191)</f>
        <v>0</v>
      </c>
      <c r="F187" s="144">
        <f>SUM(F188,F191)</f>
        <v>0</v>
      </c>
      <c r="G187" s="145">
        <f>SUM(G188,G191)</f>
        <v>0</v>
      </c>
      <c r="H187" s="143">
        <f t="shared" si="8"/>
        <v>0</v>
      </c>
      <c r="I187" s="144">
        <f>SUM(I188,I191)</f>
        <v>0</v>
      </c>
      <c r="J187" s="144">
        <f>SUM(J188,J191)</f>
        <v>0</v>
      </c>
      <c r="K187" s="144">
        <f>SUM(K188,K191)</f>
        <v>0</v>
      </c>
      <c r="L187" s="146">
        <f>SUM(L188,L191)</f>
        <v>0</v>
      </c>
    </row>
    <row r="188" spans="1:12" ht="24" x14ac:dyDescent="0.25">
      <c r="A188" s="197">
        <v>4200</v>
      </c>
      <c r="B188" s="147" t="s">
        <v>196</v>
      </c>
      <c r="C188" s="57">
        <f>SUM(D188:G188)</f>
        <v>0</v>
      </c>
      <c r="D188" s="63">
        <f>SUM(D189,D190)</f>
        <v>0</v>
      </c>
      <c r="E188" s="63">
        <f>SUM(E189,E190)</f>
        <v>0</v>
      </c>
      <c r="F188" s="63">
        <f>SUM(F189,F190)</f>
        <v>0</v>
      </c>
      <c r="G188" s="166">
        <f>SUM(G189,G190)</f>
        <v>0</v>
      </c>
      <c r="H188" s="57">
        <f t="shared" si="8"/>
        <v>0</v>
      </c>
      <c r="I188" s="63">
        <f>SUM(I189,I190)</f>
        <v>0</v>
      </c>
      <c r="J188" s="63">
        <f>SUM(J189,J190)</f>
        <v>0</v>
      </c>
      <c r="K188" s="63">
        <f>SUM(K189,K190)</f>
        <v>0</v>
      </c>
      <c r="L188" s="167">
        <f>SUM(L189,L190)</f>
        <v>0</v>
      </c>
    </row>
    <row r="189" spans="1:12" ht="36" x14ac:dyDescent="0.25">
      <c r="A189" s="168">
        <v>4240</v>
      </c>
      <c r="B189" s="65" t="s">
        <v>197</v>
      </c>
      <c r="C189" s="66">
        <f t="shared" ref="C189:C264" si="23">SUM(D189:G189)</f>
        <v>0</v>
      </c>
      <c r="D189" s="68"/>
      <c r="E189" s="68"/>
      <c r="F189" s="68"/>
      <c r="G189" s="154"/>
      <c r="H189" s="66">
        <f t="shared" ref="H189:H263" si="24">SUM(I189:L189)</f>
        <v>0</v>
      </c>
      <c r="I189" s="68"/>
      <c r="J189" s="68"/>
      <c r="K189" s="68"/>
      <c r="L189" s="155"/>
    </row>
    <row r="190" spans="1:12" ht="24" x14ac:dyDescent="0.25">
      <c r="A190" s="159">
        <v>4250</v>
      </c>
      <c r="B190" s="71" t="s">
        <v>198</v>
      </c>
      <c r="C190" s="72">
        <f t="shared" si="23"/>
        <v>0</v>
      </c>
      <c r="D190" s="74"/>
      <c r="E190" s="74"/>
      <c r="F190" s="74"/>
      <c r="G190" s="157"/>
      <c r="H190" s="72">
        <f t="shared" si="24"/>
        <v>0</v>
      </c>
      <c r="I190" s="74"/>
      <c r="J190" s="74"/>
      <c r="K190" s="74"/>
      <c r="L190" s="158"/>
    </row>
    <row r="191" spans="1:12" x14ac:dyDescent="0.25">
      <c r="A191" s="56">
        <v>4300</v>
      </c>
      <c r="B191" s="147" t="s">
        <v>199</v>
      </c>
      <c r="C191" s="57">
        <f t="shared" si="23"/>
        <v>0</v>
      </c>
      <c r="D191" s="63">
        <f>SUM(D192)</f>
        <v>0</v>
      </c>
      <c r="E191" s="63">
        <f>SUM(E192)</f>
        <v>0</v>
      </c>
      <c r="F191" s="63">
        <f>SUM(F192)</f>
        <v>0</v>
      </c>
      <c r="G191" s="166">
        <f>SUM(G192)</f>
        <v>0</v>
      </c>
      <c r="H191" s="57">
        <f t="shared" si="24"/>
        <v>0</v>
      </c>
      <c r="I191" s="63">
        <f>SUM(I192)</f>
        <v>0</v>
      </c>
      <c r="J191" s="63">
        <f>SUM(J192)</f>
        <v>0</v>
      </c>
      <c r="K191" s="63">
        <f>SUM(K192)</f>
        <v>0</v>
      </c>
      <c r="L191" s="167">
        <f>SUM(L192)</f>
        <v>0</v>
      </c>
    </row>
    <row r="192" spans="1:12" ht="24" x14ac:dyDescent="0.25">
      <c r="A192" s="168">
        <v>4310</v>
      </c>
      <c r="B192" s="65" t="s">
        <v>200</v>
      </c>
      <c r="C192" s="66">
        <f>SUM(D192:G192)</f>
        <v>0</v>
      </c>
      <c r="D192" s="169">
        <f>SUM(D193:D193)</f>
        <v>0</v>
      </c>
      <c r="E192" s="169">
        <f>SUM(E193:E193)</f>
        <v>0</v>
      </c>
      <c r="F192" s="169">
        <f>SUM(F193:F193)</f>
        <v>0</v>
      </c>
      <c r="G192" s="170">
        <f>SUM(G193:G193)</f>
        <v>0</v>
      </c>
      <c r="H192" s="66">
        <f t="shared" si="24"/>
        <v>0</v>
      </c>
      <c r="I192" s="169">
        <f>SUM(I193:I193)</f>
        <v>0</v>
      </c>
      <c r="J192" s="169">
        <f>SUM(J193:J193)</f>
        <v>0</v>
      </c>
      <c r="K192" s="169">
        <f>SUM(K193:K193)</f>
        <v>0</v>
      </c>
      <c r="L192" s="171">
        <f>SUM(L193:L193)</f>
        <v>0</v>
      </c>
    </row>
    <row r="193" spans="1:12" ht="36" x14ac:dyDescent="0.25">
      <c r="A193" s="44">
        <v>4311</v>
      </c>
      <c r="B193" s="71" t="s">
        <v>201</v>
      </c>
      <c r="C193" s="72">
        <f t="shared" si="23"/>
        <v>0</v>
      </c>
      <c r="D193" s="74"/>
      <c r="E193" s="74"/>
      <c r="F193" s="74"/>
      <c r="G193" s="157"/>
      <c r="H193" s="72">
        <f t="shared" si="24"/>
        <v>0</v>
      </c>
      <c r="I193" s="74"/>
      <c r="J193" s="74"/>
      <c r="K193" s="74"/>
      <c r="L193" s="158"/>
    </row>
    <row r="194" spans="1:12" s="24" customFormat="1" ht="24" x14ac:dyDescent="0.25">
      <c r="A194" s="198"/>
      <c r="B194" s="19" t="s">
        <v>202</v>
      </c>
      <c r="C194" s="138">
        <f t="shared" si="23"/>
        <v>7722</v>
      </c>
      <c r="D194" s="139">
        <f>SUM(D195,D230,D269)</f>
        <v>7722</v>
      </c>
      <c r="E194" s="139">
        <f>SUM(E195,E230,E269)</f>
        <v>0</v>
      </c>
      <c r="F194" s="139">
        <f>SUM(F195,F230,F269)</f>
        <v>0</v>
      </c>
      <c r="G194" s="139">
        <f>SUM(G195,G230,G269)</f>
        <v>0</v>
      </c>
      <c r="H194" s="138">
        <f t="shared" si="24"/>
        <v>3665</v>
      </c>
      <c r="I194" s="139">
        <f>SUM(I195,I230,I269)</f>
        <v>3665</v>
      </c>
      <c r="J194" s="139">
        <f>SUM(J195,J230,J269)</f>
        <v>0</v>
      </c>
      <c r="K194" s="139">
        <f>SUM(K195,K230,K269)</f>
        <v>0</v>
      </c>
      <c r="L194" s="199">
        <f>SUM(L195,L230,L269)</f>
        <v>0</v>
      </c>
    </row>
    <row r="195" spans="1:12" x14ac:dyDescent="0.25">
      <c r="A195" s="142">
        <v>5000</v>
      </c>
      <c r="B195" s="142" t="s">
        <v>203</v>
      </c>
      <c r="C195" s="143">
        <f t="shared" si="23"/>
        <v>7722</v>
      </c>
      <c r="D195" s="144">
        <f>D196+D204</f>
        <v>7722</v>
      </c>
      <c r="E195" s="144">
        <f>E196+E204</f>
        <v>0</v>
      </c>
      <c r="F195" s="144">
        <f>F196+F204</f>
        <v>0</v>
      </c>
      <c r="G195" s="144">
        <f>G196+G204</f>
        <v>0</v>
      </c>
      <c r="H195" s="143">
        <f t="shared" si="24"/>
        <v>3665</v>
      </c>
      <c r="I195" s="144">
        <f>I196+I204</f>
        <v>3665</v>
      </c>
      <c r="J195" s="144">
        <f>J196+J204</f>
        <v>0</v>
      </c>
      <c r="K195" s="144">
        <f>K196+K204</f>
        <v>0</v>
      </c>
      <c r="L195" s="200">
        <f>L196+L204</f>
        <v>0</v>
      </c>
    </row>
    <row r="196" spans="1:12" x14ac:dyDescent="0.25">
      <c r="A196" s="56">
        <v>5100</v>
      </c>
      <c r="B196" s="147" t="s">
        <v>204</v>
      </c>
      <c r="C196" s="57">
        <f t="shared" si="23"/>
        <v>250</v>
      </c>
      <c r="D196" s="63">
        <f>D197+D198+D201+D202+D203</f>
        <v>250</v>
      </c>
      <c r="E196" s="63">
        <f>E197+E198+E201+E202+E203</f>
        <v>0</v>
      </c>
      <c r="F196" s="63">
        <f>F197+F198+F201+F202+F203</f>
        <v>0</v>
      </c>
      <c r="G196" s="166">
        <f>G197+G198+G201+G202+G203</f>
        <v>0</v>
      </c>
      <c r="H196" s="57">
        <f t="shared" si="24"/>
        <v>65</v>
      </c>
      <c r="I196" s="63">
        <f>I197+I198+I201+I202+I203</f>
        <v>65</v>
      </c>
      <c r="J196" s="63">
        <f>J197+J198+J201+J202+J203</f>
        <v>0</v>
      </c>
      <c r="K196" s="63">
        <f>K197+K198+K201+K202+K203</f>
        <v>0</v>
      </c>
      <c r="L196" s="167">
        <f>L197+L198+L201+L202+L203</f>
        <v>0</v>
      </c>
    </row>
    <row r="197" spans="1:12" x14ac:dyDescent="0.25">
      <c r="A197" s="168">
        <v>5110</v>
      </c>
      <c r="B197" s="65" t="s">
        <v>205</v>
      </c>
      <c r="C197" s="66">
        <f t="shared" si="23"/>
        <v>0</v>
      </c>
      <c r="D197" s="68"/>
      <c r="E197" s="68"/>
      <c r="F197" s="68"/>
      <c r="G197" s="154"/>
      <c r="H197" s="66">
        <f t="shared" si="24"/>
        <v>0</v>
      </c>
      <c r="I197" s="68"/>
      <c r="J197" s="68"/>
      <c r="K197" s="68"/>
      <c r="L197" s="155"/>
    </row>
    <row r="198" spans="1:12" ht="24" x14ac:dyDescent="0.25">
      <c r="A198" s="159">
        <v>5120</v>
      </c>
      <c r="B198" s="71" t="s">
        <v>206</v>
      </c>
      <c r="C198" s="72">
        <f t="shared" si="23"/>
        <v>250</v>
      </c>
      <c r="D198" s="160">
        <f>D199+D200</f>
        <v>250</v>
      </c>
      <c r="E198" s="160">
        <f>E199+E200</f>
        <v>0</v>
      </c>
      <c r="F198" s="160">
        <f>F199+F200</f>
        <v>0</v>
      </c>
      <c r="G198" s="161">
        <f>G199+G200</f>
        <v>0</v>
      </c>
      <c r="H198" s="72">
        <f t="shared" si="24"/>
        <v>65</v>
      </c>
      <c r="I198" s="160">
        <f>I199+I200</f>
        <v>65</v>
      </c>
      <c r="J198" s="160">
        <f>J199+J200</f>
        <v>0</v>
      </c>
      <c r="K198" s="160">
        <f>K199+K200</f>
        <v>0</v>
      </c>
      <c r="L198" s="162">
        <f>L199+L200</f>
        <v>0</v>
      </c>
    </row>
    <row r="199" spans="1:12" x14ac:dyDescent="0.25">
      <c r="A199" s="44">
        <v>5121</v>
      </c>
      <c r="B199" s="71" t="s">
        <v>207</v>
      </c>
      <c r="C199" s="72">
        <f t="shared" si="23"/>
        <v>250</v>
      </c>
      <c r="D199" s="74">
        <v>250</v>
      </c>
      <c r="E199" s="74"/>
      <c r="F199" s="74"/>
      <c r="G199" s="157"/>
      <c r="H199" s="72">
        <f t="shared" si="24"/>
        <v>65</v>
      </c>
      <c r="I199" s="74">
        <v>65</v>
      </c>
      <c r="J199" s="74"/>
      <c r="K199" s="74"/>
      <c r="L199" s="158"/>
    </row>
    <row r="200" spans="1:12" ht="24" x14ac:dyDescent="0.25">
      <c r="A200" s="44">
        <v>5129</v>
      </c>
      <c r="B200" s="71" t="s">
        <v>208</v>
      </c>
      <c r="C200" s="72">
        <f t="shared" si="23"/>
        <v>0</v>
      </c>
      <c r="D200" s="74"/>
      <c r="E200" s="74"/>
      <c r="F200" s="74"/>
      <c r="G200" s="157"/>
      <c r="H200" s="72">
        <f t="shared" si="24"/>
        <v>0</v>
      </c>
      <c r="I200" s="74"/>
      <c r="J200" s="74"/>
      <c r="K200" s="74"/>
      <c r="L200" s="158"/>
    </row>
    <row r="201" spans="1:12" x14ac:dyDescent="0.25">
      <c r="A201" s="159">
        <v>5130</v>
      </c>
      <c r="B201" s="71" t="s">
        <v>209</v>
      </c>
      <c r="C201" s="72">
        <f t="shared" si="23"/>
        <v>0</v>
      </c>
      <c r="D201" s="74"/>
      <c r="E201" s="74"/>
      <c r="F201" s="74"/>
      <c r="G201" s="157"/>
      <c r="H201" s="72">
        <f t="shared" si="24"/>
        <v>0</v>
      </c>
      <c r="I201" s="74"/>
      <c r="J201" s="74"/>
      <c r="K201" s="74"/>
      <c r="L201" s="158"/>
    </row>
    <row r="202" spans="1:12" x14ac:dyDescent="0.25">
      <c r="A202" s="159">
        <v>5140</v>
      </c>
      <c r="B202" s="71" t="s">
        <v>210</v>
      </c>
      <c r="C202" s="72">
        <f t="shared" si="23"/>
        <v>0</v>
      </c>
      <c r="D202" s="74"/>
      <c r="E202" s="74"/>
      <c r="F202" s="74"/>
      <c r="G202" s="157"/>
      <c r="H202" s="72">
        <f t="shared" si="24"/>
        <v>0</v>
      </c>
      <c r="I202" s="74"/>
      <c r="J202" s="74"/>
      <c r="K202" s="74"/>
      <c r="L202" s="158"/>
    </row>
    <row r="203" spans="1:12" ht="24" x14ac:dyDescent="0.25">
      <c r="A203" s="159">
        <v>5170</v>
      </c>
      <c r="B203" s="71" t="s">
        <v>211</v>
      </c>
      <c r="C203" s="72">
        <f t="shared" si="23"/>
        <v>0</v>
      </c>
      <c r="D203" s="74"/>
      <c r="E203" s="74"/>
      <c r="F203" s="74"/>
      <c r="G203" s="157"/>
      <c r="H203" s="72">
        <f t="shared" si="24"/>
        <v>0</v>
      </c>
      <c r="I203" s="74"/>
      <c r="J203" s="74"/>
      <c r="K203" s="74"/>
      <c r="L203" s="158"/>
    </row>
    <row r="204" spans="1:12" x14ac:dyDescent="0.25">
      <c r="A204" s="56">
        <v>5200</v>
      </c>
      <c r="B204" s="147" t="s">
        <v>212</v>
      </c>
      <c r="C204" s="57">
        <f t="shared" si="23"/>
        <v>7472</v>
      </c>
      <c r="D204" s="63">
        <f>D205+D215+D216+D225+D226+D227+D229</f>
        <v>7472</v>
      </c>
      <c r="E204" s="63">
        <f>E205+E215+E216+E225+E226+E227+E229</f>
        <v>0</v>
      </c>
      <c r="F204" s="63">
        <f>F205+F215+F216+F225+F226+F227+F229</f>
        <v>0</v>
      </c>
      <c r="G204" s="166">
        <f>G205+G215+G216+G225+G226+G227+G229</f>
        <v>0</v>
      </c>
      <c r="H204" s="57">
        <f t="shared" si="24"/>
        <v>3600</v>
      </c>
      <c r="I204" s="63">
        <f>I205+I215+I216+I225+I226+I227+I229</f>
        <v>3600</v>
      </c>
      <c r="J204" s="63">
        <f>J205+J215+J216+J225+J226+J227+J229</f>
        <v>0</v>
      </c>
      <c r="K204" s="63">
        <f>K205+K215+K216+K225+K226+K227+K229</f>
        <v>0</v>
      </c>
      <c r="L204" s="167">
        <f>L205+L215+L216+L225+L226+L227+L229</f>
        <v>0</v>
      </c>
    </row>
    <row r="205" spans="1:12" x14ac:dyDescent="0.25">
      <c r="A205" s="150">
        <v>5210</v>
      </c>
      <c r="B205" s="112" t="s">
        <v>213</v>
      </c>
      <c r="C205" s="117">
        <f t="shared" si="23"/>
        <v>0</v>
      </c>
      <c r="D205" s="151">
        <f>SUM(D206:D214)</f>
        <v>0</v>
      </c>
      <c r="E205" s="151">
        <f>SUM(E206:E214)</f>
        <v>0</v>
      </c>
      <c r="F205" s="151">
        <f>SUM(F206:F214)</f>
        <v>0</v>
      </c>
      <c r="G205" s="152">
        <f>SUM(G206:G214)</f>
        <v>0</v>
      </c>
      <c r="H205" s="117">
        <f t="shared" si="24"/>
        <v>0</v>
      </c>
      <c r="I205" s="151">
        <f>SUM(I206:I214)</f>
        <v>0</v>
      </c>
      <c r="J205" s="151">
        <f>SUM(J206:J214)</f>
        <v>0</v>
      </c>
      <c r="K205" s="151">
        <f>SUM(K206:K214)</f>
        <v>0</v>
      </c>
      <c r="L205" s="153">
        <f>SUM(L206:L214)</f>
        <v>0</v>
      </c>
    </row>
    <row r="206" spans="1:12" x14ac:dyDescent="0.25">
      <c r="A206" s="38">
        <v>5211</v>
      </c>
      <c r="B206" s="65" t="s">
        <v>214</v>
      </c>
      <c r="C206" s="66">
        <f t="shared" si="23"/>
        <v>0</v>
      </c>
      <c r="D206" s="68"/>
      <c r="E206" s="68"/>
      <c r="F206" s="68"/>
      <c r="G206" s="154"/>
      <c r="H206" s="66">
        <f t="shared" si="24"/>
        <v>0</v>
      </c>
      <c r="I206" s="68"/>
      <c r="J206" s="68"/>
      <c r="K206" s="68"/>
      <c r="L206" s="155"/>
    </row>
    <row r="207" spans="1:12" x14ac:dyDescent="0.25">
      <c r="A207" s="44">
        <v>5212</v>
      </c>
      <c r="B207" s="71" t="s">
        <v>215</v>
      </c>
      <c r="C207" s="72">
        <f t="shared" si="23"/>
        <v>0</v>
      </c>
      <c r="D207" s="74"/>
      <c r="E207" s="74"/>
      <c r="F207" s="74"/>
      <c r="G207" s="157"/>
      <c r="H207" s="72">
        <f t="shared" si="24"/>
        <v>0</v>
      </c>
      <c r="I207" s="74"/>
      <c r="J207" s="74"/>
      <c r="K207" s="74"/>
      <c r="L207" s="158"/>
    </row>
    <row r="208" spans="1:12" x14ac:dyDescent="0.25">
      <c r="A208" s="44">
        <v>5213</v>
      </c>
      <c r="B208" s="71" t="s">
        <v>216</v>
      </c>
      <c r="C208" s="72">
        <f t="shared" si="23"/>
        <v>0</v>
      </c>
      <c r="D208" s="74"/>
      <c r="E208" s="74"/>
      <c r="F208" s="74"/>
      <c r="G208" s="157"/>
      <c r="H208" s="72">
        <f t="shared" si="24"/>
        <v>0</v>
      </c>
      <c r="I208" s="74"/>
      <c r="J208" s="74"/>
      <c r="K208" s="74"/>
      <c r="L208" s="158"/>
    </row>
    <row r="209" spans="1:12" x14ac:dyDescent="0.25">
      <c r="A209" s="44">
        <v>5214</v>
      </c>
      <c r="B209" s="71" t="s">
        <v>217</v>
      </c>
      <c r="C209" s="72">
        <f t="shared" si="23"/>
        <v>0</v>
      </c>
      <c r="D209" s="74"/>
      <c r="E209" s="74"/>
      <c r="F209" s="74"/>
      <c r="G209" s="157"/>
      <c r="H209" s="72">
        <f t="shared" si="24"/>
        <v>0</v>
      </c>
      <c r="I209" s="74"/>
      <c r="J209" s="74"/>
      <c r="K209" s="74"/>
      <c r="L209" s="158"/>
    </row>
    <row r="210" spans="1:12" x14ac:dyDescent="0.25">
      <c r="A210" s="44">
        <v>5215</v>
      </c>
      <c r="B210" s="71" t="s">
        <v>218</v>
      </c>
      <c r="C210" s="72">
        <f>SUM(D210:G210)</f>
        <v>0</v>
      </c>
      <c r="D210" s="74"/>
      <c r="E210" s="74"/>
      <c r="F210" s="74"/>
      <c r="G210" s="157"/>
      <c r="H210" s="72">
        <f>SUM(I210:L210)</f>
        <v>0</v>
      </c>
      <c r="I210" s="74"/>
      <c r="J210" s="74"/>
      <c r="K210" s="74"/>
      <c r="L210" s="158"/>
    </row>
    <row r="211" spans="1:12" ht="14.25" customHeight="1" x14ac:dyDescent="0.25">
      <c r="A211" s="44">
        <v>5216</v>
      </c>
      <c r="B211" s="71" t="s">
        <v>219</v>
      </c>
      <c r="C211" s="72">
        <f t="shared" si="23"/>
        <v>0</v>
      </c>
      <c r="D211" s="74"/>
      <c r="E211" s="74"/>
      <c r="F211" s="74"/>
      <c r="G211" s="157"/>
      <c r="H211" s="72">
        <f t="shared" si="24"/>
        <v>0</v>
      </c>
      <c r="I211" s="74"/>
      <c r="J211" s="74"/>
      <c r="K211" s="74"/>
      <c r="L211" s="158"/>
    </row>
    <row r="212" spans="1:12" x14ac:dyDescent="0.25">
      <c r="A212" s="44">
        <v>5217</v>
      </c>
      <c r="B212" s="71" t="s">
        <v>220</v>
      </c>
      <c r="C212" s="72">
        <f t="shared" si="23"/>
        <v>0</v>
      </c>
      <c r="D212" s="74"/>
      <c r="E212" s="74"/>
      <c r="F212" s="74"/>
      <c r="G212" s="157"/>
      <c r="H212" s="72">
        <f t="shared" si="24"/>
        <v>0</v>
      </c>
      <c r="I212" s="74"/>
      <c r="J212" s="74"/>
      <c r="K212" s="74"/>
      <c r="L212" s="158"/>
    </row>
    <row r="213" spans="1:12" x14ac:dyDescent="0.25">
      <c r="A213" s="44">
        <v>5218</v>
      </c>
      <c r="B213" s="71" t="s">
        <v>221</v>
      </c>
      <c r="C213" s="72">
        <f t="shared" si="23"/>
        <v>0</v>
      </c>
      <c r="D213" s="74"/>
      <c r="E213" s="74"/>
      <c r="F213" s="74"/>
      <c r="G213" s="157"/>
      <c r="H213" s="72">
        <f t="shared" si="24"/>
        <v>0</v>
      </c>
      <c r="I213" s="74"/>
      <c r="J213" s="74"/>
      <c r="K213" s="74"/>
      <c r="L213" s="158"/>
    </row>
    <row r="214" spans="1:12" x14ac:dyDescent="0.25">
      <c r="A214" s="44">
        <v>5219</v>
      </c>
      <c r="B214" s="71" t="s">
        <v>222</v>
      </c>
      <c r="C214" s="72">
        <f t="shared" si="23"/>
        <v>0</v>
      </c>
      <c r="D214" s="74"/>
      <c r="E214" s="74"/>
      <c r="F214" s="74"/>
      <c r="G214" s="157"/>
      <c r="H214" s="72">
        <f t="shared" si="24"/>
        <v>0</v>
      </c>
      <c r="I214" s="74"/>
      <c r="J214" s="74"/>
      <c r="K214" s="74"/>
      <c r="L214" s="158"/>
    </row>
    <row r="215" spans="1:12" ht="13.5" customHeight="1" x14ac:dyDescent="0.25">
      <c r="A215" s="159">
        <v>5220</v>
      </c>
      <c r="B215" s="71" t="s">
        <v>223</v>
      </c>
      <c r="C215" s="72">
        <f t="shared" si="23"/>
        <v>0</v>
      </c>
      <c r="D215" s="74"/>
      <c r="E215" s="74"/>
      <c r="F215" s="74"/>
      <c r="G215" s="157"/>
      <c r="H215" s="72">
        <f t="shared" si="24"/>
        <v>0</v>
      </c>
      <c r="I215" s="74"/>
      <c r="J215" s="74"/>
      <c r="K215" s="74"/>
      <c r="L215" s="158"/>
    </row>
    <row r="216" spans="1:12" x14ac:dyDescent="0.25">
      <c r="A216" s="159">
        <v>5230</v>
      </c>
      <c r="B216" s="71" t="s">
        <v>224</v>
      </c>
      <c r="C216" s="72">
        <f t="shared" si="23"/>
        <v>7472</v>
      </c>
      <c r="D216" s="160">
        <f>SUM(D217:D224)</f>
        <v>7472</v>
      </c>
      <c r="E216" s="160">
        <f>SUM(E217:E224)</f>
        <v>0</v>
      </c>
      <c r="F216" s="160">
        <f>SUM(F217:F224)</f>
        <v>0</v>
      </c>
      <c r="G216" s="161">
        <f>SUM(G217:G224)</f>
        <v>0</v>
      </c>
      <c r="H216" s="72">
        <f t="shared" si="24"/>
        <v>3600</v>
      </c>
      <c r="I216" s="160">
        <f>SUM(I217:I224)</f>
        <v>3600</v>
      </c>
      <c r="J216" s="160">
        <f>SUM(J217:J224)</f>
        <v>0</v>
      </c>
      <c r="K216" s="160">
        <f>SUM(K217:K224)</f>
        <v>0</v>
      </c>
      <c r="L216" s="162">
        <f>SUM(L217:L224)</f>
        <v>0</v>
      </c>
    </row>
    <row r="217" spans="1:12" x14ac:dyDescent="0.25">
      <c r="A217" s="44">
        <v>5231</v>
      </c>
      <c r="B217" s="71" t="s">
        <v>225</v>
      </c>
      <c r="C217" s="72">
        <f t="shared" si="23"/>
        <v>0</v>
      </c>
      <c r="D217" s="74"/>
      <c r="E217" s="74"/>
      <c r="F217" s="74"/>
      <c r="G217" s="157"/>
      <c r="H217" s="72">
        <f t="shared" si="24"/>
        <v>0</v>
      </c>
      <c r="I217" s="74"/>
      <c r="J217" s="74"/>
      <c r="K217" s="74"/>
      <c r="L217" s="158"/>
    </row>
    <row r="218" spans="1:12" x14ac:dyDescent="0.25">
      <c r="A218" s="44">
        <v>5232</v>
      </c>
      <c r="B218" s="71" t="s">
        <v>226</v>
      </c>
      <c r="C218" s="72">
        <f t="shared" si="23"/>
        <v>4250</v>
      </c>
      <c r="D218" s="74">
        <v>4250</v>
      </c>
      <c r="E218" s="74"/>
      <c r="F218" s="74"/>
      <c r="G218" s="157"/>
      <c r="H218" s="72">
        <f t="shared" si="24"/>
        <v>1500</v>
      </c>
      <c r="I218" s="74">
        <v>1500</v>
      </c>
      <c r="J218" s="74"/>
      <c r="K218" s="74"/>
      <c r="L218" s="158"/>
    </row>
    <row r="219" spans="1:12" x14ac:dyDescent="0.25">
      <c r="A219" s="44">
        <v>5233</v>
      </c>
      <c r="B219" s="71" t="s">
        <v>227</v>
      </c>
      <c r="C219" s="201">
        <f t="shared" si="23"/>
        <v>1000</v>
      </c>
      <c r="D219" s="74">
        <v>1000</v>
      </c>
      <c r="E219" s="74"/>
      <c r="F219" s="74"/>
      <c r="G219" s="157"/>
      <c r="H219" s="72">
        <f t="shared" si="24"/>
        <v>1000</v>
      </c>
      <c r="I219" s="74">
        <v>1000</v>
      </c>
      <c r="J219" s="74"/>
      <c r="K219" s="74"/>
      <c r="L219" s="158"/>
    </row>
    <row r="220" spans="1:12" ht="24" x14ac:dyDescent="0.25">
      <c r="A220" s="44">
        <v>5234</v>
      </c>
      <c r="B220" s="71" t="s">
        <v>228</v>
      </c>
      <c r="C220" s="201">
        <f t="shared" si="23"/>
        <v>0</v>
      </c>
      <c r="D220" s="74"/>
      <c r="E220" s="74"/>
      <c r="F220" s="74"/>
      <c r="G220" s="157"/>
      <c r="H220" s="72">
        <f t="shared" si="24"/>
        <v>0</v>
      </c>
      <c r="I220" s="74"/>
      <c r="J220" s="74"/>
      <c r="K220" s="74"/>
      <c r="L220" s="158"/>
    </row>
    <row r="221" spans="1:12" ht="14.25" customHeight="1" x14ac:dyDescent="0.25">
      <c r="A221" s="44">
        <v>5236</v>
      </c>
      <c r="B221" s="71" t="s">
        <v>229</v>
      </c>
      <c r="C221" s="201">
        <f t="shared" si="23"/>
        <v>0</v>
      </c>
      <c r="D221" s="74"/>
      <c r="E221" s="74"/>
      <c r="F221" s="74"/>
      <c r="G221" s="157"/>
      <c r="H221" s="72">
        <f t="shared" si="24"/>
        <v>0</v>
      </c>
      <c r="I221" s="74"/>
      <c r="J221" s="74"/>
      <c r="K221" s="74"/>
      <c r="L221" s="158"/>
    </row>
    <row r="222" spans="1:12" ht="14.25" customHeight="1" x14ac:dyDescent="0.25">
      <c r="A222" s="44">
        <v>5237</v>
      </c>
      <c r="B222" s="71" t="s">
        <v>230</v>
      </c>
      <c r="C222" s="201">
        <f t="shared" si="23"/>
        <v>0</v>
      </c>
      <c r="D222" s="74"/>
      <c r="E222" s="74"/>
      <c r="F222" s="74"/>
      <c r="G222" s="157"/>
      <c r="H222" s="72">
        <f t="shared" si="24"/>
        <v>0</v>
      </c>
      <c r="I222" s="74"/>
      <c r="J222" s="74"/>
      <c r="K222" s="74"/>
      <c r="L222" s="158"/>
    </row>
    <row r="223" spans="1:12" ht="24" x14ac:dyDescent="0.25">
      <c r="A223" s="44">
        <v>5238</v>
      </c>
      <c r="B223" s="71" t="s">
        <v>231</v>
      </c>
      <c r="C223" s="201">
        <f t="shared" si="23"/>
        <v>2222</v>
      </c>
      <c r="D223" s="74">
        <v>2222</v>
      </c>
      <c r="E223" s="74"/>
      <c r="F223" s="74"/>
      <c r="G223" s="157"/>
      <c r="H223" s="72">
        <f t="shared" si="24"/>
        <v>1100</v>
      </c>
      <c r="I223" s="74">
        <f>1100</f>
        <v>1100</v>
      </c>
      <c r="J223" s="74"/>
      <c r="K223" s="74"/>
      <c r="L223" s="158"/>
    </row>
    <row r="224" spans="1:12" ht="24" x14ac:dyDescent="0.25">
      <c r="A224" s="44">
        <v>5239</v>
      </c>
      <c r="B224" s="71" t="s">
        <v>232</v>
      </c>
      <c r="C224" s="201">
        <f t="shared" si="23"/>
        <v>0</v>
      </c>
      <c r="D224" s="74"/>
      <c r="E224" s="74"/>
      <c r="F224" s="74"/>
      <c r="G224" s="157"/>
      <c r="H224" s="72">
        <f t="shared" si="24"/>
        <v>0</v>
      </c>
      <c r="I224" s="74"/>
      <c r="J224" s="74"/>
      <c r="K224" s="74"/>
      <c r="L224" s="158"/>
    </row>
    <row r="225" spans="1:12" ht="24" x14ac:dyDescent="0.25">
      <c r="A225" s="159">
        <v>5240</v>
      </c>
      <c r="B225" s="71" t="s">
        <v>233</v>
      </c>
      <c r="C225" s="201">
        <f t="shared" si="23"/>
        <v>0</v>
      </c>
      <c r="D225" s="74"/>
      <c r="E225" s="74"/>
      <c r="F225" s="74"/>
      <c r="G225" s="157"/>
      <c r="H225" s="72">
        <f t="shared" si="24"/>
        <v>0</v>
      </c>
      <c r="I225" s="74"/>
      <c r="J225" s="74"/>
      <c r="K225" s="74"/>
      <c r="L225" s="158"/>
    </row>
    <row r="226" spans="1:12" x14ac:dyDescent="0.25">
      <c r="A226" s="159">
        <v>5250</v>
      </c>
      <c r="B226" s="71" t="s">
        <v>234</v>
      </c>
      <c r="C226" s="201">
        <f t="shared" si="23"/>
        <v>0</v>
      </c>
      <c r="D226" s="74"/>
      <c r="E226" s="74"/>
      <c r="F226" s="74"/>
      <c r="G226" s="157"/>
      <c r="H226" s="72">
        <f t="shared" si="24"/>
        <v>0</v>
      </c>
      <c r="I226" s="74"/>
      <c r="J226" s="74"/>
      <c r="K226" s="74"/>
      <c r="L226" s="158"/>
    </row>
    <row r="227" spans="1:12" x14ac:dyDescent="0.25">
      <c r="A227" s="159">
        <v>5260</v>
      </c>
      <c r="B227" s="71" t="s">
        <v>235</v>
      </c>
      <c r="C227" s="201">
        <f t="shared" si="23"/>
        <v>0</v>
      </c>
      <c r="D227" s="160">
        <f>SUM(D228)</f>
        <v>0</v>
      </c>
      <c r="E227" s="160">
        <f>SUM(E228)</f>
        <v>0</v>
      </c>
      <c r="F227" s="160">
        <f>SUM(F228)</f>
        <v>0</v>
      </c>
      <c r="G227" s="161">
        <f>SUM(G228)</f>
        <v>0</v>
      </c>
      <c r="H227" s="72">
        <f t="shared" si="24"/>
        <v>0</v>
      </c>
      <c r="I227" s="160">
        <f>SUM(I228)</f>
        <v>0</v>
      </c>
      <c r="J227" s="160">
        <f>SUM(J228)</f>
        <v>0</v>
      </c>
      <c r="K227" s="160">
        <f>SUM(K228)</f>
        <v>0</v>
      </c>
      <c r="L227" s="162">
        <f>SUM(L228)</f>
        <v>0</v>
      </c>
    </row>
    <row r="228" spans="1:12" ht="24" x14ac:dyDescent="0.25">
      <c r="A228" s="44">
        <v>5269</v>
      </c>
      <c r="B228" s="71" t="s">
        <v>236</v>
      </c>
      <c r="C228" s="201">
        <f t="shared" si="23"/>
        <v>0</v>
      </c>
      <c r="D228" s="74"/>
      <c r="E228" s="74"/>
      <c r="F228" s="74"/>
      <c r="G228" s="157"/>
      <c r="H228" s="72">
        <f t="shared" si="24"/>
        <v>0</v>
      </c>
      <c r="I228" s="74"/>
      <c r="J228" s="74"/>
      <c r="K228" s="74"/>
      <c r="L228" s="158"/>
    </row>
    <row r="229" spans="1:12" ht="24" x14ac:dyDescent="0.25">
      <c r="A229" s="150">
        <v>5270</v>
      </c>
      <c r="B229" s="112" t="s">
        <v>237</v>
      </c>
      <c r="C229" s="202">
        <f t="shared" si="23"/>
        <v>0</v>
      </c>
      <c r="D229" s="163"/>
      <c r="E229" s="163"/>
      <c r="F229" s="163"/>
      <c r="G229" s="164"/>
      <c r="H229" s="117">
        <f t="shared" si="24"/>
        <v>0</v>
      </c>
      <c r="I229" s="163"/>
      <c r="J229" s="163"/>
      <c r="K229" s="163"/>
      <c r="L229" s="165"/>
    </row>
    <row r="230" spans="1:12" x14ac:dyDescent="0.25">
      <c r="A230" s="142">
        <v>6000</v>
      </c>
      <c r="B230" s="142" t="s">
        <v>238</v>
      </c>
      <c r="C230" s="203">
        <f t="shared" si="23"/>
        <v>0</v>
      </c>
      <c r="D230" s="144">
        <f>D231+D251+D259</f>
        <v>0</v>
      </c>
      <c r="E230" s="144">
        <f>E231+E251+E259</f>
        <v>0</v>
      </c>
      <c r="F230" s="144">
        <f>F231+F251+F259</f>
        <v>0</v>
      </c>
      <c r="G230" s="145">
        <f>G231+G251+G259</f>
        <v>0</v>
      </c>
      <c r="H230" s="143">
        <f t="shared" si="24"/>
        <v>0</v>
      </c>
      <c r="I230" s="144">
        <f>I231+I251+I259</f>
        <v>0</v>
      </c>
      <c r="J230" s="144">
        <f>J231+J251+J259</f>
        <v>0</v>
      </c>
      <c r="K230" s="144">
        <f>K231+K251+K259</f>
        <v>0</v>
      </c>
      <c r="L230" s="146">
        <f>L231+L251+L259</f>
        <v>0</v>
      </c>
    </row>
    <row r="231" spans="1:12" ht="14.25" customHeight="1" x14ac:dyDescent="0.25">
      <c r="A231" s="192">
        <v>6200</v>
      </c>
      <c r="B231" s="183" t="s">
        <v>239</v>
      </c>
      <c r="C231" s="204">
        <f>SUM(D231:G231)</f>
        <v>0</v>
      </c>
      <c r="D231" s="194">
        <f>SUM(D232,D233,D235,D238,D244,D245,D246)</f>
        <v>0</v>
      </c>
      <c r="E231" s="194">
        <f>SUM(E232,E233,E235,E238,E244,E245,E246)</f>
        <v>0</v>
      </c>
      <c r="F231" s="194">
        <f>SUM(F232,F233,F235,F238,F244,F245,F246)</f>
        <v>0</v>
      </c>
      <c r="G231" s="194">
        <f>SUM(G232,G233,G235,G238,G244,G245,G246)</f>
        <v>0</v>
      </c>
      <c r="H231" s="193">
        <f t="shared" si="24"/>
        <v>0</v>
      </c>
      <c r="I231" s="194">
        <f>SUM(I232,I233,I235,I238,I244,I245,I246)</f>
        <v>0</v>
      </c>
      <c r="J231" s="194">
        <f>SUM(J232,J233,J235,J238,J244,J245,J246)</f>
        <v>0</v>
      </c>
      <c r="K231" s="194">
        <f>SUM(K232,K233,K235,K238,K244,K245,K246)</f>
        <v>0</v>
      </c>
      <c r="L231" s="149">
        <f>SUM(L232,L233,L235,L238,L244,L245,L246)</f>
        <v>0</v>
      </c>
    </row>
    <row r="232" spans="1:12" ht="24" x14ac:dyDescent="0.25">
      <c r="A232" s="168">
        <v>6220</v>
      </c>
      <c r="B232" s="65" t="s">
        <v>240</v>
      </c>
      <c r="C232" s="205">
        <f t="shared" si="23"/>
        <v>0</v>
      </c>
      <c r="D232" s="68"/>
      <c r="E232" s="68"/>
      <c r="F232" s="68"/>
      <c r="G232" s="206"/>
      <c r="H232" s="207">
        <f t="shared" si="24"/>
        <v>0</v>
      </c>
      <c r="I232" s="68"/>
      <c r="J232" s="68"/>
      <c r="K232" s="68"/>
      <c r="L232" s="155"/>
    </row>
    <row r="233" spans="1:12" x14ac:dyDescent="0.25">
      <c r="A233" s="159">
        <v>6230</v>
      </c>
      <c r="B233" s="71" t="s">
        <v>241</v>
      </c>
      <c r="C233" s="201">
        <f t="shared" si="23"/>
        <v>0</v>
      </c>
      <c r="D233" s="160">
        <f>SUM(D234)</f>
        <v>0</v>
      </c>
      <c r="E233" s="160">
        <f t="shared" ref="E233:L233" si="25">SUM(E234)</f>
        <v>0</v>
      </c>
      <c r="F233" s="160">
        <f t="shared" si="25"/>
        <v>0</v>
      </c>
      <c r="G233" s="161">
        <f t="shared" si="25"/>
        <v>0</v>
      </c>
      <c r="H233" s="208">
        <f t="shared" si="24"/>
        <v>0</v>
      </c>
      <c r="I233" s="160">
        <f t="shared" si="25"/>
        <v>0</v>
      </c>
      <c r="J233" s="160">
        <f t="shared" si="25"/>
        <v>0</v>
      </c>
      <c r="K233" s="160">
        <f t="shared" si="25"/>
        <v>0</v>
      </c>
      <c r="L233" s="162">
        <f t="shared" si="25"/>
        <v>0</v>
      </c>
    </row>
    <row r="234" spans="1:12" ht="24" x14ac:dyDescent="0.25">
      <c r="A234" s="44">
        <v>6239</v>
      </c>
      <c r="B234" s="65" t="s">
        <v>242</v>
      </c>
      <c r="C234" s="201">
        <f t="shared" si="23"/>
        <v>0</v>
      </c>
      <c r="D234" s="68"/>
      <c r="E234" s="68"/>
      <c r="F234" s="68"/>
      <c r="G234" s="154"/>
      <c r="H234" s="208">
        <f t="shared" si="24"/>
        <v>0</v>
      </c>
      <c r="I234" s="68"/>
      <c r="J234" s="68"/>
      <c r="K234" s="68"/>
      <c r="L234" s="155"/>
    </row>
    <row r="235" spans="1:12" ht="24" x14ac:dyDescent="0.25">
      <c r="A235" s="159">
        <v>6240</v>
      </c>
      <c r="B235" s="71" t="s">
        <v>243</v>
      </c>
      <c r="C235" s="201">
        <f>SUM(D235:G235)</f>
        <v>0</v>
      </c>
      <c r="D235" s="160">
        <f>SUM(D236:D237)</f>
        <v>0</v>
      </c>
      <c r="E235" s="160">
        <f>SUM(E236:E237)</f>
        <v>0</v>
      </c>
      <c r="F235" s="160">
        <f>SUM(F236:F237)</f>
        <v>0</v>
      </c>
      <c r="G235" s="161">
        <f>SUM(G236:G237)</f>
        <v>0</v>
      </c>
      <c r="H235" s="208">
        <f t="shared" si="24"/>
        <v>0</v>
      </c>
      <c r="I235" s="160">
        <f>SUM(I236:I237)</f>
        <v>0</v>
      </c>
      <c r="J235" s="160">
        <f>SUM(J236:J237)</f>
        <v>0</v>
      </c>
      <c r="K235" s="160">
        <f>SUM(K236:K237)</f>
        <v>0</v>
      </c>
      <c r="L235" s="162">
        <f>SUM(L236:L237)</f>
        <v>0</v>
      </c>
    </row>
    <row r="236" spans="1:12" x14ac:dyDescent="0.25">
      <c r="A236" s="44">
        <v>6241</v>
      </c>
      <c r="B236" s="71" t="s">
        <v>244</v>
      </c>
      <c r="C236" s="201">
        <f>SUM(D236:G236)</f>
        <v>0</v>
      </c>
      <c r="D236" s="74"/>
      <c r="E236" s="74"/>
      <c r="F236" s="74"/>
      <c r="G236" s="157"/>
      <c r="H236" s="208">
        <f>SUM(I236:L236)</f>
        <v>0</v>
      </c>
      <c r="I236" s="74"/>
      <c r="J236" s="74"/>
      <c r="K236" s="74"/>
      <c r="L236" s="158"/>
    </row>
    <row r="237" spans="1:12" x14ac:dyDescent="0.25">
      <c r="A237" s="44">
        <v>6242</v>
      </c>
      <c r="B237" s="71" t="s">
        <v>245</v>
      </c>
      <c r="C237" s="201">
        <f>SUM(D237:G237)</f>
        <v>0</v>
      </c>
      <c r="D237" s="74"/>
      <c r="E237" s="74"/>
      <c r="F237" s="74"/>
      <c r="G237" s="157"/>
      <c r="H237" s="208">
        <f t="shared" si="24"/>
        <v>0</v>
      </c>
      <c r="I237" s="74"/>
      <c r="J237" s="74"/>
      <c r="K237" s="74"/>
      <c r="L237" s="158"/>
    </row>
    <row r="238" spans="1:12" ht="25.5" customHeight="1" x14ac:dyDescent="0.25">
      <c r="A238" s="159">
        <v>6250</v>
      </c>
      <c r="B238" s="71" t="s">
        <v>246</v>
      </c>
      <c r="C238" s="201">
        <f>SUM(D238:G238)</f>
        <v>0</v>
      </c>
      <c r="D238" s="160">
        <f>SUM(D239:D243)</f>
        <v>0</v>
      </c>
      <c r="E238" s="160">
        <f>SUM(E239:E243)</f>
        <v>0</v>
      </c>
      <c r="F238" s="160">
        <f>SUM(F239:F243)</f>
        <v>0</v>
      </c>
      <c r="G238" s="161">
        <f>SUM(G239:G243)</f>
        <v>0</v>
      </c>
      <c r="H238" s="208">
        <f t="shared" si="24"/>
        <v>0</v>
      </c>
      <c r="I238" s="160">
        <f>SUM(I239:I243)</f>
        <v>0</v>
      </c>
      <c r="J238" s="160">
        <f>SUM(J239:J243)</f>
        <v>0</v>
      </c>
      <c r="K238" s="160">
        <f>SUM(K239:K243)</f>
        <v>0</v>
      </c>
      <c r="L238" s="162">
        <f>SUM(L239:L243)</f>
        <v>0</v>
      </c>
    </row>
    <row r="239" spans="1:12" ht="14.25" customHeight="1" x14ac:dyDescent="0.25">
      <c r="A239" s="44">
        <v>6252</v>
      </c>
      <c r="B239" s="71" t="s">
        <v>247</v>
      </c>
      <c r="C239" s="201">
        <f>SUM(D239:G239)</f>
        <v>0</v>
      </c>
      <c r="D239" s="74"/>
      <c r="E239" s="74"/>
      <c r="F239" s="74"/>
      <c r="G239" s="157"/>
      <c r="H239" s="208">
        <f t="shared" si="24"/>
        <v>0</v>
      </c>
      <c r="I239" s="74"/>
      <c r="J239" s="74"/>
      <c r="K239" s="74"/>
      <c r="L239" s="158"/>
    </row>
    <row r="240" spans="1:12" ht="14.25" customHeight="1" x14ac:dyDescent="0.25">
      <c r="A240" s="44">
        <v>6253</v>
      </c>
      <c r="B240" s="71" t="s">
        <v>248</v>
      </c>
      <c r="C240" s="201">
        <f t="shared" si="23"/>
        <v>0</v>
      </c>
      <c r="D240" s="74"/>
      <c r="E240" s="74"/>
      <c r="F240" s="74"/>
      <c r="G240" s="157"/>
      <c r="H240" s="208">
        <f t="shared" si="24"/>
        <v>0</v>
      </c>
      <c r="I240" s="74"/>
      <c r="J240" s="74"/>
      <c r="K240" s="74"/>
      <c r="L240" s="158"/>
    </row>
    <row r="241" spans="1:12" ht="24" x14ac:dyDescent="0.25">
      <c r="A241" s="44">
        <v>6254</v>
      </c>
      <c r="B241" s="71" t="s">
        <v>249</v>
      </c>
      <c r="C241" s="201">
        <f t="shared" si="23"/>
        <v>0</v>
      </c>
      <c r="D241" s="74"/>
      <c r="E241" s="74"/>
      <c r="F241" s="74"/>
      <c r="G241" s="157"/>
      <c r="H241" s="208">
        <f t="shared" si="24"/>
        <v>0</v>
      </c>
      <c r="I241" s="74"/>
      <c r="J241" s="74"/>
      <c r="K241" s="74"/>
      <c r="L241" s="158"/>
    </row>
    <row r="242" spans="1:12" ht="24" x14ac:dyDescent="0.25">
      <c r="A242" s="44">
        <v>6255</v>
      </c>
      <c r="B242" s="71" t="s">
        <v>250</v>
      </c>
      <c r="C242" s="201">
        <f t="shared" si="23"/>
        <v>0</v>
      </c>
      <c r="D242" s="74"/>
      <c r="E242" s="74"/>
      <c r="F242" s="74"/>
      <c r="G242" s="157"/>
      <c r="H242" s="208">
        <f t="shared" si="24"/>
        <v>0</v>
      </c>
      <c r="I242" s="74"/>
      <c r="J242" s="74"/>
      <c r="K242" s="74"/>
      <c r="L242" s="158"/>
    </row>
    <row r="243" spans="1:12" x14ac:dyDescent="0.25">
      <c r="A243" s="44">
        <v>6259</v>
      </c>
      <c r="B243" s="71" t="s">
        <v>251</v>
      </c>
      <c r="C243" s="201">
        <f t="shared" si="23"/>
        <v>0</v>
      </c>
      <c r="D243" s="74"/>
      <c r="E243" s="74"/>
      <c r="F243" s="74"/>
      <c r="G243" s="157"/>
      <c r="H243" s="208">
        <f t="shared" si="24"/>
        <v>0</v>
      </c>
      <c r="I243" s="74"/>
      <c r="J243" s="74"/>
      <c r="K243" s="74"/>
      <c r="L243" s="158"/>
    </row>
    <row r="244" spans="1:12" ht="24" x14ac:dyDescent="0.25">
      <c r="A244" s="159">
        <v>6260</v>
      </c>
      <c r="B244" s="71" t="s">
        <v>252</v>
      </c>
      <c r="C244" s="201">
        <f t="shared" si="23"/>
        <v>0</v>
      </c>
      <c r="D244" s="74"/>
      <c r="E244" s="74"/>
      <c r="F244" s="74"/>
      <c r="G244" s="157"/>
      <c r="H244" s="208">
        <f t="shared" si="24"/>
        <v>0</v>
      </c>
      <c r="I244" s="74"/>
      <c r="J244" s="74"/>
      <c r="K244" s="74"/>
      <c r="L244" s="158"/>
    </row>
    <row r="245" spans="1:12" x14ac:dyDescent="0.25">
      <c r="A245" s="159">
        <v>6270</v>
      </c>
      <c r="B245" s="71" t="s">
        <v>253</v>
      </c>
      <c r="C245" s="201">
        <f t="shared" si="23"/>
        <v>0</v>
      </c>
      <c r="D245" s="74"/>
      <c r="E245" s="74"/>
      <c r="F245" s="74"/>
      <c r="G245" s="157"/>
      <c r="H245" s="208">
        <f t="shared" si="24"/>
        <v>0</v>
      </c>
      <c r="I245" s="74"/>
      <c r="J245" s="74"/>
      <c r="K245" s="74"/>
      <c r="L245" s="158"/>
    </row>
    <row r="246" spans="1:12" ht="24" x14ac:dyDescent="0.25">
      <c r="A246" s="168">
        <v>6290</v>
      </c>
      <c r="B246" s="65" t="s">
        <v>254</v>
      </c>
      <c r="C246" s="209">
        <f t="shared" si="23"/>
        <v>0</v>
      </c>
      <c r="D246" s="169">
        <f>SUM(D247:D250)</f>
        <v>0</v>
      </c>
      <c r="E246" s="169">
        <f t="shared" ref="E246:G246" si="26">SUM(E247:E250)</f>
        <v>0</v>
      </c>
      <c r="F246" s="169">
        <f t="shared" si="26"/>
        <v>0</v>
      </c>
      <c r="G246" s="210">
        <f t="shared" si="26"/>
        <v>0</v>
      </c>
      <c r="H246" s="209">
        <f t="shared" si="24"/>
        <v>0</v>
      </c>
      <c r="I246" s="169">
        <f>SUM(I247:I250)</f>
        <v>0</v>
      </c>
      <c r="J246" s="169">
        <f t="shared" ref="J246:L246" si="27">SUM(J247:J250)</f>
        <v>0</v>
      </c>
      <c r="K246" s="169">
        <f t="shared" si="27"/>
        <v>0</v>
      </c>
      <c r="L246" s="186">
        <f t="shared" si="27"/>
        <v>0</v>
      </c>
    </row>
    <row r="247" spans="1:12" x14ac:dyDescent="0.25">
      <c r="A247" s="44">
        <v>6291</v>
      </c>
      <c r="B247" s="71" t="s">
        <v>255</v>
      </c>
      <c r="C247" s="201">
        <f t="shared" si="23"/>
        <v>0</v>
      </c>
      <c r="D247" s="74"/>
      <c r="E247" s="74"/>
      <c r="F247" s="74"/>
      <c r="G247" s="211"/>
      <c r="H247" s="201">
        <f t="shared" si="24"/>
        <v>0</v>
      </c>
      <c r="I247" s="74"/>
      <c r="J247" s="74"/>
      <c r="K247" s="74"/>
      <c r="L247" s="158"/>
    </row>
    <row r="248" spans="1:12" x14ac:dyDescent="0.25">
      <c r="A248" s="44">
        <v>6292</v>
      </c>
      <c r="B248" s="71" t="s">
        <v>256</v>
      </c>
      <c r="C248" s="201">
        <f t="shared" si="23"/>
        <v>0</v>
      </c>
      <c r="D248" s="74"/>
      <c r="E248" s="74"/>
      <c r="F248" s="74"/>
      <c r="G248" s="211"/>
      <c r="H248" s="201">
        <f t="shared" si="24"/>
        <v>0</v>
      </c>
      <c r="I248" s="74"/>
      <c r="J248" s="74"/>
      <c r="K248" s="74"/>
      <c r="L248" s="158"/>
    </row>
    <row r="249" spans="1:12" ht="72" x14ac:dyDescent="0.25">
      <c r="A249" s="44">
        <v>6296</v>
      </c>
      <c r="B249" s="71" t="s">
        <v>257</v>
      </c>
      <c r="C249" s="201">
        <f t="shared" si="23"/>
        <v>0</v>
      </c>
      <c r="D249" s="74"/>
      <c r="E249" s="74"/>
      <c r="F249" s="74"/>
      <c r="G249" s="211"/>
      <c r="H249" s="201">
        <f t="shared" si="24"/>
        <v>0</v>
      </c>
      <c r="I249" s="74"/>
      <c r="J249" s="74"/>
      <c r="K249" s="74"/>
      <c r="L249" s="158"/>
    </row>
    <row r="250" spans="1:12" ht="39.75" customHeight="1" x14ac:dyDescent="0.25">
      <c r="A250" s="44">
        <v>6299</v>
      </c>
      <c r="B250" s="71" t="s">
        <v>258</v>
      </c>
      <c r="C250" s="201">
        <f t="shared" si="23"/>
        <v>0</v>
      </c>
      <c r="D250" s="74"/>
      <c r="E250" s="74"/>
      <c r="F250" s="74"/>
      <c r="G250" s="211"/>
      <c r="H250" s="201">
        <f t="shared" si="24"/>
        <v>0</v>
      </c>
      <c r="I250" s="74"/>
      <c r="J250" s="74"/>
      <c r="K250" s="74"/>
      <c r="L250" s="158"/>
    </row>
    <row r="251" spans="1:12" x14ac:dyDescent="0.25">
      <c r="A251" s="56">
        <v>6300</v>
      </c>
      <c r="B251" s="147" t="s">
        <v>259</v>
      </c>
      <c r="C251" s="184">
        <f t="shared" si="23"/>
        <v>0</v>
      </c>
      <c r="D251" s="63">
        <f>SUM(D252,D257,D258)</f>
        <v>0</v>
      </c>
      <c r="E251" s="63">
        <f t="shared" ref="E251:G251" si="28">SUM(E252,E257,E258)</f>
        <v>0</v>
      </c>
      <c r="F251" s="63">
        <f t="shared" si="28"/>
        <v>0</v>
      </c>
      <c r="G251" s="63">
        <f t="shared" si="28"/>
        <v>0</v>
      </c>
      <c r="H251" s="57">
        <f t="shared" si="24"/>
        <v>0</v>
      </c>
      <c r="I251" s="63">
        <f>SUM(I252,I257,I258)</f>
        <v>0</v>
      </c>
      <c r="J251" s="63">
        <f t="shared" ref="J251:L251" si="29">SUM(J252,J257,J258)</f>
        <v>0</v>
      </c>
      <c r="K251" s="63">
        <f t="shared" si="29"/>
        <v>0</v>
      </c>
      <c r="L251" s="172">
        <f t="shared" si="29"/>
        <v>0</v>
      </c>
    </row>
    <row r="252" spans="1:12" ht="24" x14ac:dyDescent="0.25">
      <c r="A252" s="168">
        <v>6320</v>
      </c>
      <c r="B252" s="65" t="s">
        <v>260</v>
      </c>
      <c r="C252" s="209">
        <f t="shared" si="23"/>
        <v>0</v>
      </c>
      <c r="D252" s="169">
        <f>SUM(D253:D256)</f>
        <v>0</v>
      </c>
      <c r="E252" s="169">
        <f>SUM(E253:E256)</f>
        <v>0</v>
      </c>
      <c r="F252" s="169">
        <f t="shared" ref="F252:G252" si="30">SUM(F253:F256)</f>
        <v>0</v>
      </c>
      <c r="G252" s="212">
        <f t="shared" si="30"/>
        <v>0</v>
      </c>
      <c r="H252" s="209">
        <f t="shared" si="24"/>
        <v>0</v>
      </c>
      <c r="I252" s="169">
        <f>SUM(I253:I256)</f>
        <v>0</v>
      </c>
      <c r="J252" s="169">
        <f t="shared" ref="J252:L252" si="31">SUM(J253:J256)</f>
        <v>0</v>
      </c>
      <c r="K252" s="169">
        <f t="shared" si="31"/>
        <v>0</v>
      </c>
      <c r="L252" s="213">
        <f t="shared" si="31"/>
        <v>0</v>
      </c>
    </row>
    <row r="253" spans="1:12" x14ac:dyDescent="0.25">
      <c r="A253" s="44">
        <v>6322</v>
      </c>
      <c r="B253" s="71" t="s">
        <v>261</v>
      </c>
      <c r="C253" s="201">
        <f t="shared" si="23"/>
        <v>0</v>
      </c>
      <c r="D253" s="74"/>
      <c r="E253" s="74"/>
      <c r="F253" s="74"/>
      <c r="G253" s="211"/>
      <c r="H253" s="201">
        <f t="shared" si="24"/>
        <v>0</v>
      </c>
      <c r="I253" s="74"/>
      <c r="J253" s="74"/>
      <c r="K253" s="74"/>
      <c r="L253" s="158"/>
    </row>
    <row r="254" spans="1:12" ht="24" x14ac:dyDescent="0.25">
      <c r="A254" s="44">
        <v>6323</v>
      </c>
      <c r="B254" s="71" t="s">
        <v>262</v>
      </c>
      <c r="C254" s="201">
        <f t="shared" si="23"/>
        <v>0</v>
      </c>
      <c r="D254" s="74"/>
      <c r="E254" s="74"/>
      <c r="F254" s="74"/>
      <c r="G254" s="211"/>
      <c r="H254" s="201">
        <f t="shared" si="24"/>
        <v>0</v>
      </c>
      <c r="I254" s="74"/>
      <c r="J254" s="74"/>
      <c r="K254" s="74"/>
      <c r="L254" s="158"/>
    </row>
    <row r="255" spans="1:12" ht="24" x14ac:dyDescent="0.25">
      <c r="A255" s="44">
        <v>6324</v>
      </c>
      <c r="B255" s="71" t="s">
        <v>263</v>
      </c>
      <c r="C255" s="201">
        <f t="shared" si="23"/>
        <v>0</v>
      </c>
      <c r="D255" s="74"/>
      <c r="E255" s="74"/>
      <c r="F255" s="74"/>
      <c r="G255" s="211"/>
      <c r="H255" s="201">
        <f t="shared" si="24"/>
        <v>0</v>
      </c>
      <c r="I255" s="74"/>
      <c r="J255" s="74"/>
      <c r="K255" s="74"/>
      <c r="L255" s="158"/>
    </row>
    <row r="256" spans="1:12" x14ac:dyDescent="0.25">
      <c r="A256" s="38">
        <v>6329</v>
      </c>
      <c r="B256" s="65" t="s">
        <v>264</v>
      </c>
      <c r="C256" s="205">
        <f t="shared" si="23"/>
        <v>0</v>
      </c>
      <c r="D256" s="68"/>
      <c r="E256" s="68"/>
      <c r="F256" s="68"/>
      <c r="G256" s="214"/>
      <c r="H256" s="205">
        <f t="shared" si="24"/>
        <v>0</v>
      </c>
      <c r="I256" s="68"/>
      <c r="J256" s="68"/>
      <c r="K256" s="68"/>
      <c r="L256" s="155"/>
    </row>
    <row r="257" spans="1:13" ht="24" x14ac:dyDescent="0.25">
      <c r="A257" s="215">
        <v>6330</v>
      </c>
      <c r="B257" s="216" t="s">
        <v>265</v>
      </c>
      <c r="C257" s="209">
        <f>SUM(D257:G257)</f>
        <v>0</v>
      </c>
      <c r="D257" s="189"/>
      <c r="E257" s="189"/>
      <c r="F257" s="189"/>
      <c r="G257" s="211"/>
      <c r="H257" s="209">
        <f>SUM(I257:L257)</f>
        <v>0</v>
      </c>
      <c r="I257" s="189"/>
      <c r="J257" s="189"/>
      <c r="K257" s="189"/>
      <c r="L257" s="191"/>
    </row>
    <row r="258" spans="1:13" x14ac:dyDescent="0.25">
      <c r="A258" s="159">
        <v>6360</v>
      </c>
      <c r="B258" s="71" t="s">
        <v>266</v>
      </c>
      <c r="C258" s="201">
        <f t="shared" si="23"/>
        <v>0</v>
      </c>
      <c r="D258" s="74"/>
      <c r="E258" s="74"/>
      <c r="F258" s="74"/>
      <c r="G258" s="157"/>
      <c r="H258" s="208">
        <f t="shared" si="24"/>
        <v>0</v>
      </c>
      <c r="I258" s="74"/>
      <c r="J258" s="74"/>
      <c r="K258" s="74"/>
      <c r="L258" s="158"/>
    </row>
    <row r="259" spans="1:13" ht="36" x14ac:dyDescent="0.25">
      <c r="A259" s="56">
        <v>6400</v>
      </c>
      <c r="B259" s="147" t="s">
        <v>267</v>
      </c>
      <c r="C259" s="184">
        <f>SUM(D259:G259)</f>
        <v>0</v>
      </c>
      <c r="D259" s="63">
        <f>SUM(D260,D264)</f>
        <v>0</v>
      </c>
      <c r="E259" s="63">
        <f t="shared" ref="E259:G259" si="32">SUM(E260,E264)</f>
        <v>0</v>
      </c>
      <c r="F259" s="63">
        <f t="shared" si="32"/>
        <v>0</v>
      </c>
      <c r="G259" s="63">
        <f t="shared" si="32"/>
        <v>0</v>
      </c>
      <c r="H259" s="57">
        <f>SUM(I259:L259)</f>
        <v>0</v>
      </c>
      <c r="I259" s="63">
        <f>SUM(I260,I264)</f>
        <v>0</v>
      </c>
      <c r="J259" s="63">
        <f t="shared" ref="J259:L259" si="33">SUM(J260,J264)</f>
        <v>0</v>
      </c>
      <c r="K259" s="63">
        <f t="shared" si="33"/>
        <v>0</v>
      </c>
      <c r="L259" s="172">
        <f t="shared" si="33"/>
        <v>0</v>
      </c>
    </row>
    <row r="260" spans="1:13" ht="24" x14ac:dyDescent="0.25">
      <c r="A260" s="168">
        <v>6410</v>
      </c>
      <c r="B260" s="65" t="s">
        <v>268</v>
      </c>
      <c r="C260" s="205">
        <f t="shared" si="23"/>
        <v>0</v>
      </c>
      <c r="D260" s="169">
        <f>SUM(D261:D263)</f>
        <v>0</v>
      </c>
      <c r="E260" s="169">
        <f t="shared" ref="E260:G260" si="34">SUM(E261:E263)</f>
        <v>0</v>
      </c>
      <c r="F260" s="169">
        <f t="shared" si="34"/>
        <v>0</v>
      </c>
      <c r="G260" s="217">
        <f t="shared" si="34"/>
        <v>0</v>
      </c>
      <c r="H260" s="205">
        <f t="shared" si="24"/>
        <v>0</v>
      </c>
      <c r="I260" s="169">
        <f>SUM(I261:I263)</f>
        <v>0</v>
      </c>
      <c r="J260" s="169">
        <f t="shared" ref="J260:L260" si="35">SUM(J261:J263)</f>
        <v>0</v>
      </c>
      <c r="K260" s="169">
        <f t="shared" si="35"/>
        <v>0</v>
      </c>
      <c r="L260" s="180">
        <f t="shared" si="35"/>
        <v>0</v>
      </c>
    </row>
    <row r="261" spans="1:13" x14ac:dyDescent="0.25">
      <c r="A261" s="44">
        <v>6411</v>
      </c>
      <c r="B261" s="174" t="s">
        <v>269</v>
      </c>
      <c r="C261" s="201">
        <f t="shared" si="23"/>
        <v>0</v>
      </c>
      <c r="D261" s="74"/>
      <c r="E261" s="74"/>
      <c r="F261" s="74"/>
      <c r="G261" s="157"/>
      <c r="H261" s="208">
        <f t="shared" si="24"/>
        <v>0</v>
      </c>
      <c r="I261" s="74"/>
      <c r="J261" s="74"/>
      <c r="K261" s="74"/>
      <c r="L261" s="158"/>
    </row>
    <row r="262" spans="1:13" ht="36" x14ac:dyDescent="0.25">
      <c r="A262" s="44">
        <v>6412</v>
      </c>
      <c r="B262" s="71" t="s">
        <v>270</v>
      </c>
      <c r="C262" s="201">
        <f t="shared" si="23"/>
        <v>0</v>
      </c>
      <c r="D262" s="74"/>
      <c r="E262" s="74"/>
      <c r="F262" s="74"/>
      <c r="G262" s="157"/>
      <c r="H262" s="208">
        <f t="shared" si="24"/>
        <v>0</v>
      </c>
      <c r="I262" s="74"/>
      <c r="J262" s="74"/>
      <c r="K262" s="74"/>
      <c r="L262" s="158"/>
    </row>
    <row r="263" spans="1:13" ht="36" x14ac:dyDescent="0.25">
      <c r="A263" s="44">
        <v>6419</v>
      </c>
      <c r="B263" s="71" t="s">
        <v>271</v>
      </c>
      <c r="C263" s="201">
        <f t="shared" si="23"/>
        <v>0</v>
      </c>
      <c r="D263" s="74"/>
      <c r="E263" s="74"/>
      <c r="F263" s="74"/>
      <c r="G263" s="157"/>
      <c r="H263" s="208">
        <f t="shared" si="24"/>
        <v>0</v>
      </c>
      <c r="I263" s="74"/>
      <c r="J263" s="74"/>
      <c r="K263" s="74"/>
      <c r="L263" s="158"/>
    </row>
    <row r="264" spans="1:13" ht="36" x14ac:dyDescent="0.25">
      <c r="A264" s="159">
        <v>6420</v>
      </c>
      <c r="B264" s="71" t="s">
        <v>272</v>
      </c>
      <c r="C264" s="201">
        <f t="shared" si="23"/>
        <v>0</v>
      </c>
      <c r="D264" s="160">
        <f>SUM(D265:D268)</f>
        <v>0</v>
      </c>
      <c r="E264" s="160">
        <f>SUM(E265:E268)</f>
        <v>0</v>
      </c>
      <c r="F264" s="160">
        <f>SUM(F265:F268)</f>
        <v>0</v>
      </c>
      <c r="G264" s="218">
        <f>SUM(G265:G268)</f>
        <v>0</v>
      </c>
      <c r="H264" s="201">
        <f>SUM(I264:L264)</f>
        <v>0</v>
      </c>
      <c r="I264" s="160">
        <f>SUM(I265:I268)</f>
        <v>0</v>
      </c>
      <c r="J264" s="160">
        <f>SUM(J265:J268)</f>
        <v>0</v>
      </c>
      <c r="K264" s="160">
        <f>SUM(K265:K268)</f>
        <v>0</v>
      </c>
      <c r="L264" s="176">
        <f>SUM(L265:L268)</f>
        <v>0</v>
      </c>
    </row>
    <row r="265" spans="1:13" x14ac:dyDescent="0.25">
      <c r="A265" s="44">
        <v>6421</v>
      </c>
      <c r="B265" s="71" t="s">
        <v>273</v>
      </c>
      <c r="C265" s="201">
        <f t="shared" ref="C265:C285" si="36">SUM(D265:G265)</f>
        <v>0</v>
      </c>
      <c r="D265" s="74"/>
      <c r="E265" s="74"/>
      <c r="F265" s="74"/>
      <c r="G265" s="157"/>
      <c r="H265" s="208">
        <f t="shared" ref="H265:H285" si="37">SUM(I265:L265)</f>
        <v>0</v>
      </c>
      <c r="I265" s="74"/>
      <c r="J265" s="74"/>
      <c r="K265" s="74"/>
      <c r="L265" s="158"/>
    </row>
    <row r="266" spans="1:13" x14ac:dyDescent="0.25">
      <c r="A266" s="44">
        <v>6422</v>
      </c>
      <c r="B266" s="71" t="s">
        <v>274</v>
      </c>
      <c r="C266" s="201">
        <f t="shared" si="36"/>
        <v>0</v>
      </c>
      <c r="D266" s="74"/>
      <c r="E266" s="74"/>
      <c r="F266" s="74"/>
      <c r="G266" s="157"/>
      <c r="H266" s="208">
        <f t="shared" si="37"/>
        <v>0</v>
      </c>
      <c r="I266" s="74"/>
      <c r="J266" s="74"/>
      <c r="K266" s="74"/>
      <c r="L266" s="158"/>
    </row>
    <row r="267" spans="1:13" ht="13.5" customHeight="1" x14ac:dyDescent="0.25">
      <c r="A267" s="44">
        <v>6423</v>
      </c>
      <c r="B267" s="71" t="s">
        <v>275</v>
      </c>
      <c r="C267" s="201">
        <f>SUM(D267:G267)</f>
        <v>0</v>
      </c>
      <c r="D267" s="74"/>
      <c r="E267" s="74"/>
      <c r="F267" s="74"/>
      <c r="G267" s="157"/>
      <c r="H267" s="208">
        <f>SUM(I267:L267)</f>
        <v>0</v>
      </c>
      <c r="I267" s="74"/>
      <c r="J267" s="74"/>
      <c r="K267" s="74"/>
      <c r="L267" s="158"/>
    </row>
    <row r="268" spans="1:13" ht="36" x14ac:dyDescent="0.25">
      <c r="A268" s="44">
        <v>6424</v>
      </c>
      <c r="B268" s="71" t="s">
        <v>276</v>
      </c>
      <c r="C268" s="201">
        <f>SUM(D268:G268)</f>
        <v>0</v>
      </c>
      <c r="D268" s="74"/>
      <c r="E268" s="74"/>
      <c r="F268" s="74"/>
      <c r="G268" s="157"/>
      <c r="H268" s="208">
        <f>SUM(I268:L268)</f>
        <v>0</v>
      </c>
      <c r="I268" s="74"/>
      <c r="J268" s="74"/>
      <c r="K268" s="74"/>
      <c r="L268" s="158"/>
      <c r="M268" s="225"/>
    </row>
    <row r="269" spans="1:13" ht="36" x14ac:dyDescent="0.25">
      <c r="A269" s="220">
        <v>7000</v>
      </c>
      <c r="B269" s="220" t="s">
        <v>277</v>
      </c>
      <c r="C269" s="221">
        <f t="shared" si="36"/>
        <v>0</v>
      </c>
      <c r="D269" s="222">
        <f>SUM(D270,D281)</f>
        <v>0</v>
      </c>
      <c r="E269" s="222">
        <f>SUM(E270,E281)</f>
        <v>0</v>
      </c>
      <c r="F269" s="222">
        <f>SUM(F270,F281)</f>
        <v>0</v>
      </c>
      <c r="G269" s="222">
        <f>SUM(G270,G281)</f>
        <v>0</v>
      </c>
      <c r="H269" s="223">
        <f t="shared" si="37"/>
        <v>0</v>
      </c>
      <c r="I269" s="222">
        <f>SUM(I270,I281)</f>
        <v>0</v>
      </c>
      <c r="J269" s="222">
        <f>SUM(J270,J281)</f>
        <v>0</v>
      </c>
      <c r="K269" s="222">
        <f>SUM(K270,K281)</f>
        <v>0</v>
      </c>
      <c r="L269" s="224">
        <f>SUM(L270,L281)</f>
        <v>0</v>
      </c>
    </row>
    <row r="270" spans="1:13" ht="24" x14ac:dyDescent="0.25">
      <c r="A270" s="56">
        <v>7200</v>
      </c>
      <c r="B270" s="147" t="s">
        <v>278</v>
      </c>
      <c r="C270" s="184">
        <f t="shared" si="36"/>
        <v>0</v>
      </c>
      <c r="D270" s="63">
        <f>SUM(D271,D272,D275,D276,D280)</f>
        <v>0</v>
      </c>
      <c r="E270" s="63">
        <f>SUM(E271,E272,E275,E276,E280)</f>
        <v>0</v>
      </c>
      <c r="F270" s="63">
        <f>SUM(F271,F272,F275,F276,F280)</f>
        <v>0</v>
      </c>
      <c r="G270" s="63">
        <f>SUM(G271,G272,G275,G276,G280)</f>
        <v>0</v>
      </c>
      <c r="H270" s="57">
        <f t="shared" si="37"/>
        <v>0</v>
      </c>
      <c r="I270" s="63">
        <f>SUM(I271,I272,I275,I276,I280)</f>
        <v>0</v>
      </c>
      <c r="J270" s="63">
        <f>SUM(J271,J272,J275,J276,J280)</f>
        <v>0</v>
      </c>
      <c r="K270" s="63">
        <f>SUM(K271,K272,K275,K276,K280)</f>
        <v>0</v>
      </c>
      <c r="L270" s="149">
        <f>SUM(L271,L272,L275,L276,L280)</f>
        <v>0</v>
      </c>
    </row>
    <row r="271" spans="1:13" ht="24" x14ac:dyDescent="0.25">
      <c r="A271" s="168">
        <v>7210</v>
      </c>
      <c r="B271" s="65" t="s">
        <v>279</v>
      </c>
      <c r="C271" s="205">
        <f t="shared" si="36"/>
        <v>0</v>
      </c>
      <c r="D271" s="68"/>
      <c r="E271" s="68"/>
      <c r="F271" s="68"/>
      <c r="G271" s="154"/>
      <c r="H271" s="66">
        <f t="shared" si="37"/>
        <v>0</v>
      </c>
      <c r="I271" s="68"/>
      <c r="J271" s="68"/>
      <c r="K271" s="68"/>
      <c r="L271" s="155"/>
    </row>
    <row r="272" spans="1:13" s="225" customFormat="1" ht="36" x14ac:dyDescent="0.25">
      <c r="A272" s="159">
        <v>7220</v>
      </c>
      <c r="B272" s="71" t="s">
        <v>280</v>
      </c>
      <c r="C272" s="201">
        <f>SUM(D272:G272)</f>
        <v>0</v>
      </c>
      <c r="D272" s="160">
        <f>SUM(D273:D274)</f>
        <v>0</v>
      </c>
      <c r="E272" s="160">
        <f>SUM(E273:E274)</f>
        <v>0</v>
      </c>
      <c r="F272" s="160">
        <f>SUM(F273:F274)</f>
        <v>0</v>
      </c>
      <c r="G272" s="160">
        <f>SUM(G273:G274)</f>
        <v>0</v>
      </c>
      <c r="H272" s="72">
        <f>SUM(I272:L272)</f>
        <v>0</v>
      </c>
      <c r="I272" s="160">
        <f>SUM(I273:I274)</f>
        <v>0</v>
      </c>
      <c r="J272" s="160">
        <f>SUM(J273:J274)</f>
        <v>0</v>
      </c>
      <c r="K272" s="160">
        <f>SUM(K273:K274)</f>
        <v>0</v>
      </c>
      <c r="L272" s="162">
        <f>SUM(L273:L274)</f>
        <v>0</v>
      </c>
    </row>
    <row r="273" spans="1:12" s="225" customFormat="1" ht="36" x14ac:dyDescent="0.25">
      <c r="A273" s="44">
        <v>7221</v>
      </c>
      <c r="B273" s="71" t="s">
        <v>281</v>
      </c>
      <c r="C273" s="201">
        <f t="shared" si="36"/>
        <v>0</v>
      </c>
      <c r="D273" s="74"/>
      <c r="E273" s="74"/>
      <c r="F273" s="74"/>
      <c r="G273" s="157"/>
      <c r="H273" s="72">
        <f t="shared" si="37"/>
        <v>0</v>
      </c>
      <c r="I273" s="74"/>
      <c r="J273" s="74"/>
      <c r="K273" s="74"/>
      <c r="L273" s="158"/>
    </row>
    <row r="274" spans="1:12" s="225" customFormat="1" ht="36" x14ac:dyDescent="0.25">
      <c r="A274" s="44">
        <v>7222</v>
      </c>
      <c r="B274" s="71" t="s">
        <v>282</v>
      </c>
      <c r="C274" s="201">
        <f t="shared" si="36"/>
        <v>0</v>
      </c>
      <c r="D274" s="74"/>
      <c r="E274" s="74"/>
      <c r="F274" s="74"/>
      <c r="G274" s="157"/>
      <c r="H274" s="72">
        <f t="shared" si="37"/>
        <v>0</v>
      </c>
      <c r="I274" s="74"/>
      <c r="J274" s="74"/>
      <c r="K274" s="74"/>
      <c r="L274" s="158"/>
    </row>
    <row r="275" spans="1:12" ht="24" x14ac:dyDescent="0.25">
      <c r="A275" s="159">
        <v>7230</v>
      </c>
      <c r="B275" s="71" t="s">
        <v>283</v>
      </c>
      <c r="C275" s="201">
        <f t="shared" si="36"/>
        <v>0</v>
      </c>
      <c r="D275" s="74"/>
      <c r="E275" s="74"/>
      <c r="F275" s="74"/>
      <c r="G275" s="157"/>
      <c r="H275" s="72">
        <f t="shared" si="37"/>
        <v>0</v>
      </c>
      <c r="I275" s="74"/>
      <c r="J275" s="74"/>
      <c r="K275" s="74"/>
      <c r="L275" s="158"/>
    </row>
    <row r="276" spans="1:12" ht="24" x14ac:dyDescent="0.25">
      <c r="A276" s="159">
        <v>7240</v>
      </c>
      <c r="B276" s="71" t="s">
        <v>284</v>
      </c>
      <c r="C276" s="201">
        <f t="shared" si="36"/>
        <v>0</v>
      </c>
      <c r="D276" s="160">
        <f>SUM(D277:D279)</f>
        <v>0</v>
      </c>
      <c r="E276" s="160">
        <f t="shared" ref="E276:G276" si="38">SUM(E277:E279)</f>
        <v>0</v>
      </c>
      <c r="F276" s="160">
        <f t="shared" si="38"/>
        <v>0</v>
      </c>
      <c r="G276" s="161">
        <f t="shared" si="38"/>
        <v>0</v>
      </c>
      <c r="H276" s="72">
        <f t="shared" si="37"/>
        <v>0</v>
      </c>
      <c r="I276" s="160">
        <f t="shared" ref="I276:L276" si="39">SUM(I277:I279)</f>
        <v>0</v>
      </c>
      <c r="J276" s="160">
        <f t="shared" si="39"/>
        <v>0</v>
      </c>
      <c r="K276" s="160">
        <f>SUM(K277:K279)</f>
        <v>0</v>
      </c>
      <c r="L276" s="162">
        <f t="shared" si="39"/>
        <v>0</v>
      </c>
    </row>
    <row r="277" spans="1:12" ht="48" x14ac:dyDescent="0.25">
      <c r="A277" s="44">
        <v>7245</v>
      </c>
      <c r="B277" s="71" t="s">
        <v>285</v>
      </c>
      <c r="C277" s="201">
        <f t="shared" si="36"/>
        <v>0</v>
      </c>
      <c r="D277" s="74"/>
      <c r="E277" s="74"/>
      <c r="F277" s="74"/>
      <c r="G277" s="157"/>
      <c r="H277" s="72">
        <f t="shared" si="37"/>
        <v>0</v>
      </c>
      <c r="I277" s="74"/>
      <c r="J277" s="74"/>
      <c r="K277" s="74"/>
      <c r="L277" s="158"/>
    </row>
    <row r="278" spans="1:12" ht="84.75" customHeight="1" x14ac:dyDescent="0.25">
      <c r="A278" s="44">
        <v>7246</v>
      </c>
      <c r="B278" s="71" t="s">
        <v>286</v>
      </c>
      <c r="C278" s="201">
        <f t="shared" si="36"/>
        <v>0</v>
      </c>
      <c r="D278" s="74"/>
      <c r="E278" s="74"/>
      <c r="F278" s="74"/>
      <c r="G278" s="157"/>
      <c r="H278" s="72">
        <f t="shared" si="37"/>
        <v>0</v>
      </c>
      <c r="I278" s="74"/>
      <c r="J278" s="74"/>
      <c r="K278" s="74"/>
      <c r="L278" s="158"/>
    </row>
    <row r="279" spans="1:12" ht="36" x14ac:dyDescent="0.25">
      <c r="A279" s="44">
        <v>7247</v>
      </c>
      <c r="B279" s="71" t="s">
        <v>287</v>
      </c>
      <c r="C279" s="201">
        <f t="shared" si="36"/>
        <v>0</v>
      </c>
      <c r="D279" s="74"/>
      <c r="E279" s="74"/>
      <c r="F279" s="74"/>
      <c r="G279" s="157"/>
      <c r="H279" s="72">
        <f t="shared" si="37"/>
        <v>0</v>
      </c>
      <c r="I279" s="74"/>
      <c r="J279" s="74"/>
      <c r="K279" s="74"/>
      <c r="L279" s="158"/>
    </row>
    <row r="280" spans="1:12" ht="24" x14ac:dyDescent="0.25">
      <c r="A280" s="168">
        <v>7260</v>
      </c>
      <c r="B280" s="65" t="s">
        <v>288</v>
      </c>
      <c r="C280" s="205">
        <f t="shared" si="36"/>
        <v>0</v>
      </c>
      <c r="D280" s="68"/>
      <c r="E280" s="68"/>
      <c r="F280" s="68"/>
      <c r="G280" s="154"/>
      <c r="H280" s="66">
        <f t="shared" si="37"/>
        <v>0</v>
      </c>
      <c r="I280" s="68"/>
      <c r="J280" s="68"/>
      <c r="K280" s="68"/>
      <c r="L280" s="155"/>
    </row>
    <row r="281" spans="1:12" x14ac:dyDescent="0.25">
      <c r="A281" s="108">
        <v>7700</v>
      </c>
      <c r="B281" s="85" t="s">
        <v>289</v>
      </c>
      <c r="C281" s="86">
        <f t="shared" si="36"/>
        <v>0</v>
      </c>
      <c r="D281" s="226">
        <f>D282</f>
        <v>0</v>
      </c>
      <c r="E281" s="226">
        <f t="shared" ref="E281:G281" si="40">E282</f>
        <v>0</v>
      </c>
      <c r="F281" s="226">
        <f t="shared" si="40"/>
        <v>0</v>
      </c>
      <c r="G281" s="227">
        <f t="shared" si="40"/>
        <v>0</v>
      </c>
      <c r="H281" s="86">
        <f t="shared" si="37"/>
        <v>0</v>
      </c>
      <c r="I281" s="226">
        <f t="shared" ref="I281:L281" si="41">I282</f>
        <v>0</v>
      </c>
      <c r="J281" s="226">
        <f t="shared" si="41"/>
        <v>0</v>
      </c>
      <c r="K281" s="226">
        <f t="shared" si="41"/>
        <v>0</v>
      </c>
      <c r="L281" s="228">
        <f t="shared" si="41"/>
        <v>0</v>
      </c>
    </row>
    <row r="282" spans="1:12" x14ac:dyDescent="0.25">
      <c r="A282" s="150">
        <v>7720</v>
      </c>
      <c r="B282" s="65" t="s">
        <v>290</v>
      </c>
      <c r="C282" s="79">
        <f t="shared" si="36"/>
        <v>0</v>
      </c>
      <c r="D282" s="81"/>
      <c r="E282" s="81"/>
      <c r="F282" s="81"/>
      <c r="G282" s="229"/>
      <c r="H282" s="79">
        <f t="shared" si="37"/>
        <v>0</v>
      </c>
      <c r="I282" s="81"/>
      <c r="J282" s="81"/>
      <c r="K282" s="81"/>
      <c r="L282" s="230"/>
    </row>
    <row r="283" spans="1:12" x14ac:dyDescent="0.25">
      <c r="A283" s="174"/>
      <c r="B283" s="71" t="s">
        <v>291</v>
      </c>
      <c r="C283" s="201">
        <f t="shared" si="36"/>
        <v>0</v>
      </c>
      <c r="D283" s="160">
        <f>SUM(D284:D285)</f>
        <v>0</v>
      </c>
      <c r="E283" s="160">
        <f>SUM(E284:E285)</f>
        <v>0</v>
      </c>
      <c r="F283" s="160">
        <f>SUM(F284:F285)</f>
        <v>0</v>
      </c>
      <c r="G283" s="161">
        <f>SUM(G284:G285)</f>
        <v>0</v>
      </c>
      <c r="H283" s="72">
        <f t="shared" si="37"/>
        <v>0</v>
      </c>
      <c r="I283" s="160">
        <f>SUM(I284:I285)</f>
        <v>0</v>
      </c>
      <c r="J283" s="160">
        <f>SUM(J284:J285)</f>
        <v>0</v>
      </c>
      <c r="K283" s="160">
        <f>SUM(K284:K285)</f>
        <v>0</v>
      </c>
      <c r="L283" s="162">
        <f>SUM(L284:L285)</f>
        <v>0</v>
      </c>
    </row>
    <row r="284" spans="1:12" x14ac:dyDescent="0.25">
      <c r="A284" s="174" t="s">
        <v>292</v>
      </c>
      <c r="B284" s="44" t="s">
        <v>293</v>
      </c>
      <c r="C284" s="201">
        <f t="shared" si="36"/>
        <v>0</v>
      </c>
      <c r="D284" s="74"/>
      <c r="E284" s="74"/>
      <c r="F284" s="74"/>
      <c r="G284" s="157"/>
      <c r="H284" s="72">
        <f t="shared" si="37"/>
        <v>0</v>
      </c>
      <c r="I284" s="74"/>
      <c r="J284" s="74"/>
      <c r="K284" s="74"/>
      <c r="L284" s="158"/>
    </row>
    <row r="285" spans="1:12" ht="24" x14ac:dyDescent="0.25">
      <c r="A285" s="174" t="s">
        <v>294</v>
      </c>
      <c r="B285" s="231" t="s">
        <v>295</v>
      </c>
      <c r="C285" s="205">
        <f t="shared" si="36"/>
        <v>0</v>
      </c>
      <c r="D285" s="68"/>
      <c r="E285" s="68"/>
      <c r="F285" s="68"/>
      <c r="G285" s="154"/>
      <c r="H285" s="66">
        <f t="shared" si="37"/>
        <v>0</v>
      </c>
      <c r="I285" s="68"/>
      <c r="J285" s="68"/>
      <c r="K285" s="68"/>
      <c r="L285" s="155"/>
    </row>
    <row r="286" spans="1:12" ht="12.75" thickBot="1" x14ac:dyDescent="0.3">
      <c r="A286" s="232"/>
      <c r="B286" s="232" t="s">
        <v>296</v>
      </c>
      <c r="C286" s="233">
        <f t="shared" ref="C286:L286" si="42">SUM(C283,C269,C230,C195,C187,C173,C75,C53)</f>
        <v>276121</v>
      </c>
      <c r="D286" s="233">
        <f t="shared" si="42"/>
        <v>274121</v>
      </c>
      <c r="E286" s="233">
        <f t="shared" si="42"/>
        <v>0</v>
      </c>
      <c r="F286" s="233">
        <f t="shared" si="42"/>
        <v>2000</v>
      </c>
      <c r="G286" s="234">
        <f t="shared" si="42"/>
        <v>0</v>
      </c>
      <c r="H286" s="235">
        <f t="shared" si="42"/>
        <v>405861</v>
      </c>
      <c r="I286" s="233">
        <f t="shared" si="42"/>
        <v>283742</v>
      </c>
      <c r="J286" s="233">
        <f t="shared" si="42"/>
        <v>118859</v>
      </c>
      <c r="K286" s="233">
        <f t="shared" si="42"/>
        <v>3260</v>
      </c>
      <c r="L286" s="236">
        <f t="shared" si="42"/>
        <v>0</v>
      </c>
    </row>
    <row r="287" spans="1:12" s="24" customFormat="1" ht="13.5" thickTop="1" thickBot="1" x14ac:dyDescent="0.3">
      <c r="A287" s="601" t="s">
        <v>297</v>
      </c>
      <c r="B287" s="602"/>
      <c r="C287" s="237">
        <f>SUM(D287:G287)</f>
        <v>0</v>
      </c>
      <c r="D287" s="238">
        <f>SUM(D24,D25,D41)-D51</f>
        <v>0</v>
      </c>
      <c r="E287" s="238">
        <f>SUM(E24,E25,E41)-E51</f>
        <v>0</v>
      </c>
      <c r="F287" s="238">
        <f>(F26+F43)-F51</f>
        <v>0</v>
      </c>
      <c r="G287" s="239">
        <f>G45-G51</f>
        <v>0</v>
      </c>
      <c r="H287" s="237">
        <f>SUM(I287:L287)</f>
        <v>0</v>
      </c>
      <c r="I287" s="238">
        <f>SUM(I24,I25,I41)-I51</f>
        <v>0</v>
      </c>
      <c r="J287" s="238">
        <f>SUM(J24,J25,J41)-J51</f>
        <v>0</v>
      </c>
      <c r="K287" s="238">
        <f>(K26+K43)-K51</f>
        <v>0</v>
      </c>
      <c r="L287" s="240">
        <f>L45-L51</f>
        <v>0</v>
      </c>
    </row>
    <row r="288" spans="1:12" s="24" customFormat="1" ht="12.75" thickTop="1" x14ac:dyDescent="0.25">
      <c r="A288" s="620" t="s">
        <v>298</v>
      </c>
      <c r="B288" s="621"/>
      <c r="C288" s="241">
        <f t="shared" ref="C288:L288" si="43">SUM(C289,C290)-C297+C298</f>
        <v>0</v>
      </c>
      <c r="D288" s="242">
        <f t="shared" si="43"/>
        <v>0</v>
      </c>
      <c r="E288" s="242">
        <f t="shared" si="43"/>
        <v>0</v>
      </c>
      <c r="F288" s="242">
        <f t="shared" si="43"/>
        <v>0</v>
      </c>
      <c r="G288" s="243">
        <f t="shared" si="43"/>
        <v>0</v>
      </c>
      <c r="H288" s="244">
        <f t="shared" si="43"/>
        <v>0</v>
      </c>
      <c r="I288" s="242">
        <f t="shared" si="43"/>
        <v>0</v>
      </c>
      <c r="J288" s="242">
        <f t="shared" si="43"/>
        <v>0</v>
      </c>
      <c r="K288" s="242">
        <f t="shared" si="43"/>
        <v>0</v>
      </c>
      <c r="L288" s="245">
        <f t="shared" si="43"/>
        <v>0</v>
      </c>
    </row>
    <row r="289" spans="1:12" s="24" customFormat="1" ht="12.75" thickBot="1" x14ac:dyDescent="0.3">
      <c r="A289" s="126" t="s">
        <v>299</v>
      </c>
      <c r="B289" s="126" t="s">
        <v>300</v>
      </c>
      <c r="C289" s="246">
        <f t="shared" ref="C289:L289" si="44">C21-C283</f>
        <v>0</v>
      </c>
      <c r="D289" s="128">
        <f t="shared" si="44"/>
        <v>0</v>
      </c>
      <c r="E289" s="128">
        <f t="shared" si="44"/>
        <v>0</v>
      </c>
      <c r="F289" s="128">
        <f t="shared" si="44"/>
        <v>0</v>
      </c>
      <c r="G289" s="129">
        <f t="shared" si="44"/>
        <v>0</v>
      </c>
      <c r="H289" s="247">
        <f t="shared" si="44"/>
        <v>0</v>
      </c>
      <c r="I289" s="128">
        <f t="shared" si="44"/>
        <v>0</v>
      </c>
      <c r="J289" s="128">
        <f t="shared" si="44"/>
        <v>0</v>
      </c>
      <c r="K289" s="128">
        <f t="shared" si="44"/>
        <v>0</v>
      </c>
      <c r="L289" s="130">
        <f t="shared" si="44"/>
        <v>0</v>
      </c>
    </row>
    <row r="290" spans="1:12" s="24" customFormat="1" ht="12.75" thickTop="1" x14ac:dyDescent="0.25">
      <c r="A290" s="248" t="s">
        <v>301</v>
      </c>
      <c r="B290" s="248" t="s">
        <v>302</v>
      </c>
      <c r="C290" s="241">
        <f t="shared" ref="C290:L290" si="45">SUM(C291,C293,C295)-SUM(C292,C294,C296)</f>
        <v>0</v>
      </c>
      <c r="D290" s="242">
        <f t="shared" si="45"/>
        <v>0</v>
      </c>
      <c r="E290" s="242">
        <f t="shared" si="45"/>
        <v>0</v>
      </c>
      <c r="F290" s="242">
        <f t="shared" si="45"/>
        <v>0</v>
      </c>
      <c r="G290" s="249">
        <f t="shared" si="45"/>
        <v>0</v>
      </c>
      <c r="H290" s="244">
        <f t="shared" si="45"/>
        <v>0</v>
      </c>
      <c r="I290" s="242">
        <f t="shared" si="45"/>
        <v>0</v>
      </c>
      <c r="J290" s="242">
        <f t="shared" si="45"/>
        <v>0</v>
      </c>
      <c r="K290" s="242">
        <f t="shared" si="45"/>
        <v>0</v>
      </c>
      <c r="L290" s="245">
        <f t="shared" si="45"/>
        <v>0</v>
      </c>
    </row>
    <row r="291" spans="1:12" x14ac:dyDescent="0.25">
      <c r="A291" s="250" t="s">
        <v>303</v>
      </c>
      <c r="B291" s="116" t="s">
        <v>304</v>
      </c>
      <c r="C291" s="79">
        <f t="shared" ref="C291:C296" si="46">SUM(D291:G291)</f>
        <v>0</v>
      </c>
      <c r="D291" s="81"/>
      <c r="E291" s="81"/>
      <c r="F291" s="81"/>
      <c r="G291" s="229"/>
      <c r="H291" s="79">
        <f t="shared" ref="H291:H296" si="47">SUM(I291:L291)</f>
        <v>0</v>
      </c>
      <c r="I291" s="81"/>
      <c r="J291" s="81"/>
      <c r="K291" s="81"/>
      <c r="L291" s="230"/>
    </row>
    <row r="292" spans="1:12" ht="24" x14ac:dyDescent="0.25">
      <c r="A292" s="174" t="s">
        <v>305</v>
      </c>
      <c r="B292" s="43" t="s">
        <v>306</v>
      </c>
      <c r="C292" s="72">
        <f t="shared" si="46"/>
        <v>0</v>
      </c>
      <c r="D292" s="74"/>
      <c r="E292" s="74"/>
      <c r="F292" s="74"/>
      <c r="G292" s="157"/>
      <c r="H292" s="72">
        <f t="shared" si="47"/>
        <v>0</v>
      </c>
      <c r="I292" s="74"/>
      <c r="J292" s="74"/>
      <c r="K292" s="74"/>
      <c r="L292" s="158"/>
    </row>
    <row r="293" spans="1:12" x14ac:dyDescent="0.25">
      <c r="A293" s="174" t="s">
        <v>307</v>
      </c>
      <c r="B293" s="43" t="s">
        <v>308</v>
      </c>
      <c r="C293" s="72">
        <f t="shared" si="46"/>
        <v>0</v>
      </c>
      <c r="D293" s="74"/>
      <c r="E293" s="74"/>
      <c r="F293" s="74"/>
      <c r="G293" s="157"/>
      <c r="H293" s="72">
        <f t="shared" si="47"/>
        <v>0</v>
      </c>
      <c r="I293" s="74"/>
      <c r="J293" s="74"/>
      <c r="K293" s="74"/>
      <c r="L293" s="158"/>
    </row>
    <row r="294" spans="1:12" ht="24" x14ac:dyDescent="0.25">
      <c r="A294" s="174" t="s">
        <v>309</v>
      </c>
      <c r="B294" s="43" t="s">
        <v>310</v>
      </c>
      <c r="C294" s="72">
        <f t="shared" si="46"/>
        <v>0</v>
      </c>
      <c r="D294" s="74"/>
      <c r="E294" s="74"/>
      <c r="F294" s="74"/>
      <c r="G294" s="157"/>
      <c r="H294" s="72">
        <f t="shared" si="47"/>
        <v>0</v>
      </c>
      <c r="I294" s="74"/>
      <c r="J294" s="74"/>
      <c r="K294" s="74"/>
      <c r="L294" s="158"/>
    </row>
    <row r="295" spans="1:12" x14ac:dyDescent="0.25">
      <c r="A295" s="174" t="s">
        <v>311</v>
      </c>
      <c r="B295" s="43" t="s">
        <v>312</v>
      </c>
      <c r="C295" s="72">
        <f t="shared" si="46"/>
        <v>0</v>
      </c>
      <c r="D295" s="74"/>
      <c r="E295" s="74"/>
      <c r="F295" s="74"/>
      <c r="G295" s="157"/>
      <c r="H295" s="72">
        <f t="shared" si="47"/>
        <v>0</v>
      </c>
      <c r="I295" s="74"/>
      <c r="J295" s="74"/>
      <c r="K295" s="74"/>
      <c r="L295" s="158"/>
    </row>
    <row r="296" spans="1:12" ht="24.75" thickBot="1" x14ac:dyDescent="0.3">
      <c r="A296" s="251" t="s">
        <v>313</v>
      </c>
      <c r="B296" s="252" t="s">
        <v>314</v>
      </c>
      <c r="C296" s="185">
        <f t="shared" si="46"/>
        <v>0</v>
      </c>
      <c r="D296" s="189"/>
      <c r="E296" s="189"/>
      <c r="F296" s="189"/>
      <c r="G296" s="253"/>
      <c r="H296" s="185">
        <f t="shared" si="47"/>
        <v>0</v>
      </c>
      <c r="I296" s="189"/>
      <c r="J296" s="189"/>
      <c r="K296" s="189"/>
      <c r="L296" s="191"/>
    </row>
    <row r="297" spans="1:12" s="24" customFormat="1" ht="13.5" thickTop="1" thickBot="1" x14ac:dyDescent="0.3">
      <c r="A297" s="254" t="s">
        <v>315</v>
      </c>
      <c r="B297" s="254" t="s">
        <v>316</v>
      </c>
      <c r="C297" s="255">
        <f>SUM(D297:G297)</f>
        <v>0</v>
      </c>
      <c r="D297" s="256"/>
      <c r="E297" s="256"/>
      <c r="F297" s="256"/>
      <c r="G297" s="257"/>
      <c r="H297" s="255">
        <f>SUM(I297:L297)</f>
        <v>0</v>
      </c>
      <c r="I297" s="256"/>
      <c r="J297" s="256"/>
      <c r="K297" s="256"/>
      <c r="L297" s="258"/>
    </row>
    <row r="298" spans="1:12" s="24" customFormat="1" ht="48.75" thickTop="1" x14ac:dyDescent="0.25">
      <c r="A298" s="248" t="s">
        <v>317</v>
      </c>
      <c r="B298" s="259" t="s">
        <v>318</v>
      </c>
      <c r="C298" s="260">
        <f>SUM(D298:G298)</f>
        <v>0</v>
      </c>
      <c r="D298" s="177"/>
      <c r="E298" s="177"/>
      <c r="F298" s="177"/>
      <c r="G298" s="178"/>
      <c r="H298" s="260">
        <f>SUM(I298:L298)</f>
        <v>0</v>
      </c>
      <c r="I298" s="177"/>
      <c r="J298" s="177"/>
      <c r="K298" s="177"/>
      <c r="L298" s="179"/>
    </row>
    <row r="299" spans="1:12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</row>
    <row r="300" spans="1:12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</row>
    <row r="301" spans="1:12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</row>
    <row r="302" spans="1:12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</row>
    <row r="303" spans="1:12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</row>
    <row r="304" spans="1:12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</row>
    <row r="305" spans="1:12" x14ac:dyDescent="0.2">
      <c r="A305" s="1"/>
      <c r="B305" s="1"/>
      <c r="C305" s="261"/>
      <c r="D305" s="1"/>
      <c r="E305" s="1"/>
      <c r="F305" s="1"/>
      <c r="G305" s="1"/>
      <c r="H305" s="1"/>
      <c r="I305" s="1"/>
      <c r="J305" s="1"/>
      <c r="K305" s="1"/>
      <c r="L305" s="1"/>
    </row>
    <row r="306" spans="1:12" x14ac:dyDescent="0.2">
      <c r="A306" s="1"/>
      <c r="B306" s="1"/>
      <c r="C306" s="261"/>
      <c r="D306" s="1"/>
      <c r="E306" s="1"/>
      <c r="F306" s="1"/>
      <c r="G306" s="1"/>
      <c r="H306" s="1"/>
      <c r="I306" s="1"/>
      <c r="J306" s="1"/>
      <c r="K306" s="1"/>
      <c r="L306" s="1"/>
    </row>
    <row r="307" spans="1:12" x14ac:dyDescent="0.2">
      <c r="A307" s="1"/>
      <c r="B307" s="1"/>
      <c r="C307" s="261"/>
      <c r="D307" s="1"/>
      <c r="E307" s="1"/>
      <c r="F307" s="1"/>
      <c r="G307" s="1"/>
      <c r="H307" s="1"/>
      <c r="I307" s="1"/>
      <c r="J307" s="1"/>
      <c r="K307" s="1"/>
      <c r="L307" s="1"/>
    </row>
    <row r="308" spans="1:12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</row>
    <row r="309" spans="1:12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</row>
    <row r="310" spans="1:12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</row>
    <row r="311" spans="1:12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</row>
    <row r="312" spans="1:12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</row>
    <row r="313" spans="1:12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</row>
    <row r="314" spans="1:12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</row>
    <row r="315" spans="1:12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</row>
    <row r="316" spans="1:12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</row>
  </sheetData>
  <sheetProtection formatCells="0" formatColumns="0" formatRows="0"/>
  <autoFilter ref="A18:L298"/>
  <mergeCells count="29">
    <mergeCell ref="A288:B288"/>
    <mergeCell ref="H16:H17"/>
    <mergeCell ref="I16:I17"/>
    <mergeCell ref="J16:J17"/>
    <mergeCell ref="K16:K17"/>
    <mergeCell ref="L16:L17"/>
    <mergeCell ref="A287:B287"/>
    <mergeCell ref="C13:L13"/>
    <mergeCell ref="A15:A17"/>
    <mergeCell ref="B15:B17"/>
    <mergeCell ref="C15:G15"/>
    <mergeCell ref="H15:L15"/>
    <mergeCell ref="C16:C17"/>
    <mergeCell ref="D16:D17"/>
    <mergeCell ref="E16:E17"/>
    <mergeCell ref="F16:F17"/>
    <mergeCell ref="G16:G17"/>
    <mergeCell ref="C12:L12"/>
    <mergeCell ref="A1:L1"/>
    <mergeCell ref="A2:L2"/>
    <mergeCell ref="C3:L3"/>
    <mergeCell ref="C4:L4"/>
    <mergeCell ref="C5:L5"/>
    <mergeCell ref="C6:L6"/>
    <mergeCell ref="C7:L7"/>
    <mergeCell ref="C8:L8"/>
    <mergeCell ref="C9:L9"/>
    <mergeCell ref="C10:L10"/>
    <mergeCell ref="C11:L11"/>
  </mergeCells>
  <pageMargins left="0.78740157480314965" right="0.39370078740157483" top="0.39370078740157483" bottom="0.39370078740157483" header="0.23622047244094491" footer="0.19685039370078741"/>
  <pageSetup paperSize="9" scale="70" orientation="portrait" r:id="rId1"/>
  <headerFooter>
    <oddHeader xml:space="preserve">&amp;C                               </oddHeader>
    <oddFooter>&amp;L&amp;D, &amp;T&amp;R&amp;"Times New Roman,Regular"&amp;10&amp;P (&amp;N)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M314"/>
  <sheetViews>
    <sheetView showGridLines="0" view="pageLayout" zoomScaleNormal="100" workbookViewId="0">
      <selection activeCell="C6" sqref="C6:L6"/>
    </sheetView>
  </sheetViews>
  <sheetFormatPr defaultRowHeight="12" x14ac:dyDescent="0.25"/>
  <cols>
    <col min="1" max="1" width="10.85546875" style="262" customWidth="1"/>
    <col min="2" max="2" width="28" style="262" customWidth="1"/>
    <col min="3" max="3" width="9.7109375" style="262" customWidth="1"/>
    <col min="4" max="4" width="9.5703125" style="262" customWidth="1"/>
    <col min="5" max="6" width="8.7109375" style="262" customWidth="1"/>
    <col min="7" max="7" width="8.28515625" style="262" customWidth="1"/>
    <col min="8" max="11" width="8.7109375" style="262" customWidth="1"/>
    <col min="12" max="12" width="7.5703125" style="262" customWidth="1"/>
    <col min="13" max="16" width="0" style="1" hidden="1" customWidth="1"/>
    <col min="17" max="16384" width="9.140625" style="1"/>
  </cols>
  <sheetData>
    <row r="1" spans="1:12" x14ac:dyDescent="0.25">
      <c r="A1" s="591" t="s">
        <v>363</v>
      </c>
      <c r="B1" s="591"/>
      <c r="C1" s="591"/>
      <c r="D1" s="591"/>
      <c r="E1" s="591"/>
      <c r="F1" s="591"/>
      <c r="G1" s="591"/>
      <c r="H1" s="591"/>
      <c r="I1" s="591"/>
      <c r="J1" s="591"/>
      <c r="K1" s="591"/>
      <c r="L1" s="591"/>
    </row>
    <row r="2" spans="1:12" ht="35.25" customHeight="1" x14ac:dyDescent="0.25">
      <c r="A2" s="592" t="s">
        <v>1</v>
      </c>
      <c r="B2" s="593"/>
      <c r="C2" s="593"/>
      <c r="D2" s="593"/>
      <c r="E2" s="593"/>
      <c r="F2" s="593"/>
      <c r="G2" s="593"/>
      <c r="H2" s="593"/>
      <c r="I2" s="593"/>
      <c r="J2" s="593"/>
      <c r="K2" s="593"/>
      <c r="L2" s="594"/>
    </row>
    <row r="3" spans="1:12" ht="12.75" customHeight="1" x14ac:dyDescent="0.25">
      <c r="A3" s="2" t="s">
        <v>2</v>
      </c>
      <c r="B3" s="3"/>
      <c r="C3" s="595" t="s">
        <v>364</v>
      </c>
      <c r="D3" s="595"/>
      <c r="E3" s="595"/>
      <c r="F3" s="595"/>
      <c r="G3" s="595"/>
      <c r="H3" s="595"/>
      <c r="I3" s="595"/>
      <c r="J3" s="595"/>
      <c r="K3" s="595"/>
      <c r="L3" s="596"/>
    </row>
    <row r="4" spans="1:12" ht="12.75" customHeight="1" x14ac:dyDescent="0.25">
      <c r="A4" s="2" t="s">
        <v>4</v>
      </c>
      <c r="B4" s="3"/>
      <c r="C4" s="595" t="s">
        <v>365</v>
      </c>
      <c r="D4" s="595"/>
      <c r="E4" s="595"/>
      <c r="F4" s="595"/>
      <c r="G4" s="595"/>
      <c r="H4" s="595"/>
      <c r="I4" s="595"/>
      <c r="J4" s="595"/>
      <c r="K4" s="595"/>
      <c r="L4" s="596"/>
    </row>
    <row r="5" spans="1:12" ht="12.75" customHeight="1" x14ac:dyDescent="0.25">
      <c r="A5" s="4" t="s">
        <v>6</v>
      </c>
      <c r="B5" s="5"/>
      <c r="C5" s="589" t="s">
        <v>366</v>
      </c>
      <c r="D5" s="589"/>
      <c r="E5" s="589"/>
      <c r="F5" s="589"/>
      <c r="G5" s="589"/>
      <c r="H5" s="589"/>
      <c r="I5" s="589"/>
      <c r="J5" s="589"/>
      <c r="K5" s="589"/>
      <c r="L5" s="590"/>
    </row>
    <row r="6" spans="1:12" ht="12.75" customHeight="1" x14ac:dyDescent="0.25">
      <c r="A6" s="4" t="s">
        <v>8</v>
      </c>
      <c r="B6" s="5"/>
      <c r="C6" s="589" t="s">
        <v>344</v>
      </c>
      <c r="D6" s="589"/>
      <c r="E6" s="589"/>
      <c r="F6" s="589"/>
      <c r="G6" s="589"/>
      <c r="H6" s="589"/>
      <c r="I6" s="589"/>
      <c r="J6" s="589"/>
      <c r="K6" s="589"/>
      <c r="L6" s="590"/>
    </row>
    <row r="7" spans="1:12" x14ac:dyDescent="0.25">
      <c r="A7" s="4" t="s">
        <v>10</v>
      </c>
      <c r="B7" s="5"/>
      <c r="C7" s="595" t="s">
        <v>345</v>
      </c>
      <c r="D7" s="595"/>
      <c r="E7" s="595"/>
      <c r="F7" s="595"/>
      <c r="G7" s="595"/>
      <c r="H7" s="595"/>
      <c r="I7" s="595"/>
      <c r="J7" s="595"/>
      <c r="K7" s="595"/>
      <c r="L7" s="596"/>
    </row>
    <row r="8" spans="1:12" ht="12.75" customHeight="1" x14ac:dyDescent="0.25">
      <c r="A8" s="6" t="s">
        <v>12</v>
      </c>
      <c r="B8" s="5"/>
      <c r="C8" s="597"/>
      <c r="D8" s="597"/>
      <c r="E8" s="597"/>
      <c r="F8" s="597"/>
      <c r="G8" s="597"/>
      <c r="H8" s="597"/>
      <c r="I8" s="597"/>
      <c r="J8" s="597"/>
      <c r="K8" s="597"/>
      <c r="L8" s="598"/>
    </row>
    <row r="9" spans="1:12" ht="12.75" customHeight="1" x14ac:dyDescent="0.25">
      <c r="A9" s="4"/>
      <c r="B9" s="5" t="s">
        <v>13</v>
      </c>
      <c r="C9" s="661" t="s">
        <v>367</v>
      </c>
      <c r="D9" s="661"/>
      <c r="E9" s="661"/>
      <c r="F9" s="661"/>
      <c r="G9" s="661"/>
      <c r="H9" s="661"/>
      <c r="I9" s="661"/>
      <c r="J9" s="661"/>
      <c r="K9" s="661"/>
      <c r="L9" s="662"/>
    </row>
    <row r="10" spans="1:12" ht="12.75" customHeight="1" x14ac:dyDescent="0.25">
      <c r="A10" s="4"/>
      <c r="B10" s="5" t="s">
        <v>15</v>
      </c>
      <c r="C10" s="661" t="s">
        <v>368</v>
      </c>
      <c r="D10" s="661"/>
      <c r="E10" s="661"/>
      <c r="F10" s="661"/>
      <c r="G10" s="661"/>
      <c r="H10" s="661"/>
      <c r="I10" s="661"/>
      <c r="J10" s="661"/>
      <c r="K10" s="661"/>
      <c r="L10" s="662"/>
    </row>
    <row r="11" spans="1:12" ht="12.75" customHeight="1" x14ac:dyDescent="0.25">
      <c r="A11" s="4"/>
      <c r="B11" s="5" t="s">
        <v>16</v>
      </c>
      <c r="C11" s="597"/>
      <c r="D11" s="597"/>
      <c r="E11" s="597"/>
      <c r="F11" s="597"/>
      <c r="G11" s="597"/>
      <c r="H11" s="597"/>
      <c r="I11" s="597"/>
      <c r="J11" s="597"/>
      <c r="K11" s="597"/>
      <c r="L11" s="598"/>
    </row>
    <row r="12" spans="1:12" ht="12.75" customHeight="1" x14ac:dyDescent="0.25">
      <c r="A12" s="4"/>
      <c r="B12" s="5" t="s">
        <v>17</v>
      </c>
      <c r="C12" s="661" t="s">
        <v>369</v>
      </c>
      <c r="D12" s="661"/>
      <c r="E12" s="661"/>
      <c r="F12" s="661"/>
      <c r="G12" s="661"/>
      <c r="H12" s="661"/>
      <c r="I12" s="661"/>
      <c r="J12" s="661"/>
      <c r="K12" s="661"/>
      <c r="L12" s="662"/>
    </row>
    <row r="13" spans="1:12" ht="12.75" customHeight="1" x14ac:dyDescent="0.25">
      <c r="A13" s="4"/>
      <c r="B13" s="5" t="s">
        <v>18</v>
      </c>
      <c r="C13" s="661" t="s">
        <v>370</v>
      </c>
      <c r="D13" s="661"/>
      <c r="E13" s="661"/>
      <c r="F13" s="661"/>
      <c r="G13" s="661"/>
      <c r="H13" s="661"/>
      <c r="I13" s="661"/>
      <c r="J13" s="661"/>
      <c r="K13" s="661"/>
      <c r="L13" s="662"/>
    </row>
    <row r="14" spans="1:12" ht="12.75" customHeight="1" x14ac:dyDescent="0.25">
      <c r="A14" s="7"/>
      <c r="B14" s="8"/>
      <c r="C14" s="9"/>
      <c r="D14" s="9"/>
      <c r="E14" s="9"/>
      <c r="F14" s="9"/>
      <c r="G14" s="9"/>
      <c r="H14" s="9"/>
      <c r="I14" s="9"/>
      <c r="J14" s="9"/>
      <c r="K14" s="9"/>
      <c r="L14" s="10"/>
    </row>
    <row r="15" spans="1:12" s="11" customFormat="1" ht="12.75" customHeight="1" x14ac:dyDescent="0.25">
      <c r="A15" s="603" t="s">
        <v>19</v>
      </c>
      <c r="B15" s="606" t="s">
        <v>20</v>
      </c>
      <c r="C15" s="608" t="s">
        <v>21</v>
      </c>
      <c r="D15" s="609"/>
      <c r="E15" s="609"/>
      <c r="F15" s="609"/>
      <c r="G15" s="610"/>
      <c r="H15" s="608" t="s">
        <v>22</v>
      </c>
      <c r="I15" s="609"/>
      <c r="J15" s="609"/>
      <c r="K15" s="609"/>
      <c r="L15" s="611"/>
    </row>
    <row r="16" spans="1:12" s="11" customFormat="1" ht="12.75" customHeight="1" x14ac:dyDescent="0.25">
      <c r="A16" s="604"/>
      <c r="B16" s="607"/>
      <c r="C16" s="612" t="s">
        <v>23</v>
      </c>
      <c r="D16" s="613" t="s">
        <v>24</v>
      </c>
      <c r="E16" s="615" t="s">
        <v>25</v>
      </c>
      <c r="F16" s="617" t="s">
        <v>26</v>
      </c>
      <c r="G16" s="619" t="s">
        <v>27</v>
      </c>
      <c r="H16" s="612" t="s">
        <v>23</v>
      </c>
      <c r="I16" s="613" t="s">
        <v>24</v>
      </c>
      <c r="J16" s="615" t="s">
        <v>25</v>
      </c>
      <c r="K16" s="617" t="s">
        <v>26</v>
      </c>
      <c r="L16" s="599" t="s">
        <v>27</v>
      </c>
    </row>
    <row r="17" spans="1:12" s="12" customFormat="1" ht="61.5" customHeight="1" thickBot="1" x14ac:dyDescent="0.3">
      <c r="A17" s="605"/>
      <c r="B17" s="607"/>
      <c r="C17" s="612"/>
      <c r="D17" s="614"/>
      <c r="E17" s="616"/>
      <c r="F17" s="618"/>
      <c r="G17" s="619"/>
      <c r="H17" s="622"/>
      <c r="I17" s="623"/>
      <c r="J17" s="616"/>
      <c r="K17" s="618"/>
      <c r="L17" s="600"/>
    </row>
    <row r="18" spans="1:12" s="12" customFormat="1" ht="9.75" customHeight="1" thickTop="1" x14ac:dyDescent="0.25">
      <c r="A18" s="13" t="s">
        <v>28</v>
      </c>
      <c r="B18" s="13">
        <v>2</v>
      </c>
      <c r="C18" s="14">
        <v>3</v>
      </c>
      <c r="D18" s="15">
        <v>4</v>
      </c>
      <c r="E18" s="15">
        <v>5</v>
      </c>
      <c r="F18" s="15">
        <v>6</v>
      </c>
      <c r="G18" s="16">
        <v>7</v>
      </c>
      <c r="H18" s="14">
        <v>8</v>
      </c>
      <c r="I18" s="15">
        <v>9</v>
      </c>
      <c r="J18" s="15">
        <v>10</v>
      </c>
      <c r="K18" s="15">
        <v>11</v>
      </c>
      <c r="L18" s="17">
        <v>12</v>
      </c>
    </row>
    <row r="19" spans="1:12" s="24" customFormat="1" x14ac:dyDescent="0.25">
      <c r="A19" s="18"/>
      <c r="B19" s="19" t="s">
        <v>29</v>
      </c>
      <c r="C19" s="20"/>
      <c r="D19" s="21"/>
      <c r="E19" s="21"/>
      <c r="F19" s="21"/>
      <c r="G19" s="22"/>
      <c r="H19" s="20"/>
      <c r="I19" s="21"/>
      <c r="J19" s="21"/>
      <c r="K19" s="21"/>
      <c r="L19" s="23"/>
    </row>
    <row r="20" spans="1:12" s="24" customFormat="1" ht="12.75" thickBot="1" x14ac:dyDescent="0.3">
      <c r="A20" s="25"/>
      <c r="B20" s="26" t="s">
        <v>30</v>
      </c>
      <c r="C20" s="27">
        <f t="shared" ref="C20:C47" si="0">SUM(D20:G20)</f>
        <v>21979</v>
      </c>
      <c r="D20" s="28">
        <f>SUM(D21,D24,D25,D41,D43)</f>
        <v>21979</v>
      </c>
      <c r="E20" s="28">
        <f>SUM(E21,E24,E43)</f>
        <v>0</v>
      </c>
      <c r="F20" s="28">
        <f>SUM(F21,F26,F43)</f>
        <v>0</v>
      </c>
      <c r="G20" s="29">
        <f>SUM(G21,G45)</f>
        <v>0</v>
      </c>
      <c r="H20" s="27">
        <f>SUM(I20:L20)</f>
        <v>31194</v>
      </c>
      <c r="I20" s="28">
        <f>SUM(I21,I24,I25,I41,I43)</f>
        <v>19237</v>
      </c>
      <c r="J20" s="28">
        <f>SUM(J21,J24,J43)</f>
        <v>11957</v>
      </c>
      <c r="K20" s="28">
        <f>SUM(K21,K26,K43)</f>
        <v>0</v>
      </c>
      <c r="L20" s="30">
        <f>SUM(L21,L45)</f>
        <v>0</v>
      </c>
    </row>
    <row r="21" spans="1:12" ht="12.75" thickTop="1" x14ac:dyDescent="0.25">
      <c r="A21" s="31"/>
      <c r="B21" s="32" t="s">
        <v>31</v>
      </c>
      <c r="C21" s="33">
        <f t="shared" si="0"/>
        <v>0</v>
      </c>
      <c r="D21" s="34">
        <f>SUM(D22:D23)</f>
        <v>0</v>
      </c>
      <c r="E21" s="34">
        <f>SUM(E22:E23)</f>
        <v>0</v>
      </c>
      <c r="F21" s="34">
        <f>SUM(F22:F23)</f>
        <v>0</v>
      </c>
      <c r="G21" s="35">
        <f>SUM(G22:G23)</f>
        <v>0</v>
      </c>
      <c r="H21" s="33">
        <f t="shared" ref="H21:H47" si="1">SUM(I21:L21)</f>
        <v>0</v>
      </c>
      <c r="I21" s="34">
        <f>SUM(I22:I23)</f>
        <v>0</v>
      </c>
      <c r="J21" s="34">
        <f>SUM(J22:J23)</f>
        <v>0</v>
      </c>
      <c r="K21" s="34">
        <f>SUM(K22:K23)</f>
        <v>0</v>
      </c>
      <c r="L21" s="36">
        <f>SUM(L22:L23)</f>
        <v>0</v>
      </c>
    </row>
    <row r="22" spans="1:12" x14ac:dyDescent="0.25">
      <c r="A22" s="37"/>
      <c r="B22" s="38" t="s">
        <v>32</v>
      </c>
      <c r="C22" s="39">
        <f t="shared" si="0"/>
        <v>0</v>
      </c>
      <c r="D22" s="40"/>
      <c r="E22" s="40"/>
      <c r="F22" s="40"/>
      <c r="G22" s="41"/>
      <c r="H22" s="39">
        <f t="shared" si="1"/>
        <v>0</v>
      </c>
      <c r="I22" s="40"/>
      <c r="J22" s="40"/>
      <c r="K22" s="40"/>
      <c r="L22" s="42"/>
    </row>
    <row r="23" spans="1:12" x14ac:dyDescent="0.25">
      <c r="A23" s="43"/>
      <c r="B23" s="44" t="s">
        <v>33</v>
      </c>
      <c r="C23" s="45">
        <f t="shared" si="0"/>
        <v>0</v>
      </c>
      <c r="D23" s="46"/>
      <c r="E23" s="46"/>
      <c r="F23" s="46"/>
      <c r="G23" s="47"/>
      <c r="H23" s="45">
        <f t="shared" si="1"/>
        <v>0</v>
      </c>
      <c r="I23" s="46"/>
      <c r="J23" s="46"/>
      <c r="K23" s="46"/>
      <c r="L23" s="48"/>
    </row>
    <row r="24" spans="1:12" s="24" customFormat="1" ht="24.75" thickBot="1" x14ac:dyDescent="0.3">
      <c r="A24" s="49">
        <v>19300</v>
      </c>
      <c r="B24" s="49" t="s">
        <v>34</v>
      </c>
      <c r="C24" s="50">
        <f t="shared" si="0"/>
        <v>21979</v>
      </c>
      <c r="D24" s="51">
        <v>21979</v>
      </c>
      <c r="E24" s="51"/>
      <c r="F24" s="52" t="s">
        <v>35</v>
      </c>
      <c r="G24" s="53" t="s">
        <v>35</v>
      </c>
      <c r="H24" s="50">
        <f t="shared" si="1"/>
        <v>31194</v>
      </c>
      <c r="I24" s="51">
        <f>I51</f>
        <v>19237</v>
      </c>
      <c r="J24" s="51">
        <f>J51</f>
        <v>11957</v>
      </c>
      <c r="K24" s="52" t="s">
        <v>35</v>
      </c>
      <c r="L24" s="54" t="s">
        <v>35</v>
      </c>
    </row>
    <row r="25" spans="1:12" s="24" customFormat="1" ht="24.75" thickTop="1" x14ac:dyDescent="0.25">
      <c r="A25" s="55"/>
      <c r="B25" s="56" t="s">
        <v>36</v>
      </c>
      <c r="C25" s="57">
        <f t="shared" si="0"/>
        <v>0</v>
      </c>
      <c r="D25" s="58"/>
      <c r="E25" s="59" t="s">
        <v>35</v>
      </c>
      <c r="F25" s="59" t="s">
        <v>35</v>
      </c>
      <c r="G25" s="60" t="s">
        <v>35</v>
      </c>
      <c r="H25" s="57">
        <f t="shared" si="1"/>
        <v>0</v>
      </c>
      <c r="I25" s="61"/>
      <c r="J25" s="59" t="s">
        <v>35</v>
      </c>
      <c r="K25" s="59" t="s">
        <v>35</v>
      </c>
      <c r="L25" s="62" t="s">
        <v>35</v>
      </c>
    </row>
    <row r="26" spans="1:12" s="24" customFormat="1" ht="36" x14ac:dyDescent="0.25">
      <c r="A26" s="56">
        <v>21300</v>
      </c>
      <c r="B26" s="56" t="s">
        <v>37</v>
      </c>
      <c r="C26" s="57">
        <f t="shared" si="0"/>
        <v>0</v>
      </c>
      <c r="D26" s="59" t="s">
        <v>35</v>
      </c>
      <c r="E26" s="59" t="s">
        <v>35</v>
      </c>
      <c r="F26" s="63">
        <f>SUM(F27,F31,F33,F36)</f>
        <v>0</v>
      </c>
      <c r="G26" s="60" t="s">
        <v>35</v>
      </c>
      <c r="H26" s="57">
        <f t="shared" si="1"/>
        <v>0</v>
      </c>
      <c r="I26" s="59" t="s">
        <v>35</v>
      </c>
      <c r="J26" s="59" t="s">
        <v>35</v>
      </c>
      <c r="K26" s="63">
        <f>SUM(K27,K31,K33,K36)</f>
        <v>0</v>
      </c>
      <c r="L26" s="62" t="s">
        <v>35</v>
      </c>
    </row>
    <row r="27" spans="1:12" s="24" customFormat="1" ht="24" x14ac:dyDescent="0.25">
      <c r="A27" s="64">
        <v>21350</v>
      </c>
      <c r="B27" s="56" t="s">
        <v>38</v>
      </c>
      <c r="C27" s="57">
        <f t="shared" si="0"/>
        <v>0</v>
      </c>
      <c r="D27" s="59" t="s">
        <v>35</v>
      </c>
      <c r="E27" s="59" t="s">
        <v>35</v>
      </c>
      <c r="F27" s="63">
        <f>SUM(F28:F30)</f>
        <v>0</v>
      </c>
      <c r="G27" s="60" t="s">
        <v>35</v>
      </c>
      <c r="H27" s="57">
        <f t="shared" si="1"/>
        <v>0</v>
      </c>
      <c r="I27" s="59" t="s">
        <v>35</v>
      </c>
      <c r="J27" s="59" t="s">
        <v>35</v>
      </c>
      <c r="K27" s="63">
        <f>SUM(K28:K30)</f>
        <v>0</v>
      </c>
      <c r="L27" s="62" t="s">
        <v>35</v>
      </c>
    </row>
    <row r="28" spans="1:12" x14ac:dyDescent="0.25">
      <c r="A28" s="37">
        <v>21351</v>
      </c>
      <c r="B28" s="65" t="s">
        <v>39</v>
      </c>
      <c r="C28" s="66">
        <f t="shared" si="0"/>
        <v>0</v>
      </c>
      <c r="D28" s="67" t="s">
        <v>35</v>
      </c>
      <c r="E28" s="67" t="s">
        <v>35</v>
      </c>
      <c r="F28" s="68"/>
      <c r="G28" s="69" t="s">
        <v>35</v>
      </c>
      <c r="H28" s="66">
        <f t="shared" si="1"/>
        <v>0</v>
      </c>
      <c r="I28" s="67" t="s">
        <v>35</v>
      </c>
      <c r="J28" s="67" t="s">
        <v>35</v>
      </c>
      <c r="K28" s="68"/>
      <c r="L28" s="70" t="s">
        <v>35</v>
      </c>
    </row>
    <row r="29" spans="1:12" x14ac:dyDescent="0.25">
      <c r="A29" s="43">
        <v>21352</v>
      </c>
      <c r="B29" s="71" t="s">
        <v>40</v>
      </c>
      <c r="C29" s="72">
        <f t="shared" si="0"/>
        <v>0</v>
      </c>
      <c r="D29" s="73" t="s">
        <v>35</v>
      </c>
      <c r="E29" s="73" t="s">
        <v>35</v>
      </c>
      <c r="F29" s="74"/>
      <c r="G29" s="75" t="s">
        <v>35</v>
      </c>
      <c r="H29" s="72">
        <f t="shared" si="1"/>
        <v>0</v>
      </c>
      <c r="I29" s="73" t="s">
        <v>35</v>
      </c>
      <c r="J29" s="73" t="s">
        <v>35</v>
      </c>
      <c r="K29" s="74"/>
      <c r="L29" s="76" t="s">
        <v>35</v>
      </c>
    </row>
    <row r="30" spans="1:12" ht="24" x14ac:dyDescent="0.25">
      <c r="A30" s="43">
        <v>21359</v>
      </c>
      <c r="B30" s="71" t="s">
        <v>41</v>
      </c>
      <c r="C30" s="72">
        <f t="shared" si="0"/>
        <v>0</v>
      </c>
      <c r="D30" s="73" t="s">
        <v>35</v>
      </c>
      <c r="E30" s="73" t="s">
        <v>35</v>
      </c>
      <c r="F30" s="74"/>
      <c r="G30" s="75" t="s">
        <v>35</v>
      </c>
      <c r="H30" s="72">
        <f t="shared" si="1"/>
        <v>0</v>
      </c>
      <c r="I30" s="73" t="s">
        <v>35</v>
      </c>
      <c r="J30" s="73" t="s">
        <v>35</v>
      </c>
      <c r="K30" s="74"/>
      <c r="L30" s="76" t="s">
        <v>35</v>
      </c>
    </row>
    <row r="31" spans="1:12" s="24" customFormat="1" ht="36" x14ac:dyDescent="0.25">
      <c r="A31" s="64">
        <v>21370</v>
      </c>
      <c r="B31" s="56" t="s">
        <v>42</v>
      </c>
      <c r="C31" s="57">
        <f t="shared" si="0"/>
        <v>0</v>
      </c>
      <c r="D31" s="59" t="s">
        <v>35</v>
      </c>
      <c r="E31" s="59" t="s">
        <v>35</v>
      </c>
      <c r="F31" s="63">
        <f>SUM(F32)</f>
        <v>0</v>
      </c>
      <c r="G31" s="60" t="s">
        <v>35</v>
      </c>
      <c r="H31" s="57">
        <f t="shared" si="1"/>
        <v>0</v>
      </c>
      <c r="I31" s="59" t="s">
        <v>35</v>
      </c>
      <c r="J31" s="59" t="s">
        <v>35</v>
      </c>
      <c r="K31" s="63">
        <f>SUM(K32)</f>
        <v>0</v>
      </c>
      <c r="L31" s="62" t="s">
        <v>35</v>
      </c>
    </row>
    <row r="32" spans="1:12" ht="36" x14ac:dyDescent="0.25">
      <c r="A32" s="77">
        <v>21379</v>
      </c>
      <c r="B32" s="78" t="s">
        <v>43</v>
      </c>
      <c r="C32" s="79">
        <f t="shared" si="0"/>
        <v>0</v>
      </c>
      <c r="D32" s="80" t="s">
        <v>35</v>
      </c>
      <c r="E32" s="80" t="s">
        <v>35</v>
      </c>
      <c r="F32" s="81"/>
      <c r="G32" s="82" t="s">
        <v>35</v>
      </c>
      <c r="H32" s="79">
        <f t="shared" si="1"/>
        <v>0</v>
      </c>
      <c r="I32" s="80" t="s">
        <v>35</v>
      </c>
      <c r="J32" s="80" t="s">
        <v>35</v>
      </c>
      <c r="K32" s="81"/>
      <c r="L32" s="83" t="s">
        <v>35</v>
      </c>
    </row>
    <row r="33" spans="1:12" s="24" customFormat="1" x14ac:dyDescent="0.25">
      <c r="A33" s="64">
        <v>21380</v>
      </c>
      <c r="B33" s="56" t="s">
        <v>44</v>
      </c>
      <c r="C33" s="57">
        <f t="shared" si="0"/>
        <v>0</v>
      </c>
      <c r="D33" s="59" t="s">
        <v>35</v>
      </c>
      <c r="E33" s="59" t="s">
        <v>35</v>
      </c>
      <c r="F33" s="63">
        <f>SUM(F34:F35)</f>
        <v>0</v>
      </c>
      <c r="G33" s="60" t="s">
        <v>35</v>
      </c>
      <c r="H33" s="57">
        <f t="shared" si="1"/>
        <v>0</v>
      </c>
      <c r="I33" s="59" t="s">
        <v>35</v>
      </c>
      <c r="J33" s="59" t="s">
        <v>35</v>
      </c>
      <c r="K33" s="63">
        <f>SUM(K34:K35)</f>
        <v>0</v>
      </c>
      <c r="L33" s="62" t="s">
        <v>35</v>
      </c>
    </row>
    <row r="34" spans="1:12" x14ac:dyDescent="0.25">
      <c r="A34" s="38">
        <v>21381</v>
      </c>
      <c r="B34" s="65" t="s">
        <v>45</v>
      </c>
      <c r="C34" s="66">
        <f t="shared" si="0"/>
        <v>0</v>
      </c>
      <c r="D34" s="67" t="s">
        <v>35</v>
      </c>
      <c r="E34" s="67" t="s">
        <v>35</v>
      </c>
      <c r="F34" s="68"/>
      <c r="G34" s="69" t="s">
        <v>35</v>
      </c>
      <c r="H34" s="66">
        <f t="shared" si="1"/>
        <v>0</v>
      </c>
      <c r="I34" s="67" t="s">
        <v>35</v>
      </c>
      <c r="J34" s="67" t="s">
        <v>35</v>
      </c>
      <c r="K34" s="68"/>
      <c r="L34" s="70" t="s">
        <v>35</v>
      </c>
    </row>
    <row r="35" spans="1:12" ht="24" x14ac:dyDescent="0.25">
      <c r="A35" s="44">
        <v>21383</v>
      </c>
      <c r="B35" s="71" t="s">
        <v>46</v>
      </c>
      <c r="C35" s="72">
        <f>SUM(D35:G35)</f>
        <v>0</v>
      </c>
      <c r="D35" s="73" t="s">
        <v>35</v>
      </c>
      <c r="E35" s="73" t="s">
        <v>35</v>
      </c>
      <c r="F35" s="74"/>
      <c r="G35" s="75" t="s">
        <v>35</v>
      </c>
      <c r="H35" s="72">
        <f t="shared" si="1"/>
        <v>0</v>
      </c>
      <c r="I35" s="73" t="s">
        <v>35</v>
      </c>
      <c r="J35" s="73" t="s">
        <v>35</v>
      </c>
      <c r="K35" s="74"/>
      <c r="L35" s="76" t="s">
        <v>35</v>
      </c>
    </row>
    <row r="36" spans="1:12" s="24" customFormat="1" ht="25.5" customHeight="1" x14ac:dyDescent="0.25">
      <c r="A36" s="64">
        <v>21390</v>
      </c>
      <c r="B36" s="56" t="s">
        <v>47</v>
      </c>
      <c r="C36" s="57">
        <f t="shared" si="0"/>
        <v>0</v>
      </c>
      <c r="D36" s="59" t="s">
        <v>35</v>
      </c>
      <c r="E36" s="59" t="s">
        <v>35</v>
      </c>
      <c r="F36" s="63">
        <f>SUM(F37:F40)</f>
        <v>0</v>
      </c>
      <c r="G36" s="60" t="s">
        <v>35</v>
      </c>
      <c r="H36" s="57">
        <f t="shared" si="1"/>
        <v>0</v>
      </c>
      <c r="I36" s="59" t="s">
        <v>35</v>
      </c>
      <c r="J36" s="59" t="s">
        <v>35</v>
      </c>
      <c r="K36" s="63">
        <f>SUM(K37:K40)</f>
        <v>0</v>
      </c>
      <c r="L36" s="62" t="s">
        <v>35</v>
      </c>
    </row>
    <row r="37" spans="1:12" ht="24" x14ac:dyDescent="0.25">
      <c r="A37" s="38">
        <v>21391</v>
      </c>
      <c r="B37" s="65" t="s">
        <v>48</v>
      </c>
      <c r="C37" s="66">
        <f t="shared" si="0"/>
        <v>0</v>
      </c>
      <c r="D37" s="67" t="s">
        <v>35</v>
      </c>
      <c r="E37" s="67" t="s">
        <v>35</v>
      </c>
      <c r="F37" s="68"/>
      <c r="G37" s="69" t="s">
        <v>35</v>
      </c>
      <c r="H37" s="66">
        <f t="shared" si="1"/>
        <v>0</v>
      </c>
      <c r="I37" s="67" t="s">
        <v>35</v>
      </c>
      <c r="J37" s="67" t="s">
        <v>35</v>
      </c>
      <c r="K37" s="68"/>
      <c r="L37" s="70" t="s">
        <v>35</v>
      </c>
    </row>
    <row r="38" spans="1:12" x14ac:dyDescent="0.25">
      <c r="A38" s="44">
        <v>21393</v>
      </c>
      <c r="B38" s="71" t="s">
        <v>49</v>
      </c>
      <c r="C38" s="72">
        <f t="shared" si="0"/>
        <v>0</v>
      </c>
      <c r="D38" s="73" t="s">
        <v>35</v>
      </c>
      <c r="E38" s="73" t="s">
        <v>35</v>
      </c>
      <c r="F38" s="74"/>
      <c r="G38" s="75" t="s">
        <v>35</v>
      </c>
      <c r="H38" s="72">
        <f t="shared" si="1"/>
        <v>0</v>
      </c>
      <c r="I38" s="73" t="s">
        <v>35</v>
      </c>
      <c r="J38" s="73" t="s">
        <v>35</v>
      </c>
      <c r="K38" s="74"/>
      <c r="L38" s="76" t="s">
        <v>35</v>
      </c>
    </row>
    <row r="39" spans="1:12" x14ac:dyDescent="0.25">
      <c r="A39" s="44">
        <v>21395</v>
      </c>
      <c r="B39" s="71" t="s">
        <v>50</v>
      </c>
      <c r="C39" s="72">
        <f t="shared" si="0"/>
        <v>0</v>
      </c>
      <c r="D39" s="73" t="s">
        <v>35</v>
      </c>
      <c r="E39" s="73" t="s">
        <v>35</v>
      </c>
      <c r="F39" s="74"/>
      <c r="G39" s="75" t="s">
        <v>35</v>
      </c>
      <c r="H39" s="72">
        <f t="shared" si="1"/>
        <v>0</v>
      </c>
      <c r="I39" s="73" t="s">
        <v>35</v>
      </c>
      <c r="J39" s="73" t="s">
        <v>35</v>
      </c>
      <c r="K39" s="74"/>
      <c r="L39" s="76" t="s">
        <v>35</v>
      </c>
    </row>
    <row r="40" spans="1:12" ht="24" x14ac:dyDescent="0.25">
      <c r="A40" s="84">
        <v>21399</v>
      </c>
      <c r="B40" s="85" t="s">
        <v>51</v>
      </c>
      <c r="C40" s="86">
        <f t="shared" si="0"/>
        <v>0</v>
      </c>
      <c r="D40" s="87" t="s">
        <v>35</v>
      </c>
      <c r="E40" s="87" t="s">
        <v>35</v>
      </c>
      <c r="F40" s="88"/>
      <c r="G40" s="89" t="s">
        <v>35</v>
      </c>
      <c r="H40" s="86">
        <f t="shared" si="1"/>
        <v>0</v>
      </c>
      <c r="I40" s="87" t="s">
        <v>35</v>
      </c>
      <c r="J40" s="87" t="s">
        <v>35</v>
      </c>
      <c r="K40" s="88"/>
      <c r="L40" s="90" t="s">
        <v>35</v>
      </c>
    </row>
    <row r="41" spans="1:12" s="24" customFormat="1" ht="26.25" customHeight="1" x14ac:dyDescent="0.25">
      <c r="A41" s="91">
        <v>21420</v>
      </c>
      <c r="B41" s="92" t="s">
        <v>52</v>
      </c>
      <c r="C41" s="86">
        <f>SUM(D41:G41)</f>
        <v>0</v>
      </c>
      <c r="D41" s="94">
        <f>SUM(D42)</f>
        <v>0</v>
      </c>
      <c r="E41" s="95" t="s">
        <v>35</v>
      </c>
      <c r="F41" s="95" t="s">
        <v>35</v>
      </c>
      <c r="G41" s="96" t="s">
        <v>35</v>
      </c>
      <c r="H41" s="93">
        <f>SUM(I41:L41)</f>
        <v>0</v>
      </c>
      <c r="I41" s="94">
        <f>SUM(I42)</f>
        <v>0</v>
      </c>
      <c r="J41" s="95" t="s">
        <v>35</v>
      </c>
      <c r="K41" s="95" t="s">
        <v>35</v>
      </c>
      <c r="L41" s="97" t="s">
        <v>35</v>
      </c>
    </row>
    <row r="42" spans="1:12" s="24" customFormat="1" ht="26.25" customHeight="1" x14ac:dyDescent="0.25">
      <c r="A42" s="84">
        <v>21429</v>
      </c>
      <c r="B42" s="85" t="s">
        <v>53</v>
      </c>
      <c r="C42" s="86">
        <f>SUM(D42:G42)</f>
        <v>0</v>
      </c>
      <c r="D42" s="98"/>
      <c r="E42" s="87" t="s">
        <v>35</v>
      </c>
      <c r="F42" s="87" t="s">
        <v>35</v>
      </c>
      <c r="G42" s="89" t="s">
        <v>35</v>
      </c>
      <c r="H42" s="86">
        <f t="shared" ref="H42:H44" si="2">SUM(I42:L42)</f>
        <v>0</v>
      </c>
      <c r="I42" s="98"/>
      <c r="J42" s="87" t="s">
        <v>35</v>
      </c>
      <c r="K42" s="87" t="s">
        <v>35</v>
      </c>
      <c r="L42" s="90" t="s">
        <v>35</v>
      </c>
    </row>
    <row r="43" spans="1:12" s="24" customFormat="1" ht="24" x14ac:dyDescent="0.25">
      <c r="A43" s="64">
        <v>21490</v>
      </c>
      <c r="B43" s="56" t="s">
        <v>54</v>
      </c>
      <c r="C43" s="57">
        <f t="shared" si="0"/>
        <v>0</v>
      </c>
      <c r="D43" s="99">
        <f>D44</f>
        <v>0</v>
      </c>
      <c r="E43" s="99">
        <f t="shared" ref="E43:F43" si="3">E44</f>
        <v>0</v>
      </c>
      <c r="F43" s="99">
        <f t="shared" si="3"/>
        <v>0</v>
      </c>
      <c r="G43" s="60" t="s">
        <v>35</v>
      </c>
      <c r="H43" s="100">
        <f t="shared" si="2"/>
        <v>0</v>
      </c>
      <c r="I43" s="99">
        <f>I44</f>
        <v>0</v>
      </c>
      <c r="J43" s="99">
        <f t="shared" ref="J43:K43" si="4">J44</f>
        <v>0</v>
      </c>
      <c r="K43" s="99">
        <f t="shared" si="4"/>
        <v>0</v>
      </c>
      <c r="L43" s="62" t="s">
        <v>35</v>
      </c>
    </row>
    <row r="44" spans="1:12" s="24" customFormat="1" ht="24" x14ac:dyDescent="0.25">
      <c r="A44" s="44">
        <v>21499</v>
      </c>
      <c r="B44" s="71" t="s">
        <v>55</v>
      </c>
      <c r="C44" s="79">
        <f>SUM(D44:G44)</f>
        <v>0</v>
      </c>
      <c r="D44" s="101"/>
      <c r="E44" s="102"/>
      <c r="F44" s="102"/>
      <c r="G44" s="103" t="s">
        <v>35</v>
      </c>
      <c r="H44" s="104">
        <f t="shared" si="2"/>
        <v>0</v>
      </c>
      <c r="I44" s="40"/>
      <c r="J44" s="105"/>
      <c r="K44" s="105"/>
      <c r="L44" s="106" t="s">
        <v>35</v>
      </c>
    </row>
    <row r="45" spans="1:12" ht="12.75" customHeight="1" x14ac:dyDescent="0.25">
      <c r="A45" s="107">
        <v>23000</v>
      </c>
      <c r="B45" s="108" t="s">
        <v>56</v>
      </c>
      <c r="C45" s="109">
        <f>SUM(D45:G45)</f>
        <v>0</v>
      </c>
      <c r="D45" s="59" t="s">
        <v>35</v>
      </c>
      <c r="E45" s="59" t="s">
        <v>35</v>
      </c>
      <c r="F45" s="59" t="s">
        <v>35</v>
      </c>
      <c r="G45" s="99">
        <f>SUM(G46:G47)</f>
        <v>0</v>
      </c>
      <c r="H45" s="109">
        <f t="shared" si="1"/>
        <v>0</v>
      </c>
      <c r="I45" s="87" t="s">
        <v>35</v>
      </c>
      <c r="J45" s="87" t="s">
        <v>35</v>
      </c>
      <c r="K45" s="87" t="s">
        <v>35</v>
      </c>
      <c r="L45" s="110">
        <f>SUM(L46:L47)</f>
        <v>0</v>
      </c>
    </row>
    <row r="46" spans="1:12" ht="24" x14ac:dyDescent="0.25">
      <c r="A46" s="111">
        <v>23410</v>
      </c>
      <c r="B46" s="112" t="s">
        <v>57</v>
      </c>
      <c r="C46" s="113">
        <f t="shared" si="0"/>
        <v>0</v>
      </c>
      <c r="D46" s="95" t="s">
        <v>35</v>
      </c>
      <c r="E46" s="95" t="s">
        <v>35</v>
      </c>
      <c r="F46" s="95" t="s">
        <v>35</v>
      </c>
      <c r="G46" s="114"/>
      <c r="H46" s="113">
        <f t="shared" si="1"/>
        <v>0</v>
      </c>
      <c r="I46" s="95" t="s">
        <v>35</v>
      </c>
      <c r="J46" s="95" t="s">
        <v>35</v>
      </c>
      <c r="K46" s="95" t="s">
        <v>35</v>
      </c>
      <c r="L46" s="115"/>
    </row>
    <row r="47" spans="1:12" ht="24" x14ac:dyDescent="0.25">
      <c r="A47" s="111">
        <v>23510</v>
      </c>
      <c r="B47" s="112" t="s">
        <v>58</v>
      </c>
      <c r="C47" s="93">
        <f t="shared" si="0"/>
        <v>0</v>
      </c>
      <c r="D47" s="95" t="s">
        <v>35</v>
      </c>
      <c r="E47" s="95" t="s">
        <v>35</v>
      </c>
      <c r="F47" s="95" t="s">
        <v>35</v>
      </c>
      <c r="G47" s="114"/>
      <c r="H47" s="93">
        <f t="shared" si="1"/>
        <v>0</v>
      </c>
      <c r="I47" s="95" t="s">
        <v>35</v>
      </c>
      <c r="J47" s="95" t="s">
        <v>35</v>
      </c>
      <c r="K47" s="95" t="s">
        <v>35</v>
      </c>
      <c r="L47" s="115"/>
    </row>
    <row r="48" spans="1:12" x14ac:dyDescent="0.25">
      <c r="A48" s="116"/>
      <c r="B48" s="112"/>
      <c r="C48" s="117"/>
      <c r="D48" s="95"/>
      <c r="E48" s="95"/>
      <c r="F48" s="94"/>
      <c r="G48" s="118"/>
      <c r="H48" s="117"/>
      <c r="I48" s="95"/>
      <c r="J48" s="95"/>
      <c r="K48" s="94"/>
      <c r="L48" s="119"/>
    </row>
    <row r="49" spans="1:12" s="24" customFormat="1" x14ac:dyDescent="0.25">
      <c r="A49" s="120"/>
      <c r="B49" s="121" t="s">
        <v>59</v>
      </c>
      <c r="C49" s="122"/>
      <c r="D49" s="123"/>
      <c r="E49" s="123"/>
      <c r="F49" s="123"/>
      <c r="G49" s="124"/>
      <c r="H49" s="122"/>
      <c r="I49" s="123"/>
      <c r="J49" s="123"/>
      <c r="K49" s="123"/>
      <c r="L49" s="125"/>
    </row>
    <row r="50" spans="1:12" s="24" customFormat="1" ht="12.75" thickBot="1" x14ac:dyDescent="0.3">
      <c r="A50" s="126"/>
      <c r="B50" s="25" t="s">
        <v>60</v>
      </c>
      <c r="C50" s="127">
        <f t="shared" ref="C50:C113" si="5">SUM(D50:G50)</f>
        <v>21979</v>
      </c>
      <c r="D50" s="128">
        <f>SUM(D51,D283)</f>
        <v>21979</v>
      </c>
      <c r="E50" s="128">
        <f>SUM(E51,E283)</f>
        <v>0</v>
      </c>
      <c r="F50" s="128">
        <f>SUM(F51,F283)</f>
        <v>0</v>
      </c>
      <c r="G50" s="129">
        <f>SUM(G51,G283)</f>
        <v>0</v>
      </c>
      <c r="H50" s="127">
        <f t="shared" ref="H50:H113" si="6">SUM(I50:L50)</f>
        <v>31194</v>
      </c>
      <c r="I50" s="128">
        <f>SUM(I51,I283)</f>
        <v>19237</v>
      </c>
      <c r="J50" s="128">
        <f>SUM(J51,J283)</f>
        <v>11957</v>
      </c>
      <c r="K50" s="128">
        <f>SUM(K51,K283)</f>
        <v>0</v>
      </c>
      <c r="L50" s="130">
        <f>SUM(L51,L283)</f>
        <v>0</v>
      </c>
    </row>
    <row r="51" spans="1:12" s="24" customFormat="1" ht="36.75" thickTop="1" x14ac:dyDescent="0.25">
      <c r="A51" s="131"/>
      <c r="B51" s="132" t="s">
        <v>61</v>
      </c>
      <c r="C51" s="133">
        <f t="shared" si="5"/>
        <v>21979</v>
      </c>
      <c r="D51" s="134">
        <f>SUM(D52,D194)</f>
        <v>21979</v>
      </c>
      <c r="E51" s="134">
        <f>SUM(E52,E194)</f>
        <v>0</v>
      </c>
      <c r="F51" s="134">
        <f>SUM(F52,F194)</f>
        <v>0</v>
      </c>
      <c r="G51" s="135">
        <f>SUM(G52,G194)</f>
        <v>0</v>
      </c>
      <c r="H51" s="133">
        <f t="shared" si="6"/>
        <v>31194</v>
      </c>
      <c r="I51" s="134">
        <f>SUM(I52,I194)</f>
        <v>19237</v>
      </c>
      <c r="J51" s="134">
        <f>SUM(J52,J194)</f>
        <v>11957</v>
      </c>
      <c r="K51" s="134">
        <f>SUM(K52,K194)</f>
        <v>0</v>
      </c>
      <c r="L51" s="136">
        <f>SUM(L52,L194)</f>
        <v>0</v>
      </c>
    </row>
    <row r="52" spans="1:12" s="24" customFormat="1" ht="24" x14ac:dyDescent="0.25">
      <c r="A52" s="137"/>
      <c r="B52" s="18" t="s">
        <v>62</v>
      </c>
      <c r="C52" s="138">
        <f t="shared" si="5"/>
        <v>21979</v>
      </c>
      <c r="D52" s="139">
        <f>SUM(D53,D75,D173,D187)</f>
        <v>21979</v>
      </c>
      <c r="E52" s="139">
        <f>SUM(E53,E75,E173,E187)</f>
        <v>0</v>
      </c>
      <c r="F52" s="139">
        <f>SUM(F53,F75,F173,F187)</f>
        <v>0</v>
      </c>
      <c r="G52" s="140">
        <f>SUM(G53,G75,G173,G187)</f>
        <v>0</v>
      </c>
      <c r="H52" s="138">
        <f t="shared" si="6"/>
        <v>31194</v>
      </c>
      <c r="I52" s="139">
        <f>SUM(I53,I75,I173,I187)</f>
        <v>19237</v>
      </c>
      <c r="J52" s="139">
        <f>SUM(J53,J75,J173,J187)</f>
        <v>11957</v>
      </c>
      <c r="K52" s="139">
        <f>SUM(K53,K75,K173,K187)</f>
        <v>0</v>
      </c>
      <c r="L52" s="141">
        <f>SUM(L53,L75,L173,L187)</f>
        <v>0</v>
      </c>
    </row>
    <row r="53" spans="1:12" s="24" customFormat="1" x14ac:dyDescent="0.25">
      <c r="A53" s="142">
        <v>1000</v>
      </c>
      <c r="B53" s="142" t="s">
        <v>63</v>
      </c>
      <c r="C53" s="143">
        <f t="shared" si="5"/>
        <v>0</v>
      </c>
      <c r="D53" s="144">
        <f>SUM(D54,D67)</f>
        <v>0</v>
      </c>
      <c r="E53" s="144">
        <f>SUM(E54,E67)</f>
        <v>0</v>
      </c>
      <c r="F53" s="144">
        <f>SUM(F54,F67)</f>
        <v>0</v>
      </c>
      <c r="G53" s="145">
        <f>SUM(G54,G67)</f>
        <v>0</v>
      </c>
      <c r="H53" s="143">
        <f t="shared" si="6"/>
        <v>0</v>
      </c>
      <c r="I53" s="144">
        <f>SUM(I54,I67)</f>
        <v>0</v>
      </c>
      <c r="J53" s="144">
        <f>SUM(J54,J67)</f>
        <v>0</v>
      </c>
      <c r="K53" s="144">
        <f>SUM(K54,K67)</f>
        <v>0</v>
      </c>
      <c r="L53" s="146">
        <f>SUM(L54,L67)</f>
        <v>0</v>
      </c>
    </row>
    <row r="54" spans="1:12" x14ac:dyDescent="0.25">
      <c r="A54" s="56">
        <v>1100</v>
      </c>
      <c r="B54" s="147" t="s">
        <v>64</v>
      </c>
      <c r="C54" s="57">
        <f t="shared" si="5"/>
        <v>0</v>
      </c>
      <c r="D54" s="63">
        <f>SUM(D55,D58,D66)</f>
        <v>0</v>
      </c>
      <c r="E54" s="63">
        <f>SUM(E55,E58,E66)</f>
        <v>0</v>
      </c>
      <c r="F54" s="63">
        <f>SUM(F55,F58,F66)</f>
        <v>0</v>
      </c>
      <c r="G54" s="148">
        <f>SUM(G55,G58,G66)</f>
        <v>0</v>
      </c>
      <c r="H54" s="57">
        <f t="shared" si="6"/>
        <v>0</v>
      </c>
      <c r="I54" s="63">
        <f>SUM(I55,I58,I66)</f>
        <v>0</v>
      </c>
      <c r="J54" s="63">
        <f>SUM(J55,J58,J66)</f>
        <v>0</v>
      </c>
      <c r="K54" s="63">
        <f>SUM(K55,K58,K66)</f>
        <v>0</v>
      </c>
      <c r="L54" s="149">
        <f>SUM(L55,L58,L66)</f>
        <v>0</v>
      </c>
    </row>
    <row r="55" spans="1:12" x14ac:dyDescent="0.25">
      <c r="A55" s="150">
        <v>1110</v>
      </c>
      <c r="B55" s="112" t="s">
        <v>65</v>
      </c>
      <c r="C55" s="117">
        <f t="shared" si="5"/>
        <v>0</v>
      </c>
      <c r="D55" s="151">
        <f>SUM(D56:D57)</f>
        <v>0</v>
      </c>
      <c r="E55" s="151">
        <f>SUM(E56:E57)</f>
        <v>0</v>
      </c>
      <c r="F55" s="151">
        <f>SUM(F56:F57)</f>
        <v>0</v>
      </c>
      <c r="G55" s="152">
        <f>SUM(G56:G57)</f>
        <v>0</v>
      </c>
      <c r="H55" s="117">
        <f t="shared" si="6"/>
        <v>0</v>
      </c>
      <c r="I55" s="151">
        <f>SUM(I56:I57)</f>
        <v>0</v>
      </c>
      <c r="J55" s="151">
        <f>SUM(J56:J57)</f>
        <v>0</v>
      </c>
      <c r="K55" s="151">
        <f>SUM(K56:K57)</f>
        <v>0</v>
      </c>
      <c r="L55" s="153">
        <f>SUM(L56:L57)</f>
        <v>0</v>
      </c>
    </row>
    <row r="56" spans="1:12" x14ac:dyDescent="0.25">
      <c r="A56" s="38">
        <v>1111</v>
      </c>
      <c r="B56" s="65" t="s">
        <v>66</v>
      </c>
      <c r="C56" s="66">
        <f t="shared" si="5"/>
        <v>0</v>
      </c>
      <c r="D56" s="68"/>
      <c r="E56" s="68"/>
      <c r="F56" s="68"/>
      <c r="G56" s="154"/>
      <c r="H56" s="66">
        <f t="shared" si="6"/>
        <v>0</v>
      </c>
      <c r="I56" s="68"/>
      <c r="J56" s="68"/>
      <c r="K56" s="68"/>
      <c r="L56" s="155"/>
    </row>
    <row r="57" spans="1:12" ht="24" customHeight="1" x14ac:dyDescent="0.25">
      <c r="A57" s="44">
        <v>1119</v>
      </c>
      <c r="B57" s="71" t="s">
        <v>67</v>
      </c>
      <c r="C57" s="72">
        <f t="shared" si="5"/>
        <v>0</v>
      </c>
      <c r="D57" s="74"/>
      <c r="E57" s="74"/>
      <c r="F57" s="74"/>
      <c r="G57" s="157"/>
      <c r="H57" s="72">
        <f t="shared" si="6"/>
        <v>0</v>
      </c>
      <c r="I57" s="74"/>
      <c r="J57" s="74"/>
      <c r="K57" s="74"/>
      <c r="L57" s="158"/>
    </row>
    <row r="58" spans="1:12" x14ac:dyDescent="0.25">
      <c r="A58" s="159">
        <v>1140</v>
      </c>
      <c r="B58" s="71" t="s">
        <v>68</v>
      </c>
      <c r="C58" s="72">
        <f t="shared" si="5"/>
        <v>0</v>
      </c>
      <c r="D58" s="160">
        <f>SUM(D59:D65)</f>
        <v>0</v>
      </c>
      <c r="E58" s="160">
        <f>SUM(E59:E65)</f>
        <v>0</v>
      </c>
      <c r="F58" s="160">
        <f>SUM(F59:F65)</f>
        <v>0</v>
      </c>
      <c r="G58" s="161">
        <f>SUM(G59:G65)</f>
        <v>0</v>
      </c>
      <c r="H58" s="72">
        <f t="shared" si="6"/>
        <v>0</v>
      </c>
      <c r="I58" s="160">
        <f>SUM(I59:I65)</f>
        <v>0</v>
      </c>
      <c r="J58" s="160">
        <f>SUM(J59:J65)</f>
        <v>0</v>
      </c>
      <c r="K58" s="160">
        <f>SUM(K59:K65)</f>
        <v>0</v>
      </c>
      <c r="L58" s="162">
        <f>SUM(L59:L65)</f>
        <v>0</v>
      </c>
    </row>
    <row r="59" spans="1:12" x14ac:dyDescent="0.25">
      <c r="A59" s="44">
        <v>1141</v>
      </c>
      <c r="B59" s="71" t="s">
        <v>69</v>
      </c>
      <c r="C59" s="72">
        <f t="shared" si="5"/>
        <v>0</v>
      </c>
      <c r="D59" s="74"/>
      <c r="E59" s="74"/>
      <c r="F59" s="74"/>
      <c r="G59" s="157"/>
      <c r="H59" s="72">
        <f t="shared" si="6"/>
        <v>0</v>
      </c>
      <c r="I59" s="74"/>
      <c r="J59" s="74"/>
      <c r="K59" s="74"/>
      <c r="L59" s="158"/>
    </row>
    <row r="60" spans="1:12" ht="24.75" customHeight="1" x14ac:dyDescent="0.25">
      <c r="A60" s="44">
        <v>1142</v>
      </c>
      <c r="B60" s="71" t="s">
        <v>70</v>
      </c>
      <c r="C60" s="72">
        <f t="shared" si="5"/>
        <v>0</v>
      </c>
      <c r="D60" s="74"/>
      <c r="E60" s="74"/>
      <c r="F60" s="74"/>
      <c r="G60" s="157"/>
      <c r="H60" s="72">
        <f t="shared" si="6"/>
        <v>0</v>
      </c>
      <c r="I60" s="74"/>
      <c r="J60" s="74"/>
      <c r="K60" s="74"/>
      <c r="L60" s="158"/>
    </row>
    <row r="61" spans="1:12" ht="24" x14ac:dyDescent="0.25">
      <c r="A61" s="44">
        <v>1145</v>
      </c>
      <c r="B61" s="71" t="s">
        <v>71</v>
      </c>
      <c r="C61" s="72">
        <f t="shared" si="5"/>
        <v>0</v>
      </c>
      <c r="D61" s="74"/>
      <c r="E61" s="74"/>
      <c r="F61" s="74"/>
      <c r="G61" s="157"/>
      <c r="H61" s="72">
        <f t="shared" si="6"/>
        <v>0</v>
      </c>
      <c r="I61" s="74"/>
      <c r="J61" s="74"/>
      <c r="K61" s="74"/>
      <c r="L61" s="158"/>
    </row>
    <row r="62" spans="1:12" ht="27.75" customHeight="1" x14ac:dyDescent="0.25">
      <c r="A62" s="44">
        <v>1146</v>
      </c>
      <c r="B62" s="71" t="s">
        <v>72</v>
      </c>
      <c r="C62" s="72">
        <f t="shared" si="5"/>
        <v>0</v>
      </c>
      <c r="D62" s="74"/>
      <c r="E62" s="74"/>
      <c r="F62" s="74"/>
      <c r="G62" s="157"/>
      <c r="H62" s="72">
        <f t="shared" si="6"/>
        <v>0</v>
      </c>
      <c r="I62" s="74"/>
      <c r="J62" s="74"/>
      <c r="K62" s="74"/>
      <c r="L62" s="158"/>
    </row>
    <row r="63" spans="1:12" x14ac:dyDescent="0.25">
      <c r="A63" s="44">
        <v>1147</v>
      </c>
      <c r="B63" s="71" t="s">
        <v>73</v>
      </c>
      <c r="C63" s="72">
        <f t="shared" si="5"/>
        <v>0</v>
      </c>
      <c r="D63" s="74"/>
      <c r="E63" s="74"/>
      <c r="F63" s="74"/>
      <c r="G63" s="157"/>
      <c r="H63" s="72">
        <f t="shared" si="6"/>
        <v>0</v>
      </c>
      <c r="I63" s="74"/>
      <c r="J63" s="74"/>
      <c r="K63" s="74"/>
      <c r="L63" s="158"/>
    </row>
    <row r="64" spans="1:12" x14ac:dyDescent="0.25">
      <c r="A64" s="44">
        <v>1148</v>
      </c>
      <c r="B64" s="71" t="s">
        <v>74</v>
      </c>
      <c r="C64" s="72">
        <f t="shared" si="5"/>
        <v>0</v>
      </c>
      <c r="D64" s="74"/>
      <c r="E64" s="74"/>
      <c r="F64" s="74"/>
      <c r="G64" s="157"/>
      <c r="H64" s="72">
        <f t="shared" si="6"/>
        <v>0</v>
      </c>
      <c r="I64" s="74"/>
      <c r="J64" s="74"/>
      <c r="K64" s="74"/>
      <c r="L64" s="158"/>
    </row>
    <row r="65" spans="1:12" ht="24" customHeight="1" x14ac:dyDescent="0.25">
      <c r="A65" s="44">
        <v>1149</v>
      </c>
      <c r="B65" s="71" t="s">
        <v>75</v>
      </c>
      <c r="C65" s="72">
        <f t="shared" si="5"/>
        <v>0</v>
      </c>
      <c r="D65" s="74"/>
      <c r="E65" s="74"/>
      <c r="F65" s="74"/>
      <c r="G65" s="157"/>
      <c r="H65" s="72">
        <f t="shared" si="6"/>
        <v>0</v>
      </c>
      <c r="I65" s="74"/>
      <c r="J65" s="74"/>
      <c r="K65" s="74"/>
      <c r="L65" s="158"/>
    </row>
    <row r="66" spans="1:12" ht="36" x14ac:dyDescent="0.25">
      <c r="A66" s="150">
        <v>1150</v>
      </c>
      <c r="B66" s="112" t="s">
        <v>76</v>
      </c>
      <c r="C66" s="117">
        <f t="shared" si="5"/>
        <v>0</v>
      </c>
      <c r="D66" s="163"/>
      <c r="E66" s="163"/>
      <c r="F66" s="163"/>
      <c r="G66" s="164"/>
      <c r="H66" s="117">
        <f t="shared" si="6"/>
        <v>0</v>
      </c>
      <c r="I66" s="163"/>
      <c r="J66" s="163"/>
      <c r="K66" s="163"/>
      <c r="L66" s="165"/>
    </row>
    <row r="67" spans="1:12" ht="24" x14ac:dyDescent="0.25">
      <c r="A67" s="56">
        <v>1200</v>
      </c>
      <c r="B67" s="147" t="s">
        <v>77</v>
      </c>
      <c r="C67" s="57">
        <f t="shared" si="5"/>
        <v>0</v>
      </c>
      <c r="D67" s="63">
        <f>SUM(D68:D69)</f>
        <v>0</v>
      </c>
      <c r="E67" s="63">
        <f>SUM(E68:E69)</f>
        <v>0</v>
      </c>
      <c r="F67" s="63">
        <f>SUM(F68:F69)</f>
        <v>0</v>
      </c>
      <c r="G67" s="166">
        <f>SUM(G68:G69)</f>
        <v>0</v>
      </c>
      <c r="H67" s="57">
        <f t="shared" si="6"/>
        <v>0</v>
      </c>
      <c r="I67" s="63">
        <f>SUM(I68:I69)</f>
        <v>0</v>
      </c>
      <c r="J67" s="63">
        <f>SUM(J68:J69)</f>
        <v>0</v>
      </c>
      <c r="K67" s="63">
        <f>SUM(K68:K69)</f>
        <v>0</v>
      </c>
      <c r="L67" s="167">
        <f>SUM(L68:L69)</f>
        <v>0</v>
      </c>
    </row>
    <row r="68" spans="1:12" ht="24" x14ac:dyDescent="0.25">
      <c r="A68" s="168">
        <v>1210</v>
      </c>
      <c r="B68" s="65" t="s">
        <v>78</v>
      </c>
      <c r="C68" s="66">
        <f t="shared" si="5"/>
        <v>0</v>
      </c>
      <c r="D68" s="68"/>
      <c r="E68" s="68"/>
      <c r="F68" s="68"/>
      <c r="G68" s="154"/>
      <c r="H68" s="66">
        <f t="shared" si="6"/>
        <v>0</v>
      </c>
      <c r="I68" s="68"/>
      <c r="J68" s="68"/>
      <c r="K68" s="68"/>
      <c r="L68" s="155"/>
    </row>
    <row r="69" spans="1:12" ht="24" x14ac:dyDescent="0.25">
      <c r="A69" s="159">
        <v>1220</v>
      </c>
      <c r="B69" s="71" t="s">
        <v>79</v>
      </c>
      <c r="C69" s="72">
        <f t="shared" si="5"/>
        <v>0</v>
      </c>
      <c r="D69" s="160">
        <f>SUM(D70:D74)</f>
        <v>0</v>
      </c>
      <c r="E69" s="160">
        <f>SUM(E70:E74)</f>
        <v>0</v>
      </c>
      <c r="F69" s="160">
        <f>SUM(F70:F74)</f>
        <v>0</v>
      </c>
      <c r="G69" s="161">
        <f>SUM(G70:G74)</f>
        <v>0</v>
      </c>
      <c r="H69" s="72">
        <f t="shared" si="6"/>
        <v>0</v>
      </c>
      <c r="I69" s="160">
        <f>SUM(I70:I74)</f>
        <v>0</v>
      </c>
      <c r="J69" s="160">
        <f>SUM(J70:J74)</f>
        <v>0</v>
      </c>
      <c r="K69" s="160">
        <f>SUM(K70:K74)</f>
        <v>0</v>
      </c>
      <c r="L69" s="162">
        <f>SUM(L70:L74)</f>
        <v>0</v>
      </c>
    </row>
    <row r="70" spans="1:12" ht="48" x14ac:dyDescent="0.25">
      <c r="A70" s="44">
        <v>1221</v>
      </c>
      <c r="B70" s="71" t="s">
        <v>80</v>
      </c>
      <c r="C70" s="72">
        <f t="shared" si="5"/>
        <v>0</v>
      </c>
      <c r="D70" s="74"/>
      <c r="E70" s="74"/>
      <c r="F70" s="74"/>
      <c r="G70" s="157"/>
      <c r="H70" s="72">
        <f t="shared" si="6"/>
        <v>0</v>
      </c>
      <c r="I70" s="74"/>
      <c r="J70" s="74"/>
      <c r="K70" s="74"/>
      <c r="L70" s="158"/>
    </row>
    <row r="71" spans="1:12" x14ac:dyDescent="0.25">
      <c r="A71" s="44">
        <v>1223</v>
      </c>
      <c r="B71" s="71" t="s">
        <v>81</v>
      </c>
      <c r="C71" s="72">
        <f t="shared" si="5"/>
        <v>0</v>
      </c>
      <c r="D71" s="74"/>
      <c r="E71" s="74"/>
      <c r="F71" s="74"/>
      <c r="G71" s="157"/>
      <c r="H71" s="72">
        <f t="shared" si="6"/>
        <v>0</v>
      </c>
      <c r="I71" s="74"/>
      <c r="J71" s="74"/>
      <c r="K71" s="74"/>
      <c r="L71" s="158"/>
    </row>
    <row r="72" spans="1:12" x14ac:dyDescent="0.25">
      <c r="A72" s="44">
        <v>1225</v>
      </c>
      <c r="B72" s="71" t="s">
        <v>82</v>
      </c>
      <c r="C72" s="72">
        <f t="shared" si="5"/>
        <v>0</v>
      </c>
      <c r="D72" s="74"/>
      <c r="E72" s="74"/>
      <c r="F72" s="74"/>
      <c r="G72" s="157"/>
      <c r="H72" s="72">
        <f t="shared" si="6"/>
        <v>0</v>
      </c>
      <c r="I72" s="74"/>
      <c r="J72" s="74"/>
      <c r="K72" s="74"/>
      <c r="L72" s="158"/>
    </row>
    <row r="73" spans="1:12" ht="36" x14ac:dyDescent="0.25">
      <c r="A73" s="44">
        <v>1227</v>
      </c>
      <c r="B73" s="71" t="s">
        <v>83</v>
      </c>
      <c r="C73" s="72">
        <f t="shared" si="5"/>
        <v>0</v>
      </c>
      <c r="D73" s="74"/>
      <c r="E73" s="74"/>
      <c r="F73" s="74"/>
      <c r="G73" s="157"/>
      <c r="H73" s="72">
        <f t="shared" si="6"/>
        <v>0</v>
      </c>
      <c r="I73" s="74"/>
      <c r="J73" s="74"/>
      <c r="K73" s="74"/>
      <c r="L73" s="158"/>
    </row>
    <row r="74" spans="1:12" ht="48" x14ac:dyDescent="0.25">
      <c r="A74" s="44">
        <v>1228</v>
      </c>
      <c r="B74" s="71" t="s">
        <v>84</v>
      </c>
      <c r="C74" s="72">
        <f t="shared" si="5"/>
        <v>0</v>
      </c>
      <c r="D74" s="74"/>
      <c r="E74" s="74"/>
      <c r="F74" s="74"/>
      <c r="G74" s="157"/>
      <c r="H74" s="72">
        <f t="shared" si="6"/>
        <v>0</v>
      </c>
      <c r="I74" s="74"/>
      <c r="J74" s="74"/>
      <c r="K74" s="74"/>
      <c r="L74" s="158"/>
    </row>
    <row r="75" spans="1:12" x14ac:dyDescent="0.25">
      <c r="A75" s="142">
        <v>2000</v>
      </c>
      <c r="B75" s="142" t="s">
        <v>85</v>
      </c>
      <c r="C75" s="143">
        <f t="shared" si="5"/>
        <v>21979</v>
      </c>
      <c r="D75" s="144">
        <f>SUM(D76,D83,D130,D164,D165,D172)</f>
        <v>21979</v>
      </c>
      <c r="E75" s="144">
        <f>SUM(E76,E83,E130,E164,E165,E172)</f>
        <v>0</v>
      </c>
      <c r="F75" s="144">
        <f>SUM(F76,F83,F130,F164,F165,F172)</f>
        <v>0</v>
      </c>
      <c r="G75" s="145">
        <f>SUM(G76,G83,G130,G164,G165,G172)</f>
        <v>0</v>
      </c>
      <c r="H75" s="143">
        <f t="shared" si="6"/>
        <v>31194</v>
      </c>
      <c r="I75" s="144">
        <f>SUM(I76,I83,I130,I164,I165,I172)</f>
        <v>19237</v>
      </c>
      <c r="J75" s="144">
        <f>SUM(J76,J83,J130,J164,J165,J172)</f>
        <v>11957</v>
      </c>
      <c r="K75" s="144">
        <f>SUM(K76,K83,K130,K164,K165,K172)</f>
        <v>0</v>
      </c>
      <c r="L75" s="146">
        <f>SUM(L76,L83,L130,L164,L165,L172)</f>
        <v>0</v>
      </c>
    </row>
    <row r="76" spans="1:12" ht="24" x14ac:dyDescent="0.25">
      <c r="A76" s="56">
        <v>2100</v>
      </c>
      <c r="B76" s="147" t="s">
        <v>86</v>
      </c>
      <c r="C76" s="57">
        <f t="shared" si="5"/>
        <v>0</v>
      </c>
      <c r="D76" s="63">
        <f>SUM(D77,D80)</f>
        <v>0</v>
      </c>
      <c r="E76" s="63">
        <f>SUM(E77,E80)</f>
        <v>0</v>
      </c>
      <c r="F76" s="63">
        <f>SUM(F77,F80)</f>
        <v>0</v>
      </c>
      <c r="G76" s="166">
        <f>SUM(G77,G80)</f>
        <v>0</v>
      </c>
      <c r="H76" s="57">
        <f t="shared" si="6"/>
        <v>0</v>
      </c>
      <c r="I76" s="63">
        <f>SUM(I77,I80)</f>
        <v>0</v>
      </c>
      <c r="J76" s="63">
        <f>SUM(J77,J80)</f>
        <v>0</v>
      </c>
      <c r="K76" s="63">
        <f>SUM(K77,K80)</f>
        <v>0</v>
      </c>
      <c r="L76" s="167">
        <f>SUM(L77,L80)</f>
        <v>0</v>
      </c>
    </row>
    <row r="77" spans="1:12" ht="24" x14ac:dyDescent="0.25">
      <c r="A77" s="168">
        <v>2110</v>
      </c>
      <c r="B77" s="65" t="s">
        <v>87</v>
      </c>
      <c r="C77" s="66">
        <f t="shared" si="5"/>
        <v>0</v>
      </c>
      <c r="D77" s="169">
        <f>SUM(D78:D79)</f>
        <v>0</v>
      </c>
      <c r="E77" s="169">
        <f>SUM(E78:E79)</f>
        <v>0</v>
      </c>
      <c r="F77" s="169">
        <f>SUM(F78:F79)</f>
        <v>0</v>
      </c>
      <c r="G77" s="170">
        <f>SUM(G78:G79)</f>
        <v>0</v>
      </c>
      <c r="H77" s="66">
        <f t="shared" si="6"/>
        <v>0</v>
      </c>
      <c r="I77" s="169">
        <f>SUM(I78:I79)</f>
        <v>0</v>
      </c>
      <c r="J77" s="169">
        <f>SUM(J78:J79)</f>
        <v>0</v>
      </c>
      <c r="K77" s="169">
        <f>SUM(K78:K79)</f>
        <v>0</v>
      </c>
      <c r="L77" s="171">
        <f>SUM(L78:L79)</f>
        <v>0</v>
      </c>
    </row>
    <row r="78" spans="1:12" x14ac:dyDescent="0.25">
      <c r="A78" s="44">
        <v>2111</v>
      </c>
      <c r="B78" s="71" t="s">
        <v>88</v>
      </c>
      <c r="C78" s="72">
        <f t="shared" si="5"/>
        <v>0</v>
      </c>
      <c r="D78" s="74"/>
      <c r="E78" s="74"/>
      <c r="F78" s="74"/>
      <c r="G78" s="157"/>
      <c r="H78" s="72">
        <f t="shared" si="6"/>
        <v>0</v>
      </c>
      <c r="I78" s="74"/>
      <c r="J78" s="74"/>
      <c r="K78" s="74"/>
      <c r="L78" s="158"/>
    </row>
    <row r="79" spans="1:12" ht="24" x14ac:dyDescent="0.25">
      <c r="A79" s="44">
        <v>2112</v>
      </c>
      <c r="B79" s="71" t="s">
        <v>89</v>
      </c>
      <c r="C79" s="72">
        <f t="shared" si="5"/>
        <v>0</v>
      </c>
      <c r="D79" s="74"/>
      <c r="E79" s="74"/>
      <c r="F79" s="74"/>
      <c r="G79" s="157"/>
      <c r="H79" s="72">
        <f t="shared" si="6"/>
        <v>0</v>
      </c>
      <c r="I79" s="74"/>
      <c r="J79" s="74"/>
      <c r="K79" s="74"/>
      <c r="L79" s="158"/>
    </row>
    <row r="80" spans="1:12" ht="24" x14ac:dyDescent="0.25">
      <c r="A80" s="159">
        <v>2120</v>
      </c>
      <c r="B80" s="71" t="s">
        <v>90</v>
      </c>
      <c r="C80" s="72">
        <f t="shared" si="5"/>
        <v>0</v>
      </c>
      <c r="D80" s="160">
        <f>SUM(D81:D82)</f>
        <v>0</v>
      </c>
      <c r="E80" s="160">
        <f>SUM(E81:E82)</f>
        <v>0</v>
      </c>
      <c r="F80" s="160">
        <f>SUM(F81:F82)</f>
        <v>0</v>
      </c>
      <c r="G80" s="161">
        <f>SUM(G81:G82)</f>
        <v>0</v>
      </c>
      <c r="H80" s="72">
        <f t="shared" si="6"/>
        <v>0</v>
      </c>
      <c r="I80" s="160">
        <f>SUM(I81:I82)</f>
        <v>0</v>
      </c>
      <c r="J80" s="160">
        <f>SUM(J81:J82)</f>
        <v>0</v>
      </c>
      <c r="K80" s="160">
        <f>SUM(K81:K82)</f>
        <v>0</v>
      </c>
      <c r="L80" s="162">
        <f>SUM(L81:L82)</f>
        <v>0</v>
      </c>
    </row>
    <row r="81" spans="1:12" x14ac:dyDescent="0.25">
      <c r="A81" s="44">
        <v>2121</v>
      </c>
      <c r="B81" s="71" t="s">
        <v>88</v>
      </c>
      <c r="C81" s="72">
        <f t="shared" si="5"/>
        <v>0</v>
      </c>
      <c r="D81" s="74"/>
      <c r="E81" s="74"/>
      <c r="F81" s="74"/>
      <c r="G81" s="157"/>
      <c r="H81" s="72">
        <f t="shared" si="6"/>
        <v>0</v>
      </c>
      <c r="I81" s="74"/>
      <c r="J81" s="74"/>
      <c r="K81" s="74"/>
      <c r="L81" s="158"/>
    </row>
    <row r="82" spans="1:12" ht="24" x14ac:dyDescent="0.25">
      <c r="A82" s="44">
        <v>2122</v>
      </c>
      <c r="B82" s="71" t="s">
        <v>89</v>
      </c>
      <c r="C82" s="72">
        <f t="shared" si="5"/>
        <v>0</v>
      </c>
      <c r="D82" s="74"/>
      <c r="E82" s="74"/>
      <c r="F82" s="74"/>
      <c r="G82" s="157"/>
      <c r="H82" s="72">
        <f t="shared" si="6"/>
        <v>0</v>
      </c>
      <c r="I82" s="74"/>
      <c r="J82" s="74"/>
      <c r="K82" s="74"/>
      <c r="L82" s="158"/>
    </row>
    <row r="83" spans="1:12" x14ac:dyDescent="0.25">
      <c r="A83" s="56">
        <v>2200</v>
      </c>
      <c r="B83" s="147" t="s">
        <v>91</v>
      </c>
      <c r="C83" s="57">
        <f t="shared" si="5"/>
        <v>3827</v>
      </c>
      <c r="D83" s="63">
        <f>SUM(D84,D89,D95,D103,D112,D116,D122,D128)</f>
        <v>3827</v>
      </c>
      <c r="E83" s="63">
        <f>SUM(E84,E89,E95,E103,E112,E116,E122,E128)</f>
        <v>0</v>
      </c>
      <c r="F83" s="63">
        <f>SUM(F84,F89,F95,F103,F112,F116,F122,F128)</f>
        <v>0</v>
      </c>
      <c r="G83" s="166">
        <f>SUM(G84,G89,G95,G103,G112,G116,G122,G128)</f>
        <v>0</v>
      </c>
      <c r="H83" s="57">
        <f t="shared" si="6"/>
        <v>3827</v>
      </c>
      <c r="I83" s="63">
        <f>SUM(I84,I89,I95,I103,I112,I116,I122,I128)</f>
        <v>3827</v>
      </c>
      <c r="J83" s="63">
        <f>SUM(J84,J89,J95,J103,J112,J116,J122,J128)</f>
        <v>0</v>
      </c>
      <c r="K83" s="63">
        <f>SUM(K84,K89,K95,K103,K112,K116,K122,K128)</f>
        <v>0</v>
      </c>
      <c r="L83" s="172">
        <f>SUM(L84,L89,L95,L103,L112,L116,L122,L128)</f>
        <v>0</v>
      </c>
    </row>
    <row r="84" spans="1:12" ht="24" x14ac:dyDescent="0.25">
      <c r="A84" s="150">
        <v>2210</v>
      </c>
      <c r="B84" s="112" t="s">
        <v>92</v>
      </c>
      <c r="C84" s="117">
        <f t="shared" si="5"/>
        <v>0</v>
      </c>
      <c r="D84" s="151">
        <f>SUM(D85:D88)</f>
        <v>0</v>
      </c>
      <c r="E84" s="151">
        <f>SUM(E85:E88)</f>
        <v>0</v>
      </c>
      <c r="F84" s="151">
        <f>SUM(F85:F88)</f>
        <v>0</v>
      </c>
      <c r="G84" s="151">
        <f>SUM(G85:G88)</f>
        <v>0</v>
      </c>
      <c r="H84" s="117">
        <f t="shared" si="6"/>
        <v>0</v>
      </c>
      <c r="I84" s="151">
        <f>SUM(I85:I88)</f>
        <v>0</v>
      </c>
      <c r="J84" s="151">
        <f>SUM(J85:J88)</f>
        <v>0</v>
      </c>
      <c r="K84" s="151">
        <f>SUM(K85:K88)</f>
        <v>0</v>
      </c>
      <c r="L84" s="153">
        <f>SUM(L85:L88)</f>
        <v>0</v>
      </c>
    </row>
    <row r="85" spans="1:12" ht="24" x14ac:dyDescent="0.25">
      <c r="A85" s="38">
        <v>2211</v>
      </c>
      <c r="B85" s="65" t="s">
        <v>93</v>
      </c>
      <c r="C85" s="66">
        <f t="shared" si="5"/>
        <v>0</v>
      </c>
      <c r="D85" s="68"/>
      <c r="E85" s="68"/>
      <c r="F85" s="68"/>
      <c r="G85" s="154"/>
      <c r="H85" s="66">
        <f t="shared" si="6"/>
        <v>0</v>
      </c>
      <c r="I85" s="68"/>
      <c r="J85" s="68"/>
      <c r="K85" s="68"/>
      <c r="L85" s="155"/>
    </row>
    <row r="86" spans="1:12" ht="36" x14ac:dyDescent="0.25">
      <c r="A86" s="44">
        <v>2212</v>
      </c>
      <c r="B86" s="71" t="s">
        <v>94</v>
      </c>
      <c r="C86" s="72">
        <f t="shared" si="5"/>
        <v>0</v>
      </c>
      <c r="D86" s="74"/>
      <c r="E86" s="74"/>
      <c r="F86" s="74"/>
      <c r="G86" s="157"/>
      <c r="H86" s="72">
        <f t="shared" si="6"/>
        <v>0</v>
      </c>
      <c r="I86" s="74"/>
      <c r="J86" s="74"/>
      <c r="K86" s="74"/>
      <c r="L86" s="158"/>
    </row>
    <row r="87" spans="1:12" ht="24" x14ac:dyDescent="0.25">
      <c r="A87" s="44">
        <v>2214</v>
      </c>
      <c r="B87" s="71" t="s">
        <v>95</v>
      </c>
      <c r="C87" s="72">
        <f t="shared" si="5"/>
        <v>0</v>
      </c>
      <c r="D87" s="74"/>
      <c r="E87" s="74"/>
      <c r="F87" s="74"/>
      <c r="G87" s="157"/>
      <c r="H87" s="72">
        <f t="shared" si="6"/>
        <v>0</v>
      </c>
      <c r="I87" s="74"/>
      <c r="J87" s="74"/>
      <c r="K87" s="74"/>
      <c r="L87" s="158"/>
    </row>
    <row r="88" spans="1:12" x14ac:dyDescent="0.25">
      <c r="A88" s="44">
        <v>2219</v>
      </c>
      <c r="B88" s="71" t="s">
        <v>96</v>
      </c>
      <c r="C88" s="72">
        <f t="shared" si="5"/>
        <v>0</v>
      </c>
      <c r="D88" s="74"/>
      <c r="E88" s="74"/>
      <c r="F88" s="74"/>
      <c r="G88" s="157"/>
      <c r="H88" s="72">
        <f t="shared" si="6"/>
        <v>0</v>
      </c>
      <c r="I88" s="74"/>
      <c r="J88" s="74"/>
      <c r="K88" s="74"/>
      <c r="L88" s="158"/>
    </row>
    <row r="89" spans="1:12" ht="24" x14ac:dyDescent="0.25">
      <c r="A89" s="159">
        <v>2220</v>
      </c>
      <c r="B89" s="71" t="s">
        <v>97</v>
      </c>
      <c r="C89" s="72">
        <f t="shared" si="5"/>
        <v>0</v>
      </c>
      <c r="D89" s="160">
        <f>SUM(D90:D94)</f>
        <v>0</v>
      </c>
      <c r="E89" s="160">
        <f>SUM(E90:E94)</f>
        <v>0</v>
      </c>
      <c r="F89" s="160">
        <f>SUM(F90:F94)</f>
        <v>0</v>
      </c>
      <c r="G89" s="161">
        <f>SUM(G90:G94)</f>
        <v>0</v>
      </c>
      <c r="H89" s="72">
        <f t="shared" si="6"/>
        <v>0</v>
      </c>
      <c r="I89" s="160">
        <f>SUM(I90:I94)</f>
        <v>0</v>
      </c>
      <c r="J89" s="160">
        <f>SUM(J90:J94)</f>
        <v>0</v>
      </c>
      <c r="K89" s="160">
        <f>SUM(K90:K94)</f>
        <v>0</v>
      </c>
      <c r="L89" s="162">
        <f>SUM(L90:L94)</f>
        <v>0</v>
      </c>
    </row>
    <row r="90" spans="1:12" ht="24" x14ac:dyDescent="0.25">
      <c r="A90" s="44">
        <v>2221</v>
      </c>
      <c r="B90" s="71" t="s">
        <v>98</v>
      </c>
      <c r="C90" s="72">
        <f t="shared" si="5"/>
        <v>0</v>
      </c>
      <c r="D90" s="74"/>
      <c r="E90" s="74"/>
      <c r="F90" s="74"/>
      <c r="G90" s="157"/>
      <c r="H90" s="72">
        <f t="shared" si="6"/>
        <v>0</v>
      </c>
      <c r="I90" s="74"/>
      <c r="J90" s="74"/>
      <c r="K90" s="74"/>
      <c r="L90" s="158"/>
    </row>
    <row r="91" spans="1:12" x14ac:dyDescent="0.25">
      <c r="A91" s="44">
        <v>2222</v>
      </c>
      <c r="B91" s="71" t="s">
        <v>99</v>
      </c>
      <c r="C91" s="72">
        <f t="shared" si="5"/>
        <v>0</v>
      </c>
      <c r="D91" s="74"/>
      <c r="E91" s="74"/>
      <c r="F91" s="74"/>
      <c r="G91" s="157"/>
      <c r="H91" s="72">
        <f t="shared" si="6"/>
        <v>0</v>
      </c>
      <c r="I91" s="74"/>
      <c r="J91" s="74"/>
      <c r="K91" s="74"/>
      <c r="L91" s="158"/>
    </row>
    <row r="92" spans="1:12" x14ac:dyDescent="0.25">
      <c r="A92" s="44">
        <v>2223</v>
      </c>
      <c r="B92" s="71" t="s">
        <v>100</v>
      </c>
      <c r="C92" s="72">
        <f t="shared" si="5"/>
        <v>0</v>
      </c>
      <c r="D92" s="74"/>
      <c r="E92" s="74"/>
      <c r="F92" s="74"/>
      <c r="G92" s="157"/>
      <c r="H92" s="72">
        <f t="shared" si="6"/>
        <v>0</v>
      </c>
      <c r="I92" s="74"/>
      <c r="J92" s="74"/>
      <c r="K92" s="74"/>
      <c r="L92" s="158"/>
    </row>
    <row r="93" spans="1:12" ht="48" x14ac:dyDescent="0.25">
      <c r="A93" s="44">
        <v>2224</v>
      </c>
      <c r="B93" s="71" t="s">
        <v>101</v>
      </c>
      <c r="C93" s="72">
        <f t="shared" si="5"/>
        <v>0</v>
      </c>
      <c r="D93" s="74"/>
      <c r="E93" s="74"/>
      <c r="F93" s="74"/>
      <c r="G93" s="157"/>
      <c r="H93" s="72">
        <f t="shared" si="6"/>
        <v>0</v>
      </c>
      <c r="I93" s="74"/>
      <c r="J93" s="74"/>
      <c r="K93" s="74"/>
      <c r="L93" s="158"/>
    </row>
    <row r="94" spans="1:12" ht="24" x14ac:dyDescent="0.25">
      <c r="A94" s="44">
        <v>2229</v>
      </c>
      <c r="B94" s="71" t="s">
        <v>102</v>
      </c>
      <c r="C94" s="72">
        <f t="shared" si="5"/>
        <v>0</v>
      </c>
      <c r="D94" s="74"/>
      <c r="E94" s="74"/>
      <c r="F94" s="74"/>
      <c r="G94" s="157"/>
      <c r="H94" s="72">
        <f t="shared" si="6"/>
        <v>0</v>
      </c>
      <c r="I94" s="74"/>
      <c r="J94" s="74"/>
      <c r="K94" s="74"/>
      <c r="L94" s="158"/>
    </row>
    <row r="95" spans="1:12" ht="36" x14ac:dyDescent="0.25">
      <c r="A95" s="159">
        <v>2230</v>
      </c>
      <c r="B95" s="71" t="s">
        <v>103</v>
      </c>
      <c r="C95" s="72">
        <f t="shared" si="5"/>
        <v>0</v>
      </c>
      <c r="D95" s="160">
        <f>SUM(D96:D102)</f>
        <v>0</v>
      </c>
      <c r="E95" s="160">
        <f>SUM(E96:E102)</f>
        <v>0</v>
      </c>
      <c r="F95" s="160">
        <f>SUM(F96:F102)</f>
        <v>0</v>
      </c>
      <c r="G95" s="161">
        <f>SUM(G96:G102)</f>
        <v>0</v>
      </c>
      <c r="H95" s="72">
        <f t="shared" si="6"/>
        <v>0</v>
      </c>
      <c r="I95" s="160">
        <f>SUM(I96:I102)</f>
        <v>0</v>
      </c>
      <c r="J95" s="160">
        <f>SUM(J96:J102)</f>
        <v>0</v>
      </c>
      <c r="K95" s="160">
        <f>SUM(K96:K102)</f>
        <v>0</v>
      </c>
      <c r="L95" s="162">
        <f>SUM(L96:L102)</f>
        <v>0</v>
      </c>
    </row>
    <row r="96" spans="1:12" ht="24" x14ac:dyDescent="0.25">
      <c r="A96" s="44">
        <v>2231</v>
      </c>
      <c r="B96" s="71" t="s">
        <v>104</v>
      </c>
      <c r="C96" s="72">
        <f t="shared" si="5"/>
        <v>0</v>
      </c>
      <c r="D96" s="74"/>
      <c r="E96" s="74"/>
      <c r="F96" s="74"/>
      <c r="G96" s="157"/>
      <c r="H96" s="72">
        <f t="shared" si="6"/>
        <v>0</v>
      </c>
      <c r="I96" s="74"/>
      <c r="J96" s="74"/>
      <c r="K96" s="74"/>
      <c r="L96" s="158"/>
    </row>
    <row r="97" spans="1:12" ht="24.75" customHeight="1" x14ac:dyDescent="0.25">
      <c r="A97" s="44">
        <v>2232</v>
      </c>
      <c r="B97" s="71" t="s">
        <v>105</v>
      </c>
      <c r="C97" s="72">
        <f t="shared" si="5"/>
        <v>0</v>
      </c>
      <c r="D97" s="74"/>
      <c r="E97" s="74"/>
      <c r="F97" s="74"/>
      <c r="G97" s="157"/>
      <c r="H97" s="72">
        <f t="shared" si="6"/>
        <v>0</v>
      </c>
      <c r="I97" s="74"/>
      <c r="J97" s="74"/>
      <c r="K97" s="74"/>
      <c r="L97" s="158"/>
    </row>
    <row r="98" spans="1:12" ht="24" x14ac:dyDescent="0.25">
      <c r="A98" s="38">
        <v>2233</v>
      </c>
      <c r="B98" s="65" t="s">
        <v>106</v>
      </c>
      <c r="C98" s="66">
        <f t="shared" si="5"/>
        <v>0</v>
      </c>
      <c r="D98" s="68"/>
      <c r="E98" s="68"/>
      <c r="F98" s="68"/>
      <c r="G98" s="154"/>
      <c r="H98" s="66">
        <f t="shared" si="6"/>
        <v>0</v>
      </c>
      <c r="I98" s="68"/>
      <c r="J98" s="68"/>
      <c r="K98" s="68"/>
      <c r="L98" s="155"/>
    </row>
    <row r="99" spans="1:12" ht="36" x14ac:dyDescent="0.25">
      <c r="A99" s="44">
        <v>2234</v>
      </c>
      <c r="B99" s="71" t="s">
        <v>107</v>
      </c>
      <c r="C99" s="72">
        <f t="shared" si="5"/>
        <v>0</v>
      </c>
      <c r="D99" s="74"/>
      <c r="E99" s="74"/>
      <c r="F99" s="74"/>
      <c r="G99" s="157"/>
      <c r="H99" s="72">
        <f t="shared" si="6"/>
        <v>0</v>
      </c>
      <c r="I99" s="74"/>
      <c r="J99" s="74"/>
      <c r="K99" s="74"/>
      <c r="L99" s="158"/>
    </row>
    <row r="100" spans="1:12" ht="24" x14ac:dyDescent="0.25">
      <c r="A100" s="44">
        <v>2235</v>
      </c>
      <c r="B100" s="71" t="s">
        <v>108</v>
      </c>
      <c r="C100" s="72">
        <f t="shared" si="5"/>
        <v>0</v>
      </c>
      <c r="D100" s="74"/>
      <c r="E100" s="74"/>
      <c r="F100" s="74"/>
      <c r="G100" s="157"/>
      <c r="H100" s="72">
        <f t="shared" si="6"/>
        <v>0</v>
      </c>
      <c r="I100" s="74"/>
      <c r="J100" s="74"/>
      <c r="K100" s="74"/>
      <c r="L100" s="158"/>
    </row>
    <row r="101" spans="1:12" x14ac:dyDescent="0.25">
      <c r="A101" s="44">
        <v>2236</v>
      </c>
      <c r="B101" s="71" t="s">
        <v>109</v>
      </c>
      <c r="C101" s="72">
        <f t="shared" si="5"/>
        <v>0</v>
      </c>
      <c r="D101" s="74"/>
      <c r="E101" s="74"/>
      <c r="F101" s="74"/>
      <c r="G101" s="157"/>
      <c r="H101" s="72">
        <f t="shared" si="6"/>
        <v>0</v>
      </c>
      <c r="I101" s="74"/>
      <c r="J101" s="74"/>
      <c r="K101" s="74"/>
      <c r="L101" s="158"/>
    </row>
    <row r="102" spans="1:12" ht="24" x14ac:dyDescent="0.25">
      <c r="A102" s="44">
        <v>2239</v>
      </c>
      <c r="B102" s="71" t="s">
        <v>110</v>
      </c>
      <c r="C102" s="72">
        <f t="shared" si="5"/>
        <v>0</v>
      </c>
      <c r="D102" s="74"/>
      <c r="E102" s="74"/>
      <c r="F102" s="74"/>
      <c r="G102" s="157"/>
      <c r="H102" s="72">
        <f t="shared" si="6"/>
        <v>0</v>
      </c>
      <c r="I102" s="74"/>
      <c r="J102" s="74"/>
      <c r="K102" s="74"/>
      <c r="L102" s="158"/>
    </row>
    <row r="103" spans="1:12" ht="36" x14ac:dyDescent="0.25">
      <c r="A103" s="159">
        <v>2240</v>
      </c>
      <c r="B103" s="71" t="s">
        <v>111</v>
      </c>
      <c r="C103" s="72">
        <f t="shared" si="5"/>
        <v>0</v>
      </c>
      <c r="D103" s="160">
        <f>SUM(D104:D111)</f>
        <v>0</v>
      </c>
      <c r="E103" s="160">
        <f>SUM(E104:E111)</f>
        <v>0</v>
      </c>
      <c r="F103" s="160">
        <f>SUM(F104:F111)</f>
        <v>0</v>
      </c>
      <c r="G103" s="161">
        <f>SUM(G104:G111)</f>
        <v>0</v>
      </c>
      <c r="H103" s="72">
        <f t="shared" si="6"/>
        <v>0</v>
      </c>
      <c r="I103" s="160">
        <f>SUM(I104:I111)</f>
        <v>0</v>
      </c>
      <c r="J103" s="160">
        <f>SUM(J104:J111)</f>
        <v>0</v>
      </c>
      <c r="K103" s="160">
        <f>SUM(K104:K111)</f>
        <v>0</v>
      </c>
      <c r="L103" s="162">
        <f>SUM(L104:L111)</f>
        <v>0</v>
      </c>
    </row>
    <row r="104" spans="1:12" x14ac:dyDescent="0.25">
      <c r="A104" s="44">
        <v>2241</v>
      </c>
      <c r="B104" s="71" t="s">
        <v>112</v>
      </c>
      <c r="C104" s="72">
        <f t="shared" si="5"/>
        <v>0</v>
      </c>
      <c r="D104" s="74"/>
      <c r="E104" s="74"/>
      <c r="F104" s="74"/>
      <c r="G104" s="157"/>
      <c r="H104" s="72">
        <f t="shared" si="6"/>
        <v>0</v>
      </c>
      <c r="I104" s="74"/>
      <c r="J104" s="74"/>
      <c r="K104" s="74"/>
      <c r="L104" s="158"/>
    </row>
    <row r="105" spans="1:12" ht="24" x14ac:dyDescent="0.25">
      <c r="A105" s="44">
        <v>2242</v>
      </c>
      <c r="B105" s="71" t="s">
        <v>113</v>
      </c>
      <c r="C105" s="72">
        <f t="shared" si="5"/>
        <v>0</v>
      </c>
      <c r="D105" s="74"/>
      <c r="E105" s="74"/>
      <c r="F105" s="74"/>
      <c r="G105" s="157"/>
      <c r="H105" s="72">
        <f t="shared" si="6"/>
        <v>0</v>
      </c>
      <c r="I105" s="74"/>
      <c r="J105" s="74"/>
      <c r="K105" s="74"/>
      <c r="L105" s="158"/>
    </row>
    <row r="106" spans="1:12" ht="24" x14ac:dyDescent="0.25">
      <c r="A106" s="44">
        <v>2243</v>
      </c>
      <c r="B106" s="71" t="s">
        <v>114</v>
      </c>
      <c r="C106" s="72">
        <f t="shared" si="5"/>
        <v>0</v>
      </c>
      <c r="D106" s="74"/>
      <c r="E106" s="74"/>
      <c r="F106" s="74"/>
      <c r="G106" s="157"/>
      <c r="H106" s="72">
        <f t="shared" si="6"/>
        <v>0</v>
      </c>
      <c r="I106" s="74"/>
      <c r="J106" s="74"/>
      <c r="K106" s="74"/>
      <c r="L106" s="158"/>
    </row>
    <row r="107" spans="1:12" x14ac:dyDescent="0.25">
      <c r="A107" s="44">
        <v>2244</v>
      </c>
      <c r="B107" s="71" t="s">
        <v>115</v>
      </c>
      <c r="C107" s="72">
        <f t="shared" si="5"/>
        <v>0</v>
      </c>
      <c r="D107" s="74"/>
      <c r="E107" s="74"/>
      <c r="F107" s="74"/>
      <c r="G107" s="157"/>
      <c r="H107" s="72">
        <f t="shared" si="6"/>
        <v>0</v>
      </c>
      <c r="I107" s="74"/>
      <c r="J107" s="74"/>
      <c r="K107" s="74"/>
      <c r="L107" s="158"/>
    </row>
    <row r="108" spans="1:12" ht="24" x14ac:dyDescent="0.25">
      <c r="A108" s="44">
        <v>2246</v>
      </c>
      <c r="B108" s="71" t="s">
        <v>116</v>
      </c>
      <c r="C108" s="72">
        <f t="shared" si="5"/>
        <v>0</v>
      </c>
      <c r="D108" s="74"/>
      <c r="E108" s="74"/>
      <c r="F108" s="74"/>
      <c r="G108" s="157"/>
      <c r="H108" s="72">
        <f t="shared" si="6"/>
        <v>0</v>
      </c>
      <c r="I108" s="74"/>
      <c r="J108" s="74"/>
      <c r="K108" s="74"/>
      <c r="L108" s="158"/>
    </row>
    <row r="109" spans="1:12" x14ac:dyDescent="0.25">
      <c r="A109" s="44">
        <v>2247</v>
      </c>
      <c r="B109" s="71" t="s">
        <v>117</v>
      </c>
      <c r="C109" s="72">
        <f t="shared" si="5"/>
        <v>0</v>
      </c>
      <c r="D109" s="74"/>
      <c r="E109" s="74"/>
      <c r="F109" s="74"/>
      <c r="G109" s="157"/>
      <c r="H109" s="72">
        <f t="shared" si="6"/>
        <v>0</v>
      </c>
      <c r="I109" s="74"/>
      <c r="J109" s="74"/>
      <c r="K109" s="74"/>
      <c r="L109" s="158"/>
    </row>
    <row r="110" spans="1:12" ht="24" x14ac:dyDescent="0.25">
      <c r="A110" s="44">
        <v>2248</v>
      </c>
      <c r="B110" s="71" t="s">
        <v>118</v>
      </c>
      <c r="C110" s="72">
        <f t="shared" si="5"/>
        <v>0</v>
      </c>
      <c r="D110" s="74"/>
      <c r="E110" s="74"/>
      <c r="F110" s="74"/>
      <c r="G110" s="157"/>
      <c r="H110" s="72">
        <f t="shared" si="6"/>
        <v>0</v>
      </c>
      <c r="I110" s="74"/>
      <c r="J110" s="74"/>
      <c r="K110" s="74"/>
      <c r="L110" s="158"/>
    </row>
    <row r="111" spans="1:12" ht="24" x14ac:dyDescent="0.25">
      <c r="A111" s="44">
        <v>2249</v>
      </c>
      <c r="B111" s="71" t="s">
        <v>119</v>
      </c>
      <c r="C111" s="72">
        <f t="shared" si="5"/>
        <v>0</v>
      </c>
      <c r="D111" s="74"/>
      <c r="E111" s="74"/>
      <c r="F111" s="74"/>
      <c r="G111" s="157"/>
      <c r="H111" s="72">
        <f t="shared" si="6"/>
        <v>0</v>
      </c>
      <c r="I111" s="74"/>
      <c r="J111" s="74"/>
      <c r="K111" s="74"/>
      <c r="L111" s="158"/>
    </row>
    <row r="112" spans="1:12" x14ac:dyDescent="0.25">
      <c r="A112" s="159">
        <v>2250</v>
      </c>
      <c r="B112" s="71" t="s">
        <v>120</v>
      </c>
      <c r="C112" s="72">
        <f t="shared" si="5"/>
        <v>0</v>
      </c>
      <c r="D112" s="160">
        <f>SUM(D113:D115)</f>
        <v>0</v>
      </c>
      <c r="E112" s="160">
        <f>SUM(E113:E115)</f>
        <v>0</v>
      </c>
      <c r="F112" s="160">
        <f>SUM(F113:F115)</f>
        <v>0</v>
      </c>
      <c r="G112" s="173">
        <f>SUM(G113:G115)</f>
        <v>0</v>
      </c>
      <c r="H112" s="72">
        <f t="shared" si="6"/>
        <v>0</v>
      </c>
      <c r="I112" s="160">
        <f>SUM(I113:I115)</f>
        <v>0</v>
      </c>
      <c r="J112" s="160">
        <f>SUM(J113:J115)</f>
        <v>0</v>
      </c>
      <c r="K112" s="160">
        <f>SUM(K113:K115)</f>
        <v>0</v>
      </c>
      <c r="L112" s="162">
        <f>SUM(L113:L115)</f>
        <v>0</v>
      </c>
    </row>
    <row r="113" spans="1:12" x14ac:dyDescent="0.25">
      <c r="A113" s="44">
        <v>2251</v>
      </c>
      <c r="B113" s="71" t="s">
        <v>121</v>
      </c>
      <c r="C113" s="72">
        <f t="shared" si="5"/>
        <v>0</v>
      </c>
      <c r="D113" s="74"/>
      <c r="E113" s="74"/>
      <c r="F113" s="74"/>
      <c r="G113" s="157"/>
      <c r="H113" s="72">
        <f t="shared" si="6"/>
        <v>0</v>
      </c>
      <c r="I113" s="74"/>
      <c r="J113" s="74"/>
      <c r="K113" s="74"/>
      <c r="L113" s="158"/>
    </row>
    <row r="114" spans="1:12" ht="24" x14ac:dyDescent="0.25">
      <c r="A114" s="44">
        <v>2252</v>
      </c>
      <c r="B114" s="71" t="s">
        <v>122</v>
      </c>
      <c r="C114" s="72">
        <f>SUM(D114:G114)</f>
        <v>0</v>
      </c>
      <c r="D114" s="74"/>
      <c r="E114" s="74"/>
      <c r="F114" s="74"/>
      <c r="G114" s="157"/>
      <c r="H114" s="72">
        <f>SUM(I114:L114)</f>
        <v>0</v>
      </c>
      <c r="I114" s="74"/>
      <c r="J114" s="74"/>
      <c r="K114" s="74"/>
      <c r="L114" s="158"/>
    </row>
    <row r="115" spans="1:12" ht="24" x14ac:dyDescent="0.25">
      <c r="A115" s="44">
        <v>2259</v>
      </c>
      <c r="B115" s="71" t="s">
        <v>123</v>
      </c>
      <c r="C115" s="72">
        <f>SUM(D115:G115)</f>
        <v>0</v>
      </c>
      <c r="D115" s="74"/>
      <c r="E115" s="74"/>
      <c r="F115" s="74"/>
      <c r="G115" s="157"/>
      <c r="H115" s="72">
        <f>SUM(I115:L115)</f>
        <v>0</v>
      </c>
      <c r="I115" s="74"/>
      <c r="J115" s="74"/>
      <c r="K115" s="74"/>
      <c r="L115" s="158"/>
    </row>
    <row r="116" spans="1:12" x14ac:dyDescent="0.25">
      <c r="A116" s="159">
        <v>2260</v>
      </c>
      <c r="B116" s="71" t="s">
        <v>124</v>
      </c>
      <c r="C116" s="72">
        <f t="shared" ref="C116:C187" si="7">SUM(D116:G116)</f>
        <v>0</v>
      </c>
      <c r="D116" s="160">
        <f>SUM(D117:D121)</f>
        <v>0</v>
      </c>
      <c r="E116" s="160">
        <f>SUM(E117:E121)</f>
        <v>0</v>
      </c>
      <c r="F116" s="160">
        <f>SUM(F117:F121)</f>
        <v>0</v>
      </c>
      <c r="G116" s="161">
        <f>SUM(G117:G121)</f>
        <v>0</v>
      </c>
      <c r="H116" s="72">
        <f t="shared" ref="H116:H188" si="8">SUM(I116:L116)</f>
        <v>0</v>
      </c>
      <c r="I116" s="160">
        <f>SUM(I117:I121)</f>
        <v>0</v>
      </c>
      <c r="J116" s="160">
        <f>SUM(J117:J121)</f>
        <v>0</v>
      </c>
      <c r="K116" s="160">
        <f>SUM(K117:K121)</f>
        <v>0</v>
      </c>
      <c r="L116" s="162">
        <f>SUM(L117:L121)</f>
        <v>0</v>
      </c>
    </row>
    <row r="117" spans="1:12" x14ac:dyDescent="0.25">
      <c r="A117" s="44">
        <v>2261</v>
      </c>
      <c r="B117" s="71" t="s">
        <v>125</v>
      </c>
      <c r="C117" s="72">
        <f t="shared" si="7"/>
        <v>0</v>
      </c>
      <c r="D117" s="74"/>
      <c r="E117" s="74"/>
      <c r="F117" s="74"/>
      <c r="G117" s="157"/>
      <c r="H117" s="72">
        <f t="shared" si="8"/>
        <v>0</v>
      </c>
      <c r="I117" s="74"/>
      <c r="J117" s="74"/>
      <c r="K117" s="74"/>
      <c r="L117" s="158"/>
    </row>
    <row r="118" spans="1:12" x14ac:dyDescent="0.25">
      <c r="A118" s="44">
        <v>2262</v>
      </c>
      <c r="B118" s="71" t="s">
        <v>126</v>
      </c>
      <c r="C118" s="72">
        <f t="shared" si="7"/>
        <v>0</v>
      </c>
      <c r="D118" s="74"/>
      <c r="E118" s="74"/>
      <c r="F118" s="74"/>
      <c r="G118" s="157"/>
      <c r="H118" s="72">
        <f t="shared" si="8"/>
        <v>0</v>
      </c>
      <c r="I118" s="74"/>
      <c r="J118" s="74"/>
      <c r="K118" s="74"/>
      <c r="L118" s="158"/>
    </row>
    <row r="119" spans="1:12" x14ac:dyDescent="0.25">
      <c r="A119" s="44">
        <v>2263</v>
      </c>
      <c r="B119" s="71" t="s">
        <v>127</v>
      </c>
      <c r="C119" s="72">
        <f t="shared" si="7"/>
        <v>0</v>
      </c>
      <c r="D119" s="74"/>
      <c r="E119" s="74"/>
      <c r="F119" s="74"/>
      <c r="G119" s="157"/>
      <c r="H119" s="72">
        <f t="shared" si="8"/>
        <v>0</v>
      </c>
      <c r="I119" s="74"/>
      <c r="J119" s="74"/>
      <c r="K119" s="74"/>
      <c r="L119" s="158"/>
    </row>
    <row r="120" spans="1:12" ht="24" x14ac:dyDescent="0.25">
      <c r="A120" s="44">
        <v>2264</v>
      </c>
      <c r="B120" s="71" t="s">
        <v>128</v>
      </c>
      <c r="C120" s="72">
        <f t="shared" si="7"/>
        <v>0</v>
      </c>
      <c r="D120" s="74"/>
      <c r="E120" s="74"/>
      <c r="F120" s="74"/>
      <c r="G120" s="157"/>
      <c r="H120" s="72">
        <f t="shared" si="8"/>
        <v>0</v>
      </c>
      <c r="I120" s="74"/>
      <c r="J120" s="74"/>
      <c r="K120" s="74"/>
      <c r="L120" s="158"/>
    </row>
    <row r="121" spans="1:12" x14ac:dyDescent="0.25">
      <c r="A121" s="44">
        <v>2269</v>
      </c>
      <c r="B121" s="71" t="s">
        <v>129</v>
      </c>
      <c r="C121" s="72">
        <f t="shared" si="7"/>
        <v>0</v>
      </c>
      <c r="D121" s="74"/>
      <c r="E121" s="74"/>
      <c r="F121" s="74"/>
      <c r="G121" s="157"/>
      <c r="H121" s="72">
        <f t="shared" si="8"/>
        <v>0</v>
      </c>
      <c r="I121" s="74"/>
      <c r="J121" s="74"/>
      <c r="K121" s="74"/>
      <c r="L121" s="158"/>
    </row>
    <row r="122" spans="1:12" x14ac:dyDescent="0.25">
      <c r="A122" s="159">
        <v>2270</v>
      </c>
      <c r="B122" s="71" t="s">
        <v>130</v>
      </c>
      <c r="C122" s="72">
        <f t="shared" si="7"/>
        <v>3827</v>
      </c>
      <c r="D122" s="160">
        <f>SUM(D123:D127)</f>
        <v>3827</v>
      </c>
      <c r="E122" s="160">
        <f>SUM(E123:E127)</f>
        <v>0</v>
      </c>
      <c r="F122" s="160">
        <f>SUM(F123:F127)</f>
        <v>0</v>
      </c>
      <c r="G122" s="161">
        <f>SUM(G123:G127)</f>
        <v>0</v>
      </c>
      <c r="H122" s="72">
        <f t="shared" si="8"/>
        <v>3827</v>
      </c>
      <c r="I122" s="160">
        <f>SUM(I123:I127)</f>
        <v>3827</v>
      </c>
      <c r="J122" s="160">
        <f>SUM(J123:J127)</f>
        <v>0</v>
      </c>
      <c r="K122" s="160">
        <f>SUM(K123:K127)</f>
        <v>0</v>
      </c>
      <c r="L122" s="162">
        <f>SUM(L123:L127)</f>
        <v>0</v>
      </c>
    </row>
    <row r="123" spans="1:12" x14ac:dyDescent="0.25">
      <c r="A123" s="44">
        <v>2272</v>
      </c>
      <c r="B123" s="174" t="s">
        <v>131</v>
      </c>
      <c r="C123" s="72">
        <f t="shared" si="7"/>
        <v>0</v>
      </c>
      <c r="D123" s="74"/>
      <c r="E123" s="74"/>
      <c r="F123" s="74"/>
      <c r="G123" s="157"/>
      <c r="H123" s="72">
        <f t="shared" si="8"/>
        <v>0</v>
      </c>
      <c r="I123" s="74"/>
      <c r="J123" s="74"/>
      <c r="K123" s="74"/>
      <c r="L123" s="158"/>
    </row>
    <row r="124" spans="1:12" ht="24" x14ac:dyDescent="0.25">
      <c r="A124" s="44">
        <v>2274</v>
      </c>
      <c r="B124" s="175" t="s">
        <v>132</v>
      </c>
      <c r="C124" s="72">
        <f t="shared" si="7"/>
        <v>0</v>
      </c>
      <c r="D124" s="74"/>
      <c r="E124" s="74"/>
      <c r="F124" s="74"/>
      <c r="G124" s="157"/>
      <c r="H124" s="72">
        <f t="shared" si="8"/>
        <v>0</v>
      </c>
      <c r="I124" s="74"/>
      <c r="J124" s="74"/>
      <c r="K124" s="74"/>
      <c r="L124" s="158"/>
    </row>
    <row r="125" spans="1:12" ht="24" x14ac:dyDescent="0.25">
      <c r="A125" s="44">
        <v>2275</v>
      </c>
      <c r="B125" s="71" t="s">
        <v>133</v>
      </c>
      <c r="C125" s="72">
        <f t="shared" si="7"/>
        <v>0</v>
      </c>
      <c r="D125" s="74"/>
      <c r="E125" s="74"/>
      <c r="F125" s="74"/>
      <c r="G125" s="157"/>
      <c r="H125" s="72">
        <f t="shared" si="8"/>
        <v>0</v>
      </c>
      <c r="I125" s="74"/>
      <c r="J125" s="74"/>
      <c r="K125" s="74"/>
      <c r="L125" s="158"/>
    </row>
    <row r="126" spans="1:12" ht="36" x14ac:dyDescent="0.25">
      <c r="A126" s="44">
        <v>2276</v>
      </c>
      <c r="B126" s="71" t="s">
        <v>134</v>
      </c>
      <c r="C126" s="72">
        <f t="shared" si="7"/>
        <v>0</v>
      </c>
      <c r="D126" s="74"/>
      <c r="E126" s="74"/>
      <c r="F126" s="74"/>
      <c r="G126" s="157"/>
      <c r="H126" s="72">
        <f t="shared" si="8"/>
        <v>0</v>
      </c>
      <c r="I126" s="74"/>
      <c r="J126" s="74"/>
      <c r="K126" s="74"/>
      <c r="L126" s="158"/>
    </row>
    <row r="127" spans="1:12" ht="24" x14ac:dyDescent="0.25">
      <c r="A127" s="44">
        <v>2279</v>
      </c>
      <c r="B127" s="71" t="s">
        <v>135</v>
      </c>
      <c r="C127" s="72">
        <f t="shared" si="7"/>
        <v>3827</v>
      </c>
      <c r="D127" s="74">
        <v>3827</v>
      </c>
      <c r="E127" s="74"/>
      <c r="F127" s="74"/>
      <c r="G127" s="157"/>
      <c r="H127" s="72">
        <f t="shared" si="8"/>
        <v>3827</v>
      </c>
      <c r="I127" s="74">
        <v>3827</v>
      </c>
      <c r="J127" s="74"/>
      <c r="K127" s="74"/>
      <c r="L127" s="158"/>
    </row>
    <row r="128" spans="1:12" ht="24" x14ac:dyDescent="0.25">
      <c r="A128" s="168">
        <v>2280</v>
      </c>
      <c r="B128" s="65" t="s">
        <v>136</v>
      </c>
      <c r="C128" s="66">
        <f t="shared" ref="C128:L128" si="9">SUM(C129)</f>
        <v>0</v>
      </c>
      <c r="D128" s="169">
        <f t="shared" si="9"/>
        <v>0</v>
      </c>
      <c r="E128" s="169">
        <f t="shared" si="9"/>
        <v>0</v>
      </c>
      <c r="F128" s="169">
        <f t="shared" si="9"/>
        <v>0</v>
      </c>
      <c r="G128" s="169">
        <f t="shared" si="9"/>
        <v>0</v>
      </c>
      <c r="H128" s="66">
        <f t="shared" si="9"/>
        <v>0</v>
      </c>
      <c r="I128" s="169">
        <f t="shared" si="9"/>
        <v>0</v>
      </c>
      <c r="J128" s="169">
        <f t="shared" si="9"/>
        <v>0</v>
      </c>
      <c r="K128" s="169">
        <f t="shared" si="9"/>
        <v>0</v>
      </c>
      <c r="L128" s="176">
        <f t="shared" si="9"/>
        <v>0</v>
      </c>
    </row>
    <row r="129" spans="1:12" ht="24" x14ac:dyDescent="0.25">
      <c r="A129" s="44">
        <v>2283</v>
      </c>
      <c r="B129" s="71" t="s">
        <v>137</v>
      </c>
      <c r="C129" s="72">
        <f>SUM(D129:G129)</f>
        <v>0</v>
      </c>
      <c r="D129" s="74"/>
      <c r="E129" s="74"/>
      <c r="F129" s="74"/>
      <c r="G129" s="157"/>
      <c r="H129" s="72">
        <f>SUM(I129:L129)</f>
        <v>0</v>
      </c>
      <c r="I129" s="74"/>
      <c r="J129" s="74"/>
      <c r="K129" s="74"/>
      <c r="L129" s="158"/>
    </row>
    <row r="130" spans="1:12" ht="38.25" customHeight="1" x14ac:dyDescent="0.25">
      <c r="A130" s="56">
        <v>2300</v>
      </c>
      <c r="B130" s="147" t="s">
        <v>138</v>
      </c>
      <c r="C130" s="57">
        <f t="shared" si="7"/>
        <v>18152</v>
      </c>
      <c r="D130" s="63">
        <f>SUM(D131,D136,D140,D141,D144,D151,D159,D160,D163)</f>
        <v>18152</v>
      </c>
      <c r="E130" s="63">
        <f>SUM(E131,E136,E140,E141,E144,E151,E159,E160,E163)</f>
        <v>0</v>
      </c>
      <c r="F130" s="63">
        <f>SUM(F131,F136,F140,F141,F144,F151,F159,F160,F163)</f>
        <v>0</v>
      </c>
      <c r="G130" s="166">
        <f>SUM(G131,G136,G140,G141,G144,G151,G159,G160,G163)</f>
        <v>0</v>
      </c>
      <c r="H130" s="57">
        <f t="shared" si="8"/>
        <v>27367</v>
      </c>
      <c r="I130" s="63">
        <f>SUM(I131,I136,I140,I141,I144,I151,I159,I160,I163)</f>
        <v>15410</v>
      </c>
      <c r="J130" s="63">
        <f>SUM(J131,J136,J140,J141,J144,J151,J159,J160,J163)</f>
        <v>11957</v>
      </c>
      <c r="K130" s="63">
        <f>SUM(K131,K136,K140,K141,K144,K151,K159,K160,K163)</f>
        <v>0</v>
      </c>
      <c r="L130" s="167">
        <f>SUM(L131,L136,L140,L141,L144,L151,L159,L160,L163)</f>
        <v>0</v>
      </c>
    </row>
    <row r="131" spans="1:12" ht="24" x14ac:dyDescent="0.25">
      <c r="A131" s="168">
        <v>2310</v>
      </c>
      <c r="B131" s="65" t="s">
        <v>139</v>
      </c>
      <c r="C131" s="66">
        <f t="shared" si="7"/>
        <v>0</v>
      </c>
      <c r="D131" s="169">
        <f>SUM(D132:D135)</f>
        <v>0</v>
      </c>
      <c r="E131" s="169">
        <f t="shared" ref="E131:L131" si="10">SUM(E132:E135)</f>
        <v>0</v>
      </c>
      <c r="F131" s="169">
        <f t="shared" si="10"/>
        <v>0</v>
      </c>
      <c r="G131" s="170">
        <f t="shared" si="10"/>
        <v>0</v>
      </c>
      <c r="H131" s="66">
        <f t="shared" si="8"/>
        <v>0</v>
      </c>
      <c r="I131" s="169">
        <f t="shared" si="10"/>
        <v>0</v>
      </c>
      <c r="J131" s="169">
        <f t="shared" si="10"/>
        <v>0</v>
      </c>
      <c r="K131" s="169">
        <f t="shared" si="10"/>
        <v>0</v>
      </c>
      <c r="L131" s="171">
        <f t="shared" si="10"/>
        <v>0</v>
      </c>
    </row>
    <row r="132" spans="1:12" x14ac:dyDescent="0.25">
      <c r="A132" s="44">
        <v>2311</v>
      </c>
      <c r="B132" s="71" t="s">
        <v>140</v>
      </c>
      <c r="C132" s="72">
        <f t="shared" si="7"/>
        <v>0</v>
      </c>
      <c r="D132" s="74"/>
      <c r="E132" s="74"/>
      <c r="F132" s="74"/>
      <c r="G132" s="157"/>
      <c r="H132" s="72">
        <f t="shared" si="8"/>
        <v>0</v>
      </c>
      <c r="I132" s="74"/>
      <c r="J132" s="74"/>
      <c r="K132" s="74"/>
      <c r="L132" s="158"/>
    </row>
    <row r="133" spans="1:12" x14ac:dyDescent="0.25">
      <c r="A133" s="44">
        <v>2312</v>
      </c>
      <c r="B133" s="71" t="s">
        <v>141</v>
      </c>
      <c r="C133" s="72">
        <f t="shared" si="7"/>
        <v>0</v>
      </c>
      <c r="D133" s="74"/>
      <c r="E133" s="74"/>
      <c r="F133" s="74"/>
      <c r="G133" s="157"/>
      <c r="H133" s="72">
        <f t="shared" si="8"/>
        <v>0</v>
      </c>
      <c r="I133" s="74"/>
      <c r="J133" s="74"/>
      <c r="K133" s="74"/>
      <c r="L133" s="158"/>
    </row>
    <row r="134" spans="1:12" x14ac:dyDescent="0.25">
      <c r="A134" s="44">
        <v>2313</v>
      </c>
      <c r="B134" s="71" t="s">
        <v>142</v>
      </c>
      <c r="C134" s="72">
        <f t="shared" si="7"/>
        <v>0</v>
      </c>
      <c r="D134" s="74"/>
      <c r="E134" s="74"/>
      <c r="F134" s="74"/>
      <c r="G134" s="157"/>
      <c r="H134" s="72">
        <f t="shared" si="8"/>
        <v>0</v>
      </c>
      <c r="I134" s="74"/>
      <c r="J134" s="74"/>
      <c r="K134" s="74"/>
      <c r="L134" s="158"/>
    </row>
    <row r="135" spans="1:12" ht="36" customHeight="1" x14ac:dyDescent="0.25">
      <c r="A135" s="44">
        <v>2314</v>
      </c>
      <c r="B135" s="71" t="s">
        <v>143</v>
      </c>
      <c r="C135" s="72">
        <f t="shared" si="7"/>
        <v>0</v>
      </c>
      <c r="D135" s="74"/>
      <c r="E135" s="74"/>
      <c r="F135" s="74"/>
      <c r="G135" s="157"/>
      <c r="H135" s="72">
        <f t="shared" si="8"/>
        <v>0</v>
      </c>
      <c r="I135" s="74"/>
      <c r="J135" s="74"/>
      <c r="K135" s="74"/>
      <c r="L135" s="158"/>
    </row>
    <row r="136" spans="1:12" x14ac:dyDescent="0.25">
      <c r="A136" s="159">
        <v>2320</v>
      </c>
      <c r="B136" s="71" t="s">
        <v>144</v>
      </c>
      <c r="C136" s="72">
        <f t="shared" si="7"/>
        <v>0</v>
      </c>
      <c r="D136" s="160">
        <f>SUM(D137:D139)</f>
        <v>0</v>
      </c>
      <c r="E136" s="160">
        <f>SUM(E137:E139)</f>
        <v>0</v>
      </c>
      <c r="F136" s="160">
        <f>SUM(F137:F139)</f>
        <v>0</v>
      </c>
      <c r="G136" s="161">
        <f>SUM(G137:G139)</f>
        <v>0</v>
      </c>
      <c r="H136" s="72">
        <f t="shared" si="8"/>
        <v>0</v>
      </c>
      <c r="I136" s="160">
        <f>SUM(I137:I139)</f>
        <v>0</v>
      </c>
      <c r="J136" s="160">
        <f>SUM(J137:J139)</f>
        <v>0</v>
      </c>
      <c r="K136" s="160">
        <f>SUM(K137:K139)</f>
        <v>0</v>
      </c>
      <c r="L136" s="162">
        <f>SUM(L137:L139)</f>
        <v>0</v>
      </c>
    </row>
    <row r="137" spans="1:12" x14ac:dyDescent="0.25">
      <c r="A137" s="44">
        <v>2321</v>
      </c>
      <c r="B137" s="71" t="s">
        <v>145</v>
      </c>
      <c r="C137" s="72">
        <f t="shared" si="7"/>
        <v>0</v>
      </c>
      <c r="D137" s="74"/>
      <c r="E137" s="74"/>
      <c r="F137" s="74"/>
      <c r="G137" s="157"/>
      <c r="H137" s="72">
        <f t="shared" si="8"/>
        <v>0</v>
      </c>
      <c r="I137" s="74"/>
      <c r="J137" s="74"/>
      <c r="K137" s="74"/>
      <c r="L137" s="158"/>
    </row>
    <row r="138" spans="1:12" x14ac:dyDescent="0.25">
      <c r="A138" s="44">
        <v>2322</v>
      </c>
      <c r="B138" s="71" t="s">
        <v>146</v>
      </c>
      <c r="C138" s="72">
        <f t="shared" si="7"/>
        <v>0</v>
      </c>
      <c r="D138" s="74"/>
      <c r="E138" s="74"/>
      <c r="F138" s="74"/>
      <c r="G138" s="157"/>
      <c r="H138" s="72">
        <f t="shared" si="8"/>
        <v>0</v>
      </c>
      <c r="I138" s="74"/>
      <c r="J138" s="74"/>
      <c r="K138" s="74"/>
      <c r="L138" s="158"/>
    </row>
    <row r="139" spans="1:12" ht="10.5" customHeight="1" x14ac:dyDescent="0.25">
      <c r="A139" s="44">
        <v>2329</v>
      </c>
      <c r="B139" s="71" t="s">
        <v>147</v>
      </c>
      <c r="C139" s="72">
        <f t="shared" si="7"/>
        <v>0</v>
      </c>
      <c r="D139" s="74"/>
      <c r="E139" s="74"/>
      <c r="F139" s="74"/>
      <c r="G139" s="157"/>
      <c r="H139" s="72">
        <f t="shared" si="8"/>
        <v>0</v>
      </c>
      <c r="I139" s="74"/>
      <c r="J139" s="74"/>
      <c r="K139" s="74"/>
      <c r="L139" s="158"/>
    </row>
    <row r="140" spans="1:12" x14ac:dyDescent="0.25">
      <c r="A140" s="159">
        <v>2330</v>
      </c>
      <c r="B140" s="71" t="s">
        <v>148</v>
      </c>
      <c r="C140" s="72">
        <f t="shared" si="7"/>
        <v>0</v>
      </c>
      <c r="D140" s="74"/>
      <c r="E140" s="74"/>
      <c r="F140" s="74"/>
      <c r="G140" s="157"/>
      <c r="H140" s="72">
        <f t="shared" si="8"/>
        <v>0</v>
      </c>
      <c r="I140" s="74"/>
      <c r="J140" s="74"/>
      <c r="K140" s="74"/>
      <c r="L140" s="158"/>
    </row>
    <row r="141" spans="1:12" ht="48" x14ac:dyDescent="0.25">
      <c r="A141" s="159">
        <v>2340</v>
      </c>
      <c r="B141" s="71" t="s">
        <v>149</v>
      </c>
      <c r="C141" s="72">
        <f t="shared" si="7"/>
        <v>0</v>
      </c>
      <c r="D141" s="160">
        <f>SUM(D142:D143)</f>
        <v>0</v>
      </c>
      <c r="E141" s="160">
        <f>SUM(E142:E143)</f>
        <v>0</v>
      </c>
      <c r="F141" s="160">
        <f>SUM(F142:F143)</f>
        <v>0</v>
      </c>
      <c r="G141" s="161">
        <f>SUM(G142:G143)</f>
        <v>0</v>
      </c>
      <c r="H141" s="72">
        <f t="shared" si="8"/>
        <v>0</v>
      </c>
      <c r="I141" s="160">
        <f>SUM(I142:I143)</f>
        <v>0</v>
      </c>
      <c r="J141" s="160">
        <f>SUM(J142:J143)</f>
        <v>0</v>
      </c>
      <c r="K141" s="160">
        <f>SUM(K142:K143)</f>
        <v>0</v>
      </c>
      <c r="L141" s="162">
        <f>SUM(L142:L143)</f>
        <v>0</v>
      </c>
    </row>
    <row r="142" spans="1:12" x14ac:dyDescent="0.25">
      <c r="A142" s="44">
        <v>2341</v>
      </c>
      <c r="B142" s="71" t="s">
        <v>150</v>
      </c>
      <c r="C142" s="72">
        <f t="shared" si="7"/>
        <v>0</v>
      </c>
      <c r="D142" s="74"/>
      <c r="E142" s="74"/>
      <c r="F142" s="74"/>
      <c r="G142" s="157"/>
      <c r="H142" s="72">
        <f t="shared" si="8"/>
        <v>0</v>
      </c>
      <c r="I142" s="74"/>
      <c r="J142" s="74"/>
      <c r="K142" s="74"/>
      <c r="L142" s="158"/>
    </row>
    <row r="143" spans="1:12" ht="24" x14ac:dyDescent="0.25">
      <c r="A143" s="44">
        <v>2344</v>
      </c>
      <c r="B143" s="71" t="s">
        <v>151</v>
      </c>
      <c r="C143" s="72">
        <f t="shared" si="7"/>
        <v>0</v>
      </c>
      <c r="D143" s="74"/>
      <c r="E143" s="74"/>
      <c r="F143" s="74"/>
      <c r="G143" s="157"/>
      <c r="H143" s="72">
        <f t="shared" si="8"/>
        <v>0</v>
      </c>
      <c r="I143" s="74"/>
      <c r="J143" s="74"/>
      <c r="K143" s="74"/>
      <c r="L143" s="158"/>
    </row>
    <row r="144" spans="1:12" ht="24" x14ac:dyDescent="0.25">
      <c r="A144" s="150">
        <v>2350</v>
      </c>
      <c r="B144" s="112" t="s">
        <v>152</v>
      </c>
      <c r="C144" s="117">
        <f t="shared" si="7"/>
        <v>0</v>
      </c>
      <c r="D144" s="151">
        <f>SUM(D145:D150)</f>
        <v>0</v>
      </c>
      <c r="E144" s="151">
        <f>SUM(E145:E150)</f>
        <v>0</v>
      </c>
      <c r="F144" s="151">
        <f>SUM(F145:F150)</f>
        <v>0</v>
      </c>
      <c r="G144" s="152">
        <f>SUM(G145:G150)</f>
        <v>0</v>
      </c>
      <c r="H144" s="117">
        <f t="shared" si="8"/>
        <v>0</v>
      </c>
      <c r="I144" s="151">
        <f>SUM(I145:I150)</f>
        <v>0</v>
      </c>
      <c r="J144" s="151">
        <f>SUM(J145:J150)</f>
        <v>0</v>
      </c>
      <c r="K144" s="151">
        <f>SUM(K145:K150)</f>
        <v>0</v>
      </c>
      <c r="L144" s="153">
        <f>SUM(L145:L150)</f>
        <v>0</v>
      </c>
    </row>
    <row r="145" spans="1:12" x14ac:dyDescent="0.25">
      <c r="A145" s="38">
        <v>2351</v>
      </c>
      <c r="B145" s="65" t="s">
        <v>153</v>
      </c>
      <c r="C145" s="66">
        <f t="shared" si="7"/>
        <v>0</v>
      </c>
      <c r="D145" s="68"/>
      <c r="E145" s="68"/>
      <c r="F145" s="68"/>
      <c r="G145" s="154"/>
      <c r="H145" s="66">
        <f t="shared" si="8"/>
        <v>0</v>
      </c>
      <c r="I145" s="68"/>
      <c r="J145" s="68"/>
      <c r="K145" s="68"/>
      <c r="L145" s="155"/>
    </row>
    <row r="146" spans="1:12" x14ac:dyDescent="0.25">
      <c r="A146" s="44">
        <v>2352</v>
      </c>
      <c r="B146" s="71" t="s">
        <v>154</v>
      </c>
      <c r="C146" s="72">
        <f t="shared" si="7"/>
        <v>0</v>
      </c>
      <c r="D146" s="74"/>
      <c r="E146" s="74"/>
      <c r="F146" s="74"/>
      <c r="G146" s="157"/>
      <c r="H146" s="72">
        <f t="shared" si="8"/>
        <v>0</v>
      </c>
      <c r="I146" s="74"/>
      <c r="J146" s="74"/>
      <c r="K146" s="74"/>
      <c r="L146" s="158"/>
    </row>
    <row r="147" spans="1:12" ht="24" x14ac:dyDescent="0.25">
      <c r="A147" s="44">
        <v>2353</v>
      </c>
      <c r="B147" s="71" t="s">
        <v>155</v>
      </c>
      <c r="C147" s="72">
        <f t="shared" si="7"/>
        <v>0</v>
      </c>
      <c r="D147" s="74"/>
      <c r="E147" s="74"/>
      <c r="F147" s="74"/>
      <c r="G147" s="157"/>
      <c r="H147" s="72">
        <f t="shared" si="8"/>
        <v>0</v>
      </c>
      <c r="I147" s="74"/>
      <c r="J147" s="74"/>
      <c r="K147" s="74"/>
      <c r="L147" s="158"/>
    </row>
    <row r="148" spans="1:12" ht="24" x14ac:dyDescent="0.25">
      <c r="A148" s="44">
        <v>2354</v>
      </c>
      <c r="B148" s="71" t="s">
        <v>156</v>
      </c>
      <c r="C148" s="72">
        <f t="shared" si="7"/>
        <v>0</v>
      </c>
      <c r="D148" s="74"/>
      <c r="E148" s="74"/>
      <c r="F148" s="74"/>
      <c r="G148" s="157"/>
      <c r="H148" s="72">
        <f t="shared" si="8"/>
        <v>0</v>
      </c>
      <c r="I148" s="74"/>
      <c r="J148" s="74"/>
      <c r="K148" s="74"/>
      <c r="L148" s="158"/>
    </row>
    <row r="149" spans="1:12" ht="24" x14ac:dyDescent="0.25">
      <c r="A149" s="44">
        <v>2355</v>
      </c>
      <c r="B149" s="71" t="s">
        <v>157</v>
      </c>
      <c r="C149" s="72">
        <f t="shared" si="7"/>
        <v>0</v>
      </c>
      <c r="D149" s="74"/>
      <c r="E149" s="74"/>
      <c r="F149" s="74"/>
      <c r="G149" s="157"/>
      <c r="H149" s="72">
        <f t="shared" si="8"/>
        <v>0</v>
      </c>
      <c r="I149" s="74"/>
      <c r="J149" s="74"/>
      <c r="K149" s="74"/>
      <c r="L149" s="158"/>
    </row>
    <row r="150" spans="1:12" ht="24" x14ac:dyDescent="0.25">
      <c r="A150" s="44">
        <v>2359</v>
      </c>
      <c r="B150" s="71" t="s">
        <v>158</v>
      </c>
      <c r="C150" s="72">
        <f t="shared" si="7"/>
        <v>0</v>
      </c>
      <c r="D150" s="74"/>
      <c r="E150" s="74"/>
      <c r="F150" s="74"/>
      <c r="G150" s="157"/>
      <c r="H150" s="72">
        <f t="shared" si="8"/>
        <v>0</v>
      </c>
      <c r="I150" s="74"/>
      <c r="J150" s="74"/>
      <c r="K150" s="74"/>
      <c r="L150" s="158"/>
    </row>
    <row r="151" spans="1:12" ht="24.75" customHeight="1" x14ac:dyDescent="0.25">
      <c r="A151" s="159">
        <v>2360</v>
      </c>
      <c r="B151" s="71" t="s">
        <v>159</v>
      </c>
      <c r="C151" s="72">
        <f t="shared" si="7"/>
        <v>18152</v>
      </c>
      <c r="D151" s="160">
        <f>SUM(D152:D158)</f>
        <v>18152</v>
      </c>
      <c r="E151" s="160">
        <f>SUM(E152:E158)</f>
        <v>0</v>
      </c>
      <c r="F151" s="160">
        <f>SUM(F152:F158)</f>
        <v>0</v>
      </c>
      <c r="G151" s="161">
        <f>SUM(G152:G158)</f>
        <v>0</v>
      </c>
      <c r="H151" s="72">
        <f t="shared" si="8"/>
        <v>27367</v>
      </c>
      <c r="I151" s="160">
        <f>SUM(I152:I158)</f>
        <v>15410</v>
      </c>
      <c r="J151" s="160">
        <f>SUM(J152:J158)</f>
        <v>11957</v>
      </c>
      <c r="K151" s="160">
        <f>SUM(K152:K158)</f>
        <v>0</v>
      </c>
      <c r="L151" s="162">
        <f>SUM(L152:L158)</f>
        <v>0</v>
      </c>
    </row>
    <row r="152" spans="1:12" x14ac:dyDescent="0.25">
      <c r="A152" s="43">
        <v>2361</v>
      </c>
      <c r="B152" s="71" t="s">
        <v>160</v>
      </c>
      <c r="C152" s="72">
        <f t="shared" si="7"/>
        <v>0</v>
      </c>
      <c r="D152" s="74"/>
      <c r="E152" s="74"/>
      <c r="F152" s="74"/>
      <c r="G152" s="157"/>
      <c r="H152" s="72">
        <f t="shared" si="8"/>
        <v>0</v>
      </c>
      <c r="I152" s="74"/>
      <c r="J152" s="74"/>
      <c r="K152" s="74"/>
      <c r="L152" s="158"/>
    </row>
    <row r="153" spans="1:12" ht="24" x14ac:dyDescent="0.25">
      <c r="A153" s="43">
        <v>2362</v>
      </c>
      <c r="B153" s="71" t="s">
        <v>161</v>
      </c>
      <c r="C153" s="72">
        <f t="shared" si="7"/>
        <v>0</v>
      </c>
      <c r="D153" s="74"/>
      <c r="E153" s="74"/>
      <c r="F153" s="74"/>
      <c r="G153" s="157"/>
      <c r="H153" s="72">
        <f t="shared" si="8"/>
        <v>0</v>
      </c>
      <c r="I153" s="74"/>
      <c r="J153" s="74"/>
      <c r="K153" s="74"/>
      <c r="L153" s="158"/>
    </row>
    <row r="154" spans="1:12" x14ac:dyDescent="0.25">
      <c r="A154" s="43">
        <v>2363</v>
      </c>
      <c r="B154" s="71" t="s">
        <v>162</v>
      </c>
      <c r="C154" s="72">
        <f t="shared" si="7"/>
        <v>18152</v>
      </c>
      <c r="D154" s="74">
        <v>18152</v>
      </c>
      <c r="E154" s="74"/>
      <c r="F154" s="74"/>
      <c r="G154" s="157"/>
      <c r="H154" s="72">
        <f t="shared" si="8"/>
        <v>27367</v>
      </c>
      <c r="I154" s="74">
        <v>15410</v>
      </c>
      <c r="J154" s="74">
        <v>11957</v>
      </c>
      <c r="K154" s="74"/>
      <c r="L154" s="158"/>
    </row>
    <row r="155" spans="1:12" x14ac:dyDescent="0.25">
      <c r="A155" s="43">
        <v>2364</v>
      </c>
      <c r="B155" s="71" t="s">
        <v>163</v>
      </c>
      <c r="C155" s="72">
        <f t="shared" si="7"/>
        <v>0</v>
      </c>
      <c r="D155" s="74"/>
      <c r="E155" s="74"/>
      <c r="F155" s="74"/>
      <c r="G155" s="157"/>
      <c r="H155" s="72">
        <f t="shared" si="8"/>
        <v>0</v>
      </c>
      <c r="I155" s="74"/>
      <c r="J155" s="74"/>
      <c r="K155" s="74"/>
      <c r="L155" s="158"/>
    </row>
    <row r="156" spans="1:12" ht="12.75" customHeight="1" x14ac:dyDescent="0.25">
      <c r="A156" s="43">
        <v>2365</v>
      </c>
      <c r="B156" s="71" t="s">
        <v>164</v>
      </c>
      <c r="C156" s="72">
        <f t="shared" si="7"/>
        <v>0</v>
      </c>
      <c r="D156" s="74"/>
      <c r="E156" s="74"/>
      <c r="F156" s="74"/>
      <c r="G156" s="157"/>
      <c r="H156" s="72">
        <f t="shared" si="8"/>
        <v>0</v>
      </c>
      <c r="I156" s="74"/>
      <c r="J156" s="74"/>
      <c r="K156" s="74"/>
      <c r="L156" s="158"/>
    </row>
    <row r="157" spans="1:12" ht="36" x14ac:dyDescent="0.25">
      <c r="A157" s="43">
        <v>2366</v>
      </c>
      <c r="B157" s="71" t="s">
        <v>165</v>
      </c>
      <c r="C157" s="72">
        <f t="shared" si="7"/>
        <v>0</v>
      </c>
      <c r="D157" s="74"/>
      <c r="E157" s="74"/>
      <c r="F157" s="74"/>
      <c r="G157" s="157"/>
      <c r="H157" s="72">
        <f t="shared" si="8"/>
        <v>0</v>
      </c>
      <c r="I157" s="74"/>
      <c r="J157" s="74"/>
      <c r="K157" s="74"/>
      <c r="L157" s="158"/>
    </row>
    <row r="158" spans="1:12" ht="48" x14ac:dyDescent="0.25">
      <c r="A158" s="43">
        <v>2369</v>
      </c>
      <c r="B158" s="71" t="s">
        <v>166</v>
      </c>
      <c r="C158" s="72">
        <f t="shared" si="7"/>
        <v>0</v>
      </c>
      <c r="D158" s="74"/>
      <c r="E158" s="74"/>
      <c r="F158" s="74"/>
      <c r="G158" s="157"/>
      <c r="H158" s="72">
        <f t="shared" si="8"/>
        <v>0</v>
      </c>
      <c r="I158" s="74"/>
      <c r="J158" s="74"/>
      <c r="K158" s="74"/>
      <c r="L158" s="158"/>
    </row>
    <row r="159" spans="1:12" x14ac:dyDescent="0.25">
      <c r="A159" s="150">
        <v>2370</v>
      </c>
      <c r="B159" s="112" t="s">
        <v>167</v>
      </c>
      <c r="C159" s="117">
        <f t="shared" si="7"/>
        <v>0</v>
      </c>
      <c r="D159" s="163"/>
      <c r="E159" s="163"/>
      <c r="F159" s="163"/>
      <c r="G159" s="164"/>
      <c r="H159" s="117">
        <f t="shared" si="8"/>
        <v>0</v>
      </c>
      <c r="I159" s="163"/>
      <c r="J159" s="163"/>
      <c r="K159" s="163"/>
      <c r="L159" s="165"/>
    </row>
    <row r="160" spans="1:12" x14ac:dyDescent="0.25">
      <c r="A160" s="150">
        <v>2380</v>
      </c>
      <c r="B160" s="112" t="s">
        <v>168</v>
      </c>
      <c r="C160" s="117">
        <f t="shared" si="7"/>
        <v>0</v>
      </c>
      <c r="D160" s="151">
        <f>SUM(D161:D162)</f>
        <v>0</v>
      </c>
      <c r="E160" s="151">
        <f>SUM(E161:E162)</f>
        <v>0</v>
      </c>
      <c r="F160" s="151">
        <f>SUM(F161:F162)</f>
        <v>0</v>
      </c>
      <c r="G160" s="152">
        <f>SUM(G161:G162)</f>
        <v>0</v>
      </c>
      <c r="H160" s="117">
        <f t="shared" si="8"/>
        <v>0</v>
      </c>
      <c r="I160" s="151">
        <f>SUM(I161:I162)</f>
        <v>0</v>
      </c>
      <c r="J160" s="151">
        <f>SUM(J161:J162)</f>
        <v>0</v>
      </c>
      <c r="K160" s="151">
        <f>SUM(K161:K162)</f>
        <v>0</v>
      </c>
      <c r="L160" s="153">
        <f>SUM(L161:L162)</f>
        <v>0</v>
      </c>
    </row>
    <row r="161" spans="1:12" x14ac:dyDescent="0.25">
      <c r="A161" s="37">
        <v>2381</v>
      </c>
      <c r="B161" s="65" t="s">
        <v>169</v>
      </c>
      <c r="C161" s="66">
        <f t="shared" si="7"/>
        <v>0</v>
      </c>
      <c r="D161" s="68"/>
      <c r="E161" s="68"/>
      <c r="F161" s="68"/>
      <c r="G161" s="154"/>
      <c r="H161" s="66">
        <f t="shared" si="8"/>
        <v>0</v>
      </c>
      <c r="I161" s="68"/>
      <c r="J161" s="68"/>
      <c r="K161" s="68"/>
      <c r="L161" s="155"/>
    </row>
    <row r="162" spans="1:12" ht="24" x14ac:dyDescent="0.25">
      <c r="A162" s="43">
        <v>2389</v>
      </c>
      <c r="B162" s="71" t="s">
        <v>170</v>
      </c>
      <c r="C162" s="72">
        <f t="shared" si="7"/>
        <v>0</v>
      </c>
      <c r="D162" s="74"/>
      <c r="E162" s="74"/>
      <c r="F162" s="74"/>
      <c r="G162" s="157"/>
      <c r="H162" s="72">
        <f t="shared" si="8"/>
        <v>0</v>
      </c>
      <c r="I162" s="74"/>
      <c r="J162" s="74"/>
      <c r="K162" s="74"/>
      <c r="L162" s="158"/>
    </row>
    <row r="163" spans="1:12" x14ac:dyDescent="0.25">
      <c r="A163" s="150">
        <v>2390</v>
      </c>
      <c r="B163" s="112" t="s">
        <v>171</v>
      </c>
      <c r="C163" s="117">
        <f t="shared" si="7"/>
        <v>0</v>
      </c>
      <c r="D163" s="163"/>
      <c r="E163" s="163"/>
      <c r="F163" s="163"/>
      <c r="G163" s="164"/>
      <c r="H163" s="117">
        <f t="shared" si="8"/>
        <v>0</v>
      </c>
      <c r="I163" s="163"/>
      <c r="J163" s="163"/>
      <c r="K163" s="163"/>
      <c r="L163" s="165"/>
    </row>
    <row r="164" spans="1:12" x14ac:dyDescent="0.25">
      <c r="A164" s="56">
        <v>2400</v>
      </c>
      <c r="B164" s="147" t="s">
        <v>172</v>
      </c>
      <c r="C164" s="57">
        <f t="shared" si="7"/>
        <v>0</v>
      </c>
      <c r="D164" s="177"/>
      <c r="E164" s="177"/>
      <c r="F164" s="177"/>
      <c r="G164" s="178"/>
      <c r="H164" s="57">
        <f t="shared" si="8"/>
        <v>0</v>
      </c>
      <c r="I164" s="177"/>
      <c r="J164" s="177"/>
      <c r="K164" s="177"/>
      <c r="L164" s="179"/>
    </row>
    <row r="165" spans="1:12" ht="24" x14ac:dyDescent="0.25">
      <c r="A165" s="56">
        <v>2500</v>
      </c>
      <c r="B165" s="147" t="s">
        <v>173</v>
      </c>
      <c r="C165" s="57">
        <f t="shared" si="7"/>
        <v>0</v>
      </c>
      <c r="D165" s="63">
        <f>SUM(D166,D171)</f>
        <v>0</v>
      </c>
      <c r="E165" s="63">
        <f t="shared" ref="E165:G165" si="11">SUM(E166,E171)</f>
        <v>0</v>
      </c>
      <c r="F165" s="63">
        <f t="shared" si="11"/>
        <v>0</v>
      </c>
      <c r="G165" s="63">
        <f t="shared" si="11"/>
        <v>0</v>
      </c>
      <c r="H165" s="57">
        <f t="shared" si="8"/>
        <v>0</v>
      </c>
      <c r="I165" s="63">
        <f>SUM(I166,I171)</f>
        <v>0</v>
      </c>
      <c r="J165" s="63">
        <f t="shared" ref="J165:L165" si="12">SUM(J166,J171)</f>
        <v>0</v>
      </c>
      <c r="K165" s="63">
        <f t="shared" si="12"/>
        <v>0</v>
      </c>
      <c r="L165" s="149">
        <f t="shared" si="12"/>
        <v>0</v>
      </c>
    </row>
    <row r="166" spans="1:12" ht="16.5" customHeight="1" x14ac:dyDescent="0.25">
      <c r="A166" s="168">
        <v>2510</v>
      </c>
      <c r="B166" s="65" t="s">
        <v>174</v>
      </c>
      <c r="C166" s="66">
        <f t="shared" si="7"/>
        <v>0</v>
      </c>
      <c r="D166" s="169">
        <f>SUM(D167:D170)</f>
        <v>0</v>
      </c>
      <c r="E166" s="169">
        <f t="shared" ref="E166:G166" si="13">SUM(E167:E170)</f>
        <v>0</v>
      </c>
      <c r="F166" s="169">
        <f t="shared" si="13"/>
        <v>0</v>
      </c>
      <c r="G166" s="169">
        <f t="shared" si="13"/>
        <v>0</v>
      </c>
      <c r="H166" s="66">
        <f t="shared" si="8"/>
        <v>0</v>
      </c>
      <c r="I166" s="169">
        <f>SUM(I167:I170)</f>
        <v>0</v>
      </c>
      <c r="J166" s="169">
        <f t="shared" ref="J166:L166" si="14">SUM(J167:J170)</f>
        <v>0</v>
      </c>
      <c r="K166" s="169">
        <f t="shared" si="14"/>
        <v>0</v>
      </c>
      <c r="L166" s="180">
        <f t="shared" si="14"/>
        <v>0</v>
      </c>
    </row>
    <row r="167" spans="1:12" ht="24" x14ac:dyDescent="0.25">
      <c r="A167" s="44">
        <v>2512</v>
      </c>
      <c r="B167" s="71" t="s">
        <v>175</v>
      </c>
      <c r="C167" s="72">
        <f t="shared" si="7"/>
        <v>0</v>
      </c>
      <c r="D167" s="74"/>
      <c r="E167" s="74"/>
      <c r="F167" s="74"/>
      <c r="G167" s="157"/>
      <c r="H167" s="72">
        <f t="shared" si="8"/>
        <v>0</v>
      </c>
      <c r="I167" s="74"/>
      <c r="J167" s="74"/>
      <c r="K167" s="74"/>
      <c r="L167" s="158"/>
    </row>
    <row r="168" spans="1:12" ht="36" x14ac:dyDescent="0.25">
      <c r="A168" s="44">
        <v>2513</v>
      </c>
      <c r="B168" s="71" t="s">
        <v>176</v>
      </c>
      <c r="C168" s="72">
        <f t="shared" si="7"/>
        <v>0</v>
      </c>
      <c r="D168" s="74"/>
      <c r="E168" s="74"/>
      <c r="F168" s="74"/>
      <c r="G168" s="157"/>
      <c r="H168" s="72">
        <f t="shared" si="8"/>
        <v>0</v>
      </c>
      <c r="I168" s="74"/>
      <c r="J168" s="74"/>
      <c r="K168" s="74"/>
      <c r="L168" s="158"/>
    </row>
    <row r="169" spans="1:12" ht="24" x14ac:dyDescent="0.25">
      <c r="A169" s="44">
        <v>2515</v>
      </c>
      <c r="B169" s="71" t="s">
        <v>177</v>
      </c>
      <c r="C169" s="72">
        <f t="shared" si="7"/>
        <v>0</v>
      </c>
      <c r="D169" s="74"/>
      <c r="E169" s="74"/>
      <c r="F169" s="74"/>
      <c r="G169" s="157"/>
      <c r="H169" s="72">
        <f t="shared" si="8"/>
        <v>0</v>
      </c>
      <c r="I169" s="74"/>
      <c r="J169" s="74"/>
      <c r="K169" s="74"/>
      <c r="L169" s="158"/>
    </row>
    <row r="170" spans="1:12" ht="24" x14ac:dyDescent="0.25">
      <c r="A170" s="44">
        <v>2519</v>
      </c>
      <c r="B170" s="71" t="s">
        <v>178</v>
      </c>
      <c r="C170" s="72">
        <f t="shared" si="7"/>
        <v>0</v>
      </c>
      <c r="D170" s="74"/>
      <c r="E170" s="74"/>
      <c r="F170" s="74"/>
      <c r="G170" s="157"/>
      <c r="H170" s="72">
        <f t="shared" si="8"/>
        <v>0</v>
      </c>
      <c r="I170" s="74"/>
      <c r="J170" s="74"/>
      <c r="K170" s="74"/>
      <c r="L170" s="158"/>
    </row>
    <row r="171" spans="1:12" ht="24" x14ac:dyDescent="0.25">
      <c r="A171" s="159">
        <v>2520</v>
      </c>
      <c r="B171" s="71" t="s">
        <v>179</v>
      </c>
      <c r="C171" s="72">
        <f t="shared" si="7"/>
        <v>0</v>
      </c>
      <c r="D171" s="74"/>
      <c r="E171" s="74"/>
      <c r="F171" s="74"/>
      <c r="G171" s="157"/>
      <c r="H171" s="72">
        <f t="shared" si="8"/>
        <v>0</v>
      </c>
      <c r="I171" s="74"/>
      <c r="J171" s="74"/>
      <c r="K171" s="74"/>
      <c r="L171" s="158"/>
    </row>
    <row r="172" spans="1:12" s="182" customFormat="1" ht="36" customHeight="1" x14ac:dyDescent="0.25">
      <c r="A172" s="19">
        <v>2800</v>
      </c>
      <c r="B172" s="65" t="s">
        <v>180</v>
      </c>
      <c r="C172" s="66">
        <f t="shared" si="7"/>
        <v>0</v>
      </c>
      <c r="D172" s="40"/>
      <c r="E172" s="40"/>
      <c r="F172" s="40"/>
      <c r="G172" s="41"/>
      <c r="H172" s="66">
        <f t="shared" si="8"/>
        <v>0</v>
      </c>
      <c r="I172" s="40"/>
      <c r="J172" s="40"/>
      <c r="K172" s="40"/>
      <c r="L172" s="42"/>
    </row>
    <row r="173" spans="1:12" x14ac:dyDescent="0.25">
      <c r="A173" s="142">
        <v>3000</v>
      </c>
      <c r="B173" s="142" t="s">
        <v>181</v>
      </c>
      <c r="C173" s="143">
        <f t="shared" si="7"/>
        <v>0</v>
      </c>
      <c r="D173" s="144">
        <f>SUM(D174,D184)</f>
        <v>0</v>
      </c>
      <c r="E173" s="144">
        <f>SUM(E174,E184)</f>
        <v>0</v>
      </c>
      <c r="F173" s="144">
        <f>SUM(F174,F184)</f>
        <v>0</v>
      </c>
      <c r="G173" s="145">
        <f>SUM(G174,G184)</f>
        <v>0</v>
      </c>
      <c r="H173" s="143">
        <f t="shared" si="8"/>
        <v>0</v>
      </c>
      <c r="I173" s="144">
        <f>SUM(I174,I184)</f>
        <v>0</v>
      </c>
      <c r="J173" s="144">
        <f>SUM(J174,J184)</f>
        <v>0</v>
      </c>
      <c r="K173" s="144">
        <f>SUM(K174,K184)</f>
        <v>0</v>
      </c>
      <c r="L173" s="146">
        <f>SUM(L174,L184)</f>
        <v>0</v>
      </c>
    </row>
    <row r="174" spans="1:12" ht="24" x14ac:dyDescent="0.25">
      <c r="A174" s="56">
        <v>3200</v>
      </c>
      <c r="B174" s="183" t="s">
        <v>182</v>
      </c>
      <c r="C174" s="184">
        <f t="shared" si="7"/>
        <v>0</v>
      </c>
      <c r="D174" s="63">
        <f>SUM(D175,D179)</f>
        <v>0</v>
      </c>
      <c r="E174" s="63">
        <f t="shared" ref="E174:G174" si="15">SUM(E175,E179)</f>
        <v>0</v>
      </c>
      <c r="F174" s="63">
        <f t="shared" si="15"/>
        <v>0</v>
      </c>
      <c r="G174" s="63">
        <f t="shared" si="15"/>
        <v>0</v>
      </c>
      <c r="H174" s="57">
        <f t="shared" si="8"/>
        <v>0</v>
      </c>
      <c r="I174" s="63">
        <f>SUM(I175,I179)</f>
        <v>0</v>
      </c>
      <c r="J174" s="63">
        <f t="shared" ref="J174:L174" si="16">SUM(J175,J179)</f>
        <v>0</v>
      </c>
      <c r="K174" s="63">
        <f t="shared" si="16"/>
        <v>0</v>
      </c>
      <c r="L174" s="149">
        <f t="shared" si="16"/>
        <v>0</v>
      </c>
    </row>
    <row r="175" spans="1:12" ht="36" x14ac:dyDescent="0.25">
      <c r="A175" s="168">
        <v>3260</v>
      </c>
      <c r="B175" s="65" t="s">
        <v>183</v>
      </c>
      <c r="C175" s="66">
        <f t="shared" si="7"/>
        <v>0</v>
      </c>
      <c r="D175" s="169">
        <f>SUM(D176:D178)</f>
        <v>0</v>
      </c>
      <c r="E175" s="169">
        <f>SUM(E176:E178)</f>
        <v>0</v>
      </c>
      <c r="F175" s="169">
        <f>SUM(F176:F178)</f>
        <v>0</v>
      </c>
      <c r="G175" s="170">
        <f>SUM(G176:G178)</f>
        <v>0</v>
      </c>
      <c r="H175" s="66">
        <f t="shared" si="8"/>
        <v>0</v>
      </c>
      <c r="I175" s="169">
        <f>SUM(I176:I178)</f>
        <v>0</v>
      </c>
      <c r="J175" s="169">
        <f>SUM(J176:J178)</f>
        <v>0</v>
      </c>
      <c r="K175" s="169">
        <f>SUM(K176:K178)</f>
        <v>0</v>
      </c>
      <c r="L175" s="171">
        <f>SUM(L176:L178)</f>
        <v>0</v>
      </c>
    </row>
    <row r="176" spans="1:12" ht="24" x14ac:dyDescent="0.25">
      <c r="A176" s="44">
        <v>3261</v>
      </c>
      <c r="B176" s="71" t="s">
        <v>184</v>
      </c>
      <c r="C176" s="72">
        <f>SUM(D176:G176)</f>
        <v>0</v>
      </c>
      <c r="D176" s="74"/>
      <c r="E176" s="74"/>
      <c r="F176" s="74"/>
      <c r="G176" s="157"/>
      <c r="H176" s="72">
        <f>SUM(I176:L176)</f>
        <v>0</v>
      </c>
      <c r="I176" s="74"/>
      <c r="J176" s="74"/>
      <c r="K176" s="74"/>
      <c r="L176" s="158"/>
    </row>
    <row r="177" spans="1:12" ht="36" x14ac:dyDescent="0.25">
      <c r="A177" s="44">
        <v>3262</v>
      </c>
      <c r="B177" s="71" t="s">
        <v>185</v>
      </c>
      <c r="C177" s="72">
        <f>SUM(D177:G177)</f>
        <v>0</v>
      </c>
      <c r="D177" s="74"/>
      <c r="E177" s="74"/>
      <c r="F177" s="74"/>
      <c r="G177" s="157"/>
      <c r="H177" s="72">
        <f>SUM(I177:L177)</f>
        <v>0</v>
      </c>
      <c r="I177" s="74"/>
      <c r="J177" s="74"/>
      <c r="K177" s="74"/>
      <c r="L177" s="158"/>
    </row>
    <row r="178" spans="1:12" ht="24" x14ac:dyDescent="0.25">
      <c r="A178" s="44">
        <v>3263</v>
      </c>
      <c r="B178" s="71" t="s">
        <v>186</v>
      </c>
      <c r="C178" s="72">
        <f>SUM(D178:G178)</f>
        <v>0</v>
      </c>
      <c r="D178" s="74"/>
      <c r="E178" s="74"/>
      <c r="F178" s="74"/>
      <c r="G178" s="157"/>
      <c r="H178" s="72">
        <f>SUM(I178:L178)</f>
        <v>0</v>
      </c>
      <c r="I178" s="74"/>
      <c r="J178" s="74"/>
      <c r="K178" s="74"/>
      <c r="L178" s="158"/>
    </row>
    <row r="179" spans="1:12" ht="84" x14ac:dyDescent="0.25">
      <c r="A179" s="168">
        <v>3290</v>
      </c>
      <c r="B179" s="65" t="s">
        <v>187</v>
      </c>
      <c r="C179" s="185">
        <f t="shared" ref="C179:C183" si="17">SUM(D179:G179)</f>
        <v>0</v>
      </c>
      <c r="D179" s="169">
        <f>SUM(D180:D183)</f>
        <v>0</v>
      </c>
      <c r="E179" s="169">
        <f t="shared" ref="E179:G179" si="18">SUM(E180:E183)</f>
        <v>0</v>
      </c>
      <c r="F179" s="169">
        <f t="shared" si="18"/>
        <v>0</v>
      </c>
      <c r="G179" s="169">
        <f t="shared" si="18"/>
        <v>0</v>
      </c>
      <c r="H179" s="185">
        <f t="shared" ref="H179:H183" si="19">SUM(I179:L179)</f>
        <v>0</v>
      </c>
      <c r="I179" s="169">
        <f>SUM(I180:I183)</f>
        <v>0</v>
      </c>
      <c r="J179" s="169">
        <f t="shared" ref="J179:L179" si="20">SUM(J180:J183)</f>
        <v>0</v>
      </c>
      <c r="K179" s="169">
        <f t="shared" si="20"/>
        <v>0</v>
      </c>
      <c r="L179" s="186">
        <f t="shared" si="20"/>
        <v>0</v>
      </c>
    </row>
    <row r="180" spans="1:12" ht="72" x14ac:dyDescent="0.25">
      <c r="A180" s="44">
        <v>3291</v>
      </c>
      <c r="B180" s="71" t="s">
        <v>188</v>
      </c>
      <c r="C180" s="72">
        <f t="shared" si="17"/>
        <v>0</v>
      </c>
      <c r="D180" s="74"/>
      <c r="E180" s="74"/>
      <c r="F180" s="74"/>
      <c r="G180" s="187"/>
      <c r="H180" s="72">
        <f t="shared" si="19"/>
        <v>0</v>
      </c>
      <c r="I180" s="74"/>
      <c r="J180" s="74"/>
      <c r="K180" s="74"/>
      <c r="L180" s="158"/>
    </row>
    <row r="181" spans="1:12" ht="72" x14ac:dyDescent="0.25">
      <c r="A181" s="44">
        <v>3292</v>
      </c>
      <c r="B181" s="71" t="s">
        <v>189</v>
      </c>
      <c r="C181" s="72">
        <f t="shared" si="17"/>
        <v>0</v>
      </c>
      <c r="D181" s="74"/>
      <c r="E181" s="74"/>
      <c r="F181" s="74"/>
      <c r="G181" s="187"/>
      <c r="H181" s="72">
        <f t="shared" si="19"/>
        <v>0</v>
      </c>
      <c r="I181" s="74"/>
      <c r="J181" s="74"/>
      <c r="K181" s="74"/>
      <c r="L181" s="158"/>
    </row>
    <row r="182" spans="1:12" ht="72" x14ac:dyDescent="0.25">
      <c r="A182" s="44">
        <v>3293</v>
      </c>
      <c r="B182" s="71" t="s">
        <v>190</v>
      </c>
      <c r="C182" s="72">
        <f t="shared" si="17"/>
        <v>0</v>
      </c>
      <c r="D182" s="74"/>
      <c r="E182" s="74"/>
      <c r="F182" s="74"/>
      <c r="G182" s="187"/>
      <c r="H182" s="72">
        <f t="shared" si="19"/>
        <v>0</v>
      </c>
      <c r="I182" s="74"/>
      <c r="J182" s="74"/>
      <c r="K182" s="74"/>
      <c r="L182" s="158"/>
    </row>
    <row r="183" spans="1:12" ht="60" x14ac:dyDescent="0.25">
      <c r="A183" s="188">
        <v>3294</v>
      </c>
      <c r="B183" s="71" t="s">
        <v>191</v>
      </c>
      <c r="C183" s="185">
        <f t="shared" si="17"/>
        <v>0</v>
      </c>
      <c r="D183" s="189"/>
      <c r="E183" s="189"/>
      <c r="F183" s="189"/>
      <c r="G183" s="190"/>
      <c r="H183" s="185">
        <f t="shared" si="19"/>
        <v>0</v>
      </c>
      <c r="I183" s="189"/>
      <c r="J183" s="189"/>
      <c r="K183" s="189"/>
      <c r="L183" s="191"/>
    </row>
    <row r="184" spans="1:12" ht="48" x14ac:dyDescent="0.25">
      <c r="A184" s="192">
        <v>3300</v>
      </c>
      <c r="B184" s="183" t="s">
        <v>192</v>
      </c>
      <c r="C184" s="193">
        <f t="shared" si="7"/>
        <v>0</v>
      </c>
      <c r="D184" s="194">
        <f>SUM(D185:D186)</f>
        <v>0</v>
      </c>
      <c r="E184" s="194">
        <f t="shared" ref="E184:G184" si="21">SUM(E185:E186)</f>
        <v>0</v>
      </c>
      <c r="F184" s="194">
        <f t="shared" si="21"/>
        <v>0</v>
      </c>
      <c r="G184" s="194">
        <f t="shared" si="21"/>
        <v>0</v>
      </c>
      <c r="H184" s="193">
        <f t="shared" si="8"/>
        <v>0</v>
      </c>
      <c r="I184" s="194">
        <f>SUM(I185:I186)</f>
        <v>0</v>
      </c>
      <c r="J184" s="194">
        <f t="shared" ref="J184:L184" si="22">SUM(J185:J186)</f>
        <v>0</v>
      </c>
      <c r="K184" s="194">
        <f t="shared" si="22"/>
        <v>0</v>
      </c>
      <c r="L184" s="149">
        <f t="shared" si="22"/>
        <v>0</v>
      </c>
    </row>
    <row r="185" spans="1:12" ht="48" x14ac:dyDescent="0.25">
      <c r="A185" s="111">
        <v>3310</v>
      </c>
      <c r="B185" s="112" t="s">
        <v>193</v>
      </c>
      <c r="C185" s="195">
        <f t="shared" si="7"/>
        <v>0</v>
      </c>
      <c r="D185" s="163"/>
      <c r="E185" s="163"/>
      <c r="F185" s="163"/>
      <c r="G185" s="164"/>
      <c r="H185" s="195">
        <f t="shared" si="8"/>
        <v>0</v>
      </c>
      <c r="I185" s="163"/>
      <c r="J185" s="163"/>
      <c r="K185" s="163"/>
      <c r="L185" s="165"/>
    </row>
    <row r="186" spans="1:12" ht="48.75" customHeight="1" x14ac:dyDescent="0.25">
      <c r="A186" s="38">
        <v>3320</v>
      </c>
      <c r="B186" s="65" t="s">
        <v>194</v>
      </c>
      <c r="C186" s="66">
        <f t="shared" si="7"/>
        <v>0</v>
      </c>
      <c r="D186" s="68"/>
      <c r="E186" s="68"/>
      <c r="F186" s="68"/>
      <c r="G186" s="154"/>
      <c r="H186" s="66">
        <f t="shared" si="8"/>
        <v>0</v>
      </c>
      <c r="I186" s="68"/>
      <c r="J186" s="68"/>
      <c r="K186" s="68"/>
      <c r="L186" s="155"/>
    </row>
    <row r="187" spans="1:12" x14ac:dyDescent="0.25">
      <c r="A187" s="196">
        <v>4000</v>
      </c>
      <c r="B187" s="142" t="s">
        <v>195</v>
      </c>
      <c r="C187" s="143">
        <f t="shared" si="7"/>
        <v>0</v>
      </c>
      <c r="D187" s="144">
        <f>SUM(D188,D191)</f>
        <v>0</v>
      </c>
      <c r="E187" s="144">
        <f>SUM(E188,E191)</f>
        <v>0</v>
      </c>
      <c r="F187" s="144">
        <f>SUM(F188,F191)</f>
        <v>0</v>
      </c>
      <c r="G187" s="145">
        <f>SUM(G188,G191)</f>
        <v>0</v>
      </c>
      <c r="H187" s="143">
        <f t="shared" si="8"/>
        <v>0</v>
      </c>
      <c r="I187" s="144">
        <f>SUM(I188,I191)</f>
        <v>0</v>
      </c>
      <c r="J187" s="144">
        <f>SUM(J188,J191)</f>
        <v>0</v>
      </c>
      <c r="K187" s="144">
        <f>SUM(K188,K191)</f>
        <v>0</v>
      </c>
      <c r="L187" s="146">
        <f>SUM(L188,L191)</f>
        <v>0</v>
      </c>
    </row>
    <row r="188" spans="1:12" ht="24" x14ac:dyDescent="0.25">
      <c r="A188" s="197">
        <v>4200</v>
      </c>
      <c r="B188" s="147" t="s">
        <v>196</v>
      </c>
      <c r="C188" s="57">
        <f>SUM(D188:G188)</f>
        <v>0</v>
      </c>
      <c r="D188" s="63">
        <f>SUM(D189,D190)</f>
        <v>0</v>
      </c>
      <c r="E188" s="63">
        <f>SUM(E189,E190)</f>
        <v>0</v>
      </c>
      <c r="F188" s="63">
        <f>SUM(F189,F190)</f>
        <v>0</v>
      </c>
      <c r="G188" s="166">
        <f>SUM(G189,G190)</f>
        <v>0</v>
      </c>
      <c r="H188" s="57">
        <f t="shared" si="8"/>
        <v>0</v>
      </c>
      <c r="I188" s="63">
        <f>SUM(I189,I190)</f>
        <v>0</v>
      </c>
      <c r="J188" s="63">
        <f>SUM(J189,J190)</f>
        <v>0</v>
      </c>
      <c r="K188" s="63">
        <f>SUM(K189,K190)</f>
        <v>0</v>
      </c>
      <c r="L188" s="167">
        <f>SUM(L189,L190)</f>
        <v>0</v>
      </c>
    </row>
    <row r="189" spans="1:12" ht="36" x14ac:dyDescent="0.25">
      <c r="A189" s="168">
        <v>4240</v>
      </c>
      <c r="B189" s="65" t="s">
        <v>197</v>
      </c>
      <c r="C189" s="66">
        <f t="shared" ref="C189:C264" si="23">SUM(D189:G189)</f>
        <v>0</v>
      </c>
      <c r="D189" s="68"/>
      <c r="E189" s="68"/>
      <c r="F189" s="68"/>
      <c r="G189" s="154"/>
      <c r="H189" s="66">
        <f t="shared" ref="H189:H263" si="24">SUM(I189:L189)</f>
        <v>0</v>
      </c>
      <c r="I189" s="68"/>
      <c r="J189" s="68"/>
      <c r="K189" s="68"/>
      <c r="L189" s="155"/>
    </row>
    <row r="190" spans="1:12" ht="24" x14ac:dyDescent="0.25">
      <c r="A190" s="159">
        <v>4250</v>
      </c>
      <c r="B190" s="71" t="s">
        <v>198</v>
      </c>
      <c r="C190" s="72">
        <f t="shared" si="23"/>
        <v>0</v>
      </c>
      <c r="D190" s="74"/>
      <c r="E190" s="74"/>
      <c r="F190" s="74"/>
      <c r="G190" s="157"/>
      <c r="H190" s="72">
        <f t="shared" si="24"/>
        <v>0</v>
      </c>
      <c r="I190" s="74"/>
      <c r="J190" s="74"/>
      <c r="K190" s="74"/>
      <c r="L190" s="158"/>
    </row>
    <row r="191" spans="1:12" x14ac:dyDescent="0.25">
      <c r="A191" s="56">
        <v>4300</v>
      </c>
      <c r="B191" s="147" t="s">
        <v>199</v>
      </c>
      <c r="C191" s="57">
        <f t="shared" si="23"/>
        <v>0</v>
      </c>
      <c r="D191" s="63">
        <f>SUM(D192)</f>
        <v>0</v>
      </c>
      <c r="E191" s="63">
        <f>SUM(E192)</f>
        <v>0</v>
      </c>
      <c r="F191" s="63">
        <f>SUM(F192)</f>
        <v>0</v>
      </c>
      <c r="G191" s="166">
        <f>SUM(G192)</f>
        <v>0</v>
      </c>
      <c r="H191" s="57">
        <f t="shared" si="24"/>
        <v>0</v>
      </c>
      <c r="I191" s="63">
        <f>SUM(I192)</f>
        <v>0</v>
      </c>
      <c r="J191" s="63">
        <f>SUM(J192)</f>
        <v>0</v>
      </c>
      <c r="K191" s="63">
        <f>SUM(K192)</f>
        <v>0</v>
      </c>
      <c r="L191" s="167">
        <f>SUM(L192)</f>
        <v>0</v>
      </c>
    </row>
    <row r="192" spans="1:12" ht="24" x14ac:dyDescent="0.25">
      <c r="A192" s="168">
        <v>4310</v>
      </c>
      <c r="B192" s="65" t="s">
        <v>200</v>
      </c>
      <c r="C192" s="66">
        <f>SUM(D192:G192)</f>
        <v>0</v>
      </c>
      <c r="D192" s="169">
        <f>SUM(D193:D193)</f>
        <v>0</v>
      </c>
      <c r="E192" s="169">
        <f>SUM(E193:E193)</f>
        <v>0</v>
      </c>
      <c r="F192" s="169">
        <f>SUM(F193:F193)</f>
        <v>0</v>
      </c>
      <c r="G192" s="170">
        <f>SUM(G193:G193)</f>
        <v>0</v>
      </c>
      <c r="H192" s="66">
        <f t="shared" si="24"/>
        <v>0</v>
      </c>
      <c r="I192" s="169">
        <f>SUM(I193:I193)</f>
        <v>0</v>
      </c>
      <c r="J192" s="169">
        <f>SUM(J193:J193)</f>
        <v>0</v>
      </c>
      <c r="K192" s="169">
        <f>SUM(K193:K193)</f>
        <v>0</v>
      </c>
      <c r="L192" s="171">
        <f>SUM(L193:L193)</f>
        <v>0</v>
      </c>
    </row>
    <row r="193" spans="1:12" ht="36" x14ac:dyDescent="0.25">
      <c r="A193" s="44">
        <v>4311</v>
      </c>
      <c r="B193" s="71" t="s">
        <v>201</v>
      </c>
      <c r="C193" s="72">
        <f t="shared" si="23"/>
        <v>0</v>
      </c>
      <c r="D193" s="74"/>
      <c r="E193" s="74"/>
      <c r="F193" s="74"/>
      <c r="G193" s="157"/>
      <c r="H193" s="72">
        <f t="shared" si="24"/>
        <v>0</v>
      </c>
      <c r="I193" s="74"/>
      <c r="J193" s="74"/>
      <c r="K193" s="74"/>
      <c r="L193" s="158"/>
    </row>
    <row r="194" spans="1:12" s="24" customFormat="1" ht="24" x14ac:dyDescent="0.25">
      <c r="A194" s="198"/>
      <c r="B194" s="19" t="s">
        <v>202</v>
      </c>
      <c r="C194" s="138">
        <f t="shared" si="23"/>
        <v>0</v>
      </c>
      <c r="D194" s="139">
        <f>SUM(D195,D230,D269)</f>
        <v>0</v>
      </c>
      <c r="E194" s="139">
        <f>SUM(E195,E230,E269)</f>
        <v>0</v>
      </c>
      <c r="F194" s="139">
        <f>SUM(F195,F230,F269)</f>
        <v>0</v>
      </c>
      <c r="G194" s="139">
        <f>SUM(G195,G230,G269)</f>
        <v>0</v>
      </c>
      <c r="H194" s="138">
        <f t="shared" si="24"/>
        <v>0</v>
      </c>
      <c r="I194" s="139">
        <f>SUM(I195,I230,I269)</f>
        <v>0</v>
      </c>
      <c r="J194" s="139">
        <f>SUM(J195,J230,J269)</f>
        <v>0</v>
      </c>
      <c r="K194" s="139">
        <f>SUM(K195,K230,K269)</f>
        <v>0</v>
      </c>
      <c r="L194" s="199">
        <f>SUM(L195,L230,L269)</f>
        <v>0</v>
      </c>
    </row>
    <row r="195" spans="1:12" x14ac:dyDescent="0.25">
      <c r="A195" s="142">
        <v>5000</v>
      </c>
      <c r="B195" s="142" t="s">
        <v>203</v>
      </c>
      <c r="C195" s="143">
        <f t="shared" si="23"/>
        <v>0</v>
      </c>
      <c r="D195" s="144">
        <f>D196+D204</f>
        <v>0</v>
      </c>
      <c r="E195" s="144">
        <f>E196+E204</f>
        <v>0</v>
      </c>
      <c r="F195" s="144">
        <f>F196+F204</f>
        <v>0</v>
      </c>
      <c r="G195" s="144">
        <f>G196+G204</f>
        <v>0</v>
      </c>
      <c r="H195" s="143">
        <f t="shared" si="24"/>
        <v>0</v>
      </c>
      <c r="I195" s="144">
        <f>I196+I204</f>
        <v>0</v>
      </c>
      <c r="J195" s="144">
        <f>J196+J204</f>
        <v>0</v>
      </c>
      <c r="K195" s="144">
        <f>K196+K204</f>
        <v>0</v>
      </c>
      <c r="L195" s="200">
        <f>L196+L204</f>
        <v>0</v>
      </c>
    </row>
    <row r="196" spans="1:12" x14ac:dyDescent="0.25">
      <c r="A196" s="56">
        <v>5100</v>
      </c>
      <c r="B196" s="147" t="s">
        <v>204</v>
      </c>
      <c r="C196" s="57">
        <f t="shared" si="23"/>
        <v>0</v>
      </c>
      <c r="D196" s="63">
        <f>D197+D198+D201+D202+D203</f>
        <v>0</v>
      </c>
      <c r="E196" s="63">
        <f>E197+E198+E201+E202+E203</f>
        <v>0</v>
      </c>
      <c r="F196" s="63">
        <f>F197+F198+F201+F202+F203</f>
        <v>0</v>
      </c>
      <c r="G196" s="166">
        <f>G197+G198+G201+G202+G203</f>
        <v>0</v>
      </c>
      <c r="H196" s="57">
        <f t="shared" si="24"/>
        <v>0</v>
      </c>
      <c r="I196" s="63">
        <f>I197+I198+I201+I202+I203</f>
        <v>0</v>
      </c>
      <c r="J196" s="63">
        <f>J197+J198+J201+J202+J203</f>
        <v>0</v>
      </c>
      <c r="K196" s="63">
        <f>K197+K198+K201+K202+K203</f>
        <v>0</v>
      </c>
      <c r="L196" s="167">
        <f>L197+L198+L201+L202+L203</f>
        <v>0</v>
      </c>
    </row>
    <row r="197" spans="1:12" x14ac:dyDescent="0.25">
      <c r="A197" s="168">
        <v>5110</v>
      </c>
      <c r="B197" s="65" t="s">
        <v>205</v>
      </c>
      <c r="C197" s="66">
        <f t="shared" si="23"/>
        <v>0</v>
      </c>
      <c r="D197" s="68"/>
      <c r="E197" s="68"/>
      <c r="F197" s="68"/>
      <c r="G197" s="154"/>
      <c r="H197" s="66">
        <f t="shared" si="24"/>
        <v>0</v>
      </c>
      <c r="I197" s="68"/>
      <c r="J197" s="68"/>
      <c r="K197" s="68"/>
      <c r="L197" s="155"/>
    </row>
    <row r="198" spans="1:12" ht="24" x14ac:dyDescent="0.25">
      <c r="A198" s="159">
        <v>5120</v>
      </c>
      <c r="B198" s="71" t="s">
        <v>206</v>
      </c>
      <c r="C198" s="72">
        <f t="shared" si="23"/>
        <v>0</v>
      </c>
      <c r="D198" s="160">
        <f>D199+D200</f>
        <v>0</v>
      </c>
      <c r="E198" s="160">
        <f>E199+E200</f>
        <v>0</v>
      </c>
      <c r="F198" s="160">
        <f>F199+F200</f>
        <v>0</v>
      </c>
      <c r="G198" s="161">
        <f>G199+G200</f>
        <v>0</v>
      </c>
      <c r="H198" s="72">
        <f t="shared" si="24"/>
        <v>0</v>
      </c>
      <c r="I198" s="160">
        <f>I199+I200</f>
        <v>0</v>
      </c>
      <c r="J198" s="160">
        <f>J199+J200</f>
        <v>0</v>
      </c>
      <c r="K198" s="160">
        <f>K199+K200</f>
        <v>0</v>
      </c>
      <c r="L198" s="162">
        <f>L199+L200</f>
        <v>0</v>
      </c>
    </row>
    <row r="199" spans="1:12" x14ac:dyDescent="0.25">
      <c r="A199" s="44">
        <v>5121</v>
      </c>
      <c r="B199" s="71" t="s">
        <v>207</v>
      </c>
      <c r="C199" s="72">
        <f t="shared" si="23"/>
        <v>0</v>
      </c>
      <c r="D199" s="74"/>
      <c r="E199" s="74"/>
      <c r="F199" s="74"/>
      <c r="G199" s="157"/>
      <c r="H199" s="72">
        <f t="shared" si="24"/>
        <v>0</v>
      </c>
      <c r="I199" s="74"/>
      <c r="J199" s="74"/>
      <c r="K199" s="74"/>
      <c r="L199" s="158"/>
    </row>
    <row r="200" spans="1:12" ht="24" x14ac:dyDescent="0.25">
      <c r="A200" s="44">
        <v>5129</v>
      </c>
      <c r="B200" s="71" t="s">
        <v>208</v>
      </c>
      <c r="C200" s="72">
        <f t="shared" si="23"/>
        <v>0</v>
      </c>
      <c r="D200" s="74"/>
      <c r="E200" s="74"/>
      <c r="F200" s="74"/>
      <c r="G200" s="157"/>
      <c r="H200" s="72">
        <f t="shared" si="24"/>
        <v>0</v>
      </c>
      <c r="I200" s="74"/>
      <c r="J200" s="74"/>
      <c r="K200" s="74"/>
      <c r="L200" s="158"/>
    </row>
    <row r="201" spans="1:12" x14ac:dyDescent="0.25">
      <c r="A201" s="159">
        <v>5130</v>
      </c>
      <c r="B201" s="71" t="s">
        <v>209</v>
      </c>
      <c r="C201" s="72">
        <f t="shared" si="23"/>
        <v>0</v>
      </c>
      <c r="D201" s="74"/>
      <c r="E201" s="74"/>
      <c r="F201" s="74"/>
      <c r="G201" s="157"/>
      <c r="H201" s="72">
        <f t="shared" si="24"/>
        <v>0</v>
      </c>
      <c r="I201" s="74"/>
      <c r="J201" s="74"/>
      <c r="K201" s="74"/>
      <c r="L201" s="158"/>
    </row>
    <row r="202" spans="1:12" x14ac:dyDescent="0.25">
      <c r="A202" s="159">
        <v>5140</v>
      </c>
      <c r="B202" s="71" t="s">
        <v>210</v>
      </c>
      <c r="C202" s="72">
        <f t="shared" si="23"/>
        <v>0</v>
      </c>
      <c r="D202" s="74"/>
      <c r="E202" s="74"/>
      <c r="F202" s="74"/>
      <c r="G202" s="157"/>
      <c r="H202" s="72">
        <f t="shared" si="24"/>
        <v>0</v>
      </c>
      <c r="I202" s="74"/>
      <c r="J202" s="74"/>
      <c r="K202" s="74"/>
      <c r="L202" s="158"/>
    </row>
    <row r="203" spans="1:12" ht="24" x14ac:dyDescent="0.25">
      <c r="A203" s="159">
        <v>5170</v>
      </c>
      <c r="B203" s="71" t="s">
        <v>211</v>
      </c>
      <c r="C203" s="72">
        <f t="shared" si="23"/>
        <v>0</v>
      </c>
      <c r="D203" s="74"/>
      <c r="E203" s="74"/>
      <c r="F203" s="74"/>
      <c r="G203" s="157"/>
      <c r="H203" s="72">
        <f t="shared" si="24"/>
        <v>0</v>
      </c>
      <c r="I203" s="74"/>
      <c r="J203" s="74"/>
      <c r="K203" s="74"/>
      <c r="L203" s="158"/>
    </row>
    <row r="204" spans="1:12" x14ac:dyDescent="0.25">
      <c r="A204" s="56">
        <v>5200</v>
      </c>
      <c r="B204" s="147" t="s">
        <v>212</v>
      </c>
      <c r="C204" s="57">
        <f t="shared" si="23"/>
        <v>0</v>
      </c>
      <c r="D204" s="63">
        <f>D205+D215+D216+D225+D226+D227+D229</f>
        <v>0</v>
      </c>
      <c r="E204" s="63">
        <f>E205+E215+E216+E225+E226+E227+E229</f>
        <v>0</v>
      </c>
      <c r="F204" s="63">
        <f>F205+F215+F216+F225+F226+F227+F229</f>
        <v>0</v>
      </c>
      <c r="G204" s="166">
        <f>G205+G215+G216+G225+G226+G227+G229</f>
        <v>0</v>
      </c>
      <c r="H204" s="57">
        <f t="shared" si="24"/>
        <v>0</v>
      </c>
      <c r="I204" s="63">
        <f>I205+I215+I216+I225+I226+I227+I229</f>
        <v>0</v>
      </c>
      <c r="J204" s="63">
        <f>J205+J215+J216+J225+J226+J227+J229</f>
        <v>0</v>
      </c>
      <c r="K204" s="63">
        <f>K205+K215+K216+K225+K226+K227+K229</f>
        <v>0</v>
      </c>
      <c r="L204" s="167">
        <f>L205+L215+L216+L225+L226+L227+L229</f>
        <v>0</v>
      </c>
    </row>
    <row r="205" spans="1:12" x14ac:dyDescent="0.25">
      <c r="A205" s="150">
        <v>5210</v>
      </c>
      <c r="B205" s="112" t="s">
        <v>213</v>
      </c>
      <c r="C205" s="117">
        <f t="shared" si="23"/>
        <v>0</v>
      </c>
      <c r="D205" s="151">
        <f>SUM(D206:D214)</f>
        <v>0</v>
      </c>
      <c r="E205" s="151">
        <f>SUM(E206:E214)</f>
        <v>0</v>
      </c>
      <c r="F205" s="151">
        <f>SUM(F206:F214)</f>
        <v>0</v>
      </c>
      <c r="G205" s="152">
        <f>SUM(G206:G214)</f>
        <v>0</v>
      </c>
      <c r="H205" s="117">
        <f t="shared" si="24"/>
        <v>0</v>
      </c>
      <c r="I205" s="151">
        <f>SUM(I206:I214)</f>
        <v>0</v>
      </c>
      <c r="J205" s="151">
        <f>SUM(J206:J214)</f>
        <v>0</v>
      </c>
      <c r="K205" s="151">
        <f>SUM(K206:K214)</f>
        <v>0</v>
      </c>
      <c r="L205" s="153">
        <f>SUM(L206:L214)</f>
        <v>0</v>
      </c>
    </row>
    <row r="206" spans="1:12" x14ac:dyDescent="0.25">
      <c r="A206" s="38">
        <v>5211</v>
      </c>
      <c r="B206" s="65" t="s">
        <v>214</v>
      </c>
      <c r="C206" s="66">
        <f t="shared" si="23"/>
        <v>0</v>
      </c>
      <c r="D206" s="68"/>
      <c r="E206" s="68"/>
      <c r="F206" s="68"/>
      <c r="G206" s="154"/>
      <c r="H206" s="66">
        <f t="shared" si="24"/>
        <v>0</v>
      </c>
      <c r="I206" s="68"/>
      <c r="J206" s="68"/>
      <c r="K206" s="68"/>
      <c r="L206" s="155"/>
    </row>
    <row r="207" spans="1:12" x14ac:dyDescent="0.25">
      <c r="A207" s="44">
        <v>5212</v>
      </c>
      <c r="B207" s="71" t="s">
        <v>215</v>
      </c>
      <c r="C207" s="72">
        <f t="shared" si="23"/>
        <v>0</v>
      </c>
      <c r="D207" s="74"/>
      <c r="E207" s="74"/>
      <c r="F207" s="74"/>
      <c r="G207" s="157"/>
      <c r="H207" s="72">
        <f t="shared" si="24"/>
        <v>0</v>
      </c>
      <c r="I207" s="74"/>
      <c r="J207" s="74"/>
      <c r="K207" s="74"/>
      <c r="L207" s="158"/>
    </row>
    <row r="208" spans="1:12" x14ac:dyDescent="0.25">
      <c r="A208" s="44">
        <v>5213</v>
      </c>
      <c r="B208" s="71" t="s">
        <v>216</v>
      </c>
      <c r="C208" s="72">
        <f t="shared" si="23"/>
        <v>0</v>
      </c>
      <c r="D208" s="74"/>
      <c r="E208" s="74"/>
      <c r="F208" s="74"/>
      <c r="G208" s="157"/>
      <c r="H208" s="72">
        <f t="shared" si="24"/>
        <v>0</v>
      </c>
      <c r="I208" s="74"/>
      <c r="J208" s="74"/>
      <c r="K208" s="74"/>
      <c r="L208" s="158"/>
    </row>
    <row r="209" spans="1:12" x14ac:dyDescent="0.25">
      <c r="A209" s="44">
        <v>5214</v>
      </c>
      <c r="B209" s="71" t="s">
        <v>217</v>
      </c>
      <c r="C209" s="72">
        <f t="shared" si="23"/>
        <v>0</v>
      </c>
      <c r="D209" s="74"/>
      <c r="E209" s="74"/>
      <c r="F209" s="74"/>
      <c r="G209" s="157"/>
      <c r="H209" s="72">
        <f t="shared" si="24"/>
        <v>0</v>
      </c>
      <c r="I209" s="74"/>
      <c r="J209" s="74"/>
      <c r="K209" s="74"/>
      <c r="L209" s="158"/>
    </row>
    <row r="210" spans="1:12" x14ac:dyDescent="0.25">
      <c r="A210" s="44">
        <v>5215</v>
      </c>
      <c r="B210" s="71" t="s">
        <v>218</v>
      </c>
      <c r="C210" s="72">
        <f>SUM(D210:G210)</f>
        <v>0</v>
      </c>
      <c r="D210" s="74"/>
      <c r="E210" s="74"/>
      <c r="F210" s="74"/>
      <c r="G210" s="157"/>
      <c r="H210" s="72">
        <f>SUM(I210:L210)</f>
        <v>0</v>
      </c>
      <c r="I210" s="74"/>
      <c r="J210" s="74"/>
      <c r="K210" s="74"/>
      <c r="L210" s="158"/>
    </row>
    <row r="211" spans="1:12" ht="14.25" customHeight="1" x14ac:dyDescent="0.25">
      <c r="A211" s="44">
        <v>5216</v>
      </c>
      <c r="B211" s="71" t="s">
        <v>219</v>
      </c>
      <c r="C211" s="72">
        <f t="shared" si="23"/>
        <v>0</v>
      </c>
      <c r="D211" s="74"/>
      <c r="E211" s="74"/>
      <c r="F211" s="74"/>
      <c r="G211" s="157"/>
      <c r="H211" s="72">
        <f t="shared" si="24"/>
        <v>0</v>
      </c>
      <c r="I211" s="74"/>
      <c r="J211" s="74"/>
      <c r="K211" s="74"/>
      <c r="L211" s="158"/>
    </row>
    <row r="212" spans="1:12" x14ac:dyDescent="0.25">
      <c r="A212" s="44">
        <v>5217</v>
      </c>
      <c r="B212" s="71" t="s">
        <v>220</v>
      </c>
      <c r="C212" s="72">
        <f t="shared" si="23"/>
        <v>0</v>
      </c>
      <c r="D212" s="74"/>
      <c r="E212" s="74"/>
      <c r="F212" s="74"/>
      <c r="G212" s="157"/>
      <c r="H212" s="72">
        <f t="shared" si="24"/>
        <v>0</v>
      </c>
      <c r="I212" s="74"/>
      <c r="J212" s="74"/>
      <c r="K212" s="74"/>
      <c r="L212" s="158"/>
    </row>
    <row r="213" spans="1:12" x14ac:dyDescent="0.25">
      <c r="A213" s="44">
        <v>5218</v>
      </c>
      <c r="B213" s="71" t="s">
        <v>221</v>
      </c>
      <c r="C213" s="72">
        <f t="shared" si="23"/>
        <v>0</v>
      </c>
      <c r="D213" s="74"/>
      <c r="E213" s="74"/>
      <c r="F213" s="74"/>
      <c r="G213" s="157"/>
      <c r="H213" s="72">
        <f t="shared" si="24"/>
        <v>0</v>
      </c>
      <c r="I213" s="74"/>
      <c r="J213" s="74"/>
      <c r="K213" s="74"/>
      <c r="L213" s="158"/>
    </row>
    <row r="214" spans="1:12" x14ac:dyDescent="0.25">
      <c r="A214" s="44">
        <v>5219</v>
      </c>
      <c r="B214" s="71" t="s">
        <v>222</v>
      </c>
      <c r="C214" s="72">
        <f t="shared" si="23"/>
        <v>0</v>
      </c>
      <c r="D214" s="74"/>
      <c r="E214" s="74"/>
      <c r="F214" s="74"/>
      <c r="G214" s="157"/>
      <c r="H214" s="72">
        <f t="shared" si="24"/>
        <v>0</v>
      </c>
      <c r="I214" s="74"/>
      <c r="J214" s="74"/>
      <c r="K214" s="74"/>
      <c r="L214" s="158"/>
    </row>
    <row r="215" spans="1:12" ht="13.5" customHeight="1" x14ac:dyDescent="0.25">
      <c r="A215" s="159">
        <v>5220</v>
      </c>
      <c r="B215" s="71" t="s">
        <v>223</v>
      </c>
      <c r="C215" s="72">
        <f t="shared" si="23"/>
        <v>0</v>
      </c>
      <c r="D215" s="74"/>
      <c r="E215" s="74"/>
      <c r="F215" s="74"/>
      <c r="G215" s="157"/>
      <c r="H215" s="72">
        <f t="shared" si="24"/>
        <v>0</v>
      </c>
      <c r="I215" s="74"/>
      <c r="J215" s="74"/>
      <c r="K215" s="74"/>
      <c r="L215" s="158"/>
    </row>
    <row r="216" spans="1:12" x14ac:dyDescent="0.25">
      <c r="A216" s="159">
        <v>5230</v>
      </c>
      <c r="B216" s="71" t="s">
        <v>224</v>
      </c>
      <c r="C216" s="72">
        <f t="shared" si="23"/>
        <v>0</v>
      </c>
      <c r="D216" s="160">
        <f>SUM(D217:D224)</f>
        <v>0</v>
      </c>
      <c r="E216" s="160">
        <f>SUM(E217:E224)</f>
        <v>0</v>
      </c>
      <c r="F216" s="160">
        <f>SUM(F217:F224)</f>
        <v>0</v>
      </c>
      <c r="G216" s="161">
        <f>SUM(G217:G224)</f>
        <v>0</v>
      </c>
      <c r="H216" s="72">
        <f t="shared" si="24"/>
        <v>0</v>
      </c>
      <c r="I216" s="160">
        <f>SUM(I217:I224)</f>
        <v>0</v>
      </c>
      <c r="J216" s="160">
        <f>SUM(J217:J224)</f>
        <v>0</v>
      </c>
      <c r="K216" s="160">
        <f>SUM(K217:K224)</f>
        <v>0</v>
      </c>
      <c r="L216" s="162">
        <f>SUM(L217:L224)</f>
        <v>0</v>
      </c>
    </row>
    <row r="217" spans="1:12" x14ac:dyDescent="0.25">
      <c r="A217" s="44">
        <v>5231</v>
      </c>
      <c r="B217" s="71" t="s">
        <v>225</v>
      </c>
      <c r="C217" s="72">
        <f t="shared" si="23"/>
        <v>0</v>
      </c>
      <c r="D217" s="74"/>
      <c r="E217" s="74"/>
      <c r="F217" s="74"/>
      <c r="G217" s="157"/>
      <c r="H217" s="72">
        <f t="shared" si="24"/>
        <v>0</v>
      </c>
      <c r="I217" s="74"/>
      <c r="J217" s="74"/>
      <c r="K217" s="74"/>
      <c r="L217" s="158"/>
    </row>
    <row r="218" spans="1:12" x14ac:dyDescent="0.25">
      <c r="A218" s="44">
        <v>5232</v>
      </c>
      <c r="B218" s="71" t="s">
        <v>226</v>
      </c>
      <c r="C218" s="72">
        <f t="shared" si="23"/>
        <v>0</v>
      </c>
      <c r="D218" s="74"/>
      <c r="E218" s="74"/>
      <c r="F218" s="74"/>
      <c r="G218" s="157"/>
      <c r="H218" s="72">
        <f t="shared" si="24"/>
        <v>0</v>
      </c>
      <c r="I218" s="74"/>
      <c r="J218" s="74"/>
      <c r="K218" s="74"/>
      <c r="L218" s="158"/>
    </row>
    <row r="219" spans="1:12" x14ac:dyDescent="0.25">
      <c r="A219" s="44">
        <v>5233</v>
      </c>
      <c r="B219" s="71" t="s">
        <v>227</v>
      </c>
      <c r="C219" s="201">
        <f t="shared" si="23"/>
        <v>0</v>
      </c>
      <c r="D219" s="74"/>
      <c r="E219" s="74"/>
      <c r="F219" s="74"/>
      <c r="G219" s="157"/>
      <c r="H219" s="72">
        <f t="shared" si="24"/>
        <v>0</v>
      </c>
      <c r="I219" s="74"/>
      <c r="J219" s="74"/>
      <c r="K219" s="74"/>
      <c r="L219" s="158"/>
    </row>
    <row r="220" spans="1:12" ht="24" x14ac:dyDescent="0.25">
      <c r="A220" s="44">
        <v>5234</v>
      </c>
      <c r="B220" s="71" t="s">
        <v>228</v>
      </c>
      <c r="C220" s="201">
        <f t="shared" si="23"/>
        <v>0</v>
      </c>
      <c r="D220" s="74"/>
      <c r="E220" s="74"/>
      <c r="F220" s="74"/>
      <c r="G220" s="157"/>
      <c r="H220" s="72">
        <f t="shared" si="24"/>
        <v>0</v>
      </c>
      <c r="I220" s="74"/>
      <c r="J220" s="74"/>
      <c r="K220" s="74"/>
      <c r="L220" s="158"/>
    </row>
    <row r="221" spans="1:12" ht="14.25" customHeight="1" x14ac:dyDescent="0.25">
      <c r="A221" s="44">
        <v>5236</v>
      </c>
      <c r="B221" s="71" t="s">
        <v>229</v>
      </c>
      <c r="C221" s="201">
        <f t="shared" si="23"/>
        <v>0</v>
      </c>
      <c r="D221" s="74"/>
      <c r="E221" s="74"/>
      <c r="F221" s="74"/>
      <c r="G221" s="157"/>
      <c r="H221" s="72">
        <f t="shared" si="24"/>
        <v>0</v>
      </c>
      <c r="I221" s="74"/>
      <c r="J221" s="74"/>
      <c r="K221" s="74"/>
      <c r="L221" s="158"/>
    </row>
    <row r="222" spans="1:12" ht="14.25" customHeight="1" x14ac:dyDescent="0.25">
      <c r="A222" s="44">
        <v>5237</v>
      </c>
      <c r="B222" s="71" t="s">
        <v>230</v>
      </c>
      <c r="C222" s="201">
        <f t="shared" si="23"/>
        <v>0</v>
      </c>
      <c r="D222" s="74"/>
      <c r="E222" s="74"/>
      <c r="F222" s="74"/>
      <c r="G222" s="157"/>
      <c r="H222" s="72">
        <f t="shared" si="24"/>
        <v>0</v>
      </c>
      <c r="I222" s="74"/>
      <c r="J222" s="74"/>
      <c r="K222" s="74"/>
      <c r="L222" s="158"/>
    </row>
    <row r="223" spans="1:12" ht="24" x14ac:dyDescent="0.25">
      <c r="A223" s="44">
        <v>5238</v>
      </c>
      <c r="B223" s="71" t="s">
        <v>231</v>
      </c>
      <c r="C223" s="201">
        <f t="shared" si="23"/>
        <v>0</v>
      </c>
      <c r="D223" s="74"/>
      <c r="E223" s="74"/>
      <c r="F223" s="74"/>
      <c r="G223" s="157"/>
      <c r="H223" s="72">
        <f t="shared" si="24"/>
        <v>0</v>
      </c>
      <c r="I223" s="74"/>
      <c r="J223" s="74"/>
      <c r="K223" s="74"/>
      <c r="L223" s="158"/>
    </row>
    <row r="224" spans="1:12" ht="24" x14ac:dyDescent="0.25">
      <c r="A224" s="44">
        <v>5239</v>
      </c>
      <c r="B224" s="71" t="s">
        <v>232</v>
      </c>
      <c r="C224" s="201">
        <f t="shared" si="23"/>
        <v>0</v>
      </c>
      <c r="D224" s="74"/>
      <c r="E224" s="74"/>
      <c r="F224" s="74"/>
      <c r="G224" s="157"/>
      <c r="H224" s="72">
        <f t="shared" si="24"/>
        <v>0</v>
      </c>
      <c r="I224" s="74"/>
      <c r="J224" s="74"/>
      <c r="K224" s="74"/>
      <c r="L224" s="158"/>
    </row>
    <row r="225" spans="1:12" ht="24" x14ac:dyDescent="0.25">
      <c r="A225" s="159">
        <v>5240</v>
      </c>
      <c r="B225" s="71" t="s">
        <v>233</v>
      </c>
      <c r="C225" s="201">
        <f t="shared" si="23"/>
        <v>0</v>
      </c>
      <c r="D225" s="74"/>
      <c r="E225" s="74"/>
      <c r="F225" s="74"/>
      <c r="G225" s="157"/>
      <c r="H225" s="72">
        <f t="shared" si="24"/>
        <v>0</v>
      </c>
      <c r="I225" s="74"/>
      <c r="J225" s="74"/>
      <c r="K225" s="74"/>
      <c r="L225" s="158"/>
    </row>
    <row r="226" spans="1:12" x14ac:dyDescent="0.25">
      <c r="A226" s="159">
        <v>5250</v>
      </c>
      <c r="B226" s="71" t="s">
        <v>234</v>
      </c>
      <c r="C226" s="201">
        <f t="shared" si="23"/>
        <v>0</v>
      </c>
      <c r="D226" s="74"/>
      <c r="E226" s="74"/>
      <c r="F226" s="74"/>
      <c r="G226" s="157"/>
      <c r="H226" s="72">
        <f t="shared" si="24"/>
        <v>0</v>
      </c>
      <c r="I226" s="74"/>
      <c r="J226" s="74"/>
      <c r="K226" s="74"/>
      <c r="L226" s="158"/>
    </row>
    <row r="227" spans="1:12" x14ac:dyDescent="0.25">
      <c r="A227" s="159">
        <v>5260</v>
      </c>
      <c r="B227" s="71" t="s">
        <v>235</v>
      </c>
      <c r="C227" s="201">
        <f t="shared" si="23"/>
        <v>0</v>
      </c>
      <c r="D227" s="160">
        <f>SUM(D228)</f>
        <v>0</v>
      </c>
      <c r="E227" s="160">
        <f>SUM(E228)</f>
        <v>0</v>
      </c>
      <c r="F227" s="160">
        <f>SUM(F228)</f>
        <v>0</v>
      </c>
      <c r="G227" s="161">
        <f>SUM(G228)</f>
        <v>0</v>
      </c>
      <c r="H227" s="72">
        <f t="shared" si="24"/>
        <v>0</v>
      </c>
      <c r="I227" s="160">
        <f>SUM(I228)</f>
        <v>0</v>
      </c>
      <c r="J227" s="160">
        <f>SUM(J228)</f>
        <v>0</v>
      </c>
      <c r="K227" s="160">
        <f>SUM(K228)</f>
        <v>0</v>
      </c>
      <c r="L227" s="162">
        <f>SUM(L228)</f>
        <v>0</v>
      </c>
    </row>
    <row r="228" spans="1:12" ht="24" x14ac:dyDescent="0.25">
      <c r="A228" s="44">
        <v>5269</v>
      </c>
      <c r="B228" s="71" t="s">
        <v>236</v>
      </c>
      <c r="C228" s="201">
        <f t="shared" si="23"/>
        <v>0</v>
      </c>
      <c r="D228" s="74"/>
      <c r="E228" s="74"/>
      <c r="F228" s="74"/>
      <c r="G228" s="157"/>
      <c r="H228" s="72">
        <f t="shared" si="24"/>
        <v>0</v>
      </c>
      <c r="I228" s="74"/>
      <c r="J228" s="74"/>
      <c r="K228" s="74"/>
      <c r="L228" s="158"/>
    </row>
    <row r="229" spans="1:12" ht="24" x14ac:dyDescent="0.25">
      <c r="A229" s="150">
        <v>5270</v>
      </c>
      <c r="B229" s="112" t="s">
        <v>237</v>
      </c>
      <c r="C229" s="202">
        <f t="shared" si="23"/>
        <v>0</v>
      </c>
      <c r="D229" s="163"/>
      <c r="E229" s="163"/>
      <c r="F229" s="163"/>
      <c r="G229" s="164"/>
      <c r="H229" s="117">
        <f t="shared" si="24"/>
        <v>0</v>
      </c>
      <c r="I229" s="163"/>
      <c r="J229" s="163"/>
      <c r="K229" s="163"/>
      <c r="L229" s="165"/>
    </row>
    <row r="230" spans="1:12" x14ac:dyDescent="0.25">
      <c r="A230" s="142">
        <v>6000</v>
      </c>
      <c r="B230" s="142" t="s">
        <v>238</v>
      </c>
      <c r="C230" s="203">
        <f t="shared" si="23"/>
        <v>0</v>
      </c>
      <c r="D230" s="144">
        <f>D231+D251+D259</f>
        <v>0</v>
      </c>
      <c r="E230" s="144">
        <f>E231+E251+E259</f>
        <v>0</v>
      </c>
      <c r="F230" s="144">
        <f>F231+F251+F259</f>
        <v>0</v>
      </c>
      <c r="G230" s="145">
        <f>G231+G251+G259</f>
        <v>0</v>
      </c>
      <c r="H230" s="143">
        <f t="shared" si="24"/>
        <v>0</v>
      </c>
      <c r="I230" s="144">
        <f>I231+I251+I259</f>
        <v>0</v>
      </c>
      <c r="J230" s="144">
        <f>J231+J251+J259</f>
        <v>0</v>
      </c>
      <c r="K230" s="144">
        <f>K231+K251+K259</f>
        <v>0</v>
      </c>
      <c r="L230" s="146">
        <f>L231+L251+L259</f>
        <v>0</v>
      </c>
    </row>
    <row r="231" spans="1:12" ht="14.25" customHeight="1" x14ac:dyDescent="0.25">
      <c r="A231" s="192">
        <v>6200</v>
      </c>
      <c r="B231" s="183" t="s">
        <v>239</v>
      </c>
      <c r="C231" s="204">
        <f>SUM(D231:G231)</f>
        <v>0</v>
      </c>
      <c r="D231" s="194">
        <f>SUM(D232,D233,D235,D238,D244,D245,D246)</f>
        <v>0</v>
      </c>
      <c r="E231" s="194">
        <f>SUM(E232,E233,E235,E238,E244,E245,E246)</f>
        <v>0</v>
      </c>
      <c r="F231" s="194">
        <f>SUM(F232,F233,F235,F238,F244,F245,F246)</f>
        <v>0</v>
      </c>
      <c r="G231" s="194">
        <f>SUM(G232,G233,G235,G238,G244,G245,G246)</f>
        <v>0</v>
      </c>
      <c r="H231" s="193">
        <f t="shared" si="24"/>
        <v>0</v>
      </c>
      <c r="I231" s="194">
        <f>SUM(I232,I233,I235,I238,I244,I245,I246)</f>
        <v>0</v>
      </c>
      <c r="J231" s="194">
        <f>SUM(J232,J233,J235,J238,J244,J245,J246)</f>
        <v>0</v>
      </c>
      <c r="K231" s="194">
        <f>SUM(K232,K233,K235,K238,K244,K245,K246)</f>
        <v>0</v>
      </c>
      <c r="L231" s="149">
        <f>SUM(L232,L233,L235,L238,L244,L245,L246)</f>
        <v>0</v>
      </c>
    </row>
    <row r="232" spans="1:12" ht="24" x14ac:dyDescent="0.25">
      <c r="A232" s="168">
        <v>6220</v>
      </c>
      <c r="B232" s="65" t="s">
        <v>240</v>
      </c>
      <c r="C232" s="205">
        <f t="shared" si="23"/>
        <v>0</v>
      </c>
      <c r="D232" s="68"/>
      <c r="E232" s="68"/>
      <c r="F232" s="68"/>
      <c r="G232" s="206"/>
      <c r="H232" s="207">
        <f t="shared" si="24"/>
        <v>0</v>
      </c>
      <c r="I232" s="68"/>
      <c r="J232" s="68"/>
      <c r="K232" s="68"/>
      <c r="L232" s="155"/>
    </row>
    <row r="233" spans="1:12" x14ac:dyDescent="0.25">
      <c r="A233" s="159">
        <v>6230</v>
      </c>
      <c r="B233" s="71" t="s">
        <v>241</v>
      </c>
      <c r="C233" s="201">
        <f t="shared" si="23"/>
        <v>0</v>
      </c>
      <c r="D233" s="160">
        <f>SUM(D234)</f>
        <v>0</v>
      </c>
      <c r="E233" s="160">
        <f t="shared" ref="E233:L233" si="25">SUM(E234)</f>
        <v>0</v>
      </c>
      <c r="F233" s="160">
        <f t="shared" si="25"/>
        <v>0</v>
      </c>
      <c r="G233" s="161">
        <f t="shared" si="25"/>
        <v>0</v>
      </c>
      <c r="H233" s="208">
        <f t="shared" si="24"/>
        <v>0</v>
      </c>
      <c r="I233" s="160">
        <f t="shared" si="25"/>
        <v>0</v>
      </c>
      <c r="J233" s="160">
        <f t="shared" si="25"/>
        <v>0</v>
      </c>
      <c r="K233" s="160">
        <f t="shared" si="25"/>
        <v>0</v>
      </c>
      <c r="L233" s="162">
        <f t="shared" si="25"/>
        <v>0</v>
      </c>
    </row>
    <row r="234" spans="1:12" ht="24" x14ac:dyDescent="0.25">
      <c r="A234" s="44">
        <v>6239</v>
      </c>
      <c r="B234" s="65" t="s">
        <v>242</v>
      </c>
      <c r="C234" s="201">
        <f t="shared" si="23"/>
        <v>0</v>
      </c>
      <c r="D234" s="68"/>
      <c r="E234" s="68"/>
      <c r="F234" s="68"/>
      <c r="G234" s="154"/>
      <c r="H234" s="208">
        <f t="shared" si="24"/>
        <v>0</v>
      </c>
      <c r="I234" s="68"/>
      <c r="J234" s="68"/>
      <c r="K234" s="68"/>
      <c r="L234" s="155"/>
    </row>
    <row r="235" spans="1:12" ht="24" x14ac:dyDescent="0.25">
      <c r="A235" s="159">
        <v>6240</v>
      </c>
      <c r="B235" s="71" t="s">
        <v>243</v>
      </c>
      <c r="C235" s="201">
        <f>SUM(D235:G235)</f>
        <v>0</v>
      </c>
      <c r="D235" s="160">
        <f>SUM(D236:D237)</f>
        <v>0</v>
      </c>
      <c r="E235" s="160">
        <f>SUM(E236:E237)</f>
        <v>0</v>
      </c>
      <c r="F235" s="160">
        <f>SUM(F236:F237)</f>
        <v>0</v>
      </c>
      <c r="G235" s="161">
        <f>SUM(G236:G237)</f>
        <v>0</v>
      </c>
      <c r="H235" s="208">
        <f t="shared" si="24"/>
        <v>0</v>
      </c>
      <c r="I235" s="160">
        <f>SUM(I236:I237)</f>
        <v>0</v>
      </c>
      <c r="J235" s="160">
        <f>SUM(J236:J237)</f>
        <v>0</v>
      </c>
      <c r="K235" s="160">
        <f>SUM(K236:K237)</f>
        <v>0</v>
      </c>
      <c r="L235" s="162">
        <f>SUM(L236:L237)</f>
        <v>0</v>
      </c>
    </row>
    <row r="236" spans="1:12" x14ac:dyDescent="0.25">
      <c r="A236" s="44">
        <v>6241</v>
      </c>
      <c r="B236" s="71" t="s">
        <v>244</v>
      </c>
      <c r="C236" s="201">
        <f>SUM(D236:G236)</f>
        <v>0</v>
      </c>
      <c r="D236" s="74"/>
      <c r="E236" s="74"/>
      <c r="F236" s="74"/>
      <c r="G236" s="157"/>
      <c r="H236" s="208">
        <f>SUM(I236:L236)</f>
        <v>0</v>
      </c>
      <c r="I236" s="74"/>
      <c r="J236" s="74"/>
      <c r="K236" s="74"/>
      <c r="L236" s="158"/>
    </row>
    <row r="237" spans="1:12" x14ac:dyDescent="0.25">
      <c r="A237" s="44">
        <v>6242</v>
      </c>
      <c r="B237" s="71" t="s">
        <v>245</v>
      </c>
      <c r="C237" s="201">
        <f>SUM(D237:G237)</f>
        <v>0</v>
      </c>
      <c r="D237" s="74"/>
      <c r="E237" s="74"/>
      <c r="F237" s="74"/>
      <c r="G237" s="157"/>
      <c r="H237" s="208">
        <f t="shared" si="24"/>
        <v>0</v>
      </c>
      <c r="I237" s="74"/>
      <c r="J237" s="74"/>
      <c r="K237" s="74"/>
      <c r="L237" s="158"/>
    </row>
    <row r="238" spans="1:12" ht="25.5" customHeight="1" x14ac:dyDescent="0.25">
      <c r="A238" s="159">
        <v>6250</v>
      </c>
      <c r="B238" s="71" t="s">
        <v>246</v>
      </c>
      <c r="C238" s="201">
        <f>SUM(D238:G238)</f>
        <v>0</v>
      </c>
      <c r="D238" s="160">
        <f>SUM(D239:D243)</f>
        <v>0</v>
      </c>
      <c r="E238" s="160">
        <f>SUM(E239:E243)</f>
        <v>0</v>
      </c>
      <c r="F238" s="160">
        <f>SUM(F239:F243)</f>
        <v>0</v>
      </c>
      <c r="G238" s="161">
        <f>SUM(G239:G243)</f>
        <v>0</v>
      </c>
      <c r="H238" s="208">
        <f t="shared" si="24"/>
        <v>0</v>
      </c>
      <c r="I238" s="160">
        <f>SUM(I239:I243)</f>
        <v>0</v>
      </c>
      <c r="J238" s="160">
        <f>SUM(J239:J243)</f>
        <v>0</v>
      </c>
      <c r="K238" s="160">
        <f>SUM(K239:K243)</f>
        <v>0</v>
      </c>
      <c r="L238" s="162">
        <f>SUM(L239:L243)</f>
        <v>0</v>
      </c>
    </row>
    <row r="239" spans="1:12" ht="14.25" customHeight="1" x14ac:dyDescent="0.25">
      <c r="A239" s="44">
        <v>6252</v>
      </c>
      <c r="B239" s="71" t="s">
        <v>247</v>
      </c>
      <c r="C239" s="201">
        <f>SUM(D239:G239)</f>
        <v>0</v>
      </c>
      <c r="D239" s="74"/>
      <c r="E239" s="74"/>
      <c r="F239" s="74"/>
      <c r="G239" s="157"/>
      <c r="H239" s="208">
        <f t="shared" si="24"/>
        <v>0</v>
      </c>
      <c r="I239" s="74"/>
      <c r="J239" s="74"/>
      <c r="K239" s="74"/>
      <c r="L239" s="158"/>
    </row>
    <row r="240" spans="1:12" ht="14.25" customHeight="1" x14ac:dyDescent="0.25">
      <c r="A240" s="44">
        <v>6253</v>
      </c>
      <c r="B240" s="71" t="s">
        <v>248</v>
      </c>
      <c r="C240" s="201">
        <f t="shared" si="23"/>
        <v>0</v>
      </c>
      <c r="D240" s="74"/>
      <c r="E240" s="74"/>
      <c r="F240" s="74"/>
      <c r="G240" s="157"/>
      <c r="H240" s="208">
        <f t="shared" si="24"/>
        <v>0</v>
      </c>
      <c r="I240" s="74"/>
      <c r="J240" s="74"/>
      <c r="K240" s="74"/>
      <c r="L240" s="158"/>
    </row>
    <row r="241" spans="1:12" ht="24" x14ac:dyDescent="0.25">
      <c r="A241" s="44">
        <v>6254</v>
      </c>
      <c r="B241" s="71" t="s">
        <v>249</v>
      </c>
      <c r="C241" s="201">
        <f t="shared" si="23"/>
        <v>0</v>
      </c>
      <c r="D241" s="74"/>
      <c r="E241" s="74"/>
      <c r="F241" s="74"/>
      <c r="G241" s="157"/>
      <c r="H241" s="208">
        <f t="shared" si="24"/>
        <v>0</v>
      </c>
      <c r="I241" s="74"/>
      <c r="J241" s="74"/>
      <c r="K241" s="74"/>
      <c r="L241" s="158"/>
    </row>
    <row r="242" spans="1:12" ht="24" x14ac:dyDescent="0.25">
      <c r="A242" s="44">
        <v>6255</v>
      </c>
      <c r="B242" s="71" t="s">
        <v>250</v>
      </c>
      <c r="C242" s="201">
        <f t="shared" si="23"/>
        <v>0</v>
      </c>
      <c r="D242" s="74"/>
      <c r="E242" s="74"/>
      <c r="F242" s="74"/>
      <c r="G242" s="157"/>
      <c r="H242" s="208">
        <f t="shared" si="24"/>
        <v>0</v>
      </c>
      <c r="I242" s="74"/>
      <c r="J242" s="74"/>
      <c r="K242" s="74"/>
      <c r="L242" s="158"/>
    </row>
    <row r="243" spans="1:12" x14ac:dyDescent="0.25">
      <c r="A243" s="44">
        <v>6259</v>
      </c>
      <c r="B243" s="71" t="s">
        <v>251</v>
      </c>
      <c r="C243" s="201">
        <f t="shared" si="23"/>
        <v>0</v>
      </c>
      <c r="D243" s="74"/>
      <c r="E243" s="74"/>
      <c r="F243" s="74"/>
      <c r="G243" s="157"/>
      <c r="H243" s="208">
        <f t="shared" si="24"/>
        <v>0</v>
      </c>
      <c r="I243" s="74"/>
      <c r="J243" s="74"/>
      <c r="K243" s="74"/>
      <c r="L243" s="158"/>
    </row>
    <row r="244" spans="1:12" ht="24" x14ac:dyDescent="0.25">
      <c r="A244" s="159">
        <v>6260</v>
      </c>
      <c r="B244" s="71" t="s">
        <v>252</v>
      </c>
      <c r="C244" s="201">
        <f t="shared" si="23"/>
        <v>0</v>
      </c>
      <c r="D244" s="74"/>
      <c r="E244" s="74"/>
      <c r="F244" s="74"/>
      <c r="G244" s="157"/>
      <c r="H244" s="208">
        <f t="shared" si="24"/>
        <v>0</v>
      </c>
      <c r="I244" s="74"/>
      <c r="J244" s="74"/>
      <c r="K244" s="74"/>
      <c r="L244" s="158"/>
    </row>
    <row r="245" spans="1:12" x14ac:dyDescent="0.25">
      <c r="A245" s="159">
        <v>6270</v>
      </c>
      <c r="B245" s="71" t="s">
        <v>253</v>
      </c>
      <c r="C245" s="201">
        <f t="shared" si="23"/>
        <v>0</v>
      </c>
      <c r="D245" s="74"/>
      <c r="E245" s="74"/>
      <c r="F245" s="74"/>
      <c r="G245" s="157"/>
      <c r="H245" s="208">
        <f t="shared" si="24"/>
        <v>0</v>
      </c>
      <c r="I245" s="74"/>
      <c r="J245" s="74"/>
      <c r="K245" s="74"/>
      <c r="L245" s="158"/>
    </row>
    <row r="246" spans="1:12" ht="24" x14ac:dyDescent="0.25">
      <c r="A246" s="168">
        <v>6290</v>
      </c>
      <c r="B246" s="65" t="s">
        <v>254</v>
      </c>
      <c r="C246" s="209">
        <f t="shared" si="23"/>
        <v>0</v>
      </c>
      <c r="D246" s="169">
        <f>SUM(D247:D250)</f>
        <v>0</v>
      </c>
      <c r="E246" s="169">
        <f t="shared" ref="E246:G246" si="26">SUM(E247:E250)</f>
        <v>0</v>
      </c>
      <c r="F246" s="169">
        <f t="shared" si="26"/>
        <v>0</v>
      </c>
      <c r="G246" s="210">
        <f t="shared" si="26"/>
        <v>0</v>
      </c>
      <c r="H246" s="209">
        <f t="shared" si="24"/>
        <v>0</v>
      </c>
      <c r="I246" s="169">
        <f>SUM(I247:I250)</f>
        <v>0</v>
      </c>
      <c r="J246" s="169">
        <f t="shared" ref="J246:L246" si="27">SUM(J247:J250)</f>
        <v>0</v>
      </c>
      <c r="K246" s="169">
        <f t="shared" si="27"/>
        <v>0</v>
      </c>
      <c r="L246" s="186">
        <f t="shared" si="27"/>
        <v>0</v>
      </c>
    </row>
    <row r="247" spans="1:12" x14ac:dyDescent="0.25">
      <c r="A247" s="44">
        <v>6291</v>
      </c>
      <c r="B247" s="71" t="s">
        <v>255</v>
      </c>
      <c r="C247" s="201">
        <f t="shared" si="23"/>
        <v>0</v>
      </c>
      <c r="D247" s="74"/>
      <c r="E247" s="74"/>
      <c r="F247" s="74"/>
      <c r="G247" s="211"/>
      <c r="H247" s="201">
        <f t="shared" si="24"/>
        <v>0</v>
      </c>
      <c r="I247" s="74"/>
      <c r="J247" s="74"/>
      <c r="K247" s="74"/>
      <c r="L247" s="158"/>
    </row>
    <row r="248" spans="1:12" x14ac:dyDescent="0.25">
      <c r="A248" s="44">
        <v>6292</v>
      </c>
      <c r="B248" s="71" t="s">
        <v>256</v>
      </c>
      <c r="C248" s="201">
        <f t="shared" si="23"/>
        <v>0</v>
      </c>
      <c r="D248" s="74"/>
      <c r="E248" s="74"/>
      <c r="F248" s="74"/>
      <c r="G248" s="211"/>
      <c r="H248" s="201">
        <f t="shared" si="24"/>
        <v>0</v>
      </c>
      <c r="I248" s="74"/>
      <c r="J248" s="74"/>
      <c r="K248" s="74"/>
      <c r="L248" s="158"/>
    </row>
    <row r="249" spans="1:12" ht="72" x14ac:dyDescent="0.25">
      <c r="A249" s="44">
        <v>6296</v>
      </c>
      <c r="B249" s="71" t="s">
        <v>257</v>
      </c>
      <c r="C249" s="201">
        <f t="shared" si="23"/>
        <v>0</v>
      </c>
      <c r="D249" s="74"/>
      <c r="E249" s="74"/>
      <c r="F249" s="74"/>
      <c r="G249" s="211"/>
      <c r="H249" s="201">
        <f t="shared" si="24"/>
        <v>0</v>
      </c>
      <c r="I249" s="74"/>
      <c r="J249" s="74"/>
      <c r="K249" s="74"/>
      <c r="L249" s="158"/>
    </row>
    <row r="250" spans="1:12" ht="39.75" customHeight="1" x14ac:dyDescent="0.25">
      <c r="A250" s="44">
        <v>6299</v>
      </c>
      <c r="B250" s="71" t="s">
        <v>258</v>
      </c>
      <c r="C250" s="201">
        <f t="shared" si="23"/>
        <v>0</v>
      </c>
      <c r="D250" s="74"/>
      <c r="E250" s="74"/>
      <c r="F250" s="74"/>
      <c r="G250" s="211"/>
      <c r="H250" s="201">
        <f t="shared" si="24"/>
        <v>0</v>
      </c>
      <c r="I250" s="74"/>
      <c r="J250" s="74"/>
      <c r="K250" s="74"/>
      <c r="L250" s="158"/>
    </row>
    <row r="251" spans="1:12" x14ac:dyDescent="0.25">
      <c r="A251" s="56">
        <v>6300</v>
      </c>
      <c r="B251" s="147" t="s">
        <v>259</v>
      </c>
      <c r="C251" s="184">
        <f t="shared" si="23"/>
        <v>0</v>
      </c>
      <c r="D251" s="63">
        <f>SUM(D252,D257,D258)</f>
        <v>0</v>
      </c>
      <c r="E251" s="63">
        <f t="shared" ref="E251:G251" si="28">SUM(E252,E257,E258)</f>
        <v>0</v>
      </c>
      <c r="F251" s="63">
        <f t="shared" si="28"/>
        <v>0</v>
      </c>
      <c r="G251" s="63">
        <f t="shared" si="28"/>
        <v>0</v>
      </c>
      <c r="H251" s="57">
        <f t="shared" si="24"/>
        <v>0</v>
      </c>
      <c r="I251" s="63">
        <f>SUM(I252,I257,I258)</f>
        <v>0</v>
      </c>
      <c r="J251" s="63">
        <f t="shared" ref="J251:L251" si="29">SUM(J252,J257,J258)</f>
        <v>0</v>
      </c>
      <c r="K251" s="63">
        <f t="shared" si="29"/>
        <v>0</v>
      </c>
      <c r="L251" s="172">
        <f t="shared" si="29"/>
        <v>0</v>
      </c>
    </row>
    <row r="252" spans="1:12" ht="24" x14ac:dyDescent="0.25">
      <c r="A252" s="168">
        <v>6320</v>
      </c>
      <c r="B252" s="65" t="s">
        <v>260</v>
      </c>
      <c r="C252" s="209">
        <f t="shared" si="23"/>
        <v>0</v>
      </c>
      <c r="D252" s="169">
        <f>SUM(D253:D256)</f>
        <v>0</v>
      </c>
      <c r="E252" s="169">
        <f>SUM(E253:E256)</f>
        <v>0</v>
      </c>
      <c r="F252" s="169">
        <f t="shared" ref="F252:G252" si="30">SUM(F253:F256)</f>
        <v>0</v>
      </c>
      <c r="G252" s="212">
        <f t="shared" si="30"/>
        <v>0</v>
      </c>
      <c r="H252" s="209">
        <f t="shared" si="24"/>
        <v>0</v>
      </c>
      <c r="I252" s="169">
        <f>SUM(I253:I256)</f>
        <v>0</v>
      </c>
      <c r="J252" s="169">
        <f t="shared" ref="J252:L252" si="31">SUM(J253:J256)</f>
        <v>0</v>
      </c>
      <c r="K252" s="169">
        <f t="shared" si="31"/>
        <v>0</v>
      </c>
      <c r="L252" s="213">
        <f t="shared" si="31"/>
        <v>0</v>
      </c>
    </row>
    <row r="253" spans="1:12" x14ac:dyDescent="0.25">
      <c r="A253" s="44">
        <v>6322</v>
      </c>
      <c r="B253" s="71" t="s">
        <v>261</v>
      </c>
      <c r="C253" s="201">
        <f t="shared" si="23"/>
        <v>0</v>
      </c>
      <c r="D253" s="74"/>
      <c r="E253" s="74"/>
      <c r="F253" s="74"/>
      <c r="G253" s="211"/>
      <c r="H253" s="201">
        <f t="shared" si="24"/>
        <v>0</v>
      </c>
      <c r="I253" s="74"/>
      <c r="J253" s="74"/>
      <c r="K253" s="74"/>
      <c r="L253" s="158"/>
    </row>
    <row r="254" spans="1:12" ht="24" x14ac:dyDescent="0.25">
      <c r="A254" s="44">
        <v>6323</v>
      </c>
      <c r="B254" s="71" t="s">
        <v>262</v>
      </c>
      <c r="C254" s="201">
        <f t="shared" si="23"/>
        <v>0</v>
      </c>
      <c r="D254" s="74"/>
      <c r="E254" s="74"/>
      <c r="F254" s="74"/>
      <c r="G254" s="211"/>
      <c r="H254" s="201">
        <f t="shared" si="24"/>
        <v>0</v>
      </c>
      <c r="I254" s="74"/>
      <c r="J254" s="74"/>
      <c r="K254" s="74"/>
      <c r="L254" s="158"/>
    </row>
    <row r="255" spans="1:12" ht="24" x14ac:dyDescent="0.25">
      <c r="A255" s="44">
        <v>6324</v>
      </c>
      <c r="B255" s="71" t="s">
        <v>263</v>
      </c>
      <c r="C255" s="201">
        <f t="shared" si="23"/>
        <v>0</v>
      </c>
      <c r="D255" s="74"/>
      <c r="E255" s="74"/>
      <c r="F255" s="74"/>
      <c r="G255" s="211"/>
      <c r="H255" s="201">
        <f t="shared" si="24"/>
        <v>0</v>
      </c>
      <c r="I255" s="74"/>
      <c r="J255" s="74"/>
      <c r="K255" s="74"/>
      <c r="L255" s="158"/>
    </row>
    <row r="256" spans="1:12" x14ac:dyDescent="0.25">
      <c r="A256" s="38">
        <v>6329</v>
      </c>
      <c r="B256" s="65" t="s">
        <v>264</v>
      </c>
      <c r="C256" s="205">
        <f t="shared" si="23"/>
        <v>0</v>
      </c>
      <c r="D256" s="68"/>
      <c r="E256" s="68"/>
      <c r="F256" s="68"/>
      <c r="G256" s="214"/>
      <c r="H256" s="205">
        <f t="shared" si="24"/>
        <v>0</v>
      </c>
      <c r="I256" s="68"/>
      <c r="J256" s="68"/>
      <c r="K256" s="68"/>
      <c r="L256" s="155"/>
    </row>
    <row r="257" spans="1:13" ht="24" x14ac:dyDescent="0.25">
      <c r="A257" s="215">
        <v>6330</v>
      </c>
      <c r="B257" s="216" t="s">
        <v>265</v>
      </c>
      <c r="C257" s="209">
        <f>SUM(D257:G257)</f>
        <v>0</v>
      </c>
      <c r="D257" s="189"/>
      <c r="E257" s="189"/>
      <c r="F257" s="189"/>
      <c r="G257" s="211"/>
      <c r="H257" s="209">
        <f>SUM(I257:L257)</f>
        <v>0</v>
      </c>
      <c r="I257" s="189"/>
      <c r="J257" s="189"/>
      <c r="K257" s="189"/>
      <c r="L257" s="191"/>
    </row>
    <row r="258" spans="1:13" x14ac:dyDescent="0.25">
      <c r="A258" s="159">
        <v>6360</v>
      </c>
      <c r="B258" s="71" t="s">
        <v>266</v>
      </c>
      <c r="C258" s="201">
        <f t="shared" si="23"/>
        <v>0</v>
      </c>
      <c r="D258" s="74"/>
      <c r="E258" s="74"/>
      <c r="F258" s="74"/>
      <c r="G258" s="157"/>
      <c r="H258" s="208">
        <f t="shared" si="24"/>
        <v>0</v>
      </c>
      <c r="I258" s="74"/>
      <c r="J258" s="74"/>
      <c r="K258" s="74"/>
      <c r="L258" s="158"/>
    </row>
    <row r="259" spans="1:13" ht="36" x14ac:dyDescent="0.25">
      <c r="A259" s="56">
        <v>6400</v>
      </c>
      <c r="B259" s="147" t="s">
        <v>267</v>
      </c>
      <c r="C259" s="184">
        <f>SUM(D259:G259)</f>
        <v>0</v>
      </c>
      <c r="D259" s="63">
        <f>SUM(D260,D264)</f>
        <v>0</v>
      </c>
      <c r="E259" s="63">
        <f t="shared" ref="E259:G259" si="32">SUM(E260,E264)</f>
        <v>0</v>
      </c>
      <c r="F259" s="63">
        <f t="shared" si="32"/>
        <v>0</v>
      </c>
      <c r="G259" s="63">
        <f t="shared" si="32"/>
        <v>0</v>
      </c>
      <c r="H259" s="57">
        <f>SUM(I259:L259)</f>
        <v>0</v>
      </c>
      <c r="I259" s="63">
        <f>SUM(I260,I264)</f>
        <v>0</v>
      </c>
      <c r="J259" s="63">
        <f t="shared" ref="J259:L259" si="33">SUM(J260,J264)</f>
        <v>0</v>
      </c>
      <c r="K259" s="63">
        <f t="shared" si="33"/>
        <v>0</v>
      </c>
      <c r="L259" s="172">
        <f t="shared" si="33"/>
        <v>0</v>
      </c>
    </row>
    <row r="260" spans="1:13" ht="24" x14ac:dyDescent="0.25">
      <c r="A260" s="168">
        <v>6410</v>
      </c>
      <c r="B260" s="65" t="s">
        <v>268</v>
      </c>
      <c r="C260" s="205">
        <f t="shared" si="23"/>
        <v>0</v>
      </c>
      <c r="D260" s="169">
        <f>SUM(D261:D263)</f>
        <v>0</v>
      </c>
      <c r="E260" s="169">
        <f t="shared" ref="E260:G260" si="34">SUM(E261:E263)</f>
        <v>0</v>
      </c>
      <c r="F260" s="169">
        <f t="shared" si="34"/>
        <v>0</v>
      </c>
      <c r="G260" s="217">
        <f t="shared" si="34"/>
        <v>0</v>
      </c>
      <c r="H260" s="205">
        <f t="shared" si="24"/>
        <v>0</v>
      </c>
      <c r="I260" s="169">
        <f>SUM(I261:I263)</f>
        <v>0</v>
      </c>
      <c r="J260" s="169">
        <f t="shared" ref="J260:L260" si="35">SUM(J261:J263)</f>
        <v>0</v>
      </c>
      <c r="K260" s="169">
        <f t="shared" si="35"/>
        <v>0</v>
      </c>
      <c r="L260" s="180">
        <f t="shared" si="35"/>
        <v>0</v>
      </c>
    </row>
    <row r="261" spans="1:13" x14ac:dyDescent="0.25">
      <c r="A261" s="44">
        <v>6411</v>
      </c>
      <c r="B261" s="174" t="s">
        <v>269</v>
      </c>
      <c r="C261" s="201">
        <f t="shared" si="23"/>
        <v>0</v>
      </c>
      <c r="D261" s="74"/>
      <c r="E261" s="74"/>
      <c r="F261" s="74"/>
      <c r="G261" s="157"/>
      <c r="H261" s="208">
        <f t="shared" si="24"/>
        <v>0</v>
      </c>
      <c r="I261" s="74"/>
      <c r="J261" s="74"/>
      <c r="K261" s="74"/>
      <c r="L261" s="158"/>
    </row>
    <row r="262" spans="1:13" ht="36" x14ac:dyDescent="0.25">
      <c r="A262" s="44">
        <v>6412</v>
      </c>
      <c r="B262" s="71" t="s">
        <v>270</v>
      </c>
      <c r="C262" s="201">
        <f t="shared" si="23"/>
        <v>0</v>
      </c>
      <c r="D262" s="74"/>
      <c r="E262" s="74"/>
      <c r="F262" s="74"/>
      <c r="G262" s="157"/>
      <c r="H262" s="208">
        <f t="shared" si="24"/>
        <v>0</v>
      </c>
      <c r="I262" s="74"/>
      <c r="J262" s="74"/>
      <c r="K262" s="74"/>
      <c r="L262" s="158"/>
    </row>
    <row r="263" spans="1:13" ht="36" x14ac:dyDescent="0.25">
      <c r="A263" s="44">
        <v>6419</v>
      </c>
      <c r="B263" s="71" t="s">
        <v>271</v>
      </c>
      <c r="C263" s="201">
        <f t="shared" si="23"/>
        <v>0</v>
      </c>
      <c r="D263" s="74"/>
      <c r="E263" s="74"/>
      <c r="F263" s="74"/>
      <c r="G263" s="157"/>
      <c r="H263" s="208">
        <f t="shared" si="24"/>
        <v>0</v>
      </c>
      <c r="I263" s="74"/>
      <c r="J263" s="74"/>
      <c r="K263" s="74"/>
      <c r="L263" s="158"/>
    </row>
    <row r="264" spans="1:13" ht="36" x14ac:dyDescent="0.25">
      <c r="A264" s="159">
        <v>6420</v>
      </c>
      <c r="B264" s="71" t="s">
        <v>272</v>
      </c>
      <c r="C264" s="201">
        <f t="shared" si="23"/>
        <v>0</v>
      </c>
      <c r="D264" s="160">
        <f>SUM(D265:D268)</f>
        <v>0</v>
      </c>
      <c r="E264" s="160">
        <f>SUM(E265:E268)</f>
        <v>0</v>
      </c>
      <c r="F264" s="160">
        <f>SUM(F265:F268)</f>
        <v>0</v>
      </c>
      <c r="G264" s="218">
        <f>SUM(G265:G268)</f>
        <v>0</v>
      </c>
      <c r="H264" s="201">
        <f>SUM(I264:L264)</f>
        <v>0</v>
      </c>
      <c r="I264" s="160">
        <f>SUM(I265:I268)</f>
        <v>0</v>
      </c>
      <c r="J264" s="160">
        <f>SUM(J265:J268)</f>
        <v>0</v>
      </c>
      <c r="K264" s="160">
        <f>SUM(K265:K268)</f>
        <v>0</v>
      </c>
      <c r="L264" s="176">
        <f>SUM(L265:L268)</f>
        <v>0</v>
      </c>
    </row>
    <row r="265" spans="1:13" x14ac:dyDescent="0.25">
      <c r="A265" s="44">
        <v>6421</v>
      </c>
      <c r="B265" s="71" t="s">
        <v>273</v>
      </c>
      <c r="C265" s="201">
        <f t="shared" ref="C265:C285" si="36">SUM(D265:G265)</f>
        <v>0</v>
      </c>
      <c r="D265" s="74"/>
      <c r="E265" s="74"/>
      <c r="F265" s="74"/>
      <c r="G265" s="157"/>
      <c r="H265" s="208">
        <f t="shared" ref="H265:H285" si="37">SUM(I265:L265)</f>
        <v>0</v>
      </c>
      <c r="I265" s="74"/>
      <c r="J265" s="74"/>
      <c r="K265" s="74"/>
      <c r="L265" s="158"/>
    </row>
    <row r="266" spans="1:13" x14ac:dyDescent="0.25">
      <c r="A266" s="44">
        <v>6422</v>
      </c>
      <c r="B266" s="71" t="s">
        <v>274</v>
      </c>
      <c r="C266" s="201">
        <f t="shared" si="36"/>
        <v>0</v>
      </c>
      <c r="D266" s="74"/>
      <c r="E266" s="74"/>
      <c r="F266" s="74"/>
      <c r="G266" s="157"/>
      <c r="H266" s="208">
        <f t="shared" si="37"/>
        <v>0</v>
      </c>
      <c r="I266" s="74"/>
      <c r="J266" s="74"/>
      <c r="K266" s="74"/>
      <c r="L266" s="158"/>
    </row>
    <row r="267" spans="1:13" ht="13.5" customHeight="1" x14ac:dyDescent="0.25">
      <c r="A267" s="44">
        <v>6423</v>
      </c>
      <c r="B267" s="71" t="s">
        <v>275</v>
      </c>
      <c r="C267" s="201">
        <f>SUM(D267:G267)</f>
        <v>0</v>
      </c>
      <c r="D267" s="74"/>
      <c r="E267" s="74"/>
      <c r="F267" s="74"/>
      <c r="G267" s="157"/>
      <c r="H267" s="208">
        <f>SUM(I267:L267)</f>
        <v>0</v>
      </c>
      <c r="I267" s="74"/>
      <c r="J267" s="74"/>
      <c r="K267" s="74"/>
      <c r="L267" s="158"/>
    </row>
    <row r="268" spans="1:13" ht="36" x14ac:dyDescent="0.25">
      <c r="A268" s="44">
        <v>6424</v>
      </c>
      <c r="B268" s="71" t="s">
        <v>276</v>
      </c>
      <c r="C268" s="201">
        <f>SUM(D268:G268)</f>
        <v>0</v>
      </c>
      <c r="D268" s="74"/>
      <c r="E268" s="74"/>
      <c r="F268" s="74"/>
      <c r="G268" s="157"/>
      <c r="H268" s="208">
        <f>SUM(I268:L268)</f>
        <v>0</v>
      </c>
      <c r="I268" s="74"/>
      <c r="J268" s="74"/>
      <c r="K268" s="74"/>
      <c r="L268" s="158"/>
      <c r="M268" s="225"/>
    </row>
    <row r="269" spans="1:13" ht="36" x14ac:dyDescent="0.25">
      <c r="A269" s="220">
        <v>7000</v>
      </c>
      <c r="B269" s="220" t="s">
        <v>277</v>
      </c>
      <c r="C269" s="221">
        <f t="shared" si="36"/>
        <v>0</v>
      </c>
      <c r="D269" s="222">
        <f>SUM(D270,D281)</f>
        <v>0</v>
      </c>
      <c r="E269" s="222">
        <f>SUM(E270,E281)</f>
        <v>0</v>
      </c>
      <c r="F269" s="222">
        <f>SUM(F270,F281)</f>
        <v>0</v>
      </c>
      <c r="G269" s="222">
        <f>SUM(G270,G281)</f>
        <v>0</v>
      </c>
      <c r="H269" s="223">
        <f t="shared" si="37"/>
        <v>0</v>
      </c>
      <c r="I269" s="222">
        <f>SUM(I270,I281)</f>
        <v>0</v>
      </c>
      <c r="J269" s="222">
        <f>SUM(J270,J281)</f>
        <v>0</v>
      </c>
      <c r="K269" s="222">
        <f>SUM(K270,K281)</f>
        <v>0</v>
      </c>
      <c r="L269" s="224">
        <f>SUM(L270,L281)</f>
        <v>0</v>
      </c>
    </row>
    <row r="270" spans="1:13" ht="24" x14ac:dyDescent="0.25">
      <c r="A270" s="56">
        <v>7200</v>
      </c>
      <c r="B270" s="147" t="s">
        <v>278</v>
      </c>
      <c r="C270" s="184">
        <f t="shared" si="36"/>
        <v>0</v>
      </c>
      <c r="D270" s="63">
        <f>SUM(D271,D272,D275,D276,D280)</f>
        <v>0</v>
      </c>
      <c r="E270" s="63">
        <f>SUM(E271,E272,E275,E276,E280)</f>
        <v>0</v>
      </c>
      <c r="F270" s="63">
        <f>SUM(F271,F272,F275,F276,F280)</f>
        <v>0</v>
      </c>
      <c r="G270" s="63">
        <f>SUM(G271,G272,G275,G276,G280)</f>
        <v>0</v>
      </c>
      <c r="H270" s="57">
        <f t="shared" si="37"/>
        <v>0</v>
      </c>
      <c r="I270" s="63">
        <f>SUM(I271,I272,I275,I276,I280)</f>
        <v>0</v>
      </c>
      <c r="J270" s="63">
        <f>SUM(J271,J272,J275,J276,J280)</f>
        <v>0</v>
      </c>
      <c r="K270" s="63">
        <f>SUM(K271,K272,K275,K276,K280)</f>
        <v>0</v>
      </c>
      <c r="L270" s="149">
        <f>SUM(L271,L272,L275,L276,L280)</f>
        <v>0</v>
      </c>
    </row>
    <row r="271" spans="1:13" ht="24" x14ac:dyDescent="0.25">
      <c r="A271" s="168">
        <v>7210</v>
      </c>
      <c r="B271" s="65" t="s">
        <v>279</v>
      </c>
      <c r="C271" s="205">
        <f t="shared" si="36"/>
        <v>0</v>
      </c>
      <c r="D271" s="68"/>
      <c r="E271" s="68"/>
      <c r="F271" s="68"/>
      <c r="G271" s="154"/>
      <c r="H271" s="66">
        <f t="shared" si="37"/>
        <v>0</v>
      </c>
      <c r="I271" s="68"/>
      <c r="J271" s="68"/>
      <c r="K271" s="68"/>
      <c r="L271" s="155"/>
    </row>
    <row r="272" spans="1:13" s="225" customFormat="1" ht="36" x14ac:dyDescent="0.25">
      <c r="A272" s="159">
        <v>7220</v>
      </c>
      <c r="B272" s="71" t="s">
        <v>280</v>
      </c>
      <c r="C272" s="201">
        <f>SUM(D272:G272)</f>
        <v>0</v>
      </c>
      <c r="D272" s="160">
        <f>SUM(D273:D274)</f>
        <v>0</v>
      </c>
      <c r="E272" s="160">
        <f>SUM(E273:E274)</f>
        <v>0</v>
      </c>
      <c r="F272" s="160">
        <f>SUM(F273:F274)</f>
        <v>0</v>
      </c>
      <c r="G272" s="160">
        <f>SUM(G273:G274)</f>
        <v>0</v>
      </c>
      <c r="H272" s="72">
        <f>SUM(I272:L272)</f>
        <v>0</v>
      </c>
      <c r="I272" s="160">
        <f>SUM(I273:I274)</f>
        <v>0</v>
      </c>
      <c r="J272" s="160">
        <f>SUM(J273:J274)</f>
        <v>0</v>
      </c>
      <c r="K272" s="160">
        <f>SUM(K273:K274)</f>
        <v>0</v>
      </c>
      <c r="L272" s="162">
        <f>SUM(L273:L274)</f>
        <v>0</v>
      </c>
    </row>
    <row r="273" spans="1:12" s="225" customFormat="1" ht="36" x14ac:dyDescent="0.25">
      <c r="A273" s="44">
        <v>7221</v>
      </c>
      <c r="B273" s="71" t="s">
        <v>281</v>
      </c>
      <c r="C273" s="201">
        <f t="shared" si="36"/>
        <v>0</v>
      </c>
      <c r="D273" s="74"/>
      <c r="E273" s="74"/>
      <c r="F273" s="74"/>
      <c r="G273" s="157"/>
      <c r="H273" s="72">
        <f t="shared" si="37"/>
        <v>0</v>
      </c>
      <c r="I273" s="74"/>
      <c r="J273" s="74"/>
      <c r="K273" s="74"/>
      <c r="L273" s="158"/>
    </row>
    <row r="274" spans="1:12" s="225" customFormat="1" ht="36" x14ac:dyDescent="0.25">
      <c r="A274" s="44">
        <v>7222</v>
      </c>
      <c r="B274" s="71" t="s">
        <v>282</v>
      </c>
      <c r="C274" s="201">
        <f t="shared" si="36"/>
        <v>0</v>
      </c>
      <c r="D274" s="74"/>
      <c r="E274" s="74"/>
      <c r="F274" s="74"/>
      <c r="G274" s="157"/>
      <c r="H274" s="72">
        <f t="shared" si="37"/>
        <v>0</v>
      </c>
      <c r="I274" s="74"/>
      <c r="J274" s="74"/>
      <c r="K274" s="74"/>
      <c r="L274" s="158"/>
    </row>
    <row r="275" spans="1:12" ht="24" x14ac:dyDescent="0.25">
      <c r="A275" s="159">
        <v>7230</v>
      </c>
      <c r="B275" s="71" t="s">
        <v>283</v>
      </c>
      <c r="C275" s="201">
        <f t="shared" si="36"/>
        <v>0</v>
      </c>
      <c r="D275" s="74"/>
      <c r="E275" s="74"/>
      <c r="F275" s="74"/>
      <c r="G275" s="157"/>
      <c r="H275" s="72">
        <f t="shared" si="37"/>
        <v>0</v>
      </c>
      <c r="I275" s="74"/>
      <c r="J275" s="74"/>
      <c r="K275" s="74"/>
      <c r="L275" s="158"/>
    </row>
    <row r="276" spans="1:12" ht="24" x14ac:dyDescent="0.25">
      <c r="A276" s="159">
        <v>7240</v>
      </c>
      <c r="B276" s="71" t="s">
        <v>284</v>
      </c>
      <c r="C276" s="201">
        <f t="shared" si="36"/>
        <v>0</v>
      </c>
      <c r="D276" s="160">
        <f>SUM(D277:D279)</f>
        <v>0</v>
      </c>
      <c r="E276" s="160">
        <f t="shared" ref="E276:G276" si="38">SUM(E277:E279)</f>
        <v>0</v>
      </c>
      <c r="F276" s="160">
        <f t="shared" si="38"/>
        <v>0</v>
      </c>
      <c r="G276" s="161">
        <f t="shared" si="38"/>
        <v>0</v>
      </c>
      <c r="H276" s="72">
        <f t="shared" si="37"/>
        <v>0</v>
      </c>
      <c r="I276" s="160">
        <f t="shared" ref="I276:L276" si="39">SUM(I277:I279)</f>
        <v>0</v>
      </c>
      <c r="J276" s="160">
        <f t="shared" si="39"/>
        <v>0</v>
      </c>
      <c r="K276" s="160">
        <f>SUM(K277:K279)</f>
        <v>0</v>
      </c>
      <c r="L276" s="162">
        <f t="shared" si="39"/>
        <v>0</v>
      </c>
    </row>
    <row r="277" spans="1:12" ht="48" x14ac:dyDescent="0.25">
      <c r="A277" s="44">
        <v>7245</v>
      </c>
      <c r="B277" s="71" t="s">
        <v>285</v>
      </c>
      <c r="C277" s="201">
        <f t="shared" si="36"/>
        <v>0</v>
      </c>
      <c r="D277" s="74"/>
      <c r="E277" s="74"/>
      <c r="F277" s="74"/>
      <c r="G277" s="157"/>
      <c r="H277" s="72">
        <f t="shared" si="37"/>
        <v>0</v>
      </c>
      <c r="I277" s="74"/>
      <c r="J277" s="74"/>
      <c r="K277" s="74"/>
      <c r="L277" s="158"/>
    </row>
    <row r="278" spans="1:12" ht="84.75" customHeight="1" x14ac:dyDescent="0.25">
      <c r="A278" s="44">
        <v>7246</v>
      </c>
      <c r="B278" s="71" t="s">
        <v>286</v>
      </c>
      <c r="C278" s="201">
        <f t="shared" si="36"/>
        <v>0</v>
      </c>
      <c r="D278" s="74"/>
      <c r="E278" s="74"/>
      <c r="F278" s="74"/>
      <c r="G278" s="157"/>
      <c r="H278" s="72">
        <f t="shared" si="37"/>
        <v>0</v>
      </c>
      <c r="I278" s="74"/>
      <c r="J278" s="74"/>
      <c r="K278" s="74"/>
      <c r="L278" s="158"/>
    </row>
    <row r="279" spans="1:12" ht="36" x14ac:dyDescent="0.25">
      <c r="A279" s="44">
        <v>7247</v>
      </c>
      <c r="B279" s="71" t="s">
        <v>287</v>
      </c>
      <c r="C279" s="201">
        <f t="shared" si="36"/>
        <v>0</v>
      </c>
      <c r="D279" s="74"/>
      <c r="E279" s="74"/>
      <c r="F279" s="74"/>
      <c r="G279" s="157"/>
      <c r="H279" s="72">
        <f t="shared" si="37"/>
        <v>0</v>
      </c>
      <c r="I279" s="74"/>
      <c r="J279" s="74"/>
      <c r="K279" s="74"/>
      <c r="L279" s="158"/>
    </row>
    <row r="280" spans="1:12" ht="24" x14ac:dyDescent="0.25">
      <c r="A280" s="168">
        <v>7260</v>
      </c>
      <c r="B280" s="65" t="s">
        <v>288</v>
      </c>
      <c r="C280" s="205">
        <f t="shared" si="36"/>
        <v>0</v>
      </c>
      <c r="D280" s="68"/>
      <c r="E280" s="68"/>
      <c r="F280" s="68"/>
      <c r="G280" s="154"/>
      <c r="H280" s="66">
        <f t="shared" si="37"/>
        <v>0</v>
      </c>
      <c r="I280" s="68"/>
      <c r="J280" s="68"/>
      <c r="K280" s="68"/>
      <c r="L280" s="155"/>
    </row>
    <row r="281" spans="1:12" x14ac:dyDescent="0.25">
      <c r="A281" s="108">
        <v>7700</v>
      </c>
      <c r="B281" s="85" t="s">
        <v>289</v>
      </c>
      <c r="C281" s="86">
        <f t="shared" si="36"/>
        <v>0</v>
      </c>
      <c r="D281" s="226">
        <f>D282</f>
        <v>0</v>
      </c>
      <c r="E281" s="226">
        <f t="shared" ref="E281:G281" si="40">E282</f>
        <v>0</v>
      </c>
      <c r="F281" s="226">
        <f t="shared" si="40"/>
        <v>0</v>
      </c>
      <c r="G281" s="227">
        <f t="shared" si="40"/>
        <v>0</v>
      </c>
      <c r="H281" s="86">
        <f t="shared" si="37"/>
        <v>0</v>
      </c>
      <c r="I281" s="226">
        <f t="shared" ref="I281:L281" si="41">I282</f>
        <v>0</v>
      </c>
      <c r="J281" s="226">
        <f t="shared" si="41"/>
        <v>0</v>
      </c>
      <c r="K281" s="226">
        <f t="shared" si="41"/>
        <v>0</v>
      </c>
      <c r="L281" s="228">
        <f t="shared" si="41"/>
        <v>0</v>
      </c>
    </row>
    <row r="282" spans="1:12" x14ac:dyDescent="0.25">
      <c r="A282" s="150">
        <v>7720</v>
      </c>
      <c r="B282" s="65" t="s">
        <v>290</v>
      </c>
      <c r="C282" s="79">
        <f t="shared" si="36"/>
        <v>0</v>
      </c>
      <c r="D282" s="81"/>
      <c r="E282" s="81"/>
      <c r="F282" s="81"/>
      <c r="G282" s="229"/>
      <c r="H282" s="79">
        <f t="shared" si="37"/>
        <v>0</v>
      </c>
      <c r="I282" s="81"/>
      <c r="J282" s="81"/>
      <c r="K282" s="81"/>
      <c r="L282" s="230"/>
    </row>
    <row r="283" spans="1:12" x14ac:dyDescent="0.25">
      <c r="A283" s="174"/>
      <c r="B283" s="71" t="s">
        <v>291</v>
      </c>
      <c r="C283" s="201">
        <f t="shared" si="36"/>
        <v>0</v>
      </c>
      <c r="D283" s="160">
        <f>SUM(D284:D285)</f>
        <v>0</v>
      </c>
      <c r="E283" s="160">
        <f>SUM(E284:E285)</f>
        <v>0</v>
      </c>
      <c r="F283" s="160">
        <f>SUM(F284:F285)</f>
        <v>0</v>
      </c>
      <c r="G283" s="161">
        <f>SUM(G284:G285)</f>
        <v>0</v>
      </c>
      <c r="H283" s="72">
        <f t="shared" si="37"/>
        <v>0</v>
      </c>
      <c r="I283" s="160">
        <f>SUM(I284:I285)</f>
        <v>0</v>
      </c>
      <c r="J283" s="160">
        <f>SUM(J284:J285)</f>
        <v>0</v>
      </c>
      <c r="K283" s="160">
        <f>SUM(K284:K285)</f>
        <v>0</v>
      </c>
      <c r="L283" s="162">
        <f>SUM(L284:L285)</f>
        <v>0</v>
      </c>
    </row>
    <row r="284" spans="1:12" x14ac:dyDescent="0.25">
      <c r="A284" s="174" t="s">
        <v>292</v>
      </c>
      <c r="B284" s="44" t="s">
        <v>293</v>
      </c>
      <c r="C284" s="201">
        <f t="shared" si="36"/>
        <v>0</v>
      </c>
      <c r="D284" s="74"/>
      <c r="E284" s="74"/>
      <c r="F284" s="74"/>
      <c r="G284" s="157"/>
      <c r="H284" s="72">
        <f t="shared" si="37"/>
        <v>0</v>
      </c>
      <c r="I284" s="74"/>
      <c r="J284" s="74"/>
      <c r="K284" s="74"/>
      <c r="L284" s="158"/>
    </row>
    <row r="285" spans="1:12" ht="24" x14ac:dyDescent="0.25">
      <c r="A285" s="174" t="s">
        <v>294</v>
      </c>
      <c r="B285" s="231" t="s">
        <v>295</v>
      </c>
      <c r="C285" s="205">
        <f t="shared" si="36"/>
        <v>0</v>
      </c>
      <c r="D285" s="68"/>
      <c r="E285" s="68"/>
      <c r="F285" s="68"/>
      <c r="G285" s="154"/>
      <c r="H285" s="66">
        <f t="shared" si="37"/>
        <v>0</v>
      </c>
      <c r="I285" s="68"/>
      <c r="J285" s="68"/>
      <c r="K285" s="68"/>
      <c r="L285" s="155"/>
    </row>
    <row r="286" spans="1:12" ht="12.75" thickBot="1" x14ac:dyDescent="0.3">
      <c r="A286" s="232"/>
      <c r="B286" s="232" t="s">
        <v>296</v>
      </c>
      <c r="C286" s="233">
        <f t="shared" ref="C286:L286" si="42">SUM(C283,C269,C230,C195,C187,C173,C75,C53)</f>
        <v>21979</v>
      </c>
      <c r="D286" s="233">
        <f t="shared" si="42"/>
        <v>21979</v>
      </c>
      <c r="E286" s="233">
        <f t="shared" si="42"/>
        <v>0</v>
      </c>
      <c r="F286" s="233">
        <f t="shared" si="42"/>
        <v>0</v>
      </c>
      <c r="G286" s="234">
        <f t="shared" si="42"/>
        <v>0</v>
      </c>
      <c r="H286" s="235">
        <f t="shared" si="42"/>
        <v>31194</v>
      </c>
      <c r="I286" s="233">
        <f t="shared" si="42"/>
        <v>19237</v>
      </c>
      <c r="J286" s="233">
        <f t="shared" si="42"/>
        <v>11957</v>
      </c>
      <c r="K286" s="233">
        <f t="shared" si="42"/>
        <v>0</v>
      </c>
      <c r="L286" s="236">
        <f t="shared" si="42"/>
        <v>0</v>
      </c>
    </row>
    <row r="287" spans="1:12" s="24" customFormat="1" ht="13.5" thickTop="1" thickBot="1" x14ac:dyDescent="0.3">
      <c r="A287" s="601" t="s">
        <v>297</v>
      </c>
      <c r="B287" s="602"/>
      <c r="C287" s="237">
        <f>SUM(D287:G287)</f>
        <v>0</v>
      </c>
      <c r="D287" s="238">
        <f>SUM(D24,D25,D41)-D51</f>
        <v>0</v>
      </c>
      <c r="E287" s="238">
        <f>SUM(E24,E25,E41)-E51</f>
        <v>0</v>
      </c>
      <c r="F287" s="238">
        <f>(F26+F43)-F51</f>
        <v>0</v>
      </c>
      <c r="G287" s="239">
        <f>G45-G51</f>
        <v>0</v>
      </c>
      <c r="H287" s="237">
        <f>SUM(I287:L287)</f>
        <v>0</v>
      </c>
      <c r="I287" s="238">
        <f>SUM(I24,I25,I41)-I51</f>
        <v>0</v>
      </c>
      <c r="J287" s="238">
        <f>SUM(J24,J25,J41)-J51</f>
        <v>0</v>
      </c>
      <c r="K287" s="238">
        <f>(K26+K43)-K51</f>
        <v>0</v>
      </c>
      <c r="L287" s="240">
        <f>L45-L51</f>
        <v>0</v>
      </c>
    </row>
    <row r="288" spans="1:12" s="24" customFormat="1" ht="12.75" thickTop="1" x14ac:dyDescent="0.25">
      <c r="A288" s="620" t="s">
        <v>298</v>
      </c>
      <c r="B288" s="621"/>
      <c r="C288" s="241">
        <f t="shared" ref="C288:L288" si="43">SUM(C289,C290)-C297+C298</f>
        <v>0</v>
      </c>
      <c r="D288" s="242">
        <f t="shared" si="43"/>
        <v>0</v>
      </c>
      <c r="E288" s="242">
        <f t="shared" si="43"/>
        <v>0</v>
      </c>
      <c r="F288" s="242">
        <f t="shared" si="43"/>
        <v>0</v>
      </c>
      <c r="G288" s="243">
        <f t="shared" si="43"/>
        <v>0</v>
      </c>
      <c r="H288" s="244">
        <f t="shared" si="43"/>
        <v>0</v>
      </c>
      <c r="I288" s="242">
        <f t="shared" si="43"/>
        <v>0</v>
      </c>
      <c r="J288" s="242">
        <f t="shared" si="43"/>
        <v>0</v>
      </c>
      <c r="K288" s="242">
        <f t="shared" si="43"/>
        <v>0</v>
      </c>
      <c r="L288" s="245">
        <f t="shared" si="43"/>
        <v>0</v>
      </c>
    </row>
    <row r="289" spans="1:12" s="24" customFormat="1" ht="12.75" thickBot="1" x14ac:dyDescent="0.3">
      <c r="A289" s="126" t="s">
        <v>299</v>
      </c>
      <c r="B289" s="126" t="s">
        <v>300</v>
      </c>
      <c r="C289" s="246">
        <f t="shared" ref="C289:L289" si="44">C21-C283</f>
        <v>0</v>
      </c>
      <c r="D289" s="128">
        <f t="shared" si="44"/>
        <v>0</v>
      </c>
      <c r="E289" s="128">
        <f t="shared" si="44"/>
        <v>0</v>
      </c>
      <c r="F289" s="128">
        <f t="shared" si="44"/>
        <v>0</v>
      </c>
      <c r="G289" s="129">
        <f t="shared" si="44"/>
        <v>0</v>
      </c>
      <c r="H289" s="247">
        <f t="shared" si="44"/>
        <v>0</v>
      </c>
      <c r="I289" s="128">
        <f t="shared" si="44"/>
        <v>0</v>
      </c>
      <c r="J289" s="128">
        <f t="shared" si="44"/>
        <v>0</v>
      </c>
      <c r="K289" s="128">
        <f t="shared" si="44"/>
        <v>0</v>
      </c>
      <c r="L289" s="130">
        <f t="shared" si="44"/>
        <v>0</v>
      </c>
    </row>
    <row r="290" spans="1:12" s="24" customFormat="1" ht="12.75" thickTop="1" x14ac:dyDescent="0.25">
      <c r="A290" s="248" t="s">
        <v>301</v>
      </c>
      <c r="B290" s="248" t="s">
        <v>302</v>
      </c>
      <c r="C290" s="241">
        <f t="shared" ref="C290:L290" si="45">SUM(C291,C293,C295)-SUM(C292,C294,C296)</f>
        <v>0</v>
      </c>
      <c r="D290" s="242">
        <f t="shared" si="45"/>
        <v>0</v>
      </c>
      <c r="E290" s="242">
        <f t="shared" si="45"/>
        <v>0</v>
      </c>
      <c r="F290" s="242">
        <f t="shared" si="45"/>
        <v>0</v>
      </c>
      <c r="G290" s="249">
        <f t="shared" si="45"/>
        <v>0</v>
      </c>
      <c r="H290" s="244">
        <f t="shared" si="45"/>
        <v>0</v>
      </c>
      <c r="I290" s="242">
        <f t="shared" si="45"/>
        <v>0</v>
      </c>
      <c r="J290" s="242">
        <f t="shared" si="45"/>
        <v>0</v>
      </c>
      <c r="K290" s="242">
        <f t="shared" si="45"/>
        <v>0</v>
      </c>
      <c r="L290" s="245">
        <f t="shared" si="45"/>
        <v>0</v>
      </c>
    </row>
    <row r="291" spans="1:12" x14ac:dyDescent="0.25">
      <c r="A291" s="250" t="s">
        <v>303</v>
      </c>
      <c r="B291" s="116" t="s">
        <v>304</v>
      </c>
      <c r="C291" s="79">
        <f t="shared" ref="C291:C296" si="46">SUM(D291:G291)</f>
        <v>0</v>
      </c>
      <c r="D291" s="81"/>
      <c r="E291" s="81"/>
      <c r="F291" s="81"/>
      <c r="G291" s="229"/>
      <c r="H291" s="79">
        <f t="shared" ref="H291:H296" si="47">SUM(I291:L291)</f>
        <v>0</v>
      </c>
      <c r="I291" s="81"/>
      <c r="J291" s="81"/>
      <c r="K291" s="81"/>
      <c r="L291" s="230"/>
    </row>
    <row r="292" spans="1:12" ht="24" x14ac:dyDescent="0.25">
      <c r="A292" s="174" t="s">
        <v>305</v>
      </c>
      <c r="B292" s="43" t="s">
        <v>306</v>
      </c>
      <c r="C292" s="72">
        <f t="shared" si="46"/>
        <v>0</v>
      </c>
      <c r="D292" s="74"/>
      <c r="E292" s="74"/>
      <c r="F292" s="74"/>
      <c r="G292" s="157"/>
      <c r="H292" s="72">
        <f t="shared" si="47"/>
        <v>0</v>
      </c>
      <c r="I292" s="74"/>
      <c r="J292" s="74"/>
      <c r="K292" s="74"/>
      <c r="L292" s="158"/>
    </row>
    <row r="293" spans="1:12" x14ac:dyDescent="0.25">
      <c r="A293" s="174" t="s">
        <v>307</v>
      </c>
      <c r="B293" s="43" t="s">
        <v>308</v>
      </c>
      <c r="C293" s="72">
        <f t="shared" si="46"/>
        <v>0</v>
      </c>
      <c r="D293" s="74"/>
      <c r="E293" s="74"/>
      <c r="F293" s="74"/>
      <c r="G293" s="157"/>
      <c r="H293" s="72">
        <f t="shared" si="47"/>
        <v>0</v>
      </c>
      <c r="I293" s="74"/>
      <c r="J293" s="74"/>
      <c r="K293" s="74"/>
      <c r="L293" s="158"/>
    </row>
    <row r="294" spans="1:12" ht="24" x14ac:dyDescent="0.25">
      <c r="A294" s="174" t="s">
        <v>309</v>
      </c>
      <c r="B294" s="43" t="s">
        <v>310</v>
      </c>
      <c r="C294" s="72">
        <f t="shared" si="46"/>
        <v>0</v>
      </c>
      <c r="D294" s="74"/>
      <c r="E294" s="74"/>
      <c r="F294" s="74"/>
      <c r="G294" s="157"/>
      <c r="H294" s="72">
        <f t="shared" si="47"/>
        <v>0</v>
      </c>
      <c r="I294" s="74"/>
      <c r="J294" s="74"/>
      <c r="K294" s="74"/>
      <c r="L294" s="158"/>
    </row>
    <row r="295" spans="1:12" x14ac:dyDescent="0.25">
      <c r="A295" s="174" t="s">
        <v>311</v>
      </c>
      <c r="B295" s="43" t="s">
        <v>312</v>
      </c>
      <c r="C295" s="72">
        <f t="shared" si="46"/>
        <v>0</v>
      </c>
      <c r="D295" s="74"/>
      <c r="E295" s="74"/>
      <c r="F295" s="74"/>
      <c r="G295" s="157"/>
      <c r="H295" s="72">
        <f t="shared" si="47"/>
        <v>0</v>
      </c>
      <c r="I295" s="74"/>
      <c r="J295" s="74"/>
      <c r="K295" s="74"/>
      <c r="L295" s="158"/>
    </row>
    <row r="296" spans="1:12" ht="24.75" thickBot="1" x14ac:dyDescent="0.3">
      <c r="A296" s="251" t="s">
        <v>313</v>
      </c>
      <c r="B296" s="252" t="s">
        <v>314</v>
      </c>
      <c r="C296" s="185">
        <f t="shared" si="46"/>
        <v>0</v>
      </c>
      <c r="D296" s="189"/>
      <c r="E296" s="189"/>
      <c r="F296" s="189"/>
      <c r="G296" s="253"/>
      <c r="H296" s="185">
        <f t="shared" si="47"/>
        <v>0</v>
      </c>
      <c r="I296" s="189"/>
      <c r="J296" s="189"/>
      <c r="K296" s="189"/>
      <c r="L296" s="191"/>
    </row>
    <row r="297" spans="1:12" s="24" customFormat="1" ht="13.5" thickTop="1" thickBot="1" x14ac:dyDescent="0.3">
      <c r="A297" s="254" t="s">
        <v>315</v>
      </c>
      <c r="B297" s="254" t="s">
        <v>316</v>
      </c>
      <c r="C297" s="255">
        <f>SUM(D297:G297)</f>
        <v>0</v>
      </c>
      <c r="D297" s="256"/>
      <c r="E297" s="256"/>
      <c r="F297" s="256"/>
      <c r="G297" s="257"/>
      <c r="H297" s="255">
        <f>SUM(I297:L297)</f>
        <v>0</v>
      </c>
      <c r="I297" s="256"/>
      <c r="J297" s="256"/>
      <c r="K297" s="256"/>
      <c r="L297" s="258"/>
    </row>
    <row r="298" spans="1:12" s="24" customFormat="1" ht="48.75" thickTop="1" x14ac:dyDescent="0.25">
      <c r="A298" s="248" t="s">
        <v>317</v>
      </c>
      <c r="B298" s="259" t="s">
        <v>318</v>
      </c>
      <c r="C298" s="260">
        <f>SUM(D298:G298)</f>
        <v>0</v>
      </c>
      <c r="D298" s="177"/>
      <c r="E298" s="177"/>
      <c r="F298" s="177"/>
      <c r="G298" s="178"/>
      <c r="H298" s="260">
        <f>SUM(I298:L298)</f>
        <v>0</v>
      </c>
      <c r="I298" s="177"/>
      <c r="J298" s="177"/>
      <c r="K298" s="177"/>
      <c r="L298" s="179"/>
    </row>
    <row r="299" spans="1:12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</row>
    <row r="300" spans="1:12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</row>
    <row r="301" spans="1:12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</row>
    <row r="302" spans="1:12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</row>
    <row r="303" spans="1:12" x14ac:dyDescent="0.2">
      <c r="A303" s="1"/>
      <c r="B303" s="1"/>
      <c r="C303" s="261"/>
      <c r="D303" s="1"/>
      <c r="E303" s="1"/>
      <c r="F303" s="1"/>
      <c r="G303" s="1"/>
      <c r="H303" s="1"/>
      <c r="I303" s="1"/>
      <c r="J303" s="1"/>
      <c r="K303" s="1"/>
      <c r="L303" s="1"/>
    </row>
    <row r="304" spans="1:12" x14ac:dyDescent="0.2">
      <c r="A304" s="1"/>
      <c r="B304" s="1"/>
      <c r="C304" s="261"/>
      <c r="D304" s="1"/>
      <c r="E304" s="1"/>
      <c r="F304" s="1"/>
      <c r="G304" s="1"/>
      <c r="H304" s="1"/>
      <c r="I304" s="1"/>
      <c r="J304" s="1"/>
      <c r="K304" s="1"/>
      <c r="L304" s="1"/>
    </row>
    <row r="305" spans="1:12" x14ac:dyDescent="0.2">
      <c r="A305" s="1"/>
      <c r="B305" s="1"/>
      <c r="C305" s="261"/>
      <c r="D305" s="1"/>
      <c r="E305" s="1"/>
      <c r="F305" s="1"/>
      <c r="G305" s="1"/>
      <c r="H305" s="1"/>
      <c r="I305" s="1"/>
      <c r="J305" s="1"/>
      <c r="K305" s="1"/>
      <c r="L305" s="1"/>
    </row>
    <row r="306" spans="1:12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</row>
    <row r="307" spans="1:12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</row>
    <row r="308" spans="1:12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</row>
    <row r="309" spans="1:12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</row>
    <row r="310" spans="1:12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</row>
    <row r="311" spans="1:12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</row>
    <row r="312" spans="1:12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</row>
    <row r="313" spans="1:12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</row>
    <row r="314" spans="1:12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</row>
  </sheetData>
  <sheetProtection formatCells="0" formatColumns="0" formatRows="0"/>
  <autoFilter ref="A18:L298"/>
  <mergeCells count="29">
    <mergeCell ref="A288:B288"/>
    <mergeCell ref="H16:H17"/>
    <mergeCell ref="I16:I17"/>
    <mergeCell ref="J16:J17"/>
    <mergeCell ref="K16:K17"/>
    <mergeCell ref="L16:L17"/>
    <mergeCell ref="A287:B287"/>
    <mergeCell ref="C13:L13"/>
    <mergeCell ref="A15:A17"/>
    <mergeCell ref="B15:B17"/>
    <mergeCell ref="C15:G15"/>
    <mergeCell ref="H15:L15"/>
    <mergeCell ref="C16:C17"/>
    <mergeCell ref="D16:D17"/>
    <mergeCell ref="E16:E17"/>
    <mergeCell ref="F16:F17"/>
    <mergeCell ref="G16:G17"/>
    <mergeCell ref="C12:L12"/>
    <mergeCell ref="A1:L1"/>
    <mergeCell ref="A2:L2"/>
    <mergeCell ref="C3:L3"/>
    <mergeCell ref="C4:L4"/>
    <mergeCell ref="C5:L5"/>
    <mergeCell ref="C6:L6"/>
    <mergeCell ref="C7:L7"/>
    <mergeCell ref="C8:L8"/>
    <mergeCell ref="C9:L9"/>
    <mergeCell ref="C10:L10"/>
    <mergeCell ref="C11:L11"/>
  </mergeCells>
  <pageMargins left="0.78740157480314965" right="0.39370078740157483" top="0.39370078740157483" bottom="0.39370078740157483" header="0.23622047244094491" footer="0.19685039370078741"/>
  <pageSetup paperSize="9" scale="70" orientation="portrait" r:id="rId1"/>
  <headerFooter>
    <oddHeader xml:space="preserve">&amp;C                               </oddHeader>
    <oddFooter>&amp;L&amp;D, &amp;T&amp;R&amp;"Times New Roman,Regular"&amp;10&amp;P (&amp;N)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M316"/>
  <sheetViews>
    <sheetView showGridLines="0" view="pageLayout" zoomScaleNormal="100" workbookViewId="0">
      <selection activeCell="C6" sqref="C6:L6"/>
    </sheetView>
  </sheetViews>
  <sheetFormatPr defaultRowHeight="12" x14ac:dyDescent="0.25"/>
  <cols>
    <col min="1" max="1" width="10.85546875" style="262" customWidth="1"/>
    <col min="2" max="2" width="28" style="262" customWidth="1"/>
    <col min="3" max="3" width="9.7109375" style="262" customWidth="1"/>
    <col min="4" max="4" width="9.5703125" style="262" customWidth="1"/>
    <col min="5" max="6" width="8.7109375" style="262" customWidth="1"/>
    <col min="7" max="7" width="8.28515625" style="262" customWidth="1"/>
    <col min="8" max="11" width="8.7109375" style="262" customWidth="1"/>
    <col min="12" max="12" width="7.5703125" style="262" customWidth="1"/>
    <col min="13" max="16" width="0" style="1" hidden="1" customWidth="1"/>
    <col min="17" max="16384" width="9.140625" style="1"/>
  </cols>
  <sheetData>
    <row r="1" spans="1:12" x14ac:dyDescent="0.25">
      <c r="A1" s="591" t="s">
        <v>634</v>
      </c>
      <c r="B1" s="591"/>
      <c r="C1" s="591"/>
      <c r="D1" s="591"/>
      <c r="E1" s="591"/>
      <c r="F1" s="591"/>
      <c r="G1" s="591"/>
      <c r="H1" s="591"/>
      <c r="I1" s="591"/>
      <c r="J1" s="591"/>
      <c r="K1" s="591"/>
      <c r="L1" s="591"/>
    </row>
    <row r="2" spans="1:12" ht="35.25" customHeight="1" x14ac:dyDescent="0.25">
      <c r="A2" s="592" t="s">
        <v>1</v>
      </c>
      <c r="B2" s="593"/>
      <c r="C2" s="593"/>
      <c r="D2" s="593"/>
      <c r="E2" s="593"/>
      <c r="F2" s="593"/>
      <c r="G2" s="593"/>
      <c r="H2" s="593"/>
      <c r="I2" s="593"/>
      <c r="J2" s="593"/>
      <c r="K2" s="593"/>
      <c r="L2" s="594"/>
    </row>
    <row r="3" spans="1:12" ht="12.75" customHeight="1" x14ac:dyDescent="0.25">
      <c r="A3" s="2" t="s">
        <v>2</v>
      </c>
      <c r="B3" s="3"/>
      <c r="C3" s="595" t="s">
        <v>372</v>
      </c>
      <c r="D3" s="595"/>
      <c r="E3" s="595"/>
      <c r="F3" s="595"/>
      <c r="G3" s="595"/>
      <c r="H3" s="595"/>
      <c r="I3" s="595"/>
      <c r="J3" s="595"/>
      <c r="K3" s="595"/>
      <c r="L3" s="596"/>
    </row>
    <row r="4" spans="1:12" ht="12.75" customHeight="1" x14ac:dyDescent="0.25">
      <c r="A4" s="2" t="s">
        <v>4</v>
      </c>
      <c r="B4" s="3"/>
      <c r="C4" s="595" t="s">
        <v>373</v>
      </c>
      <c r="D4" s="595"/>
      <c r="E4" s="595"/>
      <c r="F4" s="595"/>
      <c r="G4" s="595"/>
      <c r="H4" s="595"/>
      <c r="I4" s="595"/>
      <c r="J4" s="595"/>
      <c r="K4" s="595"/>
      <c r="L4" s="596"/>
    </row>
    <row r="5" spans="1:12" ht="12.75" customHeight="1" x14ac:dyDescent="0.25">
      <c r="A5" s="4" t="s">
        <v>6</v>
      </c>
      <c r="B5" s="5"/>
      <c r="C5" s="589" t="s">
        <v>374</v>
      </c>
      <c r="D5" s="589"/>
      <c r="E5" s="589"/>
      <c r="F5" s="589"/>
      <c r="G5" s="589"/>
      <c r="H5" s="589"/>
      <c r="I5" s="589"/>
      <c r="J5" s="589"/>
      <c r="K5" s="589"/>
      <c r="L5" s="590"/>
    </row>
    <row r="6" spans="1:12" ht="12.75" customHeight="1" x14ac:dyDescent="0.25">
      <c r="A6" s="4" t="s">
        <v>8</v>
      </c>
      <c r="B6" s="5"/>
      <c r="C6" s="589" t="s">
        <v>9</v>
      </c>
      <c r="D6" s="589"/>
      <c r="E6" s="589"/>
      <c r="F6" s="589"/>
      <c r="G6" s="589"/>
      <c r="H6" s="589"/>
      <c r="I6" s="589"/>
      <c r="J6" s="589"/>
      <c r="K6" s="589"/>
      <c r="L6" s="590"/>
    </row>
    <row r="7" spans="1:12" x14ac:dyDescent="0.25">
      <c r="A7" s="4" t="s">
        <v>10</v>
      </c>
      <c r="B7" s="5"/>
      <c r="C7" s="595" t="s">
        <v>635</v>
      </c>
      <c r="D7" s="595"/>
      <c r="E7" s="595"/>
      <c r="F7" s="595"/>
      <c r="G7" s="595"/>
      <c r="H7" s="595"/>
      <c r="I7" s="595"/>
      <c r="J7" s="595"/>
      <c r="K7" s="595"/>
      <c r="L7" s="596"/>
    </row>
    <row r="8" spans="1:12" ht="12.75" customHeight="1" x14ac:dyDescent="0.25">
      <c r="A8" s="6" t="s">
        <v>12</v>
      </c>
      <c r="B8" s="5"/>
      <c r="C8" s="597"/>
      <c r="D8" s="597"/>
      <c r="E8" s="597"/>
      <c r="F8" s="597"/>
      <c r="G8" s="597"/>
      <c r="H8" s="597"/>
      <c r="I8" s="597"/>
      <c r="J8" s="597"/>
      <c r="K8" s="597"/>
      <c r="L8" s="598"/>
    </row>
    <row r="9" spans="1:12" ht="12.75" customHeight="1" x14ac:dyDescent="0.25">
      <c r="A9" s="4"/>
      <c r="B9" s="5" t="s">
        <v>13</v>
      </c>
      <c r="C9" s="589" t="s">
        <v>375</v>
      </c>
      <c r="D9" s="589"/>
      <c r="E9" s="589"/>
      <c r="F9" s="589"/>
      <c r="G9" s="589"/>
      <c r="H9" s="589"/>
      <c r="I9" s="589"/>
      <c r="J9" s="589"/>
      <c r="K9" s="589"/>
      <c r="L9" s="590"/>
    </row>
    <row r="10" spans="1:12" ht="12.75" customHeight="1" x14ac:dyDescent="0.25">
      <c r="A10" s="4"/>
      <c r="B10" s="5" t="s">
        <v>15</v>
      </c>
      <c r="C10" s="589" t="s">
        <v>376</v>
      </c>
      <c r="D10" s="589"/>
      <c r="E10" s="589"/>
      <c r="F10" s="589"/>
      <c r="G10" s="589"/>
      <c r="H10" s="589"/>
      <c r="I10" s="589"/>
      <c r="J10" s="589"/>
      <c r="K10" s="589"/>
      <c r="L10" s="590"/>
    </row>
    <row r="11" spans="1:12" ht="12.75" customHeight="1" x14ac:dyDescent="0.25">
      <c r="A11" s="4"/>
      <c r="B11" s="5" t="s">
        <v>16</v>
      </c>
      <c r="C11" s="589"/>
      <c r="D11" s="589"/>
      <c r="E11" s="589"/>
      <c r="F11" s="589"/>
      <c r="G11" s="589"/>
      <c r="H11" s="589"/>
      <c r="I11" s="589"/>
      <c r="J11" s="589"/>
      <c r="K11" s="589"/>
      <c r="L11" s="590"/>
    </row>
    <row r="12" spans="1:12" ht="12.75" customHeight="1" x14ac:dyDescent="0.25">
      <c r="A12" s="4"/>
      <c r="B12" s="5" t="s">
        <v>17</v>
      </c>
      <c r="C12" s="589" t="s">
        <v>636</v>
      </c>
      <c r="D12" s="589"/>
      <c r="E12" s="589"/>
      <c r="F12" s="589"/>
      <c r="G12" s="589"/>
      <c r="H12" s="589"/>
      <c r="I12" s="589"/>
      <c r="J12" s="589"/>
      <c r="K12" s="589"/>
      <c r="L12" s="590"/>
    </row>
    <row r="13" spans="1:12" ht="12.75" customHeight="1" x14ac:dyDescent="0.25">
      <c r="A13" s="4"/>
      <c r="B13" s="5" t="s">
        <v>18</v>
      </c>
      <c r="C13" s="589"/>
      <c r="D13" s="589"/>
      <c r="E13" s="589"/>
      <c r="F13" s="589"/>
      <c r="G13" s="589"/>
      <c r="H13" s="589"/>
      <c r="I13" s="589"/>
      <c r="J13" s="589"/>
      <c r="K13" s="589"/>
      <c r="L13" s="590"/>
    </row>
    <row r="14" spans="1:12" ht="12.75" customHeight="1" x14ac:dyDescent="0.25">
      <c r="A14" s="7"/>
      <c r="B14" s="8"/>
      <c r="C14" s="9"/>
      <c r="D14" s="9"/>
      <c r="E14" s="9"/>
      <c r="F14" s="9"/>
      <c r="G14" s="9"/>
      <c r="H14" s="9"/>
      <c r="I14" s="9"/>
      <c r="J14" s="9"/>
      <c r="K14" s="9"/>
      <c r="L14" s="10"/>
    </row>
    <row r="15" spans="1:12" s="11" customFormat="1" ht="12.75" customHeight="1" x14ac:dyDescent="0.25">
      <c r="A15" s="603" t="s">
        <v>19</v>
      </c>
      <c r="B15" s="606" t="s">
        <v>20</v>
      </c>
      <c r="C15" s="608" t="s">
        <v>21</v>
      </c>
      <c r="D15" s="609"/>
      <c r="E15" s="609"/>
      <c r="F15" s="609"/>
      <c r="G15" s="610"/>
      <c r="H15" s="608" t="s">
        <v>22</v>
      </c>
      <c r="I15" s="609"/>
      <c r="J15" s="609"/>
      <c r="K15" s="609"/>
      <c r="L15" s="611"/>
    </row>
    <row r="16" spans="1:12" s="11" customFormat="1" ht="12.75" customHeight="1" x14ac:dyDescent="0.25">
      <c r="A16" s="604"/>
      <c r="B16" s="607"/>
      <c r="C16" s="612" t="s">
        <v>23</v>
      </c>
      <c r="D16" s="613" t="s">
        <v>24</v>
      </c>
      <c r="E16" s="615" t="s">
        <v>25</v>
      </c>
      <c r="F16" s="617" t="s">
        <v>26</v>
      </c>
      <c r="G16" s="619" t="s">
        <v>27</v>
      </c>
      <c r="H16" s="612" t="s">
        <v>23</v>
      </c>
      <c r="I16" s="613" t="s">
        <v>24</v>
      </c>
      <c r="J16" s="615" t="s">
        <v>25</v>
      </c>
      <c r="K16" s="617" t="s">
        <v>26</v>
      </c>
      <c r="L16" s="599" t="s">
        <v>27</v>
      </c>
    </row>
    <row r="17" spans="1:12" s="12" customFormat="1" ht="61.5" customHeight="1" thickBot="1" x14ac:dyDescent="0.3">
      <c r="A17" s="605"/>
      <c r="B17" s="607"/>
      <c r="C17" s="612"/>
      <c r="D17" s="614"/>
      <c r="E17" s="616"/>
      <c r="F17" s="618"/>
      <c r="G17" s="619"/>
      <c r="H17" s="622"/>
      <c r="I17" s="623"/>
      <c r="J17" s="616"/>
      <c r="K17" s="618"/>
      <c r="L17" s="600"/>
    </row>
    <row r="18" spans="1:12" s="12" customFormat="1" ht="9.75" customHeight="1" thickTop="1" x14ac:dyDescent="0.25">
      <c r="A18" s="13" t="s">
        <v>28</v>
      </c>
      <c r="B18" s="13">
        <v>2</v>
      </c>
      <c r="C18" s="14">
        <v>3</v>
      </c>
      <c r="D18" s="15">
        <v>4</v>
      </c>
      <c r="E18" s="15">
        <v>5</v>
      </c>
      <c r="F18" s="15">
        <v>6</v>
      </c>
      <c r="G18" s="16">
        <v>7</v>
      </c>
      <c r="H18" s="14">
        <v>8</v>
      </c>
      <c r="I18" s="15">
        <v>9</v>
      </c>
      <c r="J18" s="15">
        <v>10</v>
      </c>
      <c r="K18" s="15">
        <v>11</v>
      </c>
      <c r="L18" s="17">
        <v>12</v>
      </c>
    </row>
    <row r="19" spans="1:12" s="24" customFormat="1" x14ac:dyDescent="0.25">
      <c r="A19" s="18"/>
      <c r="B19" s="19" t="s">
        <v>29</v>
      </c>
      <c r="C19" s="20"/>
      <c r="D19" s="21"/>
      <c r="E19" s="21"/>
      <c r="F19" s="21"/>
      <c r="G19" s="22"/>
      <c r="H19" s="20"/>
      <c r="I19" s="21"/>
      <c r="J19" s="21"/>
      <c r="K19" s="21"/>
      <c r="L19" s="23"/>
    </row>
    <row r="20" spans="1:12" s="24" customFormat="1" ht="12.75" thickBot="1" x14ac:dyDescent="0.3">
      <c r="A20" s="25"/>
      <c r="B20" s="26" t="s">
        <v>30</v>
      </c>
      <c r="C20" s="27">
        <f t="shared" ref="C20:C47" si="0">SUM(D20:G20)</f>
        <v>427572</v>
      </c>
      <c r="D20" s="28">
        <f>SUM(D21,D24,D25,D41,D43)</f>
        <v>421764</v>
      </c>
      <c r="E20" s="28">
        <f>SUM(E21,E24,E43)</f>
        <v>0</v>
      </c>
      <c r="F20" s="28">
        <f>SUM(F21,F26,F43)</f>
        <v>5808</v>
      </c>
      <c r="G20" s="29">
        <f>SUM(G21,G45)</f>
        <v>0</v>
      </c>
      <c r="H20" s="27">
        <f>SUM(I20:L20)</f>
        <v>621426</v>
      </c>
      <c r="I20" s="28">
        <f>SUM(I21,I24,I25,I41,I43)</f>
        <v>452259</v>
      </c>
      <c r="J20" s="28">
        <f>SUM(J21,J24,J43)</f>
        <v>162667</v>
      </c>
      <c r="K20" s="28">
        <f>SUM(K21,K26,K43)</f>
        <v>6500</v>
      </c>
      <c r="L20" s="30">
        <f>SUM(L21,L45)</f>
        <v>0</v>
      </c>
    </row>
    <row r="21" spans="1:12" ht="12.75" thickTop="1" x14ac:dyDescent="0.25">
      <c r="A21" s="31"/>
      <c r="B21" s="32" t="s">
        <v>31</v>
      </c>
      <c r="C21" s="33">
        <f t="shared" si="0"/>
        <v>0</v>
      </c>
      <c r="D21" s="34">
        <f>SUM(D22:D23)</f>
        <v>0</v>
      </c>
      <c r="E21" s="34">
        <f>SUM(E22:E23)</f>
        <v>0</v>
      </c>
      <c r="F21" s="34">
        <f>SUM(F22:F23)</f>
        <v>0</v>
      </c>
      <c r="G21" s="35">
        <f>SUM(G22:G23)</f>
        <v>0</v>
      </c>
      <c r="H21" s="33">
        <f t="shared" ref="H21:H47" si="1">SUM(I21:L21)</f>
        <v>0</v>
      </c>
      <c r="I21" s="34">
        <f>SUM(I22:I23)</f>
        <v>0</v>
      </c>
      <c r="J21" s="34">
        <f>SUM(J22:J23)</f>
        <v>0</v>
      </c>
      <c r="K21" s="34">
        <f>SUM(K22:K23)</f>
        <v>0</v>
      </c>
      <c r="L21" s="36">
        <f>SUM(L22:L23)</f>
        <v>0</v>
      </c>
    </row>
    <row r="22" spans="1:12" x14ac:dyDescent="0.25">
      <c r="A22" s="37"/>
      <c r="B22" s="38" t="s">
        <v>32</v>
      </c>
      <c r="C22" s="39">
        <f t="shared" si="0"/>
        <v>0</v>
      </c>
      <c r="D22" s="40"/>
      <c r="E22" s="40"/>
      <c r="F22" s="40"/>
      <c r="G22" s="41"/>
      <c r="H22" s="39">
        <f t="shared" si="1"/>
        <v>0</v>
      </c>
      <c r="I22" s="40"/>
      <c r="J22" s="40"/>
      <c r="K22" s="40"/>
      <c r="L22" s="42"/>
    </row>
    <row r="23" spans="1:12" x14ac:dyDescent="0.25">
      <c r="A23" s="43"/>
      <c r="B23" s="44" t="s">
        <v>33</v>
      </c>
      <c r="C23" s="45">
        <f t="shared" si="0"/>
        <v>0</v>
      </c>
      <c r="D23" s="46"/>
      <c r="E23" s="46"/>
      <c r="F23" s="46"/>
      <c r="G23" s="47"/>
      <c r="H23" s="45">
        <f t="shared" si="1"/>
        <v>0</v>
      </c>
      <c r="I23" s="46"/>
      <c r="J23" s="46"/>
      <c r="K23" s="46"/>
      <c r="L23" s="48"/>
    </row>
    <row r="24" spans="1:12" s="24" customFormat="1" ht="24.75" thickBot="1" x14ac:dyDescent="0.3">
      <c r="A24" s="49">
        <v>19300</v>
      </c>
      <c r="B24" s="49" t="s">
        <v>34</v>
      </c>
      <c r="C24" s="50">
        <f t="shared" si="0"/>
        <v>421764</v>
      </c>
      <c r="D24" s="51">
        <v>421764</v>
      </c>
      <c r="E24" s="51"/>
      <c r="F24" s="52" t="s">
        <v>35</v>
      </c>
      <c r="G24" s="53" t="s">
        <v>35</v>
      </c>
      <c r="H24" s="50">
        <f t="shared" si="1"/>
        <v>614926</v>
      </c>
      <c r="I24" s="51">
        <v>452259</v>
      </c>
      <c r="J24" s="51">
        <v>162667</v>
      </c>
      <c r="K24" s="52" t="s">
        <v>35</v>
      </c>
      <c r="L24" s="54" t="s">
        <v>35</v>
      </c>
    </row>
    <row r="25" spans="1:12" s="24" customFormat="1" ht="24.75" thickTop="1" x14ac:dyDescent="0.25">
      <c r="A25" s="55"/>
      <c r="B25" s="56" t="s">
        <v>36</v>
      </c>
      <c r="C25" s="57">
        <f t="shared" si="0"/>
        <v>0</v>
      </c>
      <c r="D25" s="58"/>
      <c r="E25" s="59" t="s">
        <v>35</v>
      </c>
      <c r="F25" s="59" t="s">
        <v>35</v>
      </c>
      <c r="G25" s="60" t="s">
        <v>35</v>
      </c>
      <c r="H25" s="57">
        <f t="shared" si="1"/>
        <v>0</v>
      </c>
      <c r="I25" s="61"/>
      <c r="J25" s="59" t="s">
        <v>35</v>
      </c>
      <c r="K25" s="59" t="s">
        <v>35</v>
      </c>
      <c r="L25" s="62" t="s">
        <v>35</v>
      </c>
    </row>
    <row r="26" spans="1:12" s="24" customFormat="1" ht="36" x14ac:dyDescent="0.25">
      <c r="A26" s="56">
        <v>21300</v>
      </c>
      <c r="B26" s="56" t="s">
        <v>37</v>
      </c>
      <c r="C26" s="57">
        <f t="shared" si="0"/>
        <v>5738</v>
      </c>
      <c r="D26" s="59" t="s">
        <v>35</v>
      </c>
      <c r="E26" s="59" t="s">
        <v>35</v>
      </c>
      <c r="F26" s="63">
        <f>SUM(F27,F31,F33,F36)</f>
        <v>5738</v>
      </c>
      <c r="G26" s="60" t="s">
        <v>35</v>
      </c>
      <c r="H26" s="57">
        <f t="shared" si="1"/>
        <v>6430</v>
      </c>
      <c r="I26" s="59" t="s">
        <v>35</v>
      </c>
      <c r="J26" s="59" t="s">
        <v>35</v>
      </c>
      <c r="K26" s="63">
        <f>SUM(K27,K31,K33,K36)</f>
        <v>6430</v>
      </c>
      <c r="L26" s="62" t="s">
        <v>35</v>
      </c>
    </row>
    <row r="27" spans="1:12" s="24" customFormat="1" ht="24" x14ac:dyDescent="0.25">
      <c r="A27" s="64">
        <v>21350</v>
      </c>
      <c r="B27" s="56" t="s">
        <v>38</v>
      </c>
      <c r="C27" s="57">
        <f t="shared" si="0"/>
        <v>0</v>
      </c>
      <c r="D27" s="59" t="s">
        <v>35</v>
      </c>
      <c r="E27" s="59" t="s">
        <v>35</v>
      </c>
      <c r="F27" s="63">
        <f>SUM(F28:F30)</f>
        <v>0</v>
      </c>
      <c r="G27" s="60" t="s">
        <v>35</v>
      </c>
      <c r="H27" s="57">
        <f t="shared" si="1"/>
        <v>0</v>
      </c>
      <c r="I27" s="59" t="s">
        <v>35</v>
      </c>
      <c r="J27" s="59" t="s">
        <v>35</v>
      </c>
      <c r="K27" s="63">
        <f>SUM(K28:K30)</f>
        <v>0</v>
      </c>
      <c r="L27" s="62" t="s">
        <v>35</v>
      </c>
    </row>
    <row r="28" spans="1:12" x14ac:dyDescent="0.25">
      <c r="A28" s="37">
        <v>21351</v>
      </c>
      <c r="B28" s="65" t="s">
        <v>39</v>
      </c>
      <c r="C28" s="66">
        <f t="shared" si="0"/>
        <v>0</v>
      </c>
      <c r="D28" s="67" t="s">
        <v>35</v>
      </c>
      <c r="E28" s="67" t="s">
        <v>35</v>
      </c>
      <c r="F28" s="68"/>
      <c r="G28" s="69" t="s">
        <v>35</v>
      </c>
      <c r="H28" s="66">
        <f t="shared" si="1"/>
        <v>0</v>
      </c>
      <c r="I28" s="67" t="s">
        <v>35</v>
      </c>
      <c r="J28" s="67" t="s">
        <v>35</v>
      </c>
      <c r="K28" s="68"/>
      <c r="L28" s="70" t="s">
        <v>35</v>
      </c>
    </row>
    <row r="29" spans="1:12" x14ac:dyDescent="0.25">
      <c r="A29" s="43">
        <v>21352</v>
      </c>
      <c r="B29" s="71" t="s">
        <v>40</v>
      </c>
      <c r="C29" s="72">
        <f t="shared" si="0"/>
        <v>0</v>
      </c>
      <c r="D29" s="73" t="s">
        <v>35</v>
      </c>
      <c r="E29" s="73" t="s">
        <v>35</v>
      </c>
      <c r="F29" s="74"/>
      <c r="G29" s="75" t="s">
        <v>35</v>
      </c>
      <c r="H29" s="72">
        <f t="shared" si="1"/>
        <v>0</v>
      </c>
      <c r="I29" s="73" t="s">
        <v>35</v>
      </c>
      <c r="J29" s="73" t="s">
        <v>35</v>
      </c>
      <c r="K29" s="74"/>
      <c r="L29" s="76" t="s">
        <v>35</v>
      </c>
    </row>
    <row r="30" spans="1:12" ht="24" x14ac:dyDescent="0.25">
      <c r="A30" s="43">
        <v>21359</v>
      </c>
      <c r="B30" s="71" t="s">
        <v>41</v>
      </c>
      <c r="C30" s="72">
        <f t="shared" si="0"/>
        <v>0</v>
      </c>
      <c r="D30" s="73" t="s">
        <v>35</v>
      </c>
      <c r="E30" s="73" t="s">
        <v>35</v>
      </c>
      <c r="F30" s="74"/>
      <c r="G30" s="75" t="s">
        <v>35</v>
      </c>
      <c r="H30" s="72">
        <f t="shared" si="1"/>
        <v>0</v>
      </c>
      <c r="I30" s="73" t="s">
        <v>35</v>
      </c>
      <c r="J30" s="73" t="s">
        <v>35</v>
      </c>
      <c r="K30" s="74"/>
      <c r="L30" s="76" t="s">
        <v>35</v>
      </c>
    </row>
    <row r="31" spans="1:12" s="24" customFormat="1" ht="36" x14ac:dyDescent="0.25">
      <c r="A31" s="64">
        <v>21370</v>
      </c>
      <c r="B31" s="56" t="s">
        <v>42</v>
      </c>
      <c r="C31" s="57">
        <f t="shared" si="0"/>
        <v>0</v>
      </c>
      <c r="D31" s="59" t="s">
        <v>35</v>
      </c>
      <c r="E31" s="59" t="s">
        <v>35</v>
      </c>
      <c r="F31" s="63">
        <f>SUM(F32)</f>
        <v>0</v>
      </c>
      <c r="G31" s="60" t="s">
        <v>35</v>
      </c>
      <c r="H31" s="57">
        <f t="shared" si="1"/>
        <v>0</v>
      </c>
      <c r="I31" s="59" t="s">
        <v>35</v>
      </c>
      <c r="J31" s="59" t="s">
        <v>35</v>
      </c>
      <c r="K31" s="63">
        <f>SUM(K32)</f>
        <v>0</v>
      </c>
      <c r="L31" s="62" t="s">
        <v>35</v>
      </c>
    </row>
    <row r="32" spans="1:12" ht="36" x14ac:dyDescent="0.25">
      <c r="A32" s="77">
        <v>21379</v>
      </c>
      <c r="B32" s="78" t="s">
        <v>43</v>
      </c>
      <c r="C32" s="79">
        <f t="shared" si="0"/>
        <v>0</v>
      </c>
      <c r="D32" s="80" t="s">
        <v>35</v>
      </c>
      <c r="E32" s="80" t="s">
        <v>35</v>
      </c>
      <c r="F32" s="81"/>
      <c r="G32" s="82" t="s">
        <v>35</v>
      </c>
      <c r="H32" s="79">
        <f t="shared" si="1"/>
        <v>0</v>
      </c>
      <c r="I32" s="80" t="s">
        <v>35</v>
      </c>
      <c r="J32" s="80" t="s">
        <v>35</v>
      </c>
      <c r="K32" s="81"/>
      <c r="L32" s="83" t="s">
        <v>35</v>
      </c>
    </row>
    <row r="33" spans="1:12" s="24" customFormat="1" x14ac:dyDescent="0.25">
      <c r="A33" s="64">
        <v>21380</v>
      </c>
      <c r="B33" s="56" t="s">
        <v>44</v>
      </c>
      <c r="C33" s="57">
        <f t="shared" si="0"/>
        <v>5738</v>
      </c>
      <c r="D33" s="59" t="s">
        <v>35</v>
      </c>
      <c r="E33" s="59" t="s">
        <v>35</v>
      </c>
      <c r="F33" s="63">
        <f>SUM(F34:F35)</f>
        <v>5738</v>
      </c>
      <c r="G33" s="60" t="s">
        <v>35</v>
      </c>
      <c r="H33" s="57">
        <f t="shared" si="1"/>
        <v>3798</v>
      </c>
      <c r="I33" s="59" t="s">
        <v>35</v>
      </c>
      <c r="J33" s="59" t="s">
        <v>35</v>
      </c>
      <c r="K33" s="63">
        <f>SUM(K34:K35)</f>
        <v>3798</v>
      </c>
      <c r="L33" s="62" t="s">
        <v>35</v>
      </c>
    </row>
    <row r="34" spans="1:12" x14ac:dyDescent="0.25">
      <c r="A34" s="38">
        <v>21381</v>
      </c>
      <c r="B34" s="65" t="s">
        <v>45</v>
      </c>
      <c r="C34" s="66">
        <f t="shared" si="0"/>
        <v>5738</v>
      </c>
      <c r="D34" s="67" t="s">
        <v>35</v>
      </c>
      <c r="E34" s="67" t="s">
        <v>35</v>
      </c>
      <c r="F34" s="68">
        <v>5738</v>
      </c>
      <c r="G34" s="69" t="s">
        <v>35</v>
      </c>
      <c r="H34" s="66">
        <f t="shared" si="1"/>
        <v>3798</v>
      </c>
      <c r="I34" s="67" t="s">
        <v>35</v>
      </c>
      <c r="J34" s="67" t="s">
        <v>35</v>
      </c>
      <c r="K34" s="68">
        <v>3798</v>
      </c>
      <c r="L34" s="70" t="s">
        <v>35</v>
      </c>
    </row>
    <row r="35" spans="1:12" ht="24" x14ac:dyDescent="0.25">
      <c r="A35" s="44">
        <v>21383</v>
      </c>
      <c r="B35" s="71" t="s">
        <v>46</v>
      </c>
      <c r="C35" s="72">
        <f>SUM(D35:G35)</f>
        <v>0</v>
      </c>
      <c r="D35" s="73" t="s">
        <v>35</v>
      </c>
      <c r="E35" s="73" t="s">
        <v>35</v>
      </c>
      <c r="F35" s="74"/>
      <c r="G35" s="75" t="s">
        <v>35</v>
      </c>
      <c r="H35" s="72">
        <f t="shared" si="1"/>
        <v>0</v>
      </c>
      <c r="I35" s="73" t="s">
        <v>35</v>
      </c>
      <c r="J35" s="73" t="s">
        <v>35</v>
      </c>
      <c r="K35" s="74"/>
      <c r="L35" s="76" t="s">
        <v>35</v>
      </c>
    </row>
    <row r="36" spans="1:12" s="24" customFormat="1" ht="25.5" customHeight="1" x14ac:dyDescent="0.25">
      <c r="A36" s="64">
        <v>21390</v>
      </c>
      <c r="B36" s="56" t="s">
        <v>47</v>
      </c>
      <c r="C36" s="57">
        <f t="shared" si="0"/>
        <v>0</v>
      </c>
      <c r="D36" s="59" t="s">
        <v>35</v>
      </c>
      <c r="E36" s="59" t="s">
        <v>35</v>
      </c>
      <c r="F36" s="63">
        <f>SUM(F37:F40)</f>
        <v>0</v>
      </c>
      <c r="G36" s="60" t="s">
        <v>35</v>
      </c>
      <c r="H36" s="57">
        <f t="shared" si="1"/>
        <v>2632</v>
      </c>
      <c r="I36" s="59" t="s">
        <v>35</v>
      </c>
      <c r="J36" s="59" t="s">
        <v>35</v>
      </c>
      <c r="K36" s="63">
        <f>SUM(K37:K40)</f>
        <v>2632</v>
      </c>
      <c r="L36" s="62" t="s">
        <v>35</v>
      </c>
    </row>
    <row r="37" spans="1:12" ht="24" x14ac:dyDescent="0.25">
      <c r="A37" s="38">
        <v>21391</v>
      </c>
      <c r="B37" s="65" t="s">
        <v>48</v>
      </c>
      <c r="C37" s="66">
        <f t="shared" si="0"/>
        <v>0</v>
      </c>
      <c r="D37" s="67" t="s">
        <v>35</v>
      </c>
      <c r="E37" s="67" t="s">
        <v>35</v>
      </c>
      <c r="F37" s="68"/>
      <c r="G37" s="69" t="s">
        <v>35</v>
      </c>
      <c r="H37" s="66">
        <f t="shared" si="1"/>
        <v>0</v>
      </c>
      <c r="I37" s="67" t="s">
        <v>35</v>
      </c>
      <c r="J37" s="67" t="s">
        <v>35</v>
      </c>
      <c r="K37" s="68"/>
      <c r="L37" s="70" t="s">
        <v>35</v>
      </c>
    </row>
    <row r="38" spans="1:12" x14ac:dyDescent="0.25">
      <c r="A38" s="44">
        <v>21393</v>
      </c>
      <c r="B38" s="71" t="s">
        <v>49</v>
      </c>
      <c r="C38" s="72">
        <f t="shared" si="0"/>
        <v>0</v>
      </c>
      <c r="D38" s="73" t="s">
        <v>35</v>
      </c>
      <c r="E38" s="73" t="s">
        <v>35</v>
      </c>
      <c r="F38" s="74"/>
      <c r="G38" s="75" t="s">
        <v>35</v>
      </c>
      <c r="H38" s="72">
        <f t="shared" si="1"/>
        <v>0</v>
      </c>
      <c r="I38" s="73" t="s">
        <v>35</v>
      </c>
      <c r="J38" s="73" t="s">
        <v>35</v>
      </c>
      <c r="K38" s="74"/>
      <c r="L38" s="76" t="s">
        <v>35</v>
      </c>
    </row>
    <row r="39" spans="1:12" x14ac:dyDescent="0.25">
      <c r="A39" s="44">
        <v>21395</v>
      </c>
      <c r="B39" s="71" t="s">
        <v>50</v>
      </c>
      <c r="C39" s="72">
        <f t="shared" si="0"/>
        <v>0</v>
      </c>
      <c r="D39" s="73" t="s">
        <v>35</v>
      </c>
      <c r="E39" s="73" t="s">
        <v>35</v>
      </c>
      <c r="F39" s="74"/>
      <c r="G39" s="75" t="s">
        <v>35</v>
      </c>
      <c r="H39" s="72">
        <f t="shared" si="1"/>
        <v>0</v>
      </c>
      <c r="I39" s="73" t="s">
        <v>35</v>
      </c>
      <c r="J39" s="73" t="s">
        <v>35</v>
      </c>
      <c r="K39" s="74"/>
      <c r="L39" s="76" t="s">
        <v>35</v>
      </c>
    </row>
    <row r="40" spans="1:12" ht="24" x14ac:dyDescent="0.25">
      <c r="A40" s="84">
        <v>21399</v>
      </c>
      <c r="B40" s="85" t="s">
        <v>51</v>
      </c>
      <c r="C40" s="86">
        <f t="shared" si="0"/>
        <v>0</v>
      </c>
      <c r="D40" s="87" t="s">
        <v>35</v>
      </c>
      <c r="E40" s="87" t="s">
        <v>35</v>
      </c>
      <c r="F40" s="88"/>
      <c r="G40" s="89" t="s">
        <v>35</v>
      </c>
      <c r="H40" s="86">
        <f t="shared" si="1"/>
        <v>2632</v>
      </c>
      <c r="I40" s="87" t="s">
        <v>35</v>
      </c>
      <c r="J40" s="87" t="s">
        <v>35</v>
      </c>
      <c r="K40" s="88">
        <f>692+1940</f>
        <v>2632</v>
      </c>
      <c r="L40" s="90" t="s">
        <v>35</v>
      </c>
    </row>
    <row r="41" spans="1:12" s="24" customFormat="1" ht="26.25" customHeight="1" x14ac:dyDescent="0.25">
      <c r="A41" s="91">
        <v>21420</v>
      </c>
      <c r="B41" s="92" t="s">
        <v>52</v>
      </c>
      <c r="C41" s="86">
        <f>SUM(D41:G41)</f>
        <v>0</v>
      </c>
      <c r="D41" s="94">
        <f>SUM(D42)</f>
        <v>0</v>
      </c>
      <c r="E41" s="95" t="s">
        <v>35</v>
      </c>
      <c r="F41" s="95" t="s">
        <v>35</v>
      </c>
      <c r="G41" s="96" t="s">
        <v>35</v>
      </c>
      <c r="H41" s="93">
        <f>SUM(I41:L41)</f>
        <v>0</v>
      </c>
      <c r="I41" s="94">
        <f>SUM(I42)</f>
        <v>0</v>
      </c>
      <c r="J41" s="95" t="s">
        <v>35</v>
      </c>
      <c r="K41" s="95" t="s">
        <v>35</v>
      </c>
      <c r="L41" s="97" t="s">
        <v>35</v>
      </c>
    </row>
    <row r="42" spans="1:12" s="24" customFormat="1" ht="26.25" customHeight="1" x14ac:dyDescent="0.25">
      <c r="A42" s="84">
        <v>21429</v>
      </c>
      <c r="B42" s="85" t="s">
        <v>53</v>
      </c>
      <c r="C42" s="86">
        <f>SUM(D42:G42)</f>
        <v>0</v>
      </c>
      <c r="D42" s="98"/>
      <c r="E42" s="87" t="s">
        <v>35</v>
      </c>
      <c r="F42" s="87" t="s">
        <v>35</v>
      </c>
      <c r="G42" s="89" t="s">
        <v>35</v>
      </c>
      <c r="H42" s="86">
        <f t="shared" ref="H42:H44" si="2">SUM(I42:L42)</f>
        <v>0</v>
      </c>
      <c r="I42" s="98"/>
      <c r="J42" s="87" t="s">
        <v>35</v>
      </c>
      <c r="K42" s="87" t="s">
        <v>35</v>
      </c>
      <c r="L42" s="90" t="s">
        <v>35</v>
      </c>
    </row>
    <row r="43" spans="1:12" s="24" customFormat="1" ht="24" x14ac:dyDescent="0.25">
      <c r="A43" s="64">
        <v>21490</v>
      </c>
      <c r="B43" s="56" t="s">
        <v>54</v>
      </c>
      <c r="C43" s="57">
        <f t="shared" si="0"/>
        <v>70</v>
      </c>
      <c r="D43" s="99">
        <f>D44</f>
        <v>0</v>
      </c>
      <c r="E43" s="99">
        <f t="shared" ref="E43:F43" si="3">E44</f>
        <v>0</v>
      </c>
      <c r="F43" s="99">
        <f t="shared" si="3"/>
        <v>70</v>
      </c>
      <c r="G43" s="60" t="s">
        <v>35</v>
      </c>
      <c r="H43" s="100">
        <f t="shared" si="2"/>
        <v>70</v>
      </c>
      <c r="I43" s="99">
        <f>I44</f>
        <v>0</v>
      </c>
      <c r="J43" s="99">
        <f t="shared" ref="J43:K43" si="4">J44</f>
        <v>0</v>
      </c>
      <c r="K43" s="99">
        <f t="shared" si="4"/>
        <v>70</v>
      </c>
      <c r="L43" s="62" t="s">
        <v>35</v>
      </c>
    </row>
    <row r="44" spans="1:12" s="24" customFormat="1" ht="24" x14ac:dyDescent="0.25">
      <c r="A44" s="44">
        <v>21499</v>
      </c>
      <c r="B44" s="71" t="s">
        <v>55</v>
      </c>
      <c r="C44" s="79">
        <f>SUM(D44:G44)</f>
        <v>70</v>
      </c>
      <c r="D44" s="101"/>
      <c r="E44" s="102"/>
      <c r="F44" s="102">
        <v>70</v>
      </c>
      <c r="G44" s="103" t="s">
        <v>35</v>
      </c>
      <c r="H44" s="104">
        <f t="shared" si="2"/>
        <v>70</v>
      </c>
      <c r="I44" s="40"/>
      <c r="J44" s="105"/>
      <c r="K44" s="105">
        <v>70</v>
      </c>
      <c r="L44" s="106" t="s">
        <v>35</v>
      </c>
    </row>
    <row r="45" spans="1:12" ht="12.75" customHeight="1" x14ac:dyDescent="0.25">
      <c r="A45" s="107">
        <v>23000</v>
      </c>
      <c r="B45" s="108" t="s">
        <v>56</v>
      </c>
      <c r="C45" s="109">
        <f>SUM(D45:G45)</f>
        <v>0</v>
      </c>
      <c r="D45" s="59" t="s">
        <v>35</v>
      </c>
      <c r="E45" s="59" t="s">
        <v>35</v>
      </c>
      <c r="F45" s="59" t="s">
        <v>35</v>
      </c>
      <c r="G45" s="99">
        <f>SUM(G46:G47)</f>
        <v>0</v>
      </c>
      <c r="H45" s="109">
        <f t="shared" si="1"/>
        <v>0</v>
      </c>
      <c r="I45" s="87" t="s">
        <v>35</v>
      </c>
      <c r="J45" s="87" t="s">
        <v>35</v>
      </c>
      <c r="K45" s="87" t="s">
        <v>35</v>
      </c>
      <c r="L45" s="110">
        <f>SUM(L46:L47)</f>
        <v>0</v>
      </c>
    </row>
    <row r="46" spans="1:12" ht="24" x14ac:dyDescent="0.25">
      <c r="A46" s="111">
        <v>23410</v>
      </c>
      <c r="B46" s="112" t="s">
        <v>57</v>
      </c>
      <c r="C46" s="113">
        <f t="shared" si="0"/>
        <v>0</v>
      </c>
      <c r="D46" s="95" t="s">
        <v>35</v>
      </c>
      <c r="E46" s="95" t="s">
        <v>35</v>
      </c>
      <c r="F46" s="95" t="s">
        <v>35</v>
      </c>
      <c r="G46" s="114"/>
      <c r="H46" s="113">
        <f t="shared" si="1"/>
        <v>0</v>
      </c>
      <c r="I46" s="95" t="s">
        <v>35</v>
      </c>
      <c r="J46" s="95" t="s">
        <v>35</v>
      </c>
      <c r="K46" s="95" t="s">
        <v>35</v>
      </c>
      <c r="L46" s="115"/>
    </row>
    <row r="47" spans="1:12" ht="24" x14ac:dyDescent="0.25">
      <c r="A47" s="111">
        <v>23510</v>
      </c>
      <c r="B47" s="112" t="s">
        <v>58</v>
      </c>
      <c r="C47" s="93">
        <f t="shared" si="0"/>
        <v>0</v>
      </c>
      <c r="D47" s="95" t="s">
        <v>35</v>
      </c>
      <c r="E47" s="95" t="s">
        <v>35</v>
      </c>
      <c r="F47" s="95" t="s">
        <v>35</v>
      </c>
      <c r="G47" s="114"/>
      <c r="H47" s="93">
        <f t="shared" si="1"/>
        <v>0</v>
      </c>
      <c r="I47" s="95" t="s">
        <v>35</v>
      </c>
      <c r="J47" s="95" t="s">
        <v>35</v>
      </c>
      <c r="K47" s="95" t="s">
        <v>35</v>
      </c>
      <c r="L47" s="115"/>
    </row>
    <row r="48" spans="1:12" x14ac:dyDescent="0.25">
      <c r="A48" s="116"/>
      <c r="B48" s="112"/>
      <c r="C48" s="117"/>
      <c r="D48" s="95"/>
      <c r="E48" s="95"/>
      <c r="F48" s="94"/>
      <c r="G48" s="118"/>
      <c r="H48" s="117"/>
      <c r="I48" s="95"/>
      <c r="J48" s="95"/>
      <c r="K48" s="94"/>
      <c r="L48" s="119"/>
    </row>
    <row r="49" spans="1:12" s="24" customFormat="1" x14ac:dyDescent="0.25">
      <c r="A49" s="120"/>
      <c r="B49" s="121" t="s">
        <v>59</v>
      </c>
      <c r="C49" s="122"/>
      <c r="D49" s="123"/>
      <c r="E49" s="123"/>
      <c r="F49" s="123"/>
      <c r="G49" s="124"/>
      <c r="H49" s="122"/>
      <c r="I49" s="123"/>
      <c r="J49" s="123"/>
      <c r="K49" s="123"/>
      <c r="L49" s="125"/>
    </row>
    <row r="50" spans="1:12" s="24" customFormat="1" ht="12.75" thickBot="1" x14ac:dyDescent="0.3">
      <c r="A50" s="126"/>
      <c r="B50" s="25" t="s">
        <v>60</v>
      </c>
      <c r="C50" s="127">
        <f t="shared" ref="C50:C113" si="5">SUM(D50:G50)</f>
        <v>427572</v>
      </c>
      <c r="D50" s="128">
        <f>SUM(D51,D283)</f>
        <v>421764</v>
      </c>
      <c r="E50" s="128">
        <f>SUM(E51,E283)</f>
        <v>0</v>
      </c>
      <c r="F50" s="128">
        <f>SUM(F51,F283)</f>
        <v>5808</v>
      </c>
      <c r="G50" s="129">
        <f>SUM(G51,G283)</f>
        <v>0</v>
      </c>
      <c r="H50" s="127">
        <f t="shared" ref="H50:H113" si="6">SUM(I50:L50)</f>
        <v>621426</v>
      </c>
      <c r="I50" s="128">
        <f>SUM(I51,I283)</f>
        <v>452259</v>
      </c>
      <c r="J50" s="128">
        <f>SUM(J51,J283)</f>
        <v>162667</v>
      </c>
      <c r="K50" s="128">
        <f>SUM(K51,K283)</f>
        <v>6500</v>
      </c>
      <c r="L50" s="130">
        <f>SUM(L51,L283)</f>
        <v>0</v>
      </c>
    </row>
    <row r="51" spans="1:12" s="24" customFormat="1" ht="36.75" thickTop="1" x14ac:dyDescent="0.25">
      <c r="A51" s="131"/>
      <c r="B51" s="132" t="s">
        <v>61</v>
      </c>
      <c r="C51" s="133">
        <f t="shared" si="5"/>
        <v>427572</v>
      </c>
      <c r="D51" s="134">
        <f>SUM(D52,D194)</f>
        <v>421764</v>
      </c>
      <c r="E51" s="134">
        <f>SUM(E52,E194)</f>
        <v>0</v>
      </c>
      <c r="F51" s="134">
        <f>SUM(F52,F194)</f>
        <v>5808</v>
      </c>
      <c r="G51" s="135">
        <f>SUM(G52,G194)</f>
        <v>0</v>
      </c>
      <c r="H51" s="133">
        <f t="shared" si="6"/>
        <v>621426</v>
      </c>
      <c r="I51" s="134">
        <f>SUM(I52,I194)</f>
        <v>452259</v>
      </c>
      <c r="J51" s="134">
        <f>SUM(J52,J194)</f>
        <v>162667</v>
      </c>
      <c r="K51" s="134">
        <f>SUM(K52,K194)</f>
        <v>6500</v>
      </c>
      <c r="L51" s="136">
        <f>SUM(L52,L194)</f>
        <v>0</v>
      </c>
    </row>
    <row r="52" spans="1:12" s="24" customFormat="1" ht="24" x14ac:dyDescent="0.25">
      <c r="A52" s="137"/>
      <c r="B52" s="18" t="s">
        <v>62</v>
      </c>
      <c r="C52" s="138">
        <f t="shared" si="5"/>
        <v>426392</v>
      </c>
      <c r="D52" s="139">
        <f>SUM(D53,D75,D173,D187)</f>
        <v>420584</v>
      </c>
      <c r="E52" s="139">
        <f>SUM(E53,E75,E173,E187)</f>
        <v>0</v>
      </c>
      <c r="F52" s="139">
        <f>SUM(F53,F75,F173,F187)</f>
        <v>5808</v>
      </c>
      <c r="G52" s="140">
        <f>SUM(G53,G75,G173,G187)</f>
        <v>0</v>
      </c>
      <c r="H52" s="138">
        <f t="shared" si="6"/>
        <v>620246</v>
      </c>
      <c r="I52" s="139">
        <f>SUM(I53,I75,I173,I187)</f>
        <v>451079</v>
      </c>
      <c r="J52" s="139">
        <f>SUM(J53,J75,J173,J187)</f>
        <v>162667</v>
      </c>
      <c r="K52" s="139">
        <f>SUM(K53,K75,K173,K187)</f>
        <v>6500</v>
      </c>
      <c r="L52" s="141">
        <f>SUM(L53,L75,L173,L187)</f>
        <v>0</v>
      </c>
    </row>
    <row r="53" spans="1:12" s="24" customFormat="1" x14ac:dyDescent="0.25">
      <c r="A53" s="142">
        <v>1000</v>
      </c>
      <c r="B53" s="142" t="s">
        <v>63</v>
      </c>
      <c r="C53" s="143">
        <f t="shared" si="5"/>
        <v>308687</v>
      </c>
      <c r="D53" s="144">
        <f>SUM(D54,D67)</f>
        <v>308687</v>
      </c>
      <c r="E53" s="144">
        <f>SUM(E54,E67)</f>
        <v>0</v>
      </c>
      <c r="F53" s="144">
        <f>SUM(F54,F67)</f>
        <v>0</v>
      </c>
      <c r="G53" s="145">
        <f>SUM(G54,G67)</f>
        <v>0</v>
      </c>
      <c r="H53" s="143">
        <f t="shared" si="6"/>
        <v>504234</v>
      </c>
      <c r="I53" s="144">
        <f>SUM(I54,I67)</f>
        <v>341567</v>
      </c>
      <c r="J53" s="144">
        <f>SUM(J54,J67)</f>
        <v>162667</v>
      </c>
      <c r="K53" s="144">
        <f>SUM(K54,K67)</f>
        <v>0</v>
      </c>
      <c r="L53" s="146">
        <f>SUM(L54,L67)</f>
        <v>0</v>
      </c>
    </row>
    <row r="54" spans="1:12" x14ac:dyDescent="0.25">
      <c r="A54" s="56">
        <v>1100</v>
      </c>
      <c r="B54" s="147" t="s">
        <v>64</v>
      </c>
      <c r="C54" s="57">
        <f t="shared" si="5"/>
        <v>226264</v>
      </c>
      <c r="D54" s="63">
        <f>SUM(D55,D58,D66)</f>
        <v>226264</v>
      </c>
      <c r="E54" s="63">
        <f>SUM(E55,E58,E66)</f>
        <v>0</v>
      </c>
      <c r="F54" s="63">
        <f>SUM(F55,F58,F66)</f>
        <v>0</v>
      </c>
      <c r="G54" s="148">
        <f>SUM(G55,G58,G66)</f>
        <v>0</v>
      </c>
      <c r="H54" s="57">
        <f t="shared" si="6"/>
        <v>378493</v>
      </c>
      <c r="I54" s="63">
        <f>SUM(I55,I58,I66)</f>
        <v>248065</v>
      </c>
      <c r="J54" s="63">
        <f>SUM(J55,J58,J66)</f>
        <v>130428</v>
      </c>
      <c r="K54" s="63">
        <f>SUM(K55,K58,K66)</f>
        <v>0</v>
      </c>
      <c r="L54" s="149">
        <f>SUM(L55,L58,L66)</f>
        <v>0</v>
      </c>
    </row>
    <row r="55" spans="1:12" x14ac:dyDescent="0.25">
      <c r="A55" s="150">
        <v>1110</v>
      </c>
      <c r="B55" s="112" t="s">
        <v>65</v>
      </c>
      <c r="C55" s="117">
        <f t="shared" si="5"/>
        <v>192101</v>
      </c>
      <c r="D55" s="151">
        <f>SUM(D56:D57)</f>
        <v>192101</v>
      </c>
      <c r="E55" s="151">
        <f>SUM(E56:E57)</f>
        <v>0</v>
      </c>
      <c r="F55" s="151">
        <f>SUM(F56:F57)</f>
        <v>0</v>
      </c>
      <c r="G55" s="152">
        <f>SUM(G56:G57)</f>
        <v>0</v>
      </c>
      <c r="H55" s="117">
        <f t="shared" si="6"/>
        <v>343236</v>
      </c>
      <c r="I55" s="151">
        <f>SUM(I56:I57)</f>
        <v>216444</v>
      </c>
      <c r="J55" s="151">
        <f>SUM(J56:J57)</f>
        <v>126792</v>
      </c>
      <c r="K55" s="151">
        <f>SUM(K56:K57)</f>
        <v>0</v>
      </c>
      <c r="L55" s="153">
        <f>SUM(L56:L57)</f>
        <v>0</v>
      </c>
    </row>
    <row r="56" spans="1:12" x14ac:dyDescent="0.25">
      <c r="A56" s="38">
        <v>1111</v>
      </c>
      <c r="B56" s="65" t="s">
        <v>66</v>
      </c>
      <c r="C56" s="66">
        <f t="shared" si="5"/>
        <v>0</v>
      </c>
      <c r="D56" s="68"/>
      <c r="E56" s="68"/>
      <c r="F56" s="68"/>
      <c r="G56" s="154"/>
      <c r="H56" s="66">
        <f t="shared" si="6"/>
        <v>0</v>
      </c>
      <c r="I56" s="68"/>
      <c r="J56" s="68"/>
      <c r="K56" s="68"/>
      <c r="L56" s="155"/>
    </row>
    <row r="57" spans="1:12" ht="24" customHeight="1" x14ac:dyDescent="0.25">
      <c r="A57" s="44">
        <v>1119</v>
      </c>
      <c r="B57" s="71" t="s">
        <v>67</v>
      </c>
      <c r="C57" s="72">
        <f t="shared" si="5"/>
        <v>192101</v>
      </c>
      <c r="D57" s="74">
        <v>192101</v>
      </c>
      <c r="E57" s="74"/>
      <c r="F57" s="74"/>
      <c r="G57" s="157"/>
      <c r="H57" s="72">
        <f t="shared" si="6"/>
        <v>343236</v>
      </c>
      <c r="I57" s="74">
        <v>216444</v>
      </c>
      <c r="J57" s="74">
        <f>103908+9980+12904</f>
        <v>126792</v>
      </c>
      <c r="K57" s="74"/>
      <c r="L57" s="158"/>
    </row>
    <row r="58" spans="1:12" x14ac:dyDescent="0.25">
      <c r="A58" s="159">
        <v>1140</v>
      </c>
      <c r="B58" s="71" t="s">
        <v>68</v>
      </c>
      <c r="C58" s="72">
        <f t="shared" si="5"/>
        <v>31583</v>
      </c>
      <c r="D58" s="160">
        <f>SUM(D59:D65)</f>
        <v>31583</v>
      </c>
      <c r="E58" s="160">
        <f>SUM(E59:E65)</f>
        <v>0</v>
      </c>
      <c r="F58" s="160">
        <f>SUM(F59:F65)</f>
        <v>0</v>
      </c>
      <c r="G58" s="161">
        <f>SUM(G59:G65)</f>
        <v>0</v>
      </c>
      <c r="H58" s="72">
        <f t="shared" si="6"/>
        <v>32407</v>
      </c>
      <c r="I58" s="160">
        <f>SUM(I59:I65)</f>
        <v>28771</v>
      </c>
      <c r="J58" s="160">
        <f>SUM(J59:J65)</f>
        <v>3636</v>
      </c>
      <c r="K58" s="160">
        <f>SUM(K59:K65)</f>
        <v>0</v>
      </c>
      <c r="L58" s="162">
        <f>SUM(L59:L65)</f>
        <v>0</v>
      </c>
    </row>
    <row r="59" spans="1:12" x14ac:dyDescent="0.25">
      <c r="A59" s="44">
        <v>1141</v>
      </c>
      <c r="B59" s="71" t="s">
        <v>69</v>
      </c>
      <c r="C59" s="72">
        <f t="shared" si="5"/>
        <v>3694</v>
      </c>
      <c r="D59" s="74">
        <v>3694</v>
      </c>
      <c r="E59" s="74"/>
      <c r="F59" s="74"/>
      <c r="G59" s="157"/>
      <c r="H59" s="72">
        <f t="shared" si="6"/>
        <v>4153</v>
      </c>
      <c r="I59" s="74">
        <v>4153</v>
      </c>
      <c r="J59" s="74"/>
      <c r="K59" s="74"/>
      <c r="L59" s="158"/>
    </row>
    <row r="60" spans="1:12" ht="24.75" customHeight="1" x14ac:dyDescent="0.25">
      <c r="A60" s="44">
        <v>1142</v>
      </c>
      <c r="B60" s="71" t="s">
        <v>70</v>
      </c>
      <c r="C60" s="72">
        <f t="shared" si="5"/>
        <v>1680</v>
      </c>
      <c r="D60" s="74">
        <v>1680</v>
      </c>
      <c r="E60" s="74"/>
      <c r="F60" s="74"/>
      <c r="G60" s="157"/>
      <c r="H60" s="72">
        <f t="shared" si="6"/>
        <v>1093</v>
      </c>
      <c r="I60" s="74">
        <v>1093</v>
      </c>
      <c r="J60" s="74"/>
      <c r="K60" s="74"/>
      <c r="L60" s="158"/>
    </row>
    <row r="61" spans="1:12" ht="24" x14ac:dyDescent="0.25">
      <c r="A61" s="44">
        <v>1145</v>
      </c>
      <c r="B61" s="71" t="s">
        <v>71</v>
      </c>
      <c r="C61" s="72">
        <f t="shared" si="5"/>
        <v>0</v>
      </c>
      <c r="D61" s="74"/>
      <c r="E61" s="74"/>
      <c r="F61" s="74"/>
      <c r="G61" s="157"/>
      <c r="H61" s="72">
        <f t="shared" si="6"/>
        <v>0</v>
      </c>
      <c r="I61" s="74"/>
      <c r="J61" s="74"/>
      <c r="K61" s="74"/>
      <c r="L61" s="158"/>
    </row>
    <row r="62" spans="1:12" ht="27.75" customHeight="1" x14ac:dyDescent="0.25">
      <c r="A62" s="44">
        <v>1146</v>
      </c>
      <c r="B62" s="71" t="s">
        <v>72</v>
      </c>
      <c r="C62" s="72">
        <f t="shared" si="5"/>
        <v>793</v>
      </c>
      <c r="D62" s="74">
        <v>793</v>
      </c>
      <c r="E62" s="74"/>
      <c r="F62" s="74"/>
      <c r="G62" s="157"/>
      <c r="H62" s="72">
        <f t="shared" si="6"/>
        <v>0</v>
      </c>
      <c r="I62" s="74"/>
      <c r="J62" s="74"/>
      <c r="K62" s="74"/>
      <c r="L62" s="158"/>
    </row>
    <row r="63" spans="1:12" x14ac:dyDescent="0.25">
      <c r="A63" s="44">
        <v>1147</v>
      </c>
      <c r="B63" s="71" t="s">
        <v>73</v>
      </c>
      <c r="C63" s="72">
        <f t="shared" si="5"/>
        <v>2958</v>
      </c>
      <c r="D63" s="74">
        <v>2958</v>
      </c>
      <c r="E63" s="74"/>
      <c r="F63" s="74"/>
      <c r="G63" s="157"/>
      <c r="H63" s="72">
        <f t="shared" si="6"/>
        <v>3059</v>
      </c>
      <c r="I63" s="74">
        <v>3059</v>
      </c>
      <c r="J63" s="74"/>
      <c r="K63" s="74"/>
      <c r="L63" s="158"/>
    </row>
    <row r="64" spans="1:12" x14ac:dyDescent="0.25">
      <c r="A64" s="44">
        <v>1148</v>
      </c>
      <c r="B64" s="71" t="s">
        <v>74</v>
      </c>
      <c r="C64" s="72">
        <f t="shared" si="5"/>
        <v>20541</v>
      </c>
      <c r="D64" s="74">
        <v>20541</v>
      </c>
      <c r="E64" s="74"/>
      <c r="F64" s="74"/>
      <c r="G64" s="157"/>
      <c r="H64" s="72">
        <f t="shared" si="6"/>
        <v>18525</v>
      </c>
      <c r="I64" s="74">
        <v>18525</v>
      </c>
      <c r="J64" s="74"/>
      <c r="K64" s="74"/>
      <c r="L64" s="158"/>
    </row>
    <row r="65" spans="1:12" ht="24" customHeight="1" x14ac:dyDescent="0.25">
      <c r="A65" s="44">
        <v>1149</v>
      </c>
      <c r="B65" s="71" t="s">
        <v>75</v>
      </c>
      <c r="C65" s="72">
        <f t="shared" si="5"/>
        <v>1917</v>
      </c>
      <c r="D65" s="74">
        <v>1917</v>
      </c>
      <c r="E65" s="74"/>
      <c r="F65" s="74"/>
      <c r="G65" s="157"/>
      <c r="H65" s="72">
        <f t="shared" si="6"/>
        <v>5577</v>
      </c>
      <c r="I65" s="74">
        <v>1941</v>
      </c>
      <c r="J65" s="74">
        <f>2772+396+468</f>
        <v>3636</v>
      </c>
      <c r="K65" s="74"/>
      <c r="L65" s="158"/>
    </row>
    <row r="66" spans="1:12" ht="36" x14ac:dyDescent="0.25">
      <c r="A66" s="150">
        <v>1150</v>
      </c>
      <c r="B66" s="112" t="s">
        <v>76</v>
      </c>
      <c r="C66" s="117">
        <f t="shared" si="5"/>
        <v>2580</v>
      </c>
      <c r="D66" s="163">
        <v>2580</v>
      </c>
      <c r="E66" s="163"/>
      <c r="F66" s="163"/>
      <c r="G66" s="164"/>
      <c r="H66" s="117">
        <f t="shared" si="6"/>
        <v>2850</v>
      </c>
      <c r="I66" s="163">
        <v>2850</v>
      </c>
      <c r="J66" s="163"/>
      <c r="K66" s="163"/>
      <c r="L66" s="165"/>
    </row>
    <row r="67" spans="1:12" ht="24" x14ac:dyDescent="0.25">
      <c r="A67" s="56">
        <v>1200</v>
      </c>
      <c r="B67" s="147" t="s">
        <v>77</v>
      </c>
      <c r="C67" s="57">
        <f t="shared" si="5"/>
        <v>82423</v>
      </c>
      <c r="D67" s="63">
        <f>SUM(D68:D69)</f>
        <v>82423</v>
      </c>
      <c r="E67" s="63">
        <f>SUM(E68:E69)</f>
        <v>0</v>
      </c>
      <c r="F67" s="63">
        <f>SUM(F68:F69)</f>
        <v>0</v>
      </c>
      <c r="G67" s="166">
        <f>SUM(G68:G69)</f>
        <v>0</v>
      </c>
      <c r="H67" s="57">
        <f t="shared" si="6"/>
        <v>125741</v>
      </c>
      <c r="I67" s="63">
        <f>SUM(I68:I69)</f>
        <v>93502</v>
      </c>
      <c r="J67" s="63">
        <f>SUM(J68:J69)</f>
        <v>32239</v>
      </c>
      <c r="K67" s="63">
        <f>SUM(K68:K69)</f>
        <v>0</v>
      </c>
      <c r="L67" s="167">
        <f>SUM(L68:L69)</f>
        <v>0</v>
      </c>
    </row>
    <row r="68" spans="1:12" ht="24" x14ac:dyDescent="0.25">
      <c r="A68" s="168">
        <v>1210</v>
      </c>
      <c r="B68" s="65" t="s">
        <v>78</v>
      </c>
      <c r="C68" s="66">
        <f t="shared" si="5"/>
        <v>56755</v>
      </c>
      <c r="D68" s="68">
        <v>56755</v>
      </c>
      <c r="E68" s="68"/>
      <c r="F68" s="68"/>
      <c r="G68" s="154"/>
      <c r="H68" s="66">
        <f t="shared" si="6"/>
        <v>95719</v>
      </c>
      <c r="I68" s="68">
        <v>64140</v>
      </c>
      <c r="J68" s="68">
        <f>25800+2524+3255</f>
        <v>31579</v>
      </c>
      <c r="K68" s="68"/>
      <c r="L68" s="155"/>
    </row>
    <row r="69" spans="1:12" ht="24" x14ac:dyDescent="0.25">
      <c r="A69" s="159">
        <v>1220</v>
      </c>
      <c r="B69" s="71" t="s">
        <v>79</v>
      </c>
      <c r="C69" s="72">
        <f t="shared" si="5"/>
        <v>25668</v>
      </c>
      <c r="D69" s="160">
        <f>SUM(D70:D74)</f>
        <v>25668</v>
      </c>
      <c r="E69" s="160">
        <f>SUM(E70:E74)</f>
        <v>0</v>
      </c>
      <c r="F69" s="160">
        <f>SUM(F70:F74)</f>
        <v>0</v>
      </c>
      <c r="G69" s="161">
        <f>SUM(G70:G74)</f>
        <v>0</v>
      </c>
      <c r="H69" s="72">
        <f t="shared" si="6"/>
        <v>30022</v>
      </c>
      <c r="I69" s="160">
        <f>SUM(I70:I74)</f>
        <v>29362</v>
      </c>
      <c r="J69" s="160">
        <f>SUM(J70:J74)</f>
        <v>660</v>
      </c>
      <c r="K69" s="160">
        <f>SUM(K70:K74)</f>
        <v>0</v>
      </c>
      <c r="L69" s="162">
        <f>SUM(L70:L74)</f>
        <v>0</v>
      </c>
    </row>
    <row r="70" spans="1:12" ht="48" x14ac:dyDescent="0.25">
      <c r="A70" s="44">
        <v>1221</v>
      </c>
      <c r="B70" s="71" t="s">
        <v>80</v>
      </c>
      <c r="C70" s="72">
        <f t="shared" si="5"/>
        <v>14326</v>
      </c>
      <c r="D70" s="74">
        <v>14326</v>
      </c>
      <c r="E70" s="74"/>
      <c r="F70" s="74"/>
      <c r="G70" s="157"/>
      <c r="H70" s="72">
        <f t="shared" si="6"/>
        <v>18850</v>
      </c>
      <c r="I70" s="74">
        <v>18190</v>
      </c>
      <c r="J70" s="74">
        <f>420+100+140</f>
        <v>660</v>
      </c>
      <c r="K70" s="74"/>
      <c r="L70" s="158"/>
    </row>
    <row r="71" spans="1:12" x14ac:dyDescent="0.25">
      <c r="A71" s="44">
        <v>1223</v>
      </c>
      <c r="B71" s="71" t="s">
        <v>81</v>
      </c>
      <c r="C71" s="72">
        <f t="shared" si="5"/>
        <v>0</v>
      </c>
      <c r="D71" s="74"/>
      <c r="E71" s="74"/>
      <c r="F71" s="74"/>
      <c r="G71" s="157"/>
      <c r="H71" s="72">
        <f t="shared" si="6"/>
        <v>0</v>
      </c>
      <c r="I71" s="74"/>
      <c r="J71" s="74"/>
      <c r="K71" s="74"/>
      <c r="L71" s="158"/>
    </row>
    <row r="72" spans="1:12" x14ac:dyDescent="0.25">
      <c r="A72" s="44">
        <v>1225</v>
      </c>
      <c r="B72" s="71" t="s">
        <v>82</v>
      </c>
      <c r="C72" s="72">
        <f t="shared" si="5"/>
        <v>0</v>
      </c>
      <c r="D72" s="74"/>
      <c r="E72" s="74"/>
      <c r="F72" s="74"/>
      <c r="G72" s="157"/>
      <c r="H72" s="72">
        <f t="shared" si="6"/>
        <v>0</v>
      </c>
      <c r="I72" s="74"/>
      <c r="J72" s="74"/>
      <c r="K72" s="74"/>
      <c r="L72" s="158"/>
    </row>
    <row r="73" spans="1:12" ht="36" x14ac:dyDescent="0.25">
      <c r="A73" s="44">
        <v>1227</v>
      </c>
      <c r="B73" s="71" t="s">
        <v>83</v>
      </c>
      <c r="C73" s="72">
        <f t="shared" si="5"/>
        <v>10914</v>
      </c>
      <c r="D73" s="74">
        <v>10914</v>
      </c>
      <c r="E73" s="74"/>
      <c r="F73" s="74"/>
      <c r="G73" s="157"/>
      <c r="H73" s="72">
        <f t="shared" si="6"/>
        <v>10672</v>
      </c>
      <c r="I73" s="74">
        <v>10672</v>
      </c>
      <c r="J73" s="74"/>
      <c r="K73" s="74"/>
      <c r="L73" s="158"/>
    </row>
    <row r="74" spans="1:12" ht="48" x14ac:dyDescent="0.25">
      <c r="A74" s="44">
        <v>1228</v>
      </c>
      <c r="B74" s="71" t="s">
        <v>84</v>
      </c>
      <c r="C74" s="72">
        <f t="shared" si="5"/>
        <v>428</v>
      </c>
      <c r="D74" s="74">
        <v>428</v>
      </c>
      <c r="E74" s="74"/>
      <c r="F74" s="74"/>
      <c r="G74" s="157"/>
      <c r="H74" s="72">
        <f t="shared" si="6"/>
        <v>500</v>
      </c>
      <c r="I74" s="74">
        <v>500</v>
      </c>
      <c r="J74" s="74"/>
      <c r="K74" s="74"/>
      <c r="L74" s="158"/>
    </row>
    <row r="75" spans="1:12" x14ac:dyDescent="0.25">
      <c r="A75" s="142">
        <v>2000</v>
      </c>
      <c r="B75" s="142" t="s">
        <v>85</v>
      </c>
      <c r="C75" s="143">
        <f t="shared" si="5"/>
        <v>117705</v>
      </c>
      <c r="D75" s="144">
        <f>SUM(D76,D83,D130,D164,D165,D172)</f>
        <v>111897</v>
      </c>
      <c r="E75" s="144">
        <f>SUM(E76,E83,E130,E164,E165,E172)</f>
        <v>0</v>
      </c>
      <c r="F75" s="144">
        <f>SUM(F76,F83,F130,F164,F165,F172)</f>
        <v>5808</v>
      </c>
      <c r="G75" s="145">
        <f>SUM(G76,G83,G130,G164,G165,G172)</f>
        <v>0</v>
      </c>
      <c r="H75" s="143">
        <f t="shared" si="6"/>
        <v>116012</v>
      </c>
      <c r="I75" s="144">
        <f>SUM(I76,I83,I130,I164,I165,I172)</f>
        <v>109512</v>
      </c>
      <c r="J75" s="144">
        <f>SUM(J76,J83,J130,J164,J165,J172)</f>
        <v>0</v>
      </c>
      <c r="K75" s="144">
        <f>SUM(K76,K83,K130,K164,K165,K172)</f>
        <v>6500</v>
      </c>
      <c r="L75" s="146">
        <f>SUM(L76,L83,L130,L164,L165,L172)</f>
        <v>0</v>
      </c>
    </row>
    <row r="76" spans="1:12" ht="24" x14ac:dyDescent="0.25">
      <c r="A76" s="56">
        <v>2100</v>
      </c>
      <c r="B76" s="147" t="s">
        <v>86</v>
      </c>
      <c r="C76" s="57">
        <f t="shared" si="5"/>
        <v>189</v>
      </c>
      <c r="D76" s="63">
        <f>SUM(D77,D80)</f>
        <v>189</v>
      </c>
      <c r="E76" s="63">
        <f>SUM(E77,E80)</f>
        <v>0</v>
      </c>
      <c r="F76" s="63">
        <f>SUM(F77,F80)</f>
        <v>0</v>
      </c>
      <c r="G76" s="166">
        <f>SUM(G77,G80)</f>
        <v>0</v>
      </c>
      <c r="H76" s="57">
        <f t="shared" si="6"/>
        <v>189</v>
      </c>
      <c r="I76" s="63">
        <f>SUM(I77,I80)</f>
        <v>189</v>
      </c>
      <c r="J76" s="63">
        <f>SUM(J77,J80)</f>
        <v>0</v>
      </c>
      <c r="K76" s="63">
        <f>SUM(K77,K80)</f>
        <v>0</v>
      </c>
      <c r="L76" s="167">
        <f>SUM(L77,L80)</f>
        <v>0</v>
      </c>
    </row>
    <row r="77" spans="1:12" ht="24" x14ac:dyDescent="0.25">
      <c r="A77" s="168">
        <v>2110</v>
      </c>
      <c r="B77" s="65" t="s">
        <v>87</v>
      </c>
      <c r="C77" s="66">
        <f t="shared" si="5"/>
        <v>189</v>
      </c>
      <c r="D77" s="169">
        <f>SUM(D78:D79)</f>
        <v>189</v>
      </c>
      <c r="E77" s="169">
        <f>SUM(E78:E79)</f>
        <v>0</v>
      </c>
      <c r="F77" s="169">
        <f>SUM(F78:F79)</f>
        <v>0</v>
      </c>
      <c r="G77" s="170">
        <f>SUM(G78:G79)</f>
        <v>0</v>
      </c>
      <c r="H77" s="66">
        <f t="shared" si="6"/>
        <v>189</v>
      </c>
      <c r="I77" s="169">
        <f>SUM(I78:I79)</f>
        <v>189</v>
      </c>
      <c r="J77" s="169">
        <f>SUM(J78:J79)</f>
        <v>0</v>
      </c>
      <c r="K77" s="169">
        <f>SUM(K78:K79)</f>
        <v>0</v>
      </c>
      <c r="L77" s="171">
        <f>SUM(L78:L79)</f>
        <v>0</v>
      </c>
    </row>
    <row r="78" spans="1:12" x14ac:dyDescent="0.25">
      <c r="A78" s="44">
        <v>2111</v>
      </c>
      <c r="B78" s="71" t="s">
        <v>88</v>
      </c>
      <c r="C78" s="72">
        <f t="shared" si="5"/>
        <v>0</v>
      </c>
      <c r="D78" s="74"/>
      <c r="E78" s="74"/>
      <c r="F78" s="74"/>
      <c r="G78" s="157"/>
      <c r="H78" s="72">
        <f t="shared" si="6"/>
        <v>0</v>
      </c>
      <c r="I78" s="74"/>
      <c r="J78" s="74"/>
      <c r="K78" s="74"/>
      <c r="L78" s="158"/>
    </row>
    <row r="79" spans="1:12" ht="24" x14ac:dyDescent="0.25">
      <c r="A79" s="44">
        <v>2112</v>
      </c>
      <c r="B79" s="71" t="s">
        <v>89</v>
      </c>
      <c r="C79" s="72">
        <f t="shared" si="5"/>
        <v>189</v>
      </c>
      <c r="D79" s="74">
        <v>189</v>
      </c>
      <c r="E79" s="74"/>
      <c r="F79" s="74"/>
      <c r="G79" s="157"/>
      <c r="H79" s="72">
        <f t="shared" si="6"/>
        <v>189</v>
      </c>
      <c r="I79" s="74">
        <v>189</v>
      </c>
      <c r="J79" s="74"/>
      <c r="K79" s="74"/>
      <c r="L79" s="158"/>
    </row>
    <row r="80" spans="1:12" ht="24" x14ac:dyDescent="0.25">
      <c r="A80" s="159">
        <v>2120</v>
      </c>
      <c r="B80" s="71" t="s">
        <v>90</v>
      </c>
      <c r="C80" s="72">
        <f t="shared" si="5"/>
        <v>0</v>
      </c>
      <c r="D80" s="160">
        <f>SUM(D81:D82)</f>
        <v>0</v>
      </c>
      <c r="E80" s="160">
        <f>SUM(E81:E82)</f>
        <v>0</v>
      </c>
      <c r="F80" s="160">
        <f>SUM(F81:F82)</f>
        <v>0</v>
      </c>
      <c r="G80" s="161">
        <f>SUM(G81:G82)</f>
        <v>0</v>
      </c>
      <c r="H80" s="72">
        <f t="shared" si="6"/>
        <v>0</v>
      </c>
      <c r="I80" s="160">
        <f>SUM(I81:I82)</f>
        <v>0</v>
      </c>
      <c r="J80" s="160">
        <f>SUM(J81:J82)</f>
        <v>0</v>
      </c>
      <c r="K80" s="160">
        <f>SUM(K81:K82)</f>
        <v>0</v>
      </c>
      <c r="L80" s="162">
        <f>SUM(L81:L82)</f>
        <v>0</v>
      </c>
    </row>
    <row r="81" spans="1:12" x14ac:dyDescent="0.25">
      <c r="A81" s="44">
        <v>2121</v>
      </c>
      <c r="B81" s="71" t="s">
        <v>88</v>
      </c>
      <c r="C81" s="72">
        <f t="shared" si="5"/>
        <v>0</v>
      </c>
      <c r="D81" s="74"/>
      <c r="E81" s="74"/>
      <c r="F81" s="74"/>
      <c r="G81" s="157"/>
      <c r="H81" s="72">
        <f t="shared" si="6"/>
        <v>0</v>
      </c>
      <c r="I81" s="74"/>
      <c r="J81" s="74"/>
      <c r="K81" s="74"/>
      <c r="L81" s="158"/>
    </row>
    <row r="82" spans="1:12" ht="24" x14ac:dyDescent="0.25">
      <c r="A82" s="44">
        <v>2122</v>
      </c>
      <c r="B82" s="71" t="s">
        <v>89</v>
      </c>
      <c r="C82" s="72">
        <f t="shared" si="5"/>
        <v>0</v>
      </c>
      <c r="D82" s="74"/>
      <c r="E82" s="74"/>
      <c r="F82" s="74"/>
      <c r="G82" s="157"/>
      <c r="H82" s="72">
        <f t="shared" si="6"/>
        <v>0</v>
      </c>
      <c r="I82" s="74"/>
      <c r="J82" s="74"/>
      <c r="K82" s="74"/>
      <c r="L82" s="158"/>
    </row>
    <row r="83" spans="1:12" x14ac:dyDescent="0.25">
      <c r="A83" s="56">
        <v>2200</v>
      </c>
      <c r="B83" s="147" t="s">
        <v>91</v>
      </c>
      <c r="C83" s="57">
        <f t="shared" si="5"/>
        <v>98611</v>
      </c>
      <c r="D83" s="63">
        <f>SUM(D84,D89,D95,D103,D112,D116,D122,D128)</f>
        <v>93294</v>
      </c>
      <c r="E83" s="63">
        <f>SUM(E84,E89,E95,E103,E112,E116,E122,E128)</f>
        <v>0</v>
      </c>
      <c r="F83" s="63">
        <f>SUM(F84,F89,F95,F103,F112,F116,F122,F128)</f>
        <v>5317</v>
      </c>
      <c r="G83" s="166">
        <f>SUM(G84,G89,G95,G103,G112,G116,G122,G128)</f>
        <v>0</v>
      </c>
      <c r="H83" s="57">
        <f t="shared" si="6"/>
        <v>100098</v>
      </c>
      <c r="I83" s="63">
        <f>SUM(I84,I89,I95,I103,I112,I116,I122,I128)</f>
        <v>93672</v>
      </c>
      <c r="J83" s="63">
        <f>SUM(J84,J89,J95,J103,J112,J116,J122,J128)</f>
        <v>0</v>
      </c>
      <c r="K83" s="63">
        <f>SUM(K84,K89,K95,K103,K112,K116,K122,K128)</f>
        <v>6426</v>
      </c>
      <c r="L83" s="172">
        <f>SUM(L84,L89,L95,L103,L112,L116,L122,L128)</f>
        <v>0</v>
      </c>
    </row>
    <row r="84" spans="1:12" ht="24" x14ac:dyDescent="0.25">
      <c r="A84" s="150">
        <v>2210</v>
      </c>
      <c r="B84" s="112" t="s">
        <v>92</v>
      </c>
      <c r="C84" s="117">
        <f t="shared" si="5"/>
        <v>2145</v>
      </c>
      <c r="D84" s="151">
        <f>SUM(D85:D88)</f>
        <v>2075</v>
      </c>
      <c r="E84" s="151">
        <f>SUM(E85:E88)</f>
        <v>0</v>
      </c>
      <c r="F84" s="151">
        <f>SUM(F85:F88)</f>
        <v>70</v>
      </c>
      <c r="G84" s="151">
        <f>SUM(G85:G88)</f>
        <v>0</v>
      </c>
      <c r="H84" s="117">
        <f t="shared" si="6"/>
        <v>2149</v>
      </c>
      <c r="I84" s="151">
        <f>SUM(I85:I88)</f>
        <v>2079</v>
      </c>
      <c r="J84" s="151">
        <f>SUM(J85:J88)</f>
        <v>0</v>
      </c>
      <c r="K84" s="151">
        <f>SUM(K85:K88)</f>
        <v>70</v>
      </c>
      <c r="L84" s="153">
        <f>SUM(L85:L88)</f>
        <v>0</v>
      </c>
    </row>
    <row r="85" spans="1:12" ht="24" x14ac:dyDescent="0.25">
      <c r="A85" s="38">
        <v>2211</v>
      </c>
      <c r="B85" s="65" t="s">
        <v>93</v>
      </c>
      <c r="C85" s="66">
        <f t="shared" si="5"/>
        <v>0</v>
      </c>
      <c r="D85" s="68"/>
      <c r="E85" s="68"/>
      <c r="F85" s="68"/>
      <c r="G85" s="154"/>
      <c r="H85" s="66">
        <f t="shared" si="6"/>
        <v>0</v>
      </c>
      <c r="I85" s="68"/>
      <c r="J85" s="68"/>
      <c r="K85" s="68"/>
      <c r="L85" s="155"/>
    </row>
    <row r="86" spans="1:12" ht="36" x14ac:dyDescent="0.25">
      <c r="A86" s="44">
        <v>2212</v>
      </c>
      <c r="B86" s="71" t="s">
        <v>94</v>
      </c>
      <c r="C86" s="72">
        <f t="shared" si="5"/>
        <v>1766</v>
      </c>
      <c r="D86" s="74">
        <v>1766</v>
      </c>
      <c r="E86" s="74"/>
      <c r="F86" s="74"/>
      <c r="G86" s="157"/>
      <c r="H86" s="72">
        <f t="shared" si="6"/>
        <v>1766</v>
      </c>
      <c r="I86" s="74">
        <v>1766</v>
      </c>
      <c r="J86" s="74"/>
      <c r="K86" s="74"/>
      <c r="L86" s="158"/>
    </row>
    <row r="87" spans="1:12" ht="24" x14ac:dyDescent="0.25">
      <c r="A87" s="44">
        <v>2214</v>
      </c>
      <c r="B87" s="71" t="s">
        <v>95</v>
      </c>
      <c r="C87" s="72">
        <f t="shared" si="5"/>
        <v>309</v>
      </c>
      <c r="D87" s="74">
        <v>239</v>
      </c>
      <c r="E87" s="74"/>
      <c r="F87" s="74">
        <v>70</v>
      </c>
      <c r="G87" s="157"/>
      <c r="H87" s="72">
        <f t="shared" si="6"/>
        <v>309</v>
      </c>
      <c r="I87" s="74">
        <v>239</v>
      </c>
      <c r="J87" s="74"/>
      <c r="K87" s="74">
        <v>70</v>
      </c>
      <c r="L87" s="158"/>
    </row>
    <row r="88" spans="1:12" x14ac:dyDescent="0.25">
      <c r="A88" s="44">
        <v>2219</v>
      </c>
      <c r="B88" s="71" t="s">
        <v>96</v>
      </c>
      <c r="C88" s="72">
        <f t="shared" si="5"/>
        <v>70</v>
      </c>
      <c r="D88" s="74">
        <v>70</v>
      </c>
      <c r="E88" s="74"/>
      <c r="F88" s="74"/>
      <c r="G88" s="157"/>
      <c r="H88" s="72">
        <f t="shared" si="6"/>
        <v>74</v>
      </c>
      <c r="I88" s="74">
        <v>74</v>
      </c>
      <c r="J88" s="74"/>
      <c r="K88" s="74"/>
      <c r="L88" s="158"/>
    </row>
    <row r="89" spans="1:12" ht="24" x14ac:dyDescent="0.25">
      <c r="A89" s="159">
        <v>2220</v>
      </c>
      <c r="B89" s="71" t="s">
        <v>97</v>
      </c>
      <c r="C89" s="72">
        <f t="shared" si="5"/>
        <v>87496</v>
      </c>
      <c r="D89" s="160">
        <f>SUM(D90:D94)</f>
        <v>83472</v>
      </c>
      <c r="E89" s="160">
        <f>SUM(E90:E94)</f>
        <v>0</v>
      </c>
      <c r="F89" s="160">
        <f>SUM(F90:F94)</f>
        <v>4024</v>
      </c>
      <c r="G89" s="161">
        <f>SUM(G90:G94)</f>
        <v>0</v>
      </c>
      <c r="H89" s="72">
        <f t="shared" si="6"/>
        <v>89048</v>
      </c>
      <c r="I89" s="160">
        <f>SUM(I90:I94)</f>
        <v>83524</v>
      </c>
      <c r="J89" s="160">
        <f>SUM(J90:J94)</f>
        <v>0</v>
      </c>
      <c r="K89" s="160">
        <f>SUM(K90:K94)</f>
        <v>5524</v>
      </c>
      <c r="L89" s="162">
        <f>SUM(L90:L94)</f>
        <v>0</v>
      </c>
    </row>
    <row r="90" spans="1:12" ht="24" x14ac:dyDescent="0.25">
      <c r="A90" s="44">
        <v>2221</v>
      </c>
      <c r="B90" s="71" t="s">
        <v>98</v>
      </c>
      <c r="C90" s="72">
        <f t="shared" si="5"/>
        <v>67544</v>
      </c>
      <c r="D90" s="74">
        <v>66724</v>
      </c>
      <c r="E90" s="74"/>
      <c r="F90" s="74">
        <v>820</v>
      </c>
      <c r="G90" s="157"/>
      <c r="H90" s="72">
        <f t="shared" si="6"/>
        <v>68378</v>
      </c>
      <c r="I90" s="74">
        <v>66433</v>
      </c>
      <c r="J90" s="74"/>
      <c r="K90" s="74">
        <v>1945</v>
      </c>
      <c r="L90" s="158"/>
    </row>
    <row r="91" spans="1:12" x14ac:dyDescent="0.25">
      <c r="A91" s="44">
        <v>2222</v>
      </c>
      <c r="B91" s="71" t="s">
        <v>99</v>
      </c>
      <c r="C91" s="72">
        <f t="shared" si="5"/>
        <v>5240</v>
      </c>
      <c r="D91" s="74">
        <v>4136</v>
      </c>
      <c r="E91" s="74"/>
      <c r="F91" s="74">
        <v>1104</v>
      </c>
      <c r="G91" s="157"/>
      <c r="H91" s="72">
        <f t="shared" si="6"/>
        <v>5272</v>
      </c>
      <c r="I91" s="74">
        <v>4168</v>
      </c>
      <c r="J91" s="74"/>
      <c r="K91" s="74">
        <v>1104</v>
      </c>
      <c r="L91" s="158"/>
    </row>
    <row r="92" spans="1:12" x14ac:dyDescent="0.25">
      <c r="A92" s="44">
        <v>2223</v>
      </c>
      <c r="B92" s="71" t="s">
        <v>100</v>
      </c>
      <c r="C92" s="72">
        <f t="shared" si="5"/>
        <v>13840</v>
      </c>
      <c r="D92" s="74">
        <v>11903</v>
      </c>
      <c r="E92" s="74"/>
      <c r="F92" s="74">
        <v>1937</v>
      </c>
      <c r="G92" s="157"/>
      <c r="H92" s="72">
        <f t="shared" si="6"/>
        <v>14524</v>
      </c>
      <c r="I92" s="74">
        <v>12212</v>
      </c>
      <c r="J92" s="74"/>
      <c r="K92" s="74">
        <v>2312</v>
      </c>
      <c r="L92" s="158"/>
    </row>
    <row r="93" spans="1:12" ht="48" x14ac:dyDescent="0.25">
      <c r="A93" s="44">
        <v>2224</v>
      </c>
      <c r="B93" s="71" t="s">
        <v>101</v>
      </c>
      <c r="C93" s="72">
        <f t="shared" si="5"/>
        <v>872</v>
      </c>
      <c r="D93" s="74">
        <v>709</v>
      </c>
      <c r="E93" s="74"/>
      <c r="F93" s="74">
        <v>163</v>
      </c>
      <c r="G93" s="157"/>
      <c r="H93" s="72">
        <f t="shared" si="6"/>
        <v>874</v>
      </c>
      <c r="I93" s="74">
        <v>711</v>
      </c>
      <c r="J93" s="74"/>
      <c r="K93" s="74">
        <v>163</v>
      </c>
      <c r="L93" s="158"/>
    </row>
    <row r="94" spans="1:12" ht="24" x14ac:dyDescent="0.25">
      <c r="A94" s="44">
        <v>2229</v>
      </c>
      <c r="B94" s="71" t="s">
        <v>102</v>
      </c>
      <c r="C94" s="72">
        <f t="shared" si="5"/>
        <v>0</v>
      </c>
      <c r="D94" s="74"/>
      <c r="E94" s="74"/>
      <c r="F94" s="74"/>
      <c r="G94" s="157"/>
      <c r="H94" s="72">
        <f t="shared" si="6"/>
        <v>0</v>
      </c>
      <c r="I94" s="74"/>
      <c r="J94" s="74"/>
      <c r="K94" s="74"/>
      <c r="L94" s="158"/>
    </row>
    <row r="95" spans="1:12" ht="36" x14ac:dyDescent="0.25">
      <c r="A95" s="159">
        <v>2230</v>
      </c>
      <c r="B95" s="71" t="s">
        <v>103</v>
      </c>
      <c r="C95" s="72">
        <f t="shared" si="5"/>
        <v>2008</v>
      </c>
      <c r="D95" s="160">
        <f>SUM(D96:D102)</f>
        <v>1718</v>
      </c>
      <c r="E95" s="160">
        <f>SUM(E96:E102)</f>
        <v>0</v>
      </c>
      <c r="F95" s="160">
        <f>SUM(F96:F102)</f>
        <v>290</v>
      </c>
      <c r="G95" s="161">
        <f>SUM(G96:G102)</f>
        <v>0</v>
      </c>
      <c r="H95" s="72">
        <f t="shared" si="6"/>
        <v>1858</v>
      </c>
      <c r="I95" s="160">
        <f>SUM(I96:I102)</f>
        <v>1718</v>
      </c>
      <c r="J95" s="160">
        <f>SUM(J96:J102)</f>
        <v>0</v>
      </c>
      <c r="K95" s="160">
        <f>SUM(K96:K102)</f>
        <v>140</v>
      </c>
      <c r="L95" s="162">
        <f>SUM(L96:L102)</f>
        <v>0</v>
      </c>
    </row>
    <row r="96" spans="1:12" ht="24" x14ac:dyDescent="0.25">
      <c r="A96" s="44">
        <v>2231</v>
      </c>
      <c r="B96" s="71" t="s">
        <v>104</v>
      </c>
      <c r="C96" s="72">
        <f t="shared" si="5"/>
        <v>0</v>
      </c>
      <c r="D96" s="74"/>
      <c r="E96" s="74"/>
      <c r="F96" s="74"/>
      <c r="G96" s="157"/>
      <c r="H96" s="72">
        <f t="shared" si="6"/>
        <v>0</v>
      </c>
      <c r="I96" s="74"/>
      <c r="J96" s="74"/>
      <c r="K96" s="74"/>
      <c r="L96" s="158"/>
    </row>
    <row r="97" spans="1:12" ht="24.75" customHeight="1" x14ac:dyDescent="0.25">
      <c r="A97" s="44">
        <v>2232</v>
      </c>
      <c r="B97" s="71" t="s">
        <v>105</v>
      </c>
      <c r="C97" s="72">
        <f t="shared" si="5"/>
        <v>0</v>
      </c>
      <c r="D97" s="74"/>
      <c r="E97" s="74"/>
      <c r="F97" s="74"/>
      <c r="G97" s="157"/>
      <c r="H97" s="72">
        <f t="shared" si="6"/>
        <v>0</v>
      </c>
      <c r="I97" s="74"/>
      <c r="J97" s="74"/>
      <c r="K97" s="74"/>
      <c r="L97" s="158"/>
    </row>
    <row r="98" spans="1:12" ht="24" x14ac:dyDescent="0.25">
      <c r="A98" s="38">
        <v>2233</v>
      </c>
      <c r="B98" s="65" t="s">
        <v>106</v>
      </c>
      <c r="C98" s="66">
        <f t="shared" si="5"/>
        <v>0</v>
      </c>
      <c r="D98" s="68"/>
      <c r="E98" s="68"/>
      <c r="F98" s="68"/>
      <c r="G98" s="154"/>
      <c r="H98" s="66">
        <f t="shared" si="6"/>
        <v>0</v>
      </c>
      <c r="I98" s="68"/>
      <c r="J98" s="68"/>
      <c r="K98" s="68"/>
      <c r="L98" s="155"/>
    </row>
    <row r="99" spans="1:12" ht="36" x14ac:dyDescent="0.25">
      <c r="A99" s="44">
        <v>2234</v>
      </c>
      <c r="B99" s="71" t="s">
        <v>107</v>
      </c>
      <c r="C99" s="72">
        <f t="shared" si="5"/>
        <v>0</v>
      </c>
      <c r="D99" s="74"/>
      <c r="E99" s="74"/>
      <c r="F99" s="74"/>
      <c r="G99" s="157"/>
      <c r="H99" s="72">
        <f t="shared" si="6"/>
        <v>0</v>
      </c>
      <c r="I99" s="74"/>
      <c r="J99" s="74"/>
      <c r="K99" s="74"/>
      <c r="L99" s="158"/>
    </row>
    <row r="100" spans="1:12" ht="24" x14ac:dyDescent="0.25">
      <c r="A100" s="44">
        <v>2235</v>
      </c>
      <c r="B100" s="71" t="s">
        <v>108</v>
      </c>
      <c r="C100" s="72">
        <f t="shared" si="5"/>
        <v>150</v>
      </c>
      <c r="D100" s="74"/>
      <c r="E100" s="74"/>
      <c r="F100" s="74">
        <v>150</v>
      </c>
      <c r="G100" s="157"/>
      <c r="H100" s="72">
        <f t="shared" si="6"/>
        <v>0</v>
      </c>
      <c r="I100" s="74"/>
      <c r="J100" s="74"/>
      <c r="K100" s="74"/>
      <c r="L100" s="158"/>
    </row>
    <row r="101" spans="1:12" x14ac:dyDescent="0.25">
      <c r="A101" s="44">
        <v>2236</v>
      </c>
      <c r="B101" s="71" t="s">
        <v>109</v>
      </c>
      <c r="C101" s="72">
        <f t="shared" si="5"/>
        <v>0</v>
      </c>
      <c r="D101" s="74"/>
      <c r="E101" s="74"/>
      <c r="F101" s="74"/>
      <c r="G101" s="157"/>
      <c r="H101" s="72">
        <f t="shared" si="6"/>
        <v>0</v>
      </c>
      <c r="I101" s="74"/>
      <c r="J101" s="74"/>
      <c r="K101" s="74"/>
      <c r="L101" s="158"/>
    </row>
    <row r="102" spans="1:12" ht="24" x14ac:dyDescent="0.25">
      <c r="A102" s="44">
        <v>2239</v>
      </c>
      <c r="B102" s="71" t="s">
        <v>110</v>
      </c>
      <c r="C102" s="72">
        <f t="shared" si="5"/>
        <v>1858</v>
      </c>
      <c r="D102" s="74">
        <v>1718</v>
      </c>
      <c r="E102" s="74"/>
      <c r="F102" s="74">
        <v>140</v>
      </c>
      <c r="G102" s="157"/>
      <c r="H102" s="72">
        <f t="shared" si="6"/>
        <v>1858</v>
      </c>
      <c r="I102" s="74">
        <v>1718</v>
      </c>
      <c r="J102" s="74"/>
      <c r="K102" s="74">
        <v>140</v>
      </c>
      <c r="L102" s="158"/>
    </row>
    <row r="103" spans="1:12" ht="36" x14ac:dyDescent="0.25">
      <c r="A103" s="159">
        <v>2240</v>
      </c>
      <c r="B103" s="71" t="s">
        <v>111</v>
      </c>
      <c r="C103" s="72">
        <f t="shared" si="5"/>
        <v>6187</v>
      </c>
      <c r="D103" s="160">
        <f>SUM(D104:D111)</f>
        <v>5508</v>
      </c>
      <c r="E103" s="160">
        <f>SUM(E104:E111)</f>
        <v>0</v>
      </c>
      <c r="F103" s="160">
        <f>SUM(F104:F111)</f>
        <v>679</v>
      </c>
      <c r="G103" s="161">
        <f>SUM(G104:G111)</f>
        <v>0</v>
      </c>
      <c r="H103" s="72">
        <f t="shared" si="6"/>
        <v>5614</v>
      </c>
      <c r="I103" s="160">
        <f>SUM(I104:I111)</f>
        <v>5614</v>
      </c>
      <c r="J103" s="160">
        <f>SUM(J104:J111)</f>
        <v>0</v>
      </c>
      <c r="K103" s="160">
        <f>SUM(K104:K111)</f>
        <v>0</v>
      </c>
      <c r="L103" s="162">
        <f>SUM(L104:L111)</f>
        <v>0</v>
      </c>
    </row>
    <row r="104" spans="1:12" x14ac:dyDescent="0.25">
      <c r="A104" s="44">
        <v>2241</v>
      </c>
      <c r="B104" s="71" t="s">
        <v>112</v>
      </c>
      <c r="C104" s="72">
        <f t="shared" si="5"/>
        <v>0</v>
      </c>
      <c r="D104" s="74"/>
      <c r="E104" s="74"/>
      <c r="F104" s="74"/>
      <c r="G104" s="157"/>
      <c r="H104" s="72">
        <f t="shared" si="6"/>
        <v>0</v>
      </c>
      <c r="I104" s="74"/>
      <c r="J104" s="74"/>
      <c r="K104" s="74"/>
      <c r="L104" s="158"/>
    </row>
    <row r="105" spans="1:12" ht="24" x14ac:dyDescent="0.25">
      <c r="A105" s="44">
        <v>2242</v>
      </c>
      <c r="B105" s="71" t="s">
        <v>113</v>
      </c>
      <c r="C105" s="72">
        <f t="shared" si="5"/>
        <v>0</v>
      </c>
      <c r="D105" s="74"/>
      <c r="E105" s="74"/>
      <c r="F105" s="74"/>
      <c r="G105" s="157"/>
      <c r="H105" s="72">
        <f t="shared" si="6"/>
        <v>0</v>
      </c>
      <c r="I105" s="74"/>
      <c r="J105" s="74"/>
      <c r="K105" s="74"/>
      <c r="L105" s="158"/>
    </row>
    <row r="106" spans="1:12" ht="24" x14ac:dyDescent="0.25">
      <c r="A106" s="44">
        <v>2243</v>
      </c>
      <c r="B106" s="71" t="s">
        <v>114</v>
      </c>
      <c r="C106" s="72">
        <f t="shared" si="5"/>
        <v>709</v>
      </c>
      <c r="D106" s="74">
        <v>459</v>
      </c>
      <c r="E106" s="74"/>
      <c r="F106" s="74">
        <v>250</v>
      </c>
      <c r="G106" s="157"/>
      <c r="H106" s="72">
        <f t="shared" si="6"/>
        <v>459</v>
      </c>
      <c r="I106" s="74">
        <v>459</v>
      </c>
      <c r="J106" s="74"/>
      <c r="K106" s="74"/>
      <c r="L106" s="158"/>
    </row>
    <row r="107" spans="1:12" x14ac:dyDescent="0.25">
      <c r="A107" s="44">
        <v>2244</v>
      </c>
      <c r="B107" s="71" t="s">
        <v>115</v>
      </c>
      <c r="C107" s="72">
        <f t="shared" si="5"/>
        <v>5049</v>
      </c>
      <c r="D107" s="74">
        <v>5049</v>
      </c>
      <c r="E107" s="74"/>
      <c r="F107" s="74"/>
      <c r="G107" s="157"/>
      <c r="H107" s="72">
        <f t="shared" si="6"/>
        <v>4780</v>
      </c>
      <c r="I107" s="74">
        <v>4780</v>
      </c>
      <c r="J107" s="74"/>
      <c r="K107" s="74"/>
      <c r="L107" s="158"/>
    </row>
    <row r="108" spans="1:12" ht="24" x14ac:dyDescent="0.25">
      <c r="A108" s="44">
        <v>2246</v>
      </c>
      <c r="B108" s="71" t="s">
        <v>116</v>
      </c>
      <c r="C108" s="72">
        <f t="shared" si="5"/>
        <v>0</v>
      </c>
      <c r="D108" s="74"/>
      <c r="E108" s="74"/>
      <c r="F108" s="74"/>
      <c r="G108" s="157"/>
      <c r="H108" s="72">
        <f t="shared" si="6"/>
        <v>0</v>
      </c>
      <c r="I108" s="74"/>
      <c r="J108" s="74"/>
      <c r="K108" s="74"/>
      <c r="L108" s="158"/>
    </row>
    <row r="109" spans="1:12" x14ac:dyDescent="0.25">
      <c r="A109" s="44">
        <v>2247</v>
      </c>
      <c r="B109" s="71" t="s">
        <v>117</v>
      </c>
      <c r="C109" s="72">
        <f t="shared" si="5"/>
        <v>0</v>
      </c>
      <c r="D109" s="74"/>
      <c r="E109" s="74"/>
      <c r="F109" s="74"/>
      <c r="G109" s="157"/>
      <c r="H109" s="72">
        <f t="shared" si="6"/>
        <v>0</v>
      </c>
      <c r="I109" s="74"/>
      <c r="J109" s="74"/>
      <c r="K109" s="74"/>
      <c r="L109" s="158"/>
    </row>
    <row r="110" spans="1:12" ht="24" x14ac:dyDescent="0.25">
      <c r="A110" s="44">
        <v>2248</v>
      </c>
      <c r="B110" s="71" t="s">
        <v>118</v>
      </c>
      <c r="C110" s="72">
        <f t="shared" si="5"/>
        <v>0</v>
      </c>
      <c r="D110" s="74"/>
      <c r="E110" s="74"/>
      <c r="F110" s="74"/>
      <c r="G110" s="157"/>
      <c r="H110" s="72">
        <f t="shared" si="6"/>
        <v>0</v>
      </c>
      <c r="I110" s="74"/>
      <c r="J110" s="74"/>
      <c r="K110" s="74"/>
      <c r="L110" s="158"/>
    </row>
    <row r="111" spans="1:12" ht="24" x14ac:dyDescent="0.25">
      <c r="A111" s="44">
        <v>2249</v>
      </c>
      <c r="B111" s="71" t="s">
        <v>119</v>
      </c>
      <c r="C111" s="72">
        <f t="shared" si="5"/>
        <v>429</v>
      </c>
      <c r="D111" s="74"/>
      <c r="E111" s="74"/>
      <c r="F111" s="74">
        <v>429</v>
      </c>
      <c r="G111" s="157"/>
      <c r="H111" s="72">
        <f t="shared" si="6"/>
        <v>375</v>
      </c>
      <c r="I111" s="74">
        <v>375</v>
      </c>
      <c r="J111" s="74"/>
      <c r="K111" s="74"/>
      <c r="L111" s="158"/>
    </row>
    <row r="112" spans="1:12" x14ac:dyDescent="0.25">
      <c r="A112" s="159">
        <v>2250</v>
      </c>
      <c r="B112" s="71" t="s">
        <v>120</v>
      </c>
      <c r="C112" s="72">
        <f t="shared" si="5"/>
        <v>749</v>
      </c>
      <c r="D112" s="160">
        <f>SUM(D113:D115)</f>
        <v>521</v>
      </c>
      <c r="E112" s="160">
        <f>SUM(E113:E115)</f>
        <v>0</v>
      </c>
      <c r="F112" s="160">
        <f>SUM(F113:F115)</f>
        <v>228</v>
      </c>
      <c r="G112" s="173">
        <f>SUM(G113:G115)</f>
        <v>0</v>
      </c>
      <c r="H112" s="72">
        <f t="shared" si="6"/>
        <v>711</v>
      </c>
      <c r="I112" s="160">
        <f>SUM(I113:I115)</f>
        <v>711</v>
      </c>
      <c r="J112" s="160">
        <f>SUM(J113:J115)</f>
        <v>0</v>
      </c>
      <c r="K112" s="160">
        <f>SUM(K113:K115)</f>
        <v>0</v>
      </c>
      <c r="L112" s="162">
        <f>SUM(L113:L115)</f>
        <v>0</v>
      </c>
    </row>
    <row r="113" spans="1:12" x14ac:dyDescent="0.25">
      <c r="A113" s="44">
        <v>2251</v>
      </c>
      <c r="B113" s="71" t="s">
        <v>121</v>
      </c>
      <c r="C113" s="72">
        <f t="shared" si="5"/>
        <v>85</v>
      </c>
      <c r="D113" s="74">
        <v>85</v>
      </c>
      <c r="E113" s="74"/>
      <c r="F113" s="74"/>
      <c r="G113" s="157"/>
      <c r="H113" s="72">
        <f t="shared" si="6"/>
        <v>85</v>
      </c>
      <c r="I113" s="74">
        <v>85</v>
      </c>
      <c r="J113" s="74"/>
      <c r="K113" s="74"/>
      <c r="L113" s="158"/>
    </row>
    <row r="114" spans="1:12" ht="24" x14ac:dyDescent="0.25">
      <c r="A114" s="44">
        <v>2252</v>
      </c>
      <c r="B114" s="71" t="s">
        <v>122</v>
      </c>
      <c r="C114" s="72">
        <f>SUM(D114:G114)</f>
        <v>0</v>
      </c>
      <c r="D114" s="74"/>
      <c r="E114" s="74"/>
      <c r="F114" s="74"/>
      <c r="G114" s="157"/>
      <c r="H114" s="72">
        <f>SUM(I114:L114)</f>
        <v>0</v>
      </c>
      <c r="I114" s="74"/>
      <c r="J114" s="74"/>
      <c r="K114" s="74"/>
      <c r="L114" s="158"/>
    </row>
    <row r="115" spans="1:12" ht="24" x14ac:dyDescent="0.25">
      <c r="A115" s="44">
        <v>2259</v>
      </c>
      <c r="B115" s="71" t="s">
        <v>123</v>
      </c>
      <c r="C115" s="72">
        <f>SUM(D115:G115)</f>
        <v>664</v>
      </c>
      <c r="D115" s="74">
        <v>436</v>
      </c>
      <c r="E115" s="74"/>
      <c r="F115" s="74">
        <v>228</v>
      </c>
      <c r="G115" s="157"/>
      <c r="H115" s="72">
        <f>SUM(I115:L115)</f>
        <v>626</v>
      </c>
      <c r="I115" s="74">
        <v>626</v>
      </c>
      <c r="J115" s="74"/>
      <c r="K115" s="74"/>
      <c r="L115" s="158"/>
    </row>
    <row r="116" spans="1:12" x14ac:dyDescent="0.25">
      <c r="A116" s="159">
        <v>2260</v>
      </c>
      <c r="B116" s="71" t="s">
        <v>124</v>
      </c>
      <c r="C116" s="72">
        <f t="shared" ref="C116:C187" si="7">SUM(D116:G116)</f>
        <v>26</v>
      </c>
      <c r="D116" s="160">
        <f>SUM(D117:D121)</f>
        <v>0</v>
      </c>
      <c r="E116" s="160">
        <f>SUM(E117:E121)</f>
        <v>0</v>
      </c>
      <c r="F116" s="160">
        <f>SUM(F117:F121)</f>
        <v>26</v>
      </c>
      <c r="G116" s="161">
        <f>SUM(G117:G121)</f>
        <v>0</v>
      </c>
      <c r="H116" s="72">
        <f t="shared" ref="H116:H188" si="8">SUM(I116:L116)</f>
        <v>718</v>
      </c>
      <c r="I116" s="160">
        <f>SUM(I117:I121)</f>
        <v>26</v>
      </c>
      <c r="J116" s="160">
        <f>SUM(J117:J121)</f>
        <v>0</v>
      </c>
      <c r="K116" s="160">
        <f>SUM(K117:K121)</f>
        <v>692</v>
      </c>
      <c r="L116" s="162">
        <f>SUM(L117:L121)</f>
        <v>0</v>
      </c>
    </row>
    <row r="117" spans="1:12" x14ac:dyDescent="0.25">
      <c r="A117" s="44">
        <v>2261</v>
      </c>
      <c r="B117" s="71" t="s">
        <v>125</v>
      </c>
      <c r="C117" s="72">
        <f t="shared" si="7"/>
        <v>0</v>
      </c>
      <c r="D117" s="74"/>
      <c r="E117" s="74"/>
      <c r="F117" s="74"/>
      <c r="G117" s="157"/>
      <c r="H117" s="72">
        <f t="shared" si="8"/>
        <v>0</v>
      </c>
      <c r="I117" s="74"/>
      <c r="J117" s="74"/>
      <c r="K117" s="74"/>
      <c r="L117" s="158"/>
    </row>
    <row r="118" spans="1:12" x14ac:dyDescent="0.25">
      <c r="A118" s="44">
        <v>2262</v>
      </c>
      <c r="B118" s="71" t="s">
        <v>126</v>
      </c>
      <c r="C118" s="72">
        <f t="shared" si="7"/>
        <v>0</v>
      </c>
      <c r="D118" s="74"/>
      <c r="E118" s="74"/>
      <c r="F118" s="74"/>
      <c r="G118" s="157"/>
      <c r="H118" s="72">
        <f t="shared" si="8"/>
        <v>692</v>
      </c>
      <c r="I118" s="74"/>
      <c r="J118" s="74"/>
      <c r="K118" s="74">
        <v>692</v>
      </c>
      <c r="L118" s="158"/>
    </row>
    <row r="119" spans="1:12" x14ac:dyDescent="0.25">
      <c r="A119" s="44">
        <v>2263</v>
      </c>
      <c r="B119" s="71" t="s">
        <v>127</v>
      </c>
      <c r="C119" s="72">
        <f t="shared" si="7"/>
        <v>0</v>
      </c>
      <c r="D119" s="74"/>
      <c r="E119" s="74"/>
      <c r="F119" s="74"/>
      <c r="G119" s="157"/>
      <c r="H119" s="72">
        <f t="shared" si="8"/>
        <v>0</v>
      </c>
      <c r="I119" s="74"/>
      <c r="J119" s="74"/>
      <c r="K119" s="74"/>
      <c r="L119" s="158"/>
    </row>
    <row r="120" spans="1:12" ht="24" x14ac:dyDescent="0.25">
      <c r="A120" s="44">
        <v>2264</v>
      </c>
      <c r="B120" s="71" t="s">
        <v>128</v>
      </c>
      <c r="C120" s="72">
        <f t="shared" si="7"/>
        <v>0</v>
      </c>
      <c r="D120" s="74"/>
      <c r="E120" s="74"/>
      <c r="F120" s="74"/>
      <c r="G120" s="157"/>
      <c r="H120" s="72">
        <f t="shared" si="8"/>
        <v>0</v>
      </c>
      <c r="I120" s="74"/>
      <c r="J120" s="74"/>
      <c r="K120" s="74"/>
      <c r="L120" s="158"/>
    </row>
    <row r="121" spans="1:12" x14ac:dyDescent="0.25">
      <c r="A121" s="44">
        <v>2269</v>
      </c>
      <c r="B121" s="71" t="s">
        <v>129</v>
      </c>
      <c r="C121" s="72">
        <f t="shared" si="7"/>
        <v>26</v>
      </c>
      <c r="D121" s="74"/>
      <c r="E121" s="74"/>
      <c r="F121" s="74">
        <v>26</v>
      </c>
      <c r="G121" s="157"/>
      <c r="H121" s="72">
        <f t="shared" si="8"/>
        <v>26</v>
      </c>
      <c r="I121" s="74">
        <v>26</v>
      </c>
      <c r="J121" s="74"/>
      <c r="K121" s="74"/>
      <c r="L121" s="158"/>
    </row>
    <row r="122" spans="1:12" x14ac:dyDescent="0.25">
      <c r="A122" s="159">
        <v>2270</v>
      </c>
      <c r="B122" s="71" t="s">
        <v>130</v>
      </c>
      <c r="C122" s="72">
        <f t="shared" si="7"/>
        <v>0</v>
      </c>
      <c r="D122" s="160">
        <f>SUM(D123:D127)</f>
        <v>0</v>
      </c>
      <c r="E122" s="160">
        <f>SUM(E123:E127)</f>
        <v>0</v>
      </c>
      <c r="F122" s="160">
        <f>SUM(F123:F127)</f>
        <v>0</v>
      </c>
      <c r="G122" s="161">
        <f>SUM(G123:G127)</f>
        <v>0</v>
      </c>
      <c r="H122" s="72">
        <f t="shared" si="8"/>
        <v>0</v>
      </c>
      <c r="I122" s="160">
        <f>SUM(I123:I127)</f>
        <v>0</v>
      </c>
      <c r="J122" s="160">
        <f>SUM(J123:J127)</f>
        <v>0</v>
      </c>
      <c r="K122" s="160">
        <f>SUM(K123:K127)</f>
        <v>0</v>
      </c>
      <c r="L122" s="162">
        <f>SUM(L123:L127)</f>
        <v>0</v>
      </c>
    </row>
    <row r="123" spans="1:12" x14ac:dyDescent="0.25">
      <c r="A123" s="44">
        <v>2272</v>
      </c>
      <c r="B123" s="174" t="s">
        <v>131</v>
      </c>
      <c r="C123" s="72">
        <f t="shared" si="7"/>
        <v>0</v>
      </c>
      <c r="D123" s="74"/>
      <c r="E123" s="74"/>
      <c r="F123" s="74"/>
      <c r="G123" s="157"/>
      <c r="H123" s="72">
        <f t="shared" si="8"/>
        <v>0</v>
      </c>
      <c r="I123" s="74"/>
      <c r="J123" s="74"/>
      <c r="K123" s="74"/>
      <c r="L123" s="158"/>
    </row>
    <row r="124" spans="1:12" ht="24" x14ac:dyDescent="0.25">
      <c r="A124" s="44">
        <v>2274</v>
      </c>
      <c r="B124" s="175" t="s">
        <v>132</v>
      </c>
      <c r="C124" s="72">
        <f t="shared" si="7"/>
        <v>0</v>
      </c>
      <c r="D124" s="74"/>
      <c r="E124" s="74"/>
      <c r="F124" s="74"/>
      <c r="G124" s="157"/>
      <c r="H124" s="72">
        <f t="shared" si="8"/>
        <v>0</v>
      </c>
      <c r="I124" s="74"/>
      <c r="J124" s="74"/>
      <c r="K124" s="74"/>
      <c r="L124" s="158"/>
    </row>
    <row r="125" spans="1:12" ht="24" x14ac:dyDescent="0.25">
      <c r="A125" s="44">
        <v>2275</v>
      </c>
      <c r="B125" s="71" t="s">
        <v>133</v>
      </c>
      <c r="C125" s="72">
        <f t="shared" si="7"/>
        <v>0</v>
      </c>
      <c r="D125" s="74"/>
      <c r="E125" s="74"/>
      <c r="F125" s="74"/>
      <c r="G125" s="157"/>
      <c r="H125" s="72">
        <f t="shared" si="8"/>
        <v>0</v>
      </c>
      <c r="I125" s="74"/>
      <c r="J125" s="74"/>
      <c r="K125" s="74"/>
      <c r="L125" s="158"/>
    </row>
    <row r="126" spans="1:12" ht="36" x14ac:dyDescent="0.25">
      <c r="A126" s="44">
        <v>2276</v>
      </c>
      <c r="B126" s="71" t="s">
        <v>134</v>
      </c>
      <c r="C126" s="72">
        <f t="shared" si="7"/>
        <v>0</v>
      </c>
      <c r="D126" s="74"/>
      <c r="E126" s="74"/>
      <c r="F126" s="74"/>
      <c r="G126" s="157"/>
      <c r="H126" s="72">
        <f t="shared" si="8"/>
        <v>0</v>
      </c>
      <c r="I126" s="74"/>
      <c r="J126" s="74"/>
      <c r="K126" s="74"/>
      <c r="L126" s="158"/>
    </row>
    <row r="127" spans="1:12" ht="24" x14ac:dyDescent="0.25">
      <c r="A127" s="44">
        <v>2279</v>
      </c>
      <c r="B127" s="71" t="s">
        <v>135</v>
      </c>
      <c r="C127" s="72">
        <f t="shared" si="7"/>
        <v>0</v>
      </c>
      <c r="D127" s="74"/>
      <c r="E127" s="74"/>
      <c r="F127" s="74"/>
      <c r="G127" s="157"/>
      <c r="H127" s="72">
        <f t="shared" si="8"/>
        <v>0</v>
      </c>
      <c r="I127" s="74"/>
      <c r="J127" s="74"/>
      <c r="K127" s="74"/>
      <c r="L127" s="158"/>
    </row>
    <row r="128" spans="1:12" ht="24" x14ac:dyDescent="0.25">
      <c r="A128" s="168">
        <v>2280</v>
      </c>
      <c r="B128" s="65" t="s">
        <v>136</v>
      </c>
      <c r="C128" s="66">
        <f t="shared" ref="C128:L128" si="9">SUM(C129)</f>
        <v>0</v>
      </c>
      <c r="D128" s="169">
        <f t="shared" si="9"/>
        <v>0</v>
      </c>
      <c r="E128" s="169">
        <f t="shared" si="9"/>
        <v>0</v>
      </c>
      <c r="F128" s="169">
        <f t="shared" si="9"/>
        <v>0</v>
      </c>
      <c r="G128" s="169">
        <f t="shared" si="9"/>
        <v>0</v>
      </c>
      <c r="H128" s="66">
        <f t="shared" si="9"/>
        <v>0</v>
      </c>
      <c r="I128" s="169">
        <f t="shared" si="9"/>
        <v>0</v>
      </c>
      <c r="J128" s="169">
        <f t="shared" si="9"/>
        <v>0</v>
      </c>
      <c r="K128" s="169">
        <f t="shared" si="9"/>
        <v>0</v>
      </c>
      <c r="L128" s="176">
        <f t="shared" si="9"/>
        <v>0</v>
      </c>
    </row>
    <row r="129" spans="1:12" ht="24" x14ac:dyDescent="0.25">
      <c r="A129" s="44">
        <v>2283</v>
      </c>
      <c r="B129" s="71" t="s">
        <v>137</v>
      </c>
      <c r="C129" s="72">
        <f>SUM(D129:G129)</f>
        <v>0</v>
      </c>
      <c r="D129" s="74"/>
      <c r="E129" s="74"/>
      <c r="F129" s="74"/>
      <c r="G129" s="157"/>
      <c r="H129" s="72">
        <f>SUM(I129:L129)</f>
        <v>0</v>
      </c>
      <c r="I129" s="74"/>
      <c r="J129" s="74"/>
      <c r="K129" s="74"/>
      <c r="L129" s="158"/>
    </row>
    <row r="130" spans="1:12" ht="38.25" customHeight="1" x14ac:dyDescent="0.25">
      <c r="A130" s="56">
        <v>2300</v>
      </c>
      <c r="B130" s="147" t="s">
        <v>138</v>
      </c>
      <c r="C130" s="57">
        <f t="shared" si="7"/>
        <v>18905</v>
      </c>
      <c r="D130" s="63">
        <f>SUM(D131,D136,D140,D141,D144,D151,D159,D160,D163)</f>
        <v>18414</v>
      </c>
      <c r="E130" s="63">
        <f>SUM(E131,E136,E140,E141,E144,E151,E159,E160,E163)</f>
        <v>0</v>
      </c>
      <c r="F130" s="63">
        <f>SUM(F131,F136,F140,F141,F144,F151,F159,F160,F163)</f>
        <v>491</v>
      </c>
      <c r="G130" s="166">
        <f>SUM(G131,G136,G140,G141,G144,G151,G159,G160,G163)</f>
        <v>0</v>
      </c>
      <c r="H130" s="57">
        <f t="shared" si="8"/>
        <v>15725</v>
      </c>
      <c r="I130" s="63">
        <f>SUM(I131,I136,I140,I141,I144,I151,I159,I160,I163)</f>
        <v>15651</v>
      </c>
      <c r="J130" s="63">
        <f>SUM(J131,J136,J140,J141,J144,J151,J159,J160,J163)</f>
        <v>0</v>
      </c>
      <c r="K130" s="63">
        <f>SUM(K131,K136,K140,K141,K144,K151,K159,K160,K163)</f>
        <v>74</v>
      </c>
      <c r="L130" s="167">
        <f>SUM(L131,L136,L140,L141,L144,L151,L159,L160,L163)</f>
        <v>0</v>
      </c>
    </row>
    <row r="131" spans="1:12" ht="24" x14ac:dyDescent="0.25">
      <c r="A131" s="168">
        <v>2310</v>
      </c>
      <c r="B131" s="65" t="s">
        <v>139</v>
      </c>
      <c r="C131" s="66">
        <f t="shared" si="7"/>
        <v>6644</v>
      </c>
      <c r="D131" s="169">
        <f>SUM(D132:D135)</f>
        <v>6570</v>
      </c>
      <c r="E131" s="169">
        <f t="shared" ref="E131:L131" si="10">SUM(E132:E135)</f>
        <v>0</v>
      </c>
      <c r="F131" s="169">
        <f t="shared" si="10"/>
        <v>74</v>
      </c>
      <c r="G131" s="170">
        <f t="shared" si="10"/>
        <v>0</v>
      </c>
      <c r="H131" s="66">
        <f t="shared" si="8"/>
        <v>4956</v>
      </c>
      <c r="I131" s="169">
        <f t="shared" si="10"/>
        <v>4882</v>
      </c>
      <c r="J131" s="169">
        <f t="shared" si="10"/>
        <v>0</v>
      </c>
      <c r="K131" s="169">
        <f t="shared" si="10"/>
        <v>74</v>
      </c>
      <c r="L131" s="171">
        <f t="shared" si="10"/>
        <v>0</v>
      </c>
    </row>
    <row r="132" spans="1:12" x14ac:dyDescent="0.25">
      <c r="A132" s="44">
        <v>2311</v>
      </c>
      <c r="B132" s="71" t="s">
        <v>140</v>
      </c>
      <c r="C132" s="72">
        <f t="shared" si="7"/>
        <v>1674</v>
      </c>
      <c r="D132" s="74">
        <v>1600</v>
      </c>
      <c r="E132" s="74"/>
      <c r="F132" s="74">
        <v>74</v>
      </c>
      <c r="G132" s="157"/>
      <c r="H132" s="72">
        <f t="shared" si="8"/>
        <v>1174</v>
      </c>
      <c r="I132" s="74">
        <v>1100</v>
      </c>
      <c r="J132" s="74"/>
      <c r="K132" s="74">
        <v>74</v>
      </c>
      <c r="L132" s="158"/>
    </row>
    <row r="133" spans="1:12" x14ac:dyDescent="0.25">
      <c r="A133" s="44">
        <v>2312</v>
      </c>
      <c r="B133" s="71" t="s">
        <v>141</v>
      </c>
      <c r="C133" s="72">
        <f t="shared" si="7"/>
        <v>3870</v>
      </c>
      <c r="D133" s="74">
        <v>3870</v>
      </c>
      <c r="E133" s="74"/>
      <c r="F133" s="74"/>
      <c r="G133" s="157"/>
      <c r="H133" s="72">
        <f t="shared" si="8"/>
        <v>2972</v>
      </c>
      <c r="I133" s="74">
        <v>2972</v>
      </c>
      <c r="J133" s="74"/>
      <c r="K133" s="74"/>
      <c r="L133" s="158"/>
    </row>
    <row r="134" spans="1:12" x14ac:dyDescent="0.25">
      <c r="A134" s="44">
        <v>2313</v>
      </c>
      <c r="B134" s="71" t="s">
        <v>142</v>
      </c>
      <c r="C134" s="72">
        <f t="shared" si="7"/>
        <v>0</v>
      </c>
      <c r="D134" s="74"/>
      <c r="E134" s="74"/>
      <c r="F134" s="74"/>
      <c r="G134" s="157"/>
      <c r="H134" s="72">
        <f t="shared" si="8"/>
        <v>0</v>
      </c>
      <c r="I134" s="74"/>
      <c r="J134" s="74"/>
      <c r="K134" s="74"/>
      <c r="L134" s="158"/>
    </row>
    <row r="135" spans="1:12" ht="36" customHeight="1" x14ac:dyDescent="0.25">
      <c r="A135" s="44">
        <v>2314</v>
      </c>
      <c r="B135" s="71" t="s">
        <v>143</v>
      </c>
      <c r="C135" s="72">
        <f t="shared" si="7"/>
        <v>1100</v>
      </c>
      <c r="D135" s="74">
        <v>1100</v>
      </c>
      <c r="E135" s="74"/>
      <c r="F135" s="74"/>
      <c r="G135" s="157"/>
      <c r="H135" s="72">
        <f t="shared" si="8"/>
        <v>810</v>
      </c>
      <c r="I135" s="74">
        <v>810</v>
      </c>
      <c r="J135" s="74"/>
      <c r="K135" s="74"/>
      <c r="L135" s="158"/>
    </row>
    <row r="136" spans="1:12" x14ac:dyDescent="0.25">
      <c r="A136" s="159">
        <v>2320</v>
      </c>
      <c r="B136" s="71" t="s">
        <v>144</v>
      </c>
      <c r="C136" s="72">
        <f t="shared" si="7"/>
        <v>192</v>
      </c>
      <c r="D136" s="160">
        <f>SUM(D137:D139)</f>
        <v>0</v>
      </c>
      <c r="E136" s="160">
        <f>SUM(E137:E139)</f>
        <v>0</v>
      </c>
      <c r="F136" s="160">
        <f>SUM(F137:F139)</f>
        <v>192</v>
      </c>
      <c r="G136" s="161">
        <f>SUM(G137:G139)</f>
        <v>0</v>
      </c>
      <c r="H136" s="72">
        <f t="shared" si="8"/>
        <v>0</v>
      </c>
      <c r="I136" s="160">
        <f>SUM(I137:I139)</f>
        <v>0</v>
      </c>
      <c r="J136" s="160">
        <f>SUM(J137:J139)</f>
        <v>0</v>
      </c>
      <c r="K136" s="160">
        <f>SUM(K137:K139)</f>
        <v>0</v>
      </c>
      <c r="L136" s="162">
        <f>SUM(L137:L139)</f>
        <v>0</v>
      </c>
    </row>
    <row r="137" spans="1:12" x14ac:dyDescent="0.25">
      <c r="A137" s="44">
        <v>2321</v>
      </c>
      <c r="B137" s="71" t="s">
        <v>145</v>
      </c>
      <c r="C137" s="72">
        <f t="shared" si="7"/>
        <v>0</v>
      </c>
      <c r="D137" s="74"/>
      <c r="E137" s="74"/>
      <c r="F137" s="74"/>
      <c r="G137" s="157"/>
      <c r="H137" s="72">
        <f t="shared" si="8"/>
        <v>0</v>
      </c>
      <c r="I137" s="74"/>
      <c r="J137" s="74"/>
      <c r="K137" s="74"/>
      <c r="L137" s="158"/>
    </row>
    <row r="138" spans="1:12" x14ac:dyDescent="0.25">
      <c r="A138" s="44">
        <v>2322</v>
      </c>
      <c r="B138" s="71" t="s">
        <v>146</v>
      </c>
      <c r="C138" s="72">
        <f t="shared" si="7"/>
        <v>192</v>
      </c>
      <c r="D138" s="74"/>
      <c r="E138" s="74"/>
      <c r="F138" s="74">
        <v>192</v>
      </c>
      <c r="G138" s="157"/>
      <c r="H138" s="72">
        <f t="shared" si="8"/>
        <v>0</v>
      </c>
      <c r="I138" s="74"/>
      <c r="J138" s="74"/>
      <c r="K138" s="74"/>
      <c r="L138" s="158"/>
    </row>
    <row r="139" spans="1:12" ht="10.5" customHeight="1" x14ac:dyDescent="0.25">
      <c r="A139" s="44">
        <v>2329</v>
      </c>
      <c r="B139" s="71" t="s">
        <v>147</v>
      </c>
      <c r="C139" s="72">
        <f t="shared" si="7"/>
        <v>0</v>
      </c>
      <c r="D139" s="74"/>
      <c r="E139" s="74"/>
      <c r="F139" s="74"/>
      <c r="G139" s="157"/>
      <c r="H139" s="72">
        <f t="shared" si="8"/>
        <v>0</v>
      </c>
      <c r="I139" s="74"/>
      <c r="J139" s="74"/>
      <c r="K139" s="74"/>
      <c r="L139" s="158"/>
    </row>
    <row r="140" spans="1:12" x14ac:dyDescent="0.25">
      <c r="A140" s="159">
        <v>2330</v>
      </c>
      <c r="B140" s="71" t="s">
        <v>148</v>
      </c>
      <c r="C140" s="72">
        <f t="shared" si="7"/>
        <v>0</v>
      </c>
      <c r="D140" s="74"/>
      <c r="E140" s="74"/>
      <c r="F140" s="74"/>
      <c r="G140" s="157"/>
      <c r="H140" s="72">
        <f t="shared" si="8"/>
        <v>0</v>
      </c>
      <c r="I140" s="74"/>
      <c r="J140" s="74"/>
      <c r="K140" s="74"/>
      <c r="L140" s="158"/>
    </row>
    <row r="141" spans="1:12" ht="48" x14ac:dyDescent="0.25">
      <c r="A141" s="159">
        <v>2340</v>
      </c>
      <c r="B141" s="71" t="s">
        <v>149</v>
      </c>
      <c r="C141" s="72">
        <f t="shared" si="7"/>
        <v>286</v>
      </c>
      <c r="D141" s="160">
        <f>SUM(D142:D143)</f>
        <v>286</v>
      </c>
      <c r="E141" s="160">
        <f>SUM(E142:E143)</f>
        <v>0</v>
      </c>
      <c r="F141" s="160">
        <f>SUM(F142:F143)</f>
        <v>0</v>
      </c>
      <c r="G141" s="161">
        <f>SUM(G142:G143)</f>
        <v>0</v>
      </c>
      <c r="H141" s="72">
        <f t="shared" si="8"/>
        <v>186</v>
      </c>
      <c r="I141" s="160">
        <f>SUM(I142:I143)</f>
        <v>186</v>
      </c>
      <c r="J141" s="160">
        <f>SUM(J142:J143)</f>
        <v>0</v>
      </c>
      <c r="K141" s="160">
        <f>SUM(K142:K143)</f>
        <v>0</v>
      </c>
      <c r="L141" s="162">
        <f>SUM(L142:L143)</f>
        <v>0</v>
      </c>
    </row>
    <row r="142" spans="1:12" x14ac:dyDescent="0.25">
      <c r="A142" s="44">
        <v>2341</v>
      </c>
      <c r="B142" s="71" t="s">
        <v>150</v>
      </c>
      <c r="C142" s="72">
        <f t="shared" si="7"/>
        <v>286</v>
      </c>
      <c r="D142" s="74">
        <v>286</v>
      </c>
      <c r="E142" s="74"/>
      <c r="F142" s="74"/>
      <c r="G142" s="157"/>
      <c r="H142" s="72">
        <f t="shared" si="8"/>
        <v>186</v>
      </c>
      <c r="I142" s="74">
        <v>186</v>
      </c>
      <c r="J142" s="74"/>
      <c r="K142" s="74"/>
      <c r="L142" s="158"/>
    </row>
    <row r="143" spans="1:12" ht="24" x14ac:dyDescent="0.25">
      <c r="A143" s="44">
        <v>2344</v>
      </c>
      <c r="B143" s="71" t="s">
        <v>151</v>
      </c>
      <c r="C143" s="72">
        <f t="shared" si="7"/>
        <v>0</v>
      </c>
      <c r="D143" s="74"/>
      <c r="E143" s="74"/>
      <c r="F143" s="74"/>
      <c r="G143" s="157"/>
      <c r="H143" s="72">
        <f t="shared" si="8"/>
        <v>0</v>
      </c>
      <c r="I143" s="74"/>
      <c r="J143" s="74"/>
      <c r="K143" s="74"/>
      <c r="L143" s="158"/>
    </row>
    <row r="144" spans="1:12" ht="24" x14ac:dyDescent="0.25">
      <c r="A144" s="150">
        <v>2350</v>
      </c>
      <c r="B144" s="112" t="s">
        <v>152</v>
      </c>
      <c r="C144" s="117">
        <f t="shared" si="7"/>
        <v>5858</v>
      </c>
      <c r="D144" s="151">
        <f>SUM(D145:D150)</f>
        <v>5858</v>
      </c>
      <c r="E144" s="151">
        <f>SUM(E145:E150)</f>
        <v>0</v>
      </c>
      <c r="F144" s="151">
        <f>SUM(F145:F150)</f>
        <v>0</v>
      </c>
      <c r="G144" s="152">
        <f>SUM(G145:G150)</f>
        <v>0</v>
      </c>
      <c r="H144" s="117">
        <f t="shared" si="8"/>
        <v>5358</v>
      </c>
      <c r="I144" s="151">
        <f>SUM(I145:I150)</f>
        <v>5358</v>
      </c>
      <c r="J144" s="151">
        <f>SUM(J145:J150)</f>
        <v>0</v>
      </c>
      <c r="K144" s="151">
        <f>SUM(K145:K150)</f>
        <v>0</v>
      </c>
      <c r="L144" s="153">
        <f>SUM(L145:L150)</f>
        <v>0</v>
      </c>
    </row>
    <row r="145" spans="1:12" x14ac:dyDescent="0.25">
      <c r="A145" s="38">
        <v>2351</v>
      </c>
      <c r="B145" s="65" t="s">
        <v>153</v>
      </c>
      <c r="C145" s="66">
        <f t="shared" si="7"/>
        <v>2600</v>
      </c>
      <c r="D145" s="68">
        <v>2600</v>
      </c>
      <c r="E145" s="68"/>
      <c r="F145" s="68"/>
      <c r="G145" s="154"/>
      <c r="H145" s="66">
        <f t="shared" si="8"/>
        <v>2600</v>
      </c>
      <c r="I145" s="68">
        <v>2600</v>
      </c>
      <c r="J145" s="68"/>
      <c r="K145" s="68"/>
      <c r="L145" s="155"/>
    </row>
    <row r="146" spans="1:12" x14ac:dyDescent="0.25">
      <c r="A146" s="44">
        <v>2352</v>
      </c>
      <c r="B146" s="71" t="s">
        <v>154</v>
      </c>
      <c r="C146" s="72">
        <f t="shared" si="7"/>
        <v>2458</v>
      </c>
      <c r="D146" s="74">
        <v>2458</v>
      </c>
      <c r="E146" s="74"/>
      <c r="F146" s="74"/>
      <c r="G146" s="157"/>
      <c r="H146" s="72">
        <f t="shared" si="8"/>
        <v>2458</v>
      </c>
      <c r="I146" s="74">
        <v>2458</v>
      </c>
      <c r="J146" s="74"/>
      <c r="K146" s="74"/>
      <c r="L146" s="158"/>
    </row>
    <row r="147" spans="1:12" ht="24" x14ac:dyDescent="0.25">
      <c r="A147" s="44">
        <v>2353</v>
      </c>
      <c r="B147" s="71" t="s">
        <v>155</v>
      </c>
      <c r="C147" s="72">
        <f t="shared" si="7"/>
        <v>0</v>
      </c>
      <c r="D147" s="74"/>
      <c r="E147" s="74"/>
      <c r="F147" s="74"/>
      <c r="G147" s="157"/>
      <c r="H147" s="72">
        <f t="shared" si="8"/>
        <v>0</v>
      </c>
      <c r="I147" s="74"/>
      <c r="J147" s="74"/>
      <c r="K147" s="74"/>
      <c r="L147" s="158"/>
    </row>
    <row r="148" spans="1:12" ht="24" x14ac:dyDescent="0.25">
      <c r="A148" s="44">
        <v>2354</v>
      </c>
      <c r="B148" s="71" t="s">
        <v>156</v>
      </c>
      <c r="C148" s="72">
        <f t="shared" si="7"/>
        <v>0</v>
      </c>
      <c r="D148" s="74"/>
      <c r="E148" s="74"/>
      <c r="F148" s="74"/>
      <c r="G148" s="157"/>
      <c r="H148" s="72">
        <f t="shared" si="8"/>
        <v>0</v>
      </c>
      <c r="I148" s="74"/>
      <c r="J148" s="74"/>
      <c r="K148" s="74"/>
      <c r="L148" s="158"/>
    </row>
    <row r="149" spans="1:12" ht="24" x14ac:dyDescent="0.25">
      <c r="A149" s="44">
        <v>2355</v>
      </c>
      <c r="B149" s="71" t="s">
        <v>157</v>
      </c>
      <c r="C149" s="72">
        <f t="shared" si="7"/>
        <v>800</v>
      </c>
      <c r="D149" s="74">
        <v>800</v>
      </c>
      <c r="E149" s="74"/>
      <c r="F149" s="74"/>
      <c r="G149" s="157"/>
      <c r="H149" s="72">
        <f t="shared" si="8"/>
        <v>300</v>
      </c>
      <c r="I149" s="74">
        <v>300</v>
      </c>
      <c r="J149" s="74"/>
      <c r="K149" s="74"/>
      <c r="L149" s="158"/>
    </row>
    <row r="150" spans="1:12" ht="24" x14ac:dyDescent="0.25">
      <c r="A150" s="44">
        <v>2359</v>
      </c>
      <c r="B150" s="71" t="s">
        <v>158</v>
      </c>
      <c r="C150" s="72">
        <f t="shared" si="7"/>
        <v>0</v>
      </c>
      <c r="D150" s="74"/>
      <c r="E150" s="74"/>
      <c r="F150" s="74"/>
      <c r="G150" s="157"/>
      <c r="H150" s="72">
        <f t="shared" si="8"/>
        <v>0</v>
      </c>
      <c r="I150" s="74"/>
      <c r="J150" s="74"/>
      <c r="K150" s="74"/>
      <c r="L150" s="158"/>
    </row>
    <row r="151" spans="1:12" ht="24.75" customHeight="1" x14ac:dyDescent="0.25">
      <c r="A151" s="159">
        <v>2360</v>
      </c>
      <c r="B151" s="71" t="s">
        <v>159</v>
      </c>
      <c r="C151" s="72">
        <f t="shared" si="7"/>
        <v>225</v>
      </c>
      <c r="D151" s="160">
        <f>SUM(D152:D158)</f>
        <v>0</v>
      </c>
      <c r="E151" s="160">
        <f>SUM(E152:E158)</f>
        <v>0</v>
      </c>
      <c r="F151" s="160">
        <f>SUM(F152:F158)</f>
        <v>225</v>
      </c>
      <c r="G151" s="161">
        <f>SUM(G152:G158)</f>
        <v>0</v>
      </c>
      <c r="H151" s="72">
        <f t="shared" si="8"/>
        <v>225</v>
      </c>
      <c r="I151" s="160">
        <f>SUM(I152:I158)</f>
        <v>225</v>
      </c>
      <c r="J151" s="160">
        <f>SUM(J152:J158)</f>
        <v>0</v>
      </c>
      <c r="K151" s="160">
        <f>SUM(K152:K158)</f>
        <v>0</v>
      </c>
      <c r="L151" s="162">
        <f>SUM(L152:L158)</f>
        <v>0</v>
      </c>
    </row>
    <row r="152" spans="1:12" x14ac:dyDescent="0.25">
      <c r="A152" s="43">
        <v>2361</v>
      </c>
      <c r="B152" s="71" t="s">
        <v>160</v>
      </c>
      <c r="C152" s="72">
        <f t="shared" si="7"/>
        <v>225</v>
      </c>
      <c r="D152" s="74"/>
      <c r="E152" s="74"/>
      <c r="F152" s="74">
        <v>225</v>
      </c>
      <c r="G152" s="157"/>
      <c r="H152" s="72">
        <f t="shared" si="8"/>
        <v>225</v>
      </c>
      <c r="I152" s="74">
        <v>225</v>
      </c>
      <c r="J152" s="74"/>
      <c r="K152" s="74"/>
      <c r="L152" s="158"/>
    </row>
    <row r="153" spans="1:12" ht="24" x14ac:dyDescent="0.25">
      <c r="A153" s="43">
        <v>2362</v>
      </c>
      <c r="B153" s="71" t="s">
        <v>161</v>
      </c>
      <c r="C153" s="72">
        <f t="shared" si="7"/>
        <v>0</v>
      </c>
      <c r="D153" s="74"/>
      <c r="E153" s="74"/>
      <c r="F153" s="74"/>
      <c r="G153" s="157"/>
      <c r="H153" s="72">
        <f t="shared" si="8"/>
        <v>0</v>
      </c>
      <c r="I153" s="74"/>
      <c r="J153" s="74"/>
      <c r="K153" s="74"/>
      <c r="L153" s="158"/>
    </row>
    <row r="154" spans="1:12" x14ac:dyDescent="0.25">
      <c r="A154" s="43">
        <v>2363</v>
      </c>
      <c r="B154" s="71" t="s">
        <v>162</v>
      </c>
      <c r="C154" s="72">
        <f t="shared" si="7"/>
        <v>0</v>
      </c>
      <c r="D154" s="74"/>
      <c r="E154" s="74"/>
      <c r="F154" s="74"/>
      <c r="G154" s="157"/>
      <c r="H154" s="72">
        <f t="shared" si="8"/>
        <v>0</v>
      </c>
      <c r="I154" s="74"/>
      <c r="J154" s="74"/>
      <c r="K154" s="74"/>
      <c r="L154" s="158"/>
    </row>
    <row r="155" spans="1:12" x14ac:dyDescent="0.25">
      <c r="A155" s="43">
        <v>2364</v>
      </c>
      <c r="B155" s="71" t="s">
        <v>163</v>
      </c>
      <c r="C155" s="72">
        <f t="shared" si="7"/>
        <v>0</v>
      </c>
      <c r="D155" s="74"/>
      <c r="E155" s="74"/>
      <c r="F155" s="74"/>
      <c r="G155" s="157"/>
      <c r="H155" s="72">
        <f t="shared" si="8"/>
        <v>0</v>
      </c>
      <c r="I155" s="74"/>
      <c r="J155" s="74"/>
      <c r="K155" s="74"/>
      <c r="L155" s="158"/>
    </row>
    <row r="156" spans="1:12" ht="12.75" customHeight="1" x14ac:dyDescent="0.25">
      <c r="A156" s="43">
        <v>2365</v>
      </c>
      <c r="B156" s="71" t="s">
        <v>164</v>
      </c>
      <c r="C156" s="72">
        <f t="shared" si="7"/>
        <v>0</v>
      </c>
      <c r="D156" s="74"/>
      <c r="E156" s="74"/>
      <c r="F156" s="74"/>
      <c r="G156" s="157"/>
      <c r="H156" s="72">
        <f t="shared" si="8"/>
        <v>0</v>
      </c>
      <c r="I156" s="74"/>
      <c r="J156" s="74"/>
      <c r="K156" s="74"/>
      <c r="L156" s="158"/>
    </row>
    <row r="157" spans="1:12" ht="36" x14ac:dyDescent="0.25">
      <c r="A157" s="43">
        <v>2366</v>
      </c>
      <c r="B157" s="71" t="s">
        <v>165</v>
      </c>
      <c r="C157" s="72">
        <f t="shared" si="7"/>
        <v>0</v>
      </c>
      <c r="D157" s="74"/>
      <c r="E157" s="74"/>
      <c r="F157" s="74"/>
      <c r="G157" s="157"/>
      <c r="H157" s="72">
        <f t="shared" si="8"/>
        <v>0</v>
      </c>
      <c r="I157" s="74"/>
      <c r="J157" s="74"/>
      <c r="K157" s="74"/>
      <c r="L157" s="158"/>
    </row>
    <row r="158" spans="1:12" ht="48" x14ac:dyDescent="0.25">
      <c r="A158" s="43">
        <v>2369</v>
      </c>
      <c r="B158" s="71" t="s">
        <v>166</v>
      </c>
      <c r="C158" s="72">
        <f t="shared" si="7"/>
        <v>0</v>
      </c>
      <c r="D158" s="74"/>
      <c r="E158" s="74"/>
      <c r="F158" s="74"/>
      <c r="G158" s="157"/>
      <c r="H158" s="72">
        <f t="shared" si="8"/>
        <v>0</v>
      </c>
      <c r="I158" s="74"/>
      <c r="J158" s="74"/>
      <c r="K158" s="74"/>
      <c r="L158" s="158"/>
    </row>
    <row r="159" spans="1:12" x14ac:dyDescent="0.25">
      <c r="A159" s="150">
        <v>2370</v>
      </c>
      <c r="B159" s="112" t="s">
        <v>167</v>
      </c>
      <c r="C159" s="117">
        <f t="shared" si="7"/>
        <v>5700</v>
      </c>
      <c r="D159" s="163">
        <v>5700</v>
      </c>
      <c r="E159" s="163"/>
      <c r="F159" s="163"/>
      <c r="G159" s="164"/>
      <c r="H159" s="117">
        <f t="shared" si="8"/>
        <v>5000</v>
      </c>
      <c r="I159" s="163">
        <v>5000</v>
      </c>
      <c r="J159" s="163"/>
      <c r="K159" s="163"/>
      <c r="L159" s="165"/>
    </row>
    <row r="160" spans="1:12" x14ac:dyDescent="0.25">
      <c r="A160" s="150">
        <v>2380</v>
      </c>
      <c r="B160" s="112" t="s">
        <v>168</v>
      </c>
      <c r="C160" s="117">
        <f t="shared" si="7"/>
        <v>0</v>
      </c>
      <c r="D160" s="151">
        <f>SUM(D161:D162)</f>
        <v>0</v>
      </c>
      <c r="E160" s="151">
        <f>SUM(E161:E162)</f>
        <v>0</v>
      </c>
      <c r="F160" s="151">
        <f>SUM(F161:F162)</f>
        <v>0</v>
      </c>
      <c r="G160" s="152">
        <f>SUM(G161:G162)</f>
        <v>0</v>
      </c>
      <c r="H160" s="117">
        <f t="shared" si="8"/>
        <v>0</v>
      </c>
      <c r="I160" s="151">
        <f>SUM(I161:I162)</f>
        <v>0</v>
      </c>
      <c r="J160" s="151">
        <f>SUM(J161:J162)</f>
        <v>0</v>
      </c>
      <c r="K160" s="151">
        <f>SUM(K161:K162)</f>
        <v>0</v>
      </c>
      <c r="L160" s="153">
        <f>SUM(L161:L162)</f>
        <v>0</v>
      </c>
    </row>
    <row r="161" spans="1:12" x14ac:dyDescent="0.25">
      <c r="A161" s="37">
        <v>2381</v>
      </c>
      <c r="B161" s="65" t="s">
        <v>169</v>
      </c>
      <c r="C161" s="66">
        <f t="shared" si="7"/>
        <v>0</v>
      </c>
      <c r="D161" s="68"/>
      <c r="E161" s="68"/>
      <c r="F161" s="68"/>
      <c r="G161" s="154"/>
      <c r="H161" s="66">
        <f t="shared" si="8"/>
        <v>0</v>
      </c>
      <c r="I161" s="68"/>
      <c r="J161" s="68"/>
      <c r="K161" s="68"/>
      <c r="L161" s="155"/>
    </row>
    <row r="162" spans="1:12" ht="24" x14ac:dyDescent="0.25">
      <c r="A162" s="43">
        <v>2389</v>
      </c>
      <c r="B162" s="71" t="s">
        <v>170</v>
      </c>
      <c r="C162" s="72">
        <f t="shared" si="7"/>
        <v>0</v>
      </c>
      <c r="D162" s="74"/>
      <c r="E162" s="74"/>
      <c r="F162" s="74"/>
      <c r="G162" s="157"/>
      <c r="H162" s="72">
        <f t="shared" si="8"/>
        <v>0</v>
      </c>
      <c r="I162" s="74"/>
      <c r="J162" s="74"/>
      <c r="K162" s="74"/>
      <c r="L162" s="158"/>
    </row>
    <row r="163" spans="1:12" x14ac:dyDescent="0.25">
      <c r="A163" s="150">
        <v>2390</v>
      </c>
      <c r="B163" s="112" t="s">
        <v>171</v>
      </c>
      <c r="C163" s="117">
        <f t="shared" si="7"/>
        <v>0</v>
      </c>
      <c r="D163" s="163"/>
      <c r="E163" s="163"/>
      <c r="F163" s="163"/>
      <c r="G163" s="164"/>
      <c r="H163" s="117">
        <f t="shared" si="8"/>
        <v>0</v>
      </c>
      <c r="I163" s="163"/>
      <c r="J163" s="163"/>
      <c r="K163" s="163"/>
      <c r="L163" s="165"/>
    </row>
    <row r="164" spans="1:12" x14ac:dyDescent="0.25">
      <c r="A164" s="56">
        <v>2400</v>
      </c>
      <c r="B164" s="147" t="s">
        <v>172</v>
      </c>
      <c r="C164" s="57">
        <f t="shared" si="7"/>
        <v>0</v>
      </c>
      <c r="D164" s="177"/>
      <c r="E164" s="177"/>
      <c r="F164" s="177"/>
      <c r="G164" s="178"/>
      <c r="H164" s="57">
        <f t="shared" si="8"/>
        <v>0</v>
      </c>
      <c r="I164" s="177"/>
      <c r="J164" s="177"/>
      <c r="K164" s="177"/>
      <c r="L164" s="179"/>
    </row>
    <row r="165" spans="1:12" ht="24" x14ac:dyDescent="0.25">
      <c r="A165" s="56">
        <v>2500</v>
      </c>
      <c r="B165" s="147" t="s">
        <v>173</v>
      </c>
      <c r="C165" s="57">
        <f t="shared" si="7"/>
        <v>0</v>
      </c>
      <c r="D165" s="63">
        <f>SUM(D166,D171)</f>
        <v>0</v>
      </c>
      <c r="E165" s="63">
        <f t="shared" ref="E165:G165" si="11">SUM(E166,E171)</f>
        <v>0</v>
      </c>
      <c r="F165" s="63">
        <f t="shared" si="11"/>
        <v>0</v>
      </c>
      <c r="G165" s="63">
        <f t="shared" si="11"/>
        <v>0</v>
      </c>
      <c r="H165" s="57">
        <f t="shared" si="8"/>
        <v>0</v>
      </c>
      <c r="I165" s="63">
        <f>SUM(I166,I171)</f>
        <v>0</v>
      </c>
      <c r="J165" s="63">
        <f t="shared" ref="J165:L165" si="12">SUM(J166,J171)</f>
        <v>0</v>
      </c>
      <c r="K165" s="63">
        <f t="shared" si="12"/>
        <v>0</v>
      </c>
      <c r="L165" s="149">
        <f t="shared" si="12"/>
        <v>0</v>
      </c>
    </row>
    <row r="166" spans="1:12" ht="16.5" customHeight="1" x14ac:dyDescent="0.25">
      <c r="A166" s="168">
        <v>2510</v>
      </c>
      <c r="B166" s="65" t="s">
        <v>174</v>
      </c>
      <c r="C166" s="66">
        <f t="shared" si="7"/>
        <v>0</v>
      </c>
      <c r="D166" s="169">
        <f>SUM(D167:D170)</f>
        <v>0</v>
      </c>
      <c r="E166" s="169">
        <f t="shared" ref="E166:G166" si="13">SUM(E167:E170)</f>
        <v>0</v>
      </c>
      <c r="F166" s="169">
        <f t="shared" si="13"/>
        <v>0</v>
      </c>
      <c r="G166" s="169">
        <f t="shared" si="13"/>
        <v>0</v>
      </c>
      <c r="H166" s="66">
        <f t="shared" si="8"/>
        <v>0</v>
      </c>
      <c r="I166" s="169">
        <f>SUM(I167:I170)</f>
        <v>0</v>
      </c>
      <c r="J166" s="169">
        <f t="shared" ref="J166:L166" si="14">SUM(J167:J170)</f>
        <v>0</v>
      </c>
      <c r="K166" s="169">
        <f t="shared" si="14"/>
        <v>0</v>
      </c>
      <c r="L166" s="180">
        <f t="shared" si="14"/>
        <v>0</v>
      </c>
    </row>
    <row r="167" spans="1:12" ht="24" x14ac:dyDescent="0.25">
      <c r="A167" s="44">
        <v>2512</v>
      </c>
      <c r="B167" s="71" t="s">
        <v>175</v>
      </c>
      <c r="C167" s="72">
        <f t="shared" si="7"/>
        <v>0</v>
      </c>
      <c r="D167" s="74"/>
      <c r="E167" s="74"/>
      <c r="F167" s="74"/>
      <c r="G167" s="157"/>
      <c r="H167" s="72">
        <f t="shared" si="8"/>
        <v>0</v>
      </c>
      <c r="I167" s="74"/>
      <c r="J167" s="74"/>
      <c r="K167" s="74"/>
      <c r="L167" s="158"/>
    </row>
    <row r="168" spans="1:12" ht="36" x14ac:dyDescent="0.25">
      <c r="A168" s="44">
        <v>2513</v>
      </c>
      <c r="B168" s="71" t="s">
        <v>176</v>
      </c>
      <c r="C168" s="72">
        <f t="shared" si="7"/>
        <v>0</v>
      </c>
      <c r="D168" s="74"/>
      <c r="E168" s="74"/>
      <c r="F168" s="74"/>
      <c r="G168" s="157"/>
      <c r="H168" s="72">
        <f t="shared" si="8"/>
        <v>0</v>
      </c>
      <c r="I168" s="74"/>
      <c r="J168" s="74"/>
      <c r="K168" s="74"/>
      <c r="L168" s="158"/>
    </row>
    <row r="169" spans="1:12" ht="24" x14ac:dyDescent="0.25">
      <c r="A169" s="44">
        <v>2515</v>
      </c>
      <c r="B169" s="71" t="s">
        <v>177</v>
      </c>
      <c r="C169" s="72">
        <f t="shared" si="7"/>
        <v>0</v>
      </c>
      <c r="D169" s="74"/>
      <c r="E169" s="74"/>
      <c r="F169" s="74"/>
      <c r="G169" s="157"/>
      <c r="H169" s="72">
        <f t="shared" si="8"/>
        <v>0</v>
      </c>
      <c r="I169" s="74"/>
      <c r="J169" s="74"/>
      <c r="K169" s="74"/>
      <c r="L169" s="158"/>
    </row>
    <row r="170" spans="1:12" ht="24" x14ac:dyDescent="0.25">
      <c r="A170" s="44">
        <v>2519</v>
      </c>
      <c r="B170" s="71" t="s">
        <v>178</v>
      </c>
      <c r="C170" s="72">
        <f t="shared" si="7"/>
        <v>0</v>
      </c>
      <c r="D170" s="74"/>
      <c r="E170" s="74"/>
      <c r="F170" s="74"/>
      <c r="G170" s="157"/>
      <c r="H170" s="72">
        <f t="shared" si="8"/>
        <v>0</v>
      </c>
      <c r="I170" s="74"/>
      <c r="J170" s="74"/>
      <c r="K170" s="74"/>
      <c r="L170" s="158"/>
    </row>
    <row r="171" spans="1:12" ht="24" x14ac:dyDescent="0.25">
      <c r="A171" s="159">
        <v>2520</v>
      </c>
      <c r="B171" s="71" t="s">
        <v>179</v>
      </c>
      <c r="C171" s="72">
        <f t="shared" si="7"/>
        <v>0</v>
      </c>
      <c r="D171" s="74"/>
      <c r="E171" s="74"/>
      <c r="F171" s="74"/>
      <c r="G171" s="157"/>
      <c r="H171" s="72">
        <f t="shared" si="8"/>
        <v>0</v>
      </c>
      <c r="I171" s="74"/>
      <c r="J171" s="74"/>
      <c r="K171" s="74"/>
      <c r="L171" s="158"/>
    </row>
    <row r="172" spans="1:12" s="182" customFormat="1" ht="36" customHeight="1" x14ac:dyDescent="0.25">
      <c r="A172" s="19">
        <v>2800</v>
      </c>
      <c r="B172" s="65" t="s">
        <v>180</v>
      </c>
      <c r="C172" s="66">
        <f t="shared" si="7"/>
        <v>0</v>
      </c>
      <c r="D172" s="40"/>
      <c r="E172" s="40"/>
      <c r="F172" s="40"/>
      <c r="G172" s="41"/>
      <c r="H172" s="66">
        <f t="shared" si="8"/>
        <v>0</v>
      </c>
      <c r="I172" s="40"/>
      <c r="J172" s="40"/>
      <c r="K172" s="40"/>
      <c r="L172" s="42"/>
    </row>
    <row r="173" spans="1:12" x14ac:dyDescent="0.25">
      <c r="A173" s="142">
        <v>3000</v>
      </c>
      <c r="B173" s="142" t="s">
        <v>181</v>
      </c>
      <c r="C173" s="143">
        <f t="shared" si="7"/>
        <v>0</v>
      </c>
      <c r="D173" s="144">
        <f>SUM(D174,D184)</f>
        <v>0</v>
      </c>
      <c r="E173" s="144">
        <f>SUM(E174,E184)</f>
        <v>0</v>
      </c>
      <c r="F173" s="144">
        <f>SUM(F174,F184)</f>
        <v>0</v>
      </c>
      <c r="G173" s="145">
        <f>SUM(G174,G184)</f>
        <v>0</v>
      </c>
      <c r="H173" s="143">
        <f t="shared" si="8"/>
        <v>0</v>
      </c>
      <c r="I173" s="144">
        <f>SUM(I174,I184)</f>
        <v>0</v>
      </c>
      <c r="J173" s="144">
        <f>SUM(J174,J184)</f>
        <v>0</v>
      </c>
      <c r="K173" s="144">
        <f>SUM(K174,K184)</f>
        <v>0</v>
      </c>
      <c r="L173" s="146">
        <f>SUM(L174,L184)</f>
        <v>0</v>
      </c>
    </row>
    <row r="174" spans="1:12" ht="24" x14ac:dyDescent="0.25">
      <c r="A174" s="56">
        <v>3200</v>
      </c>
      <c r="B174" s="183" t="s">
        <v>182</v>
      </c>
      <c r="C174" s="184">
        <f t="shared" si="7"/>
        <v>0</v>
      </c>
      <c r="D174" s="63">
        <f>SUM(D175,D179)</f>
        <v>0</v>
      </c>
      <c r="E174" s="63">
        <f t="shared" ref="E174:G174" si="15">SUM(E175,E179)</f>
        <v>0</v>
      </c>
      <c r="F174" s="63">
        <f t="shared" si="15"/>
        <v>0</v>
      </c>
      <c r="G174" s="63">
        <f t="shared" si="15"/>
        <v>0</v>
      </c>
      <c r="H174" s="57">
        <f t="shared" si="8"/>
        <v>0</v>
      </c>
      <c r="I174" s="63">
        <f>SUM(I175,I179)</f>
        <v>0</v>
      </c>
      <c r="J174" s="63">
        <f t="shared" ref="J174:L174" si="16">SUM(J175,J179)</f>
        <v>0</v>
      </c>
      <c r="K174" s="63">
        <f t="shared" si="16"/>
        <v>0</v>
      </c>
      <c r="L174" s="149">
        <f t="shared" si="16"/>
        <v>0</v>
      </c>
    </row>
    <row r="175" spans="1:12" ht="36" x14ac:dyDescent="0.25">
      <c r="A175" s="168">
        <v>3260</v>
      </c>
      <c r="B175" s="65" t="s">
        <v>183</v>
      </c>
      <c r="C175" s="66">
        <f t="shared" si="7"/>
        <v>0</v>
      </c>
      <c r="D175" s="169">
        <f>SUM(D176:D178)</f>
        <v>0</v>
      </c>
      <c r="E175" s="169">
        <f>SUM(E176:E178)</f>
        <v>0</v>
      </c>
      <c r="F175" s="169">
        <f>SUM(F176:F178)</f>
        <v>0</v>
      </c>
      <c r="G175" s="170">
        <f>SUM(G176:G178)</f>
        <v>0</v>
      </c>
      <c r="H175" s="66">
        <f t="shared" si="8"/>
        <v>0</v>
      </c>
      <c r="I175" s="169">
        <f>SUM(I176:I178)</f>
        <v>0</v>
      </c>
      <c r="J175" s="169">
        <f>SUM(J176:J178)</f>
        <v>0</v>
      </c>
      <c r="K175" s="169">
        <f>SUM(K176:K178)</f>
        <v>0</v>
      </c>
      <c r="L175" s="171">
        <f>SUM(L176:L178)</f>
        <v>0</v>
      </c>
    </row>
    <row r="176" spans="1:12" ht="24" x14ac:dyDescent="0.25">
      <c r="A176" s="44">
        <v>3261</v>
      </c>
      <c r="B176" s="71" t="s">
        <v>184</v>
      </c>
      <c r="C176" s="72">
        <f>SUM(D176:G176)</f>
        <v>0</v>
      </c>
      <c r="D176" s="74"/>
      <c r="E176" s="74"/>
      <c r="F176" s="74"/>
      <c r="G176" s="157"/>
      <c r="H176" s="72">
        <f>SUM(I176:L176)</f>
        <v>0</v>
      </c>
      <c r="I176" s="74"/>
      <c r="J176" s="74"/>
      <c r="K176" s="74"/>
      <c r="L176" s="158"/>
    </row>
    <row r="177" spans="1:12" ht="36" x14ac:dyDescent="0.25">
      <c r="A177" s="44">
        <v>3262</v>
      </c>
      <c r="B177" s="71" t="s">
        <v>185</v>
      </c>
      <c r="C177" s="72">
        <f>SUM(D177:G177)</f>
        <v>0</v>
      </c>
      <c r="D177" s="74"/>
      <c r="E177" s="74"/>
      <c r="F177" s="74"/>
      <c r="G177" s="157"/>
      <c r="H177" s="72">
        <f>SUM(I177:L177)</f>
        <v>0</v>
      </c>
      <c r="I177" s="74"/>
      <c r="J177" s="74"/>
      <c r="K177" s="74"/>
      <c r="L177" s="158"/>
    </row>
    <row r="178" spans="1:12" ht="24" x14ac:dyDescent="0.25">
      <c r="A178" s="44">
        <v>3263</v>
      </c>
      <c r="B178" s="71" t="s">
        <v>186</v>
      </c>
      <c r="C178" s="72">
        <f>SUM(D178:G178)</f>
        <v>0</v>
      </c>
      <c r="D178" s="74"/>
      <c r="E178" s="74"/>
      <c r="F178" s="74"/>
      <c r="G178" s="157"/>
      <c r="H178" s="72">
        <f>SUM(I178:L178)</f>
        <v>0</v>
      </c>
      <c r="I178" s="74"/>
      <c r="J178" s="74"/>
      <c r="K178" s="74"/>
      <c r="L178" s="158"/>
    </row>
    <row r="179" spans="1:12" ht="84" x14ac:dyDescent="0.25">
      <c r="A179" s="168">
        <v>3290</v>
      </c>
      <c r="B179" s="65" t="s">
        <v>187</v>
      </c>
      <c r="C179" s="185">
        <f t="shared" ref="C179:C183" si="17">SUM(D179:G179)</f>
        <v>0</v>
      </c>
      <c r="D179" s="169">
        <f>SUM(D180:D183)</f>
        <v>0</v>
      </c>
      <c r="E179" s="169">
        <f t="shared" ref="E179:G179" si="18">SUM(E180:E183)</f>
        <v>0</v>
      </c>
      <c r="F179" s="169">
        <f t="shared" si="18"/>
        <v>0</v>
      </c>
      <c r="G179" s="169">
        <f t="shared" si="18"/>
        <v>0</v>
      </c>
      <c r="H179" s="185">
        <f t="shared" ref="H179:H183" si="19">SUM(I179:L179)</f>
        <v>0</v>
      </c>
      <c r="I179" s="169">
        <f>SUM(I180:I183)</f>
        <v>0</v>
      </c>
      <c r="J179" s="169">
        <f t="shared" ref="J179:L179" si="20">SUM(J180:J183)</f>
        <v>0</v>
      </c>
      <c r="K179" s="169">
        <f t="shared" si="20"/>
        <v>0</v>
      </c>
      <c r="L179" s="186">
        <f t="shared" si="20"/>
        <v>0</v>
      </c>
    </row>
    <row r="180" spans="1:12" ht="72" x14ac:dyDescent="0.25">
      <c r="A180" s="44">
        <v>3291</v>
      </c>
      <c r="B180" s="71" t="s">
        <v>188</v>
      </c>
      <c r="C180" s="72">
        <f t="shared" si="17"/>
        <v>0</v>
      </c>
      <c r="D180" s="74"/>
      <c r="E180" s="74"/>
      <c r="F180" s="74"/>
      <c r="G180" s="187"/>
      <c r="H180" s="72">
        <f t="shared" si="19"/>
        <v>0</v>
      </c>
      <c r="I180" s="74"/>
      <c r="J180" s="74"/>
      <c r="K180" s="74"/>
      <c r="L180" s="158"/>
    </row>
    <row r="181" spans="1:12" ht="72" x14ac:dyDescent="0.25">
      <c r="A181" s="44">
        <v>3292</v>
      </c>
      <c r="B181" s="71" t="s">
        <v>189</v>
      </c>
      <c r="C181" s="72">
        <f t="shared" si="17"/>
        <v>0</v>
      </c>
      <c r="D181" s="74"/>
      <c r="E181" s="74"/>
      <c r="F181" s="74"/>
      <c r="G181" s="187"/>
      <c r="H181" s="72">
        <f t="shared" si="19"/>
        <v>0</v>
      </c>
      <c r="I181" s="74"/>
      <c r="J181" s="74"/>
      <c r="K181" s="74"/>
      <c r="L181" s="158"/>
    </row>
    <row r="182" spans="1:12" ht="72" x14ac:dyDescent="0.25">
      <c r="A182" s="44">
        <v>3293</v>
      </c>
      <c r="B182" s="71" t="s">
        <v>190</v>
      </c>
      <c r="C182" s="72">
        <f t="shared" si="17"/>
        <v>0</v>
      </c>
      <c r="D182" s="74"/>
      <c r="E182" s="74"/>
      <c r="F182" s="74"/>
      <c r="G182" s="187"/>
      <c r="H182" s="72">
        <f t="shared" si="19"/>
        <v>0</v>
      </c>
      <c r="I182" s="74"/>
      <c r="J182" s="74"/>
      <c r="K182" s="74"/>
      <c r="L182" s="158"/>
    </row>
    <row r="183" spans="1:12" ht="60" x14ac:dyDescent="0.25">
      <c r="A183" s="188">
        <v>3294</v>
      </c>
      <c r="B183" s="71" t="s">
        <v>191</v>
      </c>
      <c r="C183" s="185">
        <f t="shared" si="17"/>
        <v>0</v>
      </c>
      <c r="D183" s="189"/>
      <c r="E183" s="189"/>
      <c r="F183" s="189"/>
      <c r="G183" s="190"/>
      <c r="H183" s="185">
        <f t="shared" si="19"/>
        <v>0</v>
      </c>
      <c r="I183" s="189"/>
      <c r="J183" s="189"/>
      <c r="K183" s="189"/>
      <c r="L183" s="191"/>
    </row>
    <row r="184" spans="1:12" ht="48" x14ac:dyDescent="0.25">
      <c r="A184" s="192">
        <v>3300</v>
      </c>
      <c r="B184" s="183" t="s">
        <v>192</v>
      </c>
      <c r="C184" s="193">
        <f t="shared" si="7"/>
        <v>0</v>
      </c>
      <c r="D184" s="194">
        <f>SUM(D185:D186)</f>
        <v>0</v>
      </c>
      <c r="E184" s="194">
        <f t="shared" ref="E184:G184" si="21">SUM(E185:E186)</f>
        <v>0</v>
      </c>
      <c r="F184" s="194">
        <f t="shared" si="21"/>
        <v>0</v>
      </c>
      <c r="G184" s="194">
        <f t="shared" si="21"/>
        <v>0</v>
      </c>
      <c r="H184" s="193">
        <f t="shared" si="8"/>
        <v>0</v>
      </c>
      <c r="I184" s="194">
        <f>SUM(I185:I186)</f>
        <v>0</v>
      </c>
      <c r="J184" s="194">
        <f t="shared" ref="J184:L184" si="22">SUM(J185:J186)</f>
        <v>0</v>
      </c>
      <c r="K184" s="194">
        <f t="shared" si="22"/>
        <v>0</v>
      </c>
      <c r="L184" s="149">
        <f t="shared" si="22"/>
        <v>0</v>
      </c>
    </row>
    <row r="185" spans="1:12" ht="48" x14ac:dyDescent="0.25">
      <c r="A185" s="111">
        <v>3310</v>
      </c>
      <c r="B185" s="112" t="s">
        <v>193</v>
      </c>
      <c r="C185" s="195">
        <f t="shared" si="7"/>
        <v>0</v>
      </c>
      <c r="D185" s="163"/>
      <c r="E185" s="163"/>
      <c r="F185" s="163"/>
      <c r="G185" s="164"/>
      <c r="H185" s="195">
        <f t="shared" si="8"/>
        <v>0</v>
      </c>
      <c r="I185" s="163"/>
      <c r="J185" s="163"/>
      <c r="K185" s="163"/>
      <c r="L185" s="165"/>
    </row>
    <row r="186" spans="1:12" ht="48.75" customHeight="1" x14ac:dyDescent="0.25">
      <c r="A186" s="38">
        <v>3320</v>
      </c>
      <c r="B186" s="65" t="s">
        <v>194</v>
      </c>
      <c r="C186" s="66">
        <f t="shared" si="7"/>
        <v>0</v>
      </c>
      <c r="D186" s="68"/>
      <c r="E186" s="68"/>
      <c r="F186" s="68"/>
      <c r="G186" s="154"/>
      <c r="H186" s="66">
        <f t="shared" si="8"/>
        <v>0</v>
      </c>
      <c r="I186" s="68"/>
      <c r="J186" s="68"/>
      <c r="K186" s="68"/>
      <c r="L186" s="155"/>
    </row>
    <row r="187" spans="1:12" x14ac:dyDescent="0.25">
      <c r="A187" s="196">
        <v>4000</v>
      </c>
      <c r="B187" s="142" t="s">
        <v>195</v>
      </c>
      <c r="C187" s="143">
        <f t="shared" si="7"/>
        <v>0</v>
      </c>
      <c r="D187" s="144">
        <f>SUM(D188,D191)</f>
        <v>0</v>
      </c>
      <c r="E187" s="144">
        <f>SUM(E188,E191)</f>
        <v>0</v>
      </c>
      <c r="F187" s="144">
        <f>SUM(F188,F191)</f>
        <v>0</v>
      </c>
      <c r="G187" s="145">
        <f>SUM(G188,G191)</f>
        <v>0</v>
      </c>
      <c r="H187" s="143">
        <f t="shared" si="8"/>
        <v>0</v>
      </c>
      <c r="I187" s="144">
        <f>SUM(I188,I191)</f>
        <v>0</v>
      </c>
      <c r="J187" s="144">
        <f>SUM(J188,J191)</f>
        <v>0</v>
      </c>
      <c r="K187" s="144">
        <f>SUM(K188,K191)</f>
        <v>0</v>
      </c>
      <c r="L187" s="146">
        <f>SUM(L188,L191)</f>
        <v>0</v>
      </c>
    </row>
    <row r="188" spans="1:12" ht="24" x14ac:dyDescent="0.25">
      <c r="A188" s="197">
        <v>4200</v>
      </c>
      <c r="B188" s="147" t="s">
        <v>196</v>
      </c>
      <c r="C188" s="57">
        <f>SUM(D188:G188)</f>
        <v>0</v>
      </c>
      <c r="D188" s="63">
        <f>SUM(D189,D190)</f>
        <v>0</v>
      </c>
      <c r="E188" s="63">
        <f>SUM(E189,E190)</f>
        <v>0</v>
      </c>
      <c r="F188" s="63">
        <f>SUM(F189,F190)</f>
        <v>0</v>
      </c>
      <c r="G188" s="166">
        <f>SUM(G189,G190)</f>
        <v>0</v>
      </c>
      <c r="H188" s="57">
        <f t="shared" si="8"/>
        <v>0</v>
      </c>
      <c r="I188" s="63">
        <f>SUM(I189,I190)</f>
        <v>0</v>
      </c>
      <c r="J188" s="63">
        <f>SUM(J189,J190)</f>
        <v>0</v>
      </c>
      <c r="K188" s="63">
        <f>SUM(K189,K190)</f>
        <v>0</v>
      </c>
      <c r="L188" s="167">
        <f>SUM(L189,L190)</f>
        <v>0</v>
      </c>
    </row>
    <row r="189" spans="1:12" ht="36" x14ac:dyDescent="0.25">
      <c r="A189" s="168">
        <v>4240</v>
      </c>
      <c r="B189" s="65" t="s">
        <v>197</v>
      </c>
      <c r="C189" s="66">
        <f t="shared" ref="C189:C264" si="23">SUM(D189:G189)</f>
        <v>0</v>
      </c>
      <c r="D189" s="68"/>
      <c r="E189" s="68"/>
      <c r="F189" s="68"/>
      <c r="G189" s="154"/>
      <c r="H189" s="66">
        <f t="shared" ref="H189:H263" si="24">SUM(I189:L189)</f>
        <v>0</v>
      </c>
      <c r="I189" s="68"/>
      <c r="J189" s="68"/>
      <c r="K189" s="68"/>
      <c r="L189" s="155"/>
    </row>
    <row r="190" spans="1:12" ht="24" x14ac:dyDescent="0.25">
      <c r="A190" s="159">
        <v>4250</v>
      </c>
      <c r="B190" s="71" t="s">
        <v>198</v>
      </c>
      <c r="C190" s="72">
        <f t="shared" si="23"/>
        <v>0</v>
      </c>
      <c r="D190" s="74"/>
      <c r="E190" s="74"/>
      <c r="F190" s="74"/>
      <c r="G190" s="157"/>
      <c r="H190" s="72">
        <f t="shared" si="24"/>
        <v>0</v>
      </c>
      <c r="I190" s="74"/>
      <c r="J190" s="74"/>
      <c r="K190" s="74"/>
      <c r="L190" s="158"/>
    </row>
    <row r="191" spans="1:12" x14ac:dyDescent="0.25">
      <c r="A191" s="56">
        <v>4300</v>
      </c>
      <c r="B191" s="147" t="s">
        <v>199</v>
      </c>
      <c r="C191" s="57">
        <f t="shared" si="23"/>
        <v>0</v>
      </c>
      <c r="D191" s="63">
        <f>SUM(D192)</f>
        <v>0</v>
      </c>
      <c r="E191" s="63">
        <f>SUM(E192)</f>
        <v>0</v>
      </c>
      <c r="F191" s="63">
        <f>SUM(F192)</f>
        <v>0</v>
      </c>
      <c r="G191" s="166">
        <f>SUM(G192)</f>
        <v>0</v>
      </c>
      <c r="H191" s="57">
        <f t="shared" si="24"/>
        <v>0</v>
      </c>
      <c r="I191" s="63">
        <f>SUM(I192)</f>
        <v>0</v>
      </c>
      <c r="J191" s="63">
        <f>SUM(J192)</f>
        <v>0</v>
      </c>
      <c r="K191" s="63">
        <f>SUM(K192)</f>
        <v>0</v>
      </c>
      <c r="L191" s="167">
        <f>SUM(L192)</f>
        <v>0</v>
      </c>
    </row>
    <row r="192" spans="1:12" ht="24" x14ac:dyDescent="0.25">
      <c r="A192" s="168">
        <v>4310</v>
      </c>
      <c r="B192" s="65" t="s">
        <v>200</v>
      </c>
      <c r="C192" s="66">
        <f>SUM(D192:G192)</f>
        <v>0</v>
      </c>
      <c r="D192" s="169">
        <f>SUM(D193:D193)</f>
        <v>0</v>
      </c>
      <c r="E192" s="169">
        <f>SUM(E193:E193)</f>
        <v>0</v>
      </c>
      <c r="F192" s="169">
        <f>SUM(F193:F193)</f>
        <v>0</v>
      </c>
      <c r="G192" s="170">
        <f>SUM(G193:G193)</f>
        <v>0</v>
      </c>
      <c r="H192" s="66">
        <f t="shared" si="24"/>
        <v>0</v>
      </c>
      <c r="I192" s="169">
        <f>SUM(I193:I193)</f>
        <v>0</v>
      </c>
      <c r="J192" s="169">
        <f>SUM(J193:J193)</f>
        <v>0</v>
      </c>
      <c r="K192" s="169">
        <f>SUM(K193:K193)</f>
        <v>0</v>
      </c>
      <c r="L192" s="171">
        <f>SUM(L193:L193)</f>
        <v>0</v>
      </c>
    </row>
    <row r="193" spans="1:12" ht="36" x14ac:dyDescent="0.25">
      <c r="A193" s="44">
        <v>4311</v>
      </c>
      <c r="B193" s="71" t="s">
        <v>201</v>
      </c>
      <c r="C193" s="72">
        <f t="shared" si="23"/>
        <v>0</v>
      </c>
      <c r="D193" s="74"/>
      <c r="E193" s="74"/>
      <c r="F193" s="74"/>
      <c r="G193" s="157"/>
      <c r="H193" s="72">
        <f t="shared" si="24"/>
        <v>0</v>
      </c>
      <c r="I193" s="74"/>
      <c r="J193" s="74"/>
      <c r="K193" s="74"/>
      <c r="L193" s="158"/>
    </row>
    <row r="194" spans="1:12" s="24" customFormat="1" ht="24" x14ac:dyDescent="0.25">
      <c r="A194" s="198"/>
      <c r="B194" s="19" t="s">
        <v>202</v>
      </c>
      <c r="C194" s="138">
        <f t="shared" si="23"/>
        <v>1180</v>
      </c>
      <c r="D194" s="139">
        <f>SUM(D195,D230,D269)</f>
        <v>1180</v>
      </c>
      <c r="E194" s="139">
        <f>SUM(E195,E230,E269)</f>
        <v>0</v>
      </c>
      <c r="F194" s="139">
        <f>SUM(F195,F230,F269)</f>
        <v>0</v>
      </c>
      <c r="G194" s="139">
        <f>SUM(G195,G230,G269)</f>
        <v>0</v>
      </c>
      <c r="H194" s="138">
        <f t="shared" si="24"/>
        <v>1180</v>
      </c>
      <c r="I194" s="139">
        <f>SUM(I195,I230,I269)</f>
        <v>1180</v>
      </c>
      <c r="J194" s="139">
        <f>SUM(J195,J230,J269)</f>
        <v>0</v>
      </c>
      <c r="K194" s="139">
        <f>SUM(K195,K230,K269)</f>
        <v>0</v>
      </c>
      <c r="L194" s="199">
        <f>SUM(L195,L230,L269)</f>
        <v>0</v>
      </c>
    </row>
    <row r="195" spans="1:12" x14ac:dyDescent="0.25">
      <c r="A195" s="142">
        <v>5000</v>
      </c>
      <c r="B195" s="142" t="s">
        <v>203</v>
      </c>
      <c r="C195" s="143">
        <f t="shared" si="23"/>
        <v>1180</v>
      </c>
      <c r="D195" s="144">
        <f>D196+D204</f>
        <v>1180</v>
      </c>
      <c r="E195" s="144">
        <f>E196+E204</f>
        <v>0</v>
      </c>
      <c r="F195" s="144">
        <f>F196+F204</f>
        <v>0</v>
      </c>
      <c r="G195" s="144">
        <f>G196+G204</f>
        <v>0</v>
      </c>
      <c r="H195" s="143">
        <f t="shared" si="24"/>
        <v>1180</v>
      </c>
      <c r="I195" s="144">
        <f>I196+I204</f>
        <v>1180</v>
      </c>
      <c r="J195" s="144">
        <f>J196+J204</f>
        <v>0</v>
      </c>
      <c r="K195" s="144">
        <f>K196+K204</f>
        <v>0</v>
      </c>
      <c r="L195" s="200">
        <f>L196+L204</f>
        <v>0</v>
      </c>
    </row>
    <row r="196" spans="1:12" x14ac:dyDescent="0.25">
      <c r="A196" s="56">
        <v>5100</v>
      </c>
      <c r="B196" s="147" t="s">
        <v>204</v>
      </c>
      <c r="C196" s="57">
        <f t="shared" si="23"/>
        <v>180</v>
      </c>
      <c r="D196" s="63">
        <f>D197+D198+D201+D202+D203</f>
        <v>180</v>
      </c>
      <c r="E196" s="63">
        <f>E197+E198+E201+E202+E203</f>
        <v>0</v>
      </c>
      <c r="F196" s="63">
        <f>F197+F198+F201+F202+F203</f>
        <v>0</v>
      </c>
      <c r="G196" s="166">
        <f>G197+G198+G201+G202+G203</f>
        <v>0</v>
      </c>
      <c r="H196" s="57">
        <f t="shared" si="24"/>
        <v>180</v>
      </c>
      <c r="I196" s="63">
        <f>I197+I198+I201+I202+I203</f>
        <v>180</v>
      </c>
      <c r="J196" s="63">
        <f>J197+J198+J201+J202+J203</f>
        <v>0</v>
      </c>
      <c r="K196" s="63">
        <f>K197+K198+K201+K202+K203</f>
        <v>0</v>
      </c>
      <c r="L196" s="167">
        <f>L197+L198+L201+L202+L203</f>
        <v>0</v>
      </c>
    </row>
    <row r="197" spans="1:12" x14ac:dyDescent="0.25">
      <c r="A197" s="168">
        <v>5110</v>
      </c>
      <c r="B197" s="65" t="s">
        <v>205</v>
      </c>
      <c r="C197" s="66">
        <f t="shared" si="23"/>
        <v>0</v>
      </c>
      <c r="D197" s="68"/>
      <c r="E197" s="68"/>
      <c r="F197" s="68"/>
      <c r="G197" s="154"/>
      <c r="H197" s="66">
        <f t="shared" si="24"/>
        <v>0</v>
      </c>
      <c r="I197" s="68"/>
      <c r="J197" s="68"/>
      <c r="K197" s="68"/>
      <c r="L197" s="155"/>
    </row>
    <row r="198" spans="1:12" ht="24" x14ac:dyDescent="0.25">
      <c r="A198" s="159">
        <v>5120</v>
      </c>
      <c r="B198" s="71" t="s">
        <v>206</v>
      </c>
      <c r="C198" s="72">
        <f t="shared" si="23"/>
        <v>180</v>
      </c>
      <c r="D198" s="160">
        <f>D199+D200</f>
        <v>180</v>
      </c>
      <c r="E198" s="160">
        <f>E199+E200</f>
        <v>0</v>
      </c>
      <c r="F198" s="160">
        <f>F199+F200</f>
        <v>0</v>
      </c>
      <c r="G198" s="161">
        <f>G199+G200</f>
        <v>0</v>
      </c>
      <c r="H198" s="72">
        <f t="shared" si="24"/>
        <v>180</v>
      </c>
      <c r="I198" s="160">
        <f>I199+I200</f>
        <v>180</v>
      </c>
      <c r="J198" s="160">
        <f>J199+J200</f>
        <v>0</v>
      </c>
      <c r="K198" s="160">
        <f>K199+K200</f>
        <v>0</v>
      </c>
      <c r="L198" s="162">
        <f>L199+L200</f>
        <v>0</v>
      </c>
    </row>
    <row r="199" spans="1:12" x14ac:dyDescent="0.25">
      <c r="A199" s="44">
        <v>5121</v>
      </c>
      <c r="B199" s="71" t="s">
        <v>207</v>
      </c>
      <c r="C199" s="72">
        <f t="shared" si="23"/>
        <v>180</v>
      </c>
      <c r="D199" s="74">
        <v>180</v>
      </c>
      <c r="E199" s="74"/>
      <c r="F199" s="74"/>
      <c r="G199" s="157"/>
      <c r="H199" s="72">
        <f t="shared" si="24"/>
        <v>180</v>
      </c>
      <c r="I199" s="74">
        <v>180</v>
      </c>
      <c r="J199" s="74"/>
      <c r="K199" s="74"/>
      <c r="L199" s="158"/>
    </row>
    <row r="200" spans="1:12" ht="24" x14ac:dyDescent="0.25">
      <c r="A200" s="44">
        <v>5129</v>
      </c>
      <c r="B200" s="71" t="s">
        <v>208</v>
      </c>
      <c r="C200" s="72">
        <f t="shared" si="23"/>
        <v>0</v>
      </c>
      <c r="D200" s="74"/>
      <c r="E200" s="74"/>
      <c r="F200" s="74"/>
      <c r="G200" s="157"/>
      <c r="H200" s="72">
        <f t="shared" si="24"/>
        <v>0</v>
      </c>
      <c r="I200" s="74"/>
      <c r="J200" s="74"/>
      <c r="K200" s="74"/>
      <c r="L200" s="158"/>
    </row>
    <row r="201" spans="1:12" x14ac:dyDescent="0.25">
      <c r="A201" s="159">
        <v>5130</v>
      </c>
      <c r="B201" s="71" t="s">
        <v>209</v>
      </c>
      <c r="C201" s="72">
        <f t="shared" si="23"/>
        <v>0</v>
      </c>
      <c r="D201" s="74"/>
      <c r="E201" s="74"/>
      <c r="F201" s="74"/>
      <c r="G201" s="157"/>
      <c r="H201" s="72">
        <f t="shared" si="24"/>
        <v>0</v>
      </c>
      <c r="I201" s="74"/>
      <c r="J201" s="74"/>
      <c r="K201" s="74"/>
      <c r="L201" s="158"/>
    </row>
    <row r="202" spans="1:12" x14ac:dyDescent="0.25">
      <c r="A202" s="159">
        <v>5140</v>
      </c>
      <c r="B202" s="71" t="s">
        <v>210</v>
      </c>
      <c r="C202" s="72">
        <f t="shared" si="23"/>
        <v>0</v>
      </c>
      <c r="D202" s="74"/>
      <c r="E202" s="74"/>
      <c r="F202" s="74"/>
      <c r="G202" s="157"/>
      <c r="H202" s="72">
        <f t="shared" si="24"/>
        <v>0</v>
      </c>
      <c r="I202" s="74"/>
      <c r="J202" s="74"/>
      <c r="K202" s="74"/>
      <c r="L202" s="158"/>
    </row>
    <row r="203" spans="1:12" ht="24" x14ac:dyDescent="0.25">
      <c r="A203" s="159">
        <v>5170</v>
      </c>
      <c r="B203" s="71" t="s">
        <v>211</v>
      </c>
      <c r="C203" s="72">
        <f t="shared" si="23"/>
        <v>0</v>
      </c>
      <c r="D203" s="74"/>
      <c r="E203" s="74"/>
      <c r="F203" s="74"/>
      <c r="G203" s="157"/>
      <c r="H203" s="72">
        <f t="shared" si="24"/>
        <v>0</v>
      </c>
      <c r="I203" s="74"/>
      <c r="J203" s="74"/>
      <c r="K203" s="74"/>
      <c r="L203" s="158"/>
    </row>
    <row r="204" spans="1:12" x14ac:dyDescent="0.25">
      <c r="A204" s="56">
        <v>5200</v>
      </c>
      <c r="B204" s="147" t="s">
        <v>212</v>
      </c>
      <c r="C204" s="57">
        <f t="shared" si="23"/>
        <v>1000</v>
      </c>
      <c r="D204" s="63">
        <f>D205+D215+D216+D225+D226+D227+D229</f>
        <v>1000</v>
      </c>
      <c r="E204" s="63">
        <f>E205+E215+E216+E225+E226+E227+E229</f>
        <v>0</v>
      </c>
      <c r="F204" s="63">
        <f>F205+F215+F216+F225+F226+F227+F229</f>
        <v>0</v>
      </c>
      <c r="G204" s="166">
        <f>G205+G215+G216+G225+G226+G227+G229</f>
        <v>0</v>
      </c>
      <c r="H204" s="57">
        <f t="shared" si="24"/>
        <v>1000</v>
      </c>
      <c r="I204" s="63">
        <f>I205+I215+I216+I225+I226+I227+I229</f>
        <v>1000</v>
      </c>
      <c r="J204" s="63">
        <f>J205+J215+J216+J225+J226+J227+J229</f>
        <v>0</v>
      </c>
      <c r="K204" s="63">
        <f>K205+K215+K216+K225+K226+K227+K229</f>
        <v>0</v>
      </c>
      <c r="L204" s="167">
        <f>L205+L215+L216+L225+L226+L227+L229</f>
        <v>0</v>
      </c>
    </row>
    <row r="205" spans="1:12" x14ac:dyDescent="0.25">
      <c r="A205" s="150">
        <v>5210</v>
      </c>
      <c r="B205" s="112" t="s">
        <v>213</v>
      </c>
      <c r="C205" s="117">
        <f t="shared" si="23"/>
        <v>0</v>
      </c>
      <c r="D205" s="151">
        <f>SUM(D206:D214)</f>
        <v>0</v>
      </c>
      <c r="E205" s="151">
        <f>SUM(E206:E214)</f>
        <v>0</v>
      </c>
      <c r="F205" s="151">
        <f>SUM(F206:F214)</f>
        <v>0</v>
      </c>
      <c r="G205" s="152">
        <f>SUM(G206:G214)</f>
        <v>0</v>
      </c>
      <c r="H205" s="117">
        <f t="shared" si="24"/>
        <v>0</v>
      </c>
      <c r="I205" s="151">
        <f>SUM(I206:I214)</f>
        <v>0</v>
      </c>
      <c r="J205" s="151">
        <f>SUM(J206:J214)</f>
        <v>0</v>
      </c>
      <c r="K205" s="151">
        <f>SUM(K206:K214)</f>
        <v>0</v>
      </c>
      <c r="L205" s="153">
        <f>SUM(L206:L214)</f>
        <v>0</v>
      </c>
    </row>
    <row r="206" spans="1:12" x14ac:dyDescent="0.25">
      <c r="A206" s="38">
        <v>5211</v>
      </c>
      <c r="B206" s="65" t="s">
        <v>214</v>
      </c>
      <c r="C206" s="66">
        <f t="shared" si="23"/>
        <v>0</v>
      </c>
      <c r="D206" s="68"/>
      <c r="E206" s="68"/>
      <c r="F206" s="68"/>
      <c r="G206" s="154"/>
      <c r="H206" s="66">
        <f t="shared" si="24"/>
        <v>0</v>
      </c>
      <c r="I206" s="68"/>
      <c r="J206" s="68"/>
      <c r="K206" s="68"/>
      <c r="L206" s="155"/>
    </row>
    <row r="207" spans="1:12" x14ac:dyDescent="0.25">
      <c r="A207" s="44">
        <v>5212</v>
      </c>
      <c r="B207" s="71" t="s">
        <v>215</v>
      </c>
      <c r="C207" s="72">
        <f t="shared" si="23"/>
        <v>0</v>
      </c>
      <c r="D207" s="74"/>
      <c r="E207" s="74"/>
      <c r="F207" s="74"/>
      <c r="G207" s="157"/>
      <c r="H207" s="72">
        <f t="shared" si="24"/>
        <v>0</v>
      </c>
      <c r="I207" s="74"/>
      <c r="J207" s="74"/>
      <c r="K207" s="74"/>
      <c r="L207" s="158"/>
    </row>
    <row r="208" spans="1:12" x14ac:dyDescent="0.25">
      <c r="A208" s="44">
        <v>5213</v>
      </c>
      <c r="B208" s="71" t="s">
        <v>216</v>
      </c>
      <c r="C208" s="72">
        <f t="shared" si="23"/>
        <v>0</v>
      </c>
      <c r="D208" s="74"/>
      <c r="E208" s="74"/>
      <c r="F208" s="74"/>
      <c r="G208" s="157"/>
      <c r="H208" s="72">
        <f t="shared" si="24"/>
        <v>0</v>
      </c>
      <c r="I208" s="74"/>
      <c r="J208" s="74"/>
      <c r="K208" s="74"/>
      <c r="L208" s="158"/>
    </row>
    <row r="209" spans="1:12" x14ac:dyDescent="0.25">
      <c r="A209" s="44">
        <v>5214</v>
      </c>
      <c r="B209" s="71" t="s">
        <v>217</v>
      </c>
      <c r="C209" s="72">
        <f t="shared" si="23"/>
        <v>0</v>
      </c>
      <c r="D209" s="74"/>
      <c r="E209" s="74"/>
      <c r="F209" s="74"/>
      <c r="G209" s="157"/>
      <c r="H209" s="72">
        <f t="shared" si="24"/>
        <v>0</v>
      </c>
      <c r="I209" s="74"/>
      <c r="J209" s="74"/>
      <c r="K209" s="74"/>
      <c r="L209" s="158"/>
    </row>
    <row r="210" spans="1:12" x14ac:dyDescent="0.25">
      <c r="A210" s="44">
        <v>5215</v>
      </c>
      <c r="B210" s="71" t="s">
        <v>218</v>
      </c>
      <c r="C210" s="72">
        <f>SUM(D210:G210)</f>
        <v>0</v>
      </c>
      <c r="D210" s="74"/>
      <c r="E210" s="74"/>
      <c r="F210" s="74"/>
      <c r="G210" s="157"/>
      <c r="H210" s="72">
        <f>SUM(I210:L210)</f>
        <v>0</v>
      </c>
      <c r="I210" s="74"/>
      <c r="J210" s="74"/>
      <c r="K210" s="74"/>
      <c r="L210" s="158"/>
    </row>
    <row r="211" spans="1:12" ht="14.25" customHeight="1" x14ac:dyDescent="0.25">
      <c r="A211" s="44">
        <v>5216</v>
      </c>
      <c r="B211" s="71" t="s">
        <v>219</v>
      </c>
      <c r="C211" s="72">
        <f t="shared" si="23"/>
        <v>0</v>
      </c>
      <c r="D211" s="74"/>
      <c r="E211" s="74"/>
      <c r="F211" s="74"/>
      <c r="G211" s="157"/>
      <c r="H211" s="72">
        <f t="shared" si="24"/>
        <v>0</v>
      </c>
      <c r="I211" s="74"/>
      <c r="J211" s="74"/>
      <c r="K211" s="74"/>
      <c r="L211" s="158"/>
    </row>
    <row r="212" spans="1:12" x14ac:dyDescent="0.25">
      <c r="A212" s="44">
        <v>5217</v>
      </c>
      <c r="B212" s="71" t="s">
        <v>220</v>
      </c>
      <c r="C212" s="72">
        <f t="shared" si="23"/>
        <v>0</v>
      </c>
      <c r="D212" s="74"/>
      <c r="E212" s="74"/>
      <c r="F212" s="74"/>
      <c r="G212" s="157"/>
      <c r="H212" s="72">
        <f t="shared" si="24"/>
        <v>0</v>
      </c>
      <c r="I212" s="74"/>
      <c r="J212" s="74"/>
      <c r="K212" s="74"/>
      <c r="L212" s="158"/>
    </row>
    <row r="213" spans="1:12" x14ac:dyDescent="0.25">
      <c r="A213" s="44">
        <v>5218</v>
      </c>
      <c r="B213" s="71" t="s">
        <v>221</v>
      </c>
      <c r="C213" s="72">
        <f t="shared" si="23"/>
        <v>0</v>
      </c>
      <c r="D213" s="74"/>
      <c r="E213" s="74"/>
      <c r="F213" s="74"/>
      <c r="G213" s="157"/>
      <c r="H213" s="72">
        <f t="shared" si="24"/>
        <v>0</v>
      </c>
      <c r="I213" s="74"/>
      <c r="J213" s="74"/>
      <c r="K213" s="74"/>
      <c r="L213" s="158"/>
    </row>
    <row r="214" spans="1:12" x14ac:dyDescent="0.25">
      <c r="A214" s="44">
        <v>5219</v>
      </c>
      <c r="B214" s="71" t="s">
        <v>222</v>
      </c>
      <c r="C214" s="72">
        <f t="shared" si="23"/>
        <v>0</v>
      </c>
      <c r="D214" s="74"/>
      <c r="E214" s="74"/>
      <c r="F214" s="74"/>
      <c r="G214" s="157"/>
      <c r="H214" s="72">
        <f t="shared" si="24"/>
        <v>0</v>
      </c>
      <c r="I214" s="74"/>
      <c r="J214" s="74"/>
      <c r="K214" s="74"/>
      <c r="L214" s="158"/>
    </row>
    <row r="215" spans="1:12" ht="13.5" customHeight="1" x14ac:dyDescent="0.25">
      <c r="A215" s="159">
        <v>5220</v>
      </c>
      <c r="B215" s="71" t="s">
        <v>223</v>
      </c>
      <c r="C215" s="72">
        <f t="shared" si="23"/>
        <v>0</v>
      </c>
      <c r="D215" s="74"/>
      <c r="E215" s="74"/>
      <c r="F215" s="74"/>
      <c r="G215" s="157"/>
      <c r="H215" s="72">
        <f t="shared" si="24"/>
        <v>0</v>
      </c>
      <c r="I215" s="74"/>
      <c r="J215" s="74"/>
      <c r="K215" s="74"/>
      <c r="L215" s="158"/>
    </row>
    <row r="216" spans="1:12" x14ac:dyDescent="0.25">
      <c r="A216" s="159">
        <v>5230</v>
      </c>
      <c r="B216" s="71" t="s">
        <v>224</v>
      </c>
      <c r="C216" s="72">
        <f t="shared" si="23"/>
        <v>1000</v>
      </c>
      <c r="D216" s="160">
        <f>SUM(D217:D224)</f>
        <v>1000</v>
      </c>
      <c r="E216" s="160">
        <f>SUM(E217:E224)</f>
        <v>0</v>
      </c>
      <c r="F216" s="160">
        <f>SUM(F217:F224)</f>
        <v>0</v>
      </c>
      <c r="G216" s="161">
        <f>SUM(G217:G224)</f>
        <v>0</v>
      </c>
      <c r="H216" s="72">
        <f t="shared" si="24"/>
        <v>1000</v>
      </c>
      <c r="I216" s="160">
        <f>SUM(I217:I224)</f>
        <v>1000</v>
      </c>
      <c r="J216" s="160">
        <f>SUM(J217:J224)</f>
        <v>0</v>
      </c>
      <c r="K216" s="160">
        <f>SUM(K217:K224)</f>
        <v>0</v>
      </c>
      <c r="L216" s="162">
        <f>SUM(L217:L224)</f>
        <v>0</v>
      </c>
    </row>
    <row r="217" spans="1:12" x14ac:dyDescent="0.25">
      <c r="A217" s="44">
        <v>5231</v>
      </c>
      <c r="B217" s="71" t="s">
        <v>225</v>
      </c>
      <c r="C217" s="72">
        <f t="shared" si="23"/>
        <v>0</v>
      </c>
      <c r="D217" s="74"/>
      <c r="E217" s="74"/>
      <c r="F217" s="74"/>
      <c r="G217" s="157"/>
      <c r="H217" s="72">
        <f t="shared" si="24"/>
        <v>0</v>
      </c>
      <c r="I217" s="74"/>
      <c r="J217" s="74"/>
      <c r="K217" s="74"/>
      <c r="L217" s="158"/>
    </row>
    <row r="218" spans="1:12" x14ac:dyDescent="0.25">
      <c r="A218" s="44">
        <v>5232</v>
      </c>
      <c r="B218" s="71" t="s">
        <v>226</v>
      </c>
      <c r="C218" s="72">
        <f t="shared" si="23"/>
        <v>0</v>
      </c>
      <c r="D218" s="74"/>
      <c r="E218" s="74"/>
      <c r="F218" s="74"/>
      <c r="G218" s="157"/>
      <c r="H218" s="72">
        <f t="shared" si="24"/>
        <v>0</v>
      </c>
      <c r="I218" s="74"/>
      <c r="J218" s="74"/>
      <c r="K218" s="74"/>
      <c r="L218" s="158"/>
    </row>
    <row r="219" spans="1:12" x14ac:dyDescent="0.25">
      <c r="A219" s="44">
        <v>5233</v>
      </c>
      <c r="B219" s="71" t="s">
        <v>227</v>
      </c>
      <c r="C219" s="201">
        <f t="shared" si="23"/>
        <v>1000</v>
      </c>
      <c r="D219" s="74">
        <v>1000</v>
      </c>
      <c r="E219" s="74"/>
      <c r="F219" s="74"/>
      <c r="G219" s="157"/>
      <c r="H219" s="72">
        <f t="shared" si="24"/>
        <v>1000</v>
      </c>
      <c r="I219" s="74">
        <v>1000</v>
      </c>
      <c r="J219" s="74"/>
      <c r="K219" s="74"/>
      <c r="L219" s="158"/>
    </row>
    <row r="220" spans="1:12" ht="24" x14ac:dyDescent="0.25">
      <c r="A220" s="44">
        <v>5234</v>
      </c>
      <c r="B220" s="71" t="s">
        <v>228</v>
      </c>
      <c r="C220" s="201">
        <f t="shared" si="23"/>
        <v>0</v>
      </c>
      <c r="D220" s="74"/>
      <c r="E220" s="74"/>
      <c r="F220" s="74"/>
      <c r="G220" s="157"/>
      <c r="H220" s="72">
        <f t="shared" si="24"/>
        <v>0</v>
      </c>
      <c r="I220" s="74"/>
      <c r="J220" s="74"/>
      <c r="K220" s="74"/>
      <c r="L220" s="158"/>
    </row>
    <row r="221" spans="1:12" ht="14.25" customHeight="1" x14ac:dyDescent="0.25">
      <c r="A221" s="44">
        <v>5236</v>
      </c>
      <c r="B221" s="71" t="s">
        <v>229</v>
      </c>
      <c r="C221" s="201">
        <f t="shared" si="23"/>
        <v>0</v>
      </c>
      <c r="D221" s="74"/>
      <c r="E221" s="74"/>
      <c r="F221" s="74"/>
      <c r="G221" s="157"/>
      <c r="H221" s="72">
        <f t="shared" si="24"/>
        <v>0</v>
      </c>
      <c r="I221" s="74"/>
      <c r="J221" s="74"/>
      <c r="K221" s="74"/>
      <c r="L221" s="158"/>
    </row>
    <row r="222" spans="1:12" ht="14.25" customHeight="1" x14ac:dyDescent="0.25">
      <c r="A222" s="44">
        <v>5237</v>
      </c>
      <c r="B222" s="71" t="s">
        <v>230</v>
      </c>
      <c r="C222" s="201">
        <f t="shared" si="23"/>
        <v>0</v>
      </c>
      <c r="D222" s="74"/>
      <c r="E222" s="74"/>
      <c r="F222" s="74"/>
      <c r="G222" s="157"/>
      <c r="H222" s="72">
        <f t="shared" si="24"/>
        <v>0</v>
      </c>
      <c r="I222" s="74"/>
      <c r="J222" s="74"/>
      <c r="K222" s="74"/>
      <c r="L222" s="158"/>
    </row>
    <row r="223" spans="1:12" ht="24" x14ac:dyDescent="0.25">
      <c r="A223" s="44">
        <v>5238</v>
      </c>
      <c r="B223" s="71" t="s">
        <v>231</v>
      </c>
      <c r="C223" s="201">
        <f t="shared" si="23"/>
        <v>0</v>
      </c>
      <c r="D223" s="74"/>
      <c r="E223" s="74"/>
      <c r="F223" s="74"/>
      <c r="G223" s="157"/>
      <c r="H223" s="72">
        <f t="shared" si="24"/>
        <v>0</v>
      </c>
      <c r="I223" s="74"/>
      <c r="J223" s="74"/>
      <c r="K223" s="74"/>
      <c r="L223" s="158"/>
    </row>
    <row r="224" spans="1:12" ht="24" x14ac:dyDescent="0.25">
      <c r="A224" s="44">
        <v>5239</v>
      </c>
      <c r="B224" s="71" t="s">
        <v>232</v>
      </c>
      <c r="C224" s="201">
        <f t="shared" si="23"/>
        <v>0</v>
      </c>
      <c r="D224" s="74"/>
      <c r="E224" s="74"/>
      <c r="F224" s="74"/>
      <c r="G224" s="157"/>
      <c r="H224" s="72">
        <f t="shared" si="24"/>
        <v>0</v>
      </c>
      <c r="I224" s="74"/>
      <c r="J224" s="74"/>
      <c r="K224" s="74"/>
      <c r="L224" s="158"/>
    </row>
    <row r="225" spans="1:12" ht="24" x14ac:dyDescent="0.25">
      <c r="A225" s="159">
        <v>5240</v>
      </c>
      <c r="B225" s="71" t="s">
        <v>233</v>
      </c>
      <c r="C225" s="201">
        <f t="shared" si="23"/>
        <v>0</v>
      </c>
      <c r="D225" s="74"/>
      <c r="E225" s="74"/>
      <c r="F225" s="74"/>
      <c r="G225" s="157"/>
      <c r="H225" s="72">
        <f t="shared" si="24"/>
        <v>0</v>
      </c>
      <c r="I225" s="74"/>
      <c r="J225" s="74"/>
      <c r="K225" s="74"/>
      <c r="L225" s="158"/>
    </row>
    <row r="226" spans="1:12" x14ac:dyDescent="0.25">
      <c r="A226" s="159">
        <v>5250</v>
      </c>
      <c r="B226" s="71" t="s">
        <v>234</v>
      </c>
      <c r="C226" s="201">
        <f t="shared" si="23"/>
        <v>0</v>
      </c>
      <c r="D226" s="74"/>
      <c r="E226" s="74"/>
      <c r="F226" s="74"/>
      <c r="G226" s="157"/>
      <c r="H226" s="72">
        <f t="shared" si="24"/>
        <v>0</v>
      </c>
      <c r="I226" s="74"/>
      <c r="J226" s="74"/>
      <c r="K226" s="74"/>
      <c r="L226" s="158"/>
    </row>
    <row r="227" spans="1:12" x14ac:dyDescent="0.25">
      <c r="A227" s="159">
        <v>5260</v>
      </c>
      <c r="B227" s="71" t="s">
        <v>235</v>
      </c>
      <c r="C227" s="201">
        <f t="shared" si="23"/>
        <v>0</v>
      </c>
      <c r="D227" s="160">
        <f>SUM(D228)</f>
        <v>0</v>
      </c>
      <c r="E227" s="160">
        <f>SUM(E228)</f>
        <v>0</v>
      </c>
      <c r="F227" s="160">
        <f>SUM(F228)</f>
        <v>0</v>
      </c>
      <c r="G227" s="161">
        <f>SUM(G228)</f>
        <v>0</v>
      </c>
      <c r="H227" s="72">
        <f t="shared" si="24"/>
        <v>0</v>
      </c>
      <c r="I227" s="160">
        <f>SUM(I228)</f>
        <v>0</v>
      </c>
      <c r="J227" s="160">
        <f>SUM(J228)</f>
        <v>0</v>
      </c>
      <c r="K227" s="160">
        <f>SUM(K228)</f>
        <v>0</v>
      </c>
      <c r="L227" s="162">
        <f>SUM(L228)</f>
        <v>0</v>
      </c>
    </row>
    <row r="228" spans="1:12" ht="24" x14ac:dyDescent="0.25">
      <c r="A228" s="44">
        <v>5269</v>
      </c>
      <c r="B228" s="71" t="s">
        <v>236</v>
      </c>
      <c r="C228" s="201">
        <f t="shared" si="23"/>
        <v>0</v>
      </c>
      <c r="D228" s="74"/>
      <c r="E228" s="74"/>
      <c r="F228" s="74"/>
      <c r="G228" s="157"/>
      <c r="H228" s="72">
        <f t="shared" si="24"/>
        <v>0</v>
      </c>
      <c r="I228" s="74"/>
      <c r="J228" s="74"/>
      <c r="K228" s="74"/>
      <c r="L228" s="158"/>
    </row>
    <row r="229" spans="1:12" ht="24" x14ac:dyDescent="0.25">
      <c r="A229" s="150">
        <v>5270</v>
      </c>
      <c r="B229" s="112" t="s">
        <v>237</v>
      </c>
      <c r="C229" s="202">
        <f t="shared" si="23"/>
        <v>0</v>
      </c>
      <c r="D229" s="163"/>
      <c r="E229" s="163"/>
      <c r="F229" s="163"/>
      <c r="G229" s="164"/>
      <c r="H229" s="117">
        <f t="shared" si="24"/>
        <v>0</v>
      </c>
      <c r="I229" s="163"/>
      <c r="J229" s="163"/>
      <c r="K229" s="163"/>
      <c r="L229" s="165"/>
    </row>
    <row r="230" spans="1:12" x14ac:dyDescent="0.25">
      <c r="A230" s="142">
        <v>6000</v>
      </c>
      <c r="B230" s="142" t="s">
        <v>238</v>
      </c>
      <c r="C230" s="203">
        <f t="shared" si="23"/>
        <v>0</v>
      </c>
      <c r="D230" s="144">
        <f>D231+D251+D259</f>
        <v>0</v>
      </c>
      <c r="E230" s="144">
        <f>E231+E251+E259</f>
        <v>0</v>
      </c>
      <c r="F230" s="144">
        <f>F231+F251+F259</f>
        <v>0</v>
      </c>
      <c r="G230" s="145">
        <f>G231+G251+G259</f>
        <v>0</v>
      </c>
      <c r="H230" s="143">
        <f t="shared" si="24"/>
        <v>0</v>
      </c>
      <c r="I230" s="144">
        <f>I231+I251+I259</f>
        <v>0</v>
      </c>
      <c r="J230" s="144">
        <f>J231+J251+J259</f>
        <v>0</v>
      </c>
      <c r="K230" s="144">
        <f>K231+K251+K259</f>
        <v>0</v>
      </c>
      <c r="L230" s="146">
        <f>L231+L251+L259</f>
        <v>0</v>
      </c>
    </row>
    <row r="231" spans="1:12" ht="14.25" customHeight="1" x14ac:dyDescent="0.25">
      <c r="A231" s="192">
        <v>6200</v>
      </c>
      <c r="B231" s="183" t="s">
        <v>239</v>
      </c>
      <c r="C231" s="204">
        <f>SUM(D231:G231)</f>
        <v>0</v>
      </c>
      <c r="D231" s="194">
        <f>SUM(D232,D233,D235,D238,D244,D245,D246)</f>
        <v>0</v>
      </c>
      <c r="E231" s="194">
        <f>SUM(E232,E233,E235,E238,E244,E245,E246)</f>
        <v>0</v>
      </c>
      <c r="F231" s="194">
        <f>SUM(F232,F233,F235,F238,F244,F245,F246)</f>
        <v>0</v>
      </c>
      <c r="G231" s="194">
        <f>SUM(G232,G233,G235,G238,G244,G245,G246)</f>
        <v>0</v>
      </c>
      <c r="H231" s="193">
        <f t="shared" si="24"/>
        <v>0</v>
      </c>
      <c r="I231" s="194">
        <f>SUM(I232,I233,I235,I238,I244,I245,I246)</f>
        <v>0</v>
      </c>
      <c r="J231" s="194">
        <f>SUM(J232,J233,J235,J238,J244,J245,J246)</f>
        <v>0</v>
      </c>
      <c r="K231" s="194">
        <f>SUM(K232,K233,K235,K238,K244,K245,K246)</f>
        <v>0</v>
      </c>
      <c r="L231" s="149">
        <f>SUM(L232,L233,L235,L238,L244,L245,L246)</f>
        <v>0</v>
      </c>
    </row>
    <row r="232" spans="1:12" ht="24" x14ac:dyDescent="0.25">
      <c r="A232" s="168">
        <v>6220</v>
      </c>
      <c r="B232" s="65" t="s">
        <v>240</v>
      </c>
      <c r="C232" s="205">
        <f t="shared" si="23"/>
        <v>0</v>
      </c>
      <c r="D232" s="68"/>
      <c r="E232" s="68"/>
      <c r="F232" s="68"/>
      <c r="G232" s="206"/>
      <c r="H232" s="207">
        <f t="shared" si="24"/>
        <v>0</v>
      </c>
      <c r="I232" s="68"/>
      <c r="J232" s="68"/>
      <c r="K232" s="68"/>
      <c r="L232" s="155"/>
    </row>
    <row r="233" spans="1:12" x14ac:dyDescent="0.25">
      <c r="A233" s="159">
        <v>6230</v>
      </c>
      <c r="B233" s="71" t="s">
        <v>241</v>
      </c>
      <c r="C233" s="201">
        <f t="shared" si="23"/>
        <v>0</v>
      </c>
      <c r="D233" s="160">
        <f>SUM(D234)</f>
        <v>0</v>
      </c>
      <c r="E233" s="160">
        <f t="shared" ref="E233:L233" si="25">SUM(E234)</f>
        <v>0</v>
      </c>
      <c r="F233" s="160">
        <f t="shared" si="25"/>
        <v>0</v>
      </c>
      <c r="G233" s="161">
        <f t="shared" si="25"/>
        <v>0</v>
      </c>
      <c r="H233" s="208">
        <f t="shared" si="24"/>
        <v>0</v>
      </c>
      <c r="I233" s="160">
        <f t="shared" si="25"/>
        <v>0</v>
      </c>
      <c r="J233" s="160">
        <f t="shared" si="25"/>
        <v>0</v>
      </c>
      <c r="K233" s="160">
        <f t="shared" si="25"/>
        <v>0</v>
      </c>
      <c r="L233" s="162">
        <f t="shared" si="25"/>
        <v>0</v>
      </c>
    </row>
    <row r="234" spans="1:12" ht="24" x14ac:dyDescent="0.25">
      <c r="A234" s="44">
        <v>6239</v>
      </c>
      <c r="B234" s="65" t="s">
        <v>242</v>
      </c>
      <c r="C234" s="201">
        <f t="shared" si="23"/>
        <v>0</v>
      </c>
      <c r="D234" s="68"/>
      <c r="E234" s="68"/>
      <c r="F234" s="68"/>
      <c r="G234" s="154"/>
      <c r="H234" s="208">
        <f t="shared" si="24"/>
        <v>0</v>
      </c>
      <c r="I234" s="68"/>
      <c r="J234" s="68"/>
      <c r="K234" s="68"/>
      <c r="L234" s="155"/>
    </row>
    <row r="235" spans="1:12" ht="24" x14ac:dyDescent="0.25">
      <c r="A235" s="159">
        <v>6240</v>
      </c>
      <c r="B235" s="71" t="s">
        <v>243</v>
      </c>
      <c r="C235" s="201">
        <f>SUM(D235:G235)</f>
        <v>0</v>
      </c>
      <c r="D235" s="160">
        <f>SUM(D236:D237)</f>
        <v>0</v>
      </c>
      <c r="E235" s="160">
        <f>SUM(E236:E237)</f>
        <v>0</v>
      </c>
      <c r="F235" s="160">
        <f>SUM(F236:F237)</f>
        <v>0</v>
      </c>
      <c r="G235" s="161">
        <f>SUM(G236:G237)</f>
        <v>0</v>
      </c>
      <c r="H235" s="208">
        <f t="shared" si="24"/>
        <v>0</v>
      </c>
      <c r="I235" s="160">
        <f>SUM(I236:I237)</f>
        <v>0</v>
      </c>
      <c r="J235" s="160">
        <f>SUM(J236:J237)</f>
        <v>0</v>
      </c>
      <c r="K235" s="160">
        <f>SUM(K236:K237)</f>
        <v>0</v>
      </c>
      <c r="L235" s="162">
        <f>SUM(L236:L237)</f>
        <v>0</v>
      </c>
    </row>
    <row r="236" spans="1:12" x14ac:dyDescent="0.25">
      <c r="A236" s="44">
        <v>6241</v>
      </c>
      <c r="B236" s="71" t="s">
        <v>244</v>
      </c>
      <c r="C236" s="201">
        <f>SUM(D236:G236)</f>
        <v>0</v>
      </c>
      <c r="D236" s="74"/>
      <c r="E236" s="74"/>
      <c r="F236" s="74"/>
      <c r="G236" s="157"/>
      <c r="H236" s="208">
        <f>SUM(I236:L236)</f>
        <v>0</v>
      </c>
      <c r="I236" s="74"/>
      <c r="J236" s="74"/>
      <c r="K236" s="74"/>
      <c r="L236" s="158"/>
    </row>
    <row r="237" spans="1:12" x14ac:dyDescent="0.25">
      <c r="A237" s="44">
        <v>6242</v>
      </c>
      <c r="B237" s="71" t="s">
        <v>245</v>
      </c>
      <c r="C237" s="201">
        <f>SUM(D237:G237)</f>
        <v>0</v>
      </c>
      <c r="D237" s="74"/>
      <c r="E237" s="74"/>
      <c r="F237" s="74"/>
      <c r="G237" s="157"/>
      <c r="H237" s="208">
        <f t="shared" si="24"/>
        <v>0</v>
      </c>
      <c r="I237" s="74"/>
      <c r="J237" s="74"/>
      <c r="K237" s="74"/>
      <c r="L237" s="158"/>
    </row>
    <row r="238" spans="1:12" ht="25.5" customHeight="1" x14ac:dyDescent="0.25">
      <c r="A238" s="159">
        <v>6250</v>
      </c>
      <c r="B238" s="71" t="s">
        <v>246</v>
      </c>
      <c r="C238" s="201">
        <f>SUM(D238:G238)</f>
        <v>0</v>
      </c>
      <c r="D238" s="160">
        <f>SUM(D239:D243)</f>
        <v>0</v>
      </c>
      <c r="E238" s="160">
        <f>SUM(E239:E243)</f>
        <v>0</v>
      </c>
      <c r="F238" s="160">
        <f>SUM(F239:F243)</f>
        <v>0</v>
      </c>
      <c r="G238" s="161">
        <f>SUM(G239:G243)</f>
        <v>0</v>
      </c>
      <c r="H238" s="208">
        <f t="shared" si="24"/>
        <v>0</v>
      </c>
      <c r="I238" s="160">
        <f>SUM(I239:I243)</f>
        <v>0</v>
      </c>
      <c r="J238" s="160">
        <f>SUM(J239:J243)</f>
        <v>0</v>
      </c>
      <c r="K238" s="160">
        <f>SUM(K239:K243)</f>
        <v>0</v>
      </c>
      <c r="L238" s="162">
        <f>SUM(L239:L243)</f>
        <v>0</v>
      </c>
    </row>
    <row r="239" spans="1:12" ht="14.25" customHeight="1" x14ac:dyDescent="0.25">
      <c r="A239" s="44">
        <v>6252</v>
      </c>
      <c r="B239" s="71" t="s">
        <v>247</v>
      </c>
      <c r="C239" s="201">
        <f>SUM(D239:G239)</f>
        <v>0</v>
      </c>
      <c r="D239" s="74"/>
      <c r="E239" s="74"/>
      <c r="F239" s="74"/>
      <c r="G239" s="157"/>
      <c r="H239" s="208">
        <f t="shared" si="24"/>
        <v>0</v>
      </c>
      <c r="I239" s="74"/>
      <c r="J239" s="74"/>
      <c r="K239" s="74"/>
      <c r="L239" s="158"/>
    </row>
    <row r="240" spans="1:12" ht="14.25" customHeight="1" x14ac:dyDescent="0.25">
      <c r="A240" s="44">
        <v>6253</v>
      </c>
      <c r="B240" s="71" t="s">
        <v>248</v>
      </c>
      <c r="C240" s="201">
        <f t="shared" si="23"/>
        <v>0</v>
      </c>
      <c r="D240" s="74"/>
      <c r="E240" s="74"/>
      <c r="F240" s="74"/>
      <c r="G240" s="157"/>
      <c r="H240" s="208">
        <f t="shared" si="24"/>
        <v>0</v>
      </c>
      <c r="I240" s="74"/>
      <c r="J240" s="74"/>
      <c r="K240" s="74"/>
      <c r="L240" s="158"/>
    </row>
    <row r="241" spans="1:12" ht="24" x14ac:dyDescent="0.25">
      <c r="A241" s="44">
        <v>6254</v>
      </c>
      <c r="B241" s="71" t="s">
        <v>249</v>
      </c>
      <c r="C241" s="201">
        <f t="shared" si="23"/>
        <v>0</v>
      </c>
      <c r="D241" s="74"/>
      <c r="E241" s="74"/>
      <c r="F241" s="74"/>
      <c r="G241" s="157"/>
      <c r="H241" s="208">
        <f t="shared" si="24"/>
        <v>0</v>
      </c>
      <c r="I241" s="74"/>
      <c r="J241" s="74"/>
      <c r="K241" s="74"/>
      <c r="L241" s="158"/>
    </row>
    <row r="242" spans="1:12" ht="24" x14ac:dyDescent="0.25">
      <c r="A242" s="44">
        <v>6255</v>
      </c>
      <c r="B242" s="71" t="s">
        <v>250</v>
      </c>
      <c r="C242" s="201">
        <f t="shared" si="23"/>
        <v>0</v>
      </c>
      <c r="D242" s="74"/>
      <c r="E242" s="74"/>
      <c r="F242" s="74"/>
      <c r="G242" s="157"/>
      <c r="H242" s="208">
        <f t="shared" si="24"/>
        <v>0</v>
      </c>
      <c r="I242" s="74"/>
      <c r="J242" s="74"/>
      <c r="K242" s="74"/>
      <c r="L242" s="158"/>
    </row>
    <row r="243" spans="1:12" x14ac:dyDescent="0.25">
      <c r="A243" s="44">
        <v>6259</v>
      </c>
      <c r="B243" s="71" t="s">
        <v>251</v>
      </c>
      <c r="C243" s="201">
        <f t="shared" si="23"/>
        <v>0</v>
      </c>
      <c r="D243" s="74"/>
      <c r="E243" s="74"/>
      <c r="F243" s="74"/>
      <c r="G243" s="157"/>
      <c r="H243" s="208">
        <f t="shared" si="24"/>
        <v>0</v>
      </c>
      <c r="I243" s="74"/>
      <c r="J243" s="74"/>
      <c r="K243" s="74"/>
      <c r="L243" s="158"/>
    </row>
    <row r="244" spans="1:12" ht="24" x14ac:dyDescent="0.25">
      <c r="A244" s="159">
        <v>6260</v>
      </c>
      <c r="B244" s="71" t="s">
        <v>252</v>
      </c>
      <c r="C244" s="201">
        <f t="shared" si="23"/>
        <v>0</v>
      </c>
      <c r="D244" s="74"/>
      <c r="E244" s="74"/>
      <c r="F244" s="74"/>
      <c r="G244" s="157"/>
      <c r="H244" s="208">
        <f t="shared" si="24"/>
        <v>0</v>
      </c>
      <c r="I244" s="74"/>
      <c r="J244" s="74"/>
      <c r="K244" s="74"/>
      <c r="L244" s="158"/>
    </row>
    <row r="245" spans="1:12" x14ac:dyDescent="0.25">
      <c r="A245" s="159">
        <v>6270</v>
      </c>
      <c r="B245" s="71" t="s">
        <v>253</v>
      </c>
      <c r="C245" s="201">
        <f t="shared" si="23"/>
        <v>0</v>
      </c>
      <c r="D245" s="74"/>
      <c r="E245" s="74"/>
      <c r="F245" s="74"/>
      <c r="G245" s="157"/>
      <c r="H245" s="208">
        <f t="shared" si="24"/>
        <v>0</v>
      </c>
      <c r="I245" s="74"/>
      <c r="J245" s="74"/>
      <c r="K245" s="74"/>
      <c r="L245" s="158"/>
    </row>
    <row r="246" spans="1:12" ht="24" x14ac:dyDescent="0.25">
      <c r="A246" s="168">
        <v>6290</v>
      </c>
      <c r="B246" s="65" t="s">
        <v>254</v>
      </c>
      <c r="C246" s="209">
        <f t="shared" si="23"/>
        <v>0</v>
      </c>
      <c r="D246" s="169">
        <f>SUM(D247:D250)</f>
        <v>0</v>
      </c>
      <c r="E246" s="169">
        <f t="shared" ref="E246:G246" si="26">SUM(E247:E250)</f>
        <v>0</v>
      </c>
      <c r="F246" s="169">
        <f t="shared" si="26"/>
        <v>0</v>
      </c>
      <c r="G246" s="210">
        <f t="shared" si="26"/>
        <v>0</v>
      </c>
      <c r="H246" s="209">
        <f t="shared" si="24"/>
        <v>0</v>
      </c>
      <c r="I246" s="169">
        <f>SUM(I247:I250)</f>
        <v>0</v>
      </c>
      <c r="J246" s="169">
        <f t="shared" ref="J246:L246" si="27">SUM(J247:J250)</f>
        <v>0</v>
      </c>
      <c r="K246" s="169">
        <f t="shared" si="27"/>
        <v>0</v>
      </c>
      <c r="L246" s="186">
        <f t="shared" si="27"/>
        <v>0</v>
      </c>
    </row>
    <row r="247" spans="1:12" x14ac:dyDescent="0.25">
      <c r="A247" s="44">
        <v>6291</v>
      </c>
      <c r="B247" s="71" t="s">
        <v>255</v>
      </c>
      <c r="C247" s="201">
        <f t="shared" si="23"/>
        <v>0</v>
      </c>
      <c r="D247" s="74"/>
      <c r="E247" s="74"/>
      <c r="F247" s="74"/>
      <c r="G247" s="211"/>
      <c r="H247" s="201">
        <f t="shared" si="24"/>
        <v>0</v>
      </c>
      <c r="I247" s="74"/>
      <c r="J247" s="74"/>
      <c r="K247" s="74"/>
      <c r="L247" s="158"/>
    </row>
    <row r="248" spans="1:12" x14ac:dyDescent="0.25">
      <c r="A248" s="44">
        <v>6292</v>
      </c>
      <c r="B248" s="71" t="s">
        <v>256</v>
      </c>
      <c r="C248" s="201">
        <f t="shared" si="23"/>
        <v>0</v>
      </c>
      <c r="D248" s="74"/>
      <c r="E248" s="74"/>
      <c r="F248" s="74"/>
      <c r="G248" s="211"/>
      <c r="H248" s="201">
        <f t="shared" si="24"/>
        <v>0</v>
      </c>
      <c r="I248" s="74"/>
      <c r="J248" s="74"/>
      <c r="K248" s="74"/>
      <c r="L248" s="158"/>
    </row>
    <row r="249" spans="1:12" ht="72" x14ac:dyDescent="0.25">
      <c r="A249" s="44">
        <v>6296</v>
      </c>
      <c r="B249" s="71" t="s">
        <v>257</v>
      </c>
      <c r="C249" s="201">
        <f t="shared" si="23"/>
        <v>0</v>
      </c>
      <c r="D249" s="74"/>
      <c r="E249" s="74"/>
      <c r="F249" s="74"/>
      <c r="G249" s="211"/>
      <c r="H249" s="201">
        <f t="shared" si="24"/>
        <v>0</v>
      </c>
      <c r="I249" s="74"/>
      <c r="J249" s="74"/>
      <c r="K249" s="74"/>
      <c r="L249" s="158"/>
    </row>
    <row r="250" spans="1:12" ht="39.75" customHeight="1" x14ac:dyDescent="0.25">
      <c r="A250" s="44">
        <v>6299</v>
      </c>
      <c r="B250" s="71" t="s">
        <v>258</v>
      </c>
      <c r="C250" s="201">
        <f t="shared" si="23"/>
        <v>0</v>
      </c>
      <c r="D250" s="74"/>
      <c r="E250" s="74"/>
      <c r="F250" s="74"/>
      <c r="G250" s="211"/>
      <c r="H250" s="201">
        <f t="shared" si="24"/>
        <v>0</v>
      </c>
      <c r="I250" s="74"/>
      <c r="J250" s="74"/>
      <c r="K250" s="74"/>
      <c r="L250" s="158"/>
    </row>
    <row r="251" spans="1:12" x14ac:dyDescent="0.25">
      <c r="A251" s="56">
        <v>6300</v>
      </c>
      <c r="B251" s="147" t="s">
        <v>259</v>
      </c>
      <c r="C251" s="184">
        <f t="shared" si="23"/>
        <v>0</v>
      </c>
      <c r="D251" s="63">
        <f>SUM(D252,D257,D258)</f>
        <v>0</v>
      </c>
      <c r="E251" s="63">
        <f t="shared" ref="E251:G251" si="28">SUM(E252,E257,E258)</f>
        <v>0</v>
      </c>
      <c r="F251" s="63">
        <f t="shared" si="28"/>
        <v>0</v>
      </c>
      <c r="G251" s="63">
        <f t="shared" si="28"/>
        <v>0</v>
      </c>
      <c r="H251" s="57">
        <f t="shared" si="24"/>
        <v>0</v>
      </c>
      <c r="I251" s="63">
        <f>SUM(I252,I257,I258)</f>
        <v>0</v>
      </c>
      <c r="J251" s="63">
        <f t="shared" ref="J251:L251" si="29">SUM(J252,J257,J258)</f>
        <v>0</v>
      </c>
      <c r="K251" s="63">
        <f t="shared" si="29"/>
        <v>0</v>
      </c>
      <c r="L251" s="172">
        <f t="shared" si="29"/>
        <v>0</v>
      </c>
    </row>
    <row r="252" spans="1:12" ht="24" x14ac:dyDescent="0.25">
      <c r="A252" s="168">
        <v>6320</v>
      </c>
      <c r="B252" s="65" t="s">
        <v>260</v>
      </c>
      <c r="C252" s="209">
        <f t="shared" si="23"/>
        <v>0</v>
      </c>
      <c r="D252" s="169">
        <f>SUM(D253:D256)</f>
        <v>0</v>
      </c>
      <c r="E252" s="169">
        <f>SUM(E253:E256)</f>
        <v>0</v>
      </c>
      <c r="F252" s="169">
        <f t="shared" ref="F252:G252" si="30">SUM(F253:F256)</f>
        <v>0</v>
      </c>
      <c r="G252" s="212">
        <f t="shared" si="30"/>
        <v>0</v>
      </c>
      <c r="H252" s="209">
        <f t="shared" si="24"/>
        <v>0</v>
      </c>
      <c r="I252" s="169">
        <f>SUM(I253:I256)</f>
        <v>0</v>
      </c>
      <c r="J252" s="169">
        <f t="shared" ref="J252:L252" si="31">SUM(J253:J256)</f>
        <v>0</v>
      </c>
      <c r="K252" s="169">
        <f t="shared" si="31"/>
        <v>0</v>
      </c>
      <c r="L252" s="213">
        <f t="shared" si="31"/>
        <v>0</v>
      </c>
    </row>
    <row r="253" spans="1:12" x14ac:dyDescent="0.25">
      <c r="A253" s="44">
        <v>6322</v>
      </c>
      <c r="B253" s="71" t="s">
        <v>261</v>
      </c>
      <c r="C253" s="201">
        <f t="shared" si="23"/>
        <v>0</v>
      </c>
      <c r="D253" s="74"/>
      <c r="E253" s="74"/>
      <c r="F253" s="74"/>
      <c r="G253" s="211"/>
      <c r="H253" s="201">
        <f t="shared" si="24"/>
        <v>0</v>
      </c>
      <c r="I253" s="74"/>
      <c r="J253" s="74"/>
      <c r="K253" s="74"/>
      <c r="L253" s="158"/>
    </row>
    <row r="254" spans="1:12" ht="24" x14ac:dyDescent="0.25">
      <c r="A254" s="44">
        <v>6323</v>
      </c>
      <c r="B254" s="71" t="s">
        <v>262</v>
      </c>
      <c r="C254" s="201">
        <f t="shared" si="23"/>
        <v>0</v>
      </c>
      <c r="D254" s="74"/>
      <c r="E254" s="74"/>
      <c r="F254" s="74"/>
      <c r="G254" s="211"/>
      <c r="H254" s="201">
        <f t="shared" si="24"/>
        <v>0</v>
      </c>
      <c r="I254" s="74"/>
      <c r="J254" s="74"/>
      <c r="K254" s="74"/>
      <c r="L254" s="158"/>
    </row>
    <row r="255" spans="1:12" ht="24" x14ac:dyDescent="0.25">
      <c r="A255" s="44">
        <v>6324</v>
      </c>
      <c r="B255" s="71" t="s">
        <v>263</v>
      </c>
      <c r="C255" s="201">
        <f t="shared" si="23"/>
        <v>0</v>
      </c>
      <c r="D255" s="74"/>
      <c r="E255" s="74"/>
      <c r="F255" s="74"/>
      <c r="G255" s="211"/>
      <c r="H255" s="201">
        <f t="shared" si="24"/>
        <v>0</v>
      </c>
      <c r="I255" s="74"/>
      <c r="J255" s="74"/>
      <c r="K255" s="74"/>
      <c r="L255" s="158"/>
    </row>
    <row r="256" spans="1:12" x14ac:dyDescent="0.25">
      <c r="A256" s="38">
        <v>6329</v>
      </c>
      <c r="B256" s="65" t="s">
        <v>264</v>
      </c>
      <c r="C256" s="205">
        <f t="shared" si="23"/>
        <v>0</v>
      </c>
      <c r="D256" s="68"/>
      <c r="E256" s="68"/>
      <c r="F256" s="68"/>
      <c r="G256" s="214"/>
      <c r="H256" s="205">
        <f t="shared" si="24"/>
        <v>0</v>
      </c>
      <c r="I256" s="68"/>
      <c r="J256" s="68"/>
      <c r="K256" s="68"/>
      <c r="L256" s="155"/>
    </row>
    <row r="257" spans="1:13" ht="24" x14ac:dyDescent="0.25">
      <c r="A257" s="215">
        <v>6330</v>
      </c>
      <c r="B257" s="216" t="s">
        <v>265</v>
      </c>
      <c r="C257" s="209">
        <f>SUM(D257:G257)</f>
        <v>0</v>
      </c>
      <c r="D257" s="189"/>
      <c r="E257" s="189"/>
      <c r="F257" s="189"/>
      <c r="G257" s="211"/>
      <c r="H257" s="209">
        <f>SUM(I257:L257)</f>
        <v>0</v>
      </c>
      <c r="I257" s="189"/>
      <c r="J257" s="189"/>
      <c r="K257" s="189"/>
      <c r="L257" s="191"/>
    </row>
    <row r="258" spans="1:13" x14ac:dyDescent="0.25">
      <c r="A258" s="159">
        <v>6360</v>
      </c>
      <c r="B258" s="71" t="s">
        <v>266</v>
      </c>
      <c r="C258" s="201">
        <f t="shared" si="23"/>
        <v>0</v>
      </c>
      <c r="D258" s="74"/>
      <c r="E258" s="74"/>
      <c r="F258" s="74"/>
      <c r="G258" s="157"/>
      <c r="H258" s="208">
        <f t="shared" si="24"/>
        <v>0</v>
      </c>
      <c r="I258" s="74"/>
      <c r="J258" s="74"/>
      <c r="K258" s="74"/>
      <c r="L258" s="158"/>
    </row>
    <row r="259" spans="1:13" ht="36" x14ac:dyDescent="0.25">
      <c r="A259" s="56">
        <v>6400</v>
      </c>
      <c r="B259" s="147" t="s">
        <v>267</v>
      </c>
      <c r="C259" s="184">
        <f>SUM(D259:G259)</f>
        <v>0</v>
      </c>
      <c r="D259" s="63">
        <f>SUM(D260,D264)</f>
        <v>0</v>
      </c>
      <c r="E259" s="63">
        <f t="shared" ref="E259:G259" si="32">SUM(E260,E264)</f>
        <v>0</v>
      </c>
      <c r="F259" s="63">
        <f t="shared" si="32"/>
        <v>0</v>
      </c>
      <c r="G259" s="63">
        <f t="shared" si="32"/>
        <v>0</v>
      </c>
      <c r="H259" s="57">
        <f>SUM(I259:L259)</f>
        <v>0</v>
      </c>
      <c r="I259" s="63">
        <f>SUM(I260,I264)</f>
        <v>0</v>
      </c>
      <c r="J259" s="63">
        <f t="shared" ref="J259:L259" si="33">SUM(J260,J264)</f>
        <v>0</v>
      </c>
      <c r="K259" s="63">
        <f t="shared" si="33"/>
        <v>0</v>
      </c>
      <c r="L259" s="172">
        <f t="shared" si="33"/>
        <v>0</v>
      </c>
    </row>
    <row r="260" spans="1:13" ht="24" x14ac:dyDescent="0.25">
      <c r="A260" s="168">
        <v>6410</v>
      </c>
      <c r="B260" s="65" t="s">
        <v>268</v>
      </c>
      <c r="C260" s="205">
        <f t="shared" si="23"/>
        <v>0</v>
      </c>
      <c r="D260" s="169">
        <f>SUM(D261:D263)</f>
        <v>0</v>
      </c>
      <c r="E260" s="169">
        <f t="shared" ref="E260:G260" si="34">SUM(E261:E263)</f>
        <v>0</v>
      </c>
      <c r="F260" s="169">
        <f t="shared" si="34"/>
        <v>0</v>
      </c>
      <c r="G260" s="217">
        <f t="shared" si="34"/>
        <v>0</v>
      </c>
      <c r="H260" s="205">
        <f t="shared" si="24"/>
        <v>0</v>
      </c>
      <c r="I260" s="169">
        <f>SUM(I261:I263)</f>
        <v>0</v>
      </c>
      <c r="J260" s="169">
        <f t="shared" ref="J260:L260" si="35">SUM(J261:J263)</f>
        <v>0</v>
      </c>
      <c r="K260" s="169">
        <f t="shared" si="35"/>
        <v>0</v>
      </c>
      <c r="L260" s="180">
        <f t="shared" si="35"/>
        <v>0</v>
      </c>
    </row>
    <row r="261" spans="1:13" x14ac:dyDescent="0.25">
      <c r="A261" s="44">
        <v>6411</v>
      </c>
      <c r="B261" s="174" t="s">
        <v>269</v>
      </c>
      <c r="C261" s="201">
        <f t="shared" si="23"/>
        <v>0</v>
      </c>
      <c r="D261" s="74"/>
      <c r="E261" s="74"/>
      <c r="F261" s="74"/>
      <c r="G261" s="157"/>
      <c r="H261" s="208">
        <f t="shared" si="24"/>
        <v>0</v>
      </c>
      <c r="I261" s="74"/>
      <c r="J261" s="74"/>
      <c r="K261" s="74"/>
      <c r="L261" s="158"/>
    </row>
    <row r="262" spans="1:13" ht="36" x14ac:dyDescent="0.25">
      <c r="A262" s="44">
        <v>6412</v>
      </c>
      <c r="B262" s="71" t="s">
        <v>270</v>
      </c>
      <c r="C262" s="201">
        <f t="shared" si="23"/>
        <v>0</v>
      </c>
      <c r="D262" s="74"/>
      <c r="E262" s="74"/>
      <c r="F262" s="74"/>
      <c r="G262" s="157"/>
      <c r="H262" s="208">
        <f t="shared" si="24"/>
        <v>0</v>
      </c>
      <c r="I262" s="74"/>
      <c r="J262" s="74"/>
      <c r="K262" s="74"/>
      <c r="L262" s="158"/>
    </row>
    <row r="263" spans="1:13" ht="36" x14ac:dyDescent="0.25">
      <c r="A263" s="44">
        <v>6419</v>
      </c>
      <c r="B263" s="71" t="s">
        <v>271</v>
      </c>
      <c r="C263" s="201">
        <f t="shared" si="23"/>
        <v>0</v>
      </c>
      <c r="D263" s="74"/>
      <c r="E263" s="74"/>
      <c r="F263" s="74"/>
      <c r="G263" s="157"/>
      <c r="H263" s="208">
        <f t="shared" si="24"/>
        <v>0</v>
      </c>
      <c r="I263" s="74"/>
      <c r="J263" s="74"/>
      <c r="K263" s="74"/>
      <c r="L263" s="158"/>
    </row>
    <row r="264" spans="1:13" ht="36" x14ac:dyDescent="0.25">
      <c r="A264" s="159">
        <v>6420</v>
      </c>
      <c r="B264" s="71" t="s">
        <v>272</v>
      </c>
      <c r="C264" s="201">
        <f t="shared" si="23"/>
        <v>0</v>
      </c>
      <c r="D264" s="160">
        <f>SUM(D265:D268)</f>
        <v>0</v>
      </c>
      <c r="E264" s="160">
        <f>SUM(E265:E268)</f>
        <v>0</v>
      </c>
      <c r="F264" s="160">
        <f>SUM(F265:F268)</f>
        <v>0</v>
      </c>
      <c r="G264" s="218">
        <f>SUM(G265:G268)</f>
        <v>0</v>
      </c>
      <c r="H264" s="201">
        <f>SUM(I264:L264)</f>
        <v>0</v>
      </c>
      <c r="I264" s="160">
        <f>SUM(I265:I268)</f>
        <v>0</v>
      </c>
      <c r="J264" s="160">
        <f>SUM(J265:J268)</f>
        <v>0</v>
      </c>
      <c r="K264" s="160">
        <f>SUM(K265:K268)</f>
        <v>0</v>
      </c>
      <c r="L264" s="176">
        <f>SUM(L265:L268)</f>
        <v>0</v>
      </c>
    </row>
    <row r="265" spans="1:13" x14ac:dyDescent="0.25">
      <c r="A265" s="44">
        <v>6421</v>
      </c>
      <c r="B265" s="71" t="s">
        <v>273</v>
      </c>
      <c r="C265" s="201">
        <f t="shared" ref="C265:C285" si="36">SUM(D265:G265)</f>
        <v>0</v>
      </c>
      <c r="D265" s="74"/>
      <c r="E265" s="74"/>
      <c r="F265" s="74"/>
      <c r="G265" s="157"/>
      <c r="H265" s="208">
        <f t="shared" ref="H265:H285" si="37">SUM(I265:L265)</f>
        <v>0</v>
      </c>
      <c r="I265" s="74"/>
      <c r="J265" s="74"/>
      <c r="K265" s="74"/>
      <c r="L265" s="158"/>
    </row>
    <row r="266" spans="1:13" x14ac:dyDescent="0.25">
      <c r="A266" s="44">
        <v>6422</v>
      </c>
      <c r="B266" s="71" t="s">
        <v>274</v>
      </c>
      <c r="C266" s="201">
        <f t="shared" si="36"/>
        <v>0</v>
      </c>
      <c r="D266" s="74"/>
      <c r="E266" s="74"/>
      <c r="F266" s="74"/>
      <c r="G266" s="157"/>
      <c r="H266" s="208">
        <f t="shared" si="37"/>
        <v>0</v>
      </c>
      <c r="I266" s="74"/>
      <c r="J266" s="74"/>
      <c r="K266" s="74"/>
      <c r="L266" s="158"/>
    </row>
    <row r="267" spans="1:13" ht="13.5" customHeight="1" x14ac:dyDescent="0.25">
      <c r="A267" s="44">
        <v>6423</v>
      </c>
      <c r="B267" s="71" t="s">
        <v>275</v>
      </c>
      <c r="C267" s="201">
        <f>SUM(D267:G267)</f>
        <v>0</v>
      </c>
      <c r="D267" s="74"/>
      <c r="E267" s="74"/>
      <c r="F267" s="74"/>
      <c r="G267" s="157"/>
      <c r="H267" s="208">
        <f>SUM(I267:L267)</f>
        <v>0</v>
      </c>
      <c r="I267" s="74"/>
      <c r="J267" s="74"/>
      <c r="K267" s="74"/>
      <c r="L267" s="158"/>
    </row>
    <row r="268" spans="1:13" ht="36" x14ac:dyDescent="0.25">
      <c r="A268" s="44">
        <v>6424</v>
      </c>
      <c r="B268" s="71" t="s">
        <v>276</v>
      </c>
      <c r="C268" s="201">
        <f>SUM(D268:G268)</f>
        <v>0</v>
      </c>
      <c r="D268" s="74"/>
      <c r="E268" s="74"/>
      <c r="F268" s="74"/>
      <c r="G268" s="157"/>
      <c r="H268" s="208">
        <f>SUM(I268:L268)</f>
        <v>0</v>
      </c>
      <c r="I268" s="74"/>
      <c r="J268" s="74"/>
      <c r="K268" s="74"/>
      <c r="L268" s="158"/>
      <c r="M268" s="225"/>
    </row>
    <row r="269" spans="1:13" ht="36" x14ac:dyDescent="0.25">
      <c r="A269" s="220">
        <v>7000</v>
      </c>
      <c r="B269" s="220" t="s">
        <v>277</v>
      </c>
      <c r="C269" s="221">
        <f t="shared" si="36"/>
        <v>0</v>
      </c>
      <c r="D269" s="222">
        <f>SUM(D270,D281)</f>
        <v>0</v>
      </c>
      <c r="E269" s="222">
        <f>SUM(E270,E281)</f>
        <v>0</v>
      </c>
      <c r="F269" s="222">
        <f>SUM(F270,F281)</f>
        <v>0</v>
      </c>
      <c r="G269" s="222">
        <f>SUM(G270,G281)</f>
        <v>0</v>
      </c>
      <c r="H269" s="223">
        <f t="shared" si="37"/>
        <v>0</v>
      </c>
      <c r="I269" s="222">
        <f>SUM(I270,I281)</f>
        <v>0</v>
      </c>
      <c r="J269" s="222">
        <f>SUM(J270,J281)</f>
        <v>0</v>
      </c>
      <c r="K269" s="222">
        <f>SUM(K270,K281)</f>
        <v>0</v>
      </c>
      <c r="L269" s="224">
        <f>SUM(L270,L281)</f>
        <v>0</v>
      </c>
    </row>
    <row r="270" spans="1:13" ht="24" x14ac:dyDescent="0.25">
      <c r="A270" s="56">
        <v>7200</v>
      </c>
      <c r="B270" s="147" t="s">
        <v>278</v>
      </c>
      <c r="C270" s="184">
        <f t="shared" si="36"/>
        <v>0</v>
      </c>
      <c r="D270" s="63">
        <f>SUM(D271,D272,D275,D276,D280)</f>
        <v>0</v>
      </c>
      <c r="E270" s="63">
        <f>SUM(E271,E272,E275,E276,E280)</f>
        <v>0</v>
      </c>
      <c r="F270" s="63">
        <f>SUM(F271,F272,F275,F276,F280)</f>
        <v>0</v>
      </c>
      <c r="G270" s="63">
        <f>SUM(G271,G272,G275,G276,G280)</f>
        <v>0</v>
      </c>
      <c r="H270" s="57">
        <f t="shared" si="37"/>
        <v>0</v>
      </c>
      <c r="I270" s="63">
        <f>SUM(I271,I272,I275,I276,I280)</f>
        <v>0</v>
      </c>
      <c r="J270" s="63">
        <f>SUM(J271,J272,J275,J276,J280)</f>
        <v>0</v>
      </c>
      <c r="K270" s="63">
        <f>SUM(K271,K272,K275,K276,K280)</f>
        <v>0</v>
      </c>
      <c r="L270" s="149">
        <f>SUM(L271,L272,L275,L276,L280)</f>
        <v>0</v>
      </c>
    </row>
    <row r="271" spans="1:13" ht="24" x14ac:dyDescent="0.25">
      <c r="A271" s="168">
        <v>7210</v>
      </c>
      <c r="B271" s="65" t="s">
        <v>279</v>
      </c>
      <c r="C271" s="205">
        <f t="shared" si="36"/>
        <v>0</v>
      </c>
      <c r="D271" s="68"/>
      <c r="E271" s="68"/>
      <c r="F271" s="68"/>
      <c r="G271" s="154"/>
      <c r="H271" s="66">
        <f t="shared" si="37"/>
        <v>0</v>
      </c>
      <c r="I271" s="68"/>
      <c r="J271" s="68"/>
      <c r="K271" s="68"/>
      <c r="L271" s="155"/>
    </row>
    <row r="272" spans="1:13" s="225" customFormat="1" ht="36" x14ac:dyDescent="0.25">
      <c r="A272" s="159">
        <v>7220</v>
      </c>
      <c r="B272" s="71" t="s">
        <v>280</v>
      </c>
      <c r="C272" s="201">
        <f>SUM(D272:G272)</f>
        <v>0</v>
      </c>
      <c r="D272" s="160">
        <f>SUM(D273:D274)</f>
        <v>0</v>
      </c>
      <c r="E272" s="160">
        <f>SUM(E273:E274)</f>
        <v>0</v>
      </c>
      <c r="F272" s="160">
        <f>SUM(F273:F274)</f>
        <v>0</v>
      </c>
      <c r="G272" s="160">
        <f>SUM(G273:G274)</f>
        <v>0</v>
      </c>
      <c r="H272" s="72">
        <f>SUM(I272:L272)</f>
        <v>0</v>
      </c>
      <c r="I272" s="160">
        <f>SUM(I273:I274)</f>
        <v>0</v>
      </c>
      <c r="J272" s="160">
        <f>SUM(J273:J274)</f>
        <v>0</v>
      </c>
      <c r="K272" s="160">
        <f>SUM(K273:K274)</f>
        <v>0</v>
      </c>
      <c r="L272" s="162">
        <f>SUM(L273:L274)</f>
        <v>0</v>
      </c>
    </row>
    <row r="273" spans="1:12" s="225" customFormat="1" ht="36" x14ac:dyDescent="0.25">
      <c r="A273" s="44">
        <v>7221</v>
      </c>
      <c r="B273" s="71" t="s">
        <v>281</v>
      </c>
      <c r="C273" s="201">
        <f t="shared" si="36"/>
        <v>0</v>
      </c>
      <c r="D273" s="74"/>
      <c r="E273" s="74"/>
      <c r="F273" s="74"/>
      <c r="G273" s="157"/>
      <c r="H273" s="72">
        <f t="shared" si="37"/>
        <v>0</v>
      </c>
      <c r="I273" s="74"/>
      <c r="J273" s="74"/>
      <c r="K273" s="74"/>
      <c r="L273" s="158"/>
    </row>
    <row r="274" spans="1:12" s="225" customFormat="1" ht="36" x14ac:dyDescent="0.25">
      <c r="A274" s="44">
        <v>7222</v>
      </c>
      <c r="B274" s="71" t="s">
        <v>282</v>
      </c>
      <c r="C274" s="201">
        <f t="shared" si="36"/>
        <v>0</v>
      </c>
      <c r="D274" s="74"/>
      <c r="E274" s="74"/>
      <c r="F274" s="74"/>
      <c r="G274" s="157"/>
      <c r="H274" s="72">
        <f t="shared" si="37"/>
        <v>0</v>
      </c>
      <c r="I274" s="74"/>
      <c r="J274" s="74"/>
      <c r="K274" s="74"/>
      <c r="L274" s="158"/>
    </row>
    <row r="275" spans="1:12" ht="24" x14ac:dyDescent="0.25">
      <c r="A275" s="159">
        <v>7230</v>
      </c>
      <c r="B275" s="71" t="s">
        <v>283</v>
      </c>
      <c r="C275" s="201">
        <f t="shared" si="36"/>
        <v>0</v>
      </c>
      <c r="D275" s="74"/>
      <c r="E275" s="74"/>
      <c r="F275" s="74"/>
      <c r="G275" s="157"/>
      <c r="H275" s="72">
        <f t="shared" si="37"/>
        <v>0</v>
      </c>
      <c r="I275" s="74"/>
      <c r="J275" s="74"/>
      <c r="K275" s="74"/>
      <c r="L275" s="158"/>
    </row>
    <row r="276" spans="1:12" ht="24" x14ac:dyDescent="0.25">
      <c r="A276" s="159">
        <v>7240</v>
      </c>
      <c r="B276" s="71" t="s">
        <v>284</v>
      </c>
      <c r="C276" s="201">
        <f t="shared" si="36"/>
        <v>0</v>
      </c>
      <c r="D276" s="160">
        <f>SUM(D277:D279)</f>
        <v>0</v>
      </c>
      <c r="E276" s="160">
        <f t="shared" ref="E276:G276" si="38">SUM(E277:E279)</f>
        <v>0</v>
      </c>
      <c r="F276" s="160">
        <f t="shared" si="38"/>
        <v>0</v>
      </c>
      <c r="G276" s="161">
        <f t="shared" si="38"/>
        <v>0</v>
      </c>
      <c r="H276" s="72">
        <f t="shared" si="37"/>
        <v>0</v>
      </c>
      <c r="I276" s="160">
        <f t="shared" ref="I276:L276" si="39">SUM(I277:I279)</f>
        <v>0</v>
      </c>
      <c r="J276" s="160">
        <f t="shared" si="39"/>
        <v>0</v>
      </c>
      <c r="K276" s="160">
        <f>SUM(K277:K279)</f>
        <v>0</v>
      </c>
      <c r="L276" s="162">
        <f t="shared" si="39"/>
        <v>0</v>
      </c>
    </row>
    <row r="277" spans="1:12" ht="48" x14ac:dyDescent="0.25">
      <c r="A277" s="44">
        <v>7245</v>
      </c>
      <c r="B277" s="71" t="s">
        <v>285</v>
      </c>
      <c r="C277" s="201">
        <f t="shared" si="36"/>
        <v>0</v>
      </c>
      <c r="D277" s="74"/>
      <c r="E277" s="74"/>
      <c r="F277" s="74"/>
      <c r="G277" s="157"/>
      <c r="H277" s="72">
        <f t="shared" si="37"/>
        <v>0</v>
      </c>
      <c r="I277" s="74"/>
      <c r="J277" s="74"/>
      <c r="K277" s="74"/>
      <c r="L277" s="158"/>
    </row>
    <row r="278" spans="1:12" ht="84.75" customHeight="1" x14ac:dyDescent="0.25">
      <c r="A278" s="44">
        <v>7246</v>
      </c>
      <c r="B278" s="71" t="s">
        <v>286</v>
      </c>
      <c r="C278" s="201">
        <f t="shared" si="36"/>
        <v>0</v>
      </c>
      <c r="D278" s="74"/>
      <c r="E278" s="74"/>
      <c r="F278" s="74"/>
      <c r="G278" s="157"/>
      <c r="H278" s="72">
        <f t="shared" si="37"/>
        <v>0</v>
      </c>
      <c r="I278" s="74"/>
      <c r="J278" s="74"/>
      <c r="K278" s="74"/>
      <c r="L278" s="158"/>
    </row>
    <row r="279" spans="1:12" ht="36" x14ac:dyDescent="0.25">
      <c r="A279" s="44">
        <v>7247</v>
      </c>
      <c r="B279" s="71" t="s">
        <v>287</v>
      </c>
      <c r="C279" s="201">
        <f t="shared" si="36"/>
        <v>0</v>
      </c>
      <c r="D279" s="74"/>
      <c r="E279" s="74"/>
      <c r="F279" s="74"/>
      <c r="G279" s="157"/>
      <c r="H279" s="72">
        <f t="shared" si="37"/>
        <v>0</v>
      </c>
      <c r="I279" s="74"/>
      <c r="J279" s="74"/>
      <c r="K279" s="74"/>
      <c r="L279" s="158"/>
    </row>
    <row r="280" spans="1:12" ht="24" x14ac:dyDescent="0.25">
      <c r="A280" s="168">
        <v>7260</v>
      </c>
      <c r="B280" s="65" t="s">
        <v>288</v>
      </c>
      <c r="C280" s="205">
        <f t="shared" si="36"/>
        <v>0</v>
      </c>
      <c r="D280" s="68"/>
      <c r="E280" s="68"/>
      <c r="F280" s="68"/>
      <c r="G280" s="154"/>
      <c r="H280" s="66">
        <f t="shared" si="37"/>
        <v>0</v>
      </c>
      <c r="I280" s="68"/>
      <c r="J280" s="68"/>
      <c r="K280" s="68"/>
      <c r="L280" s="155"/>
    </row>
    <row r="281" spans="1:12" x14ac:dyDescent="0.25">
      <c r="A281" s="108">
        <v>7700</v>
      </c>
      <c r="B281" s="85" t="s">
        <v>289</v>
      </c>
      <c r="C281" s="86">
        <f t="shared" si="36"/>
        <v>0</v>
      </c>
      <c r="D281" s="226">
        <f>D282</f>
        <v>0</v>
      </c>
      <c r="E281" s="226">
        <f t="shared" ref="E281:G281" si="40">E282</f>
        <v>0</v>
      </c>
      <c r="F281" s="226">
        <f t="shared" si="40"/>
        <v>0</v>
      </c>
      <c r="G281" s="227">
        <f t="shared" si="40"/>
        <v>0</v>
      </c>
      <c r="H281" s="86">
        <f t="shared" si="37"/>
        <v>0</v>
      </c>
      <c r="I281" s="226">
        <f t="shared" ref="I281:L281" si="41">I282</f>
        <v>0</v>
      </c>
      <c r="J281" s="226">
        <f t="shared" si="41"/>
        <v>0</v>
      </c>
      <c r="K281" s="226">
        <f t="shared" si="41"/>
        <v>0</v>
      </c>
      <c r="L281" s="228">
        <f t="shared" si="41"/>
        <v>0</v>
      </c>
    </row>
    <row r="282" spans="1:12" x14ac:dyDescent="0.25">
      <c r="A282" s="150">
        <v>7720</v>
      </c>
      <c r="B282" s="65" t="s">
        <v>290</v>
      </c>
      <c r="C282" s="79">
        <f t="shared" si="36"/>
        <v>0</v>
      </c>
      <c r="D282" s="81"/>
      <c r="E282" s="81"/>
      <c r="F282" s="81"/>
      <c r="G282" s="229"/>
      <c r="H282" s="79">
        <f t="shared" si="37"/>
        <v>0</v>
      </c>
      <c r="I282" s="81"/>
      <c r="J282" s="81"/>
      <c r="K282" s="81"/>
      <c r="L282" s="230"/>
    </row>
    <row r="283" spans="1:12" x14ac:dyDescent="0.25">
      <c r="A283" s="174"/>
      <c r="B283" s="71" t="s">
        <v>291</v>
      </c>
      <c r="C283" s="201">
        <f t="shared" si="36"/>
        <v>0</v>
      </c>
      <c r="D283" s="160">
        <f>SUM(D284:D285)</f>
        <v>0</v>
      </c>
      <c r="E283" s="160">
        <f>SUM(E284:E285)</f>
        <v>0</v>
      </c>
      <c r="F283" s="160">
        <f>SUM(F284:F285)</f>
        <v>0</v>
      </c>
      <c r="G283" s="161">
        <f>SUM(G284:G285)</f>
        <v>0</v>
      </c>
      <c r="H283" s="72">
        <f t="shared" si="37"/>
        <v>0</v>
      </c>
      <c r="I283" s="160">
        <f>SUM(I284:I285)</f>
        <v>0</v>
      </c>
      <c r="J283" s="160">
        <f>SUM(J284:J285)</f>
        <v>0</v>
      </c>
      <c r="K283" s="160">
        <f>SUM(K284:K285)</f>
        <v>0</v>
      </c>
      <c r="L283" s="162">
        <f>SUM(L284:L285)</f>
        <v>0</v>
      </c>
    </row>
    <row r="284" spans="1:12" x14ac:dyDescent="0.25">
      <c r="A284" s="174" t="s">
        <v>292</v>
      </c>
      <c r="B284" s="44" t="s">
        <v>293</v>
      </c>
      <c r="C284" s="201">
        <f t="shared" si="36"/>
        <v>0</v>
      </c>
      <c r="D284" s="74"/>
      <c r="E284" s="74"/>
      <c r="F284" s="74"/>
      <c r="G284" s="157"/>
      <c r="H284" s="72">
        <f t="shared" si="37"/>
        <v>0</v>
      </c>
      <c r="I284" s="74"/>
      <c r="J284" s="74"/>
      <c r="K284" s="74"/>
      <c r="L284" s="158"/>
    </row>
    <row r="285" spans="1:12" ht="24" x14ac:dyDescent="0.25">
      <c r="A285" s="174" t="s">
        <v>294</v>
      </c>
      <c r="B285" s="231" t="s">
        <v>295</v>
      </c>
      <c r="C285" s="205">
        <f t="shared" si="36"/>
        <v>0</v>
      </c>
      <c r="D285" s="68"/>
      <c r="E285" s="68"/>
      <c r="F285" s="68"/>
      <c r="G285" s="154"/>
      <c r="H285" s="66">
        <f t="shared" si="37"/>
        <v>0</v>
      </c>
      <c r="I285" s="68"/>
      <c r="J285" s="68"/>
      <c r="K285" s="68"/>
      <c r="L285" s="155"/>
    </row>
    <row r="286" spans="1:12" ht="12.75" thickBot="1" x14ac:dyDescent="0.3">
      <c r="A286" s="232"/>
      <c r="B286" s="232" t="s">
        <v>296</v>
      </c>
      <c r="C286" s="233">
        <f t="shared" ref="C286:L286" si="42">SUM(C283,C269,C230,C195,C187,C173,C75,C53)</f>
        <v>427572</v>
      </c>
      <c r="D286" s="233">
        <f t="shared" si="42"/>
        <v>421764</v>
      </c>
      <c r="E286" s="233">
        <f t="shared" si="42"/>
        <v>0</v>
      </c>
      <c r="F286" s="233">
        <f t="shared" si="42"/>
        <v>5808</v>
      </c>
      <c r="G286" s="234">
        <f t="shared" si="42"/>
        <v>0</v>
      </c>
      <c r="H286" s="235">
        <f t="shared" si="42"/>
        <v>621426</v>
      </c>
      <c r="I286" s="233">
        <f t="shared" si="42"/>
        <v>452259</v>
      </c>
      <c r="J286" s="233">
        <f t="shared" si="42"/>
        <v>162667</v>
      </c>
      <c r="K286" s="233">
        <f t="shared" si="42"/>
        <v>6500</v>
      </c>
      <c r="L286" s="236">
        <f t="shared" si="42"/>
        <v>0</v>
      </c>
    </row>
    <row r="287" spans="1:12" s="24" customFormat="1" ht="13.5" thickTop="1" thickBot="1" x14ac:dyDescent="0.3">
      <c r="A287" s="601" t="s">
        <v>297</v>
      </c>
      <c r="B287" s="602"/>
      <c r="C287" s="237">
        <f>SUM(D287:G287)</f>
        <v>0</v>
      </c>
      <c r="D287" s="238">
        <f>SUM(D24,D25,D41)-D51</f>
        <v>0</v>
      </c>
      <c r="E287" s="238">
        <f>SUM(E24,E25,E41)-E51</f>
        <v>0</v>
      </c>
      <c r="F287" s="238">
        <f>(F26+F43)-F51</f>
        <v>0</v>
      </c>
      <c r="G287" s="239">
        <f>G45-G51</f>
        <v>0</v>
      </c>
      <c r="H287" s="237">
        <f>SUM(I287:L287)</f>
        <v>0</v>
      </c>
      <c r="I287" s="238">
        <f>SUM(I24,I25,I41)-I51</f>
        <v>0</v>
      </c>
      <c r="J287" s="238">
        <f>SUM(J24,J25,J41)-J51</f>
        <v>0</v>
      </c>
      <c r="K287" s="238">
        <f>(K26+K43)-K51</f>
        <v>0</v>
      </c>
      <c r="L287" s="240">
        <f>L45-L51</f>
        <v>0</v>
      </c>
    </row>
    <row r="288" spans="1:12" s="24" customFormat="1" ht="12.75" thickTop="1" x14ac:dyDescent="0.25">
      <c r="A288" s="620" t="s">
        <v>298</v>
      </c>
      <c r="B288" s="621"/>
      <c r="C288" s="241">
        <f t="shared" ref="C288:L288" si="43">SUM(C289,C290)-C297+C298</f>
        <v>0</v>
      </c>
      <c r="D288" s="242">
        <f t="shared" si="43"/>
        <v>0</v>
      </c>
      <c r="E288" s="242">
        <f t="shared" si="43"/>
        <v>0</v>
      </c>
      <c r="F288" s="242">
        <f t="shared" si="43"/>
        <v>0</v>
      </c>
      <c r="G288" s="243">
        <f t="shared" si="43"/>
        <v>0</v>
      </c>
      <c r="H288" s="244">
        <f t="shared" si="43"/>
        <v>0</v>
      </c>
      <c r="I288" s="242">
        <f t="shared" si="43"/>
        <v>0</v>
      </c>
      <c r="J288" s="242">
        <f t="shared" si="43"/>
        <v>0</v>
      </c>
      <c r="K288" s="242">
        <f t="shared" si="43"/>
        <v>0</v>
      </c>
      <c r="L288" s="245">
        <f t="shared" si="43"/>
        <v>0</v>
      </c>
    </row>
    <row r="289" spans="1:12" s="24" customFormat="1" ht="12.75" thickBot="1" x14ac:dyDescent="0.3">
      <c r="A289" s="126" t="s">
        <v>299</v>
      </c>
      <c r="B289" s="126" t="s">
        <v>300</v>
      </c>
      <c r="C289" s="246">
        <f t="shared" ref="C289:L289" si="44">C21-C283</f>
        <v>0</v>
      </c>
      <c r="D289" s="128">
        <f t="shared" si="44"/>
        <v>0</v>
      </c>
      <c r="E289" s="128">
        <f t="shared" si="44"/>
        <v>0</v>
      </c>
      <c r="F289" s="128">
        <f t="shared" si="44"/>
        <v>0</v>
      </c>
      <c r="G289" s="129">
        <f t="shared" si="44"/>
        <v>0</v>
      </c>
      <c r="H289" s="247">
        <f t="shared" si="44"/>
        <v>0</v>
      </c>
      <c r="I289" s="128">
        <f t="shared" si="44"/>
        <v>0</v>
      </c>
      <c r="J289" s="128">
        <f t="shared" si="44"/>
        <v>0</v>
      </c>
      <c r="K289" s="128">
        <f t="shared" si="44"/>
        <v>0</v>
      </c>
      <c r="L289" s="130">
        <f t="shared" si="44"/>
        <v>0</v>
      </c>
    </row>
    <row r="290" spans="1:12" s="24" customFormat="1" ht="12.75" thickTop="1" x14ac:dyDescent="0.25">
      <c r="A290" s="248" t="s">
        <v>301</v>
      </c>
      <c r="B290" s="248" t="s">
        <v>302</v>
      </c>
      <c r="C290" s="241">
        <f t="shared" ref="C290:L290" si="45">SUM(C291,C293,C295)-SUM(C292,C294,C296)</f>
        <v>0</v>
      </c>
      <c r="D290" s="242">
        <f t="shared" si="45"/>
        <v>0</v>
      </c>
      <c r="E290" s="242">
        <f t="shared" si="45"/>
        <v>0</v>
      </c>
      <c r="F290" s="242">
        <f t="shared" si="45"/>
        <v>0</v>
      </c>
      <c r="G290" s="249">
        <f t="shared" si="45"/>
        <v>0</v>
      </c>
      <c r="H290" s="244">
        <f t="shared" si="45"/>
        <v>0</v>
      </c>
      <c r="I290" s="242">
        <f t="shared" si="45"/>
        <v>0</v>
      </c>
      <c r="J290" s="242">
        <f t="shared" si="45"/>
        <v>0</v>
      </c>
      <c r="K290" s="242">
        <f t="shared" si="45"/>
        <v>0</v>
      </c>
      <c r="L290" s="245">
        <f t="shared" si="45"/>
        <v>0</v>
      </c>
    </row>
    <row r="291" spans="1:12" x14ac:dyDescent="0.25">
      <c r="A291" s="250" t="s">
        <v>303</v>
      </c>
      <c r="B291" s="116" t="s">
        <v>304</v>
      </c>
      <c r="C291" s="79">
        <f t="shared" ref="C291:C296" si="46">SUM(D291:G291)</f>
        <v>0</v>
      </c>
      <c r="D291" s="81"/>
      <c r="E291" s="81"/>
      <c r="F291" s="81"/>
      <c r="G291" s="229"/>
      <c r="H291" s="79">
        <f t="shared" ref="H291:H296" si="47">SUM(I291:L291)</f>
        <v>0</v>
      </c>
      <c r="I291" s="81"/>
      <c r="J291" s="81"/>
      <c r="K291" s="81"/>
      <c r="L291" s="230"/>
    </row>
    <row r="292" spans="1:12" ht="24" x14ac:dyDescent="0.25">
      <c r="A292" s="174" t="s">
        <v>305</v>
      </c>
      <c r="B292" s="43" t="s">
        <v>306</v>
      </c>
      <c r="C292" s="72">
        <f t="shared" si="46"/>
        <v>0</v>
      </c>
      <c r="D292" s="74"/>
      <c r="E292" s="74"/>
      <c r="F292" s="74"/>
      <c r="G292" s="157"/>
      <c r="H292" s="72">
        <f t="shared" si="47"/>
        <v>0</v>
      </c>
      <c r="I292" s="74"/>
      <c r="J292" s="74"/>
      <c r="K292" s="74"/>
      <c r="L292" s="158"/>
    </row>
    <row r="293" spans="1:12" x14ac:dyDescent="0.25">
      <c r="A293" s="174" t="s">
        <v>307</v>
      </c>
      <c r="B293" s="43" t="s">
        <v>308</v>
      </c>
      <c r="C293" s="72">
        <f t="shared" si="46"/>
        <v>0</v>
      </c>
      <c r="D293" s="74"/>
      <c r="E293" s="74"/>
      <c r="F293" s="74"/>
      <c r="G293" s="157"/>
      <c r="H293" s="72">
        <f t="shared" si="47"/>
        <v>0</v>
      </c>
      <c r="I293" s="74"/>
      <c r="J293" s="74"/>
      <c r="K293" s="74"/>
      <c r="L293" s="158"/>
    </row>
    <row r="294" spans="1:12" ht="24" x14ac:dyDescent="0.25">
      <c r="A294" s="174" t="s">
        <v>309</v>
      </c>
      <c r="B294" s="43" t="s">
        <v>310</v>
      </c>
      <c r="C294" s="72">
        <f t="shared" si="46"/>
        <v>0</v>
      </c>
      <c r="D294" s="74"/>
      <c r="E294" s="74"/>
      <c r="F294" s="74"/>
      <c r="G294" s="157"/>
      <c r="H294" s="72">
        <f t="shared" si="47"/>
        <v>0</v>
      </c>
      <c r="I294" s="74"/>
      <c r="J294" s="74"/>
      <c r="K294" s="74"/>
      <c r="L294" s="158"/>
    </row>
    <row r="295" spans="1:12" x14ac:dyDescent="0.25">
      <c r="A295" s="174" t="s">
        <v>311</v>
      </c>
      <c r="B295" s="43" t="s">
        <v>312</v>
      </c>
      <c r="C295" s="72">
        <f t="shared" si="46"/>
        <v>0</v>
      </c>
      <c r="D295" s="74"/>
      <c r="E295" s="74"/>
      <c r="F295" s="74"/>
      <c r="G295" s="157"/>
      <c r="H295" s="72">
        <f t="shared" si="47"/>
        <v>0</v>
      </c>
      <c r="I295" s="74"/>
      <c r="J295" s="74"/>
      <c r="K295" s="74"/>
      <c r="L295" s="158"/>
    </row>
    <row r="296" spans="1:12" ht="24.75" thickBot="1" x14ac:dyDescent="0.3">
      <c r="A296" s="251" t="s">
        <v>313</v>
      </c>
      <c r="B296" s="252" t="s">
        <v>314</v>
      </c>
      <c r="C296" s="185">
        <f t="shared" si="46"/>
        <v>0</v>
      </c>
      <c r="D296" s="189"/>
      <c r="E296" s="189"/>
      <c r="F296" s="189"/>
      <c r="G296" s="253"/>
      <c r="H296" s="185">
        <f t="shared" si="47"/>
        <v>0</v>
      </c>
      <c r="I296" s="189"/>
      <c r="J296" s="189"/>
      <c r="K296" s="189"/>
      <c r="L296" s="191"/>
    </row>
    <row r="297" spans="1:12" s="24" customFormat="1" ht="13.5" thickTop="1" thickBot="1" x14ac:dyDescent="0.3">
      <c r="A297" s="254" t="s">
        <v>315</v>
      </c>
      <c r="B297" s="254" t="s">
        <v>316</v>
      </c>
      <c r="C297" s="255">
        <f>SUM(D297:G297)</f>
        <v>0</v>
      </c>
      <c r="D297" s="256"/>
      <c r="E297" s="256"/>
      <c r="F297" s="256"/>
      <c r="G297" s="257"/>
      <c r="H297" s="255">
        <f>SUM(I297:L297)</f>
        <v>0</v>
      </c>
      <c r="I297" s="256"/>
      <c r="J297" s="256"/>
      <c r="K297" s="256"/>
      <c r="L297" s="258"/>
    </row>
    <row r="298" spans="1:12" s="24" customFormat="1" ht="48.75" thickTop="1" x14ac:dyDescent="0.25">
      <c r="A298" s="248" t="s">
        <v>317</v>
      </c>
      <c r="B298" s="259" t="s">
        <v>318</v>
      </c>
      <c r="C298" s="260">
        <f>SUM(D298:G298)</f>
        <v>0</v>
      </c>
      <c r="D298" s="177"/>
      <c r="E298" s="177"/>
      <c r="F298" s="177"/>
      <c r="G298" s="178"/>
      <c r="H298" s="260">
        <f>SUM(I298:L298)</f>
        <v>0</v>
      </c>
      <c r="I298" s="177"/>
      <c r="J298" s="177"/>
      <c r="K298" s="177"/>
      <c r="L298" s="179"/>
    </row>
    <row r="299" spans="1:12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</row>
    <row r="300" spans="1:12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</row>
    <row r="301" spans="1:12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</row>
    <row r="302" spans="1:12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</row>
    <row r="303" spans="1:12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</row>
    <row r="304" spans="1:12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</row>
    <row r="305" spans="1:12" x14ac:dyDescent="0.2">
      <c r="A305" s="1"/>
      <c r="B305" s="1"/>
      <c r="C305" s="261"/>
      <c r="D305" s="1"/>
      <c r="E305" s="1"/>
      <c r="F305" s="1"/>
      <c r="G305" s="1"/>
      <c r="H305" s="1"/>
      <c r="I305" s="1"/>
      <c r="J305" s="1"/>
      <c r="K305" s="1"/>
      <c r="L305" s="1"/>
    </row>
    <row r="306" spans="1:12" x14ac:dyDescent="0.2">
      <c r="A306" s="1"/>
      <c r="B306" s="1"/>
      <c r="C306" s="261"/>
      <c r="D306" s="1"/>
      <c r="E306" s="1"/>
      <c r="F306" s="1"/>
      <c r="G306" s="1"/>
      <c r="H306" s="1"/>
      <c r="I306" s="1"/>
      <c r="J306" s="1"/>
      <c r="K306" s="1"/>
      <c r="L306" s="1"/>
    </row>
    <row r="307" spans="1:12" x14ac:dyDescent="0.2">
      <c r="A307" s="1"/>
      <c r="B307" s="1"/>
      <c r="C307" s="261"/>
      <c r="D307" s="1"/>
      <c r="E307" s="1"/>
      <c r="F307" s="1"/>
      <c r="G307" s="1"/>
      <c r="H307" s="1"/>
      <c r="I307" s="1"/>
      <c r="J307" s="1"/>
      <c r="K307" s="1"/>
      <c r="L307" s="1"/>
    </row>
    <row r="308" spans="1:12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</row>
    <row r="309" spans="1:12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</row>
    <row r="310" spans="1:12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</row>
    <row r="311" spans="1:12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</row>
    <row r="312" spans="1:12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</row>
    <row r="313" spans="1:12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</row>
    <row r="314" spans="1:12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</row>
    <row r="315" spans="1:12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</row>
    <row r="316" spans="1:12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</row>
  </sheetData>
  <sheetProtection formatCells="0" formatColumns="0" formatRows="0"/>
  <autoFilter ref="A18:L298"/>
  <mergeCells count="29">
    <mergeCell ref="A288:B288"/>
    <mergeCell ref="H16:H17"/>
    <mergeCell ref="I16:I17"/>
    <mergeCell ref="J16:J17"/>
    <mergeCell ref="K16:K17"/>
    <mergeCell ref="L16:L17"/>
    <mergeCell ref="A287:B287"/>
    <mergeCell ref="C13:L13"/>
    <mergeCell ref="A15:A17"/>
    <mergeCell ref="B15:B17"/>
    <mergeCell ref="C15:G15"/>
    <mergeCell ref="H15:L15"/>
    <mergeCell ref="C16:C17"/>
    <mergeCell ref="D16:D17"/>
    <mergeCell ref="E16:E17"/>
    <mergeCell ref="F16:F17"/>
    <mergeCell ref="G16:G17"/>
    <mergeCell ref="C12:L12"/>
    <mergeCell ref="A1:L1"/>
    <mergeCell ref="A2:L2"/>
    <mergeCell ref="C3:L3"/>
    <mergeCell ref="C4:L4"/>
    <mergeCell ref="C5:L5"/>
    <mergeCell ref="C6:L6"/>
    <mergeCell ref="C7:L7"/>
    <mergeCell ref="C8:L8"/>
    <mergeCell ref="C9:L9"/>
    <mergeCell ref="C10:L10"/>
    <mergeCell ref="C11:L11"/>
  </mergeCells>
  <pageMargins left="0.78740157480314965" right="0.39370078740157483" top="0.39370078740157483" bottom="0.39370078740157483" header="0.23622047244094491" footer="0.19685039370078741"/>
  <pageSetup paperSize="9" scale="70" orientation="portrait" r:id="rId1"/>
  <headerFooter>
    <oddHeader xml:space="preserve">&amp;C                               </oddHeader>
    <oddFooter>&amp;L&amp;D, &amp;T&amp;R&amp;"Times New Roman,Regular"&amp;10&amp;P (&amp;N)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M314"/>
  <sheetViews>
    <sheetView showGridLines="0" view="pageLayout" zoomScaleNormal="100" workbookViewId="0">
      <selection activeCell="C6" sqref="C6:L6"/>
    </sheetView>
  </sheetViews>
  <sheetFormatPr defaultRowHeight="12" x14ac:dyDescent="0.25"/>
  <cols>
    <col min="1" max="1" width="10.85546875" style="262" customWidth="1"/>
    <col min="2" max="2" width="28" style="262" customWidth="1"/>
    <col min="3" max="3" width="9.7109375" style="262" customWidth="1"/>
    <col min="4" max="4" width="9.5703125" style="262" customWidth="1"/>
    <col min="5" max="6" width="8.7109375" style="262" customWidth="1"/>
    <col min="7" max="7" width="8.28515625" style="262" customWidth="1"/>
    <col min="8" max="11" width="8.7109375" style="262" customWidth="1"/>
    <col min="12" max="12" width="7.5703125" style="262" customWidth="1"/>
    <col min="13" max="16" width="0" style="1" hidden="1" customWidth="1"/>
    <col min="17" max="16384" width="9.140625" style="1"/>
  </cols>
  <sheetData>
    <row r="1" spans="1:12" x14ac:dyDescent="0.25">
      <c r="A1" s="591" t="s">
        <v>371</v>
      </c>
      <c r="B1" s="591"/>
      <c r="C1" s="591"/>
      <c r="D1" s="591"/>
      <c r="E1" s="591"/>
      <c r="F1" s="591"/>
      <c r="G1" s="591"/>
      <c r="H1" s="591"/>
      <c r="I1" s="591"/>
      <c r="J1" s="591"/>
      <c r="K1" s="591"/>
      <c r="L1" s="591"/>
    </row>
    <row r="2" spans="1:12" ht="35.25" customHeight="1" x14ac:dyDescent="0.25">
      <c r="A2" s="592" t="s">
        <v>1</v>
      </c>
      <c r="B2" s="593"/>
      <c r="C2" s="593"/>
      <c r="D2" s="593"/>
      <c r="E2" s="593"/>
      <c r="F2" s="593"/>
      <c r="G2" s="593"/>
      <c r="H2" s="593"/>
      <c r="I2" s="593"/>
      <c r="J2" s="593"/>
      <c r="K2" s="593"/>
      <c r="L2" s="594"/>
    </row>
    <row r="3" spans="1:12" ht="12.75" customHeight="1" x14ac:dyDescent="0.25">
      <c r="A3" s="2" t="s">
        <v>2</v>
      </c>
      <c r="B3" s="3"/>
      <c r="C3" s="595" t="s">
        <v>372</v>
      </c>
      <c r="D3" s="595"/>
      <c r="E3" s="595"/>
      <c r="F3" s="595"/>
      <c r="G3" s="595"/>
      <c r="H3" s="595"/>
      <c r="I3" s="595"/>
      <c r="J3" s="595"/>
      <c r="K3" s="595"/>
      <c r="L3" s="596"/>
    </row>
    <row r="4" spans="1:12" ht="12.75" customHeight="1" x14ac:dyDescent="0.25">
      <c r="A4" s="2" t="s">
        <v>4</v>
      </c>
      <c r="B4" s="3"/>
      <c r="C4" s="595" t="s">
        <v>373</v>
      </c>
      <c r="D4" s="595"/>
      <c r="E4" s="595"/>
      <c r="F4" s="595"/>
      <c r="G4" s="595"/>
      <c r="H4" s="595"/>
      <c r="I4" s="595"/>
      <c r="J4" s="595"/>
      <c r="K4" s="595"/>
      <c r="L4" s="596"/>
    </row>
    <row r="5" spans="1:12" ht="12.75" customHeight="1" x14ac:dyDescent="0.25">
      <c r="A5" s="4" t="s">
        <v>6</v>
      </c>
      <c r="B5" s="5"/>
      <c r="C5" s="589" t="s">
        <v>374</v>
      </c>
      <c r="D5" s="589"/>
      <c r="E5" s="589"/>
      <c r="F5" s="589"/>
      <c r="G5" s="589"/>
      <c r="H5" s="589"/>
      <c r="I5" s="589"/>
      <c r="J5" s="589"/>
      <c r="K5" s="589"/>
      <c r="L5" s="590"/>
    </row>
    <row r="6" spans="1:12" ht="12.75" customHeight="1" x14ac:dyDescent="0.25">
      <c r="A6" s="4" t="s">
        <v>8</v>
      </c>
      <c r="B6" s="5"/>
      <c r="C6" s="589" t="s">
        <v>344</v>
      </c>
      <c r="D6" s="589"/>
      <c r="E6" s="589"/>
      <c r="F6" s="589"/>
      <c r="G6" s="589"/>
      <c r="H6" s="589"/>
      <c r="I6" s="589"/>
      <c r="J6" s="589"/>
      <c r="K6" s="589"/>
      <c r="L6" s="590"/>
    </row>
    <row r="7" spans="1:12" x14ac:dyDescent="0.25">
      <c r="A7" s="4" t="s">
        <v>10</v>
      </c>
      <c r="B7" s="5"/>
      <c r="C7" s="595" t="s">
        <v>345</v>
      </c>
      <c r="D7" s="595"/>
      <c r="E7" s="595"/>
      <c r="F7" s="595"/>
      <c r="G7" s="595"/>
      <c r="H7" s="595"/>
      <c r="I7" s="595"/>
      <c r="J7" s="595"/>
      <c r="K7" s="595"/>
      <c r="L7" s="596"/>
    </row>
    <row r="8" spans="1:12" ht="12.75" customHeight="1" x14ac:dyDescent="0.25">
      <c r="A8" s="6" t="s">
        <v>12</v>
      </c>
      <c r="B8" s="5"/>
      <c r="C8" s="597"/>
      <c r="D8" s="597"/>
      <c r="E8" s="597"/>
      <c r="F8" s="597"/>
      <c r="G8" s="597"/>
      <c r="H8" s="597"/>
      <c r="I8" s="597"/>
      <c r="J8" s="597"/>
      <c r="K8" s="597"/>
      <c r="L8" s="598"/>
    </row>
    <row r="9" spans="1:12" ht="12.75" customHeight="1" x14ac:dyDescent="0.25">
      <c r="A9" s="4"/>
      <c r="B9" s="5" t="s">
        <v>13</v>
      </c>
      <c r="C9" s="589" t="s">
        <v>375</v>
      </c>
      <c r="D9" s="589"/>
      <c r="E9" s="589"/>
      <c r="F9" s="589"/>
      <c r="G9" s="589"/>
      <c r="H9" s="589"/>
      <c r="I9" s="589"/>
      <c r="J9" s="589"/>
      <c r="K9" s="589"/>
      <c r="L9" s="590"/>
    </row>
    <row r="10" spans="1:12" ht="12.75" customHeight="1" x14ac:dyDescent="0.25">
      <c r="A10" s="4"/>
      <c r="B10" s="5" t="s">
        <v>15</v>
      </c>
      <c r="C10" s="589" t="s">
        <v>376</v>
      </c>
      <c r="D10" s="589"/>
      <c r="E10" s="589"/>
      <c r="F10" s="589"/>
      <c r="G10" s="589"/>
      <c r="H10" s="589"/>
      <c r="I10" s="589"/>
      <c r="J10" s="589"/>
      <c r="K10" s="589"/>
      <c r="L10" s="590"/>
    </row>
    <row r="11" spans="1:12" ht="12.75" customHeight="1" x14ac:dyDescent="0.25">
      <c r="A11" s="4"/>
      <c r="B11" s="5" t="s">
        <v>16</v>
      </c>
      <c r="C11" s="589"/>
      <c r="D11" s="589"/>
      <c r="E11" s="589"/>
      <c r="F11" s="589"/>
      <c r="G11" s="589"/>
      <c r="H11" s="589"/>
      <c r="I11" s="589"/>
      <c r="J11" s="589"/>
      <c r="K11" s="589"/>
      <c r="L11" s="590"/>
    </row>
    <row r="12" spans="1:12" ht="12.75" customHeight="1" x14ac:dyDescent="0.25">
      <c r="A12" s="4"/>
      <c r="B12" s="5" t="s">
        <v>17</v>
      </c>
      <c r="C12" s="589"/>
      <c r="D12" s="589"/>
      <c r="E12" s="589"/>
      <c r="F12" s="589"/>
      <c r="G12" s="589"/>
      <c r="H12" s="589"/>
      <c r="I12" s="589"/>
      <c r="J12" s="589"/>
      <c r="K12" s="589"/>
      <c r="L12" s="590"/>
    </row>
    <row r="13" spans="1:12" ht="12.75" customHeight="1" x14ac:dyDescent="0.25">
      <c r="A13" s="4"/>
      <c r="B13" s="5" t="s">
        <v>18</v>
      </c>
      <c r="C13" s="589"/>
      <c r="D13" s="589"/>
      <c r="E13" s="589"/>
      <c r="F13" s="589"/>
      <c r="G13" s="589"/>
      <c r="H13" s="589"/>
      <c r="I13" s="589"/>
      <c r="J13" s="589"/>
      <c r="K13" s="589"/>
      <c r="L13" s="590"/>
    </row>
    <row r="14" spans="1:12" ht="12.75" customHeight="1" x14ac:dyDescent="0.25">
      <c r="A14" s="7"/>
      <c r="B14" s="8"/>
      <c r="C14" s="9"/>
      <c r="D14" s="9"/>
      <c r="E14" s="9"/>
      <c r="F14" s="9"/>
      <c r="G14" s="9"/>
      <c r="H14" s="9"/>
      <c r="I14" s="9"/>
      <c r="J14" s="9"/>
      <c r="K14" s="9"/>
      <c r="L14" s="10"/>
    </row>
    <row r="15" spans="1:12" s="11" customFormat="1" ht="12.75" customHeight="1" x14ac:dyDescent="0.25">
      <c r="A15" s="603" t="s">
        <v>19</v>
      </c>
      <c r="B15" s="606" t="s">
        <v>20</v>
      </c>
      <c r="C15" s="608" t="s">
        <v>21</v>
      </c>
      <c r="D15" s="609"/>
      <c r="E15" s="609"/>
      <c r="F15" s="609"/>
      <c r="G15" s="610"/>
      <c r="H15" s="608" t="s">
        <v>22</v>
      </c>
      <c r="I15" s="609"/>
      <c r="J15" s="609"/>
      <c r="K15" s="609"/>
      <c r="L15" s="611"/>
    </row>
    <row r="16" spans="1:12" s="11" customFormat="1" ht="12.75" customHeight="1" x14ac:dyDescent="0.25">
      <c r="A16" s="604"/>
      <c r="B16" s="607"/>
      <c r="C16" s="612" t="s">
        <v>23</v>
      </c>
      <c r="D16" s="613" t="s">
        <v>24</v>
      </c>
      <c r="E16" s="615" t="s">
        <v>25</v>
      </c>
      <c r="F16" s="617" t="s">
        <v>26</v>
      </c>
      <c r="G16" s="619" t="s">
        <v>27</v>
      </c>
      <c r="H16" s="612" t="s">
        <v>23</v>
      </c>
      <c r="I16" s="613" t="s">
        <v>24</v>
      </c>
      <c r="J16" s="615" t="s">
        <v>25</v>
      </c>
      <c r="K16" s="617" t="s">
        <v>26</v>
      </c>
      <c r="L16" s="599" t="s">
        <v>27</v>
      </c>
    </row>
    <row r="17" spans="1:12" s="12" customFormat="1" ht="61.5" customHeight="1" thickBot="1" x14ac:dyDescent="0.3">
      <c r="A17" s="605"/>
      <c r="B17" s="607"/>
      <c r="C17" s="612"/>
      <c r="D17" s="614"/>
      <c r="E17" s="616"/>
      <c r="F17" s="618"/>
      <c r="G17" s="619"/>
      <c r="H17" s="622"/>
      <c r="I17" s="623"/>
      <c r="J17" s="616"/>
      <c r="K17" s="618"/>
      <c r="L17" s="600"/>
    </row>
    <row r="18" spans="1:12" s="12" customFormat="1" ht="9.75" customHeight="1" thickTop="1" x14ac:dyDescent="0.25">
      <c r="A18" s="13" t="s">
        <v>28</v>
      </c>
      <c r="B18" s="13">
        <v>2</v>
      </c>
      <c r="C18" s="14">
        <v>3</v>
      </c>
      <c r="D18" s="15">
        <v>4</v>
      </c>
      <c r="E18" s="15">
        <v>5</v>
      </c>
      <c r="F18" s="15">
        <v>6</v>
      </c>
      <c r="G18" s="16">
        <v>7</v>
      </c>
      <c r="H18" s="14">
        <v>8</v>
      </c>
      <c r="I18" s="15">
        <v>9</v>
      </c>
      <c r="J18" s="15">
        <v>10</v>
      </c>
      <c r="K18" s="15">
        <v>11</v>
      </c>
      <c r="L18" s="17">
        <v>12</v>
      </c>
    </row>
    <row r="19" spans="1:12" s="24" customFormat="1" x14ac:dyDescent="0.25">
      <c r="A19" s="18"/>
      <c r="B19" s="19" t="s">
        <v>29</v>
      </c>
      <c r="C19" s="20"/>
      <c r="D19" s="21"/>
      <c r="E19" s="21"/>
      <c r="F19" s="21"/>
      <c r="G19" s="22"/>
      <c r="H19" s="20"/>
      <c r="I19" s="21"/>
      <c r="J19" s="21"/>
      <c r="K19" s="21"/>
      <c r="L19" s="23"/>
    </row>
    <row r="20" spans="1:12" s="24" customFormat="1" ht="12.75" thickBot="1" x14ac:dyDescent="0.3">
      <c r="A20" s="25"/>
      <c r="B20" s="26" t="s">
        <v>30</v>
      </c>
      <c r="C20" s="27">
        <f t="shared" ref="C20:C47" si="0">SUM(D20:G20)</f>
        <v>38246</v>
      </c>
      <c r="D20" s="28">
        <f>SUM(D21,D24,D25,D41,D43)</f>
        <v>38246</v>
      </c>
      <c r="E20" s="28">
        <f>SUM(E21,E24,E43)</f>
        <v>0</v>
      </c>
      <c r="F20" s="28">
        <f>SUM(F21,F26,F43)</f>
        <v>0</v>
      </c>
      <c r="G20" s="29">
        <f>SUM(G21,G45)</f>
        <v>0</v>
      </c>
      <c r="H20" s="27">
        <f>SUM(I20:L20)</f>
        <v>50540</v>
      </c>
      <c r="I20" s="28">
        <f>SUM(I21,I24,I25,I41,I43)</f>
        <v>32895</v>
      </c>
      <c r="J20" s="28">
        <f>SUM(J21,J24,J43)</f>
        <v>17645</v>
      </c>
      <c r="K20" s="28">
        <f>SUM(K21,K26,K43)</f>
        <v>0</v>
      </c>
      <c r="L20" s="30">
        <f>SUM(L21,L45)</f>
        <v>0</v>
      </c>
    </row>
    <row r="21" spans="1:12" ht="12.75" thickTop="1" x14ac:dyDescent="0.25">
      <c r="A21" s="31"/>
      <c r="B21" s="32" t="s">
        <v>31</v>
      </c>
      <c r="C21" s="33">
        <f t="shared" si="0"/>
        <v>0</v>
      </c>
      <c r="D21" s="34">
        <f>SUM(D22:D23)</f>
        <v>0</v>
      </c>
      <c r="E21" s="34">
        <f>SUM(E22:E23)</f>
        <v>0</v>
      </c>
      <c r="F21" s="34">
        <f>SUM(F22:F23)</f>
        <v>0</v>
      </c>
      <c r="G21" s="35">
        <f>SUM(G22:G23)</f>
        <v>0</v>
      </c>
      <c r="H21" s="33">
        <f t="shared" ref="H21:H47" si="1">SUM(I21:L21)</f>
        <v>0</v>
      </c>
      <c r="I21" s="34">
        <f>SUM(I22:I23)</f>
        <v>0</v>
      </c>
      <c r="J21" s="34">
        <f>SUM(J22:J23)</f>
        <v>0</v>
      </c>
      <c r="K21" s="34">
        <f>SUM(K22:K23)</f>
        <v>0</v>
      </c>
      <c r="L21" s="36">
        <f>SUM(L22:L23)</f>
        <v>0</v>
      </c>
    </row>
    <row r="22" spans="1:12" x14ac:dyDescent="0.25">
      <c r="A22" s="37"/>
      <c r="B22" s="38" t="s">
        <v>32</v>
      </c>
      <c r="C22" s="39">
        <f t="shared" si="0"/>
        <v>0</v>
      </c>
      <c r="D22" s="40"/>
      <c r="E22" s="40"/>
      <c r="F22" s="40"/>
      <c r="G22" s="41"/>
      <c r="H22" s="39">
        <f t="shared" si="1"/>
        <v>0</v>
      </c>
      <c r="I22" s="40"/>
      <c r="J22" s="40"/>
      <c r="K22" s="40"/>
      <c r="L22" s="42"/>
    </row>
    <row r="23" spans="1:12" x14ac:dyDescent="0.25">
      <c r="A23" s="43"/>
      <c r="B23" s="44" t="s">
        <v>33</v>
      </c>
      <c r="C23" s="45">
        <f t="shared" si="0"/>
        <v>0</v>
      </c>
      <c r="D23" s="46"/>
      <c r="E23" s="46"/>
      <c r="F23" s="46"/>
      <c r="G23" s="47"/>
      <c r="H23" s="45">
        <f t="shared" si="1"/>
        <v>0</v>
      </c>
      <c r="I23" s="46"/>
      <c r="J23" s="46"/>
      <c r="K23" s="46"/>
      <c r="L23" s="48"/>
    </row>
    <row r="24" spans="1:12" s="24" customFormat="1" ht="24.75" thickBot="1" x14ac:dyDescent="0.3">
      <c r="A24" s="49">
        <v>19300</v>
      </c>
      <c r="B24" s="49" t="s">
        <v>34</v>
      </c>
      <c r="C24" s="50">
        <f t="shared" si="0"/>
        <v>38246</v>
      </c>
      <c r="D24" s="51">
        <v>38246</v>
      </c>
      <c r="E24" s="51"/>
      <c r="F24" s="52" t="s">
        <v>35</v>
      </c>
      <c r="G24" s="53" t="s">
        <v>35</v>
      </c>
      <c r="H24" s="50">
        <f t="shared" si="1"/>
        <v>50540</v>
      </c>
      <c r="I24" s="51">
        <f>I51</f>
        <v>32895</v>
      </c>
      <c r="J24" s="51">
        <f>J51</f>
        <v>17645</v>
      </c>
      <c r="K24" s="52" t="s">
        <v>35</v>
      </c>
      <c r="L24" s="54" t="s">
        <v>35</v>
      </c>
    </row>
    <row r="25" spans="1:12" s="24" customFormat="1" ht="24.75" thickTop="1" x14ac:dyDescent="0.25">
      <c r="A25" s="55"/>
      <c r="B25" s="56" t="s">
        <v>36</v>
      </c>
      <c r="C25" s="57">
        <f t="shared" si="0"/>
        <v>0</v>
      </c>
      <c r="D25" s="58"/>
      <c r="E25" s="59" t="s">
        <v>35</v>
      </c>
      <c r="F25" s="59" t="s">
        <v>35</v>
      </c>
      <c r="G25" s="60" t="s">
        <v>35</v>
      </c>
      <c r="H25" s="57">
        <f t="shared" si="1"/>
        <v>0</v>
      </c>
      <c r="I25" s="61"/>
      <c r="J25" s="59" t="s">
        <v>35</v>
      </c>
      <c r="K25" s="59" t="s">
        <v>35</v>
      </c>
      <c r="L25" s="62" t="s">
        <v>35</v>
      </c>
    </row>
    <row r="26" spans="1:12" s="24" customFormat="1" ht="36" x14ac:dyDescent="0.25">
      <c r="A26" s="56">
        <v>21300</v>
      </c>
      <c r="B26" s="56" t="s">
        <v>37</v>
      </c>
      <c r="C26" s="57">
        <f t="shared" si="0"/>
        <v>0</v>
      </c>
      <c r="D26" s="59" t="s">
        <v>35</v>
      </c>
      <c r="E26" s="59" t="s">
        <v>35</v>
      </c>
      <c r="F26" s="63">
        <f>SUM(F27,F31,F33,F36)</f>
        <v>0</v>
      </c>
      <c r="G26" s="60" t="s">
        <v>35</v>
      </c>
      <c r="H26" s="57">
        <f t="shared" si="1"/>
        <v>0</v>
      </c>
      <c r="I26" s="59" t="s">
        <v>35</v>
      </c>
      <c r="J26" s="59" t="s">
        <v>35</v>
      </c>
      <c r="K26" s="63">
        <f>SUM(K27,K31,K33,K36)</f>
        <v>0</v>
      </c>
      <c r="L26" s="62" t="s">
        <v>35</v>
      </c>
    </row>
    <row r="27" spans="1:12" s="24" customFormat="1" ht="24" x14ac:dyDescent="0.25">
      <c r="A27" s="64">
        <v>21350</v>
      </c>
      <c r="B27" s="56" t="s">
        <v>38</v>
      </c>
      <c r="C27" s="57">
        <f t="shared" si="0"/>
        <v>0</v>
      </c>
      <c r="D27" s="59" t="s">
        <v>35</v>
      </c>
      <c r="E27" s="59" t="s">
        <v>35</v>
      </c>
      <c r="F27" s="63">
        <f>SUM(F28:F30)</f>
        <v>0</v>
      </c>
      <c r="G27" s="60" t="s">
        <v>35</v>
      </c>
      <c r="H27" s="57">
        <f t="shared" si="1"/>
        <v>0</v>
      </c>
      <c r="I27" s="59" t="s">
        <v>35</v>
      </c>
      <c r="J27" s="59" t="s">
        <v>35</v>
      </c>
      <c r="K27" s="63">
        <f>SUM(K28:K30)</f>
        <v>0</v>
      </c>
      <c r="L27" s="62" t="s">
        <v>35</v>
      </c>
    </row>
    <row r="28" spans="1:12" x14ac:dyDescent="0.25">
      <c r="A28" s="37">
        <v>21351</v>
      </c>
      <c r="B28" s="65" t="s">
        <v>39</v>
      </c>
      <c r="C28" s="66">
        <f t="shared" si="0"/>
        <v>0</v>
      </c>
      <c r="D28" s="67" t="s">
        <v>35</v>
      </c>
      <c r="E28" s="67" t="s">
        <v>35</v>
      </c>
      <c r="F28" s="68"/>
      <c r="G28" s="69" t="s">
        <v>35</v>
      </c>
      <c r="H28" s="66">
        <f t="shared" si="1"/>
        <v>0</v>
      </c>
      <c r="I28" s="67" t="s">
        <v>35</v>
      </c>
      <c r="J28" s="67" t="s">
        <v>35</v>
      </c>
      <c r="K28" s="68"/>
      <c r="L28" s="70" t="s">
        <v>35</v>
      </c>
    </row>
    <row r="29" spans="1:12" x14ac:dyDescent="0.25">
      <c r="A29" s="43">
        <v>21352</v>
      </c>
      <c r="B29" s="71" t="s">
        <v>40</v>
      </c>
      <c r="C29" s="72">
        <f t="shared" si="0"/>
        <v>0</v>
      </c>
      <c r="D29" s="73" t="s">
        <v>35</v>
      </c>
      <c r="E29" s="73" t="s">
        <v>35</v>
      </c>
      <c r="F29" s="74"/>
      <c r="G29" s="75" t="s">
        <v>35</v>
      </c>
      <c r="H29" s="72">
        <f t="shared" si="1"/>
        <v>0</v>
      </c>
      <c r="I29" s="73" t="s">
        <v>35</v>
      </c>
      <c r="J29" s="73" t="s">
        <v>35</v>
      </c>
      <c r="K29" s="74"/>
      <c r="L29" s="76" t="s">
        <v>35</v>
      </c>
    </row>
    <row r="30" spans="1:12" ht="24" x14ac:dyDescent="0.25">
      <c r="A30" s="43">
        <v>21359</v>
      </c>
      <c r="B30" s="71" t="s">
        <v>41</v>
      </c>
      <c r="C30" s="72">
        <f t="shared" si="0"/>
        <v>0</v>
      </c>
      <c r="D30" s="73" t="s">
        <v>35</v>
      </c>
      <c r="E30" s="73" t="s">
        <v>35</v>
      </c>
      <c r="F30" s="74"/>
      <c r="G30" s="75" t="s">
        <v>35</v>
      </c>
      <c r="H30" s="72">
        <f t="shared" si="1"/>
        <v>0</v>
      </c>
      <c r="I30" s="73" t="s">
        <v>35</v>
      </c>
      <c r="J30" s="73" t="s">
        <v>35</v>
      </c>
      <c r="K30" s="74"/>
      <c r="L30" s="76" t="s">
        <v>35</v>
      </c>
    </row>
    <row r="31" spans="1:12" s="24" customFormat="1" ht="36" x14ac:dyDescent="0.25">
      <c r="A31" s="64">
        <v>21370</v>
      </c>
      <c r="B31" s="56" t="s">
        <v>42</v>
      </c>
      <c r="C31" s="57">
        <f t="shared" si="0"/>
        <v>0</v>
      </c>
      <c r="D31" s="59" t="s">
        <v>35</v>
      </c>
      <c r="E31" s="59" t="s">
        <v>35</v>
      </c>
      <c r="F31" s="63">
        <f>SUM(F32)</f>
        <v>0</v>
      </c>
      <c r="G31" s="60" t="s">
        <v>35</v>
      </c>
      <c r="H31" s="57">
        <f t="shared" si="1"/>
        <v>0</v>
      </c>
      <c r="I31" s="59" t="s">
        <v>35</v>
      </c>
      <c r="J31" s="59" t="s">
        <v>35</v>
      </c>
      <c r="K31" s="63">
        <f>SUM(K32)</f>
        <v>0</v>
      </c>
      <c r="L31" s="62" t="s">
        <v>35</v>
      </c>
    </row>
    <row r="32" spans="1:12" ht="36" x14ac:dyDescent="0.25">
      <c r="A32" s="77">
        <v>21379</v>
      </c>
      <c r="B32" s="78" t="s">
        <v>43</v>
      </c>
      <c r="C32" s="79">
        <f t="shared" si="0"/>
        <v>0</v>
      </c>
      <c r="D32" s="80" t="s">
        <v>35</v>
      </c>
      <c r="E32" s="80" t="s">
        <v>35</v>
      </c>
      <c r="F32" s="81"/>
      <c r="G32" s="82" t="s">
        <v>35</v>
      </c>
      <c r="H32" s="79">
        <f t="shared" si="1"/>
        <v>0</v>
      </c>
      <c r="I32" s="80" t="s">
        <v>35</v>
      </c>
      <c r="J32" s="80" t="s">
        <v>35</v>
      </c>
      <c r="K32" s="81"/>
      <c r="L32" s="83" t="s">
        <v>35</v>
      </c>
    </row>
    <row r="33" spans="1:12" s="24" customFormat="1" x14ac:dyDescent="0.25">
      <c r="A33" s="64">
        <v>21380</v>
      </c>
      <c r="B33" s="56" t="s">
        <v>44</v>
      </c>
      <c r="C33" s="57">
        <f t="shared" si="0"/>
        <v>0</v>
      </c>
      <c r="D33" s="59" t="s">
        <v>35</v>
      </c>
      <c r="E33" s="59" t="s">
        <v>35</v>
      </c>
      <c r="F33" s="63">
        <f>SUM(F34:F35)</f>
        <v>0</v>
      </c>
      <c r="G33" s="60" t="s">
        <v>35</v>
      </c>
      <c r="H33" s="57">
        <f t="shared" si="1"/>
        <v>0</v>
      </c>
      <c r="I33" s="59" t="s">
        <v>35</v>
      </c>
      <c r="J33" s="59" t="s">
        <v>35</v>
      </c>
      <c r="K33" s="63">
        <f>SUM(K34:K35)</f>
        <v>0</v>
      </c>
      <c r="L33" s="62" t="s">
        <v>35</v>
      </c>
    </row>
    <row r="34" spans="1:12" x14ac:dyDescent="0.25">
      <c r="A34" s="38">
        <v>21381</v>
      </c>
      <c r="B34" s="65" t="s">
        <v>45</v>
      </c>
      <c r="C34" s="66">
        <f t="shared" si="0"/>
        <v>0</v>
      </c>
      <c r="D34" s="67" t="s">
        <v>35</v>
      </c>
      <c r="E34" s="67" t="s">
        <v>35</v>
      </c>
      <c r="F34" s="68"/>
      <c r="G34" s="69" t="s">
        <v>35</v>
      </c>
      <c r="H34" s="66">
        <f t="shared" si="1"/>
        <v>0</v>
      </c>
      <c r="I34" s="67" t="s">
        <v>35</v>
      </c>
      <c r="J34" s="67" t="s">
        <v>35</v>
      </c>
      <c r="K34" s="68"/>
      <c r="L34" s="70" t="s">
        <v>35</v>
      </c>
    </row>
    <row r="35" spans="1:12" ht="24" x14ac:dyDescent="0.25">
      <c r="A35" s="44">
        <v>21383</v>
      </c>
      <c r="B35" s="71" t="s">
        <v>46</v>
      </c>
      <c r="C35" s="72">
        <f>SUM(D35:G35)</f>
        <v>0</v>
      </c>
      <c r="D35" s="73" t="s">
        <v>35</v>
      </c>
      <c r="E35" s="73" t="s">
        <v>35</v>
      </c>
      <c r="F35" s="74"/>
      <c r="G35" s="75" t="s">
        <v>35</v>
      </c>
      <c r="H35" s="72">
        <f t="shared" si="1"/>
        <v>0</v>
      </c>
      <c r="I35" s="73" t="s">
        <v>35</v>
      </c>
      <c r="J35" s="73" t="s">
        <v>35</v>
      </c>
      <c r="K35" s="74"/>
      <c r="L35" s="76" t="s">
        <v>35</v>
      </c>
    </row>
    <row r="36" spans="1:12" s="24" customFormat="1" ht="25.5" customHeight="1" x14ac:dyDescent="0.25">
      <c r="A36" s="64">
        <v>21390</v>
      </c>
      <c r="B36" s="56" t="s">
        <v>47</v>
      </c>
      <c r="C36" s="57">
        <f t="shared" si="0"/>
        <v>0</v>
      </c>
      <c r="D36" s="59" t="s">
        <v>35</v>
      </c>
      <c r="E36" s="59" t="s">
        <v>35</v>
      </c>
      <c r="F36" s="63">
        <f>SUM(F37:F40)</f>
        <v>0</v>
      </c>
      <c r="G36" s="60" t="s">
        <v>35</v>
      </c>
      <c r="H36" s="57">
        <f t="shared" si="1"/>
        <v>0</v>
      </c>
      <c r="I36" s="59" t="s">
        <v>35</v>
      </c>
      <c r="J36" s="59" t="s">
        <v>35</v>
      </c>
      <c r="K36" s="63">
        <f>SUM(K37:K40)</f>
        <v>0</v>
      </c>
      <c r="L36" s="62" t="s">
        <v>35</v>
      </c>
    </row>
    <row r="37" spans="1:12" ht="24" x14ac:dyDescent="0.25">
      <c r="A37" s="38">
        <v>21391</v>
      </c>
      <c r="B37" s="65" t="s">
        <v>48</v>
      </c>
      <c r="C37" s="66">
        <f t="shared" si="0"/>
        <v>0</v>
      </c>
      <c r="D37" s="67" t="s">
        <v>35</v>
      </c>
      <c r="E37" s="67" t="s">
        <v>35</v>
      </c>
      <c r="F37" s="68"/>
      <c r="G37" s="69" t="s">
        <v>35</v>
      </c>
      <c r="H37" s="66">
        <f t="shared" si="1"/>
        <v>0</v>
      </c>
      <c r="I37" s="67" t="s">
        <v>35</v>
      </c>
      <c r="J37" s="67" t="s">
        <v>35</v>
      </c>
      <c r="K37" s="68"/>
      <c r="L37" s="70" t="s">
        <v>35</v>
      </c>
    </row>
    <row r="38" spans="1:12" x14ac:dyDescent="0.25">
      <c r="A38" s="44">
        <v>21393</v>
      </c>
      <c r="B38" s="71" t="s">
        <v>49</v>
      </c>
      <c r="C38" s="72">
        <f t="shared" si="0"/>
        <v>0</v>
      </c>
      <c r="D38" s="73" t="s">
        <v>35</v>
      </c>
      <c r="E38" s="73" t="s">
        <v>35</v>
      </c>
      <c r="F38" s="74"/>
      <c r="G38" s="75" t="s">
        <v>35</v>
      </c>
      <c r="H38" s="72">
        <f t="shared" si="1"/>
        <v>0</v>
      </c>
      <c r="I38" s="73" t="s">
        <v>35</v>
      </c>
      <c r="J38" s="73" t="s">
        <v>35</v>
      </c>
      <c r="K38" s="74"/>
      <c r="L38" s="76" t="s">
        <v>35</v>
      </c>
    </row>
    <row r="39" spans="1:12" x14ac:dyDescent="0.25">
      <c r="A39" s="44">
        <v>21395</v>
      </c>
      <c r="B39" s="71" t="s">
        <v>50</v>
      </c>
      <c r="C39" s="72">
        <f t="shared" si="0"/>
        <v>0</v>
      </c>
      <c r="D39" s="73" t="s">
        <v>35</v>
      </c>
      <c r="E39" s="73" t="s">
        <v>35</v>
      </c>
      <c r="F39" s="74"/>
      <c r="G39" s="75" t="s">
        <v>35</v>
      </c>
      <c r="H39" s="72">
        <f t="shared" si="1"/>
        <v>0</v>
      </c>
      <c r="I39" s="73" t="s">
        <v>35</v>
      </c>
      <c r="J39" s="73" t="s">
        <v>35</v>
      </c>
      <c r="K39" s="74"/>
      <c r="L39" s="76" t="s">
        <v>35</v>
      </c>
    </row>
    <row r="40" spans="1:12" ht="24" x14ac:dyDescent="0.25">
      <c r="A40" s="84">
        <v>21399</v>
      </c>
      <c r="B40" s="85" t="s">
        <v>51</v>
      </c>
      <c r="C40" s="86">
        <f t="shared" si="0"/>
        <v>0</v>
      </c>
      <c r="D40" s="87" t="s">
        <v>35</v>
      </c>
      <c r="E40" s="87" t="s">
        <v>35</v>
      </c>
      <c r="F40" s="88"/>
      <c r="G40" s="89" t="s">
        <v>35</v>
      </c>
      <c r="H40" s="86">
        <f t="shared" si="1"/>
        <v>0</v>
      </c>
      <c r="I40" s="87" t="s">
        <v>35</v>
      </c>
      <c r="J40" s="87" t="s">
        <v>35</v>
      </c>
      <c r="K40" s="88"/>
      <c r="L40" s="90" t="s">
        <v>35</v>
      </c>
    </row>
    <row r="41" spans="1:12" s="24" customFormat="1" ht="26.25" customHeight="1" x14ac:dyDescent="0.25">
      <c r="A41" s="91">
        <v>21420</v>
      </c>
      <c r="B41" s="92" t="s">
        <v>52</v>
      </c>
      <c r="C41" s="86">
        <f>SUM(D41:G41)</f>
        <v>0</v>
      </c>
      <c r="D41" s="94">
        <f>SUM(D42)</f>
        <v>0</v>
      </c>
      <c r="E41" s="95" t="s">
        <v>35</v>
      </c>
      <c r="F41" s="95" t="s">
        <v>35</v>
      </c>
      <c r="G41" s="96" t="s">
        <v>35</v>
      </c>
      <c r="H41" s="93">
        <f>SUM(I41:L41)</f>
        <v>0</v>
      </c>
      <c r="I41" s="94">
        <f>SUM(I42)</f>
        <v>0</v>
      </c>
      <c r="J41" s="95" t="s">
        <v>35</v>
      </c>
      <c r="K41" s="95" t="s">
        <v>35</v>
      </c>
      <c r="L41" s="97" t="s">
        <v>35</v>
      </c>
    </row>
    <row r="42" spans="1:12" s="24" customFormat="1" ht="26.25" customHeight="1" x14ac:dyDescent="0.25">
      <c r="A42" s="84">
        <v>21429</v>
      </c>
      <c r="B42" s="85" t="s">
        <v>53</v>
      </c>
      <c r="C42" s="86">
        <f>SUM(D42:G42)</f>
        <v>0</v>
      </c>
      <c r="D42" s="98"/>
      <c r="E42" s="87" t="s">
        <v>35</v>
      </c>
      <c r="F42" s="87" t="s">
        <v>35</v>
      </c>
      <c r="G42" s="89" t="s">
        <v>35</v>
      </c>
      <c r="H42" s="86">
        <f t="shared" ref="H42:H44" si="2">SUM(I42:L42)</f>
        <v>0</v>
      </c>
      <c r="I42" s="98"/>
      <c r="J42" s="87" t="s">
        <v>35</v>
      </c>
      <c r="K42" s="87" t="s">
        <v>35</v>
      </c>
      <c r="L42" s="90" t="s">
        <v>35</v>
      </c>
    </row>
    <row r="43" spans="1:12" s="24" customFormat="1" ht="24" x14ac:dyDescent="0.25">
      <c r="A43" s="64">
        <v>21490</v>
      </c>
      <c r="B43" s="56" t="s">
        <v>54</v>
      </c>
      <c r="C43" s="57">
        <f t="shared" si="0"/>
        <v>0</v>
      </c>
      <c r="D43" s="99">
        <f>D44</f>
        <v>0</v>
      </c>
      <c r="E43" s="99">
        <f t="shared" ref="E43:F43" si="3">E44</f>
        <v>0</v>
      </c>
      <c r="F43" s="99">
        <f t="shared" si="3"/>
        <v>0</v>
      </c>
      <c r="G43" s="60" t="s">
        <v>35</v>
      </c>
      <c r="H43" s="100">
        <f t="shared" si="2"/>
        <v>0</v>
      </c>
      <c r="I43" s="99">
        <f>I44</f>
        <v>0</v>
      </c>
      <c r="J43" s="99">
        <f t="shared" ref="J43:K43" si="4">J44</f>
        <v>0</v>
      </c>
      <c r="K43" s="99">
        <f t="shared" si="4"/>
        <v>0</v>
      </c>
      <c r="L43" s="62" t="s">
        <v>35</v>
      </c>
    </row>
    <row r="44" spans="1:12" s="24" customFormat="1" ht="24" x14ac:dyDescent="0.25">
      <c r="A44" s="44">
        <v>21499</v>
      </c>
      <c r="B44" s="71" t="s">
        <v>55</v>
      </c>
      <c r="C44" s="79">
        <f>SUM(D44:G44)</f>
        <v>0</v>
      </c>
      <c r="D44" s="101"/>
      <c r="E44" s="102"/>
      <c r="F44" s="102"/>
      <c r="G44" s="103" t="s">
        <v>35</v>
      </c>
      <c r="H44" s="104">
        <f t="shared" si="2"/>
        <v>0</v>
      </c>
      <c r="I44" s="40"/>
      <c r="J44" s="105"/>
      <c r="K44" s="105"/>
      <c r="L44" s="106" t="s">
        <v>35</v>
      </c>
    </row>
    <row r="45" spans="1:12" ht="12.75" customHeight="1" x14ac:dyDescent="0.25">
      <c r="A45" s="107">
        <v>23000</v>
      </c>
      <c r="B45" s="108" t="s">
        <v>56</v>
      </c>
      <c r="C45" s="109">
        <f>SUM(D45:G45)</f>
        <v>0</v>
      </c>
      <c r="D45" s="59" t="s">
        <v>35</v>
      </c>
      <c r="E45" s="59" t="s">
        <v>35</v>
      </c>
      <c r="F45" s="59" t="s">
        <v>35</v>
      </c>
      <c r="G45" s="99">
        <f>SUM(G46:G47)</f>
        <v>0</v>
      </c>
      <c r="H45" s="109">
        <f t="shared" si="1"/>
        <v>0</v>
      </c>
      <c r="I45" s="87" t="s">
        <v>35</v>
      </c>
      <c r="J45" s="87" t="s">
        <v>35</v>
      </c>
      <c r="K45" s="87" t="s">
        <v>35</v>
      </c>
      <c r="L45" s="110">
        <f>SUM(L46:L47)</f>
        <v>0</v>
      </c>
    </row>
    <row r="46" spans="1:12" ht="24" x14ac:dyDescent="0.25">
      <c r="A46" s="111">
        <v>23410</v>
      </c>
      <c r="B46" s="112" t="s">
        <v>57</v>
      </c>
      <c r="C46" s="113">
        <f t="shared" si="0"/>
        <v>0</v>
      </c>
      <c r="D46" s="95" t="s">
        <v>35</v>
      </c>
      <c r="E46" s="95" t="s">
        <v>35</v>
      </c>
      <c r="F46" s="95" t="s">
        <v>35</v>
      </c>
      <c r="G46" s="114"/>
      <c r="H46" s="113">
        <f t="shared" si="1"/>
        <v>0</v>
      </c>
      <c r="I46" s="95" t="s">
        <v>35</v>
      </c>
      <c r="J46" s="95" t="s">
        <v>35</v>
      </c>
      <c r="K46" s="95" t="s">
        <v>35</v>
      </c>
      <c r="L46" s="115"/>
    </row>
    <row r="47" spans="1:12" ht="24" x14ac:dyDescent="0.25">
      <c r="A47" s="111">
        <v>23510</v>
      </c>
      <c r="B47" s="112" t="s">
        <v>58</v>
      </c>
      <c r="C47" s="93">
        <f t="shared" si="0"/>
        <v>0</v>
      </c>
      <c r="D47" s="95" t="s">
        <v>35</v>
      </c>
      <c r="E47" s="95" t="s">
        <v>35</v>
      </c>
      <c r="F47" s="95" t="s">
        <v>35</v>
      </c>
      <c r="G47" s="114"/>
      <c r="H47" s="93">
        <f t="shared" si="1"/>
        <v>0</v>
      </c>
      <c r="I47" s="95" t="s">
        <v>35</v>
      </c>
      <c r="J47" s="95" t="s">
        <v>35</v>
      </c>
      <c r="K47" s="95" t="s">
        <v>35</v>
      </c>
      <c r="L47" s="115"/>
    </row>
    <row r="48" spans="1:12" x14ac:dyDescent="0.25">
      <c r="A48" s="116"/>
      <c r="B48" s="112"/>
      <c r="C48" s="117"/>
      <c r="D48" s="95"/>
      <c r="E48" s="95"/>
      <c r="F48" s="94"/>
      <c r="G48" s="118"/>
      <c r="H48" s="117"/>
      <c r="I48" s="95"/>
      <c r="J48" s="95"/>
      <c r="K48" s="94"/>
      <c r="L48" s="119"/>
    </row>
    <row r="49" spans="1:12" s="24" customFormat="1" x14ac:dyDescent="0.25">
      <c r="A49" s="120"/>
      <c r="B49" s="121" t="s">
        <v>59</v>
      </c>
      <c r="C49" s="122"/>
      <c r="D49" s="123"/>
      <c r="E49" s="123"/>
      <c r="F49" s="123"/>
      <c r="G49" s="124"/>
      <c r="H49" s="122"/>
      <c r="I49" s="123"/>
      <c r="J49" s="123"/>
      <c r="K49" s="123"/>
      <c r="L49" s="125"/>
    </row>
    <row r="50" spans="1:12" s="24" customFormat="1" ht="12.75" thickBot="1" x14ac:dyDescent="0.3">
      <c r="A50" s="126"/>
      <c r="B50" s="25" t="s">
        <v>60</v>
      </c>
      <c r="C50" s="127">
        <f t="shared" ref="C50:C113" si="5">SUM(D50:G50)</f>
        <v>38246</v>
      </c>
      <c r="D50" s="128">
        <f>SUM(D51,D283)</f>
        <v>38246</v>
      </c>
      <c r="E50" s="128">
        <f>SUM(E51,E283)</f>
        <v>0</v>
      </c>
      <c r="F50" s="128">
        <f>SUM(F51,F283)</f>
        <v>0</v>
      </c>
      <c r="G50" s="129">
        <f>SUM(G51,G283)</f>
        <v>0</v>
      </c>
      <c r="H50" s="127">
        <f t="shared" ref="H50:H113" si="6">SUM(I50:L50)</f>
        <v>50540</v>
      </c>
      <c r="I50" s="128">
        <f>SUM(I51,I283)</f>
        <v>32895</v>
      </c>
      <c r="J50" s="128">
        <f>SUM(J51,J283)</f>
        <v>17645</v>
      </c>
      <c r="K50" s="128">
        <f>SUM(K51,K283)</f>
        <v>0</v>
      </c>
      <c r="L50" s="130">
        <f>SUM(L51,L283)</f>
        <v>0</v>
      </c>
    </row>
    <row r="51" spans="1:12" s="24" customFormat="1" ht="36.75" thickTop="1" x14ac:dyDescent="0.25">
      <c r="A51" s="131"/>
      <c r="B51" s="132" t="s">
        <v>61</v>
      </c>
      <c r="C51" s="133">
        <f t="shared" si="5"/>
        <v>38246</v>
      </c>
      <c r="D51" s="134">
        <f>SUM(D52,D194)</f>
        <v>38246</v>
      </c>
      <c r="E51" s="134">
        <f>SUM(E52,E194)</f>
        <v>0</v>
      </c>
      <c r="F51" s="134">
        <f>SUM(F52,F194)</f>
        <v>0</v>
      </c>
      <c r="G51" s="135">
        <f>SUM(G52,G194)</f>
        <v>0</v>
      </c>
      <c r="H51" s="133">
        <f t="shared" si="6"/>
        <v>50540</v>
      </c>
      <c r="I51" s="134">
        <f>SUM(I52,I194)</f>
        <v>32895</v>
      </c>
      <c r="J51" s="134">
        <f>SUM(J52,J194)</f>
        <v>17645</v>
      </c>
      <c r="K51" s="134">
        <f>SUM(K52,K194)</f>
        <v>0</v>
      </c>
      <c r="L51" s="136">
        <f>SUM(L52,L194)</f>
        <v>0</v>
      </c>
    </row>
    <row r="52" spans="1:12" s="24" customFormat="1" ht="24" x14ac:dyDescent="0.25">
      <c r="A52" s="137"/>
      <c r="B52" s="18" t="s">
        <v>62</v>
      </c>
      <c r="C52" s="138">
        <f t="shared" si="5"/>
        <v>38246</v>
      </c>
      <c r="D52" s="139">
        <f>SUM(D53,D75,D173,D187)</f>
        <v>38246</v>
      </c>
      <c r="E52" s="139">
        <f>SUM(E53,E75,E173,E187)</f>
        <v>0</v>
      </c>
      <c r="F52" s="139">
        <f>SUM(F53,F75,F173,F187)</f>
        <v>0</v>
      </c>
      <c r="G52" s="140">
        <f>SUM(G53,G75,G173,G187)</f>
        <v>0</v>
      </c>
      <c r="H52" s="138">
        <f t="shared" si="6"/>
        <v>50540</v>
      </c>
      <c r="I52" s="139">
        <f>SUM(I53,I75,I173,I187)</f>
        <v>32895</v>
      </c>
      <c r="J52" s="139">
        <f>SUM(J53,J75,J173,J187)</f>
        <v>17645</v>
      </c>
      <c r="K52" s="139">
        <f>SUM(K53,K75,K173,K187)</f>
        <v>0</v>
      </c>
      <c r="L52" s="141">
        <f>SUM(L53,L75,L173,L187)</f>
        <v>0</v>
      </c>
    </row>
    <row r="53" spans="1:12" s="24" customFormat="1" x14ac:dyDescent="0.25">
      <c r="A53" s="142">
        <v>1000</v>
      </c>
      <c r="B53" s="142" t="s">
        <v>63</v>
      </c>
      <c r="C53" s="143">
        <f t="shared" si="5"/>
        <v>0</v>
      </c>
      <c r="D53" s="144">
        <f>SUM(D54,D67)</f>
        <v>0</v>
      </c>
      <c r="E53" s="144">
        <f>SUM(E54,E67)</f>
        <v>0</v>
      </c>
      <c r="F53" s="144">
        <f>SUM(F54,F67)</f>
        <v>0</v>
      </c>
      <c r="G53" s="145">
        <f>SUM(G54,G67)</f>
        <v>0</v>
      </c>
      <c r="H53" s="143">
        <f t="shared" si="6"/>
        <v>0</v>
      </c>
      <c r="I53" s="144">
        <f>SUM(I54,I67)</f>
        <v>0</v>
      </c>
      <c r="J53" s="144">
        <f>SUM(J54,J67)</f>
        <v>0</v>
      </c>
      <c r="K53" s="144">
        <f>SUM(K54,K67)</f>
        <v>0</v>
      </c>
      <c r="L53" s="146">
        <f>SUM(L54,L67)</f>
        <v>0</v>
      </c>
    </row>
    <row r="54" spans="1:12" x14ac:dyDescent="0.25">
      <c r="A54" s="56">
        <v>1100</v>
      </c>
      <c r="B54" s="147" t="s">
        <v>64</v>
      </c>
      <c r="C54" s="57">
        <f t="shared" si="5"/>
        <v>0</v>
      </c>
      <c r="D54" s="63">
        <f>SUM(D55,D58,D66)</f>
        <v>0</v>
      </c>
      <c r="E54" s="63">
        <f>SUM(E55,E58,E66)</f>
        <v>0</v>
      </c>
      <c r="F54" s="63">
        <f>SUM(F55,F58,F66)</f>
        <v>0</v>
      </c>
      <c r="G54" s="148">
        <f>SUM(G55,G58,G66)</f>
        <v>0</v>
      </c>
      <c r="H54" s="57">
        <f t="shared" si="6"/>
        <v>0</v>
      </c>
      <c r="I54" s="63">
        <f>SUM(I55,I58,I66)</f>
        <v>0</v>
      </c>
      <c r="J54" s="63">
        <f>SUM(J55,J58,J66)</f>
        <v>0</v>
      </c>
      <c r="K54" s="63">
        <f>SUM(K55,K58,K66)</f>
        <v>0</v>
      </c>
      <c r="L54" s="149">
        <f>SUM(L55,L58,L66)</f>
        <v>0</v>
      </c>
    </row>
    <row r="55" spans="1:12" x14ac:dyDescent="0.25">
      <c r="A55" s="150">
        <v>1110</v>
      </c>
      <c r="B55" s="112" t="s">
        <v>65</v>
      </c>
      <c r="C55" s="117">
        <f t="shared" si="5"/>
        <v>0</v>
      </c>
      <c r="D55" s="151">
        <f>SUM(D56:D57)</f>
        <v>0</v>
      </c>
      <c r="E55" s="151">
        <f>SUM(E56:E57)</f>
        <v>0</v>
      </c>
      <c r="F55" s="151">
        <f>SUM(F56:F57)</f>
        <v>0</v>
      </c>
      <c r="G55" s="152">
        <f>SUM(G56:G57)</f>
        <v>0</v>
      </c>
      <c r="H55" s="117">
        <f t="shared" si="6"/>
        <v>0</v>
      </c>
      <c r="I55" s="151">
        <f>SUM(I56:I57)</f>
        <v>0</v>
      </c>
      <c r="J55" s="151">
        <f>SUM(J56:J57)</f>
        <v>0</v>
      </c>
      <c r="K55" s="151">
        <f>SUM(K56:K57)</f>
        <v>0</v>
      </c>
      <c r="L55" s="153">
        <f>SUM(L56:L57)</f>
        <v>0</v>
      </c>
    </row>
    <row r="56" spans="1:12" x14ac:dyDescent="0.25">
      <c r="A56" s="38">
        <v>1111</v>
      </c>
      <c r="B56" s="65" t="s">
        <v>66</v>
      </c>
      <c r="C56" s="66">
        <f t="shared" si="5"/>
        <v>0</v>
      </c>
      <c r="D56" s="68"/>
      <c r="E56" s="68"/>
      <c r="F56" s="68"/>
      <c r="G56" s="154"/>
      <c r="H56" s="66">
        <f t="shared" si="6"/>
        <v>0</v>
      </c>
      <c r="I56" s="68"/>
      <c r="J56" s="68"/>
      <c r="K56" s="68"/>
      <c r="L56" s="155"/>
    </row>
    <row r="57" spans="1:12" ht="24" customHeight="1" x14ac:dyDescent="0.25">
      <c r="A57" s="44">
        <v>1119</v>
      </c>
      <c r="B57" s="71" t="s">
        <v>67</v>
      </c>
      <c r="C57" s="72">
        <f t="shared" si="5"/>
        <v>0</v>
      </c>
      <c r="D57" s="74"/>
      <c r="E57" s="74"/>
      <c r="F57" s="74"/>
      <c r="G57" s="157"/>
      <c r="H57" s="72">
        <f t="shared" si="6"/>
        <v>0</v>
      </c>
      <c r="I57" s="74"/>
      <c r="J57" s="74"/>
      <c r="K57" s="74"/>
      <c r="L57" s="158"/>
    </row>
    <row r="58" spans="1:12" x14ac:dyDescent="0.25">
      <c r="A58" s="159">
        <v>1140</v>
      </c>
      <c r="B58" s="71" t="s">
        <v>68</v>
      </c>
      <c r="C58" s="72">
        <f t="shared" si="5"/>
        <v>0</v>
      </c>
      <c r="D58" s="160">
        <f>SUM(D59:D65)</f>
        <v>0</v>
      </c>
      <c r="E58" s="160">
        <f>SUM(E59:E65)</f>
        <v>0</v>
      </c>
      <c r="F58" s="160">
        <f>SUM(F59:F65)</f>
        <v>0</v>
      </c>
      <c r="G58" s="161">
        <f>SUM(G59:G65)</f>
        <v>0</v>
      </c>
      <c r="H58" s="72">
        <f t="shared" si="6"/>
        <v>0</v>
      </c>
      <c r="I58" s="160">
        <f>SUM(I59:I65)</f>
        <v>0</v>
      </c>
      <c r="J58" s="160">
        <f>SUM(J59:J65)</f>
        <v>0</v>
      </c>
      <c r="K58" s="160">
        <f>SUM(K59:K65)</f>
        <v>0</v>
      </c>
      <c r="L58" s="162">
        <f>SUM(L59:L65)</f>
        <v>0</v>
      </c>
    </row>
    <row r="59" spans="1:12" x14ac:dyDescent="0.25">
      <c r="A59" s="44">
        <v>1141</v>
      </c>
      <c r="B59" s="71" t="s">
        <v>69</v>
      </c>
      <c r="C59" s="72">
        <f t="shared" si="5"/>
        <v>0</v>
      </c>
      <c r="D59" s="74"/>
      <c r="E59" s="74"/>
      <c r="F59" s="74"/>
      <c r="G59" s="157"/>
      <c r="H59" s="72">
        <f t="shared" si="6"/>
        <v>0</v>
      </c>
      <c r="I59" s="74"/>
      <c r="J59" s="74"/>
      <c r="K59" s="74"/>
      <c r="L59" s="158"/>
    </row>
    <row r="60" spans="1:12" ht="24.75" customHeight="1" x14ac:dyDescent="0.25">
      <c r="A60" s="44">
        <v>1142</v>
      </c>
      <c r="B60" s="71" t="s">
        <v>70</v>
      </c>
      <c r="C60" s="72">
        <f t="shared" si="5"/>
        <v>0</v>
      </c>
      <c r="D60" s="74"/>
      <c r="E60" s="74"/>
      <c r="F60" s="74"/>
      <c r="G60" s="157"/>
      <c r="H60" s="72">
        <f t="shared" si="6"/>
        <v>0</v>
      </c>
      <c r="I60" s="74"/>
      <c r="J60" s="74"/>
      <c r="K60" s="74"/>
      <c r="L60" s="158"/>
    </row>
    <row r="61" spans="1:12" ht="24" x14ac:dyDescent="0.25">
      <c r="A61" s="44">
        <v>1145</v>
      </c>
      <c r="B61" s="71" t="s">
        <v>71</v>
      </c>
      <c r="C61" s="72">
        <f t="shared" si="5"/>
        <v>0</v>
      </c>
      <c r="D61" s="74"/>
      <c r="E61" s="74"/>
      <c r="F61" s="74"/>
      <c r="G61" s="157"/>
      <c r="H61" s="72">
        <f t="shared" si="6"/>
        <v>0</v>
      </c>
      <c r="I61" s="74"/>
      <c r="J61" s="74"/>
      <c r="K61" s="74"/>
      <c r="L61" s="158"/>
    </row>
    <row r="62" spans="1:12" ht="27.75" customHeight="1" x14ac:dyDescent="0.25">
      <c r="A62" s="44">
        <v>1146</v>
      </c>
      <c r="B62" s="71" t="s">
        <v>72</v>
      </c>
      <c r="C62" s="72">
        <f t="shared" si="5"/>
        <v>0</v>
      </c>
      <c r="D62" s="74"/>
      <c r="E62" s="74"/>
      <c r="F62" s="74"/>
      <c r="G62" s="157"/>
      <c r="H62" s="72">
        <f t="shared" si="6"/>
        <v>0</v>
      </c>
      <c r="I62" s="74"/>
      <c r="J62" s="74"/>
      <c r="K62" s="74"/>
      <c r="L62" s="158"/>
    </row>
    <row r="63" spans="1:12" x14ac:dyDescent="0.25">
      <c r="A63" s="44">
        <v>1147</v>
      </c>
      <c r="B63" s="71" t="s">
        <v>73</v>
      </c>
      <c r="C63" s="72">
        <f t="shared" si="5"/>
        <v>0</v>
      </c>
      <c r="D63" s="74"/>
      <c r="E63" s="74"/>
      <c r="F63" s="74"/>
      <c r="G63" s="157"/>
      <c r="H63" s="72">
        <f t="shared" si="6"/>
        <v>0</v>
      </c>
      <c r="I63" s="74"/>
      <c r="J63" s="74"/>
      <c r="K63" s="74"/>
      <c r="L63" s="158"/>
    </row>
    <row r="64" spans="1:12" x14ac:dyDescent="0.25">
      <c r="A64" s="44">
        <v>1148</v>
      </c>
      <c r="B64" s="71" t="s">
        <v>74</v>
      </c>
      <c r="C64" s="72">
        <f t="shared" si="5"/>
        <v>0</v>
      </c>
      <c r="D64" s="74"/>
      <c r="E64" s="74"/>
      <c r="F64" s="74"/>
      <c r="G64" s="157"/>
      <c r="H64" s="72">
        <f t="shared" si="6"/>
        <v>0</v>
      </c>
      <c r="I64" s="74"/>
      <c r="J64" s="74"/>
      <c r="K64" s="74"/>
      <c r="L64" s="158"/>
    </row>
    <row r="65" spans="1:12" ht="24" customHeight="1" x14ac:dyDescent="0.25">
      <c r="A65" s="44">
        <v>1149</v>
      </c>
      <c r="B65" s="71" t="s">
        <v>75</v>
      </c>
      <c r="C65" s="72">
        <f t="shared" si="5"/>
        <v>0</v>
      </c>
      <c r="D65" s="74"/>
      <c r="E65" s="74"/>
      <c r="F65" s="74"/>
      <c r="G65" s="157"/>
      <c r="H65" s="72">
        <f t="shared" si="6"/>
        <v>0</v>
      </c>
      <c r="I65" s="74"/>
      <c r="J65" s="74"/>
      <c r="K65" s="74"/>
      <c r="L65" s="158"/>
    </row>
    <row r="66" spans="1:12" ht="36" x14ac:dyDescent="0.25">
      <c r="A66" s="150">
        <v>1150</v>
      </c>
      <c r="B66" s="112" t="s">
        <v>76</v>
      </c>
      <c r="C66" s="117">
        <f t="shared" si="5"/>
        <v>0</v>
      </c>
      <c r="D66" s="163"/>
      <c r="E66" s="163"/>
      <c r="F66" s="163"/>
      <c r="G66" s="164"/>
      <c r="H66" s="117">
        <f t="shared" si="6"/>
        <v>0</v>
      </c>
      <c r="I66" s="163"/>
      <c r="J66" s="163"/>
      <c r="K66" s="163"/>
      <c r="L66" s="165"/>
    </row>
    <row r="67" spans="1:12" ht="24" x14ac:dyDescent="0.25">
      <c r="A67" s="56">
        <v>1200</v>
      </c>
      <c r="B67" s="147" t="s">
        <v>77</v>
      </c>
      <c r="C67" s="57">
        <f t="shared" si="5"/>
        <v>0</v>
      </c>
      <c r="D67" s="63">
        <f>SUM(D68:D69)</f>
        <v>0</v>
      </c>
      <c r="E67" s="63">
        <f>SUM(E68:E69)</f>
        <v>0</v>
      </c>
      <c r="F67" s="63">
        <f>SUM(F68:F69)</f>
        <v>0</v>
      </c>
      <c r="G67" s="166">
        <f>SUM(G68:G69)</f>
        <v>0</v>
      </c>
      <c r="H67" s="57">
        <f t="shared" si="6"/>
        <v>0</v>
      </c>
      <c r="I67" s="63">
        <f>SUM(I68:I69)</f>
        <v>0</v>
      </c>
      <c r="J67" s="63">
        <f>SUM(J68:J69)</f>
        <v>0</v>
      </c>
      <c r="K67" s="63">
        <f>SUM(K68:K69)</f>
        <v>0</v>
      </c>
      <c r="L67" s="167">
        <f>SUM(L68:L69)</f>
        <v>0</v>
      </c>
    </row>
    <row r="68" spans="1:12" ht="24" x14ac:dyDescent="0.25">
      <c r="A68" s="168">
        <v>1210</v>
      </c>
      <c r="B68" s="65" t="s">
        <v>78</v>
      </c>
      <c r="C68" s="66">
        <f t="shared" si="5"/>
        <v>0</v>
      </c>
      <c r="D68" s="68"/>
      <c r="E68" s="68"/>
      <c r="F68" s="68"/>
      <c r="G68" s="154"/>
      <c r="H68" s="66">
        <f t="shared" si="6"/>
        <v>0</v>
      </c>
      <c r="I68" s="68"/>
      <c r="J68" s="68"/>
      <c r="K68" s="68"/>
      <c r="L68" s="155"/>
    </row>
    <row r="69" spans="1:12" ht="24" x14ac:dyDescent="0.25">
      <c r="A69" s="159">
        <v>1220</v>
      </c>
      <c r="B69" s="71" t="s">
        <v>79</v>
      </c>
      <c r="C69" s="72">
        <f t="shared" si="5"/>
        <v>0</v>
      </c>
      <c r="D69" s="160">
        <f>SUM(D70:D74)</f>
        <v>0</v>
      </c>
      <c r="E69" s="160">
        <f>SUM(E70:E74)</f>
        <v>0</v>
      </c>
      <c r="F69" s="160">
        <f>SUM(F70:F74)</f>
        <v>0</v>
      </c>
      <c r="G69" s="161">
        <f>SUM(G70:G74)</f>
        <v>0</v>
      </c>
      <c r="H69" s="72">
        <f t="shared" si="6"/>
        <v>0</v>
      </c>
      <c r="I69" s="160">
        <f>SUM(I70:I74)</f>
        <v>0</v>
      </c>
      <c r="J69" s="160">
        <f>SUM(J70:J74)</f>
        <v>0</v>
      </c>
      <c r="K69" s="160">
        <f>SUM(K70:K74)</f>
        <v>0</v>
      </c>
      <c r="L69" s="162">
        <f>SUM(L70:L74)</f>
        <v>0</v>
      </c>
    </row>
    <row r="70" spans="1:12" ht="48" x14ac:dyDescent="0.25">
      <c r="A70" s="44">
        <v>1221</v>
      </c>
      <c r="B70" s="71" t="s">
        <v>80</v>
      </c>
      <c r="C70" s="72">
        <f t="shared" si="5"/>
        <v>0</v>
      </c>
      <c r="D70" s="74"/>
      <c r="E70" s="74"/>
      <c r="F70" s="74"/>
      <c r="G70" s="157"/>
      <c r="H70" s="72">
        <f t="shared" si="6"/>
        <v>0</v>
      </c>
      <c r="I70" s="74"/>
      <c r="J70" s="74"/>
      <c r="K70" s="74"/>
      <c r="L70" s="158"/>
    </row>
    <row r="71" spans="1:12" x14ac:dyDescent="0.25">
      <c r="A71" s="44">
        <v>1223</v>
      </c>
      <c r="B71" s="71" t="s">
        <v>81</v>
      </c>
      <c r="C71" s="72">
        <f t="shared" si="5"/>
        <v>0</v>
      </c>
      <c r="D71" s="74"/>
      <c r="E71" s="74"/>
      <c r="F71" s="74"/>
      <c r="G71" s="157"/>
      <c r="H71" s="72">
        <f t="shared" si="6"/>
        <v>0</v>
      </c>
      <c r="I71" s="74"/>
      <c r="J71" s="74"/>
      <c r="K71" s="74"/>
      <c r="L71" s="158"/>
    </row>
    <row r="72" spans="1:12" x14ac:dyDescent="0.25">
      <c r="A72" s="44">
        <v>1225</v>
      </c>
      <c r="B72" s="71" t="s">
        <v>82</v>
      </c>
      <c r="C72" s="72">
        <f t="shared" si="5"/>
        <v>0</v>
      </c>
      <c r="D72" s="74"/>
      <c r="E72" s="74"/>
      <c r="F72" s="74"/>
      <c r="G72" s="157"/>
      <c r="H72" s="72">
        <f t="shared" si="6"/>
        <v>0</v>
      </c>
      <c r="I72" s="74"/>
      <c r="J72" s="74"/>
      <c r="K72" s="74"/>
      <c r="L72" s="158"/>
    </row>
    <row r="73" spans="1:12" ht="36" x14ac:dyDescent="0.25">
      <c r="A73" s="44">
        <v>1227</v>
      </c>
      <c r="B73" s="71" t="s">
        <v>83</v>
      </c>
      <c r="C73" s="72">
        <f t="shared" si="5"/>
        <v>0</v>
      </c>
      <c r="D73" s="74"/>
      <c r="E73" s="74"/>
      <c r="F73" s="74"/>
      <c r="G73" s="157"/>
      <c r="H73" s="72">
        <f t="shared" si="6"/>
        <v>0</v>
      </c>
      <c r="I73" s="74"/>
      <c r="J73" s="74"/>
      <c r="K73" s="74"/>
      <c r="L73" s="158"/>
    </row>
    <row r="74" spans="1:12" ht="48" x14ac:dyDescent="0.25">
      <c r="A74" s="44">
        <v>1228</v>
      </c>
      <c r="B74" s="71" t="s">
        <v>84</v>
      </c>
      <c r="C74" s="72">
        <f t="shared" si="5"/>
        <v>0</v>
      </c>
      <c r="D74" s="74"/>
      <c r="E74" s="74"/>
      <c r="F74" s="74"/>
      <c r="G74" s="157"/>
      <c r="H74" s="72">
        <f t="shared" si="6"/>
        <v>0</v>
      </c>
      <c r="I74" s="74"/>
      <c r="J74" s="74"/>
      <c r="K74" s="74"/>
      <c r="L74" s="158"/>
    </row>
    <row r="75" spans="1:12" x14ac:dyDescent="0.25">
      <c r="A75" s="142">
        <v>2000</v>
      </c>
      <c r="B75" s="142" t="s">
        <v>85</v>
      </c>
      <c r="C75" s="143">
        <f t="shared" si="5"/>
        <v>38246</v>
      </c>
      <c r="D75" s="144">
        <f>SUM(D76,D83,D130,D164,D165,D172)</f>
        <v>38246</v>
      </c>
      <c r="E75" s="144">
        <f>SUM(E76,E83,E130,E164,E165,E172)</f>
        <v>0</v>
      </c>
      <c r="F75" s="144">
        <f>SUM(F76,F83,F130,F164,F165,F172)</f>
        <v>0</v>
      </c>
      <c r="G75" s="145">
        <f>SUM(G76,G83,G130,G164,G165,G172)</f>
        <v>0</v>
      </c>
      <c r="H75" s="143">
        <f t="shared" si="6"/>
        <v>50540</v>
      </c>
      <c r="I75" s="144">
        <f>SUM(I76,I83,I130,I164,I165,I172)</f>
        <v>32895</v>
      </c>
      <c r="J75" s="144">
        <f>SUM(J76,J83,J130,J164,J165,J172)</f>
        <v>17645</v>
      </c>
      <c r="K75" s="144">
        <f>SUM(K76,K83,K130,K164,K165,K172)</f>
        <v>0</v>
      </c>
      <c r="L75" s="146">
        <f>SUM(L76,L83,L130,L164,L165,L172)</f>
        <v>0</v>
      </c>
    </row>
    <row r="76" spans="1:12" ht="24" x14ac:dyDescent="0.25">
      <c r="A76" s="56">
        <v>2100</v>
      </c>
      <c r="B76" s="147" t="s">
        <v>86</v>
      </c>
      <c r="C76" s="57">
        <f t="shared" si="5"/>
        <v>0</v>
      </c>
      <c r="D76" s="63">
        <f>SUM(D77,D80)</f>
        <v>0</v>
      </c>
      <c r="E76" s="63">
        <f>SUM(E77,E80)</f>
        <v>0</v>
      </c>
      <c r="F76" s="63">
        <f>SUM(F77,F80)</f>
        <v>0</v>
      </c>
      <c r="G76" s="166">
        <f>SUM(G77,G80)</f>
        <v>0</v>
      </c>
      <c r="H76" s="57">
        <f t="shared" si="6"/>
        <v>0</v>
      </c>
      <c r="I76" s="63">
        <f>SUM(I77,I80)</f>
        <v>0</v>
      </c>
      <c r="J76" s="63">
        <f>SUM(J77,J80)</f>
        <v>0</v>
      </c>
      <c r="K76" s="63">
        <f>SUM(K77,K80)</f>
        <v>0</v>
      </c>
      <c r="L76" s="167">
        <f>SUM(L77,L80)</f>
        <v>0</v>
      </c>
    </row>
    <row r="77" spans="1:12" ht="24" x14ac:dyDescent="0.25">
      <c r="A77" s="168">
        <v>2110</v>
      </c>
      <c r="B77" s="65" t="s">
        <v>87</v>
      </c>
      <c r="C77" s="66">
        <f t="shared" si="5"/>
        <v>0</v>
      </c>
      <c r="D77" s="169">
        <f>SUM(D78:D79)</f>
        <v>0</v>
      </c>
      <c r="E77" s="169">
        <f>SUM(E78:E79)</f>
        <v>0</v>
      </c>
      <c r="F77" s="169">
        <f>SUM(F78:F79)</f>
        <v>0</v>
      </c>
      <c r="G77" s="170">
        <f>SUM(G78:G79)</f>
        <v>0</v>
      </c>
      <c r="H77" s="66">
        <f t="shared" si="6"/>
        <v>0</v>
      </c>
      <c r="I77" s="169">
        <f>SUM(I78:I79)</f>
        <v>0</v>
      </c>
      <c r="J77" s="169">
        <f>SUM(J78:J79)</f>
        <v>0</v>
      </c>
      <c r="K77" s="169">
        <f>SUM(K78:K79)</f>
        <v>0</v>
      </c>
      <c r="L77" s="171">
        <f>SUM(L78:L79)</f>
        <v>0</v>
      </c>
    </row>
    <row r="78" spans="1:12" x14ac:dyDescent="0.25">
      <c r="A78" s="44">
        <v>2111</v>
      </c>
      <c r="B78" s="71" t="s">
        <v>88</v>
      </c>
      <c r="C78" s="72">
        <f t="shared" si="5"/>
        <v>0</v>
      </c>
      <c r="D78" s="74"/>
      <c r="E78" s="74"/>
      <c r="F78" s="74"/>
      <c r="G78" s="157"/>
      <c r="H78" s="72">
        <f t="shared" si="6"/>
        <v>0</v>
      </c>
      <c r="I78" s="74"/>
      <c r="J78" s="74"/>
      <c r="K78" s="74"/>
      <c r="L78" s="158"/>
    </row>
    <row r="79" spans="1:12" ht="24" x14ac:dyDescent="0.25">
      <c r="A79" s="44">
        <v>2112</v>
      </c>
      <c r="B79" s="71" t="s">
        <v>89</v>
      </c>
      <c r="C79" s="72">
        <f t="shared" si="5"/>
        <v>0</v>
      </c>
      <c r="D79" s="74"/>
      <c r="E79" s="74"/>
      <c r="F79" s="74"/>
      <c r="G79" s="157"/>
      <c r="H79" s="72">
        <f t="shared" si="6"/>
        <v>0</v>
      </c>
      <c r="I79" s="74"/>
      <c r="J79" s="74"/>
      <c r="K79" s="74"/>
      <c r="L79" s="158"/>
    </row>
    <row r="80" spans="1:12" ht="24" x14ac:dyDescent="0.25">
      <c r="A80" s="159">
        <v>2120</v>
      </c>
      <c r="B80" s="71" t="s">
        <v>90</v>
      </c>
      <c r="C80" s="72">
        <f t="shared" si="5"/>
        <v>0</v>
      </c>
      <c r="D80" s="160">
        <f>SUM(D81:D82)</f>
        <v>0</v>
      </c>
      <c r="E80" s="160">
        <f>SUM(E81:E82)</f>
        <v>0</v>
      </c>
      <c r="F80" s="160">
        <f>SUM(F81:F82)</f>
        <v>0</v>
      </c>
      <c r="G80" s="161">
        <f>SUM(G81:G82)</f>
        <v>0</v>
      </c>
      <c r="H80" s="72">
        <f t="shared" si="6"/>
        <v>0</v>
      </c>
      <c r="I80" s="160">
        <f>SUM(I81:I82)</f>
        <v>0</v>
      </c>
      <c r="J80" s="160">
        <f>SUM(J81:J82)</f>
        <v>0</v>
      </c>
      <c r="K80" s="160">
        <f>SUM(K81:K82)</f>
        <v>0</v>
      </c>
      <c r="L80" s="162">
        <f>SUM(L81:L82)</f>
        <v>0</v>
      </c>
    </row>
    <row r="81" spans="1:12" x14ac:dyDescent="0.25">
      <c r="A81" s="44">
        <v>2121</v>
      </c>
      <c r="B81" s="71" t="s">
        <v>88</v>
      </c>
      <c r="C81" s="72">
        <f t="shared" si="5"/>
        <v>0</v>
      </c>
      <c r="D81" s="74"/>
      <c r="E81" s="74"/>
      <c r="F81" s="74"/>
      <c r="G81" s="157"/>
      <c r="H81" s="72">
        <f t="shared" si="6"/>
        <v>0</v>
      </c>
      <c r="I81" s="74"/>
      <c r="J81" s="74"/>
      <c r="K81" s="74"/>
      <c r="L81" s="158"/>
    </row>
    <row r="82" spans="1:12" ht="24" x14ac:dyDescent="0.25">
      <c r="A82" s="44">
        <v>2122</v>
      </c>
      <c r="B82" s="71" t="s">
        <v>89</v>
      </c>
      <c r="C82" s="72">
        <f t="shared" si="5"/>
        <v>0</v>
      </c>
      <c r="D82" s="74"/>
      <c r="E82" s="74"/>
      <c r="F82" s="74"/>
      <c r="G82" s="157"/>
      <c r="H82" s="72">
        <f t="shared" si="6"/>
        <v>0</v>
      </c>
      <c r="I82" s="74"/>
      <c r="J82" s="74"/>
      <c r="K82" s="74"/>
      <c r="L82" s="158"/>
    </row>
    <row r="83" spans="1:12" x14ac:dyDescent="0.25">
      <c r="A83" s="56">
        <v>2200</v>
      </c>
      <c r="B83" s="147" t="s">
        <v>91</v>
      </c>
      <c r="C83" s="57">
        <f t="shared" si="5"/>
        <v>0</v>
      </c>
      <c r="D83" s="63">
        <f>SUM(D84,D89,D95,D103,D112,D116,D122,D128)</f>
        <v>0</v>
      </c>
      <c r="E83" s="63">
        <f>SUM(E84,E89,E95,E103,E112,E116,E122,E128)</f>
        <v>0</v>
      </c>
      <c r="F83" s="63">
        <f>SUM(F84,F89,F95,F103,F112,F116,F122,F128)</f>
        <v>0</v>
      </c>
      <c r="G83" s="166">
        <f>SUM(G84,G89,G95,G103,G112,G116,G122,G128)</f>
        <v>0</v>
      </c>
      <c r="H83" s="57">
        <f t="shared" si="6"/>
        <v>0</v>
      </c>
      <c r="I83" s="63">
        <f>SUM(I84,I89,I95,I103,I112,I116,I122,I128)</f>
        <v>0</v>
      </c>
      <c r="J83" s="63">
        <f>SUM(J84,J89,J95,J103,J112,J116,J122,J128)</f>
        <v>0</v>
      </c>
      <c r="K83" s="63">
        <f>SUM(K84,K89,K95,K103,K112,K116,K122,K128)</f>
        <v>0</v>
      </c>
      <c r="L83" s="172">
        <f>SUM(L84,L89,L95,L103,L112,L116,L122,L128)</f>
        <v>0</v>
      </c>
    </row>
    <row r="84" spans="1:12" ht="24" x14ac:dyDescent="0.25">
      <c r="A84" s="150">
        <v>2210</v>
      </c>
      <c r="B84" s="112" t="s">
        <v>92</v>
      </c>
      <c r="C84" s="117">
        <f t="shared" si="5"/>
        <v>0</v>
      </c>
      <c r="D84" s="151">
        <f>SUM(D85:D88)</f>
        <v>0</v>
      </c>
      <c r="E84" s="151">
        <f>SUM(E85:E88)</f>
        <v>0</v>
      </c>
      <c r="F84" s="151">
        <f>SUM(F85:F88)</f>
        <v>0</v>
      </c>
      <c r="G84" s="151">
        <f>SUM(G85:G88)</f>
        <v>0</v>
      </c>
      <c r="H84" s="117">
        <f t="shared" si="6"/>
        <v>0</v>
      </c>
      <c r="I84" s="151">
        <f>SUM(I85:I88)</f>
        <v>0</v>
      </c>
      <c r="J84" s="151">
        <f>SUM(J85:J88)</f>
        <v>0</v>
      </c>
      <c r="K84" s="151">
        <f>SUM(K85:K88)</f>
        <v>0</v>
      </c>
      <c r="L84" s="153">
        <f>SUM(L85:L88)</f>
        <v>0</v>
      </c>
    </row>
    <row r="85" spans="1:12" ht="24" x14ac:dyDescent="0.25">
      <c r="A85" s="38">
        <v>2211</v>
      </c>
      <c r="B85" s="65" t="s">
        <v>93</v>
      </c>
      <c r="C85" s="66">
        <f t="shared" si="5"/>
        <v>0</v>
      </c>
      <c r="D85" s="68"/>
      <c r="E85" s="68"/>
      <c r="F85" s="68"/>
      <c r="G85" s="154"/>
      <c r="H85" s="66">
        <f t="shared" si="6"/>
        <v>0</v>
      </c>
      <c r="I85" s="68"/>
      <c r="J85" s="68"/>
      <c r="K85" s="68"/>
      <c r="L85" s="155"/>
    </row>
    <row r="86" spans="1:12" ht="36" x14ac:dyDescent="0.25">
      <c r="A86" s="44">
        <v>2212</v>
      </c>
      <c r="B86" s="71" t="s">
        <v>94</v>
      </c>
      <c r="C86" s="72">
        <f t="shared" si="5"/>
        <v>0</v>
      </c>
      <c r="D86" s="74"/>
      <c r="E86" s="74"/>
      <c r="F86" s="74"/>
      <c r="G86" s="157"/>
      <c r="H86" s="72">
        <f t="shared" si="6"/>
        <v>0</v>
      </c>
      <c r="I86" s="74"/>
      <c r="J86" s="74"/>
      <c r="K86" s="74"/>
      <c r="L86" s="158"/>
    </row>
    <row r="87" spans="1:12" ht="24" x14ac:dyDescent="0.25">
      <c r="A87" s="44">
        <v>2214</v>
      </c>
      <c r="B87" s="71" t="s">
        <v>95</v>
      </c>
      <c r="C87" s="72">
        <f t="shared" si="5"/>
        <v>0</v>
      </c>
      <c r="D87" s="74"/>
      <c r="E87" s="74"/>
      <c r="F87" s="74"/>
      <c r="G87" s="157"/>
      <c r="H87" s="72">
        <f t="shared" si="6"/>
        <v>0</v>
      </c>
      <c r="I87" s="74"/>
      <c r="J87" s="74"/>
      <c r="K87" s="74"/>
      <c r="L87" s="158"/>
    </row>
    <row r="88" spans="1:12" x14ac:dyDescent="0.25">
      <c r="A88" s="44">
        <v>2219</v>
      </c>
      <c r="B88" s="71" t="s">
        <v>96</v>
      </c>
      <c r="C88" s="72">
        <f t="shared" si="5"/>
        <v>0</v>
      </c>
      <c r="D88" s="74"/>
      <c r="E88" s="74"/>
      <c r="F88" s="74"/>
      <c r="G88" s="157"/>
      <c r="H88" s="72">
        <f t="shared" si="6"/>
        <v>0</v>
      </c>
      <c r="I88" s="74"/>
      <c r="J88" s="74"/>
      <c r="K88" s="74"/>
      <c r="L88" s="158"/>
    </row>
    <row r="89" spans="1:12" ht="24" x14ac:dyDescent="0.25">
      <c r="A89" s="159">
        <v>2220</v>
      </c>
      <c r="B89" s="71" t="s">
        <v>97</v>
      </c>
      <c r="C89" s="72">
        <f t="shared" si="5"/>
        <v>0</v>
      </c>
      <c r="D89" s="160">
        <f>SUM(D90:D94)</f>
        <v>0</v>
      </c>
      <c r="E89" s="160">
        <f>SUM(E90:E94)</f>
        <v>0</v>
      </c>
      <c r="F89" s="160">
        <f>SUM(F90:F94)</f>
        <v>0</v>
      </c>
      <c r="G89" s="161">
        <f>SUM(G90:G94)</f>
        <v>0</v>
      </c>
      <c r="H89" s="72">
        <f t="shared" si="6"/>
        <v>0</v>
      </c>
      <c r="I89" s="160">
        <f>SUM(I90:I94)</f>
        <v>0</v>
      </c>
      <c r="J89" s="160">
        <f>SUM(J90:J94)</f>
        <v>0</v>
      </c>
      <c r="K89" s="160">
        <f>SUM(K90:K94)</f>
        <v>0</v>
      </c>
      <c r="L89" s="162">
        <f>SUM(L90:L94)</f>
        <v>0</v>
      </c>
    </row>
    <row r="90" spans="1:12" ht="24" x14ac:dyDescent="0.25">
      <c r="A90" s="44">
        <v>2221</v>
      </c>
      <c r="B90" s="71" t="s">
        <v>98</v>
      </c>
      <c r="C90" s="72">
        <f t="shared" si="5"/>
        <v>0</v>
      </c>
      <c r="D90" s="74"/>
      <c r="E90" s="74"/>
      <c r="F90" s="74"/>
      <c r="G90" s="157"/>
      <c r="H90" s="72">
        <f t="shared" si="6"/>
        <v>0</v>
      </c>
      <c r="I90" s="74"/>
      <c r="J90" s="74"/>
      <c r="K90" s="74"/>
      <c r="L90" s="158"/>
    </row>
    <row r="91" spans="1:12" x14ac:dyDescent="0.25">
      <c r="A91" s="44">
        <v>2222</v>
      </c>
      <c r="B91" s="71" t="s">
        <v>99</v>
      </c>
      <c r="C91" s="72">
        <f t="shared" si="5"/>
        <v>0</v>
      </c>
      <c r="D91" s="74"/>
      <c r="E91" s="74"/>
      <c r="F91" s="74"/>
      <c r="G91" s="157"/>
      <c r="H91" s="72">
        <f t="shared" si="6"/>
        <v>0</v>
      </c>
      <c r="I91" s="74"/>
      <c r="J91" s="74"/>
      <c r="K91" s="74"/>
      <c r="L91" s="158"/>
    </row>
    <row r="92" spans="1:12" x14ac:dyDescent="0.25">
      <c r="A92" s="44">
        <v>2223</v>
      </c>
      <c r="B92" s="71" t="s">
        <v>100</v>
      </c>
      <c r="C92" s="72">
        <f t="shared" si="5"/>
        <v>0</v>
      </c>
      <c r="D92" s="74"/>
      <c r="E92" s="74"/>
      <c r="F92" s="74"/>
      <c r="G92" s="157"/>
      <c r="H92" s="72">
        <f t="shared" si="6"/>
        <v>0</v>
      </c>
      <c r="I92" s="74"/>
      <c r="J92" s="74"/>
      <c r="K92" s="74"/>
      <c r="L92" s="158"/>
    </row>
    <row r="93" spans="1:12" ht="48" x14ac:dyDescent="0.25">
      <c r="A93" s="44">
        <v>2224</v>
      </c>
      <c r="B93" s="71" t="s">
        <v>101</v>
      </c>
      <c r="C93" s="72">
        <f t="shared" si="5"/>
        <v>0</v>
      </c>
      <c r="D93" s="74"/>
      <c r="E93" s="74"/>
      <c r="F93" s="74"/>
      <c r="G93" s="157"/>
      <c r="H93" s="72">
        <f t="shared" si="6"/>
        <v>0</v>
      </c>
      <c r="I93" s="74"/>
      <c r="J93" s="74"/>
      <c r="K93" s="74"/>
      <c r="L93" s="158"/>
    </row>
    <row r="94" spans="1:12" ht="24" x14ac:dyDescent="0.25">
      <c r="A94" s="44">
        <v>2229</v>
      </c>
      <c r="B94" s="71" t="s">
        <v>102</v>
      </c>
      <c r="C94" s="72">
        <f t="shared" si="5"/>
        <v>0</v>
      </c>
      <c r="D94" s="74"/>
      <c r="E94" s="74"/>
      <c r="F94" s="74"/>
      <c r="G94" s="157"/>
      <c r="H94" s="72">
        <f t="shared" si="6"/>
        <v>0</v>
      </c>
      <c r="I94" s="74"/>
      <c r="J94" s="74"/>
      <c r="K94" s="74"/>
      <c r="L94" s="158"/>
    </row>
    <row r="95" spans="1:12" ht="36" x14ac:dyDescent="0.25">
      <c r="A95" s="159">
        <v>2230</v>
      </c>
      <c r="B95" s="71" t="s">
        <v>103</v>
      </c>
      <c r="C95" s="72">
        <f t="shared" si="5"/>
        <v>0</v>
      </c>
      <c r="D95" s="160">
        <f>SUM(D96:D102)</f>
        <v>0</v>
      </c>
      <c r="E95" s="160">
        <f>SUM(E96:E102)</f>
        <v>0</v>
      </c>
      <c r="F95" s="160">
        <f>SUM(F96:F102)</f>
        <v>0</v>
      </c>
      <c r="G95" s="161">
        <f>SUM(G96:G102)</f>
        <v>0</v>
      </c>
      <c r="H95" s="72">
        <f t="shared" si="6"/>
        <v>0</v>
      </c>
      <c r="I95" s="160">
        <f>SUM(I96:I102)</f>
        <v>0</v>
      </c>
      <c r="J95" s="160">
        <f>SUM(J96:J102)</f>
        <v>0</v>
      </c>
      <c r="K95" s="160">
        <f>SUM(K96:K102)</f>
        <v>0</v>
      </c>
      <c r="L95" s="162">
        <f>SUM(L96:L102)</f>
        <v>0</v>
      </c>
    </row>
    <row r="96" spans="1:12" ht="24" x14ac:dyDescent="0.25">
      <c r="A96" s="44">
        <v>2231</v>
      </c>
      <c r="B96" s="71" t="s">
        <v>104</v>
      </c>
      <c r="C96" s="72">
        <f t="shared" si="5"/>
        <v>0</v>
      </c>
      <c r="D96" s="74"/>
      <c r="E96" s="74"/>
      <c r="F96" s="74"/>
      <c r="G96" s="157"/>
      <c r="H96" s="72">
        <f t="shared" si="6"/>
        <v>0</v>
      </c>
      <c r="I96" s="74"/>
      <c r="J96" s="74"/>
      <c r="K96" s="74"/>
      <c r="L96" s="158"/>
    </row>
    <row r="97" spans="1:12" ht="24.75" customHeight="1" x14ac:dyDescent="0.25">
      <c r="A97" s="44">
        <v>2232</v>
      </c>
      <c r="B97" s="71" t="s">
        <v>105</v>
      </c>
      <c r="C97" s="72">
        <f t="shared" si="5"/>
        <v>0</v>
      </c>
      <c r="D97" s="74"/>
      <c r="E97" s="74"/>
      <c r="F97" s="74"/>
      <c r="G97" s="157"/>
      <c r="H97" s="72">
        <f t="shared" si="6"/>
        <v>0</v>
      </c>
      <c r="I97" s="74"/>
      <c r="J97" s="74"/>
      <c r="K97" s="74"/>
      <c r="L97" s="158"/>
    </row>
    <row r="98" spans="1:12" ht="24" x14ac:dyDescent="0.25">
      <c r="A98" s="38">
        <v>2233</v>
      </c>
      <c r="B98" s="65" t="s">
        <v>106</v>
      </c>
      <c r="C98" s="66">
        <f t="shared" si="5"/>
        <v>0</v>
      </c>
      <c r="D98" s="68"/>
      <c r="E98" s="68"/>
      <c r="F98" s="68"/>
      <c r="G98" s="154"/>
      <c r="H98" s="66">
        <f t="shared" si="6"/>
        <v>0</v>
      </c>
      <c r="I98" s="68"/>
      <c r="J98" s="68"/>
      <c r="K98" s="68"/>
      <c r="L98" s="155"/>
    </row>
    <row r="99" spans="1:12" ht="36" x14ac:dyDescent="0.25">
      <c r="A99" s="44">
        <v>2234</v>
      </c>
      <c r="B99" s="71" t="s">
        <v>107</v>
      </c>
      <c r="C99" s="72">
        <f t="shared" si="5"/>
        <v>0</v>
      </c>
      <c r="D99" s="74"/>
      <c r="E99" s="74"/>
      <c r="F99" s="74"/>
      <c r="G99" s="157"/>
      <c r="H99" s="72">
        <f t="shared" si="6"/>
        <v>0</v>
      </c>
      <c r="I99" s="74"/>
      <c r="J99" s="74"/>
      <c r="K99" s="74"/>
      <c r="L99" s="158"/>
    </row>
    <row r="100" spans="1:12" ht="24" x14ac:dyDescent="0.25">
      <c r="A100" s="44">
        <v>2235</v>
      </c>
      <c r="B100" s="71" t="s">
        <v>108</v>
      </c>
      <c r="C100" s="72">
        <f t="shared" si="5"/>
        <v>0</v>
      </c>
      <c r="D100" s="74"/>
      <c r="E100" s="74"/>
      <c r="F100" s="74"/>
      <c r="G100" s="157"/>
      <c r="H100" s="72">
        <f t="shared" si="6"/>
        <v>0</v>
      </c>
      <c r="I100" s="74"/>
      <c r="J100" s="74"/>
      <c r="K100" s="74"/>
      <c r="L100" s="158"/>
    </row>
    <row r="101" spans="1:12" x14ac:dyDescent="0.25">
      <c r="A101" s="44">
        <v>2236</v>
      </c>
      <c r="B101" s="71" t="s">
        <v>109</v>
      </c>
      <c r="C101" s="72">
        <f t="shared" si="5"/>
        <v>0</v>
      </c>
      <c r="D101" s="74"/>
      <c r="E101" s="74"/>
      <c r="F101" s="74"/>
      <c r="G101" s="157"/>
      <c r="H101" s="72">
        <f t="shared" si="6"/>
        <v>0</v>
      </c>
      <c r="I101" s="74"/>
      <c r="J101" s="74"/>
      <c r="K101" s="74"/>
      <c r="L101" s="158"/>
    </row>
    <row r="102" spans="1:12" ht="24" x14ac:dyDescent="0.25">
      <c r="A102" s="44">
        <v>2239</v>
      </c>
      <c r="B102" s="71" t="s">
        <v>110</v>
      </c>
      <c r="C102" s="72">
        <f t="shared" si="5"/>
        <v>0</v>
      </c>
      <c r="D102" s="74"/>
      <c r="E102" s="74"/>
      <c r="F102" s="74"/>
      <c r="G102" s="157"/>
      <c r="H102" s="72">
        <f t="shared" si="6"/>
        <v>0</v>
      </c>
      <c r="I102" s="74"/>
      <c r="J102" s="74"/>
      <c r="K102" s="74"/>
      <c r="L102" s="158"/>
    </row>
    <row r="103" spans="1:12" ht="36" x14ac:dyDescent="0.25">
      <c r="A103" s="159">
        <v>2240</v>
      </c>
      <c r="B103" s="71" t="s">
        <v>111</v>
      </c>
      <c r="C103" s="72">
        <f t="shared" si="5"/>
        <v>0</v>
      </c>
      <c r="D103" s="160">
        <f>SUM(D104:D111)</f>
        <v>0</v>
      </c>
      <c r="E103" s="160">
        <f>SUM(E104:E111)</f>
        <v>0</v>
      </c>
      <c r="F103" s="160">
        <f>SUM(F104:F111)</f>
        <v>0</v>
      </c>
      <c r="G103" s="161">
        <f>SUM(G104:G111)</f>
        <v>0</v>
      </c>
      <c r="H103" s="72">
        <f t="shared" si="6"/>
        <v>0</v>
      </c>
      <c r="I103" s="160">
        <f>SUM(I104:I111)</f>
        <v>0</v>
      </c>
      <c r="J103" s="160">
        <f>SUM(J104:J111)</f>
        <v>0</v>
      </c>
      <c r="K103" s="160">
        <f>SUM(K104:K111)</f>
        <v>0</v>
      </c>
      <c r="L103" s="162">
        <f>SUM(L104:L111)</f>
        <v>0</v>
      </c>
    </row>
    <row r="104" spans="1:12" x14ac:dyDescent="0.25">
      <c r="A104" s="44">
        <v>2241</v>
      </c>
      <c r="B104" s="71" t="s">
        <v>112</v>
      </c>
      <c r="C104" s="72">
        <f t="shared" si="5"/>
        <v>0</v>
      </c>
      <c r="D104" s="74"/>
      <c r="E104" s="74"/>
      <c r="F104" s="74"/>
      <c r="G104" s="157"/>
      <c r="H104" s="72">
        <f t="shared" si="6"/>
        <v>0</v>
      </c>
      <c r="I104" s="74"/>
      <c r="J104" s="74"/>
      <c r="K104" s="74"/>
      <c r="L104" s="158"/>
    </row>
    <row r="105" spans="1:12" ht="24" x14ac:dyDescent="0.25">
      <c r="A105" s="44">
        <v>2242</v>
      </c>
      <c r="B105" s="71" t="s">
        <v>113</v>
      </c>
      <c r="C105" s="72">
        <f t="shared" si="5"/>
        <v>0</v>
      </c>
      <c r="D105" s="74"/>
      <c r="E105" s="74"/>
      <c r="F105" s="74"/>
      <c r="G105" s="157"/>
      <c r="H105" s="72">
        <f t="shared" si="6"/>
        <v>0</v>
      </c>
      <c r="I105" s="74"/>
      <c r="J105" s="74"/>
      <c r="K105" s="74"/>
      <c r="L105" s="158"/>
    </row>
    <row r="106" spans="1:12" ht="24" x14ac:dyDescent="0.25">
      <c r="A106" s="44">
        <v>2243</v>
      </c>
      <c r="B106" s="71" t="s">
        <v>114</v>
      </c>
      <c r="C106" s="72">
        <f t="shared" si="5"/>
        <v>0</v>
      </c>
      <c r="D106" s="74"/>
      <c r="E106" s="74"/>
      <c r="F106" s="74"/>
      <c r="G106" s="157"/>
      <c r="H106" s="72">
        <f t="shared" si="6"/>
        <v>0</v>
      </c>
      <c r="I106" s="74"/>
      <c r="J106" s="74"/>
      <c r="K106" s="74"/>
      <c r="L106" s="158"/>
    </row>
    <row r="107" spans="1:12" x14ac:dyDescent="0.25">
      <c r="A107" s="44">
        <v>2244</v>
      </c>
      <c r="B107" s="71" t="s">
        <v>115</v>
      </c>
      <c r="C107" s="72">
        <f t="shared" si="5"/>
        <v>0</v>
      </c>
      <c r="D107" s="74"/>
      <c r="E107" s="74"/>
      <c r="F107" s="74"/>
      <c r="G107" s="157"/>
      <c r="H107" s="72">
        <f t="shared" si="6"/>
        <v>0</v>
      </c>
      <c r="I107" s="74"/>
      <c r="J107" s="74"/>
      <c r="K107" s="74"/>
      <c r="L107" s="158"/>
    </row>
    <row r="108" spans="1:12" ht="24" x14ac:dyDescent="0.25">
      <c r="A108" s="44">
        <v>2246</v>
      </c>
      <c r="B108" s="71" t="s">
        <v>116</v>
      </c>
      <c r="C108" s="72">
        <f t="shared" si="5"/>
        <v>0</v>
      </c>
      <c r="D108" s="74"/>
      <c r="E108" s="74"/>
      <c r="F108" s="74"/>
      <c r="G108" s="157"/>
      <c r="H108" s="72">
        <f t="shared" si="6"/>
        <v>0</v>
      </c>
      <c r="I108" s="74"/>
      <c r="J108" s="74"/>
      <c r="K108" s="74"/>
      <c r="L108" s="158"/>
    </row>
    <row r="109" spans="1:12" x14ac:dyDescent="0.25">
      <c r="A109" s="44">
        <v>2247</v>
      </c>
      <c r="B109" s="71" t="s">
        <v>117</v>
      </c>
      <c r="C109" s="72">
        <f t="shared" si="5"/>
        <v>0</v>
      </c>
      <c r="D109" s="74"/>
      <c r="E109" s="74"/>
      <c r="F109" s="74"/>
      <c r="G109" s="157"/>
      <c r="H109" s="72">
        <f t="shared" si="6"/>
        <v>0</v>
      </c>
      <c r="I109" s="74"/>
      <c r="J109" s="74"/>
      <c r="K109" s="74"/>
      <c r="L109" s="158"/>
    </row>
    <row r="110" spans="1:12" ht="24" x14ac:dyDescent="0.25">
      <c r="A110" s="44">
        <v>2248</v>
      </c>
      <c r="B110" s="71" t="s">
        <v>118</v>
      </c>
      <c r="C110" s="72">
        <f t="shared" si="5"/>
        <v>0</v>
      </c>
      <c r="D110" s="74"/>
      <c r="E110" s="74"/>
      <c r="F110" s="74"/>
      <c r="G110" s="157"/>
      <c r="H110" s="72">
        <f t="shared" si="6"/>
        <v>0</v>
      </c>
      <c r="I110" s="74"/>
      <c r="J110" s="74"/>
      <c r="K110" s="74"/>
      <c r="L110" s="158"/>
    </row>
    <row r="111" spans="1:12" ht="24" x14ac:dyDescent="0.25">
      <c r="A111" s="44">
        <v>2249</v>
      </c>
      <c r="B111" s="71" t="s">
        <v>119</v>
      </c>
      <c r="C111" s="72">
        <f t="shared" si="5"/>
        <v>0</v>
      </c>
      <c r="D111" s="74"/>
      <c r="E111" s="74"/>
      <c r="F111" s="74"/>
      <c r="G111" s="157"/>
      <c r="H111" s="72">
        <f t="shared" si="6"/>
        <v>0</v>
      </c>
      <c r="I111" s="74"/>
      <c r="J111" s="74"/>
      <c r="K111" s="74"/>
      <c r="L111" s="158"/>
    </row>
    <row r="112" spans="1:12" x14ac:dyDescent="0.25">
      <c r="A112" s="159">
        <v>2250</v>
      </c>
      <c r="B112" s="71" t="s">
        <v>120</v>
      </c>
      <c r="C112" s="72">
        <f t="shared" si="5"/>
        <v>0</v>
      </c>
      <c r="D112" s="160">
        <f>SUM(D113:D115)</f>
        <v>0</v>
      </c>
      <c r="E112" s="160">
        <f>SUM(E113:E115)</f>
        <v>0</v>
      </c>
      <c r="F112" s="160">
        <f>SUM(F113:F115)</f>
        <v>0</v>
      </c>
      <c r="G112" s="173">
        <f>SUM(G113:G115)</f>
        <v>0</v>
      </c>
      <c r="H112" s="72">
        <f t="shared" si="6"/>
        <v>0</v>
      </c>
      <c r="I112" s="160">
        <f>SUM(I113:I115)</f>
        <v>0</v>
      </c>
      <c r="J112" s="160">
        <f>SUM(J113:J115)</f>
        <v>0</v>
      </c>
      <c r="K112" s="160">
        <f>SUM(K113:K115)</f>
        <v>0</v>
      </c>
      <c r="L112" s="162">
        <f>SUM(L113:L115)</f>
        <v>0</v>
      </c>
    </row>
    <row r="113" spans="1:12" x14ac:dyDescent="0.25">
      <c r="A113" s="44">
        <v>2251</v>
      </c>
      <c r="B113" s="71" t="s">
        <v>121</v>
      </c>
      <c r="C113" s="72">
        <f t="shared" si="5"/>
        <v>0</v>
      </c>
      <c r="D113" s="74"/>
      <c r="E113" s="74"/>
      <c r="F113" s="74"/>
      <c r="G113" s="157"/>
      <c r="H113" s="72">
        <f t="shared" si="6"/>
        <v>0</v>
      </c>
      <c r="I113" s="74"/>
      <c r="J113" s="74"/>
      <c r="K113" s="74"/>
      <c r="L113" s="158"/>
    </row>
    <row r="114" spans="1:12" ht="24" x14ac:dyDescent="0.25">
      <c r="A114" s="44">
        <v>2252</v>
      </c>
      <c r="B114" s="71" t="s">
        <v>122</v>
      </c>
      <c r="C114" s="72">
        <f>SUM(D114:G114)</f>
        <v>0</v>
      </c>
      <c r="D114" s="74"/>
      <c r="E114" s="74"/>
      <c r="F114" s="74"/>
      <c r="G114" s="157"/>
      <c r="H114" s="72">
        <f>SUM(I114:L114)</f>
        <v>0</v>
      </c>
      <c r="I114" s="74"/>
      <c r="J114" s="74"/>
      <c r="K114" s="74"/>
      <c r="L114" s="158"/>
    </row>
    <row r="115" spans="1:12" ht="24" x14ac:dyDescent="0.25">
      <c r="A115" s="44">
        <v>2259</v>
      </c>
      <c r="B115" s="71" t="s">
        <v>123</v>
      </c>
      <c r="C115" s="72">
        <f>SUM(D115:G115)</f>
        <v>0</v>
      </c>
      <c r="D115" s="74"/>
      <c r="E115" s="74"/>
      <c r="F115" s="74"/>
      <c r="G115" s="157"/>
      <c r="H115" s="72">
        <f>SUM(I115:L115)</f>
        <v>0</v>
      </c>
      <c r="I115" s="74"/>
      <c r="J115" s="74"/>
      <c r="K115" s="74"/>
      <c r="L115" s="158"/>
    </row>
    <row r="116" spans="1:12" x14ac:dyDescent="0.25">
      <c r="A116" s="159">
        <v>2260</v>
      </c>
      <c r="B116" s="71" t="s">
        <v>124</v>
      </c>
      <c r="C116" s="72">
        <f t="shared" ref="C116:C187" si="7">SUM(D116:G116)</f>
        <v>0</v>
      </c>
      <c r="D116" s="160">
        <f>SUM(D117:D121)</f>
        <v>0</v>
      </c>
      <c r="E116" s="160">
        <f>SUM(E117:E121)</f>
        <v>0</v>
      </c>
      <c r="F116" s="160">
        <f>SUM(F117:F121)</f>
        <v>0</v>
      </c>
      <c r="G116" s="161">
        <f>SUM(G117:G121)</f>
        <v>0</v>
      </c>
      <c r="H116" s="72">
        <f t="shared" ref="H116:H188" si="8">SUM(I116:L116)</f>
        <v>0</v>
      </c>
      <c r="I116" s="160">
        <f>SUM(I117:I121)</f>
        <v>0</v>
      </c>
      <c r="J116" s="160">
        <f>SUM(J117:J121)</f>
        <v>0</v>
      </c>
      <c r="K116" s="160">
        <f>SUM(K117:K121)</f>
        <v>0</v>
      </c>
      <c r="L116" s="162">
        <f>SUM(L117:L121)</f>
        <v>0</v>
      </c>
    </row>
    <row r="117" spans="1:12" x14ac:dyDescent="0.25">
      <c r="A117" s="44">
        <v>2261</v>
      </c>
      <c r="B117" s="71" t="s">
        <v>125</v>
      </c>
      <c r="C117" s="72">
        <f t="shared" si="7"/>
        <v>0</v>
      </c>
      <c r="D117" s="74"/>
      <c r="E117" s="74"/>
      <c r="F117" s="74"/>
      <c r="G117" s="157"/>
      <c r="H117" s="72">
        <f t="shared" si="8"/>
        <v>0</v>
      </c>
      <c r="I117" s="74"/>
      <c r="J117" s="74"/>
      <c r="K117" s="74"/>
      <c r="L117" s="158"/>
    </row>
    <row r="118" spans="1:12" x14ac:dyDescent="0.25">
      <c r="A118" s="44">
        <v>2262</v>
      </c>
      <c r="B118" s="71" t="s">
        <v>126</v>
      </c>
      <c r="C118" s="72">
        <f t="shared" si="7"/>
        <v>0</v>
      </c>
      <c r="D118" s="74"/>
      <c r="E118" s="74"/>
      <c r="F118" s="74"/>
      <c r="G118" s="157"/>
      <c r="H118" s="72">
        <f t="shared" si="8"/>
        <v>0</v>
      </c>
      <c r="I118" s="74"/>
      <c r="J118" s="74"/>
      <c r="K118" s="74"/>
      <c r="L118" s="158"/>
    </row>
    <row r="119" spans="1:12" x14ac:dyDescent="0.25">
      <c r="A119" s="44">
        <v>2263</v>
      </c>
      <c r="B119" s="71" t="s">
        <v>127</v>
      </c>
      <c r="C119" s="72">
        <f t="shared" si="7"/>
        <v>0</v>
      </c>
      <c r="D119" s="74"/>
      <c r="E119" s="74"/>
      <c r="F119" s="74"/>
      <c r="G119" s="157"/>
      <c r="H119" s="72">
        <f t="shared" si="8"/>
        <v>0</v>
      </c>
      <c r="I119" s="74"/>
      <c r="J119" s="74"/>
      <c r="K119" s="74"/>
      <c r="L119" s="158"/>
    </row>
    <row r="120" spans="1:12" ht="24" x14ac:dyDescent="0.25">
      <c r="A120" s="44">
        <v>2264</v>
      </c>
      <c r="B120" s="71" t="s">
        <v>128</v>
      </c>
      <c r="C120" s="72">
        <f t="shared" si="7"/>
        <v>0</v>
      </c>
      <c r="D120" s="74"/>
      <c r="E120" s="74"/>
      <c r="F120" s="74"/>
      <c r="G120" s="157"/>
      <c r="H120" s="72">
        <f t="shared" si="8"/>
        <v>0</v>
      </c>
      <c r="I120" s="74"/>
      <c r="J120" s="74"/>
      <c r="K120" s="74"/>
      <c r="L120" s="158"/>
    </row>
    <row r="121" spans="1:12" x14ac:dyDescent="0.25">
      <c r="A121" s="44">
        <v>2269</v>
      </c>
      <c r="B121" s="71" t="s">
        <v>129</v>
      </c>
      <c r="C121" s="72">
        <f t="shared" si="7"/>
        <v>0</v>
      </c>
      <c r="D121" s="74"/>
      <c r="E121" s="74"/>
      <c r="F121" s="74"/>
      <c r="G121" s="157"/>
      <c r="H121" s="72">
        <f t="shared" si="8"/>
        <v>0</v>
      </c>
      <c r="I121" s="74"/>
      <c r="J121" s="74"/>
      <c r="K121" s="74"/>
      <c r="L121" s="158"/>
    </row>
    <row r="122" spans="1:12" x14ac:dyDescent="0.25">
      <c r="A122" s="159">
        <v>2270</v>
      </c>
      <c r="B122" s="71" t="s">
        <v>130</v>
      </c>
      <c r="C122" s="72">
        <f t="shared" si="7"/>
        <v>0</v>
      </c>
      <c r="D122" s="160">
        <f>SUM(D123:D127)</f>
        <v>0</v>
      </c>
      <c r="E122" s="160">
        <f>SUM(E123:E127)</f>
        <v>0</v>
      </c>
      <c r="F122" s="160">
        <f>SUM(F123:F127)</f>
        <v>0</v>
      </c>
      <c r="G122" s="161">
        <f>SUM(G123:G127)</f>
        <v>0</v>
      </c>
      <c r="H122" s="72">
        <f t="shared" si="8"/>
        <v>0</v>
      </c>
      <c r="I122" s="160">
        <f>SUM(I123:I127)</f>
        <v>0</v>
      </c>
      <c r="J122" s="160">
        <f>SUM(J123:J127)</f>
        <v>0</v>
      </c>
      <c r="K122" s="160">
        <f>SUM(K123:K127)</f>
        <v>0</v>
      </c>
      <c r="L122" s="162">
        <f>SUM(L123:L127)</f>
        <v>0</v>
      </c>
    </row>
    <row r="123" spans="1:12" x14ac:dyDescent="0.25">
      <c r="A123" s="44">
        <v>2272</v>
      </c>
      <c r="B123" s="174" t="s">
        <v>131</v>
      </c>
      <c r="C123" s="72">
        <f t="shared" si="7"/>
        <v>0</v>
      </c>
      <c r="D123" s="74"/>
      <c r="E123" s="74"/>
      <c r="F123" s="74"/>
      <c r="G123" s="157"/>
      <c r="H123" s="72">
        <f t="shared" si="8"/>
        <v>0</v>
      </c>
      <c r="I123" s="74"/>
      <c r="J123" s="74"/>
      <c r="K123" s="74"/>
      <c r="L123" s="158"/>
    </row>
    <row r="124" spans="1:12" ht="24" x14ac:dyDescent="0.25">
      <c r="A124" s="44">
        <v>2274</v>
      </c>
      <c r="B124" s="175" t="s">
        <v>132</v>
      </c>
      <c r="C124" s="72">
        <f t="shared" si="7"/>
        <v>0</v>
      </c>
      <c r="D124" s="74"/>
      <c r="E124" s="74"/>
      <c r="F124" s="74"/>
      <c r="G124" s="157"/>
      <c r="H124" s="72">
        <f t="shared" si="8"/>
        <v>0</v>
      </c>
      <c r="I124" s="74"/>
      <c r="J124" s="74"/>
      <c r="K124" s="74"/>
      <c r="L124" s="158"/>
    </row>
    <row r="125" spans="1:12" ht="24" x14ac:dyDescent="0.25">
      <c r="A125" s="44">
        <v>2275</v>
      </c>
      <c r="B125" s="71" t="s">
        <v>133</v>
      </c>
      <c r="C125" s="72">
        <f t="shared" si="7"/>
        <v>0</v>
      </c>
      <c r="D125" s="74"/>
      <c r="E125" s="74"/>
      <c r="F125" s="74"/>
      <c r="G125" s="157"/>
      <c r="H125" s="72">
        <f t="shared" si="8"/>
        <v>0</v>
      </c>
      <c r="I125" s="74"/>
      <c r="J125" s="74"/>
      <c r="K125" s="74"/>
      <c r="L125" s="158"/>
    </row>
    <row r="126" spans="1:12" ht="36" x14ac:dyDescent="0.25">
      <c r="A126" s="44">
        <v>2276</v>
      </c>
      <c r="B126" s="71" t="s">
        <v>134</v>
      </c>
      <c r="C126" s="72">
        <f t="shared" si="7"/>
        <v>0</v>
      </c>
      <c r="D126" s="74"/>
      <c r="E126" s="74"/>
      <c r="F126" s="74"/>
      <c r="G126" s="157"/>
      <c r="H126" s="72">
        <f t="shared" si="8"/>
        <v>0</v>
      </c>
      <c r="I126" s="74"/>
      <c r="J126" s="74"/>
      <c r="K126" s="74"/>
      <c r="L126" s="158"/>
    </row>
    <row r="127" spans="1:12" ht="24" x14ac:dyDescent="0.25">
      <c r="A127" s="44">
        <v>2279</v>
      </c>
      <c r="B127" s="71" t="s">
        <v>135</v>
      </c>
      <c r="C127" s="72">
        <f t="shared" si="7"/>
        <v>0</v>
      </c>
      <c r="D127" s="74"/>
      <c r="E127" s="74"/>
      <c r="F127" s="74"/>
      <c r="G127" s="157"/>
      <c r="H127" s="72">
        <f t="shared" si="8"/>
        <v>0</v>
      </c>
      <c r="I127" s="74"/>
      <c r="J127" s="74"/>
      <c r="K127" s="74"/>
      <c r="L127" s="158"/>
    </row>
    <row r="128" spans="1:12" ht="24" x14ac:dyDescent="0.25">
      <c r="A128" s="168">
        <v>2280</v>
      </c>
      <c r="B128" s="65" t="s">
        <v>136</v>
      </c>
      <c r="C128" s="66">
        <f t="shared" ref="C128:L128" si="9">SUM(C129)</f>
        <v>0</v>
      </c>
      <c r="D128" s="169">
        <f t="shared" si="9"/>
        <v>0</v>
      </c>
      <c r="E128" s="169">
        <f t="shared" si="9"/>
        <v>0</v>
      </c>
      <c r="F128" s="169">
        <f t="shared" si="9"/>
        <v>0</v>
      </c>
      <c r="G128" s="169">
        <f t="shared" si="9"/>
        <v>0</v>
      </c>
      <c r="H128" s="66">
        <f t="shared" si="9"/>
        <v>0</v>
      </c>
      <c r="I128" s="169">
        <f t="shared" si="9"/>
        <v>0</v>
      </c>
      <c r="J128" s="169">
        <f t="shared" si="9"/>
        <v>0</v>
      </c>
      <c r="K128" s="169">
        <f t="shared" si="9"/>
        <v>0</v>
      </c>
      <c r="L128" s="176">
        <f t="shared" si="9"/>
        <v>0</v>
      </c>
    </row>
    <row r="129" spans="1:12" ht="24" x14ac:dyDescent="0.25">
      <c r="A129" s="44">
        <v>2283</v>
      </c>
      <c r="B129" s="71" t="s">
        <v>137</v>
      </c>
      <c r="C129" s="72">
        <f>SUM(D129:G129)</f>
        <v>0</v>
      </c>
      <c r="D129" s="74"/>
      <c r="E129" s="74"/>
      <c r="F129" s="74"/>
      <c r="G129" s="157"/>
      <c r="H129" s="72">
        <f>SUM(I129:L129)</f>
        <v>0</v>
      </c>
      <c r="I129" s="74"/>
      <c r="J129" s="74"/>
      <c r="K129" s="74"/>
      <c r="L129" s="158"/>
    </row>
    <row r="130" spans="1:12" ht="38.25" customHeight="1" x14ac:dyDescent="0.25">
      <c r="A130" s="56">
        <v>2300</v>
      </c>
      <c r="B130" s="147" t="s">
        <v>138</v>
      </c>
      <c r="C130" s="57">
        <f t="shared" si="7"/>
        <v>38246</v>
      </c>
      <c r="D130" s="63">
        <f>SUM(D131,D136,D140,D141,D144,D151,D159,D160,D163)</f>
        <v>38246</v>
      </c>
      <c r="E130" s="63">
        <f>SUM(E131,E136,E140,E141,E144,E151,E159,E160,E163)</f>
        <v>0</v>
      </c>
      <c r="F130" s="63">
        <f>SUM(F131,F136,F140,F141,F144,F151,F159,F160,F163)</f>
        <v>0</v>
      </c>
      <c r="G130" s="166">
        <f>SUM(G131,G136,G140,G141,G144,G151,G159,G160,G163)</f>
        <v>0</v>
      </c>
      <c r="H130" s="57">
        <f t="shared" si="8"/>
        <v>50540</v>
      </c>
      <c r="I130" s="63">
        <f>SUM(I131,I136,I140,I141,I144,I151,I159,I160,I163)</f>
        <v>32895</v>
      </c>
      <c r="J130" s="63">
        <f>SUM(J131,J136,J140,J141,J144,J151,J159,J160,J163)</f>
        <v>17645</v>
      </c>
      <c r="K130" s="63">
        <f>SUM(K131,K136,K140,K141,K144,K151,K159,K160,K163)</f>
        <v>0</v>
      </c>
      <c r="L130" s="167">
        <f>SUM(L131,L136,L140,L141,L144,L151,L159,L160,L163)</f>
        <v>0</v>
      </c>
    </row>
    <row r="131" spans="1:12" ht="24" x14ac:dyDescent="0.25">
      <c r="A131" s="168">
        <v>2310</v>
      </c>
      <c r="B131" s="65" t="s">
        <v>139</v>
      </c>
      <c r="C131" s="66">
        <f t="shared" si="7"/>
        <v>0</v>
      </c>
      <c r="D131" s="169">
        <f>SUM(D132:D135)</f>
        <v>0</v>
      </c>
      <c r="E131" s="169">
        <f t="shared" ref="E131:L131" si="10">SUM(E132:E135)</f>
        <v>0</v>
      </c>
      <c r="F131" s="169">
        <f t="shared" si="10"/>
        <v>0</v>
      </c>
      <c r="G131" s="170">
        <f t="shared" si="10"/>
        <v>0</v>
      </c>
      <c r="H131" s="66">
        <f t="shared" si="8"/>
        <v>0</v>
      </c>
      <c r="I131" s="169">
        <f t="shared" si="10"/>
        <v>0</v>
      </c>
      <c r="J131" s="169">
        <f t="shared" si="10"/>
        <v>0</v>
      </c>
      <c r="K131" s="169">
        <f t="shared" si="10"/>
        <v>0</v>
      </c>
      <c r="L131" s="171">
        <f t="shared" si="10"/>
        <v>0</v>
      </c>
    </row>
    <row r="132" spans="1:12" x14ac:dyDescent="0.25">
      <c r="A132" s="44">
        <v>2311</v>
      </c>
      <c r="B132" s="71" t="s">
        <v>140</v>
      </c>
      <c r="C132" s="72">
        <f t="shared" si="7"/>
        <v>0</v>
      </c>
      <c r="D132" s="74"/>
      <c r="E132" s="74"/>
      <c r="F132" s="74"/>
      <c r="G132" s="157"/>
      <c r="H132" s="72">
        <f t="shared" si="8"/>
        <v>0</v>
      </c>
      <c r="I132" s="74"/>
      <c r="J132" s="74"/>
      <c r="K132" s="74"/>
      <c r="L132" s="158"/>
    </row>
    <row r="133" spans="1:12" x14ac:dyDescent="0.25">
      <c r="A133" s="44">
        <v>2312</v>
      </c>
      <c r="B133" s="71" t="s">
        <v>141</v>
      </c>
      <c r="C133" s="72">
        <f t="shared" si="7"/>
        <v>0</v>
      </c>
      <c r="D133" s="74"/>
      <c r="E133" s="74"/>
      <c r="F133" s="74"/>
      <c r="G133" s="157"/>
      <c r="H133" s="72">
        <f t="shared" si="8"/>
        <v>0</v>
      </c>
      <c r="I133" s="74"/>
      <c r="J133" s="74"/>
      <c r="K133" s="74"/>
      <c r="L133" s="158"/>
    </row>
    <row r="134" spans="1:12" x14ac:dyDescent="0.25">
      <c r="A134" s="44">
        <v>2313</v>
      </c>
      <c r="B134" s="71" t="s">
        <v>142</v>
      </c>
      <c r="C134" s="72">
        <f t="shared" si="7"/>
        <v>0</v>
      </c>
      <c r="D134" s="74"/>
      <c r="E134" s="74"/>
      <c r="F134" s="74"/>
      <c r="G134" s="157"/>
      <c r="H134" s="72">
        <f t="shared" si="8"/>
        <v>0</v>
      </c>
      <c r="I134" s="74"/>
      <c r="J134" s="74"/>
      <c r="K134" s="74"/>
      <c r="L134" s="158"/>
    </row>
    <row r="135" spans="1:12" ht="36" customHeight="1" x14ac:dyDescent="0.25">
      <c r="A135" s="44">
        <v>2314</v>
      </c>
      <c r="B135" s="71" t="s">
        <v>143</v>
      </c>
      <c r="C135" s="72">
        <f t="shared" si="7"/>
        <v>0</v>
      </c>
      <c r="D135" s="74"/>
      <c r="E135" s="74"/>
      <c r="F135" s="74"/>
      <c r="G135" s="157"/>
      <c r="H135" s="72">
        <f t="shared" si="8"/>
        <v>0</v>
      </c>
      <c r="I135" s="74"/>
      <c r="J135" s="74"/>
      <c r="K135" s="74"/>
      <c r="L135" s="158"/>
    </row>
    <row r="136" spans="1:12" x14ac:dyDescent="0.25">
      <c r="A136" s="159">
        <v>2320</v>
      </c>
      <c r="B136" s="71" t="s">
        <v>144</v>
      </c>
      <c r="C136" s="72">
        <f t="shared" si="7"/>
        <v>0</v>
      </c>
      <c r="D136" s="160">
        <f>SUM(D137:D139)</f>
        <v>0</v>
      </c>
      <c r="E136" s="160">
        <f>SUM(E137:E139)</f>
        <v>0</v>
      </c>
      <c r="F136" s="160">
        <f>SUM(F137:F139)</f>
        <v>0</v>
      </c>
      <c r="G136" s="161">
        <f>SUM(G137:G139)</f>
        <v>0</v>
      </c>
      <c r="H136" s="72">
        <f t="shared" si="8"/>
        <v>0</v>
      </c>
      <c r="I136" s="160">
        <f>SUM(I137:I139)</f>
        <v>0</v>
      </c>
      <c r="J136" s="160">
        <f>SUM(J137:J139)</f>
        <v>0</v>
      </c>
      <c r="K136" s="160">
        <f>SUM(K137:K139)</f>
        <v>0</v>
      </c>
      <c r="L136" s="162">
        <f>SUM(L137:L139)</f>
        <v>0</v>
      </c>
    </row>
    <row r="137" spans="1:12" x14ac:dyDescent="0.25">
      <c r="A137" s="44">
        <v>2321</v>
      </c>
      <c r="B137" s="71" t="s">
        <v>145</v>
      </c>
      <c r="C137" s="72">
        <f t="shared" si="7"/>
        <v>0</v>
      </c>
      <c r="D137" s="74"/>
      <c r="E137" s="74"/>
      <c r="F137" s="74"/>
      <c r="G137" s="157"/>
      <c r="H137" s="72">
        <f t="shared" si="8"/>
        <v>0</v>
      </c>
      <c r="I137" s="74"/>
      <c r="J137" s="74"/>
      <c r="K137" s="74"/>
      <c r="L137" s="158"/>
    </row>
    <row r="138" spans="1:12" x14ac:dyDescent="0.25">
      <c r="A138" s="44">
        <v>2322</v>
      </c>
      <c r="B138" s="71" t="s">
        <v>146</v>
      </c>
      <c r="C138" s="72">
        <f t="shared" si="7"/>
        <v>0</v>
      </c>
      <c r="D138" s="74"/>
      <c r="E138" s="74"/>
      <c r="F138" s="74"/>
      <c r="G138" s="157"/>
      <c r="H138" s="72">
        <f t="shared" si="8"/>
        <v>0</v>
      </c>
      <c r="I138" s="74"/>
      <c r="J138" s="74"/>
      <c r="K138" s="74"/>
      <c r="L138" s="158"/>
    </row>
    <row r="139" spans="1:12" ht="10.5" customHeight="1" x14ac:dyDescent="0.25">
      <c r="A139" s="44">
        <v>2329</v>
      </c>
      <c r="B139" s="71" t="s">
        <v>147</v>
      </c>
      <c r="C139" s="72">
        <f t="shared" si="7"/>
        <v>0</v>
      </c>
      <c r="D139" s="74"/>
      <c r="E139" s="74"/>
      <c r="F139" s="74"/>
      <c r="G139" s="157"/>
      <c r="H139" s="72">
        <f t="shared" si="8"/>
        <v>0</v>
      </c>
      <c r="I139" s="74"/>
      <c r="J139" s="74"/>
      <c r="K139" s="74"/>
      <c r="L139" s="158"/>
    </row>
    <row r="140" spans="1:12" x14ac:dyDescent="0.25">
      <c r="A140" s="159">
        <v>2330</v>
      </c>
      <c r="B140" s="71" t="s">
        <v>148</v>
      </c>
      <c r="C140" s="72">
        <f t="shared" si="7"/>
        <v>0</v>
      </c>
      <c r="D140" s="74"/>
      <c r="E140" s="74"/>
      <c r="F140" s="74"/>
      <c r="G140" s="157"/>
      <c r="H140" s="72">
        <f t="shared" si="8"/>
        <v>0</v>
      </c>
      <c r="I140" s="74"/>
      <c r="J140" s="74"/>
      <c r="K140" s="74"/>
      <c r="L140" s="158"/>
    </row>
    <row r="141" spans="1:12" ht="48" x14ac:dyDescent="0.25">
      <c r="A141" s="159">
        <v>2340</v>
      </c>
      <c r="B141" s="71" t="s">
        <v>149</v>
      </c>
      <c r="C141" s="72">
        <f t="shared" si="7"/>
        <v>0</v>
      </c>
      <c r="D141" s="160">
        <f>SUM(D142:D143)</f>
        <v>0</v>
      </c>
      <c r="E141" s="160">
        <f>SUM(E142:E143)</f>
        <v>0</v>
      </c>
      <c r="F141" s="160">
        <f>SUM(F142:F143)</f>
        <v>0</v>
      </c>
      <c r="G141" s="161">
        <f>SUM(G142:G143)</f>
        <v>0</v>
      </c>
      <c r="H141" s="72">
        <f t="shared" si="8"/>
        <v>0</v>
      </c>
      <c r="I141" s="160">
        <f>SUM(I142:I143)</f>
        <v>0</v>
      </c>
      <c r="J141" s="160">
        <f>SUM(J142:J143)</f>
        <v>0</v>
      </c>
      <c r="K141" s="160">
        <f>SUM(K142:K143)</f>
        <v>0</v>
      </c>
      <c r="L141" s="162">
        <f>SUM(L142:L143)</f>
        <v>0</v>
      </c>
    </row>
    <row r="142" spans="1:12" x14ac:dyDescent="0.25">
      <c r="A142" s="44">
        <v>2341</v>
      </c>
      <c r="B142" s="71" t="s">
        <v>150</v>
      </c>
      <c r="C142" s="72">
        <f t="shared" si="7"/>
        <v>0</v>
      </c>
      <c r="D142" s="74"/>
      <c r="E142" s="74"/>
      <c r="F142" s="74"/>
      <c r="G142" s="157"/>
      <c r="H142" s="72">
        <f t="shared" si="8"/>
        <v>0</v>
      </c>
      <c r="I142" s="74"/>
      <c r="J142" s="74"/>
      <c r="K142" s="74"/>
      <c r="L142" s="158"/>
    </row>
    <row r="143" spans="1:12" ht="24" x14ac:dyDescent="0.25">
      <c r="A143" s="44">
        <v>2344</v>
      </c>
      <c r="B143" s="71" t="s">
        <v>151</v>
      </c>
      <c r="C143" s="72">
        <f t="shared" si="7"/>
        <v>0</v>
      </c>
      <c r="D143" s="74"/>
      <c r="E143" s="74"/>
      <c r="F143" s="74"/>
      <c r="G143" s="157"/>
      <c r="H143" s="72">
        <f t="shared" si="8"/>
        <v>0</v>
      </c>
      <c r="I143" s="74"/>
      <c r="J143" s="74"/>
      <c r="K143" s="74"/>
      <c r="L143" s="158"/>
    </row>
    <row r="144" spans="1:12" ht="24" x14ac:dyDescent="0.25">
      <c r="A144" s="150">
        <v>2350</v>
      </c>
      <c r="B144" s="112" t="s">
        <v>152</v>
      </c>
      <c r="C144" s="117">
        <f t="shared" si="7"/>
        <v>0</v>
      </c>
      <c r="D144" s="151">
        <f>SUM(D145:D150)</f>
        <v>0</v>
      </c>
      <c r="E144" s="151">
        <f>SUM(E145:E150)</f>
        <v>0</v>
      </c>
      <c r="F144" s="151">
        <f>SUM(F145:F150)</f>
        <v>0</v>
      </c>
      <c r="G144" s="152">
        <f>SUM(G145:G150)</f>
        <v>0</v>
      </c>
      <c r="H144" s="117">
        <f t="shared" si="8"/>
        <v>0</v>
      </c>
      <c r="I144" s="151">
        <f>SUM(I145:I150)</f>
        <v>0</v>
      </c>
      <c r="J144" s="151">
        <f>SUM(J145:J150)</f>
        <v>0</v>
      </c>
      <c r="K144" s="151">
        <f>SUM(K145:K150)</f>
        <v>0</v>
      </c>
      <c r="L144" s="153">
        <f>SUM(L145:L150)</f>
        <v>0</v>
      </c>
    </row>
    <row r="145" spans="1:12" x14ac:dyDescent="0.25">
      <c r="A145" s="38">
        <v>2351</v>
      </c>
      <c r="B145" s="65" t="s">
        <v>153</v>
      </c>
      <c r="C145" s="66">
        <f t="shared" si="7"/>
        <v>0</v>
      </c>
      <c r="D145" s="68"/>
      <c r="E145" s="68"/>
      <c r="F145" s="68"/>
      <c r="G145" s="154"/>
      <c r="H145" s="66">
        <f t="shared" si="8"/>
        <v>0</v>
      </c>
      <c r="I145" s="68"/>
      <c r="J145" s="68"/>
      <c r="K145" s="68"/>
      <c r="L145" s="155"/>
    </row>
    <row r="146" spans="1:12" x14ac:dyDescent="0.25">
      <c r="A146" s="44">
        <v>2352</v>
      </c>
      <c r="B146" s="71" t="s">
        <v>154</v>
      </c>
      <c r="C146" s="72">
        <f t="shared" si="7"/>
        <v>0</v>
      </c>
      <c r="D146" s="74"/>
      <c r="E146" s="74"/>
      <c r="F146" s="74"/>
      <c r="G146" s="157"/>
      <c r="H146" s="72">
        <f t="shared" si="8"/>
        <v>0</v>
      </c>
      <c r="I146" s="74"/>
      <c r="J146" s="74"/>
      <c r="K146" s="74"/>
      <c r="L146" s="158"/>
    </row>
    <row r="147" spans="1:12" ht="24" x14ac:dyDescent="0.25">
      <c r="A147" s="44">
        <v>2353</v>
      </c>
      <c r="B147" s="71" t="s">
        <v>155</v>
      </c>
      <c r="C147" s="72">
        <f t="shared" si="7"/>
        <v>0</v>
      </c>
      <c r="D147" s="74"/>
      <c r="E147" s="74"/>
      <c r="F147" s="74"/>
      <c r="G147" s="157"/>
      <c r="H147" s="72">
        <f t="shared" si="8"/>
        <v>0</v>
      </c>
      <c r="I147" s="74"/>
      <c r="J147" s="74"/>
      <c r="K147" s="74"/>
      <c r="L147" s="158"/>
    </row>
    <row r="148" spans="1:12" ht="24" x14ac:dyDescent="0.25">
      <c r="A148" s="44">
        <v>2354</v>
      </c>
      <c r="B148" s="71" t="s">
        <v>156</v>
      </c>
      <c r="C148" s="72">
        <f t="shared" si="7"/>
        <v>0</v>
      </c>
      <c r="D148" s="74"/>
      <c r="E148" s="74"/>
      <c r="F148" s="74"/>
      <c r="G148" s="157"/>
      <c r="H148" s="72">
        <f t="shared" si="8"/>
        <v>0</v>
      </c>
      <c r="I148" s="74"/>
      <c r="J148" s="74"/>
      <c r="K148" s="74"/>
      <c r="L148" s="158"/>
    </row>
    <row r="149" spans="1:12" ht="24" x14ac:dyDescent="0.25">
      <c r="A149" s="44">
        <v>2355</v>
      </c>
      <c r="B149" s="71" t="s">
        <v>157</v>
      </c>
      <c r="C149" s="72">
        <f t="shared" si="7"/>
        <v>0</v>
      </c>
      <c r="D149" s="74"/>
      <c r="E149" s="74"/>
      <c r="F149" s="74"/>
      <c r="G149" s="157"/>
      <c r="H149" s="72">
        <f t="shared" si="8"/>
        <v>0</v>
      </c>
      <c r="I149" s="74"/>
      <c r="J149" s="74"/>
      <c r="K149" s="74"/>
      <c r="L149" s="158"/>
    </row>
    <row r="150" spans="1:12" ht="24" x14ac:dyDescent="0.25">
      <c r="A150" s="44">
        <v>2359</v>
      </c>
      <c r="B150" s="71" t="s">
        <v>158</v>
      </c>
      <c r="C150" s="72">
        <f t="shared" si="7"/>
        <v>0</v>
      </c>
      <c r="D150" s="74"/>
      <c r="E150" s="74"/>
      <c r="F150" s="74"/>
      <c r="G150" s="157"/>
      <c r="H150" s="72">
        <f t="shared" si="8"/>
        <v>0</v>
      </c>
      <c r="I150" s="74"/>
      <c r="J150" s="74"/>
      <c r="K150" s="74"/>
      <c r="L150" s="158"/>
    </row>
    <row r="151" spans="1:12" ht="24.75" customHeight="1" x14ac:dyDescent="0.25">
      <c r="A151" s="159">
        <v>2360</v>
      </c>
      <c r="B151" s="71" t="s">
        <v>159</v>
      </c>
      <c r="C151" s="72">
        <f t="shared" si="7"/>
        <v>38246</v>
      </c>
      <c r="D151" s="160">
        <f>SUM(D152:D158)</f>
        <v>38246</v>
      </c>
      <c r="E151" s="160">
        <f>SUM(E152:E158)</f>
        <v>0</v>
      </c>
      <c r="F151" s="160">
        <f>SUM(F152:F158)</f>
        <v>0</v>
      </c>
      <c r="G151" s="161">
        <f>SUM(G152:G158)</f>
        <v>0</v>
      </c>
      <c r="H151" s="72">
        <f t="shared" si="8"/>
        <v>50540</v>
      </c>
      <c r="I151" s="160">
        <f>SUM(I152:I158)</f>
        <v>32895</v>
      </c>
      <c r="J151" s="160">
        <f>SUM(J152:J158)</f>
        <v>17645</v>
      </c>
      <c r="K151" s="160">
        <f>SUM(K152:K158)</f>
        <v>0</v>
      </c>
      <c r="L151" s="162">
        <f>SUM(L152:L158)</f>
        <v>0</v>
      </c>
    </row>
    <row r="152" spans="1:12" x14ac:dyDescent="0.25">
      <c r="A152" s="43">
        <v>2361</v>
      </c>
      <c r="B152" s="71" t="s">
        <v>160</v>
      </c>
      <c r="C152" s="72">
        <f t="shared" si="7"/>
        <v>0</v>
      </c>
      <c r="D152" s="74"/>
      <c r="E152" s="74"/>
      <c r="F152" s="74"/>
      <c r="G152" s="157"/>
      <c r="H152" s="72">
        <f t="shared" si="8"/>
        <v>0</v>
      </c>
      <c r="I152" s="74"/>
      <c r="J152" s="74"/>
      <c r="K152" s="74"/>
      <c r="L152" s="158"/>
    </row>
    <row r="153" spans="1:12" ht="24" x14ac:dyDescent="0.25">
      <c r="A153" s="43">
        <v>2362</v>
      </c>
      <c r="B153" s="71" t="s">
        <v>161</v>
      </c>
      <c r="C153" s="72">
        <f t="shared" si="7"/>
        <v>0</v>
      </c>
      <c r="D153" s="74"/>
      <c r="E153" s="74"/>
      <c r="F153" s="74"/>
      <c r="G153" s="157"/>
      <c r="H153" s="72">
        <f t="shared" si="8"/>
        <v>0</v>
      </c>
      <c r="I153" s="74"/>
      <c r="J153" s="74"/>
      <c r="K153" s="74"/>
      <c r="L153" s="158"/>
    </row>
    <row r="154" spans="1:12" x14ac:dyDescent="0.25">
      <c r="A154" s="43">
        <v>2363</v>
      </c>
      <c r="B154" s="71" t="s">
        <v>162</v>
      </c>
      <c r="C154" s="72">
        <f t="shared" si="7"/>
        <v>38246</v>
      </c>
      <c r="D154" s="74">
        <v>38246</v>
      </c>
      <c r="E154" s="74"/>
      <c r="F154" s="74"/>
      <c r="G154" s="157"/>
      <c r="H154" s="72">
        <f t="shared" si="8"/>
        <v>50540</v>
      </c>
      <c r="I154" s="74">
        <v>32895</v>
      </c>
      <c r="J154" s="74">
        <v>17645</v>
      </c>
      <c r="K154" s="74"/>
      <c r="L154" s="158"/>
    </row>
    <row r="155" spans="1:12" x14ac:dyDescent="0.25">
      <c r="A155" s="43">
        <v>2364</v>
      </c>
      <c r="B155" s="71" t="s">
        <v>163</v>
      </c>
      <c r="C155" s="72">
        <f t="shared" si="7"/>
        <v>0</v>
      </c>
      <c r="D155" s="74"/>
      <c r="E155" s="74"/>
      <c r="F155" s="74"/>
      <c r="G155" s="157"/>
      <c r="H155" s="72">
        <f t="shared" si="8"/>
        <v>0</v>
      </c>
      <c r="I155" s="74"/>
      <c r="J155" s="74"/>
      <c r="K155" s="74"/>
      <c r="L155" s="158"/>
    </row>
    <row r="156" spans="1:12" ht="12.75" customHeight="1" x14ac:dyDescent="0.25">
      <c r="A156" s="43">
        <v>2365</v>
      </c>
      <c r="B156" s="71" t="s">
        <v>164</v>
      </c>
      <c r="C156" s="72">
        <f t="shared" si="7"/>
        <v>0</v>
      </c>
      <c r="D156" s="74"/>
      <c r="E156" s="74"/>
      <c r="F156" s="74"/>
      <c r="G156" s="157"/>
      <c r="H156" s="72">
        <f t="shared" si="8"/>
        <v>0</v>
      </c>
      <c r="I156" s="74"/>
      <c r="J156" s="74"/>
      <c r="K156" s="74"/>
      <c r="L156" s="158"/>
    </row>
    <row r="157" spans="1:12" ht="36" x14ac:dyDescent="0.25">
      <c r="A157" s="43">
        <v>2366</v>
      </c>
      <c r="B157" s="71" t="s">
        <v>165</v>
      </c>
      <c r="C157" s="72">
        <f t="shared" si="7"/>
        <v>0</v>
      </c>
      <c r="D157" s="74"/>
      <c r="E157" s="74"/>
      <c r="F157" s="74"/>
      <c r="G157" s="157"/>
      <c r="H157" s="72">
        <f t="shared" si="8"/>
        <v>0</v>
      </c>
      <c r="I157" s="74"/>
      <c r="J157" s="74"/>
      <c r="K157" s="74"/>
      <c r="L157" s="158"/>
    </row>
    <row r="158" spans="1:12" ht="48" x14ac:dyDescent="0.25">
      <c r="A158" s="43">
        <v>2369</v>
      </c>
      <c r="B158" s="71" t="s">
        <v>166</v>
      </c>
      <c r="C158" s="72">
        <f t="shared" si="7"/>
        <v>0</v>
      </c>
      <c r="D158" s="74"/>
      <c r="E158" s="74"/>
      <c r="F158" s="74"/>
      <c r="G158" s="157"/>
      <c r="H158" s="72">
        <f t="shared" si="8"/>
        <v>0</v>
      </c>
      <c r="I158" s="74"/>
      <c r="J158" s="74"/>
      <c r="K158" s="74"/>
      <c r="L158" s="158"/>
    </row>
    <row r="159" spans="1:12" x14ac:dyDescent="0.25">
      <c r="A159" s="150">
        <v>2370</v>
      </c>
      <c r="B159" s="112" t="s">
        <v>167</v>
      </c>
      <c r="C159" s="117">
        <f t="shared" si="7"/>
        <v>0</v>
      </c>
      <c r="D159" s="163"/>
      <c r="E159" s="163"/>
      <c r="F159" s="163"/>
      <c r="G159" s="164"/>
      <c r="H159" s="117">
        <f t="shared" si="8"/>
        <v>0</v>
      </c>
      <c r="I159" s="163"/>
      <c r="J159" s="163"/>
      <c r="K159" s="163"/>
      <c r="L159" s="165"/>
    </row>
    <row r="160" spans="1:12" x14ac:dyDescent="0.25">
      <c r="A160" s="150">
        <v>2380</v>
      </c>
      <c r="B160" s="112" t="s">
        <v>168</v>
      </c>
      <c r="C160" s="117">
        <f t="shared" si="7"/>
        <v>0</v>
      </c>
      <c r="D160" s="151">
        <f>SUM(D161:D162)</f>
        <v>0</v>
      </c>
      <c r="E160" s="151">
        <f>SUM(E161:E162)</f>
        <v>0</v>
      </c>
      <c r="F160" s="151">
        <f>SUM(F161:F162)</f>
        <v>0</v>
      </c>
      <c r="G160" s="152">
        <f>SUM(G161:G162)</f>
        <v>0</v>
      </c>
      <c r="H160" s="117">
        <f t="shared" si="8"/>
        <v>0</v>
      </c>
      <c r="I160" s="151">
        <f>SUM(I161:I162)</f>
        <v>0</v>
      </c>
      <c r="J160" s="151">
        <f>SUM(J161:J162)</f>
        <v>0</v>
      </c>
      <c r="K160" s="151">
        <f>SUM(K161:K162)</f>
        <v>0</v>
      </c>
      <c r="L160" s="153">
        <f>SUM(L161:L162)</f>
        <v>0</v>
      </c>
    </row>
    <row r="161" spans="1:12" x14ac:dyDescent="0.25">
      <c r="A161" s="37">
        <v>2381</v>
      </c>
      <c r="B161" s="65" t="s">
        <v>169</v>
      </c>
      <c r="C161" s="66">
        <f t="shared" si="7"/>
        <v>0</v>
      </c>
      <c r="D161" s="68"/>
      <c r="E161" s="68"/>
      <c r="F161" s="68"/>
      <c r="G161" s="154"/>
      <c r="H161" s="66">
        <f t="shared" si="8"/>
        <v>0</v>
      </c>
      <c r="I161" s="68"/>
      <c r="J161" s="68"/>
      <c r="K161" s="68"/>
      <c r="L161" s="155"/>
    </row>
    <row r="162" spans="1:12" ht="24" x14ac:dyDescent="0.25">
      <c r="A162" s="43">
        <v>2389</v>
      </c>
      <c r="B162" s="71" t="s">
        <v>170</v>
      </c>
      <c r="C162" s="72">
        <f t="shared" si="7"/>
        <v>0</v>
      </c>
      <c r="D162" s="74"/>
      <c r="E162" s="74"/>
      <c r="F162" s="74"/>
      <c r="G162" s="157"/>
      <c r="H162" s="72">
        <f t="shared" si="8"/>
        <v>0</v>
      </c>
      <c r="I162" s="74"/>
      <c r="J162" s="74"/>
      <c r="K162" s="74"/>
      <c r="L162" s="158"/>
    </row>
    <row r="163" spans="1:12" x14ac:dyDescent="0.25">
      <c r="A163" s="150">
        <v>2390</v>
      </c>
      <c r="B163" s="112" t="s">
        <v>171</v>
      </c>
      <c r="C163" s="117">
        <f t="shared" si="7"/>
        <v>0</v>
      </c>
      <c r="D163" s="163"/>
      <c r="E163" s="163"/>
      <c r="F163" s="163"/>
      <c r="G163" s="164"/>
      <c r="H163" s="117">
        <f t="shared" si="8"/>
        <v>0</v>
      </c>
      <c r="I163" s="163"/>
      <c r="J163" s="163"/>
      <c r="K163" s="163"/>
      <c r="L163" s="165"/>
    </row>
    <row r="164" spans="1:12" x14ac:dyDescent="0.25">
      <c r="A164" s="56">
        <v>2400</v>
      </c>
      <c r="B164" s="147" t="s">
        <v>172</v>
      </c>
      <c r="C164" s="57">
        <f t="shared" si="7"/>
        <v>0</v>
      </c>
      <c r="D164" s="177"/>
      <c r="E164" s="177"/>
      <c r="F164" s="177"/>
      <c r="G164" s="178"/>
      <c r="H164" s="57">
        <f t="shared" si="8"/>
        <v>0</v>
      </c>
      <c r="I164" s="177"/>
      <c r="J164" s="177"/>
      <c r="K164" s="177"/>
      <c r="L164" s="179"/>
    </row>
    <row r="165" spans="1:12" ht="24" x14ac:dyDescent="0.25">
      <c r="A165" s="56">
        <v>2500</v>
      </c>
      <c r="B165" s="147" t="s">
        <v>173</v>
      </c>
      <c r="C165" s="57">
        <f t="shared" si="7"/>
        <v>0</v>
      </c>
      <c r="D165" s="63">
        <f>SUM(D166,D171)</f>
        <v>0</v>
      </c>
      <c r="E165" s="63">
        <f t="shared" ref="E165:G165" si="11">SUM(E166,E171)</f>
        <v>0</v>
      </c>
      <c r="F165" s="63">
        <f t="shared" si="11"/>
        <v>0</v>
      </c>
      <c r="G165" s="63">
        <f t="shared" si="11"/>
        <v>0</v>
      </c>
      <c r="H165" s="57">
        <f t="shared" si="8"/>
        <v>0</v>
      </c>
      <c r="I165" s="63">
        <f>SUM(I166,I171)</f>
        <v>0</v>
      </c>
      <c r="J165" s="63">
        <f t="shared" ref="J165:L165" si="12">SUM(J166,J171)</f>
        <v>0</v>
      </c>
      <c r="K165" s="63">
        <f t="shared" si="12"/>
        <v>0</v>
      </c>
      <c r="L165" s="149">
        <f t="shared" si="12"/>
        <v>0</v>
      </c>
    </row>
    <row r="166" spans="1:12" ht="16.5" customHeight="1" x14ac:dyDescent="0.25">
      <c r="A166" s="168">
        <v>2510</v>
      </c>
      <c r="B166" s="65" t="s">
        <v>174</v>
      </c>
      <c r="C166" s="66">
        <f t="shared" si="7"/>
        <v>0</v>
      </c>
      <c r="D166" s="169">
        <f>SUM(D167:D170)</f>
        <v>0</v>
      </c>
      <c r="E166" s="169">
        <f t="shared" ref="E166:G166" si="13">SUM(E167:E170)</f>
        <v>0</v>
      </c>
      <c r="F166" s="169">
        <f t="shared" si="13"/>
        <v>0</v>
      </c>
      <c r="G166" s="169">
        <f t="shared" si="13"/>
        <v>0</v>
      </c>
      <c r="H166" s="66">
        <f t="shared" si="8"/>
        <v>0</v>
      </c>
      <c r="I166" s="169">
        <f>SUM(I167:I170)</f>
        <v>0</v>
      </c>
      <c r="J166" s="169">
        <f t="shared" ref="J166:L166" si="14">SUM(J167:J170)</f>
        <v>0</v>
      </c>
      <c r="K166" s="169">
        <f t="shared" si="14"/>
        <v>0</v>
      </c>
      <c r="L166" s="180">
        <f t="shared" si="14"/>
        <v>0</v>
      </c>
    </row>
    <row r="167" spans="1:12" ht="24" x14ac:dyDescent="0.25">
      <c r="A167" s="44">
        <v>2512</v>
      </c>
      <c r="B167" s="71" t="s">
        <v>175</v>
      </c>
      <c r="C167" s="72">
        <f t="shared" si="7"/>
        <v>0</v>
      </c>
      <c r="D167" s="74"/>
      <c r="E167" s="74"/>
      <c r="F167" s="74"/>
      <c r="G167" s="157"/>
      <c r="H167" s="72">
        <f t="shared" si="8"/>
        <v>0</v>
      </c>
      <c r="I167" s="74"/>
      <c r="J167" s="74"/>
      <c r="K167" s="74"/>
      <c r="L167" s="158"/>
    </row>
    <row r="168" spans="1:12" ht="36" x14ac:dyDescent="0.25">
      <c r="A168" s="44">
        <v>2513</v>
      </c>
      <c r="B168" s="71" t="s">
        <v>176</v>
      </c>
      <c r="C168" s="72">
        <f t="shared" si="7"/>
        <v>0</v>
      </c>
      <c r="D168" s="74"/>
      <c r="E168" s="74"/>
      <c r="F168" s="74"/>
      <c r="G168" s="157"/>
      <c r="H168" s="72">
        <f t="shared" si="8"/>
        <v>0</v>
      </c>
      <c r="I168" s="74"/>
      <c r="J168" s="74"/>
      <c r="K168" s="74"/>
      <c r="L168" s="158"/>
    </row>
    <row r="169" spans="1:12" ht="24" x14ac:dyDescent="0.25">
      <c r="A169" s="44">
        <v>2515</v>
      </c>
      <c r="B169" s="71" t="s">
        <v>177</v>
      </c>
      <c r="C169" s="72">
        <f t="shared" si="7"/>
        <v>0</v>
      </c>
      <c r="D169" s="74"/>
      <c r="E169" s="74"/>
      <c r="F169" s="74"/>
      <c r="G169" s="157"/>
      <c r="H169" s="72">
        <f t="shared" si="8"/>
        <v>0</v>
      </c>
      <c r="I169" s="74"/>
      <c r="J169" s="74"/>
      <c r="K169" s="74"/>
      <c r="L169" s="158"/>
    </row>
    <row r="170" spans="1:12" ht="24" x14ac:dyDescent="0.25">
      <c r="A170" s="44">
        <v>2519</v>
      </c>
      <c r="B170" s="71" t="s">
        <v>178</v>
      </c>
      <c r="C170" s="72">
        <f t="shared" si="7"/>
        <v>0</v>
      </c>
      <c r="D170" s="74"/>
      <c r="E170" s="74"/>
      <c r="F170" s="74"/>
      <c r="G170" s="157"/>
      <c r="H170" s="72">
        <f t="shared" si="8"/>
        <v>0</v>
      </c>
      <c r="I170" s="74"/>
      <c r="J170" s="74"/>
      <c r="K170" s="74"/>
      <c r="L170" s="158"/>
    </row>
    <row r="171" spans="1:12" ht="24" x14ac:dyDescent="0.25">
      <c r="A171" s="159">
        <v>2520</v>
      </c>
      <c r="B171" s="71" t="s">
        <v>179</v>
      </c>
      <c r="C171" s="72">
        <f t="shared" si="7"/>
        <v>0</v>
      </c>
      <c r="D171" s="74"/>
      <c r="E171" s="74"/>
      <c r="F171" s="74"/>
      <c r="G171" s="157"/>
      <c r="H171" s="72">
        <f t="shared" si="8"/>
        <v>0</v>
      </c>
      <c r="I171" s="74"/>
      <c r="J171" s="74"/>
      <c r="K171" s="74"/>
      <c r="L171" s="158"/>
    </row>
    <row r="172" spans="1:12" s="182" customFormat="1" ht="36" customHeight="1" x14ac:dyDescent="0.25">
      <c r="A172" s="19">
        <v>2800</v>
      </c>
      <c r="B172" s="65" t="s">
        <v>180</v>
      </c>
      <c r="C172" s="66">
        <f t="shared" si="7"/>
        <v>0</v>
      </c>
      <c r="D172" s="40"/>
      <c r="E172" s="40"/>
      <c r="F172" s="40"/>
      <c r="G172" s="41"/>
      <c r="H172" s="66">
        <f t="shared" si="8"/>
        <v>0</v>
      </c>
      <c r="I172" s="40"/>
      <c r="J172" s="40"/>
      <c r="K172" s="40"/>
      <c r="L172" s="42"/>
    </row>
    <row r="173" spans="1:12" x14ac:dyDescent="0.25">
      <c r="A173" s="142">
        <v>3000</v>
      </c>
      <c r="B173" s="142" t="s">
        <v>181</v>
      </c>
      <c r="C173" s="143">
        <f t="shared" si="7"/>
        <v>0</v>
      </c>
      <c r="D173" s="144">
        <f>SUM(D174,D184)</f>
        <v>0</v>
      </c>
      <c r="E173" s="144">
        <f>SUM(E174,E184)</f>
        <v>0</v>
      </c>
      <c r="F173" s="144">
        <f>SUM(F174,F184)</f>
        <v>0</v>
      </c>
      <c r="G173" s="145">
        <f>SUM(G174,G184)</f>
        <v>0</v>
      </c>
      <c r="H173" s="143">
        <f t="shared" si="8"/>
        <v>0</v>
      </c>
      <c r="I173" s="144">
        <f>SUM(I174,I184)</f>
        <v>0</v>
      </c>
      <c r="J173" s="144">
        <f>SUM(J174,J184)</f>
        <v>0</v>
      </c>
      <c r="K173" s="144">
        <f>SUM(K174,K184)</f>
        <v>0</v>
      </c>
      <c r="L173" s="146">
        <f>SUM(L174,L184)</f>
        <v>0</v>
      </c>
    </row>
    <row r="174" spans="1:12" ht="24" x14ac:dyDescent="0.25">
      <c r="A174" s="56">
        <v>3200</v>
      </c>
      <c r="B174" s="183" t="s">
        <v>182</v>
      </c>
      <c r="C174" s="184">
        <f t="shared" si="7"/>
        <v>0</v>
      </c>
      <c r="D174" s="63">
        <f>SUM(D175,D179)</f>
        <v>0</v>
      </c>
      <c r="E174" s="63">
        <f t="shared" ref="E174:G174" si="15">SUM(E175,E179)</f>
        <v>0</v>
      </c>
      <c r="F174" s="63">
        <f t="shared" si="15"/>
        <v>0</v>
      </c>
      <c r="G174" s="63">
        <f t="shared" si="15"/>
        <v>0</v>
      </c>
      <c r="H174" s="57">
        <f t="shared" si="8"/>
        <v>0</v>
      </c>
      <c r="I174" s="63">
        <f>SUM(I175,I179)</f>
        <v>0</v>
      </c>
      <c r="J174" s="63">
        <f t="shared" ref="J174:L174" si="16">SUM(J175,J179)</f>
        <v>0</v>
      </c>
      <c r="K174" s="63">
        <f t="shared" si="16"/>
        <v>0</v>
      </c>
      <c r="L174" s="149">
        <f t="shared" si="16"/>
        <v>0</v>
      </c>
    </row>
    <row r="175" spans="1:12" ht="36" x14ac:dyDescent="0.25">
      <c r="A175" s="168">
        <v>3260</v>
      </c>
      <c r="B175" s="65" t="s">
        <v>183</v>
      </c>
      <c r="C175" s="66">
        <f t="shared" si="7"/>
        <v>0</v>
      </c>
      <c r="D175" s="169">
        <f>SUM(D176:D178)</f>
        <v>0</v>
      </c>
      <c r="E175" s="169">
        <f>SUM(E176:E178)</f>
        <v>0</v>
      </c>
      <c r="F175" s="169">
        <f>SUM(F176:F178)</f>
        <v>0</v>
      </c>
      <c r="G175" s="170">
        <f>SUM(G176:G178)</f>
        <v>0</v>
      </c>
      <c r="H175" s="66">
        <f t="shared" si="8"/>
        <v>0</v>
      </c>
      <c r="I175" s="169">
        <f>SUM(I176:I178)</f>
        <v>0</v>
      </c>
      <c r="J175" s="169">
        <f>SUM(J176:J178)</f>
        <v>0</v>
      </c>
      <c r="K175" s="169">
        <f>SUM(K176:K178)</f>
        <v>0</v>
      </c>
      <c r="L175" s="171">
        <f>SUM(L176:L178)</f>
        <v>0</v>
      </c>
    </row>
    <row r="176" spans="1:12" ht="24" x14ac:dyDescent="0.25">
      <c r="A176" s="44">
        <v>3261</v>
      </c>
      <c r="B176" s="71" t="s">
        <v>184</v>
      </c>
      <c r="C176" s="72">
        <f>SUM(D176:G176)</f>
        <v>0</v>
      </c>
      <c r="D176" s="74"/>
      <c r="E176" s="74"/>
      <c r="F176" s="74"/>
      <c r="G176" s="157"/>
      <c r="H176" s="72">
        <f>SUM(I176:L176)</f>
        <v>0</v>
      </c>
      <c r="I176" s="74"/>
      <c r="J176" s="74"/>
      <c r="K176" s="74"/>
      <c r="L176" s="158"/>
    </row>
    <row r="177" spans="1:12" ht="36" x14ac:dyDescent="0.25">
      <c r="A177" s="44">
        <v>3262</v>
      </c>
      <c r="B177" s="71" t="s">
        <v>185</v>
      </c>
      <c r="C177" s="72">
        <f>SUM(D177:G177)</f>
        <v>0</v>
      </c>
      <c r="D177" s="74"/>
      <c r="E177" s="74"/>
      <c r="F177" s="74"/>
      <c r="G177" s="157"/>
      <c r="H177" s="72">
        <f>SUM(I177:L177)</f>
        <v>0</v>
      </c>
      <c r="I177" s="74"/>
      <c r="J177" s="74"/>
      <c r="K177" s="74"/>
      <c r="L177" s="158"/>
    </row>
    <row r="178" spans="1:12" ht="24" x14ac:dyDescent="0.25">
      <c r="A178" s="44">
        <v>3263</v>
      </c>
      <c r="B178" s="71" t="s">
        <v>186</v>
      </c>
      <c r="C178" s="72">
        <f>SUM(D178:G178)</f>
        <v>0</v>
      </c>
      <c r="D178" s="74"/>
      <c r="E178" s="74"/>
      <c r="F178" s="74"/>
      <c r="G178" s="157"/>
      <c r="H178" s="72">
        <f>SUM(I178:L178)</f>
        <v>0</v>
      </c>
      <c r="I178" s="74"/>
      <c r="J178" s="74"/>
      <c r="K178" s="74"/>
      <c r="L178" s="158"/>
    </row>
    <row r="179" spans="1:12" ht="84" x14ac:dyDescent="0.25">
      <c r="A179" s="168">
        <v>3290</v>
      </c>
      <c r="B179" s="65" t="s">
        <v>187</v>
      </c>
      <c r="C179" s="185">
        <f t="shared" ref="C179:C183" si="17">SUM(D179:G179)</f>
        <v>0</v>
      </c>
      <c r="D179" s="169">
        <f>SUM(D180:D183)</f>
        <v>0</v>
      </c>
      <c r="E179" s="169">
        <f t="shared" ref="E179:G179" si="18">SUM(E180:E183)</f>
        <v>0</v>
      </c>
      <c r="F179" s="169">
        <f t="shared" si="18"/>
        <v>0</v>
      </c>
      <c r="G179" s="169">
        <f t="shared" si="18"/>
        <v>0</v>
      </c>
      <c r="H179" s="185">
        <f t="shared" ref="H179:H183" si="19">SUM(I179:L179)</f>
        <v>0</v>
      </c>
      <c r="I179" s="169">
        <f>SUM(I180:I183)</f>
        <v>0</v>
      </c>
      <c r="J179" s="169">
        <f t="shared" ref="J179:L179" si="20">SUM(J180:J183)</f>
        <v>0</v>
      </c>
      <c r="K179" s="169">
        <f t="shared" si="20"/>
        <v>0</v>
      </c>
      <c r="L179" s="186">
        <f t="shared" si="20"/>
        <v>0</v>
      </c>
    </row>
    <row r="180" spans="1:12" ht="72" x14ac:dyDescent="0.25">
      <c r="A180" s="44">
        <v>3291</v>
      </c>
      <c r="B180" s="71" t="s">
        <v>188</v>
      </c>
      <c r="C180" s="72">
        <f t="shared" si="17"/>
        <v>0</v>
      </c>
      <c r="D180" s="74"/>
      <c r="E180" s="74"/>
      <c r="F180" s="74"/>
      <c r="G180" s="187"/>
      <c r="H180" s="72">
        <f t="shared" si="19"/>
        <v>0</v>
      </c>
      <c r="I180" s="74"/>
      <c r="J180" s="74"/>
      <c r="K180" s="74"/>
      <c r="L180" s="158"/>
    </row>
    <row r="181" spans="1:12" ht="72" x14ac:dyDescent="0.25">
      <c r="A181" s="44">
        <v>3292</v>
      </c>
      <c r="B181" s="71" t="s">
        <v>189</v>
      </c>
      <c r="C181" s="72">
        <f t="shared" si="17"/>
        <v>0</v>
      </c>
      <c r="D181" s="74"/>
      <c r="E181" s="74"/>
      <c r="F181" s="74"/>
      <c r="G181" s="187"/>
      <c r="H181" s="72">
        <f t="shared" si="19"/>
        <v>0</v>
      </c>
      <c r="I181" s="74"/>
      <c r="J181" s="74"/>
      <c r="K181" s="74"/>
      <c r="L181" s="158"/>
    </row>
    <row r="182" spans="1:12" ht="72" x14ac:dyDescent="0.25">
      <c r="A182" s="44">
        <v>3293</v>
      </c>
      <c r="B182" s="71" t="s">
        <v>190</v>
      </c>
      <c r="C182" s="72">
        <f t="shared" si="17"/>
        <v>0</v>
      </c>
      <c r="D182" s="74"/>
      <c r="E182" s="74"/>
      <c r="F182" s="74"/>
      <c r="G182" s="187"/>
      <c r="H182" s="72">
        <f t="shared" si="19"/>
        <v>0</v>
      </c>
      <c r="I182" s="74"/>
      <c r="J182" s="74"/>
      <c r="K182" s="74"/>
      <c r="L182" s="158"/>
    </row>
    <row r="183" spans="1:12" ht="60" x14ac:dyDescent="0.25">
      <c r="A183" s="188">
        <v>3294</v>
      </c>
      <c r="B183" s="71" t="s">
        <v>191</v>
      </c>
      <c r="C183" s="185">
        <f t="shared" si="17"/>
        <v>0</v>
      </c>
      <c r="D183" s="189"/>
      <c r="E183" s="189"/>
      <c r="F183" s="189"/>
      <c r="G183" s="190"/>
      <c r="H183" s="185">
        <f t="shared" si="19"/>
        <v>0</v>
      </c>
      <c r="I183" s="189"/>
      <c r="J183" s="189"/>
      <c r="K183" s="189"/>
      <c r="L183" s="191"/>
    </row>
    <row r="184" spans="1:12" ht="48" x14ac:dyDescent="0.25">
      <c r="A184" s="192">
        <v>3300</v>
      </c>
      <c r="B184" s="183" t="s">
        <v>192</v>
      </c>
      <c r="C184" s="193">
        <f t="shared" si="7"/>
        <v>0</v>
      </c>
      <c r="D184" s="194">
        <f>SUM(D185:D186)</f>
        <v>0</v>
      </c>
      <c r="E184" s="194">
        <f t="shared" ref="E184:G184" si="21">SUM(E185:E186)</f>
        <v>0</v>
      </c>
      <c r="F184" s="194">
        <f t="shared" si="21"/>
        <v>0</v>
      </c>
      <c r="G184" s="194">
        <f t="shared" si="21"/>
        <v>0</v>
      </c>
      <c r="H184" s="193">
        <f t="shared" si="8"/>
        <v>0</v>
      </c>
      <c r="I184" s="194">
        <f>SUM(I185:I186)</f>
        <v>0</v>
      </c>
      <c r="J184" s="194">
        <f t="shared" ref="J184:L184" si="22">SUM(J185:J186)</f>
        <v>0</v>
      </c>
      <c r="K184" s="194">
        <f t="shared" si="22"/>
        <v>0</v>
      </c>
      <c r="L184" s="149">
        <f t="shared" si="22"/>
        <v>0</v>
      </c>
    </row>
    <row r="185" spans="1:12" ht="48" x14ac:dyDescent="0.25">
      <c r="A185" s="111">
        <v>3310</v>
      </c>
      <c r="B185" s="112" t="s">
        <v>193</v>
      </c>
      <c r="C185" s="195">
        <f t="shared" si="7"/>
        <v>0</v>
      </c>
      <c r="D185" s="163"/>
      <c r="E185" s="163"/>
      <c r="F185" s="163"/>
      <c r="G185" s="164"/>
      <c r="H185" s="195">
        <f t="shared" si="8"/>
        <v>0</v>
      </c>
      <c r="I185" s="163"/>
      <c r="J185" s="163"/>
      <c r="K185" s="163"/>
      <c r="L185" s="165"/>
    </row>
    <row r="186" spans="1:12" ht="48.75" customHeight="1" x14ac:dyDescent="0.25">
      <c r="A186" s="38">
        <v>3320</v>
      </c>
      <c r="B186" s="65" t="s">
        <v>194</v>
      </c>
      <c r="C186" s="66">
        <f t="shared" si="7"/>
        <v>0</v>
      </c>
      <c r="D186" s="68"/>
      <c r="E186" s="68"/>
      <c r="F186" s="68"/>
      <c r="G186" s="154"/>
      <c r="H186" s="66">
        <f t="shared" si="8"/>
        <v>0</v>
      </c>
      <c r="I186" s="68"/>
      <c r="J186" s="68"/>
      <c r="K186" s="68"/>
      <c r="L186" s="155"/>
    </row>
    <row r="187" spans="1:12" x14ac:dyDescent="0.25">
      <c r="A187" s="196">
        <v>4000</v>
      </c>
      <c r="B187" s="142" t="s">
        <v>195</v>
      </c>
      <c r="C187" s="143">
        <f t="shared" si="7"/>
        <v>0</v>
      </c>
      <c r="D187" s="144">
        <f>SUM(D188,D191)</f>
        <v>0</v>
      </c>
      <c r="E187" s="144">
        <f>SUM(E188,E191)</f>
        <v>0</v>
      </c>
      <c r="F187" s="144">
        <f>SUM(F188,F191)</f>
        <v>0</v>
      </c>
      <c r="G187" s="145">
        <f>SUM(G188,G191)</f>
        <v>0</v>
      </c>
      <c r="H187" s="143">
        <f t="shared" si="8"/>
        <v>0</v>
      </c>
      <c r="I187" s="144">
        <f>SUM(I188,I191)</f>
        <v>0</v>
      </c>
      <c r="J187" s="144">
        <f>SUM(J188,J191)</f>
        <v>0</v>
      </c>
      <c r="K187" s="144">
        <f>SUM(K188,K191)</f>
        <v>0</v>
      </c>
      <c r="L187" s="146">
        <f>SUM(L188,L191)</f>
        <v>0</v>
      </c>
    </row>
    <row r="188" spans="1:12" ht="24" x14ac:dyDescent="0.25">
      <c r="A188" s="197">
        <v>4200</v>
      </c>
      <c r="B188" s="147" t="s">
        <v>196</v>
      </c>
      <c r="C188" s="57">
        <f>SUM(D188:G188)</f>
        <v>0</v>
      </c>
      <c r="D188" s="63">
        <f>SUM(D189,D190)</f>
        <v>0</v>
      </c>
      <c r="E188" s="63">
        <f>SUM(E189,E190)</f>
        <v>0</v>
      </c>
      <c r="F188" s="63">
        <f>SUM(F189,F190)</f>
        <v>0</v>
      </c>
      <c r="G188" s="166">
        <f>SUM(G189,G190)</f>
        <v>0</v>
      </c>
      <c r="H188" s="57">
        <f t="shared" si="8"/>
        <v>0</v>
      </c>
      <c r="I188" s="63">
        <f>SUM(I189,I190)</f>
        <v>0</v>
      </c>
      <c r="J188" s="63">
        <f>SUM(J189,J190)</f>
        <v>0</v>
      </c>
      <c r="K188" s="63">
        <f>SUM(K189,K190)</f>
        <v>0</v>
      </c>
      <c r="L188" s="167">
        <f>SUM(L189,L190)</f>
        <v>0</v>
      </c>
    </row>
    <row r="189" spans="1:12" ht="36" x14ac:dyDescent="0.25">
      <c r="A189" s="168">
        <v>4240</v>
      </c>
      <c r="B189" s="65" t="s">
        <v>197</v>
      </c>
      <c r="C189" s="66">
        <f t="shared" ref="C189:C264" si="23">SUM(D189:G189)</f>
        <v>0</v>
      </c>
      <c r="D189" s="68"/>
      <c r="E189" s="68"/>
      <c r="F189" s="68"/>
      <c r="G189" s="154"/>
      <c r="H189" s="66">
        <f t="shared" ref="H189:H263" si="24">SUM(I189:L189)</f>
        <v>0</v>
      </c>
      <c r="I189" s="68"/>
      <c r="J189" s="68"/>
      <c r="K189" s="68"/>
      <c r="L189" s="155"/>
    </row>
    <row r="190" spans="1:12" ht="24" x14ac:dyDescent="0.25">
      <c r="A190" s="159">
        <v>4250</v>
      </c>
      <c r="B190" s="71" t="s">
        <v>198</v>
      </c>
      <c r="C190" s="72">
        <f t="shared" si="23"/>
        <v>0</v>
      </c>
      <c r="D190" s="74"/>
      <c r="E190" s="74"/>
      <c r="F190" s="74"/>
      <c r="G190" s="157"/>
      <c r="H190" s="72">
        <f t="shared" si="24"/>
        <v>0</v>
      </c>
      <c r="I190" s="74"/>
      <c r="J190" s="74"/>
      <c r="K190" s="74"/>
      <c r="L190" s="158"/>
    </row>
    <row r="191" spans="1:12" x14ac:dyDescent="0.25">
      <c r="A191" s="56">
        <v>4300</v>
      </c>
      <c r="B191" s="147" t="s">
        <v>199</v>
      </c>
      <c r="C191" s="57">
        <f t="shared" si="23"/>
        <v>0</v>
      </c>
      <c r="D191" s="63">
        <f>SUM(D192)</f>
        <v>0</v>
      </c>
      <c r="E191" s="63">
        <f>SUM(E192)</f>
        <v>0</v>
      </c>
      <c r="F191" s="63">
        <f>SUM(F192)</f>
        <v>0</v>
      </c>
      <c r="G191" s="166">
        <f>SUM(G192)</f>
        <v>0</v>
      </c>
      <c r="H191" s="57">
        <f t="shared" si="24"/>
        <v>0</v>
      </c>
      <c r="I191" s="63">
        <f>SUM(I192)</f>
        <v>0</v>
      </c>
      <c r="J191" s="63">
        <f>SUM(J192)</f>
        <v>0</v>
      </c>
      <c r="K191" s="63">
        <f>SUM(K192)</f>
        <v>0</v>
      </c>
      <c r="L191" s="167">
        <f>SUM(L192)</f>
        <v>0</v>
      </c>
    </row>
    <row r="192" spans="1:12" ht="24" x14ac:dyDescent="0.25">
      <c r="A192" s="168">
        <v>4310</v>
      </c>
      <c r="B192" s="65" t="s">
        <v>200</v>
      </c>
      <c r="C192" s="66">
        <f>SUM(D192:G192)</f>
        <v>0</v>
      </c>
      <c r="D192" s="169">
        <f>SUM(D193:D193)</f>
        <v>0</v>
      </c>
      <c r="E192" s="169">
        <f>SUM(E193:E193)</f>
        <v>0</v>
      </c>
      <c r="F192" s="169">
        <f>SUM(F193:F193)</f>
        <v>0</v>
      </c>
      <c r="G192" s="170">
        <f>SUM(G193:G193)</f>
        <v>0</v>
      </c>
      <c r="H192" s="66">
        <f t="shared" si="24"/>
        <v>0</v>
      </c>
      <c r="I192" s="169">
        <f>SUM(I193:I193)</f>
        <v>0</v>
      </c>
      <c r="J192" s="169">
        <f>SUM(J193:J193)</f>
        <v>0</v>
      </c>
      <c r="K192" s="169">
        <f>SUM(K193:K193)</f>
        <v>0</v>
      </c>
      <c r="L192" s="171">
        <f>SUM(L193:L193)</f>
        <v>0</v>
      </c>
    </row>
    <row r="193" spans="1:12" ht="36" x14ac:dyDescent="0.25">
      <c r="A193" s="44">
        <v>4311</v>
      </c>
      <c r="B193" s="71" t="s">
        <v>201</v>
      </c>
      <c r="C193" s="72">
        <f t="shared" si="23"/>
        <v>0</v>
      </c>
      <c r="D193" s="74"/>
      <c r="E193" s="74"/>
      <c r="F193" s="74"/>
      <c r="G193" s="157"/>
      <c r="H193" s="72">
        <f t="shared" si="24"/>
        <v>0</v>
      </c>
      <c r="I193" s="74"/>
      <c r="J193" s="74"/>
      <c r="K193" s="74"/>
      <c r="L193" s="158"/>
    </row>
    <row r="194" spans="1:12" s="24" customFormat="1" ht="24" x14ac:dyDescent="0.25">
      <c r="A194" s="198"/>
      <c r="B194" s="19" t="s">
        <v>202</v>
      </c>
      <c r="C194" s="138">
        <f t="shared" si="23"/>
        <v>0</v>
      </c>
      <c r="D194" s="139">
        <f>SUM(D195,D230,D269)</f>
        <v>0</v>
      </c>
      <c r="E194" s="139">
        <f>SUM(E195,E230,E269)</f>
        <v>0</v>
      </c>
      <c r="F194" s="139">
        <f>SUM(F195,F230,F269)</f>
        <v>0</v>
      </c>
      <c r="G194" s="139">
        <f>SUM(G195,G230,G269)</f>
        <v>0</v>
      </c>
      <c r="H194" s="138">
        <f t="shared" si="24"/>
        <v>0</v>
      </c>
      <c r="I194" s="139">
        <f>SUM(I195,I230,I269)</f>
        <v>0</v>
      </c>
      <c r="J194" s="139">
        <f>SUM(J195,J230,J269)</f>
        <v>0</v>
      </c>
      <c r="K194" s="139">
        <f>SUM(K195,K230,K269)</f>
        <v>0</v>
      </c>
      <c r="L194" s="199">
        <f>SUM(L195,L230,L269)</f>
        <v>0</v>
      </c>
    </row>
    <row r="195" spans="1:12" x14ac:dyDescent="0.25">
      <c r="A195" s="142">
        <v>5000</v>
      </c>
      <c r="B195" s="142" t="s">
        <v>203</v>
      </c>
      <c r="C195" s="143">
        <f t="shared" si="23"/>
        <v>0</v>
      </c>
      <c r="D195" s="144">
        <f>D196+D204</f>
        <v>0</v>
      </c>
      <c r="E195" s="144">
        <f>E196+E204</f>
        <v>0</v>
      </c>
      <c r="F195" s="144">
        <f>F196+F204</f>
        <v>0</v>
      </c>
      <c r="G195" s="144">
        <f>G196+G204</f>
        <v>0</v>
      </c>
      <c r="H195" s="143">
        <f t="shared" si="24"/>
        <v>0</v>
      </c>
      <c r="I195" s="144">
        <f>I196+I204</f>
        <v>0</v>
      </c>
      <c r="J195" s="144">
        <f>J196+J204</f>
        <v>0</v>
      </c>
      <c r="K195" s="144">
        <f>K196+K204</f>
        <v>0</v>
      </c>
      <c r="L195" s="200">
        <f>L196+L204</f>
        <v>0</v>
      </c>
    </row>
    <row r="196" spans="1:12" x14ac:dyDescent="0.25">
      <c r="A196" s="56">
        <v>5100</v>
      </c>
      <c r="B196" s="147" t="s">
        <v>204</v>
      </c>
      <c r="C196" s="57">
        <f t="shared" si="23"/>
        <v>0</v>
      </c>
      <c r="D196" s="63">
        <f>D197+D198+D201+D202+D203</f>
        <v>0</v>
      </c>
      <c r="E196" s="63">
        <f>E197+E198+E201+E202+E203</f>
        <v>0</v>
      </c>
      <c r="F196" s="63">
        <f>F197+F198+F201+F202+F203</f>
        <v>0</v>
      </c>
      <c r="G196" s="166">
        <f>G197+G198+G201+G202+G203</f>
        <v>0</v>
      </c>
      <c r="H196" s="57">
        <f t="shared" si="24"/>
        <v>0</v>
      </c>
      <c r="I196" s="63">
        <f>I197+I198+I201+I202+I203</f>
        <v>0</v>
      </c>
      <c r="J196" s="63">
        <f>J197+J198+J201+J202+J203</f>
        <v>0</v>
      </c>
      <c r="K196" s="63">
        <f>K197+K198+K201+K202+K203</f>
        <v>0</v>
      </c>
      <c r="L196" s="167">
        <f>L197+L198+L201+L202+L203</f>
        <v>0</v>
      </c>
    </row>
    <row r="197" spans="1:12" x14ac:dyDescent="0.25">
      <c r="A197" s="168">
        <v>5110</v>
      </c>
      <c r="B197" s="65" t="s">
        <v>205</v>
      </c>
      <c r="C197" s="66">
        <f t="shared" si="23"/>
        <v>0</v>
      </c>
      <c r="D197" s="68"/>
      <c r="E197" s="68"/>
      <c r="F197" s="68"/>
      <c r="G197" s="154"/>
      <c r="H197" s="66">
        <f t="shared" si="24"/>
        <v>0</v>
      </c>
      <c r="I197" s="68"/>
      <c r="J197" s="68"/>
      <c r="K197" s="68"/>
      <c r="L197" s="155"/>
    </row>
    <row r="198" spans="1:12" ht="24" x14ac:dyDescent="0.25">
      <c r="A198" s="159">
        <v>5120</v>
      </c>
      <c r="B198" s="71" t="s">
        <v>206</v>
      </c>
      <c r="C198" s="72">
        <f t="shared" si="23"/>
        <v>0</v>
      </c>
      <c r="D198" s="160">
        <f>D199+D200</f>
        <v>0</v>
      </c>
      <c r="E198" s="160">
        <f>E199+E200</f>
        <v>0</v>
      </c>
      <c r="F198" s="160">
        <f>F199+F200</f>
        <v>0</v>
      </c>
      <c r="G198" s="161">
        <f>G199+G200</f>
        <v>0</v>
      </c>
      <c r="H198" s="72">
        <f t="shared" si="24"/>
        <v>0</v>
      </c>
      <c r="I198" s="160">
        <f>I199+I200</f>
        <v>0</v>
      </c>
      <c r="J198" s="160">
        <f>J199+J200</f>
        <v>0</v>
      </c>
      <c r="K198" s="160">
        <f>K199+K200</f>
        <v>0</v>
      </c>
      <c r="L198" s="162">
        <f>L199+L200</f>
        <v>0</v>
      </c>
    </row>
    <row r="199" spans="1:12" x14ac:dyDescent="0.25">
      <c r="A199" s="44">
        <v>5121</v>
      </c>
      <c r="B199" s="71" t="s">
        <v>207</v>
      </c>
      <c r="C199" s="72">
        <f t="shared" si="23"/>
        <v>0</v>
      </c>
      <c r="D199" s="74"/>
      <c r="E199" s="74"/>
      <c r="F199" s="74"/>
      <c r="G199" s="157"/>
      <c r="H199" s="72">
        <f t="shared" si="24"/>
        <v>0</v>
      </c>
      <c r="I199" s="74"/>
      <c r="J199" s="74"/>
      <c r="K199" s="74"/>
      <c r="L199" s="158"/>
    </row>
    <row r="200" spans="1:12" ht="24" x14ac:dyDescent="0.25">
      <c r="A200" s="44">
        <v>5129</v>
      </c>
      <c r="B200" s="71" t="s">
        <v>208</v>
      </c>
      <c r="C200" s="72">
        <f t="shared" si="23"/>
        <v>0</v>
      </c>
      <c r="D200" s="74"/>
      <c r="E200" s="74"/>
      <c r="F200" s="74"/>
      <c r="G200" s="157"/>
      <c r="H200" s="72">
        <f t="shared" si="24"/>
        <v>0</v>
      </c>
      <c r="I200" s="74"/>
      <c r="J200" s="74"/>
      <c r="K200" s="74"/>
      <c r="L200" s="158"/>
    </row>
    <row r="201" spans="1:12" x14ac:dyDescent="0.25">
      <c r="A201" s="159">
        <v>5130</v>
      </c>
      <c r="B201" s="71" t="s">
        <v>209</v>
      </c>
      <c r="C201" s="72">
        <f t="shared" si="23"/>
        <v>0</v>
      </c>
      <c r="D201" s="74"/>
      <c r="E201" s="74"/>
      <c r="F201" s="74"/>
      <c r="G201" s="157"/>
      <c r="H201" s="72">
        <f t="shared" si="24"/>
        <v>0</v>
      </c>
      <c r="I201" s="74"/>
      <c r="J201" s="74"/>
      <c r="K201" s="74"/>
      <c r="L201" s="158"/>
    </row>
    <row r="202" spans="1:12" x14ac:dyDescent="0.25">
      <c r="A202" s="159">
        <v>5140</v>
      </c>
      <c r="B202" s="71" t="s">
        <v>210</v>
      </c>
      <c r="C202" s="72">
        <f t="shared" si="23"/>
        <v>0</v>
      </c>
      <c r="D202" s="74"/>
      <c r="E202" s="74"/>
      <c r="F202" s="74"/>
      <c r="G202" s="157"/>
      <c r="H202" s="72">
        <f t="shared" si="24"/>
        <v>0</v>
      </c>
      <c r="I202" s="74"/>
      <c r="J202" s="74"/>
      <c r="K202" s="74"/>
      <c r="L202" s="158"/>
    </row>
    <row r="203" spans="1:12" ht="24" x14ac:dyDescent="0.25">
      <c r="A203" s="159">
        <v>5170</v>
      </c>
      <c r="B203" s="71" t="s">
        <v>211</v>
      </c>
      <c r="C203" s="72">
        <f t="shared" si="23"/>
        <v>0</v>
      </c>
      <c r="D203" s="74"/>
      <c r="E203" s="74"/>
      <c r="F203" s="74"/>
      <c r="G203" s="157"/>
      <c r="H203" s="72">
        <f t="shared" si="24"/>
        <v>0</v>
      </c>
      <c r="I203" s="74"/>
      <c r="J203" s="74"/>
      <c r="K203" s="74"/>
      <c r="L203" s="158"/>
    </row>
    <row r="204" spans="1:12" x14ac:dyDescent="0.25">
      <c r="A204" s="56">
        <v>5200</v>
      </c>
      <c r="B204" s="147" t="s">
        <v>212</v>
      </c>
      <c r="C204" s="57">
        <f t="shared" si="23"/>
        <v>0</v>
      </c>
      <c r="D204" s="63">
        <f>D205+D215+D216+D225+D226+D227+D229</f>
        <v>0</v>
      </c>
      <c r="E204" s="63">
        <f>E205+E215+E216+E225+E226+E227+E229</f>
        <v>0</v>
      </c>
      <c r="F204" s="63">
        <f>F205+F215+F216+F225+F226+F227+F229</f>
        <v>0</v>
      </c>
      <c r="G204" s="166">
        <f>G205+G215+G216+G225+G226+G227+G229</f>
        <v>0</v>
      </c>
      <c r="H204" s="57">
        <f t="shared" si="24"/>
        <v>0</v>
      </c>
      <c r="I204" s="63">
        <f>I205+I215+I216+I225+I226+I227+I229</f>
        <v>0</v>
      </c>
      <c r="J204" s="63">
        <f>J205+J215+J216+J225+J226+J227+J229</f>
        <v>0</v>
      </c>
      <c r="K204" s="63">
        <f>K205+K215+K216+K225+K226+K227+K229</f>
        <v>0</v>
      </c>
      <c r="L204" s="167">
        <f>L205+L215+L216+L225+L226+L227+L229</f>
        <v>0</v>
      </c>
    </row>
    <row r="205" spans="1:12" x14ac:dyDescent="0.25">
      <c r="A205" s="150">
        <v>5210</v>
      </c>
      <c r="B205" s="112" t="s">
        <v>213</v>
      </c>
      <c r="C205" s="117">
        <f t="shared" si="23"/>
        <v>0</v>
      </c>
      <c r="D205" s="151">
        <f>SUM(D206:D214)</f>
        <v>0</v>
      </c>
      <c r="E205" s="151">
        <f>SUM(E206:E214)</f>
        <v>0</v>
      </c>
      <c r="F205" s="151">
        <f>SUM(F206:F214)</f>
        <v>0</v>
      </c>
      <c r="G205" s="152">
        <f>SUM(G206:G214)</f>
        <v>0</v>
      </c>
      <c r="H205" s="117">
        <f t="shared" si="24"/>
        <v>0</v>
      </c>
      <c r="I205" s="151">
        <f>SUM(I206:I214)</f>
        <v>0</v>
      </c>
      <c r="J205" s="151">
        <f>SUM(J206:J214)</f>
        <v>0</v>
      </c>
      <c r="K205" s="151">
        <f>SUM(K206:K214)</f>
        <v>0</v>
      </c>
      <c r="L205" s="153">
        <f>SUM(L206:L214)</f>
        <v>0</v>
      </c>
    </row>
    <row r="206" spans="1:12" x14ac:dyDescent="0.25">
      <c r="A206" s="38">
        <v>5211</v>
      </c>
      <c r="B206" s="65" t="s">
        <v>214</v>
      </c>
      <c r="C206" s="66">
        <f t="shared" si="23"/>
        <v>0</v>
      </c>
      <c r="D206" s="68"/>
      <c r="E206" s="68"/>
      <c r="F206" s="68"/>
      <c r="G206" s="154"/>
      <c r="H206" s="66">
        <f t="shared" si="24"/>
        <v>0</v>
      </c>
      <c r="I206" s="68"/>
      <c r="J206" s="68"/>
      <c r="K206" s="68"/>
      <c r="L206" s="155"/>
    </row>
    <row r="207" spans="1:12" x14ac:dyDescent="0.25">
      <c r="A207" s="44">
        <v>5212</v>
      </c>
      <c r="B207" s="71" t="s">
        <v>215</v>
      </c>
      <c r="C207" s="72">
        <f t="shared" si="23"/>
        <v>0</v>
      </c>
      <c r="D207" s="74"/>
      <c r="E207" s="74"/>
      <c r="F207" s="74"/>
      <c r="G207" s="157"/>
      <c r="H207" s="72">
        <f t="shared" si="24"/>
        <v>0</v>
      </c>
      <c r="I207" s="74"/>
      <c r="J207" s="74"/>
      <c r="K207" s="74"/>
      <c r="L207" s="158"/>
    </row>
    <row r="208" spans="1:12" x14ac:dyDescent="0.25">
      <c r="A208" s="44">
        <v>5213</v>
      </c>
      <c r="B208" s="71" t="s">
        <v>216</v>
      </c>
      <c r="C208" s="72">
        <f t="shared" si="23"/>
        <v>0</v>
      </c>
      <c r="D208" s="74"/>
      <c r="E208" s="74"/>
      <c r="F208" s="74"/>
      <c r="G208" s="157"/>
      <c r="H208" s="72">
        <f t="shared" si="24"/>
        <v>0</v>
      </c>
      <c r="I208" s="74"/>
      <c r="J208" s="74"/>
      <c r="K208" s="74"/>
      <c r="L208" s="158"/>
    </row>
    <row r="209" spans="1:12" x14ac:dyDescent="0.25">
      <c r="A209" s="44">
        <v>5214</v>
      </c>
      <c r="B209" s="71" t="s">
        <v>217</v>
      </c>
      <c r="C209" s="72">
        <f t="shared" si="23"/>
        <v>0</v>
      </c>
      <c r="D209" s="74"/>
      <c r="E209" s="74"/>
      <c r="F209" s="74"/>
      <c r="G209" s="157"/>
      <c r="H209" s="72">
        <f t="shared" si="24"/>
        <v>0</v>
      </c>
      <c r="I209" s="74"/>
      <c r="J209" s="74"/>
      <c r="K209" s="74"/>
      <c r="L209" s="158"/>
    </row>
    <row r="210" spans="1:12" x14ac:dyDescent="0.25">
      <c r="A210" s="44">
        <v>5215</v>
      </c>
      <c r="B210" s="71" t="s">
        <v>218</v>
      </c>
      <c r="C210" s="72">
        <f>SUM(D210:G210)</f>
        <v>0</v>
      </c>
      <c r="D210" s="74"/>
      <c r="E210" s="74"/>
      <c r="F210" s="74"/>
      <c r="G210" s="157"/>
      <c r="H210" s="72">
        <f>SUM(I210:L210)</f>
        <v>0</v>
      </c>
      <c r="I210" s="74"/>
      <c r="J210" s="74"/>
      <c r="K210" s="74"/>
      <c r="L210" s="158"/>
    </row>
    <row r="211" spans="1:12" ht="14.25" customHeight="1" x14ac:dyDescent="0.25">
      <c r="A211" s="44">
        <v>5216</v>
      </c>
      <c r="B211" s="71" t="s">
        <v>219</v>
      </c>
      <c r="C211" s="72">
        <f t="shared" si="23"/>
        <v>0</v>
      </c>
      <c r="D211" s="74"/>
      <c r="E211" s="74"/>
      <c r="F211" s="74"/>
      <c r="G211" s="157"/>
      <c r="H211" s="72">
        <f t="shared" si="24"/>
        <v>0</v>
      </c>
      <c r="I211" s="74"/>
      <c r="J211" s="74"/>
      <c r="K211" s="74"/>
      <c r="L211" s="158"/>
    </row>
    <row r="212" spans="1:12" x14ac:dyDescent="0.25">
      <c r="A212" s="44">
        <v>5217</v>
      </c>
      <c r="B212" s="71" t="s">
        <v>220</v>
      </c>
      <c r="C212" s="72">
        <f t="shared" si="23"/>
        <v>0</v>
      </c>
      <c r="D212" s="74"/>
      <c r="E212" s="74"/>
      <c r="F212" s="74"/>
      <c r="G212" s="157"/>
      <c r="H212" s="72">
        <f t="shared" si="24"/>
        <v>0</v>
      </c>
      <c r="I212" s="74"/>
      <c r="J212" s="74"/>
      <c r="K212" s="74"/>
      <c r="L212" s="158"/>
    </row>
    <row r="213" spans="1:12" x14ac:dyDescent="0.25">
      <c r="A213" s="44">
        <v>5218</v>
      </c>
      <c r="B213" s="71" t="s">
        <v>221</v>
      </c>
      <c r="C213" s="72">
        <f t="shared" si="23"/>
        <v>0</v>
      </c>
      <c r="D213" s="74"/>
      <c r="E213" s="74"/>
      <c r="F213" s="74"/>
      <c r="G213" s="157"/>
      <c r="H213" s="72">
        <f t="shared" si="24"/>
        <v>0</v>
      </c>
      <c r="I213" s="74"/>
      <c r="J213" s="74"/>
      <c r="K213" s="74"/>
      <c r="L213" s="158"/>
    </row>
    <row r="214" spans="1:12" x14ac:dyDescent="0.25">
      <c r="A214" s="44">
        <v>5219</v>
      </c>
      <c r="B214" s="71" t="s">
        <v>222</v>
      </c>
      <c r="C214" s="72">
        <f t="shared" si="23"/>
        <v>0</v>
      </c>
      <c r="D214" s="74"/>
      <c r="E214" s="74"/>
      <c r="F214" s="74"/>
      <c r="G214" s="157"/>
      <c r="H214" s="72">
        <f t="shared" si="24"/>
        <v>0</v>
      </c>
      <c r="I214" s="74"/>
      <c r="J214" s="74"/>
      <c r="K214" s="74"/>
      <c r="L214" s="158"/>
    </row>
    <row r="215" spans="1:12" ht="13.5" customHeight="1" x14ac:dyDescent="0.25">
      <c r="A215" s="159">
        <v>5220</v>
      </c>
      <c r="B215" s="71" t="s">
        <v>223</v>
      </c>
      <c r="C215" s="72">
        <f t="shared" si="23"/>
        <v>0</v>
      </c>
      <c r="D215" s="74"/>
      <c r="E215" s="74"/>
      <c r="F215" s="74"/>
      <c r="G215" s="157"/>
      <c r="H215" s="72">
        <f t="shared" si="24"/>
        <v>0</v>
      </c>
      <c r="I215" s="74"/>
      <c r="J215" s="74"/>
      <c r="K215" s="74"/>
      <c r="L215" s="158"/>
    </row>
    <row r="216" spans="1:12" x14ac:dyDescent="0.25">
      <c r="A216" s="159">
        <v>5230</v>
      </c>
      <c r="B216" s="71" t="s">
        <v>224</v>
      </c>
      <c r="C216" s="72">
        <f t="shared" si="23"/>
        <v>0</v>
      </c>
      <c r="D216" s="160">
        <f>SUM(D217:D224)</f>
        <v>0</v>
      </c>
      <c r="E216" s="160">
        <f>SUM(E217:E224)</f>
        <v>0</v>
      </c>
      <c r="F216" s="160">
        <f>SUM(F217:F224)</f>
        <v>0</v>
      </c>
      <c r="G216" s="161">
        <f>SUM(G217:G224)</f>
        <v>0</v>
      </c>
      <c r="H216" s="72">
        <f t="shared" si="24"/>
        <v>0</v>
      </c>
      <c r="I216" s="160">
        <f>SUM(I217:I224)</f>
        <v>0</v>
      </c>
      <c r="J216" s="160">
        <f>SUM(J217:J224)</f>
        <v>0</v>
      </c>
      <c r="K216" s="160">
        <f>SUM(K217:K224)</f>
        <v>0</v>
      </c>
      <c r="L216" s="162">
        <f>SUM(L217:L224)</f>
        <v>0</v>
      </c>
    </row>
    <row r="217" spans="1:12" x14ac:dyDescent="0.25">
      <c r="A217" s="44">
        <v>5231</v>
      </c>
      <c r="B217" s="71" t="s">
        <v>225</v>
      </c>
      <c r="C217" s="72">
        <f t="shared" si="23"/>
        <v>0</v>
      </c>
      <c r="D217" s="74"/>
      <c r="E217" s="74"/>
      <c r="F217" s="74"/>
      <c r="G217" s="157"/>
      <c r="H217" s="72">
        <f t="shared" si="24"/>
        <v>0</v>
      </c>
      <c r="I217" s="74"/>
      <c r="J217" s="74"/>
      <c r="K217" s="74"/>
      <c r="L217" s="158"/>
    </row>
    <row r="218" spans="1:12" x14ac:dyDescent="0.25">
      <c r="A218" s="44">
        <v>5232</v>
      </c>
      <c r="B218" s="71" t="s">
        <v>226</v>
      </c>
      <c r="C218" s="72">
        <f t="shared" si="23"/>
        <v>0</v>
      </c>
      <c r="D218" s="74"/>
      <c r="E218" s="74"/>
      <c r="F218" s="74"/>
      <c r="G218" s="157"/>
      <c r="H218" s="72">
        <f t="shared" si="24"/>
        <v>0</v>
      </c>
      <c r="I218" s="74"/>
      <c r="J218" s="74"/>
      <c r="K218" s="74"/>
      <c r="L218" s="158"/>
    </row>
    <row r="219" spans="1:12" x14ac:dyDescent="0.25">
      <c r="A219" s="44">
        <v>5233</v>
      </c>
      <c r="B219" s="71" t="s">
        <v>227</v>
      </c>
      <c r="C219" s="201">
        <f t="shared" si="23"/>
        <v>0</v>
      </c>
      <c r="D219" s="74"/>
      <c r="E219" s="74"/>
      <c r="F219" s="74"/>
      <c r="G219" s="157"/>
      <c r="H219" s="72">
        <f t="shared" si="24"/>
        <v>0</v>
      </c>
      <c r="I219" s="74"/>
      <c r="J219" s="74"/>
      <c r="K219" s="74"/>
      <c r="L219" s="158"/>
    </row>
    <row r="220" spans="1:12" ht="24" x14ac:dyDescent="0.25">
      <c r="A220" s="44">
        <v>5234</v>
      </c>
      <c r="B220" s="71" t="s">
        <v>228</v>
      </c>
      <c r="C220" s="201">
        <f t="shared" si="23"/>
        <v>0</v>
      </c>
      <c r="D220" s="74"/>
      <c r="E220" s="74"/>
      <c r="F220" s="74"/>
      <c r="G220" s="157"/>
      <c r="H220" s="72">
        <f t="shared" si="24"/>
        <v>0</v>
      </c>
      <c r="I220" s="74"/>
      <c r="J220" s="74"/>
      <c r="K220" s="74"/>
      <c r="L220" s="158"/>
    </row>
    <row r="221" spans="1:12" ht="14.25" customHeight="1" x14ac:dyDescent="0.25">
      <c r="A221" s="44">
        <v>5236</v>
      </c>
      <c r="B221" s="71" t="s">
        <v>229</v>
      </c>
      <c r="C221" s="201">
        <f t="shared" si="23"/>
        <v>0</v>
      </c>
      <c r="D221" s="74"/>
      <c r="E221" s="74"/>
      <c r="F221" s="74"/>
      <c r="G221" s="157"/>
      <c r="H221" s="72">
        <f t="shared" si="24"/>
        <v>0</v>
      </c>
      <c r="I221" s="74"/>
      <c r="J221" s="74"/>
      <c r="K221" s="74"/>
      <c r="L221" s="158"/>
    </row>
    <row r="222" spans="1:12" ht="14.25" customHeight="1" x14ac:dyDescent="0.25">
      <c r="A222" s="44">
        <v>5237</v>
      </c>
      <c r="B222" s="71" t="s">
        <v>230</v>
      </c>
      <c r="C222" s="201">
        <f t="shared" si="23"/>
        <v>0</v>
      </c>
      <c r="D222" s="74"/>
      <c r="E222" s="74"/>
      <c r="F222" s="74"/>
      <c r="G222" s="157"/>
      <c r="H222" s="72">
        <f t="shared" si="24"/>
        <v>0</v>
      </c>
      <c r="I222" s="74"/>
      <c r="J222" s="74"/>
      <c r="K222" s="74"/>
      <c r="L222" s="158"/>
    </row>
    <row r="223" spans="1:12" ht="24" x14ac:dyDescent="0.25">
      <c r="A223" s="44">
        <v>5238</v>
      </c>
      <c r="B223" s="71" t="s">
        <v>231</v>
      </c>
      <c r="C223" s="201">
        <f t="shared" si="23"/>
        <v>0</v>
      </c>
      <c r="D223" s="74"/>
      <c r="E223" s="74"/>
      <c r="F223" s="74"/>
      <c r="G223" s="157"/>
      <c r="H223" s="72">
        <f t="shared" si="24"/>
        <v>0</v>
      </c>
      <c r="I223" s="74"/>
      <c r="J223" s="74"/>
      <c r="K223" s="74"/>
      <c r="L223" s="158"/>
    </row>
    <row r="224" spans="1:12" ht="24" x14ac:dyDescent="0.25">
      <c r="A224" s="44">
        <v>5239</v>
      </c>
      <c r="B224" s="71" t="s">
        <v>232</v>
      </c>
      <c r="C224" s="201">
        <f t="shared" si="23"/>
        <v>0</v>
      </c>
      <c r="D224" s="74"/>
      <c r="E224" s="74"/>
      <c r="F224" s="74"/>
      <c r="G224" s="157"/>
      <c r="H224" s="72">
        <f t="shared" si="24"/>
        <v>0</v>
      </c>
      <c r="I224" s="74"/>
      <c r="J224" s="74"/>
      <c r="K224" s="74"/>
      <c r="L224" s="158"/>
    </row>
    <row r="225" spans="1:12" ht="24" x14ac:dyDescent="0.25">
      <c r="A225" s="159">
        <v>5240</v>
      </c>
      <c r="B225" s="71" t="s">
        <v>233</v>
      </c>
      <c r="C225" s="201">
        <f t="shared" si="23"/>
        <v>0</v>
      </c>
      <c r="D225" s="74"/>
      <c r="E225" s="74"/>
      <c r="F225" s="74"/>
      <c r="G225" s="157"/>
      <c r="H225" s="72">
        <f t="shared" si="24"/>
        <v>0</v>
      </c>
      <c r="I225" s="74"/>
      <c r="J225" s="74"/>
      <c r="K225" s="74"/>
      <c r="L225" s="158"/>
    </row>
    <row r="226" spans="1:12" x14ac:dyDescent="0.25">
      <c r="A226" s="159">
        <v>5250</v>
      </c>
      <c r="B226" s="71" t="s">
        <v>234</v>
      </c>
      <c r="C226" s="201">
        <f t="shared" si="23"/>
        <v>0</v>
      </c>
      <c r="D226" s="74"/>
      <c r="E226" s="74"/>
      <c r="F226" s="74"/>
      <c r="G226" s="157"/>
      <c r="H226" s="72">
        <f t="shared" si="24"/>
        <v>0</v>
      </c>
      <c r="I226" s="74"/>
      <c r="J226" s="74"/>
      <c r="K226" s="74"/>
      <c r="L226" s="158"/>
    </row>
    <row r="227" spans="1:12" x14ac:dyDescent="0.25">
      <c r="A227" s="159">
        <v>5260</v>
      </c>
      <c r="B227" s="71" t="s">
        <v>235</v>
      </c>
      <c r="C227" s="201">
        <f t="shared" si="23"/>
        <v>0</v>
      </c>
      <c r="D227" s="160">
        <f>SUM(D228)</f>
        <v>0</v>
      </c>
      <c r="E227" s="160">
        <f>SUM(E228)</f>
        <v>0</v>
      </c>
      <c r="F227" s="160">
        <f>SUM(F228)</f>
        <v>0</v>
      </c>
      <c r="G227" s="161">
        <f>SUM(G228)</f>
        <v>0</v>
      </c>
      <c r="H227" s="72">
        <f t="shared" si="24"/>
        <v>0</v>
      </c>
      <c r="I227" s="160">
        <f>SUM(I228)</f>
        <v>0</v>
      </c>
      <c r="J227" s="160">
        <f>SUM(J228)</f>
        <v>0</v>
      </c>
      <c r="K227" s="160">
        <f>SUM(K228)</f>
        <v>0</v>
      </c>
      <c r="L227" s="162">
        <f>SUM(L228)</f>
        <v>0</v>
      </c>
    </row>
    <row r="228" spans="1:12" ht="24" x14ac:dyDescent="0.25">
      <c r="A228" s="44">
        <v>5269</v>
      </c>
      <c r="B228" s="71" t="s">
        <v>236</v>
      </c>
      <c r="C228" s="201">
        <f t="shared" si="23"/>
        <v>0</v>
      </c>
      <c r="D228" s="74"/>
      <c r="E228" s="74"/>
      <c r="F228" s="74"/>
      <c r="G228" s="157"/>
      <c r="H228" s="72">
        <f t="shared" si="24"/>
        <v>0</v>
      </c>
      <c r="I228" s="74"/>
      <c r="J228" s="74"/>
      <c r="K228" s="74"/>
      <c r="L228" s="158"/>
    </row>
    <row r="229" spans="1:12" ht="24" x14ac:dyDescent="0.25">
      <c r="A229" s="150">
        <v>5270</v>
      </c>
      <c r="B229" s="112" t="s">
        <v>237</v>
      </c>
      <c r="C229" s="202">
        <f t="shared" si="23"/>
        <v>0</v>
      </c>
      <c r="D229" s="163"/>
      <c r="E229" s="163"/>
      <c r="F229" s="163"/>
      <c r="G229" s="164"/>
      <c r="H229" s="117">
        <f t="shared" si="24"/>
        <v>0</v>
      </c>
      <c r="I229" s="163"/>
      <c r="J229" s="163"/>
      <c r="K229" s="163"/>
      <c r="L229" s="165"/>
    </row>
    <row r="230" spans="1:12" x14ac:dyDescent="0.25">
      <c r="A230" s="142">
        <v>6000</v>
      </c>
      <c r="B230" s="142" t="s">
        <v>238</v>
      </c>
      <c r="C230" s="203">
        <f t="shared" si="23"/>
        <v>0</v>
      </c>
      <c r="D230" s="144">
        <f>D231+D251+D259</f>
        <v>0</v>
      </c>
      <c r="E230" s="144">
        <f>E231+E251+E259</f>
        <v>0</v>
      </c>
      <c r="F230" s="144">
        <f>F231+F251+F259</f>
        <v>0</v>
      </c>
      <c r="G230" s="145">
        <f>G231+G251+G259</f>
        <v>0</v>
      </c>
      <c r="H230" s="143">
        <f t="shared" si="24"/>
        <v>0</v>
      </c>
      <c r="I230" s="144">
        <f>I231+I251+I259</f>
        <v>0</v>
      </c>
      <c r="J230" s="144">
        <f>J231+J251+J259</f>
        <v>0</v>
      </c>
      <c r="K230" s="144">
        <f>K231+K251+K259</f>
        <v>0</v>
      </c>
      <c r="L230" s="146">
        <f>L231+L251+L259</f>
        <v>0</v>
      </c>
    </row>
    <row r="231" spans="1:12" ht="14.25" customHeight="1" x14ac:dyDescent="0.25">
      <c r="A231" s="192">
        <v>6200</v>
      </c>
      <c r="B231" s="183" t="s">
        <v>239</v>
      </c>
      <c r="C231" s="204">
        <f>SUM(D231:G231)</f>
        <v>0</v>
      </c>
      <c r="D231" s="194">
        <f>SUM(D232,D233,D235,D238,D244,D245,D246)</f>
        <v>0</v>
      </c>
      <c r="E231" s="194">
        <f>SUM(E232,E233,E235,E238,E244,E245,E246)</f>
        <v>0</v>
      </c>
      <c r="F231" s="194">
        <f>SUM(F232,F233,F235,F238,F244,F245,F246)</f>
        <v>0</v>
      </c>
      <c r="G231" s="194">
        <f>SUM(G232,G233,G235,G238,G244,G245,G246)</f>
        <v>0</v>
      </c>
      <c r="H231" s="193">
        <f t="shared" si="24"/>
        <v>0</v>
      </c>
      <c r="I231" s="194">
        <f>SUM(I232,I233,I235,I238,I244,I245,I246)</f>
        <v>0</v>
      </c>
      <c r="J231" s="194">
        <f>SUM(J232,J233,J235,J238,J244,J245,J246)</f>
        <v>0</v>
      </c>
      <c r="K231" s="194">
        <f>SUM(K232,K233,K235,K238,K244,K245,K246)</f>
        <v>0</v>
      </c>
      <c r="L231" s="149">
        <f>SUM(L232,L233,L235,L238,L244,L245,L246)</f>
        <v>0</v>
      </c>
    </row>
    <row r="232" spans="1:12" ht="24" x14ac:dyDescent="0.25">
      <c r="A232" s="168">
        <v>6220</v>
      </c>
      <c r="B232" s="65" t="s">
        <v>240</v>
      </c>
      <c r="C232" s="205">
        <f t="shared" si="23"/>
        <v>0</v>
      </c>
      <c r="D232" s="68"/>
      <c r="E232" s="68"/>
      <c r="F232" s="68"/>
      <c r="G232" s="206"/>
      <c r="H232" s="207">
        <f t="shared" si="24"/>
        <v>0</v>
      </c>
      <c r="I232" s="68"/>
      <c r="J232" s="68"/>
      <c r="K232" s="68"/>
      <c r="L232" s="155"/>
    </row>
    <row r="233" spans="1:12" x14ac:dyDescent="0.25">
      <c r="A233" s="159">
        <v>6230</v>
      </c>
      <c r="B233" s="71" t="s">
        <v>241</v>
      </c>
      <c r="C233" s="201">
        <f t="shared" si="23"/>
        <v>0</v>
      </c>
      <c r="D233" s="160">
        <f>SUM(D234)</f>
        <v>0</v>
      </c>
      <c r="E233" s="160">
        <f t="shared" ref="E233:L233" si="25">SUM(E234)</f>
        <v>0</v>
      </c>
      <c r="F233" s="160">
        <f t="shared" si="25"/>
        <v>0</v>
      </c>
      <c r="G233" s="161">
        <f t="shared" si="25"/>
        <v>0</v>
      </c>
      <c r="H233" s="208">
        <f t="shared" si="24"/>
        <v>0</v>
      </c>
      <c r="I233" s="160">
        <f t="shared" si="25"/>
        <v>0</v>
      </c>
      <c r="J233" s="160">
        <f t="shared" si="25"/>
        <v>0</v>
      </c>
      <c r="K233" s="160">
        <f t="shared" si="25"/>
        <v>0</v>
      </c>
      <c r="L233" s="162">
        <f t="shared" si="25"/>
        <v>0</v>
      </c>
    </row>
    <row r="234" spans="1:12" ht="24" x14ac:dyDescent="0.25">
      <c r="A234" s="44">
        <v>6239</v>
      </c>
      <c r="B234" s="65" t="s">
        <v>242</v>
      </c>
      <c r="C234" s="201">
        <f t="shared" si="23"/>
        <v>0</v>
      </c>
      <c r="D234" s="68"/>
      <c r="E234" s="68"/>
      <c r="F234" s="68"/>
      <c r="G234" s="154"/>
      <c r="H234" s="208">
        <f t="shared" si="24"/>
        <v>0</v>
      </c>
      <c r="I234" s="68"/>
      <c r="J234" s="68"/>
      <c r="K234" s="68"/>
      <c r="L234" s="155"/>
    </row>
    <row r="235" spans="1:12" ht="24" x14ac:dyDescent="0.25">
      <c r="A235" s="159">
        <v>6240</v>
      </c>
      <c r="B235" s="71" t="s">
        <v>243</v>
      </c>
      <c r="C235" s="201">
        <f>SUM(D235:G235)</f>
        <v>0</v>
      </c>
      <c r="D235" s="160">
        <f>SUM(D236:D237)</f>
        <v>0</v>
      </c>
      <c r="E235" s="160">
        <f>SUM(E236:E237)</f>
        <v>0</v>
      </c>
      <c r="F235" s="160">
        <f>SUM(F236:F237)</f>
        <v>0</v>
      </c>
      <c r="G235" s="161">
        <f>SUM(G236:G237)</f>
        <v>0</v>
      </c>
      <c r="H235" s="208">
        <f t="shared" si="24"/>
        <v>0</v>
      </c>
      <c r="I235" s="160">
        <f>SUM(I236:I237)</f>
        <v>0</v>
      </c>
      <c r="J235" s="160">
        <f>SUM(J236:J237)</f>
        <v>0</v>
      </c>
      <c r="K235" s="160">
        <f>SUM(K236:K237)</f>
        <v>0</v>
      </c>
      <c r="L235" s="162">
        <f>SUM(L236:L237)</f>
        <v>0</v>
      </c>
    </row>
    <row r="236" spans="1:12" x14ac:dyDescent="0.25">
      <c r="A236" s="44">
        <v>6241</v>
      </c>
      <c r="B236" s="71" t="s">
        <v>244</v>
      </c>
      <c r="C236" s="201">
        <f>SUM(D236:G236)</f>
        <v>0</v>
      </c>
      <c r="D236" s="74"/>
      <c r="E236" s="74"/>
      <c r="F236" s="74"/>
      <c r="G236" s="157"/>
      <c r="H236" s="208">
        <f>SUM(I236:L236)</f>
        <v>0</v>
      </c>
      <c r="I236" s="74"/>
      <c r="J236" s="74"/>
      <c r="K236" s="74"/>
      <c r="L236" s="158"/>
    </row>
    <row r="237" spans="1:12" x14ac:dyDescent="0.25">
      <c r="A237" s="44">
        <v>6242</v>
      </c>
      <c r="B237" s="71" t="s">
        <v>245</v>
      </c>
      <c r="C237" s="201">
        <f>SUM(D237:G237)</f>
        <v>0</v>
      </c>
      <c r="D237" s="74"/>
      <c r="E237" s="74"/>
      <c r="F237" s="74"/>
      <c r="G237" s="157"/>
      <c r="H237" s="208">
        <f t="shared" si="24"/>
        <v>0</v>
      </c>
      <c r="I237" s="74"/>
      <c r="J237" s="74"/>
      <c r="K237" s="74"/>
      <c r="L237" s="158"/>
    </row>
    <row r="238" spans="1:12" ht="25.5" customHeight="1" x14ac:dyDescent="0.25">
      <c r="A238" s="159">
        <v>6250</v>
      </c>
      <c r="B238" s="71" t="s">
        <v>246</v>
      </c>
      <c r="C238" s="201">
        <f>SUM(D238:G238)</f>
        <v>0</v>
      </c>
      <c r="D238" s="160">
        <f>SUM(D239:D243)</f>
        <v>0</v>
      </c>
      <c r="E238" s="160">
        <f>SUM(E239:E243)</f>
        <v>0</v>
      </c>
      <c r="F238" s="160">
        <f>SUM(F239:F243)</f>
        <v>0</v>
      </c>
      <c r="G238" s="161">
        <f>SUM(G239:G243)</f>
        <v>0</v>
      </c>
      <c r="H238" s="208">
        <f t="shared" si="24"/>
        <v>0</v>
      </c>
      <c r="I238" s="160">
        <f>SUM(I239:I243)</f>
        <v>0</v>
      </c>
      <c r="J238" s="160">
        <f>SUM(J239:J243)</f>
        <v>0</v>
      </c>
      <c r="K238" s="160">
        <f>SUM(K239:K243)</f>
        <v>0</v>
      </c>
      <c r="L238" s="162">
        <f>SUM(L239:L243)</f>
        <v>0</v>
      </c>
    </row>
    <row r="239" spans="1:12" ht="14.25" customHeight="1" x14ac:dyDescent="0.25">
      <c r="A239" s="44">
        <v>6252</v>
      </c>
      <c r="B239" s="71" t="s">
        <v>247</v>
      </c>
      <c r="C239" s="201">
        <f>SUM(D239:G239)</f>
        <v>0</v>
      </c>
      <c r="D239" s="74"/>
      <c r="E239" s="74"/>
      <c r="F239" s="74"/>
      <c r="G239" s="157"/>
      <c r="H239" s="208">
        <f t="shared" si="24"/>
        <v>0</v>
      </c>
      <c r="I239" s="74"/>
      <c r="J239" s="74"/>
      <c r="K239" s="74"/>
      <c r="L239" s="158"/>
    </row>
    <row r="240" spans="1:12" ht="14.25" customHeight="1" x14ac:dyDescent="0.25">
      <c r="A240" s="44">
        <v>6253</v>
      </c>
      <c r="B240" s="71" t="s">
        <v>248</v>
      </c>
      <c r="C240" s="201">
        <f t="shared" si="23"/>
        <v>0</v>
      </c>
      <c r="D240" s="74"/>
      <c r="E240" s="74"/>
      <c r="F240" s="74"/>
      <c r="G240" s="157"/>
      <c r="H240" s="208">
        <f t="shared" si="24"/>
        <v>0</v>
      </c>
      <c r="I240" s="74"/>
      <c r="J240" s="74"/>
      <c r="K240" s="74"/>
      <c r="L240" s="158"/>
    </row>
    <row r="241" spans="1:12" ht="24" x14ac:dyDescent="0.25">
      <c r="A241" s="44">
        <v>6254</v>
      </c>
      <c r="B241" s="71" t="s">
        <v>249</v>
      </c>
      <c r="C241" s="201">
        <f t="shared" si="23"/>
        <v>0</v>
      </c>
      <c r="D241" s="74"/>
      <c r="E241" s="74"/>
      <c r="F241" s="74"/>
      <c r="G241" s="157"/>
      <c r="H241" s="208">
        <f t="shared" si="24"/>
        <v>0</v>
      </c>
      <c r="I241" s="74"/>
      <c r="J241" s="74"/>
      <c r="K241" s="74"/>
      <c r="L241" s="158"/>
    </row>
    <row r="242" spans="1:12" ht="24" x14ac:dyDescent="0.25">
      <c r="A242" s="44">
        <v>6255</v>
      </c>
      <c r="B242" s="71" t="s">
        <v>250</v>
      </c>
      <c r="C242" s="201">
        <f t="shared" si="23"/>
        <v>0</v>
      </c>
      <c r="D242" s="74"/>
      <c r="E242" s="74"/>
      <c r="F242" s="74"/>
      <c r="G242" s="157"/>
      <c r="H242" s="208">
        <f t="shared" si="24"/>
        <v>0</v>
      </c>
      <c r="I242" s="74"/>
      <c r="J242" s="74"/>
      <c r="K242" s="74"/>
      <c r="L242" s="158"/>
    </row>
    <row r="243" spans="1:12" x14ac:dyDescent="0.25">
      <c r="A243" s="44">
        <v>6259</v>
      </c>
      <c r="B243" s="71" t="s">
        <v>251</v>
      </c>
      <c r="C243" s="201">
        <f t="shared" si="23"/>
        <v>0</v>
      </c>
      <c r="D243" s="74"/>
      <c r="E243" s="74"/>
      <c r="F243" s="74"/>
      <c r="G243" s="157"/>
      <c r="H243" s="208">
        <f t="shared" si="24"/>
        <v>0</v>
      </c>
      <c r="I243" s="74"/>
      <c r="J243" s="74"/>
      <c r="K243" s="74"/>
      <c r="L243" s="158"/>
    </row>
    <row r="244" spans="1:12" ht="24" x14ac:dyDescent="0.25">
      <c r="A244" s="159">
        <v>6260</v>
      </c>
      <c r="B244" s="71" t="s">
        <v>252</v>
      </c>
      <c r="C244" s="201">
        <f t="shared" si="23"/>
        <v>0</v>
      </c>
      <c r="D244" s="74"/>
      <c r="E244" s="74"/>
      <c r="F244" s="74"/>
      <c r="G244" s="157"/>
      <c r="H244" s="208">
        <f t="shared" si="24"/>
        <v>0</v>
      </c>
      <c r="I244" s="74"/>
      <c r="J244" s="74"/>
      <c r="K244" s="74"/>
      <c r="L244" s="158"/>
    </row>
    <row r="245" spans="1:12" x14ac:dyDescent="0.25">
      <c r="A245" s="159">
        <v>6270</v>
      </c>
      <c r="B245" s="71" t="s">
        <v>253</v>
      </c>
      <c r="C245" s="201">
        <f t="shared" si="23"/>
        <v>0</v>
      </c>
      <c r="D245" s="74"/>
      <c r="E245" s="74"/>
      <c r="F245" s="74"/>
      <c r="G245" s="157"/>
      <c r="H245" s="208">
        <f t="shared" si="24"/>
        <v>0</v>
      </c>
      <c r="I245" s="74"/>
      <c r="J245" s="74"/>
      <c r="K245" s="74"/>
      <c r="L245" s="158"/>
    </row>
    <row r="246" spans="1:12" ht="24" x14ac:dyDescent="0.25">
      <c r="A246" s="168">
        <v>6290</v>
      </c>
      <c r="B246" s="65" t="s">
        <v>254</v>
      </c>
      <c r="C246" s="209">
        <f t="shared" si="23"/>
        <v>0</v>
      </c>
      <c r="D246" s="169">
        <f>SUM(D247:D250)</f>
        <v>0</v>
      </c>
      <c r="E246" s="169">
        <f t="shared" ref="E246:G246" si="26">SUM(E247:E250)</f>
        <v>0</v>
      </c>
      <c r="F246" s="169">
        <f t="shared" si="26"/>
        <v>0</v>
      </c>
      <c r="G246" s="210">
        <f t="shared" si="26"/>
        <v>0</v>
      </c>
      <c r="H246" s="209">
        <f t="shared" si="24"/>
        <v>0</v>
      </c>
      <c r="I246" s="169">
        <f>SUM(I247:I250)</f>
        <v>0</v>
      </c>
      <c r="J246" s="169">
        <f t="shared" ref="J246:L246" si="27">SUM(J247:J250)</f>
        <v>0</v>
      </c>
      <c r="K246" s="169">
        <f t="shared" si="27"/>
        <v>0</v>
      </c>
      <c r="L246" s="186">
        <f t="shared" si="27"/>
        <v>0</v>
      </c>
    </row>
    <row r="247" spans="1:12" x14ac:dyDescent="0.25">
      <c r="A247" s="44">
        <v>6291</v>
      </c>
      <c r="B247" s="71" t="s">
        <v>255</v>
      </c>
      <c r="C247" s="201">
        <f t="shared" si="23"/>
        <v>0</v>
      </c>
      <c r="D247" s="74"/>
      <c r="E247" s="74"/>
      <c r="F247" s="74"/>
      <c r="G247" s="211"/>
      <c r="H247" s="201">
        <f t="shared" si="24"/>
        <v>0</v>
      </c>
      <c r="I247" s="74"/>
      <c r="J247" s="74"/>
      <c r="K247" s="74"/>
      <c r="L247" s="158"/>
    </row>
    <row r="248" spans="1:12" x14ac:dyDescent="0.25">
      <c r="A248" s="44">
        <v>6292</v>
      </c>
      <c r="B248" s="71" t="s">
        <v>256</v>
      </c>
      <c r="C248" s="201">
        <f t="shared" si="23"/>
        <v>0</v>
      </c>
      <c r="D248" s="74"/>
      <c r="E248" s="74"/>
      <c r="F248" s="74"/>
      <c r="G248" s="211"/>
      <c r="H248" s="201">
        <f t="shared" si="24"/>
        <v>0</v>
      </c>
      <c r="I248" s="74"/>
      <c r="J248" s="74"/>
      <c r="K248" s="74"/>
      <c r="L248" s="158"/>
    </row>
    <row r="249" spans="1:12" ht="72" x14ac:dyDescent="0.25">
      <c r="A249" s="44">
        <v>6296</v>
      </c>
      <c r="B249" s="71" t="s">
        <v>257</v>
      </c>
      <c r="C249" s="201">
        <f t="shared" si="23"/>
        <v>0</v>
      </c>
      <c r="D249" s="74"/>
      <c r="E249" s="74"/>
      <c r="F249" s="74"/>
      <c r="G249" s="211"/>
      <c r="H249" s="201">
        <f t="shared" si="24"/>
        <v>0</v>
      </c>
      <c r="I249" s="74"/>
      <c r="J249" s="74"/>
      <c r="K249" s="74"/>
      <c r="L249" s="158"/>
    </row>
    <row r="250" spans="1:12" ht="39.75" customHeight="1" x14ac:dyDescent="0.25">
      <c r="A250" s="44">
        <v>6299</v>
      </c>
      <c r="B250" s="71" t="s">
        <v>258</v>
      </c>
      <c r="C250" s="201">
        <f t="shared" si="23"/>
        <v>0</v>
      </c>
      <c r="D250" s="74"/>
      <c r="E250" s="74"/>
      <c r="F250" s="74"/>
      <c r="G250" s="211"/>
      <c r="H250" s="201">
        <f t="shared" si="24"/>
        <v>0</v>
      </c>
      <c r="I250" s="74"/>
      <c r="J250" s="74"/>
      <c r="K250" s="74"/>
      <c r="L250" s="158"/>
    </row>
    <row r="251" spans="1:12" x14ac:dyDescent="0.25">
      <c r="A251" s="56">
        <v>6300</v>
      </c>
      <c r="B251" s="147" t="s">
        <v>259</v>
      </c>
      <c r="C251" s="184">
        <f t="shared" si="23"/>
        <v>0</v>
      </c>
      <c r="D251" s="63">
        <f>SUM(D252,D257,D258)</f>
        <v>0</v>
      </c>
      <c r="E251" s="63">
        <f t="shared" ref="E251:G251" si="28">SUM(E252,E257,E258)</f>
        <v>0</v>
      </c>
      <c r="F251" s="63">
        <f t="shared" si="28"/>
        <v>0</v>
      </c>
      <c r="G251" s="63">
        <f t="shared" si="28"/>
        <v>0</v>
      </c>
      <c r="H251" s="57">
        <f t="shared" si="24"/>
        <v>0</v>
      </c>
      <c r="I251" s="63">
        <f>SUM(I252,I257,I258)</f>
        <v>0</v>
      </c>
      <c r="J251" s="63">
        <f t="shared" ref="J251:L251" si="29">SUM(J252,J257,J258)</f>
        <v>0</v>
      </c>
      <c r="K251" s="63">
        <f t="shared" si="29"/>
        <v>0</v>
      </c>
      <c r="L251" s="172">
        <f t="shared" si="29"/>
        <v>0</v>
      </c>
    </row>
    <row r="252" spans="1:12" ht="24" x14ac:dyDescent="0.25">
      <c r="A252" s="168">
        <v>6320</v>
      </c>
      <c r="B252" s="65" t="s">
        <v>260</v>
      </c>
      <c r="C252" s="209">
        <f t="shared" si="23"/>
        <v>0</v>
      </c>
      <c r="D252" s="169">
        <f>SUM(D253:D256)</f>
        <v>0</v>
      </c>
      <c r="E252" s="169">
        <f>SUM(E253:E256)</f>
        <v>0</v>
      </c>
      <c r="F252" s="169">
        <f t="shared" ref="F252:G252" si="30">SUM(F253:F256)</f>
        <v>0</v>
      </c>
      <c r="G252" s="212">
        <f t="shared" si="30"/>
        <v>0</v>
      </c>
      <c r="H252" s="209">
        <f t="shared" si="24"/>
        <v>0</v>
      </c>
      <c r="I252" s="169">
        <f>SUM(I253:I256)</f>
        <v>0</v>
      </c>
      <c r="J252" s="169">
        <f t="shared" ref="J252:L252" si="31">SUM(J253:J256)</f>
        <v>0</v>
      </c>
      <c r="K252" s="169">
        <f t="shared" si="31"/>
        <v>0</v>
      </c>
      <c r="L252" s="213">
        <f t="shared" si="31"/>
        <v>0</v>
      </c>
    </row>
    <row r="253" spans="1:12" x14ac:dyDescent="0.25">
      <c r="A253" s="44">
        <v>6322</v>
      </c>
      <c r="B253" s="71" t="s">
        <v>261</v>
      </c>
      <c r="C253" s="201">
        <f t="shared" si="23"/>
        <v>0</v>
      </c>
      <c r="D253" s="74"/>
      <c r="E253" s="74"/>
      <c r="F253" s="74"/>
      <c r="G253" s="211"/>
      <c r="H253" s="201">
        <f t="shared" si="24"/>
        <v>0</v>
      </c>
      <c r="I253" s="74"/>
      <c r="J253" s="74"/>
      <c r="K253" s="74"/>
      <c r="L253" s="158"/>
    </row>
    <row r="254" spans="1:12" ht="24" x14ac:dyDescent="0.25">
      <c r="A254" s="44">
        <v>6323</v>
      </c>
      <c r="B254" s="71" t="s">
        <v>262</v>
      </c>
      <c r="C254" s="201">
        <f t="shared" si="23"/>
        <v>0</v>
      </c>
      <c r="D254" s="74"/>
      <c r="E254" s="74"/>
      <c r="F254" s="74"/>
      <c r="G254" s="211"/>
      <c r="H254" s="201">
        <f t="shared" si="24"/>
        <v>0</v>
      </c>
      <c r="I254" s="74"/>
      <c r="J254" s="74"/>
      <c r="K254" s="74"/>
      <c r="L254" s="158"/>
    </row>
    <row r="255" spans="1:12" ht="24" x14ac:dyDescent="0.25">
      <c r="A255" s="44">
        <v>6324</v>
      </c>
      <c r="B255" s="71" t="s">
        <v>263</v>
      </c>
      <c r="C255" s="201">
        <f t="shared" si="23"/>
        <v>0</v>
      </c>
      <c r="D255" s="74"/>
      <c r="E255" s="74"/>
      <c r="F255" s="74"/>
      <c r="G255" s="211"/>
      <c r="H255" s="201">
        <f t="shared" si="24"/>
        <v>0</v>
      </c>
      <c r="I255" s="74"/>
      <c r="J255" s="74"/>
      <c r="K255" s="74"/>
      <c r="L255" s="158"/>
    </row>
    <row r="256" spans="1:12" x14ac:dyDescent="0.25">
      <c r="A256" s="38">
        <v>6329</v>
      </c>
      <c r="B256" s="65" t="s">
        <v>264</v>
      </c>
      <c r="C256" s="205">
        <f t="shared" si="23"/>
        <v>0</v>
      </c>
      <c r="D256" s="68"/>
      <c r="E256" s="68"/>
      <c r="F256" s="68"/>
      <c r="G256" s="214"/>
      <c r="H256" s="205">
        <f t="shared" si="24"/>
        <v>0</v>
      </c>
      <c r="I256" s="68"/>
      <c r="J256" s="68"/>
      <c r="K256" s="68"/>
      <c r="L256" s="155"/>
    </row>
    <row r="257" spans="1:13" ht="24" x14ac:dyDescent="0.25">
      <c r="A257" s="215">
        <v>6330</v>
      </c>
      <c r="B257" s="216" t="s">
        <v>265</v>
      </c>
      <c r="C257" s="209">
        <f>SUM(D257:G257)</f>
        <v>0</v>
      </c>
      <c r="D257" s="189"/>
      <c r="E257" s="189"/>
      <c r="F257" s="189"/>
      <c r="G257" s="211"/>
      <c r="H257" s="209">
        <f>SUM(I257:L257)</f>
        <v>0</v>
      </c>
      <c r="I257" s="189"/>
      <c r="J257" s="189"/>
      <c r="K257" s="189"/>
      <c r="L257" s="191"/>
    </row>
    <row r="258" spans="1:13" x14ac:dyDescent="0.25">
      <c r="A258" s="159">
        <v>6360</v>
      </c>
      <c r="B258" s="71" t="s">
        <v>266</v>
      </c>
      <c r="C258" s="201">
        <f t="shared" si="23"/>
        <v>0</v>
      </c>
      <c r="D258" s="74"/>
      <c r="E258" s="74"/>
      <c r="F258" s="74"/>
      <c r="G258" s="157"/>
      <c r="H258" s="208">
        <f t="shared" si="24"/>
        <v>0</v>
      </c>
      <c r="I258" s="74"/>
      <c r="J258" s="74"/>
      <c r="K258" s="74"/>
      <c r="L258" s="158"/>
    </row>
    <row r="259" spans="1:13" ht="36" x14ac:dyDescent="0.25">
      <c r="A259" s="56">
        <v>6400</v>
      </c>
      <c r="B259" s="147" t="s">
        <v>267</v>
      </c>
      <c r="C259" s="184">
        <f>SUM(D259:G259)</f>
        <v>0</v>
      </c>
      <c r="D259" s="63">
        <f>SUM(D260,D264)</f>
        <v>0</v>
      </c>
      <c r="E259" s="63">
        <f t="shared" ref="E259:G259" si="32">SUM(E260,E264)</f>
        <v>0</v>
      </c>
      <c r="F259" s="63">
        <f t="shared" si="32"/>
        <v>0</v>
      </c>
      <c r="G259" s="63">
        <f t="shared" si="32"/>
        <v>0</v>
      </c>
      <c r="H259" s="57">
        <f>SUM(I259:L259)</f>
        <v>0</v>
      </c>
      <c r="I259" s="63">
        <f>SUM(I260,I264)</f>
        <v>0</v>
      </c>
      <c r="J259" s="63">
        <f t="shared" ref="J259:L259" si="33">SUM(J260,J264)</f>
        <v>0</v>
      </c>
      <c r="K259" s="63">
        <f t="shared" si="33"/>
        <v>0</v>
      </c>
      <c r="L259" s="172">
        <f t="shared" si="33"/>
        <v>0</v>
      </c>
    </row>
    <row r="260" spans="1:13" ht="24" x14ac:dyDescent="0.25">
      <c r="A260" s="168">
        <v>6410</v>
      </c>
      <c r="B260" s="65" t="s">
        <v>268</v>
      </c>
      <c r="C260" s="205">
        <f t="shared" si="23"/>
        <v>0</v>
      </c>
      <c r="D260" s="169">
        <f>SUM(D261:D263)</f>
        <v>0</v>
      </c>
      <c r="E260" s="169">
        <f t="shared" ref="E260:G260" si="34">SUM(E261:E263)</f>
        <v>0</v>
      </c>
      <c r="F260" s="169">
        <f t="shared" si="34"/>
        <v>0</v>
      </c>
      <c r="G260" s="217">
        <f t="shared" si="34"/>
        <v>0</v>
      </c>
      <c r="H260" s="205">
        <f t="shared" si="24"/>
        <v>0</v>
      </c>
      <c r="I260" s="169">
        <f>SUM(I261:I263)</f>
        <v>0</v>
      </c>
      <c r="J260" s="169">
        <f t="shared" ref="J260:L260" si="35">SUM(J261:J263)</f>
        <v>0</v>
      </c>
      <c r="K260" s="169">
        <f t="shared" si="35"/>
        <v>0</v>
      </c>
      <c r="L260" s="180">
        <f t="shared" si="35"/>
        <v>0</v>
      </c>
    </row>
    <row r="261" spans="1:13" x14ac:dyDescent="0.25">
      <c r="A261" s="44">
        <v>6411</v>
      </c>
      <c r="B261" s="174" t="s">
        <v>269</v>
      </c>
      <c r="C261" s="201">
        <f t="shared" si="23"/>
        <v>0</v>
      </c>
      <c r="D261" s="74"/>
      <c r="E261" s="74"/>
      <c r="F261" s="74"/>
      <c r="G261" s="157"/>
      <c r="H261" s="208">
        <f t="shared" si="24"/>
        <v>0</v>
      </c>
      <c r="I261" s="74"/>
      <c r="J261" s="74"/>
      <c r="K261" s="74"/>
      <c r="L261" s="158"/>
    </row>
    <row r="262" spans="1:13" ht="36" x14ac:dyDescent="0.25">
      <c r="A262" s="44">
        <v>6412</v>
      </c>
      <c r="B262" s="71" t="s">
        <v>270</v>
      </c>
      <c r="C262" s="201">
        <f t="shared" si="23"/>
        <v>0</v>
      </c>
      <c r="D262" s="74"/>
      <c r="E262" s="74"/>
      <c r="F262" s="74"/>
      <c r="G262" s="157"/>
      <c r="H262" s="208">
        <f t="shared" si="24"/>
        <v>0</v>
      </c>
      <c r="I262" s="74"/>
      <c r="J262" s="74"/>
      <c r="K262" s="74"/>
      <c r="L262" s="158"/>
    </row>
    <row r="263" spans="1:13" ht="36" x14ac:dyDescent="0.25">
      <c r="A263" s="44">
        <v>6419</v>
      </c>
      <c r="B263" s="71" t="s">
        <v>271</v>
      </c>
      <c r="C263" s="201">
        <f t="shared" si="23"/>
        <v>0</v>
      </c>
      <c r="D263" s="74"/>
      <c r="E263" s="74"/>
      <c r="F263" s="74"/>
      <c r="G263" s="157"/>
      <c r="H263" s="208">
        <f t="shared" si="24"/>
        <v>0</v>
      </c>
      <c r="I263" s="74"/>
      <c r="J263" s="74"/>
      <c r="K263" s="74"/>
      <c r="L263" s="158"/>
    </row>
    <row r="264" spans="1:13" ht="36" x14ac:dyDescent="0.25">
      <c r="A264" s="159">
        <v>6420</v>
      </c>
      <c r="B264" s="71" t="s">
        <v>272</v>
      </c>
      <c r="C264" s="201">
        <f t="shared" si="23"/>
        <v>0</v>
      </c>
      <c r="D264" s="160">
        <f>SUM(D265:D268)</f>
        <v>0</v>
      </c>
      <c r="E264" s="160">
        <f>SUM(E265:E268)</f>
        <v>0</v>
      </c>
      <c r="F264" s="160">
        <f>SUM(F265:F268)</f>
        <v>0</v>
      </c>
      <c r="G264" s="218">
        <f>SUM(G265:G268)</f>
        <v>0</v>
      </c>
      <c r="H264" s="201">
        <f>SUM(I264:L264)</f>
        <v>0</v>
      </c>
      <c r="I264" s="160">
        <f>SUM(I265:I268)</f>
        <v>0</v>
      </c>
      <c r="J264" s="160">
        <f>SUM(J265:J268)</f>
        <v>0</v>
      </c>
      <c r="K264" s="160">
        <f>SUM(K265:K268)</f>
        <v>0</v>
      </c>
      <c r="L264" s="176">
        <f>SUM(L265:L268)</f>
        <v>0</v>
      </c>
    </row>
    <row r="265" spans="1:13" x14ac:dyDescent="0.25">
      <c r="A265" s="44">
        <v>6421</v>
      </c>
      <c r="B265" s="71" t="s">
        <v>273</v>
      </c>
      <c r="C265" s="201">
        <f t="shared" ref="C265:C285" si="36">SUM(D265:G265)</f>
        <v>0</v>
      </c>
      <c r="D265" s="74"/>
      <c r="E265" s="74"/>
      <c r="F265" s="74"/>
      <c r="G265" s="157"/>
      <c r="H265" s="208">
        <f t="shared" ref="H265:H285" si="37">SUM(I265:L265)</f>
        <v>0</v>
      </c>
      <c r="I265" s="74"/>
      <c r="J265" s="74"/>
      <c r="K265" s="74"/>
      <c r="L265" s="158"/>
    </row>
    <row r="266" spans="1:13" x14ac:dyDescent="0.25">
      <c r="A266" s="44">
        <v>6422</v>
      </c>
      <c r="B266" s="71" t="s">
        <v>274</v>
      </c>
      <c r="C266" s="201">
        <f t="shared" si="36"/>
        <v>0</v>
      </c>
      <c r="D266" s="74"/>
      <c r="E266" s="74"/>
      <c r="F266" s="74"/>
      <c r="G266" s="157"/>
      <c r="H266" s="208">
        <f t="shared" si="37"/>
        <v>0</v>
      </c>
      <c r="I266" s="74"/>
      <c r="J266" s="74"/>
      <c r="K266" s="74"/>
      <c r="L266" s="158"/>
    </row>
    <row r="267" spans="1:13" ht="13.5" customHeight="1" x14ac:dyDescent="0.25">
      <c r="A267" s="44">
        <v>6423</v>
      </c>
      <c r="B267" s="71" t="s">
        <v>275</v>
      </c>
      <c r="C267" s="201">
        <f>SUM(D267:G267)</f>
        <v>0</v>
      </c>
      <c r="D267" s="74"/>
      <c r="E267" s="74"/>
      <c r="F267" s="74"/>
      <c r="G267" s="157"/>
      <c r="H267" s="208">
        <f>SUM(I267:L267)</f>
        <v>0</v>
      </c>
      <c r="I267" s="74"/>
      <c r="J267" s="74"/>
      <c r="K267" s="74"/>
      <c r="L267" s="158"/>
    </row>
    <row r="268" spans="1:13" ht="36" x14ac:dyDescent="0.25">
      <c r="A268" s="44">
        <v>6424</v>
      </c>
      <c r="B268" s="71" t="s">
        <v>276</v>
      </c>
      <c r="C268" s="201">
        <f>SUM(D268:G268)</f>
        <v>0</v>
      </c>
      <c r="D268" s="74"/>
      <c r="E268" s="74"/>
      <c r="F268" s="74"/>
      <c r="G268" s="157"/>
      <c r="H268" s="208">
        <f>SUM(I268:L268)</f>
        <v>0</v>
      </c>
      <c r="I268" s="74"/>
      <c r="J268" s="74"/>
      <c r="K268" s="74"/>
      <c r="L268" s="158"/>
      <c r="M268" s="225"/>
    </row>
    <row r="269" spans="1:13" ht="36" x14ac:dyDescent="0.25">
      <c r="A269" s="220">
        <v>7000</v>
      </c>
      <c r="B269" s="220" t="s">
        <v>277</v>
      </c>
      <c r="C269" s="221">
        <f t="shared" si="36"/>
        <v>0</v>
      </c>
      <c r="D269" s="222">
        <f>SUM(D270,D281)</f>
        <v>0</v>
      </c>
      <c r="E269" s="222">
        <f>SUM(E270,E281)</f>
        <v>0</v>
      </c>
      <c r="F269" s="222">
        <f>SUM(F270,F281)</f>
        <v>0</v>
      </c>
      <c r="G269" s="222">
        <f>SUM(G270,G281)</f>
        <v>0</v>
      </c>
      <c r="H269" s="223">
        <f t="shared" si="37"/>
        <v>0</v>
      </c>
      <c r="I269" s="222">
        <f>SUM(I270,I281)</f>
        <v>0</v>
      </c>
      <c r="J269" s="222">
        <f>SUM(J270,J281)</f>
        <v>0</v>
      </c>
      <c r="K269" s="222">
        <f>SUM(K270,K281)</f>
        <v>0</v>
      </c>
      <c r="L269" s="224">
        <f>SUM(L270,L281)</f>
        <v>0</v>
      </c>
    </row>
    <row r="270" spans="1:13" ht="24" x14ac:dyDescent="0.25">
      <c r="A270" s="56">
        <v>7200</v>
      </c>
      <c r="B270" s="147" t="s">
        <v>278</v>
      </c>
      <c r="C270" s="184">
        <f t="shared" si="36"/>
        <v>0</v>
      </c>
      <c r="D270" s="63">
        <f>SUM(D271,D272,D275,D276,D280)</f>
        <v>0</v>
      </c>
      <c r="E270" s="63">
        <f>SUM(E271,E272,E275,E276,E280)</f>
        <v>0</v>
      </c>
      <c r="F270" s="63">
        <f>SUM(F271,F272,F275,F276,F280)</f>
        <v>0</v>
      </c>
      <c r="G270" s="63">
        <f>SUM(G271,G272,G275,G276,G280)</f>
        <v>0</v>
      </c>
      <c r="H270" s="57">
        <f t="shared" si="37"/>
        <v>0</v>
      </c>
      <c r="I270" s="63">
        <f>SUM(I271,I272,I275,I276,I280)</f>
        <v>0</v>
      </c>
      <c r="J270" s="63">
        <f>SUM(J271,J272,J275,J276,J280)</f>
        <v>0</v>
      </c>
      <c r="K270" s="63">
        <f>SUM(K271,K272,K275,K276,K280)</f>
        <v>0</v>
      </c>
      <c r="L270" s="149">
        <f>SUM(L271,L272,L275,L276,L280)</f>
        <v>0</v>
      </c>
    </row>
    <row r="271" spans="1:13" ht="24" x14ac:dyDescent="0.25">
      <c r="A271" s="168">
        <v>7210</v>
      </c>
      <c r="B271" s="65" t="s">
        <v>279</v>
      </c>
      <c r="C271" s="205">
        <f t="shared" si="36"/>
        <v>0</v>
      </c>
      <c r="D271" s="68"/>
      <c r="E271" s="68"/>
      <c r="F271" s="68"/>
      <c r="G271" s="154"/>
      <c r="H271" s="66">
        <f t="shared" si="37"/>
        <v>0</v>
      </c>
      <c r="I271" s="68"/>
      <c r="J271" s="68"/>
      <c r="K271" s="68"/>
      <c r="L271" s="155"/>
    </row>
    <row r="272" spans="1:13" s="225" customFormat="1" ht="36" x14ac:dyDescent="0.25">
      <c r="A272" s="159">
        <v>7220</v>
      </c>
      <c r="B272" s="71" t="s">
        <v>280</v>
      </c>
      <c r="C272" s="201">
        <f>SUM(D272:G272)</f>
        <v>0</v>
      </c>
      <c r="D272" s="160">
        <f>SUM(D273:D274)</f>
        <v>0</v>
      </c>
      <c r="E272" s="160">
        <f>SUM(E273:E274)</f>
        <v>0</v>
      </c>
      <c r="F272" s="160">
        <f>SUM(F273:F274)</f>
        <v>0</v>
      </c>
      <c r="G272" s="160">
        <f>SUM(G273:G274)</f>
        <v>0</v>
      </c>
      <c r="H272" s="72">
        <f>SUM(I272:L272)</f>
        <v>0</v>
      </c>
      <c r="I272" s="160">
        <f>SUM(I273:I274)</f>
        <v>0</v>
      </c>
      <c r="J272" s="160">
        <f>SUM(J273:J274)</f>
        <v>0</v>
      </c>
      <c r="K272" s="160">
        <f>SUM(K273:K274)</f>
        <v>0</v>
      </c>
      <c r="L272" s="162">
        <f>SUM(L273:L274)</f>
        <v>0</v>
      </c>
    </row>
    <row r="273" spans="1:12" s="225" customFormat="1" ht="36" x14ac:dyDescent="0.25">
      <c r="A273" s="44">
        <v>7221</v>
      </c>
      <c r="B273" s="71" t="s">
        <v>281</v>
      </c>
      <c r="C273" s="201">
        <f t="shared" si="36"/>
        <v>0</v>
      </c>
      <c r="D273" s="74"/>
      <c r="E273" s="74"/>
      <c r="F273" s="74"/>
      <c r="G273" s="157"/>
      <c r="H273" s="72">
        <f t="shared" si="37"/>
        <v>0</v>
      </c>
      <c r="I273" s="74"/>
      <c r="J273" s="74"/>
      <c r="K273" s="74"/>
      <c r="L273" s="158"/>
    </row>
    <row r="274" spans="1:12" s="225" customFormat="1" ht="36" x14ac:dyDescent="0.25">
      <c r="A274" s="44">
        <v>7222</v>
      </c>
      <c r="B274" s="71" t="s">
        <v>282</v>
      </c>
      <c r="C274" s="201">
        <f t="shared" si="36"/>
        <v>0</v>
      </c>
      <c r="D274" s="74"/>
      <c r="E274" s="74"/>
      <c r="F274" s="74"/>
      <c r="G274" s="157"/>
      <c r="H274" s="72">
        <f t="shared" si="37"/>
        <v>0</v>
      </c>
      <c r="I274" s="74"/>
      <c r="J274" s="74"/>
      <c r="K274" s="74"/>
      <c r="L274" s="158"/>
    </row>
    <row r="275" spans="1:12" ht="24" x14ac:dyDescent="0.25">
      <c r="A275" s="159">
        <v>7230</v>
      </c>
      <c r="B275" s="71" t="s">
        <v>283</v>
      </c>
      <c r="C275" s="201">
        <f t="shared" si="36"/>
        <v>0</v>
      </c>
      <c r="D275" s="74"/>
      <c r="E275" s="74"/>
      <c r="F275" s="74"/>
      <c r="G275" s="157"/>
      <c r="H275" s="72">
        <f t="shared" si="37"/>
        <v>0</v>
      </c>
      <c r="I275" s="74"/>
      <c r="J275" s="74"/>
      <c r="K275" s="74"/>
      <c r="L275" s="158"/>
    </row>
    <row r="276" spans="1:12" ht="24" x14ac:dyDescent="0.25">
      <c r="A276" s="159">
        <v>7240</v>
      </c>
      <c r="B276" s="71" t="s">
        <v>284</v>
      </c>
      <c r="C276" s="201">
        <f t="shared" si="36"/>
        <v>0</v>
      </c>
      <c r="D276" s="160">
        <f>SUM(D277:D279)</f>
        <v>0</v>
      </c>
      <c r="E276" s="160">
        <f t="shared" ref="E276:G276" si="38">SUM(E277:E279)</f>
        <v>0</v>
      </c>
      <c r="F276" s="160">
        <f t="shared" si="38"/>
        <v>0</v>
      </c>
      <c r="G276" s="161">
        <f t="shared" si="38"/>
        <v>0</v>
      </c>
      <c r="H276" s="72">
        <f t="shared" si="37"/>
        <v>0</v>
      </c>
      <c r="I276" s="160">
        <f t="shared" ref="I276:L276" si="39">SUM(I277:I279)</f>
        <v>0</v>
      </c>
      <c r="J276" s="160">
        <f t="shared" si="39"/>
        <v>0</v>
      </c>
      <c r="K276" s="160">
        <f>SUM(K277:K279)</f>
        <v>0</v>
      </c>
      <c r="L276" s="162">
        <f t="shared" si="39"/>
        <v>0</v>
      </c>
    </row>
    <row r="277" spans="1:12" ht="48" x14ac:dyDescent="0.25">
      <c r="A277" s="44">
        <v>7245</v>
      </c>
      <c r="B277" s="71" t="s">
        <v>285</v>
      </c>
      <c r="C277" s="201">
        <f t="shared" si="36"/>
        <v>0</v>
      </c>
      <c r="D277" s="74"/>
      <c r="E277" s="74"/>
      <c r="F277" s="74"/>
      <c r="G277" s="157"/>
      <c r="H277" s="72">
        <f t="shared" si="37"/>
        <v>0</v>
      </c>
      <c r="I277" s="74"/>
      <c r="J277" s="74"/>
      <c r="K277" s="74"/>
      <c r="L277" s="158"/>
    </row>
    <row r="278" spans="1:12" ht="84.75" customHeight="1" x14ac:dyDescent="0.25">
      <c r="A278" s="44">
        <v>7246</v>
      </c>
      <c r="B278" s="71" t="s">
        <v>286</v>
      </c>
      <c r="C278" s="201">
        <f t="shared" si="36"/>
        <v>0</v>
      </c>
      <c r="D278" s="74"/>
      <c r="E278" s="74"/>
      <c r="F278" s="74"/>
      <c r="G278" s="157"/>
      <c r="H278" s="72">
        <f t="shared" si="37"/>
        <v>0</v>
      </c>
      <c r="I278" s="74"/>
      <c r="J278" s="74"/>
      <c r="K278" s="74"/>
      <c r="L278" s="158"/>
    </row>
    <row r="279" spans="1:12" ht="36" x14ac:dyDescent="0.25">
      <c r="A279" s="44">
        <v>7247</v>
      </c>
      <c r="B279" s="71" t="s">
        <v>287</v>
      </c>
      <c r="C279" s="201">
        <f t="shared" si="36"/>
        <v>0</v>
      </c>
      <c r="D279" s="74"/>
      <c r="E279" s="74"/>
      <c r="F279" s="74"/>
      <c r="G279" s="157"/>
      <c r="H279" s="72">
        <f t="shared" si="37"/>
        <v>0</v>
      </c>
      <c r="I279" s="74"/>
      <c r="J279" s="74"/>
      <c r="K279" s="74"/>
      <c r="L279" s="158"/>
    </row>
    <row r="280" spans="1:12" ht="24" x14ac:dyDescent="0.25">
      <c r="A280" s="168">
        <v>7260</v>
      </c>
      <c r="B280" s="65" t="s">
        <v>288</v>
      </c>
      <c r="C280" s="205">
        <f t="shared" si="36"/>
        <v>0</v>
      </c>
      <c r="D280" s="68"/>
      <c r="E280" s="68"/>
      <c r="F280" s="68"/>
      <c r="G280" s="154"/>
      <c r="H280" s="66">
        <f t="shared" si="37"/>
        <v>0</v>
      </c>
      <c r="I280" s="68"/>
      <c r="J280" s="68"/>
      <c r="K280" s="68"/>
      <c r="L280" s="155"/>
    </row>
    <row r="281" spans="1:12" x14ac:dyDescent="0.25">
      <c r="A281" s="108">
        <v>7700</v>
      </c>
      <c r="B281" s="85" t="s">
        <v>289</v>
      </c>
      <c r="C281" s="86">
        <f t="shared" si="36"/>
        <v>0</v>
      </c>
      <c r="D281" s="226">
        <f>D282</f>
        <v>0</v>
      </c>
      <c r="E281" s="226">
        <f t="shared" ref="E281:G281" si="40">E282</f>
        <v>0</v>
      </c>
      <c r="F281" s="226">
        <f t="shared" si="40"/>
        <v>0</v>
      </c>
      <c r="G281" s="227">
        <f t="shared" si="40"/>
        <v>0</v>
      </c>
      <c r="H281" s="86">
        <f t="shared" si="37"/>
        <v>0</v>
      </c>
      <c r="I281" s="226">
        <f t="shared" ref="I281:L281" si="41">I282</f>
        <v>0</v>
      </c>
      <c r="J281" s="226">
        <f t="shared" si="41"/>
        <v>0</v>
      </c>
      <c r="K281" s="226">
        <f t="shared" si="41"/>
        <v>0</v>
      </c>
      <c r="L281" s="228">
        <f t="shared" si="41"/>
        <v>0</v>
      </c>
    </row>
    <row r="282" spans="1:12" x14ac:dyDescent="0.25">
      <c r="A282" s="150">
        <v>7720</v>
      </c>
      <c r="B282" s="65" t="s">
        <v>290</v>
      </c>
      <c r="C282" s="79">
        <f t="shared" si="36"/>
        <v>0</v>
      </c>
      <c r="D282" s="81"/>
      <c r="E282" s="81"/>
      <c r="F282" s="81"/>
      <c r="G282" s="229"/>
      <c r="H282" s="79">
        <f t="shared" si="37"/>
        <v>0</v>
      </c>
      <c r="I282" s="81"/>
      <c r="J282" s="81"/>
      <c r="K282" s="81"/>
      <c r="L282" s="230"/>
    </row>
    <row r="283" spans="1:12" x14ac:dyDescent="0.25">
      <c r="A283" s="174"/>
      <c r="B283" s="71" t="s">
        <v>291</v>
      </c>
      <c r="C283" s="201">
        <f t="shared" si="36"/>
        <v>0</v>
      </c>
      <c r="D283" s="160">
        <f>SUM(D284:D285)</f>
        <v>0</v>
      </c>
      <c r="E283" s="160">
        <f>SUM(E284:E285)</f>
        <v>0</v>
      </c>
      <c r="F283" s="160">
        <f>SUM(F284:F285)</f>
        <v>0</v>
      </c>
      <c r="G283" s="161">
        <f>SUM(G284:G285)</f>
        <v>0</v>
      </c>
      <c r="H283" s="72">
        <f t="shared" si="37"/>
        <v>0</v>
      </c>
      <c r="I283" s="160">
        <f>SUM(I284:I285)</f>
        <v>0</v>
      </c>
      <c r="J283" s="160">
        <f>SUM(J284:J285)</f>
        <v>0</v>
      </c>
      <c r="K283" s="160">
        <f>SUM(K284:K285)</f>
        <v>0</v>
      </c>
      <c r="L283" s="162">
        <f>SUM(L284:L285)</f>
        <v>0</v>
      </c>
    </row>
    <row r="284" spans="1:12" x14ac:dyDescent="0.25">
      <c r="A284" s="174" t="s">
        <v>292</v>
      </c>
      <c r="B284" s="44" t="s">
        <v>293</v>
      </c>
      <c r="C284" s="201">
        <f t="shared" si="36"/>
        <v>0</v>
      </c>
      <c r="D284" s="74"/>
      <c r="E284" s="74"/>
      <c r="F284" s="74"/>
      <c r="G284" s="157"/>
      <c r="H284" s="72">
        <f t="shared" si="37"/>
        <v>0</v>
      </c>
      <c r="I284" s="74"/>
      <c r="J284" s="74"/>
      <c r="K284" s="74"/>
      <c r="L284" s="158"/>
    </row>
    <row r="285" spans="1:12" ht="24" x14ac:dyDescent="0.25">
      <c r="A285" s="174" t="s">
        <v>294</v>
      </c>
      <c r="B285" s="231" t="s">
        <v>295</v>
      </c>
      <c r="C285" s="205">
        <f t="shared" si="36"/>
        <v>0</v>
      </c>
      <c r="D285" s="68"/>
      <c r="E285" s="68"/>
      <c r="F285" s="68"/>
      <c r="G285" s="154"/>
      <c r="H285" s="66">
        <f t="shared" si="37"/>
        <v>0</v>
      </c>
      <c r="I285" s="68"/>
      <c r="J285" s="68"/>
      <c r="K285" s="68"/>
      <c r="L285" s="155"/>
    </row>
    <row r="286" spans="1:12" ht="12.75" thickBot="1" x14ac:dyDescent="0.3">
      <c r="A286" s="232"/>
      <c r="B286" s="232" t="s">
        <v>296</v>
      </c>
      <c r="C286" s="233">
        <f t="shared" ref="C286:L286" si="42">SUM(C283,C269,C230,C195,C187,C173,C75,C53)</f>
        <v>38246</v>
      </c>
      <c r="D286" s="233">
        <f t="shared" si="42"/>
        <v>38246</v>
      </c>
      <c r="E286" s="233">
        <f t="shared" si="42"/>
        <v>0</v>
      </c>
      <c r="F286" s="233">
        <f t="shared" si="42"/>
        <v>0</v>
      </c>
      <c r="G286" s="234">
        <f t="shared" si="42"/>
        <v>0</v>
      </c>
      <c r="H286" s="235">
        <f t="shared" si="42"/>
        <v>50540</v>
      </c>
      <c r="I286" s="233">
        <f t="shared" si="42"/>
        <v>32895</v>
      </c>
      <c r="J286" s="233">
        <f t="shared" si="42"/>
        <v>17645</v>
      </c>
      <c r="K286" s="233">
        <f t="shared" si="42"/>
        <v>0</v>
      </c>
      <c r="L286" s="236">
        <f t="shared" si="42"/>
        <v>0</v>
      </c>
    </row>
    <row r="287" spans="1:12" s="24" customFormat="1" ht="13.5" thickTop="1" thickBot="1" x14ac:dyDescent="0.3">
      <c r="A287" s="601" t="s">
        <v>297</v>
      </c>
      <c r="B287" s="602"/>
      <c r="C287" s="237">
        <f>SUM(D287:G287)</f>
        <v>0</v>
      </c>
      <c r="D287" s="238">
        <f>SUM(D24,D25,D41)-D51</f>
        <v>0</v>
      </c>
      <c r="E287" s="238">
        <f>SUM(E24,E25,E41)-E51</f>
        <v>0</v>
      </c>
      <c r="F287" s="238">
        <f>(F26+F43)-F51</f>
        <v>0</v>
      </c>
      <c r="G287" s="239">
        <f>G45-G51</f>
        <v>0</v>
      </c>
      <c r="H287" s="237">
        <f>SUM(I287:L287)</f>
        <v>0</v>
      </c>
      <c r="I287" s="238">
        <f>SUM(I24,I25,I41)-I51</f>
        <v>0</v>
      </c>
      <c r="J287" s="238">
        <f>SUM(J24,J25,J41)-J51</f>
        <v>0</v>
      </c>
      <c r="K287" s="238">
        <f>(K26+K43)-K51</f>
        <v>0</v>
      </c>
      <c r="L287" s="240">
        <f>L45-L51</f>
        <v>0</v>
      </c>
    </row>
    <row r="288" spans="1:12" s="24" customFormat="1" ht="12.75" thickTop="1" x14ac:dyDescent="0.25">
      <c r="A288" s="620" t="s">
        <v>298</v>
      </c>
      <c r="B288" s="621"/>
      <c r="C288" s="241">
        <f t="shared" ref="C288:L288" si="43">SUM(C289,C290)-C297+C298</f>
        <v>0</v>
      </c>
      <c r="D288" s="242">
        <f t="shared" si="43"/>
        <v>0</v>
      </c>
      <c r="E288" s="242">
        <f t="shared" si="43"/>
        <v>0</v>
      </c>
      <c r="F288" s="242">
        <f t="shared" si="43"/>
        <v>0</v>
      </c>
      <c r="G288" s="243">
        <f t="shared" si="43"/>
        <v>0</v>
      </c>
      <c r="H288" s="244">
        <f t="shared" si="43"/>
        <v>0</v>
      </c>
      <c r="I288" s="242">
        <f t="shared" si="43"/>
        <v>0</v>
      </c>
      <c r="J288" s="242">
        <f t="shared" si="43"/>
        <v>0</v>
      </c>
      <c r="K288" s="242">
        <f t="shared" si="43"/>
        <v>0</v>
      </c>
      <c r="L288" s="245">
        <f t="shared" si="43"/>
        <v>0</v>
      </c>
    </row>
    <row r="289" spans="1:12" s="24" customFormat="1" ht="12.75" thickBot="1" x14ac:dyDescent="0.3">
      <c r="A289" s="126" t="s">
        <v>299</v>
      </c>
      <c r="B289" s="126" t="s">
        <v>300</v>
      </c>
      <c r="C289" s="246">
        <f t="shared" ref="C289:L289" si="44">C21-C283</f>
        <v>0</v>
      </c>
      <c r="D289" s="128">
        <f t="shared" si="44"/>
        <v>0</v>
      </c>
      <c r="E289" s="128">
        <f t="shared" si="44"/>
        <v>0</v>
      </c>
      <c r="F289" s="128">
        <f t="shared" si="44"/>
        <v>0</v>
      </c>
      <c r="G289" s="129">
        <f t="shared" si="44"/>
        <v>0</v>
      </c>
      <c r="H289" s="247">
        <f t="shared" si="44"/>
        <v>0</v>
      </c>
      <c r="I289" s="128">
        <f t="shared" si="44"/>
        <v>0</v>
      </c>
      <c r="J289" s="128">
        <f t="shared" si="44"/>
        <v>0</v>
      </c>
      <c r="K289" s="128">
        <f t="shared" si="44"/>
        <v>0</v>
      </c>
      <c r="L289" s="130">
        <f t="shared" si="44"/>
        <v>0</v>
      </c>
    </row>
    <row r="290" spans="1:12" s="24" customFormat="1" ht="12.75" thickTop="1" x14ac:dyDescent="0.25">
      <c r="A290" s="248" t="s">
        <v>301</v>
      </c>
      <c r="B290" s="248" t="s">
        <v>302</v>
      </c>
      <c r="C290" s="241">
        <f t="shared" ref="C290:L290" si="45">SUM(C291,C293,C295)-SUM(C292,C294,C296)</f>
        <v>0</v>
      </c>
      <c r="D290" s="242">
        <f t="shared" si="45"/>
        <v>0</v>
      </c>
      <c r="E290" s="242">
        <f t="shared" si="45"/>
        <v>0</v>
      </c>
      <c r="F290" s="242">
        <f t="shared" si="45"/>
        <v>0</v>
      </c>
      <c r="G290" s="249">
        <f t="shared" si="45"/>
        <v>0</v>
      </c>
      <c r="H290" s="244">
        <f t="shared" si="45"/>
        <v>0</v>
      </c>
      <c r="I290" s="242">
        <f t="shared" si="45"/>
        <v>0</v>
      </c>
      <c r="J290" s="242">
        <f t="shared" si="45"/>
        <v>0</v>
      </c>
      <c r="K290" s="242">
        <f t="shared" si="45"/>
        <v>0</v>
      </c>
      <c r="L290" s="245">
        <f t="shared" si="45"/>
        <v>0</v>
      </c>
    </row>
    <row r="291" spans="1:12" x14ac:dyDescent="0.25">
      <c r="A291" s="250" t="s">
        <v>303</v>
      </c>
      <c r="B291" s="116" t="s">
        <v>304</v>
      </c>
      <c r="C291" s="79">
        <f t="shared" ref="C291:C296" si="46">SUM(D291:G291)</f>
        <v>0</v>
      </c>
      <c r="D291" s="81"/>
      <c r="E291" s="81"/>
      <c r="F291" s="81"/>
      <c r="G291" s="229"/>
      <c r="H291" s="79">
        <f t="shared" ref="H291:H296" si="47">SUM(I291:L291)</f>
        <v>0</v>
      </c>
      <c r="I291" s="81"/>
      <c r="J291" s="81"/>
      <c r="K291" s="81"/>
      <c r="L291" s="230"/>
    </row>
    <row r="292" spans="1:12" ht="24" x14ac:dyDescent="0.25">
      <c r="A292" s="174" t="s">
        <v>305</v>
      </c>
      <c r="B292" s="43" t="s">
        <v>306</v>
      </c>
      <c r="C292" s="72">
        <f t="shared" si="46"/>
        <v>0</v>
      </c>
      <c r="D292" s="74"/>
      <c r="E292" s="74"/>
      <c r="F292" s="74"/>
      <c r="G292" s="157"/>
      <c r="H292" s="72">
        <f t="shared" si="47"/>
        <v>0</v>
      </c>
      <c r="I292" s="74"/>
      <c r="J292" s="74"/>
      <c r="K292" s="74"/>
      <c r="L292" s="158"/>
    </row>
    <row r="293" spans="1:12" x14ac:dyDescent="0.25">
      <c r="A293" s="174" t="s">
        <v>307</v>
      </c>
      <c r="B293" s="43" t="s">
        <v>308</v>
      </c>
      <c r="C293" s="72">
        <f t="shared" si="46"/>
        <v>0</v>
      </c>
      <c r="D293" s="74"/>
      <c r="E293" s="74"/>
      <c r="F293" s="74"/>
      <c r="G293" s="157"/>
      <c r="H293" s="72">
        <f t="shared" si="47"/>
        <v>0</v>
      </c>
      <c r="I293" s="74"/>
      <c r="J293" s="74"/>
      <c r="K293" s="74"/>
      <c r="L293" s="158"/>
    </row>
    <row r="294" spans="1:12" ht="24" x14ac:dyDescent="0.25">
      <c r="A294" s="174" t="s">
        <v>309</v>
      </c>
      <c r="B294" s="43" t="s">
        <v>310</v>
      </c>
      <c r="C294" s="72">
        <f t="shared" si="46"/>
        <v>0</v>
      </c>
      <c r="D294" s="74"/>
      <c r="E294" s="74"/>
      <c r="F294" s="74"/>
      <c r="G294" s="157"/>
      <c r="H294" s="72">
        <f t="shared" si="47"/>
        <v>0</v>
      </c>
      <c r="I294" s="74"/>
      <c r="J294" s="74"/>
      <c r="K294" s="74"/>
      <c r="L294" s="158"/>
    </row>
    <row r="295" spans="1:12" x14ac:dyDescent="0.25">
      <c r="A295" s="174" t="s">
        <v>311</v>
      </c>
      <c r="B295" s="43" t="s">
        <v>312</v>
      </c>
      <c r="C295" s="72">
        <f t="shared" si="46"/>
        <v>0</v>
      </c>
      <c r="D295" s="74"/>
      <c r="E295" s="74"/>
      <c r="F295" s="74"/>
      <c r="G295" s="157"/>
      <c r="H295" s="72">
        <f t="shared" si="47"/>
        <v>0</v>
      </c>
      <c r="I295" s="74"/>
      <c r="J295" s="74"/>
      <c r="K295" s="74"/>
      <c r="L295" s="158"/>
    </row>
    <row r="296" spans="1:12" ht="24.75" thickBot="1" x14ac:dyDescent="0.3">
      <c r="A296" s="251" t="s">
        <v>313</v>
      </c>
      <c r="B296" s="252" t="s">
        <v>314</v>
      </c>
      <c r="C296" s="185">
        <f t="shared" si="46"/>
        <v>0</v>
      </c>
      <c r="D296" s="189"/>
      <c r="E296" s="189"/>
      <c r="F296" s="189"/>
      <c r="G296" s="253"/>
      <c r="H296" s="185">
        <f t="shared" si="47"/>
        <v>0</v>
      </c>
      <c r="I296" s="189"/>
      <c r="J296" s="189"/>
      <c r="K296" s="189"/>
      <c r="L296" s="191"/>
    </row>
    <row r="297" spans="1:12" s="24" customFormat="1" ht="13.5" thickTop="1" thickBot="1" x14ac:dyDescent="0.3">
      <c r="A297" s="254" t="s">
        <v>315</v>
      </c>
      <c r="B297" s="254" t="s">
        <v>316</v>
      </c>
      <c r="C297" s="255">
        <f>SUM(D297:G297)</f>
        <v>0</v>
      </c>
      <c r="D297" s="256"/>
      <c r="E297" s="256"/>
      <c r="F297" s="256"/>
      <c r="G297" s="257"/>
      <c r="H297" s="255">
        <f>SUM(I297:L297)</f>
        <v>0</v>
      </c>
      <c r="I297" s="256"/>
      <c r="J297" s="256"/>
      <c r="K297" s="256"/>
      <c r="L297" s="258"/>
    </row>
    <row r="298" spans="1:12" s="24" customFormat="1" ht="48.75" thickTop="1" x14ac:dyDescent="0.25">
      <c r="A298" s="248" t="s">
        <v>317</v>
      </c>
      <c r="B298" s="259" t="s">
        <v>318</v>
      </c>
      <c r="C298" s="260">
        <f>SUM(D298:G298)</f>
        <v>0</v>
      </c>
      <c r="D298" s="177"/>
      <c r="E298" s="177"/>
      <c r="F298" s="177"/>
      <c r="G298" s="178"/>
      <c r="H298" s="260">
        <f>SUM(I298:L298)</f>
        <v>0</v>
      </c>
      <c r="I298" s="177"/>
      <c r="J298" s="177"/>
      <c r="K298" s="177"/>
      <c r="L298" s="179"/>
    </row>
    <row r="299" spans="1:12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</row>
    <row r="300" spans="1:12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</row>
    <row r="301" spans="1:12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</row>
    <row r="302" spans="1:12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</row>
    <row r="303" spans="1:12" x14ac:dyDescent="0.2">
      <c r="A303" s="1"/>
      <c r="B303" s="1"/>
      <c r="C303" s="261"/>
      <c r="D303" s="1"/>
      <c r="E303" s="1"/>
      <c r="F303" s="1"/>
      <c r="G303" s="1"/>
      <c r="H303" s="1"/>
      <c r="I303" s="1"/>
      <c r="J303" s="1"/>
      <c r="K303" s="1"/>
      <c r="L303" s="1"/>
    </row>
    <row r="304" spans="1:12" x14ac:dyDescent="0.2">
      <c r="A304" s="1"/>
      <c r="B304" s="1"/>
      <c r="C304" s="261"/>
      <c r="D304" s="1"/>
      <c r="E304" s="1"/>
      <c r="F304" s="1"/>
      <c r="G304" s="1"/>
      <c r="H304" s="1"/>
      <c r="I304" s="1"/>
      <c r="J304" s="1"/>
      <c r="K304" s="1"/>
      <c r="L304" s="1"/>
    </row>
    <row r="305" spans="1:12" x14ac:dyDescent="0.2">
      <c r="A305" s="1"/>
      <c r="B305" s="1"/>
      <c r="C305" s="261"/>
      <c r="D305" s="1"/>
      <c r="E305" s="1"/>
      <c r="F305" s="1"/>
      <c r="G305" s="1"/>
      <c r="H305" s="1"/>
      <c r="I305" s="1"/>
      <c r="J305" s="1"/>
      <c r="K305" s="1"/>
      <c r="L305" s="1"/>
    </row>
    <row r="306" spans="1:12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</row>
    <row r="307" spans="1:12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</row>
    <row r="308" spans="1:12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</row>
    <row r="309" spans="1:12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</row>
    <row r="310" spans="1:12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</row>
    <row r="311" spans="1:12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</row>
    <row r="312" spans="1:12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</row>
    <row r="313" spans="1:12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</row>
    <row r="314" spans="1:12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</row>
  </sheetData>
  <sheetProtection formatCells="0" formatColumns="0" formatRows="0"/>
  <autoFilter ref="A18:L298"/>
  <mergeCells count="29">
    <mergeCell ref="A288:B288"/>
    <mergeCell ref="H16:H17"/>
    <mergeCell ref="I16:I17"/>
    <mergeCell ref="J16:J17"/>
    <mergeCell ref="K16:K17"/>
    <mergeCell ref="L16:L17"/>
    <mergeCell ref="A287:B287"/>
    <mergeCell ref="C13:L13"/>
    <mergeCell ref="A15:A17"/>
    <mergeCell ref="B15:B17"/>
    <mergeCell ref="C15:G15"/>
    <mergeCell ref="H15:L15"/>
    <mergeCell ref="C16:C17"/>
    <mergeCell ref="D16:D17"/>
    <mergeCell ref="E16:E17"/>
    <mergeCell ref="F16:F17"/>
    <mergeCell ref="G16:G17"/>
    <mergeCell ref="C12:L12"/>
    <mergeCell ref="A1:L1"/>
    <mergeCell ref="A2:L2"/>
    <mergeCell ref="C3:L3"/>
    <mergeCell ref="C4:L4"/>
    <mergeCell ref="C5:L5"/>
    <mergeCell ref="C6:L6"/>
    <mergeCell ref="C7:L7"/>
    <mergeCell ref="C8:L8"/>
    <mergeCell ref="C9:L9"/>
    <mergeCell ref="C10:L10"/>
    <mergeCell ref="C11:L11"/>
  </mergeCells>
  <pageMargins left="0.78740157480314965" right="0.39370078740157483" top="0.39370078740157483" bottom="0.39370078740157483" header="0.23622047244094491" footer="0.19685039370078741"/>
  <pageSetup paperSize="9" scale="70" orientation="portrait" r:id="rId1"/>
  <headerFooter>
    <oddHeader xml:space="preserve">&amp;C                               </oddHeader>
    <oddFooter>&amp;L&amp;D, &amp;T&amp;R&amp;"Times New Roman,Regular"&amp;10&amp;P (&amp;N)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M316"/>
  <sheetViews>
    <sheetView showGridLines="0" view="pageLayout" zoomScaleNormal="100" workbookViewId="0">
      <selection activeCell="C9" sqref="C9:L9"/>
    </sheetView>
  </sheetViews>
  <sheetFormatPr defaultColWidth="9.140625" defaultRowHeight="12" x14ac:dyDescent="0.25"/>
  <cols>
    <col min="1" max="1" width="10.85546875" style="262" customWidth="1"/>
    <col min="2" max="2" width="28" style="262" customWidth="1"/>
    <col min="3" max="3" width="9.7109375" style="262" customWidth="1"/>
    <col min="4" max="4" width="9.5703125" style="262" customWidth="1"/>
    <col min="5" max="6" width="8.7109375" style="262" customWidth="1"/>
    <col min="7" max="7" width="8.28515625" style="262" customWidth="1"/>
    <col min="8" max="11" width="8.7109375" style="262" customWidth="1"/>
    <col min="12" max="12" width="7.5703125" style="262" customWidth="1"/>
    <col min="13" max="16" width="0" style="1" hidden="1" customWidth="1"/>
    <col min="17" max="16384" width="9.140625" style="1"/>
  </cols>
  <sheetData>
    <row r="1" spans="1:12" x14ac:dyDescent="0.25">
      <c r="A1" s="591" t="s">
        <v>637</v>
      </c>
      <c r="B1" s="591"/>
      <c r="C1" s="591"/>
      <c r="D1" s="591"/>
      <c r="E1" s="591"/>
      <c r="F1" s="591"/>
      <c r="G1" s="591"/>
      <c r="H1" s="591"/>
      <c r="I1" s="591"/>
      <c r="J1" s="591"/>
      <c r="K1" s="591"/>
      <c r="L1" s="591"/>
    </row>
    <row r="2" spans="1:12" ht="35.25" customHeight="1" x14ac:dyDescent="0.25">
      <c r="A2" s="592" t="s">
        <v>1</v>
      </c>
      <c r="B2" s="593"/>
      <c r="C2" s="593"/>
      <c r="D2" s="593"/>
      <c r="E2" s="593"/>
      <c r="F2" s="593"/>
      <c r="G2" s="593"/>
      <c r="H2" s="593"/>
      <c r="I2" s="593"/>
      <c r="J2" s="593"/>
      <c r="K2" s="593"/>
      <c r="L2" s="594"/>
    </row>
    <row r="3" spans="1:12" ht="12.75" customHeight="1" x14ac:dyDescent="0.25">
      <c r="A3" s="2" t="s">
        <v>2</v>
      </c>
      <c r="B3" s="3"/>
      <c r="C3" s="595" t="s">
        <v>378</v>
      </c>
      <c r="D3" s="595"/>
      <c r="E3" s="595"/>
      <c r="F3" s="595"/>
      <c r="G3" s="595"/>
      <c r="H3" s="595"/>
      <c r="I3" s="595"/>
      <c r="J3" s="595"/>
      <c r="K3" s="595"/>
      <c r="L3" s="596"/>
    </row>
    <row r="4" spans="1:12" ht="12.75" customHeight="1" x14ac:dyDescent="0.25">
      <c r="A4" s="2" t="s">
        <v>4</v>
      </c>
      <c r="B4" s="3"/>
      <c r="C4" s="595" t="s">
        <v>379</v>
      </c>
      <c r="D4" s="595"/>
      <c r="E4" s="595"/>
      <c r="F4" s="595"/>
      <c r="G4" s="595"/>
      <c r="H4" s="595"/>
      <c r="I4" s="595"/>
      <c r="J4" s="595"/>
      <c r="K4" s="595"/>
      <c r="L4" s="596"/>
    </row>
    <row r="5" spans="1:12" ht="12.75" customHeight="1" x14ac:dyDescent="0.25">
      <c r="A5" s="4" t="s">
        <v>6</v>
      </c>
      <c r="B5" s="5"/>
      <c r="C5" s="589" t="s">
        <v>672</v>
      </c>
      <c r="D5" s="589"/>
      <c r="E5" s="589"/>
      <c r="F5" s="589"/>
      <c r="G5" s="589"/>
      <c r="H5" s="589"/>
      <c r="I5" s="589"/>
      <c r="J5" s="589"/>
      <c r="K5" s="589"/>
      <c r="L5" s="590"/>
    </row>
    <row r="6" spans="1:12" ht="12.75" customHeight="1" x14ac:dyDescent="0.25">
      <c r="A6" s="4" t="s">
        <v>8</v>
      </c>
      <c r="B6" s="5"/>
      <c r="C6" s="589" t="s">
        <v>9</v>
      </c>
      <c r="D6" s="589"/>
      <c r="E6" s="589"/>
      <c r="F6" s="589"/>
      <c r="G6" s="589"/>
      <c r="H6" s="589"/>
      <c r="I6" s="589"/>
      <c r="J6" s="589"/>
      <c r="K6" s="589"/>
      <c r="L6" s="590"/>
    </row>
    <row r="7" spans="1:12" x14ac:dyDescent="0.25">
      <c r="A7" s="4" t="s">
        <v>10</v>
      </c>
      <c r="B7" s="5"/>
      <c r="C7" s="595" t="s">
        <v>638</v>
      </c>
      <c r="D7" s="595"/>
      <c r="E7" s="595"/>
      <c r="F7" s="595"/>
      <c r="G7" s="595"/>
      <c r="H7" s="595"/>
      <c r="I7" s="595"/>
      <c r="J7" s="595"/>
      <c r="K7" s="595"/>
      <c r="L7" s="596"/>
    </row>
    <row r="8" spans="1:12" ht="12.75" customHeight="1" x14ac:dyDescent="0.25">
      <c r="A8" s="6" t="s">
        <v>12</v>
      </c>
      <c r="B8" s="5"/>
      <c r="C8" s="597"/>
      <c r="D8" s="597"/>
      <c r="E8" s="597"/>
      <c r="F8" s="597"/>
      <c r="G8" s="597"/>
      <c r="H8" s="597"/>
      <c r="I8" s="597"/>
      <c r="J8" s="597"/>
      <c r="K8" s="597"/>
      <c r="L8" s="598"/>
    </row>
    <row r="9" spans="1:12" ht="12.75" customHeight="1" x14ac:dyDescent="0.25">
      <c r="A9" s="4"/>
      <c r="B9" s="5" t="s">
        <v>13</v>
      </c>
      <c r="C9" s="589" t="s">
        <v>383</v>
      </c>
      <c r="D9" s="589"/>
      <c r="E9" s="589"/>
      <c r="F9" s="589"/>
      <c r="G9" s="589"/>
      <c r="H9" s="589"/>
      <c r="I9" s="589"/>
      <c r="J9" s="589"/>
      <c r="K9" s="589"/>
      <c r="L9" s="590"/>
    </row>
    <row r="10" spans="1:12" ht="12.75" customHeight="1" x14ac:dyDescent="0.25">
      <c r="A10" s="4"/>
      <c r="B10" s="5" t="s">
        <v>15</v>
      </c>
      <c r="C10" s="589" t="s">
        <v>384</v>
      </c>
      <c r="D10" s="589"/>
      <c r="E10" s="589"/>
      <c r="F10" s="589"/>
      <c r="G10" s="589"/>
      <c r="H10" s="589"/>
      <c r="I10" s="589"/>
      <c r="J10" s="589"/>
      <c r="K10" s="589"/>
      <c r="L10" s="590"/>
    </row>
    <row r="11" spans="1:12" ht="12.75" customHeight="1" x14ac:dyDescent="0.25">
      <c r="A11" s="4"/>
      <c r="B11" s="5" t="s">
        <v>16</v>
      </c>
      <c r="C11" s="597"/>
      <c r="D11" s="597"/>
      <c r="E11" s="597"/>
      <c r="F11" s="597"/>
      <c r="G11" s="597"/>
      <c r="H11" s="597"/>
      <c r="I11" s="597"/>
      <c r="J11" s="597"/>
      <c r="K11" s="597"/>
      <c r="L11" s="598"/>
    </row>
    <row r="12" spans="1:12" ht="12.75" customHeight="1" x14ac:dyDescent="0.25">
      <c r="A12" s="4"/>
      <c r="B12" s="5" t="s">
        <v>17</v>
      </c>
      <c r="C12" s="589" t="s">
        <v>385</v>
      </c>
      <c r="D12" s="589"/>
      <c r="E12" s="589"/>
      <c r="F12" s="589"/>
      <c r="G12" s="589"/>
      <c r="H12" s="589"/>
      <c r="I12" s="589"/>
      <c r="J12" s="589"/>
      <c r="K12" s="589"/>
      <c r="L12" s="590"/>
    </row>
    <row r="13" spans="1:12" ht="12.75" customHeight="1" x14ac:dyDescent="0.25">
      <c r="A13" s="4"/>
      <c r="B13" s="5" t="s">
        <v>18</v>
      </c>
      <c r="C13" s="589" t="s">
        <v>386</v>
      </c>
      <c r="D13" s="589"/>
      <c r="E13" s="589"/>
      <c r="F13" s="589"/>
      <c r="G13" s="589"/>
      <c r="H13" s="589"/>
      <c r="I13" s="589"/>
      <c r="J13" s="589"/>
      <c r="K13" s="589"/>
      <c r="L13" s="590"/>
    </row>
    <row r="14" spans="1:12" ht="12.75" customHeight="1" x14ac:dyDescent="0.25">
      <c r="A14" s="7"/>
      <c r="B14" s="8"/>
      <c r="C14" s="9"/>
      <c r="D14" s="9"/>
      <c r="E14" s="9"/>
      <c r="F14" s="9"/>
      <c r="G14" s="9"/>
      <c r="H14" s="9"/>
      <c r="I14" s="9"/>
      <c r="J14" s="9"/>
      <c r="K14" s="9"/>
      <c r="L14" s="10"/>
    </row>
    <row r="15" spans="1:12" s="11" customFormat="1" ht="12.75" customHeight="1" x14ac:dyDescent="0.25">
      <c r="A15" s="603" t="s">
        <v>19</v>
      </c>
      <c r="B15" s="606" t="s">
        <v>20</v>
      </c>
      <c r="C15" s="608" t="s">
        <v>21</v>
      </c>
      <c r="D15" s="609"/>
      <c r="E15" s="609"/>
      <c r="F15" s="609"/>
      <c r="G15" s="610"/>
      <c r="H15" s="608" t="s">
        <v>22</v>
      </c>
      <c r="I15" s="609"/>
      <c r="J15" s="609"/>
      <c r="K15" s="609"/>
      <c r="L15" s="611"/>
    </row>
    <row r="16" spans="1:12" s="11" customFormat="1" ht="12.75" customHeight="1" x14ac:dyDescent="0.25">
      <c r="A16" s="604"/>
      <c r="B16" s="607"/>
      <c r="C16" s="612" t="s">
        <v>23</v>
      </c>
      <c r="D16" s="613" t="s">
        <v>24</v>
      </c>
      <c r="E16" s="615" t="s">
        <v>25</v>
      </c>
      <c r="F16" s="617" t="s">
        <v>26</v>
      </c>
      <c r="G16" s="619" t="s">
        <v>27</v>
      </c>
      <c r="H16" s="612" t="s">
        <v>23</v>
      </c>
      <c r="I16" s="613" t="s">
        <v>24</v>
      </c>
      <c r="J16" s="615" t="s">
        <v>25</v>
      </c>
      <c r="K16" s="617" t="s">
        <v>26</v>
      </c>
      <c r="L16" s="599" t="s">
        <v>27</v>
      </c>
    </row>
    <row r="17" spans="1:12" s="12" customFormat="1" ht="61.5" customHeight="1" thickBot="1" x14ac:dyDescent="0.3">
      <c r="A17" s="605"/>
      <c r="B17" s="607"/>
      <c r="C17" s="612"/>
      <c r="D17" s="614"/>
      <c r="E17" s="616"/>
      <c r="F17" s="618"/>
      <c r="G17" s="619"/>
      <c r="H17" s="622"/>
      <c r="I17" s="623"/>
      <c r="J17" s="616"/>
      <c r="K17" s="618"/>
      <c r="L17" s="600"/>
    </row>
    <row r="18" spans="1:12" s="12" customFormat="1" ht="9.75" customHeight="1" thickTop="1" x14ac:dyDescent="0.25">
      <c r="A18" s="13" t="s">
        <v>28</v>
      </c>
      <c r="B18" s="13">
        <v>2</v>
      </c>
      <c r="C18" s="14">
        <v>3</v>
      </c>
      <c r="D18" s="15">
        <v>4</v>
      </c>
      <c r="E18" s="15">
        <v>5</v>
      </c>
      <c r="F18" s="15">
        <v>6</v>
      </c>
      <c r="G18" s="16">
        <v>7</v>
      </c>
      <c r="H18" s="14">
        <v>8</v>
      </c>
      <c r="I18" s="15">
        <v>9</v>
      </c>
      <c r="J18" s="15">
        <v>10</v>
      </c>
      <c r="K18" s="15">
        <v>11</v>
      </c>
      <c r="L18" s="17">
        <v>12</v>
      </c>
    </row>
    <row r="19" spans="1:12" s="24" customFormat="1" x14ac:dyDescent="0.25">
      <c r="A19" s="18"/>
      <c r="B19" s="19" t="s">
        <v>29</v>
      </c>
      <c r="C19" s="20"/>
      <c r="D19" s="21"/>
      <c r="E19" s="21"/>
      <c r="F19" s="21"/>
      <c r="G19" s="22"/>
      <c r="H19" s="20"/>
      <c r="I19" s="21"/>
      <c r="J19" s="21"/>
      <c r="K19" s="21"/>
      <c r="L19" s="23"/>
    </row>
    <row r="20" spans="1:12" s="24" customFormat="1" ht="12.75" thickBot="1" x14ac:dyDescent="0.3">
      <c r="A20" s="25"/>
      <c r="B20" s="26" t="s">
        <v>30</v>
      </c>
      <c r="C20" s="27">
        <f t="shared" ref="C20:C47" si="0">SUM(D20:G20)</f>
        <v>492686</v>
      </c>
      <c r="D20" s="28">
        <f>SUM(D21,D24,D25,D41,D43)</f>
        <v>477739</v>
      </c>
      <c r="E20" s="28">
        <f>SUM(E21,E24,E43)</f>
        <v>0</v>
      </c>
      <c r="F20" s="28">
        <f>SUM(F21,F26,F43)</f>
        <v>14947</v>
      </c>
      <c r="G20" s="29">
        <f>SUM(G21,G45)</f>
        <v>0</v>
      </c>
      <c r="H20" s="27">
        <f>SUM(I20:L20)</f>
        <v>933904</v>
      </c>
      <c r="I20" s="28">
        <f>SUM(I21,I24,I25,I41,I43)</f>
        <v>453648</v>
      </c>
      <c r="J20" s="28">
        <f>SUM(J21,J24,J43)</f>
        <v>465309</v>
      </c>
      <c r="K20" s="28">
        <f>SUM(K21,K26,K43)</f>
        <v>14947</v>
      </c>
      <c r="L20" s="30">
        <f>SUM(L21,L45)</f>
        <v>0</v>
      </c>
    </row>
    <row r="21" spans="1:12" ht="12.75" thickTop="1" x14ac:dyDescent="0.25">
      <c r="A21" s="31"/>
      <c r="B21" s="32" t="s">
        <v>31</v>
      </c>
      <c r="C21" s="33">
        <f t="shared" si="0"/>
        <v>0</v>
      </c>
      <c r="D21" s="34">
        <f>SUM(D22:D23)</f>
        <v>0</v>
      </c>
      <c r="E21" s="34">
        <f>SUM(E22:E23)</f>
        <v>0</v>
      </c>
      <c r="F21" s="34">
        <f>SUM(F22:F23)</f>
        <v>0</v>
      </c>
      <c r="G21" s="35">
        <f>SUM(G22:G23)</f>
        <v>0</v>
      </c>
      <c r="H21" s="33">
        <f t="shared" ref="H21:H47" si="1">SUM(I21:L21)</f>
        <v>0</v>
      </c>
      <c r="I21" s="34">
        <f>SUM(I22:I23)</f>
        <v>0</v>
      </c>
      <c r="J21" s="34">
        <f>SUM(J22:J23)</f>
        <v>0</v>
      </c>
      <c r="K21" s="34">
        <f>SUM(K22:K23)</f>
        <v>0</v>
      </c>
      <c r="L21" s="36">
        <f>SUM(L22:L23)</f>
        <v>0</v>
      </c>
    </row>
    <row r="22" spans="1:12" x14ac:dyDescent="0.25">
      <c r="A22" s="37"/>
      <c r="B22" s="38" t="s">
        <v>32</v>
      </c>
      <c r="C22" s="39">
        <f t="shared" si="0"/>
        <v>0</v>
      </c>
      <c r="D22" s="40"/>
      <c r="E22" s="40"/>
      <c r="F22" s="40"/>
      <c r="G22" s="41"/>
      <c r="H22" s="39">
        <f t="shared" si="1"/>
        <v>0</v>
      </c>
      <c r="I22" s="40"/>
      <c r="J22" s="40"/>
      <c r="K22" s="40"/>
      <c r="L22" s="42"/>
    </row>
    <row r="23" spans="1:12" x14ac:dyDescent="0.25">
      <c r="A23" s="43"/>
      <c r="B23" s="44" t="s">
        <v>33</v>
      </c>
      <c r="C23" s="45">
        <f t="shared" si="0"/>
        <v>0</v>
      </c>
      <c r="D23" s="46"/>
      <c r="E23" s="46"/>
      <c r="F23" s="46"/>
      <c r="G23" s="47"/>
      <c r="H23" s="45">
        <f t="shared" si="1"/>
        <v>0</v>
      </c>
      <c r="I23" s="46"/>
      <c r="J23" s="46"/>
      <c r="K23" s="46"/>
      <c r="L23" s="48"/>
    </row>
    <row r="24" spans="1:12" s="24" customFormat="1" ht="24.75" thickBot="1" x14ac:dyDescent="0.3">
      <c r="A24" s="49">
        <v>19300</v>
      </c>
      <c r="B24" s="49" t="s">
        <v>34</v>
      </c>
      <c r="C24" s="50">
        <f t="shared" si="0"/>
        <v>477739</v>
      </c>
      <c r="D24" s="51">
        <v>477739</v>
      </c>
      <c r="E24" s="51"/>
      <c r="F24" s="52" t="s">
        <v>35</v>
      </c>
      <c r="G24" s="53" t="s">
        <v>35</v>
      </c>
      <c r="H24" s="50">
        <f t="shared" si="1"/>
        <v>918957</v>
      </c>
      <c r="I24" s="51">
        <v>453648</v>
      </c>
      <c r="J24" s="51">
        <v>465309</v>
      </c>
      <c r="K24" s="52" t="s">
        <v>35</v>
      </c>
      <c r="L24" s="54" t="s">
        <v>35</v>
      </c>
    </row>
    <row r="25" spans="1:12" s="24" customFormat="1" ht="24.75" thickTop="1" x14ac:dyDescent="0.25">
      <c r="A25" s="55"/>
      <c r="B25" s="56" t="s">
        <v>36</v>
      </c>
      <c r="C25" s="57">
        <f t="shared" si="0"/>
        <v>0</v>
      </c>
      <c r="D25" s="58"/>
      <c r="E25" s="59" t="s">
        <v>35</v>
      </c>
      <c r="F25" s="59" t="s">
        <v>35</v>
      </c>
      <c r="G25" s="60" t="s">
        <v>35</v>
      </c>
      <c r="H25" s="57">
        <f t="shared" si="1"/>
        <v>0</v>
      </c>
      <c r="I25" s="61"/>
      <c r="J25" s="59" t="s">
        <v>35</v>
      </c>
      <c r="K25" s="59" t="s">
        <v>35</v>
      </c>
      <c r="L25" s="62" t="s">
        <v>35</v>
      </c>
    </row>
    <row r="26" spans="1:12" s="24" customFormat="1" ht="36" x14ac:dyDescent="0.25">
      <c r="A26" s="56">
        <v>21300</v>
      </c>
      <c r="B26" s="56" t="s">
        <v>37</v>
      </c>
      <c r="C26" s="57">
        <f t="shared" si="0"/>
        <v>14947</v>
      </c>
      <c r="D26" s="59" t="s">
        <v>35</v>
      </c>
      <c r="E26" s="59" t="s">
        <v>35</v>
      </c>
      <c r="F26" s="63">
        <f>SUM(F27,F31,F33,F36)</f>
        <v>14947</v>
      </c>
      <c r="G26" s="60" t="s">
        <v>35</v>
      </c>
      <c r="H26" s="57">
        <f t="shared" si="1"/>
        <v>14897</v>
      </c>
      <c r="I26" s="59" t="s">
        <v>35</v>
      </c>
      <c r="J26" s="59" t="s">
        <v>35</v>
      </c>
      <c r="K26" s="63">
        <f>SUM(K27,K31,K33,K36)</f>
        <v>14897</v>
      </c>
      <c r="L26" s="62" t="s">
        <v>35</v>
      </c>
    </row>
    <row r="27" spans="1:12" s="24" customFormat="1" ht="24" x14ac:dyDescent="0.25">
      <c r="A27" s="64">
        <v>21350</v>
      </c>
      <c r="B27" s="56" t="s">
        <v>38</v>
      </c>
      <c r="C27" s="57">
        <f t="shared" si="0"/>
        <v>0</v>
      </c>
      <c r="D27" s="59" t="s">
        <v>35</v>
      </c>
      <c r="E27" s="59" t="s">
        <v>35</v>
      </c>
      <c r="F27" s="63">
        <f>SUM(F28:F30)</f>
        <v>0</v>
      </c>
      <c r="G27" s="60" t="s">
        <v>35</v>
      </c>
      <c r="H27" s="57">
        <f t="shared" si="1"/>
        <v>0</v>
      </c>
      <c r="I27" s="59" t="s">
        <v>35</v>
      </c>
      <c r="J27" s="59" t="s">
        <v>35</v>
      </c>
      <c r="K27" s="63">
        <f>SUM(K28:K30)</f>
        <v>0</v>
      </c>
      <c r="L27" s="62" t="s">
        <v>35</v>
      </c>
    </row>
    <row r="28" spans="1:12" x14ac:dyDescent="0.25">
      <c r="A28" s="37">
        <v>21351</v>
      </c>
      <c r="B28" s="65" t="s">
        <v>39</v>
      </c>
      <c r="C28" s="66">
        <f t="shared" si="0"/>
        <v>0</v>
      </c>
      <c r="D28" s="67" t="s">
        <v>35</v>
      </c>
      <c r="E28" s="67" t="s">
        <v>35</v>
      </c>
      <c r="F28" s="68"/>
      <c r="G28" s="69" t="s">
        <v>35</v>
      </c>
      <c r="H28" s="66">
        <f t="shared" si="1"/>
        <v>0</v>
      </c>
      <c r="I28" s="67" t="s">
        <v>35</v>
      </c>
      <c r="J28" s="67" t="s">
        <v>35</v>
      </c>
      <c r="K28" s="68"/>
      <c r="L28" s="70" t="s">
        <v>35</v>
      </c>
    </row>
    <row r="29" spans="1:12" x14ac:dyDescent="0.25">
      <c r="A29" s="43">
        <v>21352</v>
      </c>
      <c r="B29" s="71" t="s">
        <v>40</v>
      </c>
      <c r="C29" s="72">
        <f t="shared" si="0"/>
        <v>0</v>
      </c>
      <c r="D29" s="73" t="s">
        <v>35</v>
      </c>
      <c r="E29" s="73" t="s">
        <v>35</v>
      </c>
      <c r="F29" s="74"/>
      <c r="G29" s="75" t="s">
        <v>35</v>
      </c>
      <c r="H29" s="72">
        <f t="shared" si="1"/>
        <v>0</v>
      </c>
      <c r="I29" s="73" t="s">
        <v>35</v>
      </c>
      <c r="J29" s="73" t="s">
        <v>35</v>
      </c>
      <c r="K29" s="74"/>
      <c r="L29" s="76" t="s">
        <v>35</v>
      </c>
    </row>
    <row r="30" spans="1:12" ht="24" x14ac:dyDescent="0.25">
      <c r="A30" s="43">
        <v>21359</v>
      </c>
      <c r="B30" s="71" t="s">
        <v>41</v>
      </c>
      <c r="C30" s="72">
        <f t="shared" si="0"/>
        <v>0</v>
      </c>
      <c r="D30" s="73" t="s">
        <v>35</v>
      </c>
      <c r="E30" s="73" t="s">
        <v>35</v>
      </c>
      <c r="F30" s="74"/>
      <c r="G30" s="75" t="s">
        <v>35</v>
      </c>
      <c r="H30" s="72">
        <f t="shared" si="1"/>
        <v>0</v>
      </c>
      <c r="I30" s="73" t="s">
        <v>35</v>
      </c>
      <c r="J30" s="73" t="s">
        <v>35</v>
      </c>
      <c r="K30" s="74"/>
      <c r="L30" s="76" t="s">
        <v>35</v>
      </c>
    </row>
    <row r="31" spans="1:12" s="24" customFormat="1" ht="36" x14ac:dyDescent="0.25">
      <c r="A31" s="64">
        <v>21370</v>
      </c>
      <c r="B31" s="56" t="s">
        <v>42</v>
      </c>
      <c r="C31" s="57">
        <f t="shared" si="0"/>
        <v>0</v>
      </c>
      <c r="D31" s="59" t="s">
        <v>35</v>
      </c>
      <c r="E31" s="59" t="s">
        <v>35</v>
      </c>
      <c r="F31" s="63">
        <f>SUM(F32)</f>
        <v>0</v>
      </c>
      <c r="G31" s="60" t="s">
        <v>35</v>
      </c>
      <c r="H31" s="57">
        <f t="shared" si="1"/>
        <v>0</v>
      </c>
      <c r="I31" s="59" t="s">
        <v>35</v>
      </c>
      <c r="J31" s="59" t="s">
        <v>35</v>
      </c>
      <c r="K31" s="63">
        <f>SUM(K32)</f>
        <v>0</v>
      </c>
      <c r="L31" s="62" t="s">
        <v>35</v>
      </c>
    </row>
    <row r="32" spans="1:12" ht="36" x14ac:dyDescent="0.25">
      <c r="A32" s="77">
        <v>21379</v>
      </c>
      <c r="B32" s="78" t="s">
        <v>43</v>
      </c>
      <c r="C32" s="79">
        <f t="shared" si="0"/>
        <v>0</v>
      </c>
      <c r="D32" s="80" t="s">
        <v>35</v>
      </c>
      <c r="E32" s="80" t="s">
        <v>35</v>
      </c>
      <c r="F32" s="81"/>
      <c r="G32" s="82" t="s">
        <v>35</v>
      </c>
      <c r="H32" s="79">
        <f t="shared" si="1"/>
        <v>0</v>
      </c>
      <c r="I32" s="80" t="s">
        <v>35</v>
      </c>
      <c r="J32" s="80" t="s">
        <v>35</v>
      </c>
      <c r="K32" s="81"/>
      <c r="L32" s="83" t="s">
        <v>35</v>
      </c>
    </row>
    <row r="33" spans="1:12" s="24" customFormat="1" x14ac:dyDescent="0.25">
      <c r="A33" s="64">
        <v>21380</v>
      </c>
      <c r="B33" s="56" t="s">
        <v>44</v>
      </c>
      <c r="C33" s="57">
        <f t="shared" si="0"/>
        <v>10247</v>
      </c>
      <c r="D33" s="59" t="s">
        <v>35</v>
      </c>
      <c r="E33" s="59" t="s">
        <v>35</v>
      </c>
      <c r="F33" s="63">
        <f>SUM(F34:F35)</f>
        <v>10247</v>
      </c>
      <c r="G33" s="60" t="s">
        <v>35</v>
      </c>
      <c r="H33" s="57">
        <f t="shared" si="1"/>
        <v>10247</v>
      </c>
      <c r="I33" s="59" t="s">
        <v>35</v>
      </c>
      <c r="J33" s="59" t="s">
        <v>35</v>
      </c>
      <c r="K33" s="63">
        <f>SUM(K34:K35)</f>
        <v>10247</v>
      </c>
      <c r="L33" s="62" t="s">
        <v>35</v>
      </c>
    </row>
    <row r="34" spans="1:12" x14ac:dyDescent="0.25">
      <c r="A34" s="38">
        <v>21381</v>
      </c>
      <c r="B34" s="65" t="s">
        <v>45</v>
      </c>
      <c r="C34" s="66">
        <f t="shared" si="0"/>
        <v>10247</v>
      </c>
      <c r="D34" s="67" t="s">
        <v>35</v>
      </c>
      <c r="E34" s="67" t="s">
        <v>35</v>
      </c>
      <c r="F34" s="68">
        <v>10247</v>
      </c>
      <c r="G34" s="69" t="s">
        <v>35</v>
      </c>
      <c r="H34" s="66">
        <f t="shared" si="1"/>
        <v>10247</v>
      </c>
      <c r="I34" s="67" t="s">
        <v>35</v>
      </c>
      <c r="J34" s="67" t="s">
        <v>35</v>
      </c>
      <c r="K34" s="68">
        <v>10247</v>
      </c>
      <c r="L34" s="70" t="s">
        <v>35</v>
      </c>
    </row>
    <row r="35" spans="1:12" ht="24" x14ac:dyDescent="0.25">
      <c r="A35" s="44">
        <v>21383</v>
      </c>
      <c r="B35" s="71" t="s">
        <v>46</v>
      </c>
      <c r="C35" s="72">
        <f>SUM(D35:G35)</f>
        <v>0</v>
      </c>
      <c r="D35" s="73" t="s">
        <v>35</v>
      </c>
      <c r="E35" s="73" t="s">
        <v>35</v>
      </c>
      <c r="F35" s="74"/>
      <c r="G35" s="75" t="s">
        <v>35</v>
      </c>
      <c r="H35" s="72">
        <f t="shared" si="1"/>
        <v>0</v>
      </c>
      <c r="I35" s="73" t="s">
        <v>35</v>
      </c>
      <c r="J35" s="73" t="s">
        <v>35</v>
      </c>
      <c r="K35" s="74"/>
      <c r="L35" s="76" t="s">
        <v>35</v>
      </c>
    </row>
    <row r="36" spans="1:12" s="24" customFormat="1" ht="25.5" customHeight="1" x14ac:dyDescent="0.25">
      <c r="A36" s="64">
        <v>21390</v>
      </c>
      <c r="B36" s="56" t="s">
        <v>47</v>
      </c>
      <c r="C36" s="57">
        <f t="shared" si="0"/>
        <v>4700</v>
      </c>
      <c r="D36" s="59" t="s">
        <v>35</v>
      </c>
      <c r="E36" s="59" t="s">
        <v>35</v>
      </c>
      <c r="F36" s="63">
        <f>SUM(F37:F40)</f>
        <v>4700</v>
      </c>
      <c r="G36" s="60" t="s">
        <v>35</v>
      </c>
      <c r="H36" s="57">
        <f t="shared" si="1"/>
        <v>4650</v>
      </c>
      <c r="I36" s="59" t="s">
        <v>35</v>
      </c>
      <c r="J36" s="59" t="s">
        <v>35</v>
      </c>
      <c r="K36" s="63">
        <f>SUM(K37:K40)</f>
        <v>4650</v>
      </c>
      <c r="L36" s="62" t="s">
        <v>35</v>
      </c>
    </row>
    <row r="37" spans="1:12" ht="24" x14ac:dyDescent="0.25">
      <c r="A37" s="38">
        <v>21391</v>
      </c>
      <c r="B37" s="65" t="s">
        <v>48</v>
      </c>
      <c r="C37" s="66">
        <f t="shared" si="0"/>
        <v>0</v>
      </c>
      <c r="D37" s="67" t="s">
        <v>35</v>
      </c>
      <c r="E37" s="67" t="s">
        <v>35</v>
      </c>
      <c r="F37" s="68"/>
      <c r="G37" s="69" t="s">
        <v>35</v>
      </c>
      <c r="H37" s="66">
        <f t="shared" si="1"/>
        <v>0</v>
      </c>
      <c r="I37" s="67" t="s">
        <v>35</v>
      </c>
      <c r="J37" s="67" t="s">
        <v>35</v>
      </c>
      <c r="K37" s="68"/>
      <c r="L37" s="70" t="s">
        <v>35</v>
      </c>
    </row>
    <row r="38" spans="1:12" x14ac:dyDescent="0.25">
      <c r="A38" s="44">
        <v>21393</v>
      </c>
      <c r="B38" s="71" t="s">
        <v>49</v>
      </c>
      <c r="C38" s="72">
        <f t="shared" si="0"/>
        <v>0</v>
      </c>
      <c r="D38" s="73" t="s">
        <v>35</v>
      </c>
      <c r="E38" s="73" t="s">
        <v>35</v>
      </c>
      <c r="F38" s="74"/>
      <c r="G38" s="75" t="s">
        <v>35</v>
      </c>
      <c r="H38" s="72">
        <f t="shared" si="1"/>
        <v>0</v>
      </c>
      <c r="I38" s="73" t="s">
        <v>35</v>
      </c>
      <c r="J38" s="73" t="s">
        <v>35</v>
      </c>
      <c r="K38" s="74"/>
      <c r="L38" s="76" t="s">
        <v>35</v>
      </c>
    </row>
    <row r="39" spans="1:12" x14ac:dyDescent="0.25">
      <c r="A39" s="44">
        <v>21395</v>
      </c>
      <c r="B39" s="71" t="s">
        <v>50</v>
      </c>
      <c r="C39" s="72">
        <f t="shared" si="0"/>
        <v>0</v>
      </c>
      <c r="D39" s="73" t="s">
        <v>35</v>
      </c>
      <c r="E39" s="73" t="s">
        <v>35</v>
      </c>
      <c r="F39" s="74"/>
      <c r="G39" s="75" t="s">
        <v>35</v>
      </c>
      <c r="H39" s="72">
        <f t="shared" si="1"/>
        <v>0</v>
      </c>
      <c r="I39" s="73" t="s">
        <v>35</v>
      </c>
      <c r="J39" s="73" t="s">
        <v>35</v>
      </c>
      <c r="K39" s="74"/>
      <c r="L39" s="76" t="s">
        <v>35</v>
      </c>
    </row>
    <row r="40" spans="1:12" ht="24" x14ac:dyDescent="0.25">
      <c r="A40" s="84">
        <v>21399</v>
      </c>
      <c r="B40" s="85" t="s">
        <v>51</v>
      </c>
      <c r="C40" s="86">
        <f t="shared" si="0"/>
        <v>4700</v>
      </c>
      <c r="D40" s="87" t="s">
        <v>35</v>
      </c>
      <c r="E40" s="87" t="s">
        <v>35</v>
      </c>
      <c r="F40" s="88">
        <v>4700</v>
      </c>
      <c r="G40" s="89" t="s">
        <v>35</v>
      </c>
      <c r="H40" s="86">
        <f t="shared" si="1"/>
        <v>4650</v>
      </c>
      <c r="I40" s="87" t="s">
        <v>35</v>
      </c>
      <c r="J40" s="87" t="s">
        <v>35</v>
      </c>
      <c r="K40" s="88">
        <v>4650</v>
      </c>
      <c r="L40" s="90" t="s">
        <v>35</v>
      </c>
    </row>
    <row r="41" spans="1:12" s="24" customFormat="1" ht="26.25" customHeight="1" x14ac:dyDescent="0.25">
      <c r="A41" s="91">
        <v>21420</v>
      </c>
      <c r="B41" s="92" t="s">
        <v>52</v>
      </c>
      <c r="C41" s="93">
        <f>SUM(D41:G41)</f>
        <v>0</v>
      </c>
      <c r="D41" s="94">
        <f>SUM(D42)</f>
        <v>0</v>
      </c>
      <c r="E41" s="95" t="s">
        <v>35</v>
      </c>
      <c r="F41" s="95" t="s">
        <v>35</v>
      </c>
      <c r="G41" s="96" t="s">
        <v>35</v>
      </c>
      <c r="H41" s="93">
        <f>SUM(I41:L41)</f>
        <v>0</v>
      </c>
      <c r="I41" s="94">
        <f>SUM(I42)</f>
        <v>0</v>
      </c>
      <c r="J41" s="95" t="s">
        <v>35</v>
      </c>
      <c r="K41" s="95" t="s">
        <v>35</v>
      </c>
      <c r="L41" s="97" t="s">
        <v>35</v>
      </c>
    </row>
    <row r="42" spans="1:12" s="24" customFormat="1" ht="26.25" customHeight="1" x14ac:dyDescent="0.25">
      <c r="A42" s="84">
        <v>21429</v>
      </c>
      <c r="B42" s="85" t="s">
        <v>53</v>
      </c>
      <c r="C42" s="86">
        <f>SUM(D42:G42)</f>
        <v>0</v>
      </c>
      <c r="D42" s="98"/>
      <c r="E42" s="87" t="s">
        <v>35</v>
      </c>
      <c r="F42" s="87" t="s">
        <v>35</v>
      </c>
      <c r="G42" s="89" t="s">
        <v>35</v>
      </c>
      <c r="H42" s="86">
        <f t="shared" ref="H42:H44" si="2">SUM(I42:L42)</f>
        <v>0</v>
      </c>
      <c r="I42" s="98"/>
      <c r="J42" s="87" t="s">
        <v>35</v>
      </c>
      <c r="K42" s="87" t="s">
        <v>35</v>
      </c>
      <c r="L42" s="90" t="s">
        <v>35</v>
      </c>
    </row>
    <row r="43" spans="1:12" s="24" customFormat="1" ht="24" x14ac:dyDescent="0.25">
      <c r="A43" s="64">
        <v>21490</v>
      </c>
      <c r="B43" s="56" t="s">
        <v>54</v>
      </c>
      <c r="C43" s="57">
        <f t="shared" si="0"/>
        <v>0</v>
      </c>
      <c r="D43" s="99">
        <f>D44</f>
        <v>0</v>
      </c>
      <c r="E43" s="99">
        <f t="shared" ref="E43:F43" si="3">E44</f>
        <v>0</v>
      </c>
      <c r="F43" s="99">
        <f t="shared" si="3"/>
        <v>0</v>
      </c>
      <c r="G43" s="60" t="s">
        <v>35</v>
      </c>
      <c r="H43" s="100">
        <f t="shared" si="2"/>
        <v>50</v>
      </c>
      <c r="I43" s="99">
        <f>I44</f>
        <v>0</v>
      </c>
      <c r="J43" s="99">
        <f t="shared" ref="J43:K43" si="4">J44</f>
        <v>0</v>
      </c>
      <c r="K43" s="99">
        <f t="shared" si="4"/>
        <v>50</v>
      </c>
      <c r="L43" s="62" t="s">
        <v>35</v>
      </c>
    </row>
    <row r="44" spans="1:12" s="24" customFormat="1" ht="24" x14ac:dyDescent="0.25">
      <c r="A44" s="44">
        <v>21499</v>
      </c>
      <c r="B44" s="71" t="s">
        <v>55</v>
      </c>
      <c r="C44" s="79">
        <f>SUM(D44:G44)</f>
        <v>0</v>
      </c>
      <c r="D44" s="101"/>
      <c r="E44" s="102"/>
      <c r="F44" s="102"/>
      <c r="G44" s="103" t="s">
        <v>35</v>
      </c>
      <c r="H44" s="104">
        <f t="shared" si="2"/>
        <v>50</v>
      </c>
      <c r="I44" s="40"/>
      <c r="J44" s="105"/>
      <c r="K44" s="105">
        <v>50</v>
      </c>
      <c r="L44" s="106" t="s">
        <v>35</v>
      </c>
    </row>
    <row r="45" spans="1:12" ht="12.75" customHeight="1" x14ac:dyDescent="0.25">
      <c r="A45" s="107">
        <v>23000</v>
      </c>
      <c r="B45" s="108" t="s">
        <v>56</v>
      </c>
      <c r="C45" s="109">
        <f>SUM(D45:G45)</f>
        <v>0</v>
      </c>
      <c r="D45" s="59" t="s">
        <v>35</v>
      </c>
      <c r="E45" s="59" t="s">
        <v>35</v>
      </c>
      <c r="F45" s="59" t="s">
        <v>35</v>
      </c>
      <c r="G45" s="99">
        <f>SUM(G46:G47)</f>
        <v>0</v>
      </c>
      <c r="H45" s="109">
        <f t="shared" si="1"/>
        <v>0</v>
      </c>
      <c r="I45" s="87" t="s">
        <v>35</v>
      </c>
      <c r="J45" s="87" t="s">
        <v>35</v>
      </c>
      <c r="K45" s="87" t="s">
        <v>35</v>
      </c>
      <c r="L45" s="110">
        <f>SUM(L46:L47)</f>
        <v>0</v>
      </c>
    </row>
    <row r="46" spans="1:12" ht="24" x14ac:dyDescent="0.25">
      <c r="A46" s="111">
        <v>23410</v>
      </c>
      <c r="B46" s="112" t="s">
        <v>57</v>
      </c>
      <c r="C46" s="113">
        <f t="shared" si="0"/>
        <v>0</v>
      </c>
      <c r="D46" s="95" t="s">
        <v>35</v>
      </c>
      <c r="E46" s="95" t="s">
        <v>35</v>
      </c>
      <c r="F46" s="95" t="s">
        <v>35</v>
      </c>
      <c r="G46" s="114"/>
      <c r="H46" s="113">
        <f t="shared" si="1"/>
        <v>0</v>
      </c>
      <c r="I46" s="95" t="s">
        <v>35</v>
      </c>
      <c r="J46" s="95" t="s">
        <v>35</v>
      </c>
      <c r="K46" s="95" t="s">
        <v>35</v>
      </c>
      <c r="L46" s="115"/>
    </row>
    <row r="47" spans="1:12" ht="24" x14ac:dyDescent="0.25">
      <c r="A47" s="111">
        <v>23510</v>
      </c>
      <c r="B47" s="112" t="s">
        <v>58</v>
      </c>
      <c r="C47" s="93">
        <f t="shared" si="0"/>
        <v>0</v>
      </c>
      <c r="D47" s="95" t="s">
        <v>35</v>
      </c>
      <c r="E47" s="95" t="s">
        <v>35</v>
      </c>
      <c r="F47" s="95" t="s">
        <v>35</v>
      </c>
      <c r="G47" s="114"/>
      <c r="H47" s="93">
        <f t="shared" si="1"/>
        <v>0</v>
      </c>
      <c r="I47" s="95" t="s">
        <v>35</v>
      </c>
      <c r="J47" s="95" t="s">
        <v>35</v>
      </c>
      <c r="K47" s="95" t="s">
        <v>35</v>
      </c>
      <c r="L47" s="115"/>
    </row>
    <row r="48" spans="1:12" x14ac:dyDescent="0.25">
      <c r="A48" s="116"/>
      <c r="B48" s="112"/>
      <c r="C48" s="117"/>
      <c r="D48" s="95"/>
      <c r="E48" s="95"/>
      <c r="F48" s="94"/>
      <c r="G48" s="118"/>
      <c r="H48" s="117"/>
      <c r="I48" s="95"/>
      <c r="J48" s="95"/>
      <c r="K48" s="94"/>
      <c r="L48" s="119"/>
    </row>
    <row r="49" spans="1:12" s="24" customFormat="1" x14ac:dyDescent="0.25">
      <c r="A49" s="120"/>
      <c r="B49" s="121" t="s">
        <v>59</v>
      </c>
      <c r="C49" s="122"/>
      <c r="D49" s="123"/>
      <c r="E49" s="123"/>
      <c r="F49" s="123"/>
      <c r="G49" s="124"/>
      <c r="H49" s="122"/>
      <c r="I49" s="123"/>
      <c r="J49" s="123"/>
      <c r="K49" s="123"/>
      <c r="L49" s="125"/>
    </row>
    <row r="50" spans="1:12" s="24" customFormat="1" ht="12.75" thickBot="1" x14ac:dyDescent="0.3">
      <c r="A50" s="126"/>
      <c r="B50" s="25" t="s">
        <v>60</v>
      </c>
      <c r="C50" s="127">
        <f t="shared" ref="C50:C113" si="5">SUM(D50:G50)</f>
        <v>492686</v>
      </c>
      <c r="D50" s="128">
        <f>SUM(D51,D283)</f>
        <v>477739</v>
      </c>
      <c r="E50" s="128">
        <f>SUM(E51,E283)</f>
        <v>0</v>
      </c>
      <c r="F50" s="128">
        <f>SUM(F51,F283)</f>
        <v>14947</v>
      </c>
      <c r="G50" s="129">
        <f>SUM(G51,G283)</f>
        <v>0</v>
      </c>
      <c r="H50" s="127">
        <f t="shared" ref="H50:H113" si="6">SUM(I50:L50)</f>
        <v>933904</v>
      </c>
      <c r="I50" s="128">
        <f>SUM(I51,I283)</f>
        <v>453648</v>
      </c>
      <c r="J50" s="128">
        <f>SUM(J51,J283)</f>
        <v>465309</v>
      </c>
      <c r="K50" s="128">
        <f>SUM(K51,K283)</f>
        <v>14947</v>
      </c>
      <c r="L50" s="130">
        <f>SUM(L51,L283)</f>
        <v>0</v>
      </c>
    </row>
    <row r="51" spans="1:12" s="24" customFormat="1" ht="36.75" thickTop="1" x14ac:dyDescent="0.25">
      <c r="A51" s="131"/>
      <c r="B51" s="132" t="s">
        <v>61</v>
      </c>
      <c r="C51" s="133">
        <f t="shared" si="5"/>
        <v>492686</v>
      </c>
      <c r="D51" s="134">
        <f>SUM(D52,D194)</f>
        <v>477739</v>
      </c>
      <c r="E51" s="134">
        <f>SUM(E52,E194)</f>
        <v>0</v>
      </c>
      <c r="F51" s="134">
        <f>SUM(F52,F194)</f>
        <v>14947</v>
      </c>
      <c r="G51" s="135">
        <f>SUM(G52,G194)</f>
        <v>0</v>
      </c>
      <c r="H51" s="133">
        <f t="shared" si="6"/>
        <v>933904</v>
      </c>
      <c r="I51" s="134">
        <f>SUM(I52,I194)</f>
        <v>453648</v>
      </c>
      <c r="J51" s="134">
        <f>SUM(J52,J194)</f>
        <v>465309</v>
      </c>
      <c r="K51" s="134">
        <f>SUM(K52,K194)</f>
        <v>14947</v>
      </c>
      <c r="L51" s="136">
        <f>SUM(L52,L194)</f>
        <v>0</v>
      </c>
    </row>
    <row r="52" spans="1:12" s="24" customFormat="1" ht="24" x14ac:dyDescent="0.25">
      <c r="A52" s="137"/>
      <c r="B52" s="18" t="s">
        <v>62</v>
      </c>
      <c r="C52" s="138">
        <f t="shared" si="5"/>
        <v>484978</v>
      </c>
      <c r="D52" s="139">
        <f>SUM(D53,D75,D173,D187)</f>
        <v>470031</v>
      </c>
      <c r="E52" s="139">
        <f>SUM(E53,E75,E173,E187)</f>
        <v>0</v>
      </c>
      <c r="F52" s="139">
        <f>SUM(F53,F75,F173,F187)</f>
        <v>14947</v>
      </c>
      <c r="G52" s="140">
        <f>SUM(G53,G75,G173,G187)</f>
        <v>0</v>
      </c>
      <c r="H52" s="138">
        <f t="shared" si="6"/>
        <v>921096</v>
      </c>
      <c r="I52" s="139">
        <f>SUM(I53,I75,I173,I187)</f>
        <v>440840</v>
      </c>
      <c r="J52" s="139">
        <f>SUM(J53,J75,J173,J187)</f>
        <v>465309</v>
      </c>
      <c r="K52" s="139">
        <f>SUM(K53,K75,K173,K187)</f>
        <v>14947</v>
      </c>
      <c r="L52" s="141">
        <f>SUM(L53,L75,L173,L187)</f>
        <v>0</v>
      </c>
    </row>
    <row r="53" spans="1:12" s="24" customFormat="1" x14ac:dyDescent="0.25">
      <c r="A53" s="142">
        <v>1000</v>
      </c>
      <c r="B53" s="142" t="s">
        <v>63</v>
      </c>
      <c r="C53" s="143">
        <f t="shared" si="5"/>
        <v>363418</v>
      </c>
      <c r="D53" s="144">
        <f>SUM(D54,D67)</f>
        <v>363418</v>
      </c>
      <c r="E53" s="144">
        <f>SUM(E54,E67)</f>
        <v>0</v>
      </c>
      <c r="F53" s="144">
        <f>SUM(F54,F67)</f>
        <v>0</v>
      </c>
      <c r="G53" s="145">
        <f>SUM(G54,G67)</f>
        <v>0</v>
      </c>
      <c r="H53" s="143">
        <f t="shared" si="6"/>
        <v>808402</v>
      </c>
      <c r="I53" s="144">
        <f>SUM(I54,I67)</f>
        <v>343093</v>
      </c>
      <c r="J53" s="144">
        <f>SUM(J54,J67)</f>
        <v>465309</v>
      </c>
      <c r="K53" s="144">
        <f>SUM(K54,K67)</f>
        <v>0</v>
      </c>
      <c r="L53" s="146">
        <f>SUM(L54,L67)</f>
        <v>0</v>
      </c>
    </row>
    <row r="54" spans="1:12" x14ac:dyDescent="0.25">
      <c r="A54" s="56">
        <v>1100</v>
      </c>
      <c r="B54" s="147" t="s">
        <v>64</v>
      </c>
      <c r="C54" s="57">
        <f t="shared" si="5"/>
        <v>256197</v>
      </c>
      <c r="D54" s="63">
        <f>SUM(D55,D58,D66)</f>
        <v>256197</v>
      </c>
      <c r="E54" s="63">
        <f>SUM(E55,E58,E66)</f>
        <v>0</v>
      </c>
      <c r="F54" s="63">
        <f>SUM(F55,F58,F66)</f>
        <v>0</v>
      </c>
      <c r="G54" s="148">
        <f>SUM(G55,G58,G66)</f>
        <v>0</v>
      </c>
      <c r="H54" s="57">
        <f t="shared" si="6"/>
        <v>610060</v>
      </c>
      <c r="I54" s="63">
        <f>SUM(I55,I58,I66)</f>
        <v>238154</v>
      </c>
      <c r="J54" s="63">
        <f>SUM(J55,J58,J66)</f>
        <v>371906</v>
      </c>
      <c r="K54" s="63">
        <f>SUM(K55,K58,K66)</f>
        <v>0</v>
      </c>
      <c r="L54" s="149">
        <f>SUM(L55,L58,L66)</f>
        <v>0</v>
      </c>
    </row>
    <row r="55" spans="1:12" x14ac:dyDescent="0.25">
      <c r="A55" s="150">
        <v>1110</v>
      </c>
      <c r="B55" s="112" t="s">
        <v>65</v>
      </c>
      <c r="C55" s="117">
        <f t="shared" si="5"/>
        <v>192594</v>
      </c>
      <c r="D55" s="151">
        <f>SUM(D56:D57)</f>
        <v>192594</v>
      </c>
      <c r="E55" s="151">
        <f>SUM(E56:E57)</f>
        <v>0</v>
      </c>
      <c r="F55" s="151">
        <f>SUM(F56:F57)</f>
        <v>0</v>
      </c>
      <c r="G55" s="152">
        <f>SUM(G56:G57)</f>
        <v>0</v>
      </c>
      <c r="H55" s="117">
        <f t="shared" si="6"/>
        <v>554293</v>
      </c>
      <c r="I55" s="151">
        <f>SUM(I56:I57)</f>
        <v>201575</v>
      </c>
      <c r="J55" s="151">
        <f>SUM(J56:J57)</f>
        <v>352718</v>
      </c>
      <c r="K55" s="151">
        <f>SUM(K56:K57)</f>
        <v>0</v>
      </c>
      <c r="L55" s="153">
        <f>SUM(L56:L57)</f>
        <v>0</v>
      </c>
    </row>
    <row r="56" spans="1:12" x14ac:dyDescent="0.25">
      <c r="A56" s="38">
        <v>1111</v>
      </c>
      <c r="B56" s="65" t="s">
        <v>66</v>
      </c>
      <c r="C56" s="66">
        <f t="shared" si="5"/>
        <v>0</v>
      </c>
      <c r="D56" s="68"/>
      <c r="E56" s="68"/>
      <c r="F56" s="68"/>
      <c r="G56" s="154"/>
      <c r="H56" s="66">
        <f t="shared" si="6"/>
        <v>0</v>
      </c>
      <c r="I56" s="68"/>
      <c r="J56" s="68"/>
      <c r="K56" s="68"/>
      <c r="L56" s="155"/>
    </row>
    <row r="57" spans="1:12" ht="24" customHeight="1" x14ac:dyDescent="0.25">
      <c r="A57" s="44">
        <v>1119</v>
      </c>
      <c r="B57" s="71" t="s">
        <v>67</v>
      </c>
      <c r="C57" s="72">
        <f t="shared" si="5"/>
        <v>192594</v>
      </c>
      <c r="D57" s="74">
        <v>192594</v>
      </c>
      <c r="E57" s="74"/>
      <c r="F57" s="74"/>
      <c r="G57" s="157"/>
      <c r="H57" s="72">
        <f t="shared" si="6"/>
        <v>554293</v>
      </c>
      <c r="I57" s="74">
        <v>201575</v>
      </c>
      <c r="J57" s="74">
        <f>338184+11126+3408</f>
        <v>352718</v>
      </c>
      <c r="K57" s="74"/>
      <c r="L57" s="158"/>
    </row>
    <row r="58" spans="1:12" x14ac:dyDescent="0.25">
      <c r="A58" s="159">
        <v>1140</v>
      </c>
      <c r="B58" s="71" t="s">
        <v>68</v>
      </c>
      <c r="C58" s="72">
        <f t="shared" si="5"/>
        <v>61582</v>
      </c>
      <c r="D58" s="160">
        <f>SUM(D59:D65)</f>
        <v>61582</v>
      </c>
      <c r="E58" s="160">
        <f>SUM(E59:E65)</f>
        <v>0</v>
      </c>
      <c r="F58" s="160">
        <f>SUM(F59:F65)</f>
        <v>0</v>
      </c>
      <c r="G58" s="161">
        <f>SUM(G59:G65)</f>
        <v>0</v>
      </c>
      <c r="H58" s="72">
        <f t="shared" si="6"/>
        <v>53374</v>
      </c>
      <c r="I58" s="160">
        <f>SUM(I59:I65)</f>
        <v>34186</v>
      </c>
      <c r="J58" s="160">
        <f>SUM(J59:J65)</f>
        <v>19188</v>
      </c>
      <c r="K58" s="160">
        <f>SUM(K59:K65)</f>
        <v>0</v>
      </c>
      <c r="L58" s="162">
        <f>SUM(L59:L65)</f>
        <v>0</v>
      </c>
    </row>
    <row r="59" spans="1:12" x14ac:dyDescent="0.25">
      <c r="A59" s="44">
        <v>1141</v>
      </c>
      <c r="B59" s="71" t="s">
        <v>69</v>
      </c>
      <c r="C59" s="72">
        <f t="shared" si="5"/>
        <v>3737</v>
      </c>
      <c r="D59" s="74">
        <v>3737</v>
      </c>
      <c r="E59" s="74"/>
      <c r="F59" s="74"/>
      <c r="G59" s="157"/>
      <c r="H59" s="72">
        <f t="shared" si="6"/>
        <v>4153</v>
      </c>
      <c r="I59" s="74">
        <v>4153</v>
      </c>
      <c r="J59" s="74"/>
      <c r="K59" s="74"/>
      <c r="L59" s="158"/>
    </row>
    <row r="60" spans="1:12" ht="24.75" customHeight="1" x14ac:dyDescent="0.25">
      <c r="A60" s="44">
        <v>1142</v>
      </c>
      <c r="B60" s="71" t="s">
        <v>70</v>
      </c>
      <c r="C60" s="72">
        <f t="shared" si="5"/>
        <v>921</v>
      </c>
      <c r="D60" s="74">
        <v>921</v>
      </c>
      <c r="E60" s="74"/>
      <c r="F60" s="74"/>
      <c r="G60" s="157"/>
      <c r="H60" s="72">
        <f t="shared" si="6"/>
        <v>1093</v>
      </c>
      <c r="I60" s="74">
        <v>1093</v>
      </c>
      <c r="J60" s="74"/>
      <c r="K60" s="74"/>
      <c r="L60" s="158"/>
    </row>
    <row r="61" spans="1:12" ht="24" x14ac:dyDescent="0.25">
      <c r="A61" s="44">
        <v>1145</v>
      </c>
      <c r="B61" s="71" t="s">
        <v>71</v>
      </c>
      <c r="C61" s="72">
        <f t="shared" si="5"/>
        <v>0</v>
      </c>
      <c r="D61" s="74"/>
      <c r="E61" s="74"/>
      <c r="F61" s="74"/>
      <c r="G61" s="157"/>
      <c r="H61" s="72">
        <f t="shared" si="6"/>
        <v>0</v>
      </c>
      <c r="I61" s="74"/>
      <c r="J61" s="74"/>
      <c r="K61" s="74"/>
      <c r="L61" s="158"/>
    </row>
    <row r="62" spans="1:12" ht="27.75" customHeight="1" x14ac:dyDescent="0.25">
      <c r="A62" s="44">
        <v>1146</v>
      </c>
      <c r="B62" s="71" t="s">
        <v>72</v>
      </c>
      <c r="C62" s="72">
        <f t="shared" si="5"/>
        <v>2028</v>
      </c>
      <c r="D62" s="74">
        <v>2028</v>
      </c>
      <c r="E62" s="74"/>
      <c r="F62" s="74"/>
      <c r="G62" s="157"/>
      <c r="H62" s="72">
        <f t="shared" si="6"/>
        <v>0</v>
      </c>
      <c r="I62" s="74"/>
      <c r="J62" s="74"/>
      <c r="K62" s="74"/>
      <c r="L62" s="158"/>
    </row>
    <row r="63" spans="1:12" x14ac:dyDescent="0.25">
      <c r="A63" s="44">
        <v>1147</v>
      </c>
      <c r="B63" s="71" t="s">
        <v>73</v>
      </c>
      <c r="C63" s="72">
        <f t="shared" si="5"/>
        <v>3272</v>
      </c>
      <c r="D63" s="74">
        <v>3272</v>
      </c>
      <c r="E63" s="74"/>
      <c r="F63" s="74"/>
      <c r="G63" s="157"/>
      <c r="H63" s="72">
        <f t="shared" si="6"/>
        <v>3545</v>
      </c>
      <c r="I63" s="74">
        <v>3545</v>
      </c>
      <c r="J63" s="74"/>
      <c r="K63" s="74"/>
      <c r="L63" s="158"/>
    </row>
    <row r="64" spans="1:12" x14ac:dyDescent="0.25">
      <c r="A64" s="44">
        <v>1148</v>
      </c>
      <c r="B64" s="71" t="s">
        <v>74</v>
      </c>
      <c r="C64" s="72">
        <f t="shared" si="5"/>
        <v>50004</v>
      </c>
      <c r="D64" s="74">
        <v>50004</v>
      </c>
      <c r="E64" s="74"/>
      <c r="F64" s="74"/>
      <c r="G64" s="157"/>
      <c r="H64" s="72">
        <f t="shared" si="6"/>
        <v>23775</v>
      </c>
      <c r="I64" s="74">
        <v>23775</v>
      </c>
      <c r="J64" s="74"/>
      <c r="K64" s="74"/>
      <c r="L64" s="158"/>
    </row>
    <row r="65" spans="1:12" ht="24" customHeight="1" x14ac:dyDescent="0.25">
      <c r="A65" s="44">
        <v>1149</v>
      </c>
      <c r="B65" s="71" t="s">
        <v>75</v>
      </c>
      <c r="C65" s="72">
        <f t="shared" si="5"/>
        <v>1620</v>
      </c>
      <c r="D65" s="74">
        <v>1620</v>
      </c>
      <c r="E65" s="74"/>
      <c r="F65" s="74"/>
      <c r="G65" s="157"/>
      <c r="H65" s="72">
        <f t="shared" si="6"/>
        <v>20808</v>
      </c>
      <c r="I65" s="74">
        <v>1620</v>
      </c>
      <c r="J65" s="74">
        <f>17328+1368+492</f>
        <v>19188</v>
      </c>
      <c r="K65" s="74"/>
      <c r="L65" s="158"/>
    </row>
    <row r="66" spans="1:12" ht="36" x14ac:dyDescent="0.25">
      <c r="A66" s="150">
        <v>1150</v>
      </c>
      <c r="B66" s="112" t="s">
        <v>76</v>
      </c>
      <c r="C66" s="117">
        <f t="shared" si="5"/>
        <v>2021</v>
      </c>
      <c r="D66" s="163">
        <v>2021</v>
      </c>
      <c r="E66" s="163"/>
      <c r="F66" s="163"/>
      <c r="G66" s="164"/>
      <c r="H66" s="117">
        <f t="shared" si="6"/>
        <v>2393</v>
      </c>
      <c r="I66" s="163">
        <v>2393</v>
      </c>
      <c r="J66" s="163"/>
      <c r="K66" s="163"/>
      <c r="L66" s="165"/>
    </row>
    <row r="67" spans="1:12" ht="24" x14ac:dyDescent="0.25">
      <c r="A67" s="56">
        <v>1200</v>
      </c>
      <c r="B67" s="147" t="s">
        <v>77</v>
      </c>
      <c r="C67" s="57">
        <f t="shared" si="5"/>
        <v>107221</v>
      </c>
      <c r="D67" s="63">
        <f>SUM(D68:D69)</f>
        <v>107221</v>
      </c>
      <c r="E67" s="63">
        <f>SUM(E68:E69)</f>
        <v>0</v>
      </c>
      <c r="F67" s="63">
        <f>SUM(F68:F69)</f>
        <v>0</v>
      </c>
      <c r="G67" s="166">
        <f>SUM(G68:G69)</f>
        <v>0</v>
      </c>
      <c r="H67" s="57">
        <f t="shared" si="6"/>
        <v>198342</v>
      </c>
      <c r="I67" s="63">
        <f>SUM(I68:I69)</f>
        <v>104939</v>
      </c>
      <c r="J67" s="63">
        <f>SUM(J68:J69)</f>
        <v>93403</v>
      </c>
      <c r="K67" s="63">
        <f>SUM(K68:K69)</f>
        <v>0</v>
      </c>
      <c r="L67" s="167">
        <f>SUM(L68:L69)</f>
        <v>0</v>
      </c>
    </row>
    <row r="68" spans="1:12" ht="24" x14ac:dyDescent="0.25">
      <c r="A68" s="168">
        <v>1210</v>
      </c>
      <c r="B68" s="65" t="s">
        <v>78</v>
      </c>
      <c r="C68" s="66">
        <f t="shared" si="5"/>
        <v>66300</v>
      </c>
      <c r="D68" s="68">
        <v>66300</v>
      </c>
      <c r="E68" s="68"/>
      <c r="F68" s="68"/>
      <c r="G68" s="154"/>
      <c r="H68" s="66">
        <f t="shared" si="6"/>
        <v>153929</v>
      </c>
      <c r="I68" s="68">
        <v>63596</v>
      </c>
      <c r="J68" s="68">
        <f>86366+3027+940</f>
        <v>90333</v>
      </c>
      <c r="K68" s="68"/>
      <c r="L68" s="155"/>
    </row>
    <row r="69" spans="1:12" ht="24" x14ac:dyDescent="0.25">
      <c r="A69" s="159">
        <v>1220</v>
      </c>
      <c r="B69" s="71" t="s">
        <v>79</v>
      </c>
      <c r="C69" s="72">
        <f t="shared" si="5"/>
        <v>40921</v>
      </c>
      <c r="D69" s="160">
        <f>SUM(D70:D74)</f>
        <v>40921</v>
      </c>
      <c r="E69" s="160">
        <f>SUM(E70:E74)</f>
        <v>0</v>
      </c>
      <c r="F69" s="160">
        <f>SUM(F70:F74)</f>
        <v>0</v>
      </c>
      <c r="G69" s="161">
        <f>SUM(G70:G74)</f>
        <v>0</v>
      </c>
      <c r="H69" s="72">
        <f t="shared" si="6"/>
        <v>44413</v>
      </c>
      <c r="I69" s="160">
        <f>SUM(I70:I74)</f>
        <v>41343</v>
      </c>
      <c r="J69" s="160">
        <f>SUM(J70:J74)</f>
        <v>3070</v>
      </c>
      <c r="K69" s="160">
        <f>SUM(K70:K74)</f>
        <v>0</v>
      </c>
      <c r="L69" s="162">
        <f>SUM(L70:L74)</f>
        <v>0</v>
      </c>
    </row>
    <row r="70" spans="1:12" ht="48" x14ac:dyDescent="0.25">
      <c r="A70" s="44">
        <v>1221</v>
      </c>
      <c r="B70" s="71" t="s">
        <v>80</v>
      </c>
      <c r="C70" s="72">
        <f t="shared" si="5"/>
        <v>24854</v>
      </c>
      <c r="D70" s="74">
        <v>24854</v>
      </c>
      <c r="E70" s="74"/>
      <c r="F70" s="74"/>
      <c r="G70" s="157"/>
      <c r="H70" s="72">
        <f t="shared" si="6"/>
        <v>28912</v>
      </c>
      <c r="I70" s="74">
        <v>25842</v>
      </c>
      <c r="J70" s="74">
        <f>3000+70</f>
        <v>3070</v>
      </c>
      <c r="K70" s="74"/>
      <c r="L70" s="158"/>
    </row>
    <row r="71" spans="1:12" x14ac:dyDescent="0.25">
      <c r="A71" s="44">
        <v>1223</v>
      </c>
      <c r="B71" s="71" t="s">
        <v>81</v>
      </c>
      <c r="C71" s="72">
        <f t="shared" si="5"/>
        <v>0</v>
      </c>
      <c r="D71" s="74"/>
      <c r="E71" s="74"/>
      <c r="F71" s="74"/>
      <c r="G71" s="157"/>
      <c r="H71" s="72">
        <f t="shared" si="6"/>
        <v>0</v>
      </c>
      <c r="I71" s="74"/>
      <c r="J71" s="74"/>
      <c r="K71" s="74"/>
      <c r="L71" s="158"/>
    </row>
    <row r="72" spans="1:12" x14ac:dyDescent="0.25">
      <c r="A72" s="44">
        <v>1225</v>
      </c>
      <c r="B72" s="71" t="s">
        <v>82</v>
      </c>
      <c r="C72" s="72">
        <f t="shared" si="5"/>
        <v>0</v>
      </c>
      <c r="D72" s="74"/>
      <c r="E72" s="74"/>
      <c r="F72" s="74"/>
      <c r="G72" s="157"/>
      <c r="H72" s="72">
        <f t="shared" si="6"/>
        <v>0</v>
      </c>
      <c r="I72" s="74"/>
      <c r="J72" s="74"/>
      <c r="K72" s="74"/>
      <c r="L72" s="158"/>
    </row>
    <row r="73" spans="1:12" ht="36" x14ac:dyDescent="0.25">
      <c r="A73" s="44">
        <v>1227</v>
      </c>
      <c r="B73" s="71" t="s">
        <v>83</v>
      </c>
      <c r="C73" s="72">
        <f t="shared" si="5"/>
        <v>15640</v>
      </c>
      <c r="D73" s="74">
        <v>15640</v>
      </c>
      <c r="E73" s="74"/>
      <c r="F73" s="74"/>
      <c r="G73" s="157"/>
      <c r="H73" s="72">
        <f t="shared" si="6"/>
        <v>14941</v>
      </c>
      <c r="I73" s="74">
        <v>14941</v>
      </c>
      <c r="J73" s="74"/>
      <c r="K73" s="74"/>
      <c r="L73" s="158"/>
    </row>
    <row r="74" spans="1:12" ht="48" x14ac:dyDescent="0.25">
      <c r="A74" s="44">
        <v>1228</v>
      </c>
      <c r="B74" s="71" t="s">
        <v>84</v>
      </c>
      <c r="C74" s="72">
        <f t="shared" si="5"/>
        <v>427</v>
      </c>
      <c r="D74" s="74">
        <v>427</v>
      </c>
      <c r="E74" s="74"/>
      <c r="F74" s="74"/>
      <c r="G74" s="157"/>
      <c r="H74" s="72">
        <f t="shared" si="6"/>
        <v>560</v>
      </c>
      <c r="I74" s="74">
        <f>500+60</f>
        <v>560</v>
      </c>
      <c r="J74" s="74"/>
      <c r="K74" s="74"/>
      <c r="L74" s="158"/>
    </row>
    <row r="75" spans="1:12" x14ac:dyDescent="0.25">
      <c r="A75" s="142">
        <v>2000</v>
      </c>
      <c r="B75" s="142" t="s">
        <v>85</v>
      </c>
      <c r="C75" s="143">
        <f t="shared" si="5"/>
        <v>121560</v>
      </c>
      <c r="D75" s="144">
        <f>SUM(D76,D83,D130,D164,D165,D172)</f>
        <v>106613</v>
      </c>
      <c r="E75" s="144">
        <f>SUM(E76,E83,E130,E164,E165,E172)</f>
        <v>0</v>
      </c>
      <c r="F75" s="144">
        <f>SUM(F76,F83,F130,F164,F165,F172)</f>
        <v>14947</v>
      </c>
      <c r="G75" s="145">
        <f>SUM(G76,G83,G130,G164,G165,G172)</f>
        <v>0</v>
      </c>
      <c r="H75" s="143">
        <f t="shared" si="6"/>
        <v>112694</v>
      </c>
      <c r="I75" s="144">
        <f>SUM(I76,I83,I130,I164,I165,I172)</f>
        <v>97747</v>
      </c>
      <c r="J75" s="144">
        <f>SUM(J76,J83,J130,J164,J165,J172)</f>
        <v>0</v>
      </c>
      <c r="K75" s="144">
        <f>SUM(K76,K83,K130,K164,K165,K172)</f>
        <v>14947</v>
      </c>
      <c r="L75" s="146">
        <f>SUM(L76,L83,L130,L164,L165,L172)</f>
        <v>0</v>
      </c>
    </row>
    <row r="76" spans="1:12" ht="24" x14ac:dyDescent="0.25">
      <c r="A76" s="56">
        <v>2100</v>
      </c>
      <c r="B76" s="147" t="s">
        <v>86</v>
      </c>
      <c r="C76" s="57">
        <f t="shared" si="5"/>
        <v>24</v>
      </c>
      <c r="D76" s="63">
        <f>SUM(D77,D80)</f>
        <v>24</v>
      </c>
      <c r="E76" s="63">
        <f>SUM(E77,E80)</f>
        <v>0</v>
      </c>
      <c r="F76" s="63">
        <f>SUM(F77,F80)</f>
        <v>0</v>
      </c>
      <c r="G76" s="166">
        <f>SUM(G77,G80)</f>
        <v>0</v>
      </c>
      <c r="H76" s="57">
        <f t="shared" si="6"/>
        <v>0</v>
      </c>
      <c r="I76" s="63">
        <f>SUM(I77,I80)</f>
        <v>0</v>
      </c>
      <c r="J76" s="63">
        <f>SUM(J77,J80)</f>
        <v>0</v>
      </c>
      <c r="K76" s="63">
        <f>SUM(K77,K80)</f>
        <v>0</v>
      </c>
      <c r="L76" s="167">
        <f>SUM(L77,L80)</f>
        <v>0</v>
      </c>
    </row>
    <row r="77" spans="1:12" ht="24" x14ac:dyDescent="0.25">
      <c r="A77" s="168">
        <v>2110</v>
      </c>
      <c r="B77" s="65" t="s">
        <v>87</v>
      </c>
      <c r="C77" s="66">
        <f t="shared" si="5"/>
        <v>24</v>
      </c>
      <c r="D77" s="169">
        <f>SUM(D78:D79)</f>
        <v>24</v>
      </c>
      <c r="E77" s="169">
        <f>SUM(E78:E79)</f>
        <v>0</v>
      </c>
      <c r="F77" s="169">
        <f>SUM(F78:F79)</f>
        <v>0</v>
      </c>
      <c r="G77" s="170">
        <f>SUM(G78:G79)</f>
        <v>0</v>
      </c>
      <c r="H77" s="66">
        <f t="shared" si="6"/>
        <v>0</v>
      </c>
      <c r="I77" s="169">
        <f>SUM(I78:I79)</f>
        <v>0</v>
      </c>
      <c r="J77" s="169">
        <f>SUM(J78:J79)</f>
        <v>0</v>
      </c>
      <c r="K77" s="169">
        <f>SUM(K78:K79)</f>
        <v>0</v>
      </c>
      <c r="L77" s="171">
        <f>SUM(L78:L79)</f>
        <v>0</v>
      </c>
    </row>
    <row r="78" spans="1:12" x14ac:dyDescent="0.25">
      <c r="A78" s="44">
        <v>2111</v>
      </c>
      <c r="B78" s="71" t="s">
        <v>88</v>
      </c>
      <c r="C78" s="72">
        <f t="shared" si="5"/>
        <v>24</v>
      </c>
      <c r="D78" s="74">
        <v>24</v>
      </c>
      <c r="E78" s="74"/>
      <c r="F78" s="74"/>
      <c r="G78" s="157"/>
      <c r="H78" s="72">
        <f t="shared" si="6"/>
        <v>0</v>
      </c>
      <c r="I78" s="74"/>
      <c r="J78" s="74"/>
      <c r="K78" s="74"/>
      <c r="L78" s="158"/>
    </row>
    <row r="79" spans="1:12" ht="24" x14ac:dyDescent="0.25">
      <c r="A79" s="44">
        <v>2112</v>
      </c>
      <c r="B79" s="71" t="s">
        <v>89</v>
      </c>
      <c r="C79" s="72">
        <f t="shared" si="5"/>
        <v>0</v>
      </c>
      <c r="D79" s="74"/>
      <c r="E79" s="74"/>
      <c r="F79" s="74"/>
      <c r="G79" s="157"/>
      <c r="H79" s="72">
        <f t="shared" si="6"/>
        <v>0</v>
      </c>
      <c r="I79" s="74"/>
      <c r="J79" s="74"/>
      <c r="K79" s="74"/>
      <c r="L79" s="158"/>
    </row>
    <row r="80" spans="1:12" ht="24" x14ac:dyDescent="0.25">
      <c r="A80" s="159">
        <v>2120</v>
      </c>
      <c r="B80" s="71" t="s">
        <v>90</v>
      </c>
      <c r="C80" s="72">
        <f t="shared" si="5"/>
        <v>0</v>
      </c>
      <c r="D80" s="160">
        <f>SUM(D81:D82)</f>
        <v>0</v>
      </c>
      <c r="E80" s="160">
        <f>SUM(E81:E82)</f>
        <v>0</v>
      </c>
      <c r="F80" s="160">
        <f>SUM(F81:F82)</f>
        <v>0</v>
      </c>
      <c r="G80" s="161">
        <f>SUM(G81:G82)</f>
        <v>0</v>
      </c>
      <c r="H80" s="72">
        <f t="shared" si="6"/>
        <v>0</v>
      </c>
      <c r="I80" s="160">
        <f>SUM(I81:I82)</f>
        <v>0</v>
      </c>
      <c r="J80" s="160">
        <f>SUM(J81:J82)</f>
        <v>0</v>
      </c>
      <c r="K80" s="160">
        <f>SUM(K81:K82)</f>
        <v>0</v>
      </c>
      <c r="L80" s="162">
        <f>SUM(L81:L82)</f>
        <v>0</v>
      </c>
    </row>
    <row r="81" spans="1:12" x14ac:dyDescent="0.25">
      <c r="A81" s="44">
        <v>2121</v>
      </c>
      <c r="B81" s="71" t="s">
        <v>88</v>
      </c>
      <c r="C81" s="72">
        <f t="shared" si="5"/>
        <v>0</v>
      </c>
      <c r="D81" s="74"/>
      <c r="E81" s="74"/>
      <c r="F81" s="74"/>
      <c r="G81" s="157"/>
      <c r="H81" s="72">
        <f t="shared" si="6"/>
        <v>0</v>
      </c>
      <c r="I81" s="74"/>
      <c r="J81" s="74"/>
      <c r="K81" s="74"/>
      <c r="L81" s="158"/>
    </row>
    <row r="82" spans="1:12" ht="24" x14ac:dyDescent="0.25">
      <c r="A82" s="44">
        <v>2122</v>
      </c>
      <c r="B82" s="71" t="s">
        <v>89</v>
      </c>
      <c r="C82" s="72">
        <f t="shared" si="5"/>
        <v>0</v>
      </c>
      <c r="D82" s="74"/>
      <c r="E82" s="74"/>
      <c r="F82" s="74"/>
      <c r="G82" s="157"/>
      <c r="H82" s="72">
        <f t="shared" si="6"/>
        <v>0</v>
      </c>
      <c r="I82" s="74"/>
      <c r="J82" s="74"/>
      <c r="K82" s="74"/>
      <c r="L82" s="158"/>
    </row>
    <row r="83" spans="1:12" x14ac:dyDescent="0.25">
      <c r="A83" s="56">
        <v>2200</v>
      </c>
      <c r="B83" s="147" t="s">
        <v>91</v>
      </c>
      <c r="C83" s="57">
        <f t="shared" si="5"/>
        <v>94761</v>
      </c>
      <c r="D83" s="63">
        <f>SUM(D84,D89,D95,D103,D112,D116,D122,D128)</f>
        <v>80439</v>
      </c>
      <c r="E83" s="63">
        <f>SUM(E84,E89,E95,E103,E112,E116,E122,E128)</f>
        <v>0</v>
      </c>
      <c r="F83" s="63">
        <f>SUM(F84,F89,F95,F103,F112,F116,F122,F128)</f>
        <v>14322</v>
      </c>
      <c r="G83" s="166">
        <f>SUM(G84,G89,G95,G103,G112,G116,G122,G128)</f>
        <v>0</v>
      </c>
      <c r="H83" s="57">
        <f t="shared" si="6"/>
        <v>86540</v>
      </c>
      <c r="I83" s="63">
        <f>SUM(I84,I89,I95,I103,I112,I116,I122,I128)</f>
        <v>71673</v>
      </c>
      <c r="J83" s="63">
        <f>SUM(J84,J89,J95,J103,J112,J116,J122,J128)</f>
        <v>0</v>
      </c>
      <c r="K83" s="63">
        <f>SUM(K84,K89,K95,K103,K112,K116,K122,K128)</f>
        <v>14867</v>
      </c>
      <c r="L83" s="172">
        <f>SUM(L84,L89,L95,L103,L112,L116,L122,L128)</f>
        <v>0</v>
      </c>
    </row>
    <row r="84" spans="1:12" ht="24" x14ac:dyDescent="0.25">
      <c r="A84" s="150">
        <v>2210</v>
      </c>
      <c r="B84" s="112" t="s">
        <v>92</v>
      </c>
      <c r="C84" s="117">
        <f t="shared" si="5"/>
        <v>1190</v>
      </c>
      <c r="D84" s="151">
        <f>SUM(D85:D88)</f>
        <v>310</v>
      </c>
      <c r="E84" s="151">
        <f>SUM(E85:E88)</f>
        <v>0</v>
      </c>
      <c r="F84" s="151">
        <f>SUM(F85:F88)</f>
        <v>880</v>
      </c>
      <c r="G84" s="151">
        <f>SUM(G85:G88)</f>
        <v>0</v>
      </c>
      <c r="H84" s="117">
        <f t="shared" si="6"/>
        <v>989</v>
      </c>
      <c r="I84" s="151">
        <f>SUM(I85:I88)</f>
        <v>280</v>
      </c>
      <c r="J84" s="151">
        <f>SUM(J85:J88)</f>
        <v>0</v>
      </c>
      <c r="K84" s="151">
        <f>SUM(K85:K88)</f>
        <v>709</v>
      </c>
      <c r="L84" s="153">
        <f>SUM(L85:L88)</f>
        <v>0</v>
      </c>
    </row>
    <row r="85" spans="1:12" ht="24" x14ac:dyDescent="0.25">
      <c r="A85" s="38">
        <v>2211</v>
      </c>
      <c r="B85" s="65" t="s">
        <v>93</v>
      </c>
      <c r="C85" s="66">
        <f t="shared" si="5"/>
        <v>0</v>
      </c>
      <c r="D85" s="68"/>
      <c r="E85" s="68"/>
      <c r="F85" s="68"/>
      <c r="G85" s="154"/>
      <c r="H85" s="66">
        <f t="shared" si="6"/>
        <v>0</v>
      </c>
      <c r="I85" s="68"/>
      <c r="J85" s="68"/>
      <c r="K85" s="68"/>
      <c r="L85" s="155"/>
    </row>
    <row r="86" spans="1:12" ht="36" x14ac:dyDescent="0.25">
      <c r="A86" s="44">
        <v>2212</v>
      </c>
      <c r="B86" s="71" t="s">
        <v>94</v>
      </c>
      <c r="C86" s="72">
        <f t="shared" si="5"/>
        <v>850</v>
      </c>
      <c r="D86" s="74">
        <v>100</v>
      </c>
      <c r="E86" s="74"/>
      <c r="F86" s="74">
        <v>750</v>
      </c>
      <c r="G86" s="157"/>
      <c r="H86" s="72">
        <f t="shared" si="6"/>
        <v>759</v>
      </c>
      <c r="I86" s="74">
        <v>100</v>
      </c>
      <c r="J86" s="74"/>
      <c r="K86" s="74">
        <v>659</v>
      </c>
      <c r="L86" s="158"/>
    </row>
    <row r="87" spans="1:12" ht="24" x14ac:dyDescent="0.25">
      <c r="A87" s="44">
        <v>2214</v>
      </c>
      <c r="B87" s="71" t="s">
        <v>95</v>
      </c>
      <c r="C87" s="72">
        <f t="shared" si="5"/>
        <v>170</v>
      </c>
      <c r="D87" s="74">
        <v>120</v>
      </c>
      <c r="E87" s="74"/>
      <c r="F87" s="74">
        <v>50</v>
      </c>
      <c r="G87" s="157"/>
      <c r="H87" s="72">
        <f t="shared" si="6"/>
        <v>170</v>
      </c>
      <c r="I87" s="74">
        <v>120</v>
      </c>
      <c r="J87" s="74"/>
      <c r="K87" s="74">
        <v>50</v>
      </c>
      <c r="L87" s="158"/>
    </row>
    <row r="88" spans="1:12" x14ac:dyDescent="0.25">
      <c r="A88" s="44">
        <v>2219</v>
      </c>
      <c r="B88" s="71" t="s">
        <v>96</v>
      </c>
      <c r="C88" s="72">
        <f t="shared" si="5"/>
        <v>170</v>
      </c>
      <c r="D88" s="74">
        <v>90</v>
      </c>
      <c r="E88" s="74"/>
      <c r="F88" s="74">
        <v>80</v>
      </c>
      <c r="G88" s="157"/>
      <c r="H88" s="72">
        <f t="shared" si="6"/>
        <v>60</v>
      </c>
      <c r="I88" s="74">
        <v>60</v>
      </c>
      <c r="J88" s="74"/>
      <c r="K88" s="74"/>
      <c r="L88" s="158"/>
    </row>
    <row r="89" spans="1:12" ht="24" x14ac:dyDescent="0.25">
      <c r="A89" s="159">
        <v>2220</v>
      </c>
      <c r="B89" s="71" t="s">
        <v>97</v>
      </c>
      <c r="C89" s="72">
        <f t="shared" si="5"/>
        <v>84756</v>
      </c>
      <c r="D89" s="160">
        <f>SUM(D90:D94)</f>
        <v>71314</v>
      </c>
      <c r="E89" s="160">
        <f>SUM(E90:E94)</f>
        <v>0</v>
      </c>
      <c r="F89" s="160">
        <f>SUM(F90:F94)</f>
        <v>13442</v>
      </c>
      <c r="G89" s="161">
        <f>SUM(G90:G94)</f>
        <v>0</v>
      </c>
      <c r="H89" s="72">
        <f t="shared" si="6"/>
        <v>76220</v>
      </c>
      <c r="I89" s="160">
        <f>SUM(I90:I94)</f>
        <v>62607</v>
      </c>
      <c r="J89" s="160">
        <f>SUM(J90:J94)</f>
        <v>0</v>
      </c>
      <c r="K89" s="160">
        <f>SUM(K90:K94)</f>
        <v>13613</v>
      </c>
      <c r="L89" s="162">
        <f>SUM(L90:L94)</f>
        <v>0</v>
      </c>
    </row>
    <row r="90" spans="1:12" ht="24" x14ac:dyDescent="0.25">
      <c r="A90" s="44">
        <v>2221</v>
      </c>
      <c r="B90" s="71" t="s">
        <v>98</v>
      </c>
      <c r="C90" s="72">
        <f t="shared" si="5"/>
        <v>51564</v>
      </c>
      <c r="D90" s="74">
        <v>45564</v>
      </c>
      <c r="E90" s="74"/>
      <c r="F90" s="74">
        <v>6000</v>
      </c>
      <c r="G90" s="157"/>
      <c r="H90" s="72">
        <f t="shared" si="6"/>
        <v>46012</v>
      </c>
      <c r="I90" s="74">
        <v>39841</v>
      </c>
      <c r="J90" s="74"/>
      <c r="K90" s="74">
        <v>6171</v>
      </c>
      <c r="L90" s="158"/>
    </row>
    <row r="91" spans="1:12" x14ac:dyDescent="0.25">
      <c r="A91" s="44">
        <v>2222</v>
      </c>
      <c r="B91" s="71" t="s">
        <v>99</v>
      </c>
      <c r="C91" s="72">
        <f t="shared" si="5"/>
        <v>5850</v>
      </c>
      <c r="D91" s="74">
        <v>2850</v>
      </c>
      <c r="E91" s="74"/>
      <c r="F91" s="74">
        <v>3000</v>
      </c>
      <c r="G91" s="157"/>
      <c r="H91" s="72">
        <f t="shared" si="6"/>
        <v>5608</v>
      </c>
      <c r="I91" s="74">
        <v>2608</v>
      </c>
      <c r="J91" s="74"/>
      <c r="K91" s="74">
        <v>3000</v>
      </c>
      <c r="L91" s="158"/>
    </row>
    <row r="92" spans="1:12" x14ac:dyDescent="0.25">
      <c r="A92" s="44">
        <v>2223</v>
      </c>
      <c r="B92" s="71" t="s">
        <v>100</v>
      </c>
      <c r="C92" s="72">
        <f t="shared" si="5"/>
        <v>26398</v>
      </c>
      <c r="D92" s="74">
        <v>22598</v>
      </c>
      <c r="E92" s="74"/>
      <c r="F92" s="74">
        <v>3800</v>
      </c>
      <c r="G92" s="157"/>
      <c r="H92" s="72">
        <f t="shared" si="6"/>
        <v>23750</v>
      </c>
      <c r="I92" s="74">
        <v>19950</v>
      </c>
      <c r="J92" s="74"/>
      <c r="K92" s="74">
        <v>3800</v>
      </c>
      <c r="L92" s="158"/>
    </row>
    <row r="93" spans="1:12" ht="48" x14ac:dyDescent="0.25">
      <c r="A93" s="44">
        <v>2224</v>
      </c>
      <c r="B93" s="71" t="s">
        <v>101</v>
      </c>
      <c r="C93" s="72">
        <f t="shared" si="5"/>
        <v>944</v>
      </c>
      <c r="D93" s="74">
        <v>302</v>
      </c>
      <c r="E93" s="74"/>
      <c r="F93" s="74">
        <v>642</v>
      </c>
      <c r="G93" s="157"/>
      <c r="H93" s="72">
        <f t="shared" si="6"/>
        <v>850</v>
      </c>
      <c r="I93" s="74">
        <v>208</v>
      </c>
      <c r="J93" s="74"/>
      <c r="K93" s="74">
        <v>642</v>
      </c>
      <c r="L93" s="158"/>
    </row>
    <row r="94" spans="1:12" ht="24" x14ac:dyDescent="0.25">
      <c r="A94" s="44">
        <v>2229</v>
      </c>
      <c r="B94" s="71" t="s">
        <v>102</v>
      </c>
      <c r="C94" s="72">
        <f t="shared" si="5"/>
        <v>0</v>
      </c>
      <c r="D94" s="74"/>
      <c r="E94" s="74"/>
      <c r="F94" s="74"/>
      <c r="G94" s="157"/>
      <c r="H94" s="72">
        <f t="shared" si="6"/>
        <v>0</v>
      </c>
      <c r="I94" s="74"/>
      <c r="J94" s="74"/>
      <c r="K94" s="74"/>
      <c r="L94" s="158"/>
    </row>
    <row r="95" spans="1:12" ht="36" x14ac:dyDescent="0.25">
      <c r="A95" s="159">
        <v>2230</v>
      </c>
      <c r="B95" s="71" t="s">
        <v>103</v>
      </c>
      <c r="C95" s="72">
        <f t="shared" si="5"/>
        <v>2132</v>
      </c>
      <c r="D95" s="160">
        <f>SUM(D96:D102)</f>
        <v>2132</v>
      </c>
      <c r="E95" s="160">
        <f>SUM(E96:E102)</f>
        <v>0</v>
      </c>
      <c r="F95" s="160">
        <f>SUM(F96:F102)</f>
        <v>0</v>
      </c>
      <c r="G95" s="161">
        <f>SUM(G96:G102)</f>
        <v>0</v>
      </c>
      <c r="H95" s="72">
        <f t="shared" si="6"/>
        <v>2066</v>
      </c>
      <c r="I95" s="160">
        <f>SUM(I96:I102)</f>
        <v>2066</v>
      </c>
      <c r="J95" s="160">
        <f>SUM(J96:J102)</f>
        <v>0</v>
      </c>
      <c r="K95" s="160">
        <f>SUM(K96:K102)</f>
        <v>0</v>
      </c>
      <c r="L95" s="162">
        <f>SUM(L96:L102)</f>
        <v>0</v>
      </c>
    </row>
    <row r="96" spans="1:12" ht="24" x14ac:dyDescent="0.25">
      <c r="A96" s="44">
        <v>2231</v>
      </c>
      <c r="B96" s="71" t="s">
        <v>104</v>
      </c>
      <c r="C96" s="72">
        <f t="shared" si="5"/>
        <v>0</v>
      </c>
      <c r="D96" s="74"/>
      <c r="E96" s="74"/>
      <c r="F96" s="74"/>
      <c r="G96" s="157"/>
      <c r="H96" s="72">
        <f t="shared" si="6"/>
        <v>0</v>
      </c>
      <c r="I96" s="74"/>
      <c r="J96" s="74"/>
      <c r="K96" s="74"/>
      <c r="L96" s="158"/>
    </row>
    <row r="97" spans="1:12" ht="24.75" customHeight="1" x14ac:dyDescent="0.25">
      <c r="A97" s="44">
        <v>2232</v>
      </c>
      <c r="B97" s="71" t="s">
        <v>105</v>
      </c>
      <c r="C97" s="72">
        <f t="shared" si="5"/>
        <v>0</v>
      </c>
      <c r="D97" s="74"/>
      <c r="E97" s="74"/>
      <c r="F97" s="74"/>
      <c r="G97" s="157"/>
      <c r="H97" s="72">
        <f t="shared" si="6"/>
        <v>0</v>
      </c>
      <c r="I97" s="74"/>
      <c r="J97" s="74"/>
      <c r="K97" s="74"/>
      <c r="L97" s="158"/>
    </row>
    <row r="98" spans="1:12" ht="24" x14ac:dyDescent="0.25">
      <c r="A98" s="38">
        <v>2233</v>
      </c>
      <c r="B98" s="65" t="s">
        <v>106</v>
      </c>
      <c r="C98" s="66">
        <f t="shared" si="5"/>
        <v>0</v>
      </c>
      <c r="D98" s="68"/>
      <c r="E98" s="68"/>
      <c r="F98" s="68"/>
      <c r="G98" s="154"/>
      <c r="H98" s="66">
        <f t="shared" si="6"/>
        <v>0</v>
      </c>
      <c r="I98" s="68"/>
      <c r="J98" s="68"/>
      <c r="K98" s="68"/>
      <c r="L98" s="155"/>
    </row>
    <row r="99" spans="1:12" ht="36" x14ac:dyDescent="0.25">
      <c r="A99" s="44">
        <v>2234</v>
      </c>
      <c r="B99" s="71" t="s">
        <v>107</v>
      </c>
      <c r="C99" s="72">
        <f t="shared" si="5"/>
        <v>42</v>
      </c>
      <c r="D99" s="74">
        <v>42</v>
      </c>
      <c r="E99" s="74"/>
      <c r="F99" s="74"/>
      <c r="G99" s="157"/>
      <c r="H99" s="72">
        <f t="shared" si="6"/>
        <v>28</v>
      </c>
      <c r="I99" s="74">
        <v>28</v>
      </c>
      <c r="J99" s="74"/>
      <c r="K99" s="74"/>
      <c r="L99" s="158"/>
    </row>
    <row r="100" spans="1:12" ht="24" x14ac:dyDescent="0.25">
      <c r="A100" s="44">
        <v>2235</v>
      </c>
      <c r="B100" s="71" t="s">
        <v>108</v>
      </c>
      <c r="C100" s="72">
        <f t="shared" si="5"/>
        <v>0</v>
      </c>
      <c r="D100" s="74"/>
      <c r="E100" s="74"/>
      <c r="F100" s="74"/>
      <c r="G100" s="157"/>
      <c r="H100" s="72">
        <f t="shared" si="6"/>
        <v>0</v>
      </c>
      <c r="I100" s="74"/>
      <c r="J100" s="74"/>
      <c r="K100" s="74"/>
      <c r="L100" s="158"/>
    </row>
    <row r="101" spans="1:12" x14ac:dyDescent="0.25">
      <c r="A101" s="44">
        <v>2236</v>
      </c>
      <c r="B101" s="71" t="s">
        <v>109</v>
      </c>
      <c r="C101" s="72">
        <f t="shared" si="5"/>
        <v>0</v>
      </c>
      <c r="D101" s="74"/>
      <c r="E101" s="74"/>
      <c r="F101" s="74"/>
      <c r="G101" s="157"/>
      <c r="H101" s="72">
        <f t="shared" si="6"/>
        <v>0</v>
      </c>
      <c r="I101" s="74"/>
      <c r="J101" s="74"/>
      <c r="K101" s="74"/>
      <c r="L101" s="158"/>
    </row>
    <row r="102" spans="1:12" ht="24" x14ac:dyDescent="0.25">
      <c r="A102" s="44">
        <v>2239</v>
      </c>
      <c r="B102" s="71" t="s">
        <v>110</v>
      </c>
      <c r="C102" s="72">
        <f t="shared" si="5"/>
        <v>2090</v>
      </c>
      <c r="D102" s="74">
        <v>2090</v>
      </c>
      <c r="E102" s="74"/>
      <c r="F102" s="74"/>
      <c r="G102" s="157"/>
      <c r="H102" s="72">
        <f t="shared" si="6"/>
        <v>2038</v>
      </c>
      <c r="I102" s="74">
        <v>2038</v>
      </c>
      <c r="J102" s="74"/>
      <c r="K102" s="74"/>
      <c r="L102" s="158"/>
    </row>
    <row r="103" spans="1:12" ht="36" x14ac:dyDescent="0.25">
      <c r="A103" s="159">
        <v>2240</v>
      </c>
      <c r="B103" s="71" t="s">
        <v>111</v>
      </c>
      <c r="C103" s="72">
        <f t="shared" si="5"/>
        <v>5977</v>
      </c>
      <c r="D103" s="160">
        <f>SUM(D104:D111)</f>
        <v>5977</v>
      </c>
      <c r="E103" s="160">
        <f>SUM(E104:E111)</f>
        <v>0</v>
      </c>
      <c r="F103" s="160">
        <f>SUM(F104:F111)</f>
        <v>0</v>
      </c>
      <c r="G103" s="161">
        <f>SUM(G104:G111)</f>
        <v>0</v>
      </c>
      <c r="H103" s="72">
        <f t="shared" si="6"/>
        <v>5977</v>
      </c>
      <c r="I103" s="160">
        <f>SUM(I104:I111)</f>
        <v>5977</v>
      </c>
      <c r="J103" s="160">
        <f>SUM(J104:J111)</f>
        <v>0</v>
      </c>
      <c r="K103" s="160">
        <f>SUM(K104:K111)</f>
        <v>0</v>
      </c>
      <c r="L103" s="162">
        <f>SUM(L104:L111)</f>
        <v>0</v>
      </c>
    </row>
    <row r="104" spans="1:12" x14ac:dyDescent="0.25">
      <c r="A104" s="44">
        <v>2241</v>
      </c>
      <c r="B104" s="71" t="s">
        <v>112</v>
      </c>
      <c r="C104" s="72">
        <f t="shared" si="5"/>
        <v>0</v>
      </c>
      <c r="D104" s="74"/>
      <c r="E104" s="74"/>
      <c r="F104" s="74"/>
      <c r="G104" s="157"/>
      <c r="H104" s="72">
        <f t="shared" si="6"/>
        <v>0</v>
      </c>
      <c r="I104" s="74"/>
      <c r="J104" s="74"/>
      <c r="K104" s="74"/>
      <c r="L104" s="158"/>
    </row>
    <row r="105" spans="1:12" ht="24" x14ac:dyDescent="0.25">
      <c r="A105" s="44">
        <v>2242</v>
      </c>
      <c r="B105" s="71" t="s">
        <v>113</v>
      </c>
      <c r="C105" s="72">
        <f t="shared" si="5"/>
        <v>0</v>
      </c>
      <c r="D105" s="74"/>
      <c r="E105" s="74"/>
      <c r="F105" s="74"/>
      <c r="G105" s="157"/>
      <c r="H105" s="72">
        <f t="shared" si="6"/>
        <v>0</v>
      </c>
      <c r="I105" s="74"/>
      <c r="J105" s="74"/>
      <c r="K105" s="74"/>
      <c r="L105" s="158"/>
    </row>
    <row r="106" spans="1:12" ht="24" x14ac:dyDescent="0.25">
      <c r="A106" s="44">
        <v>2243</v>
      </c>
      <c r="B106" s="71" t="s">
        <v>114</v>
      </c>
      <c r="C106" s="72">
        <f t="shared" si="5"/>
        <v>1547</v>
      </c>
      <c r="D106" s="74">
        <v>1547</v>
      </c>
      <c r="E106" s="74"/>
      <c r="F106" s="74"/>
      <c r="G106" s="157"/>
      <c r="H106" s="72">
        <f t="shared" si="6"/>
        <v>1547</v>
      </c>
      <c r="I106" s="74">
        <v>1547</v>
      </c>
      <c r="J106" s="74"/>
      <c r="K106" s="74"/>
      <c r="L106" s="158"/>
    </row>
    <row r="107" spans="1:12" x14ac:dyDescent="0.25">
      <c r="A107" s="44">
        <v>2244</v>
      </c>
      <c r="B107" s="71" t="s">
        <v>115</v>
      </c>
      <c r="C107" s="72">
        <f t="shared" si="5"/>
        <v>3485</v>
      </c>
      <c r="D107" s="74">
        <v>3485</v>
      </c>
      <c r="E107" s="74"/>
      <c r="F107" s="74"/>
      <c r="G107" s="157"/>
      <c r="H107" s="72">
        <f t="shared" si="6"/>
        <v>3485</v>
      </c>
      <c r="I107" s="74">
        <v>3485</v>
      </c>
      <c r="J107" s="74"/>
      <c r="K107" s="74"/>
      <c r="L107" s="158"/>
    </row>
    <row r="108" spans="1:12" ht="24" x14ac:dyDescent="0.25">
      <c r="A108" s="44">
        <v>2246</v>
      </c>
      <c r="B108" s="71" t="s">
        <v>116</v>
      </c>
      <c r="C108" s="72">
        <f t="shared" si="5"/>
        <v>0</v>
      </c>
      <c r="D108" s="74"/>
      <c r="E108" s="74"/>
      <c r="F108" s="74"/>
      <c r="G108" s="157"/>
      <c r="H108" s="72">
        <f t="shared" si="6"/>
        <v>0</v>
      </c>
      <c r="I108" s="74"/>
      <c r="J108" s="74"/>
      <c r="K108" s="74"/>
      <c r="L108" s="158"/>
    </row>
    <row r="109" spans="1:12" x14ac:dyDescent="0.25">
      <c r="A109" s="44">
        <v>2247</v>
      </c>
      <c r="B109" s="71" t="s">
        <v>117</v>
      </c>
      <c r="C109" s="72">
        <f t="shared" si="5"/>
        <v>0</v>
      </c>
      <c r="D109" s="74"/>
      <c r="E109" s="74"/>
      <c r="F109" s="74"/>
      <c r="G109" s="157"/>
      <c r="H109" s="72">
        <f t="shared" si="6"/>
        <v>0</v>
      </c>
      <c r="I109" s="74"/>
      <c r="J109" s="74"/>
      <c r="K109" s="74"/>
      <c r="L109" s="158"/>
    </row>
    <row r="110" spans="1:12" ht="24" x14ac:dyDescent="0.25">
      <c r="A110" s="44">
        <v>2248</v>
      </c>
      <c r="B110" s="71" t="s">
        <v>118</v>
      </c>
      <c r="C110" s="72">
        <f t="shared" si="5"/>
        <v>0</v>
      </c>
      <c r="D110" s="74"/>
      <c r="E110" s="74"/>
      <c r="F110" s="74"/>
      <c r="G110" s="157"/>
      <c r="H110" s="72">
        <f t="shared" si="6"/>
        <v>0</v>
      </c>
      <c r="I110" s="74"/>
      <c r="J110" s="74"/>
      <c r="K110" s="74"/>
      <c r="L110" s="158"/>
    </row>
    <row r="111" spans="1:12" ht="24" x14ac:dyDescent="0.25">
      <c r="A111" s="44">
        <v>2249</v>
      </c>
      <c r="B111" s="71" t="s">
        <v>119</v>
      </c>
      <c r="C111" s="72">
        <f t="shared" si="5"/>
        <v>945</v>
      </c>
      <c r="D111" s="74">
        <v>945</v>
      </c>
      <c r="E111" s="74"/>
      <c r="F111" s="74"/>
      <c r="G111" s="157"/>
      <c r="H111" s="72">
        <f t="shared" si="6"/>
        <v>945</v>
      </c>
      <c r="I111" s="74">
        <v>945</v>
      </c>
      <c r="J111" s="74"/>
      <c r="K111" s="74"/>
      <c r="L111" s="158"/>
    </row>
    <row r="112" spans="1:12" x14ac:dyDescent="0.25">
      <c r="A112" s="159">
        <v>2250</v>
      </c>
      <c r="B112" s="71" t="s">
        <v>120</v>
      </c>
      <c r="C112" s="72">
        <f t="shared" si="5"/>
        <v>654</v>
      </c>
      <c r="D112" s="160">
        <f>SUM(D113:D115)</f>
        <v>654</v>
      </c>
      <c r="E112" s="160">
        <f>SUM(E113:E115)</f>
        <v>0</v>
      </c>
      <c r="F112" s="160">
        <f>SUM(F113:F115)</f>
        <v>0</v>
      </c>
      <c r="G112" s="173">
        <f>SUM(G113:G115)</f>
        <v>0</v>
      </c>
      <c r="H112" s="72">
        <f t="shared" si="6"/>
        <v>654</v>
      </c>
      <c r="I112" s="160">
        <f>SUM(I113:I115)</f>
        <v>654</v>
      </c>
      <c r="J112" s="160">
        <f>SUM(J113:J115)</f>
        <v>0</v>
      </c>
      <c r="K112" s="160">
        <f>SUM(K113:K115)</f>
        <v>0</v>
      </c>
      <c r="L112" s="162">
        <f>SUM(L113:L115)</f>
        <v>0</v>
      </c>
    </row>
    <row r="113" spans="1:12" x14ac:dyDescent="0.25">
      <c r="A113" s="44">
        <v>2251</v>
      </c>
      <c r="B113" s="71" t="s">
        <v>121</v>
      </c>
      <c r="C113" s="72">
        <f t="shared" si="5"/>
        <v>85</v>
      </c>
      <c r="D113" s="74">
        <v>85</v>
      </c>
      <c r="E113" s="74"/>
      <c r="F113" s="74"/>
      <c r="G113" s="157"/>
      <c r="H113" s="72">
        <f t="shared" si="6"/>
        <v>85</v>
      </c>
      <c r="I113" s="74">
        <v>85</v>
      </c>
      <c r="J113" s="74"/>
      <c r="K113" s="74"/>
      <c r="L113" s="158"/>
    </row>
    <row r="114" spans="1:12" ht="24" x14ac:dyDescent="0.25">
      <c r="A114" s="44">
        <v>2252</v>
      </c>
      <c r="B114" s="71" t="s">
        <v>122</v>
      </c>
      <c r="C114" s="72">
        <f>SUM(D114:G114)</f>
        <v>120</v>
      </c>
      <c r="D114" s="74">
        <v>120</v>
      </c>
      <c r="E114" s="74"/>
      <c r="F114" s="74"/>
      <c r="G114" s="157"/>
      <c r="H114" s="72">
        <f>SUM(I114:L114)</f>
        <v>120</v>
      </c>
      <c r="I114" s="74">
        <v>120</v>
      </c>
      <c r="J114" s="74"/>
      <c r="K114" s="74"/>
      <c r="L114" s="158"/>
    </row>
    <row r="115" spans="1:12" ht="24" x14ac:dyDescent="0.25">
      <c r="A115" s="44">
        <v>2259</v>
      </c>
      <c r="B115" s="71" t="s">
        <v>123</v>
      </c>
      <c r="C115" s="72">
        <f>SUM(D115:G115)</f>
        <v>449</v>
      </c>
      <c r="D115" s="74">
        <v>449</v>
      </c>
      <c r="E115" s="74"/>
      <c r="F115" s="74"/>
      <c r="G115" s="157"/>
      <c r="H115" s="72">
        <f>SUM(I115:L115)</f>
        <v>449</v>
      </c>
      <c r="I115" s="74">
        <v>449</v>
      </c>
      <c r="J115" s="74"/>
      <c r="K115" s="74"/>
      <c r="L115" s="158"/>
    </row>
    <row r="116" spans="1:12" x14ac:dyDescent="0.25">
      <c r="A116" s="159">
        <v>2260</v>
      </c>
      <c r="B116" s="71" t="s">
        <v>124</v>
      </c>
      <c r="C116" s="72">
        <f t="shared" ref="C116:C187" si="7">SUM(D116:G116)</f>
        <v>52</v>
      </c>
      <c r="D116" s="160">
        <f>SUM(D117:D121)</f>
        <v>52</v>
      </c>
      <c r="E116" s="160">
        <f>SUM(E117:E121)</f>
        <v>0</v>
      </c>
      <c r="F116" s="160">
        <f>SUM(F117:F121)</f>
        <v>0</v>
      </c>
      <c r="G116" s="161">
        <f>SUM(G117:G121)</f>
        <v>0</v>
      </c>
      <c r="H116" s="72">
        <f t="shared" ref="H116:H188" si="8">SUM(I116:L116)</f>
        <v>597</v>
      </c>
      <c r="I116" s="160">
        <f>SUM(I117:I121)</f>
        <v>52</v>
      </c>
      <c r="J116" s="160">
        <f>SUM(J117:J121)</f>
        <v>0</v>
      </c>
      <c r="K116" s="160">
        <f>SUM(K117:K121)</f>
        <v>545</v>
      </c>
      <c r="L116" s="162">
        <f>SUM(L117:L121)</f>
        <v>0</v>
      </c>
    </row>
    <row r="117" spans="1:12" x14ac:dyDescent="0.25">
      <c r="A117" s="44">
        <v>2261</v>
      </c>
      <c r="B117" s="71" t="s">
        <v>125</v>
      </c>
      <c r="C117" s="72">
        <f t="shared" si="7"/>
        <v>0</v>
      </c>
      <c r="D117" s="74"/>
      <c r="E117" s="74"/>
      <c r="F117" s="74"/>
      <c r="G117" s="157"/>
      <c r="H117" s="72">
        <f t="shared" si="8"/>
        <v>0</v>
      </c>
      <c r="I117" s="74"/>
      <c r="J117" s="74"/>
      <c r="K117" s="74"/>
      <c r="L117" s="158"/>
    </row>
    <row r="118" spans="1:12" x14ac:dyDescent="0.25">
      <c r="A118" s="44">
        <v>2262</v>
      </c>
      <c r="B118" s="71" t="s">
        <v>126</v>
      </c>
      <c r="C118" s="72">
        <f t="shared" si="7"/>
        <v>0</v>
      </c>
      <c r="D118" s="74"/>
      <c r="E118" s="74"/>
      <c r="F118" s="74"/>
      <c r="G118" s="157"/>
      <c r="H118" s="72">
        <f t="shared" si="8"/>
        <v>545</v>
      </c>
      <c r="I118" s="74"/>
      <c r="J118" s="74"/>
      <c r="K118" s="74">
        <v>545</v>
      </c>
      <c r="L118" s="158"/>
    </row>
    <row r="119" spans="1:12" x14ac:dyDescent="0.25">
      <c r="A119" s="44">
        <v>2263</v>
      </c>
      <c r="B119" s="71" t="s">
        <v>127</v>
      </c>
      <c r="C119" s="72">
        <f t="shared" si="7"/>
        <v>0</v>
      </c>
      <c r="D119" s="74"/>
      <c r="E119" s="74"/>
      <c r="F119" s="74"/>
      <c r="G119" s="157"/>
      <c r="H119" s="72">
        <f t="shared" si="8"/>
        <v>0</v>
      </c>
      <c r="I119" s="74"/>
      <c r="J119" s="74"/>
      <c r="K119" s="74"/>
      <c r="L119" s="158"/>
    </row>
    <row r="120" spans="1:12" ht="24" x14ac:dyDescent="0.25">
      <c r="A120" s="44">
        <v>2264</v>
      </c>
      <c r="B120" s="71" t="s">
        <v>128</v>
      </c>
      <c r="C120" s="72">
        <f t="shared" si="7"/>
        <v>0</v>
      </c>
      <c r="D120" s="74"/>
      <c r="E120" s="74"/>
      <c r="F120" s="74"/>
      <c r="G120" s="157"/>
      <c r="H120" s="72">
        <f t="shared" si="8"/>
        <v>0</v>
      </c>
      <c r="I120" s="74"/>
      <c r="J120" s="74"/>
      <c r="K120" s="74"/>
      <c r="L120" s="158"/>
    </row>
    <row r="121" spans="1:12" x14ac:dyDescent="0.25">
      <c r="A121" s="44">
        <v>2269</v>
      </c>
      <c r="B121" s="71" t="s">
        <v>129</v>
      </c>
      <c r="C121" s="72">
        <f t="shared" si="7"/>
        <v>52</v>
      </c>
      <c r="D121" s="74">
        <v>52</v>
      </c>
      <c r="E121" s="74"/>
      <c r="F121" s="74"/>
      <c r="G121" s="157"/>
      <c r="H121" s="72">
        <f t="shared" si="8"/>
        <v>52</v>
      </c>
      <c r="I121" s="74">
        <v>52</v>
      </c>
      <c r="J121" s="74"/>
      <c r="K121" s="74"/>
      <c r="L121" s="158"/>
    </row>
    <row r="122" spans="1:12" x14ac:dyDescent="0.25">
      <c r="A122" s="159">
        <v>2270</v>
      </c>
      <c r="B122" s="71" t="s">
        <v>130</v>
      </c>
      <c r="C122" s="72">
        <f t="shared" si="7"/>
        <v>0</v>
      </c>
      <c r="D122" s="160">
        <f>SUM(D123:D127)</f>
        <v>0</v>
      </c>
      <c r="E122" s="160">
        <f>SUM(E123:E127)</f>
        <v>0</v>
      </c>
      <c r="F122" s="160">
        <f>SUM(F123:F127)</f>
        <v>0</v>
      </c>
      <c r="G122" s="161">
        <f>SUM(G123:G127)</f>
        <v>0</v>
      </c>
      <c r="H122" s="72">
        <f t="shared" si="8"/>
        <v>37</v>
      </c>
      <c r="I122" s="160">
        <f>SUM(I123:I127)</f>
        <v>37</v>
      </c>
      <c r="J122" s="160">
        <f>SUM(J123:J127)</f>
        <v>0</v>
      </c>
      <c r="K122" s="160">
        <f>SUM(K123:K127)</f>
        <v>0</v>
      </c>
      <c r="L122" s="162">
        <f>SUM(L123:L127)</f>
        <v>0</v>
      </c>
    </row>
    <row r="123" spans="1:12" x14ac:dyDescent="0.25">
      <c r="A123" s="44">
        <v>2272</v>
      </c>
      <c r="B123" s="174" t="s">
        <v>131</v>
      </c>
      <c r="C123" s="72">
        <f t="shared" si="7"/>
        <v>0</v>
      </c>
      <c r="D123" s="74"/>
      <c r="E123" s="74"/>
      <c r="F123" s="74"/>
      <c r="G123" s="157"/>
      <c r="H123" s="72">
        <f t="shared" si="8"/>
        <v>0</v>
      </c>
      <c r="I123" s="74"/>
      <c r="J123" s="74"/>
      <c r="K123" s="74"/>
      <c r="L123" s="158"/>
    </row>
    <row r="124" spans="1:12" ht="24" x14ac:dyDescent="0.25">
      <c r="A124" s="44">
        <v>2274</v>
      </c>
      <c r="B124" s="175" t="s">
        <v>132</v>
      </c>
      <c r="C124" s="72">
        <f t="shared" si="7"/>
        <v>0</v>
      </c>
      <c r="D124" s="74"/>
      <c r="E124" s="74"/>
      <c r="F124" s="74"/>
      <c r="G124" s="157"/>
      <c r="H124" s="72">
        <f t="shared" si="8"/>
        <v>0</v>
      </c>
      <c r="I124" s="74"/>
      <c r="J124" s="74"/>
      <c r="K124" s="74"/>
      <c r="L124" s="158"/>
    </row>
    <row r="125" spans="1:12" ht="24" x14ac:dyDescent="0.25">
      <c r="A125" s="44">
        <v>2275</v>
      </c>
      <c r="B125" s="71" t="s">
        <v>133</v>
      </c>
      <c r="C125" s="72">
        <f t="shared" si="7"/>
        <v>0</v>
      </c>
      <c r="D125" s="74"/>
      <c r="E125" s="74"/>
      <c r="F125" s="74"/>
      <c r="G125" s="157"/>
      <c r="H125" s="72">
        <f t="shared" si="8"/>
        <v>0</v>
      </c>
      <c r="I125" s="74"/>
      <c r="J125" s="74"/>
      <c r="K125" s="74"/>
      <c r="L125" s="158"/>
    </row>
    <row r="126" spans="1:12" ht="36" x14ac:dyDescent="0.25">
      <c r="A126" s="44">
        <v>2276</v>
      </c>
      <c r="B126" s="71" t="s">
        <v>134</v>
      </c>
      <c r="C126" s="72">
        <f t="shared" si="7"/>
        <v>0</v>
      </c>
      <c r="D126" s="74"/>
      <c r="E126" s="74"/>
      <c r="F126" s="74"/>
      <c r="G126" s="157"/>
      <c r="H126" s="72">
        <f t="shared" si="8"/>
        <v>0</v>
      </c>
      <c r="I126" s="74"/>
      <c r="J126" s="74"/>
      <c r="K126" s="74"/>
      <c r="L126" s="158"/>
    </row>
    <row r="127" spans="1:12" ht="24" x14ac:dyDescent="0.25">
      <c r="A127" s="44">
        <v>2279</v>
      </c>
      <c r="B127" s="71" t="s">
        <v>135</v>
      </c>
      <c r="C127" s="72">
        <f t="shared" si="7"/>
        <v>0</v>
      </c>
      <c r="D127" s="74"/>
      <c r="E127" s="74"/>
      <c r="F127" s="74"/>
      <c r="G127" s="157"/>
      <c r="H127" s="72">
        <f t="shared" si="8"/>
        <v>37</v>
      </c>
      <c r="I127" s="74">
        <v>37</v>
      </c>
      <c r="J127" s="74"/>
      <c r="K127" s="74"/>
      <c r="L127" s="158"/>
    </row>
    <row r="128" spans="1:12" ht="24" x14ac:dyDescent="0.25">
      <c r="A128" s="168">
        <v>2280</v>
      </c>
      <c r="B128" s="65" t="s">
        <v>136</v>
      </c>
      <c r="C128" s="66">
        <f t="shared" ref="C128:L128" si="9">SUM(C129)</f>
        <v>0</v>
      </c>
      <c r="D128" s="169">
        <f t="shared" si="9"/>
        <v>0</v>
      </c>
      <c r="E128" s="169">
        <f t="shared" si="9"/>
        <v>0</v>
      </c>
      <c r="F128" s="169">
        <f t="shared" si="9"/>
        <v>0</v>
      </c>
      <c r="G128" s="169">
        <f t="shared" si="9"/>
        <v>0</v>
      </c>
      <c r="H128" s="66">
        <f t="shared" si="9"/>
        <v>0</v>
      </c>
      <c r="I128" s="169">
        <f t="shared" si="9"/>
        <v>0</v>
      </c>
      <c r="J128" s="169">
        <f t="shared" si="9"/>
        <v>0</v>
      </c>
      <c r="K128" s="169">
        <f t="shared" si="9"/>
        <v>0</v>
      </c>
      <c r="L128" s="176">
        <f t="shared" si="9"/>
        <v>0</v>
      </c>
    </row>
    <row r="129" spans="1:12" ht="24" x14ac:dyDescent="0.25">
      <c r="A129" s="44">
        <v>2283</v>
      </c>
      <c r="B129" s="71" t="s">
        <v>137</v>
      </c>
      <c r="C129" s="72">
        <f>SUM(D129:G129)</f>
        <v>0</v>
      </c>
      <c r="D129" s="74"/>
      <c r="E129" s="74"/>
      <c r="F129" s="74"/>
      <c r="G129" s="157"/>
      <c r="H129" s="72">
        <f>SUM(I129:L129)</f>
        <v>0</v>
      </c>
      <c r="I129" s="74"/>
      <c r="J129" s="74"/>
      <c r="K129" s="74"/>
      <c r="L129" s="158"/>
    </row>
    <row r="130" spans="1:12" ht="38.25" customHeight="1" x14ac:dyDescent="0.25">
      <c r="A130" s="56">
        <v>2300</v>
      </c>
      <c r="B130" s="147" t="s">
        <v>138</v>
      </c>
      <c r="C130" s="57">
        <f t="shared" si="7"/>
        <v>26775</v>
      </c>
      <c r="D130" s="63">
        <f>SUM(D131,D136,D140,D141,D144,D151,D159,D160,D163)</f>
        <v>26150</v>
      </c>
      <c r="E130" s="63">
        <f>SUM(E131,E136,E140,E141,E144,E151,E159,E160,E163)</f>
        <v>0</v>
      </c>
      <c r="F130" s="63">
        <f>SUM(F131,F136,F140,F141,F144,F151,F159,F160,F163)</f>
        <v>625</v>
      </c>
      <c r="G130" s="166">
        <f>SUM(G131,G136,G140,G141,G144,G151,G159,G160,G163)</f>
        <v>0</v>
      </c>
      <c r="H130" s="57">
        <f t="shared" si="8"/>
        <v>26154</v>
      </c>
      <c r="I130" s="63">
        <f>SUM(I131,I136,I140,I141,I144,I151,I159,I160,I163)</f>
        <v>26074</v>
      </c>
      <c r="J130" s="63">
        <f>SUM(J131,J136,J140,J141,J144,J151,J159,J160,J163)</f>
        <v>0</v>
      </c>
      <c r="K130" s="63">
        <f>SUM(K131,K136,K140,K141,K144,K151,K159,K160,K163)</f>
        <v>80</v>
      </c>
      <c r="L130" s="167">
        <f>SUM(L131,L136,L140,L141,L144,L151,L159,L160,L163)</f>
        <v>0</v>
      </c>
    </row>
    <row r="131" spans="1:12" ht="24" x14ac:dyDescent="0.25">
      <c r="A131" s="168">
        <v>2310</v>
      </c>
      <c r="B131" s="65" t="s">
        <v>139</v>
      </c>
      <c r="C131" s="66">
        <f t="shared" si="7"/>
        <v>14044</v>
      </c>
      <c r="D131" s="169">
        <f>SUM(D132:D135)</f>
        <v>14044</v>
      </c>
      <c r="E131" s="169">
        <f t="shared" ref="E131:L131" si="10">SUM(E132:E135)</f>
        <v>0</v>
      </c>
      <c r="F131" s="169">
        <f t="shared" si="10"/>
        <v>0</v>
      </c>
      <c r="G131" s="170">
        <f t="shared" si="10"/>
        <v>0</v>
      </c>
      <c r="H131" s="66">
        <f t="shared" si="8"/>
        <v>14044</v>
      </c>
      <c r="I131" s="169">
        <f t="shared" si="10"/>
        <v>14044</v>
      </c>
      <c r="J131" s="169">
        <f t="shared" si="10"/>
        <v>0</v>
      </c>
      <c r="K131" s="169">
        <f t="shared" si="10"/>
        <v>0</v>
      </c>
      <c r="L131" s="171">
        <f t="shared" si="10"/>
        <v>0</v>
      </c>
    </row>
    <row r="132" spans="1:12" x14ac:dyDescent="0.25">
      <c r="A132" s="44">
        <v>2311</v>
      </c>
      <c r="B132" s="71" t="s">
        <v>140</v>
      </c>
      <c r="C132" s="72">
        <f t="shared" si="7"/>
        <v>3187</v>
      </c>
      <c r="D132" s="74">
        <v>3187</v>
      </c>
      <c r="E132" s="74"/>
      <c r="F132" s="74"/>
      <c r="G132" s="157"/>
      <c r="H132" s="72">
        <f t="shared" si="8"/>
        <v>3187</v>
      </c>
      <c r="I132" s="74">
        <v>3187</v>
      </c>
      <c r="J132" s="74"/>
      <c r="K132" s="74"/>
      <c r="L132" s="158"/>
    </row>
    <row r="133" spans="1:12" x14ac:dyDescent="0.25">
      <c r="A133" s="44">
        <v>2312</v>
      </c>
      <c r="B133" s="71" t="s">
        <v>141</v>
      </c>
      <c r="C133" s="72">
        <f t="shared" si="7"/>
        <v>10430</v>
      </c>
      <c r="D133" s="74">
        <v>10430</v>
      </c>
      <c r="E133" s="74"/>
      <c r="F133" s="74"/>
      <c r="G133" s="157"/>
      <c r="H133" s="72">
        <f t="shared" si="8"/>
        <v>10430</v>
      </c>
      <c r="I133" s="74">
        <v>10430</v>
      </c>
      <c r="J133" s="74"/>
      <c r="K133" s="74"/>
      <c r="L133" s="158"/>
    </row>
    <row r="134" spans="1:12" x14ac:dyDescent="0.25">
      <c r="A134" s="44">
        <v>2313</v>
      </c>
      <c r="B134" s="71" t="s">
        <v>142</v>
      </c>
      <c r="C134" s="72">
        <f t="shared" si="7"/>
        <v>0</v>
      </c>
      <c r="D134" s="74"/>
      <c r="E134" s="74"/>
      <c r="F134" s="74"/>
      <c r="G134" s="157"/>
      <c r="H134" s="72">
        <f t="shared" si="8"/>
        <v>0</v>
      </c>
      <c r="I134" s="74"/>
      <c r="J134" s="74"/>
      <c r="K134" s="74"/>
      <c r="L134" s="158"/>
    </row>
    <row r="135" spans="1:12" ht="36" customHeight="1" x14ac:dyDescent="0.25">
      <c r="A135" s="44">
        <v>2314</v>
      </c>
      <c r="B135" s="71" t="s">
        <v>143</v>
      </c>
      <c r="C135" s="72">
        <f t="shared" si="7"/>
        <v>427</v>
      </c>
      <c r="D135" s="74">
        <v>427</v>
      </c>
      <c r="E135" s="74"/>
      <c r="F135" s="74"/>
      <c r="G135" s="157"/>
      <c r="H135" s="72">
        <f t="shared" si="8"/>
        <v>427</v>
      </c>
      <c r="I135" s="74">
        <v>427</v>
      </c>
      <c r="J135" s="74"/>
      <c r="K135" s="74"/>
      <c r="L135" s="158"/>
    </row>
    <row r="136" spans="1:12" x14ac:dyDescent="0.25">
      <c r="A136" s="159">
        <v>2320</v>
      </c>
      <c r="B136" s="71" t="s">
        <v>144</v>
      </c>
      <c r="C136" s="72">
        <f t="shared" si="7"/>
        <v>625</v>
      </c>
      <c r="D136" s="160">
        <f>SUM(D137:D139)</f>
        <v>0</v>
      </c>
      <c r="E136" s="160">
        <f>SUM(E137:E139)</f>
        <v>0</v>
      </c>
      <c r="F136" s="160">
        <f>SUM(F137:F139)</f>
        <v>625</v>
      </c>
      <c r="G136" s="161">
        <f>SUM(G137:G139)</f>
        <v>0</v>
      </c>
      <c r="H136" s="72">
        <f t="shared" si="8"/>
        <v>291</v>
      </c>
      <c r="I136" s="160">
        <f>SUM(I137:I139)</f>
        <v>211</v>
      </c>
      <c r="J136" s="160">
        <f>SUM(J137:J139)</f>
        <v>0</v>
      </c>
      <c r="K136" s="160">
        <f>SUM(K137:K139)</f>
        <v>80</v>
      </c>
      <c r="L136" s="162">
        <f>SUM(L137:L139)</f>
        <v>0</v>
      </c>
    </row>
    <row r="137" spans="1:12" x14ac:dyDescent="0.25">
      <c r="A137" s="44">
        <v>2321</v>
      </c>
      <c r="B137" s="71" t="s">
        <v>145</v>
      </c>
      <c r="C137" s="72">
        <f t="shared" si="7"/>
        <v>0</v>
      </c>
      <c r="D137" s="74"/>
      <c r="E137" s="74"/>
      <c r="F137" s="74"/>
      <c r="G137" s="157"/>
      <c r="H137" s="72">
        <f t="shared" si="8"/>
        <v>0</v>
      </c>
      <c r="I137" s="74"/>
      <c r="J137" s="74"/>
      <c r="K137" s="74"/>
      <c r="L137" s="158"/>
    </row>
    <row r="138" spans="1:12" x14ac:dyDescent="0.25">
      <c r="A138" s="44">
        <v>2322</v>
      </c>
      <c r="B138" s="71" t="s">
        <v>146</v>
      </c>
      <c r="C138" s="72">
        <f t="shared" si="7"/>
        <v>625</v>
      </c>
      <c r="D138" s="74"/>
      <c r="E138" s="74"/>
      <c r="F138" s="74">
        <v>625</v>
      </c>
      <c r="G138" s="157"/>
      <c r="H138" s="72">
        <f t="shared" si="8"/>
        <v>291</v>
      </c>
      <c r="I138" s="74">
        <v>211</v>
      </c>
      <c r="J138" s="74"/>
      <c r="K138" s="74">
        <v>80</v>
      </c>
      <c r="L138" s="158"/>
    </row>
    <row r="139" spans="1:12" ht="10.5" customHeight="1" x14ac:dyDescent="0.25">
      <c r="A139" s="44">
        <v>2329</v>
      </c>
      <c r="B139" s="71" t="s">
        <v>147</v>
      </c>
      <c r="C139" s="72">
        <f t="shared" si="7"/>
        <v>0</v>
      </c>
      <c r="D139" s="74"/>
      <c r="E139" s="74"/>
      <c r="F139" s="74"/>
      <c r="G139" s="157"/>
      <c r="H139" s="72">
        <f t="shared" si="8"/>
        <v>0</v>
      </c>
      <c r="I139" s="74"/>
      <c r="J139" s="74"/>
      <c r="K139" s="74"/>
      <c r="L139" s="158"/>
    </row>
    <row r="140" spans="1:12" x14ac:dyDescent="0.25">
      <c r="A140" s="159">
        <v>2330</v>
      </c>
      <c r="B140" s="71" t="s">
        <v>148</v>
      </c>
      <c r="C140" s="72">
        <f t="shared" si="7"/>
        <v>0</v>
      </c>
      <c r="D140" s="74"/>
      <c r="E140" s="74"/>
      <c r="F140" s="74"/>
      <c r="G140" s="157"/>
      <c r="H140" s="72">
        <f t="shared" si="8"/>
        <v>0</v>
      </c>
      <c r="I140" s="74"/>
      <c r="J140" s="74"/>
      <c r="K140" s="74"/>
      <c r="L140" s="158"/>
    </row>
    <row r="141" spans="1:12" ht="48" x14ac:dyDescent="0.25">
      <c r="A141" s="159">
        <v>2340</v>
      </c>
      <c r="B141" s="71" t="s">
        <v>149</v>
      </c>
      <c r="C141" s="72">
        <f t="shared" si="7"/>
        <v>250</v>
      </c>
      <c r="D141" s="160">
        <f>SUM(D142:D143)</f>
        <v>250</v>
      </c>
      <c r="E141" s="160">
        <f>SUM(E142:E143)</f>
        <v>0</v>
      </c>
      <c r="F141" s="160">
        <f>SUM(F142:F143)</f>
        <v>0</v>
      </c>
      <c r="G141" s="161">
        <f>SUM(G142:G143)</f>
        <v>0</v>
      </c>
      <c r="H141" s="72">
        <f t="shared" si="8"/>
        <v>250</v>
      </c>
      <c r="I141" s="160">
        <f>SUM(I142:I143)</f>
        <v>250</v>
      </c>
      <c r="J141" s="160">
        <f>SUM(J142:J143)</f>
        <v>0</v>
      </c>
      <c r="K141" s="160">
        <f>SUM(K142:K143)</f>
        <v>0</v>
      </c>
      <c r="L141" s="162">
        <f>SUM(L142:L143)</f>
        <v>0</v>
      </c>
    </row>
    <row r="142" spans="1:12" x14ac:dyDescent="0.25">
      <c r="A142" s="44">
        <v>2341</v>
      </c>
      <c r="B142" s="71" t="s">
        <v>150</v>
      </c>
      <c r="C142" s="72">
        <f t="shared" si="7"/>
        <v>250</v>
      </c>
      <c r="D142" s="74">
        <v>250</v>
      </c>
      <c r="E142" s="74"/>
      <c r="F142" s="74"/>
      <c r="G142" s="157"/>
      <c r="H142" s="72">
        <f t="shared" si="8"/>
        <v>250</v>
      </c>
      <c r="I142" s="74">
        <v>250</v>
      </c>
      <c r="J142" s="74"/>
      <c r="K142" s="74"/>
      <c r="L142" s="158"/>
    </row>
    <row r="143" spans="1:12" ht="24" x14ac:dyDescent="0.25">
      <c r="A143" s="44">
        <v>2344</v>
      </c>
      <c r="B143" s="71" t="s">
        <v>151</v>
      </c>
      <c r="C143" s="72">
        <f t="shared" si="7"/>
        <v>0</v>
      </c>
      <c r="D143" s="74"/>
      <c r="E143" s="74"/>
      <c r="F143" s="74"/>
      <c r="G143" s="157"/>
      <c r="H143" s="72">
        <f t="shared" si="8"/>
        <v>0</v>
      </c>
      <c r="I143" s="74"/>
      <c r="J143" s="74"/>
      <c r="K143" s="74"/>
      <c r="L143" s="158"/>
    </row>
    <row r="144" spans="1:12" ht="24" x14ac:dyDescent="0.25">
      <c r="A144" s="150">
        <v>2350</v>
      </c>
      <c r="B144" s="112" t="s">
        <v>152</v>
      </c>
      <c r="C144" s="117">
        <f t="shared" si="7"/>
        <v>4942</v>
      </c>
      <c r="D144" s="151">
        <f>SUM(D145:D150)</f>
        <v>4942</v>
      </c>
      <c r="E144" s="151">
        <f>SUM(E145:E150)</f>
        <v>0</v>
      </c>
      <c r="F144" s="151">
        <f>SUM(F145:F150)</f>
        <v>0</v>
      </c>
      <c r="G144" s="152">
        <f>SUM(G145:G150)</f>
        <v>0</v>
      </c>
      <c r="H144" s="117">
        <f t="shared" si="8"/>
        <v>4637</v>
      </c>
      <c r="I144" s="151">
        <f>SUM(I145:I150)</f>
        <v>4637</v>
      </c>
      <c r="J144" s="151">
        <f>SUM(J145:J150)</f>
        <v>0</v>
      </c>
      <c r="K144" s="151">
        <f>SUM(K145:K150)</f>
        <v>0</v>
      </c>
      <c r="L144" s="153">
        <f>SUM(L145:L150)</f>
        <v>0</v>
      </c>
    </row>
    <row r="145" spans="1:12" x14ac:dyDescent="0.25">
      <c r="A145" s="38">
        <v>2351</v>
      </c>
      <c r="B145" s="65" t="s">
        <v>153</v>
      </c>
      <c r="C145" s="66">
        <f t="shared" si="7"/>
        <v>1352</v>
      </c>
      <c r="D145" s="68">
        <v>1352</v>
      </c>
      <c r="E145" s="68"/>
      <c r="F145" s="68"/>
      <c r="G145" s="154"/>
      <c r="H145" s="66">
        <f t="shared" si="8"/>
        <v>1352</v>
      </c>
      <c r="I145" s="68">
        <v>1352</v>
      </c>
      <c r="J145" s="68"/>
      <c r="K145" s="68"/>
      <c r="L145" s="155"/>
    </row>
    <row r="146" spans="1:12" x14ac:dyDescent="0.25">
      <c r="A146" s="44">
        <v>2352</v>
      </c>
      <c r="B146" s="71" t="s">
        <v>154</v>
      </c>
      <c r="C146" s="72">
        <f t="shared" si="7"/>
        <v>3490</v>
      </c>
      <c r="D146" s="74">
        <v>3490</v>
      </c>
      <c r="E146" s="74"/>
      <c r="F146" s="74"/>
      <c r="G146" s="157"/>
      <c r="H146" s="72">
        <f t="shared" si="8"/>
        <v>3185</v>
      </c>
      <c r="I146" s="74">
        <v>3185</v>
      </c>
      <c r="J146" s="74"/>
      <c r="K146" s="74"/>
      <c r="L146" s="158"/>
    </row>
    <row r="147" spans="1:12" ht="24" x14ac:dyDescent="0.25">
      <c r="A147" s="44">
        <v>2353</v>
      </c>
      <c r="B147" s="71" t="s">
        <v>155</v>
      </c>
      <c r="C147" s="72">
        <f t="shared" si="7"/>
        <v>0</v>
      </c>
      <c r="D147" s="74"/>
      <c r="E147" s="74"/>
      <c r="F147" s="74"/>
      <c r="G147" s="157"/>
      <c r="H147" s="72">
        <f t="shared" si="8"/>
        <v>0</v>
      </c>
      <c r="I147" s="74"/>
      <c r="J147" s="74"/>
      <c r="K147" s="74"/>
      <c r="L147" s="158"/>
    </row>
    <row r="148" spans="1:12" ht="24" x14ac:dyDescent="0.25">
      <c r="A148" s="44">
        <v>2354</v>
      </c>
      <c r="B148" s="71" t="s">
        <v>156</v>
      </c>
      <c r="C148" s="72">
        <f t="shared" si="7"/>
        <v>0</v>
      </c>
      <c r="D148" s="74"/>
      <c r="E148" s="74"/>
      <c r="F148" s="74"/>
      <c r="G148" s="157"/>
      <c r="H148" s="72">
        <f t="shared" si="8"/>
        <v>0</v>
      </c>
      <c r="I148" s="74"/>
      <c r="J148" s="74"/>
      <c r="K148" s="74"/>
      <c r="L148" s="158"/>
    </row>
    <row r="149" spans="1:12" ht="24" x14ac:dyDescent="0.25">
      <c r="A149" s="44">
        <v>2355</v>
      </c>
      <c r="B149" s="71" t="s">
        <v>157</v>
      </c>
      <c r="C149" s="72">
        <f t="shared" si="7"/>
        <v>100</v>
      </c>
      <c r="D149" s="74">
        <v>100</v>
      </c>
      <c r="E149" s="74"/>
      <c r="F149" s="74"/>
      <c r="G149" s="157"/>
      <c r="H149" s="72">
        <f t="shared" si="8"/>
        <v>100</v>
      </c>
      <c r="I149" s="74">
        <v>100</v>
      </c>
      <c r="J149" s="74"/>
      <c r="K149" s="74"/>
      <c r="L149" s="158"/>
    </row>
    <row r="150" spans="1:12" ht="24" x14ac:dyDescent="0.25">
      <c r="A150" s="44">
        <v>2359</v>
      </c>
      <c r="B150" s="71" t="s">
        <v>158</v>
      </c>
      <c r="C150" s="72">
        <f t="shared" si="7"/>
        <v>0</v>
      </c>
      <c r="D150" s="74"/>
      <c r="E150" s="74"/>
      <c r="F150" s="74"/>
      <c r="G150" s="157"/>
      <c r="H150" s="72">
        <f t="shared" si="8"/>
        <v>0</v>
      </c>
      <c r="I150" s="74"/>
      <c r="J150" s="74"/>
      <c r="K150" s="74"/>
      <c r="L150" s="158"/>
    </row>
    <row r="151" spans="1:12" ht="24.75" customHeight="1" x14ac:dyDescent="0.25">
      <c r="A151" s="159">
        <v>2360</v>
      </c>
      <c r="B151" s="71" t="s">
        <v>159</v>
      </c>
      <c r="C151" s="72">
        <f t="shared" si="7"/>
        <v>1020</v>
      </c>
      <c r="D151" s="160">
        <f>SUM(D152:D158)</f>
        <v>1020</v>
      </c>
      <c r="E151" s="160">
        <f>SUM(E152:E158)</f>
        <v>0</v>
      </c>
      <c r="F151" s="160">
        <f>SUM(F152:F158)</f>
        <v>0</v>
      </c>
      <c r="G151" s="161">
        <f>SUM(G152:G158)</f>
        <v>0</v>
      </c>
      <c r="H151" s="72">
        <f t="shared" si="8"/>
        <v>1020</v>
      </c>
      <c r="I151" s="160">
        <f>SUM(I152:I158)</f>
        <v>1020</v>
      </c>
      <c r="J151" s="160">
        <f>SUM(J152:J158)</f>
        <v>0</v>
      </c>
      <c r="K151" s="160">
        <f>SUM(K152:K158)</f>
        <v>0</v>
      </c>
      <c r="L151" s="162">
        <f>SUM(L152:L158)</f>
        <v>0</v>
      </c>
    </row>
    <row r="152" spans="1:12" x14ac:dyDescent="0.25">
      <c r="A152" s="43">
        <v>2361</v>
      </c>
      <c r="B152" s="71" t="s">
        <v>160</v>
      </c>
      <c r="C152" s="72">
        <f t="shared" si="7"/>
        <v>250</v>
      </c>
      <c r="D152" s="74">
        <v>250</v>
      </c>
      <c r="E152" s="74"/>
      <c r="F152" s="74"/>
      <c r="G152" s="157"/>
      <c r="H152" s="72">
        <f t="shared" si="8"/>
        <v>250</v>
      </c>
      <c r="I152" s="74">
        <v>250</v>
      </c>
      <c r="J152" s="74"/>
      <c r="K152" s="74"/>
      <c r="L152" s="158"/>
    </row>
    <row r="153" spans="1:12" ht="24" x14ac:dyDescent="0.25">
      <c r="A153" s="43">
        <v>2362</v>
      </c>
      <c r="B153" s="71" t="s">
        <v>161</v>
      </c>
      <c r="C153" s="72">
        <f t="shared" si="7"/>
        <v>0</v>
      </c>
      <c r="D153" s="74"/>
      <c r="E153" s="74"/>
      <c r="F153" s="74"/>
      <c r="G153" s="157"/>
      <c r="H153" s="72">
        <f t="shared" si="8"/>
        <v>0</v>
      </c>
      <c r="I153" s="74"/>
      <c r="J153" s="74"/>
      <c r="K153" s="74"/>
      <c r="L153" s="158"/>
    </row>
    <row r="154" spans="1:12" x14ac:dyDescent="0.25">
      <c r="A154" s="43">
        <v>2363</v>
      </c>
      <c r="B154" s="71" t="s">
        <v>162</v>
      </c>
      <c r="C154" s="72">
        <f t="shared" si="7"/>
        <v>770</v>
      </c>
      <c r="D154" s="74">
        <v>770</v>
      </c>
      <c r="E154" s="74"/>
      <c r="F154" s="74"/>
      <c r="G154" s="157"/>
      <c r="H154" s="72">
        <f t="shared" si="8"/>
        <v>770</v>
      </c>
      <c r="I154" s="74">
        <v>770</v>
      </c>
      <c r="J154" s="74"/>
      <c r="K154" s="74"/>
      <c r="L154" s="158"/>
    </row>
    <row r="155" spans="1:12" x14ac:dyDescent="0.25">
      <c r="A155" s="43">
        <v>2364</v>
      </c>
      <c r="B155" s="71" t="s">
        <v>163</v>
      </c>
      <c r="C155" s="72">
        <f t="shared" si="7"/>
        <v>0</v>
      </c>
      <c r="D155" s="74"/>
      <c r="E155" s="74"/>
      <c r="F155" s="74"/>
      <c r="G155" s="157"/>
      <c r="H155" s="72">
        <f t="shared" si="8"/>
        <v>0</v>
      </c>
      <c r="I155" s="74"/>
      <c r="J155" s="74"/>
      <c r="K155" s="74"/>
      <c r="L155" s="158"/>
    </row>
    <row r="156" spans="1:12" ht="12.75" customHeight="1" x14ac:dyDescent="0.25">
      <c r="A156" s="43">
        <v>2365</v>
      </c>
      <c r="B156" s="71" t="s">
        <v>164</v>
      </c>
      <c r="C156" s="72">
        <f t="shared" si="7"/>
        <v>0</v>
      </c>
      <c r="D156" s="74"/>
      <c r="E156" s="74"/>
      <c r="F156" s="74"/>
      <c r="G156" s="157"/>
      <c r="H156" s="72">
        <f t="shared" si="8"/>
        <v>0</v>
      </c>
      <c r="I156" s="74"/>
      <c r="J156" s="74"/>
      <c r="K156" s="74"/>
      <c r="L156" s="158"/>
    </row>
    <row r="157" spans="1:12" ht="36" x14ac:dyDescent="0.25">
      <c r="A157" s="43">
        <v>2366</v>
      </c>
      <c r="B157" s="71" t="s">
        <v>165</v>
      </c>
      <c r="C157" s="72">
        <f t="shared" si="7"/>
        <v>0</v>
      </c>
      <c r="D157" s="74"/>
      <c r="E157" s="74"/>
      <c r="F157" s="74"/>
      <c r="G157" s="157"/>
      <c r="H157" s="72">
        <f t="shared" si="8"/>
        <v>0</v>
      </c>
      <c r="I157" s="74"/>
      <c r="J157" s="74"/>
      <c r="K157" s="74"/>
      <c r="L157" s="158"/>
    </row>
    <row r="158" spans="1:12" ht="48" x14ac:dyDescent="0.25">
      <c r="A158" s="43">
        <v>2369</v>
      </c>
      <c r="B158" s="71" t="s">
        <v>166</v>
      </c>
      <c r="C158" s="72">
        <f t="shared" si="7"/>
        <v>0</v>
      </c>
      <c r="D158" s="74"/>
      <c r="E158" s="74"/>
      <c r="F158" s="74"/>
      <c r="G158" s="157"/>
      <c r="H158" s="72">
        <f t="shared" si="8"/>
        <v>0</v>
      </c>
      <c r="I158" s="74"/>
      <c r="J158" s="74"/>
      <c r="K158" s="74"/>
      <c r="L158" s="158"/>
    </row>
    <row r="159" spans="1:12" x14ac:dyDescent="0.25">
      <c r="A159" s="150">
        <v>2370</v>
      </c>
      <c r="B159" s="112" t="s">
        <v>167</v>
      </c>
      <c r="C159" s="117">
        <f t="shared" si="7"/>
        <v>5894</v>
      </c>
      <c r="D159" s="163">
        <v>5894</v>
      </c>
      <c r="E159" s="163"/>
      <c r="F159" s="163"/>
      <c r="G159" s="164"/>
      <c r="H159" s="117">
        <f t="shared" si="8"/>
        <v>5912</v>
      </c>
      <c r="I159" s="163">
        <v>5912</v>
      </c>
      <c r="J159" s="163"/>
      <c r="K159" s="163"/>
      <c r="L159" s="165"/>
    </row>
    <row r="160" spans="1:12" x14ac:dyDescent="0.25">
      <c r="A160" s="150">
        <v>2380</v>
      </c>
      <c r="B160" s="112" t="s">
        <v>168</v>
      </c>
      <c r="C160" s="117">
        <f t="shared" si="7"/>
        <v>0</v>
      </c>
      <c r="D160" s="151">
        <f>SUM(D161:D162)</f>
        <v>0</v>
      </c>
      <c r="E160" s="151">
        <f>SUM(E161:E162)</f>
        <v>0</v>
      </c>
      <c r="F160" s="151">
        <f>SUM(F161:F162)</f>
        <v>0</v>
      </c>
      <c r="G160" s="152">
        <f>SUM(G161:G162)</f>
        <v>0</v>
      </c>
      <c r="H160" s="117">
        <f t="shared" si="8"/>
        <v>0</v>
      </c>
      <c r="I160" s="151">
        <f>SUM(I161:I162)</f>
        <v>0</v>
      </c>
      <c r="J160" s="151">
        <f>SUM(J161:J162)</f>
        <v>0</v>
      </c>
      <c r="K160" s="151">
        <f>SUM(K161:K162)</f>
        <v>0</v>
      </c>
      <c r="L160" s="153">
        <f>SUM(L161:L162)</f>
        <v>0</v>
      </c>
    </row>
    <row r="161" spans="1:12" x14ac:dyDescent="0.25">
      <c r="A161" s="37">
        <v>2381</v>
      </c>
      <c r="B161" s="65" t="s">
        <v>169</v>
      </c>
      <c r="C161" s="66">
        <f t="shared" si="7"/>
        <v>0</v>
      </c>
      <c r="D161" s="68"/>
      <c r="E161" s="68"/>
      <c r="F161" s="68"/>
      <c r="G161" s="154"/>
      <c r="H161" s="66">
        <f t="shared" si="8"/>
        <v>0</v>
      </c>
      <c r="I161" s="68"/>
      <c r="J161" s="68"/>
      <c r="K161" s="68"/>
      <c r="L161" s="155"/>
    </row>
    <row r="162" spans="1:12" ht="24" x14ac:dyDescent="0.25">
      <c r="A162" s="43">
        <v>2389</v>
      </c>
      <c r="B162" s="71" t="s">
        <v>170</v>
      </c>
      <c r="C162" s="72">
        <f t="shared" si="7"/>
        <v>0</v>
      </c>
      <c r="D162" s="74"/>
      <c r="E162" s="74"/>
      <c r="F162" s="74"/>
      <c r="G162" s="157"/>
      <c r="H162" s="72">
        <f t="shared" si="8"/>
        <v>0</v>
      </c>
      <c r="I162" s="74"/>
      <c r="J162" s="74"/>
      <c r="K162" s="74"/>
      <c r="L162" s="158"/>
    </row>
    <row r="163" spans="1:12" x14ac:dyDescent="0.25">
      <c r="A163" s="150">
        <v>2390</v>
      </c>
      <c r="B163" s="112" t="s">
        <v>171</v>
      </c>
      <c r="C163" s="117">
        <f t="shared" si="7"/>
        <v>0</v>
      </c>
      <c r="D163" s="163"/>
      <c r="E163" s="163"/>
      <c r="F163" s="163"/>
      <c r="G163" s="164"/>
      <c r="H163" s="117">
        <f t="shared" si="8"/>
        <v>0</v>
      </c>
      <c r="I163" s="163"/>
      <c r="J163" s="163"/>
      <c r="K163" s="163"/>
      <c r="L163" s="165"/>
    </row>
    <row r="164" spans="1:12" x14ac:dyDescent="0.25">
      <c r="A164" s="56">
        <v>2400</v>
      </c>
      <c r="B164" s="147" t="s">
        <v>172</v>
      </c>
      <c r="C164" s="57">
        <f t="shared" si="7"/>
        <v>0</v>
      </c>
      <c r="D164" s="177"/>
      <c r="E164" s="177"/>
      <c r="F164" s="177"/>
      <c r="G164" s="178"/>
      <c r="H164" s="57">
        <f t="shared" si="8"/>
        <v>0</v>
      </c>
      <c r="I164" s="177"/>
      <c r="J164" s="177"/>
      <c r="K164" s="177"/>
      <c r="L164" s="179"/>
    </row>
    <row r="165" spans="1:12" ht="24" x14ac:dyDescent="0.25">
      <c r="A165" s="56">
        <v>2500</v>
      </c>
      <c r="B165" s="147" t="s">
        <v>173</v>
      </c>
      <c r="C165" s="57">
        <f t="shared" si="7"/>
        <v>0</v>
      </c>
      <c r="D165" s="63">
        <f>SUM(D166,D171)</f>
        <v>0</v>
      </c>
      <c r="E165" s="63">
        <f t="shared" ref="E165:G165" si="11">SUM(E166,E171)</f>
        <v>0</v>
      </c>
      <c r="F165" s="63">
        <f t="shared" si="11"/>
        <v>0</v>
      </c>
      <c r="G165" s="63">
        <f t="shared" si="11"/>
        <v>0</v>
      </c>
      <c r="H165" s="57">
        <f t="shared" si="8"/>
        <v>0</v>
      </c>
      <c r="I165" s="63">
        <f>SUM(I166,I171)</f>
        <v>0</v>
      </c>
      <c r="J165" s="63">
        <f t="shared" ref="J165:L165" si="12">SUM(J166,J171)</f>
        <v>0</v>
      </c>
      <c r="K165" s="63">
        <f t="shared" si="12"/>
        <v>0</v>
      </c>
      <c r="L165" s="149">
        <f t="shared" si="12"/>
        <v>0</v>
      </c>
    </row>
    <row r="166" spans="1:12" ht="16.5" customHeight="1" x14ac:dyDescent="0.25">
      <c r="A166" s="168">
        <v>2510</v>
      </c>
      <c r="B166" s="65" t="s">
        <v>174</v>
      </c>
      <c r="C166" s="66">
        <f t="shared" si="7"/>
        <v>0</v>
      </c>
      <c r="D166" s="169">
        <f>SUM(D167:D170)</f>
        <v>0</v>
      </c>
      <c r="E166" s="169">
        <f t="shared" ref="E166:G166" si="13">SUM(E167:E170)</f>
        <v>0</v>
      </c>
      <c r="F166" s="169">
        <f t="shared" si="13"/>
        <v>0</v>
      </c>
      <c r="G166" s="169">
        <f t="shared" si="13"/>
        <v>0</v>
      </c>
      <c r="H166" s="66">
        <f t="shared" si="8"/>
        <v>0</v>
      </c>
      <c r="I166" s="169">
        <f>SUM(I167:I170)</f>
        <v>0</v>
      </c>
      <c r="J166" s="169">
        <f t="shared" ref="J166:L166" si="14">SUM(J167:J170)</f>
        <v>0</v>
      </c>
      <c r="K166" s="169">
        <f t="shared" si="14"/>
        <v>0</v>
      </c>
      <c r="L166" s="180">
        <f t="shared" si="14"/>
        <v>0</v>
      </c>
    </row>
    <row r="167" spans="1:12" ht="24" x14ac:dyDescent="0.25">
      <c r="A167" s="44">
        <v>2512</v>
      </c>
      <c r="B167" s="71" t="s">
        <v>175</v>
      </c>
      <c r="C167" s="72">
        <f t="shared" si="7"/>
        <v>0</v>
      </c>
      <c r="D167" s="74"/>
      <c r="E167" s="74"/>
      <c r="F167" s="74"/>
      <c r="G167" s="157"/>
      <c r="H167" s="72">
        <f t="shared" si="8"/>
        <v>0</v>
      </c>
      <c r="I167" s="74"/>
      <c r="J167" s="74"/>
      <c r="K167" s="74"/>
      <c r="L167" s="158"/>
    </row>
    <row r="168" spans="1:12" ht="36" x14ac:dyDescent="0.25">
      <c r="A168" s="44">
        <v>2513</v>
      </c>
      <c r="B168" s="71" t="s">
        <v>176</v>
      </c>
      <c r="C168" s="72">
        <f t="shared" si="7"/>
        <v>0</v>
      </c>
      <c r="D168" s="74"/>
      <c r="E168" s="74"/>
      <c r="F168" s="74"/>
      <c r="G168" s="157"/>
      <c r="H168" s="72">
        <f t="shared" si="8"/>
        <v>0</v>
      </c>
      <c r="I168" s="74"/>
      <c r="J168" s="74"/>
      <c r="K168" s="74"/>
      <c r="L168" s="158"/>
    </row>
    <row r="169" spans="1:12" ht="24" x14ac:dyDescent="0.25">
      <c r="A169" s="44">
        <v>2515</v>
      </c>
      <c r="B169" s="71" t="s">
        <v>177</v>
      </c>
      <c r="C169" s="72">
        <f t="shared" si="7"/>
        <v>0</v>
      </c>
      <c r="D169" s="74"/>
      <c r="E169" s="74"/>
      <c r="F169" s="74"/>
      <c r="G169" s="157"/>
      <c r="H169" s="72">
        <f t="shared" si="8"/>
        <v>0</v>
      </c>
      <c r="I169" s="74"/>
      <c r="J169" s="74"/>
      <c r="K169" s="74"/>
      <c r="L169" s="158"/>
    </row>
    <row r="170" spans="1:12" ht="24" x14ac:dyDescent="0.25">
      <c r="A170" s="44">
        <v>2519</v>
      </c>
      <c r="B170" s="71" t="s">
        <v>178</v>
      </c>
      <c r="C170" s="72">
        <f t="shared" si="7"/>
        <v>0</v>
      </c>
      <c r="D170" s="74"/>
      <c r="E170" s="74"/>
      <c r="F170" s="74"/>
      <c r="G170" s="157"/>
      <c r="H170" s="72">
        <f t="shared" si="8"/>
        <v>0</v>
      </c>
      <c r="I170" s="74"/>
      <c r="J170" s="74"/>
      <c r="K170" s="74"/>
      <c r="L170" s="158"/>
    </row>
    <row r="171" spans="1:12" ht="24" x14ac:dyDescent="0.25">
      <c r="A171" s="159">
        <v>2520</v>
      </c>
      <c r="B171" s="71" t="s">
        <v>179</v>
      </c>
      <c r="C171" s="72">
        <f t="shared" si="7"/>
        <v>0</v>
      </c>
      <c r="D171" s="74"/>
      <c r="E171" s="74"/>
      <c r="F171" s="74"/>
      <c r="G171" s="157"/>
      <c r="H171" s="72">
        <f t="shared" si="8"/>
        <v>0</v>
      </c>
      <c r="I171" s="74"/>
      <c r="J171" s="74"/>
      <c r="K171" s="74"/>
      <c r="L171" s="158"/>
    </row>
    <row r="172" spans="1:12" s="182" customFormat="1" ht="36" customHeight="1" x14ac:dyDescent="0.25">
      <c r="A172" s="19">
        <v>2800</v>
      </c>
      <c r="B172" s="65" t="s">
        <v>180</v>
      </c>
      <c r="C172" s="66">
        <f t="shared" si="7"/>
        <v>0</v>
      </c>
      <c r="D172" s="40"/>
      <c r="E172" s="40"/>
      <c r="F172" s="40"/>
      <c r="G172" s="41"/>
      <c r="H172" s="66">
        <f t="shared" si="8"/>
        <v>0</v>
      </c>
      <c r="I172" s="40"/>
      <c r="J172" s="40"/>
      <c r="K172" s="40"/>
      <c r="L172" s="42"/>
    </row>
    <row r="173" spans="1:12" x14ac:dyDescent="0.25">
      <c r="A173" s="142">
        <v>3000</v>
      </c>
      <c r="B173" s="142" t="s">
        <v>181</v>
      </c>
      <c r="C173" s="143">
        <f t="shared" si="7"/>
        <v>0</v>
      </c>
      <c r="D173" s="144">
        <f>SUM(D174,D184)</f>
        <v>0</v>
      </c>
      <c r="E173" s="144">
        <f>SUM(E174,E184)</f>
        <v>0</v>
      </c>
      <c r="F173" s="144">
        <f>SUM(F174,F184)</f>
        <v>0</v>
      </c>
      <c r="G173" s="145">
        <f>SUM(G174,G184)</f>
        <v>0</v>
      </c>
      <c r="H173" s="143">
        <f t="shared" si="8"/>
        <v>0</v>
      </c>
      <c r="I173" s="144">
        <f>SUM(I174,I184)</f>
        <v>0</v>
      </c>
      <c r="J173" s="144">
        <f>SUM(J174,J184)</f>
        <v>0</v>
      </c>
      <c r="K173" s="144">
        <f>SUM(K174,K184)</f>
        <v>0</v>
      </c>
      <c r="L173" s="146">
        <f>SUM(L174,L184)</f>
        <v>0</v>
      </c>
    </row>
    <row r="174" spans="1:12" ht="24" x14ac:dyDescent="0.25">
      <c r="A174" s="56">
        <v>3200</v>
      </c>
      <c r="B174" s="183" t="s">
        <v>182</v>
      </c>
      <c r="C174" s="184">
        <f t="shared" si="7"/>
        <v>0</v>
      </c>
      <c r="D174" s="63">
        <f>SUM(D175,D179)</f>
        <v>0</v>
      </c>
      <c r="E174" s="63">
        <f t="shared" ref="E174:G174" si="15">SUM(E175,E179)</f>
        <v>0</v>
      </c>
      <c r="F174" s="63">
        <f t="shared" si="15"/>
        <v>0</v>
      </c>
      <c r="G174" s="63">
        <f t="shared" si="15"/>
        <v>0</v>
      </c>
      <c r="H174" s="57">
        <f t="shared" si="8"/>
        <v>0</v>
      </c>
      <c r="I174" s="63">
        <f>SUM(I175,I179)</f>
        <v>0</v>
      </c>
      <c r="J174" s="63">
        <f t="shared" ref="J174:L174" si="16">SUM(J175,J179)</f>
        <v>0</v>
      </c>
      <c r="K174" s="63">
        <f t="shared" si="16"/>
        <v>0</v>
      </c>
      <c r="L174" s="149">
        <f t="shared" si="16"/>
        <v>0</v>
      </c>
    </row>
    <row r="175" spans="1:12" ht="36" x14ac:dyDescent="0.25">
      <c r="A175" s="168">
        <v>3260</v>
      </c>
      <c r="B175" s="65" t="s">
        <v>183</v>
      </c>
      <c r="C175" s="66">
        <f t="shared" si="7"/>
        <v>0</v>
      </c>
      <c r="D175" s="169">
        <f>SUM(D176:D178)</f>
        <v>0</v>
      </c>
      <c r="E175" s="169">
        <f>SUM(E176:E178)</f>
        <v>0</v>
      </c>
      <c r="F175" s="169">
        <f>SUM(F176:F178)</f>
        <v>0</v>
      </c>
      <c r="G175" s="170">
        <f>SUM(G176:G178)</f>
        <v>0</v>
      </c>
      <c r="H175" s="66">
        <f t="shared" si="8"/>
        <v>0</v>
      </c>
      <c r="I175" s="169">
        <f>SUM(I176:I178)</f>
        <v>0</v>
      </c>
      <c r="J175" s="169">
        <f>SUM(J176:J178)</f>
        <v>0</v>
      </c>
      <c r="K175" s="169">
        <f>SUM(K176:K178)</f>
        <v>0</v>
      </c>
      <c r="L175" s="171">
        <f>SUM(L176:L178)</f>
        <v>0</v>
      </c>
    </row>
    <row r="176" spans="1:12" ht="24" x14ac:dyDescent="0.25">
      <c r="A176" s="44">
        <v>3261</v>
      </c>
      <c r="B176" s="71" t="s">
        <v>184</v>
      </c>
      <c r="C176" s="72">
        <f>SUM(D176:G176)</f>
        <v>0</v>
      </c>
      <c r="D176" s="74"/>
      <c r="E176" s="74"/>
      <c r="F176" s="74"/>
      <c r="G176" s="157"/>
      <c r="H176" s="72">
        <f>SUM(I176:L176)</f>
        <v>0</v>
      </c>
      <c r="I176" s="74"/>
      <c r="J176" s="74"/>
      <c r="K176" s="74"/>
      <c r="L176" s="158"/>
    </row>
    <row r="177" spans="1:12" ht="36" x14ac:dyDescent="0.25">
      <c r="A177" s="44">
        <v>3262</v>
      </c>
      <c r="B177" s="71" t="s">
        <v>185</v>
      </c>
      <c r="C177" s="72">
        <f>SUM(D177:G177)</f>
        <v>0</v>
      </c>
      <c r="D177" s="74"/>
      <c r="E177" s="74"/>
      <c r="F177" s="74"/>
      <c r="G177" s="157"/>
      <c r="H177" s="72">
        <f>SUM(I177:L177)</f>
        <v>0</v>
      </c>
      <c r="I177" s="74"/>
      <c r="J177" s="74"/>
      <c r="K177" s="74"/>
      <c r="L177" s="158"/>
    </row>
    <row r="178" spans="1:12" ht="24" x14ac:dyDescent="0.25">
      <c r="A178" s="44">
        <v>3263</v>
      </c>
      <c r="B178" s="71" t="s">
        <v>186</v>
      </c>
      <c r="C178" s="72">
        <f>SUM(D178:G178)</f>
        <v>0</v>
      </c>
      <c r="D178" s="74"/>
      <c r="E178" s="74"/>
      <c r="F178" s="74"/>
      <c r="G178" s="157"/>
      <c r="H178" s="72">
        <f>SUM(I178:L178)</f>
        <v>0</v>
      </c>
      <c r="I178" s="74"/>
      <c r="J178" s="74"/>
      <c r="K178" s="74"/>
      <c r="L178" s="158"/>
    </row>
    <row r="179" spans="1:12" ht="84" x14ac:dyDescent="0.25">
      <c r="A179" s="168">
        <v>3290</v>
      </c>
      <c r="B179" s="65" t="s">
        <v>187</v>
      </c>
      <c r="C179" s="185">
        <f t="shared" ref="C179:C183" si="17">SUM(D179:G179)</f>
        <v>0</v>
      </c>
      <c r="D179" s="169">
        <f>SUM(D180:D183)</f>
        <v>0</v>
      </c>
      <c r="E179" s="169">
        <f t="shared" ref="E179:G179" si="18">SUM(E180:E183)</f>
        <v>0</v>
      </c>
      <c r="F179" s="169">
        <f t="shared" si="18"/>
        <v>0</v>
      </c>
      <c r="G179" s="169">
        <f t="shared" si="18"/>
        <v>0</v>
      </c>
      <c r="H179" s="185">
        <f t="shared" ref="H179:H183" si="19">SUM(I179:L179)</f>
        <v>0</v>
      </c>
      <c r="I179" s="169">
        <f>SUM(I180:I183)</f>
        <v>0</v>
      </c>
      <c r="J179" s="169">
        <f t="shared" ref="J179:L179" si="20">SUM(J180:J183)</f>
        <v>0</v>
      </c>
      <c r="K179" s="169">
        <f t="shared" si="20"/>
        <v>0</v>
      </c>
      <c r="L179" s="186">
        <f t="shared" si="20"/>
        <v>0</v>
      </c>
    </row>
    <row r="180" spans="1:12" ht="72" x14ac:dyDescent="0.25">
      <c r="A180" s="44">
        <v>3291</v>
      </c>
      <c r="B180" s="71" t="s">
        <v>188</v>
      </c>
      <c r="C180" s="72">
        <f t="shared" si="17"/>
        <v>0</v>
      </c>
      <c r="D180" s="74"/>
      <c r="E180" s="74"/>
      <c r="F180" s="74"/>
      <c r="G180" s="187"/>
      <c r="H180" s="72">
        <f t="shared" si="19"/>
        <v>0</v>
      </c>
      <c r="I180" s="74"/>
      <c r="J180" s="74"/>
      <c r="K180" s="74"/>
      <c r="L180" s="158"/>
    </row>
    <row r="181" spans="1:12" ht="72" x14ac:dyDescent="0.25">
      <c r="A181" s="44">
        <v>3292</v>
      </c>
      <c r="B181" s="71" t="s">
        <v>189</v>
      </c>
      <c r="C181" s="72">
        <f t="shared" si="17"/>
        <v>0</v>
      </c>
      <c r="D181" s="74"/>
      <c r="E181" s="74"/>
      <c r="F181" s="74"/>
      <c r="G181" s="187"/>
      <c r="H181" s="72">
        <f t="shared" si="19"/>
        <v>0</v>
      </c>
      <c r="I181" s="74"/>
      <c r="J181" s="74"/>
      <c r="K181" s="74"/>
      <c r="L181" s="158"/>
    </row>
    <row r="182" spans="1:12" ht="72" x14ac:dyDescent="0.25">
      <c r="A182" s="44">
        <v>3293</v>
      </c>
      <c r="B182" s="71" t="s">
        <v>190</v>
      </c>
      <c r="C182" s="72">
        <f t="shared" si="17"/>
        <v>0</v>
      </c>
      <c r="D182" s="74"/>
      <c r="E182" s="74"/>
      <c r="F182" s="74"/>
      <c r="G182" s="187"/>
      <c r="H182" s="72">
        <f t="shared" si="19"/>
        <v>0</v>
      </c>
      <c r="I182" s="74"/>
      <c r="J182" s="74"/>
      <c r="K182" s="74"/>
      <c r="L182" s="158"/>
    </row>
    <row r="183" spans="1:12" ht="60" x14ac:dyDescent="0.25">
      <c r="A183" s="188">
        <v>3294</v>
      </c>
      <c r="B183" s="71" t="s">
        <v>191</v>
      </c>
      <c r="C183" s="185">
        <f t="shared" si="17"/>
        <v>0</v>
      </c>
      <c r="D183" s="189"/>
      <c r="E183" s="189"/>
      <c r="F183" s="189"/>
      <c r="G183" s="190"/>
      <c r="H183" s="185">
        <f t="shared" si="19"/>
        <v>0</v>
      </c>
      <c r="I183" s="189"/>
      <c r="J183" s="189"/>
      <c r="K183" s="189"/>
      <c r="L183" s="191"/>
    </row>
    <row r="184" spans="1:12" ht="48" x14ac:dyDescent="0.25">
      <c r="A184" s="192">
        <v>3300</v>
      </c>
      <c r="B184" s="183" t="s">
        <v>192</v>
      </c>
      <c r="C184" s="193">
        <f t="shared" si="7"/>
        <v>0</v>
      </c>
      <c r="D184" s="194">
        <f>SUM(D185:D186)</f>
        <v>0</v>
      </c>
      <c r="E184" s="194">
        <f t="shared" ref="E184:G184" si="21">SUM(E185:E186)</f>
        <v>0</v>
      </c>
      <c r="F184" s="194">
        <f t="shared" si="21"/>
        <v>0</v>
      </c>
      <c r="G184" s="194">
        <f t="shared" si="21"/>
        <v>0</v>
      </c>
      <c r="H184" s="193">
        <f t="shared" si="8"/>
        <v>0</v>
      </c>
      <c r="I184" s="194">
        <f>SUM(I185:I186)</f>
        <v>0</v>
      </c>
      <c r="J184" s="194">
        <f t="shared" ref="J184:L184" si="22">SUM(J185:J186)</f>
        <v>0</v>
      </c>
      <c r="K184" s="194">
        <f t="shared" si="22"/>
        <v>0</v>
      </c>
      <c r="L184" s="149">
        <f t="shared" si="22"/>
        <v>0</v>
      </c>
    </row>
    <row r="185" spans="1:12" ht="48" x14ac:dyDescent="0.25">
      <c r="A185" s="111">
        <v>3310</v>
      </c>
      <c r="B185" s="112" t="s">
        <v>193</v>
      </c>
      <c r="C185" s="195">
        <f t="shared" si="7"/>
        <v>0</v>
      </c>
      <c r="D185" s="163"/>
      <c r="E185" s="163"/>
      <c r="F185" s="163"/>
      <c r="G185" s="164"/>
      <c r="H185" s="195">
        <f t="shared" si="8"/>
        <v>0</v>
      </c>
      <c r="I185" s="163"/>
      <c r="J185" s="163"/>
      <c r="K185" s="163"/>
      <c r="L185" s="165"/>
    </row>
    <row r="186" spans="1:12" ht="48.75" customHeight="1" x14ac:dyDescent="0.25">
      <c r="A186" s="38">
        <v>3320</v>
      </c>
      <c r="B186" s="65" t="s">
        <v>194</v>
      </c>
      <c r="C186" s="66">
        <f t="shared" si="7"/>
        <v>0</v>
      </c>
      <c r="D186" s="68"/>
      <c r="E186" s="68"/>
      <c r="F186" s="68"/>
      <c r="G186" s="154"/>
      <c r="H186" s="66">
        <f t="shared" si="8"/>
        <v>0</v>
      </c>
      <c r="I186" s="68"/>
      <c r="J186" s="68"/>
      <c r="K186" s="68"/>
      <c r="L186" s="155"/>
    </row>
    <row r="187" spans="1:12" x14ac:dyDescent="0.25">
      <c r="A187" s="196">
        <v>4000</v>
      </c>
      <c r="B187" s="142" t="s">
        <v>195</v>
      </c>
      <c r="C187" s="143">
        <f t="shared" si="7"/>
        <v>0</v>
      </c>
      <c r="D187" s="144">
        <f>SUM(D188,D191)</f>
        <v>0</v>
      </c>
      <c r="E187" s="144">
        <f>SUM(E188,E191)</f>
        <v>0</v>
      </c>
      <c r="F187" s="144">
        <f>SUM(F188,F191)</f>
        <v>0</v>
      </c>
      <c r="G187" s="145">
        <f>SUM(G188,G191)</f>
        <v>0</v>
      </c>
      <c r="H187" s="143">
        <f t="shared" si="8"/>
        <v>0</v>
      </c>
      <c r="I187" s="144">
        <f>SUM(I188,I191)</f>
        <v>0</v>
      </c>
      <c r="J187" s="144">
        <f>SUM(J188,J191)</f>
        <v>0</v>
      </c>
      <c r="K187" s="144">
        <f>SUM(K188,K191)</f>
        <v>0</v>
      </c>
      <c r="L187" s="146">
        <f>SUM(L188,L191)</f>
        <v>0</v>
      </c>
    </row>
    <row r="188" spans="1:12" ht="24" x14ac:dyDescent="0.25">
      <c r="A188" s="197">
        <v>4200</v>
      </c>
      <c r="B188" s="147" t="s">
        <v>196</v>
      </c>
      <c r="C188" s="57">
        <f>SUM(D188:G188)</f>
        <v>0</v>
      </c>
      <c r="D188" s="63">
        <f>SUM(D189,D190)</f>
        <v>0</v>
      </c>
      <c r="E188" s="63">
        <f>SUM(E189,E190)</f>
        <v>0</v>
      </c>
      <c r="F188" s="63">
        <f>SUM(F189,F190)</f>
        <v>0</v>
      </c>
      <c r="G188" s="166">
        <f>SUM(G189,G190)</f>
        <v>0</v>
      </c>
      <c r="H188" s="57">
        <f t="shared" si="8"/>
        <v>0</v>
      </c>
      <c r="I188" s="63">
        <f>SUM(I189,I190)</f>
        <v>0</v>
      </c>
      <c r="J188" s="63">
        <f>SUM(J189,J190)</f>
        <v>0</v>
      </c>
      <c r="K188" s="63">
        <f>SUM(K189,K190)</f>
        <v>0</v>
      </c>
      <c r="L188" s="167">
        <f>SUM(L189,L190)</f>
        <v>0</v>
      </c>
    </row>
    <row r="189" spans="1:12" ht="36" x14ac:dyDescent="0.25">
      <c r="A189" s="168">
        <v>4240</v>
      </c>
      <c r="B189" s="65" t="s">
        <v>197</v>
      </c>
      <c r="C189" s="66">
        <f t="shared" ref="C189:C264" si="23">SUM(D189:G189)</f>
        <v>0</v>
      </c>
      <c r="D189" s="68"/>
      <c r="E189" s="68"/>
      <c r="F189" s="68"/>
      <c r="G189" s="154"/>
      <c r="H189" s="66">
        <f t="shared" ref="H189:H263" si="24">SUM(I189:L189)</f>
        <v>0</v>
      </c>
      <c r="I189" s="68"/>
      <c r="J189" s="68"/>
      <c r="K189" s="68"/>
      <c r="L189" s="155"/>
    </row>
    <row r="190" spans="1:12" ht="24" x14ac:dyDescent="0.25">
      <c r="A190" s="159">
        <v>4250</v>
      </c>
      <c r="B190" s="71" t="s">
        <v>198</v>
      </c>
      <c r="C190" s="72">
        <f t="shared" si="23"/>
        <v>0</v>
      </c>
      <c r="D190" s="74"/>
      <c r="E190" s="74"/>
      <c r="F190" s="74"/>
      <c r="G190" s="157"/>
      <c r="H190" s="72">
        <f t="shared" si="24"/>
        <v>0</v>
      </c>
      <c r="I190" s="74"/>
      <c r="J190" s="74"/>
      <c r="K190" s="74"/>
      <c r="L190" s="158"/>
    </row>
    <row r="191" spans="1:12" x14ac:dyDescent="0.25">
      <c r="A191" s="56">
        <v>4300</v>
      </c>
      <c r="B191" s="147" t="s">
        <v>199</v>
      </c>
      <c r="C191" s="57">
        <f t="shared" si="23"/>
        <v>0</v>
      </c>
      <c r="D191" s="63">
        <f>SUM(D192)</f>
        <v>0</v>
      </c>
      <c r="E191" s="63">
        <f>SUM(E192)</f>
        <v>0</v>
      </c>
      <c r="F191" s="63">
        <f>SUM(F192)</f>
        <v>0</v>
      </c>
      <c r="G191" s="166">
        <f>SUM(G192)</f>
        <v>0</v>
      </c>
      <c r="H191" s="57">
        <f t="shared" si="24"/>
        <v>0</v>
      </c>
      <c r="I191" s="63">
        <f>SUM(I192)</f>
        <v>0</v>
      </c>
      <c r="J191" s="63">
        <f>SUM(J192)</f>
        <v>0</v>
      </c>
      <c r="K191" s="63">
        <f>SUM(K192)</f>
        <v>0</v>
      </c>
      <c r="L191" s="167">
        <f>SUM(L192)</f>
        <v>0</v>
      </c>
    </row>
    <row r="192" spans="1:12" ht="24" x14ac:dyDescent="0.25">
      <c r="A192" s="168">
        <v>4310</v>
      </c>
      <c r="B192" s="65" t="s">
        <v>200</v>
      </c>
      <c r="C192" s="66">
        <f>SUM(D192:G192)</f>
        <v>0</v>
      </c>
      <c r="D192" s="169">
        <f>SUM(D193:D193)</f>
        <v>0</v>
      </c>
      <c r="E192" s="169">
        <f>SUM(E193:E193)</f>
        <v>0</v>
      </c>
      <c r="F192" s="169">
        <f>SUM(F193:F193)</f>
        <v>0</v>
      </c>
      <c r="G192" s="170">
        <f>SUM(G193:G193)</f>
        <v>0</v>
      </c>
      <c r="H192" s="66">
        <f t="shared" si="24"/>
        <v>0</v>
      </c>
      <c r="I192" s="169">
        <f>SUM(I193:I193)</f>
        <v>0</v>
      </c>
      <c r="J192" s="169">
        <f>SUM(J193:J193)</f>
        <v>0</v>
      </c>
      <c r="K192" s="169">
        <f>SUM(K193:K193)</f>
        <v>0</v>
      </c>
      <c r="L192" s="171">
        <f>SUM(L193:L193)</f>
        <v>0</v>
      </c>
    </row>
    <row r="193" spans="1:12" ht="36" x14ac:dyDescent="0.25">
      <c r="A193" s="44">
        <v>4311</v>
      </c>
      <c r="B193" s="71" t="s">
        <v>201</v>
      </c>
      <c r="C193" s="72">
        <f t="shared" si="23"/>
        <v>0</v>
      </c>
      <c r="D193" s="74"/>
      <c r="E193" s="74"/>
      <c r="F193" s="74"/>
      <c r="G193" s="157"/>
      <c r="H193" s="72">
        <f t="shared" si="24"/>
        <v>0</v>
      </c>
      <c r="I193" s="74"/>
      <c r="J193" s="74"/>
      <c r="K193" s="74"/>
      <c r="L193" s="158"/>
    </row>
    <row r="194" spans="1:12" s="24" customFormat="1" ht="24" x14ac:dyDescent="0.25">
      <c r="A194" s="198"/>
      <c r="B194" s="19" t="s">
        <v>202</v>
      </c>
      <c r="C194" s="138">
        <f t="shared" si="23"/>
        <v>7708</v>
      </c>
      <c r="D194" s="139">
        <f>SUM(D195,D230,D269)</f>
        <v>7708</v>
      </c>
      <c r="E194" s="139">
        <f>SUM(E195,E230,E269)</f>
        <v>0</v>
      </c>
      <c r="F194" s="139">
        <f>SUM(F195,F230,F269)</f>
        <v>0</v>
      </c>
      <c r="G194" s="139">
        <f>SUM(G195,G230,G269)</f>
        <v>0</v>
      </c>
      <c r="H194" s="138">
        <f t="shared" si="24"/>
        <v>12808</v>
      </c>
      <c r="I194" s="139">
        <f>SUM(I195,I230,I269)</f>
        <v>12808</v>
      </c>
      <c r="J194" s="139">
        <f>SUM(J195,J230,J269)</f>
        <v>0</v>
      </c>
      <c r="K194" s="139">
        <f>SUM(K195,K230,K269)</f>
        <v>0</v>
      </c>
      <c r="L194" s="199">
        <f>SUM(L195,L230,L269)</f>
        <v>0</v>
      </c>
    </row>
    <row r="195" spans="1:12" x14ac:dyDescent="0.25">
      <c r="A195" s="142">
        <v>5000</v>
      </c>
      <c r="B195" s="142" t="s">
        <v>203</v>
      </c>
      <c r="C195" s="143">
        <f t="shared" si="23"/>
        <v>7708</v>
      </c>
      <c r="D195" s="144">
        <f>D196+D204</f>
        <v>7708</v>
      </c>
      <c r="E195" s="144">
        <f>E196+E204</f>
        <v>0</v>
      </c>
      <c r="F195" s="144">
        <f>F196+F204</f>
        <v>0</v>
      </c>
      <c r="G195" s="144">
        <f>G196+G204</f>
        <v>0</v>
      </c>
      <c r="H195" s="143">
        <f t="shared" si="24"/>
        <v>12808</v>
      </c>
      <c r="I195" s="144">
        <f>I196+I204</f>
        <v>12808</v>
      </c>
      <c r="J195" s="144">
        <f>J196+J204</f>
        <v>0</v>
      </c>
      <c r="K195" s="144">
        <f>K196+K204</f>
        <v>0</v>
      </c>
      <c r="L195" s="200">
        <f>L196+L204</f>
        <v>0</v>
      </c>
    </row>
    <row r="196" spans="1:12" x14ac:dyDescent="0.25">
      <c r="A196" s="56">
        <v>5100</v>
      </c>
      <c r="B196" s="147" t="s">
        <v>204</v>
      </c>
      <c r="C196" s="57">
        <f t="shared" si="23"/>
        <v>0</v>
      </c>
      <c r="D196" s="63">
        <f>D197+D198+D201+D202+D203</f>
        <v>0</v>
      </c>
      <c r="E196" s="63">
        <f>E197+E198+E201+E202+E203</f>
        <v>0</v>
      </c>
      <c r="F196" s="63">
        <f>F197+F198+F201+F202+F203</f>
        <v>0</v>
      </c>
      <c r="G196" s="166">
        <f>G197+G198+G201+G202+G203</f>
        <v>0</v>
      </c>
      <c r="H196" s="57">
        <f t="shared" si="24"/>
        <v>390</v>
      </c>
      <c r="I196" s="63">
        <f>I197+I198+I201+I202+I203</f>
        <v>390</v>
      </c>
      <c r="J196" s="63">
        <f>J197+J198+J201+J202+J203</f>
        <v>0</v>
      </c>
      <c r="K196" s="63">
        <f>K197+K198+K201+K202+K203</f>
        <v>0</v>
      </c>
      <c r="L196" s="167">
        <f>L197+L198+L201+L202+L203</f>
        <v>0</v>
      </c>
    </row>
    <row r="197" spans="1:12" x14ac:dyDescent="0.25">
      <c r="A197" s="168">
        <v>5110</v>
      </c>
      <c r="B197" s="65" t="s">
        <v>205</v>
      </c>
      <c r="C197" s="66">
        <f t="shared" si="23"/>
        <v>0</v>
      </c>
      <c r="D197" s="68"/>
      <c r="E197" s="68"/>
      <c r="F197" s="68"/>
      <c r="G197" s="154"/>
      <c r="H197" s="66">
        <f t="shared" si="24"/>
        <v>0</v>
      </c>
      <c r="I197" s="68"/>
      <c r="J197" s="68"/>
      <c r="K197" s="68"/>
      <c r="L197" s="155"/>
    </row>
    <row r="198" spans="1:12" ht="24" x14ac:dyDescent="0.25">
      <c r="A198" s="159">
        <v>5120</v>
      </c>
      <c r="B198" s="71" t="s">
        <v>206</v>
      </c>
      <c r="C198" s="72">
        <f t="shared" si="23"/>
        <v>0</v>
      </c>
      <c r="D198" s="160">
        <f>D199+D200</f>
        <v>0</v>
      </c>
      <c r="E198" s="160">
        <f>E199+E200</f>
        <v>0</v>
      </c>
      <c r="F198" s="160">
        <f>F199+F200</f>
        <v>0</v>
      </c>
      <c r="G198" s="161">
        <f>G199+G200</f>
        <v>0</v>
      </c>
      <c r="H198" s="72">
        <f t="shared" si="24"/>
        <v>390</v>
      </c>
      <c r="I198" s="160">
        <f>I199+I200</f>
        <v>390</v>
      </c>
      <c r="J198" s="160">
        <f>J199+J200</f>
        <v>0</v>
      </c>
      <c r="K198" s="160">
        <f>K199+K200</f>
        <v>0</v>
      </c>
      <c r="L198" s="162">
        <f>L199+L200</f>
        <v>0</v>
      </c>
    </row>
    <row r="199" spans="1:12" x14ac:dyDescent="0.25">
      <c r="A199" s="44">
        <v>5121</v>
      </c>
      <c r="B199" s="71" t="s">
        <v>207</v>
      </c>
      <c r="C199" s="72">
        <f t="shared" si="23"/>
        <v>0</v>
      </c>
      <c r="D199" s="74"/>
      <c r="E199" s="74"/>
      <c r="F199" s="74"/>
      <c r="G199" s="157"/>
      <c r="H199" s="72">
        <f t="shared" si="24"/>
        <v>390</v>
      </c>
      <c r="I199" s="74">
        <v>390</v>
      </c>
      <c r="J199" s="74"/>
      <c r="K199" s="74"/>
      <c r="L199" s="158"/>
    </row>
    <row r="200" spans="1:12" ht="24" x14ac:dyDescent="0.25">
      <c r="A200" s="44">
        <v>5129</v>
      </c>
      <c r="B200" s="71" t="s">
        <v>208</v>
      </c>
      <c r="C200" s="72">
        <f t="shared" si="23"/>
        <v>0</v>
      </c>
      <c r="D200" s="74"/>
      <c r="E200" s="74"/>
      <c r="F200" s="74"/>
      <c r="G200" s="157"/>
      <c r="H200" s="72">
        <f t="shared" si="24"/>
        <v>0</v>
      </c>
      <c r="I200" s="74"/>
      <c r="J200" s="74"/>
      <c r="K200" s="74"/>
      <c r="L200" s="158"/>
    </row>
    <row r="201" spans="1:12" x14ac:dyDescent="0.25">
      <c r="A201" s="159">
        <v>5130</v>
      </c>
      <c r="B201" s="71" t="s">
        <v>209</v>
      </c>
      <c r="C201" s="72">
        <f t="shared" si="23"/>
        <v>0</v>
      </c>
      <c r="D201" s="74"/>
      <c r="E201" s="74"/>
      <c r="F201" s="74"/>
      <c r="G201" s="157"/>
      <c r="H201" s="72">
        <f t="shared" si="24"/>
        <v>0</v>
      </c>
      <c r="I201" s="74"/>
      <c r="J201" s="74"/>
      <c r="K201" s="74"/>
      <c r="L201" s="158"/>
    </row>
    <row r="202" spans="1:12" x14ac:dyDescent="0.25">
      <c r="A202" s="159">
        <v>5140</v>
      </c>
      <c r="B202" s="71" t="s">
        <v>210</v>
      </c>
      <c r="C202" s="72">
        <f t="shared" si="23"/>
        <v>0</v>
      </c>
      <c r="D202" s="74"/>
      <c r="E202" s="74"/>
      <c r="F202" s="74"/>
      <c r="G202" s="157"/>
      <c r="H202" s="72">
        <f t="shared" si="24"/>
        <v>0</v>
      </c>
      <c r="I202" s="74"/>
      <c r="J202" s="74"/>
      <c r="K202" s="74"/>
      <c r="L202" s="158"/>
    </row>
    <row r="203" spans="1:12" ht="24" x14ac:dyDescent="0.25">
      <c r="A203" s="159">
        <v>5170</v>
      </c>
      <c r="B203" s="71" t="s">
        <v>211</v>
      </c>
      <c r="C203" s="72">
        <f t="shared" si="23"/>
        <v>0</v>
      </c>
      <c r="D203" s="74"/>
      <c r="E203" s="74"/>
      <c r="F203" s="74"/>
      <c r="G203" s="157"/>
      <c r="H203" s="72">
        <f t="shared" si="24"/>
        <v>0</v>
      </c>
      <c r="I203" s="74"/>
      <c r="J203" s="74"/>
      <c r="K203" s="74"/>
      <c r="L203" s="158"/>
    </row>
    <row r="204" spans="1:12" x14ac:dyDescent="0.25">
      <c r="A204" s="56">
        <v>5200</v>
      </c>
      <c r="B204" s="147" t="s">
        <v>212</v>
      </c>
      <c r="C204" s="57">
        <f t="shared" si="23"/>
        <v>7708</v>
      </c>
      <c r="D204" s="63">
        <f>D205+D215+D216+D225+D226+D227+D229</f>
        <v>7708</v>
      </c>
      <c r="E204" s="63">
        <f>E205+E215+E216+E225+E226+E227+E229</f>
        <v>0</v>
      </c>
      <c r="F204" s="63">
        <f>F205+F215+F216+F225+F226+F227+F229</f>
        <v>0</v>
      </c>
      <c r="G204" s="166">
        <f>G205+G215+G216+G225+G226+G227+G229</f>
        <v>0</v>
      </c>
      <c r="H204" s="57">
        <f t="shared" si="24"/>
        <v>12418</v>
      </c>
      <c r="I204" s="63">
        <f>I205+I215+I216+I225+I226+I227+I229</f>
        <v>12418</v>
      </c>
      <c r="J204" s="63">
        <f>J205+J215+J216+J225+J226+J227+J229</f>
        <v>0</v>
      </c>
      <c r="K204" s="63">
        <f>K205+K215+K216+K225+K226+K227+K229</f>
        <v>0</v>
      </c>
      <c r="L204" s="167">
        <f>L205+L215+L216+L225+L226+L227+L229</f>
        <v>0</v>
      </c>
    </row>
    <row r="205" spans="1:12" x14ac:dyDescent="0.25">
      <c r="A205" s="150">
        <v>5210</v>
      </c>
      <c r="B205" s="112" t="s">
        <v>213</v>
      </c>
      <c r="C205" s="117">
        <f t="shared" si="23"/>
        <v>0</v>
      </c>
      <c r="D205" s="151">
        <f>SUM(D206:D214)</f>
        <v>0</v>
      </c>
      <c r="E205" s="151">
        <f>SUM(E206:E214)</f>
        <v>0</v>
      </c>
      <c r="F205" s="151">
        <f>SUM(F206:F214)</f>
        <v>0</v>
      </c>
      <c r="G205" s="152">
        <f>SUM(G206:G214)</f>
        <v>0</v>
      </c>
      <c r="H205" s="117">
        <f t="shared" si="24"/>
        <v>0</v>
      </c>
      <c r="I205" s="151">
        <f>SUM(I206:I214)</f>
        <v>0</v>
      </c>
      <c r="J205" s="151">
        <f>SUM(J206:J214)</f>
        <v>0</v>
      </c>
      <c r="K205" s="151">
        <f>SUM(K206:K214)</f>
        <v>0</v>
      </c>
      <c r="L205" s="153">
        <f>SUM(L206:L214)</f>
        <v>0</v>
      </c>
    </row>
    <row r="206" spans="1:12" x14ac:dyDescent="0.25">
      <c r="A206" s="38">
        <v>5211</v>
      </c>
      <c r="B206" s="65" t="s">
        <v>214</v>
      </c>
      <c r="C206" s="66">
        <f t="shared" si="23"/>
        <v>0</v>
      </c>
      <c r="D206" s="68"/>
      <c r="E206" s="68"/>
      <c r="F206" s="68"/>
      <c r="G206" s="154"/>
      <c r="H206" s="66">
        <f t="shared" si="24"/>
        <v>0</v>
      </c>
      <c r="I206" s="68"/>
      <c r="J206" s="68"/>
      <c r="K206" s="68"/>
      <c r="L206" s="155"/>
    </row>
    <row r="207" spans="1:12" x14ac:dyDescent="0.25">
      <c r="A207" s="44">
        <v>5212</v>
      </c>
      <c r="B207" s="71" t="s">
        <v>215</v>
      </c>
      <c r="C207" s="72">
        <f t="shared" si="23"/>
        <v>0</v>
      </c>
      <c r="D207" s="74"/>
      <c r="E207" s="74"/>
      <c r="F207" s="74"/>
      <c r="G207" s="157"/>
      <c r="H207" s="72">
        <f t="shared" si="24"/>
        <v>0</v>
      </c>
      <c r="I207" s="74"/>
      <c r="J207" s="74"/>
      <c r="K207" s="74"/>
      <c r="L207" s="158"/>
    </row>
    <row r="208" spans="1:12" x14ac:dyDescent="0.25">
      <c r="A208" s="44">
        <v>5213</v>
      </c>
      <c r="B208" s="71" t="s">
        <v>216</v>
      </c>
      <c r="C208" s="72">
        <f t="shared" si="23"/>
        <v>0</v>
      </c>
      <c r="D208" s="74"/>
      <c r="E208" s="74"/>
      <c r="F208" s="74"/>
      <c r="G208" s="157"/>
      <c r="H208" s="72">
        <f t="shared" si="24"/>
        <v>0</v>
      </c>
      <c r="I208" s="74"/>
      <c r="J208" s="74"/>
      <c r="K208" s="74"/>
      <c r="L208" s="158"/>
    </row>
    <row r="209" spans="1:12" x14ac:dyDescent="0.25">
      <c r="A209" s="44">
        <v>5214</v>
      </c>
      <c r="B209" s="71" t="s">
        <v>217</v>
      </c>
      <c r="C209" s="72">
        <f t="shared" si="23"/>
        <v>0</v>
      </c>
      <c r="D209" s="74"/>
      <c r="E209" s="74"/>
      <c r="F209" s="74"/>
      <c r="G209" s="157"/>
      <c r="H209" s="72">
        <f t="shared" si="24"/>
        <v>0</v>
      </c>
      <c r="I209" s="74"/>
      <c r="J209" s="74"/>
      <c r="K209" s="74"/>
      <c r="L209" s="158"/>
    </row>
    <row r="210" spans="1:12" x14ac:dyDescent="0.25">
      <c r="A210" s="44">
        <v>5215</v>
      </c>
      <c r="B210" s="71" t="s">
        <v>218</v>
      </c>
      <c r="C210" s="72">
        <f>SUM(D210:G210)</f>
        <v>0</v>
      </c>
      <c r="D210" s="74"/>
      <c r="E210" s="74"/>
      <c r="F210" s="74"/>
      <c r="G210" s="157"/>
      <c r="H210" s="72">
        <f>SUM(I210:L210)</f>
        <v>0</v>
      </c>
      <c r="I210" s="74"/>
      <c r="J210" s="74"/>
      <c r="K210" s="74"/>
      <c r="L210" s="158"/>
    </row>
    <row r="211" spans="1:12" ht="14.25" customHeight="1" x14ac:dyDescent="0.25">
      <c r="A211" s="44">
        <v>5216</v>
      </c>
      <c r="B211" s="71" t="s">
        <v>219</v>
      </c>
      <c r="C211" s="72">
        <f t="shared" si="23"/>
        <v>0</v>
      </c>
      <c r="D211" s="74"/>
      <c r="E211" s="74"/>
      <c r="F211" s="74"/>
      <c r="G211" s="157"/>
      <c r="H211" s="72">
        <f t="shared" si="24"/>
        <v>0</v>
      </c>
      <c r="I211" s="74"/>
      <c r="J211" s="74"/>
      <c r="K211" s="74"/>
      <c r="L211" s="158"/>
    </row>
    <row r="212" spans="1:12" x14ac:dyDescent="0.25">
      <c r="A212" s="44">
        <v>5217</v>
      </c>
      <c r="B212" s="71" t="s">
        <v>220</v>
      </c>
      <c r="C212" s="72">
        <f t="shared" si="23"/>
        <v>0</v>
      </c>
      <c r="D212" s="74"/>
      <c r="E212" s="74"/>
      <c r="F212" s="74"/>
      <c r="G212" s="157"/>
      <c r="H212" s="72">
        <f t="shared" si="24"/>
        <v>0</v>
      </c>
      <c r="I212" s="74"/>
      <c r="J212" s="74"/>
      <c r="K212" s="74"/>
      <c r="L212" s="158"/>
    </row>
    <row r="213" spans="1:12" x14ac:dyDescent="0.25">
      <c r="A213" s="44">
        <v>5218</v>
      </c>
      <c r="B213" s="71" t="s">
        <v>221</v>
      </c>
      <c r="C213" s="72">
        <f t="shared" si="23"/>
        <v>0</v>
      </c>
      <c r="D213" s="74"/>
      <c r="E213" s="74"/>
      <c r="F213" s="74"/>
      <c r="G213" s="157"/>
      <c r="H213" s="72">
        <f t="shared" si="24"/>
        <v>0</v>
      </c>
      <c r="I213" s="74"/>
      <c r="J213" s="74"/>
      <c r="K213" s="74"/>
      <c r="L213" s="158"/>
    </row>
    <row r="214" spans="1:12" x14ac:dyDescent="0.25">
      <c r="A214" s="44">
        <v>5219</v>
      </c>
      <c r="B214" s="71" t="s">
        <v>222</v>
      </c>
      <c r="C214" s="72">
        <f t="shared" si="23"/>
        <v>0</v>
      </c>
      <c r="D214" s="74"/>
      <c r="E214" s="74"/>
      <c r="F214" s="74"/>
      <c r="G214" s="157"/>
      <c r="H214" s="72">
        <f t="shared" si="24"/>
        <v>0</v>
      </c>
      <c r="I214" s="74"/>
      <c r="J214" s="74"/>
      <c r="K214" s="74"/>
      <c r="L214" s="158"/>
    </row>
    <row r="215" spans="1:12" ht="13.5" customHeight="1" x14ac:dyDescent="0.25">
      <c r="A215" s="159">
        <v>5220</v>
      </c>
      <c r="B215" s="71" t="s">
        <v>223</v>
      </c>
      <c r="C215" s="72">
        <f t="shared" si="23"/>
        <v>0</v>
      </c>
      <c r="D215" s="74"/>
      <c r="E215" s="74"/>
      <c r="F215" s="74"/>
      <c r="G215" s="157"/>
      <c r="H215" s="72">
        <f t="shared" si="24"/>
        <v>0</v>
      </c>
      <c r="I215" s="74"/>
      <c r="J215" s="74"/>
      <c r="K215" s="74"/>
      <c r="L215" s="158"/>
    </row>
    <row r="216" spans="1:12" x14ac:dyDescent="0.25">
      <c r="A216" s="159">
        <v>5230</v>
      </c>
      <c r="B216" s="71" t="s">
        <v>224</v>
      </c>
      <c r="C216" s="72">
        <f t="shared" si="23"/>
        <v>7708</v>
      </c>
      <c r="D216" s="160">
        <f>SUM(D217:D224)</f>
        <v>7708</v>
      </c>
      <c r="E216" s="160">
        <f>SUM(E217:E224)</f>
        <v>0</v>
      </c>
      <c r="F216" s="160">
        <f>SUM(F217:F224)</f>
        <v>0</v>
      </c>
      <c r="G216" s="161">
        <f>SUM(G217:G224)</f>
        <v>0</v>
      </c>
      <c r="H216" s="72">
        <f t="shared" si="24"/>
        <v>12418</v>
      </c>
      <c r="I216" s="160">
        <f>SUM(I217:I224)</f>
        <v>12418</v>
      </c>
      <c r="J216" s="160">
        <f>SUM(J217:J224)</f>
        <v>0</v>
      </c>
      <c r="K216" s="160">
        <f>SUM(K217:K224)</f>
        <v>0</v>
      </c>
      <c r="L216" s="162">
        <f>SUM(L217:L224)</f>
        <v>0</v>
      </c>
    </row>
    <row r="217" spans="1:12" x14ac:dyDescent="0.25">
      <c r="A217" s="44">
        <v>5231</v>
      </c>
      <c r="B217" s="71" t="s">
        <v>225</v>
      </c>
      <c r="C217" s="72">
        <f t="shared" si="23"/>
        <v>0</v>
      </c>
      <c r="D217" s="74"/>
      <c r="E217" s="74"/>
      <c r="F217" s="74"/>
      <c r="G217" s="157"/>
      <c r="H217" s="72">
        <f t="shared" si="24"/>
        <v>0</v>
      </c>
      <c r="I217" s="74"/>
      <c r="J217" s="74"/>
      <c r="K217" s="74"/>
      <c r="L217" s="158"/>
    </row>
    <row r="218" spans="1:12" x14ac:dyDescent="0.25">
      <c r="A218" s="44">
        <v>5232</v>
      </c>
      <c r="B218" s="71" t="s">
        <v>226</v>
      </c>
      <c r="C218" s="72">
        <f t="shared" si="23"/>
        <v>1100</v>
      </c>
      <c r="D218" s="74">
        <v>1100</v>
      </c>
      <c r="E218" s="74"/>
      <c r="F218" s="74"/>
      <c r="G218" s="157"/>
      <c r="H218" s="72">
        <f t="shared" si="24"/>
        <v>1100</v>
      </c>
      <c r="I218" s="74">
        <v>1100</v>
      </c>
      <c r="J218" s="74"/>
      <c r="K218" s="74"/>
      <c r="L218" s="158"/>
    </row>
    <row r="219" spans="1:12" x14ac:dyDescent="0.25">
      <c r="A219" s="44">
        <v>5233</v>
      </c>
      <c r="B219" s="71" t="s">
        <v>227</v>
      </c>
      <c r="C219" s="201">
        <f t="shared" si="23"/>
        <v>4309</v>
      </c>
      <c r="D219" s="74">
        <v>4309</v>
      </c>
      <c r="E219" s="74"/>
      <c r="F219" s="74"/>
      <c r="G219" s="157"/>
      <c r="H219" s="72">
        <f t="shared" si="24"/>
        <v>3209</v>
      </c>
      <c r="I219" s="74">
        <f>4309-1100</f>
        <v>3209</v>
      </c>
      <c r="J219" s="74"/>
      <c r="K219" s="74"/>
      <c r="L219" s="158"/>
    </row>
    <row r="220" spans="1:12" ht="24" x14ac:dyDescent="0.25">
      <c r="A220" s="44">
        <v>5234</v>
      </c>
      <c r="B220" s="71" t="s">
        <v>228</v>
      </c>
      <c r="C220" s="201">
        <f t="shared" si="23"/>
        <v>0</v>
      </c>
      <c r="D220" s="74"/>
      <c r="E220" s="74"/>
      <c r="F220" s="74"/>
      <c r="G220" s="157"/>
      <c r="H220" s="72">
        <f t="shared" si="24"/>
        <v>0</v>
      </c>
      <c r="I220" s="74"/>
      <c r="J220" s="74"/>
      <c r="K220" s="74"/>
      <c r="L220" s="158"/>
    </row>
    <row r="221" spans="1:12" ht="14.25" customHeight="1" x14ac:dyDescent="0.25">
      <c r="A221" s="44">
        <v>5236</v>
      </c>
      <c r="B221" s="71" t="s">
        <v>229</v>
      </c>
      <c r="C221" s="201">
        <f t="shared" si="23"/>
        <v>0</v>
      </c>
      <c r="D221" s="74"/>
      <c r="E221" s="74"/>
      <c r="F221" s="74"/>
      <c r="G221" s="157"/>
      <c r="H221" s="72">
        <f t="shared" si="24"/>
        <v>0</v>
      </c>
      <c r="I221" s="74"/>
      <c r="J221" s="74"/>
      <c r="K221" s="74"/>
      <c r="L221" s="158"/>
    </row>
    <row r="222" spans="1:12" ht="14.25" customHeight="1" x14ac:dyDescent="0.25">
      <c r="A222" s="44">
        <v>5237</v>
      </c>
      <c r="B222" s="71" t="s">
        <v>230</v>
      </c>
      <c r="C222" s="201">
        <f t="shared" si="23"/>
        <v>0</v>
      </c>
      <c r="D222" s="74"/>
      <c r="E222" s="74"/>
      <c r="F222" s="74"/>
      <c r="G222" s="157"/>
      <c r="H222" s="72">
        <f t="shared" si="24"/>
        <v>0</v>
      </c>
      <c r="I222" s="74"/>
      <c r="J222" s="74"/>
      <c r="K222" s="74"/>
      <c r="L222" s="158"/>
    </row>
    <row r="223" spans="1:12" ht="24" x14ac:dyDescent="0.25">
      <c r="A223" s="44">
        <v>5238</v>
      </c>
      <c r="B223" s="71" t="s">
        <v>231</v>
      </c>
      <c r="C223" s="201">
        <f t="shared" si="23"/>
        <v>1720</v>
      </c>
      <c r="D223" s="74">
        <v>1720</v>
      </c>
      <c r="E223" s="74"/>
      <c r="F223" s="74"/>
      <c r="G223" s="157"/>
      <c r="H223" s="72">
        <f t="shared" si="24"/>
        <v>7530</v>
      </c>
      <c r="I223" s="74">
        <f>330+600+6600</f>
        <v>7530</v>
      </c>
      <c r="J223" s="74"/>
      <c r="K223" s="74"/>
      <c r="L223" s="158"/>
    </row>
    <row r="224" spans="1:12" ht="24" x14ac:dyDescent="0.25">
      <c r="A224" s="44">
        <v>5239</v>
      </c>
      <c r="B224" s="71" t="s">
        <v>232</v>
      </c>
      <c r="C224" s="201">
        <f t="shared" si="23"/>
        <v>579</v>
      </c>
      <c r="D224" s="74">
        <v>579</v>
      </c>
      <c r="E224" s="74"/>
      <c r="F224" s="74"/>
      <c r="G224" s="157"/>
      <c r="H224" s="72">
        <f t="shared" si="24"/>
        <v>579</v>
      </c>
      <c r="I224" s="74">
        <v>579</v>
      </c>
      <c r="J224" s="74"/>
      <c r="K224" s="74"/>
      <c r="L224" s="158"/>
    </row>
    <row r="225" spans="1:12" ht="24" x14ac:dyDescent="0.25">
      <c r="A225" s="159">
        <v>5240</v>
      </c>
      <c r="B225" s="71" t="s">
        <v>233</v>
      </c>
      <c r="C225" s="201">
        <f t="shared" si="23"/>
        <v>0</v>
      </c>
      <c r="D225" s="74"/>
      <c r="E225" s="74"/>
      <c r="F225" s="74"/>
      <c r="G225" s="157"/>
      <c r="H225" s="72">
        <f t="shared" si="24"/>
        <v>0</v>
      </c>
      <c r="I225" s="74"/>
      <c r="J225" s="74"/>
      <c r="K225" s="74"/>
      <c r="L225" s="158"/>
    </row>
    <row r="226" spans="1:12" x14ac:dyDescent="0.25">
      <c r="A226" s="159">
        <v>5250</v>
      </c>
      <c r="B226" s="71" t="s">
        <v>234</v>
      </c>
      <c r="C226" s="201">
        <f t="shared" si="23"/>
        <v>0</v>
      </c>
      <c r="D226" s="74"/>
      <c r="E226" s="74"/>
      <c r="F226" s="74"/>
      <c r="G226" s="157"/>
      <c r="H226" s="72">
        <f t="shared" si="24"/>
        <v>0</v>
      </c>
      <c r="I226" s="74"/>
      <c r="J226" s="74"/>
      <c r="K226" s="74"/>
      <c r="L226" s="158"/>
    </row>
    <row r="227" spans="1:12" x14ac:dyDescent="0.25">
      <c r="A227" s="159">
        <v>5260</v>
      </c>
      <c r="B227" s="71" t="s">
        <v>235</v>
      </c>
      <c r="C227" s="201">
        <f t="shared" si="23"/>
        <v>0</v>
      </c>
      <c r="D227" s="160">
        <f>SUM(D228)</f>
        <v>0</v>
      </c>
      <c r="E227" s="160">
        <f>SUM(E228)</f>
        <v>0</v>
      </c>
      <c r="F227" s="160">
        <f>SUM(F228)</f>
        <v>0</v>
      </c>
      <c r="G227" s="161">
        <f>SUM(G228)</f>
        <v>0</v>
      </c>
      <c r="H227" s="72">
        <f t="shared" si="24"/>
        <v>0</v>
      </c>
      <c r="I227" s="160">
        <f>SUM(I228)</f>
        <v>0</v>
      </c>
      <c r="J227" s="160">
        <f>SUM(J228)</f>
        <v>0</v>
      </c>
      <c r="K227" s="160">
        <f>SUM(K228)</f>
        <v>0</v>
      </c>
      <c r="L227" s="162">
        <f>SUM(L228)</f>
        <v>0</v>
      </c>
    </row>
    <row r="228" spans="1:12" ht="24" x14ac:dyDescent="0.25">
      <c r="A228" s="44">
        <v>5269</v>
      </c>
      <c r="B228" s="71" t="s">
        <v>236</v>
      </c>
      <c r="C228" s="201">
        <f t="shared" si="23"/>
        <v>0</v>
      </c>
      <c r="D228" s="74"/>
      <c r="E228" s="74"/>
      <c r="F228" s="74"/>
      <c r="G228" s="157"/>
      <c r="H228" s="72">
        <f t="shared" si="24"/>
        <v>0</v>
      </c>
      <c r="I228" s="74"/>
      <c r="J228" s="74"/>
      <c r="K228" s="74"/>
      <c r="L228" s="158"/>
    </row>
    <row r="229" spans="1:12" ht="24" x14ac:dyDescent="0.25">
      <c r="A229" s="150">
        <v>5270</v>
      </c>
      <c r="B229" s="112" t="s">
        <v>237</v>
      </c>
      <c r="C229" s="202">
        <f t="shared" si="23"/>
        <v>0</v>
      </c>
      <c r="D229" s="163"/>
      <c r="E229" s="163"/>
      <c r="F229" s="163"/>
      <c r="G229" s="164"/>
      <c r="H229" s="117">
        <f t="shared" si="24"/>
        <v>0</v>
      </c>
      <c r="I229" s="163"/>
      <c r="J229" s="163"/>
      <c r="K229" s="163"/>
      <c r="L229" s="165"/>
    </row>
    <row r="230" spans="1:12" x14ac:dyDescent="0.25">
      <c r="A230" s="142">
        <v>6000</v>
      </c>
      <c r="B230" s="142" t="s">
        <v>238</v>
      </c>
      <c r="C230" s="203">
        <f t="shared" si="23"/>
        <v>0</v>
      </c>
      <c r="D230" s="144">
        <f>D231+D251+D259</f>
        <v>0</v>
      </c>
      <c r="E230" s="144">
        <f>E231+E251+E259</f>
        <v>0</v>
      </c>
      <c r="F230" s="144">
        <f>F231+F251+F259</f>
        <v>0</v>
      </c>
      <c r="G230" s="145">
        <f>G231+G251+G259</f>
        <v>0</v>
      </c>
      <c r="H230" s="143">
        <f t="shared" si="24"/>
        <v>0</v>
      </c>
      <c r="I230" s="144">
        <f>I231+I251+I259</f>
        <v>0</v>
      </c>
      <c r="J230" s="144">
        <f>J231+J251+J259</f>
        <v>0</v>
      </c>
      <c r="K230" s="144">
        <f>K231+K251+K259</f>
        <v>0</v>
      </c>
      <c r="L230" s="146">
        <f>L231+L251+L259</f>
        <v>0</v>
      </c>
    </row>
    <row r="231" spans="1:12" ht="14.25" customHeight="1" x14ac:dyDescent="0.25">
      <c r="A231" s="192">
        <v>6200</v>
      </c>
      <c r="B231" s="183" t="s">
        <v>239</v>
      </c>
      <c r="C231" s="204">
        <f>SUM(D231:G231)</f>
        <v>0</v>
      </c>
      <c r="D231" s="194">
        <f>SUM(D232,D233,D235,D238,D244,D245,D246)</f>
        <v>0</v>
      </c>
      <c r="E231" s="194">
        <f>SUM(E232,E233,E235,E238,E244,E245,E246)</f>
        <v>0</v>
      </c>
      <c r="F231" s="194">
        <f>SUM(F232,F233,F235,F238,F244,F245,F246)</f>
        <v>0</v>
      </c>
      <c r="G231" s="194">
        <f>SUM(G232,G233,G235,G238,G244,G245,G246)</f>
        <v>0</v>
      </c>
      <c r="H231" s="193">
        <f t="shared" si="24"/>
        <v>0</v>
      </c>
      <c r="I231" s="194">
        <f>SUM(I232,I233,I235,I238,I244,I245,I246)</f>
        <v>0</v>
      </c>
      <c r="J231" s="194">
        <f>SUM(J232,J233,J235,J238,J244,J245,J246)</f>
        <v>0</v>
      </c>
      <c r="K231" s="194">
        <f>SUM(K232,K233,K235,K238,K244,K245,K246)</f>
        <v>0</v>
      </c>
      <c r="L231" s="149">
        <f>SUM(L232,L233,L235,L238,L244,L245,L246)</f>
        <v>0</v>
      </c>
    </row>
    <row r="232" spans="1:12" ht="24" x14ac:dyDescent="0.25">
      <c r="A232" s="168">
        <v>6220</v>
      </c>
      <c r="B232" s="65" t="s">
        <v>240</v>
      </c>
      <c r="C232" s="205">
        <f t="shared" si="23"/>
        <v>0</v>
      </c>
      <c r="D232" s="68"/>
      <c r="E232" s="68"/>
      <c r="F232" s="68"/>
      <c r="G232" s="206"/>
      <c r="H232" s="207">
        <f t="shared" si="24"/>
        <v>0</v>
      </c>
      <c r="I232" s="68"/>
      <c r="J232" s="68"/>
      <c r="K232" s="68"/>
      <c r="L232" s="155"/>
    </row>
    <row r="233" spans="1:12" x14ac:dyDescent="0.25">
      <c r="A233" s="159">
        <v>6230</v>
      </c>
      <c r="B233" s="71" t="s">
        <v>241</v>
      </c>
      <c r="C233" s="201">
        <f t="shared" si="23"/>
        <v>0</v>
      </c>
      <c r="D233" s="160">
        <f>SUM(D234)</f>
        <v>0</v>
      </c>
      <c r="E233" s="160">
        <f t="shared" ref="E233:L233" si="25">SUM(E234)</f>
        <v>0</v>
      </c>
      <c r="F233" s="160">
        <f t="shared" si="25"/>
        <v>0</v>
      </c>
      <c r="G233" s="161">
        <f t="shared" si="25"/>
        <v>0</v>
      </c>
      <c r="H233" s="208">
        <f t="shared" si="24"/>
        <v>0</v>
      </c>
      <c r="I233" s="160">
        <f t="shared" si="25"/>
        <v>0</v>
      </c>
      <c r="J233" s="160">
        <f t="shared" si="25"/>
        <v>0</v>
      </c>
      <c r="K233" s="160">
        <f t="shared" si="25"/>
        <v>0</v>
      </c>
      <c r="L233" s="162">
        <f t="shared" si="25"/>
        <v>0</v>
      </c>
    </row>
    <row r="234" spans="1:12" ht="24" x14ac:dyDescent="0.25">
      <c r="A234" s="44">
        <v>6239</v>
      </c>
      <c r="B234" s="65" t="s">
        <v>242</v>
      </c>
      <c r="C234" s="201">
        <f t="shared" si="23"/>
        <v>0</v>
      </c>
      <c r="D234" s="68"/>
      <c r="E234" s="68"/>
      <c r="F234" s="68"/>
      <c r="G234" s="154"/>
      <c r="H234" s="208">
        <f t="shared" si="24"/>
        <v>0</v>
      </c>
      <c r="I234" s="68"/>
      <c r="J234" s="68"/>
      <c r="K234" s="68"/>
      <c r="L234" s="155"/>
    </row>
    <row r="235" spans="1:12" ht="24" x14ac:dyDescent="0.25">
      <c r="A235" s="159">
        <v>6240</v>
      </c>
      <c r="B235" s="71" t="s">
        <v>243</v>
      </c>
      <c r="C235" s="201">
        <f>SUM(D235:G235)</f>
        <v>0</v>
      </c>
      <c r="D235" s="160">
        <f>SUM(D236:D237)</f>
        <v>0</v>
      </c>
      <c r="E235" s="160">
        <f>SUM(E236:E237)</f>
        <v>0</v>
      </c>
      <c r="F235" s="160">
        <f>SUM(F236:F237)</f>
        <v>0</v>
      </c>
      <c r="G235" s="161">
        <f>SUM(G236:G237)</f>
        <v>0</v>
      </c>
      <c r="H235" s="208">
        <f t="shared" si="24"/>
        <v>0</v>
      </c>
      <c r="I235" s="160">
        <f>SUM(I236:I237)</f>
        <v>0</v>
      </c>
      <c r="J235" s="160">
        <f>SUM(J236:J237)</f>
        <v>0</v>
      </c>
      <c r="K235" s="160">
        <f>SUM(K236:K237)</f>
        <v>0</v>
      </c>
      <c r="L235" s="162">
        <f>SUM(L236:L237)</f>
        <v>0</v>
      </c>
    </row>
    <row r="236" spans="1:12" x14ac:dyDescent="0.25">
      <c r="A236" s="44">
        <v>6241</v>
      </c>
      <c r="B236" s="71" t="s">
        <v>244</v>
      </c>
      <c r="C236" s="201">
        <f>SUM(D236:G236)</f>
        <v>0</v>
      </c>
      <c r="D236" s="74"/>
      <c r="E236" s="74"/>
      <c r="F236" s="74"/>
      <c r="G236" s="157"/>
      <c r="H236" s="208">
        <f>SUM(I236:L236)</f>
        <v>0</v>
      </c>
      <c r="I236" s="74"/>
      <c r="J236" s="74"/>
      <c r="K236" s="74"/>
      <c r="L236" s="158"/>
    </row>
    <row r="237" spans="1:12" x14ac:dyDescent="0.25">
      <c r="A237" s="44">
        <v>6242</v>
      </c>
      <c r="B237" s="71" t="s">
        <v>245</v>
      </c>
      <c r="C237" s="201">
        <f>SUM(D237:G237)</f>
        <v>0</v>
      </c>
      <c r="D237" s="74"/>
      <c r="E237" s="74"/>
      <c r="F237" s="74"/>
      <c r="G237" s="157"/>
      <c r="H237" s="208">
        <f t="shared" si="24"/>
        <v>0</v>
      </c>
      <c r="I237" s="74"/>
      <c r="J237" s="74"/>
      <c r="K237" s="74"/>
      <c r="L237" s="158"/>
    </row>
    <row r="238" spans="1:12" ht="25.5" customHeight="1" x14ac:dyDescent="0.25">
      <c r="A238" s="159">
        <v>6250</v>
      </c>
      <c r="B238" s="71" t="s">
        <v>246</v>
      </c>
      <c r="C238" s="201">
        <f>SUM(D238:G238)</f>
        <v>0</v>
      </c>
      <c r="D238" s="160">
        <f>SUM(D239:D243)</f>
        <v>0</v>
      </c>
      <c r="E238" s="160">
        <f>SUM(E239:E243)</f>
        <v>0</v>
      </c>
      <c r="F238" s="160">
        <f>SUM(F239:F243)</f>
        <v>0</v>
      </c>
      <c r="G238" s="161">
        <f>SUM(G239:G243)</f>
        <v>0</v>
      </c>
      <c r="H238" s="208">
        <f t="shared" si="24"/>
        <v>0</v>
      </c>
      <c r="I238" s="160">
        <f>SUM(I239:I243)</f>
        <v>0</v>
      </c>
      <c r="J238" s="160">
        <f>SUM(J239:J243)</f>
        <v>0</v>
      </c>
      <c r="K238" s="160">
        <f>SUM(K239:K243)</f>
        <v>0</v>
      </c>
      <c r="L238" s="162">
        <f>SUM(L239:L243)</f>
        <v>0</v>
      </c>
    </row>
    <row r="239" spans="1:12" ht="14.25" customHeight="1" x14ac:dyDescent="0.25">
      <c r="A239" s="44">
        <v>6252</v>
      </c>
      <c r="B239" s="71" t="s">
        <v>247</v>
      </c>
      <c r="C239" s="201">
        <f>SUM(D239:G239)</f>
        <v>0</v>
      </c>
      <c r="D239" s="74"/>
      <c r="E239" s="74"/>
      <c r="F239" s="74"/>
      <c r="G239" s="157"/>
      <c r="H239" s="208">
        <f t="shared" si="24"/>
        <v>0</v>
      </c>
      <c r="I239" s="74"/>
      <c r="J239" s="74"/>
      <c r="K239" s="74"/>
      <c r="L239" s="158"/>
    </row>
    <row r="240" spans="1:12" ht="14.25" customHeight="1" x14ac:dyDescent="0.25">
      <c r="A240" s="44">
        <v>6253</v>
      </c>
      <c r="B240" s="71" t="s">
        <v>248</v>
      </c>
      <c r="C240" s="201">
        <f t="shared" si="23"/>
        <v>0</v>
      </c>
      <c r="D240" s="74"/>
      <c r="E240" s="74"/>
      <c r="F240" s="74"/>
      <c r="G240" s="157"/>
      <c r="H240" s="208">
        <f t="shared" si="24"/>
        <v>0</v>
      </c>
      <c r="I240" s="74"/>
      <c r="J240" s="74"/>
      <c r="K240" s="74"/>
      <c r="L240" s="158"/>
    </row>
    <row r="241" spans="1:12" ht="24" x14ac:dyDescent="0.25">
      <c r="A241" s="44">
        <v>6254</v>
      </c>
      <c r="B241" s="71" t="s">
        <v>249</v>
      </c>
      <c r="C241" s="201">
        <f t="shared" si="23"/>
        <v>0</v>
      </c>
      <c r="D241" s="74"/>
      <c r="E241" s="74"/>
      <c r="F241" s="74"/>
      <c r="G241" s="157"/>
      <c r="H241" s="208">
        <f t="shared" si="24"/>
        <v>0</v>
      </c>
      <c r="I241" s="74"/>
      <c r="J241" s="74"/>
      <c r="K241" s="74"/>
      <c r="L241" s="158"/>
    </row>
    <row r="242" spans="1:12" ht="24" x14ac:dyDescent="0.25">
      <c r="A242" s="44">
        <v>6255</v>
      </c>
      <c r="B242" s="71" t="s">
        <v>250</v>
      </c>
      <c r="C242" s="201">
        <f t="shared" si="23"/>
        <v>0</v>
      </c>
      <c r="D242" s="74"/>
      <c r="E242" s="74"/>
      <c r="F242" s="74"/>
      <c r="G242" s="157"/>
      <c r="H242" s="208">
        <f t="shared" si="24"/>
        <v>0</v>
      </c>
      <c r="I242" s="74"/>
      <c r="J242" s="74"/>
      <c r="K242" s="74"/>
      <c r="L242" s="158"/>
    </row>
    <row r="243" spans="1:12" x14ac:dyDescent="0.25">
      <c r="A243" s="44">
        <v>6259</v>
      </c>
      <c r="B243" s="71" t="s">
        <v>251</v>
      </c>
      <c r="C243" s="201">
        <f t="shared" si="23"/>
        <v>0</v>
      </c>
      <c r="D243" s="74"/>
      <c r="E243" s="74"/>
      <c r="F243" s="74"/>
      <c r="G243" s="157"/>
      <c r="H243" s="208">
        <f t="shared" si="24"/>
        <v>0</v>
      </c>
      <c r="I243" s="74"/>
      <c r="J243" s="74"/>
      <c r="K243" s="74"/>
      <c r="L243" s="158"/>
    </row>
    <row r="244" spans="1:12" ht="24" x14ac:dyDescent="0.25">
      <c r="A244" s="159">
        <v>6260</v>
      </c>
      <c r="B244" s="71" t="s">
        <v>252</v>
      </c>
      <c r="C244" s="201">
        <f t="shared" si="23"/>
        <v>0</v>
      </c>
      <c r="D244" s="74"/>
      <c r="E244" s="74"/>
      <c r="F244" s="74"/>
      <c r="G244" s="157"/>
      <c r="H244" s="208">
        <f t="shared" si="24"/>
        <v>0</v>
      </c>
      <c r="I244" s="74"/>
      <c r="J244" s="74"/>
      <c r="K244" s="74"/>
      <c r="L244" s="158"/>
    </row>
    <row r="245" spans="1:12" x14ac:dyDescent="0.25">
      <c r="A245" s="159">
        <v>6270</v>
      </c>
      <c r="B245" s="71" t="s">
        <v>253</v>
      </c>
      <c r="C245" s="201">
        <f t="shared" si="23"/>
        <v>0</v>
      </c>
      <c r="D245" s="74"/>
      <c r="E245" s="74"/>
      <c r="F245" s="74"/>
      <c r="G245" s="157"/>
      <c r="H245" s="208">
        <f t="shared" si="24"/>
        <v>0</v>
      </c>
      <c r="I245" s="74"/>
      <c r="J245" s="74"/>
      <c r="K245" s="74"/>
      <c r="L245" s="158"/>
    </row>
    <row r="246" spans="1:12" ht="24" x14ac:dyDescent="0.25">
      <c r="A246" s="168">
        <v>6290</v>
      </c>
      <c r="B246" s="65" t="s">
        <v>254</v>
      </c>
      <c r="C246" s="209">
        <f t="shared" si="23"/>
        <v>0</v>
      </c>
      <c r="D246" s="169">
        <f>SUM(D247:D250)</f>
        <v>0</v>
      </c>
      <c r="E246" s="169">
        <f t="shared" ref="E246:G246" si="26">SUM(E247:E250)</f>
        <v>0</v>
      </c>
      <c r="F246" s="169">
        <f t="shared" si="26"/>
        <v>0</v>
      </c>
      <c r="G246" s="210">
        <f t="shared" si="26"/>
        <v>0</v>
      </c>
      <c r="H246" s="209">
        <f t="shared" si="24"/>
        <v>0</v>
      </c>
      <c r="I246" s="169">
        <f>SUM(I247:I250)</f>
        <v>0</v>
      </c>
      <c r="J246" s="169">
        <f t="shared" ref="J246:L246" si="27">SUM(J247:J250)</f>
        <v>0</v>
      </c>
      <c r="K246" s="169">
        <f t="shared" si="27"/>
        <v>0</v>
      </c>
      <c r="L246" s="186">
        <f t="shared" si="27"/>
        <v>0</v>
      </c>
    </row>
    <row r="247" spans="1:12" x14ac:dyDescent="0.25">
      <c r="A247" s="44">
        <v>6291</v>
      </c>
      <c r="B247" s="71" t="s">
        <v>255</v>
      </c>
      <c r="C247" s="201">
        <f t="shared" si="23"/>
        <v>0</v>
      </c>
      <c r="D247" s="74"/>
      <c r="E247" s="74"/>
      <c r="F247" s="74"/>
      <c r="G247" s="211"/>
      <c r="H247" s="201">
        <f t="shared" si="24"/>
        <v>0</v>
      </c>
      <c r="I247" s="74"/>
      <c r="J247" s="74"/>
      <c r="K247" s="74"/>
      <c r="L247" s="158"/>
    </row>
    <row r="248" spans="1:12" x14ac:dyDescent="0.25">
      <c r="A248" s="44">
        <v>6292</v>
      </c>
      <c r="B248" s="71" t="s">
        <v>256</v>
      </c>
      <c r="C248" s="201">
        <f t="shared" si="23"/>
        <v>0</v>
      </c>
      <c r="D248" s="74"/>
      <c r="E248" s="74"/>
      <c r="F248" s="74"/>
      <c r="G248" s="211"/>
      <c r="H248" s="201">
        <f t="shared" si="24"/>
        <v>0</v>
      </c>
      <c r="I248" s="74"/>
      <c r="J248" s="74"/>
      <c r="K248" s="74"/>
      <c r="L248" s="158"/>
    </row>
    <row r="249" spans="1:12" ht="72" x14ac:dyDescent="0.25">
      <c r="A249" s="44">
        <v>6296</v>
      </c>
      <c r="B249" s="71" t="s">
        <v>257</v>
      </c>
      <c r="C249" s="201">
        <f t="shared" si="23"/>
        <v>0</v>
      </c>
      <c r="D249" s="74"/>
      <c r="E249" s="74"/>
      <c r="F249" s="74"/>
      <c r="G249" s="211"/>
      <c r="H249" s="201">
        <f t="shared" si="24"/>
        <v>0</v>
      </c>
      <c r="I249" s="74"/>
      <c r="J249" s="74"/>
      <c r="K249" s="74"/>
      <c r="L249" s="158"/>
    </row>
    <row r="250" spans="1:12" ht="39.75" customHeight="1" x14ac:dyDescent="0.25">
      <c r="A250" s="44">
        <v>6299</v>
      </c>
      <c r="B250" s="71" t="s">
        <v>258</v>
      </c>
      <c r="C250" s="201">
        <f t="shared" si="23"/>
        <v>0</v>
      </c>
      <c r="D250" s="74"/>
      <c r="E250" s="74"/>
      <c r="F250" s="74"/>
      <c r="G250" s="211"/>
      <c r="H250" s="201">
        <f t="shared" si="24"/>
        <v>0</v>
      </c>
      <c r="I250" s="74"/>
      <c r="J250" s="74"/>
      <c r="K250" s="74"/>
      <c r="L250" s="158"/>
    </row>
    <row r="251" spans="1:12" x14ac:dyDescent="0.25">
      <c r="A251" s="56">
        <v>6300</v>
      </c>
      <c r="B251" s="147" t="s">
        <v>259</v>
      </c>
      <c r="C251" s="184">
        <f t="shared" si="23"/>
        <v>0</v>
      </c>
      <c r="D251" s="63">
        <f>SUM(D252,D257,D258)</f>
        <v>0</v>
      </c>
      <c r="E251" s="63">
        <f t="shared" ref="E251:G251" si="28">SUM(E252,E257,E258)</f>
        <v>0</v>
      </c>
      <c r="F251" s="63">
        <f t="shared" si="28"/>
        <v>0</v>
      </c>
      <c r="G251" s="63">
        <f t="shared" si="28"/>
        <v>0</v>
      </c>
      <c r="H251" s="57">
        <f t="shared" si="24"/>
        <v>0</v>
      </c>
      <c r="I251" s="63">
        <f>SUM(I252,I257,I258)</f>
        <v>0</v>
      </c>
      <c r="J251" s="63">
        <f t="shared" ref="J251:L251" si="29">SUM(J252,J257,J258)</f>
        <v>0</v>
      </c>
      <c r="K251" s="63">
        <f t="shared" si="29"/>
        <v>0</v>
      </c>
      <c r="L251" s="172">
        <f t="shared" si="29"/>
        <v>0</v>
      </c>
    </row>
    <row r="252" spans="1:12" ht="24" x14ac:dyDescent="0.25">
      <c r="A252" s="168">
        <v>6320</v>
      </c>
      <c r="B252" s="65" t="s">
        <v>260</v>
      </c>
      <c r="C252" s="209">
        <f t="shared" si="23"/>
        <v>0</v>
      </c>
      <c r="D252" s="169">
        <f>SUM(D253:D256)</f>
        <v>0</v>
      </c>
      <c r="E252" s="169">
        <f>SUM(E253:E256)</f>
        <v>0</v>
      </c>
      <c r="F252" s="169">
        <f t="shared" ref="F252:G252" si="30">SUM(F253:F256)</f>
        <v>0</v>
      </c>
      <c r="G252" s="212">
        <f t="shared" si="30"/>
        <v>0</v>
      </c>
      <c r="H252" s="209">
        <f t="shared" si="24"/>
        <v>0</v>
      </c>
      <c r="I252" s="169">
        <f>SUM(I253:I256)</f>
        <v>0</v>
      </c>
      <c r="J252" s="169">
        <f t="shared" ref="J252:L252" si="31">SUM(J253:J256)</f>
        <v>0</v>
      </c>
      <c r="K252" s="169">
        <f t="shared" si="31"/>
        <v>0</v>
      </c>
      <c r="L252" s="213">
        <f t="shared" si="31"/>
        <v>0</v>
      </c>
    </row>
    <row r="253" spans="1:12" x14ac:dyDescent="0.25">
      <c r="A253" s="44">
        <v>6322</v>
      </c>
      <c r="B253" s="71" t="s">
        <v>261</v>
      </c>
      <c r="C253" s="201">
        <f t="shared" si="23"/>
        <v>0</v>
      </c>
      <c r="D253" s="74"/>
      <c r="E253" s="74"/>
      <c r="F253" s="74"/>
      <c r="G253" s="211"/>
      <c r="H253" s="201">
        <f t="shared" si="24"/>
        <v>0</v>
      </c>
      <c r="I253" s="74"/>
      <c r="J253" s="74"/>
      <c r="K253" s="74"/>
      <c r="L253" s="158"/>
    </row>
    <row r="254" spans="1:12" ht="24" x14ac:dyDescent="0.25">
      <c r="A254" s="44">
        <v>6323</v>
      </c>
      <c r="B254" s="71" t="s">
        <v>262</v>
      </c>
      <c r="C254" s="201">
        <f t="shared" si="23"/>
        <v>0</v>
      </c>
      <c r="D254" s="74"/>
      <c r="E254" s="74"/>
      <c r="F254" s="74"/>
      <c r="G254" s="211"/>
      <c r="H254" s="201">
        <f t="shared" si="24"/>
        <v>0</v>
      </c>
      <c r="I254" s="74"/>
      <c r="J254" s="74"/>
      <c r="K254" s="74"/>
      <c r="L254" s="158"/>
    </row>
    <row r="255" spans="1:12" ht="24" x14ac:dyDescent="0.25">
      <c r="A255" s="44">
        <v>6324</v>
      </c>
      <c r="B255" s="71" t="s">
        <v>263</v>
      </c>
      <c r="C255" s="201">
        <f t="shared" si="23"/>
        <v>0</v>
      </c>
      <c r="D255" s="74"/>
      <c r="E255" s="74"/>
      <c r="F255" s="74"/>
      <c r="G255" s="211"/>
      <c r="H255" s="201">
        <f t="shared" si="24"/>
        <v>0</v>
      </c>
      <c r="I255" s="74"/>
      <c r="J255" s="74"/>
      <c r="K255" s="74"/>
      <c r="L255" s="158"/>
    </row>
    <row r="256" spans="1:12" x14ac:dyDescent="0.25">
      <c r="A256" s="38">
        <v>6329</v>
      </c>
      <c r="B256" s="65" t="s">
        <v>264</v>
      </c>
      <c r="C256" s="205">
        <f t="shared" si="23"/>
        <v>0</v>
      </c>
      <c r="D256" s="68"/>
      <c r="E256" s="68"/>
      <c r="F256" s="68"/>
      <c r="G256" s="214"/>
      <c r="H256" s="205">
        <f t="shared" si="24"/>
        <v>0</v>
      </c>
      <c r="I256" s="68"/>
      <c r="J256" s="68"/>
      <c r="K256" s="68"/>
      <c r="L256" s="155"/>
    </row>
    <row r="257" spans="1:13" ht="24" x14ac:dyDescent="0.25">
      <c r="A257" s="215">
        <v>6330</v>
      </c>
      <c r="B257" s="216" t="s">
        <v>265</v>
      </c>
      <c r="C257" s="209">
        <f>SUM(D257:G257)</f>
        <v>0</v>
      </c>
      <c r="D257" s="189"/>
      <c r="E257" s="189"/>
      <c r="F257" s="189"/>
      <c r="G257" s="211"/>
      <c r="H257" s="209">
        <f>SUM(I257:L257)</f>
        <v>0</v>
      </c>
      <c r="I257" s="189"/>
      <c r="J257" s="189"/>
      <c r="K257" s="189"/>
      <c r="L257" s="191"/>
    </row>
    <row r="258" spans="1:13" x14ac:dyDescent="0.25">
      <c r="A258" s="159">
        <v>6360</v>
      </c>
      <c r="B258" s="71" t="s">
        <v>266</v>
      </c>
      <c r="C258" s="201">
        <f t="shared" si="23"/>
        <v>0</v>
      </c>
      <c r="D258" s="74"/>
      <c r="E258" s="74"/>
      <c r="F258" s="74"/>
      <c r="G258" s="157"/>
      <c r="H258" s="208">
        <f t="shared" si="24"/>
        <v>0</v>
      </c>
      <c r="I258" s="74"/>
      <c r="J258" s="74"/>
      <c r="K258" s="74"/>
      <c r="L258" s="158"/>
    </row>
    <row r="259" spans="1:13" ht="36" x14ac:dyDescent="0.25">
      <c r="A259" s="56">
        <v>6400</v>
      </c>
      <c r="B259" s="147" t="s">
        <v>267</v>
      </c>
      <c r="C259" s="184">
        <f>SUM(D259:G259)</f>
        <v>0</v>
      </c>
      <c r="D259" s="63">
        <f>SUM(D260,D264)</f>
        <v>0</v>
      </c>
      <c r="E259" s="63">
        <f t="shared" ref="E259:G259" si="32">SUM(E260,E264)</f>
        <v>0</v>
      </c>
      <c r="F259" s="63">
        <f t="shared" si="32"/>
        <v>0</v>
      </c>
      <c r="G259" s="63">
        <f t="shared" si="32"/>
        <v>0</v>
      </c>
      <c r="H259" s="57">
        <f>SUM(I259:L259)</f>
        <v>0</v>
      </c>
      <c r="I259" s="63">
        <f>SUM(I260,I264)</f>
        <v>0</v>
      </c>
      <c r="J259" s="63">
        <f t="shared" ref="J259:L259" si="33">SUM(J260,J264)</f>
        <v>0</v>
      </c>
      <c r="K259" s="63">
        <f t="shared" si="33"/>
        <v>0</v>
      </c>
      <c r="L259" s="172">
        <f t="shared" si="33"/>
        <v>0</v>
      </c>
    </row>
    <row r="260" spans="1:13" ht="24" x14ac:dyDescent="0.25">
      <c r="A260" s="168">
        <v>6410</v>
      </c>
      <c r="B260" s="65" t="s">
        <v>268</v>
      </c>
      <c r="C260" s="205">
        <f t="shared" si="23"/>
        <v>0</v>
      </c>
      <c r="D260" s="169">
        <f>SUM(D261:D263)</f>
        <v>0</v>
      </c>
      <c r="E260" s="169">
        <f t="shared" ref="E260:G260" si="34">SUM(E261:E263)</f>
        <v>0</v>
      </c>
      <c r="F260" s="169">
        <f t="shared" si="34"/>
        <v>0</v>
      </c>
      <c r="G260" s="217">
        <f t="shared" si="34"/>
        <v>0</v>
      </c>
      <c r="H260" s="205">
        <f t="shared" si="24"/>
        <v>0</v>
      </c>
      <c r="I260" s="169">
        <f>SUM(I261:I263)</f>
        <v>0</v>
      </c>
      <c r="J260" s="169">
        <f t="shared" ref="J260:L260" si="35">SUM(J261:J263)</f>
        <v>0</v>
      </c>
      <c r="K260" s="169">
        <f t="shared" si="35"/>
        <v>0</v>
      </c>
      <c r="L260" s="180">
        <f t="shared" si="35"/>
        <v>0</v>
      </c>
    </row>
    <row r="261" spans="1:13" x14ac:dyDescent="0.25">
      <c r="A261" s="44">
        <v>6411</v>
      </c>
      <c r="B261" s="174" t="s">
        <v>269</v>
      </c>
      <c r="C261" s="201">
        <f t="shared" si="23"/>
        <v>0</v>
      </c>
      <c r="D261" s="74"/>
      <c r="E261" s="74"/>
      <c r="F261" s="74"/>
      <c r="G261" s="157"/>
      <c r="H261" s="208">
        <f t="shared" si="24"/>
        <v>0</v>
      </c>
      <c r="I261" s="74"/>
      <c r="J261" s="74"/>
      <c r="K261" s="74"/>
      <c r="L261" s="158"/>
    </row>
    <row r="262" spans="1:13" ht="36" x14ac:dyDescent="0.25">
      <c r="A262" s="44">
        <v>6412</v>
      </c>
      <c r="B262" s="71" t="s">
        <v>270</v>
      </c>
      <c r="C262" s="201">
        <f t="shared" si="23"/>
        <v>0</v>
      </c>
      <c r="D262" s="74"/>
      <c r="E262" s="74"/>
      <c r="F262" s="74"/>
      <c r="G262" s="157"/>
      <c r="H262" s="208">
        <f t="shared" si="24"/>
        <v>0</v>
      </c>
      <c r="I262" s="74"/>
      <c r="J262" s="74"/>
      <c r="K262" s="74"/>
      <c r="L262" s="158"/>
    </row>
    <row r="263" spans="1:13" ht="36" x14ac:dyDescent="0.25">
      <c r="A263" s="44">
        <v>6419</v>
      </c>
      <c r="B263" s="71" t="s">
        <v>271</v>
      </c>
      <c r="C263" s="201">
        <f t="shared" si="23"/>
        <v>0</v>
      </c>
      <c r="D263" s="74"/>
      <c r="E263" s="74"/>
      <c r="F263" s="74"/>
      <c r="G263" s="157"/>
      <c r="H263" s="208">
        <f t="shared" si="24"/>
        <v>0</v>
      </c>
      <c r="I263" s="74"/>
      <c r="J263" s="74"/>
      <c r="K263" s="74"/>
      <c r="L263" s="158"/>
    </row>
    <row r="264" spans="1:13" ht="36" x14ac:dyDescent="0.25">
      <c r="A264" s="159">
        <v>6420</v>
      </c>
      <c r="B264" s="71" t="s">
        <v>272</v>
      </c>
      <c r="C264" s="201">
        <f t="shared" si="23"/>
        <v>0</v>
      </c>
      <c r="D264" s="160">
        <f>SUM(D265:D268)</f>
        <v>0</v>
      </c>
      <c r="E264" s="160">
        <f>SUM(E265:E268)</f>
        <v>0</v>
      </c>
      <c r="F264" s="160">
        <f>SUM(F265:F268)</f>
        <v>0</v>
      </c>
      <c r="G264" s="218">
        <f>SUM(G265:G268)</f>
        <v>0</v>
      </c>
      <c r="H264" s="201">
        <f>SUM(I264:L264)</f>
        <v>0</v>
      </c>
      <c r="I264" s="160">
        <f>SUM(I265:I268)</f>
        <v>0</v>
      </c>
      <c r="J264" s="160">
        <f>SUM(J265:J268)</f>
        <v>0</v>
      </c>
      <c r="K264" s="160">
        <f>SUM(K265:K268)</f>
        <v>0</v>
      </c>
      <c r="L264" s="176">
        <f>SUM(L265:L268)</f>
        <v>0</v>
      </c>
    </row>
    <row r="265" spans="1:13" x14ac:dyDescent="0.25">
      <c r="A265" s="44">
        <v>6421</v>
      </c>
      <c r="B265" s="71" t="s">
        <v>273</v>
      </c>
      <c r="C265" s="201">
        <f t="shared" ref="C265:C285" si="36">SUM(D265:G265)</f>
        <v>0</v>
      </c>
      <c r="D265" s="74"/>
      <c r="E265" s="74"/>
      <c r="F265" s="74"/>
      <c r="G265" s="157"/>
      <c r="H265" s="208">
        <f t="shared" ref="H265:H285" si="37">SUM(I265:L265)</f>
        <v>0</v>
      </c>
      <c r="I265" s="74"/>
      <c r="J265" s="74"/>
      <c r="K265" s="74"/>
      <c r="L265" s="158"/>
    </row>
    <row r="266" spans="1:13" x14ac:dyDescent="0.25">
      <c r="A266" s="44">
        <v>6422</v>
      </c>
      <c r="B266" s="71" t="s">
        <v>274</v>
      </c>
      <c r="C266" s="201">
        <f t="shared" si="36"/>
        <v>0</v>
      </c>
      <c r="D266" s="74"/>
      <c r="E266" s="74"/>
      <c r="F266" s="74"/>
      <c r="G266" s="157"/>
      <c r="H266" s="208">
        <f t="shared" si="37"/>
        <v>0</v>
      </c>
      <c r="I266" s="74"/>
      <c r="J266" s="74"/>
      <c r="K266" s="74"/>
      <c r="L266" s="158"/>
    </row>
    <row r="267" spans="1:13" ht="13.5" customHeight="1" x14ac:dyDescent="0.25">
      <c r="A267" s="44">
        <v>6423</v>
      </c>
      <c r="B267" s="71" t="s">
        <v>275</v>
      </c>
      <c r="C267" s="201">
        <f>SUM(D267:G267)</f>
        <v>0</v>
      </c>
      <c r="D267" s="74"/>
      <c r="E267" s="74"/>
      <c r="F267" s="74"/>
      <c r="G267" s="157"/>
      <c r="H267" s="208">
        <f>SUM(I267:L267)</f>
        <v>0</v>
      </c>
      <c r="I267" s="74"/>
      <c r="J267" s="74"/>
      <c r="K267" s="74"/>
      <c r="L267" s="158"/>
    </row>
    <row r="268" spans="1:13" ht="36" x14ac:dyDescent="0.25">
      <c r="A268" s="44">
        <v>6424</v>
      </c>
      <c r="B268" s="71" t="s">
        <v>276</v>
      </c>
      <c r="C268" s="201">
        <f>SUM(D268:G268)</f>
        <v>0</v>
      </c>
      <c r="D268" s="74"/>
      <c r="E268" s="74"/>
      <c r="F268" s="74"/>
      <c r="G268" s="157"/>
      <c r="H268" s="208">
        <f>SUM(I268:L268)</f>
        <v>0</v>
      </c>
      <c r="I268" s="74"/>
      <c r="J268" s="74"/>
      <c r="K268" s="74"/>
      <c r="L268" s="158"/>
      <c r="M268" s="225"/>
    </row>
    <row r="269" spans="1:13" ht="36" x14ac:dyDescent="0.25">
      <c r="A269" s="220">
        <v>7000</v>
      </c>
      <c r="B269" s="220" t="s">
        <v>277</v>
      </c>
      <c r="C269" s="221">
        <f t="shared" si="36"/>
        <v>0</v>
      </c>
      <c r="D269" s="222">
        <f>SUM(D270,D281)</f>
        <v>0</v>
      </c>
      <c r="E269" s="222">
        <f>SUM(E270,E281)</f>
        <v>0</v>
      </c>
      <c r="F269" s="222">
        <f>SUM(F270,F281)</f>
        <v>0</v>
      </c>
      <c r="G269" s="222">
        <f>SUM(G270,G281)</f>
        <v>0</v>
      </c>
      <c r="H269" s="223">
        <f t="shared" si="37"/>
        <v>0</v>
      </c>
      <c r="I269" s="222">
        <f>SUM(I270,I281)</f>
        <v>0</v>
      </c>
      <c r="J269" s="222">
        <f>SUM(J270,J281)</f>
        <v>0</v>
      </c>
      <c r="K269" s="222">
        <f>SUM(K270,K281)</f>
        <v>0</v>
      </c>
      <c r="L269" s="224">
        <f>SUM(L270,L281)</f>
        <v>0</v>
      </c>
    </row>
    <row r="270" spans="1:13" ht="24" x14ac:dyDescent="0.25">
      <c r="A270" s="56">
        <v>7200</v>
      </c>
      <c r="B270" s="147" t="s">
        <v>278</v>
      </c>
      <c r="C270" s="184">
        <f t="shared" si="36"/>
        <v>0</v>
      </c>
      <c r="D270" s="63">
        <f>SUM(D271,D272,D275,D276,D280)</f>
        <v>0</v>
      </c>
      <c r="E270" s="63">
        <f>SUM(E271,E272,E275,E276,E280)</f>
        <v>0</v>
      </c>
      <c r="F270" s="63">
        <f>SUM(F271,F272,F275,F276,F280)</f>
        <v>0</v>
      </c>
      <c r="G270" s="63">
        <f>SUM(G271,G272,G275,G276,G280)</f>
        <v>0</v>
      </c>
      <c r="H270" s="57">
        <f t="shared" si="37"/>
        <v>0</v>
      </c>
      <c r="I270" s="63">
        <f>SUM(I271,I272,I275,I276,I280)</f>
        <v>0</v>
      </c>
      <c r="J270" s="63">
        <f>SUM(J271,J272,J275,J276,J280)</f>
        <v>0</v>
      </c>
      <c r="K270" s="63">
        <f>SUM(K271,K272,K275,K276,K280)</f>
        <v>0</v>
      </c>
      <c r="L270" s="149">
        <f>SUM(L271,L272,L275,L276,L280)</f>
        <v>0</v>
      </c>
    </row>
    <row r="271" spans="1:13" ht="24" x14ac:dyDescent="0.25">
      <c r="A271" s="168">
        <v>7210</v>
      </c>
      <c r="B271" s="65" t="s">
        <v>279</v>
      </c>
      <c r="C271" s="205">
        <f t="shared" si="36"/>
        <v>0</v>
      </c>
      <c r="D271" s="68"/>
      <c r="E271" s="68"/>
      <c r="F271" s="68"/>
      <c r="G271" s="154"/>
      <c r="H271" s="66">
        <f t="shared" si="37"/>
        <v>0</v>
      </c>
      <c r="I271" s="68"/>
      <c r="J271" s="68"/>
      <c r="K271" s="68"/>
      <c r="L271" s="155"/>
    </row>
    <row r="272" spans="1:13" s="225" customFormat="1" ht="36" x14ac:dyDescent="0.25">
      <c r="A272" s="159">
        <v>7220</v>
      </c>
      <c r="B272" s="71" t="s">
        <v>280</v>
      </c>
      <c r="C272" s="201">
        <f>SUM(D272:G272)</f>
        <v>0</v>
      </c>
      <c r="D272" s="160">
        <f>SUM(D273:D274)</f>
        <v>0</v>
      </c>
      <c r="E272" s="160">
        <f>SUM(E273:E274)</f>
        <v>0</v>
      </c>
      <c r="F272" s="160">
        <f>SUM(F273:F274)</f>
        <v>0</v>
      </c>
      <c r="G272" s="160">
        <f>SUM(G273:G274)</f>
        <v>0</v>
      </c>
      <c r="H272" s="72">
        <f>SUM(I272:L272)</f>
        <v>0</v>
      </c>
      <c r="I272" s="160">
        <f>SUM(I273:I274)</f>
        <v>0</v>
      </c>
      <c r="J272" s="160">
        <f>SUM(J273:J274)</f>
        <v>0</v>
      </c>
      <c r="K272" s="160">
        <f>SUM(K273:K274)</f>
        <v>0</v>
      </c>
      <c r="L272" s="162">
        <f>SUM(L273:L274)</f>
        <v>0</v>
      </c>
    </row>
    <row r="273" spans="1:12" s="225" customFormat="1" ht="36" x14ac:dyDescent="0.25">
      <c r="A273" s="44">
        <v>7221</v>
      </c>
      <c r="B273" s="71" t="s">
        <v>281</v>
      </c>
      <c r="C273" s="201">
        <f t="shared" si="36"/>
        <v>0</v>
      </c>
      <c r="D273" s="74"/>
      <c r="E273" s="74"/>
      <c r="F273" s="74"/>
      <c r="G273" s="157"/>
      <c r="H273" s="72">
        <f t="shared" si="37"/>
        <v>0</v>
      </c>
      <c r="I273" s="74"/>
      <c r="J273" s="74"/>
      <c r="K273" s="74"/>
      <c r="L273" s="158"/>
    </row>
    <row r="274" spans="1:12" s="225" customFormat="1" ht="36" x14ac:dyDescent="0.25">
      <c r="A274" s="44">
        <v>7222</v>
      </c>
      <c r="B274" s="71" t="s">
        <v>282</v>
      </c>
      <c r="C274" s="201">
        <f t="shared" si="36"/>
        <v>0</v>
      </c>
      <c r="D274" s="74"/>
      <c r="E274" s="74"/>
      <c r="F274" s="74"/>
      <c r="G274" s="157"/>
      <c r="H274" s="72">
        <f t="shared" si="37"/>
        <v>0</v>
      </c>
      <c r="I274" s="74"/>
      <c r="J274" s="74"/>
      <c r="K274" s="74"/>
      <c r="L274" s="158"/>
    </row>
    <row r="275" spans="1:12" ht="24" x14ac:dyDescent="0.25">
      <c r="A275" s="159">
        <v>7230</v>
      </c>
      <c r="B275" s="71" t="s">
        <v>283</v>
      </c>
      <c r="C275" s="201">
        <f t="shared" si="36"/>
        <v>0</v>
      </c>
      <c r="D275" s="74"/>
      <c r="E275" s="74"/>
      <c r="F275" s="74"/>
      <c r="G275" s="157"/>
      <c r="H275" s="72">
        <f t="shared" si="37"/>
        <v>0</v>
      </c>
      <c r="I275" s="74"/>
      <c r="J275" s="74"/>
      <c r="K275" s="74"/>
      <c r="L275" s="158"/>
    </row>
    <row r="276" spans="1:12" ht="24" x14ac:dyDescent="0.25">
      <c r="A276" s="159">
        <v>7240</v>
      </c>
      <c r="B276" s="71" t="s">
        <v>284</v>
      </c>
      <c r="C276" s="201">
        <f t="shared" si="36"/>
        <v>0</v>
      </c>
      <c r="D276" s="160">
        <f>SUM(D277:D279)</f>
        <v>0</v>
      </c>
      <c r="E276" s="160">
        <f t="shared" ref="E276:G276" si="38">SUM(E277:E279)</f>
        <v>0</v>
      </c>
      <c r="F276" s="160">
        <f t="shared" si="38"/>
        <v>0</v>
      </c>
      <c r="G276" s="161">
        <f t="shared" si="38"/>
        <v>0</v>
      </c>
      <c r="H276" s="72">
        <f t="shared" si="37"/>
        <v>0</v>
      </c>
      <c r="I276" s="160">
        <f t="shared" ref="I276:L276" si="39">SUM(I277:I279)</f>
        <v>0</v>
      </c>
      <c r="J276" s="160">
        <f t="shared" si="39"/>
        <v>0</v>
      </c>
      <c r="K276" s="160">
        <f>SUM(K277:K279)</f>
        <v>0</v>
      </c>
      <c r="L276" s="162">
        <f t="shared" si="39"/>
        <v>0</v>
      </c>
    </row>
    <row r="277" spans="1:12" ht="48" x14ac:dyDescent="0.25">
      <c r="A277" s="44">
        <v>7245</v>
      </c>
      <c r="B277" s="71" t="s">
        <v>285</v>
      </c>
      <c r="C277" s="201">
        <f t="shared" si="36"/>
        <v>0</v>
      </c>
      <c r="D277" s="74"/>
      <c r="E277" s="74"/>
      <c r="F277" s="74"/>
      <c r="G277" s="157"/>
      <c r="H277" s="72">
        <f t="shared" si="37"/>
        <v>0</v>
      </c>
      <c r="I277" s="74"/>
      <c r="J277" s="74"/>
      <c r="K277" s="74"/>
      <c r="L277" s="158"/>
    </row>
    <row r="278" spans="1:12" ht="84.75" customHeight="1" x14ac:dyDescent="0.25">
      <c r="A278" s="44">
        <v>7246</v>
      </c>
      <c r="B278" s="71" t="s">
        <v>286</v>
      </c>
      <c r="C278" s="201">
        <f t="shared" si="36"/>
        <v>0</v>
      </c>
      <c r="D278" s="74"/>
      <c r="E278" s="74"/>
      <c r="F278" s="74"/>
      <c r="G278" s="157"/>
      <c r="H278" s="72">
        <f t="shared" si="37"/>
        <v>0</v>
      </c>
      <c r="I278" s="74"/>
      <c r="J278" s="74"/>
      <c r="K278" s="74"/>
      <c r="L278" s="158"/>
    </row>
    <row r="279" spans="1:12" ht="36" x14ac:dyDescent="0.25">
      <c r="A279" s="44">
        <v>7247</v>
      </c>
      <c r="B279" s="71" t="s">
        <v>287</v>
      </c>
      <c r="C279" s="201">
        <f t="shared" si="36"/>
        <v>0</v>
      </c>
      <c r="D279" s="74"/>
      <c r="E279" s="74"/>
      <c r="F279" s="74"/>
      <c r="G279" s="157"/>
      <c r="H279" s="72">
        <f t="shared" si="37"/>
        <v>0</v>
      </c>
      <c r="I279" s="74"/>
      <c r="J279" s="74"/>
      <c r="K279" s="74"/>
      <c r="L279" s="158"/>
    </row>
    <row r="280" spans="1:12" ht="24" x14ac:dyDescent="0.25">
      <c r="A280" s="168">
        <v>7260</v>
      </c>
      <c r="B280" s="65" t="s">
        <v>288</v>
      </c>
      <c r="C280" s="205">
        <f t="shared" si="36"/>
        <v>0</v>
      </c>
      <c r="D280" s="68"/>
      <c r="E280" s="68"/>
      <c r="F280" s="68"/>
      <c r="G280" s="154"/>
      <c r="H280" s="66">
        <f t="shared" si="37"/>
        <v>0</v>
      </c>
      <c r="I280" s="68"/>
      <c r="J280" s="68"/>
      <c r="K280" s="68"/>
      <c r="L280" s="155"/>
    </row>
    <row r="281" spans="1:12" x14ac:dyDescent="0.25">
      <c r="A281" s="108">
        <v>7700</v>
      </c>
      <c r="B281" s="85" t="s">
        <v>289</v>
      </c>
      <c r="C281" s="86">
        <f t="shared" si="36"/>
        <v>0</v>
      </c>
      <c r="D281" s="226">
        <f>D282</f>
        <v>0</v>
      </c>
      <c r="E281" s="226">
        <f t="shared" ref="E281:G281" si="40">E282</f>
        <v>0</v>
      </c>
      <c r="F281" s="226">
        <f t="shared" si="40"/>
        <v>0</v>
      </c>
      <c r="G281" s="227">
        <f t="shared" si="40"/>
        <v>0</v>
      </c>
      <c r="H281" s="86">
        <f t="shared" si="37"/>
        <v>0</v>
      </c>
      <c r="I281" s="226">
        <f t="shared" ref="I281:L281" si="41">I282</f>
        <v>0</v>
      </c>
      <c r="J281" s="226">
        <f t="shared" si="41"/>
        <v>0</v>
      </c>
      <c r="K281" s="226">
        <f t="shared" si="41"/>
        <v>0</v>
      </c>
      <c r="L281" s="228">
        <f t="shared" si="41"/>
        <v>0</v>
      </c>
    </row>
    <row r="282" spans="1:12" x14ac:dyDescent="0.25">
      <c r="A282" s="150">
        <v>7720</v>
      </c>
      <c r="B282" s="65" t="s">
        <v>290</v>
      </c>
      <c r="C282" s="79">
        <f t="shared" si="36"/>
        <v>0</v>
      </c>
      <c r="D282" s="81"/>
      <c r="E282" s="81"/>
      <c r="F282" s="81"/>
      <c r="G282" s="229"/>
      <c r="H282" s="79">
        <f t="shared" si="37"/>
        <v>0</v>
      </c>
      <c r="I282" s="81"/>
      <c r="J282" s="81"/>
      <c r="K282" s="81"/>
      <c r="L282" s="230"/>
    </row>
    <row r="283" spans="1:12" x14ac:dyDescent="0.25">
      <c r="A283" s="174"/>
      <c r="B283" s="71" t="s">
        <v>291</v>
      </c>
      <c r="C283" s="201">
        <f t="shared" si="36"/>
        <v>0</v>
      </c>
      <c r="D283" s="160">
        <f>SUM(D284:D285)</f>
        <v>0</v>
      </c>
      <c r="E283" s="160">
        <f>SUM(E284:E285)</f>
        <v>0</v>
      </c>
      <c r="F283" s="160">
        <f>SUM(F284:F285)</f>
        <v>0</v>
      </c>
      <c r="G283" s="161">
        <f>SUM(G284:G285)</f>
        <v>0</v>
      </c>
      <c r="H283" s="72">
        <f t="shared" si="37"/>
        <v>0</v>
      </c>
      <c r="I283" s="160">
        <f>SUM(I284:I285)</f>
        <v>0</v>
      </c>
      <c r="J283" s="160">
        <f>SUM(J284:J285)</f>
        <v>0</v>
      </c>
      <c r="K283" s="160">
        <f>SUM(K284:K285)</f>
        <v>0</v>
      </c>
      <c r="L283" s="162">
        <f>SUM(L284:L285)</f>
        <v>0</v>
      </c>
    </row>
    <row r="284" spans="1:12" x14ac:dyDescent="0.25">
      <c r="A284" s="174" t="s">
        <v>292</v>
      </c>
      <c r="B284" s="44" t="s">
        <v>293</v>
      </c>
      <c r="C284" s="201">
        <f t="shared" si="36"/>
        <v>0</v>
      </c>
      <c r="D284" s="74"/>
      <c r="E284" s="74"/>
      <c r="F284" s="74"/>
      <c r="G284" s="157"/>
      <c r="H284" s="72">
        <f t="shared" si="37"/>
        <v>0</v>
      </c>
      <c r="I284" s="74"/>
      <c r="J284" s="74"/>
      <c r="K284" s="74"/>
      <c r="L284" s="158"/>
    </row>
    <row r="285" spans="1:12" ht="24" x14ac:dyDescent="0.25">
      <c r="A285" s="174" t="s">
        <v>294</v>
      </c>
      <c r="B285" s="231" t="s">
        <v>295</v>
      </c>
      <c r="C285" s="205">
        <f t="shared" si="36"/>
        <v>0</v>
      </c>
      <c r="D285" s="68"/>
      <c r="E285" s="68"/>
      <c r="F285" s="68"/>
      <c r="G285" s="154"/>
      <c r="H285" s="66">
        <f t="shared" si="37"/>
        <v>0</v>
      </c>
      <c r="I285" s="68"/>
      <c r="J285" s="68"/>
      <c r="K285" s="68"/>
      <c r="L285" s="155"/>
    </row>
    <row r="286" spans="1:12" ht="12.75" thickBot="1" x14ac:dyDescent="0.3">
      <c r="A286" s="232"/>
      <c r="B286" s="232" t="s">
        <v>296</v>
      </c>
      <c r="C286" s="233">
        <f t="shared" ref="C286:L286" si="42">SUM(C283,C269,C230,C195,C187,C173,C75,C53)</f>
        <v>492686</v>
      </c>
      <c r="D286" s="233">
        <f t="shared" si="42"/>
        <v>477739</v>
      </c>
      <c r="E286" s="233">
        <f t="shared" si="42"/>
        <v>0</v>
      </c>
      <c r="F286" s="233">
        <f t="shared" si="42"/>
        <v>14947</v>
      </c>
      <c r="G286" s="234">
        <f t="shared" si="42"/>
        <v>0</v>
      </c>
      <c r="H286" s="235">
        <f t="shared" si="42"/>
        <v>933904</v>
      </c>
      <c r="I286" s="233">
        <f t="shared" si="42"/>
        <v>453648</v>
      </c>
      <c r="J286" s="233">
        <f t="shared" si="42"/>
        <v>465309</v>
      </c>
      <c r="K286" s="233">
        <f t="shared" si="42"/>
        <v>14947</v>
      </c>
      <c r="L286" s="236">
        <f t="shared" si="42"/>
        <v>0</v>
      </c>
    </row>
    <row r="287" spans="1:12" s="24" customFormat="1" ht="13.5" thickTop="1" thickBot="1" x14ac:dyDescent="0.3">
      <c r="A287" s="601" t="s">
        <v>297</v>
      </c>
      <c r="B287" s="602"/>
      <c r="C287" s="237">
        <f>SUM(D287:G287)</f>
        <v>0</v>
      </c>
      <c r="D287" s="238">
        <f>SUM(D24,D25,D41)-D51</f>
        <v>0</v>
      </c>
      <c r="E287" s="238">
        <f>SUM(E24,E25,E41)-E51</f>
        <v>0</v>
      </c>
      <c r="F287" s="238">
        <f>(F26+F43)-F51</f>
        <v>0</v>
      </c>
      <c r="G287" s="239">
        <f>G45-G51</f>
        <v>0</v>
      </c>
      <c r="H287" s="237">
        <f>SUM(I287:L287)</f>
        <v>0</v>
      </c>
      <c r="I287" s="238">
        <f>SUM(I24,I25,I41)-I51</f>
        <v>0</v>
      </c>
      <c r="J287" s="238">
        <f>SUM(J24,J25,J41)-J51</f>
        <v>0</v>
      </c>
      <c r="K287" s="238">
        <f>(K26+K43)-K51</f>
        <v>0</v>
      </c>
      <c r="L287" s="240">
        <f>L45-L51</f>
        <v>0</v>
      </c>
    </row>
    <row r="288" spans="1:12" s="24" customFormat="1" ht="12.75" thickTop="1" x14ac:dyDescent="0.25">
      <c r="A288" s="620" t="s">
        <v>298</v>
      </c>
      <c r="B288" s="621"/>
      <c r="C288" s="241">
        <f t="shared" ref="C288:L288" si="43">SUM(C289,C290)-C297+C298</f>
        <v>0</v>
      </c>
      <c r="D288" s="242">
        <f t="shared" si="43"/>
        <v>0</v>
      </c>
      <c r="E288" s="242">
        <f t="shared" si="43"/>
        <v>0</v>
      </c>
      <c r="F288" s="242">
        <f t="shared" si="43"/>
        <v>0</v>
      </c>
      <c r="G288" s="243">
        <f t="shared" si="43"/>
        <v>0</v>
      </c>
      <c r="H288" s="244">
        <f t="shared" si="43"/>
        <v>0</v>
      </c>
      <c r="I288" s="242">
        <f t="shared" si="43"/>
        <v>0</v>
      </c>
      <c r="J288" s="242">
        <f t="shared" si="43"/>
        <v>0</v>
      </c>
      <c r="K288" s="242">
        <f t="shared" si="43"/>
        <v>0</v>
      </c>
      <c r="L288" s="245">
        <f t="shared" si="43"/>
        <v>0</v>
      </c>
    </row>
    <row r="289" spans="1:12" s="24" customFormat="1" ht="12.75" thickBot="1" x14ac:dyDescent="0.3">
      <c r="A289" s="126" t="s">
        <v>299</v>
      </c>
      <c r="B289" s="126" t="s">
        <v>300</v>
      </c>
      <c r="C289" s="246">
        <f t="shared" ref="C289:L289" si="44">C21-C283</f>
        <v>0</v>
      </c>
      <c r="D289" s="128">
        <f t="shared" si="44"/>
        <v>0</v>
      </c>
      <c r="E289" s="128">
        <f t="shared" si="44"/>
        <v>0</v>
      </c>
      <c r="F289" s="128">
        <f t="shared" si="44"/>
        <v>0</v>
      </c>
      <c r="G289" s="129">
        <f t="shared" si="44"/>
        <v>0</v>
      </c>
      <c r="H289" s="247">
        <f t="shared" si="44"/>
        <v>0</v>
      </c>
      <c r="I289" s="128">
        <f t="shared" si="44"/>
        <v>0</v>
      </c>
      <c r="J289" s="128">
        <f t="shared" si="44"/>
        <v>0</v>
      </c>
      <c r="K289" s="128">
        <f t="shared" si="44"/>
        <v>0</v>
      </c>
      <c r="L289" s="130">
        <f t="shared" si="44"/>
        <v>0</v>
      </c>
    </row>
    <row r="290" spans="1:12" s="24" customFormat="1" ht="12.75" thickTop="1" x14ac:dyDescent="0.25">
      <c r="A290" s="248" t="s">
        <v>301</v>
      </c>
      <c r="B290" s="248" t="s">
        <v>302</v>
      </c>
      <c r="C290" s="241">
        <f t="shared" ref="C290:L290" si="45">SUM(C291,C293,C295)-SUM(C292,C294,C296)</f>
        <v>0</v>
      </c>
      <c r="D290" s="242">
        <f t="shared" si="45"/>
        <v>0</v>
      </c>
      <c r="E290" s="242">
        <f t="shared" si="45"/>
        <v>0</v>
      </c>
      <c r="F290" s="242">
        <f t="shared" si="45"/>
        <v>0</v>
      </c>
      <c r="G290" s="249">
        <f t="shared" si="45"/>
        <v>0</v>
      </c>
      <c r="H290" s="244">
        <f t="shared" si="45"/>
        <v>0</v>
      </c>
      <c r="I290" s="242">
        <f t="shared" si="45"/>
        <v>0</v>
      </c>
      <c r="J290" s="242">
        <f t="shared" si="45"/>
        <v>0</v>
      </c>
      <c r="K290" s="242">
        <f t="shared" si="45"/>
        <v>0</v>
      </c>
      <c r="L290" s="245">
        <f t="shared" si="45"/>
        <v>0</v>
      </c>
    </row>
    <row r="291" spans="1:12" x14ac:dyDescent="0.25">
      <c r="A291" s="250" t="s">
        <v>303</v>
      </c>
      <c r="B291" s="116" t="s">
        <v>304</v>
      </c>
      <c r="C291" s="79">
        <f t="shared" ref="C291:C296" si="46">SUM(D291:G291)</f>
        <v>0</v>
      </c>
      <c r="D291" s="81"/>
      <c r="E291" s="81"/>
      <c r="F291" s="81"/>
      <c r="G291" s="229"/>
      <c r="H291" s="79">
        <f t="shared" ref="H291:H296" si="47">SUM(I291:L291)</f>
        <v>0</v>
      </c>
      <c r="I291" s="81"/>
      <c r="J291" s="81"/>
      <c r="K291" s="81"/>
      <c r="L291" s="230"/>
    </row>
    <row r="292" spans="1:12" ht="24" x14ac:dyDescent="0.25">
      <c r="A292" s="174" t="s">
        <v>305</v>
      </c>
      <c r="B292" s="43" t="s">
        <v>306</v>
      </c>
      <c r="C292" s="72">
        <f t="shared" si="46"/>
        <v>0</v>
      </c>
      <c r="D292" s="74"/>
      <c r="E292" s="74"/>
      <c r="F292" s="74"/>
      <c r="G292" s="157"/>
      <c r="H292" s="72">
        <f t="shared" si="47"/>
        <v>0</v>
      </c>
      <c r="I292" s="74"/>
      <c r="J292" s="74"/>
      <c r="K292" s="74"/>
      <c r="L292" s="158"/>
    </row>
    <row r="293" spans="1:12" x14ac:dyDescent="0.25">
      <c r="A293" s="174" t="s">
        <v>307</v>
      </c>
      <c r="B293" s="43" t="s">
        <v>308</v>
      </c>
      <c r="C293" s="72">
        <f t="shared" si="46"/>
        <v>0</v>
      </c>
      <c r="D293" s="74"/>
      <c r="E293" s="74"/>
      <c r="F293" s="74"/>
      <c r="G293" s="157"/>
      <c r="H293" s="72">
        <f t="shared" si="47"/>
        <v>0</v>
      </c>
      <c r="I293" s="74"/>
      <c r="J293" s="74"/>
      <c r="K293" s="74"/>
      <c r="L293" s="158"/>
    </row>
    <row r="294" spans="1:12" ht="24" x14ac:dyDescent="0.25">
      <c r="A294" s="174" t="s">
        <v>309</v>
      </c>
      <c r="B294" s="43" t="s">
        <v>310</v>
      </c>
      <c r="C294" s="72">
        <f t="shared" si="46"/>
        <v>0</v>
      </c>
      <c r="D294" s="74"/>
      <c r="E294" s="74"/>
      <c r="F294" s="74"/>
      <c r="G294" s="157"/>
      <c r="H294" s="72">
        <f t="shared" si="47"/>
        <v>0</v>
      </c>
      <c r="I294" s="74"/>
      <c r="J294" s="74"/>
      <c r="K294" s="74"/>
      <c r="L294" s="158"/>
    </row>
    <row r="295" spans="1:12" x14ac:dyDescent="0.25">
      <c r="A295" s="174" t="s">
        <v>311</v>
      </c>
      <c r="B295" s="43" t="s">
        <v>312</v>
      </c>
      <c r="C295" s="72">
        <f t="shared" si="46"/>
        <v>0</v>
      </c>
      <c r="D295" s="74"/>
      <c r="E295" s="74"/>
      <c r="F295" s="74"/>
      <c r="G295" s="157"/>
      <c r="H295" s="72">
        <f t="shared" si="47"/>
        <v>0</v>
      </c>
      <c r="I295" s="74"/>
      <c r="J295" s="74"/>
      <c r="K295" s="74"/>
      <c r="L295" s="158"/>
    </row>
    <row r="296" spans="1:12" ht="24.75" thickBot="1" x14ac:dyDescent="0.3">
      <c r="A296" s="251" t="s">
        <v>313</v>
      </c>
      <c r="B296" s="252" t="s">
        <v>314</v>
      </c>
      <c r="C296" s="185">
        <f t="shared" si="46"/>
        <v>0</v>
      </c>
      <c r="D296" s="189"/>
      <c r="E296" s="189"/>
      <c r="F296" s="189"/>
      <c r="G296" s="253"/>
      <c r="H296" s="185">
        <f t="shared" si="47"/>
        <v>0</v>
      </c>
      <c r="I296" s="189"/>
      <c r="J296" s="189"/>
      <c r="K296" s="189"/>
      <c r="L296" s="191"/>
    </row>
    <row r="297" spans="1:12" s="24" customFormat="1" ht="13.5" thickTop="1" thickBot="1" x14ac:dyDescent="0.3">
      <c r="A297" s="254" t="s">
        <v>315</v>
      </c>
      <c r="B297" s="254" t="s">
        <v>316</v>
      </c>
      <c r="C297" s="255">
        <f>SUM(D297:G297)</f>
        <v>0</v>
      </c>
      <c r="D297" s="256"/>
      <c r="E297" s="256"/>
      <c r="F297" s="256"/>
      <c r="G297" s="257"/>
      <c r="H297" s="255">
        <f>SUM(I297:L297)</f>
        <v>0</v>
      </c>
      <c r="I297" s="256"/>
      <c r="J297" s="256"/>
      <c r="K297" s="256"/>
      <c r="L297" s="258"/>
    </row>
    <row r="298" spans="1:12" s="24" customFormat="1" ht="48.75" thickTop="1" x14ac:dyDescent="0.25">
      <c r="A298" s="248" t="s">
        <v>317</v>
      </c>
      <c r="B298" s="259" t="s">
        <v>318</v>
      </c>
      <c r="C298" s="260">
        <f>SUM(D298:G298)</f>
        <v>0</v>
      </c>
      <c r="D298" s="177"/>
      <c r="E298" s="177"/>
      <c r="F298" s="177"/>
      <c r="G298" s="178"/>
      <c r="H298" s="260">
        <f>SUM(I298:L298)</f>
        <v>0</v>
      </c>
      <c r="I298" s="177"/>
      <c r="J298" s="177"/>
      <c r="K298" s="177"/>
      <c r="L298" s="179"/>
    </row>
    <row r="299" spans="1:12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</row>
    <row r="300" spans="1:12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</row>
    <row r="301" spans="1:12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</row>
    <row r="302" spans="1:12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</row>
    <row r="303" spans="1:12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</row>
    <row r="304" spans="1:12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</row>
    <row r="305" spans="1:12" x14ac:dyDescent="0.2">
      <c r="A305" s="1"/>
      <c r="B305" s="1"/>
      <c r="C305" s="261"/>
      <c r="D305" s="1"/>
      <c r="E305" s="1"/>
      <c r="F305" s="1"/>
      <c r="G305" s="1"/>
      <c r="H305" s="1"/>
      <c r="I305" s="1"/>
      <c r="J305" s="1"/>
      <c r="K305" s="1"/>
      <c r="L305" s="1"/>
    </row>
    <row r="306" spans="1:12" x14ac:dyDescent="0.2">
      <c r="A306" s="1"/>
      <c r="B306" s="1"/>
      <c r="C306" s="261"/>
      <c r="D306" s="1"/>
      <c r="E306" s="1"/>
      <c r="F306" s="1"/>
      <c r="G306" s="1"/>
      <c r="H306" s="1"/>
      <c r="I306" s="1"/>
      <c r="J306" s="1"/>
      <c r="K306" s="1"/>
      <c r="L306" s="1"/>
    </row>
    <row r="307" spans="1:12" x14ac:dyDescent="0.2">
      <c r="A307" s="1"/>
      <c r="B307" s="1"/>
      <c r="C307" s="261"/>
      <c r="D307" s="1"/>
      <c r="E307" s="1"/>
      <c r="F307" s="1"/>
      <c r="G307" s="1"/>
      <c r="H307" s="1"/>
      <c r="I307" s="1"/>
      <c r="J307" s="1"/>
      <c r="K307" s="1"/>
      <c r="L307" s="1"/>
    </row>
    <row r="308" spans="1:12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</row>
    <row r="309" spans="1:12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</row>
    <row r="310" spans="1:12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</row>
    <row r="311" spans="1:12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</row>
    <row r="312" spans="1:12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</row>
    <row r="313" spans="1:12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</row>
    <row r="314" spans="1:12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</row>
    <row r="315" spans="1:12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</row>
    <row r="316" spans="1:12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</row>
  </sheetData>
  <sheetProtection formatCells="0" formatColumns="0" formatRows="0"/>
  <autoFilter ref="A18:L298"/>
  <mergeCells count="29">
    <mergeCell ref="A288:B288"/>
    <mergeCell ref="H16:H17"/>
    <mergeCell ref="I16:I17"/>
    <mergeCell ref="J16:J17"/>
    <mergeCell ref="K16:K17"/>
    <mergeCell ref="L16:L17"/>
    <mergeCell ref="A287:B287"/>
    <mergeCell ref="C13:L13"/>
    <mergeCell ref="A15:A17"/>
    <mergeCell ref="B15:B17"/>
    <mergeCell ref="C15:G15"/>
    <mergeCell ref="H15:L15"/>
    <mergeCell ref="C16:C17"/>
    <mergeCell ref="D16:D17"/>
    <mergeCell ref="E16:E17"/>
    <mergeCell ref="F16:F17"/>
    <mergeCell ref="G16:G17"/>
    <mergeCell ref="C12:L12"/>
    <mergeCell ref="A1:L1"/>
    <mergeCell ref="A2:L2"/>
    <mergeCell ref="C3:L3"/>
    <mergeCell ref="C4:L4"/>
    <mergeCell ref="C5:L5"/>
    <mergeCell ref="C6:L6"/>
    <mergeCell ref="C7:L7"/>
    <mergeCell ref="C8:L8"/>
    <mergeCell ref="C9:L9"/>
    <mergeCell ref="C10:L10"/>
    <mergeCell ref="C11:L11"/>
  </mergeCells>
  <pageMargins left="0.78740157480314965" right="0.39370078740157483" top="0.39370078740157483" bottom="0.39370078740157483" header="0.23622047244094491" footer="0.19685039370078741"/>
  <pageSetup paperSize="9" scale="70" orientation="portrait" r:id="rId1"/>
  <headerFooter>
    <oddHeader xml:space="preserve">&amp;C                               </oddHeader>
    <oddFooter>&amp;L&amp;D, &amp;T&amp;R&amp;"Times New Roman,Regular"&amp;10&amp;P (&amp;N)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M314"/>
  <sheetViews>
    <sheetView showGridLines="0" view="pageLayout" zoomScaleNormal="100" workbookViewId="0">
      <selection activeCell="C8" sqref="C8:L8"/>
    </sheetView>
  </sheetViews>
  <sheetFormatPr defaultColWidth="9.140625" defaultRowHeight="12" x14ac:dyDescent="0.25"/>
  <cols>
    <col min="1" max="1" width="10.85546875" style="262" customWidth="1"/>
    <col min="2" max="2" width="28" style="262" customWidth="1"/>
    <col min="3" max="3" width="9.7109375" style="262" customWidth="1"/>
    <col min="4" max="4" width="9.5703125" style="262" customWidth="1"/>
    <col min="5" max="6" width="8.7109375" style="262" customWidth="1"/>
    <col min="7" max="7" width="8.28515625" style="262" customWidth="1"/>
    <col min="8" max="11" width="8.7109375" style="262" customWidth="1"/>
    <col min="12" max="12" width="7.5703125" style="262" customWidth="1"/>
    <col min="13" max="16" width="0" style="1" hidden="1" customWidth="1"/>
    <col min="17" max="16384" width="9.140625" style="1"/>
  </cols>
  <sheetData>
    <row r="1" spans="1:12" x14ac:dyDescent="0.25">
      <c r="A1" s="591" t="s">
        <v>377</v>
      </c>
      <c r="B1" s="591"/>
      <c r="C1" s="591"/>
      <c r="D1" s="591"/>
      <c r="E1" s="591"/>
      <c r="F1" s="591"/>
      <c r="G1" s="591"/>
      <c r="H1" s="591"/>
      <c r="I1" s="591"/>
      <c r="J1" s="591"/>
      <c r="K1" s="591"/>
      <c r="L1" s="591"/>
    </row>
    <row r="2" spans="1:12" ht="35.25" customHeight="1" x14ac:dyDescent="0.25">
      <c r="A2" s="592" t="s">
        <v>1</v>
      </c>
      <c r="B2" s="593"/>
      <c r="C2" s="593"/>
      <c r="D2" s="593"/>
      <c r="E2" s="593"/>
      <c r="F2" s="593"/>
      <c r="G2" s="593"/>
      <c r="H2" s="593"/>
      <c r="I2" s="593"/>
      <c r="J2" s="593"/>
      <c r="K2" s="593"/>
      <c r="L2" s="594"/>
    </row>
    <row r="3" spans="1:12" ht="12.75" customHeight="1" x14ac:dyDescent="0.25">
      <c r="A3" s="2" t="s">
        <v>2</v>
      </c>
      <c r="B3" s="3"/>
      <c r="C3" s="595" t="s">
        <v>378</v>
      </c>
      <c r="D3" s="595"/>
      <c r="E3" s="595"/>
      <c r="F3" s="595"/>
      <c r="G3" s="595"/>
      <c r="H3" s="595"/>
      <c r="I3" s="595"/>
      <c r="J3" s="595"/>
      <c r="K3" s="595"/>
      <c r="L3" s="596"/>
    </row>
    <row r="4" spans="1:12" ht="12.75" customHeight="1" x14ac:dyDescent="0.25">
      <c r="A4" s="2" t="s">
        <v>4</v>
      </c>
      <c r="B4" s="3"/>
      <c r="C4" s="595" t="s">
        <v>379</v>
      </c>
      <c r="D4" s="595"/>
      <c r="E4" s="595"/>
      <c r="F4" s="595"/>
      <c r="G4" s="595"/>
      <c r="H4" s="595"/>
      <c r="I4" s="595"/>
      <c r="J4" s="595"/>
      <c r="K4" s="595"/>
      <c r="L4" s="596"/>
    </row>
    <row r="5" spans="1:12" ht="12.75" customHeight="1" x14ac:dyDescent="0.25">
      <c r="A5" s="4" t="s">
        <v>6</v>
      </c>
      <c r="B5" s="5"/>
      <c r="C5" s="589" t="s">
        <v>672</v>
      </c>
      <c r="D5" s="589"/>
      <c r="E5" s="589"/>
      <c r="F5" s="589"/>
      <c r="G5" s="589"/>
      <c r="H5" s="589"/>
      <c r="I5" s="589"/>
      <c r="J5" s="589"/>
      <c r="K5" s="589"/>
      <c r="L5" s="590"/>
    </row>
    <row r="6" spans="1:12" ht="12.75" customHeight="1" x14ac:dyDescent="0.25">
      <c r="A6" s="4" t="s">
        <v>8</v>
      </c>
      <c r="B6" s="5"/>
      <c r="C6" s="589" t="s">
        <v>344</v>
      </c>
      <c r="D6" s="589"/>
      <c r="E6" s="589"/>
      <c r="F6" s="589"/>
      <c r="G6" s="589"/>
      <c r="H6" s="589"/>
      <c r="I6" s="589"/>
      <c r="J6" s="589"/>
      <c r="K6" s="589"/>
      <c r="L6" s="590"/>
    </row>
    <row r="7" spans="1:12" x14ac:dyDescent="0.25">
      <c r="A7" s="4" t="s">
        <v>10</v>
      </c>
      <c r="B7" s="5"/>
      <c r="C7" s="595" t="s">
        <v>382</v>
      </c>
      <c r="D7" s="595"/>
      <c r="E7" s="595"/>
      <c r="F7" s="595"/>
      <c r="G7" s="595"/>
      <c r="H7" s="595"/>
      <c r="I7" s="595"/>
      <c r="J7" s="595"/>
      <c r="K7" s="595"/>
      <c r="L7" s="596"/>
    </row>
    <row r="8" spans="1:12" ht="12.75" customHeight="1" x14ac:dyDescent="0.25">
      <c r="A8" s="6" t="s">
        <v>12</v>
      </c>
      <c r="B8" s="5"/>
      <c r="C8" s="597"/>
      <c r="D8" s="597"/>
      <c r="E8" s="597"/>
      <c r="F8" s="597"/>
      <c r="G8" s="597"/>
      <c r="H8" s="597"/>
      <c r="I8" s="597"/>
      <c r="J8" s="597"/>
      <c r="K8" s="597"/>
      <c r="L8" s="598"/>
    </row>
    <row r="9" spans="1:12" ht="12.75" customHeight="1" x14ac:dyDescent="0.25">
      <c r="A9" s="4"/>
      <c r="B9" s="5" t="s">
        <v>13</v>
      </c>
      <c r="C9" s="589" t="s">
        <v>383</v>
      </c>
      <c r="D9" s="589"/>
      <c r="E9" s="589"/>
      <c r="F9" s="589"/>
      <c r="G9" s="589"/>
      <c r="H9" s="589"/>
      <c r="I9" s="589"/>
      <c r="J9" s="589"/>
      <c r="K9" s="589"/>
      <c r="L9" s="590"/>
    </row>
    <row r="10" spans="1:12" ht="12.75" customHeight="1" x14ac:dyDescent="0.25">
      <c r="A10" s="4"/>
      <c r="B10" s="5" t="s">
        <v>15</v>
      </c>
      <c r="C10" s="589" t="s">
        <v>384</v>
      </c>
      <c r="D10" s="589"/>
      <c r="E10" s="589"/>
      <c r="F10" s="589"/>
      <c r="G10" s="589"/>
      <c r="H10" s="589"/>
      <c r="I10" s="589"/>
      <c r="J10" s="589"/>
      <c r="K10" s="589"/>
      <c r="L10" s="590"/>
    </row>
    <row r="11" spans="1:12" ht="12.75" customHeight="1" x14ac:dyDescent="0.25">
      <c r="A11" s="4"/>
      <c r="B11" s="5" t="s">
        <v>16</v>
      </c>
      <c r="C11" s="597"/>
      <c r="D11" s="597"/>
      <c r="E11" s="597"/>
      <c r="F11" s="597"/>
      <c r="G11" s="597"/>
      <c r="H11" s="597"/>
      <c r="I11" s="597"/>
      <c r="J11" s="597"/>
      <c r="K11" s="597"/>
      <c r="L11" s="598"/>
    </row>
    <row r="12" spans="1:12" ht="12.75" customHeight="1" x14ac:dyDescent="0.25">
      <c r="A12" s="4"/>
      <c r="B12" s="5" t="s">
        <v>17</v>
      </c>
      <c r="C12" s="589" t="s">
        <v>385</v>
      </c>
      <c r="D12" s="589"/>
      <c r="E12" s="589"/>
      <c r="F12" s="589"/>
      <c r="G12" s="589"/>
      <c r="H12" s="589"/>
      <c r="I12" s="589"/>
      <c r="J12" s="589"/>
      <c r="K12" s="589"/>
      <c r="L12" s="590"/>
    </row>
    <row r="13" spans="1:12" ht="12.75" customHeight="1" x14ac:dyDescent="0.25">
      <c r="A13" s="4"/>
      <c r="B13" s="5" t="s">
        <v>18</v>
      </c>
      <c r="C13" s="589" t="s">
        <v>386</v>
      </c>
      <c r="D13" s="589"/>
      <c r="E13" s="589"/>
      <c r="F13" s="589"/>
      <c r="G13" s="589"/>
      <c r="H13" s="589"/>
      <c r="I13" s="589"/>
      <c r="J13" s="589"/>
      <c r="K13" s="589"/>
      <c r="L13" s="590"/>
    </row>
    <row r="14" spans="1:12" ht="12.75" customHeight="1" x14ac:dyDescent="0.25">
      <c r="A14" s="7"/>
      <c r="B14" s="8"/>
      <c r="C14" s="9"/>
      <c r="D14" s="9"/>
      <c r="E14" s="9"/>
      <c r="F14" s="9"/>
      <c r="G14" s="9"/>
      <c r="H14" s="9"/>
      <c r="I14" s="9"/>
      <c r="J14" s="9"/>
      <c r="K14" s="9"/>
      <c r="L14" s="10"/>
    </row>
    <row r="15" spans="1:12" s="11" customFormat="1" ht="12.75" customHeight="1" x14ac:dyDescent="0.25">
      <c r="A15" s="603" t="s">
        <v>19</v>
      </c>
      <c r="B15" s="606" t="s">
        <v>20</v>
      </c>
      <c r="C15" s="608" t="s">
        <v>21</v>
      </c>
      <c r="D15" s="609"/>
      <c r="E15" s="609"/>
      <c r="F15" s="609"/>
      <c r="G15" s="610"/>
      <c r="H15" s="608" t="s">
        <v>22</v>
      </c>
      <c r="I15" s="609"/>
      <c r="J15" s="609"/>
      <c r="K15" s="609"/>
      <c r="L15" s="611"/>
    </row>
    <row r="16" spans="1:12" s="11" customFormat="1" ht="12.75" customHeight="1" x14ac:dyDescent="0.25">
      <c r="A16" s="604"/>
      <c r="B16" s="607"/>
      <c r="C16" s="612" t="s">
        <v>23</v>
      </c>
      <c r="D16" s="613" t="s">
        <v>24</v>
      </c>
      <c r="E16" s="615" t="s">
        <v>25</v>
      </c>
      <c r="F16" s="617" t="s">
        <v>26</v>
      </c>
      <c r="G16" s="619" t="s">
        <v>27</v>
      </c>
      <c r="H16" s="612" t="s">
        <v>23</v>
      </c>
      <c r="I16" s="613" t="s">
        <v>24</v>
      </c>
      <c r="J16" s="615" t="s">
        <v>25</v>
      </c>
      <c r="K16" s="617" t="s">
        <v>26</v>
      </c>
      <c r="L16" s="599" t="s">
        <v>27</v>
      </c>
    </row>
    <row r="17" spans="1:12" s="12" customFormat="1" ht="61.5" customHeight="1" thickBot="1" x14ac:dyDescent="0.3">
      <c r="A17" s="605"/>
      <c r="B17" s="607"/>
      <c r="C17" s="612"/>
      <c r="D17" s="614"/>
      <c r="E17" s="616"/>
      <c r="F17" s="618"/>
      <c r="G17" s="619"/>
      <c r="H17" s="622"/>
      <c r="I17" s="623"/>
      <c r="J17" s="616"/>
      <c r="K17" s="618"/>
      <c r="L17" s="600"/>
    </row>
    <row r="18" spans="1:12" s="12" customFormat="1" ht="9.75" customHeight="1" thickTop="1" x14ac:dyDescent="0.25">
      <c r="A18" s="13" t="s">
        <v>28</v>
      </c>
      <c r="B18" s="13">
        <v>2</v>
      </c>
      <c r="C18" s="14">
        <v>3</v>
      </c>
      <c r="D18" s="15">
        <v>4</v>
      </c>
      <c r="E18" s="15">
        <v>5</v>
      </c>
      <c r="F18" s="15">
        <v>6</v>
      </c>
      <c r="G18" s="16">
        <v>7</v>
      </c>
      <c r="H18" s="14">
        <v>8</v>
      </c>
      <c r="I18" s="15">
        <v>9</v>
      </c>
      <c r="J18" s="15">
        <v>10</v>
      </c>
      <c r="K18" s="15">
        <v>11</v>
      </c>
      <c r="L18" s="17">
        <v>12</v>
      </c>
    </row>
    <row r="19" spans="1:12" s="24" customFormat="1" x14ac:dyDescent="0.25">
      <c r="A19" s="18"/>
      <c r="B19" s="19" t="s">
        <v>29</v>
      </c>
      <c r="C19" s="20"/>
      <c r="D19" s="21"/>
      <c r="E19" s="21"/>
      <c r="F19" s="21"/>
      <c r="G19" s="22"/>
      <c r="H19" s="20"/>
      <c r="I19" s="21"/>
      <c r="J19" s="21"/>
      <c r="K19" s="21"/>
      <c r="L19" s="23"/>
    </row>
    <row r="20" spans="1:12" s="24" customFormat="1" ht="12.75" thickBot="1" x14ac:dyDescent="0.3">
      <c r="A20" s="25"/>
      <c r="B20" s="26" t="s">
        <v>30</v>
      </c>
      <c r="C20" s="27">
        <f t="shared" ref="C20:C47" si="0">SUM(D20:G20)</f>
        <v>122196</v>
      </c>
      <c r="D20" s="28">
        <f>SUM(D21,D24,D25,D41,D43)</f>
        <v>82057</v>
      </c>
      <c r="E20" s="28">
        <f>SUM(E21,E24,E43)</f>
        <v>40139</v>
      </c>
      <c r="F20" s="28">
        <f>SUM(F21,F26,F43)</f>
        <v>0</v>
      </c>
      <c r="G20" s="29">
        <f>SUM(G21,G45)</f>
        <v>0</v>
      </c>
      <c r="H20" s="27">
        <f>SUM(I20:L20)</f>
        <v>105691</v>
      </c>
      <c r="I20" s="28">
        <f>SUM(I21,I24,I25,I41,I43)</f>
        <v>65551</v>
      </c>
      <c r="J20" s="28">
        <f>SUM(J21,J24,J43)</f>
        <v>40140</v>
      </c>
      <c r="K20" s="28">
        <f>SUM(K21,K26,K43)</f>
        <v>0</v>
      </c>
      <c r="L20" s="30">
        <f>SUM(L21,L45)</f>
        <v>0</v>
      </c>
    </row>
    <row r="21" spans="1:12" ht="12.75" thickTop="1" x14ac:dyDescent="0.25">
      <c r="A21" s="31"/>
      <c r="B21" s="32" t="s">
        <v>31</v>
      </c>
      <c r="C21" s="33">
        <f t="shared" si="0"/>
        <v>0</v>
      </c>
      <c r="D21" s="34">
        <f>SUM(D22:D23)</f>
        <v>0</v>
      </c>
      <c r="E21" s="34">
        <f>SUM(E22:E23)</f>
        <v>0</v>
      </c>
      <c r="F21" s="34">
        <f>SUM(F22:F23)</f>
        <v>0</v>
      </c>
      <c r="G21" s="35">
        <f>SUM(G22:G23)</f>
        <v>0</v>
      </c>
      <c r="H21" s="33">
        <f t="shared" ref="H21:H47" si="1">SUM(I21:L21)</f>
        <v>0</v>
      </c>
      <c r="I21" s="34">
        <f>SUM(I22:I23)</f>
        <v>0</v>
      </c>
      <c r="J21" s="34">
        <f>SUM(J22:J23)</f>
        <v>0</v>
      </c>
      <c r="K21" s="34">
        <f>SUM(K22:K23)</f>
        <v>0</v>
      </c>
      <c r="L21" s="36">
        <f>SUM(L22:L23)</f>
        <v>0</v>
      </c>
    </row>
    <row r="22" spans="1:12" x14ac:dyDescent="0.25">
      <c r="A22" s="37"/>
      <c r="B22" s="38" t="s">
        <v>32</v>
      </c>
      <c r="C22" s="39">
        <f t="shared" si="0"/>
        <v>0</v>
      </c>
      <c r="D22" s="40"/>
      <c r="E22" s="40"/>
      <c r="F22" s="40"/>
      <c r="G22" s="41"/>
      <c r="H22" s="39">
        <f t="shared" si="1"/>
        <v>0</v>
      </c>
      <c r="I22" s="40"/>
      <c r="J22" s="40"/>
      <c r="K22" s="40"/>
      <c r="L22" s="42"/>
    </row>
    <row r="23" spans="1:12" x14ac:dyDescent="0.25">
      <c r="A23" s="43"/>
      <c r="B23" s="44" t="s">
        <v>33</v>
      </c>
      <c r="C23" s="45">
        <f t="shared" si="0"/>
        <v>0</v>
      </c>
      <c r="D23" s="46"/>
      <c r="E23" s="46"/>
      <c r="F23" s="46"/>
      <c r="G23" s="47"/>
      <c r="H23" s="45">
        <f t="shared" si="1"/>
        <v>0</v>
      </c>
      <c r="I23" s="46"/>
      <c r="J23" s="46"/>
      <c r="K23" s="46"/>
      <c r="L23" s="48"/>
    </row>
    <row r="24" spans="1:12" s="24" customFormat="1" ht="24.75" thickBot="1" x14ac:dyDescent="0.3">
      <c r="A24" s="49">
        <v>19300</v>
      </c>
      <c r="B24" s="49" t="s">
        <v>34</v>
      </c>
      <c r="C24" s="50">
        <f t="shared" si="0"/>
        <v>122196</v>
      </c>
      <c r="D24" s="51">
        <v>82057</v>
      </c>
      <c r="E24" s="51">
        <v>40139</v>
      </c>
      <c r="F24" s="52" t="s">
        <v>35</v>
      </c>
      <c r="G24" s="53" t="s">
        <v>35</v>
      </c>
      <c r="H24" s="50">
        <f t="shared" si="1"/>
        <v>105691</v>
      </c>
      <c r="I24" s="51">
        <f>I51</f>
        <v>65551</v>
      </c>
      <c r="J24" s="51">
        <f>J51</f>
        <v>40140</v>
      </c>
      <c r="K24" s="52" t="s">
        <v>35</v>
      </c>
      <c r="L24" s="54" t="s">
        <v>35</v>
      </c>
    </row>
    <row r="25" spans="1:12" s="24" customFormat="1" ht="24.75" thickTop="1" x14ac:dyDescent="0.25">
      <c r="A25" s="55"/>
      <c r="B25" s="56" t="s">
        <v>36</v>
      </c>
      <c r="C25" s="57">
        <f t="shared" si="0"/>
        <v>0</v>
      </c>
      <c r="D25" s="58"/>
      <c r="E25" s="59" t="s">
        <v>35</v>
      </c>
      <c r="F25" s="59" t="s">
        <v>35</v>
      </c>
      <c r="G25" s="60" t="s">
        <v>35</v>
      </c>
      <c r="H25" s="57">
        <f t="shared" si="1"/>
        <v>0</v>
      </c>
      <c r="I25" s="61"/>
      <c r="J25" s="59" t="s">
        <v>35</v>
      </c>
      <c r="K25" s="59" t="s">
        <v>35</v>
      </c>
      <c r="L25" s="62" t="s">
        <v>35</v>
      </c>
    </row>
    <row r="26" spans="1:12" s="24" customFormat="1" ht="36" x14ac:dyDescent="0.25">
      <c r="A26" s="56">
        <v>21300</v>
      </c>
      <c r="B26" s="56" t="s">
        <v>37</v>
      </c>
      <c r="C26" s="57">
        <f t="shared" si="0"/>
        <v>0</v>
      </c>
      <c r="D26" s="59" t="s">
        <v>35</v>
      </c>
      <c r="E26" s="59" t="s">
        <v>35</v>
      </c>
      <c r="F26" s="63">
        <f>SUM(F27,F31,F33,F36)</f>
        <v>0</v>
      </c>
      <c r="G26" s="60" t="s">
        <v>35</v>
      </c>
      <c r="H26" s="57">
        <f t="shared" si="1"/>
        <v>0</v>
      </c>
      <c r="I26" s="59" t="s">
        <v>35</v>
      </c>
      <c r="J26" s="59" t="s">
        <v>35</v>
      </c>
      <c r="K26" s="63">
        <f>SUM(K27,K31,K33,K36)</f>
        <v>0</v>
      </c>
      <c r="L26" s="62" t="s">
        <v>35</v>
      </c>
    </row>
    <row r="27" spans="1:12" s="24" customFormat="1" ht="24" x14ac:dyDescent="0.25">
      <c r="A27" s="64">
        <v>21350</v>
      </c>
      <c r="B27" s="56" t="s">
        <v>38</v>
      </c>
      <c r="C27" s="57">
        <f t="shared" si="0"/>
        <v>0</v>
      </c>
      <c r="D27" s="59" t="s">
        <v>35</v>
      </c>
      <c r="E27" s="59" t="s">
        <v>35</v>
      </c>
      <c r="F27" s="63">
        <f>SUM(F28:F30)</f>
        <v>0</v>
      </c>
      <c r="G27" s="60" t="s">
        <v>35</v>
      </c>
      <c r="H27" s="57">
        <f t="shared" si="1"/>
        <v>0</v>
      </c>
      <c r="I27" s="59" t="s">
        <v>35</v>
      </c>
      <c r="J27" s="59" t="s">
        <v>35</v>
      </c>
      <c r="K27" s="63">
        <f>SUM(K28:K30)</f>
        <v>0</v>
      </c>
      <c r="L27" s="62" t="s">
        <v>35</v>
      </c>
    </row>
    <row r="28" spans="1:12" x14ac:dyDescent="0.25">
      <c r="A28" s="37">
        <v>21351</v>
      </c>
      <c r="B28" s="65" t="s">
        <v>39</v>
      </c>
      <c r="C28" s="66">
        <f t="shared" si="0"/>
        <v>0</v>
      </c>
      <c r="D28" s="67" t="s">
        <v>35</v>
      </c>
      <c r="E28" s="67" t="s">
        <v>35</v>
      </c>
      <c r="F28" s="68"/>
      <c r="G28" s="69" t="s">
        <v>35</v>
      </c>
      <c r="H28" s="66">
        <f t="shared" si="1"/>
        <v>0</v>
      </c>
      <c r="I28" s="67" t="s">
        <v>35</v>
      </c>
      <c r="J28" s="67" t="s">
        <v>35</v>
      </c>
      <c r="K28" s="68"/>
      <c r="L28" s="70" t="s">
        <v>35</v>
      </c>
    </row>
    <row r="29" spans="1:12" x14ac:dyDescent="0.25">
      <c r="A29" s="43">
        <v>21352</v>
      </c>
      <c r="B29" s="71" t="s">
        <v>40</v>
      </c>
      <c r="C29" s="72">
        <f t="shared" si="0"/>
        <v>0</v>
      </c>
      <c r="D29" s="73" t="s">
        <v>35</v>
      </c>
      <c r="E29" s="73" t="s">
        <v>35</v>
      </c>
      <c r="F29" s="74"/>
      <c r="G29" s="75" t="s">
        <v>35</v>
      </c>
      <c r="H29" s="72">
        <f t="shared" si="1"/>
        <v>0</v>
      </c>
      <c r="I29" s="73" t="s">
        <v>35</v>
      </c>
      <c r="J29" s="73" t="s">
        <v>35</v>
      </c>
      <c r="K29" s="74"/>
      <c r="L29" s="76" t="s">
        <v>35</v>
      </c>
    </row>
    <row r="30" spans="1:12" ht="24" x14ac:dyDescent="0.25">
      <c r="A30" s="43">
        <v>21359</v>
      </c>
      <c r="B30" s="71" t="s">
        <v>41</v>
      </c>
      <c r="C30" s="72">
        <f t="shared" si="0"/>
        <v>0</v>
      </c>
      <c r="D30" s="73" t="s">
        <v>35</v>
      </c>
      <c r="E30" s="73" t="s">
        <v>35</v>
      </c>
      <c r="F30" s="74"/>
      <c r="G30" s="75" t="s">
        <v>35</v>
      </c>
      <c r="H30" s="72">
        <f t="shared" si="1"/>
        <v>0</v>
      </c>
      <c r="I30" s="73" t="s">
        <v>35</v>
      </c>
      <c r="J30" s="73" t="s">
        <v>35</v>
      </c>
      <c r="K30" s="74"/>
      <c r="L30" s="76" t="s">
        <v>35</v>
      </c>
    </row>
    <row r="31" spans="1:12" s="24" customFormat="1" ht="36" x14ac:dyDescent="0.25">
      <c r="A31" s="64">
        <v>21370</v>
      </c>
      <c r="B31" s="56" t="s">
        <v>42</v>
      </c>
      <c r="C31" s="57">
        <f t="shared" si="0"/>
        <v>0</v>
      </c>
      <c r="D31" s="59" t="s">
        <v>35</v>
      </c>
      <c r="E31" s="59" t="s">
        <v>35</v>
      </c>
      <c r="F31" s="63">
        <f>SUM(F32)</f>
        <v>0</v>
      </c>
      <c r="G31" s="60" t="s">
        <v>35</v>
      </c>
      <c r="H31" s="57">
        <f t="shared" si="1"/>
        <v>0</v>
      </c>
      <c r="I31" s="59" t="s">
        <v>35</v>
      </c>
      <c r="J31" s="59" t="s">
        <v>35</v>
      </c>
      <c r="K31" s="63">
        <f>SUM(K32)</f>
        <v>0</v>
      </c>
      <c r="L31" s="62" t="s">
        <v>35</v>
      </c>
    </row>
    <row r="32" spans="1:12" ht="36" x14ac:dyDescent="0.25">
      <c r="A32" s="77">
        <v>21379</v>
      </c>
      <c r="B32" s="78" t="s">
        <v>43</v>
      </c>
      <c r="C32" s="79">
        <f t="shared" si="0"/>
        <v>0</v>
      </c>
      <c r="D32" s="80" t="s">
        <v>35</v>
      </c>
      <c r="E32" s="80" t="s">
        <v>35</v>
      </c>
      <c r="F32" s="81"/>
      <c r="G32" s="82" t="s">
        <v>35</v>
      </c>
      <c r="H32" s="79">
        <f t="shared" si="1"/>
        <v>0</v>
      </c>
      <c r="I32" s="80" t="s">
        <v>35</v>
      </c>
      <c r="J32" s="80" t="s">
        <v>35</v>
      </c>
      <c r="K32" s="81"/>
      <c r="L32" s="83" t="s">
        <v>35</v>
      </c>
    </row>
    <row r="33" spans="1:12" s="24" customFormat="1" x14ac:dyDescent="0.25">
      <c r="A33" s="64">
        <v>21380</v>
      </c>
      <c r="B33" s="56" t="s">
        <v>44</v>
      </c>
      <c r="C33" s="57">
        <f t="shared" si="0"/>
        <v>0</v>
      </c>
      <c r="D33" s="59" t="s">
        <v>35</v>
      </c>
      <c r="E33" s="59" t="s">
        <v>35</v>
      </c>
      <c r="F33" s="63">
        <f>SUM(F34:F35)</f>
        <v>0</v>
      </c>
      <c r="G33" s="60" t="s">
        <v>35</v>
      </c>
      <c r="H33" s="57">
        <f t="shared" si="1"/>
        <v>0</v>
      </c>
      <c r="I33" s="59" t="s">
        <v>35</v>
      </c>
      <c r="J33" s="59" t="s">
        <v>35</v>
      </c>
      <c r="K33" s="63">
        <f>SUM(K34:K35)</f>
        <v>0</v>
      </c>
      <c r="L33" s="62" t="s">
        <v>35</v>
      </c>
    </row>
    <row r="34" spans="1:12" x14ac:dyDescent="0.25">
      <c r="A34" s="38">
        <v>21381</v>
      </c>
      <c r="B34" s="65" t="s">
        <v>45</v>
      </c>
      <c r="C34" s="66">
        <f t="shared" si="0"/>
        <v>0</v>
      </c>
      <c r="D34" s="67" t="s">
        <v>35</v>
      </c>
      <c r="E34" s="67" t="s">
        <v>35</v>
      </c>
      <c r="F34" s="68"/>
      <c r="G34" s="69" t="s">
        <v>35</v>
      </c>
      <c r="H34" s="66">
        <f t="shared" si="1"/>
        <v>0</v>
      </c>
      <c r="I34" s="67" t="s">
        <v>35</v>
      </c>
      <c r="J34" s="67" t="s">
        <v>35</v>
      </c>
      <c r="K34" s="68"/>
      <c r="L34" s="70" t="s">
        <v>35</v>
      </c>
    </row>
    <row r="35" spans="1:12" ht="24" x14ac:dyDescent="0.25">
      <c r="A35" s="44">
        <v>21383</v>
      </c>
      <c r="B35" s="71" t="s">
        <v>46</v>
      </c>
      <c r="C35" s="72">
        <f>SUM(D35:G35)</f>
        <v>0</v>
      </c>
      <c r="D35" s="73" t="s">
        <v>35</v>
      </c>
      <c r="E35" s="73" t="s">
        <v>35</v>
      </c>
      <c r="F35" s="74"/>
      <c r="G35" s="75" t="s">
        <v>35</v>
      </c>
      <c r="H35" s="72">
        <f t="shared" si="1"/>
        <v>0</v>
      </c>
      <c r="I35" s="73" t="s">
        <v>35</v>
      </c>
      <c r="J35" s="73" t="s">
        <v>35</v>
      </c>
      <c r="K35" s="74"/>
      <c r="L35" s="76" t="s">
        <v>35</v>
      </c>
    </row>
    <row r="36" spans="1:12" s="24" customFormat="1" ht="25.5" customHeight="1" x14ac:dyDescent="0.25">
      <c r="A36" s="64">
        <v>21390</v>
      </c>
      <c r="B36" s="56" t="s">
        <v>47</v>
      </c>
      <c r="C36" s="57">
        <f t="shared" si="0"/>
        <v>0</v>
      </c>
      <c r="D36" s="59" t="s">
        <v>35</v>
      </c>
      <c r="E36" s="59" t="s">
        <v>35</v>
      </c>
      <c r="F36" s="63">
        <f>SUM(F37:F40)</f>
        <v>0</v>
      </c>
      <c r="G36" s="60" t="s">
        <v>35</v>
      </c>
      <c r="H36" s="57">
        <f t="shared" si="1"/>
        <v>0</v>
      </c>
      <c r="I36" s="59" t="s">
        <v>35</v>
      </c>
      <c r="J36" s="59" t="s">
        <v>35</v>
      </c>
      <c r="K36" s="63">
        <f>SUM(K37:K40)</f>
        <v>0</v>
      </c>
      <c r="L36" s="62" t="s">
        <v>35</v>
      </c>
    </row>
    <row r="37" spans="1:12" ht="24" x14ac:dyDescent="0.25">
      <c r="A37" s="38">
        <v>21391</v>
      </c>
      <c r="B37" s="65" t="s">
        <v>48</v>
      </c>
      <c r="C37" s="66">
        <f t="shared" si="0"/>
        <v>0</v>
      </c>
      <c r="D37" s="67" t="s">
        <v>35</v>
      </c>
      <c r="E37" s="67" t="s">
        <v>35</v>
      </c>
      <c r="F37" s="68"/>
      <c r="G37" s="69" t="s">
        <v>35</v>
      </c>
      <c r="H37" s="66">
        <f t="shared" si="1"/>
        <v>0</v>
      </c>
      <c r="I37" s="67" t="s">
        <v>35</v>
      </c>
      <c r="J37" s="67" t="s">
        <v>35</v>
      </c>
      <c r="K37" s="68"/>
      <c r="L37" s="70" t="s">
        <v>35</v>
      </c>
    </row>
    <row r="38" spans="1:12" x14ac:dyDescent="0.25">
      <c r="A38" s="44">
        <v>21393</v>
      </c>
      <c r="B38" s="71" t="s">
        <v>49</v>
      </c>
      <c r="C38" s="72">
        <f t="shared" si="0"/>
        <v>0</v>
      </c>
      <c r="D38" s="73" t="s">
        <v>35</v>
      </c>
      <c r="E38" s="73" t="s">
        <v>35</v>
      </c>
      <c r="F38" s="74"/>
      <c r="G38" s="75" t="s">
        <v>35</v>
      </c>
      <c r="H38" s="72">
        <f t="shared" si="1"/>
        <v>0</v>
      </c>
      <c r="I38" s="73" t="s">
        <v>35</v>
      </c>
      <c r="J38" s="73" t="s">
        <v>35</v>
      </c>
      <c r="K38" s="74"/>
      <c r="L38" s="76" t="s">
        <v>35</v>
      </c>
    </row>
    <row r="39" spans="1:12" x14ac:dyDescent="0.25">
      <c r="A39" s="44">
        <v>21395</v>
      </c>
      <c r="B39" s="71" t="s">
        <v>50</v>
      </c>
      <c r="C39" s="72">
        <f t="shared" si="0"/>
        <v>0</v>
      </c>
      <c r="D39" s="73" t="s">
        <v>35</v>
      </c>
      <c r="E39" s="73" t="s">
        <v>35</v>
      </c>
      <c r="F39" s="74"/>
      <c r="G39" s="75" t="s">
        <v>35</v>
      </c>
      <c r="H39" s="72">
        <f t="shared" si="1"/>
        <v>0</v>
      </c>
      <c r="I39" s="73" t="s">
        <v>35</v>
      </c>
      <c r="J39" s="73" t="s">
        <v>35</v>
      </c>
      <c r="K39" s="74"/>
      <c r="L39" s="76" t="s">
        <v>35</v>
      </c>
    </row>
    <row r="40" spans="1:12" ht="24" x14ac:dyDescent="0.25">
      <c r="A40" s="84">
        <v>21399</v>
      </c>
      <c r="B40" s="85" t="s">
        <v>51</v>
      </c>
      <c r="C40" s="86">
        <f t="shared" si="0"/>
        <v>0</v>
      </c>
      <c r="D40" s="87" t="s">
        <v>35</v>
      </c>
      <c r="E40" s="87" t="s">
        <v>35</v>
      </c>
      <c r="F40" s="88"/>
      <c r="G40" s="89" t="s">
        <v>35</v>
      </c>
      <c r="H40" s="86">
        <f t="shared" si="1"/>
        <v>0</v>
      </c>
      <c r="I40" s="87" t="s">
        <v>35</v>
      </c>
      <c r="J40" s="87" t="s">
        <v>35</v>
      </c>
      <c r="K40" s="88"/>
      <c r="L40" s="90" t="s">
        <v>35</v>
      </c>
    </row>
    <row r="41" spans="1:12" s="24" customFormat="1" ht="26.25" customHeight="1" x14ac:dyDescent="0.25">
      <c r="A41" s="91">
        <v>21420</v>
      </c>
      <c r="B41" s="92" t="s">
        <v>52</v>
      </c>
      <c r="C41" s="86">
        <f>SUM(D41:G41)</f>
        <v>0</v>
      </c>
      <c r="D41" s="94">
        <f>SUM(D42)</f>
        <v>0</v>
      </c>
      <c r="E41" s="95" t="s">
        <v>35</v>
      </c>
      <c r="F41" s="95" t="s">
        <v>35</v>
      </c>
      <c r="G41" s="96" t="s">
        <v>35</v>
      </c>
      <c r="H41" s="93">
        <f>SUM(I41:L41)</f>
        <v>0</v>
      </c>
      <c r="I41" s="94">
        <f>SUM(I42)</f>
        <v>0</v>
      </c>
      <c r="J41" s="95" t="s">
        <v>35</v>
      </c>
      <c r="K41" s="95" t="s">
        <v>35</v>
      </c>
      <c r="L41" s="97" t="s">
        <v>35</v>
      </c>
    </row>
    <row r="42" spans="1:12" s="24" customFormat="1" ht="26.25" customHeight="1" x14ac:dyDescent="0.25">
      <c r="A42" s="84">
        <v>21429</v>
      </c>
      <c r="B42" s="85" t="s">
        <v>53</v>
      </c>
      <c r="C42" s="86">
        <f>SUM(D42:G42)</f>
        <v>0</v>
      </c>
      <c r="D42" s="98"/>
      <c r="E42" s="87" t="s">
        <v>35</v>
      </c>
      <c r="F42" s="87" t="s">
        <v>35</v>
      </c>
      <c r="G42" s="89" t="s">
        <v>35</v>
      </c>
      <c r="H42" s="86">
        <f t="shared" ref="H42:H44" si="2">SUM(I42:L42)</f>
        <v>0</v>
      </c>
      <c r="I42" s="98"/>
      <c r="J42" s="87" t="s">
        <v>35</v>
      </c>
      <c r="K42" s="87" t="s">
        <v>35</v>
      </c>
      <c r="L42" s="90" t="s">
        <v>35</v>
      </c>
    </row>
    <row r="43" spans="1:12" s="24" customFormat="1" ht="24" x14ac:dyDescent="0.25">
      <c r="A43" s="64">
        <v>21490</v>
      </c>
      <c r="B43" s="56" t="s">
        <v>54</v>
      </c>
      <c r="C43" s="57">
        <f t="shared" si="0"/>
        <v>0</v>
      </c>
      <c r="D43" s="99">
        <f>D44</f>
        <v>0</v>
      </c>
      <c r="E43" s="99">
        <f t="shared" ref="E43:F43" si="3">E44</f>
        <v>0</v>
      </c>
      <c r="F43" s="99">
        <f t="shared" si="3"/>
        <v>0</v>
      </c>
      <c r="G43" s="60" t="s">
        <v>35</v>
      </c>
      <c r="H43" s="100">
        <f t="shared" si="2"/>
        <v>0</v>
      </c>
      <c r="I43" s="99">
        <f>I44</f>
        <v>0</v>
      </c>
      <c r="J43" s="99">
        <f t="shared" ref="J43:K43" si="4">J44</f>
        <v>0</v>
      </c>
      <c r="K43" s="99">
        <f t="shared" si="4"/>
        <v>0</v>
      </c>
      <c r="L43" s="62" t="s">
        <v>35</v>
      </c>
    </row>
    <row r="44" spans="1:12" s="24" customFormat="1" ht="24" x14ac:dyDescent="0.25">
      <c r="A44" s="44">
        <v>21499</v>
      </c>
      <c r="B44" s="71" t="s">
        <v>55</v>
      </c>
      <c r="C44" s="79">
        <f>SUM(D44:G44)</f>
        <v>0</v>
      </c>
      <c r="D44" s="101"/>
      <c r="E44" s="102"/>
      <c r="F44" s="102"/>
      <c r="G44" s="103" t="s">
        <v>35</v>
      </c>
      <c r="H44" s="104">
        <f t="shared" si="2"/>
        <v>0</v>
      </c>
      <c r="I44" s="40"/>
      <c r="J44" s="105"/>
      <c r="K44" s="105"/>
      <c r="L44" s="106" t="s">
        <v>35</v>
      </c>
    </row>
    <row r="45" spans="1:12" ht="12.75" customHeight="1" x14ac:dyDescent="0.25">
      <c r="A45" s="107">
        <v>23000</v>
      </c>
      <c r="B45" s="108" t="s">
        <v>56</v>
      </c>
      <c r="C45" s="109">
        <f>SUM(D45:G45)</f>
        <v>0</v>
      </c>
      <c r="D45" s="59" t="s">
        <v>35</v>
      </c>
      <c r="E45" s="59" t="s">
        <v>35</v>
      </c>
      <c r="F45" s="59" t="s">
        <v>35</v>
      </c>
      <c r="G45" s="99">
        <f>SUM(G46:G47)</f>
        <v>0</v>
      </c>
      <c r="H45" s="109">
        <f t="shared" si="1"/>
        <v>0</v>
      </c>
      <c r="I45" s="87" t="s">
        <v>35</v>
      </c>
      <c r="J45" s="87" t="s">
        <v>35</v>
      </c>
      <c r="K45" s="87" t="s">
        <v>35</v>
      </c>
      <c r="L45" s="110">
        <f>SUM(L46:L47)</f>
        <v>0</v>
      </c>
    </row>
    <row r="46" spans="1:12" ht="24" x14ac:dyDescent="0.25">
      <c r="A46" s="111">
        <v>23410</v>
      </c>
      <c r="B46" s="112" t="s">
        <v>57</v>
      </c>
      <c r="C46" s="113">
        <f t="shared" si="0"/>
        <v>0</v>
      </c>
      <c r="D46" s="95" t="s">
        <v>35</v>
      </c>
      <c r="E46" s="95" t="s">
        <v>35</v>
      </c>
      <c r="F46" s="95" t="s">
        <v>35</v>
      </c>
      <c r="G46" s="114"/>
      <c r="H46" s="113">
        <f t="shared" si="1"/>
        <v>0</v>
      </c>
      <c r="I46" s="95" t="s">
        <v>35</v>
      </c>
      <c r="J46" s="95" t="s">
        <v>35</v>
      </c>
      <c r="K46" s="95" t="s">
        <v>35</v>
      </c>
      <c r="L46" s="115"/>
    </row>
    <row r="47" spans="1:12" ht="24" x14ac:dyDescent="0.25">
      <c r="A47" s="111">
        <v>23510</v>
      </c>
      <c r="B47" s="112" t="s">
        <v>58</v>
      </c>
      <c r="C47" s="93">
        <f t="shared" si="0"/>
        <v>0</v>
      </c>
      <c r="D47" s="95" t="s">
        <v>35</v>
      </c>
      <c r="E47" s="95" t="s">
        <v>35</v>
      </c>
      <c r="F47" s="95" t="s">
        <v>35</v>
      </c>
      <c r="G47" s="114"/>
      <c r="H47" s="93">
        <f t="shared" si="1"/>
        <v>0</v>
      </c>
      <c r="I47" s="95" t="s">
        <v>35</v>
      </c>
      <c r="J47" s="95" t="s">
        <v>35</v>
      </c>
      <c r="K47" s="95" t="s">
        <v>35</v>
      </c>
      <c r="L47" s="115"/>
    </row>
    <row r="48" spans="1:12" x14ac:dyDescent="0.25">
      <c r="A48" s="116"/>
      <c r="B48" s="112"/>
      <c r="C48" s="117"/>
      <c r="D48" s="95"/>
      <c r="E48" s="95"/>
      <c r="F48" s="94"/>
      <c r="G48" s="118"/>
      <c r="H48" s="117"/>
      <c r="I48" s="95"/>
      <c r="J48" s="95"/>
      <c r="K48" s="94"/>
      <c r="L48" s="119"/>
    </row>
    <row r="49" spans="1:12" s="24" customFormat="1" x14ac:dyDescent="0.25">
      <c r="A49" s="120"/>
      <c r="B49" s="121" t="s">
        <v>59</v>
      </c>
      <c r="C49" s="122"/>
      <c r="D49" s="123"/>
      <c r="E49" s="123"/>
      <c r="F49" s="123"/>
      <c r="G49" s="124"/>
      <c r="H49" s="122"/>
      <c r="I49" s="123"/>
      <c r="J49" s="123"/>
      <c r="K49" s="123"/>
      <c r="L49" s="125"/>
    </row>
    <row r="50" spans="1:12" s="24" customFormat="1" ht="12.75" thickBot="1" x14ac:dyDescent="0.3">
      <c r="A50" s="126"/>
      <c r="B50" s="25" t="s">
        <v>60</v>
      </c>
      <c r="C50" s="127">
        <f t="shared" ref="C50:C113" si="5">SUM(D50:G50)</f>
        <v>122196</v>
      </c>
      <c r="D50" s="128">
        <f>SUM(D51,D283)</f>
        <v>82057</v>
      </c>
      <c r="E50" s="128">
        <f>SUM(E51,E283)</f>
        <v>40139</v>
      </c>
      <c r="F50" s="128">
        <f>SUM(F51,F283)</f>
        <v>0</v>
      </c>
      <c r="G50" s="129">
        <f>SUM(G51,G283)</f>
        <v>0</v>
      </c>
      <c r="H50" s="127">
        <f t="shared" ref="H50:H113" si="6">SUM(I50:L50)</f>
        <v>105691</v>
      </c>
      <c r="I50" s="128">
        <f>SUM(I51,I283)</f>
        <v>65551</v>
      </c>
      <c r="J50" s="128">
        <f>SUM(J51,J283)</f>
        <v>40140</v>
      </c>
      <c r="K50" s="128">
        <f>SUM(K51,K283)</f>
        <v>0</v>
      </c>
      <c r="L50" s="130">
        <f>SUM(L51,L283)</f>
        <v>0</v>
      </c>
    </row>
    <row r="51" spans="1:12" s="24" customFormat="1" ht="36.75" thickTop="1" x14ac:dyDescent="0.25">
      <c r="A51" s="131"/>
      <c r="B51" s="132" t="s">
        <v>61</v>
      </c>
      <c r="C51" s="133">
        <f t="shared" si="5"/>
        <v>122196</v>
      </c>
      <c r="D51" s="134">
        <f>SUM(D52,D194)</f>
        <v>82057</v>
      </c>
      <c r="E51" s="134">
        <f>SUM(E52,E194)</f>
        <v>40139</v>
      </c>
      <c r="F51" s="134">
        <f>SUM(F52,F194)</f>
        <v>0</v>
      </c>
      <c r="G51" s="135">
        <f>SUM(G52,G194)</f>
        <v>0</v>
      </c>
      <c r="H51" s="133">
        <f t="shared" si="6"/>
        <v>105691</v>
      </c>
      <c r="I51" s="134">
        <f>SUM(I52,I194)</f>
        <v>65551</v>
      </c>
      <c r="J51" s="134">
        <f>SUM(J52,J194)</f>
        <v>40140</v>
      </c>
      <c r="K51" s="134">
        <f>SUM(K52,K194)</f>
        <v>0</v>
      </c>
      <c r="L51" s="136">
        <f>SUM(L52,L194)</f>
        <v>0</v>
      </c>
    </row>
    <row r="52" spans="1:12" s="24" customFormat="1" ht="24" x14ac:dyDescent="0.25">
      <c r="A52" s="137"/>
      <c r="B52" s="18" t="s">
        <v>62</v>
      </c>
      <c r="C52" s="138">
        <f t="shared" si="5"/>
        <v>122196</v>
      </c>
      <c r="D52" s="139">
        <f>SUM(D53,D75,D173,D187)</f>
        <v>82057</v>
      </c>
      <c r="E52" s="139">
        <f>SUM(E53,E75,E173,E187)</f>
        <v>40139</v>
      </c>
      <c r="F52" s="139">
        <f>SUM(F53,F75,F173,F187)</f>
        <v>0</v>
      </c>
      <c r="G52" s="140">
        <f>SUM(G53,G75,G173,G187)</f>
        <v>0</v>
      </c>
      <c r="H52" s="138">
        <f t="shared" si="6"/>
        <v>105691</v>
      </c>
      <c r="I52" s="139">
        <f>SUM(I53,I75,I173,I187)</f>
        <v>65551</v>
      </c>
      <c r="J52" s="139">
        <f>SUM(J53,J75,J173,J187)</f>
        <v>40140</v>
      </c>
      <c r="K52" s="139">
        <f>SUM(K53,K75,K173,K187)</f>
        <v>0</v>
      </c>
      <c r="L52" s="141">
        <f>SUM(L53,L75,L173,L187)</f>
        <v>0</v>
      </c>
    </row>
    <row r="53" spans="1:12" s="24" customFormat="1" x14ac:dyDescent="0.25">
      <c r="A53" s="142">
        <v>1000</v>
      </c>
      <c r="B53" s="142" t="s">
        <v>63</v>
      </c>
      <c r="C53" s="143">
        <f t="shared" si="5"/>
        <v>0</v>
      </c>
      <c r="D53" s="144">
        <f>SUM(D54,D67)</f>
        <v>0</v>
      </c>
      <c r="E53" s="144">
        <f>SUM(E54,E67)</f>
        <v>0</v>
      </c>
      <c r="F53" s="144">
        <f>SUM(F54,F67)</f>
        <v>0</v>
      </c>
      <c r="G53" s="145">
        <f>SUM(G54,G67)</f>
        <v>0</v>
      </c>
      <c r="H53" s="143">
        <f t="shared" si="6"/>
        <v>0</v>
      </c>
      <c r="I53" s="144">
        <f>SUM(I54,I67)</f>
        <v>0</v>
      </c>
      <c r="J53" s="144">
        <f>SUM(J54,J67)</f>
        <v>0</v>
      </c>
      <c r="K53" s="144">
        <f>SUM(K54,K67)</f>
        <v>0</v>
      </c>
      <c r="L53" s="146">
        <f>SUM(L54,L67)</f>
        <v>0</v>
      </c>
    </row>
    <row r="54" spans="1:12" x14ac:dyDescent="0.25">
      <c r="A54" s="56">
        <v>1100</v>
      </c>
      <c r="B54" s="147" t="s">
        <v>64</v>
      </c>
      <c r="C54" s="57">
        <f t="shared" si="5"/>
        <v>0</v>
      </c>
      <c r="D54" s="63">
        <f>SUM(D55,D58,D66)</f>
        <v>0</v>
      </c>
      <c r="E54" s="63">
        <f>SUM(E55,E58,E66)</f>
        <v>0</v>
      </c>
      <c r="F54" s="63">
        <f>SUM(F55,F58,F66)</f>
        <v>0</v>
      </c>
      <c r="G54" s="148">
        <f>SUM(G55,G58,G66)</f>
        <v>0</v>
      </c>
      <c r="H54" s="57">
        <f t="shared" si="6"/>
        <v>0</v>
      </c>
      <c r="I54" s="63">
        <f>SUM(I55,I58,I66)</f>
        <v>0</v>
      </c>
      <c r="J54" s="63">
        <f>SUM(J55,J58,J66)</f>
        <v>0</v>
      </c>
      <c r="K54" s="63">
        <f>SUM(K55,K58,K66)</f>
        <v>0</v>
      </c>
      <c r="L54" s="149">
        <f>SUM(L55,L58,L66)</f>
        <v>0</v>
      </c>
    </row>
    <row r="55" spans="1:12" x14ac:dyDescent="0.25">
      <c r="A55" s="150">
        <v>1110</v>
      </c>
      <c r="B55" s="112" t="s">
        <v>65</v>
      </c>
      <c r="C55" s="117">
        <f t="shared" si="5"/>
        <v>0</v>
      </c>
      <c r="D55" s="151">
        <f>SUM(D56:D57)</f>
        <v>0</v>
      </c>
      <c r="E55" s="151">
        <f>SUM(E56:E57)</f>
        <v>0</v>
      </c>
      <c r="F55" s="151">
        <f>SUM(F56:F57)</f>
        <v>0</v>
      </c>
      <c r="G55" s="152">
        <f>SUM(G56:G57)</f>
        <v>0</v>
      </c>
      <c r="H55" s="117">
        <f t="shared" si="6"/>
        <v>0</v>
      </c>
      <c r="I55" s="151">
        <f>SUM(I56:I57)</f>
        <v>0</v>
      </c>
      <c r="J55" s="151">
        <f>SUM(J56:J57)</f>
        <v>0</v>
      </c>
      <c r="K55" s="151">
        <f>SUM(K56:K57)</f>
        <v>0</v>
      </c>
      <c r="L55" s="153">
        <f>SUM(L56:L57)</f>
        <v>0</v>
      </c>
    </row>
    <row r="56" spans="1:12" x14ac:dyDescent="0.25">
      <c r="A56" s="38">
        <v>1111</v>
      </c>
      <c r="B56" s="65" t="s">
        <v>66</v>
      </c>
      <c r="C56" s="66">
        <f t="shared" si="5"/>
        <v>0</v>
      </c>
      <c r="D56" s="68"/>
      <c r="E56" s="68"/>
      <c r="F56" s="68"/>
      <c r="G56" s="154"/>
      <c r="H56" s="66">
        <f t="shared" si="6"/>
        <v>0</v>
      </c>
      <c r="I56" s="68"/>
      <c r="J56" s="68"/>
      <c r="K56" s="68"/>
      <c r="L56" s="155"/>
    </row>
    <row r="57" spans="1:12" ht="24" customHeight="1" x14ac:dyDescent="0.25">
      <c r="A57" s="44">
        <v>1119</v>
      </c>
      <c r="B57" s="71" t="s">
        <v>67</v>
      </c>
      <c r="C57" s="72">
        <f t="shared" si="5"/>
        <v>0</v>
      </c>
      <c r="D57" s="74"/>
      <c r="E57" s="74"/>
      <c r="F57" s="74"/>
      <c r="G57" s="157"/>
      <c r="H57" s="72">
        <f t="shared" si="6"/>
        <v>0</v>
      </c>
      <c r="I57" s="74"/>
      <c r="J57" s="74"/>
      <c r="K57" s="74"/>
      <c r="L57" s="158"/>
    </row>
    <row r="58" spans="1:12" x14ac:dyDescent="0.25">
      <c r="A58" s="159">
        <v>1140</v>
      </c>
      <c r="B58" s="71" t="s">
        <v>68</v>
      </c>
      <c r="C58" s="72">
        <f t="shared" si="5"/>
        <v>0</v>
      </c>
      <c r="D58" s="160">
        <f>SUM(D59:D65)</f>
        <v>0</v>
      </c>
      <c r="E58" s="160">
        <f>SUM(E59:E65)</f>
        <v>0</v>
      </c>
      <c r="F58" s="160">
        <f>SUM(F59:F65)</f>
        <v>0</v>
      </c>
      <c r="G58" s="161">
        <f>SUM(G59:G65)</f>
        <v>0</v>
      </c>
      <c r="H58" s="72">
        <f t="shared" si="6"/>
        <v>0</v>
      </c>
      <c r="I58" s="160">
        <f>SUM(I59:I65)</f>
        <v>0</v>
      </c>
      <c r="J58" s="160">
        <f>SUM(J59:J65)</f>
        <v>0</v>
      </c>
      <c r="K58" s="160">
        <f>SUM(K59:K65)</f>
        <v>0</v>
      </c>
      <c r="L58" s="162">
        <f>SUM(L59:L65)</f>
        <v>0</v>
      </c>
    </row>
    <row r="59" spans="1:12" x14ac:dyDescent="0.25">
      <c r="A59" s="44">
        <v>1141</v>
      </c>
      <c r="B59" s="71" t="s">
        <v>69</v>
      </c>
      <c r="C59" s="72">
        <f t="shared" si="5"/>
        <v>0</v>
      </c>
      <c r="D59" s="74"/>
      <c r="E59" s="74"/>
      <c r="F59" s="74"/>
      <c r="G59" s="157"/>
      <c r="H59" s="72">
        <f t="shared" si="6"/>
        <v>0</v>
      </c>
      <c r="I59" s="74"/>
      <c r="J59" s="74"/>
      <c r="K59" s="74"/>
      <c r="L59" s="158"/>
    </row>
    <row r="60" spans="1:12" ht="24.75" customHeight="1" x14ac:dyDescent="0.25">
      <c r="A60" s="44">
        <v>1142</v>
      </c>
      <c r="B60" s="71" t="s">
        <v>70</v>
      </c>
      <c r="C60" s="72">
        <f t="shared" si="5"/>
        <v>0</v>
      </c>
      <c r="D60" s="74"/>
      <c r="E60" s="74"/>
      <c r="F60" s="74"/>
      <c r="G60" s="157"/>
      <c r="H60" s="72">
        <f t="shared" si="6"/>
        <v>0</v>
      </c>
      <c r="I60" s="74"/>
      <c r="J60" s="74"/>
      <c r="K60" s="74"/>
      <c r="L60" s="158"/>
    </row>
    <row r="61" spans="1:12" ht="24" x14ac:dyDescent="0.25">
      <c r="A61" s="44">
        <v>1145</v>
      </c>
      <c r="B61" s="71" t="s">
        <v>71</v>
      </c>
      <c r="C61" s="72">
        <f t="shared" si="5"/>
        <v>0</v>
      </c>
      <c r="D61" s="74"/>
      <c r="E61" s="74"/>
      <c r="F61" s="74"/>
      <c r="G61" s="157"/>
      <c r="H61" s="72">
        <f t="shared" si="6"/>
        <v>0</v>
      </c>
      <c r="I61" s="74"/>
      <c r="J61" s="74"/>
      <c r="K61" s="74"/>
      <c r="L61" s="158"/>
    </row>
    <row r="62" spans="1:12" ht="27.75" customHeight="1" x14ac:dyDescent="0.25">
      <c r="A62" s="44">
        <v>1146</v>
      </c>
      <c r="B62" s="71" t="s">
        <v>72</v>
      </c>
      <c r="C62" s="72">
        <f t="shared" si="5"/>
        <v>0</v>
      </c>
      <c r="D62" s="74"/>
      <c r="E62" s="74"/>
      <c r="F62" s="74"/>
      <c r="G62" s="157"/>
      <c r="H62" s="72">
        <f t="shared" si="6"/>
        <v>0</v>
      </c>
      <c r="I62" s="74"/>
      <c r="J62" s="74"/>
      <c r="K62" s="74"/>
      <c r="L62" s="158"/>
    </row>
    <row r="63" spans="1:12" x14ac:dyDescent="0.25">
      <c r="A63" s="44">
        <v>1147</v>
      </c>
      <c r="B63" s="71" t="s">
        <v>73</v>
      </c>
      <c r="C63" s="72">
        <f t="shared" si="5"/>
        <v>0</v>
      </c>
      <c r="D63" s="74"/>
      <c r="E63" s="74"/>
      <c r="F63" s="74"/>
      <c r="G63" s="157"/>
      <c r="H63" s="72">
        <f t="shared" si="6"/>
        <v>0</v>
      </c>
      <c r="I63" s="74"/>
      <c r="J63" s="74"/>
      <c r="K63" s="74"/>
      <c r="L63" s="158"/>
    </row>
    <row r="64" spans="1:12" x14ac:dyDescent="0.25">
      <c r="A64" s="44">
        <v>1148</v>
      </c>
      <c r="B64" s="71" t="s">
        <v>74</v>
      </c>
      <c r="C64" s="72">
        <f t="shared" si="5"/>
        <v>0</v>
      </c>
      <c r="D64" s="74"/>
      <c r="E64" s="74"/>
      <c r="F64" s="74"/>
      <c r="G64" s="157"/>
      <c r="H64" s="72">
        <f t="shared" si="6"/>
        <v>0</v>
      </c>
      <c r="I64" s="74"/>
      <c r="J64" s="74"/>
      <c r="K64" s="74"/>
      <c r="L64" s="158"/>
    </row>
    <row r="65" spans="1:12" ht="24" customHeight="1" x14ac:dyDescent="0.25">
      <c r="A65" s="44">
        <v>1149</v>
      </c>
      <c r="B65" s="71" t="s">
        <v>75</v>
      </c>
      <c r="C65" s="72">
        <f t="shared" si="5"/>
        <v>0</v>
      </c>
      <c r="D65" s="74"/>
      <c r="E65" s="74"/>
      <c r="F65" s="74"/>
      <c r="G65" s="157"/>
      <c r="H65" s="72">
        <f t="shared" si="6"/>
        <v>0</v>
      </c>
      <c r="I65" s="74"/>
      <c r="J65" s="74"/>
      <c r="K65" s="74"/>
      <c r="L65" s="158"/>
    </row>
    <row r="66" spans="1:12" ht="36" x14ac:dyDescent="0.25">
      <c r="A66" s="150">
        <v>1150</v>
      </c>
      <c r="B66" s="112" t="s">
        <v>76</v>
      </c>
      <c r="C66" s="117">
        <f t="shared" si="5"/>
        <v>0</v>
      </c>
      <c r="D66" s="163"/>
      <c r="E66" s="163"/>
      <c r="F66" s="163"/>
      <c r="G66" s="164"/>
      <c r="H66" s="117">
        <f t="shared" si="6"/>
        <v>0</v>
      </c>
      <c r="I66" s="163"/>
      <c r="J66" s="163"/>
      <c r="K66" s="163"/>
      <c r="L66" s="165"/>
    </row>
    <row r="67" spans="1:12" ht="24" x14ac:dyDescent="0.25">
      <c r="A67" s="56">
        <v>1200</v>
      </c>
      <c r="B67" s="147" t="s">
        <v>77</v>
      </c>
      <c r="C67" s="57">
        <f t="shared" si="5"/>
        <v>0</v>
      </c>
      <c r="D67" s="63">
        <f>SUM(D68:D69)</f>
        <v>0</v>
      </c>
      <c r="E67" s="63">
        <f>SUM(E68:E69)</f>
        <v>0</v>
      </c>
      <c r="F67" s="63">
        <f>SUM(F68:F69)</f>
        <v>0</v>
      </c>
      <c r="G67" s="166">
        <f>SUM(G68:G69)</f>
        <v>0</v>
      </c>
      <c r="H67" s="57">
        <f t="shared" si="6"/>
        <v>0</v>
      </c>
      <c r="I67" s="63">
        <f>SUM(I68:I69)</f>
        <v>0</v>
      </c>
      <c r="J67" s="63">
        <f>SUM(J68:J69)</f>
        <v>0</v>
      </c>
      <c r="K67" s="63">
        <f>SUM(K68:K69)</f>
        <v>0</v>
      </c>
      <c r="L67" s="167">
        <f>SUM(L68:L69)</f>
        <v>0</v>
      </c>
    </row>
    <row r="68" spans="1:12" ht="24" x14ac:dyDescent="0.25">
      <c r="A68" s="168">
        <v>1210</v>
      </c>
      <c r="B68" s="65" t="s">
        <v>78</v>
      </c>
      <c r="C68" s="66">
        <f t="shared" si="5"/>
        <v>0</v>
      </c>
      <c r="D68" s="68"/>
      <c r="E68" s="68"/>
      <c r="F68" s="68"/>
      <c r="G68" s="154"/>
      <c r="H68" s="66">
        <f t="shared" si="6"/>
        <v>0</v>
      </c>
      <c r="I68" s="68"/>
      <c r="J68" s="68"/>
      <c r="K68" s="68"/>
      <c r="L68" s="155"/>
    </row>
    <row r="69" spans="1:12" ht="24" x14ac:dyDescent="0.25">
      <c r="A69" s="159">
        <v>1220</v>
      </c>
      <c r="B69" s="71" t="s">
        <v>79</v>
      </c>
      <c r="C69" s="72">
        <f t="shared" si="5"/>
        <v>0</v>
      </c>
      <c r="D69" s="160">
        <f>SUM(D70:D74)</f>
        <v>0</v>
      </c>
      <c r="E69" s="160">
        <f>SUM(E70:E74)</f>
        <v>0</v>
      </c>
      <c r="F69" s="160">
        <f>SUM(F70:F74)</f>
        <v>0</v>
      </c>
      <c r="G69" s="161">
        <f>SUM(G70:G74)</f>
        <v>0</v>
      </c>
      <c r="H69" s="72">
        <f t="shared" si="6"/>
        <v>0</v>
      </c>
      <c r="I69" s="160">
        <f>SUM(I70:I74)</f>
        <v>0</v>
      </c>
      <c r="J69" s="160">
        <f>SUM(J70:J74)</f>
        <v>0</v>
      </c>
      <c r="K69" s="160">
        <f>SUM(K70:K74)</f>
        <v>0</v>
      </c>
      <c r="L69" s="162">
        <f>SUM(L70:L74)</f>
        <v>0</v>
      </c>
    </row>
    <row r="70" spans="1:12" ht="48" x14ac:dyDescent="0.25">
      <c r="A70" s="44">
        <v>1221</v>
      </c>
      <c r="B70" s="71" t="s">
        <v>80</v>
      </c>
      <c r="C70" s="72">
        <f t="shared" si="5"/>
        <v>0</v>
      </c>
      <c r="D70" s="74"/>
      <c r="E70" s="74"/>
      <c r="F70" s="74"/>
      <c r="G70" s="157"/>
      <c r="H70" s="72">
        <f t="shared" si="6"/>
        <v>0</v>
      </c>
      <c r="I70" s="74"/>
      <c r="J70" s="74"/>
      <c r="K70" s="74"/>
      <c r="L70" s="158"/>
    </row>
    <row r="71" spans="1:12" x14ac:dyDescent="0.25">
      <c r="A71" s="44">
        <v>1223</v>
      </c>
      <c r="B71" s="71" t="s">
        <v>81</v>
      </c>
      <c r="C71" s="72">
        <f t="shared" si="5"/>
        <v>0</v>
      </c>
      <c r="D71" s="74"/>
      <c r="E71" s="74"/>
      <c r="F71" s="74"/>
      <c r="G71" s="157"/>
      <c r="H71" s="72">
        <f t="shared" si="6"/>
        <v>0</v>
      </c>
      <c r="I71" s="74"/>
      <c r="J71" s="74"/>
      <c r="K71" s="74"/>
      <c r="L71" s="158"/>
    </row>
    <row r="72" spans="1:12" x14ac:dyDescent="0.25">
      <c r="A72" s="44">
        <v>1225</v>
      </c>
      <c r="B72" s="71" t="s">
        <v>82</v>
      </c>
      <c r="C72" s="72">
        <f t="shared" si="5"/>
        <v>0</v>
      </c>
      <c r="D72" s="74"/>
      <c r="E72" s="74"/>
      <c r="F72" s="74"/>
      <c r="G72" s="157"/>
      <c r="H72" s="72">
        <f t="shared" si="6"/>
        <v>0</v>
      </c>
      <c r="I72" s="74"/>
      <c r="J72" s="74"/>
      <c r="K72" s="74"/>
      <c r="L72" s="158"/>
    </row>
    <row r="73" spans="1:12" ht="36" x14ac:dyDescent="0.25">
      <c r="A73" s="44">
        <v>1227</v>
      </c>
      <c r="B73" s="71" t="s">
        <v>83</v>
      </c>
      <c r="C73" s="72">
        <f t="shared" si="5"/>
        <v>0</v>
      </c>
      <c r="D73" s="74"/>
      <c r="E73" s="74"/>
      <c r="F73" s="74"/>
      <c r="G73" s="157"/>
      <c r="H73" s="72">
        <f t="shared" si="6"/>
        <v>0</v>
      </c>
      <c r="I73" s="74"/>
      <c r="J73" s="74"/>
      <c r="K73" s="74"/>
      <c r="L73" s="158"/>
    </row>
    <row r="74" spans="1:12" ht="48" x14ac:dyDescent="0.25">
      <c r="A74" s="44">
        <v>1228</v>
      </c>
      <c r="B74" s="71" t="s">
        <v>84</v>
      </c>
      <c r="C74" s="72">
        <f t="shared" si="5"/>
        <v>0</v>
      </c>
      <c r="D74" s="74"/>
      <c r="E74" s="74"/>
      <c r="F74" s="74"/>
      <c r="G74" s="157"/>
      <c r="H74" s="72">
        <f t="shared" si="6"/>
        <v>0</v>
      </c>
      <c r="I74" s="74"/>
      <c r="J74" s="74"/>
      <c r="K74" s="74"/>
      <c r="L74" s="158"/>
    </row>
    <row r="75" spans="1:12" x14ac:dyDescent="0.25">
      <c r="A75" s="142">
        <v>2000</v>
      </c>
      <c r="B75" s="142" t="s">
        <v>85</v>
      </c>
      <c r="C75" s="143">
        <f t="shared" si="5"/>
        <v>122196</v>
      </c>
      <c r="D75" s="144">
        <f>SUM(D76,D83,D130,D164,D165,D172)</f>
        <v>82057</v>
      </c>
      <c r="E75" s="144">
        <f>SUM(E76,E83,E130,E164,E165,E172)</f>
        <v>40139</v>
      </c>
      <c r="F75" s="144">
        <f>SUM(F76,F83,F130,F164,F165,F172)</f>
        <v>0</v>
      </c>
      <c r="G75" s="145">
        <f>SUM(G76,G83,G130,G164,G165,G172)</f>
        <v>0</v>
      </c>
      <c r="H75" s="143">
        <f t="shared" si="6"/>
        <v>105691</v>
      </c>
      <c r="I75" s="144">
        <f>SUM(I76,I83,I130,I164,I165,I172)</f>
        <v>65551</v>
      </c>
      <c r="J75" s="144">
        <f>SUM(J76,J83,J130,J164,J165,J172)</f>
        <v>40140</v>
      </c>
      <c r="K75" s="144">
        <f>SUM(K76,K83,K130,K164,K165,K172)</f>
        <v>0</v>
      </c>
      <c r="L75" s="146">
        <f>SUM(L76,L83,L130,L164,L165,L172)</f>
        <v>0</v>
      </c>
    </row>
    <row r="76" spans="1:12" ht="24" x14ac:dyDescent="0.25">
      <c r="A76" s="56">
        <v>2100</v>
      </c>
      <c r="B76" s="147" t="s">
        <v>86</v>
      </c>
      <c r="C76" s="57">
        <f t="shared" si="5"/>
        <v>0</v>
      </c>
      <c r="D76" s="63">
        <f>SUM(D77,D80)</f>
        <v>0</v>
      </c>
      <c r="E76" s="63">
        <f>SUM(E77,E80)</f>
        <v>0</v>
      </c>
      <c r="F76" s="63">
        <f>SUM(F77,F80)</f>
        <v>0</v>
      </c>
      <c r="G76" s="166">
        <f>SUM(G77,G80)</f>
        <v>0</v>
      </c>
      <c r="H76" s="57">
        <f t="shared" si="6"/>
        <v>0</v>
      </c>
      <c r="I76" s="63">
        <f>SUM(I77,I80)</f>
        <v>0</v>
      </c>
      <c r="J76" s="63">
        <f>SUM(J77,J80)</f>
        <v>0</v>
      </c>
      <c r="K76" s="63">
        <f>SUM(K77,K80)</f>
        <v>0</v>
      </c>
      <c r="L76" s="167">
        <f>SUM(L77,L80)</f>
        <v>0</v>
      </c>
    </row>
    <row r="77" spans="1:12" ht="24" x14ac:dyDescent="0.25">
      <c r="A77" s="168">
        <v>2110</v>
      </c>
      <c r="B77" s="65" t="s">
        <v>87</v>
      </c>
      <c r="C77" s="66">
        <f t="shared" si="5"/>
        <v>0</v>
      </c>
      <c r="D77" s="169">
        <f>SUM(D78:D79)</f>
        <v>0</v>
      </c>
      <c r="E77" s="169">
        <f>SUM(E78:E79)</f>
        <v>0</v>
      </c>
      <c r="F77" s="169">
        <f>SUM(F78:F79)</f>
        <v>0</v>
      </c>
      <c r="G77" s="170">
        <f>SUM(G78:G79)</f>
        <v>0</v>
      </c>
      <c r="H77" s="66">
        <f t="shared" si="6"/>
        <v>0</v>
      </c>
      <c r="I77" s="169">
        <f>SUM(I78:I79)</f>
        <v>0</v>
      </c>
      <c r="J77" s="169">
        <f>SUM(J78:J79)</f>
        <v>0</v>
      </c>
      <c r="K77" s="169">
        <f>SUM(K78:K79)</f>
        <v>0</v>
      </c>
      <c r="L77" s="171">
        <f>SUM(L78:L79)</f>
        <v>0</v>
      </c>
    </row>
    <row r="78" spans="1:12" x14ac:dyDescent="0.25">
      <c r="A78" s="44">
        <v>2111</v>
      </c>
      <c r="B78" s="71" t="s">
        <v>88</v>
      </c>
      <c r="C78" s="72">
        <f t="shared" si="5"/>
        <v>0</v>
      </c>
      <c r="D78" s="74"/>
      <c r="E78" s="74"/>
      <c r="F78" s="74"/>
      <c r="G78" s="157"/>
      <c r="H78" s="72">
        <f t="shared" si="6"/>
        <v>0</v>
      </c>
      <c r="I78" s="74"/>
      <c r="J78" s="74"/>
      <c r="K78" s="74"/>
      <c r="L78" s="158"/>
    </row>
    <row r="79" spans="1:12" ht="24" x14ac:dyDescent="0.25">
      <c r="A79" s="44">
        <v>2112</v>
      </c>
      <c r="B79" s="71" t="s">
        <v>89</v>
      </c>
      <c r="C79" s="72">
        <f t="shared" si="5"/>
        <v>0</v>
      </c>
      <c r="D79" s="74"/>
      <c r="E79" s="74"/>
      <c r="F79" s="74"/>
      <c r="G79" s="157"/>
      <c r="H79" s="72">
        <f t="shared" si="6"/>
        <v>0</v>
      </c>
      <c r="I79" s="74"/>
      <c r="J79" s="74"/>
      <c r="K79" s="74"/>
      <c r="L79" s="158"/>
    </row>
    <row r="80" spans="1:12" ht="24" x14ac:dyDescent="0.25">
      <c r="A80" s="159">
        <v>2120</v>
      </c>
      <c r="B80" s="71" t="s">
        <v>90</v>
      </c>
      <c r="C80" s="72">
        <f t="shared" si="5"/>
        <v>0</v>
      </c>
      <c r="D80" s="160">
        <f>SUM(D81:D82)</f>
        <v>0</v>
      </c>
      <c r="E80" s="160">
        <f>SUM(E81:E82)</f>
        <v>0</v>
      </c>
      <c r="F80" s="160">
        <f>SUM(F81:F82)</f>
        <v>0</v>
      </c>
      <c r="G80" s="161">
        <f>SUM(G81:G82)</f>
        <v>0</v>
      </c>
      <c r="H80" s="72">
        <f t="shared" si="6"/>
        <v>0</v>
      </c>
      <c r="I80" s="160">
        <f>SUM(I81:I82)</f>
        <v>0</v>
      </c>
      <c r="J80" s="160">
        <f>SUM(J81:J82)</f>
        <v>0</v>
      </c>
      <c r="K80" s="160">
        <f>SUM(K81:K82)</f>
        <v>0</v>
      </c>
      <c r="L80" s="162">
        <f>SUM(L81:L82)</f>
        <v>0</v>
      </c>
    </row>
    <row r="81" spans="1:12" x14ac:dyDescent="0.25">
      <c r="A81" s="44">
        <v>2121</v>
      </c>
      <c r="B81" s="71" t="s">
        <v>88</v>
      </c>
      <c r="C81" s="72">
        <f t="shared" si="5"/>
        <v>0</v>
      </c>
      <c r="D81" s="74"/>
      <c r="E81" s="74"/>
      <c r="F81" s="74"/>
      <c r="G81" s="157"/>
      <c r="H81" s="72">
        <f t="shared" si="6"/>
        <v>0</v>
      </c>
      <c r="I81" s="74"/>
      <c r="J81" s="74"/>
      <c r="K81" s="74"/>
      <c r="L81" s="158"/>
    </row>
    <row r="82" spans="1:12" ht="24" x14ac:dyDescent="0.25">
      <c r="A82" s="44">
        <v>2122</v>
      </c>
      <c r="B82" s="71" t="s">
        <v>89</v>
      </c>
      <c r="C82" s="72">
        <f t="shared" si="5"/>
        <v>0</v>
      </c>
      <c r="D82" s="74"/>
      <c r="E82" s="74"/>
      <c r="F82" s="74"/>
      <c r="G82" s="157"/>
      <c r="H82" s="72">
        <f t="shared" si="6"/>
        <v>0</v>
      </c>
      <c r="I82" s="74"/>
      <c r="J82" s="74"/>
      <c r="K82" s="74"/>
      <c r="L82" s="158"/>
    </row>
    <row r="83" spans="1:12" x14ac:dyDescent="0.25">
      <c r="A83" s="56">
        <v>2200</v>
      </c>
      <c r="B83" s="147" t="s">
        <v>91</v>
      </c>
      <c r="C83" s="57">
        <f t="shared" si="5"/>
        <v>0</v>
      </c>
      <c r="D83" s="63">
        <f>SUM(D84,D89,D95,D103,D112,D116,D122,D128)</f>
        <v>0</v>
      </c>
      <c r="E83" s="63">
        <f>SUM(E84,E89,E95,E103,E112,E116,E122,E128)</f>
        <v>0</v>
      </c>
      <c r="F83" s="63">
        <f>SUM(F84,F89,F95,F103,F112,F116,F122,F128)</f>
        <v>0</v>
      </c>
      <c r="G83" s="166">
        <f>SUM(G84,G89,G95,G103,G112,G116,G122,G128)</f>
        <v>0</v>
      </c>
      <c r="H83" s="57">
        <f t="shared" si="6"/>
        <v>0</v>
      </c>
      <c r="I83" s="63">
        <f>SUM(I84,I89,I95,I103,I112,I116,I122,I128)</f>
        <v>0</v>
      </c>
      <c r="J83" s="63">
        <f>SUM(J84,J89,J95,J103,J112,J116,J122,J128)</f>
        <v>0</v>
      </c>
      <c r="K83" s="63">
        <f>SUM(K84,K89,K95,K103,K112,K116,K122,K128)</f>
        <v>0</v>
      </c>
      <c r="L83" s="172">
        <f>SUM(L84,L89,L95,L103,L112,L116,L122,L128)</f>
        <v>0</v>
      </c>
    </row>
    <row r="84" spans="1:12" ht="24" x14ac:dyDescent="0.25">
      <c r="A84" s="150">
        <v>2210</v>
      </c>
      <c r="B84" s="112" t="s">
        <v>92</v>
      </c>
      <c r="C84" s="117">
        <f t="shared" si="5"/>
        <v>0</v>
      </c>
      <c r="D84" s="151">
        <f>SUM(D85:D88)</f>
        <v>0</v>
      </c>
      <c r="E84" s="151">
        <f>SUM(E85:E88)</f>
        <v>0</v>
      </c>
      <c r="F84" s="151">
        <f>SUM(F85:F88)</f>
        <v>0</v>
      </c>
      <c r="G84" s="151">
        <f>SUM(G85:G88)</f>
        <v>0</v>
      </c>
      <c r="H84" s="117">
        <f t="shared" si="6"/>
        <v>0</v>
      </c>
      <c r="I84" s="151">
        <f>SUM(I85:I88)</f>
        <v>0</v>
      </c>
      <c r="J84" s="151">
        <f>SUM(J85:J88)</f>
        <v>0</v>
      </c>
      <c r="K84" s="151">
        <f>SUM(K85:K88)</f>
        <v>0</v>
      </c>
      <c r="L84" s="153">
        <f>SUM(L85:L88)</f>
        <v>0</v>
      </c>
    </row>
    <row r="85" spans="1:12" ht="24" x14ac:dyDescent="0.25">
      <c r="A85" s="38">
        <v>2211</v>
      </c>
      <c r="B85" s="65" t="s">
        <v>93</v>
      </c>
      <c r="C85" s="66">
        <f t="shared" si="5"/>
        <v>0</v>
      </c>
      <c r="D85" s="68"/>
      <c r="E85" s="68"/>
      <c r="F85" s="68"/>
      <c r="G85" s="154"/>
      <c r="H85" s="66">
        <f t="shared" si="6"/>
        <v>0</v>
      </c>
      <c r="I85" s="68"/>
      <c r="J85" s="68"/>
      <c r="K85" s="68"/>
      <c r="L85" s="155"/>
    </row>
    <row r="86" spans="1:12" ht="36" x14ac:dyDescent="0.25">
      <c r="A86" s="44">
        <v>2212</v>
      </c>
      <c r="B86" s="71" t="s">
        <v>94</v>
      </c>
      <c r="C86" s="72">
        <f t="shared" si="5"/>
        <v>0</v>
      </c>
      <c r="D86" s="74"/>
      <c r="E86" s="74"/>
      <c r="F86" s="74"/>
      <c r="G86" s="157"/>
      <c r="H86" s="72">
        <f t="shared" si="6"/>
        <v>0</v>
      </c>
      <c r="I86" s="74"/>
      <c r="J86" s="74"/>
      <c r="K86" s="74"/>
      <c r="L86" s="158"/>
    </row>
    <row r="87" spans="1:12" ht="24" x14ac:dyDescent="0.25">
      <c r="A87" s="44">
        <v>2214</v>
      </c>
      <c r="B87" s="71" t="s">
        <v>95</v>
      </c>
      <c r="C87" s="72">
        <f t="shared" si="5"/>
        <v>0</v>
      </c>
      <c r="D87" s="74"/>
      <c r="E87" s="74"/>
      <c r="F87" s="74"/>
      <c r="G87" s="157"/>
      <c r="H87" s="72">
        <f t="shared" si="6"/>
        <v>0</v>
      </c>
      <c r="I87" s="74"/>
      <c r="J87" s="74"/>
      <c r="K87" s="74"/>
      <c r="L87" s="158"/>
    </row>
    <row r="88" spans="1:12" x14ac:dyDescent="0.25">
      <c r="A88" s="44">
        <v>2219</v>
      </c>
      <c r="B88" s="71" t="s">
        <v>96</v>
      </c>
      <c r="C88" s="72">
        <f t="shared" si="5"/>
        <v>0</v>
      </c>
      <c r="D88" s="74"/>
      <c r="E88" s="74"/>
      <c r="F88" s="74"/>
      <c r="G88" s="157"/>
      <c r="H88" s="72">
        <f t="shared" si="6"/>
        <v>0</v>
      </c>
      <c r="I88" s="74"/>
      <c r="J88" s="74"/>
      <c r="K88" s="74"/>
      <c r="L88" s="158"/>
    </row>
    <row r="89" spans="1:12" ht="24" x14ac:dyDescent="0.25">
      <c r="A89" s="159">
        <v>2220</v>
      </c>
      <c r="B89" s="71" t="s">
        <v>97</v>
      </c>
      <c r="C89" s="72">
        <f t="shared" si="5"/>
        <v>0</v>
      </c>
      <c r="D89" s="160">
        <f>SUM(D90:D94)</f>
        <v>0</v>
      </c>
      <c r="E89" s="160">
        <f>SUM(E90:E94)</f>
        <v>0</v>
      </c>
      <c r="F89" s="160">
        <f>SUM(F90:F94)</f>
        <v>0</v>
      </c>
      <c r="G89" s="161">
        <f>SUM(G90:G94)</f>
        <v>0</v>
      </c>
      <c r="H89" s="72">
        <f t="shared" si="6"/>
        <v>0</v>
      </c>
      <c r="I89" s="160">
        <f>SUM(I90:I94)</f>
        <v>0</v>
      </c>
      <c r="J89" s="160">
        <f>SUM(J90:J94)</f>
        <v>0</v>
      </c>
      <c r="K89" s="160">
        <f>SUM(K90:K94)</f>
        <v>0</v>
      </c>
      <c r="L89" s="162">
        <f>SUM(L90:L94)</f>
        <v>0</v>
      </c>
    </row>
    <row r="90" spans="1:12" ht="24" x14ac:dyDescent="0.25">
      <c r="A90" s="44">
        <v>2221</v>
      </c>
      <c r="B90" s="71" t="s">
        <v>98</v>
      </c>
      <c r="C90" s="72">
        <f t="shared" si="5"/>
        <v>0</v>
      </c>
      <c r="D90" s="74"/>
      <c r="E90" s="74"/>
      <c r="F90" s="74"/>
      <c r="G90" s="157"/>
      <c r="H90" s="72">
        <f t="shared" si="6"/>
        <v>0</v>
      </c>
      <c r="I90" s="74"/>
      <c r="J90" s="74"/>
      <c r="K90" s="74"/>
      <c r="L90" s="158"/>
    </row>
    <row r="91" spans="1:12" x14ac:dyDescent="0.25">
      <c r="A91" s="44">
        <v>2222</v>
      </c>
      <c r="B91" s="71" t="s">
        <v>99</v>
      </c>
      <c r="C91" s="72">
        <f t="shared" si="5"/>
        <v>0</v>
      </c>
      <c r="D91" s="74"/>
      <c r="E91" s="74"/>
      <c r="F91" s="74"/>
      <c r="G91" s="157"/>
      <c r="H91" s="72">
        <f t="shared" si="6"/>
        <v>0</v>
      </c>
      <c r="I91" s="74"/>
      <c r="J91" s="74"/>
      <c r="K91" s="74"/>
      <c r="L91" s="158"/>
    </row>
    <row r="92" spans="1:12" x14ac:dyDescent="0.25">
      <c r="A92" s="44">
        <v>2223</v>
      </c>
      <c r="B92" s="71" t="s">
        <v>100</v>
      </c>
      <c r="C92" s="72">
        <f t="shared" si="5"/>
        <v>0</v>
      </c>
      <c r="D92" s="74"/>
      <c r="E92" s="74"/>
      <c r="F92" s="74"/>
      <c r="G92" s="157"/>
      <c r="H92" s="72">
        <f t="shared" si="6"/>
        <v>0</v>
      </c>
      <c r="I92" s="74"/>
      <c r="J92" s="74"/>
      <c r="K92" s="74"/>
      <c r="L92" s="158"/>
    </row>
    <row r="93" spans="1:12" ht="48" x14ac:dyDescent="0.25">
      <c r="A93" s="44">
        <v>2224</v>
      </c>
      <c r="B93" s="71" t="s">
        <v>101</v>
      </c>
      <c r="C93" s="72">
        <f t="shared" si="5"/>
        <v>0</v>
      </c>
      <c r="D93" s="74"/>
      <c r="E93" s="74"/>
      <c r="F93" s="74"/>
      <c r="G93" s="157"/>
      <c r="H93" s="72">
        <f t="shared" si="6"/>
        <v>0</v>
      </c>
      <c r="I93" s="74"/>
      <c r="J93" s="74"/>
      <c r="K93" s="74"/>
      <c r="L93" s="158"/>
    </row>
    <row r="94" spans="1:12" ht="24" x14ac:dyDescent="0.25">
      <c r="A94" s="44">
        <v>2229</v>
      </c>
      <c r="B94" s="71" t="s">
        <v>102</v>
      </c>
      <c r="C94" s="72">
        <f t="shared" si="5"/>
        <v>0</v>
      </c>
      <c r="D94" s="74"/>
      <c r="E94" s="74"/>
      <c r="F94" s="74"/>
      <c r="G94" s="157"/>
      <c r="H94" s="72">
        <f t="shared" si="6"/>
        <v>0</v>
      </c>
      <c r="I94" s="74"/>
      <c r="J94" s="74"/>
      <c r="K94" s="74"/>
      <c r="L94" s="158"/>
    </row>
    <row r="95" spans="1:12" ht="36" x14ac:dyDescent="0.25">
      <c r="A95" s="159">
        <v>2230</v>
      </c>
      <c r="B95" s="71" t="s">
        <v>103</v>
      </c>
      <c r="C95" s="72">
        <f t="shared" si="5"/>
        <v>0</v>
      </c>
      <c r="D95" s="160">
        <f>SUM(D96:D102)</f>
        <v>0</v>
      </c>
      <c r="E95" s="160">
        <f>SUM(E96:E102)</f>
        <v>0</v>
      </c>
      <c r="F95" s="160">
        <f>SUM(F96:F102)</f>
        <v>0</v>
      </c>
      <c r="G95" s="161">
        <f>SUM(G96:G102)</f>
        <v>0</v>
      </c>
      <c r="H95" s="72">
        <f t="shared" si="6"/>
        <v>0</v>
      </c>
      <c r="I95" s="160">
        <f>SUM(I96:I102)</f>
        <v>0</v>
      </c>
      <c r="J95" s="160">
        <f>SUM(J96:J102)</f>
        <v>0</v>
      </c>
      <c r="K95" s="160">
        <f>SUM(K96:K102)</f>
        <v>0</v>
      </c>
      <c r="L95" s="162">
        <f>SUM(L96:L102)</f>
        <v>0</v>
      </c>
    </row>
    <row r="96" spans="1:12" ht="24" x14ac:dyDescent="0.25">
      <c r="A96" s="44">
        <v>2231</v>
      </c>
      <c r="B96" s="71" t="s">
        <v>104</v>
      </c>
      <c r="C96" s="72">
        <f t="shared" si="5"/>
        <v>0</v>
      </c>
      <c r="D96" s="74"/>
      <c r="E96" s="74"/>
      <c r="F96" s="74"/>
      <c r="G96" s="157"/>
      <c r="H96" s="72">
        <f t="shared" si="6"/>
        <v>0</v>
      </c>
      <c r="I96" s="74"/>
      <c r="J96" s="74"/>
      <c r="K96" s="74"/>
      <c r="L96" s="158"/>
    </row>
    <row r="97" spans="1:12" ht="24.75" customHeight="1" x14ac:dyDescent="0.25">
      <c r="A97" s="44">
        <v>2232</v>
      </c>
      <c r="B97" s="71" t="s">
        <v>105</v>
      </c>
      <c r="C97" s="72">
        <f t="shared" si="5"/>
        <v>0</v>
      </c>
      <c r="D97" s="74"/>
      <c r="E97" s="74"/>
      <c r="F97" s="74"/>
      <c r="G97" s="157"/>
      <c r="H97" s="72">
        <f t="shared" si="6"/>
        <v>0</v>
      </c>
      <c r="I97" s="74"/>
      <c r="J97" s="74"/>
      <c r="K97" s="74"/>
      <c r="L97" s="158"/>
    </row>
    <row r="98" spans="1:12" ht="24" x14ac:dyDescent="0.25">
      <c r="A98" s="38">
        <v>2233</v>
      </c>
      <c r="B98" s="65" t="s">
        <v>106</v>
      </c>
      <c r="C98" s="66">
        <f t="shared" si="5"/>
        <v>0</v>
      </c>
      <c r="D98" s="68"/>
      <c r="E98" s="68"/>
      <c r="F98" s="68"/>
      <c r="G98" s="154"/>
      <c r="H98" s="66">
        <f t="shared" si="6"/>
        <v>0</v>
      </c>
      <c r="I98" s="68"/>
      <c r="J98" s="68"/>
      <c r="K98" s="68"/>
      <c r="L98" s="155"/>
    </row>
    <row r="99" spans="1:12" ht="36" x14ac:dyDescent="0.25">
      <c r="A99" s="44">
        <v>2234</v>
      </c>
      <c r="B99" s="71" t="s">
        <v>107</v>
      </c>
      <c r="C99" s="72">
        <f t="shared" si="5"/>
        <v>0</v>
      </c>
      <c r="D99" s="74"/>
      <c r="E99" s="74"/>
      <c r="F99" s="74"/>
      <c r="G99" s="157"/>
      <c r="H99" s="72">
        <f t="shared" si="6"/>
        <v>0</v>
      </c>
      <c r="I99" s="74"/>
      <c r="J99" s="74"/>
      <c r="K99" s="74"/>
      <c r="L99" s="158"/>
    </row>
    <row r="100" spans="1:12" ht="24" x14ac:dyDescent="0.25">
      <c r="A100" s="44">
        <v>2235</v>
      </c>
      <c r="B100" s="71" t="s">
        <v>108</v>
      </c>
      <c r="C100" s="72">
        <f t="shared" si="5"/>
        <v>0</v>
      </c>
      <c r="D100" s="74"/>
      <c r="E100" s="74"/>
      <c r="F100" s="74"/>
      <c r="G100" s="157"/>
      <c r="H100" s="72">
        <f t="shared" si="6"/>
        <v>0</v>
      </c>
      <c r="I100" s="74"/>
      <c r="J100" s="74"/>
      <c r="K100" s="74"/>
      <c r="L100" s="158"/>
    </row>
    <row r="101" spans="1:12" x14ac:dyDescent="0.25">
      <c r="A101" s="44">
        <v>2236</v>
      </c>
      <c r="B101" s="71" t="s">
        <v>109</v>
      </c>
      <c r="C101" s="72">
        <f t="shared" si="5"/>
        <v>0</v>
      </c>
      <c r="D101" s="74"/>
      <c r="E101" s="74"/>
      <c r="F101" s="74"/>
      <c r="G101" s="157"/>
      <c r="H101" s="72">
        <f t="shared" si="6"/>
        <v>0</v>
      </c>
      <c r="I101" s="74"/>
      <c r="J101" s="74"/>
      <c r="K101" s="74"/>
      <c r="L101" s="158"/>
    </row>
    <row r="102" spans="1:12" ht="24" x14ac:dyDescent="0.25">
      <c r="A102" s="44">
        <v>2239</v>
      </c>
      <c r="B102" s="71" t="s">
        <v>110</v>
      </c>
      <c r="C102" s="72">
        <f t="shared" si="5"/>
        <v>0</v>
      </c>
      <c r="D102" s="74"/>
      <c r="E102" s="74"/>
      <c r="F102" s="74"/>
      <c r="G102" s="157"/>
      <c r="H102" s="72">
        <f t="shared" si="6"/>
        <v>0</v>
      </c>
      <c r="I102" s="74"/>
      <c r="J102" s="74"/>
      <c r="K102" s="74"/>
      <c r="L102" s="158"/>
    </row>
    <row r="103" spans="1:12" ht="36" x14ac:dyDescent="0.25">
      <c r="A103" s="159">
        <v>2240</v>
      </c>
      <c r="B103" s="71" t="s">
        <v>111</v>
      </c>
      <c r="C103" s="72">
        <f t="shared" si="5"/>
        <v>0</v>
      </c>
      <c r="D103" s="160">
        <f>SUM(D104:D111)</f>
        <v>0</v>
      </c>
      <c r="E103" s="160">
        <f>SUM(E104:E111)</f>
        <v>0</v>
      </c>
      <c r="F103" s="160">
        <f>SUM(F104:F111)</f>
        <v>0</v>
      </c>
      <c r="G103" s="161">
        <f>SUM(G104:G111)</f>
        <v>0</v>
      </c>
      <c r="H103" s="72">
        <f t="shared" si="6"/>
        <v>0</v>
      </c>
      <c r="I103" s="160">
        <f>SUM(I104:I111)</f>
        <v>0</v>
      </c>
      <c r="J103" s="160">
        <f>SUM(J104:J111)</f>
        <v>0</v>
      </c>
      <c r="K103" s="160">
        <f>SUM(K104:K111)</f>
        <v>0</v>
      </c>
      <c r="L103" s="162">
        <f>SUM(L104:L111)</f>
        <v>0</v>
      </c>
    </row>
    <row r="104" spans="1:12" x14ac:dyDescent="0.25">
      <c r="A104" s="44">
        <v>2241</v>
      </c>
      <c r="B104" s="71" t="s">
        <v>112</v>
      </c>
      <c r="C104" s="72">
        <f t="shared" si="5"/>
        <v>0</v>
      </c>
      <c r="D104" s="74"/>
      <c r="E104" s="74"/>
      <c r="F104" s="74"/>
      <c r="G104" s="157"/>
      <c r="H104" s="72">
        <f t="shared" si="6"/>
        <v>0</v>
      </c>
      <c r="I104" s="74"/>
      <c r="J104" s="74"/>
      <c r="K104" s="74"/>
      <c r="L104" s="158"/>
    </row>
    <row r="105" spans="1:12" ht="24" x14ac:dyDescent="0.25">
      <c r="A105" s="44">
        <v>2242</v>
      </c>
      <c r="B105" s="71" t="s">
        <v>113</v>
      </c>
      <c r="C105" s="72">
        <f t="shared" si="5"/>
        <v>0</v>
      </c>
      <c r="D105" s="74"/>
      <c r="E105" s="74"/>
      <c r="F105" s="74"/>
      <c r="G105" s="157"/>
      <c r="H105" s="72">
        <f t="shared" si="6"/>
        <v>0</v>
      </c>
      <c r="I105" s="74"/>
      <c r="J105" s="74"/>
      <c r="K105" s="74"/>
      <c r="L105" s="158"/>
    </row>
    <row r="106" spans="1:12" ht="24" x14ac:dyDescent="0.25">
      <c r="A106" s="44">
        <v>2243</v>
      </c>
      <c r="B106" s="71" t="s">
        <v>114</v>
      </c>
      <c r="C106" s="72">
        <f t="shared" si="5"/>
        <v>0</v>
      </c>
      <c r="D106" s="74"/>
      <c r="E106" s="74"/>
      <c r="F106" s="74"/>
      <c r="G106" s="157"/>
      <c r="H106" s="72">
        <f t="shared" si="6"/>
        <v>0</v>
      </c>
      <c r="I106" s="74"/>
      <c r="J106" s="74"/>
      <c r="K106" s="74"/>
      <c r="L106" s="158"/>
    </row>
    <row r="107" spans="1:12" x14ac:dyDescent="0.25">
      <c r="A107" s="44">
        <v>2244</v>
      </c>
      <c r="B107" s="71" t="s">
        <v>115</v>
      </c>
      <c r="C107" s="72">
        <f t="shared" si="5"/>
        <v>0</v>
      </c>
      <c r="D107" s="74"/>
      <c r="E107" s="74"/>
      <c r="F107" s="74"/>
      <c r="G107" s="157"/>
      <c r="H107" s="72">
        <f t="shared" si="6"/>
        <v>0</v>
      </c>
      <c r="I107" s="74"/>
      <c r="J107" s="74"/>
      <c r="K107" s="74"/>
      <c r="L107" s="158"/>
    </row>
    <row r="108" spans="1:12" ht="24" x14ac:dyDescent="0.25">
      <c r="A108" s="44">
        <v>2246</v>
      </c>
      <c r="B108" s="71" t="s">
        <v>116</v>
      </c>
      <c r="C108" s="72">
        <f t="shared" si="5"/>
        <v>0</v>
      </c>
      <c r="D108" s="74"/>
      <c r="E108" s="74"/>
      <c r="F108" s="74"/>
      <c r="G108" s="157"/>
      <c r="H108" s="72">
        <f t="shared" si="6"/>
        <v>0</v>
      </c>
      <c r="I108" s="74"/>
      <c r="J108" s="74"/>
      <c r="K108" s="74"/>
      <c r="L108" s="158"/>
    </row>
    <row r="109" spans="1:12" x14ac:dyDescent="0.25">
      <c r="A109" s="44">
        <v>2247</v>
      </c>
      <c r="B109" s="71" t="s">
        <v>117</v>
      </c>
      <c r="C109" s="72">
        <f t="shared" si="5"/>
        <v>0</v>
      </c>
      <c r="D109" s="74"/>
      <c r="E109" s="74"/>
      <c r="F109" s="74"/>
      <c r="G109" s="157"/>
      <c r="H109" s="72">
        <f t="shared" si="6"/>
        <v>0</v>
      </c>
      <c r="I109" s="74"/>
      <c r="J109" s="74"/>
      <c r="K109" s="74"/>
      <c r="L109" s="158"/>
    </row>
    <row r="110" spans="1:12" ht="24" x14ac:dyDescent="0.25">
      <c r="A110" s="44">
        <v>2248</v>
      </c>
      <c r="B110" s="71" t="s">
        <v>118</v>
      </c>
      <c r="C110" s="72">
        <f t="shared" si="5"/>
        <v>0</v>
      </c>
      <c r="D110" s="74"/>
      <c r="E110" s="74"/>
      <c r="F110" s="74"/>
      <c r="G110" s="157"/>
      <c r="H110" s="72">
        <f t="shared" si="6"/>
        <v>0</v>
      </c>
      <c r="I110" s="74"/>
      <c r="J110" s="74"/>
      <c r="K110" s="74"/>
      <c r="L110" s="158"/>
    </row>
    <row r="111" spans="1:12" ht="24" x14ac:dyDescent="0.25">
      <c r="A111" s="44">
        <v>2249</v>
      </c>
      <c r="B111" s="71" t="s">
        <v>119</v>
      </c>
      <c r="C111" s="72">
        <f t="shared" si="5"/>
        <v>0</v>
      </c>
      <c r="D111" s="74"/>
      <c r="E111" s="74"/>
      <c r="F111" s="74"/>
      <c r="G111" s="157"/>
      <c r="H111" s="72">
        <f t="shared" si="6"/>
        <v>0</v>
      </c>
      <c r="I111" s="74"/>
      <c r="J111" s="74"/>
      <c r="K111" s="74"/>
      <c r="L111" s="158"/>
    </row>
    <row r="112" spans="1:12" x14ac:dyDescent="0.25">
      <c r="A112" s="159">
        <v>2250</v>
      </c>
      <c r="B112" s="71" t="s">
        <v>120</v>
      </c>
      <c r="C112" s="72">
        <f t="shared" si="5"/>
        <v>0</v>
      </c>
      <c r="D112" s="160">
        <f>SUM(D113:D115)</f>
        <v>0</v>
      </c>
      <c r="E112" s="160">
        <f>SUM(E113:E115)</f>
        <v>0</v>
      </c>
      <c r="F112" s="160">
        <f>SUM(F113:F115)</f>
        <v>0</v>
      </c>
      <c r="G112" s="173">
        <f>SUM(G113:G115)</f>
        <v>0</v>
      </c>
      <c r="H112" s="72">
        <f t="shared" si="6"/>
        <v>0</v>
      </c>
      <c r="I112" s="160">
        <f>SUM(I113:I115)</f>
        <v>0</v>
      </c>
      <c r="J112" s="160">
        <f>SUM(J113:J115)</f>
        <v>0</v>
      </c>
      <c r="K112" s="160">
        <f>SUM(K113:K115)</f>
        <v>0</v>
      </c>
      <c r="L112" s="162">
        <f>SUM(L113:L115)</f>
        <v>0</v>
      </c>
    </row>
    <row r="113" spans="1:12" x14ac:dyDescent="0.25">
      <c r="A113" s="44">
        <v>2251</v>
      </c>
      <c r="B113" s="71" t="s">
        <v>121</v>
      </c>
      <c r="C113" s="72">
        <f t="shared" si="5"/>
        <v>0</v>
      </c>
      <c r="D113" s="74"/>
      <c r="E113" s="74"/>
      <c r="F113" s="74"/>
      <c r="G113" s="157"/>
      <c r="H113" s="72">
        <f t="shared" si="6"/>
        <v>0</v>
      </c>
      <c r="I113" s="74"/>
      <c r="J113" s="74"/>
      <c r="K113" s="74"/>
      <c r="L113" s="158"/>
    </row>
    <row r="114" spans="1:12" ht="24" x14ac:dyDescent="0.25">
      <c r="A114" s="44">
        <v>2252</v>
      </c>
      <c r="B114" s="71" t="s">
        <v>122</v>
      </c>
      <c r="C114" s="72">
        <f>SUM(D114:G114)</f>
        <v>0</v>
      </c>
      <c r="D114" s="74"/>
      <c r="E114" s="74"/>
      <c r="F114" s="74"/>
      <c r="G114" s="157"/>
      <c r="H114" s="72">
        <f>SUM(I114:L114)</f>
        <v>0</v>
      </c>
      <c r="I114" s="74"/>
      <c r="J114" s="74"/>
      <c r="K114" s="74"/>
      <c r="L114" s="158"/>
    </row>
    <row r="115" spans="1:12" ht="24" x14ac:dyDescent="0.25">
      <c r="A115" s="44">
        <v>2259</v>
      </c>
      <c r="B115" s="71" t="s">
        <v>123</v>
      </c>
      <c r="C115" s="72">
        <f>SUM(D115:G115)</f>
        <v>0</v>
      </c>
      <c r="D115" s="74"/>
      <c r="E115" s="74"/>
      <c r="F115" s="74"/>
      <c r="G115" s="157"/>
      <c r="H115" s="72">
        <f>SUM(I115:L115)</f>
        <v>0</v>
      </c>
      <c r="I115" s="74"/>
      <c r="J115" s="74"/>
      <c r="K115" s="74"/>
      <c r="L115" s="158"/>
    </row>
    <row r="116" spans="1:12" x14ac:dyDescent="0.25">
      <c r="A116" s="159">
        <v>2260</v>
      </c>
      <c r="B116" s="71" t="s">
        <v>124</v>
      </c>
      <c r="C116" s="72">
        <f t="shared" ref="C116:C187" si="7">SUM(D116:G116)</f>
        <v>0</v>
      </c>
      <c r="D116" s="160">
        <f>SUM(D117:D121)</f>
        <v>0</v>
      </c>
      <c r="E116" s="160">
        <f>SUM(E117:E121)</f>
        <v>0</v>
      </c>
      <c r="F116" s="160">
        <f>SUM(F117:F121)</f>
        <v>0</v>
      </c>
      <c r="G116" s="161">
        <f>SUM(G117:G121)</f>
        <v>0</v>
      </c>
      <c r="H116" s="72">
        <f t="shared" ref="H116:H188" si="8">SUM(I116:L116)</f>
        <v>0</v>
      </c>
      <c r="I116" s="160">
        <f>SUM(I117:I121)</f>
        <v>0</v>
      </c>
      <c r="J116" s="160">
        <f>SUM(J117:J121)</f>
        <v>0</v>
      </c>
      <c r="K116" s="160">
        <f>SUM(K117:K121)</f>
        <v>0</v>
      </c>
      <c r="L116" s="162">
        <f>SUM(L117:L121)</f>
        <v>0</v>
      </c>
    </row>
    <row r="117" spans="1:12" x14ac:dyDescent="0.25">
      <c r="A117" s="44">
        <v>2261</v>
      </c>
      <c r="B117" s="71" t="s">
        <v>125</v>
      </c>
      <c r="C117" s="72">
        <f t="shared" si="7"/>
        <v>0</v>
      </c>
      <c r="D117" s="74"/>
      <c r="E117" s="74"/>
      <c r="F117" s="74"/>
      <c r="G117" s="157"/>
      <c r="H117" s="72">
        <f t="shared" si="8"/>
        <v>0</v>
      </c>
      <c r="I117" s="74"/>
      <c r="J117" s="74"/>
      <c r="K117" s="74"/>
      <c r="L117" s="158"/>
    </row>
    <row r="118" spans="1:12" x14ac:dyDescent="0.25">
      <c r="A118" s="44">
        <v>2262</v>
      </c>
      <c r="B118" s="71" t="s">
        <v>126</v>
      </c>
      <c r="C118" s="72">
        <f t="shared" si="7"/>
        <v>0</v>
      </c>
      <c r="D118" s="74"/>
      <c r="E118" s="74"/>
      <c r="F118" s="74"/>
      <c r="G118" s="157"/>
      <c r="H118" s="72">
        <f t="shared" si="8"/>
        <v>0</v>
      </c>
      <c r="I118" s="74"/>
      <c r="J118" s="74"/>
      <c r="K118" s="74"/>
      <c r="L118" s="158"/>
    </row>
    <row r="119" spans="1:12" x14ac:dyDescent="0.25">
      <c r="A119" s="44">
        <v>2263</v>
      </c>
      <c r="B119" s="71" t="s">
        <v>127</v>
      </c>
      <c r="C119" s="72">
        <f t="shared" si="7"/>
        <v>0</v>
      </c>
      <c r="D119" s="74"/>
      <c r="E119" s="74"/>
      <c r="F119" s="74"/>
      <c r="G119" s="157"/>
      <c r="H119" s="72">
        <f t="shared" si="8"/>
        <v>0</v>
      </c>
      <c r="I119" s="74"/>
      <c r="J119" s="74"/>
      <c r="K119" s="74"/>
      <c r="L119" s="158"/>
    </row>
    <row r="120" spans="1:12" ht="24" x14ac:dyDescent="0.25">
      <c r="A120" s="44">
        <v>2264</v>
      </c>
      <c r="B120" s="71" t="s">
        <v>128</v>
      </c>
      <c r="C120" s="72">
        <f t="shared" si="7"/>
        <v>0</v>
      </c>
      <c r="D120" s="74"/>
      <c r="E120" s="74"/>
      <c r="F120" s="74"/>
      <c r="G120" s="157"/>
      <c r="H120" s="72">
        <f t="shared" si="8"/>
        <v>0</v>
      </c>
      <c r="I120" s="74"/>
      <c r="J120" s="74"/>
      <c r="K120" s="74"/>
      <c r="L120" s="158"/>
    </row>
    <row r="121" spans="1:12" x14ac:dyDescent="0.25">
      <c r="A121" s="44">
        <v>2269</v>
      </c>
      <c r="B121" s="71" t="s">
        <v>129</v>
      </c>
      <c r="C121" s="72">
        <f t="shared" si="7"/>
        <v>0</v>
      </c>
      <c r="D121" s="74"/>
      <c r="E121" s="74"/>
      <c r="F121" s="74"/>
      <c r="G121" s="157"/>
      <c r="H121" s="72">
        <f t="shared" si="8"/>
        <v>0</v>
      </c>
      <c r="I121" s="74"/>
      <c r="J121" s="74"/>
      <c r="K121" s="74"/>
      <c r="L121" s="158"/>
    </row>
    <row r="122" spans="1:12" x14ac:dyDescent="0.25">
      <c r="A122" s="159">
        <v>2270</v>
      </c>
      <c r="B122" s="71" t="s">
        <v>130</v>
      </c>
      <c r="C122" s="72">
        <f t="shared" si="7"/>
        <v>0</v>
      </c>
      <c r="D122" s="160">
        <f>SUM(D123:D127)</f>
        <v>0</v>
      </c>
      <c r="E122" s="160">
        <f>SUM(E123:E127)</f>
        <v>0</v>
      </c>
      <c r="F122" s="160">
        <f>SUM(F123:F127)</f>
        <v>0</v>
      </c>
      <c r="G122" s="161">
        <f>SUM(G123:G127)</f>
        <v>0</v>
      </c>
      <c r="H122" s="72">
        <f t="shared" si="8"/>
        <v>0</v>
      </c>
      <c r="I122" s="160">
        <f>SUM(I123:I127)</f>
        <v>0</v>
      </c>
      <c r="J122" s="160">
        <f>SUM(J123:J127)</f>
        <v>0</v>
      </c>
      <c r="K122" s="160">
        <f>SUM(K123:K127)</f>
        <v>0</v>
      </c>
      <c r="L122" s="162">
        <f>SUM(L123:L127)</f>
        <v>0</v>
      </c>
    </row>
    <row r="123" spans="1:12" x14ac:dyDescent="0.25">
      <c r="A123" s="44">
        <v>2272</v>
      </c>
      <c r="B123" s="174" t="s">
        <v>131</v>
      </c>
      <c r="C123" s="72">
        <f t="shared" si="7"/>
        <v>0</v>
      </c>
      <c r="D123" s="74"/>
      <c r="E123" s="74"/>
      <c r="F123" s="74"/>
      <c r="G123" s="157"/>
      <c r="H123" s="72">
        <f t="shared" si="8"/>
        <v>0</v>
      </c>
      <c r="I123" s="74"/>
      <c r="J123" s="74"/>
      <c r="K123" s="74"/>
      <c r="L123" s="158"/>
    </row>
    <row r="124" spans="1:12" ht="24" x14ac:dyDescent="0.25">
      <c r="A124" s="44">
        <v>2274</v>
      </c>
      <c r="B124" s="175" t="s">
        <v>132</v>
      </c>
      <c r="C124" s="72">
        <f t="shared" si="7"/>
        <v>0</v>
      </c>
      <c r="D124" s="74"/>
      <c r="E124" s="74"/>
      <c r="F124" s="74"/>
      <c r="G124" s="157"/>
      <c r="H124" s="72">
        <f t="shared" si="8"/>
        <v>0</v>
      </c>
      <c r="I124" s="74"/>
      <c r="J124" s="74"/>
      <c r="K124" s="74"/>
      <c r="L124" s="158"/>
    </row>
    <row r="125" spans="1:12" ht="24" x14ac:dyDescent="0.25">
      <c r="A125" s="44">
        <v>2275</v>
      </c>
      <c r="B125" s="71" t="s">
        <v>133</v>
      </c>
      <c r="C125" s="72">
        <f t="shared" si="7"/>
        <v>0</v>
      </c>
      <c r="D125" s="74"/>
      <c r="E125" s="74"/>
      <c r="F125" s="74"/>
      <c r="G125" s="157"/>
      <c r="H125" s="72">
        <f t="shared" si="8"/>
        <v>0</v>
      </c>
      <c r="I125" s="74"/>
      <c r="J125" s="74"/>
      <c r="K125" s="74"/>
      <c r="L125" s="158"/>
    </row>
    <row r="126" spans="1:12" ht="36" x14ac:dyDescent="0.25">
      <c r="A126" s="44">
        <v>2276</v>
      </c>
      <c r="B126" s="71" t="s">
        <v>134</v>
      </c>
      <c r="C126" s="72">
        <f t="shared" si="7"/>
        <v>0</v>
      </c>
      <c r="D126" s="74"/>
      <c r="E126" s="74"/>
      <c r="F126" s="74"/>
      <c r="G126" s="157"/>
      <c r="H126" s="72">
        <f t="shared" si="8"/>
        <v>0</v>
      </c>
      <c r="I126" s="74"/>
      <c r="J126" s="74"/>
      <c r="K126" s="74"/>
      <c r="L126" s="158"/>
    </row>
    <row r="127" spans="1:12" ht="24" x14ac:dyDescent="0.25">
      <c r="A127" s="44">
        <v>2279</v>
      </c>
      <c r="B127" s="71" t="s">
        <v>135</v>
      </c>
      <c r="C127" s="72">
        <f t="shared" si="7"/>
        <v>0</v>
      </c>
      <c r="D127" s="74"/>
      <c r="E127" s="74"/>
      <c r="F127" s="74"/>
      <c r="G127" s="157"/>
      <c r="H127" s="72">
        <f t="shared" si="8"/>
        <v>0</v>
      </c>
      <c r="I127" s="74"/>
      <c r="J127" s="74"/>
      <c r="K127" s="74"/>
      <c r="L127" s="158"/>
    </row>
    <row r="128" spans="1:12" ht="24" x14ac:dyDescent="0.25">
      <c r="A128" s="168">
        <v>2280</v>
      </c>
      <c r="B128" s="65" t="s">
        <v>136</v>
      </c>
      <c r="C128" s="66">
        <f t="shared" ref="C128:L128" si="9">SUM(C129)</f>
        <v>0</v>
      </c>
      <c r="D128" s="169">
        <f t="shared" si="9"/>
        <v>0</v>
      </c>
      <c r="E128" s="169">
        <f t="shared" si="9"/>
        <v>0</v>
      </c>
      <c r="F128" s="169">
        <f t="shared" si="9"/>
        <v>0</v>
      </c>
      <c r="G128" s="169">
        <f t="shared" si="9"/>
        <v>0</v>
      </c>
      <c r="H128" s="66">
        <f t="shared" si="9"/>
        <v>0</v>
      </c>
      <c r="I128" s="169">
        <f t="shared" si="9"/>
        <v>0</v>
      </c>
      <c r="J128" s="169">
        <f t="shared" si="9"/>
        <v>0</v>
      </c>
      <c r="K128" s="169">
        <f t="shared" si="9"/>
        <v>0</v>
      </c>
      <c r="L128" s="176">
        <f t="shared" si="9"/>
        <v>0</v>
      </c>
    </row>
    <row r="129" spans="1:12" ht="24" x14ac:dyDescent="0.25">
      <c r="A129" s="44">
        <v>2283</v>
      </c>
      <c r="B129" s="71" t="s">
        <v>137</v>
      </c>
      <c r="C129" s="72">
        <f>SUM(D129:G129)</f>
        <v>0</v>
      </c>
      <c r="D129" s="74"/>
      <c r="E129" s="74"/>
      <c r="F129" s="74"/>
      <c r="G129" s="157"/>
      <c r="H129" s="72">
        <f>SUM(I129:L129)</f>
        <v>0</v>
      </c>
      <c r="I129" s="74"/>
      <c r="J129" s="74"/>
      <c r="K129" s="74"/>
      <c r="L129" s="158"/>
    </row>
    <row r="130" spans="1:12" ht="38.25" customHeight="1" x14ac:dyDescent="0.25">
      <c r="A130" s="56">
        <v>2300</v>
      </c>
      <c r="B130" s="147" t="s">
        <v>138</v>
      </c>
      <c r="C130" s="57">
        <f t="shared" si="7"/>
        <v>122196</v>
      </c>
      <c r="D130" s="63">
        <f>SUM(D131,D136,D140,D141,D144,D151,D159,D160,D163)</f>
        <v>82057</v>
      </c>
      <c r="E130" s="63">
        <f>SUM(E131,E136,E140,E141,E144,E151,E159,E160,E163)</f>
        <v>40139</v>
      </c>
      <c r="F130" s="63">
        <f>SUM(F131,F136,F140,F141,F144,F151,F159,F160,F163)</f>
        <v>0</v>
      </c>
      <c r="G130" s="166">
        <f>SUM(G131,G136,G140,G141,G144,G151,G159,G160,G163)</f>
        <v>0</v>
      </c>
      <c r="H130" s="57">
        <f t="shared" si="8"/>
        <v>105691</v>
      </c>
      <c r="I130" s="63">
        <f>SUM(I131,I136,I140,I141,I144,I151,I159,I160,I163)</f>
        <v>65551</v>
      </c>
      <c r="J130" s="63">
        <f>SUM(J131,J136,J140,J141,J144,J151,J159,J160,J163)</f>
        <v>40140</v>
      </c>
      <c r="K130" s="63">
        <f>SUM(K131,K136,K140,K141,K144,K151,K159,K160,K163)</f>
        <v>0</v>
      </c>
      <c r="L130" s="167">
        <f>SUM(L131,L136,L140,L141,L144,L151,L159,L160,L163)</f>
        <v>0</v>
      </c>
    </row>
    <row r="131" spans="1:12" ht="24" x14ac:dyDescent="0.25">
      <c r="A131" s="168">
        <v>2310</v>
      </c>
      <c r="B131" s="65" t="s">
        <v>139</v>
      </c>
      <c r="C131" s="66">
        <f t="shared" si="7"/>
        <v>0</v>
      </c>
      <c r="D131" s="169">
        <f>SUM(D132:D135)</f>
        <v>0</v>
      </c>
      <c r="E131" s="169">
        <f t="shared" ref="E131:L131" si="10">SUM(E132:E135)</f>
        <v>0</v>
      </c>
      <c r="F131" s="169">
        <f t="shared" si="10"/>
        <v>0</v>
      </c>
      <c r="G131" s="170">
        <f t="shared" si="10"/>
        <v>0</v>
      </c>
      <c r="H131" s="66">
        <f t="shared" si="8"/>
        <v>0</v>
      </c>
      <c r="I131" s="169">
        <f t="shared" si="10"/>
        <v>0</v>
      </c>
      <c r="J131" s="169">
        <f t="shared" si="10"/>
        <v>0</v>
      </c>
      <c r="K131" s="169">
        <f t="shared" si="10"/>
        <v>0</v>
      </c>
      <c r="L131" s="171">
        <f t="shared" si="10"/>
        <v>0</v>
      </c>
    </row>
    <row r="132" spans="1:12" x14ac:dyDescent="0.25">
      <c r="A132" s="44">
        <v>2311</v>
      </c>
      <c r="B132" s="71" t="s">
        <v>140</v>
      </c>
      <c r="C132" s="72">
        <f t="shared" si="7"/>
        <v>0</v>
      </c>
      <c r="D132" s="74"/>
      <c r="E132" s="74"/>
      <c r="F132" s="74"/>
      <c r="G132" s="157"/>
      <c r="H132" s="72">
        <f t="shared" si="8"/>
        <v>0</v>
      </c>
      <c r="I132" s="74"/>
      <c r="J132" s="74"/>
      <c r="K132" s="74"/>
      <c r="L132" s="158"/>
    </row>
    <row r="133" spans="1:12" x14ac:dyDescent="0.25">
      <c r="A133" s="44">
        <v>2312</v>
      </c>
      <c r="B133" s="71" t="s">
        <v>141</v>
      </c>
      <c r="C133" s="72">
        <f t="shared" si="7"/>
        <v>0</v>
      </c>
      <c r="D133" s="74"/>
      <c r="E133" s="74"/>
      <c r="F133" s="74"/>
      <c r="G133" s="157"/>
      <c r="H133" s="72">
        <f t="shared" si="8"/>
        <v>0</v>
      </c>
      <c r="I133" s="74"/>
      <c r="J133" s="74"/>
      <c r="K133" s="74"/>
      <c r="L133" s="158"/>
    </row>
    <row r="134" spans="1:12" x14ac:dyDescent="0.25">
      <c r="A134" s="44">
        <v>2313</v>
      </c>
      <c r="B134" s="71" t="s">
        <v>142</v>
      </c>
      <c r="C134" s="72">
        <f t="shared" si="7"/>
        <v>0</v>
      </c>
      <c r="D134" s="74"/>
      <c r="E134" s="74"/>
      <c r="F134" s="74"/>
      <c r="G134" s="157"/>
      <c r="H134" s="72">
        <f t="shared" si="8"/>
        <v>0</v>
      </c>
      <c r="I134" s="74"/>
      <c r="J134" s="74"/>
      <c r="K134" s="74"/>
      <c r="L134" s="158"/>
    </row>
    <row r="135" spans="1:12" ht="36" customHeight="1" x14ac:dyDescent="0.25">
      <c r="A135" s="44">
        <v>2314</v>
      </c>
      <c r="B135" s="71" t="s">
        <v>143</v>
      </c>
      <c r="C135" s="72">
        <f t="shared" si="7"/>
        <v>0</v>
      </c>
      <c r="D135" s="74"/>
      <c r="E135" s="74"/>
      <c r="F135" s="74"/>
      <c r="G135" s="157"/>
      <c r="H135" s="72">
        <f t="shared" si="8"/>
        <v>0</v>
      </c>
      <c r="I135" s="74"/>
      <c r="J135" s="74"/>
      <c r="K135" s="74"/>
      <c r="L135" s="158"/>
    </row>
    <row r="136" spans="1:12" x14ac:dyDescent="0.25">
      <c r="A136" s="159">
        <v>2320</v>
      </c>
      <c r="B136" s="71" t="s">
        <v>144</v>
      </c>
      <c r="C136" s="72">
        <f t="shared" si="7"/>
        <v>0</v>
      </c>
      <c r="D136" s="160">
        <f>SUM(D137:D139)</f>
        <v>0</v>
      </c>
      <c r="E136" s="160">
        <f>SUM(E137:E139)</f>
        <v>0</v>
      </c>
      <c r="F136" s="160">
        <f>SUM(F137:F139)</f>
        <v>0</v>
      </c>
      <c r="G136" s="161">
        <f>SUM(G137:G139)</f>
        <v>0</v>
      </c>
      <c r="H136" s="72">
        <f t="shared" si="8"/>
        <v>0</v>
      </c>
      <c r="I136" s="160">
        <f>SUM(I137:I139)</f>
        <v>0</v>
      </c>
      <c r="J136" s="160">
        <f>SUM(J137:J139)</f>
        <v>0</v>
      </c>
      <c r="K136" s="160">
        <f>SUM(K137:K139)</f>
        <v>0</v>
      </c>
      <c r="L136" s="162">
        <f>SUM(L137:L139)</f>
        <v>0</v>
      </c>
    </row>
    <row r="137" spans="1:12" x14ac:dyDescent="0.25">
      <c r="A137" s="44">
        <v>2321</v>
      </c>
      <c r="B137" s="71" t="s">
        <v>145</v>
      </c>
      <c r="C137" s="72">
        <f t="shared" si="7"/>
        <v>0</v>
      </c>
      <c r="D137" s="74"/>
      <c r="E137" s="74"/>
      <c r="F137" s="74"/>
      <c r="G137" s="157"/>
      <c r="H137" s="72">
        <f t="shared" si="8"/>
        <v>0</v>
      </c>
      <c r="I137" s="74"/>
      <c r="J137" s="74"/>
      <c r="K137" s="74"/>
      <c r="L137" s="158"/>
    </row>
    <row r="138" spans="1:12" x14ac:dyDescent="0.25">
      <c r="A138" s="44">
        <v>2322</v>
      </c>
      <c r="B138" s="71" t="s">
        <v>146</v>
      </c>
      <c r="C138" s="72">
        <f t="shared" si="7"/>
        <v>0</v>
      </c>
      <c r="D138" s="74"/>
      <c r="E138" s="74"/>
      <c r="F138" s="74"/>
      <c r="G138" s="157"/>
      <c r="H138" s="72">
        <f t="shared" si="8"/>
        <v>0</v>
      </c>
      <c r="I138" s="74"/>
      <c r="J138" s="74"/>
      <c r="K138" s="74"/>
      <c r="L138" s="158"/>
    </row>
    <row r="139" spans="1:12" ht="10.5" customHeight="1" x14ac:dyDescent="0.25">
      <c r="A139" s="44">
        <v>2329</v>
      </c>
      <c r="B139" s="71" t="s">
        <v>147</v>
      </c>
      <c r="C139" s="72">
        <f t="shared" si="7"/>
        <v>0</v>
      </c>
      <c r="D139" s="74"/>
      <c r="E139" s="74"/>
      <c r="F139" s="74"/>
      <c r="G139" s="157"/>
      <c r="H139" s="72">
        <f t="shared" si="8"/>
        <v>0</v>
      </c>
      <c r="I139" s="74"/>
      <c r="J139" s="74"/>
      <c r="K139" s="74"/>
      <c r="L139" s="158"/>
    </row>
    <row r="140" spans="1:12" x14ac:dyDescent="0.25">
      <c r="A140" s="159">
        <v>2330</v>
      </c>
      <c r="B140" s="71" t="s">
        <v>148</v>
      </c>
      <c r="C140" s="72">
        <f t="shared" si="7"/>
        <v>0</v>
      </c>
      <c r="D140" s="74"/>
      <c r="E140" s="74"/>
      <c r="F140" s="74"/>
      <c r="G140" s="157"/>
      <c r="H140" s="72">
        <f t="shared" si="8"/>
        <v>0</v>
      </c>
      <c r="I140" s="74"/>
      <c r="J140" s="74"/>
      <c r="K140" s="74"/>
      <c r="L140" s="158"/>
    </row>
    <row r="141" spans="1:12" ht="48" x14ac:dyDescent="0.25">
      <c r="A141" s="159">
        <v>2340</v>
      </c>
      <c r="B141" s="71" t="s">
        <v>149</v>
      </c>
      <c r="C141" s="72">
        <f t="shared" si="7"/>
        <v>0</v>
      </c>
      <c r="D141" s="160">
        <f>SUM(D142:D143)</f>
        <v>0</v>
      </c>
      <c r="E141" s="160">
        <f>SUM(E142:E143)</f>
        <v>0</v>
      </c>
      <c r="F141" s="160">
        <f>SUM(F142:F143)</f>
        <v>0</v>
      </c>
      <c r="G141" s="161">
        <f>SUM(G142:G143)</f>
        <v>0</v>
      </c>
      <c r="H141" s="72">
        <f t="shared" si="8"/>
        <v>0</v>
      </c>
      <c r="I141" s="160">
        <f>SUM(I142:I143)</f>
        <v>0</v>
      </c>
      <c r="J141" s="160">
        <f>SUM(J142:J143)</f>
        <v>0</v>
      </c>
      <c r="K141" s="160">
        <f>SUM(K142:K143)</f>
        <v>0</v>
      </c>
      <c r="L141" s="162">
        <f>SUM(L142:L143)</f>
        <v>0</v>
      </c>
    </row>
    <row r="142" spans="1:12" x14ac:dyDescent="0.25">
      <c r="A142" s="44">
        <v>2341</v>
      </c>
      <c r="B142" s="71" t="s">
        <v>150</v>
      </c>
      <c r="C142" s="72">
        <f t="shared" si="7"/>
        <v>0</v>
      </c>
      <c r="D142" s="74"/>
      <c r="E142" s="74"/>
      <c r="F142" s="74"/>
      <c r="G142" s="157"/>
      <c r="H142" s="72">
        <f t="shared" si="8"/>
        <v>0</v>
      </c>
      <c r="I142" s="74"/>
      <c r="J142" s="74"/>
      <c r="K142" s="74"/>
      <c r="L142" s="158"/>
    </row>
    <row r="143" spans="1:12" ht="24" x14ac:dyDescent="0.25">
      <c r="A143" s="44">
        <v>2344</v>
      </c>
      <c r="B143" s="71" t="s">
        <v>151</v>
      </c>
      <c r="C143" s="72">
        <f t="shared" si="7"/>
        <v>0</v>
      </c>
      <c r="D143" s="74"/>
      <c r="E143" s="74"/>
      <c r="F143" s="74"/>
      <c r="G143" s="157"/>
      <c r="H143" s="72">
        <f t="shared" si="8"/>
        <v>0</v>
      </c>
      <c r="I143" s="74"/>
      <c r="J143" s="74"/>
      <c r="K143" s="74"/>
      <c r="L143" s="158"/>
    </row>
    <row r="144" spans="1:12" ht="24" x14ac:dyDescent="0.25">
      <c r="A144" s="150">
        <v>2350</v>
      </c>
      <c r="B144" s="112" t="s">
        <v>152</v>
      </c>
      <c r="C144" s="117">
        <f t="shared" si="7"/>
        <v>0</v>
      </c>
      <c r="D144" s="151">
        <f>SUM(D145:D150)</f>
        <v>0</v>
      </c>
      <c r="E144" s="151">
        <f>SUM(E145:E150)</f>
        <v>0</v>
      </c>
      <c r="F144" s="151">
        <f>SUM(F145:F150)</f>
        <v>0</v>
      </c>
      <c r="G144" s="152">
        <f>SUM(G145:G150)</f>
        <v>0</v>
      </c>
      <c r="H144" s="117">
        <f t="shared" si="8"/>
        <v>0</v>
      </c>
      <c r="I144" s="151">
        <f>SUM(I145:I150)</f>
        <v>0</v>
      </c>
      <c r="J144" s="151">
        <f>SUM(J145:J150)</f>
        <v>0</v>
      </c>
      <c r="K144" s="151">
        <f>SUM(K145:K150)</f>
        <v>0</v>
      </c>
      <c r="L144" s="153">
        <f>SUM(L145:L150)</f>
        <v>0</v>
      </c>
    </row>
    <row r="145" spans="1:12" x14ac:dyDescent="0.25">
      <c r="A145" s="38">
        <v>2351</v>
      </c>
      <c r="B145" s="65" t="s">
        <v>153</v>
      </c>
      <c r="C145" s="66">
        <f t="shared" si="7"/>
        <v>0</v>
      </c>
      <c r="D145" s="68"/>
      <c r="E145" s="68"/>
      <c r="F145" s="68"/>
      <c r="G145" s="154"/>
      <c r="H145" s="66">
        <f t="shared" si="8"/>
        <v>0</v>
      </c>
      <c r="I145" s="68"/>
      <c r="J145" s="68"/>
      <c r="K145" s="68"/>
      <c r="L145" s="155"/>
    </row>
    <row r="146" spans="1:12" x14ac:dyDescent="0.25">
      <c r="A146" s="44">
        <v>2352</v>
      </c>
      <c r="B146" s="71" t="s">
        <v>154</v>
      </c>
      <c r="C146" s="72">
        <f t="shared" si="7"/>
        <v>0</v>
      </c>
      <c r="D146" s="74"/>
      <c r="E146" s="74"/>
      <c r="F146" s="74"/>
      <c r="G146" s="157"/>
      <c r="H146" s="72">
        <f t="shared" si="8"/>
        <v>0</v>
      </c>
      <c r="I146" s="74"/>
      <c r="J146" s="74"/>
      <c r="K146" s="74"/>
      <c r="L146" s="158"/>
    </row>
    <row r="147" spans="1:12" ht="24" x14ac:dyDescent="0.25">
      <c r="A147" s="44">
        <v>2353</v>
      </c>
      <c r="B147" s="71" t="s">
        <v>155</v>
      </c>
      <c r="C147" s="72">
        <f t="shared" si="7"/>
        <v>0</v>
      </c>
      <c r="D147" s="74"/>
      <c r="E147" s="74"/>
      <c r="F147" s="74"/>
      <c r="G147" s="157"/>
      <c r="H147" s="72">
        <f t="shared" si="8"/>
        <v>0</v>
      </c>
      <c r="I147" s="74"/>
      <c r="J147" s="74"/>
      <c r="K147" s="74"/>
      <c r="L147" s="158"/>
    </row>
    <row r="148" spans="1:12" ht="24" x14ac:dyDescent="0.25">
      <c r="A148" s="44">
        <v>2354</v>
      </c>
      <c r="B148" s="71" t="s">
        <v>156</v>
      </c>
      <c r="C148" s="72">
        <f t="shared" si="7"/>
        <v>0</v>
      </c>
      <c r="D148" s="74"/>
      <c r="E148" s="74"/>
      <c r="F148" s="74"/>
      <c r="G148" s="157"/>
      <c r="H148" s="72">
        <f t="shared" si="8"/>
        <v>0</v>
      </c>
      <c r="I148" s="74"/>
      <c r="J148" s="74"/>
      <c r="K148" s="74"/>
      <c r="L148" s="158"/>
    </row>
    <row r="149" spans="1:12" ht="24" x14ac:dyDescent="0.25">
      <c r="A149" s="44">
        <v>2355</v>
      </c>
      <c r="B149" s="71" t="s">
        <v>157</v>
      </c>
      <c r="C149" s="72">
        <f t="shared" si="7"/>
        <v>0</v>
      </c>
      <c r="D149" s="74"/>
      <c r="E149" s="74"/>
      <c r="F149" s="74"/>
      <c r="G149" s="157"/>
      <c r="H149" s="72">
        <f t="shared" si="8"/>
        <v>0</v>
      </c>
      <c r="I149" s="74"/>
      <c r="J149" s="74"/>
      <c r="K149" s="74"/>
      <c r="L149" s="158"/>
    </row>
    <row r="150" spans="1:12" ht="24" x14ac:dyDescent="0.25">
      <c r="A150" s="44">
        <v>2359</v>
      </c>
      <c r="B150" s="71" t="s">
        <v>158</v>
      </c>
      <c r="C150" s="72">
        <f t="shared" si="7"/>
        <v>0</v>
      </c>
      <c r="D150" s="74"/>
      <c r="E150" s="74"/>
      <c r="F150" s="74"/>
      <c r="G150" s="157"/>
      <c r="H150" s="72">
        <f t="shared" si="8"/>
        <v>0</v>
      </c>
      <c r="I150" s="74"/>
      <c r="J150" s="74"/>
      <c r="K150" s="74"/>
      <c r="L150" s="158"/>
    </row>
    <row r="151" spans="1:12" ht="24.75" customHeight="1" x14ac:dyDescent="0.25">
      <c r="A151" s="159">
        <v>2360</v>
      </c>
      <c r="B151" s="71" t="s">
        <v>159</v>
      </c>
      <c r="C151" s="72">
        <f t="shared" si="7"/>
        <v>122196</v>
      </c>
      <c r="D151" s="160">
        <f>SUM(D152:D158)</f>
        <v>82057</v>
      </c>
      <c r="E151" s="160">
        <f>SUM(E152:E158)</f>
        <v>40139</v>
      </c>
      <c r="F151" s="160">
        <f>SUM(F152:F158)</f>
        <v>0</v>
      </c>
      <c r="G151" s="161">
        <f>SUM(G152:G158)</f>
        <v>0</v>
      </c>
      <c r="H151" s="72">
        <f t="shared" si="8"/>
        <v>105691</v>
      </c>
      <c r="I151" s="160">
        <f>SUM(I152:I158)</f>
        <v>65551</v>
      </c>
      <c r="J151" s="160">
        <f>SUM(J152:J158)</f>
        <v>40140</v>
      </c>
      <c r="K151" s="160">
        <f>SUM(K152:K158)</f>
        <v>0</v>
      </c>
      <c r="L151" s="162">
        <f>SUM(L152:L158)</f>
        <v>0</v>
      </c>
    </row>
    <row r="152" spans="1:12" x14ac:dyDescent="0.25">
      <c r="A152" s="43">
        <v>2361</v>
      </c>
      <c r="B152" s="71" t="s">
        <v>160</v>
      </c>
      <c r="C152" s="72">
        <f t="shared" si="7"/>
        <v>0</v>
      </c>
      <c r="D152" s="74"/>
      <c r="E152" s="74"/>
      <c r="F152" s="74"/>
      <c r="G152" s="157"/>
      <c r="H152" s="72">
        <f t="shared" si="8"/>
        <v>0</v>
      </c>
      <c r="I152" s="74"/>
      <c r="J152" s="74"/>
      <c r="K152" s="74"/>
      <c r="L152" s="158"/>
    </row>
    <row r="153" spans="1:12" ht="24" x14ac:dyDescent="0.25">
      <c r="A153" s="43">
        <v>2362</v>
      </c>
      <c r="B153" s="71" t="s">
        <v>161</v>
      </c>
      <c r="C153" s="72">
        <f t="shared" si="7"/>
        <v>0</v>
      </c>
      <c r="D153" s="74"/>
      <c r="E153" s="74"/>
      <c r="F153" s="74"/>
      <c r="G153" s="157"/>
      <c r="H153" s="72">
        <f t="shared" si="8"/>
        <v>0</v>
      </c>
      <c r="I153" s="74"/>
      <c r="J153" s="74"/>
      <c r="K153" s="74"/>
      <c r="L153" s="158"/>
    </row>
    <row r="154" spans="1:12" x14ac:dyDescent="0.25">
      <c r="A154" s="43">
        <v>2363</v>
      </c>
      <c r="B154" s="71" t="s">
        <v>162</v>
      </c>
      <c r="C154" s="72">
        <f t="shared" si="7"/>
        <v>122196</v>
      </c>
      <c r="D154" s="74">
        <v>82057</v>
      </c>
      <c r="E154" s="74">
        <v>40139</v>
      </c>
      <c r="F154" s="74"/>
      <c r="G154" s="157"/>
      <c r="H154" s="72">
        <f t="shared" si="8"/>
        <v>105691</v>
      </c>
      <c r="I154" s="74">
        <v>65551</v>
      </c>
      <c r="J154" s="74">
        <v>40140</v>
      </c>
      <c r="K154" s="74"/>
      <c r="L154" s="158"/>
    </row>
    <row r="155" spans="1:12" x14ac:dyDescent="0.25">
      <c r="A155" s="43">
        <v>2364</v>
      </c>
      <c r="B155" s="71" t="s">
        <v>163</v>
      </c>
      <c r="C155" s="72">
        <f t="shared" si="7"/>
        <v>0</v>
      </c>
      <c r="D155" s="74"/>
      <c r="E155" s="74"/>
      <c r="F155" s="74"/>
      <c r="G155" s="157"/>
      <c r="H155" s="72">
        <f t="shared" si="8"/>
        <v>0</v>
      </c>
      <c r="I155" s="74"/>
      <c r="J155" s="74"/>
      <c r="K155" s="74"/>
      <c r="L155" s="158"/>
    </row>
    <row r="156" spans="1:12" ht="12.75" customHeight="1" x14ac:dyDescent="0.25">
      <c r="A156" s="43">
        <v>2365</v>
      </c>
      <c r="B156" s="71" t="s">
        <v>164</v>
      </c>
      <c r="C156" s="72">
        <f t="shared" si="7"/>
        <v>0</v>
      </c>
      <c r="D156" s="74"/>
      <c r="E156" s="74"/>
      <c r="F156" s="74"/>
      <c r="G156" s="157"/>
      <c r="H156" s="72">
        <f t="shared" si="8"/>
        <v>0</v>
      </c>
      <c r="I156" s="74"/>
      <c r="J156" s="74"/>
      <c r="K156" s="74"/>
      <c r="L156" s="158"/>
    </row>
    <row r="157" spans="1:12" ht="36" x14ac:dyDescent="0.25">
      <c r="A157" s="43">
        <v>2366</v>
      </c>
      <c r="B157" s="71" t="s">
        <v>165</v>
      </c>
      <c r="C157" s="72">
        <f t="shared" si="7"/>
        <v>0</v>
      </c>
      <c r="D157" s="74"/>
      <c r="E157" s="74"/>
      <c r="F157" s="74"/>
      <c r="G157" s="157"/>
      <c r="H157" s="72">
        <f t="shared" si="8"/>
        <v>0</v>
      </c>
      <c r="I157" s="74"/>
      <c r="J157" s="74"/>
      <c r="K157" s="74"/>
      <c r="L157" s="158"/>
    </row>
    <row r="158" spans="1:12" ht="48" x14ac:dyDescent="0.25">
      <c r="A158" s="43">
        <v>2369</v>
      </c>
      <c r="B158" s="71" t="s">
        <v>166</v>
      </c>
      <c r="C158" s="72">
        <f t="shared" si="7"/>
        <v>0</v>
      </c>
      <c r="D158" s="74"/>
      <c r="E158" s="74"/>
      <c r="F158" s="74"/>
      <c r="G158" s="157"/>
      <c r="H158" s="72">
        <f t="shared" si="8"/>
        <v>0</v>
      </c>
      <c r="I158" s="74"/>
      <c r="J158" s="74"/>
      <c r="K158" s="74"/>
      <c r="L158" s="158"/>
    </row>
    <row r="159" spans="1:12" x14ac:dyDescent="0.25">
      <c r="A159" s="150">
        <v>2370</v>
      </c>
      <c r="B159" s="112" t="s">
        <v>167</v>
      </c>
      <c r="C159" s="117">
        <f t="shared" si="7"/>
        <v>0</v>
      </c>
      <c r="D159" s="163"/>
      <c r="E159" s="163"/>
      <c r="F159" s="163"/>
      <c r="G159" s="164"/>
      <c r="H159" s="117">
        <f t="shared" si="8"/>
        <v>0</v>
      </c>
      <c r="I159" s="163"/>
      <c r="J159" s="163"/>
      <c r="K159" s="163"/>
      <c r="L159" s="165"/>
    </row>
    <row r="160" spans="1:12" x14ac:dyDescent="0.25">
      <c r="A160" s="150">
        <v>2380</v>
      </c>
      <c r="B160" s="112" t="s">
        <v>168</v>
      </c>
      <c r="C160" s="117">
        <f t="shared" si="7"/>
        <v>0</v>
      </c>
      <c r="D160" s="151">
        <f>SUM(D161:D162)</f>
        <v>0</v>
      </c>
      <c r="E160" s="151">
        <f>SUM(E161:E162)</f>
        <v>0</v>
      </c>
      <c r="F160" s="151">
        <f>SUM(F161:F162)</f>
        <v>0</v>
      </c>
      <c r="G160" s="152">
        <f>SUM(G161:G162)</f>
        <v>0</v>
      </c>
      <c r="H160" s="117">
        <f t="shared" si="8"/>
        <v>0</v>
      </c>
      <c r="I160" s="151">
        <f>SUM(I161:I162)</f>
        <v>0</v>
      </c>
      <c r="J160" s="151">
        <f>SUM(J161:J162)</f>
        <v>0</v>
      </c>
      <c r="K160" s="151">
        <f>SUM(K161:K162)</f>
        <v>0</v>
      </c>
      <c r="L160" s="153">
        <f>SUM(L161:L162)</f>
        <v>0</v>
      </c>
    </row>
    <row r="161" spans="1:12" x14ac:dyDescent="0.25">
      <c r="A161" s="37">
        <v>2381</v>
      </c>
      <c r="B161" s="65" t="s">
        <v>169</v>
      </c>
      <c r="C161" s="66">
        <f t="shared" si="7"/>
        <v>0</v>
      </c>
      <c r="D161" s="68"/>
      <c r="E161" s="68"/>
      <c r="F161" s="68"/>
      <c r="G161" s="154"/>
      <c r="H161" s="66">
        <f t="shared" si="8"/>
        <v>0</v>
      </c>
      <c r="I161" s="68"/>
      <c r="J161" s="68"/>
      <c r="K161" s="68"/>
      <c r="L161" s="155"/>
    </row>
    <row r="162" spans="1:12" ht="24" x14ac:dyDescent="0.25">
      <c r="A162" s="43">
        <v>2389</v>
      </c>
      <c r="B162" s="71" t="s">
        <v>170</v>
      </c>
      <c r="C162" s="72">
        <f t="shared" si="7"/>
        <v>0</v>
      </c>
      <c r="D162" s="74"/>
      <c r="E162" s="74"/>
      <c r="F162" s="74"/>
      <c r="G162" s="157"/>
      <c r="H162" s="72">
        <f t="shared" si="8"/>
        <v>0</v>
      </c>
      <c r="I162" s="74"/>
      <c r="J162" s="74"/>
      <c r="K162" s="74"/>
      <c r="L162" s="158"/>
    </row>
    <row r="163" spans="1:12" x14ac:dyDescent="0.25">
      <c r="A163" s="150">
        <v>2390</v>
      </c>
      <c r="B163" s="112" t="s">
        <v>171</v>
      </c>
      <c r="C163" s="117">
        <f t="shared" si="7"/>
        <v>0</v>
      </c>
      <c r="D163" s="163"/>
      <c r="E163" s="163"/>
      <c r="F163" s="163"/>
      <c r="G163" s="164"/>
      <c r="H163" s="117">
        <f t="shared" si="8"/>
        <v>0</v>
      </c>
      <c r="I163" s="163"/>
      <c r="J163" s="163"/>
      <c r="K163" s="163"/>
      <c r="L163" s="165"/>
    </row>
    <row r="164" spans="1:12" x14ac:dyDescent="0.25">
      <c r="A164" s="56">
        <v>2400</v>
      </c>
      <c r="B164" s="147" t="s">
        <v>172</v>
      </c>
      <c r="C164" s="57">
        <f t="shared" si="7"/>
        <v>0</v>
      </c>
      <c r="D164" s="177"/>
      <c r="E164" s="177"/>
      <c r="F164" s="177"/>
      <c r="G164" s="178"/>
      <c r="H164" s="57">
        <f t="shared" si="8"/>
        <v>0</v>
      </c>
      <c r="I164" s="177"/>
      <c r="J164" s="177"/>
      <c r="K164" s="177"/>
      <c r="L164" s="179"/>
    </row>
    <row r="165" spans="1:12" ht="24" x14ac:dyDescent="0.25">
      <c r="A165" s="56">
        <v>2500</v>
      </c>
      <c r="B165" s="147" t="s">
        <v>173</v>
      </c>
      <c r="C165" s="57">
        <f t="shared" si="7"/>
        <v>0</v>
      </c>
      <c r="D165" s="63">
        <f>SUM(D166,D171)</f>
        <v>0</v>
      </c>
      <c r="E165" s="63">
        <f t="shared" ref="E165:G165" si="11">SUM(E166,E171)</f>
        <v>0</v>
      </c>
      <c r="F165" s="63">
        <f t="shared" si="11"/>
        <v>0</v>
      </c>
      <c r="G165" s="63">
        <f t="shared" si="11"/>
        <v>0</v>
      </c>
      <c r="H165" s="57">
        <f t="shared" si="8"/>
        <v>0</v>
      </c>
      <c r="I165" s="63">
        <f>SUM(I166,I171)</f>
        <v>0</v>
      </c>
      <c r="J165" s="63">
        <f t="shared" ref="J165:L165" si="12">SUM(J166,J171)</f>
        <v>0</v>
      </c>
      <c r="K165" s="63">
        <f t="shared" si="12"/>
        <v>0</v>
      </c>
      <c r="L165" s="149">
        <f t="shared" si="12"/>
        <v>0</v>
      </c>
    </row>
    <row r="166" spans="1:12" ht="16.5" customHeight="1" x14ac:dyDescent="0.25">
      <c r="A166" s="168">
        <v>2510</v>
      </c>
      <c r="B166" s="65" t="s">
        <v>174</v>
      </c>
      <c r="C166" s="66">
        <f t="shared" si="7"/>
        <v>0</v>
      </c>
      <c r="D166" s="169">
        <f>SUM(D167:D170)</f>
        <v>0</v>
      </c>
      <c r="E166" s="169">
        <f t="shared" ref="E166:G166" si="13">SUM(E167:E170)</f>
        <v>0</v>
      </c>
      <c r="F166" s="169">
        <f t="shared" si="13"/>
        <v>0</v>
      </c>
      <c r="G166" s="169">
        <f t="shared" si="13"/>
        <v>0</v>
      </c>
      <c r="H166" s="66">
        <f t="shared" si="8"/>
        <v>0</v>
      </c>
      <c r="I166" s="169">
        <f>SUM(I167:I170)</f>
        <v>0</v>
      </c>
      <c r="J166" s="169">
        <f t="shared" ref="J166:L166" si="14">SUM(J167:J170)</f>
        <v>0</v>
      </c>
      <c r="K166" s="169">
        <f t="shared" si="14"/>
        <v>0</v>
      </c>
      <c r="L166" s="180">
        <f t="shared" si="14"/>
        <v>0</v>
      </c>
    </row>
    <row r="167" spans="1:12" ht="24" x14ac:dyDescent="0.25">
      <c r="A167" s="44">
        <v>2512</v>
      </c>
      <c r="B167" s="71" t="s">
        <v>175</v>
      </c>
      <c r="C167" s="72">
        <f t="shared" si="7"/>
        <v>0</v>
      </c>
      <c r="D167" s="74"/>
      <c r="E167" s="74"/>
      <c r="F167" s="74"/>
      <c r="G167" s="157"/>
      <c r="H167" s="72">
        <f t="shared" si="8"/>
        <v>0</v>
      </c>
      <c r="I167" s="74"/>
      <c r="J167" s="74"/>
      <c r="K167" s="74"/>
      <c r="L167" s="158"/>
    </row>
    <row r="168" spans="1:12" ht="36" x14ac:dyDescent="0.25">
      <c r="A168" s="44">
        <v>2513</v>
      </c>
      <c r="B168" s="71" t="s">
        <v>176</v>
      </c>
      <c r="C168" s="72">
        <f t="shared" si="7"/>
        <v>0</v>
      </c>
      <c r="D168" s="74"/>
      <c r="E168" s="74"/>
      <c r="F168" s="74"/>
      <c r="G168" s="157"/>
      <c r="H168" s="72">
        <f t="shared" si="8"/>
        <v>0</v>
      </c>
      <c r="I168" s="74"/>
      <c r="J168" s="74"/>
      <c r="K168" s="74"/>
      <c r="L168" s="158"/>
    </row>
    <row r="169" spans="1:12" ht="24" x14ac:dyDescent="0.25">
      <c r="A169" s="44">
        <v>2515</v>
      </c>
      <c r="B169" s="71" t="s">
        <v>177</v>
      </c>
      <c r="C169" s="72">
        <f t="shared" si="7"/>
        <v>0</v>
      </c>
      <c r="D169" s="74"/>
      <c r="E169" s="74"/>
      <c r="F169" s="74"/>
      <c r="G169" s="157"/>
      <c r="H169" s="72">
        <f t="shared" si="8"/>
        <v>0</v>
      </c>
      <c r="I169" s="74"/>
      <c r="J169" s="74"/>
      <c r="K169" s="74"/>
      <c r="L169" s="158"/>
    </row>
    <row r="170" spans="1:12" ht="24" x14ac:dyDescent="0.25">
      <c r="A170" s="44">
        <v>2519</v>
      </c>
      <c r="B170" s="71" t="s">
        <v>178</v>
      </c>
      <c r="C170" s="72">
        <f t="shared" si="7"/>
        <v>0</v>
      </c>
      <c r="D170" s="74"/>
      <c r="E170" s="74"/>
      <c r="F170" s="74"/>
      <c r="G170" s="157"/>
      <c r="H170" s="72">
        <f t="shared" si="8"/>
        <v>0</v>
      </c>
      <c r="I170" s="74"/>
      <c r="J170" s="74"/>
      <c r="K170" s="74"/>
      <c r="L170" s="158"/>
    </row>
    <row r="171" spans="1:12" ht="24" x14ac:dyDescent="0.25">
      <c r="A171" s="159">
        <v>2520</v>
      </c>
      <c r="B171" s="71" t="s">
        <v>179</v>
      </c>
      <c r="C171" s="72">
        <f t="shared" si="7"/>
        <v>0</v>
      </c>
      <c r="D171" s="74"/>
      <c r="E171" s="74"/>
      <c r="F171" s="74"/>
      <c r="G171" s="157"/>
      <c r="H171" s="72">
        <f t="shared" si="8"/>
        <v>0</v>
      </c>
      <c r="I171" s="74"/>
      <c r="J171" s="74"/>
      <c r="K171" s="74"/>
      <c r="L171" s="158"/>
    </row>
    <row r="172" spans="1:12" s="182" customFormat="1" ht="36" customHeight="1" x14ac:dyDescent="0.25">
      <c r="A172" s="19">
        <v>2800</v>
      </c>
      <c r="B172" s="65" t="s">
        <v>180</v>
      </c>
      <c r="C172" s="66">
        <f t="shared" si="7"/>
        <v>0</v>
      </c>
      <c r="D172" s="40"/>
      <c r="E172" s="40"/>
      <c r="F172" s="40"/>
      <c r="G172" s="41"/>
      <c r="H172" s="66">
        <f t="shared" si="8"/>
        <v>0</v>
      </c>
      <c r="I172" s="40"/>
      <c r="J172" s="40"/>
      <c r="K172" s="40"/>
      <c r="L172" s="42"/>
    </row>
    <row r="173" spans="1:12" x14ac:dyDescent="0.25">
      <c r="A173" s="142">
        <v>3000</v>
      </c>
      <c r="B173" s="142" t="s">
        <v>181</v>
      </c>
      <c r="C173" s="143">
        <f t="shared" si="7"/>
        <v>0</v>
      </c>
      <c r="D173" s="144">
        <f>SUM(D174,D184)</f>
        <v>0</v>
      </c>
      <c r="E173" s="144">
        <f>SUM(E174,E184)</f>
        <v>0</v>
      </c>
      <c r="F173" s="144">
        <f>SUM(F174,F184)</f>
        <v>0</v>
      </c>
      <c r="G173" s="145">
        <f>SUM(G174,G184)</f>
        <v>0</v>
      </c>
      <c r="H173" s="143">
        <f t="shared" si="8"/>
        <v>0</v>
      </c>
      <c r="I173" s="144">
        <f>SUM(I174,I184)</f>
        <v>0</v>
      </c>
      <c r="J173" s="144">
        <f>SUM(J174,J184)</f>
        <v>0</v>
      </c>
      <c r="K173" s="144">
        <f>SUM(K174,K184)</f>
        <v>0</v>
      </c>
      <c r="L173" s="146">
        <f>SUM(L174,L184)</f>
        <v>0</v>
      </c>
    </row>
    <row r="174" spans="1:12" ht="24" x14ac:dyDescent="0.25">
      <c r="A174" s="56">
        <v>3200</v>
      </c>
      <c r="B174" s="183" t="s">
        <v>182</v>
      </c>
      <c r="C174" s="184">
        <f t="shared" si="7"/>
        <v>0</v>
      </c>
      <c r="D174" s="63">
        <f>SUM(D175,D179)</f>
        <v>0</v>
      </c>
      <c r="E174" s="63">
        <f t="shared" ref="E174:G174" si="15">SUM(E175,E179)</f>
        <v>0</v>
      </c>
      <c r="F174" s="63">
        <f t="shared" si="15"/>
        <v>0</v>
      </c>
      <c r="G174" s="63">
        <f t="shared" si="15"/>
        <v>0</v>
      </c>
      <c r="H174" s="57">
        <f t="shared" si="8"/>
        <v>0</v>
      </c>
      <c r="I174" s="63">
        <f>SUM(I175,I179)</f>
        <v>0</v>
      </c>
      <c r="J174" s="63">
        <f t="shared" ref="J174:L174" si="16">SUM(J175,J179)</f>
        <v>0</v>
      </c>
      <c r="K174" s="63">
        <f t="shared" si="16"/>
        <v>0</v>
      </c>
      <c r="L174" s="149">
        <f t="shared" si="16"/>
        <v>0</v>
      </c>
    </row>
    <row r="175" spans="1:12" ht="36" x14ac:dyDescent="0.25">
      <c r="A175" s="168">
        <v>3260</v>
      </c>
      <c r="B175" s="65" t="s">
        <v>183</v>
      </c>
      <c r="C175" s="66">
        <f t="shared" si="7"/>
        <v>0</v>
      </c>
      <c r="D175" s="169">
        <f>SUM(D176:D178)</f>
        <v>0</v>
      </c>
      <c r="E175" s="169">
        <f>SUM(E176:E178)</f>
        <v>0</v>
      </c>
      <c r="F175" s="169">
        <f>SUM(F176:F178)</f>
        <v>0</v>
      </c>
      <c r="G175" s="170">
        <f>SUM(G176:G178)</f>
        <v>0</v>
      </c>
      <c r="H175" s="66">
        <f t="shared" si="8"/>
        <v>0</v>
      </c>
      <c r="I175" s="169">
        <f>SUM(I176:I178)</f>
        <v>0</v>
      </c>
      <c r="J175" s="169">
        <f>SUM(J176:J178)</f>
        <v>0</v>
      </c>
      <c r="K175" s="169">
        <f>SUM(K176:K178)</f>
        <v>0</v>
      </c>
      <c r="L175" s="171">
        <f>SUM(L176:L178)</f>
        <v>0</v>
      </c>
    </row>
    <row r="176" spans="1:12" ht="24" x14ac:dyDescent="0.25">
      <c r="A176" s="44">
        <v>3261</v>
      </c>
      <c r="B176" s="71" t="s">
        <v>184</v>
      </c>
      <c r="C176" s="72">
        <f>SUM(D176:G176)</f>
        <v>0</v>
      </c>
      <c r="D176" s="74"/>
      <c r="E176" s="74"/>
      <c r="F176" s="74"/>
      <c r="G176" s="157"/>
      <c r="H176" s="72">
        <f>SUM(I176:L176)</f>
        <v>0</v>
      </c>
      <c r="I176" s="74"/>
      <c r="J176" s="74"/>
      <c r="K176" s="74"/>
      <c r="L176" s="158"/>
    </row>
    <row r="177" spans="1:12" ht="36" x14ac:dyDescent="0.25">
      <c r="A177" s="44">
        <v>3262</v>
      </c>
      <c r="B177" s="71" t="s">
        <v>185</v>
      </c>
      <c r="C177" s="72">
        <f>SUM(D177:G177)</f>
        <v>0</v>
      </c>
      <c r="D177" s="74"/>
      <c r="E177" s="74"/>
      <c r="F177" s="74"/>
      <c r="G177" s="157"/>
      <c r="H177" s="72">
        <f>SUM(I177:L177)</f>
        <v>0</v>
      </c>
      <c r="I177" s="74"/>
      <c r="J177" s="74"/>
      <c r="K177" s="74"/>
      <c r="L177" s="158"/>
    </row>
    <row r="178" spans="1:12" ht="24" x14ac:dyDescent="0.25">
      <c r="A178" s="44">
        <v>3263</v>
      </c>
      <c r="B178" s="71" t="s">
        <v>186</v>
      </c>
      <c r="C178" s="72">
        <f>SUM(D178:G178)</f>
        <v>0</v>
      </c>
      <c r="D178" s="74"/>
      <c r="E178" s="74"/>
      <c r="F178" s="74"/>
      <c r="G178" s="157"/>
      <c r="H178" s="72">
        <f>SUM(I178:L178)</f>
        <v>0</v>
      </c>
      <c r="I178" s="74"/>
      <c r="J178" s="74"/>
      <c r="K178" s="74"/>
      <c r="L178" s="158"/>
    </row>
    <row r="179" spans="1:12" ht="84" x14ac:dyDescent="0.25">
      <c r="A179" s="168">
        <v>3290</v>
      </c>
      <c r="B179" s="65" t="s">
        <v>187</v>
      </c>
      <c r="C179" s="185">
        <f t="shared" ref="C179:C183" si="17">SUM(D179:G179)</f>
        <v>0</v>
      </c>
      <c r="D179" s="169">
        <f>SUM(D180:D183)</f>
        <v>0</v>
      </c>
      <c r="E179" s="169">
        <f t="shared" ref="E179:G179" si="18">SUM(E180:E183)</f>
        <v>0</v>
      </c>
      <c r="F179" s="169">
        <f t="shared" si="18"/>
        <v>0</v>
      </c>
      <c r="G179" s="169">
        <f t="shared" si="18"/>
        <v>0</v>
      </c>
      <c r="H179" s="185">
        <f t="shared" ref="H179:H183" si="19">SUM(I179:L179)</f>
        <v>0</v>
      </c>
      <c r="I179" s="169">
        <f>SUM(I180:I183)</f>
        <v>0</v>
      </c>
      <c r="J179" s="169">
        <f t="shared" ref="J179:L179" si="20">SUM(J180:J183)</f>
        <v>0</v>
      </c>
      <c r="K179" s="169">
        <f t="shared" si="20"/>
        <v>0</v>
      </c>
      <c r="L179" s="186">
        <f t="shared" si="20"/>
        <v>0</v>
      </c>
    </row>
    <row r="180" spans="1:12" ht="72" x14ac:dyDescent="0.25">
      <c r="A180" s="44">
        <v>3291</v>
      </c>
      <c r="B180" s="71" t="s">
        <v>188</v>
      </c>
      <c r="C180" s="72">
        <f t="shared" si="17"/>
        <v>0</v>
      </c>
      <c r="D180" s="74"/>
      <c r="E180" s="74"/>
      <c r="F180" s="74"/>
      <c r="G180" s="187"/>
      <c r="H180" s="72">
        <f t="shared" si="19"/>
        <v>0</v>
      </c>
      <c r="I180" s="74"/>
      <c r="J180" s="74"/>
      <c r="K180" s="74"/>
      <c r="L180" s="158"/>
    </row>
    <row r="181" spans="1:12" ht="72" x14ac:dyDescent="0.25">
      <c r="A181" s="44">
        <v>3292</v>
      </c>
      <c r="B181" s="71" t="s">
        <v>189</v>
      </c>
      <c r="C181" s="72">
        <f t="shared" si="17"/>
        <v>0</v>
      </c>
      <c r="D181" s="74"/>
      <c r="E181" s="74"/>
      <c r="F181" s="74"/>
      <c r="G181" s="187"/>
      <c r="H181" s="72">
        <f t="shared" si="19"/>
        <v>0</v>
      </c>
      <c r="I181" s="74"/>
      <c r="J181" s="74"/>
      <c r="K181" s="74"/>
      <c r="L181" s="158"/>
    </row>
    <row r="182" spans="1:12" ht="72" x14ac:dyDescent="0.25">
      <c r="A182" s="44">
        <v>3293</v>
      </c>
      <c r="B182" s="71" t="s">
        <v>190</v>
      </c>
      <c r="C182" s="72">
        <f t="shared" si="17"/>
        <v>0</v>
      </c>
      <c r="D182" s="74"/>
      <c r="E182" s="74"/>
      <c r="F182" s="74"/>
      <c r="G182" s="187"/>
      <c r="H182" s="72">
        <f t="shared" si="19"/>
        <v>0</v>
      </c>
      <c r="I182" s="74"/>
      <c r="J182" s="74"/>
      <c r="K182" s="74"/>
      <c r="L182" s="158"/>
    </row>
    <row r="183" spans="1:12" ht="60" x14ac:dyDescent="0.25">
      <c r="A183" s="188">
        <v>3294</v>
      </c>
      <c r="B183" s="71" t="s">
        <v>191</v>
      </c>
      <c r="C183" s="185">
        <f t="shared" si="17"/>
        <v>0</v>
      </c>
      <c r="D183" s="189"/>
      <c r="E183" s="189"/>
      <c r="F183" s="189"/>
      <c r="G183" s="190"/>
      <c r="H183" s="185">
        <f t="shared" si="19"/>
        <v>0</v>
      </c>
      <c r="I183" s="189"/>
      <c r="J183" s="189"/>
      <c r="K183" s="189"/>
      <c r="L183" s="191"/>
    </row>
    <row r="184" spans="1:12" ht="48" x14ac:dyDescent="0.25">
      <c r="A184" s="192">
        <v>3300</v>
      </c>
      <c r="B184" s="183" t="s">
        <v>192</v>
      </c>
      <c r="C184" s="193">
        <f t="shared" si="7"/>
        <v>0</v>
      </c>
      <c r="D184" s="194">
        <f>SUM(D185:D186)</f>
        <v>0</v>
      </c>
      <c r="E184" s="194">
        <f t="shared" ref="E184:G184" si="21">SUM(E185:E186)</f>
        <v>0</v>
      </c>
      <c r="F184" s="194">
        <f t="shared" si="21"/>
        <v>0</v>
      </c>
      <c r="G184" s="194">
        <f t="shared" si="21"/>
        <v>0</v>
      </c>
      <c r="H184" s="193">
        <f t="shared" si="8"/>
        <v>0</v>
      </c>
      <c r="I184" s="194">
        <f>SUM(I185:I186)</f>
        <v>0</v>
      </c>
      <c r="J184" s="194">
        <f t="shared" ref="J184:L184" si="22">SUM(J185:J186)</f>
        <v>0</v>
      </c>
      <c r="K184" s="194">
        <f t="shared" si="22"/>
        <v>0</v>
      </c>
      <c r="L184" s="149">
        <f t="shared" si="22"/>
        <v>0</v>
      </c>
    </row>
    <row r="185" spans="1:12" ht="48" x14ac:dyDescent="0.25">
      <c r="A185" s="111">
        <v>3310</v>
      </c>
      <c r="B185" s="112" t="s">
        <v>193</v>
      </c>
      <c r="C185" s="195">
        <f t="shared" si="7"/>
        <v>0</v>
      </c>
      <c r="D185" s="163"/>
      <c r="E185" s="163"/>
      <c r="F185" s="163"/>
      <c r="G185" s="164"/>
      <c r="H185" s="195">
        <f t="shared" si="8"/>
        <v>0</v>
      </c>
      <c r="I185" s="163"/>
      <c r="J185" s="163"/>
      <c r="K185" s="163"/>
      <c r="L185" s="165"/>
    </row>
    <row r="186" spans="1:12" ht="48.75" customHeight="1" x14ac:dyDescent="0.25">
      <c r="A186" s="38">
        <v>3320</v>
      </c>
      <c r="B186" s="65" t="s">
        <v>194</v>
      </c>
      <c r="C186" s="66">
        <f t="shared" si="7"/>
        <v>0</v>
      </c>
      <c r="D186" s="68"/>
      <c r="E186" s="68"/>
      <c r="F186" s="68"/>
      <c r="G186" s="154"/>
      <c r="H186" s="66">
        <f t="shared" si="8"/>
        <v>0</v>
      </c>
      <c r="I186" s="68"/>
      <c r="J186" s="68"/>
      <c r="K186" s="68"/>
      <c r="L186" s="155"/>
    </row>
    <row r="187" spans="1:12" x14ac:dyDescent="0.25">
      <c r="A187" s="196">
        <v>4000</v>
      </c>
      <c r="B187" s="142" t="s">
        <v>195</v>
      </c>
      <c r="C187" s="143">
        <f t="shared" si="7"/>
        <v>0</v>
      </c>
      <c r="D187" s="144">
        <f>SUM(D188,D191)</f>
        <v>0</v>
      </c>
      <c r="E187" s="144">
        <f>SUM(E188,E191)</f>
        <v>0</v>
      </c>
      <c r="F187" s="144">
        <f>SUM(F188,F191)</f>
        <v>0</v>
      </c>
      <c r="G187" s="145">
        <f>SUM(G188,G191)</f>
        <v>0</v>
      </c>
      <c r="H187" s="143">
        <f t="shared" si="8"/>
        <v>0</v>
      </c>
      <c r="I187" s="144">
        <f>SUM(I188,I191)</f>
        <v>0</v>
      </c>
      <c r="J187" s="144">
        <f>SUM(J188,J191)</f>
        <v>0</v>
      </c>
      <c r="K187" s="144">
        <f>SUM(K188,K191)</f>
        <v>0</v>
      </c>
      <c r="L187" s="146">
        <f>SUM(L188,L191)</f>
        <v>0</v>
      </c>
    </row>
    <row r="188" spans="1:12" ht="24" x14ac:dyDescent="0.25">
      <c r="A188" s="197">
        <v>4200</v>
      </c>
      <c r="B188" s="147" t="s">
        <v>196</v>
      </c>
      <c r="C188" s="57">
        <f>SUM(D188:G188)</f>
        <v>0</v>
      </c>
      <c r="D188" s="63">
        <f>SUM(D189,D190)</f>
        <v>0</v>
      </c>
      <c r="E188" s="63">
        <f>SUM(E189,E190)</f>
        <v>0</v>
      </c>
      <c r="F188" s="63">
        <f>SUM(F189,F190)</f>
        <v>0</v>
      </c>
      <c r="G188" s="166">
        <f>SUM(G189,G190)</f>
        <v>0</v>
      </c>
      <c r="H188" s="57">
        <f t="shared" si="8"/>
        <v>0</v>
      </c>
      <c r="I188" s="63">
        <f>SUM(I189,I190)</f>
        <v>0</v>
      </c>
      <c r="J188" s="63">
        <f>SUM(J189,J190)</f>
        <v>0</v>
      </c>
      <c r="K188" s="63">
        <f>SUM(K189,K190)</f>
        <v>0</v>
      </c>
      <c r="L188" s="167">
        <f>SUM(L189,L190)</f>
        <v>0</v>
      </c>
    </row>
    <row r="189" spans="1:12" ht="36" x14ac:dyDescent="0.25">
      <c r="A189" s="168">
        <v>4240</v>
      </c>
      <c r="B189" s="65" t="s">
        <v>197</v>
      </c>
      <c r="C189" s="66">
        <f t="shared" ref="C189:C264" si="23">SUM(D189:G189)</f>
        <v>0</v>
      </c>
      <c r="D189" s="68"/>
      <c r="E189" s="68"/>
      <c r="F189" s="68"/>
      <c r="G189" s="154"/>
      <c r="H189" s="66">
        <f t="shared" ref="H189:H263" si="24">SUM(I189:L189)</f>
        <v>0</v>
      </c>
      <c r="I189" s="68"/>
      <c r="J189" s="68"/>
      <c r="K189" s="68"/>
      <c r="L189" s="155"/>
    </row>
    <row r="190" spans="1:12" ht="24" x14ac:dyDescent="0.25">
      <c r="A190" s="159">
        <v>4250</v>
      </c>
      <c r="B190" s="71" t="s">
        <v>198</v>
      </c>
      <c r="C190" s="72">
        <f t="shared" si="23"/>
        <v>0</v>
      </c>
      <c r="D190" s="74"/>
      <c r="E190" s="74"/>
      <c r="F190" s="74"/>
      <c r="G190" s="157"/>
      <c r="H190" s="72">
        <f t="shared" si="24"/>
        <v>0</v>
      </c>
      <c r="I190" s="74"/>
      <c r="J190" s="74"/>
      <c r="K190" s="74"/>
      <c r="L190" s="158"/>
    </row>
    <row r="191" spans="1:12" x14ac:dyDescent="0.25">
      <c r="A191" s="56">
        <v>4300</v>
      </c>
      <c r="B191" s="147" t="s">
        <v>199</v>
      </c>
      <c r="C191" s="57">
        <f t="shared" si="23"/>
        <v>0</v>
      </c>
      <c r="D191" s="63">
        <f>SUM(D192)</f>
        <v>0</v>
      </c>
      <c r="E191" s="63">
        <f>SUM(E192)</f>
        <v>0</v>
      </c>
      <c r="F191" s="63">
        <f>SUM(F192)</f>
        <v>0</v>
      </c>
      <c r="G191" s="166">
        <f>SUM(G192)</f>
        <v>0</v>
      </c>
      <c r="H191" s="57">
        <f t="shared" si="24"/>
        <v>0</v>
      </c>
      <c r="I191" s="63">
        <f>SUM(I192)</f>
        <v>0</v>
      </c>
      <c r="J191" s="63">
        <f>SUM(J192)</f>
        <v>0</v>
      </c>
      <c r="K191" s="63">
        <f>SUM(K192)</f>
        <v>0</v>
      </c>
      <c r="L191" s="167">
        <f>SUM(L192)</f>
        <v>0</v>
      </c>
    </row>
    <row r="192" spans="1:12" ht="24" x14ac:dyDescent="0.25">
      <c r="A192" s="168">
        <v>4310</v>
      </c>
      <c r="B192" s="65" t="s">
        <v>200</v>
      </c>
      <c r="C192" s="66">
        <f>SUM(D192:G192)</f>
        <v>0</v>
      </c>
      <c r="D192" s="169">
        <f>SUM(D193:D193)</f>
        <v>0</v>
      </c>
      <c r="E192" s="169">
        <f>SUM(E193:E193)</f>
        <v>0</v>
      </c>
      <c r="F192" s="169">
        <f>SUM(F193:F193)</f>
        <v>0</v>
      </c>
      <c r="G192" s="170">
        <f>SUM(G193:G193)</f>
        <v>0</v>
      </c>
      <c r="H192" s="66">
        <f t="shared" si="24"/>
        <v>0</v>
      </c>
      <c r="I192" s="169">
        <f>SUM(I193:I193)</f>
        <v>0</v>
      </c>
      <c r="J192" s="169">
        <f>SUM(J193:J193)</f>
        <v>0</v>
      </c>
      <c r="K192" s="169">
        <f>SUM(K193:K193)</f>
        <v>0</v>
      </c>
      <c r="L192" s="171">
        <f>SUM(L193:L193)</f>
        <v>0</v>
      </c>
    </row>
    <row r="193" spans="1:12" ht="36" x14ac:dyDescent="0.25">
      <c r="A193" s="44">
        <v>4311</v>
      </c>
      <c r="B193" s="71" t="s">
        <v>201</v>
      </c>
      <c r="C193" s="72">
        <f t="shared" si="23"/>
        <v>0</v>
      </c>
      <c r="D193" s="74"/>
      <c r="E193" s="74"/>
      <c r="F193" s="74"/>
      <c r="G193" s="157"/>
      <c r="H193" s="72">
        <f t="shared" si="24"/>
        <v>0</v>
      </c>
      <c r="I193" s="74"/>
      <c r="J193" s="74"/>
      <c r="K193" s="74"/>
      <c r="L193" s="158"/>
    </row>
    <row r="194" spans="1:12" s="24" customFormat="1" ht="24" x14ac:dyDescent="0.25">
      <c r="A194" s="198"/>
      <c r="B194" s="19" t="s">
        <v>202</v>
      </c>
      <c r="C194" s="138">
        <f t="shared" si="23"/>
        <v>0</v>
      </c>
      <c r="D194" s="139">
        <f>SUM(D195,D230,D269)</f>
        <v>0</v>
      </c>
      <c r="E194" s="139">
        <f>SUM(E195,E230,E269)</f>
        <v>0</v>
      </c>
      <c r="F194" s="139">
        <f>SUM(F195,F230,F269)</f>
        <v>0</v>
      </c>
      <c r="G194" s="139">
        <f>SUM(G195,G230,G269)</f>
        <v>0</v>
      </c>
      <c r="H194" s="138">
        <f t="shared" si="24"/>
        <v>0</v>
      </c>
      <c r="I194" s="139">
        <f>SUM(I195,I230,I269)</f>
        <v>0</v>
      </c>
      <c r="J194" s="139">
        <f>SUM(J195,J230,J269)</f>
        <v>0</v>
      </c>
      <c r="K194" s="139">
        <f>SUM(K195,K230,K269)</f>
        <v>0</v>
      </c>
      <c r="L194" s="199">
        <f>SUM(L195,L230,L269)</f>
        <v>0</v>
      </c>
    </row>
    <row r="195" spans="1:12" x14ac:dyDescent="0.25">
      <c r="A195" s="142">
        <v>5000</v>
      </c>
      <c r="B195" s="142" t="s">
        <v>203</v>
      </c>
      <c r="C195" s="143">
        <f t="shared" si="23"/>
        <v>0</v>
      </c>
      <c r="D195" s="144">
        <f>D196+D204</f>
        <v>0</v>
      </c>
      <c r="E195" s="144">
        <f>E196+E204</f>
        <v>0</v>
      </c>
      <c r="F195" s="144">
        <f>F196+F204</f>
        <v>0</v>
      </c>
      <c r="G195" s="144">
        <f>G196+G204</f>
        <v>0</v>
      </c>
      <c r="H195" s="143">
        <f t="shared" si="24"/>
        <v>0</v>
      </c>
      <c r="I195" s="144">
        <f>I196+I204</f>
        <v>0</v>
      </c>
      <c r="J195" s="144">
        <f>J196+J204</f>
        <v>0</v>
      </c>
      <c r="K195" s="144">
        <f>K196+K204</f>
        <v>0</v>
      </c>
      <c r="L195" s="200">
        <f>L196+L204</f>
        <v>0</v>
      </c>
    </row>
    <row r="196" spans="1:12" x14ac:dyDescent="0.25">
      <c r="A196" s="56">
        <v>5100</v>
      </c>
      <c r="B196" s="147" t="s">
        <v>204</v>
      </c>
      <c r="C196" s="57">
        <f t="shared" si="23"/>
        <v>0</v>
      </c>
      <c r="D196" s="63">
        <f>D197+D198+D201+D202+D203</f>
        <v>0</v>
      </c>
      <c r="E196" s="63">
        <f>E197+E198+E201+E202+E203</f>
        <v>0</v>
      </c>
      <c r="F196" s="63">
        <f>F197+F198+F201+F202+F203</f>
        <v>0</v>
      </c>
      <c r="G196" s="166">
        <f>G197+G198+G201+G202+G203</f>
        <v>0</v>
      </c>
      <c r="H196" s="57">
        <f t="shared" si="24"/>
        <v>0</v>
      </c>
      <c r="I196" s="63">
        <f>I197+I198+I201+I202+I203</f>
        <v>0</v>
      </c>
      <c r="J196" s="63">
        <f>J197+J198+J201+J202+J203</f>
        <v>0</v>
      </c>
      <c r="K196" s="63">
        <f>K197+K198+K201+K202+K203</f>
        <v>0</v>
      </c>
      <c r="L196" s="167">
        <f>L197+L198+L201+L202+L203</f>
        <v>0</v>
      </c>
    </row>
    <row r="197" spans="1:12" x14ac:dyDescent="0.25">
      <c r="A197" s="168">
        <v>5110</v>
      </c>
      <c r="B197" s="65" t="s">
        <v>205</v>
      </c>
      <c r="C197" s="66">
        <f t="shared" si="23"/>
        <v>0</v>
      </c>
      <c r="D197" s="68"/>
      <c r="E197" s="68"/>
      <c r="F197" s="68"/>
      <c r="G197" s="154"/>
      <c r="H197" s="66">
        <f t="shared" si="24"/>
        <v>0</v>
      </c>
      <c r="I197" s="68"/>
      <c r="J197" s="68"/>
      <c r="K197" s="68"/>
      <c r="L197" s="155"/>
    </row>
    <row r="198" spans="1:12" ht="24" x14ac:dyDescent="0.25">
      <c r="A198" s="159">
        <v>5120</v>
      </c>
      <c r="B198" s="71" t="s">
        <v>206</v>
      </c>
      <c r="C198" s="72">
        <f t="shared" si="23"/>
        <v>0</v>
      </c>
      <c r="D198" s="160">
        <f>D199+D200</f>
        <v>0</v>
      </c>
      <c r="E198" s="160">
        <f>E199+E200</f>
        <v>0</v>
      </c>
      <c r="F198" s="160">
        <f>F199+F200</f>
        <v>0</v>
      </c>
      <c r="G198" s="161">
        <f>G199+G200</f>
        <v>0</v>
      </c>
      <c r="H198" s="72">
        <f t="shared" si="24"/>
        <v>0</v>
      </c>
      <c r="I198" s="160">
        <f>I199+I200</f>
        <v>0</v>
      </c>
      <c r="J198" s="160">
        <f>J199+J200</f>
        <v>0</v>
      </c>
      <c r="K198" s="160">
        <f>K199+K200</f>
        <v>0</v>
      </c>
      <c r="L198" s="162">
        <f>L199+L200</f>
        <v>0</v>
      </c>
    </row>
    <row r="199" spans="1:12" x14ac:dyDescent="0.25">
      <c r="A199" s="44">
        <v>5121</v>
      </c>
      <c r="B199" s="71" t="s">
        <v>207</v>
      </c>
      <c r="C199" s="72">
        <f t="shared" si="23"/>
        <v>0</v>
      </c>
      <c r="D199" s="74"/>
      <c r="E199" s="74"/>
      <c r="F199" s="74"/>
      <c r="G199" s="157"/>
      <c r="H199" s="72">
        <f t="shared" si="24"/>
        <v>0</v>
      </c>
      <c r="I199" s="74"/>
      <c r="J199" s="74"/>
      <c r="K199" s="74"/>
      <c r="L199" s="158"/>
    </row>
    <row r="200" spans="1:12" ht="24" x14ac:dyDescent="0.25">
      <c r="A200" s="44">
        <v>5129</v>
      </c>
      <c r="B200" s="71" t="s">
        <v>208</v>
      </c>
      <c r="C200" s="72">
        <f t="shared" si="23"/>
        <v>0</v>
      </c>
      <c r="D200" s="74"/>
      <c r="E200" s="74"/>
      <c r="F200" s="74"/>
      <c r="G200" s="157"/>
      <c r="H200" s="72">
        <f t="shared" si="24"/>
        <v>0</v>
      </c>
      <c r="I200" s="74"/>
      <c r="J200" s="74"/>
      <c r="K200" s="74"/>
      <c r="L200" s="158"/>
    </row>
    <row r="201" spans="1:12" x14ac:dyDescent="0.25">
      <c r="A201" s="159">
        <v>5130</v>
      </c>
      <c r="B201" s="71" t="s">
        <v>209</v>
      </c>
      <c r="C201" s="72">
        <f t="shared" si="23"/>
        <v>0</v>
      </c>
      <c r="D201" s="74"/>
      <c r="E201" s="74"/>
      <c r="F201" s="74"/>
      <c r="G201" s="157"/>
      <c r="H201" s="72">
        <f t="shared" si="24"/>
        <v>0</v>
      </c>
      <c r="I201" s="74"/>
      <c r="J201" s="74"/>
      <c r="K201" s="74"/>
      <c r="L201" s="158"/>
    </row>
    <row r="202" spans="1:12" x14ac:dyDescent="0.25">
      <c r="A202" s="159">
        <v>5140</v>
      </c>
      <c r="B202" s="71" t="s">
        <v>210</v>
      </c>
      <c r="C202" s="72">
        <f t="shared" si="23"/>
        <v>0</v>
      </c>
      <c r="D202" s="74"/>
      <c r="E202" s="74"/>
      <c r="F202" s="74"/>
      <c r="G202" s="157"/>
      <c r="H202" s="72">
        <f t="shared" si="24"/>
        <v>0</v>
      </c>
      <c r="I202" s="74"/>
      <c r="J202" s="74"/>
      <c r="K202" s="74"/>
      <c r="L202" s="158"/>
    </row>
    <row r="203" spans="1:12" ht="24" x14ac:dyDescent="0.25">
      <c r="A203" s="159">
        <v>5170</v>
      </c>
      <c r="B203" s="71" t="s">
        <v>211</v>
      </c>
      <c r="C203" s="72">
        <f t="shared" si="23"/>
        <v>0</v>
      </c>
      <c r="D203" s="74"/>
      <c r="E203" s="74"/>
      <c r="F203" s="74"/>
      <c r="G203" s="157"/>
      <c r="H203" s="72">
        <f t="shared" si="24"/>
        <v>0</v>
      </c>
      <c r="I203" s="74"/>
      <c r="J203" s="74"/>
      <c r="K203" s="74"/>
      <c r="L203" s="158"/>
    </row>
    <row r="204" spans="1:12" x14ac:dyDescent="0.25">
      <c r="A204" s="56">
        <v>5200</v>
      </c>
      <c r="B204" s="147" t="s">
        <v>212</v>
      </c>
      <c r="C204" s="57">
        <f t="shared" si="23"/>
        <v>0</v>
      </c>
      <c r="D204" s="63">
        <f>D205+D215+D216+D225+D226+D227+D229</f>
        <v>0</v>
      </c>
      <c r="E204" s="63">
        <f>E205+E215+E216+E225+E226+E227+E229</f>
        <v>0</v>
      </c>
      <c r="F204" s="63">
        <f>F205+F215+F216+F225+F226+F227+F229</f>
        <v>0</v>
      </c>
      <c r="G204" s="166">
        <f>G205+G215+G216+G225+G226+G227+G229</f>
        <v>0</v>
      </c>
      <c r="H204" s="57">
        <f t="shared" si="24"/>
        <v>0</v>
      </c>
      <c r="I204" s="63">
        <f>I205+I215+I216+I225+I226+I227+I229</f>
        <v>0</v>
      </c>
      <c r="J204" s="63">
        <f>J205+J215+J216+J225+J226+J227+J229</f>
        <v>0</v>
      </c>
      <c r="K204" s="63">
        <f>K205+K215+K216+K225+K226+K227+K229</f>
        <v>0</v>
      </c>
      <c r="L204" s="167">
        <f>L205+L215+L216+L225+L226+L227+L229</f>
        <v>0</v>
      </c>
    </row>
    <row r="205" spans="1:12" x14ac:dyDescent="0.25">
      <c r="A205" s="150">
        <v>5210</v>
      </c>
      <c r="B205" s="112" t="s">
        <v>213</v>
      </c>
      <c r="C205" s="117">
        <f t="shared" si="23"/>
        <v>0</v>
      </c>
      <c r="D205" s="151">
        <f>SUM(D206:D214)</f>
        <v>0</v>
      </c>
      <c r="E205" s="151">
        <f>SUM(E206:E214)</f>
        <v>0</v>
      </c>
      <c r="F205" s="151">
        <f>SUM(F206:F214)</f>
        <v>0</v>
      </c>
      <c r="G205" s="152">
        <f>SUM(G206:G214)</f>
        <v>0</v>
      </c>
      <c r="H205" s="117">
        <f t="shared" si="24"/>
        <v>0</v>
      </c>
      <c r="I205" s="151">
        <f>SUM(I206:I214)</f>
        <v>0</v>
      </c>
      <c r="J205" s="151">
        <f>SUM(J206:J214)</f>
        <v>0</v>
      </c>
      <c r="K205" s="151">
        <f>SUM(K206:K214)</f>
        <v>0</v>
      </c>
      <c r="L205" s="153">
        <f>SUM(L206:L214)</f>
        <v>0</v>
      </c>
    </row>
    <row r="206" spans="1:12" x14ac:dyDescent="0.25">
      <c r="A206" s="38">
        <v>5211</v>
      </c>
      <c r="B206" s="65" t="s">
        <v>214</v>
      </c>
      <c r="C206" s="66">
        <f t="shared" si="23"/>
        <v>0</v>
      </c>
      <c r="D206" s="68"/>
      <c r="E206" s="68"/>
      <c r="F206" s="68"/>
      <c r="G206" s="154"/>
      <c r="H206" s="66">
        <f t="shared" si="24"/>
        <v>0</v>
      </c>
      <c r="I206" s="68"/>
      <c r="J206" s="68"/>
      <c r="K206" s="68"/>
      <c r="L206" s="155"/>
    </row>
    <row r="207" spans="1:12" x14ac:dyDescent="0.25">
      <c r="A207" s="44">
        <v>5212</v>
      </c>
      <c r="B207" s="71" t="s">
        <v>215</v>
      </c>
      <c r="C207" s="72">
        <f t="shared" si="23"/>
        <v>0</v>
      </c>
      <c r="D207" s="74"/>
      <c r="E207" s="74"/>
      <c r="F207" s="74"/>
      <c r="G207" s="157"/>
      <c r="H207" s="72">
        <f t="shared" si="24"/>
        <v>0</v>
      </c>
      <c r="I207" s="74"/>
      <c r="J207" s="74"/>
      <c r="K207" s="74"/>
      <c r="L207" s="158"/>
    </row>
    <row r="208" spans="1:12" x14ac:dyDescent="0.25">
      <c r="A208" s="44">
        <v>5213</v>
      </c>
      <c r="B208" s="71" t="s">
        <v>216</v>
      </c>
      <c r="C208" s="72">
        <f t="shared" si="23"/>
        <v>0</v>
      </c>
      <c r="D208" s="74"/>
      <c r="E208" s="74"/>
      <c r="F208" s="74"/>
      <c r="G208" s="157"/>
      <c r="H208" s="72">
        <f t="shared" si="24"/>
        <v>0</v>
      </c>
      <c r="I208" s="74"/>
      <c r="J208" s="74"/>
      <c r="K208" s="74"/>
      <c r="L208" s="158"/>
    </row>
    <row r="209" spans="1:12" x14ac:dyDescent="0.25">
      <c r="A209" s="44">
        <v>5214</v>
      </c>
      <c r="B209" s="71" t="s">
        <v>217</v>
      </c>
      <c r="C209" s="72">
        <f t="shared" si="23"/>
        <v>0</v>
      </c>
      <c r="D209" s="74"/>
      <c r="E209" s="74"/>
      <c r="F209" s="74"/>
      <c r="G209" s="157"/>
      <c r="H209" s="72">
        <f t="shared" si="24"/>
        <v>0</v>
      </c>
      <c r="I209" s="74"/>
      <c r="J209" s="74"/>
      <c r="K209" s="74"/>
      <c r="L209" s="158"/>
    </row>
    <row r="210" spans="1:12" x14ac:dyDescent="0.25">
      <c r="A210" s="44">
        <v>5215</v>
      </c>
      <c r="B210" s="71" t="s">
        <v>218</v>
      </c>
      <c r="C210" s="72">
        <f>SUM(D210:G210)</f>
        <v>0</v>
      </c>
      <c r="D210" s="74"/>
      <c r="E210" s="74"/>
      <c r="F210" s="74"/>
      <c r="G210" s="157"/>
      <c r="H210" s="72">
        <f>SUM(I210:L210)</f>
        <v>0</v>
      </c>
      <c r="I210" s="74"/>
      <c r="J210" s="74"/>
      <c r="K210" s="74"/>
      <c r="L210" s="158"/>
    </row>
    <row r="211" spans="1:12" ht="14.25" customHeight="1" x14ac:dyDescent="0.25">
      <c r="A211" s="44">
        <v>5216</v>
      </c>
      <c r="B211" s="71" t="s">
        <v>219</v>
      </c>
      <c r="C211" s="72">
        <f t="shared" si="23"/>
        <v>0</v>
      </c>
      <c r="D211" s="74"/>
      <c r="E211" s="74"/>
      <c r="F211" s="74"/>
      <c r="G211" s="157"/>
      <c r="H211" s="72">
        <f t="shared" si="24"/>
        <v>0</v>
      </c>
      <c r="I211" s="74"/>
      <c r="J211" s="74"/>
      <c r="K211" s="74"/>
      <c r="L211" s="158"/>
    </row>
    <row r="212" spans="1:12" x14ac:dyDescent="0.25">
      <c r="A212" s="44">
        <v>5217</v>
      </c>
      <c r="B212" s="71" t="s">
        <v>220</v>
      </c>
      <c r="C212" s="72">
        <f t="shared" si="23"/>
        <v>0</v>
      </c>
      <c r="D212" s="74"/>
      <c r="E212" s="74"/>
      <c r="F212" s="74"/>
      <c r="G212" s="157"/>
      <c r="H212" s="72">
        <f t="shared" si="24"/>
        <v>0</v>
      </c>
      <c r="I212" s="74"/>
      <c r="J212" s="74"/>
      <c r="K212" s="74"/>
      <c r="L212" s="158"/>
    </row>
    <row r="213" spans="1:12" x14ac:dyDescent="0.25">
      <c r="A213" s="44">
        <v>5218</v>
      </c>
      <c r="B213" s="71" t="s">
        <v>221</v>
      </c>
      <c r="C213" s="72">
        <f t="shared" si="23"/>
        <v>0</v>
      </c>
      <c r="D213" s="74"/>
      <c r="E213" s="74"/>
      <c r="F213" s="74"/>
      <c r="G213" s="157"/>
      <c r="H213" s="72">
        <f t="shared" si="24"/>
        <v>0</v>
      </c>
      <c r="I213" s="74"/>
      <c r="J213" s="74"/>
      <c r="K213" s="74"/>
      <c r="L213" s="158"/>
    </row>
    <row r="214" spans="1:12" x14ac:dyDescent="0.25">
      <c r="A214" s="44">
        <v>5219</v>
      </c>
      <c r="B214" s="71" t="s">
        <v>222</v>
      </c>
      <c r="C214" s="72">
        <f t="shared" si="23"/>
        <v>0</v>
      </c>
      <c r="D214" s="74"/>
      <c r="E214" s="74"/>
      <c r="F214" s="74"/>
      <c r="G214" s="157"/>
      <c r="H214" s="72">
        <f t="shared" si="24"/>
        <v>0</v>
      </c>
      <c r="I214" s="74"/>
      <c r="J214" s="74"/>
      <c r="K214" s="74"/>
      <c r="L214" s="158"/>
    </row>
    <row r="215" spans="1:12" ht="13.5" customHeight="1" x14ac:dyDescent="0.25">
      <c r="A215" s="159">
        <v>5220</v>
      </c>
      <c r="B215" s="71" t="s">
        <v>223</v>
      </c>
      <c r="C215" s="72">
        <f t="shared" si="23"/>
        <v>0</v>
      </c>
      <c r="D215" s="74"/>
      <c r="E215" s="74"/>
      <c r="F215" s="74"/>
      <c r="G215" s="157"/>
      <c r="H215" s="72">
        <f t="shared" si="24"/>
        <v>0</v>
      </c>
      <c r="I215" s="74"/>
      <c r="J215" s="74"/>
      <c r="K215" s="74"/>
      <c r="L215" s="158"/>
    </row>
    <row r="216" spans="1:12" x14ac:dyDescent="0.25">
      <c r="A216" s="159">
        <v>5230</v>
      </c>
      <c r="B216" s="71" t="s">
        <v>224</v>
      </c>
      <c r="C216" s="72">
        <f t="shared" si="23"/>
        <v>0</v>
      </c>
      <c r="D216" s="160">
        <f>SUM(D217:D224)</f>
        <v>0</v>
      </c>
      <c r="E216" s="160">
        <f>SUM(E217:E224)</f>
        <v>0</v>
      </c>
      <c r="F216" s="160">
        <f>SUM(F217:F224)</f>
        <v>0</v>
      </c>
      <c r="G216" s="161">
        <f>SUM(G217:G224)</f>
        <v>0</v>
      </c>
      <c r="H216" s="72">
        <f t="shared" si="24"/>
        <v>0</v>
      </c>
      <c r="I216" s="160">
        <f>SUM(I217:I224)</f>
        <v>0</v>
      </c>
      <c r="J216" s="160">
        <f>SUM(J217:J224)</f>
        <v>0</v>
      </c>
      <c r="K216" s="160">
        <f>SUM(K217:K224)</f>
        <v>0</v>
      </c>
      <c r="L216" s="162">
        <f>SUM(L217:L224)</f>
        <v>0</v>
      </c>
    </row>
    <row r="217" spans="1:12" x14ac:dyDescent="0.25">
      <c r="A217" s="44">
        <v>5231</v>
      </c>
      <c r="B217" s="71" t="s">
        <v>225</v>
      </c>
      <c r="C217" s="72">
        <f t="shared" si="23"/>
        <v>0</v>
      </c>
      <c r="D217" s="74"/>
      <c r="E217" s="74"/>
      <c r="F217" s="74"/>
      <c r="G217" s="157"/>
      <c r="H217" s="72">
        <f t="shared" si="24"/>
        <v>0</v>
      </c>
      <c r="I217" s="74"/>
      <c r="J217" s="74"/>
      <c r="K217" s="74"/>
      <c r="L217" s="158"/>
    </row>
    <row r="218" spans="1:12" x14ac:dyDescent="0.25">
      <c r="A218" s="44">
        <v>5232</v>
      </c>
      <c r="B218" s="71" t="s">
        <v>226</v>
      </c>
      <c r="C218" s="72">
        <f t="shared" si="23"/>
        <v>0</v>
      </c>
      <c r="D218" s="74"/>
      <c r="E218" s="74"/>
      <c r="F218" s="74"/>
      <c r="G218" s="157"/>
      <c r="H218" s="72">
        <f t="shared" si="24"/>
        <v>0</v>
      </c>
      <c r="I218" s="74"/>
      <c r="J218" s="74"/>
      <c r="K218" s="74"/>
      <c r="L218" s="158"/>
    </row>
    <row r="219" spans="1:12" x14ac:dyDescent="0.25">
      <c r="A219" s="44">
        <v>5233</v>
      </c>
      <c r="B219" s="71" t="s">
        <v>227</v>
      </c>
      <c r="C219" s="201">
        <f t="shared" si="23"/>
        <v>0</v>
      </c>
      <c r="D219" s="74"/>
      <c r="E219" s="74"/>
      <c r="F219" s="74"/>
      <c r="G219" s="157"/>
      <c r="H219" s="72">
        <f t="shared" si="24"/>
        <v>0</v>
      </c>
      <c r="I219" s="74"/>
      <c r="J219" s="74"/>
      <c r="K219" s="74"/>
      <c r="L219" s="158"/>
    </row>
    <row r="220" spans="1:12" ht="24" x14ac:dyDescent="0.25">
      <c r="A220" s="44">
        <v>5234</v>
      </c>
      <c r="B220" s="71" t="s">
        <v>228</v>
      </c>
      <c r="C220" s="201">
        <f t="shared" si="23"/>
        <v>0</v>
      </c>
      <c r="D220" s="74"/>
      <c r="E220" s="74"/>
      <c r="F220" s="74"/>
      <c r="G220" s="157"/>
      <c r="H220" s="72">
        <f t="shared" si="24"/>
        <v>0</v>
      </c>
      <c r="I220" s="74"/>
      <c r="J220" s="74"/>
      <c r="K220" s="74"/>
      <c r="L220" s="158"/>
    </row>
    <row r="221" spans="1:12" ht="14.25" customHeight="1" x14ac:dyDescent="0.25">
      <c r="A221" s="44">
        <v>5236</v>
      </c>
      <c r="B221" s="71" t="s">
        <v>229</v>
      </c>
      <c r="C221" s="201">
        <f t="shared" si="23"/>
        <v>0</v>
      </c>
      <c r="D221" s="74"/>
      <c r="E221" s="74"/>
      <c r="F221" s="74"/>
      <c r="G221" s="157"/>
      <c r="H221" s="72">
        <f t="shared" si="24"/>
        <v>0</v>
      </c>
      <c r="I221" s="74"/>
      <c r="J221" s="74"/>
      <c r="K221" s="74"/>
      <c r="L221" s="158"/>
    </row>
    <row r="222" spans="1:12" ht="14.25" customHeight="1" x14ac:dyDescent="0.25">
      <c r="A222" s="44">
        <v>5237</v>
      </c>
      <c r="B222" s="71" t="s">
        <v>230</v>
      </c>
      <c r="C222" s="201">
        <f t="shared" si="23"/>
        <v>0</v>
      </c>
      <c r="D222" s="74"/>
      <c r="E222" s="74"/>
      <c r="F222" s="74"/>
      <c r="G222" s="157"/>
      <c r="H222" s="72">
        <f t="shared" si="24"/>
        <v>0</v>
      </c>
      <c r="I222" s="74"/>
      <c r="J222" s="74"/>
      <c r="K222" s="74"/>
      <c r="L222" s="158"/>
    </row>
    <row r="223" spans="1:12" ht="24" x14ac:dyDescent="0.25">
      <c r="A223" s="44">
        <v>5238</v>
      </c>
      <c r="B223" s="71" t="s">
        <v>231</v>
      </c>
      <c r="C223" s="201">
        <f t="shared" si="23"/>
        <v>0</v>
      </c>
      <c r="D223" s="74"/>
      <c r="E223" s="74"/>
      <c r="F223" s="74"/>
      <c r="G223" s="157"/>
      <c r="H223" s="72">
        <f t="shared" si="24"/>
        <v>0</v>
      </c>
      <c r="I223" s="74"/>
      <c r="J223" s="74"/>
      <c r="K223" s="74"/>
      <c r="L223" s="158"/>
    </row>
    <row r="224" spans="1:12" ht="24" x14ac:dyDescent="0.25">
      <c r="A224" s="44">
        <v>5239</v>
      </c>
      <c r="B224" s="71" t="s">
        <v>232</v>
      </c>
      <c r="C224" s="201">
        <f t="shared" si="23"/>
        <v>0</v>
      </c>
      <c r="D224" s="74"/>
      <c r="E224" s="74"/>
      <c r="F224" s="74"/>
      <c r="G224" s="157"/>
      <c r="H224" s="72">
        <f t="shared" si="24"/>
        <v>0</v>
      </c>
      <c r="I224" s="74"/>
      <c r="J224" s="74"/>
      <c r="K224" s="74"/>
      <c r="L224" s="158"/>
    </row>
    <row r="225" spans="1:12" ht="24" x14ac:dyDescent="0.25">
      <c r="A225" s="159">
        <v>5240</v>
      </c>
      <c r="B225" s="71" t="s">
        <v>233</v>
      </c>
      <c r="C225" s="201">
        <f t="shared" si="23"/>
        <v>0</v>
      </c>
      <c r="D225" s="74"/>
      <c r="E225" s="74"/>
      <c r="F225" s="74"/>
      <c r="G225" s="157"/>
      <c r="H225" s="72">
        <f t="shared" si="24"/>
        <v>0</v>
      </c>
      <c r="I225" s="74"/>
      <c r="J225" s="74"/>
      <c r="K225" s="74"/>
      <c r="L225" s="158"/>
    </row>
    <row r="226" spans="1:12" x14ac:dyDescent="0.25">
      <c r="A226" s="159">
        <v>5250</v>
      </c>
      <c r="B226" s="71" t="s">
        <v>234</v>
      </c>
      <c r="C226" s="201">
        <f t="shared" si="23"/>
        <v>0</v>
      </c>
      <c r="D226" s="74"/>
      <c r="E226" s="74"/>
      <c r="F226" s="74"/>
      <c r="G226" s="157"/>
      <c r="H226" s="72">
        <f t="shared" si="24"/>
        <v>0</v>
      </c>
      <c r="I226" s="74"/>
      <c r="J226" s="74"/>
      <c r="K226" s="74"/>
      <c r="L226" s="158"/>
    </row>
    <row r="227" spans="1:12" x14ac:dyDescent="0.25">
      <c r="A227" s="159">
        <v>5260</v>
      </c>
      <c r="B227" s="71" t="s">
        <v>235</v>
      </c>
      <c r="C227" s="201">
        <f t="shared" si="23"/>
        <v>0</v>
      </c>
      <c r="D227" s="160">
        <f>SUM(D228)</f>
        <v>0</v>
      </c>
      <c r="E227" s="160">
        <f>SUM(E228)</f>
        <v>0</v>
      </c>
      <c r="F227" s="160">
        <f>SUM(F228)</f>
        <v>0</v>
      </c>
      <c r="G227" s="161">
        <f>SUM(G228)</f>
        <v>0</v>
      </c>
      <c r="H227" s="72">
        <f t="shared" si="24"/>
        <v>0</v>
      </c>
      <c r="I227" s="160">
        <f>SUM(I228)</f>
        <v>0</v>
      </c>
      <c r="J227" s="160">
        <f>SUM(J228)</f>
        <v>0</v>
      </c>
      <c r="K227" s="160">
        <f>SUM(K228)</f>
        <v>0</v>
      </c>
      <c r="L227" s="162">
        <f>SUM(L228)</f>
        <v>0</v>
      </c>
    </row>
    <row r="228" spans="1:12" ht="24" x14ac:dyDescent="0.25">
      <c r="A228" s="44">
        <v>5269</v>
      </c>
      <c r="B228" s="71" t="s">
        <v>236</v>
      </c>
      <c r="C228" s="201">
        <f t="shared" si="23"/>
        <v>0</v>
      </c>
      <c r="D228" s="74"/>
      <c r="E228" s="74"/>
      <c r="F228" s="74"/>
      <c r="G228" s="157"/>
      <c r="H228" s="72">
        <f t="shared" si="24"/>
        <v>0</v>
      </c>
      <c r="I228" s="74"/>
      <c r="J228" s="74"/>
      <c r="K228" s="74"/>
      <c r="L228" s="158"/>
    </row>
    <row r="229" spans="1:12" ht="24" x14ac:dyDescent="0.25">
      <c r="A229" s="150">
        <v>5270</v>
      </c>
      <c r="B229" s="112" t="s">
        <v>237</v>
      </c>
      <c r="C229" s="202">
        <f t="shared" si="23"/>
        <v>0</v>
      </c>
      <c r="D229" s="163"/>
      <c r="E229" s="163"/>
      <c r="F229" s="163"/>
      <c r="G229" s="164"/>
      <c r="H229" s="117">
        <f t="shared" si="24"/>
        <v>0</v>
      </c>
      <c r="I229" s="163"/>
      <c r="J229" s="163"/>
      <c r="K229" s="163"/>
      <c r="L229" s="165"/>
    </row>
    <row r="230" spans="1:12" x14ac:dyDescent="0.25">
      <c r="A230" s="142">
        <v>6000</v>
      </c>
      <c r="B230" s="142" t="s">
        <v>238</v>
      </c>
      <c r="C230" s="203">
        <f t="shared" si="23"/>
        <v>0</v>
      </c>
      <c r="D230" s="144">
        <f>D231+D251+D259</f>
        <v>0</v>
      </c>
      <c r="E230" s="144">
        <f>E231+E251+E259</f>
        <v>0</v>
      </c>
      <c r="F230" s="144">
        <f>F231+F251+F259</f>
        <v>0</v>
      </c>
      <c r="G230" s="145">
        <f>G231+G251+G259</f>
        <v>0</v>
      </c>
      <c r="H230" s="143">
        <f t="shared" si="24"/>
        <v>0</v>
      </c>
      <c r="I230" s="144">
        <f>I231+I251+I259</f>
        <v>0</v>
      </c>
      <c r="J230" s="144">
        <f>J231+J251+J259</f>
        <v>0</v>
      </c>
      <c r="K230" s="144">
        <f>K231+K251+K259</f>
        <v>0</v>
      </c>
      <c r="L230" s="146">
        <f>L231+L251+L259</f>
        <v>0</v>
      </c>
    </row>
    <row r="231" spans="1:12" ht="14.25" customHeight="1" x14ac:dyDescent="0.25">
      <c r="A231" s="192">
        <v>6200</v>
      </c>
      <c r="B231" s="183" t="s">
        <v>239</v>
      </c>
      <c r="C231" s="204">
        <f>SUM(D231:G231)</f>
        <v>0</v>
      </c>
      <c r="D231" s="194">
        <f>SUM(D232,D233,D235,D238,D244,D245,D246)</f>
        <v>0</v>
      </c>
      <c r="E231" s="194">
        <f>SUM(E232,E233,E235,E238,E244,E245,E246)</f>
        <v>0</v>
      </c>
      <c r="F231" s="194">
        <f>SUM(F232,F233,F235,F238,F244,F245,F246)</f>
        <v>0</v>
      </c>
      <c r="G231" s="194">
        <f>SUM(G232,G233,G235,G238,G244,G245,G246)</f>
        <v>0</v>
      </c>
      <c r="H231" s="193">
        <f t="shared" si="24"/>
        <v>0</v>
      </c>
      <c r="I231" s="194">
        <f>SUM(I232,I233,I235,I238,I244,I245,I246)</f>
        <v>0</v>
      </c>
      <c r="J231" s="194">
        <f>SUM(J232,J233,J235,J238,J244,J245,J246)</f>
        <v>0</v>
      </c>
      <c r="K231" s="194">
        <f>SUM(K232,K233,K235,K238,K244,K245,K246)</f>
        <v>0</v>
      </c>
      <c r="L231" s="149">
        <f>SUM(L232,L233,L235,L238,L244,L245,L246)</f>
        <v>0</v>
      </c>
    </row>
    <row r="232" spans="1:12" ht="24" x14ac:dyDescent="0.25">
      <c r="A232" s="168">
        <v>6220</v>
      </c>
      <c r="B232" s="65" t="s">
        <v>240</v>
      </c>
      <c r="C232" s="205">
        <f t="shared" si="23"/>
        <v>0</v>
      </c>
      <c r="D232" s="68"/>
      <c r="E232" s="68"/>
      <c r="F232" s="68"/>
      <c r="G232" s="206"/>
      <c r="H232" s="207">
        <f t="shared" si="24"/>
        <v>0</v>
      </c>
      <c r="I232" s="68"/>
      <c r="J232" s="68"/>
      <c r="K232" s="68"/>
      <c r="L232" s="155"/>
    </row>
    <row r="233" spans="1:12" x14ac:dyDescent="0.25">
      <c r="A233" s="159">
        <v>6230</v>
      </c>
      <c r="B233" s="71" t="s">
        <v>241</v>
      </c>
      <c r="C233" s="201">
        <f t="shared" si="23"/>
        <v>0</v>
      </c>
      <c r="D233" s="160">
        <f>SUM(D234)</f>
        <v>0</v>
      </c>
      <c r="E233" s="160">
        <f t="shared" ref="E233:L233" si="25">SUM(E234)</f>
        <v>0</v>
      </c>
      <c r="F233" s="160">
        <f t="shared" si="25"/>
        <v>0</v>
      </c>
      <c r="G233" s="161">
        <f t="shared" si="25"/>
        <v>0</v>
      </c>
      <c r="H233" s="208">
        <f t="shared" si="24"/>
        <v>0</v>
      </c>
      <c r="I233" s="160">
        <f t="shared" si="25"/>
        <v>0</v>
      </c>
      <c r="J233" s="160">
        <f t="shared" si="25"/>
        <v>0</v>
      </c>
      <c r="K233" s="160">
        <f t="shared" si="25"/>
        <v>0</v>
      </c>
      <c r="L233" s="162">
        <f t="shared" si="25"/>
        <v>0</v>
      </c>
    </row>
    <row r="234" spans="1:12" ht="24" x14ac:dyDescent="0.25">
      <c r="A234" s="44">
        <v>6239</v>
      </c>
      <c r="B234" s="65" t="s">
        <v>242</v>
      </c>
      <c r="C234" s="201">
        <f t="shared" si="23"/>
        <v>0</v>
      </c>
      <c r="D234" s="68"/>
      <c r="E234" s="68"/>
      <c r="F234" s="68"/>
      <c r="G234" s="154"/>
      <c r="H234" s="208">
        <f t="shared" si="24"/>
        <v>0</v>
      </c>
      <c r="I234" s="68"/>
      <c r="J234" s="68"/>
      <c r="K234" s="68"/>
      <c r="L234" s="155"/>
    </row>
    <row r="235" spans="1:12" ht="24" x14ac:dyDescent="0.25">
      <c r="A235" s="159">
        <v>6240</v>
      </c>
      <c r="B235" s="71" t="s">
        <v>243</v>
      </c>
      <c r="C235" s="201">
        <f>SUM(D235:G235)</f>
        <v>0</v>
      </c>
      <c r="D235" s="160">
        <f>SUM(D236:D237)</f>
        <v>0</v>
      </c>
      <c r="E235" s="160">
        <f>SUM(E236:E237)</f>
        <v>0</v>
      </c>
      <c r="F235" s="160">
        <f>SUM(F236:F237)</f>
        <v>0</v>
      </c>
      <c r="G235" s="161">
        <f>SUM(G236:G237)</f>
        <v>0</v>
      </c>
      <c r="H235" s="208">
        <f t="shared" si="24"/>
        <v>0</v>
      </c>
      <c r="I235" s="160">
        <f>SUM(I236:I237)</f>
        <v>0</v>
      </c>
      <c r="J235" s="160">
        <f>SUM(J236:J237)</f>
        <v>0</v>
      </c>
      <c r="K235" s="160">
        <f>SUM(K236:K237)</f>
        <v>0</v>
      </c>
      <c r="L235" s="162">
        <f>SUM(L236:L237)</f>
        <v>0</v>
      </c>
    </row>
    <row r="236" spans="1:12" x14ac:dyDescent="0.25">
      <c r="A236" s="44">
        <v>6241</v>
      </c>
      <c r="B236" s="71" t="s">
        <v>244</v>
      </c>
      <c r="C236" s="201">
        <f>SUM(D236:G236)</f>
        <v>0</v>
      </c>
      <c r="D236" s="74"/>
      <c r="E236" s="74"/>
      <c r="F236" s="74"/>
      <c r="G236" s="157"/>
      <c r="H236" s="208">
        <f>SUM(I236:L236)</f>
        <v>0</v>
      </c>
      <c r="I236" s="74"/>
      <c r="J236" s="74"/>
      <c r="K236" s="74"/>
      <c r="L236" s="158"/>
    </row>
    <row r="237" spans="1:12" x14ac:dyDescent="0.25">
      <c r="A237" s="44">
        <v>6242</v>
      </c>
      <c r="B237" s="71" t="s">
        <v>245</v>
      </c>
      <c r="C237" s="201">
        <f>SUM(D237:G237)</f>
        <v>0</v>
      </c>
      <c r="D237" s="74"/>
      <c r="E237" s="74"/>
      <c r="F237" s="74"/>
      <c r="G237" s="157"/>
      <c r="H237" s="208">
        <f t="shared" si="24"/>
        <v>0</v>
      </c>
      <c r="I237" s="74"/>
      <c r="J237" s="74"/>
      <c r="K237" s="74"/>
      <c r="L237" s="158"/>
    </row>
    <row r="238" spans="1:12" ht="25.5" customHeight="1" x14ac:dyDescent="0.25">
      <c r="A238" s="159">
        <v>6250</v>
      </c>
      <c r="B238" s="71" t="s">
        <v>246</v>
      </c>
      <c r="C238" s="201">
        <f>SUM(D238:G238)</f>
        <v>0</v>
      </c>
      <c r="D238" s="160">
        <f>SUM(D239:D243)</f>
        <v>0</v>
      </c>
      <c r="E238" s="160">
        <f>SUM(E239:E243)</f>
        <v>0</v>
      </c>
      <c r="F238" s="160">
        <f>SUM(F239:F243)</f>
        <v>0</v>
      </c>
      <c r="G238" s="161">
        <f>SUM(G239:G243)</f>
        <v>0</v>
      </c>
      <c r="H238" s="208">
        <f t="shared" si="24"/>
        <v>0</v>
      </c>
      <c r="I238" s="160">
        <f>SUM(I239:I243)</f>
        <v>0</v>
      </c>
      <c r="J238" s="160">
        <f>SUM(J239:J243)</f>
        <v>0</v>
      </c>
      <c r="K238" s="160">
        <f>SUM(K239:K243)</f>
        <v>0</v>
      </c>
      <c r="L238" s="162">
        <f>SUM(L239:L243)</f>
        <v>0</v>
      </c>
    </row>
    <row r="239" spans="1:12" ht="14.25" customHeight="1" x14ac:dyDescent="0.25">
      <c r="A239" s="44">
        <v>6252</v>
      </c>
      <c r="B239" s="71" t="s">
        <v>247</v>
      </c>
      <c r="C239" s="201">
        <f>SUM(D239:G239)</f>
        <v>0</v>
      </c>
      <c r="D239" s="74"/>
      <c r="E239" s="74"/>
      <c r="F239" s="74"/>
      <c r="G239" s="157"/>
      <c r="H239" s="208">
        <f t="shared" si="24"/>
        <v>0</v>
      </c>
      <c r="I239" s="74"/>
      <c r="J239" s="74"/>
      <c r="K239" s="74"/>
      <c r="L239" s="158"/>
    </row>
    <row r="240" spans="1:12" ht="14.25" customHeight="1" x14ac:dyDescent="0.25">
      <c r="A240" s="44">
        <v>6253</v>
      </c>
      <c r="B240" s="71" t="s">
        <v>248</v>
      </c>
      <c r="C240" s="201">
        <f t="shared" si="23"/>
        <v>0</v>
      </c>
      <c r="D240" s="74"/>
      <c r="E240" s="74"/>
      <c r="F240" s="74"/>
      <c r="G240" s="157"/>
      <c r="H240" s="208">
        <f t="shared" si="24"/>
        <v>0</v>
      </c>
      <c r="I240" s="74"/>
      <c r="J240" s="74"/>
      <c r="K240" s="74"/>
      <c r="L240" s="158"/>
    </row>
    <row r="241" spans="1:12" ht="24" x14ac:dyDescent="0.25">
      <c r="A241" s="44">
        <v>6254</v>
      </c>
      <c r="B241" s="71" t="s">
        <v>249</v>
      </c>
      <c r="C241" s="201">
        <f t="shared" si="23"/>
        <v>0</v>
      </c>
      <c r="D241" s="74"/>
      <c r="E241" s="74"/>
      <c r="F241" s="74"/>
      <c r="G241" s="157"/>
      <c r="H241" s="208">
        <f t="shared" si="24"/>
        <v>0</v>
      </c>
      <c r="I241" s="74"/>
      <c r="J241" s="74"/>
      <c r="K241" s="74"/>
      <c r="L241" s="158"/>
    </row>
    <row r="242" spans="1:12" ht="24" x14ac:dyDescent="0.25">
      <c r="A242" s="44">
        <v>6255</v>
      </c>
      <c r="B242" s="71" t="s">
        <v>250</v>
      </c>
      <c r="C242" s="201">
        <f t="shared" si="23"/>
        <v>0</v>
      </c>
      <c r="D242" s="74"/>
      <c r="E242" s="74"/>
      <c r="F242" s="74"/>
      <c r="G242" s="157"/>
      <c r="H242" s="208">
        <f t="shared" si="24"/>
        <v>0</v>
      </c>
      <c r="I242" s="74"/>
      <c r="J242" s="74"/>
      <c r="K242" s="74"/>
      <c r="L242" s="158"/>
    </row>
    <row r="243" spans="1:12" x14ac:dyDescent="0.25">
      <c r="A243" s="44">
        <v>6259</v>
      </c>
      <c r="B243" s="71" t="s">
        <v>251</v>
      </c>
      <c r="C243" s="201">
        <f t="shared" si="23"/>
        <v>0</v>
      </c>
      <c r="D243" s="74"/>
      <c r="E243" s="74"/>
      <c r="F243" s="74"/>
      <c r="G243" s="157"/>
      <c r="H243" s="208">
        <f t="shared" si="24"/>
        <v>0</v>
      </c>
      <c r="I243" s="74"/>
      <c r="J243" s="74"/>
      <c r="K243" s="74"/>
      <c r="L243" s="158"/>
    </row>
    <row r="244" spans="1:12" ht="24" x14ac:dyDescent="0.25">
      <c r="A244" s="159">
        <v>6260</v>
      </c>
      <c r="B244" s="71" t="s">
        <v>252</v>
      </c>
      <c r="C244" s="201">
        <f t="shared" si="23"/>
        <v>0</v>
      </c>
      <c r="D244" s="74"/>
      <c r="E244" s="74"/>
      <c r="F244" s="74"/>
      <c r="G244" s="157"/>
      <c r="H244" s="208">
        <f t="shared" si="24"/>
        <v>0</v>
      </c>
      <c r="I244" s="74"/>
      <c r="J244" s="74"/>
      <c r="K244" s="74"/>
      <c r="L244" s="158"/>
    </row>
    <row r="245" spans="1:12" x14ac:dyDescent="0.25">
      <c r="A245" s="159">
        <v>6270</v>
      </c>
      <c r="B245" s="71" t="s">
        <v>253</v>
      </c>
      <c r="C245" s="201">
        <f t="shared" si="23"/>
        <v>0</v>
      </c>
      <c r="D245" s="74"/>
      <c r="E245" s="74"/>
      <c r="F245" s="74"/>
      <c r="G245" s="157"/>
      <c r="H245" s="208">
        <f t="shared" si="24"/>
        <v>0</v>
      </c>
      <c r="I245" s="74"/>
      <c r="J245" s="74"/>
      <c r="K245" s="74"/>
      <c r="L245" s="158"/>
    </row>
    <row r="246" spans="1:12" ht="24" x14ac:dyDescent="0.25">
      <c r="A246" s="168">
        <v>6290</v>
      </c>
      <c r="B246" s="65" t="s">
        <v>254</v>
      </c>
      <c r="C246" s="209">
        <f t="shared" si="23"/>
        <v>0</v>
      </c>
      <c r="D246" s="169">
        <f>SUM(D247:D250)</f>
        <v>0</v>
      </c>
      <c r="E246" s="169">
        <f t="shared" ref="E246:G246" si="26">SUM(E247:E250)</f>
        <v>0</v>
      </c>
      <c r="F246" s="169">
        <f t="shared" si="26"/>
        <v>0</v>
      </c>
      <c r="G246" s="210">
        <f t="shared" si="26"/>
        <v>0</v>
      </c>
      <c r="H246" s="209">
        <f t="shared" si="24"/>
        <v>0</v>
      </c>
      <c r="I246" s="169">
        <f>SUM(I247:I250)</f>
        <v>0</v>
      </c>
      <c r="J246" s="169">
        <f t="shared" ref="J246:L246" si="27">SUM(J247:J250)</f>
        <v>0</v>
      </c>
      <c r="K246" s="169">
        <f t="shared" si="27"/>
        <v>0</v>
      </c>
      <c r="L246" s="186">
        <f t="shared" si="27"/>
        <v>0</v>
      </c>
    </row>
    <row r="247" spans="1:12" x14ac:dyDescent="0.25">
      <c r="A247" s="44">
        <v>6291</v>
      </c>
      <c r="B247" s="71" t="s">
        <v>255</v>
      </c>
      <c r="C247" s="201">
        <f t="shared" si="23"/>
        <v>0</v>
      </c>
      <c r="D247" s="74"/>
      <c r="E247" s="74"/>
      <c r="F247" s="74"/>
      <c r="G247" s="211"/>
      <c r="H247" s="201">
        <f t="shared" si="24"/>
        <v>0</v>
      </c>
      <c r="I247" s="74"/>
      <c r="J247" s="74"/>
      <c r="K247" s="74"/>
      <c r="L247" s="158"/>
    </row>
    <row r="248" spans="1:12" x14ac:dyDescent="0.25">
      <c r="A248" s="44">
        <v>6292</v>
      </c>
      <c r="B248" s="71" t="s">
        <v>256</v>
      </c>
      <c r="C248" s="201">
        <f t="shared" si="23"/>
        <v>0</v>
      </c>
      <c r="D248" s="74"/>
      <c r="E248" s="74"/>
      <c r="F248" s="74"/>
      <c r="G248" s="211"/>
      <c r="H248" s="201">
        <f t="shared" si="24"/>
        <v>0</v>
      </c>
      <c r="I248" s="74"/>
      <c r="J248" s="74"/>
      <c r="K248" s="74"/>
      <c r="L248" s="158"/>
    </row>
    <row r="249" spans="1:12" ht="72" x14ac:dyDescent="0.25">
      <c r="A249" s="44">
        <v>6296</v>
      </c>
      <c r="B249" s="71" t="s">
        <v>257</v>
      </c>
      <c r="C249" s="201">
        <f t="shared" si="23"/>
        <v>0</v>
      </c>
      <c r="D249" s="74"/>
      <c r="E249" s="74"/>
      <c r="F249" s="74"/>
      <c r="G249" s="211"/>
      <c r="H249" s="201">
        <f t="shared" si="24"/>
        <v>0</v>
      </c>
      <c r="I249" s="74"/>
      <c r="J249" s="74"/>
      <c r="K249" s="74"/>
      <c r="L249" s="158"/>
    </row>
    <row r="250" spans="1:12" ht="39.75" customHeight="1" x14ac:dyDescent="0.25">
      <c r="A250" s="44">
        <v>6299</v>
      </c>
      <c r="B250" s="71" t="s">
        <v>258</v>
      </c>
      <c r="C250" s="201">
        <f t="shared" si="23"/>
        <v>0</v>
      </c>
      <c r="D250" s="74"/>
      <c r="E250" s="74"/>
      <c r="F250" s="74"/>
      <c r="G250" s="211"/>
      <c r="H250" s="201">
        <f t="shared" si="24"/>
        <v>0</v>
      </c>
      <c r="I250" s="74"/>
      <c r="J250" s="74"/>
      <c r="K250" s="74"/>
      <c r="L250" s="158"/>
    </row>
    <row r="251" spans="1:12" x14ac:dyDescent="0.25">
      <c r="A251" s="56">
        <v>6300</v>
      </c>
      <c r="B251" s="147" t="s">
        <v>259</v>
      </c>
      <c r="C251" s="184">
        <f t="shared" si="23"/>
        <v>0</v>
      </c>
      <c r="D251" s="63">
        <f>SUM(D252,D257,D258)</f>
        <v>0</v>
      </c>
      <c r="E251" s="63">
        <f t="shared" ref="E251:G251" si="28">SUM(E252,E257,E258)</f>
        <v>0</v>
      </c>
      <c r="F251" s="63">
        <f t="shared" si="28"/>
        <v>0</v>
      </c>
      <c r="G251" s="63">
        <f t="shared" si="28"/>
        <v>0</v>
      </c>
      <c r="H251" s="57">
        <f t="shared" si="24"/>
        <v>0</v>
      </c>
      <c r="I251" s="63">
        <f>SUM(I252,I257,I258)</f>
        <v>0</v>
      </c>
      <c r="J251" s="63">
        <f t="shared" ref="J251:L251" si="29">SUM(J252,J257,J258)</f>
        <v>0</v>
      </c>
      <c r="K251" s="63">
        <f t="shared" si="29"/>
        <v>0</v>
      </c>
      <c r="L251" s="172">
        <f t="shared" si="29"/>
        <v>0</v>
      </c>
    </row>
    <row r="252" spans="1:12" ht="24" x14ac:dyDescent="0.25">
      <c r="A252" s="168">
        <v>6320</v>
      </c>
      <c r="B252" s="65" t="s">
        <v>260</v>
      </c>
      <c r="C252" s="209">
        <f t="shared" si="23"/>
        <v>0</v>
      </c>
      <c r="D252" s="169">
        <f>SUM(D253:D256)</f>
        <v>0</v>
      </c>
      <c r="E252" s="169">
        <f>SUM(E253:E256)</f>
        <v>0</v>
      </c>
      <c r="F252" s="169">
        <f t="shared" ref="F252:G252" si="30">SUM(F253:F256)</f>
        <v>0</v>
      </c>
      <c r="G252" s="212">
        <f t="shared" si="30"/>
        <v>0</v>
      </c>
      <c r="H252" s="209">
        <f t="shared" si="24"/>
        <v>0</v>
      </c>
      <c r="I252" s="169">
        <f>SUM(I253:I256)</f>
        <v>0</v>
      </c>
      <c r="J252" s="169">
        <f t="shared" ref="J252:L252" si="31">SUM(J253:J256)</f>
        <v>0</v>
      </c>
      <c r="K252" s="169">
        <f t="shared" si="31"/>
        <v>0</v>
      </c>
      <c r="L252" s="213">
        <f t="shared" si="31"/>
        <v>0</v>
      </c>
    </row>
    <row r="253" spans="1:12" x14ac:dyDescent="0.25">
      <c r="A253" s="44">
        <v>6322</v>
      </c>
      <c r="B253" s="71" t="s">
        <v>261</v>
      </c>
      <c r="C253" s="201">
        <f t="shared" si="23"/>
        <v>0</v>
      </c>
      <c r="D253" s="74"/>
      <c r="E253" s="74"/>
      <c r="F253" s="74"/>
      <c r="G253" s="211"/>
      <c r="H253" s="201">
        <f t="shared" si="24"/>
        <v>0</v>
      </c>
      <c r="I253" s="74"/>
      <c r="J253" s="74"/>
      <c r="K253" s="74"/>
      <c r="L253" s="158"/>
    </row>
    <row r="254" spans="1:12" ht="24" x14ac:dyDescent="0.25">
      <c r="A254" s="44">
        <v>6323</v>
      </c>
      <c r="B254" s="71" t="s">
        <v>262</v>
      </c>
      <c r="C254" s="201">
        <f t="shared" si="23"/>
        <v>0</v>
      </c>
      <c r="D254" s="74"/>
      <c r="E254" s="74"/>
      <c r="F254" s="74"/>
      <c r="G254" s="211"/>
      <c r="H254" s="201">
        <f t="shared" si="24"/>
        <v>0</v>
      </c>
      <c r="I254" s="74"/>
      <c r="J254" s="74"/>
      <c r="K254" s="74"/>
      <c r="L254" s="158"/>
    </row>
    <row r="255" spans="1:12" ht="24" x14ac:dyDescent="0.25">
      <c r="A255" s="44">
        <v>6324</v>
      </c>
      <c r="B255" s="71" t="s">
        <v>263</v>
      </c>
      <c r="C255" s="201">
        <f t="shared" si="23"/>
        <v>0</v>
      </c>
      <c r="D255" s="74"/>
      <c r="E255" s="74"/>
      <c r="F255" s="74"/>
      <c r="G255" s="211"/>
      <c r="H255" s="201">
        <f t="shared" si="24"/>
        <v>0</v>
      </c>
      <c r="I255" s="74"/>
      <c r="J255" s="74"/>
      <c r="K255" s="74"/>
      <c r="L255" s="158"/>
    </row>
    <row r="256" spans="1:12" x14ac:dyDescent="0.25">
      <c r="A256" s="38">
        <v>6329</v>
      </c>
      <c r="B256" s="65" t="s">
        <v>264</v>
      </c>
      <c r="C256" s="205">
        <f t="shared" si="23"/>
        <v>0</v>
      </c>
      <c r="D256" s="68"/>
      <c r="E256" s="68"/>
      <c r="F256" s="68"/>
      <c r="G256" s="214"/>
      <c r="H256" s="205">
        <f t="shared" si="24"/>
        <v>0</v>
      </c>
      <c r="I256" s="68"/>
      <c r="J256" s="68"/>
      <c r="K256" s="68"/>
      <c r="L256" s="155"/>
    </row>
    <row r="257" spans="1:13" ht="24" x14ac:dyDescent="0.25">
      <c r="A257" s="215">
        <v>6330</v>
      </c>
      <c r="B257" s="216" t="s">
        <v>265</v>
      </c>
      <c r="C257" s="209">
        <f>SUM(D257:G257)</f>
        <v>0</v>
      </c>
      <c r="D257" s="189"/>
      <c r="E257" s="189"/>
      <c r="F257" s="189"/>
      <c r="G257" s="211"/>
      <c r="H257" s="209">
        <f>SUM(I257:L257)</f>
        <v>0</v>
      </c>
      <c r="I257" s="189"/>
      <c r="J257" s="189"/>
      <c r="K257" s="189"/>
      <c r="L257" s="191"/>
    </row>
    <row r="258" spans="1:13" x14ac:dyDescent="0.25">
      <c r="A258" s="159">
        <v>6360</v>
      </c>
      <c r="B258" s="71" t="s">
        <v>266</v>
      </c>
      <c r="C258" s="201">
        <f t="shared" si="23"/>
        <v>0</v>
      </c>
      <c r="D258" s="74"/>
      <c r="E258" s="74"/>
      <c r="F258" s="74"/>
      <c r="G258" s="157"/>
      <c r="H258" s="208">
        <f t="shared" si="24"/>
        <v>0</v>
      </c>
      <c r="I258" s="74"/>
      <c r="J258" s="74"/>
      <c r="K258" s="74"/>
      <c r="L258" s="158"/>
    </row>
    <row r="259" spans="1:13" ht="36" x14ac:dyDescent="0.25">
      <c r="A259" s="56">
        <v>6400</v>
      </c>
      <c r="B259" s="147" t="s">
        <v>267</v>
      </c>
      <c r="C259" s="184">
        <f>SUM(D259:G259)</f>
        <v>0</v>
      </c>
      <c r="D259" s="63">
        <f>SUM(D260,D264)</f>
        <v>0</v>
      </c>
      <c r="E259" s="63">
        <f t="shared" ref="E259:G259" si="32">SUM(E260,E264)</f>
        <v>0</v>
      </c>
      <c r="F259" s="63">
        <f t="shared" si="32"/>
        <v>0</v>
      </c>
      <c r="G259" s="63">
        <f t="shared" si="32"/>
        <v>0</v>
      </c>
      <c r="H259" s="57">
        <f>SUM(I259:L259)</f>
        <v>0</v>
      </c>
      <c r="I259" s="63">
        <f>SUM(I260,I264)</f>
        <v>0</v>
      </c>
      <c r="J259" s="63">
        <f t="shared" ref="J259:L259" si="33">SUM(J260,J264)</f>
        <v>0</v>
      </c>
      <c r="K259" s="63">
        <f t="shared" si="33"/>
        <v>0</v>
      </c>
      <c r="L259" s="172">
        <f t="shared" si="33"/>
        <v>0</v>
      </c>
    </row>
    <row r="260" spans="1:13" ht="24" x14ac:dyDescent="0.25">
      <c r="A260" s="168">
        <v>6410</v>
      </c>
      <c r="B260" s="65" t="s">
        <v>268</v>
      </c>
      <c r="C260" s="205">
        <f t="shared" si="23"/>
        <v>0</v>
      </c>
      <c r="D260" s="169">
        <f>SUM(D261:D263)</f>
        <v>0</v>
      </c>
      <c r="E260" s="169">
        <f t="shared" ref="E260:G260" si="34">SUM(E261:E263)</f>
        <v>0</v>
      </c>
      <c r="F260" s="169">
        <f t="shared" si="34"/>
        <v>0</v>
      </c>
      <c r="G260" s="217">
        <f t="shared" si="34"/>
        <v>0</v>
      </c>
      <c r="H260" s="205">
        <f t="shared" si="24"/>
        <v>0</v>
      </c>
      <c r="I260" s="169">
        <f>SUM(I261:I263)</f>
        <v>0</v>
      </c>
      <c r="J260" s="169">
        <f t="shared" ref="J260:L260" si="35">SUM(J261:J263)</f>
        <v>0</v>
      </c>
      <c r="K260" s="169">
        <f t="shared" si="35"/>
        <v>0</v>
      </c>
      <c r="L260" s="180">
        <f t="shared" si="35"/>
        <v>0</v>
      </c>
    </row>
    <row r="261" spans="1:13" x14ac:dyDescent="0.25">
      <c r="A261" s="44">
        <v>6411</v>
      </c>
      <c r="B261" s="174" t="s">
        <v>269</v>
      </c>
      <c r="C261" s="201">
        <f t="shared" si="23"/>
        <v>0</v>
      </c>
      <c r="D261" s="74"/>
      <c r="E261" s="74"/>
      <c r="F261" s="74"/>
      <c r="G261" s="157"/>
      <c r="H261" s="208">
        <f t="shared" si="24"/>
        <v>0</v>
      </c>
      <c r="I261" s="74"/>
      <c r="J261" s="74"/>
      <c r="K261" s="74"/>
      <c r="L261" s="158"/>
    </row>
    <row r="262" spans="1:13" ht="36" x14ac:dyDescent="0.25">
      <c r="A262" s="44">
        <v>6412</v>
      </c>
      <c r="B262" s="71" t="s">
        <v>270</v>
      </c>
      <c r="C262" s="201">
        <f t="shared" si="23"/>
        <v>0</v>
      </c>
      <c r="D262" s="74"/>
      <c r="E262" s="74"/>
      <c r="F262" s="74"/>
      <c r="G262" s="157"/>
      <c r="H262" s="208">
        <f t="shared" si="24"/>
        <v>0</v>
      </c>
      <c r="I262" s="74"/>
      <c r="J262" s="74"/>
      <c r="K262" s="74"/>
      <c r="L262" s="158"/>
    </row>
    <row r="263" spans="1:13" ht="36" x14ac:dyDescent="0.25">
      <c r="A263" s="44">
        <v>6419</v>
      </c>
      <c r="B263" s="71" t="s">
        <v>271</v>
      </c>
      <c r="C263" s="201">
        <f t="shared" si="23"/>
        <v>0</v>
      </c>
      <c r="D263" s="74"/>
      <c r="E263" s="74"/>
      <c r="F263" s="74"/>
      <c r="G263" s="157"/>
      <c r="H263" s="208">
        <f t="shared" si="24"/>
        <v>0</v>
      </c>
      <c r="I263" s="74"/>
      <c r="J263" s="74"/>
      <c r="K263" s="74"/>
      <c r="L263" s="158"/>
    </row>
    <row r="264" spans="1:13" ht="36" x14ac:dyDescent="0.25">
      <c r="A264" s="159">
        <v>6420</v>
      </c>
      <c r="B264" s="71" t="s">
        <v>272</v>
      </c>
      <c r="C264" s="201">
        <f t="shared" si="23"/>
        <v>0</v>
      </c>
      <c r="D264" s="160">
        <f>SUM(D265:D268)</f>
        <v>0</v>
      </c>
      <c r="E264" s="160">
        <f>SUM(E265:E268)</f>
        <v>0</v>
      </c>
      <c r="F264" s="160">
        <f>SUM(F265:F268)</f>
        <v>0</v>
      </c>
      <c r="G264" s="218">
        <f>SUM(G265:G268)</f>
        <v>0</v>
      </c>
      <c r="H264" s="201">
        <f>SUM(I264:L264)</f>
        <v>0</v>
      </c>
      <c r="I264" s="160">
        <f>SUM(I265:I268)</f>
        <v>0</v>
      </c>
      <c r="J264" s="160">
        <f>SUM(J265:J268)</f>
        <v>0</v>
      </c>
      <c r="K264" s="160">
        <f>SUM(K265:K268)</f>
        <v>0</v>
      </c>
      <c r="L264" s="176">
        <f>SUM(L265:L268)</f>
        <v>0</v>
      </c>
    </row>
    <row r="265" spans="1:13" x14ac:dyDescent="0.25">
      <c r="A265" s="44">
        <v>6421</v>
      </c>
      <c r="B265" s="71" t="s">
        <v>273</v>
      </c>
      <c r="C265" s="201">
        <f t="shared" ref="C265:C285" si="36">SUM(D265:G265)</f>
        <v>0</v>
      </c>
      <c r="D265" s="74"/>
      <c r="E265" s="74"/>
      <c r="F265" s="74"/>
      <c r="G265" s="157"/>
      <c r="H265" s="208">
        <f t="shared" ref="H265:H285" si="37">SUM(I265:L265)</f>
        <v>0</v>
      </c>
      <c r="I265" s="74"/>
      <c r="J265" s="74"/>
      <c r="K265" s="74"/>
      <c r="L265" s="158"/>
    </row>
    <row r="266" spans="1:13" x14ac:dyDescent="0.25">
      <c r="A266" s="44">
        <v>6422</v>
      </c>
      <c r="B266" s="71" t="s">
        <v>274</v>
      </c>
      <c r="C266" s="201">
        <f t="shared" si="36"/>
        <v>0</v>
      </c>
      <c r="D266" s="74"/>
      <c r="E266" s="74"/>
      <c r="F266" s="74"/>
      <c r="G266" s="157"/>
      <c r="H266" s="208">
        <f t="shared" si="37"/>
        <v>0</v>
      </c>
      <c r="I266" s="74"/>
      <c r="J266" s="74"/>
      <c r="K266" s="74"/>
      <c r="L266" s="158"/>
    </row>
    <row r="267" spans="1:13" ht="13.5" customHeight="1" x14ac:dyDescent="0.25">
      <c r="A267" s="44">
        <v>6423</v>
      </c>
      <c r="B267" s="71" t="s">
        <v>275</v>
      </c>
      <c r="C267" s="201">
        <f>SUM(D267:G267)</f>
        <v>0</v>
      </c>
      <c r="D267" s="74"/>
      <c r="E267" s="74"/>
      <c r="F267" s="74"/>
      <c r="G267" s="157"/>
      <c r="H267" s="208">
        <f>SUM(I267:L267)</f>
        <v>0</v>
      </c>
      <c r="I267" s="74"/>
      <c r="J267" s="74"/>
      <c r="K267" s="74"/>
      <c r="L267" s="158"/>
    </row>
    <row r="268" spans="1:13" ht="36" x14ac:dyDescent="0.25">
      <c r="A268" s="44">
        <v>6424</v>
      </c>
      <c r="B268" s="71" t="s">
        <v>276</v>
      </c>
      <c r="C268" s="201">
        <f>SUM(D268:G268)</f>
        <v>0</v>
      </c>
      <c r="D268" s="74"/>
      <c r="E268" s="74"/>
      <c r="F268" s="74"/>
      <c r="G268" s="157"/>
      <c r="H268" s="208">
        <f>SUM(I268:L268)</f>
        <v>0</v>
      </c>
      <c r="I268" s="74"/>
      <c r="J268" s="74"/>
      <c r="K268" s="74"/>
      <c r="L268" s="158"/>
      <c r="M268" s="225"/>
    </row>
    <row r="269" spans="1:13" ht="36" x14ac:dyDescent="0.25">
      <c r="A269" s="220">
        <v>7000</v>
      </c>
      <c r="B269" s="220" t="s">
        <v>277</v>
      </c>
      <c r="C269" s="221">
        <f t="shared" si="36"/>
        <v>0</v>
      </c>
      <c r="D269" s="222">
        <f>SUM(D270,D281)</f>
        <v>0</v>
      </c>
      <c r="E269" s="222">
        <f>SUM(E270,E281)</f>
        <v>0</v>
      </c>
      <c r="F269" s="222">
        <f>SUM(F270,F281)</f>
        <v>0</v>
      </c>
      <c r="G269" s="222">
        <f>SUM(G270,G281)</f>
        <v>0</v>
      </c>
      <c r="H269" s="223">
        <f t="shared" si="37"/>
        <v>0</v>
      </c>
      <c r="I269" s="222">
        <f>SUM(I270,I281)</f>
        <v>0</v>
      </c>
      <c r="J269" s="222">
        <f>SUM(J270,J281)</f>
        <v>0</v>
      </c>
      <c r="K269" s="222">
        <f>SUM(K270,K281)</f>
        <v>0</v>
      </c>
      <c r="L269" s="224">
        <f>SUM(L270,L281)</f>
        <v>0</v>
      </c>
    </row>
    <row r="270" spans="1:13" ht="24" x14ac:dyDescent="0.25">
      <c r="A270" s="56">
        <v>7200</v>
      </c>
      <c r="B270" s="147" t="s">
        <v>278</v>
      </c>
      <c r="C270" s="184">
        <f t="shared" si="36"/>
        <v>0</v>
      </c>
      <c r="D270" s="63">
        <f>SUM(D271,D272,D275,D276,D280)</f>
        <v>0</v>
      </c>
      <c r="E270" s="63">
        <f>SUM(E271,E272,E275,E276,E280)</f>
        <v>0</v>
      </c>
      <c r="F270" s="63">
        <f>SUM(F271,F272,F275,F276,F280)</f>
        <v>0</v>
      </c>
      <c r="G270" s="63">
        <f>SUM(G271,G272,G275,G276,G280)</f>
        <v>0</v>
      </c>
      <c r="H270" s="57">
        <f t="shared" si="37"/>
        <v>0</v>
      </c>
      <c r="I270" s="63">
        <f>SUM(I271,I272,I275,I276,I280)</f>
        <v>0</v>
      </c>
      <c r="J270" s="63">
        <f>SUM(J271,J272,J275,J276,J280)</f>
        <v>0</v>
      </c>
      <c r="K270" s="63">
        <f>SUM(K271,K272,K275,K276,K280)</f>
        <v>0</v>
      </c>
      <c r="L270" s="149">
        <f>SUM(L271,L272,L275,L276,L280)</f>
        <v>0</v>
      </c>
    </row>
    <row r="271" spans="1:13" ht="24" x14ac:dyDescent="0.25">
      <c r="A271" s="168">
        <v>7210</v>
      </c>
      <c r="B271" s="65" t="s">
        <v>279</v>
      </c>
      <c r="C271" s="205">
        <f t="shared" si="36"/>
        <v>0</v>
      </c>
      <c r="D271" s="68"/>
      <c r="E271" s="68"/>
      <c r="F271" s="68"/>
      <c r="G271" s="154"/>
      <c r="H271" s="66">
        <f t="shared" si="37"/>
        <v>0</v>
      </c>
      <c r="I271" s="68"/>
      <c r="J271" s="68"/>
      <c r="K271" s="68"/>
      <c r="L271" s="155"/>
    </row>
    <row r="272" spans="1:13" s="225" customFormat="1" ht="36" x14ac:dyDescent="0.25">
      <c r="A272" s="159">
        <v>7220</v>
      </c>
      <c r="B272" s="71" t="s">
        <v>280</v>
      </c>
      <c r="C272" s="201">
        <f>SUM(D272:G272)</f>
        <v>0</v>
      </c>
      <c r="D272" s="160">
        <f>SUM(D273:D274)</f>
        <v>0</v>
      </c>
      <c r="E272" s="160">
        <f>SUM(E273:E274)</f>
        <v>0</v>
      </c>
      <c r="F272" s="160">
        <f>SUM(F273:F274)</f>
        <v>0</v>
      </c>
      <c r="G272" s="160">
        <f>SUM(G273:G274)</f>
        <v>0</v>
      </c>
      <c r="H272" s="72">
        <f>SUM(I272:L272)</f>
        <v>0</v>
      </c>
      <c r="I272" s="160">
        <f>SUM(I273:I274)</f>
        <v>0</v>
      </c>
      <c r="J272" s="160">
        <f>SUM(J273:J274)</f>
        <v>0</v>
      </c>
      <c r="K272" s="160">
        <f>SUM(K273:K274)</f>
        <v>0</v>
      </c>
      <c r="L272" s="162">
        <f>SUM(L273:L274)</f>
        <v>0</v>
      </c>
    </row>
    <row r="273" spans="1:12" s="225" customFormat="1" ht="36" x14ac:dyDescent="0.25">
      <c r="A273" s="44">
        <v>7221</v>
      </c>
      <c r="B273" s="71" t="s">
        <v>281</v>
      </c>
      <c r="C273" s="201">
        <f t="shared" si="36"/>
        <v>0</v>
      </c>
      <c r="D273" s="74"/>
      <c r="E273" s="74"/>
      <c r="F273" s="74"/>
      <c r="G273" s="157"/>
      <c r="H273" s="72">
        <f t="shared" si="37"/>
        <v>0</v>
      </c>
      <c r="I273" s="74"/>
      <c r="J273" s="74"/>
      <c r="K273" s="74"/>
      <c r="L273" s="158"/>
    </row>
    <row r="274" spans="1:12" s="225" customFormat="1" ht="36" x14ac:dyDescent="0.25">
      <c r="A274" s="44">
        <v>7222</v>
      </c>
      <c r="B274" s="71" t="s">
        <v>282</v>
      </c>
      <c r="C274" s="201">
        <f t="shared" si="36"/>
        <v>0</v>
      </c>
      <c r="D274" s="74"/>
      <c r="E274" s="74"/>
      <c r="F274" s="74"/>
      <c r="G274" s="157"/>
      <c r="H274" s="72">
        <f t="shared" si="37"/>
        <v>0</v>
      </c>
      <c r="I274" s="74"/>
      <c r="J274" s="74"/>
      <c r="K274" s="74"/>
      <c r="L274" s="158"/>
    </row>
    <row r="275" spans="1:12" ht="24" x14ac:dyDescent="0.25">
      <c r="A275" s="159">
        <v>7230</v>
      </c>
      <c r="B275" s="71" t="s">
        <v>283</v>
      </c>
      <c r="C275" s="201">
        <f t="shared" si="36"/>
        <v>0</v>
      </c>
      <c r="D275" s="74"/>
      <c r="E275" s="74"/>
      <c r="F275" s="74"/>
      <c r="G275" s="157"/>
      <c r="H275" s="72">
        <f t="shared" si="37"/>
        <v>0</v>
      </c>
      <c r="I275" s="74"/>
      <c r="J275" s="74"/>
      <c r="K275" s="74"/>
      <c r="L275" s="158"/>
    </row>
    <row r="276" spans="1:12" ht="24" x14ac:dyDescent="0.25">
      <c r="A276" s="159">
        <v>7240</v>
      </c>
      <c r="B276" s="71" t="s">
        <v>284</v>
      </c>
      <c r="C276" s="201">
        <f t="shared" si="36"/>
        <v>0</v>
      </c>
      <c r="D276" s="160">
        <f>SUM(D277:D279)</f>
        <v>0</v>
      </c>
      <c r="E276" s="160">
        <f t="shared" ref="E276:G276" si="38">SUM(E277:E279)</f>
        <v>0</v>
      </c>
      <c r="F276" s="160">
        <f t="shared" si="38"/>
        <v>0</v>
      </c>
      <c r="G276" s="161">
        <f t="shared" si="38"/>
        <v>0</v>
      </c>
      <c r="H276" s="72">
        <f t="shared" si="37"/>
        <v>0</v>
      </c>
      <c r="I276" s="160">
        <f t="shared" ref="I276:L276" si="39">SUM(I277:I279)</f>
        <v>0</v>
      </c>
      <c r="J276" s="160">
        <f t="shared" si="39"/>
        <v>0</v>
      </c>
      <c r="K276" s="160">
        <f>SUM(K277:K279)</f>
        <v>0</v>
      </c>
      <c r="L276" s="162">
        <f t="shared" si="39"/>
        <v>0</v>
      </c>
    </row>
    <row r="277" spans="1:12" ht="48" x14ac:dyDescent="0.25">
      <c r="A277" s="44">
        <v>7245</v>
      </c>
      <c r="B277" s="71" t="s">
        <v>285</v>
      </c>
      <c r="C277" s="201">
        <f t="shared" si="36"/>
        <v>0</v>
      </c>
      <c r="D277" s="74"/>
      <c r="E277" s="74"/>
      <c r="F277" s="74"/>
      <c r="G277" s="157"/>
      <c r="H277" s="72">
        <f t="shared" si="37"/>
        <v>0</v>
      </c>
      <c r="I277" s="74"/>
      <c r="J277" s="74"/>
      <c r="K277" s="74"/>
      <c r="L277" s="158"/>
    </row>
    <row r="278" spans="1:12" ht="84.75" customHeight="1" x14ac:dyDescent="0.25">
      <c r="A278" s="44">
        <v>7246</v>
      </c>
      <c r="B278" s="71" t="s">
        <v>286</v>
      </c>
      <c r="C278" s="201">
        <f t="shared" si="36"/>
        <v>0</v>
      </c>
      <c r="D278" s="74"/>
      <c r="E278" s="74"/>
      <c r="F278" s="74"/>
      <c r="G278" s="157"/>
      <c r="H278" s="72">
        <f t="shared" si="37"/>
        <v>0</v>
      </c>
      <c r="I278" s="74"/>
      <c r="J278" s="74"/>
      <c r="K278" s="74"/>
      <c r="L278" s="158"/>
    </row>
    <row r="279" spans="1:12" ht="36" x14ac:dyDescent="0.25">
      <c r="A279" s="44">
        <v>7247</v>
      </c>
      <c r="B279" s="71" t="s">
        <v>287</v>
      </c>
      <c r="C279" s="201">
        <f t="shared" si="36"/>
        <v>0</v>
      </c>
      <c r="D279" s="74"/>
      <c r="E279" s="74"/>
      <c r="F279" s="74"/>
      <c r="G279" s="157"/>
      <c r="H279" s="72">
        <f t="shared" si="37"/>
        <v>0</v>
      </c>
      <c r="I279" s="74"/>
      <c r="J279" s="74"/>
      <c r="K279" s="74"/>
      <c r="L279" s="158"/>
    </row>
    <row r="280" spans="1:12" ht="24" x14ac:dyDescent="0.25">
      <c r="A280" s="168">
        <v>7260</v>
      </c>
      <c r="B280" s="65" t="s">
        <v>288</v>
      </c>
      <c r="C280" s="205">
        <f t="shared" si="36"/>
        <v>0</v>
      </c>
      <c r="D280" s="68"/>
      <c r="E280" s="68"/>
      <c r="F280" s="68"/>
      <c r="G280" s="154"/>
      <c r="H280" s="66">
        <f t="shared" si="37"/>
        <v>0</v>
      </c>
      <c r="I280" s="68"/>
      <c r="J280" s="68"/>
      <c r="K280" s="68"/>
      <c r="L280" s="155"/>
    </row>
    <row r="281" spans="1:12" x14ac:dyDescent="0.25">
      <c r="A281" s="108">
        <v>7700</v>
      </c>
      <c r="B281" s="85" t="s">
        <v>289</v>
      </c>
      <c r="C281" s="86">
        <f t="shared" si="36"/>
        <v>0</v>
      </c>
      <c r="D281" s="226">
        <f>D282</f>
        <v>0</v>
      </c>
      <c r="E281" s="226">
        <f t="shared" ref="E281:G281" si="40">E282</f>
        <v>0</v>
      </c>
      <c r="F281" s="226">
        <f t="shared" si="40"/>
        <v>0</v>
      </c>
      <c r="G281" s="227">
        <f t="shared" si="40"/>
        <v>0</v>
      </c>
      <c r="H281" s="86">
        <f t="shared" si="37"/>
        <v>0</v>
      </c>
      <c r="I281" s="226">
        <f t="shared" ref="I281:L281" si="41">I282</f>
        <v>0</v>
      </c>
      <c r="J281" s="226">
        <f t="shared" si="41"/>
        <v>0</v>
      </c>
      <c r="K281" s="226">
        <f t="shared" si="41"/>
        <v>0</v>
      </c>
      <c r="L281" s="228">
        <f t="shared" si="41"/>
        <v>0</v>
      </c>
    </row>
    <row r="282" spans="1:12" x14ac:dyDescent="0.25">
      <c r="A282" s="150">
        <v>7720</v>
      </c>
      <c r="B282" s="65" t="s">
        <v>290</v>
      </c>
      <c r="C282" s="79">
        <f t="shared" si="36"/>
        <v>0</v>
      </c>
      <c r="D282" s="81"/>
      <c r="E282" s="81"/>
      <c r="F282" s="81"/>
      <c r="G282" s="229"/>
      <c r="H282" s="79">
        <f t="shared" si="37"/>
        <v>0</v>
      </c>
      <c r="I282" s="81"/>
      <c r="J282" s="81"/>
      <c r="K282" s="81"/>
      <c r="L282" s="230"/>
    </row>
    <row r="283" spans="1:12" x14ac:dyDescent="0.25">
      <c r="A283" s="174"/>
      <c r="B283" s="71" t="s">
        <v>291</v>
      </c>
      <c r="C283" s="201">
        <f t="shared" si="36"/>
        <v>0</v>
      </c>
      <c r="D283" s="160">
        <f>SUM(D284:D285)</f>
        <v>0</v>
      </c>
      <c r="E283" s="160">
        <f>SUM(E284:E285)</f>
        <v>0</v>
      </c>
      <c r="F283" s="160">
        <f>SUM(F284:F285)</f>
        <v>0</v>
      </c>
      <c r="G283" s="161">
        <f>SUM(G284:G285)</f>
        <v>0</v>
      </c>
      <c r="H283" s="72">
        <f t="shared" si="37"/>
        <v>0</v>
      </c>
      <c r="I283" s="160">
        <f>SUM(I284:I285)</f>
        <v>0</v>
      </c>
      <c r="J283" s="160">
        <f>SUM(J284:J285)</f>
        <v>0</v>
      </c>
      <c r="K283" s="160">
        <f>SUM(K284:K285)</f>
        <v>0</v>
      </c>
      <c r="L283" s="162">
        <f>SUM(L284:L285)</f>
        <v>0</v>
      </c>
    </row>
    <row r="284" spans="1:12" x14ac:dyDescent="0.25">
      <c r="A284" s="174" t="s">
        <v>292</v>
      </c>
      <c r="B284" s="44" t="s">
        <v>293</v>
      </c>
      <c r="C284" s="201">
        <f t="shared" si="36"/>
        <v>0</v>
      </c>
      <c r="D284" s="74"/>
      <c r="E284" s="74"/>
      <c r="F284" s="74"/>
      <c r="G284" s="157"/>
      <c r="H284" s="72">
        <f t="shared" si="37"/>
        <v>0</v>
      </c>
      <c r="I284" s="74"/>
      <c r="J284" s="74"/>
      <c r="K284" s="74"/>
      <c r="L284" s="158"/>
    </row>
    <row r="285" spans="1:12" ht="24" x14ac:dyDescent="0.25">
      <c r="A285" s="174" t="s">
        <v>294</v>
      </c>
      <c r="B285" s="231" t="s">
        <v>295</v>
      </c>
      <c r="C285" s="205">
        <f t="shared" si="36"/>
        <v>0</v>
      </c>
      <c r="D285" s="68"/>
      <c r="E285" s="68"/>
      <c r="F285" s="68"/>
      <c r="G285" s="154"/>
      <c r="H285" s="66">
        <f t="shared" si="37"/>
        <v>0</v>
      </c>
      <c r="I285" s="68"/>
      <c r="J285" s="68"/>
      <c r="K285" s="68"/>
      <c r="L285" s="155"/>
    </row>
    <row r="286" spans="1:12" ht="12.75" thickBot="1" x14ac:dyDescent="0.3">
      <c r="A286" s="232"/>
      <c r="B286" s="232" t="s">
        <v>296</v>
      </c>
      <c r="C286" s="233">
        <f t="shared" ref="C286:L286" si="42">SUM(C283,C269,C230,C195,C187,C173,C75,C53)</f>
        <v>122196</v>
      </c>
      <c r="D286" s="233">
        <f t="shared" si="42"/>
        <v>82057</v>
      </c>
      <c r="E286" s="233">
        <f t="shared" si="42"/>
        <v>40139</v>
      </c>
      <c r="F286" s="233">
        <f t="shared" si="42"/>
        <v>0</v>
      </c>
      <c r="G286" s="234">
        <f t="shared" si="42"/>
        <v>0</v>
      </c>
      <c r="H286" s="235">
        <f t="shared" si="42"/>
        <v>105691</v>
      </c>
      <c r="I286" s="233">
        <f t="shared" si="42"/>
        <v>65551</v>
      </c>
      <c r="J286" s="233">
        <f t="shared" si="42"/>
        <v>40140</v>
      </c>
      <c r="K286" s="233">
        <f t="shared" si="42"/>
        <v>0</v>
      </c>
      <c r="L286" s="236">
        <f t="shared" si="42"/>
        <v>0</v>
      </c>
    </row>
    <row r="287" spans="1:12" s="24" customFormat="1" ht="13.5" thickTop="1" thickBot="1" x14ac:dyDescent="0.3">
      <c r="A287" s="601" t="s">
        <v>297</v>
      </c>
      <c r="B287" s="602"/>
      <c r="C287" s="237">
        <f>SUM(D287:G287)</f>
        <v>0</v>
      </c>
      <c r="D287" s="238">
        <f>SUM(D24,D25,D41)-D51</f>
        <v>0</v>
      </c>
      <c r="E287" s="238">
        <f>SUM(E24,E25,E41)-E51</f>
        <v>0</v>
      </c>
      <c r="F287" s="238">
        <f>(F26+F43)-F51</f>
        <v>0</v>
      </c>
      <c r="G287" s="239">
        <f>G45-G51</f>
        <v>0</v>
      </c>
      <c r="H287" s="237">
        <f>SUM(I287:L287)</f>
        <v>0</v>
      </c>
      <c r="I287" s="238">
        <f>SUM(I24,I25,I41)-I51</f>
        <v>0</v>
      </c>
      <c r="J287" s="238">
        <f>SUM(J24,J25,J41)-J51</f>
        <v>0</v>
      </c>
      <c r="K287" s="238">
        <f>(K26+K43)-K51</f>
        <v>0</v>
      </c>
      <c r="L287" s="240">
        <f>L45-L51</f>
        <v>0</v>
      </c>
    </row>
    <row r="288" spans="1:12" s="24" customFormat="1" ht="12.75" thickTop="1" x14ac:dyDescent="0.25">
      <c r="A288" s="620" t="s">
        <v>298</v>
      </c>
      <c r="B288" s="621"/>
      <c r="C288" s="241">
        <f t="shared" ref="C288:L288" si="43">SUM(C289,C290)-C297+C298</f>
        <v>0</v>
      </c>
      <c r="D288" s="242">
        <f t="shared" si="43"/>
        <v>0</v>
      </c>
      <c r="E288" s="242">
        <f t="shared" si="43"/>
        <v>0</v>
      </c>
      <c r="F288" s="242">
        <f t="shared" si="43"/>
        <v>0</v>
      </c>
      <c r="G288" s="243">
        <f t="shared" si="43"/>
        <v>0</v>
      </c>
      <c r="H288" s="244">
        <f t="shared" si="43"/>
        <v>0</v>
      </c>
      <c r="I288" s="242">
        <f t="shared" si="43"/>
        <v>0</v>
      </c>
      <c r="J288" s="242">
        <f t="shared" si="43"/>
        <v>0</v>
      </c>
      <c r="K288" s="242">
        <f t="shared" si="43"/>
        <v>0</v>
      </c>
      <c r="L288" s="245">
        <f t="shared" si="43"/>
        <v>0</v>
      </c>
    </row>
    <row r="289" spans="1:12" s="24" customFormat="1" ht="12.75" thickBot="1" x14ac:dyDescent="0.3">
      <c r="A289" s="126" t="s">
        <v>299</v>
      </c>
      <c r="B289" s="126" t="s">
        <v>300</v>
      </c>
      <c r="C289" s="246">
        <f t="shared" ref="C289:L289" si="44">C21-C283</f>
        <v>0</v>
      </c>
      <c r="D289" s="128">
        <f t="shared" si="44"/>
        <v>0</v>
      </c>
      <c r="E289" s="128">
        <f t="shared" si="44"/>
        <v>0</v>
      </c>
      <c r="F289" s="128">
        <f t="shared" si="44"/>
        <v>0</v>
      </c>
      <c r="G289" s="129">
        <f t="shared" si="44"/>
        <v>0</v>
      </c>
      <c r="H289" s="247">
        <f t="shared" si="44"/>
        <v>0</v>
      </c>
      <c r="I289" s="128">
        <f t="shared" si="44"/>
        <v>0</v>
      </c>
      <c r="J289" s="128">
        <f t="shared" si="44"/>
        <v>0</v>
      </c>
      <c r="K289" s="128">
        <f t="shared" si="44"/>
        <v>0</v>
      </c>
      <c r="L289" s="130">
        <f t="shared" si="44"/>
        <v>0</v>
      </c>
    </row>
    <row r="290" spans="1:12" s="24" customFormat="1" ht="12.75" thickTop="1" x14ac:dyDescent="0.25">
      <c r="A290" s="248" t="s">
        <v>301</v>
      </c>
      <c r="B290" s="248" t="s">
        <v>302</v>
      </c>
      <c r="C290" s="241">
        <f t="shared" ref="C290:L290" si="45">SUM(C291,C293,C295)-SUM(C292,C294,C296)</f>
        <v>0</v>
      </c>
      <c r="D290" s="242">
        <f t="shared" si="45"/>
        <v>0</v>
      </c>
      <c r="E290" s="242">
        <f t="shared" si="45"/>
        <v>0</v>
      </c>
      <c r="F290" s="242">
        <f t="shared" si="45"/>
        <v>0</v>
      </c>
      <c r="G290" s="249">
        <f t="shared" si="45"/>
        <v>0</v>
      </c>
      <c r="H290" s="244">
        <f t="shared" si="45"/>
        <v>0</v>
      </c>
      <c r="I290" s="242">
        <f t="shared" si="45"/>
        <v>0</v>
      </c>
      <c r="J290" s="242">
        <f t="shared" si="45"/>
        <v>0</v>
      </c>
      <c r="K290" s="242">
        <f t="shared" si="45"/>
        <v>0</v>
      </c>
      <c r="L290" s="245">
        <f t="shared" si="45"/>
        <v>0</v>
      </c>
    </row>
    <row r="291" spans="1:12" x14ac:dyDescent="0.25">
      <c r="A291" s="250" t="s">
        <v>303</v>
      </c>
      <c r="B291" s="116" t="s">
        <v>304</v>
      </c>
      <c r="C291" s="79">
        <f t="shared" ref="C291:C296" si="46">SUM(D291:G291)</f>
        <v>0</v>
      </c>
      <c r="D291" s="81"/>
      <c r="E291" s="81"/>
      <c r="F291" s="81"/>
      <c r="G291" s="229"/>
      <c r="H291" s="79">
        <f t="shared" ref="H291:H296" si="47">SUM(I291:L291)</f>
        <v>0</v>
      </c>
      <c r="I291" s="81"/>
      <c r="J291" s="81"/>
      <c r="K291" s="81"/>
      <c r="L291" s="230"/>
    </row>
    <row r="292" spans="1:12" ht="24" x14ac:dyDescent="0.25">
      <c r="A292" s="174" t="s">
        <v>305</v>
      </c>
      <c r="B292" s="43" t="s">
        <v>306</v>
      </c>
      <c r="C292" s="72">
        <f t="shared" si="46"/>
        <v>0</v>
      </c>
      <c r="D292" s="74"/>
      <c r="E292" s="74"/>
      <c r="F292" s="74"/>
      <c r="G292" s="157"/>
      <c r="H292" s="72">
        <f t="shared" si="47"/>
        <v>0</v>
      </c>
      <c r="I292" s="74"/>
      <c r="J292" s="74"/>
      <c r="K292" s="74"/>
      <c r="L292" s="158"/>
    </row>
    <row r="293" spans="1:12" x14ac:dyDescent="0.25">
      <c r="A293" s="174" t="s">
        <v>307</v>
      </c>
      <c r="B293" s="43" t="s">
        <v>308</v>
      </c>
      <c r="C293" s="72">
        <f t="shared" si="46"/>
        <v>0</v>
      </c>
      <c r="D293" s="74"/>
      <c r="E293" s="74"/>
      <c r="F293" s="74"/>
      <c r="G293" s="157"/>
      <c r="H293" s="72">
        <f t="shared" si="47"/>
        <v>0</v>
      </c>
      <c r="I293" s="74"/>
      <c r="J293" s="74"/>
      <c r="K293" s="74"/>
      <c r="L293" s="158"/>
    </row>
    <row r="294" spans="1:12" ht="24" x14ac:dyDescent="0.25">
      <c r="A294" s="174" t="s">
        <v>309</v>
      </c>
      <c r="B294" s="43" t="s">
        <v>310</v>
      </c>
      <c r="C294" s="72">
        <f t="shared" si="46"/>
        <v>0</v>
      </c>
      <c r="D294" s="74"/>
      <c r="E294" s="74"/>
      <c r="F294" s="74"/>
      <c r="G294" s="157"/>
      <c r="H294" s="72">
        <f t="shared" si="47"/>
        <v>0</v>
      </c>
      <c r="I294" s="74"/>
      <c r="J294" s="74"/>
      <c r="K294" s="74"/>
      <c r="L294" s="158"/>
    </row>
    <row r="295" spans="1:12" x14ac:dyDescent="0.25">
      <c r="A295" s="174" t="s">
        <v>311</v>
      </c>
      <c r="B295" s="43" t="s">
        <v>312</v>
      </c>
      <c r="C295" s="72">
        <f t="shared" si="46"/>
        <v>0</v>
      </c>
      <c r="D295" s="74"/>
      <c r="E295" s="74"/>
      <c r="F295" s="74"/>
      <c r="G295" s="157"/>
      <c r="H295" s="72">
        <f t="shared" si="47"/>
        <v>0</v>
      </c>
      <c r="I295" s="74"/>
      <c r="J295" s="74"/>
      <c r="K295" s="74"/>
      <c r="L295" s="158"/>
    </row>
    <row r="296" spans="1:12" ht="24.75" thickBot="1" x14ac:dyDescent="0.3">
      <c r="A296" s="251" t="s">
        <v>313</v>
      </c>
      <c r="B296" s="252" t="s">
        <v>314</v>
      </c>
      <c r="C296" s="185">
        <f t="shared" si="46"/>
        <v>0</v>
      </c>
      <c r="D296" s="189"/>
      <c r="E296" s="189"/>
      <c r="F296" s="189"/>
      <c r="G296" s="253"/>
      <c r="H296" s="185">
        <f t="shared" si="47"/>
        <v>0</v>
      </c>
      <c r="I296" s="189"/>
      <c r="J296" s="189"/>
      <c r="K296" s="189"/>
      <c r="L296" s="191"/>
    </row>
    <row r="297" spans="1:12" s="24" customFormat="1" ht="13.5" thickTop="1" thickBot="1" x14ac:dyDescent="0.3">
      <c r="A297" s="254" t="s">
        <v>315</v>
      </c>
      <c r="B297" s="254" t="s">
        <v>316</v>
      </c>
      <c r="C297" s="255">
        <f>SUM(D297:G297)</f>
        <v>0</v>
      </c>
      <c r="D297" s="256"/>
      <c r="E297" s="256"/>
      <c r="F297" s="256"/>
      <c r="G297" s="257"/>
      <c r="H297" s="255">
        <f>SUM(I297:L297)</f>
        <v>0</v>
      </c>
      <c r="I297" s="256"/>
      <c r="J297" s="256"/>
      <c r="K297" s="256"/>
      <c r="L297" s="258"/>
    </row>
    <row r="298" spans="1:12" s="24" customFormat="1" ht="48.75" thickTop="1" x14ac:dyDescent="0.25">
      <c r="A298" s="248" t="s">
        <v>317</v>
      </c>
      <c r="B298" s="259" t="s">
        <v>318</v>
      </c>
      <c r="C298" s="260">
        <f>SUM(D298:G298)</f>
        <v>0</v>
      </c>
      <c r="D298" s="177"/>
      <c r="E298" s="177"/>
      <c r="F298" s="177"/>
      <c r="G298" s="178"/>
      <c r="H298" s="260">
        <f>SUM(I298:L298)</f>
        <v>0</v>
      </c>
      <c r="I298" s="177"/>
      <c r="J298" s="177"/>
      <c r="K298" s="177"/>
      <c r="L298" s="179"/>
    </row>
    <row r="299" spans="1:12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</row>
    <row r="300" spans="1:12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</row>
    <row r="301" spans="1:12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</row>
    <row r="302" spans="1:12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</row>
    <row r="303" spans="1:12" x14ac:dyDescent="0.2">
      <c r="A303" s="1"/>
      <c r="B303" s="1"/>
      <c r="C303" s="261"/>
      <c r="D303" s="1"/>
      <c r="E303" s="1"/>
      <c r="F303" s="1"/>
      <c r="G303" s="1"/>
      <c r="H303" s="1"/>
      <c r="I303" s="1"/>
      <c r="J303" s="1"/>
      <c r="K303" s="1"/>
      <c r="L303" s="1"/>
    </row>
    <row r="304" spans="1:12" x14ac:dyDescent="0.2">
      <c r="A304" s="1"/>
      <c r="B304" s="1"/>
      <c r="C304" s="261"/>
      <c r="D304" s="1"/>
      <c r="E304" s="1"/>
      <c r="F304" s="1"/>
      <c r="G304" s="1"/>
      <c r="H304" s="1"/>
      <c r="I304" s="1"/>
      <c r="J304" s="1"/>
      <c r="K304" s="1"/>
      <c r="L304" s="1"/>
    </row>
    <row r="305" spans="1:12" x14ac:dyDescent="0.2">
      <c r="A305" s="1"/>
      <c r="B305" s="1"/>
      <c r="C305" s="261"/>
      <c r="D305" s="1"/>
      <c r="E305" s="1"/>
      <c r="F305" s="1"/>
      <c r="G305" s="1"/>
      <c r="H305" s="1"/>
      <c r="I305" s="1"/>
      <c r="J305" s="1"/>
      <c r="K305" s="1"/>
      <c r="L305" s="1"/>
    </row>
    <row r="306" spans="1:12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</row>
    <row r="307" spans="1:12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</row>
    <row r="308" spans="1:12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</row>
    <row r="309" spans="1:12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</row>
    <row r="310" spans="1:12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</row>
    <row r="311" spans="1:12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</row>
    <row r="312" spans="1:12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</row>
    <row r="313" spans="1:12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</row>
    <row r="314" spans="1:12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</row>
  </sheetData>
  <sheetProtection formatCells="0" formatColumns="0" formatRows="0"/>
  <autoFilter ref="A18:L298"/>
  <mergeCells count="29">
    <mergeCell ref="A288:B288"/>
    <mergeCell ref="H16:H17"/>
    <mergeCell ref="I16:I17"/>
    <mergeCell ref="J16:J17"/>
    <mergeCell ref="K16:K17"/>
    <mergeCell ref="L16:L17"/>
    <mergeCell ref="A287:B287"/>
    <mergeCell ref="C13:L13"/>
    <mergeCell ref="A15:A17"/>
    <mergeCell ref="B15:B17"/>
    <mergeCell ref="C15:G15"/>
    <mergeCell ref="H15:L15"/>
    <mergeCell ref="C16:C17"/>
    <mergeCell ref="D16:D17"/>
    <mergeCell ref="E16:E17"/>
    <mergeCell ref="F16:F17"/>
    <mergeCell ref="G16:G17"/>
    <mergeCell ref="C12:L12"/>
    <mergeCell ref="A1:L1"/>
    <mergeCell ref="A2:L2"/>
    <mergeCell ref="C3:L3"/>
    <mergeCell ref="C4:L4"/>
    <mergeCell ref="C5:L5"/>
    <mergeCell ref="C6:L6"/>
    <mergeCell ref="C7:L7"/>
    <mergeCell ref="C8:L8"/>
    <mergeCell ref="C9:L9"/>
    <mergeCell ref="C10:L10"/>
    <mergeCell ref="C11:L11"/>
  </mergeCells>
  <pageMargins left="0.78740157480314965" right="0.39370078740157483" top="0.39370078740157483" bottom="0.39370078740157483" header="0.23622047244094491" footer="0.19685039370078741"/>
  <pageSetup paperSize="9" scale="70" orientation="portrait" r:id="rId1"/>
  <headerFooter>
    <oddHeader xml:space="preserve">&amp;C                               </oddHeader>
    <oddFooter>&amp;L&amp;D, &amp;T&amp;R&amp;"Times New Roman,Regular"&amp;10&amp;P (&amp;N)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P316"/>
  <sheetViews>
    <sheetView showGridLines="0" view="pageLayout" zoomScaleNormal="100" workbookViewId="0">
      <selection activeCell="C6" sqref="C6:L6"/>
    </sheetView>
  </sheetViews>
  <sheetFormatPr defaultColWidth="9.140625" defaultRowHeight="12" x14ac:dyDescent="0.25"/>
  <cols>
    <col min="1" max="1" width="10.85546875" style="262" customWidth="1"/>
    <col min="2" max="2" width="28" style="262" customWidth="1"/>
    <col min="3" max="3" width="9.7109375" style="262" customWidth="1"/>
    <col min="4" max="4" width="9.5703125" style="262" customWidth="1"/>
    <col min="5" max="6" width="8.7109375" style="262" customWidth="1"/>
    <col min="7" max="7" width="8.28515625" style="262" customWidth="1"/>
    <col min="8" max="11" width="8.7109375" style="262" customWidth="1"/>
    <col min="12" max="12" width="7.5703125" style="262" customWidth="1"/>
    <col min="13" max="16" width="0" style="1" hidden="1" customWidth="1"/>
    <col min="17" max="16384" width="9.140625" style="1"/>
  </cols>
  <sheetData>
    <row r="1" spans="1:12" x14ac:dyDescent="0.25">
      <c r="A1" s="591" t="s">
        <v>591</v>
      </c>
      <c r="B1" s="591"/>
      <c r="C1" s="591"/>
      <c r="D1" s="591"/>
      <c r="E1" s="591"/>
      <c r="F1" s="591"/>
      <c r="G1" s="591"/>
      <c r="H1" s="591"/>
      <c r="I1" s="591"/>
      <c r="J1" s="591"/>
      <c r="K1" s="591"/>
      <c r="L1" s="591"/>
    </row>
    <row r="2" spans="1:12" ht="35.25" customHeight="1" x14ac:dyDescent="0.25">
      <c r="A2" s="592" t="s">
        <v>1</v>
      </c>
      <c r="B2" s="593"/>
      <c r="C2" s="593"/>
      <c r="D2" s="593"/>
      <c r="E2" s="593"/>
      <c r="F2" s="593"/>
      <c r="G2" s="593"/>
      <c r="H2" s="593"/>
      <c r="I2" s="593"/>
      <c r="J2" s="593"/>
      <c r="K2" s="593"/>
      <c r="L2" s="594"/>
    </row>
    <row r="3" spans="1:12" ht="12.75" customHeight="1" x14ac:dyDescent="0.25">
      <c r="A3" s="2" t="s">
        <v>2</v>
      </c>
      <c r="B3" s="3"/>
      <c r="C3" s="595" t="s">
        <v>378</v>
      </c>
      <c r="D3" s="595"/>
      <c r="E3" s="595"/>
      <c r="F3" s="595"/>
      <c r="G3" s="595"/>
      <c r="H3" s="595"/>
      <c r="I3" s="595"/>
      <c r="J3" s="595"/>
      <c r="K3" s="595"/>
      <c r="L3" s="596"/>
    </row>
    <row r="4" spans="1:12" ht="12.75" customHeight="1" x14ac:dyDescent="0.25">
      <c r="A4" s="2" t="s">
        <v>4</v>
      </c>
      <c r="B4" s="3"/>
      <c r="C4" s="595" t="s">
        <v>379</v>
      </c>
      <c r="D4" s="595"/>
      <c r="E4" s="595"/>
      <c r="F4" s="595"/>
      <c r="G4" s="595"/>
      <c r="H4" s="595"/>
      <c r="I4" s="595"/>
      <c r="J4" s="595"/>
      <c r="K4" s="595"/>
      <c r="L4" s="596"/>
    </row>
    <row r="5" spans="1:12" ht="12.75" customHeight="1" x14ac:dyDescent="0.25">
      <c r="A5" s="4" t="s">
        <v>6</v>
      </c>
      <c r="B5" s="5"/>
      <c r="C5" s="589" t="s">
        <v>380</v>
      </c>
      <c r="D5" s="589"/>
      <c r="E5" s="589"/>
      <c r="F5" s="589"/>
      <c r="G5" s="589"/>
      <c r="H5" s="589"/>
      <c r="I5" s="589"/>
      <c r="J5" s="589"/>
      <c r="K5" s="589"/>
      <c r="L5" s="590"/>
    </row>
    <row r="6" spans="1:12" ht="12.75" customHeight="1" x14ac:dyDescent="0.25">
      <c r="A6" s="4" t="s">
        <v>8</v>
      </c>
      <c r="B6" s="5"/>
      <c r="C6" s="589" t="s">
        <v>9</v>
      </c>
      <c r="D6" s="589"/>
      <c r="E6" s="589"/>
      <c r="F6" s="589"/>
      <c r="G6" s="589"/>
      <c r="H6" s="589"/>
      <c r="I6" s="589"/>
      <c r="J6" s="589"/>
      <c r="K6" s="589"/>
      <c r="L6" s="590"/>
    </row>
    <row r="7" spans="1:12" x14ac:dyDescent="0.25">
      <c r="A7" s="4" t="s">
        <v>10</v>
      </c>
      <c r="B7" s="5"/>
      <c r="C7" s="595" t="s">
        <v>592</v>
      </c>
      <c r="D7" s="595"/>
      <c r="E7" s="595"/>
      <c r="F7" s="595"/>
      <c r="G7" s="595"/>
      <c r="H7" s="595"/>
      <c r="I7" s="595"/>
      <c r="J7" s="595"/>
      <c r="K7" s="595"/>
      <c r="L7" s="596"/>
    </row>
    <row r="8" spans="1:12" ht="12.75" customHeight="1" x14ac:dyDescent="0.25">
      <c r="A8" s="6" t="s">
        <v>12</v>
      </c>
      <c r="B8" s="5"/>
      <c r="C8" s="597"/>
      <c r="D8" s="597"/>
      <c r="E8" s="597"/>
      <c r="F8" s="597"/>
      <c r="G8" s="597"/>
      <c r="H8" s="597"/>
      <c r="I8" s="597"/>
      <c r="J8" s="597"/>
      <c r="K8" s="597"/>
      <c r="L8" s="598"/>
    </row>
    <row r="9" spans="1:12" ht="12.75" customHeight="1" x14ac:dyDescent="0.25">
      <c r="A9" s="4"/>
      <c r="B9" s="5" t="s">
        <v>13</v>
      </c>
      <c r="C9" s="589"/>
      <c r="D9" s="589"/>
      <c r="E9" s="589"/>
      <c r="F9" s="589"/>
      <c r="G9" s="589"/>
      <c r="H9" s="589"/>
      <c r="I9" s="589"/>
      <c r="J9" s="589"/>
      <c r="K9" s="589"/>
      <c r="L9" s="590"/>
    </row>
    <row r="10" spans="1:12" ht="12.75" customHeight="1" x14ac:dyDescent="0.25">
      <c r="A10" s="4"/>
      <c r="B10" s="5" t="s">
        <v>15</v>
      </c>
      <c r="C10" s="589"/>
      <c r="D10" s="589"/>
      <c r="E10" s="589"/>
      <c r="F10" s="589"/>
      <c r="G10" s="589"/>
      <c r="H10" s="589"/>
      <c r="I10" s="589"/>
      <c r="J10" s="589"/>
      <c r="K10" s="589"/>
      <c r="L10" s="590"/>
    </row>
    <row r="11" spans="1:12" ht="12.75" customHeight="1" x14ac:dyDescent="0.25">
      <c r="A11" s="4"/>
      <c r="B11" s="5" t="s">
        <v>16</v>
      </c>
      <c r="C11" s="597" t="s">
        <v>593</v>
      </c>
      <c r="D11" s="597"/>
      <c r="E11" s="597"/>
      <c r="F11" s="597"/>
      <c r="G11" s="597"/>
      <c r="H11" s="597"/>
      <c r="I11" s="597"/>
      <c r="J11" s="597"/>
      <c r="K11" s="597"/>
      <c r="L11" s="598"/>
    </row>
    <row r="12" spans="1:12" ht="12.75" customHeight="1" x14ac:dyDescent="0.25">
      <c r="A12" s="4"/>
      <c r="B12" s="5" t="s">
        <v>17</v>
      </c>
      <c r="C12" s="589"/>
      <c r="D12" s="589"/>
      <c r="E12" s="589"/>
      <c r="F12" s="589"/>
      <c r="G12" s="589"/>
      <c r="H12" s="589"/>
      <c r="I12" s="589"/>
      <c r="J12" s="589"/>
      <c r="K12" s="589"/>
      <c r="L12" s="590"/>
    </row>
    <row r="13" spans="1:12" ht="12.75" customHeight="1" x14ac:dyDescent="0.25">
      <c r="A13" s="4"/>
      <c r="B13" s="5" t="s">
        <v>18</v>
      </c>
      <c r="C13" s="589"/>
      <c r="D13" s="589"/>
      <c r="E13" s="589"/>
      <c r="F13" s="589"/>
      <c r="G13" s="589"/>
      <c r="H13" s="589"/>
      <c r="I13" s="589"/>
      <c r="J13" s="589"/>
      <c r="K13" s="589"/>
      <c r="L13" s="590"/>
    </row>
    <row r="14" spans="1:12" ht="12.75" customHeight="1" x14ac:dyDescent="0.25">
      <c r="A14" s="7"/>
      <c r="B14" s="8"/>
      <c r="C14" s="9"/>
      <c r="D14" s="9"/>
      <c r="E14" s="9"/>
      <c r="F14" s="9"/>
      <c r="G14" s="9"/>
      <c r="H14" s="9"/>
      <c r="I14" s="9"/>
      <c r="J14" s="9"/>
      <c r="K14" s="9"/>
      <c r="L14" s="10"/>
    </row>
    <row r="15" spans="1:12" s="11" customFormat="1" ht="12.75" customHeight="1" x14ac:dyDescent="0.25">
      <c r="A15" s="603" t="s">
        <v>19</v>
      </c>
      <c r="B15" s="606" t="s">
        <v>20</v>
      </c>
      <c r="C15" s="608" t="s">
        <v>21</v>
      </c>
      <c r="D15" s="609"/>
      <c r="E15" s="609"/>
      <c r="F15" s="609"/>
      <c r="G15" s="610"/>
      <c r="H15" s="608" t="s">
        <v>22</v>
      </c>
      <c r="I15" s="609"/>
      <c r="J15" s="609"/>
      <c r="K15" s="609"/>
      <c r="L15" s="611"/>
    </row>
    <row r="16" spans="1:12" s="11" customFormat="1" ht="12.75" customHeight="1" x14ac:dyDescent="0.25">
      <c r="A16" s="604"/>
      <c r="B16" s="607"/>
      <c r="C16" s="612" t="s">
        <v>23</v>
      </c>
      <c r="D16" s="613" t="s">
        <v>24</v>
      </c>
      <c r="E16" s="615" t="s">
        <v>25</v>
      </c>
      <c r="F16" s="617" t="s">
        <v>26</v>
      </c>
      <c r="G16" s="619" t="s">
        <v>27</v>
      </c>
      <c r="H16" s="612" t="s">
        <v>23</v>
      </c>
      <c r="I16" s="613" t="s">
        <v>24</v>
      </c>
      <c r="J16" s="615" t="s">
        <v>25</v>
      </c>
      <c r="K16" s="617" t="s">
        <v>26</v>
      </c>
      <c r="L16" s="599" t="s">
        <v>27</v>
      </c>
    </row>
    <row r="17" spans="1:12" s="12" customFormat="1" ht="61.5" customHeight="1" thickBot="1" x14ac:dyDescent="0.3">
      <c r="A17" s="605"/>
      <c r="B17" s="607"/>
      <c r="C17" s="612"/>
      <c r="D17" s="614"/>
      <c r="E17" s="616"/>
      <c r="F17" s="618"/>
      <c r="G17" s="619"/>
      <c r="H17" s="622"/>
      <c r="I17" s="623"/>
      <c r="J17" s="616"/>
      <c r="K17" s="618"/>
      <c r="L17" s="600"/>
    </row>
    <row r="18" spans="1:12" s="12" customFormat="1" ht="9.75" customHeight="1" thickTop="1" x14ac:dyDescent="0.25">
      <c r="A18" s="13" t="s">
        <v>28</v>
      </c>
      <c r="B18" s="13">
        <v>2</v>
      </c>
      <c r="C18" s="14">
        <v>3</v>
      </c>
      <c r="D18" s="15">
        <v>4</v>
      </c>
      <c r="E18" s="15">
        <v>5</v>
      </c>
      <c r="F18" s="15">
        <v>6</v>
      </c>
      <c r="G18" s="16">
        <v>7</v>
      </c>
      <c r="H18" s="14">
        <v>8</v>
      </c>
      <c r="I18" s="15">
        <v>9</v>
      </c>
      <c r="J18" s="15">
        <v>10</v>
      </c>
      <c r="K18" s="15">
        <v>11</v>
      </c>
      <c r="L18" s="17">
        <v>12</v>
      </c>
    </row>
    <row r="19" spans="1:12" s="24" customFormat="1" x14ac:dyDescent="0.25">
      <c r="A19" s="18"/>
      <c r="B19" s="19" t="s">
        <v>29</v>
      </c>
      <c r="C19" s="20"/>
      <c r="D19" s="21"/>
      <c r="E19" s="21"/>
      <c r="F19" s="21"/>
      <c r="G19" s="22"/>
      <c r="H19" s="20"/>
      <c r="I19" s="21"/>
      <c r="J19" s="21"/>
      <c r="K19" s="21"/>
      <c r="L19" s="23"/>
    </row>
    <row r="20" spans="1:12" s="24" customFormat="1" ht="12.75" thickBot="1" x14ac:dyDescent="0.3">
      <c r="A20" s="25"/>
      <c r="B20" s="26" t="s">
        <v>30</v>
      </c>
      <c r="C20" s="27">
        <f t="shared" ref="C20:C47" si="0">SUM(D20:G20)</f>
        <v>5419</v>
      </c>
      <c r="D20" s="28">
        <f>SUM(D21,D24,D25,D41,D43)</f>
        <v>5419</v>
      </c>
      <c r="E20" s="28">
        <f>SUM(E21,E24,E43)</f>
        <v>0</v>
      </c>
      <c r="F20" s="28">
        <f>SUM(F21,F26,F43)</f>
        <v>0</v>
      </c>
      <c r="G20" s="29">
        <f>SUM(G21,G45)</f>
        <v>0</v>
      </c>
      <c r="H20" s="27">
        <f>SUM(I20:L20)</f>
        <v>5419</v>
      </c>
      <c r="I20" s="28">
        <f>SUM(I21,I24,I25,I41,I43)</f>
        <v>5419</v>
      </c>
      <c r="J20" s="28">
        <f>SUM(J21,J24,J43)</f>
        <v>0</v>
      </c>
      <c r="K20" s="28">
        <f>SUM(K21,K26,K43)</f>
        <v>0</v>
      </c>
      <c r="L20" s="30">
        <f>SUM(L21,L45)</f>
        <v>0</v>
      </c>
    </row>
    <row r="21" spans="1:12" ht="12.75" thickTop="1" x14ac:dyDescent="0.25">
      <c r="A21" s="31"/>
      <c r="B21" s="32" t="s">
        <v>31</v>
      </c>
      <c r="C21" s="33">
        <f t="shared" si="0"/>
        <v>5419</v>
      </c>
      <c r="D21" s="34">
        <f>SUM(D22:D23)</f>
        <v>5419</v>
      </c>
      <c r="E21" s="34">
        <f>SUM(E22:E23)</f>
        <v>0</v>
      </c>
      <c r="F21" s="34">
        <f>SUM(F22:F23)</f>
        <v>0</v>
      </c>
      <c r="G21" s="35">
        <f>SUM(G22:G23)</f>
        <v>0</v>
      </c>
      <c r="H21" s="33">
        <f t="shared" ref="H21:H47" si="1">SUM(I21:L21)</f>
        <v>5419</v>
      </c>
      <c r="I21" s="34">
        <f>SUM(I22:I23)</f>
        <v>5419</v>
      </c>
      <c r="J21" s="34">
        <f>SUM(J22:J23)</f>
        <v>0</v>
      </c>
      <c r="K21" s="34">
        <f>SUM(K22:K23)</f>
        <v>0</v>
      </c>
      <c r="L21" s="36">
        <f>SUM(L22:L23)</f>
        <v>0</v>
      </c>
    </row>
    <row r="22" spans="1:12" x14ac:dyDescent="0.25">
      <c r="A22" s="37"/>
      <c r="B22" s="38" t="s">
        <v>32</v>
      </c>
      <c r="C22" s="39">
        <f t="shared" si="0"/>
        <v>0</v>
      </c>
      <c r="D22" s="40"/>
      <c r="E22" s="40"/>
      <c r="F22" s="40"/>
      <c r="G22" s="41"/>
      <c r="H22" s="39">
        <f t="shared" si="1"/>
        <v>0</v>
      </c>
      <c r="I22" s="40"/>
      <c r="J22" s="40"/>
      <c r="K22" s="40"/>
      <c r="L22" s="42"/>
    </row>
    <row r="23" spans="1:12" x14ac:dyDescent="0.25">
      <c r="A23" s="43"/>
      <c r="B23" s="44" t="s">
        <v>33</v>
      </c>
      <c r="C23" s="45">
        <f t="shared" si="0"/>
        <v>5419</v>
      </c>
      <c r="D23" s="46">
        <v>5419</v>
      </c>
      <c r="E23" s="46"/>
      <c r="F23" s="46"/>
      <c r="G23" s="47"/>
      <c r="H23" s="45">
        <f t="shared" si="1"/>
        <v>5419</v>
      </c>
      <c r="I23" s="46">
        <v>5419</v>
      </c>
      <c r="J23" s="46"/>
      <c r="K23" s="46"/>
      <c r="L23" s="48"/>
    </row>
    <row r="24" spans="1:12" s="24" customFormat="1" ht="24.75" thickBot="1" x14ac:dyDescent="0.3">
      <c r="A24" s="49">
        <v>19300</v>
      </c>
      <c r="B24" s="49" t="s">
        <v>34</v>
      </c>
      <c r="C24" s="50">
        <f t="shared" si="0"/>
        <v>0</v>
      </c>
      <c r="D24" s="51"/>
      <c r="E24" s="51"/>
      <c r="F24" s="52" t="s">
        <v>35</v>
      </c>
      <c r="G24" s="53" t="s">
        <v>35</v>
      </c>
      <c r="H24" s="50">
        <f t="shared" si="1"/>
        <v>0</v>
      </c>
      <c r="I24" s="51"/>
      <c r="J24" s="51"/>
      <c r="K24" s="52" t="s">
        <v>35</v>
      </c>
      <c r="L24" s="54" t="s">
        <v>35</v>
      </c>
    </row>
    <row r="25" spans="1:12" s="24" customFormat="1" ht="24.75" thickTop="1" x14ac:dyDescent="0.25">
      <c r="A25" s="55"/>
      <c r="B25" s="56" t="s">
        <v>36</v>
      </c>
      <c r="C25" s="57">
        <f t="shared" si="0"/>
        <v>0</v>
      </c>
      <c r="D25" s="58"/>
      <c r="E25" s="59" t="s">
        <v>35</v>
      </c>
      <c r="F25" s="59" t="s">
        <v>35</v>
      </c>
      <c r="G25" s="60" t="s">
        <v>35</v>
      </c>
      <c r="H25" s="57">
        <f t="shared" si="1"/>
        <v>0</v>
      </c>
      <c r="I25" s="61"/>
      <c r="J25" s="59" t="s">
        <v>35</v>
      </c>
      <c r="K25" s="59" t="s">
        <v>35</v>
      </c>
      <c r="L25" s="62" t="s">
        <v>35</v>
      </c>
    </row>
    <row r="26" spans="1:12" s="24" customFormat="1" ht="36" x14ac:dyDescent="0.25">
      <c r="A26" s="56">
        <v>21300</v>
      </c>
      <c r="B26" s="56" t="s">
        <v>37</v>
      </c>
      <c r="C26" s="57">
        <f t="shared" si="0"/>
        <v>0</v>
      </c>
      <c r="D26" s="59" t="s">
        <v>35</v>
      </c>
      <c r="E26" s="59" t="s">
        <v>35</v>
      </c>
      <c r="F26" s="63">
        <f>SUM(F27,F31,F33,F36)</f>
        <v>0</v>
      </c>
      <c r="G26" s="60" t="s">
        <v>35</v>
      </c>
      <c r="H26" s="57">
        <f t="shared" si="1"/>
        <v>0</v>
      </c>
      <c r="I26" s="59" t="s">
        <v>35</v>
      </c>
      <c r="J26" s="59" t="s">
        <v>35</v>
      </c>
      <c r="K26" s="63">
        <f>SUM(K27,K31,K33,K36)</f>
        <v>0</v>
      </c>
      <c r="L26" s="62" t="s">
        <v>35</v>
      </c>
    </row>
    <row r="27" spans="1:12" s="24" customFormat="1" ht="24" x14ac:dyDescent="0.25">
      <c r="A27" s="64">
        <v>21350</v>
      </c>
      <c r="B27" s="56" t="s">
        <v>38</v>
      </c>
      <c r="C27" s="57">
        <f t="shared" si="0"/>
        <v>0</v>
      </c>
      <c r="D27" s="59" t="s">
        <v>35</v>
      </c>
      <c r="E27" s="59" t="s">
        <v>35</v>
      </c>
      <c r="F27" s="63">
        <f>SUM(F28:F30)</f>
        <v>0</v>
      </c>
      <c r="G27" s="60" t="s">
        <v>35</v>
      </c>
      <c r="H27" s="57">
        <f t="shared" si="1"/>
        <v>0</v>
      </c>
      <c r="I27" s="59" t="s">
        <v>35</v>
      </c>
      <c r="J27" s="59" t="s">
        <v>35</v>
      </c>
      <c r="K27" s="63">
        <f>SUM(K28:K30)</f>
        <v>0</v>
      </c>
      <c r="L27" s="62" t="s">
        <v>35</v>
      </c>
    </row>
    <row r="28" spans="1:12" x14ac:dyDescent="0.25">
      <c r="A28" s="37">
        <v>21351</v>
      </c>
      <c r="B28" s="65" t="s">
        <v>39</v>
      </c>
      <c r="C28" s="66">
        <f t="shared" si="0"/>
        <v>0</v>
      </c>
      <c r="D28" s="67" t="s">
        <v>35</v>
      </c>
      <c r="E28" s="67" t="s">
        <v>35</v>
      </c>
      <c r="F28" s="68"/>
      <c r="G28" s="69" t="s">
        <v>35</v>
      </c>
      <c r="H28" s="66">
        <f t="shared" si="1"/>
        <v>0</v>
      </c>
      <c r="I28" s="67" t="s">
        <v>35</v>
      </c>
      <c r="J28" s="67" t="s">
        <v>35</v>
      </c>
      <c r="K28" s="68"/>
      <c r="L28" s="70" t="s">
        <v>35</v>
      </c>
    </row>
    <row r="29" spans="1:12" x14ac:dyDescent="0.25">
      <c r="A29" s="43">
        <v>21352</v>
      </c>
      <c r="B29" s="71" t="s">
        <v>40</v>
      </c>
      <c r="C29" s="72">
        <f t="shared" si="0"/>
        <v>0</v>
      </c>
      <c r="D29" s="73" t="s">
        <v>35</v>
      </c>
      <c r="E29" s="73" t="s">
        <v>35</v>
      </c>
      <c r="F29" s="74"/>
      <c r="G29" s="75" t="s">
        <v>35</v>
      </c>
      <c r="H29" s="72">
        <f t="shared" si="1"/>
        <v>0</v>
      </c>
      <c r="I29" s="73" t="s">
        <v>35</v>
      </c>
      <c r="J29" s="73" t="s">
        <v>35</v>
      </c>
      <c r="K29" s="74"/>
      <c r="L29" s="76" t="s">
        <v>35</v>
      </c>
    </row>
    <row r="30" spans="1:12" ht="24" x14ac:dyDescent="0.25">
      <c r="A30" s="43">
        <v>21359</v>
      </c>
      <c r="B30" s="71" t="s">
        <v>41</v>
      </c>
      <c r="C30" s="72">
        <f t="shared" si="0"/>
        <v>0</v>
      </c>
      <c r="D30" s="73" t="s">
        <v>35</v>
      </c>
      <c r="E30" s="73" t="s">
        <v>35</v>
      </c>
      <c r="F30" s="74"/>
      <c r="G30" s="75" t="s">
        <v>35</v>
      </c>
      <c r="H30" s="72">
        <f t="shared" si="1"/>
        <v>0</v>
      </c>
      <c r="I30" s="73" t="s">
        <v>35</v>
      </c>
      <c r="J30" s="73" t="s">
        <v>35</v>
      </c>
      <c r="K30" s="74"/>
      <c r="L30" s="76" t="s">
        <v>35</v>
      </c>
    </row>
    <row r="31" spans="1:12" s="24" customFormat="1" ht="36" x14ac:dyDescent="0.25">
      <c r="A31" s="64">
        <v>21370</v>
      </c>
      <c r="B31" s="56" t="s">
        <v>42</v>
      </c>
      <c r="C31" s="57">
        <f t="shared" si="0"/>
        <v>0</v>
      </c>
      <c r="D31" s="59" t="s">
        <v>35</v>
      </c>
      <c r="E31" s="59" t="s">
        <v>35</v>
      </c>
      <c r="F31" s="63">
        <f>SUM(F32)</f>
        <v>0</v>
      </c>
      <c r="G31" s="60" t="s">
        <v>35</v>
      </c>
      <c r="H31" s="57">
        <f t="shared" si="1"/>
        <v>0</v>
      </c>
      <c r="I31" s="59" t="s">
        <v>35</v>
      </c>
      <c r="J31" s="59" t="s">
        <v>35</v>
      </c>
      <c r="K31" s="63">
        <f>SUM(K32)</f>
        <v>0</v>
      </c>
      <c r="L31" s="62" t="s">
        <v>35</v>
      </c>
    </row>
    <row r="32" spans="1:12" ht="36" x14ac:dyDescent="0.25">
      <c r="A32" s="77">
        <v>21379</v>
      </c>
      <c r="B32" s="78" t="s">
        <v>43</v>
      </c>
      <c r="C32" s="79">
        <f t="shared" si="0"/>
        <v>0</v>
      </c>
      <c r="D32" s="80" t="s">
        <v>35</v>
      </c>
      <c r="E32" s="80" t="s">
        <v>35</v>
      </c>
      <c r="F32" s="81"/>
      <c r="G32" s="82" t="s">
        <v>35</v>
      </c>
      <c r="H32" s="79">
        <f t="shared" si="1"/>
        <v>0</v>
      </c>
      <c r="I32" s="80" t="s">
        <v>35</v>
      </c>
      <c r="J32" s="80" t="s">
        <v>35</v>
      </c>
      <c r="K32" s="81"/>
      <c r="L32" s="83" t="s">
        <v>35</v>
      </c>
    </row>
    <row r="33" spans="1:12" s="24" customFormat="1" x14ac:dyDescent="0.25">
      <c r="A33" s="64">
        <v>21380</v>
      </c>
      <c r="B33" s="56" t="s">
        <v>44</v>
      </c>
      <c r="C33" s="57">
        <f t="shared" si="0"/>
        <v>0</v>
      </c>
      <c r="D33" s="59" t="s">
        <v>35</v>
      </c>
      <c r="E33" s="59" t="s">
        <v>35</v>
      </c>
      <c r="F33" s="63">
        <f>SUM(F34:F35)</f>
        <v>0</v>
      </c>
      <c r="G33" s="60" t="s">
        <v>35</v>
      </c>
      <c r="H33" s="57">
        <f t="shared" si="1"/>
        <v>0</v>
      </c>
      <c r="I33" s="59" t="s">
        <v>35</v>
      </c>
      <c r="J33" s="59" t="s">
        <v>35</v>
      </c>
      <c r="K33" s="63">
        <f>SUM(K34:K35)</f>
        <v>0</v>
      </c>
      <c r="L33" s="62" t="s">
        <v>35</v>
      </c>
    </row>
    <row r="34" spans="1:12" x14ac:dyDescent="0.25">
      <c r="A34" s="38">
        <v>21381</v>
      </c>
      <c r="B34" s="65" t="s">
        <v>45</v>
      </c>
      <c r="C34" s="66">
        <f t="shared" si="0"/>
        <v>0</v>
      </c>
      <c r="D34" s="67" t="s">
        <v>35</v>
      </c>
      <c r="E34" s="67" t="s">
        <v>35</v>
      </c>
      <c r="F34" s="68"/>
      <c r="G34" s="69" t="s">
        <v>35</v>
      </c>
      <c r="H34" s="66">
        <f t="shared" si="1"/>
        <v>0</v>
      </c>
      <c r="I34" s="67" t="s">
        <v>35</v>
      </c>
      <c r="J34" s="67" t="s">
        <v>35</v>
      </c>
      <c r="K34" s="68"/>
      <c r="L34" s="70" t="s">
        <v>35</v>
      </c>
    </row>
    <row r="35" spans="1:12" ht="24" x14ac:dyDescent="0.25">
      <c r="A35" s="44">
        <v>21383</v>
      </c>
      <c r="B35" s="71" t="s">
        <v>46</v>
      </c>
      <c r="C35" s="72">
        <f>SUM(D35:G35)</f>
        <v>0</v>
      </c>
      <c r="D35" s="73" t="s">
        <v>35</v>
      </c>
      <c r="E35" s="73" t="s">
        <v>35</v>
      </c>
      <c r="F35" s="74"/>
      <c r="G35" s="75" t="s">
        <v>35</v>
      </c>
      <c r="H35" s="72">
        <f t="shared" si="1"/>
        <v>0</v>
      </c>
      <c r="I35" s="73" t="s">
        <v>35</v>
      </c>
      <c r="J35" s="73" t="s">
        <v>35</v>
      </c>
      <c r="K35" s="74"/>
      <c r="L35" s="76" t="s">
        <v>35</v>
      </c>
    </row>
    <row r="36" spans="1:12" s="24" customFormat="1" ht="25.5" customHeight="1" x14ac:dyDescent="0.25">
      <c r="A36" s="64">
        <v>21390</v>
      </c>
      <c r="B36" s="56" t="s">
        <v>47</v>
      </c>
      <c r="C36" s="57">
        <f t="shared" si="0"/>
        <v>0</v>
      </c>
      <c r="D36" s="59" t="s">
        <v>35</v>
      </c>
      <c r="E36" s="59" t="s">
        <v>35</v>
      </c>
      <c r="F36" s="63">
        <f>SUM(F37:F40)</f>
        <v>0</v>
      </c>
      <c r="G36" s="60" t="s">
        <v>35</v>
      </c>
      <c r="H36" s="57">
        <f t="shared" si="1"/>
        <v>0</v>
      </c>
      <c r="I36" s="59" t="s">
        <v>35</v>
      </c>
      <c r="J36" s="59" t="s">
        <v>35</v>
      </c>
      <c r="K36" s="63">
        <f>SUM(K37:K40)</f>
        <v>0</v>
      </c>
      <c r="L36" s="62" t="s">
        <v>35</v>
      </c>
    </row>
    <row r="37" spans="1:12" ht="24" x14ac:dyDescent="0.25">
      <c r="A37" s="38">
        <v>21391</v>
      </c>
      <c r="B37" s="65" t="s">
        <v>48</v>
      </c>
      <c r="C37" s="66">
        <f t="shared" si="0"/>
        <v>0</v>
      </c>
      <c r="D37" s="67" t="s">
        <v>35</v>
      </c>
      <c r="E37" s="67" t="s">
        <v>35</v>
      </c>
      <c r="F37" s="68"/>
      <c r="G37" s="69" t="s">
        <v>35</v>
      </c>
      <c r="H37" s="66">
        <f t="shared" si="1"/>
        <v>0</v>
      </c>
      <c r="I37" s="67" t="s">
        <v>35</v>
      </c>
      <c r="J37" s="67" t="s">
        <v>35</v>
      </c>
      <c r="K37" s="68"/>
      <c r="L37" s="70" t="s">
        <v>35</v>
      </c>
    </row>
    <row r="38" spans="1:12" x14ac:dyDescent="0.25">
      <c r="A38" s="44">
        <v>21393</v>
      </c>
      <c r="B38" s="71" t="s">
        <v>49</v>
      </c>
      <c r="C38" s="72">
        <f t="shared" si="0"/>
        <v>0</v>
      </c>
      <c r="D38" s="73" t="s">
        <v>35</v>
      </c>
      <c r="E38" s="73" t="s">
        <v>35</v>
      </c>
      <c r="F38" s="74"/>
      <c r="G38" s="75" t="s">
        <v>35</v>
      </c>
      <c r="H38" s="72">
        <f t="shared" si="1"/>
        <v>0</v>
      </c>
      <c r="I38" s="73" t="s">
        <v>35</v>
      </c>
      <c r="J38" s="73" t="s">
        <v>35</v>
      </c>
      <c r="K38" s="74"/>
      <c r="L38" s="76" t="s">
        <v>35</v>
      </c>
    </row>
    <row r="39" spans="1:12" x14ac:dyDescent="0.25">
      <c r="A39" s="44">
        <v>21395</v>
      </c>
      <c r="B39" s="71" t="s">
        <v>50</v>
      </c>
      <c r="C39" s="72">
        <f t="shared" si="0"/>
        <v>0</v>
      </c>
      <c r="D39" s="73" t="s">
        <v>35</v>
      </c>
      <c r="E39" s="73" t="s">
        <v>35</v>
      </c>
      <c r="F39" s="74"/>
      <c r="G39" s="75" t="s">
        <v>35</v>
      </c>
      <c r="H39" s="72">
        <f t="shared" si="1"/>
        <v>0</v>
      </c>
      <c r="I39" s="73" t="s">
        <v>35</v>
      </c>
      <c r="J39" s="73" t="s">
        <v>35</v>
      </c>
      <c r="K39" s="74"/>
      <c r="L39" s="76" t="s">
        <v>35</v>
      </c>
    </row>
    <row r="40" spans="1:12" ht="24" x14ac:dyDescent="0.25">
      <c r="A40" s="84">
        <v>21399</v>
      </c>
      <c r="B40" s="85" t="s">
        <v>51</v>
      </c>
      <c r="C40" s="86">
        <f t="shared" si="0"/>
        <v>0</v>
      </c>
      <c r="D40" s="87" t="s">
        <v>35</v>
      </c>
      <c r="E40" s="87" t="s">
        <v>35</v>
      </c>
      <c r="F40" s="88"/>
      <c r="G40" s="89" t="s">
        <v>35</v>
      </c>
      <c r="H40" s="86">
        <f t="shared" si="1"/>
        <v>0</v>
      </c>
      <c r="I40" s="87" t="s">
        <v>35</v>
      </c>
      <c r="J40" s="87" t="s">
        <v>35</v>
      </c>
      <c r="K40" s="88"/>
      <c r="L40" s="90" t="s">
        <v>35</v>
      </c>
    </row>
    <row r="41" spans="1:12" s="24" customFormat="1" ht="26.25" customHeight="1" x14ac:dyDescent="0.25">
      <c r="A41" s="91">
        <v>21420</v>
      </c>
      <c r="B41" s="92" t="s">
        <v>52</v>
      </c>
      <c r="C41" s="93">
        <f>SUM(D41:G41)</f>
        <v>0</v>
      </c>
      <c r="D41" s="94">
        <f>SUM(D42)</f>
        <v>0</v>
      </c>
      <c r="E41" s="95" t="s">
        <v>35</v>
      </c>
      <c r="F41" s="95" t="s">
        <v>35</v>
      </c>
      <c r="G41" s="96" t="s">
        <v>35</v>
      </c>
      <c r="H41" s="93">
        <f>SUM(I41:L41)</f>
        <v>0</v>
      </c>
      <c r="I41" s="94">
        <f>SUM(I42)</f>
        <v>0</v>
      </c>
      <c r="J41" s="95" t="s">
        <v>35</v>
      </c>
      <c r="K41" s="95" t="s">
        <v>35</v>
      </c>
      <c r="L41" s="97" t="s">
        <v>35</v>
      </c>
    </row>
    <row r="42" spans="1:12" s="24" customFormat="1" ht="26.25" customHeight="1" x14ac:dyDescent="0.25">
      <c r="A42" s="84">
        <v>21429</v>
      </c>
      <c r="B42" s="85" t="s">
        <v>53</v>
      </c>
      <c r="C42" s="86">
        <f>SUM(D42:G42)</f>
        <v>0</v>
      </c>
      <c r="D42" s="98"/>
      <c r="E42" s="87" t="s">
        <v>35</v>
      </c>
      <c r="F42" s="87" t="s">
        <v>35</v>
      </c>
      <c r="G42" s="89" t="s">
        <v>35</v>
      </c>
      <c r="H42" s="86">
        <f t="shared" ref="H42:H44" si="2">SUM(I42:L42)</f>
        <v>0</v>
      </c>
      <c r="I42" s="98"/>
      <c r="J42" s="87" t="s">
        <v>35</v>
      </c>
      <c r="K42" s="87" t="s">
        <v>35</v>
      </c>
      <c r="L42" s="90" t="s">
        <v>35</v>
      </c>
    </row>
    <row r="43" spans="1:12" s="24" customFormat="1" ht="24" x14ac:dyDescent="0.25">
      <c r="A43" s="64">
        <v>21490</v>
      </c>
      <c r="B43" s="56" t="s">
        <v>54</v>
      </c>
      <c r="C43" s="57">
        <f t="shared" si="0"/>
        <v>0</v>
      </c>
      <c r="D43" s="99">
        <f>D44</f>
        <v>0</v>
      </c>
      <c r="E43" s="99">
        <f t="shared" ref="E43:F43" si="3">E44</f>
        <v>0</v>
      </c>
      <c r="F43" s="99">
        <f t="shared" si="3"/>
        <v>0</v>
      </c>
      <c r="G43" s="60" t="s">
        <v>35</v>
      </c>
      <c r="H43" s="100">
        <f t="shared" si="2"/>
        <v>0</v>
      </c>
      <c r="I43" s="99">
        <f>I44</f>
        <v>0</v>
      </c>
      <c r="J43" s="99">
        <f t="shared" ref="J43:K43" si="4">J44</f>
        <v>0</v>
      </c>
      <c r="K43" s="99">
        <f t="shared" si="4"/>
        <v>0</v>
      </c>
      <c r="L43" s="62" t="s">
        <v>35</v>
      </c>
    </row>
    <row r="44" spans="1:12" s="24" customFormat="1" ht="24" x14ac:dyDescent="0.25">
      <c r="A44" s="44">
        <v>21499</v>
      </c>
      <c r="B44" s="71" t="s">
        <v>55</v>
      </c>
      <c r="C44" s="79">
        <f>SUM(D44:G44)</f>
        <v>0</v>
      </c>
      <c r="D44" s="101"/>
      <c r="E44" s="102"/>
      <c r="F44" s="102"/>
      <c r="G44" s="103" t="s">
        <v>35</v>
      </c>
      <c r="H44" s="104">
        <f t="shared" si="2"/>
        <v>0</v>
      </c>
      <c r="I44" s="40"/>
      <c r="J44" s="105"/>
      <c r="K44" s="105"/>
      <c r="L44" s="106" t="s">
        <v>35</v>
      </c>
    </row>
    <row r="45" spans="1:12" ht="12.75" customHeight="1" x14ac:dyDescent="0.25">
      <c r="A45" s="107">
        <v>23000</v>
      </c>
      <c r="B45" s="108" t="s">
        <v>56</v>
      </c>
      <c r="C45" s="109">
        <f>SUM(D45:G45)</f>
        <v>0</v>
      </c>
      <c r="D45" s="59" t="s">
        <v>35</v>
      </c>
      <c r="E45" s="59" t="s">
        <v>35</v>
      </c>
      <c r="F45" s="59" t="s">
        <v>35</v>
      </c>
      <c r="G45" s="99">
        <f>SUM(G46:G47)</f>
        <v>0</v>
      </c>
      <c r="H45" s="109">
        <f t="shared" si="1"/>
        <v>0</v>
      </c>
      <c r="I45" s="87" t="s">
        <v>35</v>
      </c>
      <c r="J45" s="87" t="s">
        <v>35</v>
      </c>
      <c r="K45" s="87" t="s">
        <v>35</v>
      </c>
      <c r="L45" s="110">
        <f>SUM(L46:L47)</f>
        <v>0</v>
      </c>
    </row>
    <row r="46" spans="1:12" ht="24" x14ac:dyDescent="0.25">
      <c r="A46" s="111">
        <v>23410</v>
      </c>
      <c r="B46" s="112" t="s">
        <v>57</v>
      </c>
      <c r="C46" s="113">
        <f t="shared" si="0"/>
        <v>0</v>
      </c>
      <c r="D46" s="95" t="s">
        <v>35</v>
      </c>
      <c r="E46" s="95" t="s">
        <v>35</v>
      </c>
      <c r="F46" s="95" t="s">
        <v>35</v>
      </c>
      <c r="G46" s="114"/>
      <c r="H46" s="113">
        <f t="shared" si="1"/>
        <v>0</v>
      </c>
      <c r="I46" s="95" t="s">
        <v>35</v>
      </c>
      <c r="J46" s="95" t="s">
        <v>35</v>
      </c>
      <c r="K46" s="95" t="s">
        <v>35</v>
      </c>
      <c r="L46" s="115"/>
    </row>
    <row r="47" spans="1:12" ht="24" x14ac:dyDescent="0.25">
      <c r="A47" s="111">
        <v>23510</v>
      </c>
      <c r="B47" s="112" t="s">
        <v>58</v>
      </c>
      <c r="C47" s="93">
        <f t="shared" si="0"/>
        <v>0</v>
      </c>
      <c r="D47" s="95" t="s">
        <v>35</v>
      </c>
      <c r="E47" s="95" t="s">
        <v>35</v>
      </c>
      <c r="F47" s="95" t="s">
        <v>35</v>
      </c>
      <c r="G47" s="114"/>
      <c r="H47" s="93">
        <f t="shared" si="1"/>
        <v>0</v>
      </c>
      <c r="I47" s="95" t="s">
        <v>35</v>
      </c>
      <c r="J47" s="95" t="s">
        <v>35</v>
      </c>
      <c r="K47" s="95" t="s">
        <v>35</v>
      </c>
      <c r="L47" s="115"/>
    </row>
    <row r="48" spans="1:12" x14ac:dyDescent="0.25">
      <c r="A48" s="116"/>
      <c r="B48" s="112"/>
      <c r="C48" s="117"/>
      <c r="D48" s="95"/>
      <c r="E48" s="95"/>
      <c r="F48" s="94"/>
      <c r="G48" s="118"/>
      <c r="H48" s="117"/>
      <c r="I48" s="95"/>
      <c r="J48" s="95"/>
      <c r="K48" s="94"/>
      <c r="L48" s="119"/>
    </row>
    <row r="49" spans="1:12" s="24" customFormat="1" x14ac:dyDescent="0.25">
      <c r="A49" s="120"/>
      <c r="B49" s="121" t="s">
        <v>59</v>
      </c>
      <c r="C49" s="122"/>
      <c r="D49" s="123"/>
      <c r="E49" s="123"/>
      <c r="F49" s="123"/>
      <c r="G49" s="124"/>
      <c r="H49" s="122"/>
      <c r="I49" s="123"/>
      <c r="J49" s="123"/>
      <c r="K49" s="123"/>
      <c r="L49" s="125"/>
    </row>
    <row r="50" spans="1:12" s="24" customFormat="1" ht="12.75" thickBot="1" x14ac:dyDescent="0.3">
      <c r="A50" s="126"/>
      <c r="B50" s="25" t="s">
        <v>60</v>
      </c>
      <c r="C50" s="127">
        <f t="shared" ref="C50:C113" si="5">SUM(D50:G50)</f>
        <v>5419</v>
      </c>
      <c r="D50" s="128">
        <f>SUM(D51,D283)</f>
        <v>5419</v>
      </c>
      <c r="E50" s="128">
        <f>SUM(E51,E283)</f>
        <v>0</v>
      </c>
      <c r="F50" s="128">
        <f>SUM(F51,F283)</f>
        <v>0</v>
      </c>
      <c r="G50" s="129">
        <f>SUM(G51,G283)</f>
        <v>0</v>
      </c>
      <c r="H50" s="127">
        <f t="shared" ref="H50:H113" si="6">SUM(I50:L50)</f>
        <v>5419</v>
      </c>
      <c r="I50" s="128">
        <f>SUM(I51,I283)</f>
        <v>5419</v>
      </c>
      <c r="J50" s="128">
        <f>SUM(J51,J283)</f>
        <v>0</v>
      </c>
      <c r="K50" s="128">
        <f>SUM(K51,K283)</f>
        <v>0</v>
      </c>
      <c r="L50" s="130">
        <f>SUM(L51,L283)</f>
        <v>0</v>
      </c>
    </row>
    <row r="51" spans="1:12" s="24" customFormat="1" ht="36.75" thickTop="1" x14ac:dyDescent="0.25">
      <c r="A51" s="131"/>
      <c r="B51" s="132" t="s">
        <v>61</v>
      </c>
      <c r="C51" s="133">
        <f t="shared" si="5"/>
        <v>4539</v>
      </c>
      <c r="D51" s="134">
        <f>SUM(D52,D194)</f>
        <v>4539</v>
      </c>
      <c r="E51" s="134">
        <f>SUM(E52,E194)</f>
        <v>0</v>
      </c>
      <c r="F51" s="134">
        <f>SUM(F52,F194)</f>
        <v>0</v>
      </c>
      <c r="G51" s="135">
        <f>SUM(G52,G194)</f>
        <v>0</v>
      </c>
      <c r="H51" s="133">
        <f t="shared" si="6"/>
        <v>4539</v>
      </c>
      <c r="I51" s="134">
        <f>SUM(I52,I194)</f>
        <v>4539</v>
      </c>
      <c r="J51" s="134">
        <f>SUM(J52,J194)</f>
        <v>0</v>
      </c>
      <c r="K51" s="134">
        <f>SUM(K52,K194)</f>
        <v>0</v>
      </c>
      <c r="L51" s="136">
        <f>SUM(L52,L194)</f>
        <v>0</v>
      </c>
    </row>
    <row r="52" spans="1:12" s="24" customFormat="1" ht="24" x14ac:dyDescent="0.25">
      <c r="A52" s="137"/>
      <c r="B52" s="18" t="s">
        <v>62</v>
      </c>
      <c r="C52" s="138">
        <f t="shared" si="5"/>
        <v>4539</v>
      </c>
      <c r="D52" s="139">
        <f>SUM(D53,D75,D173,D187)</f>
        <v>4539</v>
      </c>
      <c r="E52" s="139">
        <f>SUM(E53,E75,E173,E187)</f>
        <v>0</v>
      </c>
      <c r="F52" s="139">
        <f>SUM(F53,F75,F173,F187)</f>
        <v>0</v>
      </c>
      <c r="G52" s="140">
        <f>SUM(G53,G75,G173,G187)</f>
        <v>0</v>
      </c>
      <c r="H52" s="138">
        <f t="shared" si="6"/>
        <v>4539</v>
      </c>
      <c r="I52" s="139">
        <f>SUM(I53,I75,I173,I187)</f>
        <v>4539</v>
      </c>
      <c r="J52" s="139">
        <f>SUM(J53,J75,J173,J187)</f>
        <v>0</v>
      </c>
      <c r="K52" s="139">
        <f>SUM(K53,K75,K173,K187)</f>
        <v>0</v>
      </c>
      <c r="L52" s="141">
        <f>SUM(L53,L75,L173,L187)</f>
        <v>0</v>
      </c>
    </row>
    <row r="53" spans="1:12" s="24" customFormat="1" x14ac:dyDescent="0.25">
      <c r="A53" s="142">
        <v>1000</v>
      </c>
      <c r="B53" s="142" t="s">
        <v>63</v>
      </c>
      <c r="C53" s="143">
        <f t="shared" si="5"/>
        <v>0</v>
      </c>
      <c r="D53" s="144">
        <f>SUM(D54,D67)</f>
        <v>0</v>
      </c>
      <c r="E53" s="144">
        <f>SUM(E54,E67)</f>
        <v>0</v>
      </c>
      <c r="F53" s="144">
        <f>SUM(F54,F67)</f>
        <v>0</v>
      </c>
      <c r="G53" s="145">
        <f>SUM(G54,G67)</f>
        <v>0</v>
      </c>
      <c r="H53" s="143">
        <f t="shared" si="6"/>
        <v>0</v>
      </c>
      <c r="I53" s="144">
        <f>SUM(I54,I67)</f>
        <v>0</v>
      </c>
      <c r="J53" s="144">
        <f>SUM(J54,J67)</f>
        <v>0</v>
      </c>
      <c r="K53" s="144">
        <f>SUM(K54,K67)</f>
        <v>0</v>
      </c>
      <c r="L53" s="146">
        <f>SUM(L54,L67)</f>
        <v>0</v>
      </c>
    </row>
    <row r="54" spans="1:12" x14ac:dyDescent="0.25">
      <c r="A54" s="56">
        <v>1100</v>
      </c>
      <c r="B54" s="147" t="s">
        <v>64</v>
      </c>
      <c r="C54" s="57">
        <f t="shared" si="5"/>
        <v>0</v>
      </c>
      <c r="D54" s="63">
        <f>SUM(D55,D58,D66)</f>
        <v>0</v>
      </c>
      <c r="E54" s="63">
        <f>SUM(E55,E58,E66)</f>
        <v>0</v>
      </c>
      <c r="F54" s="63">
        <f>SUM(F55,F58,F66)</f>
        <v>0</v>
      </c>
      <c r="G54" s="148">
        <f>SUM(G55,G58,G66)</f>
        <v>0</v>
      </c>
      <c r="H54" s="57">
        <f t="shared" si="6"/>
        <v>0</v>
      </c>
      <c r="I54" s="63">
        <f>SUM(I55,I58,I66)</f>
        <v>0</v>
      </c>
      <c r="J54" s="63">
        <f>SUM(J55,J58,J66)</f>
        <v>0</v>
      </c>
      <c r="K54" s="63">
        <f>SUM(K55,K58,K66)</f>
        <v>0</v>
      </c>
      <c r="L54" s="149">
        <f>SUM(L55,L58,L66)</f>
        <v>0</v>
      </c>
    </row>
    <row r="55" spans="1:12" x14ac:dyDescent="0.25">
      <c r="A55" s="150">
        <v>1110</v>
      </c>
      <c r="B55" s="112" t="s">
        <v>65</v>
      </c>
      <c r="C55" s="117">
        <f t="shared" si="5"/>
        <v>0</v>
      </c>
      <c r="D55" s="151">
        <f>SUM(D56:D57)</f>
        <v>0</v>
      </c>
      <c r="E55" s="151">
        <f>SUM(E56:E57)</f>
        <v>0</v>
      </c>
      <c r="F55" s="151">
        <f>SUM(F56:F57)</f>
        <v>0</v>
      </c>
      <c r="G55" s="152">
        <f>SUM(G56:G57)</f>
        <v>0</v>
      </c>
      <c r="H55" s="117">
        <f t="shared" si="6"/>
        <v>0</v>
      </c>
      <c r="I55" s="151">
        <f>SUM(I56:I57)</f>
        <v>0</v>
      </c>
      <c r="J55" s="151">
        <f>SUM(J56:J57)</f>
        <v>0</v>
      </c>
      <c r="K55" s="151">
        <f>SUM(K56:K57)</f>
        <v>0</v>
      </c>
      <c r="L55" s="153">
        <f>SUM(L56:L57)</f>
        <v>0</v>
      </c>
    </row>
    <row r="56" spans="1:12" x14ac:dyDescent="0.25">
      <c r="A56" s="38">
        <v>1111</v>
      </c>
      <c r="B56" s="65" t="s">
        <v>66</v>
      </c>
      <c r="C56" s="66">
        <f t="shared" si="5"/>
        <v>0</v>
      </c>
      <c r="D56" s="68"/>
      <c r="E56" s="68"/>
      <c r="F56" s="68"/>
      <c r="G56" s="154"/>
      <c r="H56" s="66">
        <f t="shared" si="6"/>
        <v>0</v>
      </c>
      <c r="I56" s="68"/>
      <c r="J56" s="68"/>
      <c r="K56" s="68"/>
      <c r="L56" s="155"/>
    </row>
    <row r="57" spans="1:12" ht="24" customHeight="1" x14ac:dyDescent="0.25">
      <c r="A57" s="44">
        <v>1119</v>
      </c>
      <c r="B57" s="71" t="s">
        <v>67</v>
      </c>
      <c r="C57" s="72">
        <f t="shared" si="5"/>
        <v>0</v>
      </c>
      <c r="D57" s="74"/>
      <c r="E57" s="74"/>
      <c r="F57" s="74"/>
      <c r="G57" s="157"/>
      <c r="H57" s="72">
        <f t="shared" si="6"/>
        <v>0</v>
      </c>
      <c r="I57" s="74"/>
      <c r="J57" s="74"/>
      <c r="K57" s="74"/>
      <c r="L57" s="158"/>
    </row>
    <row r="58" spans="1:12" x14ac:dyDescent="0.25">
      <c r="A58" s="159">
        <v>1140</v>
      </c>
      <c r="B58" s="71" t="s">
        <v>68</v>
      </c>
      <c r="C58" s="72">
        <f t="shared" si="5"/>
        <v>0</v>
      </c>
      <c r="D58" s="160">
        <f>SUM(D59:D65)</f>
        <v>0</v>
      </c>
      <c r="E58" s="160">
        <f>SUM(E59:E65)</f>
        <v>0</v>
      </c>
      <c r="F58" s="160">
        <f>SUM(F59:F65)</f>
        <v>0</v>
      </c>
      <c r="G58" s="161">
        <f>SUM(G59:G65)</f>
        <v>0</v>
      </c>
      <c r="H58" s="72">
        <f t="shared" si="6"/>
        <v>0</v>
      </c>
      <c r="I58" s="160">
        <f>SUM(I59:I65)</f>
        <v>0</v>
      </c>
      <c r="J58" s="160">
        <f>SUM(J59:J65)</f>
        <v>0</v>
      </c>
      <c r="K58" s="160">
        <f>SUM(K59:K65)</f>
        <v>0</v>
      </c>
      <c r="L58" s="162">
        <f>SUM(L59:L65)</f>
        <v>0</v>
      </c>
    </row>
    <row r="59" spans="1:12" x14ac:dyDescent="0.25">
      <c r="A59" s="44">
        <v>1141</v>
      </c>
      <c r="B59" s="71" t="s">
        <v>69</v>
      </c>
      <c r="C59" s="72">
        <f t="shared" si="5"/>
        <v>0</v>
      </c>
      <c r="D59" s="74"/>
      <c r="E59" s="74"/>
      <c r="F59" s="74"/>
      <c r="G59" s="157"/>
      <c r="H59" s="72">
        <f t="shared" si="6"/>
        <v>0</v>
      </c>
      <c r="I59" s="74"/>
      <c r="J59" s="74"/>
      <c r="K59" s="74"/>
      <c r="L59" s="158"/>
    </row>
    <row r="60" spans="1:12" ht="24.75" customHeight="1" x14ac:dyDescent="0.25">
      <c r="A60" s="44">
        <v>1142</v>
      </c>
      <c r="B60" s="71" t="s">
        <v>70</v>
      </c>
      <c r="C60" s="72">
        <f t="shared" si="5"/>
        <v>0</v>
      </c>
      <c r="D60" s="74"/>
      <c r="E60" s="74"/>
      <c r="F60" s="74"/>
      <c r="G60" s="157"/>
      <c r="H60" s="72">
        <f t="shared" si="6"/>
        <v>0</v>
      </c>
      <c r="I60" s="74"/>
      <c r="J60" s="74"/>
      <c r="K60" s="74"/>
      <c r="L60" s="158"/>
    </row>
    <row r="61" spans="1:12" ht="24" x14ac:dyDescent="0.25">
      <c r="A61" s="44">
        <v>1145</v>
      </c>
      <c r="B61" s="71" t="s">
        <v>71</v>
      </c>
      <c r="C61" s="72">
        <f t="shared" si="5"/>
        <v>0</v>
      </c>
      <c r="D61" s="74"/>
      <c r="E61" s="74"/>
      <c r="F61" s="74"/>
      <c r="G61" s="157"/>
      <c r="H61" s="72">
        <f t="shared" si="6"/>
        <v>0</v>
      </c>
      <c r="I61" s="74"/>
      <c r="J61" s="74"/>
      <c r="K61" s="74"/>
      <c r="L61" s="158"/>
    </row>
    <row r="62" spans="1:12" ht="27.75" customHeight="1" x14ac:dyDescent="0.25">
      <c r="A62" s="44">
        <v>1146</v>
      </c>
      <c r="B62" s="71" t="s">
        <v>72</v>
      </c>
      <c r="C62" s="72">
        <f t="shared" si="5"/>
        <v>0</v>
      </c>
      <c r="D62" s="74"/>
      <c r="E62" s="74"/>
      <c r="F62" s="74"/>
      <c r="G62" s="157"/>
      <c r="H62" s="72">
        <f t="shared" si="6"/>
        <v>0</v>
      </c>
      <c r="I62" s="74"/>
      <c r="J62" s="74"/>
      <c r="K62" s="74"/>
      <c r="L62" s="158"/>
    </row>
    <row r="63" spans="1:12" x14ac:dyDescent="0.25">
      <c r="A63" s="44">
        <v>1147</v>
      </c>
      <c r="B63" s="71" t="s">
        <v>73</v>
      </c>
      <c r="C63" s="72">
        <f t="shared" si="5"/>
        <v>0</v>
      </c>
      <c r="D63" s="74"/>
      <c r="E63" s="74"/>
      <c r="F63" s="74"/>
      <c r="G63" s="157"/>
      <c r="H63" s="72">
        <f t="shared" si="6"/>
        <v>0</v>
      </c>
      <c r="I63" s="74"/>
      <c r="J63" s="74"/>
      <c r="K63" s="74"/>
      <c r="L63" s="158"/>
    </row>
    <row r="64" spans="1:12" x14ac:dyDescent="0.25">
      <c r="A64" s="44">
        <v>1148</v>
      </c>
      <c r="B64" s="71" t="s">
        <v>74</v>
      </c>
      <c r="C64" s="72">
        <f t="shared" si="5"/>
        <v>0</v>
      </c>
      <c r="D64" s="74"/>
      <c r="E64" s="74"/>
      <c r="F64" s="74"/>
      <c r="G64" s="157"/>
      <c r="H64" s="72">
        <f t="shared" si="6"/>
        <v>0</v>
      </c>
      <c r="I64" s="74"/>
      <c r="J64" s="74"/>
      <c r="K64" s="74"/>
      <c r="L64" s="158"/>
    </row>
    <row r="65" spans="1:12" ht="24" customHeight="1" x14ac:dyDescent="0.25">
      <c r="A65" s="44">
        <v>1149</v>
      </c>
      <c r="B65" s="71" t="s">
        <v>75</v>
      </c>
      <c r="C65" s="72">
        <f t="shared" si="5"/>
        <v>0</v>
      </c>
      <c r="D65" s="74"/>
      <c r="E65" s="74"/>
      <c r="F65" s="74"/>
      <c r="G65" s="157"/>
      <c r="H65" s="72">
        <f t="shared" si="6"/>
        <v>0</v>
      </c>
      <c r="I65" s="74"/>
      <c r="J65" s="74"/>
      <c r="K65" s="74"/>
      <c r="L65" s="158"/>
    </row>
    <row r="66" spans="1:12" ht="36" x14ac:dyDescent="0.25">
      <c r="A66" s="150">
        <v>1150</v>
      </c>
      <c r="B66" s="112" t="s">
        <v>76</v>
      </c>
      <c r="C66" s="117">
        <f t="shared" si="5"/>
        <v>0</v>
      </c>
      <c r="D66" s="163"/>
      <c r="E66" s="163"/>
      <c r="F66" s="163"/>
      <c r="G66" s="164"/>
      <c r="H66" s="117">
        <f t="shared" si="6"/>
        <v>0</v>
      </c>
      <c r="I66" s="163"/>
      <c r="J66" s="163"/>
      <c r="K66" s="163"/>
      <c r="L66" s="165"/>
    </row>
    <row r="67" spans="1:12" ht="24" x14ac:dyDescent="0.25">
      <c r="A67" s="56">
        <v>1200</v>
      </c>
      <c r="B67" s="147" t="s">
        <v>77</v>
      </c>
      <c r="C67" s="57">
        <f t="shared" si="5"/>
        <v>0</v>
      </c>
      <c r="D67" s="63">
        <f>SUM(D68:D69)</f>
        <v>0</v>
      </c>
      <c r="E67" s="63">
        <f>SUM(E68:E69)</f>
        <v>0</v>
      </c>
      <c r="F67" s="63">
        <f>SUM(F68:F69)</f>
        <v>0</v>
      </c>
      <c r="G67" s="166">
        <f>SUM(G68:G69)</f>
        <v>0</v>
      </c>
      <c r="H67" s="57">
        <f t="shared" si="6"/>
        <v>0</v>
      </c>
      <c r="I67" s="63">
        <f>SUM(I68:I69)</f>
        <v>0</v>
      </c>
      <c r="J67" s="63">
        <f>SUM(J68:J69)</f>
        <v>0</v>
      </c>
      <c r="K67" s="63">
        <f>SUM(K68:K69)</f>
        <v>0</v>
      </c>
      <c r="L67" s="167">
        <f>SUM(L68:L69)</f>
        <v>0</v>
      </c>
    </row>
    <row r="68" spans="1:12" ht="24" x14ac:dyDescent="0.25">
      <c r="A68" s="168">
        <v>1210</v>
      </c>
      <c r="B68" s="65" t="s">
        <v>78</v>
      </c>
      <c r="C68" s="66">
        <f t="shared" si="5"/>
        <v>0</v>
      </c>
      <c r="D68" s="68"/>
      <c r="E68" s="68"/>
      <c r="F68" s="68"/>
      <c r="G68" s="154"/>
      <c r="H68" s="66">
        <f t="shared" si="6"/>
        <v>0</v>
      </c>
      <c r="I68" s="68"/>
      <c r="J68" s="68"/>
      <c r="K68" s="68"/>
      <c r="L68" s="155"/>
    </row>
    <row r="69" spans="1:12" ht="24" x14ac:dyDescent="0.25">
      <c r="A69" s="159">
        <v>1220</v>
      </c>
      <c r="B69" s="71" t="s">
        <v>79</v>
      </c>
      <c r="C69" s="72">
        <f t="shared" si="5"/>
        <v>0</v>
      </c>
      <c r="D69" s="160">
        <f>SUM(D70:D74)</f>
        <v>0</v>
      </c>
      <c r="E69" s="160">
        <f>SUM(E70:E74)</f>
        <v>0</v>
      </c>
      <c r="F69" s="160">
        <f>SUM(F70:F74)</f>
        <v>0</v>
      </c>
      <c r="G69" s="161">
        <f>SUM(G70:G74)</f>
        <v>0</v>
      </c>
      <c r="H69" s="72">
        <f t="shared" si="6"/>
        <v>0</v>
      </c>
      <c r="I69" s="160">
        <f>SUM(I70:I74)</f>
        <v>0</v>
      </c>
      <c r="J69" s="160">
        <f>SUM(J70:J74)</f>
        <v>0</v>
      </c>
      <c r="K69" s="160">
        <f>SUM(K70:K74)</f>
        <v>0</v>
      </c>
      <c r="L69" s="162">
        <f>SUM(L70:L74)</f>
        <v>0</v>
      </c>
    </row>
    <row r="70" spans="1:12" ht="48" x14ac:dyDescent="0.25">
      <c r="A70" s="44">
        <v>1221</v>
      </c>
      <c r="B70" s="71" t="s">
        <v>80</v>
      </c>
      <c r="C70" s="72">
        <f t="shared" si="5"/>
        <v>0</v>
      </c>
      <c r="D70" s="74"/>
      <c r="E70" s="74"/>
      <c r="F70" s="74"/>
      <c r="G70" s="157"/>
      <c r="H70" s="72">
        <f t="shared" si="6"/>
        <v>0</v>
      </c>
      <c r="I70" s="74"/>
      <c r="J70" s="74"/>
      <c r="K70" s="74"/>
      <c r="L70" s="158"/>
    </row>
    <row r="71" spans="1:12" x14ac:dyDescent="0.25">
      <c r="A71" s="44">
        <v>1223</v>
      </c>
      <c r="B71" s="71" t="s">
        <v>81</v>
      </c>
      <c r="C71" s="72">
        <f t="shared" si="5"/>
        <v>0</v>
      </c>
      <c r="D71" s="74"/>
      <c r="E71" s="74"/>
      <c r="F71" s="74"/>
      <c r="G71" s="157"/>
      <c r="H71" s="72">
        <f t="shared" si="6"/>
        <v>0</v>
      </c>
      <c r="I71" s="74"/>
      <c r="J71" s="74"/>
      <c r="K71" s="74"/>
      <c r="L71" s="158"/>
    </row>
    <row r="72" spans="1:12" x14ac:dyDescent="0.25">
      <c r="A72" s="44">
        <v>1225</v>
      </c>
      <c r="B72" s="71" t="s">
        <v>82</v>
      </c>
      <c r="C72" s="72">
        <f t="shared" si="5"/>
        <v>0</v>
      </c>
      <c r="D72" s="74"/>
      <c r="E72" s="74"/>
      <c r="F72" s="74"/>
      <c r="G72" s="157"/>
      <c r="H72" s="72">
        <f t="shared" si="6"/>
        <v>0</v>
      </c>
      <c r="I72" s="74"/>
      <c r="J72" s="74"/>
      <c r="K72" s="74"/>
      <c r="L72" s="158"/>
    </row>
    <row r="73" spans="1:12" ht="36" x14ac:dyDescent="0.25">
      <c r="A73" s="44">
        <v>1227</v>
      </c>
      <c r="B73" s="71" t="s">
        <v>83</v>
      </c>
      <c r="C73" s="72">
        <f t="shared" si="5"/>
        <v>0</v>
      </c>
      <c r="D73" s="74"/>
      <c r="E73" s="74"/>
      <c r="F73" s="74"/>
      <c r="G73" s="157"/>
      <c r="H73" s="72">
        <f t="shared" si="6"/>
        <v>0</v>
      </c>
      <c r="I73" s="74"/>
      <c r="J73" s="74"/>
      <c r="K73" s="74"/>
      <c r="L73" s="158"/>
    </row>
    <row r="74" spans="1:12" ht="48" x14ac:dyDescent="0.25">
      <c r="A74" s="44">
        <v>1228</v>
      </c>
      <c r="B74" s="71" t="s">
        <v>84</v>
      </c>
      <c r="C74" s="72">
        <f t="shared" si="5"/>
        <v>0</v>
      </c>
      <c r="D74" s="74"/>
      <c r="E74" s="74"/>
      <c r="F74" s="74"/>
      <c r="G74" s="157"/>
      <c r="H74" s="72">
        <f t="shared" si="6"/>
        <v>0</v>
      </c>
      <c r="I74" s="74"/>
      <c r="J74" s="74"/>
      <c r="K74" s="74"/>
      <c r="L74" s="158"/>
    </row>
    <row r="75" spans="1:12" x14ac:dyDescent="0.25">
      <c r="A75" s="142">
        <v>2000</v>
      </c>
      <c r="B75" s="142" t="s">
        <v>85</v>
      </c>
      <c r="C75" s="143">
        <f t="shared" si="5"/>
        <v>4539</v>
      </c>
      <c r="D75" s="144">
        <f>SUM(D76,D83,D130,D164,D165,D172)</f>
        <v>4539</v>
      </c>
      <c r="E75" s="144">
        <f>SUM(E76,E83,E130,E164,E165,E172)</f>
        <v>0</v>
      </c>
      <c r="F75" s="144">
        <f>SUM(F76,F83,F130,F164,F165,F172)</f>
        <v>0</v>
      </c>
      <c r="G75" s="145">
        <f>SUM(G76,G83,G130,G164,G165,G172)</f>
        <v>0</v>
      </c>
      <c r="H75" s="143">
        <f t="shared" si="6"/>
        <v>4539</v>
      </c>
      <c r="I75" s="144">
        <f>SUM(I76,I83,I130,I164,I165,I172)</f>
        <v>4539</v>
      </c>
      <c r="J75" s="144">
        <f>SUM(J76,J83,J130,J164,J165,J172)</f>
        <v>0</v>
      </c>
      <c r="K75" s="144">
        <f>SUM(K76,K83,K130,K164,K165,K172)</f>
        <v>0</v>
      </c>
      <c r="L75" s="146">
        <f>SUM(L76,L83,L130,L164,L165,L172)</f>
        <v>0</v>
      </c>
    </row>
    <row r="76" spans="1:12" ht="24" x14ac:dyDescent="0.25">
      <c r="A76" s="56">
        <v>2100</v>
      </c>
      <c r="B76" s="147" t="s">
        <v>86</v>
      </c>
      <c r="C76" s="57">
        <f t="shared" si="5"/>
        <v>4419</v>
      </c>
      <c r="D76" s="63">
        <f>SUM(D77,D80)</f>
        <v>4419</v>
      </c>
      <c r="E76" s="63">
        <f>SUM(E77,E80)</f>
        <v>0</v>
      </c>
      <c r="F76" s="63">
        <f>SUM(F77,F80)</f>
        <v>0</v>
      </c>
      <c r="G76" s="166">
        <f>SUM(G77,G80)</f>
        <v>0</v>
      </c>
      <c r="H76" s="57">
        <f t="shared" si="6"/>
        <v>4419</v>
      </c>
      <c r="I76" s="63">
        <f>SUM(I77,I80)</f>
        <v>4419</v>
      </c>
      <c r="J76" s="63">
        <f>SUM(J77,J80)</f>
        <v>0</v>
      </c>
      <c r="K76" s="63">
        <f>SUM(K77,K80)</f>
        <v>0</v>
      </c>
      <c r="L76" s="167">
        <f>SUM(L77,L80)</f>
        <v>0</v>
      </c>
    </row>
    <row r="77" spans="1:12" ht="24" x14ac:dyDescent="0.25">
      <c r="A77" s="168">
        <v>2110</v>
      </c>
      <c r="B77" s="65" t="s">
        <v>87</v>
      </c>
      <c r="C77" s="66">
        <f t="shared" si="5"/>
        <v>0</v>
      </c>
      <c r="D77" s="169">
        <f>SUM(D78:D79)</f>
        <v>0</v>
      </c>
      <c r="E77" s="169">
        <f>SUM(E78:E79)</f>
        <v>0</v>
      </c>
      <c r="F77" s="169">
        <f>SUM(F78:F79)</f>
        <v>0</v>
      </c>
      <c r="G77" s="170">
        <f>SUM(G78:G79)</f>
        <v>0</v>
      </c>
      <c r="H77" s="66">
        <f t="shared" si="6"/>
        <v>0</v>
      </c>
      <c r="I77" s="169">
        <f>SUM(I78:I79)</f>
        <v>0</v>
      </c>
      <c r="J77" s="169">
        <f>SUM(J78:J79)</f>
        <v>0</v>
      </c>
      <c r="K77" s="169">
        <f>SUM(K78:K79)</f>
        <v>0</v>
      </c>
      <c r="L77" s="171">
        <f>SUM(L78:L79)</f>
        <v>0</v>
      </c>
    </row>
    <row r="78" spans="1:12" x14ac:dyDescent="0.25">
      <c r="A78" s="44">
        <v>2111</v>
      </c>
      <c r="B78" s="71" t="s">
        <v>88</v>
      </c>
      <c r="C78" s="72">
        <f t="shared" si="5"/>
        <v>0</v>
      </c>
      <c r="D78" s="74"/>
      <c r="E78" s="74"/>
      <c r="F78" s="74"/>
      <c r="G78" s="157"/>
      <c r="H78" s="72">
        <f t="shared" si="6"/>
        <v>0</v>
      </c>
      <c r="I78" s="74"/>
      <c r="J78" s="74"/>
      <c r="K78" s="74"/>
      <c r="L78" s="158"/>
    </row>
    <row r="79" spans="1:12" ht="24" x14ac:dyDescent="0.25">
      <c r="A79" s="44">
        <v>2112</v>
      </c>
      <c r="B79" s="71" t="s">
        <v>89</v>
      </c>
      <c r="C79" s="72">
        <f t="shared" si="5"/>
        <v>0</v>
      </c>
      <c r="D79" s="74"/>
      <c r="E79" s="74"/>
      <c r="F79" s="74"/>
      <c r="G79" s="157"/>
      <c r="H79" s="72">
        <f t="shared" si="6"/>
        <v>0</v>
      </c>
      <c r="I79" s="74"/>
      <c r="J79" s="74"/>
      <c r="K79" s="74"/>
      <c r="L79" s="158"/>
    </row>
    <row r="80" spans="1:12" ht="24" x14ac:dyDescent="0.25">
      <c r="A80" s="159">
        <v>2120</v>
      </c>
      <c r="B80" s="71" t="s">
        <v>90</v>
      </c>
      <c r="C80" s="72">
        <f t="shared" si="5"/>
        <v>4419</v>
      </c>
      <c r="D80" s="160">
        <f>SUM(D81:D82)</f>
        <v>4419</v>
      </c>
      <c r="E80" s="160">
        <f>SUM(E81:E82)</f>
        <v>0</v>
      </c>
      <c r="F80" s="160">
        <f>SUM(F81:F82)</f>
        <v>0</v>
      </c>
      <c r="G80" s="161">
        <f>SUM(G81:G82)</f>
        <v>0</v>
      </c>
      <c r="H80" s="72">
        <f t="shared" si="6"/>
        <v>4419</v>
      </c>
      <c r="I80" s="160">
        <f>SUM(I81:I82)</f>
        <v>4419</v>
      </c>
      <c r="J80" s="160">
        <f>SUM(J81:J82)</f>
        <v>0</v>
      </c>
      <c r="K80" s="160">
        <f>SUM(K81:K82)</f>
        <v>0</v>
      </c>
      <c r="L80" s="162">
        <f>SUM(L81:L82)</f>
        <v>0</v>
      </c>
    </row>
    <row r="81" spans="1:12" x14ac:dyDescent="0.25">
      <c r="A81" s="44">
        <v>2121</v>
      </c>
      <c r="B81" s="71" t="s">
        <v>88</v>
      </c>
      <c r="C81" s="72">
        <f t="shared" si="5"/>
        <v>697</v>
      </c>
      <c r="D81" s="74">
        <v>697</v>
      </c>
      <c r="E81" s="74"/>
      <c r="F81" s="74"/>
      <c r="G81" s="157"/>
      <c r="H81" s="72">
        <f t="shared" si="6"/>
        <v>697</v>
      </c>
      <c r="I81" s="74">
        <v>697</v>
      </c>
      <c r="J81" s="74"/>
      <c r="K81" s="74"/>
      <c r="L81" s="158"/>
    </row>
    <row r="82" spans="1:12" ht="24" x14ac:dyDescent="0.25">
      <c r="A82" s="44">
        <v>2122</v>
      </c>
      <c r="B82" s="71" t="s">
        <v>89</v>
      </c>
      <c r="C82" s="72">
        <f t="shared" si="5"/>
        <v>3722</v>
      </c>
      <c r="D82" s="74">
        <v>3722</v>
      </c>
      <c r="E82" s="74"/>
      <c r="F82" s="74"/>
      <c r="G82" s="157"/>
      <c r="H82" s="72">
        <f t="shared" si="6"/>
        <v>3722</v>
      </c>
      <c r="I82" s="74">
        <v>3722</v>
      </c>
      <c r="J82" s="74"/>
      <c r="K82" s="74"/>
      <c r="L82" s="158"/>
    </row>
    <row r="83" spans="1:12" x14ac:dyDescent="0.25">
      <c r="A83" s="56">
        <v>2200</v>
      </c>
      <c r="B83" s="147" t="s">
        <v>91</v>
      </c>
      <c r="C83" s="57">
        <f t="shared" si="5"/>
        <v>0</v>
      </c>
      <c r="D83" s="63">
        <f>SUM(D84,D89,D95,D103,D112,D116,D122,D128)</f>
        <v>0</v>
      </c>
      <c r="E83" s="63">
        <f>SUM(E84,E89,E95,E103,E112,E116,E122,E128)</f>
        <v>0</v>
      </c>
      <c r="F83" s="63">
        <f>SUM(F84,F89,F95,F103,F112,F116,F122,F128)</f>
        <v>0</v>
      </c>
      <c r="G83" s="166">
        <f>SUM(G84,G89,G95,G103,G112,G116,G122,G128)</f>
        <v>0</v>
      </c>
      <c r="H83" s="57">
        <f t="shared" si="6"/>
        <v>0</v>
      </c>
      <c r="I83" s="63">
        <f>SUM(I84,I89,I95,I103,I112,I116,I122,I128)</f>
        <v>0</v>
      </c>
      <c r="J83" s="63">
        <f>SUM(J84,J89,J95,J103,J112,J116,J122,J128)</f>
        <v>0</v>
      </c>
      <c r="K83" s="63">
        <f>SUM(K84,K89,K95,K103,K112,K116,K122,K128)</f>
        <v>0</v>
      </c>
      <c r="L83" s="172">
        <f>SUM(L84,L89,L95,L103,L112,L116,L122,L128)</f>
        <v>0</v>
      </c>
    </row>
    <row r="84" spans="1:12" ht="24" x14ac:dyDescent="0.25">
      <c r="A84" s="150">
        <v>2210</v>
      </c>
      <c r="B84" s="112" t="s">
        <v>92</v>
      </c>
      <c r="C84" s="117">
        <f t="shared" si="5"/>
        <v>0</v>
      </c>
      <c r="D84" s="151">
        <f>SUM(D85:D88)</f>
        <v>0</v>
      </c>
      <c r="E84" s="151">
        <f>SUM(E85:E88)</f>
        <v>0</v>
      </c>
      <c r="F84" s="151">
        <f>SUM(F85:F88)</f>
        <v>0</v>
      </c>
      <c r="G84" s="151">
        <f>SUM(G85:G88)</f>
        <v>0</v>
      </c>
      <c r="H84" s="117">
        <f t="shared" si="6"/>
        <v>0</v>
      </c>
      <c r="I84" s="151">
        <f>SUM(I85:I88)</f>
        <v>0</v>
      </c>
      <c r="J84" s="151">
        <f>SUM(J85:J88)</f>
        <v>0</v>
      </c>
      <c r="K84" s="151">
        <f>SUM(K85:K88)</f>
        <v>0</v>
      </c>
      <c r="L84" s="153">
        <f>SUM(L85:L88)</f>
        <v>0</v>
      </c>
    </row>
    <row r="85" spans="1:12" ht="24" x14ac:dyDescent="0.25">
      <c r="A85" s="38">
        <v>2211</v>
      </c>
      <c r="B85" s="65" t="s">
        <v>93</v>
      </c>
      <c r="C85" s="66">
        <f t="shared" si="5"/>
        <v>0</v>
      </c>
      <c r="D85" s="68"/>
      <c r="E85" s="68"/>
      <c r="F85" s="68"/>
      <c r="G85" s="154"/>
      <c r="H85" s="66">
        <f t="shared" si="6"/>
        <v>0</v>
      </c>
      <c r="I85" s="68"/>
      <c r="J85" s="68"/>
      <c r="K85" s="68"/>
      <c r="L85" s="155"/>
    </row>
    <row r="86" spans="1:12" ht="36" x14ac:dyDescent="0.25">
      <c r="A86" s="44">
        <v>2212</v>
      </c>
      <c r="B86" s="71" t="s">
        <v>94</v>
      </c>
      <c r="C86" s="72">
        <f t="shared" si="5"/>
        <v>0</v>
      </c>
      <c r="D86" s="74"/>
      <c r="E86" s="74"/>
      <c r="F86" s="74"/>
      <c r="G86" s="157"/>
      <c r="H86" s="72">
        <f t="shared" si="6"/>
        <v>0</v>
      </c>
      <c r="I86" s="74"/>
      <c r="J86" s="74"/>
      <c r="K86" s="74"/>
      <c r="L86" s="158"/>
    </row>
    <row r="87" spans="1:12" ht="24" x14ac:dyDescent="0.25">
      <c r="A87" s="44">
        <v>2214</v>
      </c>
      <c r="B87" s="71" t="s">
        <v>95</v>
      </c>
      <c r="C87" s="72">
        <f t="shared" si="5"/>
        <v>0</v>
      </c>
      <c r="D87" s="74"/>
      <c r="E87" s="74"/>
      <c r="F87" s="74"/>
      <c r="G87" s="157"/>
      <c r="H87" s="72">
        <f t="shared" si="6"/>
        <v>0</v>
      </c>
      <c r="I87" s="74"/>
      <c r="J87" s="74"/>
      <c r="K87" s="74"/>
      <c r="L87" s="158"/>
    </row>
    <row r="88" spans="1:12" x14ac:dyDescent="0.25">
      <c r="A88" s="44">
        <v>2219</v>
      </c>
      <c r="B88" s="71" t="s">
        <v>96</v>
      </c>
      <c r="C88" s="72">
        <f t="shared" si="5"/>
        <v>0</v>
      </c>
      <c r="D88" s="74"/>
      <c r="E88" s="74"/>
      <c r="F88" s="74"/>
      <c r="G88" s="157"/>
      <c r="H88" s="72">
        <f t="shared" si="6"/>
        <v>0</v>
      </c>
      <c r="I88" s="74"/>
      <c r="J88" s="74"/>
      <c r="K88" s="74"/>
      <c r="L88" s="158"/>
    </row>
    <row r="89" spans="1:12" ht="24" x14ac:dyDescent="0.25">
      <c r="A89" s="159">
        <v>2220</v>
      </c>
      <c r="B89" s="71" t="s">
        <v>97</v>
      </c>
      <c r="C89" s="72">
        <f t="shared" si="5"/>
        <v>0</v>
      </c>
      <c r="D89" s="160">
        <f>SUM(D90:D94)</f>
        <v>0</v>
      </c>
      <c r="E89" s="160">
        <f>SUM(E90:E94)</f>
        <v>0</v>
      </c>
      <c r="F89" s="160">
        <f>SUM(F90:F94)</f>
        <v>0</v>
      </c>
      <c r="G89" s="161">
        <f>SUM(G90:G94)</f>
        <v>0</v>
      </c>
      <c r="H89" s="72">
        <f t="shared" si="6"/>
        <v>0</v>
      </c>
      <c r="I89" s="160">
        <f>SUM(I90:I94)</f>
        <v>0</v>
      </c>
      <c r="J89" s="160">
        <f>SUM(J90:J94)</f>
        <v>0</v>
      </c>
      <c r="K89" s="160">
        <f>SUM(K90:K94)</f>
        <v>0</v>
      </c>
      <c r="L89" s="162">
        <f>SUM(L90:L94)</f>
        <v>0</v>
      </c>
    </row>
    <row r="90" spans="1:12" ht="24" x14ac:dyDescent="0.25">
      <c r="A90" s="44">
        <v>2221</v>
      </c>
      <c r="B90" s="71" t="s">
        <v>98</v>
      </c>
      <c r="C90" s="72">
        <f t="shared" si="5"/>
        <v>0</v>
      </c>
      <c r="D90" s="74"/>
      <c r="E90" s="74"/>
      <c r="F90" s="74"/>
      <c r="G90" s="157"/>
      <c r="H90" s="72">
        <f t="shared" si="6"/>
        <v>0</v>
      </c>
      <c r="I90" s="74"/>
      <c r="J90" s="74"/>
      <c r="K90" s="74"/>
      <c r="L90" s="158"/>
    </row>
    <row r="91" spans="1:12" x14ac:dyDescent="0.25">
      <c r="A91" s="44">
        <v>2222</v>
      </c>
      <c r="B91" s="71" t="s">
        <v>99</v>
      </c>
      <c r="C91" s="72">
        <f t="shared" si="5"/>
        <v>0</v>
      </c>
      <c r="D91" s="74"/>
      <c r="E91" s="74"/>
      <c r="F91" s="74"/>
      <c r="G91" s="157"/>
      <c r="H91" s="72">
        <f t="shared" si="6"/>
        <v>0</v>
      </c>
      <c r="I91" s="74"/>
      <c r="J91" s="74"/>
      <c r="K91" s="74"/>
      <c r="L91" s="158"/>
    </row>
    <row r="92" spans="1:12" x14ac:dyDescent="0.25">
      <c r="A92" s="44">
        <v>2223</v>
      </c>
      <c r="B92" s="71" t="s">
        <v>100</v>
      </c>
      <c r="C92" s="72">
        <f t="shared" si="5"/>
        <v>0</v>
      </c>
      <c r="D92" s="74"/>
      <c r="E92" s="74"/>
      <c r="F92" s="74"/>
      <c r="G92" s="157"/>
      <c r="H92" s="72">
        <f t="shared" si="6"/>
        <v>0</v>
      </c>
      <c r="I92" s="74"/>
      <c r="J92" s="74"/>
      <c r="K92" s="74"/>
      <c r="L92" s="158"/>
    </row>
    <row r="93" spans="1:12" ht="48" x14ac:dyDescent="0.25">
      <c r="A93" s="44">
        <v>2224</v>
      </c>
      <c r="B93" s="71" t="s">
        <v>101</v>
      </c>
      <c r="C93" s="72">
        <f t="shared" si="5"/>
        <v>0</v>
      </c>
      <c r="D93" s="74"/>
      <c r="E93" s="74"/>
      <c r="F93" s="74"/>
      <c r="G93" s="157"/>
      <c r="H93" s="72">
        <f t="shared" si="6"/>
        <v>0</v>
      </c>
      <c r="I93" s="74"/>
      <c r="J93" s="74"/>
      <c r="K93" s="74"/>
      <c r="L93" s="158"/>
    </row>
    <row r="94" spans="1:12" ht="24" x14ac:dyDescent="0.25">
      <c r="A94" s="44">
        <v>2229</v>
      </c>
      <c r="B94" s="71" t="s">
        <v>102</v>
      </c>
      <c r="C94" s="72">
        <f t="shared" si="5"/>
        <v>0</v>
      </c>
      <c r="D94" s="74"/>
      <c r="E94" s="74"/>
      <c r="F94" s="74"/>
      <c r="G94" s="157"/>
      <c r="H94" s="72">
        <f t="shared" si="6"/>
        <v>0</v>
      </c>
      <c r="I94" s="74"/>
      <c r="J94" s="74"/>
      <c r="K94" s="74"/>
      <c r="L94" s="158"/>
    </row>
    <row r="95" spans="1:12" ht="36" x14ac:dyDescent="0.25">
      <c r="A95" s="159">
        <v>2230</v>
      </c>
      <c r="B95" s="71" t="s">
        <v>103</v>
      </c>
      <c r="C95" s="72">
        <f t="shared" si="5"/>
        <v>0</v>
      </c>
      <c r="D95" s="160">
        <f>SUM(D96:D102)</f>
        <v>0</v>
      </c>
      <c r="E95" s="160">
        <f>SUM(E96:E102)</f>
        <v>0</v>
      </c>
      <c r="F95" s="160">
        <f>SUM(F96:F102)</f>
        <v>0</v>
      </c>
      <c r="G95" s="161">
        <f>SUM(G96:G102)</f>
        <v>0</v>
      </c>
      <c r="H95" s="72">
        <f t="shared" si="6"/>
        <v>0</v>
      </c>
      <c r="I95" s="160">
        <f>SUM(I96:I102)</f>
        <v>0</v>
      </c>
      <c r="J95" s="160">
        <f>SUM(J96:J102)</f>
        <v>0</v>
      </c>
      <c r="K95" s="160">
        <f>SUM(K96:K102)</f>
        <v>0</v>
      </c>
      <c r="L95" s="162">
        <f>SUM(L96:L102)</f>
        <v>0</v>
      </c>
    </row>
    <row r="96" spans="1:12" ht="24" x14ac:dyDescent="0.25">
      <c r="A96" s="44">
        <v>2231</v>
      </c>
      <c r="B96" s="71" t="s">
        <v>104</v>
      </c>
      <c r="C96" s="72">
        <f t="shared" si="5"/>
        <v>0</v>
      </c>
      <c r="D96" s="74"/>
      <c r="E96" s="74"/>
      <c r="F96" s="74"/>
      <c r="G96" s="157"/>
      <c r="H96" s="72">
        <f t="shared" si="6"/>
        <v>0</v>
      </c>
      <c r="I96" s="74"/>
      <c r="J96" s="74"/>
      <c r="K96" s="74"/>
      <c r="L96" s="158"/>
    </row>
    <row r="97" spans="1:12" ht="24.75" customHeight="1" x14ac:dyDescent="0.25">
      <c r="A97" s="44">
        <v>2232</v>
      </c>
      <c r="B97" s="71" t="s">
        <v>105</v>
      </c>
      <c r="C97" s="72">
        <f t="shared" si="5"/>
        <v>0</v>
      </c>
      <c r="D97" s="74"/>
      <c r="E97" s="74"/>
      <c r="F97" s="74"/>
      <c r="G97" s="157"/>
      <c r="H97" s="72">
        <f t="shared" si="6"/>
        <v>0</v>
      </c>
      <c r="I97" s="74"/>
      <c r="J97" s="74"/>
      <c r="K97" s="74"/>
      <c r="L97" s="158"/>
    </row>
    <row r="98" spans="1:12" ht="24" x14ac:dyDescent="0.25">
      <c r="A98" s="38">
        <v>2233</v>
      </c>
      <c r="B98" s="65" t="s">
        <v>106</v>
      </c>
      <c r="C98" s="66">
        <f t="shared" si="5"/>
        <v>0</v>
      </c>
      <c r="D98" s="68"/>
      <c r="E98" s="68"/>
      <c r="F98" s="68"/>
      <c r="G98" s="154"/>
      <c r="H98" s="66">
        <f t="shared" si="6"/>
        <v>0</v>
      </c>
      <c r="I98" s="68"/>
      <c r="J98" s="68"/>
      <c r="K98" s="68"/>
      <c r="L98" s="155"/>
    </row>
    <row r="99" spans="1:12" ht="36" x14ac:dyDescent="0.25">
      <c r="A99" s="44">
        <v>2234</v>
      </c>
      <c r="B99" s="71" t="s">
        <v>107</v>
      </c>
      <c r="C99" s="72">
        <f t="shared" si="5"/>
        <v>0</v>
      </c>
      <c r="D99" s="74"/>
      <c r="E99" s="74"/>
      <c r="F99" s="74"/>
      <c r="G99" s="157"/>
      <c r="H99" s="72">
        <f t="shared" si="6"/>
        <v>0</v>
      </c>
      <c r="I99" s="74"/>
      <c r="J99" s="74"/>
      <c r="K99" s="74"/>
      <c r="L99" s="158"/>
    </row>
    <row r="100" spans="1:12" ht="24" x14ac:dyDescent="0.25">
      <c r="A100" s="44">
        <v>2235</v>
      </c>
      <c r="B100" s="71" t="s">
        <v>108</v>
      </c>
      <c r="C100" s="72">
        <f t="shared" si="5"/>
        <v>0</v>
      </c>
      <c r="D100" s="74"/>
      <c r="E100" s="74"/>
      <c r="F100" s="74"/>
      <c r="G100" s="157"/>
      <c r="H100" s="72">
        <f t="shared" si="6"/>
        <v>0</v>
      </c>
      <c r="I100" s="74"/>
      <c r="J100" s="74"/>
      <c r="K100" s="74"/>
      <c r="L100" s="158"/>
    </row>
    <row r="101" spans="1:12" x14ac:dyDescent="0.25">
      <c r="A101" s="44">
        <v>2236</v>
      </c>
      <c r="B101" s="71" t="s">
        <v>109</v>
      </c>
      <c r="C101" s="72">
        <f t="shared" si="5"/>
        <v>0</v>
      </c>
      <c r="D101" s="74"/>
      <c r="E101" s="74"/>
      <c r="F101" s="74"/>
      <c r="G101" s="157"/>
      <c r="H101" s="72">
        <f t="shared" si="6"/>
        <v>0</v>
      </c>
      <c r="I101" s="74"/>
      <c r="J101" s="74"/>
      <c r="K101" s="74"/>
      <c r="L101" s="158"/>
    </row>
    <row r="102" spans="1:12" ht="24" x14ac:dyDescent="0.25">
      <c r="A102" s="44">
        <v>2239</v>
      </c>
      <c r="B102" s="71" t="s">
        <v>110</v>
      </c>
      <c r="C102" s="72">
        <f t="shared" si="5"/>
        <v>0</v>
      </c>
      <c r="D102" s="74"/>
      <c r="E102" s="74"/>
      <c r="F102" s="74"/>
      <c r="G102" s="157"/>
      <c r="H102" s="72">
        <f t="shared" si="6"/>
        <v>0</v>
      </c>
      <c r="I102" s="74"/>
      <c r="J102" s="74"/>
      <c r="K102" s="74"/>
      <c r="L102" s="158"/>
    </row>
    <row r="103" spans="1:12" ht="36" x14ac:dyDescent="0.25">
      <c r="A103" s="159">
        <v>2240</v>
      </c>
      <c r="B103" s="71" t="s">
        <v>111</v>
      </c>
      <c r="C103" s="72">
        <f t="shared" si="5"/>
        <v>0</v>
      </c>
      <c r="D103" s="160">
        <f>SUM(D104:D111)</f>
        <v>0</v>
      </c>
      <c r="E103" s="160">
        <f>SUM(E104:E111)</f>
        <v>0</v>
      </c>
      <c r="F103" s="160">
        <f>SUM(F104:F111)</f>
        <v>0</v>
      </c>
      <c r="G103" s="161">
        <f>SUM(G104:G111)</f>
        <v>0</v>
      </c>
      <c r="H103" s="72">
        <f t="shared" si="6"/>
        <v>0</v>
      </c>
      <c r="I103" s="160">
        <f>SUM(I104:I111)</f>
        <v>0</v>
      </c>
      <c r="J103" s="160">
        <f>SUM(J104:J111)</f>
        <v>0</v>
      </c>
      <c r="K103" s="160">
        <f>SUM(K104:K111)</f>
        <v>0</v>
      </c>
      <c r="L103" s="162">
        <f>SUM(L104:L111)</f>
        <v>0</v>
      </c>
    </row>
    <row r="104" spans="1:12" x14ac:dyDescent="0.25">
      <c r="A104" s="44">
        <v>2241</v>
      </c>
      <c r="B104" s="71" t="s">
        <v>112</v>
      </c>
      <c r="C104" s="72">
        <f t="shared" si="5"/>
        <v>0</v>
      </c>
      <c r="D104" s="74"/>
      <c r="E104" s="74"/>
      <c r="F104" s="74"/>
      <c r="G104" s="157"/>
      <c r="H104" s="72">
        <f t="shared" si="6"/>
        <v>0</v>
      </c>
      <c r="I104" s="74"/>
      <c r="J104" s="74"/>
      <c r="K104" s="74"/>
      <c r="L104" s="158"/>
    </row>
    <row r="105" spans="1:12" ht="24" x14ac:dyDescent="0.25">
      <c r="A105" s="44">
        <v>2242</v>
      </c>
      <c r="B105" s="71" t="s">
        <v>113</v>
      </c>
      <c r="C105" s="72">
        <f t="shared" si="5"/>
        <v>0</v>
      </c>
      <c r="D105" s="74"/>
      <c r="E105" s="74"/>
      <c r="F105" s="74"/>
      <c r="G105" s="157"/>
      <c r="H105" s="72">
        <f t="shared" si="6"/>
        <v>0</v>
      </c>
      <c r="I105" s="74"/>
      <c r="J105" s="74"/>
      <c r="K105" s="74"/>
      <c r="L105" s="158"/>
    </row>
    <row r="106" spans="1:12" ht="24" x14ac:dyDescent="0.25">
      <c r="A106" s="44">
        <v>2243</v>
      </c>
      <c r="B106" s="71" t="s">
        <v>114</v>
      </c>
      <c r="C106" s="72">
        <f t="shared" si="5"/>
        <v>0</v>
      </c>
      <c r="D106" s="74"/>
      <c r="E106" s="74"/>
      <c r="F106" s="74"/>
      <c r="G106" s="157"/>
      <c r="H106" s="72">
        <f t="shared" si="6"/>
        <v>0</v>
      </c>
      <c r="I106" s="74"/>
      <c r="J106" s="74"/>
      <c r="K106" s="74"/>
      <c r="L106" s="158"/>
    </row>
    <row r="107" spans="1:12" x14ac:dyDescent="0.25">
      <c r="A107" s="44">
        <v>2244</v>
      </c>
      <c r="B107" s="71" t="s">
        <v>115</v>
      </c>
      <c r="C107" s="72">
        <f t="shared" si="5"/>
        <v>0</v>
      </c>
      <c r="D107" s="74"/>
      <c r="E107" s="74"/>
      <c r="F107" s="74"/>
      <c r="G107" s="157"/>
      <c r="H107" s="72">
        <f t="shared" si="6"/>
        <v>0</v>
      </c>
      <c r="I107" s="74"/>
      <c r="J107" s="74"/>
      <c r="K107" s="74"/>
      <c r="L107" s="158"/>
    </row>
    <row r="108" spans="1:12" ht="24" x14ac:dyDescent="0.25">
      <c r="A108" s="44">
        <v>2246</v>
      </c>
      <c r="B108" s="71" t="s">
        <v>116</v>
      </c>
      <c r="C108" s="72">
        <f t="shared" si="5"/>
        <v>0</v>
      </c>
      <c r="D108" s="74"/>
      <c r="E108" s="74"/>
      <c r="F108" s="74"/>
      <c r="G108" s="157"/>
      <c r="H108" s="72">
        <f t="shared" si="6"/>
        <v>0</v>
      </c>
      <c r="I108" s="74"/>
      <c r="J108" s="74"/>
      <c r="K108" s="74"/>
      <c r="L108" s="158"/>
    </row>
    <row r="109" spans="1:12" x14ac:dyDescent="0.25">
      <c r="A109" s="44">
        <v>2247</v>
      </c>
      <c r="B109" s="71" t="s">
        <v>117</v>
      </c>
      <c r="C109" s="72">
        <f t="shared" si="5"/>
        <v>0</v>
      </c>
      <c r="D109" s="74"/>
      <c r="E109" s="74"/>
      <c r="F109" s="74"/>
      <c r="G109" s="157"/>
      <c r="H109" s="72">
        <f t="shared" si="6"/>
        <v>0</v>
      </c>
      <c r="I109" s="74"/>
      <c r="J109" s="74"/>
      <c r="K109" s="74"/>
      <c r="L109" s="158"/>
    </row>
    <row r="110" spans="1:12" ht="24" x14ac:dyDescent="0.25">
      <c r="A110" s="44">
        <v>2248</v>
      </c>
      <c r="B110" s="71" t="s">
        <v>118</v>
      </c>
      <c r="C110" s="72">
        <f t="shared" si="5"/>
        <v>0</v>
      </c>
      <c r="D110" s="74"/>
      <c r="E110" s="74"/>
      <c r="F110" s="74"/>
      <c r="G110" s="157"/>
      <c r="H110" s="72">
        <f t="shared" si="6"/>
        <v>0</v>
      </c>
      <c r="I110" s="74"/>
      <c r="J110" s="74"/>
      <c r="K110" s="74"/>
      <c r="L110" s="158"/>
    </row>
    <row r="111" spans="1:12" ht="24" x14ac:dyDescent="0.25">
      <c r="A111" s="44">
        <v>2249</v>
      </c>
      <c r="B111" s="71" t="s">
        <v>119</v>
      </c>
      <c r="C111" s="72">
        <f t="shared" si="5"/>
        <v>0</v>
      </c>
      <c r="D111" s="74"/>
      <c r="E111" s="74"/>
      <c r="F111" s="74"/>
      <c r="G111" s="157"/>
      <c r="H111" s="72">
        <f t="shared" si="6"/>
        <v>0</v>
      </c>
      <c r="I111" s="74"/>
      <c r="J111" s="74"/>
      <c r="K111" s="74"/>
      <c r="L111" s="158"/>
    </row>
    <row r="112" spans="1:12" x14ac:dyDescent="0.25">
      <c r="A112" s="159">
        <v>2250</v>
      </c>
      <c r="B112" s="71" t="s">
        <v>120</v>
      </c>
      <c r="C112" s="72">
        <f t="shared" si="5"/>
        <v>0</v>
      </c>
      <c r="D112" s="160">
        <f>SUM(D113:D115)</f>
        <v>0</v>
      </c>
      <c r="E112" s="160">
        <f>SUM(E113:E115)</f>
        <v>0</v>
      </c>
      <c r="F112" s="160">
        <f>SUM(F113:F115)</f>
        <v>0</v>
      </c>
      <c r="G112" s="173">
        <f>SUM(G113:G115)</f>
        <v>0</v>
      </c>
      <c r="H112" s="72">
        <f t="shared" si="6"/>
        <v>0</v>
      </c>
      <c r="I112" s="160">
        <f>SUM(I113:I115)</f>
        <v>0</v>
      </c>
      <c r="J112" s="160">
        <f>SUM(J113:J115)</f>
        <v>0</v>
      </c>
      <c r="K112" s="160">
        <f>SUM(K113:K115)</f>
        <v>0</v>
      </c>
      <c r="L112" s="162">
        <f>SUM(L113:L115)</f>
        <v>0</v>
      </c>
    </row>
    <row r="113" spans="1:12" x14ac:dyDescent="0.25">
      <c r="A113" s="44">
        <v>2251</v>
      </c>
      <c r="B113" s="71" t="s">
        <v>121</v>
      </c>
      <c r="C113" s="72">
        <f t="shared" si="5"/>
        <v>0</v>
      </c>
      <c r="D113" s="74"/>
      <c r="E113" s="74"/>
      <c r="F113" s="74"/>
      <c r="G113" s="157"/>
      <c r="H113" s="72">
        <f t="shared" si="6"/>
        <v>0</v>
      </c>
      <c r="I113" s="74"/>
      <c r="J113" s="74"/>
      <c r="K113" s="74"/>
      <c r="L113" s="158"/>
    </row>
    <row r="114" spans="1:12" ht="24" x14ac:dyDescent="0.25">
      <c r="A114" s="44">
        <v>2252</v>
      </c>
      <c r="B114" s="71" t="s">
        <v>122</v>
      </c>
      <c r="C114" s="72">
        <f>SUM(D114:G114)</f>
        <v>0</v>
      </c>
      <c r="D114" s="74"/>
      <c r="E114" s="74"/>
      <c r="F114" s="74"/>
      <c r="G114" s="157"/>
      <c r="H114" s="72">
        <f>SUM(I114:L114)</f>
        <v>0</v>
      </c>
      <c r="I114" s="74"/>
      <c r="J114" s="74"/>
      <c r="K114" s="74"/>
      <c r="L114" s="158"/>
    </row>
    <row r="115" spans="1:12" ht="24" x14ac:dyDescent="0.25">
      <c r="A115" s="44">
        <v>2259</v>
      </c>
      <c r="B115" s="71" t="s">
        <v>123</v>
      </c>
      <c r="C115" s="72">
        <f>SUM(D115:G115)</f>
        <v>0</v>
      </c>
      <c r="D115" s="74"/>
      <c r="E115" s="74"/>
      <c r="F115" s="74"/>
      <c r="G115" s="157"/>
      <c r="H115" s="72">
        <f>SUM(I115:L115)</f>
        <v>0</v>
      </c>
      <c r="I115" s="74"/>
      <c r="J115" s="74"/>
      <c r="K115" s="74"/>
      <c r="L115" s="158"/>
    </row>
    <row r="116" spans="1:12" x14ac:dyDescent="0.25">
      <c r="A116" s="159">
        <v>2260</v>
      </c>
      <c r="B116" s="71" t="s">
        <v>124</v>
      </c>
      <c r="C116" s="72">
        <f t="shared" ref="C116:C187" si="7">SUM(D116:G116)</f>
        <v>0</v>
      </c>
      <c r="D116" s="160">
        <f>SUM(D117:D121)</f>
        <v>0</v>
      </c>
      <c r="E116" s="160">
        <f>SUM(E117:E121)</f>
        <v>0</v>
      </c>
      <c r="F116" s="160">
        <f>SUM(F117:F121)</f>
        <v>0</v>
      </c>
      <c r="G116" s="161">
        <f>SUM(G117:G121)</f>
        <v>0</v>
      </c>
      <c r="H116" s="72">
        <f t="shared" ref="H116:H188" si="8">SUM(I116:L116)</f>
        <v>0</v>
      </c>
      <c r="I116" s="160">
        <f>SUM(I117:I121)</f>
        <v>0</v>
      </c>
      <c r="J116" s="160">
        <f>SUM(J117:J121)</f>
        <v>0</v>
      </c>
      <c r="K116" s="160">
        <f>SUM(K117:K121)</f>
        <v>0</v>
      </c>
      <c r="L116" s="162">
        <f>SUM(L117:L121)</f>
        <v>0</v>
      </c>
    </row>
    <row r="117" spans="1:12" x14ac:dyDescent="0.25">
      <c r="A117" s="44">
        <v>2261</v>
      </c>
      <c r="B117" s="71" t="s">
        <v>125</v>
      </c>
      <c r="C117" s="72">
        <f t="shared" si="7"/>
        <v>0</v>
      </c>
      <c r="D117" s="74"/>
      <c r="E117" s="74"/>
      <c r="F117" s="74"/>
      <c r="G117" s="157"/>
      <c r="H117" s="72">
        <f t="shared" si="8"/>
        <v>0</v>
      </c>
      <c r="I117" s="74"/>
      <c r="J117" s="74"/>
      <c r="K117" s="74"/>
      <c r="L117" s="158"/>
    </row>
    <row r="118" spans="1:12" x14ac:dyDescent="0.25">
      <c r="A118" s="44">
        <v>2262</v>
      </c>
      <c r="B118" s="71" t="s">
        <v>126</v>
      </c>
      <c r="C118" s="72">
        <f t="shared" si="7"/>
        <v>0</v>
      </c>
      <c r="D118" s="74"/>
      <c r="E118" s="74"/>
      <c r="F118" s="74"/>
      <c r="G118" s="157"/>
      <c r="H118" s="72">
        <f t="shared" si="8"/>
        <v>0</v>
      </c>
      <c r="I118" s="74"/>
      <c r="J118" s="74"/>
      <c r="K118" s="74"/>
      <c r="L118" s="158"/>
    </row>
    <row r="119" spans="1:12" x14ac:dyDescent="0.25">
      <c r="A119" s="44">
        <v>2263</v>
      </c>
      <c r="B119" s="71" t="s">
        <v>127</v>
      </c>
      <c r="C119" s="72">
        <f t="shared" si="7"/>
        <v>0</v>
      </c>
      <c r="D119" s="74"/>
      <c r="E119" s="74"/>
      <c r="F119" s="74"/>
      <c r="G119" s="157"/>
      <c r="H119" s="72">
        <f t="shared" si="8"/>
        <v>0</v>
      </c>
      <c r="I119" s="74"/>
      <c r="J119" s="74"/>
      <c r="K119" s="74"/>
      <c r="L119" s="158"/>
    </row>
    <row r="120" spans="1:12" ht="24" x14ac:dyDescent="0.25">
      <c r="A120" s="44">
        <v>2264</v>
      </c>
      <c r="B120" s="71" t="s">
        <v>128</v>
      </c>
      <c r="C120" s="72">
        <f t="shared" si="7"/>
        <v>0</v>
      </c>
      <c r="D120" s="74"/>
      <c r="E120" s="74"/>
      <c r="F120" s="74"/>
      <c r="G120" s="157"/>
      <c r="H120" s="72">
        <f t="shared" si="8"/>
        <v>0</v>
      </c>
      <c r="I120" s="74"/>
      <c r="J120" s="74"/>
      <c r="K120" s="74"/>
      <c r="L120" s="158"/>
    </row>
    <row r="121" spans="1:12" x14ac:dyDescent="0.25">
      <c r="A121" s="44">
        <v>2269</v>
      </c>
      <c r="B121" s="71" t="s">
        <v>129</v>
      </c>
      <c r="C121" s="72">
        <f t="shared" si="7"/>
        <v>0</v>
      </c>
      <c r="D121" s="74"/>
      <c r="E121" s="74"/>
      <c r="F121" s="74"/>
      <c r="G121" s="157"/>
      <c r="H121" s="72">
        <f t="shared" si="8"/>
        <v>0</v>
      </c>
      <c r="I121" s="74"/>
      <c r="J121" s="74"/>
      <c r="K121" s="74"/>
      <c r="L121" s="158"/>
    </row>
    <row r="122" spans="1:12" x14ac:dyDescent="0.25">
      <c r="A122" s="159">
        <v>2270</v>
      </c>
      <c r="B122" s="71" t="s">
        <v>130</v>
      </c>
      <c r="C122" s="72">
        <f t="shared" si="7"/>
        <v>0</v>
      </c>
      <c r="D122" s="160">
        <f>SUM(D123:D127)</f>
        <v>0</v>
      </c>
      <c r="E122" s="160">
        <f>SUM(E123:E127)</f>
        <v>0</v>
      </c>
      <c r="F122" s="160">
        <f>SUM(F123:F127)</f>
        <v>0</v>
      </c>
      <c r="G122" s="161">
        <f>SUM(G123:G127)</f>
        <v>0</v>
      </c>
      <c r="H122" s="72">
        <f t="shared" si="8"/>
        <v>0</v>
      </c>
      <c r="I122" s="160">
        <f>SUM(I123:I127)</f>
        <v>0</v>
      </c>
      <c r="J122" s="160">
        <f>SUM(J123:J127)</f>
        <v>0</v>
      </c>
      <c r="K122" s="160">
        <f>SUM(K123:K127)</f>
        <v>0</v>
      </c>
      <c r="L122" s="162">
        <f>SUM(L123:L127)</f>
        <v>0</v>
      </c>
    </row>
    <row r="123" spans="1:12" x14ac:dyDescent="0.25">
      <c r="A123" s="44">
        <v>2272</v>
      </c>
      <c r="B123" s="174" t="s">
        <v>131</v>
      </c>
      <c r="C123" s="72">
        <f t="shared" si="7"/>
        <v>0</v>
      </c>
      <c r="D123" s="74"/>
      <c r="E123" s="74"/>
      <c r="F123" s="74"/>
      <c r="G123" s="157"/>
      <c r="H123" s="72">
        <f t="shared" si="8"/>
        <v>0</v>
      </c>
      <c r="I123" s="74"/>
      <c r="J123" s="74"/>
      <c r="K123" s="74"/>
      <c r="L123" s="158"/>
    </row>
    <row r="124" spans="1:12" ht="24" x14ac:dyDescent="0.25">
      <c r="A124" s="44">
        <v>2274</v>
      </c>
      <c r="B124" s="175" t="s">
        <v>132</v>
      </c>
      <c r="C124" s="72">
        <f t="shared" si="7"/>
        <v>0</v>
      </c>
      <c r="D124" s="74"/>
      <c r="E124" s="74"/>
      <c r="F124" s="74"/>
      <c r="G124" s="157"/>
      <c r="H124" s="72">
        <f t="shared" si="8"/>
        <v>0</v>
      </c>
      <c r="I124" s="74"/>
      <c r="J124" s="74"/>
      <c r="K124" s="74"/>
      <c r="L124" s="158"/>
    </row>
    <row r="125" spans="1:12" ht="24" x14ac:dyDescent="0.25">
      <c r="A125" s="44">
        <v>2275</v>
      </c>
      <c r="B125" s="71" t="s">
        <v>133</v>
      </c>
      <c r="C125" s="72">
        <f t="shared" si="7"/>
        <v>0</v>
      </c>
      <c r="D125" s="74"/>
      <c r="E125" s="74"/>
      <c r="F125" s="74"/>
      <c r="G125" s="157"/>
      <c r="H125" s="72">
        <f t="shared" si="8"/>
        <v>0</v>
      </c>
      <c r="I125" s="74"/>
      <c r="J125" s="74"/>
      <c r="K125" s="74"/>
      <c r="L125" s="158"/>
    </row>
    <row r="126" spans="1:12" ht="36" x14ac:dyDescent="0.25">
      <c r="A126" s="44">
        <v>2276</v>
      </c>
      <c r="B126" s="71" t="s">
        <v>134</v>
      </c>
      <c r="C126" s="72">
        <f t="shared" si="7"/>
        <v>0</v>
      </c>
      <c r="D126" s="74"/>
      <c r="E126" s="74"/>
      <c r="F126" s="74"/>
      <c r="G126" s="157"/>
      <c r="H126" s="72">
        <f t="shared" si="8"/>
        <v>0</v>
      </c>
      <c r="I126" s="74"/>
      <c r="J126" s="74"/>
      <c r="K126" s="74"/>
      <c r="L126" s="158"/>
    </row>
    <row r="127" spans="1:12" ht="24" x14ac:dyDescent="0.25">
      <c r="A127" s="44">
        <v>2279</v>
      </c>
      <c r="B127" s="71" t="s">
        <v>135</v>
      </c>
      <c r="C127" s="72">
        <f t="shared" si="7"/>
        <v>0</v>
      </c>
      <c r="D127" s="74"/>
      <c r="E127" s="74"/>
      <c r="F127" s="74"/>
      <c r="G127" s="157"/>
      <c r="H127" s="72">
        <f t="shared" si="8"/>
        <v>0</v>
      </c>
      <c r="I127" s="74"/>
      <c r="J127" s="74"/>
      <c r="K127" s="74"/>
      <c r="L127" s="158"/>
    </row>
    <row r="128" spans="1:12" ht="24" x14ac:dyDescent="0.25">
      <c r="A128" s="168">
        <v>2280</v>
      </c>
      <c r="B128" s="65" t="s">
        <v>136</v>
      </c>
      <c r="C128" s="66">
        <f t="shared" ref="C128:L128" si="9">SUM(C129)</f>
        <v>0</v>
      </c>
      <c r="D128" s="169">
        <f t="shared" si="9"/>
        <v>0</v>
      </c>
      <c r="E128" s="169">
        <f t="shared" si="9"/>
        <v>0</v>
      </c>
      <c r="F128" s="169">
        <f t="shared" si="9"/>
        <v>0</v>
      </c>
      <c r="G128" s="169">
        <f t="shared" si="9"/>
        <v>0</v>
      </c>
      <c r="H128" s="66">
        <f t="shared" si="9"/>
        <v>0</v>
      </c>
      <c r="I128" s="169">
        <f t="shared" si="9"/>
        <v>0</v>
      </c>
      <c r="J128" s="169">
        <f t="shared" si="9"/>
        <v>0</v>
      </c>
      <c r="K128" s="169">
        <f t="shared" si="9"/>
        <v>0</v>
      </c>
      <c r="L128" s="176">
        <f t="shared" si="9"/>
        <v>0</v>
      </c>
    </row>
    <row r="129" spans="1:12" ht="24" x14ac:dyDescent="0.25">
      <c r="A129" s="44">
        <v>2283</v>
      </c>
      <c r="B129" s="71" t="s">
        <v>137</v>
      </c>
      <c r="C129" s="72">
        <f>SUM(D129:G129)</f>
        <v>0</v>
      </c>
      <c r="D129" s="74"/>
      <c r="E129" s="74"/>
      <c r="F129" s="74"/>
      <c r="G129" s="157"/>
      <c r="H129" s="72">
        <f>SUM(I129:L129)</f>
        <v>0</v>
      </c>
      <c r="I129" s="74"/>
      <c r="J129" s="74"/>
      <c r="K129" s="74"/>
      <c r="L129" s="158"/>
    </row>
    <row r="130" spans="1:12" ht="38.25" customHeight="1" x14ac:dyDescent="0.25">
      <c r="A130" s="56">
        <v>2300</v>
      </c>
      <c r="B130" s="147" t="s">
        <v>138</v>
      </c>
      <c r="C130" s="57">
        <f t="shared" si="7"/>
        <v>120</v>
      </c>
      <c r="D130" s="63">
        <f>SUM(D131,D136,D140,D141,D144,D151,D159,D160,D163)</f>
        <v>120</v>
      </c>
      <c r="E130" s="63">
        <f>SUM(E131,E136,E140,E141,E144,E151,E159,E160,E163)</f>
        <v>0</v>
      </c>
      <c r="F130" s="63">
        <f>SUM(F131,F136,F140,F141,F144,F151,F159,F160,F163)</f>
        <v>0</v>
      </c>
      <c r="G130" s="166">
        <f>SUM(G131,G136,G140,G141,G144,G151,G159,G160,G163)</f>
        <v>0</v>
      </c>
      <c r="H130" s="57">
        <f t="shared" si="8"/>
        <v>120</v>
      </c>
      <c r="I130" s="63">
        <f>SUM(I131,I136,I140,I141,I144,I151,I159,I160,I163)</f>
        <v>120</v>
      </c>
      <c r="J130" s="63">
        <f>SUM(J131,J136,J140,J141,J144,J151,J159,J160,J163)</f>
        <v>0</v>
      </c>
      <c r="K130" s="63">
        <f>SUM(K131,K136,K140,K141,K144,K151,K159,K160,K163)</f>
        <v>0</v>
      </c>
      <c r="L130" s="167">
        <f>SUM(L131,L136,L140,L141,L144,L151,L159,L160,L163)</f>
        <v>0</v>
      </c>
    </row>
    <row r="131" spans="1:12" ht="24" x14ac:dyDescent="0.25">
      <c r="A131" s="168">
        <v>2310</v>
      </c>
      <c r="B131" s="65" t="s">
        <v>139</v>
      </c>
      <c r="C131" s="66">
        <f t="shared" si="7"/>
        <v>120</v>
      </c>
      <c r="D131" s="169">
        <f>SUM(D132:D135)</f>
        <v>120</v>
      </c>
      <c r="E131" s="169">
        <f t="shared" ref="E131:L131" si="10">SUM(E132:E135)</f>
        <v>0</v>
      </c>
      <c r="F131" s="169">
        <f t="shared" si="10"/>
        <v>0</v>
      </c>
      <c r="G131" s="170">
        <f t="shared" si="10"/>
        <v>0</v>
      </c>
      <c r="H131" s="66">
        <f t="shared" si="8"/>
        <v>120</v>
      </c>
      <c r="I131" s="169">
        <f t="shared" si="10"/>
        <v>120</v>
      </c>
      <c r="J131" s="169">
        <f t="shared" si="10"/>
        <v>0</v>
      </c>
      <c r="K131" s="169">
        <f t="shared" si="10"/>
        <v>0</v>
      </c>
      <c r="L131" s="171">
        <f t="shared" si="10"/>
        <v>0</v>
      </c>
    </row>
    <row r="132" spans="1:12" x14ac:dyDescent="0.25">
      <c r="A132" s="44">
        <v>2311</v>
      </c>
      <c r="B132" s="71" t="s">
        <v>140</v>
      </c>
      <c r="C132" s="72">
        <f t="shared" si="7"/>
        <v>0</v>
      </c>
      <c r="D132" s="74"/>
      <c r="E132" s="74"/>
      <c r="F132" s="74"/>
      <c r="G132" s="157"/>
      <c r="H132" s="72">
        <f t="shared" si="8"/>
        <v>0</v>
      </c>
      <c r="I132" s="74"/>
      <c r="J132" s="74"/>
      <c r="K132" s="74"/>
      <c r="L132" s="158"/>
    </row>
    <row r="133" spans="1:12" x14ac:dyDescent="0.25">
      <c r="A133" s="44">
        <v>2312</v>
      </c>
      <c r="B133" s="71" t="s">
        <v>141</v>
      </c>
      <c r="C133" s="72">
        <f t="shared" si="7"/>
        <v>0</v>
      </c>
      <c r="D133" s="74"/>
      <c r="E133" s="74"/>
      <c r="F133" s="74"/>
      <c r="G133" s="157"/>
      <c r="H133" s="72">
        <f t="shared" si="8"/>
        <v>0</v>
      </c>
      <c r="I133" s="74"/>
      <c r="J133" s="74"/>
      <c r="K133" s="74"/>
      <c r="L133" s="158"/>
    </row>
    <row r="134" spans="1:12" x14ac:dyDescent="0.25">
      <c r="A134" s="44">
        <v>2313</v>
      </c>
      <c r="B134" s="71" t="s">
        <v>142</v>
      </c>
      <c r="C134" s="72">
        <f t="shared" si="7"/>
        <v>0</v>
      </c>
      <c r="D134" s="74"/>
      <c r="E134" s="74"/>
      <c r="F134" s="74"/>
      <c r="G134" s="157"/>
      <c r="H134" s="72">
        <f t="shared" si="8"/>
        <v>0</v>
      </c>
      <c r="I134" s="74"/>
      <c r="J134" s="74"/>
      <c r="K134" s="74"/>
      <c r="L134" s="158"/>
    </row>
    <row r="135" spans="1:12" ht="36" customHeight="1" x14ac:dyDescent="0.25">
      <c r="A135" s="44">
        <v>2314</v>
      </c>
      <c r="B135" s="71" t="s">
        <v>143</v>
      </c>
      <c r="C135" s="72">
        <f t="shared" si="7"/>
        <v>120</v>
      </c>
      <c r="D135" s="74">
        <v>120</v>
      </c>
      <c r="E135" s="74"/>
      <c r="F135" s="74"/>
      <c r="G135" s="157"/>
      <c r="H135" s="72">
        <f t="shared" si="8"/>
        <v>120</v>
      </c>
      <c r="I135" s="74">
        <v>120</v>
      </c>
      <c r="J135" s="74"/>
      <c r="K135" s="74"/>
      <c r="L135" s="158"/>
    </row>
    <row r="136" spans="1:12" x14ac:dyDescent="0.25">
      <c r="A136" s="159">
        <v>2320</v>
      </c>
      <c r="B136" s="71" t="s">
        <v>144</v>
      </c>
      <c r="C136" s="72">
        <f t="shared" si="7"/>
        <v>0</v>
      </c>
      <c r="D136" s="160">
        <f>SUM(D137:D139)</f>
        <v>0</v>
      </c>
      <c r="E136" s="160">
        <f>SUM(E137:E139)</f>
        <v>0</v>
      </c>
      <c r="F136" s="160">
        <f>SUM(F137:F139)</f>
        <v>0</v>
      </c>
      <c r="G136" s="161">
        <f>SUM(G137:G139)</f>
        <v>0</v>
      </c>
      <c r="H136" s="72">
        <f t="shared" si="8"/>
        <v>0</v>
      </c>
      <c r="I136" s="160">
        <f>SUM(I137:I139)</f>
        <v>0</v>
      </c>
      <c r="J136" s="160">
        <f>SUM(J137:J139)</f>
        <v>0</v>
      </c>
      <c r="K136" s="160">
        <f>SUM(K137:K139)</f>
        <v>0</v>
      </c>
      <c r="L136" s="162">
        <f>SUM(L137:L139)</f>
        <v>0</v>
      </c>
    </row>
    <row r="137" spans="1:12" x14ac:dyDescent="0.25">
      <c r="A137" s="44">
        <v>2321</v>
      </c>
      <c r="B137" s="71" t="s">
        <v>145</v>
      </c>
      <c r="C137" s="72">
        <f t="shared" si="7"/>
        <v>0</v>
      </c>
      <c r="D137" s="74"/>
      <c r="E137" s="74"/>
      <c r="F137" s="74"/>
      <c r="G137" s="157"/>
      <c r="H137" s="72">
        <f t="shared" si="8"/>
        <v>0</v>
      </c>
      <c r="I137" s="74"/>
      <c r="J137" s="74"/>
      <c r="K137" s="74"/>
      <c r="L137" s="158"/>
    </row>
    <row r="138" spans="1:12" x14ac:dyDescent="0.25">
      <c r="A138" s="44">
        <v>2322</v>
      </c>
      <c r="B138" s="71" t="s">
        <v>146</v>
      </c>
      <c r="C138" s="72">
        <f t="shared" si="7"/>
        <v>0</v>
      </c>
      <c r="D138" s="74"/>
      <c r="E138" s="74"/>
      <c r="F138" s="74"/>
      <c r="G138" s="157"/>
      <c r="H138" s="72">
        <f t="shared" si="8"/>
        <v>0</v>
      </c>
      <c r="I138" s="74"/>
      <c r="J138" s="74"/>
      <c r="K138" s="74"/>
      <c r="L138" s="158"/>
    </row>
    <row r="139" spans="1:12" ht="10.5" customHeight="1" x14ac:dyDescent="0.25">
      <c r="A139" s="44">
        <v>2329</v>
      </c>
      <c r="B139" s="71" t="s">
        <v>147</v>
      </c>
      <c r="C139" s="72">
        <f t="shared" si="7"/>
        <v>0</v>
      </c>
      <c r="D139" s="74"/>
      <c r="E139" s="74"/>
      <c r="F139" s="74"/>
      <c r="G139" s="157"/>
      <c r="H139" s="72">
        <f t="shared" si="8"/>
        <v>0</v>
      </c>
      <c r="I139" s="74"/>
      <c r="J139" s="74"/>
      <c r="K139" s="74"/>
      <c r="L139" s="158"/>
    </row>
    <row r="140" spans="1:12" x14ac:dyDescent="0.25">
      <c r="A140" s="159">
        <v>2330</v>
      </c>
      <c r="B140" s="71" t="s">
        <v>148</v>
      </c>
      <c r="C140" s="72">
        <f t="shared" si="7"/>
        <v>0</v>
      </c>
      <c r="D140" s="74"/>
      <c r="E140" s="74"/>
      <c r="F140" s="74"/>
      <c r="G140" s="157"/>
      <c r="H140" s="72">
        <f t="shared" si="8"/>
        <v>0</v>
      </c>
      <c r="I140" s="74"/>
      <c r="J140" s="74"/>
      <c r="K140" s="74"/>
      <c r="L140" s="158"/>
    </row>
    <row r="141" spans="1:12" ht="48" x14ac:dyDescent="0.25">
      <c r="A141" s="159">
        <v>2340</v>
      </c>
      <c r="B141" s="71" t="s">
        <v>149</v>
      </c>
      <c r="C141" s="72">
        <f t="shared" si="7"/>
        <v>0</v>
      </c>
      <c r="D141" s="160">
        <f>SUM(D142:D143)</f>
        <v>0</v>
      </c>
      <c r="E141" s="160">
        <f>SUM(E142:E143)</f>
        <v>0</v>
      </c>
      <c r="F141" s="160">
        <f>SUM(F142:F143)</f>
        <v>0</v>
      </c>
      <c r="G141" s="161">
        <f>SUM(G142:G143)</f>
        <v>0</v>
      </c>
      <c r="H141" s="72">
        <f t="shared" si="8"/>
        <v>0</v>
      </c>
      <c r="I141" s="160">
        <f>SUM(I142:I143)</f>
        <v>0</v>
      </c>
      <c r="J141" s="160">
        <f>SUM(J142:J143)</f>
        <v>0</v>
      </c>
      <c r="K141" s="160">
        <f>SUM(K142:K143)</f>
        <v>0</v>
      </c>
      <c r="L141" s="162">
        <f>SUM(L142:L143)</f>
        <v>0</v>
      </c>
    </row>
    <row r="142" spans="1:12" x14ac:dyDescent="0.25">
      <c r="A142" s="44">
        <v>2341</v>
      </c>
      <c r="B142" s="71" t="s">
        <v>150</v>
      </c>
      <c r="C142" s="72">
        <f t="shared" si="7"/>
        <v>0</v>
      </c>
      <c r="D142" s="74"/>
      <c r="E142" s="74"/>
      <c r="F142" s="74"/>
      <c r="G142" s="157"/>
      <c r="H142" s="72">
        <f t="shared" si="8"/>
        <v>0</v>
      </c>
      <c r="I142" s="74"/>
      <c r="J142" s="74"/>
      <c r="K142" s="74"/>
      <c r="L142" s="158"/>
    </row>
    <row r="143" spans="1:12" ht="24" x14ac:dyDescent="0.25">
      <c r="A143" s="44">
        <v>2344</v>
      </c>
      <c r="B143" s="71" t="s">
        <v>151</v>
      </c>
      <c r="C143" s="72">
        <f t="shared" si="7"/>
        <v>0</v>
      </c>
      <c r="D143" s="74"/>
      <c r="E143" s="74"/>
      <c r="F143" s="74"/>
      <c r="G143" s="157"/>
      <c r="H143" s="72">
        <f t="shared" si="8"/>
        <v>0</v>
      </c>
      <c r="I143" s="74"/>
      <c r="J143" s="74"/>
      <c r="K143" s="74"/>
      <c r="L143" s="158"/>
    </row>
    <row r="144" spans="1:12" ht="24" x14ac:dyDescent="0.25">
      <c r="A144" s="150">
        <v>2350</v>
      </c>
      <c r="B144" s="112" t="s">
        <v>152</v>
      </c>
      <c r="C144" s="117">
        <f t="shared" si="7"/>
        <v>0</v>
      </c>
      <c r="D144" s="151">
        <f>SUM(D145:D150)</f>
        <v>0</v>
      </c>
      <c r="E144" s="151">
        <f>SUM(E145:E150)</f>
        <v>0</v>
      </c>
      <c r="F144" s="151">
        <f>SUM(F145:F150)</f>
        <v>0</v>
      </c>
      <c r="G144" s="152">
        <f>SUM(G145:G150)</f>
        <v>0</v>
      </c>
      <c r="H144" s="117">
        <f t="shared" si="8"/>
        <v>0</v>
      </c>
      <c r="I144" s="151">
        <f>SUM(I145:I150)</f>
        <v>0</v>
      </c>
      <c r="J144" s="151">
        <f>SUM(J145:J150)</f>
        <v>0</v>
      </c>
      <c r="K144" s="151">
        <f>SUM(K145:K150)</f>
        <v>0</v>
      </c>
      <c r="L144" s="153">
        <f>SUM(L145:L150)</f>
        <v>0</v>
      </c>
    </row>
    <row r="145" spans="1:12" x14ac:dyDescent="0.25">
      <c r="A145" s="38">
        <v>2351</v>
      </c>
      <c r="B145" s="65" t="s">
        <v>153</v>
      </c>
      <c r="C145" s="66">
        <f t="shared" si="7"/>
        <v>0</v>
      </c>
      <c r="D145" s="68"/>
      <c r="E145" s="68"/>
      <c r="F145" s="68"/>
      <c r="G145" s="154"/>
      <c r="H145" s="66">
        <f t="shared" si="8"/>
        <v>0</v>
      </c>
      <c r="I145" s="68"/>
      <c r="J145" s="68"/>
      <c r="K145" s="68"/>
      <c r="L145" s="155"/>
    </row>
    <row r="146" spans="1:12" x14ac:dyDescent="0.25">
      <c r="A146" s="44">
        <v>2352</v>
      </c>
      <c r="B146" s="71" t="s">
        <v>154</v>
      </c>
      <c r="C146" s="72">
        <f t="shared" si="7"/>
        <v>0</v>
      </c>
      <c r="D146" s="74"/>
      <c r="E146" s="74"/>
      <c r="F146" s="74"/>
      <c r="G146" s="157"/>
      <c r="H146" s="72">
        <f t="shared" si="8"/>
        <v>0</v>
      </c>
      <c r="I146" s="74"/>
      <c r="J146" s="74"/>
      <c r="K146" s="74"/>
      <c r="L146" s="158"/>
    </row>
    <row r="147" spans="1:12" ht="24" x14ac:dyDescent="0.25">
      <c r="A147" s="44">
        <v>2353</v>
      </c>
      <c r="B147" s="71" t="s">
        <v>155</v>
      </c>
      <c r="C147" s="72">
        <f t="shared" si="7"/>
        <v>0</v>
      </c>
      <c r="D147" s="74"/>
      <c r="E147" s="74"/>
      <c r="F147" s="74"/>
      <c r="G147" s="157"/>
      <c r="H147" s="72">
        <f t="shared" si="8"/>
        <v>0</v>
      </c>
      <c r="I147" s="74"/>
      <c r="J147" s="74"/>
      <c r="K147" s="74"/>
      <c r="L147" s="158"/>
    </row>
    <row r="148" spans="1:12" ht="24" x14ac:dyDescent="0.25">
      <c r="A148" s="44">
        <v>2354</v>
      </c>
      <c r="B148" s="71" t="s">
        <v>156</v>
      </c>
      <c r="C148" s="72">
        <f t="shared" si="7"/>
        <v>0</v>
      </c>
      <c r="D148" s="74"/>
      <c r="E148" s="74"/>
      <c r="F148" s="74"/>
      <c r="G148" s="157"/>
      <c r="H148" s="72">
        <f t="shared" si="8"/>
        <v>0</v>
      </c>
      <c r="I148" s="74"/>
      <c r="J148" s="74"/>
      <c r="K148" s="74"/>
      <c r="L148" s="158"/>
    </row>
    <row r="149" spans="1:12" ht="24" x14ac:dyDescent="0.25">
      <c r="A149" s="44">
        <v>2355</v>
      </c>
      <c r="B149" s="71" t="s">
        <v>157</v>
      </c>
      <c r="C149" s="72">
        <f t="shared" si="7"/>
        <v>0</v>
      </c>
      <c r="D149" s="74"/>
      <c r="E149" s="74"/>
      <c r="F149" s="74"/>
      <c r="G149" s="157"/>
      <c r="H149" s="72">
        <f t="shared" si="8"/>
        <v>0</v>
      </c>
      <c r="I149" s="74"/>
      <c r="J149" s="74"/>
      <c r="K149" s="74"/>
      <c r="L149" s="158"/>
    </row>
    <row r="150" spans="1:12" ht="24" x14ac:dyDescent="0.25">
      <c r="A150" s="44">
        <v>2359</v>
      </c>
      <c r="B150" s="71" t="s">
        <v>158</v>
      </c>
      <c r="C150" s="72">
        <f t="shared" si="7"/>
        <v>0</v>
      </c>
      <c r="D150" s="74"/>
      <c r="E150" s="74"/>
      <c r="F150" s="74"/>
      <c r="G150" s="157"/>
      <c r="H150" s="72">
        <f t="shared" si="8"/>
        <v>0</v>
      </c>
      <c r="I150" s="74"/>
      <c r="J150" s="74"/>
      <c r="K150" s="74"/>
      <c r="L150" s="158"/>
    </row>
    <row r="151" spans="1:12" ht="24.75" customHeight="1" x14ac:dyDescent="0.25">
      <c r="A151" s="159">
        <v>2360</v>
      </c>
      <c r="B151" s="71" t="s">
        <v>159</v>
      </c>
      <c r="C151" s="72">
        <f t="shared" si="7"/>
        <v>0</v>
      </c>
      <c r="D151" s="160">
        <f>SUM(D152:D158)</f>
        <v>0</v>
      </c>
      <c r="E151" s="160">
        <f>SUM(E152:E158)</f>
        <v>0</v>
      </c>
      <c r="F151" s="160">
        <f>SUM(F152:F158)</f>
        <v>0</v>
      </c>
      <c r="G151" s="161">
        <f>SUM(G152:G158)</f>
        <v>0</v>
      </c>
      <c r="H151" s="72">
        <f t="shared" si="8"/>
        <v>0</v>
      </c>
      <c r="I151" s="160">
        <f>SUM(I152:I158)</f>
        <v>0</v>
      </c>
      <c r="J151" s="160">
        <f>SUM(J152:J158)</f>
        <v>0</v>
      </c>
      <c r="K151" s="160">
        <f>SUM(K152:K158)</f>
        <v>0</v>
      </c>
      <c r="L151" s="162">
        <f>SUM(L152:L158)</f>
        <v>0</v>
      </c>
    </row>
    <row r="152" spans="1:12" x14ac:dyDescent="0.25">
      <c r="A152" s="43">
        <v>2361</v>
      </c>
      <c r="B152" s="71" t="s">
        <v>160</v>
      </c>
      <c r="C152" s="72">
        <f t="shared" si="7"/>
        <v>0</v>
      </c>
      <c r="D152" s="74"/>
      <c r="E152" s="74"/>
      <c r="F152" s="74"/>
      <c r="G152" s="157"/>
      <c r="H152" s="72">
        <f t="shared" si="8"/>
        <v>0</v>
      </c>
      <c r="I152" s="74"/>
      <c r="J152" s="74"/>
      <c r="K152" s="74"/>
      <c r="L152" s="158"/>
    </row>
    <row r="153" spans="1:12" ht="24" x14ac:dyDescent="0.25">
      <c r="A153" s="43">
        <v>2362</v>
      </c>
      <c r="B153" s="71" t="s">
        <v>161</v>
      </c>
      <c r="C153" s="72">
        <f t="shared" si="7"/>
        <v>0</v>
      </c>
      <c r="D153" s="74"/>
      <c r="E153" s="74"/>
      <c r="F153" s="74"/>
      <c r="G153" s="157"/>
      <c r="H153" s="72">
        <f t="shared" si="8"/>
        <v>0</v>
      </c>
      <c r="I153" s="74"/>
      <c r="J153" s="74"/>
      <c r="K153" s="74"/>
      <c r="L153" s="158"/>
    </row>
    <row r="154" spans="1:12" x14ac:dyDescent="0.25">
      <c r="A154" s="43">
        <v>2363</v>
      </c>
      <c r="B154" s="71" t="s">
        <v>162</v>
      </c>
      <c r="C154" s="72">
        <f t="shared" si="7"/>
        <v>0</v>
      </c>
      <c r="D154" s="74"/>
      <c r="E154" s="74"/>
      <c r="F154" s="74"/>
      <c r="G154" s="157"/>
      <c r="H154" s="72">
        <f t="shared" si="8"/>
        <v>0</v>
      </c>
      <c r="I154" s="74"/>
      <c r="J154" s="74"/>
      <c r="K154" s="74"/>
      <c r="L154" s="158"/>
    </row>
    <row r="155" spans="1:12" x14ac:dyDescent="0.25">
      <c r="A155" s="43">
        <v>2364</v>
      </c>
      <c r="B155" s="71" t="s">
        <v>163</v>
      </c>
      <c r="C155" s="72">
        <f t="shared" si="7"/>
        <v>0</v>
      </c>
      <c r="D155" s="74"/>
      <c r="E155" s="74"/>
      <c r="F155" s="74"/>
      <c r="G155" s="157"/>
      <c r="H155" s="72">
        <f t="shared" si="8"/>
        <v>0</v>
      </c>
      <c r="I155" s="74"/>
      <c r="J155" s="74"/>
      <c r="K155" s="74"/>
      <c r="L155" s="158"/>
    </row>
    <row r="156" spans="1:12" ht="12.75" customHeight="1" x14ac:dyDescent="0.25">
      <c r="A156" s="43">
        <v>2365</v>
      </c>
      <c r="B156" s="71" t="s">
        <v>164</v>
      </c>
      <c r="C156" s="72">
        <f t="shared" si="7"/>
        <v>0</v>
      </c>
      <c r="D156" s="74"/>
      <c r="E156" s="74"/>
      <c r="F156" s="74"/>
      <c r="G156" s="157"/>
      <c r="H156" s="72">
        <f t="shared" si="8"/>
        <v>0</v>
      </c>
      <c r="I156" s="74"/>
      <c r="J156" s="74"/>
      <c r="K156" s="74"/>
      <c r="L156" s="158"/>
    </row>
    <row r="157" spans="1:12" ht="36" x14ac:dyDescent="0.25">
      <c r="A157" s="43">
        <v>2366</v>
      </c>
      <c r="B157" s="71" t="s">
        <v>165</v>
      </c>
      <c r="C157" s="72">
        <f t="shared" si="7"/>
        <v>0</v>
      </c>
      <c r="D157" s="74"/>
      <c r="E157" s="74"/>
      <c r="F157" s="74"/>
      <c r="G157" s="157"/>
      <c r="H157" s="72">
        <f t="shared" si="8"/>
        <v>0</v>
      </c>
      <c r="I157" s="74"/>
      <c r="J157" s="74"/>
      <c r="K157" s="74"/>
      <c r="L157" s="158"/>
    </row>
    <row r="158" spans="1:12" ht="48" x14ac:dyDescent="0.25">
      <c r="A158" s="43">
        <v>2369</v>
      </c>
      <c r="B158" s="71" t="s">
        <v>166</v>
      </c>
      <c r="C158" s="72">
        <f t="shared" si="7"/>
        <v>0</v>
      </c>
      <c r="D158" s="74"/>
      <c r="E158" s="74"/>
      <c r="F158" s="74"/>
      <c r="G158" s="157"/>
      <c r="H158" s="72">
        <f t="shared" si="8"/>
        <v>0</v>
      </c>
      <c r="I158" s="74"/>
      <c r="J158" s="74"/>
      <c r="K158" s="74"/>
      <c r="L158" s="158"/>
    </row>
    <row r="159" spans="1:12" x14ac:dyDescent="0.25">
      <c r="A159" s="150">
        <v>2370</v>
      </c>
      <c r="B159" s="112" t="s">
        <v>167</v>
      </c>
      <c r="C159" s="117">
        <f t="shared" si="7"/>
        <v>0</v>
      </c>
      <c r="D159" s="163"/>
      <c r="E159" s="163"/>
      <c r="F159" s="163"/>
      <c r="G159" s="164"/>
      <c r="H159" s="117">
        <f t="shared" si="8"/>
        <v>0</v>
      </c>
      <c r="I159" s="163"/>
      <c r="J159" s="163"/>
      <c r="K159" s="163"/>
      <c r="L159" s="165"/>
    </row>
    <row r="160" spans="1:12" x14ac:dyDescent="0.25">
      <c r="A160" s="150">
        <v>2380</v>
      </c>
      <c r="B160" s="112" t="s">
        <v>168</v>
      </c>
      <c r="C160" s="117">
        <f t="shared" si="7"/>
        <v>0</v>
      </c>
      <c r="D160" s="151">
        <f>SUM(D161:D162)</f>
        <v>0</v>
      </c>
      <c r="E160" s="151">
        <f>SUM(E161:E162)</f>
        <v>0</v>
      </c>
      <c r="F160" s="151">
        <f>SUM(F161:F162)</f>
        <v>0</v>
      </c>
      <c r="G160" s="152">
        <f>SUM(G161:G162)</f>
        <v>0</v>
      </c>
      <c r="H160" s="117">
        <f t="shared" si="8"/>
        <v>0</v>
      </c>
      <c r="I160" s="151">
        <f>SUM(I161:I162)</f>
        <v>0</v>
      </c>
      <c r="J160" s="151">
        <f>SUM(J161:J162)</f>
        <v>0</v>
      </c>
      <c r="K160" s="151">
        <f>SUM(K161:K162)</f>
        <v>0</v>
      </c>
      <c r="L160" s="153">
        <f>SUM(L161:L162)</f>
        <v>0</v>
      </c>
    </row>
    <row r="161" spans="1:12" x14ac:dyDescent="0.25">
      <c r="A161" s="37">
        <v>2381</v>
      </c>
      <c r="B161" s="65" t="s">
        <v>169</v>
      </c>
      <c r="C161" s="66">
        <f t="shared" si="7"/>
        <v>0</v>
      </c>
      <c r="D161" s="68"/>
      <c r="E161" s="68"/>
      <c r="F161" s="68"/>
      <c r="G161" s="154"/>
      <c r="H161" s="66">
        <f t="shared" si="8"/>
        <v>0</v>
      </c>
      <c r="I161" s="68"/>
      <c r="J161" s="68"/>
      <c r="K161" s="68"/>
      <c r="L161" s="155"/>
    </row>
    <row r="162" spans="1:12" ht="24" x14ac:dyDescent="0.25">
      <c r="A162" s="43">
        <v>2389</v>
      </c>
      <c r="B162" s="71" t="s">
        <v>170</v>
      </c>
      <c r="C162" s="72">
        <f t="shared" si="7"/>
        <v>0</v>
      </c>
      <c r="D162" s="74"/>
      <c r="E162" s="74"/>
      <c r="F162" s="74"/>
      <c r="G162" s="157"/>
      <c r="H162" s="72">
        <f t="shared" si="8"/>
        <v>0</v>
      </c>
      <c r="I162" s="74"/>
      <c r="J162" s="74"/>
      <c r="K162" s="74"/>
      <c r="L162" s="158"/>
    </row>
    <row r="163" spans="1:12" x14ac:dyDescent="0.25">
      <c r="A163" s="150">
        <v>2390</v>
      </c>
      <c r="B163" s="112" t="s">
        <v>171</v>
      </c>
      <c r="C163" s="117">
        <f t="shared" si="7"/>
        <v>0</v>
      </c>
      <c r="D163" s="163"/>
      <c r="E163" s="163"/>
      <c r="F163" s="163"/>
      <c r="G163" s="164"/>
      <c r="H163" s="117">
        <f t="shared" si="8"/>
        <v>0</v>
      </c>
      <c r="I163" s="163"/>
      <c r="J163" s="163"/>
      <c r="K163" s="163"/>
      <c r="L163" s="165"/>
    </row>
    <row r="164" spans="1:12" x14ac:dyDescent="0.25">
      <c r="A164" s="56">
        <v>2400</v>
      </c>
      <c r="B164" s="147" t="s">
        <v>172</v>
      </c>
      <c r="C164" s="57">
        <f t="shared" si="7"/>
        <v>0</v>
      </c>
      <c r="D164" s="177"/>
      <c r="E164" s="177"/>
      <c r="F164" s="177"/>
      <c r="G164" s="178"/>
      <c r="H164" s="57">
        <f t="shared" si="8"/>
        <v>0</v>
      </c>
      <c r="I164" s="177"/>
      <c r="J164" s="177"/>
      <c r="K164" s="177"/>
      <c r="L164" s="179"/>
    </row>
    <row r="165" spans="1:12" ht="24" x14ac:dyDescent="0.25">
      <c r="A165" s="56">
        <v>2500</v>
      </c>
      <c r="B165" s="147" t="s">
        <v>173</v>
      </c>
      <c r="C165" s="57">
        <f t="shared" si="7"/>
        <v>0</v>
      </c>
      <c r="D165" s="63">
        <f>SUM(D166,D171)</f>
        <v>0</v>
      </c>
      <c r="E165" s="63">
        <f t="shared" ref="E165:G165" si="11">SUM(E166,E171)</f>
        <v>0</v>
      </c>
      <c r="F165" s="63">
        <f t="shared" si="11"/>
        <v>0</v>
      </c>
      <c r="G165" s="63">
        <f t="shared" si="11"/>
        <v>0</v>
      </c>
      <c r="H165" s="57">
        <f t="shared" si="8"/>
        <v>0</v>
      </c>
      <c r="I165" s="63">
        <f>SUM(I166,I171)</f>
        <v>0</v>
      </c>
      <c r="J165" s="63">
        <f t="shared" ref="J165:L165" si="12">SUM(J166,J171)</f>
        <v>0</v>
      </c>
      <c r="K165" s="63">
        <f t="shared" si="12"/>
        <v>0</v>
      </c>
      <c r="L165" s="149">
        <f t="shared" si="12"/>
        <v>0</v>
      </c>
    </row>
    <row r="166" spans="1:12" ht="16.5" customHeight="1" x14ac:dyDescent="0.25">
      <c r="A166" s="168">
        <v>2510</v>
      </c>
      <c r="B166" s="65" t="s">
        <v>174</v>
      </c>
      <c r="C166" s="66">
        <f t="shared" si="7"/>
        <v>0</v>
      </c>
      <c r="D166" s="169">
        <f>SUM(D167:D170)</f>
        <v>0</v>
      </c>
      <c r="E166" s="169">
        <f t="shared" ref="E166:G166" si="13">SUM(E167:E170)</f>
        <v>0</v>
      </c>
      <c r="F166" s="169">
        <f t="shared" si="13"/>
        <v>0</v>
      </c>
      <c r="G166" s="169">
        <f t="shared" si="13"/>
        <v>0</v>
      </c>
      <c r="H166" s="66">
        <f t="shared" si="8"/>
        <v>0</v>
      </c>
      <c r="I166" s="169">
        <f>SUM(I167:I170)</f>
        <v>0</v>
      </c>
      <c r="J166" s="169">
        <f t="shared" ref="J166:L166" si="14">SUM(J167:J170)</f>
        <v>0</v>
      </c>
      <c r="K166" s="169">
        <f t="shared" si="14"/>
        <v>0</v>
      </c>
      <c r="L166" s="180">
        <f t="shared" si="14"/>
        <v>0</v>
      </c>
    </row>
    <row r="167" spans="1:12" ht="24" x14ac:dyDescent="0.25">
      <c r="A167" s="44">
        <v>2512</v>
      </c>
      <c r="B167" s="71" t="s">
        <v>175</v>
      </c>
      <c r="C167" s="72">
        <f t="shared" si="7"/>
        <v>0</v>
      </c>
      <c r="D167" s="74"/>
      <c r="E167" s="74"/>
      <c r="F167" s="74"/>
      <c r="G167" s="157"/>
      <c r="H167" s="72">
        <f t="shared" si="8"/>
        <v>0</v>
      </c>
      <c r="I167" s="74"/>
      <c r="J167" s="74"/>
      <c r="K167" s="74"/>
      <c r="L167" s="158"/>
    </row>
    <row r="168" spans="1:12" ht="36" x14ac:dyDescent="0.25">
      <c r="A168" s="44">
        <v>2513</v>
      </c>
      <c r="B168" s="71" t="s">
        <v>176</v>
      </c>
      <c r="C168" s="72">
        <f t="shared" si="7"/>
        <v>0</v>
      </c>
      <c r="D168" s="74"/>
      <c r="E168" s="74"/>
      <c r="F168" s="74"/>
      <c r="G168" s="157"/>
      <c r="H168" s="72">
        <f t="shared" si="8"/>
        <v>0</v>
      </c>
      <c r="I168" s="74"/>
      <c r="J168" s="74"/>
      <c r="K168" s="74"/>
      <c r="L168" s="158"/>
    </row>
    <row r="169" spans="1:12" ht="24" x14ac:dyDescent="0.25">
      <c r="A169" s="44">
        <v>2515</v>
      </c>
      <c r="B169" s="71" t="s">
        <v>177</v>
      </c>
      <c r="C169" s="72">
        <f t="shared" si="7"/>
        <v>0</v>
      </c>
      <c r="D169" s="74"/>
      <c r="E169" s="74"/>
      <c r="F169" s="74"/>
      <c r="G169" s="157"/>
      <c r="H169" s="72">
        <f t="shared" si="8"/>
        <v>0</v>
      </c>
      <c r="I169" s="74"/>
      <c r="J169" s="74"/>
      <c r="K169" s="74"/>
      <c r="L169" s="158"/>
    </row>
    <row r="170" spans="1:12" ht="24" x14ac:dyDescent="0.25">
      <c r="A170" s="44">
        <v>2519</v>
      </c>
      <c r="B170" s="71" t="s">
        <v>178</v>
      </c>
      <c r="C170" s="72">
        <f t="shared" si="7"/>
        <v>0</v>
      </c>
      <c r="D170" s="74"/>
      <c r="E170" s="74"/>
      <c r="F170" s="74"/>
      <c r="G170" s="157"/>
      <c r="H170" s="72">
        <f t="shared" si="8"/>
        <v>0</v>
      </c>
      <c r="I170" s="74"/>
      <c r="J170" s="74"/>
      <c r="K170" s="74"/>
      <c r="L170" s="158"/>
    </row>
    <row r="171" spans="1:12" ht="24" x14ac:dyDescent="0.25">
      <c r="A171" s="159">
        <v>2520</v>
      </c>
      <c r="B171" s="71" t="s">
        <v>179</v>
      </c>
      <c r="C171" s="72">
        <f t="shared" si="7"/>
        <v>0</v>
      </c>
      <c r="D171" s="74"/>
      <c r="E171" s="74"/>
      <c r="F171" s="74"/>
      <c r="G171" s="157"/>
      <c r="H171" s="72">
        <f t="shared" si="8"/>
        <v>0</v>
      </c>
      <c r="I171" s="74"/>
      <c r="J171" s="74"/>
      <c r="K171" s="74"/>
      <c r="L171" s="158"/>
    </row>
    <row r="172" spans="1:12" s="182" customFormat="1" ht="36" customHeight="1" x14ac:dyDescent="0.25">
      <c r="A172" s="19">
        <v>2800</v>
      </c>
      <c r="B172" s="65" t="s">
        <v>180</v>
      </c>
      <c r="C172" s="66">
        <f t="shared" si="7"/>
        <v>0</v>
      </c>
      <c r="D172" s="40"/>
      <c r="E172" s="40"/>
      <c r="F172" s="40"/>
      <c r="G172" s="41"/>
      <c r="H172" s="66">
        <f t="shared" si="8"/>
        <v>0</v>
      </c>
      <c r="I172" s="40"/>
      <c r="J172" s="40"/>
      <c r="K172" s="40"/>
      <c r="L172" s="42"/>
    </row>
    <row r="173" spans="1:12" x14ac:dyDescent="0.25">
      <c r="A173" s="142">
        <v>3000</v>
      </c>
      <c r="B173" s="142" t="s">
        <v>181</v>
      </c>
      <c r="C173" s="143">
        <f t="shared" si="7"/>
        <v>0</v>
      </c>
      <c r="D173" s="144">
        <f>SUM(D174,D184)</f>
        <v>0</v>
      </c>
      <c r="E173" s="144">
        <f>SUM(E174,E184)</f>
        <v>0</v>
      </c>
      <c r="F173" s="144">
        <f>SUM(F174,F184)</f>
        <v>0</v>
      </c>
      <c r="G173" s="145">
        <f>SUM(G174,G184)</f>
        <v>0</v>
      </c>
      <c r="H173" s="143">
        <f t="shared" si="8"/>
        <v>0</v>
      </c>
      <c r="I173" s="144">
        <f>SUM(I174,I184)</f>
        <v>0</v>
      </c>
      <c r="J173" s="144">
        <f>SUM(J174,J184)</f>
        <v>0</v>
      </c>
      <c r="K173" s="144">
        <f>SUM(K174,K184)</f>
        <v>0</v>
      </c>
      <c r="L173" s="146">
        <f>SUM(L174,L184)</f>
        <v>0</v>
      </c>
    </row>
    <row r="174" spans="1:12" ht="24" x14ac:dyDescent="0.25">
      <c r="A174" s="56">
        <v>3200</v>
      </c>
      <c r="B174" s="183" t="s">
        <v>182</v>
      </c>
      <c r="C174" s="184">
        <f t="shared" si="7"/>
        <v>0</v>
      </c>
      <c r="D174" s="63">
        <f>SUM(D175,D179)</f>
        <v>0</v>
      </c>
      <c r="E174" s="63">
        <f t="shared" ref="E174:G174" si="15">SUM(E175,E179)</f>
        <v>0</v>
      </c>
      <c r="F174" s="63">
        <f t="shared" si="15"/>
        <v>0</v>
      </c>
      <c r="G174" s="63">
        <f t="shared" si="15"/>
        <v>0</v>
      </c>
      <c r="H174" s="57">
        <f t="shared" si="8"/>
        <v>0</v>
      </c>
      <c r="I174" s="63">
        <f>SUM(I175,I179)</f>
        <v>0</v>
      </c>
      <c r="J174" s="63">
        <f t="shared" ref="J174:L174" si="16">SUM(J175,J179)</f>
        <v>0</v>
      </c>
      <c r="K174" s="63">
        <f t="shared" si="16"/>
        <v>0</v>
      </c>
      <c r="L174" s="149">
        <f t="shared" si="16"/>
        <v>0</v>
      </c>
    </row>
    <row r="175" spans="1:12" ht="36" x14ac:dyDescent="0.25">
      <c r="A175" s="168">
        <v>3260</v>
      </c>
      <c r="B175" s="65" t="s">
        <v>183</v>
      </c>
      <c r="C175" s="66">
        <f t="shared" si="7"/>
        <v>0</v>
      </c>
      <c r="D175" s="169">
        <f>SUM(D176:D178)</f>
        <v>0</v>
      </c>
      <c r="E175" s="169">
        <f>SUM(E176:E178)</f>
        <v>0</v>
      </c>
      <c r="F175" s="169">
        <f>SUM(F176:F178)</f>
        <v>0</v>
      </c>
      <c r="G175" s="170">
        <f>SUM(G176:G178)</f>
        <v>0</v>
      </c>
      <c r="H175" s="66">
        <f t="shared" si="8"/>
        <v>0</v>
      </c>
      <c r="I175" s="169">
        <f>SUM(I176:I178)</f>
        <v>0</v>
      </c>
      <c r="J175" s="169">
        <f>SUM(J176:J178)</f>
        <v>0</v>
      </c>
      <c r="K175" s="169">
        <f>SUM(K176:K178)</f>
        <v>0</v>
      </c>
      <c r="L175" s="171">
        <f>SUM(L176:L178)</f>
        <v>0</v>
      </c>
    </row>
    <row r="176" spans="1:12" ht="24" x14ac:dyDescent="0.25">
      <c r="A176" s="44">
        <v>3261</v>
      </c>
      <c r="B176" s="71" t="s">
        <v>184</v>
      </c>
      <c r="C176" s="72">
        <f>SUM(D176:G176)</f>
        <v>0</v>
      </c>
      <c r="D176" s="74"/>
      <c r="E176" s="74"/>
      <c r="F176" s="74"/>
      <c r="G176" s="157"/>
      <c r="H176" s="72">
        <f>SUM(I176:L176)</f>
        <v>0</v>
      </c>
      <c r="I176" s="74"/>
      <c r="J176" s="74"/>
      <c r="K176" s="74"/>
      <c r="L176" s="158"/>
    </row>
    <row r="177" spans="1:12" ht="36" x14ac:dyDescent="0.25">
      <c r="A177" s="44">
        <v>3262</v>
      </c>
      <c r="B177" s="71" t="s">
        <v>185</v>
      </c>
      <c r="C177" s="72">
        <f>SUM(D177:G177)</f>
        <v>0</v>
      </c>
      <c r="D177" s="74"/>
      <c r="E177" s="74"/>
      <c r="F177" s="74"/>
      <c r="G177" s="157"/>
      <c r="H177" s="72">
        <f>SUM(I177:L177)</f>
        <v>0</v>
      </c>
      <c r="I177" s="74"/>
      <c r="J177" s="74"/>
      <c r="K177" s="74"/>
      <c r="L177" s="158"/>
    </row>
    <row r="178" spans="1:12" ht="24" x14ac:dyDescent="0.25">
      <c r="A178" s="44">
        <v>3263</v>
      </c>
      <c r="B178" s="71" t="s">
        <v>186</v>
      </c>
      <c r="C178" s="72">
        <f>SUM(D178:G178)</f>
        <v>0</v>
      </c>
      <c r="D178" s="74"/>
      <c r="E178" s="74"/>
      <c r="F178" s="74"/>
      <c r="G178" s="157"/>
      <c r="H178" s="72">
        <f>SUM(I178:L178)</f>
        <v>0</v>
      </c>
      <c r="I178" s="74"/>
      <c r="J178" s="74"/>
      <c r="K178" s="74"/>
      <c r="L178" s="158"/>
    </row>
    <row r="179" spans="1:12" ht="84" x14ac:dyDescent="0.25">
      <c r="A179" s="168">
        <v>3290</v>
      </c>
      <c r="B179" s="65" t="s">
        <v>187</v>
      </c>
      <c r="C179" s="185">
        <f t="shared" ref="C179:C183" si="17">SUM(D179:G179)</f>
        <v>0</v>
      </c>
      <c r="D179" s="169">
        <f>SUM(D180:D183)</f>
        <v>0</v>
      </c>
      <c r="E179" s="169">
        <f t="shared" ref="E179:G179" si="18">SUM(E180:E183)</f>
        <v>0</v>
      </c>
      <c r="F179" s="169">
        <f t="shared" si="18"/>
        <v>0</v>
      </c>
      <c r="G179" s="169">
        <f t="shared" si="18"/>
        <v>0</v>
      </c>
      <c r="H179" s="185">
        <f t="shared" ref="H179:H183" si="19">SUM(I179:L179)</f>
        <v>0</v>
      </c>
      <c r="I179" s="169">
        <f>SUM(I180:I183)</f>
        <v>0</v>
      </c>
      <c r="J179" s="169">
        <f t="shared" ref="J179:L179" si="20">SUM(J180:J183)</f>
        <v>0</v>
      </c>
      <c r="K179" s="169">
        <f t="shared" si="20"/>
        <v>0</v>
      </c>
      <c r="L179" s="186">
        <f t="shared" si="20"/>
        <v>0</v>
      </c>
    </row>
    <row r="180" spans="1:12" ht="72" x14ac:dyDescent="0.25">
      <c r="A180" s="44">
        <v>3291</v>
      </c>
      <c r="B180" s="71" t="s">
        <v>188</v>
      </c>
      <c r="C180" s="72">
        <f t="shared" si="17"/>
        <v>0</v>
      </c>
      <c r="D180" s="74"/>
      <c r="E180" s="74"/>
      <c r="F180" s="74"/>
      <c r="G180" s="187"/>
      <c r="H180" s="72">
        <f t="shared" si="19"/>
        <v>0</v>
      </c>
      <c r="I180" s="74"/>
      <c r="J180" s="74"/>
      <c r="K180" s="74"/>
      <c r="L180" s="158"/>
    </row>
    <row r="181" spans="1:12" ht="72" x14ac:dyDescent="0.25">
      <c r="A181" s="44">
        <v>3292</v>
      </c>
      <c r="B181" s="71" t="s">
        <v>189</v>
      </c>
      <c r="C181" s="72">
        <f t="shared" si="17"/>
        <v>0</v>
      </c>
      <c r="D181" s="74"/>
      <c r="E181" s="74"/>
      <c r="F181" s="74"/>
      <c r="G181" s="187"/>
      <c r="H181" s="72">
        <f t="shared" si="19"/>
        <v>0</v>
      </c>
      <c r="I181" s="74"/>
      <c r="J181" s="74"/>
      <c r="K181" s="74"/>
      <c r="L181" s="158"/>
    </row>
    <row r="182" spans="1:12" ht="72" x14ac:dyDescent="0.25">
      <c r="A182" s="44">
        <v>3293</v>
      </c>
      <c r="B182" s="71" t="s">
        <v>190</v>
      </c>
      <c r="C182" s="72">
        <f t="shared" si="17"/>
        <v>0</v>
      </c>
      <c r="D182" s="74"/>
      <c r="E182" s="74"/>
      <c r="F182" s="74"/>
      <c r="G182" s="187"/>
      <c r="H182" s="72">
        <f t="shared" si="19"/>
        <v>0</v>
      </c>
      <c r="I182" s="74"/>
      <c r="J182" s="74"/>
      <c r="K182" s="74"/>
      <c r="L182" s="158"/>
    </row>
    <row r="183" spans="1:12" ht="60" x14ac:dyDescent="0.25">
      <c r="A183" s="188">
        <v>3294</v>
      </c>
      <c r="B183" s="71" t="s">
        <v>191</v>
      </c>
      <c r="C183" s="185">
        <f t="shared" si="17"/>
        <v>0</v>
      </c>
      <c r="D183" s="189"/>
      <c r="E183" s="189"/>
      <c r="F183" s="189"/>
      <c r="G183" s="190"/>
      <c r="H183" s="185">
        <f t="shared" si="19"/>
        <v>0</v>
      </c>
      <c r="I183" s="189"/>
      <c r="J183" s="189"/>
      <c r="K183" s="189"/>
      <c r="L183" s="191"/>
    </row>
    <row r="184" spans="1:12" ht="48" x14ac:dyDescent="0.25">
      <c r="A184" s="192">
        <v>3300</v>
      </c>
      <c r="B184" s="183" t="s">
        <v>192</v>
      </c>
      <c r="C184" s="193">
        <f t="shared" si="7"/>
        <v>0</v>
      </c>
      <c r="D184" s="194">
        <f>SUM(D185:D186)</f>
        <v>0</v>
      </c>
      <c r="E184" s="194">
        <f t="shared" ref="E184:G184" si="21">SUM(E185:E186)</f>
        <v>0</v>
      </c>
      <c r="F184" s="194">
        <f t="shared" si="21"/>
        <v>0</v>
      </c>
      <c r="G184" s="194">
        <f t="shared" si="21"/>
        <v>0</v>
      </c>
      <c r="H184" s="193">
        <f t="shared" si="8"/>
        <v>0</v>
      </c>
      <c r="I184" s="194">
        <f>SUM(I185:I186)</f>
        <v>0</v>
      </c>
      <c r="J184" s="194">
        <f t="shared" ref="J184:L184" si="22">SUM(J185:J186)</f>
        <v>0</v>
      </c>
      <c r="K184" s="194">
        <f t="shared" si="22"/>
        <v>0</v>
      </c>
      <c r="L184" s="149">
        <f t="shared" si="22"/>
        <v>0</v>
      </c>
    </row>
    <row r="185" spans="1:12" ht="48" x14ac:dyDescent="0.25">
      <c r="A185" s="111">
        <v>3310</v>
      </c>
      <c r="B185" s="112" t="s">
        <v>193</v>
      </c>
      <c r="C185" s="195">
        <f t="shared" si="7"/>
        <v>0</v>
      </c>
      <c r="D185" s="163"/>
      <c r="E185" s="163"/>
      <c r="F185" s="163"/>
      <c r="G185" s="164"/>
      <c r="H185" s="195">
        <f t="shared" si="8"/>
        <v>0</v>
      </c>
      <c r="I185" s="163"/>
      <c r="J185" s="163"/>
      <c r="K185" s="163"/>
      <c r="L185" s="165"/>
    </row>
    <row r="186" spans="1:12" ht="48.75" customHeight="1" x14ac:dyDescent="0.25">
      <c r="A186" s="38">
        <v>3320</v>
      </c>
      <c r="B186" s="65" t="s">
        <v>194</v>
      </c>
      <c r="C186" s="66">
        <f t="shared" si="7"/>
        <v>0</v>
      </c>
      <c r="D186" s="68"/>
      <c r="E186" s="68"/>
      <c r="F186" s="68"/>
      <c r="G186" s="154"/>
      <c r="H186" s="66">
        <f t="shared" si="8"/>
        <v>0</v>
      </c>
      <c r="I186" s="68"/>
      <c r="J186" s="68"/>
      <c r="K186" s="68"/>
      <c r="L186" s="155"/>
    </row>
    <row r="187" spans="1:12" x14ac:dyDescent="0.25">
      <c r="A187" s="196">
        <v>4000</v>
      </c>
      <c r="B187" s="142" t="s">
        <v>195</v>
      </c>
      <c r="C187" s="143">
        <f t="shared" si="7"/>
        <v>0</v>
      </c>
      <c r="D187" s="144">
        <f>SUM(D188,D191)</f>
        <v>0</v>
      </c>
      <c r="E187" s="144">
        <f>SUM(E188,E191)</f>
        <v>0</v>
      </c>
      <c r="F187" s="144">
        <f>SUM(F188,F191)</f>
        <v>0</v>
      </c>
      <c r="G187" s="145">
        <f>SUM(G188,G191)</f>
        <v>0</v>
      </c>
      <c r="H187" s="143">
        <f t="shared" si="8"/>
        <v>0</v>
      </c>
      <c r="I187" s="144">
        <f>SUM(I188,I191)</f>
        <v>0</v>
      </c>
      <c r="J187" s="144">
        <f>SUM(J188,J191)</f>
        <v>0</v>
      </c>
      <c r="K187" s="144">
        <f>SUM(K188,K191)</f>
        <v>0</v>
      </c>
      <c r="L187" s="146">
        <f>SUM(L188,L191)</f>
        <v>0</v>
      </c>
    </row>
    <row r="188" spans="1:12" ht="24" x14ac:dyDescent="0.25">
      <c r="A188" s="197">
        <v>4200</v>
      </c>
      <c r="B188" s="147" t="s">
        <v>196</v>
      </c>
      <c r="C188" s="57">
        <f>SUM(D188:G188)</f>
        <v>0</v>
      </c>
      <c r="D188" s="63">
        <f>SUM(D189,D190)</f>
        <v>0</v>
      </c>
      <c r="E188" s="63">
        <f>SUM(E189,E190)</f>
        <v>0</v>
      </c>
      <c r="F188" s="63">
        <f>SUM(F189,F190)</f>
        <v>0</v>
      </c>
      <c r="G188" s="166">
        <f>SUM(G189,G190)</f>
        <v>0</v>
      </c>
      <c r="H188" s="57">
        <f t="shared" si="8"/>
        <v>0</v>
      </c>
      <c r="I188" s="63">
        <f>SUM(I189,I190)</f>
        <v>0</v>
      </c>
      <c r="J188" s="63">
        <f>SUM(J189,J190)</f>
        <v>0</v>
      </c>
      <c r="K188" s="63">
        <f>SUM(K189,K190)</f>
        <v>0</v>
      </c>
      <c r="L188" s="167">
        <f>SUM(L189,L190)</f>
        <v>0</v>
      </c>
    </row>
    <row r="189" spans="1:12" ht="36" x14ac:dyDescent="0.25">
      <c r="A189" s="168">
        <v>4240</v>
      </c>
      <c r="B189" s="65" t="s">
        <v>197</v>
      </c>
      <c r="C189" s="66">
        <f t="shared" ref="C189:C264" si="23">SUM(D189:G189)</f>
        <v>0</v>
      </c>
      <c r="D189" s="68"/>
      <c r="E189" s="68"/>
      <c r="F189" s="68"/>
      <c r="G189" s="154"/>
      <c r="H189" s="66">
        <f t="shared" ref="H189:H263" si="24">SUM(I189:L189)</f>
        <v>0</v>
      </c>
      <c r="I189" s="68"/>
      <c r="J189" s="68"/>
      <c r="K189" s="68"/>
      <c r="L189" s="155"/>
    </row>
    <row r="190" spans="1:12" ht="24" x14ac:dyDescent="0.25">
      <c r="A190" s="159">
        <v>4250</v>
      </c>
      <c r="B190" s="71" t="s">
        <v>198</v>
      </c>
      <c r="C190" s="72">
        <f t="shared" si="23"/>
        <v>0</v>
      </c>
      <c r="D190" s="74"/>
      <c r="E190" s="74"/>
      <c r="F190" s="74"/>
      <c r="G190" s="157"/>
      <c r="H190" s="72">
        <f t="shared" si="24"/>
        <v>0</v>
      </c>
      <c r="I190" s="74"/>
      <c r="J190" s="74"/>
      <c r="K190" s="74"/>
      <c r="L190" s="158"/>
    </row>
    <row r="191" spans="1:12" x14ac:dyDescent="0.25">
      <c r="A191" s="56">
        <v>4300</v>
      </c>
      <c r="B191" s="147" t="s">
        <v>199</v>
      </c>
      <c r="C191" s="57">
        <f t="shared" si="23"/>
        <v>0</v>
      </c>
      <c r="D191" s="63">
        <f>SUM(D192)</f>
        <v>0</v>
      </c>
      <c r="E191" s="63">
        <f>SUM(E192)</f>
        <v>0</v>
      </c>
      <c r="F191" s="63">
        <f>SUM(F192)</f>
        <v>0</v>
      </c>
      <c r="G191" s="166">
        <f>SUM(G192)</f>
        <v>0</v>
      </c>
      <c r="H191" s="57">
        <f t="shared" si="24"/>
        <v>0</v>
      </c>
      <c r="I191" s="63">
        <f>SUM(I192)</f>
        <v>0</v>
      </c>
      <c r="J191" s="63">
        <f>SUM(J192)</f>
        <v>0</v>
      </c>
      <c r="K191" s="63">
        <f>SUM(K192)</f>
        <v>0</v>
      </c>
      <c r="L191" s="167">
        <f>SUM(L192)</f>
        <v>0</v>
      </c>
    </row>
    <row r="192" spans="1:12" ht="24" x14ac:dyDescent="0.25">
      <c r="A192" s="168">
        <v>4310</v>
      </c>
      <c r="B192" s="65" t="s">
        <v>200</v>
      </c>
      <c r="C192" s="66">
        <f>SUM(D192:G192)</f>
        <v>0</v>
      </c>
      <c r="D192" s="169">
        <f>SUM(D193:D193)</f>
        <v>0</v>
      </c>
      <c r="E192" s="169">
        <f>SUM(E193:E193)</f>
        <v>0</v>
      </c>
      <c r="F192" s="169">
        <f>SUM(F193:F193)</f>
        <v>0</v>
      </c>
      <c r="G192" s="170">
        <f>SUM(G193:G193)</f>
        <v>0</v>
      </c>
      <c r="H192" s="66">
        <f t="shared" si="24"/>
        <v>0</v>
      </c>
      <c r="I192" s="169">
        <f>SUM(I193:I193)</f>
        <v>0</v>
      </c>
      <c r="J192" s="169">
        <f>SUM(J193:J193)</f>
        <v>0</v>
      </c>
      <c r="K192" s="169">
        <f>SUM(K193:K193)</f>
        <v>0</v>
      </c>
      <c r="L192" s="171">
        <f>SUM(L193:L193)</f>
        <v>0</v>
      </c>
    </row>
    <row r="193" spans="1:12" ht="36" x14ac:dyDescent="0.25">
      <c r="A193" s="44">
        <v>4311</v>
      </c>
      <c r="B193" s="71" t="s">
        <v>201</v>
      </c>
      <c r="C193" s="72">
        <f t="shared" si="23"/>
        <v>0</v>
      </c>
      <c r="D193" s="74"/>
      <c r="E193" s="74"/>
      <c r="F193" s="74"/>
      <c r="G193" s="157"/>
      <c r="H193" s="72">
        <f t="shared" si="24"/>
        <v>0</v>
      </c>
      <c r="I193" s="74"/>
      <c r="J193" s="74"/>
      <c r="K193" s="74"/>
      <c r="L193" s="158"/>
    </row>
    <row r="194" spans="1:12" s="24" customFormat="1" ht="24" x14ac:dyDescent="0.25">
      <c r="A194" s="198"/>
      <c r="B194" s="19" t="s">
        <v>202</v>
      </c>
      <c r="C194" s="138">
        <f t="shared" si="23"/>
        <v>0</v>
      </c>
      <c r="D194" s="139">
        <f>SUM(D195,D230,D269)</f>
        <v>0</v>
      </c>
      <c r="E194" s="139">
        <f>SUM(E195,E230,E269)</f>
        <v>0</v>
      </c>
      <c r="F194" s="139">
        <f>SUM(F195,F230,F269)</f>
        <v>0</v>
      </c>
      <c r="G194" s="139">
        <f>SUM(G195,G230,G269)</f>
        <v>0</v>
      </c>
      <c r="H194" s="138">
        <f t="shared" si="24"/>
        <v>0</v>
      </c>
      <c r="I194" s="139">
        <f>SUM(I195,I230,I269)</f>
        <v>0</v>
      </c>
      <c r="J194" s="139">
        <f>SUM(J195,J230,J269)</f>
        <v>0</v>
      </c>
      <c r="K194" s="139">
        <f>SUM(K195,K230,K269)</f>
        <v>0</v>
      </c>
      <c r="L194" s="199">
        <f>SUM(L195,L230,L269)</f>
        <v>0</v>
      </c>
    </row>
    <row r="195" spans="1:12" x14ac:dyDescent="0.25">
      <c r="A195" s="142">
        <v>5000</v>
      </c>
      <c r="B195" s="142" t="s">
        <v>203</v>
      </c>
      <c r="C195" s="143">
        <f t="shared" si="23"/>
        <v>0</v>
      </c>
      <c r="D195" s="144">
        <f>D196+D204</f>
        <v>0</v>
      </c>
      <c r="E195" s="144">
        <f>E196+E204</f>
        <v>0</v>
      </c>
      <c r="F195" s="144">
        <f>F196+F204</f>
        <v>0</v>
      </c>
      <c r="G195" s="144">
        <f>G196+G204</f>
        <v>0</v>
      </c>
      <c r="H195" s="143">
        <f t="shared" si="24"/>
        <v>0</v>
      </c>
      <c r="I195" s="144">
        <f>I196+I204</f>
        <v>0</v>
      </c>
      <c r="J195" s="144">
        <f>J196+J204</f>
        <v>0</v>
      </c>
      <c r="K195" s="144">
        <f>K196+K204</f>
        <v>0</v>
      </c>
      <c r="L195" s="200">
        <f>L196+L204</f>
        <v>0</v>
      </c>
    </row>
    <row r="196" spans="1:12" x14ac:dyDescent="0.25">
      <c r="A196" s="56">
        <v>5100</v>
      </c>
      <c r="B196" s="147" t="s">
        <v>204</v>
      </c>
      <c r="C196" s="57">
        <f t="shared" si="23"/>
        <v>0</v>
      </c>
      <c r="D196" s="63">
        <f>D197+D198+D201+D202+D203</f>
        <v>0</v>
      </c>
      <c r="E196" s="63">
        <f>E197+E198+E201+E202+E203</f>
        <v>0</v>
      </c>
      <c r="F196" s="63">
        <f>F197+F198+F201+F202+F203</f>
        <v>0</v>
      </c>
      <c r="G196" s="166">
        <f>G197+G198+G201+G202+G203</f>
        <v>0</v>
      </c>
      <c r="H196" s="57">
        <f t="shared" si="24"/>
        <v>0</v>
      </c>
      <c r="I196" s="63">
        <f>I197+I198+I201+I202+I203</f>
        <v>0</v>
      </c>
      <c r="J196" s="63">
        <f>J197+J198+J201+J202+J203</f>
        <v>0</v>
      </c>
      <c r="K196" s="63">
        <f>K197+K198+K201+K202+K203</f>
        <v>0</v>
      </c>
      <c r="L196" s="167">
        <f>L197+L198+L201+L202+L203</f>
        <v>0</v>
      </c>
    </row>
    <row r="197" spans="1:12" x14ac:dyDescent="0.25">
      <c r="A197" s="168">
        <v>5110</v>
      </c>
      <c r="B197" s="65" t="s">
        <v>205</v>
      </c>
      <c r="C197" s="66">
        <f t="shared" si="23"/>
        <v>0</v>
      </c>
      <c r="D197" s="68"/>
      <c r="E197" s="68"/>
      <c r="F197" s="68"/>
      <c r="G197" s="154"/>
      <c r="H197" s="66">
        <f t="shared" si="24"/>
        <v>0</v>
      </c>
      <c r="I197" s="68"/>
      <c r="J197" s="68"/>
      <c r="K197" s="68"/>
      <c r="L197" s="155"/>
    </row>
    <row r="198" spans="1:12" ht="24" x14ac:dyDescent="0.25">
      <c r="A198" s="159">
        <v>5120</v>
      </c>
      <c r="B198" s="71" t="s">
        <v>206</v>
      </c>
      <c r="C198" s="72">
        <f t="shared" si="23"/>
        <v>0</v>
      </c>
      <c r="D198" s="160">
        <f>D199+D200</f>
        <v>0</v>
      </c>
      <c r="E198" s="160">
        <f>E199+E200</f>
        <v>0</v>
      </c>
      <c r="F198" s="160">
        <f>F199+F200</f>
        <v>0</v>
      </c>
      <c r="G198" s="161">
        <f>G199+G200</f>
        <v>0</v>
      </c>
      <c r="H198" s="72">
        <f t="shared" si="24"/>
        <v>0</v>
      </c>
      <c r="I198" s="160">
        <f>I199+I200</f>
        <v>0</v>
      </c>
      <c r="J198" s="160">
        <f>J199+J200</f>
        <v>0</v>
      </c>
      <c r="K198" s="160">
        <f>K199+K200</f>
        <v>0</v>
      </c>
      <c r="L198" s="162">
        <f>L199+L200</f>
        <v>0</v>
      </c>
    </row>
    <row r="199" spans="1:12" x14ac:dyDescent="0.25">
      <c r="A199" s="44">
        <v>5121</v>
      </c>
      <c r="B199" s="71" t="s">
        <v>207</v>
      </c>
      <c r="C199" s="72">
        <f t="shared" si="23"/>
        <v>0</v>
      </c>
      <c r="D199" s="74"/>
      <c r="E199" s="74"/>
      <c r="F199" s="74"/>
      <c r="G199" s="157"/>
      <c r="H199" s="72">
        <f t="shared" si="24"/>
        <v>0</v>
      </c>
      <c r="I199" s="74"/>
      <c r="J199" s="74"/>
      <c r="K199" s="74"/>
      <c r="L199" s="158"/>
    </row>
    <row r="200" spans="1:12" ht="24" x14ac:dyDescent="0.25">
      <c r="A200" s="44">
        <v>5129</v>
      </c>
      <c r="B200" s="71" t="s">
        <v>208</v>
      </c>
      <c r="C200" s="72">
        <f t="shared" si="23"/>
        <v>0</v>
      </c>
      <c r="D200" s="74"/>
      <c r="E200" s="74"/>
      <c r="F200" s="74"/>
      <c r="G200" s="157"/>
      <c r="H200" s="72">
        <f t="shared" si="24"/>
        <v>0</v>
      </c>
      <c r="I200" s="74"/>
      <c r="J200" s="74"/>
      <c r="K200" s="74"/>
      <c r="L200" s="158"/>
    </row>
    <row r="201" spans="1:12" x14ac:dyDescent="0.25">
      <c r="A201" s="159">
        <v>5130</v>
      </c>
      <c r="B201" s="71" t="s">
        <v>209</v>
      </c>
      <c r="C201" s="72">
        <f t="shared" si="23"/>
        <v>0</v>
      </c>
      <c r="D201" s="74"/>
      <c r="E201" s="74"/>
      <c r="F201" s="74"/>
      <c r="G201" s="157"/>
      <c r="H201" s="72">
        <f t="shared" si="24"/>
        <v>0</v>
      </c>
      <c r="I201" s="74"/>
      <c r="J201" s="74"/>
      <c r="K201" s="74"/>
      <c r="L201" s="158"/>
    </row>
    <row r="202" spans="1:12" x14ac:dyDescent="0.25">
      <c r="A202" s="159">
        <v>5140</v>
      </c>
      <c r="B202" s="71" t="s">
        <v>210</v>
      </c>
      <c r="C202" s="72">
        <f t="shared" si="23"/>
        <v>0</v>
      </c>
      <c r="D202" s="74"/>
      <c r="E202" s="74"/>
      <c r="F202" s="74"/>
      <c r="G202" s="157"/>
      <c r="H202" s="72">
        <f t="shared" si="24"/>
        <v>0</v>
      </c>
      <c r="I202" s="74"/>
      <c r="J202" s="74"/>
      <c r="K202" s="74"/>
      <c r="L202" s="158"/>
    </row>
    <row r="203" spans="1:12" ht="24" x14ac:dyDescent="0.25">
      <c r="A203" s="159">
        <v>5170</v>
      </c>
      <c r="B203" s="71" t="s">
        <v>211</v>
      </c>
      <c r="C203" s="72">
        <f t="shared" si="23"/>
        <v>0</v>
      </c>
      <c r="D203" s="74"/>
      <c r="E203" s="74"/>
      <c r="F203" s="74"/>
      <c r="G203" s="157"/>
      <c r="H203" s="72">
        <f t="shared" si="24"/>
        <v>0</v>
      </c>
      <c r="I203" s="74"/>
      <c r="J203" s="74"/>
      <c r="K203" s="74"/>
      <c r="L203" s="158"/>
    </row>
    <row r="204" spans="1:12" x14ac:dyDescent="0.25">
      <c r="A204" s="56">
        <v>5200</v>
      </c>
      <c r="B204" s="147" t="s">
        <v>212</v>
      </c>
      <c r="C204" s="57">
        <f t="shared" si="23"/>
        <v>0</v>
      </c>
      <c r="D204" s="63">
        <f>D205+D215+D216+D225+D226+D227+D229</f>
        <v>0</v>
      </c>
      <c r="E204" s="63">
        <f>E205+E215+E216+E225+E226+E227+E229</f>
        <v>0</v>
      </c>
      <c r="F204" s="63">
        <f>F205+F215+F216+F225+F226+F227+F229</f>
        <v>0</v>
      </c>
      <c r="G204" s="166">
        <f>G205+G215+G216+G225+G226+G227+G229</f>
        <v>0</v>
      </c>
      <c r="H204" s="57">
        <f t="shared" si="24"/>
        <v>0</v>
      </c>
      <c r="I204" s="63">
        <f>I205+I215+I216+I225+I226+I227+I229</f>
        <v>0</v>
      </c>
      <c r="J204" s="63">
        <f>J205+J215+J216+J225+J226+J227+J229</f>
        <v>0</v>
      </c>
      <c r="K204" s="63">
        <f>K205+K215+K216+K225+K226+K227+K229</f>
        <v>0</v>
      </c>
      <c r="L204" s="167">
        <f>L205+L215+L216+L225+L226+L227+L229</f>
        <v>0</v>
      </c>
    </row>
    <row r="205" spans="1:12" x14ac:dyDescent="0.25">
      <c r="A205" s="150">
        <v>5210</v>
      </c>
      <c r="B205" s="112" t="s">
        <v>213</v>
      </c>
      <c r="C205" s="117">
        <f t="shared" si="23"/>
        <v>0</v>
      </c>
      <c r="D205" s="151">
        <f>SUM(D206:D214)</f>
        <v>0</v>
      </c>
      <c r="E205" s="151">
        <f>SUM(E206:E214)</f>
        <v>0</v>
      </c>
      <c r="F205" s="151">
        <f>SUM(F206:F214)</f>
        <v>0</v>
      </c>
      <c r="G205" s="152">
        <f>SUM(G206:G214)</f>
        <v>0</v>
      </c>
      <c r="H205" s="117">
        <f t="shared" si="24"/>
        <v>0</v>
      </c>
      <c r="I205" s="151">
        <f>SUM(I206:I214)</f>
        <v>0</v>
      </c>
      <c r="J205" s="151">
        <f>SUM(J206:J214)</f>
        <v>0</v>
      </c>
      <c r="K205" s="151">
        <f>SUM(K206:K214)</f>
        <v>0</v>
      </c>
      <c r="L205" s="153">
        <f>SUM(L206:L214)</f>
        <v>0</v>
      </c>
    </row>
    <row r="206" spans="1:12" x14ac:dyDescent="0.25">
      <c r="A206" s="38">
        <v>5211</v>
      </c>
      <c r="B206" s="65" t="s">
        <v>214</v>
      </c>
      <c r="C206" s="66">
        <f t="shared" si="23"/>
        <v>0</v>
      </c>
      <c r="D206" s="68"/>
      <c r="E206" s="68"/>
      <c r="F206" s="68"/>
      <c r="G206" s="154"/>
      <c r="H206" s="66">
        <f t="shared" si="24"/>
        <v>0</v>
      </c>
      <c r="I206" s="68"/>
      <c r="J206" s="68"/>
      <c r="K206" s="68"/>
      <c r="L206" s="155"/>
    </row>
    <row r="207" spans="1:12" x14ac:dyDescent="0.25">
      <c r="A207" s="44">
        <v>5212</v>
      </c>
      <c r="B207" s="71" t="s">
        <v>215</v>
      </c>
      <c r="C207" s="72">
        <f t="shared" si="23"/>
        <v>0</v>
      </c>
      <c r="D207" s="74"/>
      <c r="E207" s="74"/>
      <c r="F207" s="74"/>
      <c r="G207" s="157"/>
      <c r="H207" s="72">
        <f t="shared" si="24"/>
        <v>0</v>
      </c>
      <c r="I207" s="74"/>
      <c r="J207" s="74"/>
      <c r="K207" s="74"/>
      <c r="L207" s="158"/>
    </row>
    <row r="208" spans="1:12" x14ac:dyDescent="0.25">
      <c r="A208" s="44">
        <v>5213</v>
      </c>
      <c r="B208" s="71" t="s">
        <v>216</v>
      </c>
      <c r="C208" s="72">
        <f t="shared" si="23"/>
        <v>0</v>
      </c>
      <c r="D208" s="74"/>
      <c r="E208" s="74"/>
      <c r="F208" s="74"/>
      <c r="G208" s="157"/>
      <c r="H208" s="72">
        <f t="shared" si="24"/>
        <v>0</v>
      </c>
      <c r="I208" s="74"/>
      <c r="J208" s="74"/>
      <c r="K208" s="74"/>
      <c r="L208" s="158"/>
    </row>
    <row r="209" spans="1:12" x14ac:dyDescent="0.25">
      <c r="A209" s="44">
        <v>5214</v>
      </c>
      <c r="B209" s="71" t="s">
        <v>217</v>
      </c>
      <c r="C209" s="72">
        <f t="shared" si="23"/>
        <v>0</v>
      </c>
      <c r="D209" s="74"/>
      <c r="E209" s="74"/>
      <c r="F209" s="74"/>
      <c r="G209" s="157"/>
      <c r="H209" s="72">
        <f t="shared" si="24"/>
        <v>0</v>
      </c>
      <c r="I209" s="74"/>
      <c r="J209" s="74"/>
      <c r="K209" s="74"/>
      <c r="L209" s="158"/>
    </row>
    <row r="210" spans="1:12" x14ac:dyDescent="0.25">
      <c r="A210" s="44">
        <v>5215</v>
      </c>
      <c r="B210" s="71" t="s">
        <v>218</v>
      </c>
      <c r="C210" s="72">
        <f>SUM(D210:G210)</f>
        <v>0</v>
      </c>
      <c r="D210" s="74"/>
      <c r="E210" s="74"/>
      <c r="F210" s="74"/>
      <c r="G210" s="157"/>
      <c r="H210" s="72">
        <f>SUM(I210:L210)</f>
        <v>0</v>
      </c>
      <c r="I210" s="74"/>
      <c r="J210" s="74"/>
      <c r="K210" s="74"/>
      <c r="L210" s="158"/>
    </row>
    <row r="211" spans="1:12" ht="14.25" customHeight="1" x14ac:dyDescent="0.25">
      <c r="A211" s="44">
        <v>5216</v>
      </c>
      <c r="B211" s="71" t="s">
        <v>219</v>
      </c>
      <c r="C211" s="72">
        <f t="shared" si="23"/>
        <v>0</v>
      </c>
      <c r="D211" s="74"/>
      <c r="E211" s="74"/>
      <c r="F211" s="74"/>
      <c r="G211" s="157"/>
      <c r="H211" s="72">
        <f t="shared" si="24"/>
        <v>0</v>
      </c>
      <c r="I211" s="74"/>
      <c r="J211" s="74"/>
      <c r="K211" s="74"/>
      <c r="L211" s="158"/>
    </row>
    <row r="212" spans="1:12" x14ac:dyDescent="0.25">
      <c r="A212" s="44">
        <v>5217</v>
      </c>
      <c r="B212" s="71" t="s">
        <v>220</v>
      </c>
      <c r="C212" s="72">
        <f t="shared" si="23"/>
        <v>0</v>
      </c>
      <c r="D212" s="74"/>
      <c r="E212" s="74"/>
      <c r="F212" s="74"/>
      <c r="G212" s="157"/>
      <c r="H212" s="72">
        <f t="shared" si="24"/>
        <v>0</v>
      </c>
      <c r="I212" s="74"/>
      <c r="J212" s="74"/>
      <c r="K212" s="74"/>
      <c r="L212" s="158"/>
    </row>
    <row r="213" spans="1:12" x14ac:dyDescent="0.25">
      <c r="A213" s="44">
        <v>5218</v>
      </c>
      <c r="B213" s="71" t="s">
        <v>221</v>
      </c>
      <c r="C213" s="72">
        <f t="shared" si="23"/>
        <v>0</v>
      </c>
      <c r="D213" s="74"/>
      <c r="E213" s="74"/>
      <c r="F213" s="74"/>
      <c r="G213" s="157"/>
      <c r="H213" s="72">
        <f t="shared" si="24"/>
        <v>0</v>
      </c>
      <c r="I213" s="74"/>
      <c r="J213" s="74"/>
      <c r="K213" s="74"/>
      <c r="L213" s="158"/>
    </row>
    <row r="214" spans="1:12" x14ac:dyDescent="0.25">
      <c r="A214" s="44">
        <v>5219</v>
      </c>
      <c r="B214" s="71" t="s">
        <v>222</v>
      </c>
      <c r="C214" s="72">
        <f t="shared" si="23"/>
        <v>0</v>
      </c>
      <c r="D214" s="74"/>
      <c r="E214" s="74"/>
      <c r="F214" s="74"/>
      <c r="G214" s="157"/>
      <c r="H214" s="72">
        <f t="shared" si="24"/>
        <v>0</v>
      </c>
      <c r="I214" s="74"/>
      <c r="J214" s="74"/>
      <c r="K214" s="74"/>
      <c r="L214" s="158"/>
    </row>
    <row r="215" spans="1:12" ht="13.5" customHeight="1" x14ac:dyDescent="0.25">
      <c r="A215" s="159">
        <v>5220</v>
      </c>
      <c r="B215" s="71" t="s">
        <v>223</v>
      </c>
      <c r="C215" s="72">
        <f t="shared" si="23"/>
        <v>0</v>
      </c>
      <c r="D215" s="74"/>
      <c r="E215" s="74"/>
      <c r="F215" s="74"/>
      <c r="G215" s="157"/>
      <c r="H215" s="72">
        <f t="shared" si="24"/>
        <v>0</v>
      </c>
      <c r="I215" s="74"/>
      <c r="J215" s="74"/>
      <c r="K215" s="74"/>
      <c r="L215" s="158"/>
    </row>
    <row r="216" spans="1:12" x14ac:dyDescent="0.25">
      <c r="A216" s="159">
        <v>5230</v>
      </c>
      <c r="B216" s="71" t="s">
        <v>224</v>
      </c>
      <c r="C216" s="72">
        <f t="shared" si="23"/>
        <v>0</v>
      </c>
      <c r="D216" s="160">
        <f>SUM(D217:D224)</f>
        <v>0</v>
      </c>
      <c r="E216" s="160">
        <f>SUM(E217:E224)</f>
        <v>0</v>
      </c>
      <c r="F216" s="160">
        <f>SUM(F217:F224)</f>
        <v>0</v>
      </c>
      <c r="G216" s="161">
        <f>SUM(G217:G224)</f>
        <v>0</v>
      </c>
      <c r="H216" s="72">
        <f t="shared" si="24"/>
        <v>0</v>
      </c>
      <c r="I216" s="160">
        <f>SUM(I217:I224)</f>
        <v>0</v>
      </c>
      <c r="J216" s="160">
        <f>SUM(J217:J224)</f>
        <v>0</v>
      </c>
      <c r="K216" s="160">
        <f>SUM(K217:K224)</f>
        <v>0</v>
      </c>
      <c r="L216" s="162">
        <f>SUM(L217:L224)</f>
        <v>0</v>
      </c>
    </row>
    <row r="217" spans="1:12" x14ac:dyDescent="0.25">
      <c r="A217" s="44">
        <v>5231</v>
      </c>
      <c r="B217" s="71" t="s">
        <v>225</v>
      </c>
      <c r="C217" s="72">
        <f t="shared" si="23"/>
        <v>0</v>
      </c>
      <c r="D217" s="74"/>
      <c r="E217" s="74"/>
      <c r="F217" s="74"/>
      <c r="G217" s="157"/>
      <c r="H217" s="72">
        <f t="shared" si="24"/>
        <v>0</v>
      </c>
      <c r="I217" s="74"/>
      <c r="J217" s="74"/>
      <c r="K217" s="74"/>
      <c r="L217" s="158"/>
    </row>
    <row r="218" spans="1:12" x14ac:dyDescent="0.25">
      <c r="A218" s="44">
        <v>5232</v>
      </c>
      <c r="B218" s="71" t="s">
        <v>226</v>
      </c>
      <c r="C218" s="72">
        <f t="shared" si="23"/>
        <v>0</v>
      </c>
      <c r="D218" s="74"/>
      <c r="E218" s="74"/>
      <c r="F218" s="74"/>
      <c r="G218" s="157"/>
      <c r="H218" s="72">
        <f t="shared" si="24"/>
        <v>0</v>
      </c>
      <c r="I218" s="74"/>
      <c r="J218" s="74"/>
      <c r="K218" s="74"/>
      <c r="L218" s="158"/>
    </row>
    <row r="219" spans="1:12" x14ac:dyDescent="0.25">
      <c r="A219" s="44">
        <v>5233</v>
      </c>
      <c r="B219" s="71" t="s">
        <v>227</v>
      </c>
      <c r="C219" s="201">
        <f t="shared" si="23"/>
        <v>0</v>
      </c>
      <c r="D219" s="74"/>
      <c r="E219" s="74"/>
      <c r="F219" s="74"/>
      <c r="G219" s="157"/>
      <c r="H219" s="72">
        <f t="shared" si="24"/>
        <v>0</v>
      </c>
      <c r="I219" s="74"/>
      <c r="J219" s="74"/>
      <c r="K219" s="74"/>
      <c r="L219" s="158"/>
    </row>
    <row r="220" spans="1:12" ht="24" x14ac:dyDescent="0.25">
      <c r="A220" s="44">
        <v>5234</v>
      </c>
      <c r="B220" s="71" t="s">
        <v>228</v>
      </c>
      <c r="C220" s="201">
        <f t="shared" si="23"/>
        <v>0</v>
      </c>
      <c r="D220" s="74"/>
      <c r="E220" s="74"/>
      <c r="F220" s="74"/>
      <c r="G220" s="157"/>
      <c r="H220" s="72">
        <f t="shared" si="24"/>
        <v>0</v>
      </c>
      <c r="I220" s="74"/>
      <c r="J220" s="74"/>
      <c r="K220" s="74"/>
      <c r="L220" s="158"/>
    </row>
    <row r="221" spans="1:12" ht="14.25" customHeight="1" x14ac:dyDescent="0.25">
      <c r="A221" s="44">
        <v>5236</v>
      </c>
      <c r="B221" s="71" t="s">
        <v>229</v>
      </c>
      <c r="C221" s="201">
        <f t="shared" si="23"/>
        <v>0</v>
      </c>
      <c r="D221" s="74"/>
      <c r="E221" s="74"/>
      <c r="F221" s="74"/>
      <c r="G221" s="157"/>
      <c r="H221" s="72">
        <f t="shared" si="24"/>
        <v>0</v>
      </c>
      <c r="I221" s="74"/>
      <c r="J221" s="74"/>
      <c r="K221" s="74"/>
      <c r="L221" s="158"/>
    </row>
    <row r="222" spans="1:12" ht="14.25" customHeight="1" x14ac:dyDescent="0.25">
      <c r="A222" s="44">
        <v>5237</v>
      </c>
      <c r="B222" s="71" t="s">
        <v>230</v>
      </c>
      <c r="C222" s="201">
        <f t="shared" si="23"/>
        <v>0</v>
      </c>
      <c r="D222" s="74"/>
      <c r="E222" s="74"/>
      <c r="F222" s="74"/>
      <c r="G222" s="157"/>
      <c r="H222" s="72">
        <f t="shared" si="24"/>
        <v>0</v>
      </c>
      <c r="I222" s="74"/>
      <c r="J222" s="74"/>
      <c r="K222" s="74"/>
      <c r="L222" s="158"/>
    </row>
    <row r="223" spans="1:12" ht="24" x14ac:dyDescent="0.25">
      <c r="A223" s="44">
        <v>5238</v>
      </c>
      <c r="B223" s="71" t="s">
        <v>231</v>
      </c>
      <c r="C223" s="201">
        <f t="shared" si="23"/>
        <v>0</v>
      </c>
      <c r="D223" s="74"/>
      <c r="E223" s="74"/>
      <c r="F223" s="74"/>
      <c r="G223" s="157"/>
      <c r="H223" s="72">
        <f t="shared" si="24"/>
        <v>0</v>
      </c>
      <c r="I223" s="74"/>
      <c r="J223" s="74"/>
      <c r="K223" s="74"/>
      <c r="L223" s="158"/>
    </row>
    <row r="224" spans="1:12" ht="24" x14ac:dyDescent="0.25">
      <c r="A224" s="44">
        <v>5239</v>
      </c>
      <c r="B224" s="71" t="s">
        <v>232</v>
      </c>
      <c r="C224" s="201">
        <f t="shared" si="23"/>
        <v>0</v>
      </c>
      <c r="D224" s="74"/>
      <c r="E224" s="74"/>
      <c r="F224" s="74"/>
      <c r="G224" s="157"/>
      <c r="H224" s="72">
        <f t="shared" si="24"/>
        <v>0</v>
      </c>
      <c r="I224" s="74"/>
      <c r="J224" s="74"/>
      <c r="K224" s="74"/>
      <c r="L224" s="158"/>
    </row>
    <row r="225" spans="1:12" ht="24" x14ac:dyDescent="0.25">
      <c r="A225" s="159">
        <v>5240</v>
      </c>
      <c r="B225" s="71" t="s">
        <v>233</v>
      </c>
      <c r="C225" s="201">
        <f t="shared" si="23"/>
        <v>0</v>
      </c>
      <c r="D225" s="74"/>
      <c r="E225" s="74"/>
      <c r="F225" s="74"/>
      <c r="G225" s="157"/>
      <c r="H225" s="72">
        <f t="shared" si="24"/>
        <v>0</v>
      </c>
      <c r="I225" s="74"/>
      <c r="J225" s="74"/>
      <c r="K225" s="74"/>
      <c r="L225" s="158"/>
    </row>
    <row r="226" spans="1:12" x14ac:dyDescent="0.25">
      <c r="A226" s="159">
        <v>5250</v>
      </c>
      <c r="B226" s="71" t="s">
        <v>234</v>
      </c>
      <c r="C226" s="201">
        <f t="shared" si="23"/>
        <v>0</v>
      </c>
      <c r="D226" s="74"/>
      <c r="E226" s="74"/>
      <c r="F226" s="74"/>
      <c r="G226" s="157"/>
      <c r="H226" s="72">
        <f t="shared" si="24"/>
        <v>0</v>
      </c>
      <c r="I226" s="74"/>
      <c r="J226" s="74"/>
      <c r="K226" s="74"/>
      <c r="L226" s="158"/>
    </row>
    <row r="227" spans="1:12" x14ac:dyDescent="0.25">
      <c r="A227" s="159">
        <v>5260</v>
      </c>
      <c r="B227" s="71" t="s">
        <v>235</v>
      </c>
      <c r="C227" s="201">
        <f t="shared" si="23"/>
        <v>0</v>
      </c>
      <c r="D227" s="160">
        <f>SUM(D228)</f>
        <v>0</v>
      </c>
      <c r="E227" s="160">
        <f>SUM(E228)</f>
        <v>0</v>
      </c>
      <c r="F227" s="160">
        <f>SUM(F228)</f>
        <v>0</v>
      </c>
      <c r="G227" s="161">
        <f>SUM(G228)</f>
        <v>0</v>
      </c>
      <c r="H227" s="72">
        <f t="shared" si="24"/>
        <v>0</v>
      </c>
      <c r="I227" s="160">
        <f>SUM(I228)</f>
        <v>0</v>
      </c>
      <c r="J227" s="160">
        <f>SUM(J228)</f>
        <v>0</v>
      </c>
      <c r="K227" s="160">
        <f>SUM(K228)</f>
        <v>0</v>
      </c>
      <c r="L227" s="162">
        <f>SUM(L228)</f>
        <v>0</v>
      </c>
    </row>
    <row r="228" spans="1:12" ht="24" x14ac:dyDescent="0.25">
      <c r="A228" s="44">
        <v>5269</v>
      </c>
      <c r="B228" s="71" t="s">
        <v>236</v>
      </c>
      <c r="C228" s="201">
        <f t="shared" si="23"/>
        <v>0</v>
      </c>
      <c r="D228" s="74"/>
      <c r="E228" s="74"/>
      <c r="F228" s="74"/>
      <c r="G228" s="157"/>
      <c r="H228" s="72">
        <f t="shared" si="24"/>
        <v>0</v>
      </c>
      <c r="I228" s="74"/>
      <c r="J228" s="74"/>
      <c r="K228" s="74"/>
      <c r="L228" s="158"/>
    </row>
    <row r="229" spans="1:12" ht="24" x14ac:dyDescent="0.25">
      <c r="A229" s="150">
        <v>5270</v>
      </c>
      <c r="B229" s="112" t="s">
        <v>237</v>
      </c>
      <c r="C229" s="202">
        <f t="shared" si="23"/>
        <v>0</v>
      </c>
      <c r="D229" s="163"/>
      <c r="E229" s="163"/>
      <c r="F229" s="163"/>
      <c r="G229" s="164"/>
      <c r="H229" s="117">
        <f t="shared" si="24"/>
        <v>0</v>
      </c>
      <c r="I229" s="163"/>
      <c r="J229" s="163"/>
      <c r="K229" s="163"/>
      <c r="L229" s="165"/>
    </row>
    <row r="230" spans="1:12" x14ac:dyDescent="0.25">
      <c r="A230" s="142">
        <v>6000</v>
      </c>
      <c r="B230" s="142" t="s">
        <v>238</v>
      </c>
      <c r="C230" s="203">
        <f t="shared" si="23"/>
        <v>0</v>
      </c>
      <c r="D230" s="144">
        <f>D231+D251+D259</f>
        <v>0</v>
      </c>
      <c r="E230" s="144">
        <f>E231+E251+E259</f>
        <v>0</v>
      </c>
      <c r="F230" s="144">
        <f>F231+F251+F259</f>
        <v>0</v>
      </c>
      <c r="G230" s="145">
        <f>G231+G251+G259</f>
        <v>0</v>
      </c>
      <c r="H230" s="143">
        <f t="shared" si="24"/>
        <v>0</v>
      </c>
      <c r="I230" s="144">
        <f>I231+I251+I259</f>
        <v>0</v>
      </c>
      <c r="J230" s="144">
        <f>J231+J251+J259</f>
        <v>0</v>
      </c>
      <c r="K230" s="144">
        <f>K231+K251+K259</f>
        <v>0</v>
      </c>
      <c r="L230" s="146">
        <f>L231+L251+L259</f>
        <v>0</v>
      </c>
    </row>
    <row r="231" spans="1:12" ht="14.25" customHeight="1" x14ac:dyDescent="0.25">
      <c r="A231" s="192">
        <v>6200</v>
      </c>
      <c r="B231" s="183" t="s">
        <v>239</v>
      </c>
      <c r="C231" s="204">
        <f>SUM(D231:G231)</f>
        <v>0</v>
      </c>
      <c r="D231" s="194">
        <f>SUM(D232,D233,D235,D238,D244,D245,D246)</f>
        <v>0</v>
      </c>
      <c r="E231" s="194">
        <f>SUM(E232,E233,E235,E238,E244,E245,E246)</f>
        <v>0</v>
      </c>
      <c r="F231" s="194">
        <f>SUM(F232,F233,F235,F238,F244,F245,F246)</f>
        <v>0</v>
      </c>
      <c r="G231" s="194">
        <f>SUM(G232,G233,G235,G238,G244,G245,G246)</f>
        <v>0</v>
      </c>
      <c r="H231" s="193">
        <f t="shared" si="24"/>
        <v>0</v>
      </c>
      <c r="I231" s="194">
        <f>SUM(I232,I233,I235,I238,I244,I245,I246)</f>
        <v>0</v>
      </c>
      <c r="J231" s="194">
        <f>SUM(J232,J233,J235,J238,J244,J245,J246)</f>
        <v>0</v>
      </c>
      <c r="K231" s="194">
        <f>SUM(K232,K233,K235,K238,K244,K245,K246)</f>
        <v>0</v>
      </c>
      <c r="L231" s="149">
        <f>SUM(L232,L233,L235,L238,L244,L245,L246)</f>
        <v>0</v>
      </c>
    </row>
    <row r="232" spans="1:12" ht="24" x14ac:dyDescent="0.25">
      <c r="A232" s="168">
        <v>6220</v>
      </c>
      <c r="B232" s="65" t="s">
        <v>240</v>
      </c>
      <c r="C232" s="205">
        <f t="shared" si="23"/>
        <v>0</v>
      </c>
      <c r="D232" s="68"/>
      <c r="E232" s="68"/>
      <c r="F232" s="68"/>
      <c r="G232" s="206"/>
      <c r="H232" s="207">
        <f t="shared" si="24"/>
        <v>0</v>
      </c>
      <c r="I232" s="68"/>
      <c r="J232" s="68"/>
      <c r="K232" s="68"/>
      <c r="L232" s="155"/>
    </row>
    <row r="233" spans="1:12" x14ac:dyDescent="0.25">
      <c r="A233" s="159">
        <v>6230</v>
      </c>
      <c r="B233" s="71" t="s">
        <v>241</v>
      </c>
      <c r="C233" s="201">
        <f t="shared" si="23"/>
        <v>0</v>
      </c>
      <c r="D233" s="160">
        <f>SUM(D234)</f>
        <v>0</v>
      </c>
      <c r="E233" s="160">
        <f t="shared" ref="E233:L233" si="25">SUM(E234)</f>
        <v>0</v>
      </c>
      <c r="F233" s="160">
        <f t="shared" si="25"/>
        <v>0</v>
      </c>
      <c r="G233" s="161">
        <f t="shared" si="25"/>
        <v>0</v>
      </c>
      <c r="H233" s="208">
        <f t="shared" si="24"/>
        <v>0</v>
      </c>
      <c r="I233" s="160">
        <f t="shared" si="25"/>
        <v>0</v>
      </c>
      <c r="J233" s="160">
        <f t="shared" si="25"/>
        <v>0</v>
      </c>
      <c r="K233" s="160">
        <f t="shared" si="25"/>
        <v>0</v>
      </c>
      <c r="L233" s="162">
        <f t="shared" si="25"/>
        <v>0</v>
      </c>
    </row>
    <row r="234" spans="1:12" ht="24" x14ac:dyDescent="0.25">
      <c r="A234" s="44">
        <v>6239</v>
      </c>
      <c r="B234" s="65" t="s">
        <v>242</v>
      </c>
      <c r="C234" s="201">
        <f t="shared" si="23"/>
        <v>0</v>
      </c>
      <c r="D234" s="68"/>
      <c r="E234" s="68"/>
      <c r="F234" s="68"/>
      <c r="G234" s="154"/>
      <c r="H234" s="208">
        <f t="shared" si="24"/>
        <v>0</v>
      </c>
      <c r="I234" s="68"/>
      <c r="J234" s="68"/>
      <c r="K234" s="68"/>
      <c r="L234" s="155"/>
    </row>
    <row r="235" spans="1:12" ht="24" x14ac:dyDescent="0.25">
      <c r="A235" s="159">
        <v>6240</v>
      </c>
      <c r="B235" s="71" t="s">
        <v>243</v>
      </c>
      <c r="C235" s="201">
        <f>SUM(D235:G235)</f>
        <v>0</v>
      </c>
      <c r="D235" s="160">
        <f>SUM(D236:D237)</f>
        <v>0</v>
      </c>
      <c r="E235" s="160">
        <f>SUM(E236:E237)</f>
        <v>0</v>
      </c>
      <c r="F235" s="160">
        <f>SUM(F236:F237)</f>
        <v>0</v>
      </c>
      <c r="G235" s="161">
        <f>SUM(G236:G237)</f>
        <v>0</v>
      </c>
      <c r="H235" s="208">
        <f t="shared" si="24"/>
        <v>0</v>
      </c>
      <c r="I235" s="160">
        <f>SUM(I236:I237)</f>
        <v>0</v>
      </c>
      <c r="J235" s="160">
        <f>SUM(J236:J237)</f>
        <v>0</v>
      </c>
      <c r="K235" s="160">
        <f>SUM(K236:K237)</f>
        <v>0</v>
      </c>
      <c r="L235" s="162">
        <f>SUM(L236:L237)</f>
        <v>0</v>
      </c>
    </row>
    <row r="236" spans="1:12" x14ac:dyDescent="0.25">
      <c r="A236" s="44">
        <v>6241</v>
      </c>
      <c r="B236" s="71" t="s">
        <v>244</v>
      </c>
      <c r="C236" s="201">
        <f>SUM(D236:G236)</f>
        <v>0</v>
      </c>
      <c r="D236" s="74"/>
      <c r="E236" s="74"/>
      <c r="F236" s="74"/>
      <c r="G236" s="157"/>
      <c r="H236" s="208">
        <f>SUM(I236:L236)</f>
        <v>0</v>
      </c>
      <c r="I236" s="74"/>
      <c r="J236" s="74"/>
      <c r="K236" s="74"/>
      <c r="L236" s="158"/>
    </row>
    <row r="237" spans="1:12" x14ac:dyDescent="0.25">
      <c r="A237" s="44">
        <v>6242</v>
      </c>
      <c r="B237" s="71" t="s">
        <v>245</v>
      </c>
      <c r="C237" s="201">
        <f>SUM(D237:G237)</f>
        <v>0</v>
      </c>
      <c r="D237" s="74"/>
      <c r="E237" s="74"/>
      <c r="F237" s="74"/>
      <c r="G237" s="157"/>
      <c r="H237" s="208">
        <f t="shared" si="24"/>
        <v>0</v>
      </c>
      <c r="I237" s="74"/>
      <c r="J237" s="74"/>
      <c r="K237" s="74"/>
      <c r="L237" s="158"/>
    </row>
    <row r="238" spans="1:12" ht="25.5" customHeight="1" x14ac:dyDescent="0.25">
      <c r="A238" s="159">
        <v>6250</v>
      </c>
      <c r="B238" s="71" t="s">
        <v>246</v>
      </c>
      <c r="C238" s="201">
        <f>SUM(D238:G238)</f>
        <v>0</v>
      </c>
      <c r="D238" s="160">
        <f>SUM(D239:D243)</f>
        <v>0</v>
      </c>
      <c r="E238" s="160">
        <f>SUM(E239:E243)</f>
        <v>0</v>
      </c>
      <c r="F238" s="160">
        <f>SUM(F239:F243)</f>
        <v>0</v>
      </c>
      <c r="G238" s="161">
        <f>SUM(G239:G243)</f>
        <v>0</v>
      </c>
      <c r="H238" s="208">
        <f t="shared" si="24"/>
        <v>0</v>
      </c>
      <c r="I238" s="160">
        <f>SUM(I239:I243)</f>
        <v>0</v>
      </c>
      <c r="J238" s="160">
        <f>SUM(J239:J243)</f>
        <v>0</v>
      </c>
      <c r="K238" s="160">
        <f>SUM(K239:K243)</f>
        <v>0</v>
      </c>
      <c r="L238" s="162">
        <f>SUM(L239:L243)</f>
        <v>0</v>
      </c>
    </row>
    <row r="239" spans="1:12" ht="14.25" customHeight="1" x14ac:dyDescent="0.25">
      <c r="A239" s="44">
        <v>6252</v>
      </c>
      <c r="B239" s="71" t="s">
        <v>247</v>
      </c>
      <c r="C239" s="201">
        <f>SUM(D239:G239)</f>
        <v>0</v>
      </c>
      <c r="D239" s="74"/>
      <c r="E239" s="74"/>
      <c r="F239" s="74"/>
      <c r="G239" s="157"/>
      <c r="H239" s="208">
        <f t="shared" si="24"/>
        <v>0</v>
      </c>
      <c r="I239" s="74"/>
      <c r="J239" s="74"/>
      <c r="K239" s="74"/>
      <c r="L239" s="158"/>
    </row>
    <row r="240" spans="1:12" ht="14.25" customHeight="1" x14ac:dyDescent="0.25">
      <c r="A240" s="44">
        <v>6253</v>
      </c>
      <c r="B240" s="71" t="s">
        <v>248</v>
      </c>
      <c r="C240" s="201">
        <f t="shared" si="23"/>
        <v>0</v>
      </c>
      <c r="D240" s="74"/>
      <c r="E240" s="74"/>
      <c r="F240" s="74"/>
      <c r="G240" s="157"/>
      <c r="H240" s="208">
        <f t="shared" si="24"/>
        <v>0</v>
      </c>
      <c r="I240" s="74"/>
      <c r="J240" s="74"/>
      <c r="K240" s="74"/>
      <c r="L240" s="158"/>
    </row>
    <row r="241" spans="1:12" ht="24" x14ac:dyDescent="0.25">
      <c r="A241" s="44">
        <v>6254</v>
      </c>
      <c r="B241" s="71" t="s">
        <v>249</v>
      </c>
      <c r="C241" s="201">
        <f t="shared" si="23"/>
        <v>0</v>
      </c>
      <c r="D241" s="74"/>
      <c r="E241" s="74"/>
      <c r="F241" s="74"/>
      <c r="G241" s="157"/>
      <c r="H241" s="208">
        <f t="shared" si="24"/>
        <v>0</v>
      </c>
      <c r="I241" s="74"/>
      <c r="J241" s="74"/>
      <c r="K241" s="74"/>
      <c r="L241" s="158"/>
    </row>
    <row r="242" spans="1:12" ht="24" x14ac:dyDescent="0.25">
      <c r="A242" s="44">
        <v>6255</v>
      </c>
      <c r="B242" s="71" t="s">
        <v>250</v>
      </c>
      <c r="C242" s="201">
        <f t="shared" si="23"/>
        <v>0</v>
      </c>
      <c r="D242" s="74"/>
      <c r="E242" s="74"/>
      <c r="F242" s="74"/>
      <c r="G242" s="157"/>
      <c r="H242" s="208">
        <f t="shared" si="24"/>
        <v>0</v>
      </c>
      <c r="I242" s="74"/>
      <c r="J242" s="74"/>
      <c r="K242" s="74"/>
      <c r="L242" s="158"/>
    </row>
    <row r="243" spans="1:12" x14ac:dyDescent="0.25">
      <c r="A243" s="44">
        <v>6259</v>
      </c>
      <c r="B243" s="71" t="s">
        <v>251</v>
      </c>
      <c r="C243" s="201">
        <f t="shared" si="23"/>
        <v>0</v>
      </c>
      <c r="D243" s="74"/>
      <c r="E243" s="74"/>
      <c r="F243" s="74"/>
      <c r="G243" s="157"/>
      <c r="H243" s="208">
        <f t="shared" si="24"/>
        <v>0</v>
      </c>
      <c r="I243" s="74"/>
      <c r="J243" s="74"/>
      <c r="K243" s="74"/>
      <c r="L243" s="158"/>
    </row>
    <row r="244" spans="1:12" ht="24" x14ac:dyDescent="0.25">
      <c r="A244" s="159">
        <v>6260</v>
      </c>
      <c r="B244" s="71" t="s">
        <v>252</v>
      </c>
      <c r="C244" s="201">
        <f t="shared" si="23"/>
        <v>0</v>
      </c>
      <c r="D244" s="74"/>
      <c r="E244" s="74"/>
      <c r="F244" s="74"/>
      <c r="G244" s="157"/>
      <c r="H244" s="208">
        <f t="shared" si="24"/>
        <v>0</v>
      </c>
      <c r="I244" s="74"/>
      <c r="J244" s="74"/>
      <c r="K244" s="74"/>
      <c r="L244" s="158"/>
    </row>
    <row r="245" spans="1:12" x14ac:dyDescent="0.25">
      <c r="A245" s="159">
        <v>6270</v>
      </c>
      <c r="B245" s="71" t="s">
        <v>253</v>
      </c>
      <c r="C245" s="201">
        <f t="shared" si="23"/>
        <v>0</v>
      </c>
      <c r="D245" s="74"/>
      <c r="E245" s="74"/>
      <c r="F245" s="74"/>
      <c r="G245" s="157"/>
      <c r="H245" s="208">
        <f t="shared" si="24"/>
        <v>0</v>
      </c>
      <c r="I245" s="74"/>
      <c r="J245" s="74"/>
      <c r="K245" s="74"/>
      <c r="L245" s="158"/>
    </row>
    <row r="246" spans="1:12" ht="24" x14ac:dyDescent="0.25">
      <c r="A246" s="168">
        <v>6290</v>
      </c>
      <c r="B246" s="65" t="s">
        <v>254</v>
      </c>
      <c r="C246" s="209">
        <f t="shared" si="23"/>
        <v>0</v>
      </c>
      <c r="D246" s="169">
        <f>SUM(D247:D250)</f>
        <v>0</v>
      </c>
      <c r="E246" s="169">
        <f t="shared" ref="E246:G246" si="26">SUM(E247:E250)</f>
        <v>0</v>
      </c>
      <c r="F246" s="169">
        <f t="shared" si="26"/>
        <v>0</v>
      </c>
      <c r="G246" s="210">
        <f t="shared" si="26"/>
        <v>0</v>
      </c>
      <c r="H246" s="209">
        <f t="shared" si="24"/>
        <v>0</v>
      </c>
      <c r="I246" s="169">
        <f>SUM(I247:I250)</f>
        <v>0</v>
      </c>
      <c r="J246" s="169">
        <f t="shared" ref="J246:L246" si="27">SUM(J247:J250)</f>
        <v>0</v>
      </c>
      <c r="K246" s="169">
        <f t="shared" si="27"/>
        <v>0</v>
      </c>
      <c r="L246" s="186">
        <f t="shared" si="27"/>
        <v>0</v>
      </c>
    </row>
    <row r="247" spans="1:12" x14ac:dyDescent="0.25">
      <c r="A247" s="44">
        <v>6291</v>
      </c>
      <c r="B247" s="71" t="s">
        <v>255</v>
      </c>
      <c r="C247" s="201">
        <f t="shared" si="23"/>
        <v>0</v>
      </c>
      <c r="D247" s="74"/>
      <c r="E247" s="74"/>
      <c r="F247" s="74"/>
      <c r="G247" s="211"/>
      <c r="H247" s="201">
        <f t="shared" si="24"/>
        <v>0</v>
      </c>
      <c r="I247" s="74"/>
      <c r="J247" s="74"/>
      <c r="K247" s="74"/>
      <c r="L247" s="158"/>
    </row>
    <row r="248" spans="1:12" x14ac:dyDescent="0.25">
      <c r="A248" s="44">
        <v>6292</v>
      </c>
      <c r="B248" s="71" t="s">
        <v>256</v>
      </c>
      <c r="C248" s="201">
        <f t="shared" si="23"/>
        <v>0</v>
      </c>
      <c r="D248" s="74"/>
      <c r="E248" s="74"/>
      <c r="F248" s="74"/>
      <c r="G248" s="211"/>
      <c r="H248" s="201">
        <f t="shared" si="24"/>
        <v>0</v>
      </c>
      <c r="I248" s="74"/>
      <c r="J248" s="74"/>
      <c r="K248" s="74"/>
      <c r="L248" s="158"/>
    </row>
    <row r="249" spans="1:12" ht="72" x14ac:dyDescent="0.25">
      <c r="A249" s="44">
        <v>6296</v>
      </c>
      <c r="B249" s="71" t="s">
        <v>257</v>
      </c>
      <c r="C249" s="201">
        <f t="shared" si="23"/>
        <v>0</v>
      </c>
      <c r="D249" s="74"/>
      <c r="E249" s="74"/>
      <c r="F249" s="74"/>
      <c r="G249" s="211"/>
      <c r="H249" s="201">
        <f t="shared" si="24"/>
        <v>0</v>
      </c>
      <c r="I249" s="74"/>
      <c r="J249" s="74"/>
      <c r="K249" s="74"/>
      <c r="L249" s="158"/>
    </row>
    <row r="250" spans="1:12" ht="39.75" customHeight="1" x14ac:dyDescent="0.25">
      <c r="A250" s="44">
        <v>6299</v>
      </c>
      <c r="B250" s="71" t="s">
        <v>258</v>
      </c>
      <c r="C250" s="201">
        <f t="shared" si="23"/>
        <v>0</v>
      </c>
      <c r="D250" s="74"/>
      <c r="E250" s="74"/>
      <c r="F250" s="74"/>
      <c r="G250" s="211"/>
      <c r="H250" s="201">
        <f t="shared" si="24"/>
        <v>0</v>
      </c>
      <c r="I250" s="74"/>
      <c r="J250" s="74"/>
      <c r="K250" s="74"/>
      <c r="L250" s="158"/>
    </row>
    <row r="251" spans="1:12" x14ac:dyDescent="0.25">
      <c r="A251" s="56">
        <v>6300</v>
      </c>
      <c r="B251" s="147" t="s">
        <v>259</v>
      </c>
      <c r="C251" s="184">
        <f t="shared" si="23"/>
        <v>0</v>
      </c>
      <c r="D251" s="63">
        <f>SUM(D252,D257,D258)</f>
        <v>0</v>
      </c>
      <c r="E251" s="63">
        <f t="shared" ref="E251:G251" si="28">SUM(E252,E257,E258)</f>
        <v>0</v>
      </c>
      <c r="F251" s="63">
        <f t="shared" si="28"/>
        <v>0</v>
      </c>
      <c r="G251" s="63">
        <f t="shared" si="28"/>
        <v>0</v>
      </c>
      <c r="H251" s="57">
        <f t="shared" si="24"/>
        <v>0</v>
      </c>
      <c r="I251" s="63">
        <f>SUM(I252,I257,I258)</f>
        <v>0</v>
      </c>
      <c r="J251" s="63">
        <f t="shared" ref="J251:L251" si="29">SUM(J252,J257,J258)</f>
        <v>0</v>
      </c>
      <c r="K251" s="63">
        <f t="shared" si="29"/>
        <v>0</v>
      </c>
      <c r="L251" s="172">
        <f t="shared" si="29"/>
        <v>0</v>
      </c>
    </row>
    <row r="252" spans="1:12" ht="24" x14ac:dyDescent="0.25">
      <c r="A252" s="168">
        <v>6320</v>
      </c>
      <c r="B252" s="65" t="s">
        <v>260</v>
      </c>
      <c r="C252" s="209">
        <f t="shared" si="23"/>
        <v>0</v>
      </c>
      <c r="D252" s="169">
        <f>SUM(D253:D256)</f>
        <v>0</v>
      </c>
      <c r="E252" s="169">
        <f>SUM(E253:E256)</f>
        <v>0</v>
      </c>
      <c r="F252" s="169">
        <f t="shared" ref="F252:G252" si="30">SUM(F253:F256)</f>
        <v>0</v>
      </c>
      <c r="G252" s="212">
        <f t="shared" si="30"/>
        <v>0</v>
      </c>
      <c r="H252" s="209">
        <f t="shared" si="24"/>
        <v>0</v>
      </c>
      <c r="I252" s="169">
        <f>SUM(I253:I256)</f>
        <v>0</v>
      </c>
      <c r="J252" s="169">
        <f t="shared" ref="J252:L252" si="31">SUM(J253:J256)</f>
        <v>0</v>
      </c>
      <c r="K252" s="169">
        <f t="shared" si="31"/>
        <v>0</v>
      </c>
      <c r="L252" s="213">
        <f t="shared" si="31"/>
        <v>0</v>
      </c>
    </row>
    <row r="253" spans="1:12" x14ac:dyDescent="0.25">
      <c r="A253" s="44">
        <v>6322</v>
      </c>
      <c r="B253" s="71" t="s">
        <v>261</v>
      </c>
      <c r="C253" s="201">
        <f t="shared" si="23"/>
        <v>0</v>
      </c>
      <c r="D253" s="74"/>
      <c r="E253" s="74"/>
      <c r="F253" s="74"/>
      <c r="G253" s="211"/>
      <c r="H253" s="201">
        <f t="shared" si="24"/>
        <v>0</v>
      </c>
      <c r="I253" s="74"/>
      <c r="J253" s="74"/>
      <c r="K253" s="74"/>
      <c r="L253" s="158"/>
    </row>
    <row r="254" spans="1:12" ht="24" x14ac:dyDescent="0.25">
      <c r="A254" s="44">
        <v>6323</v>
      </c>
      <c r="B254" s="71" t="s">
        <v>262</v>
      </c>
      <c r="C254" s="201">
        <f t="shared" si="23"/>
        <v>0</v>
      </c>
      <c r="D254" s="74"/>
      <c r="E254" s="74"/>
      <c r="F254" s="74"/>
      <c r="G254" s="211"/>
      <c r="H254" s="201">
        <f t="shared" si="24"/>
        <v>0</v>
      </c>
      <c r="I254" s="74"/>
      <c r="J254" s="74"/>
      <c r="K254" s="74"/>
      <c r="L254" s="158"/>
    </row>
    <row r="255" spans="1:12" ht="24" x14ac:dyDescent="0.25">
      <c r="A255" s="44">
        <v>6324</v>
      </c>
      <c r="B255" s="71" t="s">
        <v>263</v>
      </c>
      <c r="C255" s="201">
        <f t="shared" si="23"/>
        <v>0</v>
      </c>
      <c r="D255" s="74"/>
      <c r="E255" s="74"/>
      <c r="F255" s="74"/>
      <c r="G255" s="211"/>
      <c r="H255" s="201">
        <f t="shared" si="24"/>
        <v>0</v>
      </c>
      <c r="I255" s="74"/>
      <c r="J255" s="74"/>
      <c r="K255" s="74"/>
      <c r="L255" s="158"/>
    </row>
    <row r="256" spans="1:12" x14ac:dyDescent="0.25">
      <c r="A256" s="38">
        <v>6329</v>
      </c>
      <c r="B256" s="65" t="s">
        <v>264</v>
      </c>
      <c r="C256" s="205">
        <f t="shared" si="23"/>
        <v>0</v>
      </c>
      <c r="D256" s="68"/>
      <c r="E256" s="68"/>
      <c r="F256" s="68"/>
      <c r="G256" s="214"/>
      <c r="H256" s="205">
        <f t="shared" si="24"/>
        <v>0</v>
      </c>
      <c r="I256" s="68"/>
      <c r="J256" s="68"/>
      <c r="K256" s="68"/>
      <c r="L256" s="155"/>
    </row>
    <row r="257" spans="1:13" ht="24" x14ac:dyDescent="0.25">
      <c r="A257" s="215">
        <v>6330</v>
      </c>
      <c r="B257" s="216" t="s">
        <v>265</v>
      </c>
      <c r="C257" s="209">
        <f>SUM(D257:G257)</f>
        <v>0</v>
      </c>
      <c r="D257" s="189"/>
      <c r="E257" s="189"/>
      <c r="F257" s="189"/>
      <c r="G257" s="211"/>
      <c r="H257" s="209">
        <f>SUM(I257:L257)</f>
        <v>0</v>
      </c>
      <c r="I257" s="189"/>
      <c r="J257" s="189"/>
      <c r="K257" s="189"/>
      <c r="L257" s="191"/>
    </row>
    <row r="258" spans="1:13" x14ac:dyDescent="0.25">
      <c r="A258" s="159">
        <v>6360</v>
      </c>
      <c r="B258" s="71" t="s">
        <v>266</v>
      </c>
      <c r="C258" s="201">
        <f t="shared" si="23"/>
        <v>0</v>
      </c>
      <c r="D258" s="74"/>
      <c r="E258" s="74"/>
      <c r="F258" s="74"/>
      <c r="G258" s="157"/>
      <c r="H258" s="208">
        <f t="shared" si="24"/>
        <v>0</v>
      </c>
      <c r="I258" s="74"/>
      <c r="J258" s="74"/>
      <c r="K258" s="74"/>
      <c r="L258" s="158"/>
    </row>
    <row r="259" spans="1:13" ht="36" x14ac:dyDescent="0.25">
      <c r="A259" s="56">
        <v>6400</v>
      </c>
      <c r="B259" s="147" t="s">
        <v>267</v>
      </c>
      <c r="C259" s="184">
        <f>SUM(D259:G259)</f>
        <v>0</v>
      </c>
      <c r="D259" s="63">
        <f>SUM(D260,D264)</f>
        <v>0</v>
      </c>
      <c r="E259" s="63">
        <f t="shared" ref="E259:G259" si="32">SUM(E260,E264)</f>
        <v>0</v>
      </c>
      <c r="F259" s="63">
        <f t="shared" si="32"/>
        <v>0</v>
      </c>
      <c r="G259" s="63">
        <f t="shared" si="32"/>
        <v>0</v>
      </c>
      <c r="H259" s="57">
        <f>SUM(I259:L259)</f>
        <v>0</v>
      </c>
      <c r="I259" s="63">
        <f>SUM(I260,I264)</f>
        <v>0</v>
      </c>
      <c r="J259" s="63">
        <f t="shared" ref="J259:L259" si="33">SUM(J260,J264)</f>
        <v>0</v>
      </c>
      <c r="K259" s="63">
        <f t="shared" si="33"/>
        <v>0</v>
      </c>
      <c r="L259" s="172">
        <f t="shared" si="33"/>
        <v>0</v>
      </c>
    </row>
    <row r="260" spans="1:13" ht="24" x14ac:dyDescent="0.25">
      <c r="A260" s="168">
        <v>6410</v>
      </c>
      <c r="B260" s="65" t="s">
        <v>268</v>
      </c>
      <c r="C260" s="205">
        <f t="shared" si="23"/>
        <v>0</v>
      </c>
      <c r="D260" s="169">
        <f>SUM(D261:D263)</f>
        <v>0</v>
      </c>
      <c r="E260" s="169">
        <f t="shared" ref="E260:G260" si="34">SUM(E261:E263)</f>
        <v>0</v>
      </c>
      <c r="F260" s="169">
        <f t="shared" si="34"/>
        <v>0</v>
      </c>
      <c r="G260" s="217">
        <f t="shared" si="34"/>
        <v>0</v>
      </c>
      <c r="H260" s="205">
        <f t="shared" si="24"/>
        <v>0</v>
      </c>
      <c r="I260" s="169">
        <f>SUM(I261:I263)</f>
        <v>0</v>
      </c>
      <c r="J260" s="169">
        <f t="shared" ref="J260:L260" si="35">SUM(J261:J263)</f>
        <v>0</v>
      </c>
      <c r="K260" s="169">
        <f t="shared" si="35"/>
        <v>0</v>
      </c>
      <c r="L260" s="180">
        <f t="shared" si="35"/>
        <v>0</v>
      </c>
    </row>
    <row r="261" spans="1:13" x14ac:dyDescent="0.25">
      <c r="A261" s="44">
        <v>6411</v>
      </c>
      <c r="B261" s="174" t="s">
        <v>269</v>
      </c>
      <c r="C261" s="201">
        <f t="shared" si="23"/>
        <v>0</v>
      </c>
      <c r="D261" s="74"/>
      <c r="E261" s="74"/>
      <c r="F261" s="74"/>
      <c r="G261" s="157"/>
      <c r="H261" s="208">
        <f t="shared" si="24"/>
        <v>0</v>
      </c>
      <c r="I261" s="74"/>
      <c r="J261" s="74"/>
      <c r="K261" s="74"/>
      <c r="L261" s="158"/>
    </row>
    <row r="262" spans="1:13" ht="36" x14ac:dyDescent="0.25">
      <c r="A262" s="44">
        <v>6412</v>
      </c>
      <c r="B262" s="71" t="s">
        <v>270</v>
      </c>
      <c r="C262" s="201">
        <f t="shared" si="23"/>
        <v>0</v>
      </c>
      <c r="D262" s="74"/>
      <c r="E262" s="74"/>
      <c r="F262" s="74"/>
      <c r="G262" s="157"/>
      <c r="H262" s="208">
        <f t="shared" si="24"/>
        <v>0</v>
      </c>
      <c r="I262" s="74"/>
      <c r="J262" s="74"/>
      <c r="K262" s="74"/>
      <c r="L262" s="158"/>
    </row>
    <row r="263" spans="1:13" ht="36" x14ac:dyDescent="0.25">
      <c r="A263" s="44">
        <v>6419</v>
      </c>
      <c r="B263" s="71" t="s">
        <v>271</v>
      </c>
      <c r="C263" s="201">
        <f t="shared" si="23"/>
        <v>0</v>
      </c>
      <c r="D263" s="74"/>
      <c r="E263" s="74"/>
      <c r="F263" s="74"/>
      <c r="G263" s="157"/>
      <c r="H263" s="208">
        <f t="shared" si="24"/>
        <v>0</v>
      </c>
      <c r="I263" s="74"/>
      <c r="J263" s="74"/>
      <c r="K263" s="74"/>
      <c r="L263" s="158"/>
    </row>
    <row r="264" spans="1:13" ht="36" x14ac:dyDescent="0.25">
      <c r="A264" s="159">
        <v>6420</v>
      </c>
      <c r="B264" s="71" t="s">
        <v>272</v>
      </c>
      <c r="C264" s="201">
        <f t="shared" si="23"/>
        <v>0</v>
      </c>
      <c r="D264" s="160">
        <f>SUM(D265:D268)</f>
        <v>0</v>
      </c>
      <c r="E264" s="160">
        <f>SUM(E265:E268)</f>
        <v>0</v>
      </c>
      <c r="F264" s="160">
        <f>SUM(F265:F268)</f>
        <v>0</v>
      </c>
      <c r="G264" s="218">
        <f>SUM(G265:G268)</f>
        <v>0</v>
      </c>
      <c r="H264" s="201">
        <f>SUM(I264:L264)</f>
        <v>0</v>
      </c>
      <c r="I264" s="160">
        <f>SUM(I265:I268)</f>
        <v>0</v>
      </c>
      <c r="J264" s="160">
        <f>SUM(J265:J268)</f>
        <v>0</v>
      </c>
      <c r="K264" s="160">
        <f>SUM(K265:K268)</f>
        <v>0</v>
      </c>
      <c r="L264" s="176">
        <f>SUM(L265:L268)</f>
        <v>0</v>
      </c>
    </row>
    <row r="265" spans="1:13" x14ac:dyDescent="0.25">
      <c r="A265" s="44">
        <v>6421</v>
      </c>
      <c r="B265" s="71" t="s">
        <v>273</v>
      </c>
      <c r="C265" s="201">
        <f t="shared" ref="C265:C285" si="36">SUM(D265:G265)</f>
        <v>0</v>
      </c>
      <c r="D265" s="74"/>
      <c r="E265" s="74"/>
      <c r="F265" s="74"/>
      <c r="G265" s="157"/>
      <c r="H265" s="208">
        <f t="shared" ref="H265:H285" si="37">SUM(I265:L265)</f>
        <v>0</v>
      </c>
      <c r="I265" s="74"/>
      <c r="J265" s="74"/>
      <c r="K265" s="74"/>
      <c r="L265" s="158"/>
    </row>
    <row r="266" spans="1:13" x14ac:dyDescent="0.25">
      <c r="A266" s="44">
        <v>6422</v>
      </c>
      <c r="B266" s="71" t="s">
        <v>274</v>
      </c>
      <c r="C266" s="201">
        <f t="shared" si="36"/>
        <v>0</v>
      </c>
      <c r="D266" s="74"/>
      <c r="E266" s="74"/>
      <c r="F266" s="74"/>
      <c r="G266" s="157"/>
      <c r="H266" s="208">
        <f t="shared" si="37"/>
        <v>0</v>
      </c>
      <c r="I266" s="74"/>
      <c r="J266" s="74"/>
      <c r="K266" s="74"/>
      <c r="L266" s="158"/>
    </row>
    <row r="267" spans="1:13" ht="13.5" customHeight="1" x14ac:dyDescent="0.25">
      <c r="A267" s="44">
        <v>6423</v>
      </c>
      <c r="B267" s="71" t="s">
        <v>275</v>
      </c>
      <c r="C267" s="201">
        <f>SUM(D267:G267)</f>
        <v>0</v>
      </c>
      <c r="D267" s="74"/>
      <c r="E267" s="74"/>
      <c r="F267" s="74"/>
      <c r="G267" s="157"/>
      <c r="H267" s="208">
        <f>SUM(I267:L267)</f>
        <v>0</v>
      </c>
      <c r="I267" s="74"/>
      <c r="J267" s="74"/>
      <c r="K267" s="74"/>
      <c r="L267" s="158"/>
    </row>
    <row r="268" spans="1:13" ht="36" x14ac:dyDescent="0.25">
      <c r="A268" s="44">
        <v>6424</v>
      </c>
      <c r="B268" s="71" t="s">
        <v>276</v>
      </c>
      <c r="C268" s="201">
        <f>SUM(D268:G268)</f>
        <v>0</v>
      </c>
      <c r="D268" s="74"/>
      <c r="E268" s="74"/>
      <c r="F268" s="74"/>
      <c r="G268" s="157"/>
      <c r="H268" s="208">
        <f>SUM(I268:L268)</f>
        <v>0</v>
      </c>
      <c r="I268" s="74"/>
      <c r="J268" s="74"/>
      <c r="K268" s="74"/>
      <c r="L268" s="158"/>
      <c r="M268" s="225"/>
    </row>
    <row r="269" spans="1:13" ht="36" x14ac:dyDescent="0.25">
      <c r="A269" s="220">
        <v>7000</v>
      </c>
      <c r="B269" s="220" t="s">
        <v>277</v>
      </c>
      <c r="C269" s="221">
        <f t="shared" si="36"/>
        <v>0</v>
      </c>
      <c r="D269" s="222">
        <f>SUM(D270,D281)</f>
        <v>0</v>
      </c>
      <c r="E269" s="222">
        <f>SUM(E270,E281)</f>
        <v>0</v>
      </c>
      <c r="F269" s="222">
        <f>SUM(F270,F281)</f>
        <v>0</v>
      </c>
      <c r="G269" s="222">
        <f>SUM(G270,G281)</f>
        <v>0</v>
      </c>
      <c r="H269" s="223">
        <f t="shared" si="37"/>
        <v>0</v>
      </c>
      <c r="I269" s="222">
        <f>SUM(I270,I281)</f>
        <v>0</v>
      </c>
      <c r="J269" s="222">
        <f>SUM(J270,J281)</f>
        <v>0</v>
      </c>
      <c r="K269" s="222">
        <f>SUM(K270,K281)</f>
        <v>0</v>
      </c>
      <c r="L269" s="224">
        <f>SUM(L270,L281)</f>
        <v>0</v>
      </c>
    </row>
    <row r="270" spans="1:13" ht="24" x14ac:dyDescent="0.25">
      <c r="A270" s="56">
        <v>7200</v>
      </c>
      <c r="B270" s="147" t="s">
        <v>278</v>
      </c>
      <c r="C270" s="184">
        <f t="shared" si="36"/>
        <v>0</v>
      </c>
      <c r="D270" s="63">
        <f>SUM(D271,D272,D275,D276,D280)</f>
        <v>0</v>
      </c>
      <c r="E270" s="63">
        <f>SUM(E271,E272,E275,E276,E280)</f>
        <v>0</v>
      </c>
      <c r="F270" s="63">
        <f>SUM(F271,F272,F275,F276,F280)</f>
        <v>0</v>
      </c>
      <c r="G270" s="63">
        <f>SUM(G271,G272,G275,G276,G280)</f>
        <v>0</v>
      </c>
      <c r="H270" s="57">
        <f t="shared" si="37"/>
        <v>0</v>
      </c>
      <c r="I270" s="63">
        <f>SUM(I271,I272,I275,I276,I280)</f>
        <v>0</v>
      </c>
      <c r="J270" s="63">
        <f>SUM(J271,J272,J275,J276,J280)</f>
        <v>0</v>
      </c>
      <c r="K270" s="63">
        <f>SUM(K271,K272,K275,K276,K280)</f>
        <v>0</v>
      </c>
      <c r="L270" s="149">
        <f>SUM(L271,L272,L275,L276,L280)</f>
        <v>0</v>
      </c>
    </row>
    <row r="271" spans="1:13" ht="24" x14ac:dyDescent="0.25">
      <c r="A271" s="168">
        <v>7210</v>
      </c>
      <c r="B271" s="65" t="s">
        <v>279</v>
      </c>
      <c r="C271" s="205">
        <f t="shared" si="36"/>
        <v>0</v>
      </c>
      <c r="D271" s="68"/>
      <c r="E271" s="68"/>
      <c r="F271" s="68"/>
      <c r="G271" s="154"/>
      <c r="H271" s="66">
        <f t="shared" si="37"/>
        <v>0</v>
      </c>
      <c r="I271" s="68"/>
      <c r="J271" s="68"/>
      <c r="K271" s="68"/>
      <c r="L271" s="155"/>
    </row>
    <row r="272" spans="1:13" s="225" customFormat="1" ht="36" x14ac:dyDescent="0.25">
      <c r="A272" s="159">
        <v>7220</v>
      </c>
      <c r="B272" s="71" t="s">
        <v>280</v>
      </c>
      <c r="C272" s="201">
        <f>SUM(D272:G272)</f>
        <v>0</v>
      </c>
      <c r="D272" s="160">
        <f>SUM(D273:D274)</f>
        <v>0</v>
      </c>
      <c r="E272" s="160">
        <f>SUM(E273:E274)</f>
        <v>0</v>
      </c>
      <c r="F272" s="160">
        <f>SUM(F273:F274)</f>
        <v>0</v>
      </c>
      <c r="G272" s="160">
        <f>SUM(G273:G274)</f>
        <v>0</v>
      </c>
      <c r="H272" s="72">
        <f>SUM(I272:L272)</f>
        <v>0</v>
      </c>
      <c r="I272" s="160">
        <f>SUM(I273:I274)</f>
        <v>0</v>
      </c>
      <c r="J272" s="160">
        <f>SUM(J273:J274)</f>
        <v>0</v>
      </c>
      <c r="K272" s="160">
        <f>SUM(K273:K274)</f>
        <v>0</v>
      </c>
      <c r="L272" s="162">
        <f>SUM(L273:L274)</f>
        <v>0</v>
      </c>
    </row>
    <row r="273" spans="1:12" s="225" customFormat="1" ht="36" x14ac:dyDescent="0.25">
      <c r="A273" s="44">
        <v>7221</v>
      </c>
      <c r="B273" s="71" t="s">
        <v>281</v>
      </c>
      <c r="C273" s="201">
        <f t="shared" si="36"/>
        <v>0</v>
      </c>
      <c r="D273" s="74"/>
      <c r="E273" s="74"/>
      <c r="F273" s="74"/>
      <c r="G273" s="157"/>
      <c r="H273" s="72">
        <f t="shared" si="37"/>
        <v>0</v>
      </c>
      <c r="I273" s="74"/>
      <c r="J273" s="74"/>
      <c r="K273" s="74"/>
      <c r="L273" s="158"/>
    </row>
    <row r="274" spans="1:12" s="225" customFormat="1" ht="36" x14ac:dyDescent="0.25">
      <c r="A274" s="44">
        <v>7222</v>
      </c>
      <c r="B274" s="71" t="s">
        <v>282</v>
      </c>
      <c r="C274" s="201">
        <f t="shared" si="36"/>
        <v>0</v>
      </c>
      <c r="D274" s="74"/>
      <c r="E274" s="74"/>
      <c r="F274" s="74"/>
      <c r="G274" s="157"/>
      <c r="H274" s="72">
        <f t="shared" si="37"/>
        <v>0</v>
      </c>
      <c r="I274" s="74"/>
      <c r="J274" s="74"/>
      <c r="K274" s="74"/>
      <c r="L274" s="158"/>
    </row>
    <row r="275" spans="1:12" ht="24" x14ac:dyDescent="0.25">
      <c r="A275" s="159">
        <v>7230</v>
      </c>
      <c r="B275" s="71" t="s">
        <v>283</v>
      </c>
      <c r="C275" s="201">
        <f t="shared" si="36"/>
        <v>0</v>
      </c>
      <c r="D275" s="74"/>
      <c r="E275" s="74"/>
      <c r="F275" s="74"/>
      <c r="G275" s="157"/>
      <c r="H275" s="72">
        <f t="shared" si="37"/>
        <v>0</v>
      </c>
      <c r="I275" s="74"/>
      <c r="J275" s="74"/>
      <c r="K275" s="74"/>
      <c r="L275" s="158"/>
    </row>
    <row r="276" spans="1:12" ht="24" x14ac:dyDescent="0.25">
      <c r="A276" s="159">
        <v>7240</v>
      </c>
      <c r="B276" s="71" t="s">
        <v>284</v>
      </c>
      <c r="C276" s="201">
        <f t="shared" si="36"/>
        <v>0</v>
      </c>
      <c r="D276" s="160">
        <f>SUM(D277:D279)</f>
        <v>0</v>
      </c>
      <c r="E276" s="160">
        <f t="shared" ref="E276:G276" si="38">SUM(E277:E279)</f>
        <v>0</v>
      </c>
      <c r="F276" s="160">
        <f t="shared" si="38"/>
        <v>0</v>
      </c>
      <c r="G276" s="161">
        <f t="shared" si="38"/>
        <v>0</v>
      </c>
      <c r="H276" s="72">
        <f t="shared" si="37"/>
        <v>0</v>
      </c>
      <c r="I276" s="160">
        <f t="shared" ref="I276:L276" si="39">SUM(I277:I279)</f>
        <v>0</v>
      </c>
      <c r="J276" s="160">
        <f t="shared" si="39"/>
        <v>0</v>
      </c>
      <c r="K276" s="160">
        <f>SUM(K277:K279)</f>
        <v>0</v>
      </c>
      <c r="L276" s="162">
        <f t="shared" si="39"/>
        <v>0</v>
      </c>
    </row>
    <row r="277" spans="1:12" ht="48" x14ac:dyDescent="0.25">
      <c r="A277" s="44">
        <v>7245</v>
      </c>
      <c r="B277" s="71" t="s">
        <v>285</v>
      </c>
      <c r="C277" s="201">
        <f t="shared" si="36"/>
        <v>0</v>
      </c>
      <c r="D277" s="74"/>
      <c r="E277" s="74"/>
      <c r="F277" s="74"/>
      <c r="G277" s="157"/>
      <c r="H277" s="72">
        <f t="shared" si="37"/>
        <v>0</v>
      </c>
      <c r="I277" s="74"/>
      <c r="J277" s="74"/>
      <c r="K277" s="74"/>
      <c r="L277" s="158"/>
    </row>
    <row r="278" spans="1:12" ht="84.75" customHeight="1" x14ac:dyDescent="0.25">
      <c r="A278" s="44">
        <v>7246</v>
      </c>
      <c r="B278" s="71" t="s">
        <v>286</v>
      </c>
      <c r="C278" s="201">
        <f t="shared" si="36"/>
        <v>0</v>
      </c>
      <c r="D278" s="74"/>
      <c r="E278" s="74"/>
      <c r="F278" s="74"/>
      <c r="G278" s="157"/>
      <c r="H278" s="72">
        <f t="shared" si="37"/>
        <v>0</v>
      </c>
      <c r="I278" s="74"/>
      <c r="J278" s="74"/>
      <c r="K278" s="74"/>
      <c r="L278" s="158"/>
    </row>
    <row r="279" spans="1:12" ht="36" x14ac:dyDescent="0.25">
      <c r="A279" s="44">
        <v>7247</v>
      </c>
      <c r="B279" s="71" t="s">
        <v>287</v>
      </c>
      <c r="C279" s="201">
        <f t="shared" si="36"/>
        <v>0</v>
      </c>
      <c r="D279" s="74"/>
      <c r="E279" s="74"/>
      <c r="F279" s="74"/>
      <c r="G279" s="157"/>
      <c r="H279" s="72">
        <f t="shared" si="37"/>
        <v>0</v>
      </c>
      <c r="I279" s="74"/>
      <c r="J279" s="74"/>
      <c r="K279" s="74"/>
      <c r="L279" s="158"/>
    </row>
    <row r="280" spans="1:12" ht="24" x14ac:dyDescent="0.25">
      <c r="A280" s="168">
        <v>7260</v>
      </c>
      <c r="B280" s="65" t="s">
        <v>288</v>
      </c>
      <c r="C280" s="205">
        <f t="shared" si="36"/>
        <v>0</v>
      </c>
      <c r="D280" s="68"/>
      <c r="E280" s="68"/>
      <c r="F280" s="68"/>
      <c r="G280" s="154"/>
      <c r="H280" s="66">
        <f t="shared" si="37"/>
        <v>0</v>
      </c>
      <c r="I280" s="68"/>
      <c r="J280" s="68"/>
      <c r="K280" s="68"/>
      <c r="L280" s="155"/>
    </row>
    <row r="281" spans="1:12" x14ac:dyDescent="0.25">
      <c r="A281" s="108">
        <v>7700</v>
      </c>
      <c r="B281" s="85" t="s">
        <v>289</v>
      </c>
      <c r="C281" s="86">
        <f t="shared" si="36"/>
        <v>0</v>
      </c>
      <c r="D281" s="226">
        <f>D282</f>
        <v>0</v>
      </c>
      <c r="E281" s="226">
        <f t="shared" ref="E281:G281" si="40">E282</f>
        <v>0</v>
      </c>
      <c r="F281" s="226">
        <f t="shared" si="40"/>
        <v>0</v>
      </c>
      <c r="G281" s="227">
        <f t="shared" si="40"/>
        <v>0</v>
      </c>
      <c r="H281" s="86">
        <f t="shared" si="37"/>
        <v>0</v>
      </c>
      <c r="I281" s="226">
        <f t="shared" ref="I281:L281" si="41">I282</f>
        <v>0</v>
      </c>
      <c r="J281" s="226">
        <f t="shared" si="41"/>
        <v>0</v>
      </c>
      <c r="K281" s="226">
        <f t="shared" si="41"/>
        <v>0</v>
      </c>
      <c r="L281" s="228">
        <f t="shared" si="41"/>
        <v>0</v>
      </c>
    </row>
    <row r="282" spans="1:12" x14ac:dyDescent="0.25">
      <c r="A282" s="150">
        <v>7720</v>
      </c>
      <c r="B282" s="65" t="s">
        <v>290</v>
      </c>
      <c r="C282" s="79">
        <f t="shared" si="36"/>
        <v>0</v>
      </c>
      <c r="D282" s="81"/>
      <c r="E282" s="81"/>
      <c r="F282" s="81"/>
      <c r="G282" s="229"/>
      <c r="H282" s="79">
        <f t="shared" si="37"/>
        <v>0</v>
      </c>
      <c r="I282" s="81"/>
      <c r="J282" s="81"/>
      <c r="K282" s="81"/>
      <c r="L282" s="230"/>
    </row>
    <row r="283" spans="1:12" x14ac:dyDescent="0.25">
      <c r="A283" s="174"/>
      <c r="B283" s="71" t="s">
        <v>291</v>
      </c>
      <c r="C283" s="201">
        <f t="shared" si="36"/>
        <v>880</v>
      </c>
      <c r="D283" s="160">
        <f>SUM(D284:D285)</f>
        <v>880</v>
      </c>
      <c r="E283" s="160">
        <f>SUM(E284:E285)</f>
        <v>0</v>
      </c>
      <c r="F283" s="160">
        <f>SUM(F284:F285)</f>
        <v>0</v>
      </c>
      <c r="G283" s="161">
        <f>SUM(G284:G285)</f>
        <v>0</v>
      </c>
      <c r="H283" s="72">
        <f t="shared" si="37"/>
        <v>880</v>
      </c>
      <c r="I283" s="160">
        <f>SUM(I284:I285)</f>
        <v>880</v>
      </c>
      <c r="J283" s="160">
        <f>SUM(J284:J285)</f>
        <v>0</v>
      </c>
      <c r="K283" s="160">
        <f>SUM(K284:K285)</f>
        <v>0</v>
      </c>
      <c r="L283" s="162">
        <f>SUM(L284:L285)</f>
        <v>0</v>
      </c>
    </row>
    <row r="284" spans="1:12" x14ac:dyDescent="0.25">
      <c r="A284" s="174" t="s">
        <v>292</v>
      </c>
      <c r="B284" s="44" t="s">
        <v>293</v>
      </c>
      <c r="C284" s="201">
        <f t="shared" si="36"/>
        <v>880</v>
      </c>
      <c r="D284" s="74">
        <v>880</v>
      </c>
      <c r="E284" s="74"/>
      <c r="F284" s="74"/>
      <c r="G284" s="157"/>
      <c r="H284" s="72">
        <f t="shared" si="37"/>
        <v>880</v>
      </c>
      <c r="I284" s="74">
        <v>880</v>
      </c>
      <c r="J284" s="74"/>
      <c r="K284" s="74"/>
      <c r="L284" s="158"/>
    </row>
    <row r="285" spans="1:12" ht="24" x14ac:dyDescent="0.25">
      <c r="A285" s="174" t="s">
        <v>294</v>
      </c>
      <c r="B285" s="231" t="s">
        <v>295</v>
      </c>
      <c r="C285" s="205">
        <f t="shared" si="36"/>
        <v>0</v>
      </c>
      <c r="D285" s="68"/>
      <c r="E285" s="68"/>
      <c r="F285" s="68"/>
      <c r="G285" s="154"/>
      <c r="H285" s="66">
        <f t="shared" si="37"/>
        <v>0</v>
      </c>
      <c r="I285" s="68"/>
      <c r="J285" s="68"/>
      <c r="K285" s="68"/>
      <c r="L285" s="155"/>
    </row>
    <row r="286" spans="1:12" ht="12.75" thickBot="1" x14ac:dyDescent="0.3">
      <c r="A286" s="232"/>
      <c r="B286" s="232" t="s">
        <v>296</v>
      </c>
      <c r="C286" s="233">
        <f t="shared" ref="C286:L286" si="42">SUM(C283,C269,C230,C195,C187,C173,C75,C53)</f>
        <v>5419</v>
      </c>
      <c r="D286" s="233">
        <f t="shared" si="42"/>
        <v>5419</v>
      </c>
      <c r="E286" s="233">
        <f t="shared" si="42"/>
        <v>0</v>
      </c>
      <c r="F286" s="233">
        <f t="shared" si="42"/>
        <v>0</v>
      </c>
      <c r="G286" s="234">
        <f t="shared" si="42"/>
        <v>0</v>
      </c>
      <c r="H286" s="235">
        <f t="shared" si="42"/>
        <v>5419</v>
      </c>
      <c r="I286" s="233">
        <f t="shared" si="42"/>
        <v>5419</v>
      </c>
      <c r="J286" s="233">
        <f t="shared" si="42"/>
        <v>0</v>
      </c>
      <c r="K286" s="233">
        <f t="shared" si="42"/>
        <v>0</v>
      </c>
      <c r="L286" s="236">
        <f t="shared" si="42"/>
        <v>0</v>
      </c>
    </row>
    <row r="287" spans="1:12" s="24" customFormat="1" ht="13.5" thickTop="1" thickBot="1" x14ac:dyDescent="0.3">
      <c r="A287" s="601" t="s">
        <v>297</v>
      </c>
      <c r="B287" s="602"/>
      <c r="C287" s="237">
        <f>SUM(D287:G287)</f>
        <v>-4539</v>
      </c>
      <c r="D287" s="238">
        <f>SUM(D24,D25,D41)-D51</f>
        <v>-4539</v>
      </c>
      <c r="E287" s="238">
        <f>SUM(E24,E25,E41)-E51</f>
        <v>0</v>
      </c>
      <c r="F287" s="238">
        <f>(F26+F43)-F51</f>
        <v>0</v>
      </c>
      <c r="G287" s="239">
        <f>G45-G51</f>
        <v>0</v>
      </c>
      <c r="H287" s="237">
        <f>SUM(I287:L287)</f>
        <v>-4539</v>
      </c>
      <c r="I287" s="238">
        <f>SUM(I24,I25,I41)-I51</f>
        <v>-4539</v>
      </c>
      <c r="J287" s="238">
        <f>SUM(J24,J25,J41)-J51</f>
        <v>0</v>
      </c>
      <c r="K287" s="238">
        <f>(K26+K43)-K51</f>
        <v>0</v>
      </c>
      <c r="L287" s="240">
        <f>L45-L51</f>
        <v>0</v>
      </c>
    </row>
    <row r="288" spans="1:12" s="24" customFormat="1" ht="12.75" thickTop="1" x14ac:dyDescent="0.25">
      <c r="A288" s="620" t="s">
        <v>298</v>
      </c>
      <c r="B288" s="621"/>
      <c r="C288" s="241">
        <f t="shared" ref="C288:L288" si="43">SUM(C289,C290)-C297+C298</f>
        <v>4539</v>
      </c>
      <c r="D288" s="242">
        <f t="shared" si="43"/>
        <v>4539</v>
      </c>
      <c r="E288" s="242">
        <f t="shared" si="43"/>
        <v>0</v>
      </c>
      <c r="F288" s="242">
        <f t="shared" si="43"/>
        <v>0</v>
      </c>
      <c r="G288" s="243">
        <f t="shared" si="43"/>
        <v>0</v>
      </c>
      <c r="H288" s="244">
        <f t="shared" si="43"/>
        <v>4539</v>
      </c>
      <c r="I288" s="242">
        <f t="shared" si="43"/>
        <v>4539</v>
      </c>
      <c r="J288" s="242">
        <f t="shared" si="43"/>
        <v>0</v>
      </c>
      <c r="K288" s="242">
        <f t="shared" si="43"/>
        <v>0</v>
      </c>
      <c r="L288" s="245">
        <f t="shared" si="43"/>
        <v>0</v>
      </c>
    </row>
    <row r="289" spans="1:16" s="24" customFormat="1" ht="12.75" thickBot="1" x14ac:dyDescent="0.3">
      <c r="A289" s="126" t="s">
        <v>299</v>
      </c>
      <c r="B289" s="126" t="s">
        <v>300</v>
      </c>
      <c r="C289" s="246">
        <f t="shared" ref="C289:L289" si="44">C21-C283</f>
        <v>4539</v>
      </c>
      <c r="D289" s="128">
        <f t="shared" si="44"/>
        <v>4539</v>
      </c>
      <c r="E289" s="128">
        <f t="shared" si="44"/>
        <v>0</v>
      </c>
      <c r="F289" s="128">
        <f t="shared" si="44"/>
        <v>0</v>
      </c>
      <c r="G289" s="129">
        <f t="shared" si="44"/>
        <v>0</v>
      </c>
      <c r="H289" s="247">
        <f t="shared" si="44"/>
        <v>4539</v>
      </c>
      <c r="I289" s="128">
        <f t="shared" si="44"/>
        <v>4539</v>
      </c>
      <c r="J289" s="128">
        <f t="shared" si="44"/>
        <v>0</v>
      </c>
      <c r="K289" s="128">
        <f t="shared" si="44"/>
        <v>0</v>
      </c>
      <c r="L289" s="130">
        <f t="shared" si="44"/>
        <v>0</v>
      </c>
    </row>
    <row r="290" spans="1:16" s="24" customFormat="1" ht="12.75" thickTop="1" x14ac:dyDescent="0.25">
      <c r="A290" s="248" t="s">
        <v>301</v>
      </c>
      <c r="B290" s="248" t="s">
        <v>302</v>
      </c>
      <c r="C290" s="241">
        <f t="shared" ref="C290:L290" si="45">SUM(C291,C293,C295)-SUM(C292,C294,C296)</f>
        <v>0</v>
      </c>
      <c r="D290" s="242">
        <f t="shared" si="45"/>
        <v>0</v>
      </c>
      <c r="E290" s="242">
        <f t="shared" si="45"/>
        <v>0</v>
      </c>
      <c r="F290" s="242">
        <f t="shared" si="45"/>
        <v>0</v>
      </c>
      <c r="G290" s="249">
        <f t="shared" si="45"/>
        <v>0</v>
      </c>
      <c r="H290" s="244">
        <f t="shared" si="45"/>
        <v>0</v>
      </c>
      <c r="I290" s="242">
        <f t="shared" si="45"/>
        <v>0</v>
      </c>
      <c r="J290" s="242">
        <f t="shared" si="45"/>
        <v>0</v>
      </c>
      <c r="K290" s="242">
        <f t="shared" si="45"/>
        <v>0</v>
      </c>
      <c r="L290" s="245">
        <f t="shared" si="45"/>
        <v>0</v>
      </c>
    </row>
    <row r="291" spans="1:16" x14ac:dyDescent="0.25">
      <c r="A291" s="250" t="s">
        <v>303</v>
      </c>
      <c r="B291" s="116" t="s">
        <v>304</v>
      </c>
      <c r="C291" s="79">
        <f t="shared" ref="C291:C296" si="46">SUM(D291:G291)</f>
        <v>0</v>
      </c>
      <c r="D291" s="81"/>
      <c r="E291" s="81"/>
      <c r="F291" s="81"/>
      <c r="G291" s="229"/>
      <c r="H291" s="79">
        <f t="shared" ref="H291:H296" si="47">SUM(I291:L291)</f>
        <v>0</v>
      </c>
      <c r="I291" s="81"/>
      <c r="J291" s="81"/>
      <c r="K291" s="81"/>
      <c r="L291" s="230"/>
    </row>
    <row r="292" spans="1:16" ht="24" x14ac:dyDescent="0.25">
      <c r="A292" s="174" t="s">
        <v>305</v>
      </c>
      <c r="B292" s="43" t="s">
        <v>306</v>
      </c>
      <c r="C292" s="72">
        <f t="shared" si="46"/>
        <v>0</v>
      </c>
      <c r="D292" s="74"/>
      <c r="E292" s="74"/>
      <c r="F292" s="74"/>
      <c r="G292" s="157"/>
      <c r="H292" s="72">
        <f t="shared" si="47"/>
        <v>0</v>
      </c>
      <c r="I292" s="74"/>
      <c r="J292" s="74"/>
      <c r="K292" s="74"/>
      <c r="L292" s="158"/>
    </row>
    <row r="293" spans="1:16" x14ac:dyDescent="0.25">
      <c r="A293" s="174" t="s">
        <v>307</v>
      </c>
      <c r="B293" s="43" t="s">
        <v>308</v>
      </c>
      <c r="C293" s="72">
        <f t="shared" si="46"/>
        <v>0</v>
      </c>
      <c r="D293" s="74"/>
      <c r="E293" s="74"/>
      <c r="F293" s="74"/>
      <c r="G293" s="157"/>
      <c r="H293" s="72">
        <f t="shared" si="47"/>
        <v>0</v>
      </c>
      <c r="I293" s="74"/>
      <c r="J293" s="74"/>
      <c r="K293" s="74"/>
      <c r="L293" s="158"/>
    </row>
    <row r="294" spans="1:16" ht="24" x14ac:dyDescent="0.25">
      <c r="A294" s="174" t="s">
        <v>309</v>
      </c>
      <c r="B294" s="43" t="s">
        <v>310</v>
      </c>
      <c r="C294" s="72">
        <f t="shared" si="46"/>
        <v>0</v>
      </c>
      <c r="D294" s="74"/>
      <c r="E294" s="74"/>
      <c r="F294" s="74"/>
      <c r="G294" s="157"/>
      <c r="H294" s="72">
        <f t="shared" si="47"/>
        <v>0</v>
      </c>
      <c r="I294" s="74"/>
      <c r="J294" s="74"/>
      <c r="K294" s="74"/>
      <c r="L294" s="158"/>
    </row>
    <row r="295" spans="1:16" x14ac:dyDescent="0.25">
      <c r="A295" s="174" t="s">
        <v>311</v>
      </c>
      <c r="B295" s="43" t="s">
        <v>312</v>
      </c>
      <c r="C295" s="72">
        <f t="shared" si="46"/>
        <v>0</v>
      </c>
      <c r="D295" s="74"/>
      <c r="E295" s="74"/>
      <c r="F295" s="74"/>
      <c r="G295" s="157"/>
      <c r="H295" s="72">
        <f t="shared" si="47"/>
        <v>0</v>
      </c>
      <c r="I295" s="74"/>
      <c r="J295" s="74"/>
      <c r="K295" s="74"/>
      <c r="L295" s="158"/>
    </row>
    <row r="296" spans="1:16" ht="24.75" thickBot="1" x14ac:dyDescent="0.3">
      <c r="A296" s="251" t="s">
        <v>313</v>
      </c>
      <c r="B296" s="252" t="s">
        <v>314</v>
      </c>
      <c r="C296" s="185">
        <f t="shared" si="46"/>
        <v>0</v>
      </c>
      <c r="D296" s="189"/>
      <c r="E296" s="189"/>
      <c r="F296" s="189"/>
      <c r="G296" s="253"/>
      <c r="H296" s="185">
        <f t="shared" si="47"/>
        <v>0</v>
      </c>
      <c r="I296" s="189"/>
      <c r="J296" s="189"/>
      <c r="K296" s="189"/>
      <c r="L296" s="191"/>
    </row>
    <row r="297" spans="1:16" s="24" customFormat="1" ht="13.5" thickTop="1" thickBot="1" x14ac:dyDescent="0.3">
      <c r="A297" s="254" t="s">
        <v>315</v>
      </c>
      <c r="B297" s="254" t="s">
        <v>316</v>
      </c>
      <c r="C297" s="255">
        <f>SUM(D297:G297)</f>
        <v>0</v>
      </c>
      <c r="D297" s="256"/>
      <c r="E297" s="256"/>
      <c r="F297" s="256"/>
      <c r="G297" s="257"/>
      <c r="H297" s="255">
        <f>SUM(I297:L297)</f>
        <v>0</v>
      </c>
      <c r="I297" s="256"/>
      <c r="J297" s="256"/>
      <c r="K297" s="256"/>
      <c r="L297" s="258"/>
    </row>
    <row r="298" spans="1:16" s="24" customFormat="1" ht="48.75" thickTop="1" x14ac:dyDescent="0.25">
      <c r="A298" s="248" t="s">
        <v>317</v>
      </c>
      <c r="B298" s="259" t="s">
        <v>318</v>
      </c>
      <c r="C298" s="260">
        <f>SUM(D298:G298)</f>
        <v>0</v>
      </c>
      <c r="D298" s="177"/>
      <c r="E298" s="177"/>
      <c r="F298" s="177"/>
      <c r="G298" s="178"/>
      <c r="H298" s="260">
        <f>SUM(I298:L298)</f>
        <v>0</v>
      </c>
      <c r="I298" s="177"/>
      <c r="J298" s="177"/>
      <c r="K298" s="177"/>
      <c r="L298" s="179"/>
      <c r="P298" s="581"/>
    </row>
    <row r="299" spans="1:16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</row>
    <row r="300" spans="1:16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</row>
    <row r="301" spans="1:16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</row>
    <row r="302" spans="1:16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</row>
    <row r="303" spans="1:16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</row>
    <row r="304" spans="1:16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</row>
    <row r="305" spans="1:12" x14ac:dyDescent="0.2">
      <c r="A305" s="1"/>
      <c r="B305" s="1"/>
      <c r="C305" s="261"/>
      <c r="D305" s="1"/>
      <c r="E305" s="1"/>
      <c r="F305" s="1"/>
      <c r="G305" s="1"/>
      <c r="H305" s="1"/>
      <c r="I305" s="1"/>
      <c r="J305" s="1"/>
      <c r="K305" s="1"/>
      <c r="L305" s="1"/>
    </row>
    <row r="306" spans="1:12" x14ac:dyDescent="0.2">
      <c r="A306" s="1"/>
      <c r="B306" s="1"/>
      <c r="C306" s="261"/>
      <c r="D306" s="1"/>
      <c r="E306" s="1"/>
      <c r="F306" s="1"/>
      <c r="G306" s="1"/>
      <c r="H306" s="1"/>
      <c r="I306" s="1"/>
      <c r="J306" s="1"/>
      <c r="K306" s="1"/>
      <c r="L306" s="1"/>
    </row>
    <row r="307" spans="1:12" x14ac:dyDescent="0.2">
      <c r="A307" s="1"/>
      <c r="B307" s="1"/>
      <c r="C307" s="261"/>
      <c r="D307" s="1"/>
      <c r="E307" s="1"/>
      <c r="F307" s="1"/>
      <c r="G307" s="1"/>
      <c r="H307" s="1"/>
      <c r="I307" s="1"/>
      <c r="J307" s="1"/>
      <c r="K307" s="1"/>
      <c r="L307" s="1"/>
    </row>
    <row r="308" spans="1:12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</row>
    <row r="309" spans="1:12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</row>
    <row r="310" spans="1:12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</row>
    <row r="311" spans="1:12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</row>
    <row r="312" spans="1:12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</row>
    <row r="313" spans="1:12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</row>
    <row r="314" spans="1:12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</row>
    <row r="315" spans="1:12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</row>
    <row r="316" spans="1:12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</row>
  </sheetData>
  <sheetProtection formatCells="0" formatColumns="0" formatRows="0"/>
  <autoFilter ref="A18:L298"/>
  <mergeCells count="29">
    <mergeCell ref="A288:B288"/>
    <mergeCell ref="H16:H17"/>
    <mergeCell ref="I16:I17"/>
    <mergeCell ref="J16:J17"/>
    <mergeCell ref="K16:K17"/>
    <mergeCell ref="L16:L17"/>
    <mergeCell ref="A287:B287"/>
    <mergeCell ref="C13:L13"/>
    <mergeCell ref="A15:A17"/>
    <mergeCell ref="B15:B17"/>
    <mergeCell ref="C15:G15"/>
    <mergeCell ref="H15:L15"/>
    <mergeCell ref="C16:C17"/>
    <mergeCell ref="D16:D17"/>
    <mergeCell ref="E16:E17"/>
    <mergeCell ref="F16:F17"/>
    <mergeCell ref="G16:G17"/>
    <mergeCell ref="C12:L12"/>
    <mergeCell ref="A1:L1"/>
    <mergeCell ref="A2:L2"/>
    <mergeCell ref="C3:L3"/>
    <mergeCell ref="C4:L4"/>
    <mergeCell ref="C5:L5"/>
    <mergeCell ref="C6:L6"/>
    <mergeCell ref="C7:L7"/>
    <mergeCell ref="C8:L8"/>
    <mergeCell ref="C9:L9"/>
    <mergeCell ref="C10:L10"/>
    <mergeCell ref="C11:L11"/>
  </mergeCells>
  <pageMargins left="0.78740157480314965" right="0.39370078740157483" top="0.39370078740157483" bottom="0.39370078740157483" header="0.23622047244094491" footer="0.19685039370078741"/>
  <pageSetup paperSize="9" scale="70" orientation="portrait" r:id="rId1"/>
  <headerFooter>
    <oddHeader xml:space="preserve">&amp;C                               </oddHeader>
    <oddFooter>&amp;L&amp;D, &amp;T&amp;R&amp;"Times New Roman,Regular"&amp;10&amp;P (&amp;N)</oddFoot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M316"/>
  <sheetViews>
    <sheetView showGridLines="0" view="pageLayout" zoomScaleNormal="100" workbookViewId="0">
      <selection activeCell="C6" sqref="C6:L6"/>
    </sheetView>
  </sheetViews>
  <sheetFormatPr defaultRowHeight="12" x14ac:dyDescent="0.25"/>
  <cols>
    <col min="1" max="1" width="10.85546875" style="262" customWidth="1"/>
    <col min="2" max="2" width="28" style="262" customWidth="1"/>
    <col min="3" max="3" width="9.7109375" style="262" customWidth="1"/>
    <col min="4" max="4" width="9.5703125" style="262" customWidth="1"/>
    <col min="5" max="6" width="8.7109375" style="262" customWidth="1"/>
    <col min="7" max="7" width="8.28515625" style="262" customWidth="1"/>
    <col min="8" max="11" width="8.7109375" style="262" customWidth="1"/>
    <col min="12" max="12" width="7.5703125" style="262" customWidth="1"/>
    <col min="13" max="16" width="0" style="1" hidden="1" customWidth="1"/>
    <col min="17" max="16384" width="9.140625" style="1"/>
  </cols>
  <sheetData>
    <row r="1" spans="1:12" x14ac:dyDescent="0.25">
      <c r="A1" s="591" t="s">
        <v>521</v>
      </c>
      <c r="B1" s="591"/>
      <c r="C1" s="591"/>
      <c r="D1" s="591"/>
      <c r="E1" s="591"/>
      <c r="F1" s="591"/>
      <c r="G1" s="591"/>
      <c r="H1" s="591"/>
      <c r="I1" s="591"/>
      <c r="J1" s="591"/>
      <c r="K1" s="591"/>
      <c r="L1" s="591"/>
    </row>
    <row r="2" spans="1:12" ht="35.25" customHeight="1" x14ac:dyDescent="0.25">
      <c r="A2" s="592" t="s">
        <v>1</v>
      </c>
      <c r="B2" s="593"/>
      <c r="C2" s="593"/>
      <c r="D2" s="593"/>
      <c r="E2" s="593"/>
      <c r="F2" s="593"/>
      <c r="G2" s="593"/>
      <c r="H2" s="593"/>
      <c r="I2" s="593"/>
      <c r="J2" s="593"/>
      <c r="K2" s="593"/>
      <c r="L2" s="594"/>
    </row>
    <row r="3" spans="1:12" ht="12.75" customHeight="1" x14ac:dyDescent="0.25">
      <c r="A3" s="2" t="s">
        <v>2</v>
      </c>
      <c r="B3" s="3"/>
      <c r="C3" s="595" t="s">
        <v>388</v>
      </c>
      <c r="D3" s="595"/>
      <c r="E3" s="595"/>
      <c r="F3" s="595"/>
      <c r="G3" s="595"/>
      <c r="H3" s="595"/>
      <c r="I3" s="595"/>
      <c r="J3" s="595"/>
      <c r="K3" s="595"/>
      <c r="L3" s="596"/>
    </row>
    <row r="4" spans="1:12" ht="12.75" customHeight="1" x14ac:dyDescent="0.25">
      <c r="A4" s="2" t="s">
        <v>4</v>
      </c>
      <c r="B4" s="3"/>
      <c r="C4" s="595" t="s">
        <v>389</v>
      </c>
      <c r="D4" s="595"/>
      <c r="E4" s="595"/>
      <c r="F4" s="595"/>
      <c r="G4" s="595"/>
      <c r="H4" s="595"/>
      <c r="I4" s="595"/>
      <c r="J4" s="595"/>
      <c r="K4" s="595"/>
      <c r="L4" s="596"/>
    </row>
    <row r="5" spans="1:12" ht="12.75" customHeight="1" x14ac:dyDescent="0.25">
      <c r="A5" s="4" t="s">
        <v>6</v>
      </c>
      <c r="B5" s="5"/>
      <c r="C5" s="589" t="s">
        <v>522</v>
      </c>
      <c r="D5" s="589"/>
      <c r="E5" s="589"/>
      <c r="F5" s="589"/>
      <c r="G5" s="589"/>
      <c r="H5" s="589"/>
      <c r="I5" s="589"/>
      <c r="J5" s="589"/>
      <c r="K5" s="589"/>
      <c r="L5" s="590"/>
    </row>
    <row r="6" spans="1:12" ht="12.75" customHeight="1" x14ac:dyDescent="0.25">
      <c r="A6" s="4" t="s">
        <v>8</v>
      </c>
      <c r="B6" s="5"/>
      <c r="C6" s="589" t="s">
        <v>325</v>
      </c>
      <c r="D6" s="589"/>
      <c r="E6" s="589"/>
      <c r="F6" s="589"/>
      <c r="G6" s="589"/>
      <c r="H6" s="589"/>
      <c r="I6" s="589"/>
      <c r="J6" s="589"/>
      <c r="K6" s="589"/>
      <c r="L6" s="590"/>
    </row>
    <row r="7" spans="1:12" x14ac:dyDescent="0.25">
      <c r="A7" s="4" t="s">
        <v>10</v>
      </c>
      <c r="B7" s="5"/>
      <c r="C7" s="595" t="s">
        <v>523</v>
      </c>
      <c r="D7" s="595"/>
      <c r="E7" s="595"/>
      <c r="F7" s="595"/>
      <c r="G7" s="595"/>
      <c r="H7" s="595"/>
      <c r="I7" s="595"/>
      <c r="J7" s="595"/>
      <c r="K7" s="595"/>
      <c r="L7" s="596"/>
    </row>
    <row r="8" spans="1:12" ht="12.75" customHeight="1" x14ac:dyDescent="0.25">
      <c r="A8" s="6" t="s">
        <v>12</v>
      </c>
      <c r="B8" s="5"/>
      <c r="C8" s="597"/>
      <c r="D8" s="597"/>
      <c r="E8" s="597"/>
      <c r="F8" s="597"/>
      <c r="G8" s="597"/>
      <c r="H8" s="597"/>
      <c r="I8" s="597"/>
      <c r="J8" s="597"/>
      <c r="K8" s="597"/>
      <c r="L8" s="598"/>
    </row>
    <row r="9" spans="1:12" ht="12.75" customHeight="1" x14ac:dyDescent="0.25">
      <c r="A9" s="4"/>
      <c r="B9" s="5" t="s">
        <v>13</v>
      </c>
      <c r="C9" s="589" t="s">
        <v>392</v>
      </c>
      <c r="D9" s="589"/>
      <c r="E9" s="589"/>
      <c r="F9" s="589"/>
      <c r="G9" s="589"/>
      <c r="H9" s="589"/>
      <c r="I9" s="589"/>
      <c r="J9" s="589"/>
      <c r="K9" s="589"/>
      <c r="L9" s="590"/>
    </row>
    <row r="10" spans="1:12" ht="12.75" customHeight="1" x14ac:dyDescent="0.25">
      <c r="A10" s="4"/>
      <c r="B10" s="5" t="s">
        <v>15</v>
      </c>
      <c r="C10" s="589" t="s">
        <v>524</v>
      </c>
      <c r="D10" s="589"/>
      <c r="E10" s="589"/>
      <c r="F10" s="589"/>
      <c r="G10" s="589"/>
      <c r="H10" s="589"/>
      <c r="I10" s="589"/>
      <c r="J10" s="589"/>
      <c r="K10" s="589"/>
      <c r="L10" s="590"/>
    </row>
    <row r="11" spans="1:12" ht="12.75" customHeight="1" x14ac:dyDescent="0.25">
      <c r="A11" s="4"/>
      <c r="B11" s="5" t="s">
        <v>16</v>
      </c>
      <c r="C11" s="597"/>
      <c r="D11" s="597"/>
      <c r="E11" s="597"/>
      <c r="F11" s="597"/>
      <c r="G11" s="597"/>
      <c r="H11" s="597"/>
      <c r="I11" s="597"/>
      <c r="J11" s="597"/>
      <c r="K11" s="597"/>
      <c r="L11" s="598"/>
    </row>
    <row r="12" spans="1:12" ht="12.75" customHeight="1" x14ac:dyDescent="0.25">
      <c r="A12" s="4"/>
      <c r="B12" s="5" t="s">
        <v>17</v>
      </c>
      <c r="C12" s="589" t="s">
        <v>525</v>
      </c>
      <c r="D12" s="589"/>
      <c r="E12" s="589"/>
      <c r="F12" s="589"/>
      <c r="G12" s="589"/>
      <c r="H12" s="589"/>
      <c r="I12" s="589"/>
      <c r="J12" s="589"/>
      <c r="K12" s="589"/>
      <c r="L12" s="590"/>
    </row>
    <row r="13" spans="1:12" ht="12.75" customHeight="1" x14ac:dyDescent="0.25">
      <c r="A13" s="4"/>
      <c r="B13" s="5" t="s">
        <v>18</v>
      </c>
      <c r="C13" s="589"/>
      <c r="D13" s="589"/>
      <c r="E13" s="589"/>
      <c r="F13" s="589"/>
      <c r="G13" s="589"/>
      <c r="H13" s="589"/>
      <c r="I13" s="589"/>
      <c r="J13" s="589"/>
      <c r="K13" s="589"/>
      <c r="L13" s="590"/>
    </row>
    <row r="14" spans="1:12" ht="12.75" customHeight="1" x14ac:dyDescent="0.25">
      <c r="A14" s="7"/>
      <c r="B14" s="8"/>
      <c r="C14" s="9"/>
      <c r="D14" s="9"/>
      <c r="E14" s="9"/>
      <c r="F14" s="9"/>
      <c r="G14" s="9"/>
      <c r="H14" s="9"/>
      <c r="I14" s="9"/>
      <c r="J14" s="9"/>
      <c r="K14" s="9"/>
      <c r="L14" s="10"/>
    </row>
    <row r="15" spans="1:12" s="11" customFormat="1" ht="12.75" customHeight="1" x14ac:dyDescent="0.25">
      <c r="A15" s="603" t="s">
        <v>19</v>
      </c>
      <c r="B15" s="606" t="s">
        <v>20</v>
      </c>
      <c r="C15" s="608" t="s">
        <v>21</v>
      </c>
      <c r="D15" s="609"/>
      <c r="E15" s="609"/>
      <c r="F15" s="609"/>
      <c r="G15" s="610"/>
      <c r="H15" s="608" t="s">
        <v>22</v>
      </c>
      <c r="I15" s="609"/>
      <c r="J15" s="609"/>
      <c r="K15" s="609"/>
      <c r="L15" s="611"/>
    </row>
    <row r="16" spans="1:12" s="11" customFormat="1" ht="12.75" customHeight="1" x14ac:dyDescent="0.25">
      <c r="A16" s="604"/>
      <c r="B16" s="607"/>
      <c r="C16" s="612" t="s">
        <v>23</v>
      </c>
      <c r="D16" s="613" t="s">
        <v>24</v>
      </c>
      <c r="E16" s="615" t="s">
        <v>25</v>
      </c>
      <c r="F16" s="617" t="s">
        <v>26</v>
      </c>
      <c r="G16" s="619" t="s">
        <v>27</v>
      </c>
      <c r="H16" s="612" t="s">
        <v>23</v>
      </c>
      <c r="I16" s="613" t="s">
        <v>24</v>
      </c>
      <c r="J16" s="615" t="s">
        <v>25</v>
      </c>
      <c r="K16" s="617" t="s">
        <v>26</v>
      </c>
      <c r="L16" s="599" t="s">
        <v>27</v>
      </c>
    </row>
    <row r="17" spans="1:12" s="12" customFormat="1" ht="61.5" customHeight="1" thickBot="1" x14ac:dyDescent="0.3">
      <c r="A17" s="605"/>
      <c r="B17" s="607"/>
      <c r="C17" s="612"/>
      <c r="D17" s="614"/>
      <c r="E17" s="616"/>
      <c r="F17" s="618"/>
      <c r="G17" s="619"/>
      <c r="H17" s="622"/>
      <c r="I17" s="623"/>
      <c r="J17" s="616"/>
      <c r="K17" s="618"/>
      <c r="L17" s="600"/>
    </row>
    <row r="18" spans="1:12" s="12" customFormat="1" ht="9.75" customHeight="1" thickTop="1" x14ac:dyDescent="0.25">
      <c r="A18" s="13" t="s">
        <v>28</v>
      </c>
      <c r="B18" s="13">
        <v>2</v>
      </c>
      <c r="C18" s="14">
        <v>3</v>
      </c>
      <c r="D18" s="15">
        <v>4</v>
      </c>
      <c r="E18" s="15">
        <v>5</v>
      </c>
      <c r="F18" s="15">
        <v>6</v>
      </c>
      <c r="G18" s="16">
        <v>7</v>
      </c>
      <c r="H18" s="14">
        <v>8</v>
      </c>
      <c r="I18" s="15">
        <v>9</v>
      </c>
      <c r="J18" s="15">
        <v>10</v>
      </c>
      <c r="K18" s="15">
        <v>11</v>
      </c>
      <c r="L18" s="17">
        <v>12</v>
      </c>
    </row>
    <row r="19" spans="1:12" s="24" customFormat="1" x14ac:dyDescent="0.25">
      <c r="A19" s="18"/>
      <c r="B19" s="19" t="s">
        <v>29</v>
      </c>
      <c r="C19" s="20"/>
      <c r="D19" s="21"/>
      <c r="E19" s="21"/>
      <c r="F19" s="21"/>
      <c r="G19" s="22"/>
      <c r="H19" s="20"/>
      <c r="I19" s="21"/>
      <c r="J19" s="21"/>
      <c r="K19" s="21"/>
      <c r="L19" s="23"/>
    </row>
    <row r="20" spans="1:12" s="24" customFormat="1" ht="12.75" thickBot="1" x14ac:dyDescent="0.3">
      <c r="A20" s="25"/>
      <c r="B20" s="26" t="s">
        <v>30</v>
      </c>
      <c r="C20" s="27">
        <f t="shared" ref="C20:C47" si="0">SUM(D20:G20)</f>
        <v>493389</v>
      </c>
      <c r="D20" s="28">
        <f>SUM(D21,D24,D25,D41,D43)</f>
        <v>282938</v>
      </c>
      <c r="E20" s="28">
        <f>SUM(E21,E24,E43)</f>
        <v>148110</v>
      </c>
      <c r="F20" s="28">
        <f>SUM(F21,F26,F43)</f>
        <v>62341</v>
      </c>
      <c r="G20" s="29">
        <f>SUM(G21,G45)</f>
        <v>0</v>
      </c>
      <c r="H20" s="27">
        <f>SUM(I20:L20)</f>
        <v>525773</v>
      </c>
      <c r="I20" s="28">
        <f>SUM(I21,I24,I25,I41,I43)</f>
        <v>300315</v>
      </c>
      <c r="J20" s="28">
        <f>SUM(J21,J24,J43)</f>
        <v>159639</v>
      </c>
      <c r="K20" s="28">
        <f>SUM(K21,K26,K43)</f>
        <v>65819</v>
      </c>
      <c r="L20" s="30">
        <f>SUM(L21,L45)</f>
        <v>0</v>
      </c>
    </row>
    <row r="21" spans="1:12" ht="12.75" thickTop="1" x14ac:dyDescent="0.25">
      <c r="A21" s="31"/>
      <c r="B21" s="32" t="s">
        <v>31</v>
      </c>
      <c r="C21" s="33">
        <f t="shared" si="0"/>
        <v>0</v>
      </c>
      <c r="D21" s="34">
        <f>SUM(D22:D23)</f>
        <v>0</v>
      </c>
      <c r="E21" s="34">
        <f>SUM(E22:E23)</f>
        <v>0</v>
      </c>
      <c r="F21" s="34">
        <f>SUM(F22:F23)</f>
        <v>0</v>
      </c>
      <c r="G21" s="35">
        <f>SUM(G22:G23)</f>
        <v>0</v>
      </c>
      <c r="H21" s="33">
        <f t="shared" ref="H21:H47" si="1">SUM(I21:L21)</f>
        <v>800</v>
      </c>
      <c r="I21" s="34">
        <f>SUM(I22:I23)</f>
        <v>0</v>
      </c>
      <c r="J21" s="34">
        <f>SUM(J22:J23)</f>
        <v>0</v>
      </c>
      <c r="K21" s="34">
        <f>SUM(K22:K23)</f>
        <v>800</v>
      </c>
      <c r="L21" s="36">
        <f>SUM(L22:L23)</f>
        <v>0</v>
      </c>
    </row>
    <row r="22" spans="1:12" x14ac:dyDescent="0.25">
      <c r="A22" s="37"/>
      <c r="B22" s="38" t="s">
        <v>32</v>
      </c>
      <c r="C22" s="39">
        <f t="shared" si="0"/>
        <v>0</v>
      </c>
      <c r="D22" s="40"/>
      <c r="E22" s="40"/>
      <c r="F22" s="40"/>
      <c r="G22" s="41"/>
      <c r="H22" s="39">
        <f t="shared" si="1"/>
        <v>0</v>
      </c>
      <c r="I22" s="40"/>
      <c r="J22" s="40"/>
      <c r="K22" s="40"/>
      <c r="L22" s="42"/>
    </row>
    <row r="23" spans="1:12" x14ac:dyDescent="0.25">
      <c r="A23" s="43"/>
      <c r="B23" s="44" t="s">
        <v>33</v>
      </c>
      <c r="C23" s="45">
        <f t="shared" si="0"/>
        <v>0</v>
      </c>
      <c r="D23" s="46"/>
      <c r="E23" s="46"/>
      <c r="F23" s="46"/>
      <c r="G23" s="47"/>
      <c r="H23" s="45">
        <f t="shared" si="1"/>
        <v>800</v>
      </c>
      <c r="I23" s="46"/>
      <c r="J23" s="46"/>
      <c r="K23" s="46">
        <v>800</v>
      </c>
      <c r="L23" s="48"/>
    </row>
    <row r="24" spans="1:12" s="24" customFormat="1" ht="24.75" thickBot="1" x14ac:dyDescent="0.3">
      <c r="A24" s="49">
        <v>19300</v>
      </c>
      <c r="B24" s="49" t="s">
        <v>34</v>
      </c>
      <c r="C24" s="50">
        <f t="shared" si="0"/>
        <v>431048</v>
      </c>
      <c r="D24" s="51">
        <v>282938</v>
      </c>
      <c r="E24" s="51">
        <v>148110</v>
      </c>
      <c r="F24" s="52" t="s">
        <v>35</v>
      </c>
      <c r="G24" s="53" t="s">
        <v>35</v>
      </c>
      <c r="H24" s="50">
        <f t="shared" si="1"/>
        <v>459954</v>
      </c>
      <c r="I24" s="51">
        <f>I51</f>
        <v>300315</v>
      </c>
      <c r="J24" s="51">
        <f>J51</f>
        <v>159639</v>
      </c>
      <c r="K24" s="52" t="s">
        <v>35</v>
      </c>
      <c r="L24" s="54" t="s">
        <v>35</v>
      </c>
    </row>
    <row r="25" spans="1:12" s="24" customFormat="1" ht="24.75" thickTop="1" x14ac:dyDescent="0.25">
      <c r="A25" s="55"/>
      <c r="B25" s="56" t="s">
        <v>36</v>
      </c>
      <c r="C25" s="57">
        <f t="shared" si="0"/>
        <v>0</v>
      </c>
      <c r="D25" s="58"/>
      <c r="E25" s="59" t="s">
        <v>35</v>
      </c>
      <c r="F25" s="59" t="s">
        <v>35</v>
      </c>
      <c r="G25" s="60" t="s">
        <v>35</v>
      </c>
      <c r="H25" s="57">
        <f t="shared" si="1"/>
        <v>0</v>
      </c>
      <c r="I25" s="61"/>
      <c r="J25" s="59" t="s">
        <v>35</v>
      </c>
      <c r="K25" s="59" t="s">
        <v>35</v>
      </c>
      <c r="L25" s="62" t="s">
        <v>35</v>
      </c>
    </row>
    <row r="26" spans="1:12" s="24" customFormat="1" ht="36" x14ac:dyDescent="0.25">
      <c r="A26" s="56">
        <v>21300</v>
      </c>
      <c r="B26" s="56" t="s">
        <v>37</v>
      </c>
      <c r="C26" s="57">
        <f t="shared" si="0"/>
        <v>62341</v>
      </c>
      <c r="D26" s="59" t="s">
        <v>35</v>
      </c>
      <c r="E26" s="59" t="s">
        <v>35</v>
      </c>
      <c r="F26" s="63">
        <f>SUM(F27,F31,F33,F36)</f>
        <v>62341</v>
      </c>
      <c r="G26" s="60" t="s">
        <v>35</v>
      </c>
      <c r="H26" s="57">
        <f t="shared" si="1"/>
        <v>64969</v>
      </c>
      <c r="I26" s="59" t="s">
        <v>35</v>
      </c>
      <c r="J26" s="59" t="s">
        <v>35</v>
      </c>
      <c r="K26" s="63">
        <f>SUM(K27,K31,K33,K36)</f>
        <v>64969</v>
      </c>
      <c r="L26" s="62" t="s">
        <v>35</v>
      </c>
    </row>
    <row r="27" spans="1:12" s="24" customFormat="1" ht="24" x14ac:dyDescent="0.25">
      <c r="A27" s="64">
        <v>21350</v>
      </c>
      <c r="B27" s="56" t="s">
        <v>38</v>
      </c>
      <c r="C27" s="57">
        <f t="shared" si="0"/>
        <v>13185</v>
      </c>
      <c r="D27" s="59" t="s">
        <v>35</v>
      </c>
      <c r="E27" s="59" t="s">
        <v>35</v>
      </c>
      <c r="F27" s="63">
        <f>SUM(F28:F30)</f>
        <v>13185</v>
      </c>
      <c r="G27" s="60" t="s">
        <v>35</v>
      </c>
      <c r="H27" s="57">
        <f t="shared" si="1"/>
        <v>61539</v>
      </c>
      <c r="I27" s="59" t="s">
        <v>35</v>
      </c>
      <c r="J27" s="59" t="s">
        <v>35</v>
      </c>
      <c r="K27" s="63">
        <f>SUM(K28:K30)</f>
        <v>61539</v>
      </c>
      <c r="L27" s="62" t="s">
        <v>35</v>
      </c>
    </row>
    <row r="28" spans="1:12" x14ac:dyDescent="0.25">
      <c r="A28" s="37">
        <v>21351</v>
      </c>
      <c r="B28" s="65" t="s">
        <v>39</v>
      </c>
      <c r="C28" s="66">
        <f t="shared" si="0"/>
        <v>13185</v>
      </c>
      <c r="D28" s="67" t="s">
        <v>35</v>
      </c>
      <c r="E28" s="67" t="s">
        <v>35</v>
      </c>
      <c r="F28" s="68">
        <v>13185</v>
      </c>
      <c r="G28" s="69" t="s">
        <v>35</v>
      </c>
      <c r="H28" s="66">
        <f t="shared" si="1"/>
        <v>13290</v>
      </c>
      <c r="I28" s="67" t="s">
        <v>35</v>
      </c>
      <c r="J28" s="67" t="s">
        <v>35</v>
      </c>
      <c r="K28" s="68">
        <f>13185+105</f>
        <v>13290</v>
      </c>
      <c r="L28" s="70" t="s">
        <v>35</v>
      </c>
    </row>
    <row r="29" spans="1:12" x14ac:dyDescent="0.25">
      <c r="A29" s="43">
        <v>21352</v>
      </c>
      <c r="B29" s="71" t="s">
        <v>40</v>
      </c>
      <c r="C29" s="72">
        <f t="shared" si="0"/>
        <v>0</v>
      </c>
      <c r="D29" s="73" t="s">
        <v>35</v>
      </c>
      <c r="E29" s="73" t="s">
        <v>35</v>
      </c>
      <c r="F29" s="74"/>
      <c r="G29" s="75" t="s">
        <v>35</v>
      </c>
      <c r="H29" s="72">
        <f t="shared" si="1"/>
        <v>0</v>
      </c>
      <c r="I29" s="73" t="s">
        <v>35</v>
      </c>
      <c r="J29" s="73" t="s">
        <v>35</v>
      </c>
      <c r="K29" s="74"/>
      <c r="L29" s="76" t="s">
        <v>35</v>
      </c>
    </row>
    <row r="30" spans="1:12" ht="24" x14ac:dyDescent="0.25">
      <c r="A30" s="43">
        <v>21359</v>
      </c>
      <c r="B30" s="71" t="s">
        <v>41</v>
      </c>
      <c r="C30" s="72">
        <f t="shared" si="0"/>
        <v>0</v>
      </c>
      <c r="D30" s="73" t="s">
        <v>35</v>
      </c>
      <c r="E30" s="73" t="s">
        <v>35</v>
      </c>
      <c r="F30" s="74"/>
      <c r="G30" s="75" t="s">
        <v>35</v>
      </c>
      <c r="H30" s="72">
        <f t="shared" si="1"/>
        <v>48249</v>
      </c>
      <c r="I30" s="73" t="s">
        <v>35</v>
      </c>
      <c r="J30" s="73" t="s">
        <v>35</v>
      </c>
      <c r="K30" s="74">
        <v>48249</v>
      </c>
      <c r="L30" s="76" t="s">
        <v>35</v>
      </c>
    </row>
    <row r="31" spans="1:12" s="24" customFormat="1" ht="36" x14ac:dyDescent="0.25">
      <c r="A31" s="64">
        <v>21370</v>
      </c>
      <c r="B31" s="56" t="s">
        <v>42</v>
      </c>
      <c r="C31" s="57">
        <f t="shared" si="0"/>
        <v>0</v>
      </c>
      <c r="D31" s="59" t="s">
        <v>35</v>
      </c>
      <c r="E31" s="59" t="s">
        <v>35</v>
      </c>
      <c r="F31" s="63">
        <f>SUM(F32)</f>
        <v>0</v>
      </c>
      <c r="G31" s="60" t="s">
        <v>35</v>
      </c>
      <c r="H31" s="57">
        <f t="shared" si="1"/>
        <v>0</v>
      </c>
      <c r="I31" s="59" t="s">
        <v>35</v>
      </c>
      <c r="J31" s="59" t="s">
        <v>35</v>
      </c>
      <c r="K31" s="63">
        <f>SUM(K32)</f>
        <v>0</v>
      </c>
      <c r="L31" s="62" t="s">
        <v>35</v>
      </c>
    </row>
    <row r="32" spans="1:12" ht="36" x14ac:dyDescent="0.25">
      <c r="A32" s="77">
        <v>21379</v>
      </c>
      <c r="B32" s="78" t="s">
        <v>43</v>
      </c>
      <c r="C32" s="79">
        <f t="shared" si="0"/>
        <v>0</v>
      </c>
      <c r="D32" s="80" t="s">
        <v>35</v>
      </c>
      <c r="E32" s="80" t="s">
        <v>35</v>
      </c>
      <c r="F32" s="81"/>
      <c r="G32" s="82" t="s">
        <v>35</v>
      </c>
      <c r="H32" s="79">
        <f t="shared" si="1"/>
        <v>0</v>
      </c>
      <c r="I32" s="80" t="s">
        <v>35</v>
      </c>
      <c r="J32" s="80" t="s">
        <v>35</v>
      </c>
      <c r="K32" s="81"/>
      <c r="L32" s="83" t="s">
        <v>35</v>
      </c>
    </row>
    <row r="33" spans="1:12" s="24" customFormat="1" x14ac:dyDescent="0.25">
      <c r="A33" s="64">
        <v>21380</v>
      </c>
      <c r="B33" s="56" t="s">
        <v>44</v>
      </c>
      <c r="C33" s="57">
        <f t="shared" si="0"/>
        <v>1281</v>
      </c>
      <c r="D33" s="59" t="s">
        <v>35</v>
      </c>
      <c r="E33" s="59" t="s">
        <v>35</v>
      </c>
      <c r="F33" s="63">
        <f>SUM(F34:F35)</f>
        <v>1281</v>
      </c>
      <c r="G33" s="60" t="s">
        <v>35</v>
      </c>
      <c r="H33" s="57">
        <f t="shared" si="1"/>
        <v>1507</v>
      </c>
      <c r="I33" s="59" t="s">
        <v>35</v>
      </c>
      <c r="J33" s="59" t="s">
        <v>35</v>
      </c>
      <c r="K33" s="63">
        <f>SUM(K34:K35)</f>
        <v>1507</v>
      </c>
      <c r="L33" s="62" t="s">
        <v>35</v>
      </c>
    </row>
    <row r="34" spans="1:12" x14ac:dyDescent="0.25">
      <c r="A34" s="38">
        <v>21381</v>
      </c>
      <c r="B34" s="65" t="s">
        <v>45</v>
      </c>
      <c r="C34" s="66">
        <f t="shared" si="0"/>
        <v>1281</v>
      </c>
      <c r="D34" s="67" t="s">
        <v>35</v>
      </c>
      <c r="E34" s="67" t="s">
        <v>35</v>
      </c>
      <c r="F34" s="68">
        <v>1281</v>
      </c>
      <c r="G34" s="69" t="s">
        <v>35</v>
      </c>
      <c r="H34" s="66">
        <f t="shared" si="1"/>
        <v>1507</v>
      </c>
      <c r="I34" s="67" t="s">
        <v>35</v>
      </c>
      <c r="J34" s="67" t="s">
        <v>35</v>
      </c>
      <c r="K34" s="68">
        <f>972+309+226</f>
        <v>1507</v>
      </c>
      <c r="L34" s="70" t="s">
        <v>35</v>
      </c>
    </row>
    <row r="35" spans="1:12" ht="24" x14ac:dyDescent="0.25">
      <c r="A35" s="44">
        <v>21383</v>
      </c>
      <c r="B35" s="71" t="s">
        <v>46</v>
      </c>
      <c r="C35" s="72">
        <f>SUM(D35:G35)</f>
        <v>0</v>
      </c>
      <c r="D35" s="73" t="s">
        <v>35</v>
      </c>
      <c r="E35" s="73" t="s">
        <v>35</v>
      </c>
      <c r="F35" s="74"/>
      <c r="G35" s="75" t="s">
        <v>35</v>
      </c>
      <c r="H35" s="72">
        <f t="shared" si="1"/>
        <v>0</v>
      </c>
      <c r="I35" s="73" t="s">
        <v>35</v>
      </c>
      <c r="J35" s="73" t="s">
        <v>35</v>
      </c>
      <c r="K35" s="74"/>
      <c r="L35" s="76" t="s">
        <v>35</v>
      </c>
    </row>
    <row r="36" spans="1:12" s="24" customFormat="1" ht="25.5" customHeight="1" x14ac:dyDescent="0.25">
      <c r="A36" s="64">
        <v>21390</v>
      </c>
      <c r="B36" s="56" t="s">
        <v>47</v>
      </c>
      <c r="C36" s="57">
        <f t="shared" si="0"/>
        <v>47875</v>
      </c>
      <c r="D36" s="59" t="s">
        <v>35</v>
      </c>
      <c r="E36" s="59" t="s">
        <v>35</v>
      </c>
      <c r="F36" s="63">
        <f>SUM(F37:F40)</f>
        <v>47875</v>
      </c>
      <c r="G36" s="60" t="s">
        <v>35</v>
      </c>
      <c r="H36" s="57">
        <f t="shared" si="1"/>
        <v>1923</v>
      </c>
      <c r="I36" s="59" t="s">
        <v>35</v>
      </c>
      <c r="J36" s="59" t="s">
        <v>35</v>
      </c>
      <c r="K36" s="63">
        <f>SUM(K37:K40)</f>
        <v>1923</v>
      </c>
      <c r="L36" s="62" t="s">
        <v>35</v>
      </c>
    </row>
    <row r="37" spans="1:12" ht="24" x14ac:dyDescent="0.25">
      <c r="A37" s="38">
        <v>21391</v>
      </c>
      <c r="B37" s="65" t="s">
        <v>48</v>
      </c>
      <c r="C37" s="66">
        <f t="shared" si="0"/>
        <v>0</v>
      </c>
      <c r="D37" s="67" t="s">
        <v>35</v>
      </c>
      <c r="E37" s="67" t="s">
        <v>35</v>
      </c>
      <c r="F37" s="68"/>
      <c r="G37" s="69" t="s">
        <v>35</v>
      </c>
      <c r="H37" s="66">
        <f t="shared" si="1"/>
        <v>0</v>
      </c>
      <c r="I37" s="67" t="s">
        <v>35</v>
      </c>
      <c r="J37" s="67" t="s">
        <v>35</v>
      </c>
      <c r="K37" s="68"/>
      <c r="L37" s="70" t="s">
        <v>35</v>
      </c>
    </row>
    <row r="38" spans="1:12" x14ac:dyDescent="0.25">
      <c r="A38" s="44">
        <v>21393</v>
      </c>
      <c r="B38" s="71" t="s">
        <v>49</v>
      </c>
      <c r="C38" s="72">
        <f t="shared" si="0"/>
        <v>0</v>
      </c>
      <c r="D38" s="73" t="s">
        <v>35</v>
      </c>
      <c r="E38" s="73" t="s">
        <v>35</v>
      </c>
      <c r="F38" s="74"/>
      <c r="G38" s="75" t="s">
        <v>35</v>
      </c>
      <c r="H38" s="72">
        <f t="shared" si="1"/>
        <v>0</v>
      </c>
      <c r="I38" s="73" t="s">
        <v>35</v>
      </c>
      <c r="J38" s="73" t="s">
        <v>35</v>
      </c>
      <c r="K38" s="74"/>
      <c r="L38" s="76" t="s">
        <v>35</v>
      </c>
    </row>
    <row r="39" spans="1:12" x14ac:dyDescent="0.25">
      <c r="A39" s="44">
        <v>21395</v>
      </c>
      <c r="B39" s="71" t="s">
        <v>50</v>
      </c>
      <c r="C39" s="72">
        <f t="shared" si="0"/>
        <v>0</v>
      </c>
      <c r="D39" s="73" t="s">
        <v>35</v>
      </c>
      <c r="E39" s="73" t="s">
        <v>35</v>
      </c>
      <c r="F39" s="74"/>
      <c r="G39" s="75" t="s">
        <v>35</v>
      </c>
      <c r="H39" s="72">
        <f t="shared" si="1"/>
        <v>0</v>
      </c>
      <c r="I39" s="73" t="s">
        <v>35</v>
      </c>
      <c r="J39" s="73" t="s">
        <v>35</v>
      </c>
      <c r="K39" s="74"/>
      <c r="L39" s="76" t="s">
        <v>35</v>
      </c>
    </row>
    <row r="40" spans="1:12" ht="24" x14ac:dyDescent="0.25">
      <c r="A40" s="84">
        <v>21399</v>
      </c>
      <c r="B40" s="85" t="s">
        <v>51</v>
      </c>
      <c r="C40" s="86">
        <f t="shared" si="0"/>
        <v>47875</v>
      </c>
      <c r="D40" s="87" t="s">
        <v>35</v>
      </c>
      <c r="E40" s="87" t="s">
        <v>35</v>
      </c>
      <c r="F40" s="88">
        <v>47875</v>
      </c>
      <c r="G40" s="89" t="s">
        <v>35</v>
      </c>
      <c r="H40" s="86">
        <f t="shared" si="1"/>
        <v>1923</v>
      </c>
      <c r="I40" s="87" t="s">
        <v>35</v>
      </c>
      <c r="J40" s="87" t="s">
        <v>35</v>
      </c>
      <c r="K40" s="88">
        <f>623+1300</f>
        <v>1923</v>
      </c>
      <c r="L40" s="90" t="s">
        <v>35</v>
      </c>
    </row>
    <row r="41" spans="1:12" s="24" customFormat="1" ht="26.25" customHeight="1" x14ac:dyDescent="0.25">
      <c r="A41" s="91">
        <v>21420</v>
      </c>
      <c r="B41" s="92" t="s">
        <v>52</v>
      </c>
      <c r="C41" s="117">
        <f>SUM(D41:G41)</f>
        <v>0</v>
      </c>
      <c r="D41" s="94">
        <f>SUM(D42)</f>
        <v>0</v>
      </c>
      <c r="E41" s="95" t="s">
        <v>35</v>
      </c>
      <c r="F41" s="95" t="s">
        <v>35</v>
      </c>
      <c r="G41" s="96" t="s">
        <v>35</v>
      </c>
      <c r="H41" s="93">
        <f>SUM(I41:L41)</f>
        <v>0</v>
      </c>
      <c r="I41" s="94">
        <f>SUM(I42)</f>
        <v>0</v>
      </c>
      <c r="J41" s="95" t="s">
        <v>35</v>
      </c>
      <c r="K41" s="95" t="s">
        <v>35</v>
      </c>
      <c r="L41" s="97" t="s">
        <v>35</v>
      </c>
    </row>
    <row r="42" spans="1:12" s="24" customFormat="1" ht="26.25" customHeight="1" x14ac:dyDescent="0.25">
      <c r="A42" s="84">
        <v>21429</v>
      </c>
      <c r="B42" s="85" t="s">
        <v>53</v>
      </c>
      <c r="C42" s="86">
        <f>SUM(D42:G42)</f>
        <v>0</v>
      </c>
      <c r="D42" s="98"/>
      <c r="E42" s="87" t="s">
        <v>35</v>
      </c>
      <c r="F42" s="87" t="s">
        <v>35</v>
      </c>
      <c r="G42" s="89" t="s">
        <v>35</v>
      </c>
      <c r="H42" s="86">
        <f t="shared" ref="H42:H44" si="2">SUM(I42:L42)</f>
        <v>0</v>
      </c>
      <c r="I42" s="98"/>
      <c r="J42" s="87" t="s">
        <v>35</v>
      </c>
      <c r="K42" s="87" t="s">
        <v>35</v>
      </c>
      <c r="L42" s="90" t="s">
        <v>35</v>
      </c>
    </row>
    <row r="43" spans="1:12" s="24" customFormat="1" ht="24" x14ac:dyDescent="0.25">
      <c r="A43" s="64">
        <v>21490</v>
      </c>
      <c r="B43" s="56" t="s">
        <v>54</v>
      </c>
      <c r="C43" s="57">
        <f t="shared" si="0"/>
        <v>0</v>
      </c>
      <c r="D43" s="99">
        <f>D44</f>
        <v>0</v>
      </c>
      <c r="E43" s="99">
        <f t="shared" ref="E43:F43" si="3">E44</f>
        <v>0</v>
      </c>
      <c r="F43" s="99">
        <f t="shared" si="3"/>
        <v>0</v>
      </c>
      <c r="G43" s="60" t="s">
        <v>35</v>
      </c>
      <c r="H43" s="100">
        <f t="shared" si="2"/>
        <v>50</v>
      </c>
      <c r="I43" s="99">
        <f>I44</f>
        <v>0</v>
      </c>
      <c r="J43" s="99">
        <f t="shared" ref="J43:K43" si="4">J44</f>
        <v>0</v>
      </c>
      <c r="K43" s="99">
        <f t="shared" si="4"/>
        <v>50</v>
      </c>
      <c r="L43" s="62" t="s">
        <v>35</v>
      </c>
    </row>
    <row r="44" spans="1:12" s="24" customFormat="1" ht="24" x14ac:dyDescent="0.25">
      <c r="A44" s="44">
        <v>21499</v>
      </c>
      <c r="B44" s="71" t="s">
        <v>55</v>
      </c>
      <c r="C44" s="79">
        <f>SUM(D44:G44)</f>
        <v>0</v>
      </c>
      <c r="D44" s="101"/>
      <c r="E44" s="102"/>
      <c r="F44" s="102"/>
      <c r="G44" s="103" t="s">
        <v>35</v>
      </c>
      <c r="H44" s="104">
        <f t="shared" si="2"/>
        <v>50</v>
      </c>
      <c r="I44" s="40"/>
      <c r="J44" s="105"/>
      <c r="K44" s="105">
        <f>20+30</f>
        <v>50</v>
      </c>
      <c r="L44" s="106" t="s">
        <v>35</v>
      </c>
    </row>
    <row r="45" spans="1:12" ht="12.75" customHeight="1" x14ac:dyDescent="0.25">
      <c r="A45" s="107">
        <v>23000</v>
      </c>
      <c r="B45" s="108" t="s">
        <v>56</v>
      </c>
      <c r="C45" s="109">
        <f>SUM(D45:G45)</f>
        <v>0</v>
      </c>
      <c r="D45" s="59" t="s">
        <v>35</v>
      </c>
      <c r="E45" s="59" t="s">
        <v>35</v>
      </c>
      <c r="F45" s="59" t="s">
        <v>35</v>
      </c>
      <c r="G45" s="99">
        <f>SUM(G46:G47)</f>
        <v>0</v>
      </c>
      <c r="H45" s="109">
        <f t="shared" si="1"/>
        <v>0</v>
      </c>
      <c r="I45" s="87" t="s">
        <v>35</v>
      </c>
      <c r="J45" s="87" t="s">
        <v>35</v>
      </c>
      <c r="K45" s="87" t="s">
        <v>35</v>
      </c>
      <c r="L45" s="110">
        <f>SUM(L46:L47)</f>
        <v>0</v>
      </c>
    </row>
    <row r="46" spans="1:12" ht="24" x14ac:dyDescent="0.25">
      <c r="A46" s="111">
        <v>23410</v>
      </c>
      <c r="B46" s="112" t="s">
        <v>57</v>
      </c>
      <c r="C46" s="113">
        <f t="shared" si="0"/>
        <v>0</v>
      </c>
      <c r="D46" s="95" t="s">
        <v>35</v>
      </c>
      <c r="E46" s="95" t="s">
        <v>35</v>
      </c>
      <c r="F46" s="95" t="s">
        <v>35</v>
      </c>
      <c r="G46" s="114"/>
      <c r="H46" s="113">
        <f t="shared" si="1"/>
        <v>0</v>
      </c>
      <c r="I46" s="95" t="s">
        <v>35</v>
      </c>
      <c r="J46" s="95" t="s">
        <v>35</v>
      </c>
      <c r="K46" s="95" t="s">
        <v>35</v>
      </c>
      <c r="L46" s="115"/>
    </row>
    <row r="47" spans="1:12" ht="24" x14ac:dyDescent="0.25">
      <c r="A47" s="111">
        <v>23510</v>
      </c>
      <c r="B47" s="112" t="s">
        <v>58</v>
      </c>
      <c r="C47" s="93">
        <f t="shared" si="0"/>
        <v>0</v>
      </c>
      <c r="D47" s="95" t="s">
        <v>35</v>
      </c>
      <c r="E47" s="95" t="s">
        <v>35</v>
      </c>
      <c r="F47" s="95" t="s">
        <v>35</v>
      </c>
      <c r="G47" s="114"/>
      <c r="H47" s="93">
        <f t="shared" si="1"/>
        <v>0</v>
      </c>
      <c r="I47" s="95" t="s">
        <v>35</v>
      </c>
      <c r="J47" s="95" t="s">
        <v>35</v>
      </c>
      <c r="K47" s="95" t="s">
        <v>35</v>
      </c>
      <c r="L47" s="115"/>
    </row>
    <row r="48" spans="1:12" x14ac:dyDescent="0.25">
      <c r="A48" s="116"/>
      <c r="B48" s="112"/>
      <c r="C48" s="117"/>
      <c r="D48" s="95"/>
      <c r="E48" s="95"/>
      <c r="F48" s="94"/>
      <c r="G48" s="118"/>
      <c r="H48" s="117"/>
      <c r="I48" s="95"/>
      <c r="J48" s="95"/>
      <c r="K48" s="94"/>
      <c r="L48" s="119"/>
    </row>
    <row r="49" spans="1:12" s="24" customFormat="1" x14ac:dyDescent="0.25">
      <c r="A49" s="120"/>
      <c r="B49" s="121" t="s">
        <v>59</v>
      </c>
      <c r="C49" s="122"/>
      <c r="D49" s="123"/>
      <c r="E49" s="123"/>
      <c r="F49" s="123"/>
      <c r="G49" s="124"/>
      <c r="H49" s="122"/>
      <c r="I49" s="123"/>
      <c r="J49" s="123"/>
      <c r="K49" s="123"/>
      <c r="L49" s="125"/>
    </row>
    <row r="50" spans="1:12" s="24" customFormat="1" ht="12.75" thickBot="1" x14ac:dyDescent="0.3">
      <c r="A50" s="126"/>
      <c r="B50" s="25" t="s">
        <v>60</v>
      </c>
      <c r="C50" s="127">
        <f t="shared" ref="C50:C113" si="5">SUM(D50:G50)</f>
        <v>493389</v>
      </c>
      <c r="D50" s="128">
        <f>SUM(D51,D283)</f>
        <v>282938</v>
      </c>
      <c r="E50" s="128">
        <f>SUM(E51,E283)</f>
        <v>148110</v>
      </c>
      <c r="F50" s="128">
        <f>SUM(F51,F283)</f>
        <v>62341</v>
      </c>
      <c r="G50" s="129">
        <f>SUM(G51,G283)</f>
        <v>0</v>
      </c>
      <c r="H50" s="127">
        <f t="shared" ref="H50:H113" si="6">SUM(I50:L50)</f>
        <v>525773</v>
      </c>
      <c r="I50" s="128">
        <f>SUM(I51,I283)</f>
        <v>300315</v>
      </c>
      <c r="J50" s="128">
        <f>SUM(J51,J283)</f>
        <v>159639</v>
      </c>
      <c r="K50" s="128">
        <f>SUM(K51,K283)</f>
        <v>65819</v>
      </c>
      <c r="L50" s="130">
        <f>SUM(L51,L283)</f>
        <v>0</v>
      </c>
    </row>
    <row r="51" spans="1:12" s="24" customFormat="1" ht="36.75" thickTop="1" x14ac:dyDescent="0.25">
      <c r="A51" s="131"/>
      <c r="B51" s="132" t="s">
        <v>61</v>
      </c>
      <c r="C51" s="133">
        <f t="shared" si="5"/>
        <v>493389</v>
      </c>
      <c r="D51" s="134">
        <f>SUM(D52,D194)</f>
        <v>282938</v>
      </c>
      <c r="E51" s="134">
        <f>SUM(E52,E194)</f>
        <v>148110</v>
      </c>
      <c r="F51" s="134">
        <f>SUM(F52,F194)</f>
        <v>62341</v>
      </c>
      <c r="G51" s="135">
        <f>SUM(G52,G194)</f>
        <v>0</v>
      </c>
      <c r="H51" s="133">
        <f t="shared" si="6"/>
        <v>525773</v>
      </c>
      <c r="I51" s="134">
        <f>SUM(I52,I194)</f>
        <v>300315</v>
      </c>
      <c r="J51" s="134">
        <f>SUM(J52,J194)</f>
        <v>159639</v>
      </c>
      <c r="K51" s="134">
        <f>SUM(K52,K194)</f>
        <v>65819</v>
      </c>
      <c r="L51" s="136">
        <f>SUM(L52,L194)</f>
        <v>0</v>
      </c>
    </row>
    <row r="52" spans="1:12" s="24" customFormat="1" ht="24" x14ac:dyDescent="0.25">
      <c r="A52" s="137"/>
      <c r="B52" s="18" t="s">
        <v>62</v>
      </c>
      <c r="C52" s="138">
        <f t="shared" si="5"/>
        <v>492939</v>
      </c>
      <c r="D52" s="139">
        <f>SUM(D53,D75,D173,D187)</f>
        <v>282638</v>
      </c>
      <c r="E52" s="139">
        <f>SUM(E53,E75,E173,E187)</f>
        <v>147960</v>
      </c>
      <c r="F52" s="139">
        <f>SUM(F53,F75,F173,F187)</f>
        <v>62341</v>
      </c>
      <c r="G52" s="140">
        <f>SUM(G53,G75,G173,G187)</f>
        <v>0</v>
      </c>
      <c r="H52" s="138">
        <f t="shared" si="6"/>
        <v>515799</v>
      </c>
      <c r="I52" s="139">
        <f>SUM(I53,I75,I173,I187)</f>
        <v>290641</v>
      </c>
      <c r="J52" s="139">
        <f>SUM(J53,J75,J173,J187)</f>
        <v>159639</v>
      </c>
      <c r="K52" s="139">
        <f>SUM(K53,K75,K173,K187)</f>
        <v>65519</v>
      </c>
      <c r="L52" s="141">
        <f>SUM(L53,L75,L173,L187)</f>
        <v>0</v>
      </c>
    </row>
    <row r="53" spans="1:12" s="24" customFormat="1" x14ac:dyDescent="0.25">
      <c r="A53" s="142">
        <v>1000</v>
      </c>
      <c r="B53" s="142" t="s">
        <v>63</v>
      </c>
      <c r="C53" s="143">
        <f t="shared" si="5"/>
        <v>440670</v>
      </c>
      <c r="D53" s="144">
        <f>SUM(D54,D67)</f>
        <v>243187</v>
      </c>
      <c r="E53" s="144">
        <f>SUM(E54,E67)</f>
        <v>147183</v>
      </c>
      <c r="F53" s="144">
        <f>SUM(F54,F67)</f>
        <v>50300</v>
      </c>
      <c r="G53" s="145">
        <f>SUM(G54,G67)</f>
        <v>0</v>
      </c>
      <c r="H53" s="143">
        <f t="shared" si="6"/>
        <v>463437</v>
      </c>
      <c r="I53" s="144">
        <f>SUM(I54,I67)</f>
        <v>251318</v>
      </c>
      <c r="J53" s="144">
        <f>SUM(J54,J67)</f>
        <v>159639</v>
      </c>
      <c r="K53" s="144">
        <f>SUM(K54,K67)</f>
        <v>52480</v>
      </c>
      <c r="L53" s="146">
        <f>SUM(L54,L67)</f>
        <v>0</v>
      </c>
    </row>
    <row r="54" spans="1:12" x14ac:dyDescent="0.25">
      <c r="A54" s="56">
        <v>1100</v>
      </c>
      <c r="B54" s="147" t="s">
        <v>64</v>
      </c>
      <c r="C54" s="57">
        <f t="shared" si="5"/>
        <v>334733</v>
      </c>
      <c r="D54" s="63">
        <f>SUM(D55,D58,D66)</f>
        <v>175840</v>
      </c>
      <c r="E54" s="63">
        <f>SUM(E55,E58,E66)</f>
        <v>118540</v>
      </c>
      <c r="F54" s="63">
        <f>SUM(F55,F58,F66)</f>
        <v>40353</v>
      </c>
      <c r="G54" s="148">
        <f>SUM(G55,G58,G66)</f>
        <v>0</v>
      </c>
      <c r="H54" s="57">
        <f t="shared" si="6"/>
        <v>350297</v>
      </c>
      <c r="I54" s="63">
        <f>SUM(I55,I58,I66)</f>
        <v>180326</v>
      </c>
      <c r="J54" s="63">
        <f>SUM(J55,J58,J66)</f>
        <v>128007</v>
      </c>
      <c r="K54" s="63">
        <f>SUM(K55,K58,K66)</f>
        <v>41964</v>
      </c>
      <c r="L54" s="149">
        <f>SUM(L55,L58,L66)</f>
        <v>0</v>
      </c>
    </row>
    <row r="55" spans="1:12" x14ac:dyDescent="0.25">
      <c r="A55" s="150">
        <v>1110</v>
      </c>
      <c r="B55" s="112" t="s">
        <v>65</v>
      </c>
      <c r="C55" s="117">
        <f t="shared" si="5"/>
        <v>300286</v>
      </c>
      <c r="D55" s="151">
        <f>SUM(D56:D57)</f>
        <v>149901</v>
      </c>
      <c r="E55" s="151">
        <f>SUM(E56:E57)</f>
        <v>110923</v>
      </c>
      <c r="F55" s="151">
        <f>SUM(F56:F57)</f>
        <v>39462</v>
      </c>
      <c r="G55" s="152">
        <f>SUM(G56:G57)</f>
        <v>0</v>
      </c>
      <c r="H55" s="117">
        <f t="shared" si="6"/>
        <v>317102</v>
      </c>
      <c r="I55" s="151">
        <f>SUM(I56:I57)</f>
        <v>155133</v>
      </c>
      <c r="J55" s="151">
        <f>SUM(J56:J57)</f>
        <v>120275</v>
      </c>
      <c r="K55" s="151">
        <f>SUM(K56:K57)</f>
        <v>41694</v>
      </c>
      <c r="L55" s="153">
        <f>SUM(L56:L57)</f>
        <v>0</v>
      </c>
    </row>
    <row r="56" spans="1:12" x14ac:dyDescent="0.25">
      <c r="A56" s="38">
        <v>1111</v>
      </c>
      <c r="B56" s="65" t="s">
        <v>66</v>
      </c>
      <c r="C56" s="66">
        <f t="shared" si="5"/>
        <v>0</v>
      </c>
      <c r="D56" s="68"/>
      <c r="E56" s="68"/>
      <c r="F56" s="68"/>
      <c r="G56" s="154"/>
      <c r="H56" s="66">
        <f t="shared" si="6"/>
        <v>0</v>
      </c>
      <c r="I56" s="68"/>
      <c r="J56" s="68"/>
      <c r="K56" s="68"/>
      <c r="L56" s="155"/>
    </row>
    <row r="57" spans="1:12" ht="24" customHeight="1" x14ac:dyDescent="0.25">
      <c r="A57" s="44">
        <v>1119</v>
      </c>
      <c r="B57" s="71" t="s">
        <v>67</v>
      </c>
      <c r="C57" s="72">
        <f t="shared" si="5"/>
        <v>300286</v>
      </c>
      <c r="D57" s="74">
        <v>149901</v>
      </c>
      <c r="E57" s="74">
        <v>110923</v>
      </c>
      <c r="F57" s="74">
        <v>39462</v>
      </c>
      <c r="G57" s="157"/>
      <c r="H57" s="72">
        <f t="shared" si="6"/>
        <v>317102</v>
      </c>
      <c r="I57" s="74">
        <v>155133</v>
      </c>
      <c r="J57" s="74">
        <f>25336+31050+63889</f>
        <v>120275</v>
      </c>
      <c r="K57" s="74">
        <v>41694</v>
      </c>
      <c r="L57" s="158"/>
    </row>
    <row r="58" spans="1:12" x14ac:dyDescent="0.25">
      <c r="A58" s="159">
        <v>1140</v>
      </c>
      <c r="B58" s="71" t="s">
        <v>68</v>
      </c>
      <c r="C58" s="72">
        <f t="shared" si="5"/>
        <v>34447</v>
      </c>
      <c r="D58" s="160">
        <f>SUM(D59:D65)</f>
        <v>25939</v>
      </c>
      <c r="E58" s="160">
        <f>SUM(E59:E65)</f>
        <v>7617</v>
      </c>
      <c r="F58" s="160">
        <f>SUM(F59:F65)</f>
        <v>891</v>
      </c>
      <c r="G58" s="161">
        <f>SUM(G59:G65)</f>
        <v>0</v>
      </c>
      <c r="H58" s="72">
        <f t="shared" si="6"/>
        <v>30582</v>
      </c>
      <c r="I58" s="160">
        <f>SUM(I59:I65)</f>
        <v>22580</v>
      </c>
      <c r="J58" s="160">
        <f>SUM(J59:J65)</f>
        <v>7732</v>
      </c>
      <c r="K58" s="160">
        <f>SUM(K59:K65)</f>
        <v>270</v>
      </c>
      <c r="L58" s="162">
        <f>SUM(L59:L65)</f>
        <v>0</v>
      </c>
    </row>
    <row r="59" spans="1:12" x14ac:dyDescent="0.25">
      <c r="A59" s="44">
        <v>1141</v>
      </c>
      <c r="B59" s="71" t="s">
        <v>69</v>
      </c>
      <c r="C59" s="72">
        <f t="shared" si="5"/>
        <v>3782</v>
      </c>
      <c r="D59" s="74">
        <v>3782</v>
      </c>
      <c r="E59" s="74"/>
      <c r="F59" s="74"/>
      <c r="G59" s="157"/>
      <c r="H59" s="72">
        <f t="shared" si="6"/>
        <v>4153</v>
      </c>
      <c r="I59" s="74">
        <v>4153</v>
      </c>
      <c r="J59" s="74"/>
      <c r="K59" s="74"/>
      <c r="L59" s="158"/>
    </row>
    <row r="60" spans="1:12" ht="24.75" customHeight="1" x14ac:dyDescent="0.25">
      <c r="A60" s="44">
        <v>1142</v>
      </c>
      <c r="B60" s="71" t="s">
        <v>70</v>
      </c>
      <c r="C60" s="72">
        <f t="shared" si="5"/>
        <v>933</v>
      </c>
      <c r="D60" s="74">
        <v>933</v>
      </c>
      <c r="E60" s="74"/>
      <c r="F60" s="74"/>
      <c r="G60" s="157"/>
      <c r="H60" s="72">
        <f t="shared" si="6"/>
        <v>1093</v>
      </c>
      <c r="I60" s="74">
        <v>1093</v>
      </c>
      <c r="J60" s="74"/>
      <c r="K60" s="74"/>
      <c r="L60" s="158"/>
    </row>
    <row r="61" spans="1:12" ht="24" x14ac:dyDescent="0.25">
      <c r="A61" s="44">
        <v>1145</v>
      </c>
      <c r="B61" s="71" t="s">
        <v>71</v>
      </c>
      <c r="C61" s="72">
        <f t="shared" si="5"/>
        <v>0</v>
      </c>
      <c r="D61" s="74"/>
      <c r="E61" s="74"/>
      <c r="F61" s="74"/>
      <c r="G61" s="157"/>
      <c r="H61" s="72">
        <f t="shared" si="6"/>
        <v>0</v>
      </c>
      <c r="I61" s="74"/>
      <c r="J61" s="74"/>
      <c r="K61" s="74"/>
      <c r="L61" s="158"/>
    </row>
    <row r="62" spans="1:12" ht="27.75" customHeight="1" x14ac:dyDescent="0.25">
      <c r="A62" s="44">
        <v>1146</v>
      </c>
      <c r="B62" s="71" t="s">
        <v>72</v>
      </c>
      <c r="C62" s="72">
        <f t="shared" si="5"/>
        <v>1994</v>
      </c>
      <c r="D62" s="74">
        <v>1994</v>
      </c>
      <c r="E62" s="74"/>
      <c r="F62" s="74"/>
      <c r="G62" s="157"/>
      <c r="H62" s="72">
        <f t="shared" si="6"/>
        <v>0</v>
      </c>
      <c r="I62" s="74"/>
      <c r="J62" s="74"/>
      <c r="K62" s="74"/>
      <c r="L62" s="158"/>
    </row>
    <row r="63" spans="1:12" x14ac:dyDescent="0.25">
      <c r="A63" s="44">
        <v>1147</v>
      </c>
      <c r="B63" s="71" t="s">
        <v>73</v>
      </c>
      <c r="C63" s="72">
        <f t="shared" si="5"/>
        <v>3349</v>
      </c>
      <c r="D63" s="74">
        <v>524</v>
      </c>
      <c r="E63" s="74">
        <v>2825</v>
      </c>
      <c r="F63" s="74"/>
      <c r="G63" s="157"/>
      <c r="H63" s="72">
        <f t="shared" si="6"/>
        <v>5075</v>
      </c>
      <c r="I63" s="74">
        <v>2250</v>
      </c>
      <c r="J63" s="74">
        <v>2825</v>
      </c>
      <c r="K63" s="74"/>
      <c r="L63" s="158"/>
    </row>
    <row r="64" spans="1:12" x14ac:dyDescent="0.25">
      <c r="A64" s="44">
        <v>1148</v>
      </c>
      <c r="B64" s="71" t="s">
        <v>74</v>
      </c>
      <c r="C64" s="72">
        <f t="shared" si="5"/>
        <v>17556</v>
      </c>
      <c r="D64" s="74">
        <v>17556</v>
      </c>
      <c r="E64" s="74"/>
      <c r="F64" s="74"/>
      <c r="G64" s="157"/>
      <c r="H64" s="72">
        <f t="shared" si="6"/>
        <v>14544</v>
      </c>
      <c r="I64" s="74">
        <v>14544</v>
      </c>
      <c r="J64" s="74"/>
      <c r="K64" s="74"/>
      <c r="L64" s="158"/>
    </row>
    <row r="65" spans="1:12" ht="24" customHeight="1" x14ac:dyDescent="0.25">
      <c r="A65" s="44">
        <v>1149</v>
      </c>
      <c r="B65" s="71" t="s">
        <v>75</v>
      </c>
      <c r="C65" s="72">
        <f t="shared" si="5"/>
        <v>6833</v>
      </c>
      <c r="D65" s="74">
        <v>1150</v>
      </c>
      <c r="E65" s="74">
        <v>4792</v>
      </c>
      <c r="F65" s="74">
        <v>891</v>
      </c>
      <c r="G65" s="157"/>
      <c r="H65" s="72">
        <f t="shared" si="6"/>
        <v>5717</v>
      </c>
      <c r="I65" s="74">
        <v>540</v>
      </c>
      <c r="J65" s="74">
        <f>708+1704+2495</f>
        <v>4907</v>
      </c>
      <c r="K65" s="74">
        <v>270</v>
      </c>
      <c r="L65" s="158"/>
    </row>
    <row r="66" spans="1:12" ht="36" x14ac:dyDescent="0.25">
      <c r="A66" s="150">
        <v>1150</v>
      </c>
      <c r="B66" s="112" t="s">
        <v>76</v>
      </c>
      <c r="C66" s="117">
        <f t="shared" si="5"/>
        <v>0</v>
      </c>
      <c r="D66" s="163"/>
      <c r="E66" s="163"/>
      <c r="F66" s="163"/>
      <c r="G66" s="164"/>
      <c r="H66" s="117">
        <f t="shared" si="6"/>
        <v>2613</v>
      </c>
      <c r="I66" s="163">
        <v>2613</v>
      </c>
      <c r="J66" s="163"/>
      <c r="K66" s="163"/>
      <c r="L66" s="165"/>
    </row>
    <row r="67" spans="1:12" ht="24" x14ac:dyDescent="0.25">
      <c r="A67" s="56">
        <v>1200</v>
      </c>
      <c r="B67" s="147" t="s">
        <v>77</v>
      </c>
      <c r="C67" s="57">
        <f t="shared" si="5"/>
        <v>105937</v>
      </c>
      <c r="D67" s="63">
        <f>SUM(D68:D69)</f>
        <v>67347</v>
      </c>
      <c r="E67" s="63">
        <f>SUM(E68:E69)</f>
        <v>28643</v>
      </c>
      <c r="F67" s="63">
        <f>SUM(F68:F69)</f>
        <v>9947</v>
      </c>
      <c r="G67" s="166">
        <f>SUM(G68:G69)</f>
        <v>0</v>
      </c>
      <c r="H67" s="57">
        <f t="shared" si="6"/>
        <v>113140</v>
      </c>
      <c r="I67" s="63">
        <f>SUM(I68:I69)</f>
        <v>70992</v>
      </c>
      <c r="J67" s="63">
        <f>SUM(J68:J69)</f>
        <v>31632</v>
      </c>
      <c r="K67" s="63">
        <f>SUM(K68:K69)</f>
        <v>10516</v>
      </c>
      <c r="L67" s="167">
        <f>SUM(L68:L69)</f>
        <v>0</v>
      </c>
    </row>
    <row r="68" spans="1:12" ht="24" x14ac:dyDescent="0.25">
      <c r="A68" s="168">
        <v>1210</v>
      </c>
      <c r="B68" s="65" t="s">
        <v>78</v>
      </c>
      <c r="C68" s="66">
        <f t="shared" si="5"/>
        <v>82278</v>
      </c>
      <c r="D68" s="68">
        <v>44630</v>
      </c>
      <c r="E68" s="68">
        <v>28093</v>
      </c>
      <c r="F68" s="68">
        <v>9555</v>
      </c>
      <c r="G68" s="154"/>
      <c r="H68" s="66">
        <f t="shared" si="6"/>
        <v>88172</v>
      </c>
      <c r="I68" s="68">
        <v>47034</v>
      </c>
      <c r="J68" s="68">
        <f>6308+7927+16757</f>
        <v>30992</v>
      </c>
      <c r="K68" s="68">
        <v>10146</v>
      </c>
      <c r="L68" s="155"/>
    </row>
    <row r="69" spans="1:12" ht="24" x14ac:dyDescent="0.25">
      <c r="A69" s="159">
        <v>1220</v>
      </c>
      <c r="B69" s="71" t="s">
        <v>79</v>
      </c>
      <c r="C69" s="72">
        <f t="shared" si="5"/>
        <v>23659</v>
      </c>
      <c r="D69" s="160">
        <f>SUM(D70:D74)</f>
        <v>22717</v>
      </c>
      <c r="E69" s="160">
        <f>SUM(E70:E74)</f>
        <v>550</v>
      </c>
      <c r="F69" s="160">
        <f>SUM(F70:F74)</f>
        <v>392</v>
      </c>
      <c r="G69" s="161">
        <f>SUM(G70:G74)</f>
        <v>0</v>
      </c>
      <c r="H69" s="72">
        <f t="shared" si="6"/>
        <v>24968</v>
      </c>
      <c r="I69" s="160">
        <f>SUM(I70:I74)</f>
        <v>23958</v>
      </c>
      <c r="J69" s="160">
        <f>SUM(J70:J74)</f>
        <v>640</v>
      </c>
      <c r="K69" s="160">
        <f>SUM(K70:K74)</f>
        <v>370</v>
      </c>
      <c r="L69" s="162">
        <f>SUM(L70:L74)</f>
        <v>0</v>
      </c>
    </row>
    <row r="70" spans="1:12" ht="48" x14ac:dyDescent="0.25">
      <c r="A70" s="44">
        <v>1221</v>
      </c>
      <c r="B70" s="71" t="s">
        <v>80</v>
      </c>
      <c r="C70" s="72">
        <f t="shared" si="5"/>
        <v>14051</v>
      </c>
      <c r="D70" s="74">
        <v>13351</v>
      </c>
      <c r="E70" s="74">
        <v>550</v>
      </c>
      <c r="F70" s="74">
        <v>150</v>
      </c>
      <c r="G70" s="157"/>
      <c r="H70" s="72">
        <f t="shared" si="6"/>
        <v>15710</v>
      </c>
      <c r="I70" s="74">
        <v>14920</v>
      </c>
      <c r="J70" s="74">
        <f>140+150+350</f>
        <v>640</v>
      </c>
      <c r="K70" s="74">
        <v>150</v>
      </c>
      <c r="L70" s="158"/>
    </row>
    <row r="71" spans="1:12" x14ac:dyDescent="0.25">
      <c r="A71" s="44">
        <v>1223</v>
      </c>
      <c r="B71" s="71" t="s">
        <v>81</v>
      </c>
      <c r="C71" s="72">
        <f t="shared" si="5"/>
        <v>0</v>
      </c>
      <c r="D71" s="74"/>
      <c r="E71" s="74"/>
      <c r="F71" s="74"/>
      <c r="G71" s="157"/>
      <c r="H71" s="72">
        <f t="shared" si="6"/>
        <v>0</v>
      </c>
      <c r="I71" s="74"/>
      <c r="J71" s="74"/>
      <c r="K71" s="74"/>
      <c r="L71" s="158"/>
    </row>
    <row r="72" spans="1:12" x14ac:dyDescent="0.25">
      <c r="A72" s="44">
        <v>1225</v>
      </c>
      <c r="B72" s="71" t="s">
        <v>82</v>
      </c>
      <c r="C72" s="72">
        <f t="shared" si="5"/>
        <v>0</v>
      </c>
      <c r="D72" s="74"/>
      <c r="E72" s="74"/>
      <c r="F72" s="74"/>
      <c r="G72" s="157"/>
      <c r="H72" s="72">
        <f t="shared" si="6"/>
        <v>0</v>
      </c>
      <c r="I72" s="74"/>
      <c r="J72" s="74"/>
      <c r="K72" s="74"/>
      <c r="L72" s="158"/>
    </row>
    <row r="73" spans="1:12" ht="36" x14ac:dyDescent="0.25">
      <c r="A73" s="44">
        <v>1227</v>
      </c>
      <c r="B73" s="71" t="s">
        <v>83</v>
      </c>
      <c r="C73" s="72">
        <f t="shared" si="5"/>
        <v>8938</v>
      </c>
      <c r="D73" s="74">
        <v>8938</v>
      </c>
      <c r="E73" s="74"/>
      <c r="F73" s="74"/>
      <c r="G73" s="157"/>
      <c r="H73" s="72">
        <f t="shared" si="6"/>
        <v>8538</v>
      </c>
      <c r="I73" s="74">
        <v>8538</v>
      </c>
      <c r="J73" s="74"/>
      <c r="K73" s="74"/>
      <c r="L73" s="158"/>
    </row>
    <row r="74" spans="1:12" ht="48" x14ac:dyDescent="0.25">
      <c r="A74" s="44">
        <v>1228</v>
      </c>
      <c r="B74" s="71" t="s">
        <v>84</v>
      </c>
      <c r="C74" s="72">
        <f t="shared" si="5"/>
        <v>670</v>
      </c>
      <c r="D74" s="74">
        <v>428</v>
      </c>
      <c r="E74" s="74"/>
      <c r="F74" s="74">
        <v>242</v>
      </c>
      <c r="G74" s="157"/>
      <c r="H74" s="72">
        <f t="shared" si="6"/>
        <v>720</v>
      </c>
      <c r="I74" s="74">
        <v>500</v>
      </c>
      <c r="J74" s="74"/>
      <c r="K74" s="74">
        <v>220</v>
      </c>
      <c r="L74" s="158"/>
    </row>
    <row r="75" spans="1:12" x14ac:dyDescent="0.25">
      <c r="A75" s="142">
        <v>2000</v>
      </c>
      <c r="B75" s="142" t="s">
        <v>85</v>
      </c>
      <c r="C75" s="143">
        <f t="shared" si="5"/>
        <v>52269</v>
      </c>
      <c r="D75" s="144">
        <f>SUM(D76,D83,D130,D164,D165,D172)</f>
        <v>39451</v>
      </c>
      <c r="E75" s="144">
        <f>SUM(E76,E83,E130,E164,E165,E172)</f>
        <v>777</v>
      </c>
      <c r="F75" s="144">
        <f>SUM(F76,F83,F130,F164,F165,F172)</f>
        <v>12041</v>
      </c>
      <c r="G75" s="145">
        <f>SUM(G76,G83,G130,G164,G165,G172)</f>
        <v>0</v>
      </c>
      <c r="H75" s="143">
        <f t="shared" si="6"/>
        <v>52362</v>
      </c>
      <c r="I75" s="144">
        <f>SUM(I76,I83,I130,I164,I165,I172)</f>
        <v>39323</v>
      </c>
      <c r="J75" s="144">
        <f>SUM(J76,J83,J130,J164,J165,J172)</f>
        <v>0</v>
      </c>
      <c r="K75" s="144">
        <f>SUM(K76,K83,K130,K164,K165,K172)</f>
        <v>13039</v>
      </c>
      <c r="L75" s="146">
        <f>SUM(L76,L83,L130,L164,L165,L172)</f>
        <v>0</v>
      </c>
    </row>
    <row r="76" spans="1:12" ht="24" x14ac:dyDescent="0.25">
      <c r="A76" s="56">
        <v>2100</v>
      </c>
      <c r="B76" s="147" t="s">
        <v>86</v>
      </c>
      <c r="C76" s="57">
        <f t="shared" si="5"/>
        <v>40</v>
      </c>
      <c r="D76" s="63">
        <f>SUM(D77,D80)</f>
        <v>40</v>
      </c>
      <c r="E76" s="63">
        <f>SUM(E77,E80)</f>
        <v>0</v>
      </c>
      <c r="F76" s="63">
        <f>SUM(F77,F80)</f>
        <v>0</v>
      </c>
      <c r="G76" s="166">
        <f>SUM(G77,G80)</f>
        <v>0</v>
      </c>
      <c r="H76" s="57">
        <f t="shared" si="6"/>
        <v>20</v>
      </c>
      <c r="I76" s="63">
        <f>SUM(I77,I80)</f>
        <v>20</v>
      </c>
      <c r="J76" s="63">
        <f>SUM(J77,J80)</f>
        <v>0</v>
      </c>
      <c r="K76" s="63">
        <f>SUM(K77,K80)</f>
        <v>0</v>
      </c>
      <c r="L76" s="167">
        <f>SUM(L77,L80)</f>
        <v>0</v>
      </c>
    </row>
    <row r="77" spans="1:12" ht="24" x14ac:dyDescent="0.25">
      <c r="A77" s="168">
        <v>2110</v>
      </c>
      <c r="B77" s="65" t="s">
        <v>87</v>
      </c>
      <c r="C77" s="66">
        <f t="shared" si="5"/>
        <v>40</v>
      </c>
      <c r="D77" s="169">
        <f>SUM(D78:D79)</f>
        <v>40</v>
      </c>
      <c r="E77" s="169">
        <f>SUM(E78:E79)</f>
        <v>0</v>
      </c>
      <c r="F77" s="169">
        <f>SUM(F78:F79)</f>
        <v>0</v>
      </c>
      <c r="G77" s="170">
        <f>SUM(G78:G79)</f>
        <v>0</v>
      </c>
      <c r="H77" s="66">
        <f t="shared" si="6"/>
        <v>20</v>
      </c>
      <c r="I77" s="169">
        <f>SUM(I78:I79)</f>
        <v>20</v>
      </c>
      <c r="J77" s="169">
        <f>SUM(J78:J79)</f>
        <v>0</v>
      </c>
      <c r="K77" s="169">
        <f>SUM(K78:K79)</f>
        <v>0</v>
      </c>
      <c r="L77" s="171">
        <f>SUM(L78:L79)</f>
        <v>0</v>
      </c>
    </row>
    <row r="78" spans="1:12" x14ac:dyDescent="0.25">
      <c r="A78" s="44">
        <v>2111</v>
      </c>
      <c r="B78" s="71" t="s">
        <v>88</v>
      </c>
      <c r="C78" s="72">
        <f t="shared" si="5"/>
        <v>0</v>
      </c>
      <c r="D78" s="74"/>
      <c r="E78" s="74"/>
      <c r="F78" s="74"/>
      <c r="G78" s="157"/>
      <c r="H78" s="72">
        <f t="shared" si="6"/>
        <v>0</v>
      </c>
      <c r="I78" s="74"/>
      <c r="J78" s="74"/>
      <c r="K78" s="74"/>
      <c r="L78" s="158"/>
    </row>
    <row r="79" spans="1:12" ht="24" x14ac:dyDescent="0.25">
      <c r="A79" s="44">
        <v>2112</v>
      </c>
      <c r="B79" s="71" t="s">
        <v>89</v>
      </c>
      <c r="C79" s="72">
        <f t="shared" si="5"/>
        <v>40</v>
      </c>
      <c r="D79" s="74">
        <v>40</v>
      </c>
      <c r="E79" s="74"/>
      <c r="F79" s="74"/>
      <c r="G79" s="157"/>
      <c r="H79" s="72">
        <f t="shared" si="6"/>
        <v>20</v>
      </c>
      <c r="I79" s="74">
        <v>20</v>
      </c>
      <c r="J79" s="74"/>
      <c r="K79" s="74"/>
      <c r="L79" s="158"/>
    </row>
    <row r="80" spans="1:12" ht="24" x14ac:dyDescent="0.25">
      <c r="A80" s="159">
        <v>2120</v>
      </c>
      <c r="B80" s="71" t="s">
        <v>90</v>
      </c>
      <c r="C80" s="72">
        <f t="shared" si="5"/>
        <v>0</v>
      </c>
      <c r="D80" s="160">
        <f>SUM(D81:D82)</f>
        <v>0</v>
      </c>
      <c r="E80" s="160">
        <f>SUM(E81:E82)</f>
        <v>0</v>
      </c>
      <c r="F80" s="160">
        <f>SUM(F81:F82)</f>
        <v>0</v>
      </c>
      <c r="G80" s="161">
        <f>SUM(G81:G82)</f>
        <v>0</v>
      </c>
      <c r="H80" s="72">
        <f t="shared" si="6"/>
        <v>0</v>
      </c>
      <c r="I80" s="160">
        <f>SUM(I81:I82)</f>
        <v>0</v>
      </c>
      <c r="J80" s="160">
        <f>SUM(J81:J82)</f>
        <v>0</v>
      </c>
      <c r="K80" s="160">
        <f>SUM(K81:K82)</f>
        <v>0</v>
      </c>
      <c r="L80" s="162">
        <f>SUM(L81:L82)</f>
        <v>0</v>
      </c>
    </row>
    <row r="81" spans="1:12" x14ac:dyDescent="0.25">
      <c r="A81" s="44">
        <v>2121</v>
      </c>
      <c r="B81" s="71" t="s">
        <v>88</v>
      </c>
      <c r="C81" s="72">
        <f t="shared" si="5"/>
        <v>0</v>
      </c>
      <c r="D81" s="74"/>
      <c r="E81" s="74"/>
      <c r="F81" s="74"/>
      <c r="G81" s="157"/>
      <c r="H81" s="72">
        <f t="shared" si="6"/>
        <v>0</v>
      </c>
      <c r="I81" s="74"/>
      <c r="J81" s="74"/>
      <c r="K81" s="74"/>
      <c r="L81" s="158"/>
    </row>
    <row r="82" spans="1:12" ht="24" x14ac:dyDescent="0.25">
      <c r="A82" s="44">
        <v>2122</v>
      </c>
      <c r="B82" s="71" t="s">
        <v>89</v>
      </c>
      <c r="C82" s="72">
        <f t="shared" si="5"/>
        <v>0</v>
      </c>
      <c r="D82" s="74"/>
      <c r="E82" s="74"/>
      <c r="F82" s="74"/>
      <c r="G82" s="157"/>
      <c r="H82" s="72">
        <f t="shared" si="6"/>
        <v>0</v>
      </c>
      <c r="I82" s="74"/>
      <c r="J82" s="74"/>
      <c r="K82" s="74"/>
      <c r="L82" s="158"/>
    </row>
    <row r="83" spans="1:12" x14ac:dyDescent="0.25">
      <c r="A83" s="56">
        <v>2200</v>
      </c>
      <c r="B83" s="147" t="s">
        <v>91</v>
      </c>
      <c r="C83" s="57">
        <f t="shared" si="5"/>
        <v>38272</v>
      </c>
      <c r="D83" s="63">
        <f>SUM(D84,D89,D95,D103,D112,D116,D122,D128)</f>
        <v>32966</v>
      </c>
      <c r="E83" s="63">
        <f>SUM(E84,E89,E95,E103,E112,E116,E122,E128)</f>
        <v>0</v>
      </c>
      <c r="F83" s="63">
        <f>SUM(F84,F89,F95,F103,F112,F116,F122,F128)</f>
        <v>5306</v>
      </c>
      <c r="G83" s="166">
        <f>SUM(G84,G89,G95,G103,G112,G116,G122,G128)</f>
        <v>0</v>
      </c>
      <c r="H83" s="57">
        <f t="shared" si="6"/>
        <v>37246</v>
      </c>
      <c r="I83" s="63">
        <f>SUM(I84,I89,I95,I103,I112,I116,I122,I128)</f>
        <v>31408</v>
      </c>
      <c r="J83" s="63">
        <f>SUM(J84,J89,J95,J103,J112,J116,J122,J128)</f>
        <v>0</v>
      </c>
      <c r="K83" s="63">
        <f>SUM(K84,K89,K95,K103,K112,K116,K122,K128)</f>
        <v>5838</v>
      </c>
      <c r="L83" s="172">
        <f>SUM(L84,L89,L95,L103,L112,L116,L122,L128)</f>
        <v>0</v>
      </c>
    </row>
    <row r="84" spans="1:12" ht="24" x14ac:dyDescent="0.25">
      <c r="A84" s="150">
        <v>2210</v>
      </c>
      <c r="B84" s="112" t="s">
        <v>92</v>
      </c>
      <c r="C84" s="117">
        <f t="shared" si="5"/>
        <v>1840</v>
      </c>
      <c r="D84" s="151">
        <f>SUM(D85:D88)</f>
        <v>1280</v>
      </c>
      <c r="E84" s="151">
        <f>SUM(E85:E88)</f>
        <v>0</v>
      </c>
      <c r="F84" s="151">
        <f>SUM(F85:F88)</f>
        <v>560</v>
      </c>
      <c r="G84" s="151">
        <f>SUM(G85:G88)</f>
        <v>0</v>
      </c>
      <c r="H84" s="117">
        <f t="shared" si="6"/>
        <v>1680</v>
      </c>
      <c r="I84" s="151">
        <f>SUM(I85:I88)</f>
        <v>1207</v>
      </c>
      <c r="J84" s="151">
        <f>SUM(J85:J88)</f>
        <v>0</v>
      </c>
      <c r="K84" s="151">
        <f>SUM(K85:K88)</f>
        <v>473</v>
      </c>
      <c r="L84" s="153">
        <f>SUM(L85:L88)</f>
        <v>0</v>
      </c>
    </row>
    <row r="85" spans="1:12" ht="24" x14ac:dyDescent="0.25">
      <c r="A85" s="38">
        <v>2211</v>
      </c>
      <c r="B85" s="65" t="s">
        <v>93</v>
      </c>
      <c r="C85" s="66">
        <f t="shared" si="5"/>
        <v>0</v>
      </c>
      <c r="D85" s="68"/>
      <c r="E85" s="68"/>
      <c r="F85" s="68"/>
      <c r="G85" s="154"/>
      <c r="H85" s="66">
        <f t="shared" si="6"/>
        <v>0</v>
      </c>
      <c r="I85" s="68"/>
      <c r="J85" s="68"/>
      <c r="K85" s="68"/>
      <c r="L85" s="155"/>
    </row>
    <row r="86" spans="1:12" ht="36" x14ac:dyDescent="0.25">
      <c r="A86" s="44">
        <v>2212</v>
      </c>
      <c r="B86" s="71" t="s">
        <v>94</v>
      </c>
      <c r="C86" s="72">
        <f t="shared" si="5"/>
        <v>1300</v>
      </c>
      <c r="D86" s="74">
        <v>1250</v>
      </c>
      <c r="E86" s="74"/>
      <c r="F86" s="74">
        <v>50</v>
      </c>
      <c r="G86" s="157"/>
      <c r="H86" s="72">
        <f t="shared" si="6"/>
        <v>1207</v>
      </c>
      <c r="I86" s="74">
        <v>1187</v>
      </c>
      <c r="J86" s="74"/>
      <c r="K86" s="74">
        <v>20</v>
      </c>
      <c r="L86" s="158"/>
    </row>
    <row r="87" spans="1:12" ht="24" x14ac:dyDescent="0.25">
      <c r="A87" s="44">
        <v>2214</v>
      </c>
      <c r="B87" s="71" t="s">
        <v>95</v>
      </c>
      <c r="C87" s="72">
        <f t="shared" si="5"/>
        <v>360</v>
      </c>
      <c r="D87" s="74"/>
      <c r="E87" s="74"/>
      <c r="F87" s="74">
        <v>360</v>
      </c>
      <c r="G87" s="157"/>
      <c r="H87" s="72">
        <f t="shared" si="6"/>
        <v>353</v>
      </c>
      <c r="I87" s="74"/>
      <c r="J87" s="74"/>
      <c r="K87" s="74">
        <f>323+30</f>
        <v>353</v>
      </c>
      <c r="L87" s="158"/>
    </row>
    <row r="88" spans="1:12" x14ac:dyDescent="0.25">
      <c r="A88" s="44">
        <v>2219</v>
      </c>
      <c r="B88" s="71" t="s">
        <v>96</v>
      </c>
      <c r="C88" s="72">
        <f t="shared" si="5"/>
        <v>180</v>
      </c>
      <c r="D88" s="74">
        <v>30</v>
      </c>
      <c r="E88" s="74"/>
      <c r="F88" s="74">
        <v>150</v>
      </c>
      <c r="G88" s="157"/>
      <c r="H88" s="72">
        <f t="shared" si="6"/>
        <v>120</v>
      </c>
      <c r="I88" s="74">
        <v>20</v>
      </c>
      <c r="J88" s="74"/>
      <c r="K88" s="74">
        <v>100</v>
      </c>
      <c r="L88" s="158"/>
    </row>
    <row r="89" spans="1:12" ht="24" x14ac:dyDescent="0.25">
      <c r="A89" s="159">
        <v>2220</v>
      </c>
      <c r="B89" s="71" t="s">
        <v>97</v>
      </c>
      <c r="C89" s="72">
        <f t="shared" si="5"/>
        <v>24180</v>
      </c>
      <c r="D89" s="160">
        <f>SUM(D90:D94)</f>
        <v>21884</v>
      </c>
      <c r="E89" s="160">
        <f>SUM(E90:E94)</f>
        <v>0</v>
      </c>
      <c r="F89" s="160">
        <f>SUM(F90:F94)</f>
        <v>2296</v>
      </c>
      <c r="G89" s="161">
        <f>SUM(G90:G94)</f>
        <v>0</v>
      </c>
      <c r="H89" s="72">
        <f t="shared" si="6"/>
        <v>22732</v>
      </c>
      <c r="I89" s="160">
        <f>SUM(I90:I94)</f>
        <v>20090</v>
      </c>
      <c r="J89" s="160">
        <f>SUM(J90:J94)</f>
        <v>0</v>
      </c>
      <c r="K89" s="160">
        <f>SUM(K90:K94)</f>
        <v>2642</v>
      </c>
      <c r="L89" s="162">
        <f>SUM(L90:L94)</f>
        <v>0</v>
      </c>
    </row>
    <row r="90" spans="1:12" ht="24" x14ac:dyDescent="0.25">
      <c r="A90" s="44">
        <v>2221</v>
      </c>
      <c r="B90" s="71" t="s">
        <v>98</v>
      </c>
      <c r="C90" s="72">
        <f t="shared" si="5"/>
        <v>8500</v>
      </c>
      <c r="D90" s="74">
        <v>7700</v>
      </c>
      <c r="E90" s="74"/>
      <c r="F90" s="74">
        <v>800</v>
      </c>
      <c r="G90" s="157"/>
      <c r="H90" s="72">
        <f t="shared" si="6"/>
        <v>8317</v>
      </c>
      <c r="I90" s="74">
        <v>7317</v>
      </c>
      <c r="J90" s="74"/>
      <c r="K90" s="74">
        <v>1000</v>
      </c>
      <c r="L90" s="158"/>
    </row>
    <row r="91" spans="1:12" x14ac:dyDescent="0.25">
      <c r="A91" s="44">
        <v>2222</v>
      </c>
      <c r="B91" s="71" t="s">
        <v>99</v>
      </c>
      <c r="C91" s="72">
        <f t="shared" si="5"/>
        <v>1955</v>
      </c>
      <c r="D91" s="74">
        <v>1380</v>
      </c>
      <c r="E91" s="74"/>
      <c r="F91" s="74">
        <v>575</v>
      </c>
      <c r="G91" s="157"/>
      <c r="H91" s="72">
        <f t="shared" si="6"/>
        <v>1952</v>
      </c>
      <c r="I91" s="74">
        <v>1377</v>
      </c>
      <c r="J91" s="74"/>
      <c r="K91" s="74">
        <v>575</v>
      </c>
      <c r="L91" s="158"/>
    </row>
    <row r="92" spans="1:12" x14ac:dyDescent="0.25">
      <c r="A92" s="44">
        <v>2223</v>
      </c>
      <c r="B92" s="71" t="s">
        <v>100</v>
      </c>
      <c r="C92" s="72">
        <f t="shared" si="5"/>
        <v>13180</v>
      </c>
      <c r="D92" s="74">
        <v>12380</v>
      </c>
      <c r="E92" s="74"/>
      <c r="F92" s="74">
        <v>800</v>
      </c>
      <c r="G92" s="157"/>
      <c r="H92" s="72">
        <f t="shared" si="6"/>
        <v>11990</v>
      </c>
      <c r="I92" s="74">
        <v>11190</v>
      </c>
      <c r="J92" s="74"/>
      <c r="K92" s="74">
        <v>800</v>
      </c>
      <c r="L92" s="158"/>
    </row>
    <row r="93" spans="1:12" ht="48" x14ac:dyDescent="0.25">
      <c r="A93" s="44">
        <v>2224</v>
      </c>
      <c r="B93" s="71" t="s">
        <v>101</v>
      </c>
      <c r="C93" s="72">
        <f t="shared" si="5"/>
        <v>545</v>
      </c>
      <c r="D93" s="74">
        <v>424</v>
      </c>
      <c r="E93" s="74"/>
      <c r="F93" s="74">
        <v>121</v>
      </c>
      <c r="G93" s="157"/>
      <c r="H93" s="72">
        <f t="shared" si="6"/>
        <v>473</v>
      </c>
      <c r="I93" s="74">
        <v>206</v>
      </c>
      <c r="J93" s="74"/>
      <c r="K93" s="74">
        <f>207+60</f>
        <v>267</v>
      </c>
      <c r="L93" s="158"/>
    </row>
    <row r="94" spans="1:12" ht="24" x14ac:dyDescent="0.25">
      <c r="A94" s="44">
        <v>2229</v>
      </c>
      <c r="B94" s="71" t="s">
        <v>102</v>
      </c>
      <c r="C94" s="72">
        <f t="shared" si="5"/>
        <v>0</v>
      </c>
      <c r="D94" s="74"/>
      <c r="E94" s="74"/>
      <c r="F94" s="74"/>
      <c r="G94" s="157"/>
      <c r="H94" s="72">
        <f t="shared" si="6"/>
        <v>0</v>
      </c>
      <c r="I94" s="74"/>
      <c r="J94" s="74"/>
      <c r="K94" s="74"/>
      <c r="L94" s="158"/>
    </row>
    <row r="95" spans="1:12" ht="36" x14ac:dyDescent="0.25">
      <c r="A95" s="159">
        <v>2230</v>
      </c>
      <c r="B95" s="71" t="s">
        <v>103</v>
      </c>
      <c r="C95" s="72">
        <f t="shared" si="5"/>
        <v>2550</v>
      </c>
      <c r="D95" s="160">
        <f>SUM(D96:D102)</f>
        <v>1700</v>
      </c>
      <c r="E95" s="160">
        <f>SUM(E96:E102)</f>
        <v>0</v>
      </c>
      <c r="F95" s="160">
        <f>SUM(F96:F102)</f>
        <v>850</v>
      </c>
      <c r="G95" s="161">
        <f>SUM(G96:G102)</f>
        <v>0</v>
      </c>
      <c r="H95" s="72">
        <f t="shared" si="6"/>
        <v>1050</v>
      </c>
      <c r="I95" s="160">
        <f>SUM(I96:I102)</f>
        <v>400</v>
      </c>
      <c r="J95" s="160">
        <f>SUM(J96:J102)</f>
        <v>0</v>
      </c>
      <c r="K95" s="160">
        <f>SUM(K96:K102)</f>
        <v>650</v>
      </c>
      <c r="L95" s="162">
        <f>SUM(L96:L102)</f>
        <v>0</v>
      </c>
    </row>
    <row r="96" spans="1:12" ht="24" x14ac:dyDescent="0.25">
      <c r="A96" s="44">
        <v>2231</v>
      </c>
      <c r="B96" s="71" t="s">
        <v>104</v>
      </c>
      <c r="C96" s="72">
        <f t="shared" si="5"/>
        <v>0</v>
      </c>
      <c r="D96" s="74"/>
      <c r="E96" s="74"/>
      <c r="F96" s="74"/>
      <c r="G96" s="157"/>
      <c r="H96" s="72">
        <f t="shared" si="6"/>
        <v>0</v>
      </c>
      <c r="I96" s="74"/>
      <c r="J96" s="74"/>
      <c r="K96" s="74"/>
      <c r="L96" s="158"/>
    </row>
    <row r="97" spans="1:12" ht="24.75" customHeight="1" x14ac:dyDescent="0.25">
      <c r="A97" s="44">
        <v>2232</v>
      </c>
      <c r="B97" s="71" t="s">
        <v>105</v>
      </c>
      <c r="C97" s="72">
        <f t="shared" si="5"/>
        <v>1300</v>
      </c>
      <c r="D97" s="74">
        <v>1300</v>
      </c>
      <c r="E97" s="74"/>
      <c r="F97" s="74"/>
      <c r="G97" s="157"/>
      <c r="H97" s="72">
        <f t="shared" si="6"/>
        <v>0</v>
      </c>
      <c r="I97" s="74">
        <v>0</v>
      </c>
      <c r="J97" s="74"/>
      <c r="K97" s="74"/>
      <c r="L97" s="158"/>
    </row>
    <row r="98" spans="1:12" ht="24" x14ac:dyDescent="0.25">
      <c r="A98" s="38">
        <v>2233</v>
      </c>
      <c r="B98" s="65" t="s">
        <v>106</v>
      </c>
      <c r="C98" s="66">
        <f t="shared" si="5"/>
        <v>0</v>
      </c>
      <c r="D98" s="68"/>
      <c r="E98" s="68"/>
      <c r="F98" s="68"/>
      <c r="G98" s="154"/>
      <c r="H98" s="66">
        <f t="shared" si="6"/>
        <v>0</v>
      </c>
      <c r="I98" s="68"/>
      <c r="J98" s="68"/>
      <c r="K98" s="68"/>
      <c r="L98" s="155"/>
    </row>
    <row r="99" spans="1:12" ht="36" x14ac:dyDescent="0.25">
      <c r="A99" s="44">
        <v>2234</v>
      </c>
      <c r="B99" s="71" t="s">
        <v>107</v>
      </c>
      <c r="C99" s="72">
        <f t="shared" si="5"/>
        <v>0</v>
      </c>
      <c r="D99" s="74"/>
      <c r="E99" s="74"/>
      <c r="F99" s="74"/>
      <c r="G99" s="157"/>
      <c r="H99" s="72">
        <f t="shared" si="6"/>
        <v>0</v>
      </c>
      <c r="I99" s="74"/>
      <c r="J99" s="74"/>
      <c r="K99" s="74"/>
      <c r="L99" s="158"/>
    </row>
    <row r="100" spans="1:12" ht="24" x14ac:dyDescent="0.25">
      <c r="A100" s="44">
        <v>2235</v>
      </c>
      <c r="B100" s="71" t="s">
        <v>108</v>
      </c>
      <c r="C100" s="72">
        <f t="shared" si="5"/>
        <v>350</v>
      </c>
      <c r="D100" s="74"/>
      <c r="E100" s="74"/>
      <c r="F100" s="74">
        <v>350</v>
      </c>
      <c r="G100" s="157"/>
      <c r="H100" s="72">
        <f t="shared" si="6"/>
        <v>150</v>
      </c>
      <c r="I100" s="74"/>
      <c r="J100" s="74"/>
      <c r="K100" s="74">
        <v>150</v>
      </c>
      <c r="L100" s="158"/>
    </row>
    <row r="101" spans="1:12" x14ac:dyDescent="0.25">
      <c r="A101" s="44">
        <v>2236</v>
      </c>
      <c r="B101" s="71" t="s">
        <v>109</v>
      </c>
      <c r="C101" s="72">
        <f t="shared" si="5"/>
        <v>0</v>
      </c>
      <c r="D101" s="74"/>
      <c r="E101" s="74"/>
      <c r="F101" s="74"/>
      <c r="G101" s="157"/>
      <c r="H101" s="72">
        <f t="shared" si="6"/>
        <v>0</v>
      </c>
      <c r="I101" s="74"/>
      <c r="J101" s="74"/>
      <c r="K101" s="74"/>
      <c r="L101" s="158"/>
    </row>
    <row r="102" spans="1:12" ht="24" x14ac:dyDescent="0.25">
      <c r="A102" s="44">
        <v>2239</v>
      </c>
      <c r="B102" s="71" t="s">
        <v>110</v>
      </c>
      <c r="C102" s="72">
        <f t="shared" si="5"/>
        <v>900</v>
      </c>
      <c r="D102" s="74">
        <v>400</v>
      </c>
      <c r="E102" s="74"/>
      <c r="F102" s="74">
        <v>500</v>
      </c>
      <c r="G102" s="157"/>
      <c r="H102" s="72">
        <f t="shared" si="6"/>
        <v>900</v>
      </c>
      <c r="I102" s="74">
        <v>400</v>
      </c>
      <c r="J102" s="74"/>
      <c r="K102" s="74">
        <v>500</v>
      </c>
      <c r="L102" s="158"/>
    </row>
    <row r="103" spans="1:12" ht="36" x14ac:dyDescent="0.25">
      <c r="A103" s="159">
        <v>2240</v>
      </c>
      <c r="B103" s="71" t="s">
        <v>111</v>
      </c>
      <c r="C103" s="72">
        <f t="shared" si="5"/>
        <v>3750</v>
      </c>
      <c r="D103" s="160">
        <f>SUM(D104:D111)</f>
        <v>2650</v>
      </c>
      <c r="E103" s="160">
        <f>SUM(E104:E111)</f>
        <v>0</v>
      </c>
      <c r="F103" s="160">
        <f>SUM(F104:F111)</f>
        <v>1100</v>
      </c>
      <c r="G103" s="161">
        <f>SUM(G104:G111)</f>
        <v>0</v>
      </c>
      <c r="H103" s="72">
        <f t="shared" si="6"/>
        <v>3797</v>
      </c>
      <c r="I103" s="160">
        <f>SUM(I104:I111)</f>
        <v>2647</v>
      </c>
      <c r="J103" s="160">
        <f>SUM(J104:J111)</f>
        <v>0</v>
      </c>
      <c r="K103" s="160">
        <f>SUM(K104:K111)</f>
        <v>1150</v>
      </c>
      <c r="L103" s="162">
        <f>SUM(L104:L111)</f>
        <v>0</v>
      </c>
    </row>
    <row r="104" spans="1:12" x14ac:dyDescent="0.25">
      <c r="A104" s="44">
        <v>2241</v>
      </c>
      <c r="B104" s="71" t="s">
        <v>112</v>
      </c>
      <c r="C104" s="72">
        <f t="shared" si="5"/>
        <v>0</v>
      </c>
      <c r="D104" s="74"/>
      <c r="E104" s="74"/>
      <c r="F104" s="74"/>
      <c r="G104" s="157"/>
      <c r="H104" s="72">
        <f t="shared" si="6"/>
        <v>0</v>
      </c>
      <c r="I104" s="74"/>
      <c r="J104" s="74"/>
      <c r="K104" s="74"/>
      <c r="L104" s="158"/>
    </row>
    <row r="105" spans="1:12" ht="24" x14ac:dyDescent="0.25">
      <c r="A105" s="44">
        <v>2242</v>
      </c>
      <c r="B105" s="71" t="s">
        <v>113</v>
      </c>
      <c r="C105" s="72">
        <f t="shared" si="5"/>
        <v>0</v>
      </c>
      <c r="D105" s="74"/>
      <c r="E105" s="74"/>
      <c r="F105" s="74"/>
      <c r="G105" s="157"/>
      <c r="H105" s="72">
        <f t="shared" si="6"/>
        <v>0</v>
      </c>
      <c r="I105" s="74"/>
      <c r="J105" s="74"/>
      <c r="K105" s="74"/>
      <c r="L105" s="158"/>
    </row>
    <row r="106" spans="1:12" ht="24" x14ac:dyDescent="0.25">
      <c r="A106" s="44">
        <v>2243</v>
      </c>
      <c r="B106" s="71" t="s">
        <v>114</v>
      </c>
      <c r="C106" s="72">
        <f t="shared" si="5"/>
        <v>300</v>
      </c>
      <c r="D106" s="74">
        <v>200</v>
      </c>
      <c r="E106" s="74"/>
      <c r="F106" s="74">
        <v>100</v>
      </c>
      <c r="G106" s="157"/>
      <c r="H106" s="72">
        <f t="shared" si="6"/>
        <v>300</v>
      </c>
      <c r="I106" s="74">
        <v>200</v>
      </c>
      <c r="J106" s="74"/>
      <c r="K106" s="74">
        <v>100</v>
      </c>
      <c r="L106" s="158"/>
    </row>
    <row r="107" spans="1:12" x14ac:dyDescent="0.25">
      <c r="A107" s="44">
        <v>2244</v>
      </c>
      <c r="B107" s="71" t="s">
        <v>115</v>
      </c>
      <c r="C107" s="72">
        <f t="shared" si="5"/>
        <v>3450</v>
      </c>
      <c r="D107" s="74">
        <v>2450</v>
      </c>
      <c r="E107" s="74"/>
      <c r="F107" s="74">
        <v>1000</v>
      </c>
      <c r="G107" s="157"/>
      <c r="H107" s="72">
        <f t="shared" si="6"/>
        <v>3497</v>
      </c>
      <c r="I107" s="74">
        <v>2447</v>
      </c>
      <c r="J107" s="74"/>
      <c r="K107" s="74">
        <v>1050</v>
      </c>
      <c r="L107" s="158"/>
    </row>
    <row r="108" spans="1:12" ht="24" x14ac:dyDescent="0.25">
      <c r="A108" s="44">
        <v>2246</v>
      </c>
      <c r="B108" s="71" t="s">
        <v>116</v>
      </c>
      <c r="C108" s="72">
        <f t="shared" si="5"/>
        <v>0</v>
      </c>
      <c r="D108" s="74"/>
      <c r="E108" s="74"/>
      <c r="F108" s="74"/>
      <c r="G108" s="157"/>
      <c r="H108" s="72">
        <f t="shared" si="6"/>
        <v>0</v>
      </c>
      <c r="I108" s="74"/>
      <c r="J108" s="74"/>
      <c r="K108" s="74"/>
      <c r="L108" s="158"/>
    </row>
    <row r="109" spans="1:12" x14ac:dyDescent="0.25">
      <c r="A109" s="44">
        <v>2247</v>
      </c>
      <c r="B109" s="71" t="s">
        <v>117</v>
      </c>
      <c r="C109" s="72">
        <f t="shared" si="5"/>
        <v>0</v>
      </c>
      <c r="D109" s="74"/>
      <c r="E109" s="74"/>
      <c r="F109" s="74"/>
      <c r="G109" s="157"/>
      <c r="H109" s="72">
        <f t="shared" si="6"/>
        <v>0</v>
      </c>
      <c r="I109" s="74"/>
      <c r="J109" s="74"/>
      <c r="K109" s="74"/>
      <c r="L109" s="158"/>
    </row>
    <row r="110" spans="1:12" ht="24" x14ac:dyDescent="0.25">
      <c r="A110" s="44">
        <v>2248</v>
      </c>
      <c r="B110" s="71" t="s">
        <v>118</v>
      </c>
      <c r="C110" s="72">
        <f t="shared" si="5"/>
        <v>0</v>
      </c>
      <c r="D110" s="74"/>
      <c r="E110" s="74"/>
      <c r="F110" s="74"/>
      <c r="G110" s="157"/>
      <c r="H110" s="72">
        <f t="shared" si="6"/>
        <v>0</v>
      </c>
      <c r="I110" s="74"/>
      <c r="J110" s="74"/>
      <c r="K110" s="74"/>
      <c r="L110" s="158"/>
    </row>
    <row r="111" spans="1:12" ht="24" x14ac:dyDescent="0.25">
      <c r="A111" s="44">
        <v>2249</v>
      </c>
      <c r="B111" s="71" t="s">
        <v>119</v>
      </c>
      <c r="C111" s="72">
        <f t="shared" si="5"/>
        <v>0</v>
      </c>
      <c r="D111" s="74"/>
      <c r="E111" s="74"/>
      <c r="F111" s="74"/>
      <c r="G111" s="157"/>
      <c r="H111" s="72">
        <f t="shared" si="6"/>
        <v>0</v>
      </c>
      <c r="I111" s="74"/>
      <c r="J111" s="74"/>
      <c r="K111" s="74"/>
      <c r="L111" s="158"/>
    </row>
    <row r="112" spans="1:12" x14ac:dyDescent="0.25">
      <c r="A112" s="159">
        <v>2250</v>
      </c>
      <c r="B112" s="71" t="s">
        <v>120</v>
      </c>
      <c r="C112" s="72">
        <f t="shared" si="5"/>
        <v>5132</v>
      </c>
      <c r="D112" s="160">
        <f>SUM(D113:D115)</f>
        <v>5132</v>
      </c>
      <c r="E112" s="160">
        <f>SUM(E113:E115)</f>
        <v>0</v>
      </c>
      <c r="F112" s="160">
        <f>SUM(F113:F115)</f>
        <v>0</v>
      </c>
      <c r="G112" s="173">
        <f>SUM(G113:G115)</f>
        <v>0</v>
      </c>
      <c r="H112" s="72">
        <f t="shared" si="6"/>
        <v>6811</v>
      </c>
      <c r="I112" s="160">
        <f>SUM(I113:I115)</f>
        <v>6811</v>
      </c>
      <c r="J112" s="160">
        <f>SUM(J113:J115)</f>
        <v>0</v>
      </c>
      <c r="K112" s="160">
        <f>SUM(K113:K115)</f>
        <v>0</v>
      </c>
      <c r="L112" s="162">
        <f>SUM(L113:L115)</f>
        <v>0</v>
      </c>
    </row>
    <row r="113" spans="1:12" x14ac:dyDescent="0.25">
      <c r="A113" s="44">
        <v>2251</v>
      </c>
      <c r="B113" s="71" t="s">
        <v>121</v>
      </c>
      <c r="C113" s="72">
        <f t="shared" si="5"/>
        <v>0</v>
      </c>
      <c r="D113" s="74"/>
      <c r="E113" s="74"/>
      <c r="F113" s="74"/>
      <c r="G113" s="157"/>
      <c r="H113" s="72">
        <f t="shared" si="6"/>
        <v>0</v>
      </c>
      <c r="I113" s="74"/>
      <c r="J113" s="74"/>
      <c r="K113" s="74"/>
      <c r="L113" s="158"/>
    </row>
    <row r="114" spans="1:12" ht="24" x14ac:dyDescent="0.25">
      <c r="A114" s="44">
        <v>2252</v>
      </c>
      <c r="B114" s="71" t="s">
        <v>122</v>
      </c>
      <c r="C114" s="72">
        <f>SUM(D114:G114)</f>
        <v>4696</v>
      </c>
      <c r="D114" s="74">
        <v>4696</v>
      </c>
      <c r="E114" s="74"/>
      <c r="F114" s="74"/>
      <c r="G114" s="157"/>
      <c r="H114" s="72">
        <f>SUM(I114:L114)</f>
        <v>6375</v>
      </c>
      <c r="I114" s="74">
        <f>2198+2287+840+1050</f>
        <v>6375</v>
      </c>
      <c r="J114" s="74"/>
      <c r="K114" s="74"/>
      <c r="L114" s="158"/>
    </row>
    <row r="115" spans="1:12" ht="24" x14ac:dyDescent="0.25">
      <c r="A115" s="44">
        <v>2259</v>
      </c>
      <c r="B115" s="71" t="s">
        <v>123</v>
      </c>
      <c r="C115" s="72">
        <f>SUM(D115:G115)</f>
        <v>436</v>
      </c>
      <c r="D115" s="74">
        <v>436</v>
      </c>
      <c r="E115" s="74"/>
      <c r="F115" s="74"/>
      <c r="G115" s="157"/>
      <c r="H115" s="72">
        <f>SUM(I115:L115)</f>
        <v>436</v>
      </c>
      <c r="I115" s="74">
        <v>436</v>
      </c>
      <c r="J115" s="74"/>
      <c r="K115" s="74"/>
      <c r="L115" s="158"/>
    </row>
    <row r="116" spans="1:12" x14ac:dyDescent="0.25">
      <c r="A116" s="159">
        <v>2260</v>
      </c>
      <c r="B116" s="71" t="s">
        <v>124</v>
      </c>
      <c r="C116" s="72">
        <f t="shared" ref="C116:C187" si="7">SUM(D116:G116)</f>
        <v>30</v>
      </c>
      <c r="D116" s="160">
        <f>SUM(D117:D121)</f>
        <v>30</v>
      </c>
      <c r="E116" s="160">
        <f>SUM(E117:E121)</f>
        <v>0</v>
      </c>
      <c r="F116" s="160">
        <f>SUM(F117:F121)</f>
        <v>0</v>
      </c>
      <c r="G116" s="161">
        <f>SUM(G117:G121)</f>
        <v>0</v>
      </c>
      <c r="H116" s="72">
        <f t="shared" ref="H116:H188" si="8">SUM(I116:L116)</f>
        <v>649</v>
      </c>
      <c r="I116" s="160">
        <f>SUM(I117:I121)</f>
        <v>26</v>
      </c>
      <c r="J116" s="160">
        <f>SUM(J117:J121)</f>
        <v>0</v>
      </c>
      <c r="K116" s="160">
        <f>SUM(K117:K121)</f>
        <v>623</v>
      </c>
      <c r="L116" s="162">
        <f>SUM(L117:L121)</f>
        <v>0</v>
      </c>
    </row>
    <row r="117" spans="1:12" x14ac:dyDescent="0.25">
      <c r="A117" s="44">
        <v>2261</v>
      </c>
      <c r="B117" s="71" t="s">
        <v>125</v>
      </c>
      <c r="C117" s="72">
        <f t="shared" si="7"/>
        <v>0</v>
      </c>
      <c r="D117" s="74"/>
      <c r="E117" s="74"/>
      <c r="F117" s="74"/>
      <c r="G117" s="157"/>
      <c r="H117" s="72">
        <f t="shared" si="8"/>
        <v>0</v>
      </c>
      <c r="I117" s="74"/>
      <c r="J117" s="74"/>
      <c r="K117" s="74"/>
      <c r="L117" s="158"/>
    </row>
    <row r="118" spans="1:12" x14ac:dyDescent="0.25">
      <c r="A118" s="44">
        <v>2262</v>
      </c>
      <c r="B118" s="71" t="s">
        <v>126</v>
      </c>
      <c r="C118" s="72">
        <f t="shared" si="7"/>
        <v>0</v>
      </c>
      <c r="D118" s="74"/>
      <c r="E118" s="74"/>
      <c r="F118" s="74"/>
      <c r="G118" s="157"/>
      <c r="H118" s="72">
        <f t="shared" si="8"/>
        <v>623</v>
      </c>
      <c r="I118" s="74"/>
      <c r="J118" s="74"/>
      <c r="K118" s="74">
        <v>623</v>
      </c>
      <c r="L118" s="158"/>
    </row>
    <row r="119" spans="1:12" x14ac:dyDescent="0.25">
      <c r="A119" s="44">
        <v>2263</v>
      </c>
      <c r="B119" s="71" t="s">
        <v>127</v>
      </c>
      <c r="C119" s="72">
        <f t="shared" si="7"/>
        <v>0</v>
      </c>
      <c r="D119" s="74"/>
      <c r="E119" s="74"/>
      <c r="F119" s="74"/>
      <c r="G119" s="157"/>
      <c r="H119" s="72">
        <f t="shared" si="8"/>
        <v>0</v>
      </c>
      <c r="I119" s="74"/>
      <c r="J119" s="74"/>
      <c r="K119" s="74"/>
      <c r="L119" s="158"/>
    </row>
    <row r="120" spans="1:12" ht="24" x14ac:dyDescent="0.25">
      <c r="A120" s="44">
        <v>2264</v>
      </c>
      <c r="B120" s="71" t="s">
        <v>128</v>
      </c>
      <c r="C120" s="72">
        <f t="shared" si="7"/>
        <v>0</v>
      </c>
      <c r="D120" s="74"/>
      <c r="E120" s="74"/>
      <c r="F120" s="74"/>
      <c r="G120" s="157"/>
      <c r="H120" s="72">
        <f t="shared" si="8"/>
        <v>0</v>
      </c>
      <c r="I120" s="74"/>
      <c r="J120" s="74"/>
      <c r="K120" s="74"/>
      <c r="L120" s="158"/>
    </row>
    <row r="121" spans="1:12" x14ac:dyDescent="0.25">
      <c r="A121" s="44">
        <v>2269</v>
      </c>
      <c r="B121" s="71" t="s">
        <v>129</v>
      </c>
      <c r="C121" s="72">
        <f t="shared" si="7"/>
        <v>30</v>
      </c>
      <c r="D121" s="74">
        <v>30</v>
      </c>
      <c r="E121" s="74"/>
      <c r="F121" s="74"/>
      <c r="G121" s="157"/>
      <c r="H121" s="72">
        <f t="shared" si="8"/>
        <v>26</v>
      </c>
      <c r="I121" s="74">
        <v>26</v>
      </c>
      <c r="J121" s="74"/>
      <c r="K121" s="74"/>
      <c r="L121" s="158"/>
    </row>
    <row r="122" spans="1:12" x14ac:dyDescent="0.25">
      <c r="A122" s="159">
        <v>2270</v>
      </c>
      <c r="B122" s="71" t="s">
        <v>130</v>
      </c>
      <c r="C122" s="72">
        <f t="shared" si="7"/>
        <v>790</v>
      </c>
      <c r="D122" s="160">
        <f>SUM(D123:D127)</f>
        <v>290</v>
      </c>
      <c r="E122" s="160">
        <f>SUM(E123:E127)</f>
        <v>0</v>
      </c>
      <c r="F122" s="160">
        <f>SUM(F123:F127)</f>
        <v>500</v>
      </c>
      <c r="G122" s="161">
        <f>SUM(G123:G127)</f>
        <v>0</v>
      </c>
      <c r="H122" s="72">
        <f t="shared" si="8"/>
        <v>527</v>
      </c>
      <c r="I122" s="160">
        <f>SUM(I123:I127)</f>
        <v>227</v>
      </c>
      <c r="J122" s="160">
        <f>SUM(J123:J127)</f>
        <v>0</v>
      </c>
      <c r="K122" s="160">
        <f>SUM(K123:K127)</f>
        <v>300</v>
      </c>
      <c r="L122" s="162">
        <f>SUM(L123:L127)</f>
        <v>0</v>
      </c>
    </row>
    <row r="123" spans="1:12" x14ac:dyDescent="0.25">
      <c r="A123" s="44">
        <v>2272</v>
      </c>
      <c r="B123" s="174" t="s">
        <v>131</v>
      </c>
      <c r="C123" s="72">
        <f t="shared" si="7"/>
        <v>0</v>
      </c>
      <c r="D123" s="74"/>
      <c r="E123" s="74"/>
      <c r="F123" s="74"/>
      <c r="G123" s="157"/>
      <c r="H123" s="72">
        <f t="shared" si="8"/>
        <v>0</v>
      </c>
      <c r="I123" s="74"/>
      <c r="J123" s="74"/>
      <c r="K123" s="74"/>
      <c r="L123" s="158"/>
    </row>
    <row r="124" spans="1:12" ht="24" x14ac:dyDescent="0.25">
      <c r="A124" s="44">
        <v>2274</v>
      </c>
      <c r="B124" s="175" t="s">
        <v>132</v>
      </c>
      <c r="C124" s="72">
        <f t="shared" si="7"/>
        <v>0</v>
      </c>
      <c r="D124" s="74"/>
      <c r="E124" s="74"/>
      <c r="F124" s="74"/>
      <c r="G124" s="157"/>
      <c r="H124" s="72">
        <f t="shared" si="8"/>
        <v>0</v>
      </c>
      <c r="I124" s="74"/>
      <c r="J124" s="74"/>
      <c r="K124" s="74"/>
      <c r="L124" s="158"/>
    </row>
    <row r="125" spans="1:12" ht="24" x14ac:dyDescent="0.25">
      <c r="A125" s="44">
        <v>2275</v>
      </c>
      <c r="B125" s="71" t="s">
        <v>133</v>
      </c>
      <c r="C125" s="72">
        <f t="shared" si="7"/>
        <v>0</v>
      </c>
      <c r="D125" s="74"/>
      <c r="E125" s="74"/>
      <c r="F125" s="74"/>
      <c r="G125" s="157"/>
      <c r="H125" s="72">
        <f t="shared" si="8"/>
        <v>0</v>
      </c>
      <c r="I125" s="74"/>
      <c r="J125" s="74"/>
      <c r="K125" s="74"/>
      <c r="L125" s="158"/>
    </row>
    <row r="126" spans="1:12" ht="36" x14ac:dyDescent="0.25">
      <c r="A126" s="44">
        <v>2276</v>
      </c>
      <c r="B126" s="71" t="s">
        <v>134</v>
      </c>
      <c r="C126" s="72">
        <f t="shared" si="7"/>
        <v>0</v>
      </c>
      <c r="D126" s="74"/>
      <c r="E126" s="74"/>
      <c r="F126" s="74"/>
      <c r="G126" s="157"/>
      <c r="H126" s="72">
        <f t="shared" si="8"/>
        <v>0</v>
      </c>
      <c r="I126" s="74"/>
      <c r="J126" s="74"/>
      <c r="K126" s="74"/>
      <c r="L126" s="158"/>
    </row>
    <row r="127" spans="1:12" ht="24" x14ac:dyDescent="0.25">
      <c r="A127" s="44">
        <v>2279</v>
      </c>
      <c r="B127" s="71" t="s">
        <v>135</v>
      </c>
      <c r="C127" s="72">
        <f t="shared" si="7"/>
        <v>790</v>
      </c>
      <c r="D127" s="74">
        <v>290</v>
      </c>
      <c r="E127" s="74"/>
      <c r="F127" s="74">
        <v>500</v>
      </c>
      <c r="G127" s="157"/>
      <c r="H127" s="72">
        <f t="shared" si="8"/>
        <v>527</v>
      </c>
      <c r="I127" s="74">
        <f>190+37</f>
        <v>227</v>
      </c>
      <c r="J127" s="74"/>
      <c r="K127" s="74">
        <v>300</v>
      </c>
      <c r="L127" s="158"/>
    </row>
    <row r="128" spans="1:12" ht="24" x14ac:dyDescent="0.25">
      <c r="A128" s="168">
        <v>2280</v>
      </c>
      <c r="B128" s="65" t="s">
        <v>136</v>
      </c>
      <c r="C128" s="66">
        <f t="shared" ref="C128:L128" si="9">SUM(C129)</f>
        <v>0</v>
      </c>
      <c r="D128" s="169">
        <f t="shared" si="9"/>
        <v>0</v>
      </c>
      <c r="E128" s="169">
        <f t="shared" si="9"/>
        <v>0</v>
      </c>
      <c r="F128" s="169">
        <f t="shared" si="9"/>
        <v>0</v>
      </c>
      <c r="G128" s="169">
        <f t="shared" si="9"/>
        <v>0</v>
      </c>
      <c r="H128" s="66">
        <f t="shared" si="9"/>
        <v>0</v>
      </c>
      <c r="I128" s="169">
        <f t="shared" si="9"/>
        <v>0</v>
      </c>
      <c r="J128" s="169">
        <f t="shared" si="9"/>
        <v>0</v>
      </c>
      <c r="K128" s="169">
        <f t="shared" si="9"/>
        <v>0</v>
      </c>
      <c r="L128" s="176">
        <f t="shared" si="9"/>
        <v>0</v>
      </c>
    </row>
    <row r="129" spans="1:12" ht="24" x14ac:dyDescent="0.25">
      <c r="A129" s="44">
        <v>2283</v>
      </c>
      <c r="B129" s="71" t="s">
        <v>137</v>
      </c>
      <c r="C129" s="72">
        <f>SUM(D129:G129)</f>
        <v>0</v>
      </c>
      <c r="D129" s="74"/>
      <c r="E129" s="74"/>
      <c r="F129" s="74"/>
      <c r="G129" s="157"/>
      <c r="H129" s="72">
        <f>SUM(I129:L129)</f>
        <v>0</v>
      </c>
      <c r="I129" s="74"/>
      <c r="J129" s="74"/>
      <c r="K129" s="74"/>
      <c r="L129" s="158"/>
    </row>
    <row r="130" spans="1:12" ht="38.25" customHeight="1" x14ac:dyDescent="0.25">
      <c r="A130" s="56">
        <v>2300</v>
      </c>
      <c r="B130" s="147" t="s">
        <v>138</v>
      </c>
      <c r="C130" s="57">
        <f t="shared" si="7"/>
        <v>13957</v>
      </c>
      <c r="D130" s="63">
        <f>SUM(D131,D136,D140,D141,D144,D151,D159,D160,D163)</f>
        <v>6445</v>
      </c>
      <c r="E130" s="63">
        <f>SUM(E131,E136,E140,E141,E144,E151,E159,E160,E163)</f>
        <v>777</v>
      </c>
      <c r="F130" s="63">
        <f>SUM(F131,F136,F140,F141,F144,F151,F159,F160,F163)</f>
        <v>6735</v>
      </c>
      <c r="G130" s="166">
        <f>SUM(G131,G136,G140,G141,G144,G151,G159,G160,G163)</f>
        <v>0</v>
      </c>
      <c r="H130" s="57">
        <f t="shared" si="8"/>
        <v>15096</v>
      </c>
      <c r="I130" s="63">
        <f>SUM(I131,I136,I140,I141,I144,I151,I159,I160,I163)</f>
        <v>7895</v>
      </c>
      <c r="J130" s="63">
        <f>SUM(J131,J136,J140,J141,J144,J151,J159,J160,J163)</f>
        <v>0</v>
      </c>
      <c r="K130" s="63">
        <f>SUM(K131,K136,K140,K141,K144,K151,K159,K160,K163)</f>
        <v>7201</v>
      </c>
      <c r="L130" s="167">
        <f>SUM(L131,L136,L140,L141,L144,L151,L159,L160,L163)</f>
        <v>0</v>
      </c>
    </row>
    <row r="131" spans="1:12" ht="24" x14ac:dyDescent="0.25">
      <c r="A131" s="168">
        <v>2310</v>
      </c>
      <c r="B131" s="65" t="s">
        <v>139</v>
      </c>
      <c r="C131" s="66">
        <f t="shared" si="7"/>
        <v>2130</v>
      </c>
      <c r="D131" s="169">
        <f>SUM(D132:D135)</f>
        <v>1280</v>
      </c>
      <c r="E131" s="169">
        <f t="shared" ref="E131:L131" si="10">SUM(E132:E135)</f>
        <v>0</v>
      </c>
      <c r="F131" s="169">
        <f t="shared" si="10"/>
        <v>850</v>
      </c>
      <c r="G131" s="170">
        <f t="shared" si="10"/>
        <v>0</v>
      </c>
      <c r="H131" s="66">
        <f t="shared" si="8"/>
        <v>1780</v>
      </c>
      <c r="I131" s="169">
        <f t="shared" si="10"/>
        <v>680</v>
      </c>
      <c r="J131" s="169">
        <f t="shared" si="10"/>
        <v>0</v>
      </c>
      <c r="K131" s="169">
        <f t="shared" si="10"/>
        <v>1100</v>
      </c>
      <c r="L131" s="171">
        <f t="shared" si="10"/>
        <v>0</v>
      </c>
    </row>
    <row r="132" spans="1:12" x14ac:dyDescent="0.25">
      <c r="A132" s="44">
        <v>2311</v>
      </c>
      <c r="B132" s="71" t="s">
        <v>140</v>
      </c>
      <c r="C132" s="72">
        <f t="shared" si="7"/>
        <v>1280</v>
      </c>
      <c r="D132" s="74">
        <v>780</v>
      </c>
      <c r="E132" s="74"/>
      <c r="F132" s="74">
        <v>500</v>
      </c>
      <c r="G132" s="157"/>
      <c r="H132" s="72">
        <f t="shared" si="8"/>
        <v>980</v>
      </c>
      <c r="I132" s="74">
        <v>680</v>
      </c>
      <c r="J132" s="74"/>
      <c r="K132" s="74">
        <v>300</v>
      </c>
      <c r="L132" s="158"/>
    </row>
    <row r="133" spans="1:12" x14ac:dyDescent="0.25">
      <c r="A133" s="44">
        <v>2312</v>
      </c>
      <c r="B133" s="71" t="s">
        <v>141</v>
      </c>
      <c r="C133" s="72">
        <f t="shared" si="7"/>
        <v>200</v>
      </c>
      <c r="D133" s="74">
        <v>200</v>
      </c>
      <c r="E133" s="74"/>
      <c r="F133" s="74"/>
      <c r="G133" s="157"/>
      <c r="H133" s="72">
        <f t="shared" si="8"/>
        <v>200</v>
      </c>
      <c r="I133" s="74">
        <v>0</v>
      </c>
      <c r="J133" s="74"/>
      <c r="K133" s="74">
        <v>200</v>
      </c>
      <c r="L133" s="158"/>
    </row>
    <row r="134" spans="1:12" x14ac:dyDescent="0.25">
      <c r="A134" s="44">
        <v>2313</v>
      </c>
      <c r="B134" s="71" t="s">
        <v>142</v>
      </c>
      <c r="C134" s="72">
        <f t="shared" si="7"/>
        <v>0</v>
      </c>
      <c r="D134" s="74"/>
      <c r="E134" s="74"/>
      <c r="F134" s="74"/>
      <c r="G134" s="157"/>
      <c r="H134" s="72">
        <f t="shared" si="8"/>
        <v>0</v>
      </c>
      <c r="I134" s="74"/>
      <c r="J134" s="74"/>
      <c r="K134" s="74"/>
      <c r="L134" s="158"/>
    </row>
    <row r="135" spans="1:12" ht="36" customHeight="1" x14ac:dyDescent="0.25">
      <c r="A135" s="44">
        <v>2314</v>
      </c>
      <c r="B135" s="71" t="s">
        <v>143</v>
      </c>
      <c r="C135" s="72">
        <f t="shared" si="7"/>
        <v>650</v>
      </c>
      <c r="D135" s="74">
        <v>300</v>
      </c>
      <c r="E135" s="74"/>
      <c r="F135" s="74">
        <v>350</v>
      </c>
      <c r="G135" s="157"/>
      <c r="H135" s="72">
        <f t="shared" si="8"/>
        <v>600</v>
      </c>
      <c r="I135" s="74">
        <v>0</v>
      </c>
      <c r="J135" s="74"/>
      <c r="K135" s="74">
        <v>600</v>
      </c>
      <c r="L135" s="158"/>
    </row>
    <row r="136" spans="1:12" x14ac:dyDescent="0.25">
      <c r="A136" s="159">
        <v>2320</v>
      </c>
      <c r="B136" s="71" t="s">
        <v>144</v>
      </c>
      <c r="C136" s="72">
        <f t="shared" si="7"/>
        <v>1184</v>
      </c>
      <c r="D136" s="160">
        <f>SUM(D137:D139)</f>
        <v>0</v>
      </c>
      <c r="E136" s="160">
        <f>SUM(E137:E139)</f>
        <v>0</v>
      </c>
      <c r="F136" s="160">
        <f>SUM(F137:F139)</f>
        <v>1184</v>
      </c>
      <c r="G136" s="161">
        <f>SUM(G137:G139)</f>
        <v>0</v>
      </c>
      <c r="H136" s="72">
        <f t="shared" si="8"/>
        <v>800</v>
      </c>
      <c r="I136" s="160">
        <f>SUM(I137:I139)</f>
        <v>0</v>
      </c>
      <c r="J136" s="160">
        <f>SUM(J137:J139)</f>
        <v>0</v>
      </c>
      <c r="K136" s="160">
        <f>SUM(K137:K139)</f>
        <v>800</v>
      </c>
      <c r="L136" s="162">
        <f>SUM(L137:L139)</f>
        <v>0</v>
      </c>
    </row>
    <row r="137" spans="1:12" x14ac:dyDescent="0.25">
      <c r="A137" s="44">
        <v>2321</v>
      </c>
      <c r="B137" s="71" t="s">
        <v>145</v>
      </c>
      <c r="C137" s="72">
        <f t="shared" si="7"/>
        <v>0</v>
      </c>
      <c r="D137" s="74"/>
      <c r="E137" s="74"/>
      <c r="F137" s="74"/>
      <c r="G137" s="157"/>
      <c r="H137" s="72">
        <f t="shared" si="8"/>
        <v>0</v>
      </c>
      <c r="I137" s="74"/>
      <c r="J137" s="74"/>
      <c r="K137" s="74"/>
      <c r="L137" s="158"/>
    </row>
    <row r="138" spans="1:12" x14ac:dyDescent="0.25">
      <c r="A138" s="44">
        <v>2322</v>
      </c>
      <c r="B138" s="71" t="s">
        <v>146</v>
      </c>
      <c r="C138" s="72">
        <f t="shared" si="7"/>
        <v>1184</v>
      </c>
      <c r="D138" s="74"/>
      <c r="E138" s="74"/>
      <c r="F138" s="74">
        <v>1184</v>
      </c>
      <c r="G138" s="157"/>
      <c r="H138" s="72">
        <f t="shared" si="8"/>
        <v>800</v>
      </c>
      <c r="I138" s="74"/>
      <c r="J138" s="74"/>
      <c r="K138" s="74">
        <v>800</v>
      </c>
      <c r="L138" s="158"/>
    </row>
    <row r="139" spans="1:12" ht="10.5" customHeight="1" x14ac:dyDescent="0.25">
      <c r="A139" s="44">
        <v>2329</v>
      </c>
      <c r="B139" s="71" t="s">
        <v>147</v>
      </c>
      <c r="C139" s="72">
        <f t="shared" si="7"/>
        <v>0</v>
      </c>
      <c r="D139" s="74"/>
      <c r="E139" s="74"/>
      <c r="F139" s="74"/>
      <c r="G139" s="157"/>
      <c r="H139" s="72">
        <f t="shared" si="8"/>
        <v>0</v>
      </c>
      <c r="I139" s="74"/>
      <c r="J139" s="74"/>
      <c r="K139" s="74"/>
      <c r="L139" s="158"/>
    </row>
    <row r="140" spans="1:12" x14ac:dyDescent="0.25">
      <c r="A140" s="159">
        <v>2330</v>
      </c>
      <c r="B140" s="71" t="s">
        <v>148</v>
      </c>
      <c r="C140" s="72">
        <f t="shared" si="7"/>
        <v>0</v>
      </c>
      <c r="D140" s="74"/>
      <c r="E140" s="74"/>
      <c r="F140" s="74"/>
      <c r="G140" s="157"/>
      <c r="H140" s="72">
        <f t="shared" si="8"/>
        <v>0</v>
      </c>
      <c r="I140" s="74"/>
      <c r="J140" s="74"/>
      <c r="K140" s="74"/>
      <c r="L140" s="158"/>
    </row>
    <row r="141" spans="1:12" ht="48" x14ac:dyDescent="0.25">
      <c r="A141" s="159">
        <v>2340</v>
      </c>
      <c r="B141" s="71" t="s">
        <v>149</v>
      </c>
      <c r="C141" s="72">
        <f t="shared" si="7"/>
        <v>0</v>
      </c>
      <c r="D141" s="160">
        <f>SUM(D142:D143)</f>
        <v>0</v>
      </c>
      <c r="E141" s="160">
        <f>SUM(E142:E143)</f>
        <v>0</v>
      </c>
      <c r="F141" s="160">
        <f>SUM(F142:F143)</f>
        <v>0</v>
      </c>
      <c r="G141" s="161">
        <f>SUM(G142:G143)</f>
        <v>0</v>
      </c>
      <c r="H141" s="72">
        <f t="shared" si="8"/>
        <v>0</v>
      </c>
      <c r="I141" s="160">
        <f>SUM(I142:I143)</f>
        <v>0</v>
      </c>
      <c r="J141" s="160">
        <f>SUM(J142:J143)</f>
        <v>0</v>
      </c>
      <c r="K141" s="160">
        <f>SUM(K142:K143)</f>
        <v>0</v>
      </c>
      <c r="L141" s="162">
        <f>SUM(L142:L143)</f>
        <v>0</v>
      </c>
    </row>
    <row r="142" spans="1:12" x14ac:dyDescent="0.25">
      <c r="A142" s="44">
        <v>2341</v>
      </c>
      <c r="B142" s="71" t="s">
        <v>150</v>
      </c>
      <c r="C142" s="72">
        <f t="shared" si="7"/>
        <v>0</v>
      </c>
      <c r="D142" s="74"/>
      <c r="E142" s="74"/>
      <c r="F142" s="74"/>
      <c r="G142" s="157"/>
      <c r="H142" s="72">
        <f t="shared" si="8"/>
        <v>0</v>
      </c>
      <c r="I142" s="74"/>
      <c r="J142" s="74"/>
      <c r="K142" s="74"/>
      <c r="L142" s="158"/>
    </row>
    <row r="143" spans="1:12" ht="24" x14ac:dyDescent="0.25">
      <c r="A143" s="44">
        <v>2344</v>
      </c>
      <c r="B143" s="71" t="s">
        <v>151</v>
      </c>
      <c r="C143" s="72">
        <f t="shared" si="7"/>
        <v>0</v>
      </c>
      <c r="D143" s="74"/>
      <c r="E143" s="74"/>
      <c r="F143" s="74"/>
      <c r="G143" s="157"/>
      <c r="H143" s="72">
        <f t="shared" si="8"/>
        <v>0</v>
      </c>
      <c r="I143" s="74"/>
      <c r="J143" s="74"/>
      <c r="K143" s="74"/>
      <c r="L143" s="158"/>
    </row>
    <row r="144" spans="1:12" ht="24" x14ac:dyDescent="0.25">
      <c r="A144" s="150">
        <v>2350</v>
      </c>
      <c r="B144" s="112" t="s">
        <v>152</v>
      </c>
      <c r="C144" s="117">
        <f t="shared" si="7"/>
        <v>3150</v>
      </c>
      <c r="D144" s="151">
        <f>SUM(D145:D150)</f>
        <v>2000</v>
      </c>
      <c r="E144" s="151">
        <f>SUM(E145:E150)</f>
        <v>0</v>
      </c>
      <c r="F144" s="151">
        <f>SUM(F145:F150)</f>
        <v>1150</v>
      </c>
      <c r="G144" s="152">
        <f>SUM(G145:G150)</f>
        <v>0</v>
      </c>
      <c r="H144" s="117">
        <f t="shared" si="8"/>
        <v>2750</v>
      </c>
      <c r="I144" s="151">
        <f>SUM(I145:I150)</f>
        <v>1000</v>
      </c>
      <c r="J144" s="151">
        <f>SUM(J145:J150)</f>
        <v>0</v>
      </c>
      <c r="K144" s="151">
        <f>SUM(K145:K150)</f>
        <v>1750</v>
      </c>
      <c r="L144" s="153">
        <f>SUM(L145:L150)</f>
        <v>0</v>
      </c>
    </row>
    <row r="145" spans="1:12" x14ac:dyDescent="0.25">
      <c r="A145" s="38">
        <v>2351</v>
      </c>
      <c r="B145" s="65" t="s">
        <v>153</v>
      </c>
      <c r="C145" s="66">
        <f t="shared" si="7"/>
        <v>50</v>
      </c>
      <c r="D145" s="68"/>
      <c r="E145" s="68"/>
      <c r="F145" s="68">
        <v>50</v>
      </c>
      <c r="G145" s="154"/>
      <c r="H145" s="66">
        <f t="shared" si="8"/>
        <v>50</v>
      </c>
      <c r="I145" s="68"/>
      <c r="J145" s="68"/>
      <c r="K145" s="68">
        <v>50</v>
      </c>
      <c r="L145" s="155"/>
    </row>
    <row r="146" spans="1:12" x14ac:dyDescent="0.25">
      <c r="A146" s="44">
        <v>2352</v>
      </c>
      <c r="B146" s="71" t="s">
        <v>154</v>
      </c>
      <c r="C146" s="72">
        <f t="shared" si="7"/>
        <v>3000</v>
      </c>
      <c r="D146" s="74">
        <v>2000</v>
      </c>
      <c r="E146" s="74"/>
      <c r="F146" s="74">
        <v>1000</v>
      </c>
      <c r="G146" s="157"/>
      <c r="H146" s="72">
        <f t="shared" si="8"/>
        <v>2600</v>
      </c>
      <c r="I146" s="74">
        <v>1000</v>
      </c>
      <c r="J146" s="74"/>
      <c r="K146" s="74">
        <v>1600</v>
      </c>
      <c r="L146" s="158"/>
    </row>
    <row r="147" spans="1:12" ht="24" x14ac:dyDescent="0.25">
      <c r="A147" s="44">
        <v>2353</v>
      </c>
      <c r="B147" s="71" t="s">
        <v>155</v>
      </c>
      <c r="C147" s="72">
        <f t="shared" si="7"/>
        <v>50</v>
      </c>
      <c r="D147" s="74"/>
      <c r="E147" s="74"/>
      <c r="F147" s="74">
        <v>50</v>
      </c>
      <c r="G147" s="157"/>
      <c r="H147" s="72">
        <f t="shared" si="8"/>
        <v>50</v>
      </c>
      <c r="I147" s="74"/>
      <c r="J147" s="74"/>
      <c r="K147" s="74">
        <v>50</v>
      </c>
      <c r="L147" s="158"/>
    </row>
    <row r="148" spans="1:12" ht="24" x14ac:dyDescent="0.25">
      <c r="A148" s="44">
        <v>2354</v>
      </c>
      <c r="B148" s="71" t="s">
        <v>156</v>
      </c>
      <c r="C148" s="72">
        <f t="shared" si="7"/>
        <v>0</v>
      </c>
      <c r="D148" s="74"/>
      <c r="E148" s="74"/>
      <c r="F148" s="74"/>
      <c r="G148" s="157"/>
      <c r="H148" s="72">
        <f t="shared" si="8"/>
        <v>0</v>
      </c>
      <c r="I148" s="74"/>
      <c r="J148" s="74"/>
      <c r="K148" s="74"/>
      <c r="L148" s="158"/>
    </row>
    <row r="149" spans="1:12" ht="24" x14ac:dyDescent="0.25">
      <c r="A149" s="44">
        <v>2355</v>
      </c>
      <c r="B149" s="71" t="s">
        <v>157</v>
      </c>
      <c r="C149" s="72">
        <f t="shared" si="7"/>
        <v>50</v>
      </c>
      <c r="D149" s="74"/>
      <c r="E149" s="74"/>
      <c r="F149" s="74">
        <v>50</v>
      </c>
      <c r="G149" s="157"/>
      <c r="H149" s="72">
        <f t="shared" si="8"/>
        <v>50</v>
      </c>
      <c r="I149" s="74"/>
      <c r="J149" s="74"/>
      <c r="K149" s="74">
        <v>50</v>
      </c>
      <c r="L149" s="158"/>
    </row>
    <row r="150" spans="1:12" ht="24" x14ac:dyDescent="0.25">
      <c r="A150" s="44">
        <v>2359</v>
      </c>
      <c r="B150" s="71" t="s">
        <v>158</v>
      </c>
      <c r="C150" s="72">
        <f t="shared" si="7"/>
        <v>0</v>
      </c>
      <c r="D150" s="74"/>
      <c r="E150" s="74"/>
      <c r="F150" s="74"/>
      <c r="G150" s="157"/>
      <c r="H150" s="72">
        <f t="shared" si="8"/>
        <v>0</v>
      </c>
      <c r="I150" s="74"/>
      <c r="J150" s="74"/>
      <c r="K150" s="74"/>
      <c r="L150" s="158"/>
    </row>
    <row r="151" spans="1:12" ht="24.75" customHeight="1" x14ac:dyDescent="0.25">
      <c r="A151" s="159">
        <v>2360</v>
      </c>
      <c r="B151" s="71" t="s">
        <v>159</v>
      </c>
      <c r="C151" s="72">
        <f t="shared" si="7"/>
        <v>0</v>
      </c>
      <c r="D151" s="160">
        <f>SUM(D152:D158)</f>
        <v>0</v>
      </c>
      <c r="E151" s="160">
        <f>SUM(E152:E158)</f>
        <v>0</v>
      </c>
      <c r="F151" s="160">
        <f>SUM(F152:F158)</f>
        <v>0</v>
      </c>
      <c r="G151" s="161">
        <f>SUM(G152:G158)</f>
        <v>0</v>
      </c>
      <c r="H151" s="72">
        <f t="shared" si="8"/>
        <v>3500</v>
      </c>
      <c r="I151" s="160">
        <f>SUM(I152:I158)</f>
        <v>3500</v>
      </c>
      <c r="J151" s="160">
        <f>SUM(J152:J158)</f>
        <v>0</v>
      </c>
      <c r="K151" s="160">
        <f>SUM(K152:K158)</f>
        <v>0</v>
      </c>
      <c r="L151" s="162">
        <f>SUM(L152:L158)</f>
        <v>0</v>
      </c>
    </row>
    <row r="152" spans="1:12" x14ac:dyDescent="0.25">
      <c r="A152" s="43">
        <v>2361</v>
      </c>
      <c r="B152" s="71" t="s">
        <v>160</v>
      </c>
      <c r="C152" s="72">
        <f t="shared" si="7"/>
        <v>0</v>
      </c>
      <c r="D152" s="74"/>
      <c r="E152" s="74"/>
      <c r="F152" s="74"/>
      <c r="G152" s="157"/>
      <c r="H152" s="72">
        <f t="shared" si="8"/>
        <v>0</v>
      </c>
      <c r="I152" s="74"/>
      <c r="J152" s="74"/>
      <c r="K152" s="74"/>
      <c r="L152" s="158"/>
    </row>
    <row r="153" spans="1:12" ht="24" x14ac:dyDescent="0.25">
      <c r="A153" s="43">
        <v>2362</v>
      </c>
      <c r="B153" s="71" t="s">
        <v>161</v>
      </c>
      <c r="C153" s="72">
        <f t="shared" si="7"/>
        <v>0</v>
      </c>
      <c r="D153" s="74"/>
      <c r="E153" s="74"/>
      <c r="F153" s="74"/>
      <c r="G153" s="157"/>
      <c r="H153" s="72">
        <f t="shared" si="8"/>
        <v>0</v>
      </c>
      <c r="I153" s="74"/>
      <c r="J153" s="74"/>
      <c r="K153" s="74"/>
      <c r="L153" s="158"/>
    </row>
    <row r="154" spans="1:12" x14ac:dyDescent="0.25">
      <c r="A154" s="43">
        <v>2363</v>
      </c>
      <c r="B154" s="71" t="s">
        <v>162</v>
      </c>
      <c r="C154" s="72">
        <f t="shared" si="7"/>
        <v>0</v>
      </c>
      <c r="D154" s="74"/>
      <c r="E154" s="74"/>
      <c r="F154" s="74"/>
      <c r="G154" s="157"/>
      <c r="H154" s="72">
        <f t="shared" si="8"/>
        <v>3500</v>
      </c>
      <c r="I154" s="74">
        <v>3500</v>
      </c>
      <c r="J154" s="74"/>
      <c r="K154" s="74"/>
      <c r="L154" s="158"/>
    </row>
    <row r="155" spans="1:12" x14ac:dyDescent="0.25">
      <c r="A155" s="43">
        <v>2364</v>
      </c>
      <c r="B155" s="71" t="s">
        <v>163</v>
      </c>
      <c r="C155" s="72">
        <f t="shared" si="7"/>
        <v>0</v>
      </c>
      <c r="D155" s="74"/>
      <c r="E155" s="74"/>
      <c r="F155" s="74"/>
      <c r="G155" s="157"/>
      <c r="H155" s="72">
        <f t="shared" si="8"/>
        <v>0</v>
      </c>
      <c r="I155" s="74"/>
      <c r="J155" s="74"/>
      <c r="K155" s="74"/>
      <c r="L155" s="158"/>
    </row>
    <row r="156" spans="1:12" ht="12.75" customHeight="1" x14ac:dyDescent="0.25">
      <c r="A156" s="43">
        <v>2365</v>
      </c>
      <c r="B156" s="71" t="s">
        <v>164</v>
      </c>
      <c r="C156" s="72">
        <f t="shared" si="7"/>
        <v>0</v>
      </c>
      <c r="D156" s="74"/>
      <c r="E156" s="74"/>
      <c r="F156" s="74"/>
      <c r="G156" s="157"/>
      <c r="H156" s="72">
        <f t="shared" si="8"/>
        <v>0</v>
      </c>
      <c r="I156" s="74"/>
      <c r="J156" s="74"/>
      <c r="K156" s="74"/>
      <c r="L156" s="158"/>
    </row>
    <row r="157" spans="1:12" ht="36" x14ac:dyDescent="0.25">
      <c r="A157" s="43">
        <v>2366</v>
      </c>
      <c r="B157" s="71" t="s">
        <v>165</v>
      </c>
      <c r="C157" s="72">
        <f t="shared" si="7"/>
        <v>0</v>
      </c>
      <c r="D157" s="74"/>
      <c r="E157" s="74"/>
      <c r="F157" s="74"/>
      <c r="G157" s="157"/>
      <c r="H157" s="72">
        <f t="shared" si="8"/>
        <v>0</v>
      </c>
      <c r="I157" s="74"/>
      <c r="J157" s="74"/>
      <c r="K157" s="74"/>
      <c r="L157" s="158"/>
    </row>
    <row r="158" spans="1:12" ht="48" x14ac:dyDescent="0.25">
      <c r="A158" s="43">
        <v>2369</v>
      </c>
      <c r="B158" s="71" t="s">
        <v>166</v>
      </c>
      <c r="C158" s="72">
        <f t="shared" si="7"/>
        <v>0</v>
      </c>
      <c r="D158" s="74"/>
      <c r="E158" s="74"/>
      <c r="F158" s="74"/>
      <c r="G158" s="157"/>
      <c r="H158" s="72">
        <f t="shared" si="8"/>
        <v>0</v>
      </c>
      <c r="I158" s="74"/>
      <c r="J158" s="74"/>
      <c r="K158" s="74"/>
      <c r="L158" s="158"/>
    </row>
    <row r="159" spans="1:12" x14ac:dyDescent="0.25">
      <c r="A159" s="150">
        <v>2370</v>
      </c>
      <c r="B159" s="112" t="s">
        <v>167</v>
      </c>
      <c r="C159" s="117">
        <f t="shared" si="7"/>
        <v>7493</v>
      </c>
      <c r="D159" s="163">
        <v>3165</v>
      </c>
      <c r="E159" s="163">
        <v>777</v>
      </c>
      <c r="F159" s="163">
        <v>3551</v>
      </c>
      <c r="G159" s="164"/>
      <c r="H159" s="117">
        <f t="shared" si="8"/>
        <v>6266</v>
      </c>
      <c r="I159" s="163">
        <v>2715</v>
      </c>
      <c r="J159" s="163"/>
      <c r="K159" s="163">
        <v>3551</v>
      </c>
      <c r="L159" s="165"/>
    </row>
    <row r="160" spans="1:12" x14ac:dyDescent="0.25">
      <c r="A160" s="150">
        <v>2380</v>
      </c>
      <c r="B160" s="112" t="s">
        <v>168</v>
      </c>
      <c r="C160" s="117">
        <f t="shared" si="7"/>
        <v>0</v>
      </c>
      <c r="D160" s="151">
        <f>SUM(D161:D162)</f>
        <v>0</v>
      </c>
      <c r="E160" s="151">
        <f>SUM(E161:E162)</f>
        <v>0</v>
      </c>
      <c r="F160" s="151">
        <f>SUM(F161:F162)</f>
        <v>0</v>
      </c>
      <c r="G160" s="152">
        <f>SUM(G161:G162)</f>
        <v>0</v>
      </c>
      <c r="H160" s="117">
        <f t="shared" si="8"/>
        <v>0</v>
      </c>
      <c r="I160" s="151">
        <f>SUM(I161:I162)</f>
        <v>0</v>
      </c>
      <c r="J160" s="151">
        <f>SUM(J161:J162)</f>
        <v>0</v>
      </c>
      <c r="K160" s="151">
        <f>SUM(K161:K162)</f>
        <v>0</v>
      </c>
      <c r="L160" s="153">
        <f>SUM(L161:L162)</f>
        <v>0</v>
      </c>
    </row>
    <row r="161" spans="1:12" x14ac:dyDescent="0.25">
      <c r="A161" s="37">
        <v>2381</v>
      </c>
      <c r="B161" s="65" t="s">
        <v>169</v>
      </c>
      <c r="C161" s="66">
        <f t="shared" si="7"/>
        <v>0</v>
      </c>
      <c r="D161" s="68"/>
      <c r="E161" s="68"/>
      <c r="F161" s="68"/>
      <c r="G161" s="154"/>
      <c r="H161" s="66">
        <f t="shared" si="8"/>
        <v>0</v>
      </c>
      <c r="I161" s="68"/>
      <c r="J161" s="68"/>
      <c r="K161" s="68"/>
      <c r="L161" s="155"/>
    </row>
    <row r="162" spans="1:12" ht="24" x14ac:dyDescent="0.25">
      <c r="A162" s="43">
        <v>2389</v>
      </c>
      <c r="B162" s="71" t="s">
        <v>170</v>
      </c>
      <c r="C162" s="72">
        <f t="shared" si="7"/>
        <v>0</v>
      </c>
      <c r="D162" s="74"/>
      <c r="E162" s="74"/>
      <c r="F162" s="74"/>
      <c r="G162" s="157"/>
      <c r="H162" s="72">
        <f t="shared" si="8"/>
        <v>0</v>
      </c>
      <c r="I162" s="74"/>
      <c r="J162" s="74"/>
      <c r="K162" s="74"/>
      <c r="L162" s="158"/>
    </row>
    <row r="163" spans="1:12" x14ac:dyDescent="0.25">
      <c r="A163" s="150">
        <v>2390</v>
      </c>
      <c r="B163" s="112" t="s">
        <v>171</v>
      </c>
      <c r="C163" s="117">
        <f t="shared" si="7"/>
        <v>0</v>
      </c>
      <c r="D163" s="163"/>
      <c r="E163" s="163"/>
      <c r="F163" s="163"/>
      <c r="G163" s="164"/>
      <c r="H163" s="117">
        <f t="shared" si="8"/>
        <v>0</v>
      </c>
      <c r="I163" s="163"/>
      <c r="J163" s="163"/>
      <c r="K163" s="163"/>
      <c r="L163" s="165"/>
    </row>
    <row r="164" spans="1:12" x14ac:dyDescent="0.25">
      <c r="A164" s="56">
        <v>2400</v>
      </c>
      <c r="B164" s="147" t="s">
        <v>172</v>
      </c>
      <c r="C164" s="57">
        <f t="shared" si="7"/>
        <v>0</v>
      </c>
      <c r="D164" s="177"/>
      <c r="E164" s="177"/>
      <c r="F164" s="177"/>
      <c r="G164" s="178"/>
      <c r="H164" s="57">
        <f t="shared" si="8"/>
        <v>0</v>
      </c>
      <c r="I164" s="177"/>
      <c r="J164" s="177"/>
      <c r="K164" s="177"/>
      <c r="L164" s="179"/>
    </row>
    <row r="165" spans="1:12" ht="24" x14ac:dyDescent="0.25">
      <c r="A165" s="56">
        <v>2500</v>
      </c>
      <c r="B165" s="147" t="s">
        <v>173</v>
      </c>
      <c r="C165" s="57">
        <f t="shared" si="7"/>
        <v>0</v>
      </c>
      <c r="D165" s="63">
        <f>SUM(D166,D171)</f>
        <v>0</v>
      </c>
      <c r="E165" s="63">
        <f t="shared" ref="E165:G165" si="11">SUM(E166,E171)</f>
        <v>0</v>
      </c>
      <c r="F165" s="63">
        <f t="shared" si="11"/>
        <v>0</v>
      </c>
      <c r="G165" s="63">
        <f t="shared" si="11"/>
        <v>0</v>
      </c>
      <c r="H165" s="57">
        <f t="shared" si="8"/>
        <v>0</v>
      </c>
      <c r="I165" s="63">
        <f>SUM(I166,I171)</f>
        <v>0</v>
      </c>
      <c r="J165" s="63">
        <f t="shared" ref="J165:L165" si="12">SUM(J166,J171)</f>
        <v>0</v>
      </c>
      <c r="K165" s="63">
        <f t="shared" si="12"/>
        <v>0</v>
      </c>
      <c r="L165" s="149">
        <f t="shared" si="12"/>
        <v>0</v>
      </c>
    </row>
    <row r="166" spans="1:12" ht="16.5" customHeight="1" x14ac:dyDescent="0.25">
      <c r="A166" s="168">
        <v>2510</v>
      </c>
      <c r="B166" s="65" t="s">
        <v>174</v>
      </c>
      <c r="C166" s="66">
        <f t="shared" si="7"/>
        <v>0</v>
      </c>
      <c r="D166" s="169">
        <f>SUM(D167:D170)</f>
        <v>0</v>
      </c>
      <c r="E166" s="169">
        <f t="shared" ref="E166:G166" si="13">SUM(E167:E170)</f>
        <v>0</v>
      </c>
      <c r="F166" s="169">
        <f t="shared" si="13"/>
        <v>0</v>
      </c>
      <c r="G166" s="169">
        <f t="shared" si="13"/>
        <v>0</v>
      </c>
      <c r="H166" s="66">
        <f t="shared" si="8"/>
        <v>0</v>
      </c>
      <c r="I166" s="169">
        <f>SUM(I167:I170)</f>
        <v>0</v>
      </c>
      <c r="J166" s="169">
        <f t="shared" ref="J166:L166" si="14">SUM(J167:J170)</f>
        <v>0</v>
      </c>
      <c r="K166" s="169">
        <f t="shared" si="14"/>
        <v>0</v>
      </c>
      <c r="L166" s="180">
        <f t="shared" si="14"/>
        <v>0</v>
      </c>
    </row>
    <row r="167" spans="1:12" ht="24" x14ac:dyDescent="0.25">
      <c r="A167" s="44">
        <v>2512</v>
      </c>
      <c r="B167" s="71" t="s">
        <v>175</v>
      </c>
      <c r="C167" s="72">
        <f t="shared" si="7"/>
        <v>0</v>
      </c>
      <c r="D167" s="74"/>
      <c r="E167" s="74"/>
      <c r="F167" s="74"/>
      <c r="G167" s="157"/>
      <c r="H167" s="72">
        <f t="shared" si="8"/>
        <v>0</v>
      </c>
      <c r="I167" s="74"/>
      <c r="J167" s="74"/>
      <c r="K167" s="74"/>
      <c r="L167" s="158"/>
    </row>
    <row r="168" spans="1:12" ht="36" x14ac:dyDescent="0.25">
      <c r="A168" s="44">
        <v>2513</v>
      </c>
      <c r="B168" s="71" t="s">
        <v>176</v>
      </c>
      <c r="C168" s="72">
        <f t="shared" si="7"/>
        <v>0</v>
      </c>
      <c r="D168" s="74"/>
      <c r="E168" s="74"/>
      <c r="F168" s="74"/>
      <c r="G168" s="157"/>
      <c r="H168" s="72">
        <f t="shared" si="8"/>
        <v>0</v>
      </c>
      <c r="I168" s="74"/>
      <c r="J168" s="74"/>
      <c r="K168" s="74"/>
      <c r="L168" s="158"/>
    </row>
    <row r="169" spans="1:12" ht="24" x14ac:dyDescent="0.25">
      <c r="A169" s="44">
        <v>2515</v>
      </c>
      <c r="B169" s="71" t="s">
        <v>177</v>
      </c>
      <c r="C169" s="72">
        <f t="shared" si="7"/>
        <v>0</v>
      </c>
      <c r="D169" s="74"/>
      <c r="E169" s="74"/>
      <c r="F169" s="74"/>
      <c r="G169" s="157"/>
      <c r="H169" s="72">
        <f t="shared" si="8"/>
        <v>0</v>
      </c>
      <c r="I169" s="74"/>
      <c r="J169" s="74"/>
      <c r="K169" s="74"/>
      <c r="L169" s="158"/>
    </row>
    <row r="170" spans="1:12" ht="24" x14ac:dyDescent="0.25">
      <c r="A170" s="44">
        <v>2519</v>
      </c>
      <c r="B170" s="71" t="s">
        <v>178</v>
      </c>
      <c r="C170" s="72">
        <f t="shared" si="7"/>
        <v>0</v>
      </c>
      <c r="D170" s="74"/>
      <c r="E170" s="74"/>
      <c r="F170" s="74"/>
      <c r="G170" s="157"/>
      <c r="H170" s="72">
        <f t="shared" si="8"/>
        <v>0</v>
      </c>
      <c r="I170" s="74"/>
      <c r="J170" s="74"/>
      <c r="K170" s="74"/>
      <c r="L170" s="158"/>
    </row>
    <row r="171" spans="1:12" ht="24" x14ac:dyDescent="0.25">
      <c r="A171" s="159">
        <v>2520</v>
      </c>
      <c r="B171" s="71" t="s">
        <v>179</v>
      </c>
      <c r="C171" s="72">
        <f t="shared" si="7"/>
        <v>0</v>
      </c>
      <c r="D171" s="74"/>
      <c r="E171" s="74"/>
      <c r="F171" s="74"/>
      <c r="G171" s="157"/>
      <c r="H171" s="72">
        <f t="shared" si="8"/>
        <v>0</v>
      </c>
      <c r="I171" s="74"/>
      <c r="J171" s="74"/>
      <c r="K171" s="74"/>
      <c r="L171" s="158"/>
    </row>
    <row r="172" spans="1:12" s="182" customFormat="1" ht="36" customHeight="1" x14ac:dyDescent="0.25">
      <c r="A172" s="19">
        <v>2800</v>
      </c>
      <c r="B172" s="65" t="s">
        <v>180</v>
      </c>
      <c r="C172" s="66">
        <f t="shared" si="7"/>
        <v>0</v>
      </c>
      <c r="D172" s="40"/>
      <c r="E172" s="40"/>
      <c r="F172" s="40"/>
      <c r="G172" s="41"/>
      <c r="H172" s="66">
        <f t="shared" si="8"/>
        <v>0</v>
      </c>
      <c r="I172" s="40"/>
      <c r="J172" s="40"/>
      <c r="K172" s="40"/>
      <c r="L172" s="42"/>
    </row>
    <row r="173" spans="1:12" x14ac:dyDescent="0.25">
      <c r="A173" s="142">
        <v>3000</v>
      </c>
      <c r="B173" s="142" t="s">
        <v>181</v>
      </c>
      <c r="C173" s="143">
        <f t="shared" si="7"/>
        <v>0</v>
      </c>
      <c r="D173" s="144">
        <f>SUM(D174,D184)</f>
        <v>0</v>
      </c>
      <c r="E173" s="144">
        <f>SUM(E174,E184)</f>
        <v>0</v>
      </c>
      <c r="F173" s="144">
        <f>SUM(F174,F184)</f>
        <v>0</v>
      </c>
      <c r="G173" s="145">
        <f>SUM(G174,G184)</f>
        <v>0</v>
      </c>
      <c r="H173" s="143">
        <f t="shared" si="8"/>
        <v>0</v>
      </c>
      <c r="I173" s="144">
        <f>SUM(I174,I184)</f>
        <v>0</v>
      </c>
      <c r="J173" s="144">
        <f>SUM(J174,J184)</f>
        <v>0</v>
      </c>
      <c r="K173" s="144">
        <f>SUM(K174,K184)</f>
        <v>0</v>
      </c>
      <c r="L173" s="146">
        <f>SUM(L174,L184)</f>
        <v>0</v>
      </c>
    </row>
    <row r="174" spans="1:12" ht="24" x14ac:dyDescent="0.25">
      <c r="A174" s="56">
        <v>3200</v>
      </c>
      <c r="B174" s="183" t="s">
        <v>182</v>
      </c>
      <c r="C174" s="184">
        <f t="shared" si="7"/>
        <v>0</v>
      </c>
      <c r="D174" s="63">
        <f>SUM(D175,D179)</f>
        <v>0</v>
      </c>
      <c r="E174" s="63">
        <f t="shared" ref="E174:G174" si="15">SUM(E175,E179)</f>
        <v>0</v>
      </c>
      <c r="F174" s="63">
        <f t="shared" si="15"/>
        <v>0</v>
      </c>
      <c r="G174" s="63">
        <f t="shared" si="15"/>
        <v>0</v>
      </c>
      <c r="H174" s="57">
        <f t="shared" si="8"/>
        <v>0</v>
      </c>
      <c r="I174" s="63">
        <f>SUM(I175,I179)</f>
        <v>0</v>
      </c>
      <c r="J174" s="63">
        <f t="shared" ref="J174:L174" si="16">SUM(J175,J179)</f>
        <v>0</v>
      </c>
      <c r="K174" s="63">
        <f t="shared" si="16"/>
        <v>0</v>
      </c>
      <c r="L174" s="149">
        <f t="shared" si="16"/>
        <v>0</v>
      </c>
    </row>
    <row r="175" spans="1:12" ht="36" x14ac:dyDescent="0.25">
      <c r="A175" s="168">
        <v>3260</v>
      </c>
      <c r="B175" s="65" t="s">
        <v>183</v>
      </c>
      <c r="C175" s="66">
        <f t="shared" si="7"/>
        <v>0</v>
      </c>
      <c r="D175" s="169">
        <f>SUM(D176:D178)</f>
        <v>0</v>
      </c>
      <c r="E175" s="169">
        <f>SUM(E176:E178)</f>
        <v>0</v>
      </c>
      <c r="F175" s="169">
        <f>SUM(F176:F178)</f>
        <v>0</v>
      </c>
      <c r="G175" s="170">
        <f>SUM(G176:G178)</f>
        <v>0</v>
      </c>
      <c r="H175" s="66">
        <f t="shared" si="8"/>
        <v>0</v>
      </c>
      <c r="I175" s="169">
        <f>SUM(I176:I178)</f>
        <v>0</v>
      </c>
      <c r="J175" s="169">
        <f>SUM(J176:J178)</f>
        <v>0</v>
      </c>
      <c r="K175" s="169">
        <f>SUM(K176:K178)</f>
        <v>0</v>
      </c>
      <c r="L175" s="171">
        <f>SUM(L176:L178)</f>
        <v>0</v>
      </c>
    </row>
    <row r="176" spans="1:12" ht="24" x14ac:dyDescent="0.25">
      <c r="A176" s="44">
        <v>3261</v>
      </c>
      <c r="B176" s="71" t="s">
        <v>184</v>
      </c>
      <c r="C176" s="72">
        <f>SUM(D176:G176)</f>
        <v>0</v>
      </c>
      <c r="D176" s="74"/>
      <c r="E176" s="74"/>
      <c r="F176" s="74"/>
      <c r="G176" s="157"/>
      <c r="H176" s="72">
        <f>SUM(I176:L176)</f>
        <v>0</v>
      </c>
      <c r="I176" s="74"/>
      <c r="J176" s="74"/>
      <c r="K176" s="74"/>
      <c r="L176" s="158"/>
    </row>
    <row r="177" spans="1:12" ht="36" x14ac:dyDescent="0.25">
      <c r="A177" s="44">
        <v>3262</v>
      </c>
      <c r="B177" s="71" t="s">
        <v>185</v>
      </c>
      <c r="C177" s="72">
        <f>SUM(D177:G177)</f>
        <v>0</v>
      </c>
      <c r="D177" s="74"/>
      <c r="E177" s="74"/>
      <c r="F177" s="74"/>
      <c r="G177" s="157"/>
      <c r="H177" s="72">
        <f>SUM(I177:L177)</f>
        <v>0</v>
      </c>
      <c r="I177" s="74"/>
      <c r="J177" s="74"/>
      <c r="K177" s="74"/>
      <c r="L177" s="158"/>
    </row>
    <row r="178" spans="1:12" ht="24" x14ac:dyDescent="0.25">
      <c r="A178" s="44">
        <v>3263</v>
      </c>
      <c r="B178" s="71" t="s">
        <v>186</v>
      </c>
      <c r="C178" s="72">
        <f>SUM(D178:G178)</f>
        <v>0</v>
      </c>
      <c r="D178" s="74"/>
      <c r="E178" s="74"/>
      <c r="F178" s="74"/>
      <c r="G178" s="157"/>
      <c r="H178" s="72">
        <f>SUM(I178:L178)</f>
        <v>0</v>
      </c>
      <c r="I178" s="74"/>
      <c r="J178" s="74"/>
      <c r="K178" s="74"/>
      <c r="L178" s="158"/>
    </row>
    <row r="179" spans="1:12" ht="84" x14ac:dyDescent="0.25">
      <c r="A179" s="168">
        <v>3290</v>
      </c>
      <c r="B179" s="65" t="s">
        <v>187</v>
      </c>
      <c r="C179" s="185">
        <f t="shared" ref="C179:C183" si="17">SUM(D179:G179)</f>
        <v>0</v>
      </c>
      <c r="D179" s="169">
        <f>SUM(D180:D183)</f>
        <v>0</v>
      </c>
      <c r="E179" s="169">
        <f t="shared" ref="E179:G179" si="18">SUM(E180:E183)</f>
        <v>0</v>
      </c>
      <c r="F179" s="169">
        <f t="shared" si="18"/>
        <v>0</v>
      </c>
      <c r="G179" s="169">
        <f t="shared" si="18"/>
        <v>0</v>
      </c>
      <c r="H179" s="185">
        <f t="shared" ref="H179:H183" si="19">SUM(I179:L179)</f>
        <v>0</v>
      </c>
      <c r="I179" s="169">
        <f>SUM(I180:I183)</f>
        <v>0</v>
      </c>
      <c r="J179" s="169">
        <f t="shared" ref="J179:L179" si="20">SUM(J180:J183)</f>
        <v>0</v>
      </c>
      <c r="K179" s="169">
        <f t="shared" si="20"/>
        <v>0</v>
      </c>
      <c r="L179" s="186">
        <f t="shared" si="20"/>
        <v>0</v>
      </c>
    </row>
    <row r="180" spans="1:12" ht="72" x14ac:dyDescent="0.25">
      <c r="A180" s="44">
        <v>3291</v>
      </c>
      <c r="B180" s="71" t="s">
        <v>188</v>
      </c>
      <c r="C180" s="72">
        <f t="shared" si="17"/>
        <v>0</v>
      </c>
      <c r="D180" s="74"/>
      <c r="E180" s="74"/>
      <c r="F180" s="74"/>
      <c r="G180" s="187"/>
      <c r="H180" s="72">
        <f t="shared" si="19"/>
        <v>0</v>
      </c>
      <c r="I180" s="74"/>
      <c r="J180" s="74"/>
      <c r="K180" s="74"/>
      <c r="L180" s="158"/>
    </row>
    <row r="181" spans="1:12" ht="72" x14ac:dyDescent="0.25">
      <c r="A181" s="44">
        <v>3292</v>
      </c>
      <c r="B181" s="71" t="s">
        <v>189</v>
      </c>
      <c r="C181" s="72">
        <f t="shared" si="17"/>
        <v>0</v>
      </c>
      <c r="D181" s="74"/>
      <c r="E181" s="74"/>
      <c r="F181" s="74"/>
      <c r="G181" s="187"/>
      <c r="H181" s="72">
        <f t="shared" si="19"/>
        <v>0</v>
      </c>
      <c r="I181" s="74"/>
      <c r="J181" s="74"/>
      <c r="K181" s="74"/>
      <c r="L181" s="158"/>
    </row>
    <row r="182" spans="1:12" ht="72" x14ac:dyDescent="0.25">
      <c r="A182" s="44">
        <v>3293</v>
      </c>
      <c r="B182" s="71" t="s">
        <v>190</v>
      </c>
      <c r="C182" s="72">
        <f t="shared" si="17"/>
        <v>0</v>
      </c>
      <c r="D182" s="74"/>
      <c r="E182" s="74"/>
      <c r="F182" s="74"/>
      <c r="G182" s="187"/>
      <c r="H182" s="72">
        <f t="shared" si="19"/>
        <v>0</v>
      </c>
      <c r="I182" s="74"/>
      <c r="J182" s="74"/>
      <c r="K182" s="74"/>
      <c r="L182" s="158"/>
    </row>
    <row r="183" spans="1:12" ht="60" x14ac:dyDescent="0.25">
      <c r="A183" s="188">
        <v>3294</v>
      </c>
      <c r="B183" s="71" t="s">
        <v>191</v>
      </c>
      <c r="C183" s="185">
        <f t="shared" si="17"/>
        <v>0</v>
      </c>
      <c r="D183" s="189"/>
      <c r="E183" s="189"/>
      <c r="F183" s="189"/>
      <c r="G183" s="190"/>
      <c r="H183" s="185">
        <f t="shared" si="19"/>
        <v>0</v>
      </c>
      <c r="I183" s="189"/>
      <c r="J183" s="189"/>
      <c r="K183" s="189"/>
      <c r="L183" s="191"/>
    </row>
    <row r="184" spans="1:12" ht="48" x14ac:dyDescent="0.25">
      <c r="A184" s="192">
        <v>3300</v>
      </c>
      <c r="B184" s="183" t="s">
        <v>192</v>
      </c>
      <c r="C184" s="193">
        <f t="shared" si="7"/>
        <v>0</v>
      </c>
      <c r="D184" s="194">
        <f>SUM(D185:D186)</f>
        <v>0</v>
      </c>
      <c r="E184" s="194">
        <f t="shared" ref="E184:G184" si="21">SUM(E185:E186)</f>
        <v>0</v>
      </c>
      <c r="F184" s="194">
        <f t="shared" si="21"/>
        <v>0</v>
      </c>
      <c r="G184" s="194">
        <f t="shared" si="21"/>
        <v>0</v>
      </c>
      <c r="H184" s="193">
        <f t="shared" si="8"/>
        <v>0</v>
      </c>
      <c r="I184" s="194">
        <f>SUM(I185:I186)</f>
        <v>0</v>
      </c>
      <c r="J184" s="194">
        <f t="shared" ref="J184:L184" si="22">SUM(J185:J186)</f>
        <v>0</v>
      </c>
      <c r="K184" s="194">
        <f t="shared" si="22"/>
        <v>0</v>
      </c>
      <c r="L184" s="149">
        <f t="shared" si="22"/>
        <v>0</v>
      </c>
    </row>
    <row r="185" spans="1:12" ht="48" x14ac:dyDescent="0.25">
      <c r="A185" s="111">
        <v>3310</v>
      </c>
      <c r="B185" s="112" t="s">
        <v>193</v>
      </c>
      <c r="C185" s="195">
        <f t="shared" si="7"/>
        <v>0</v>
      </c>
      <c r="D185" s="163"/>
      <c r="E185" s="163"/>
      <c r="F185" s="163"/>
      <c r="G185" s="164"/>
      <c r="H185" s="195">
        <f t="shared" si="8"/>
        <v>0</v>
      </c>
      <c r="I185" s="163"/>
      <c r="J185" s="163"/>
      <c r="K185" s="163"/>
      <c r="L185" s="165"/>
    </row>
    <row r="186" spans="1:12" ht="48.75" customHeight="1" x14ac:dyDescent="0.25">
      <c r="A186" s="38">
        <v>3320</v>
      </c>
      <c r="B186" s="65" t="s">
        <v>194</v>
      </c>
      <c r="C186" s="66">
        <f t="shared" si="7"/>
        <v>0</v>
      </c>
      <c r="D186" s="68"/>
      <c r="E186" s="68"/>
      <c r="F186" s="68"/>
      <c r="G186" s="154"/>
      <c r="H186" s="66">
        <f t="shared" si="8"/>
        <v>0</v>
      </c>
      <c r="I186" s="68"/>
      <c r="J186" s="68"/>
      <c r="K186" s="68"/>
      <c r="L186" s="155"/>
    </row>
    <row r="187" spans="1:12" x14ac:dyDescent="0.25">
      <c r="A187" s="196">
        <v>4000</v>
      </c>
      <c r="B187" s="142" t="s">
        <v>195</v>
      </c>
      <c r="C187" s="143">
        <f t="shared" si="7"/>
        <v>0</v>
      </c>
      <c r="D187" s="144">
        <f>SUM(D188,D191)</f>
        <v>0</v>
      </c>
      <c r="E187" s="144">
        <f>SUM(E188,E191)</f>
        <v>0</v>
      </c>
      <c r="F187" s="144">
        <f>SUM(F188,F191)</f>
        <v>0</v>
      </c>
      <c r="G187" s="145">
        <f>SUM(G188,G191)</f>
        <v>0</v>
      </c>
      <c r="H187" s="143">
        <f t="shared" si="8"/>
        <v>0</v>
      </c>
      <c r="I187" s="144">
        <f>SUM(I188,I191)</f>
        <v>0</v>
      </c>
      <c r="J187" s="144">
        <f>SUM(J188,J191)</f>
        <v>0</v>
      </c>
      <c r="K187" s="144">
        <f>SUM(K188,K191)</f>
        <v>0</v>
      </c>
      <c r="L187" s="146">
        <f>SUM(L188,L191)</f>
        <v>0</v>
      </c>
    </row>
    <row r="188" spans="1:12" ht="24" x14ac:dyDescent="0.25">
      <c r="A188" s="197">
        <v>4200</v>
      </c>
      <c r="B188" s="147" t="s">
        <v>196</v>
      </c>
      <c r="C188" s="57">
        <f>SUM(D188:G188)</f>
        <v>0</v>
      </c>
      <c r="D188" s="63">
        <f>SUM(D189,D190)</f>
        <v>0</v>
      </c>
      <c r="E188" s="63">
        <f>SUM(E189,E190)</f>
        <v>0</v>
      </c>
      <c r="F188" s="63">
        <f>SUM(F189,F190)</f>
        <v>0</v>
      </c>
      <c r="G188" s="166">
        <f>SUM(G189,G190)</f>
        <v>0</v>
      </c>
      <c r="H188" s="57">
        <f t="shared" si="8"/>
        <v>0</v>
      </c>
      <c r="I188" s="63">
        <f>SUM(I189,I190)</f>
        <v>0</v>
      </c>
      <c r="J188" s="63">
        <f>SUM(J189,J190)</f>
        <v>0</v>
      </c>
      <c r="K188" s="63">
        <f>SUM(K189,K190)</f>
        <v>0</v>
      </c>
      <c r="L188" s="167">
        <f>SUM(L189,L190)</f>
        <v>0</v>
      </c>
    </row>
    <row r="189" spans="1:12" ht="36" x14ac:dyDescent="0.25">
      <c r="A189" s="168">
        <v>4240</v>
      </c>
      <c r="B189" s="65" t="s">
        <v>197</v>
      </c>
      <c r="C189" s="66">
        <f t="shared" ref="C189:C264" si="23">SUM(D189:G189)</f>
        <v>0</v>
      </c>
      <c r="D189" s="68"/>
      <c r="E189" s="68"/>
      <c r="F189" s="68"/>
      <c r="G189" s="154"/>
      <c r="H189" s="66">
        <f t="shared" ref="H189:H263" si="24">SUM(I189:L189)</f>
        <v>0</v>
      </c>
      <c r="I189" s="68"/>
      <c r="J189" s="68"/>
      <c r="K189" s="68"/>
      <c r="L189" s="155"/>
    </row>
    <row r="190" spans="1:12" ht="24" x14ac:dyDescent="0.25">
      <c r="A190" s="159">
        <v>4250</v>
      </c>
      <c r="B190" s="71" t="s">
        <v>198</v>
      </c>
      <c r="C190" s="72">
        <f t="shared" si="23"/>
        <v>0</v>
      </c>
      <c r="D190" s="74"/>
      <c r="E190" s="74"/>
      <c r="F190" s="74"/>
      <c r="G190" s="157"/>
      <c r="H190" s="72">
        <f t="shared" si="24"/>
        <v>0</v>
      </c>
      <c r="I190" s="74"/>
      <c r="J190" s="74"/>
      <c r="K190" s="74"/>
      <c r="L190" s="158"/>
    </row>
    <row r="191" spans="1:12" x14ac:dyDescent="0.25">
      <c r="A191" s="56">
        <v>4300</v>
      </c>
      <c r="B191" s="147" t="s">
        <v>199</v>
      </c>
      <c r="C191" s="57">
        <f t="shared" si="23"/>
        <v>0</v>
      </c>
      <c r="D191" s="63">
        <f>SUM(D192)</f>
        <v>0</v>
      </c>
      <c r="E191" s="63">
        <f>SUM(E192)</f>
        <v>0</v>
      </c>
      <c r="F191" s="63">
        <f>SUM(F192)</f>
        <v>0</v>
      </c>
      <c r="G191" s="166">
        <f>SUM(G192)</f>
        <v>0</v>
      </c>
      <c r="H191" s="57">
        <f t="shared" si="24"/>
        <v>0</v>
      </c>
      <c r="I191" s="63">
        <f>SUM(I192)</f>
        <v>0</v>
      </c>
      <c r="J191" s="63">
        <f>SUM(J192)</f>
        <v>0</v>
      </c>
      <c r="K191" s="63">
        <f>SUM(K192)</f>
        <v>0</v>
      </c>
      <c r="L191" s="167">
        <f>SUM(L192)</f>
        <v>0</v>
      </c>
    </row>
    <row r="192" spans="1:12" ht="24" x14ac:dyDescent="0.25">
      <c r="A192" s="168">
        <v>4310</v>
      </c>
      <c r="B192" s="65" t="s">
        <v>200</v>
      </c>
      <c r="C192" s="66">
        <f>SUM(D192:G192)</f>
        <v>0</v>
      </c>
      <c r="D192" s="169">
        <f>SUM(D193:D193)</f>
        <v>0</v>
      </c>
      <c r="E192" s="169">
        <f>SUM(E193:E193)</f>
        <v>0</v>
      </c>
      <c r="F192" s="169">
        <f>SUM(F193:F193)</f>
        <v>0</v>
      </c>
      <c r="G192" s="170">
        <f>SUM(G193:G193)</f>
        <v>0</v>
      </c>
      <c r="H192" s="66">
        <f t="shared" si="24"/>
        <v>0</v>
      </c>
      <c r="I192" s="169">
        <f>SUM(I193:I193)</f>
        <v>0</v>
      </c>
      <c r="J192" s="169">
        <f>SUM(J193:J193)</f>
        <v>0</v>
      </c>
      <c r="K192" s="169">
        <f>SUM(K193:K193)</f>
        <v>0</v>
      </c>
      <c r="L192" s="171">
        <f>SUM(L193:L193)</f>
        <v>0</v>
      </c>
    </row>
    <row r="193" spans="1:12" ht="36" x14ac:dyDescent="0.25">
      <c r="A193" s="44">
        <v>4311</v>
      </c>
      <c r="B193" s="71" t="s">
        <v>201</v>
      </c>
      <c r="C193" s="72">
        <f t="shared" si="23"/>
        <v>0</v>
      </c>
      <c r="D193" s="74"/>
      <c r="E193" s="74"/>
      <c r="F193" s="74"/>
      <c r="G193" s="157"/>
      <c r="H193" s="72">
        <f t="shared" si="24"/>
        <v>0</v>
      </c>
      <c r="I193" s="74"/>
      <c r="J193" s="74"/>
      <c r="K193" s="74"/>
      <c r="L193" s="158"/>
    </row>
    <row r="194" spans="1:12" s="24" customFormat="1" ht="24" x14ac:dyDescent="0.25">
      <c r="A194" s="198"/>
      <c r="B194" s="19" t="s">
        <v>202</v>
      </c>
      <c r="C194" s="138">
        <f t="shared" si="23"/>
        <v>450</v>
      </c>
      <c r="D194" s="139">
        <f>SUM(D195,D230,D269)</f>
        <v>300</v>
      </c>
      <c r="E194" s="139">
        <f>SUM(E195,E230,E269)</f>
        <v>150</v>
      </c>
      <c r="F194" s="139">
        <f>SUM(F195,F230,F269)</f>
        <v>0</v>
      </c>
      <c r="G194" s="139">
        <f>SUM(G195,G230,G269)</f>
        <v>0</v>
      </c>
      <c r="H194" s="138">
        <f t="shared" si="24"/>
        <v>9974</v>
      </c>
      <c r="I194" s="139">
        <f>SUM(I195,I230,I269)</f>
        <v>9674</v>
      </c>
      <c r="J194" s="139">
        <f>SUM(J195,J230,J269)</f>
        <v>0</v>
      </c>
      <c r="K194" s="139">
        <f>SUM(K195,K230,K269)</f>
        <v>300</v>
      </c>
      <c r="L194" s="199">
        <f>SUM(L195,L230,L269)</f>
        <v>0</v>
      </c>
    </row>
    <row r="195" spans="1:12" x14ac:dyDescent="0.25">
      <c r="A195" s="142">
        <v>5000</v>
      </c>
      <c r="B195" s="142" t="s">
        <v>203</v>
      </c>
      <c r="C195" s="143">
        <f t="shared" si="23"/>
        <v>450</v>
      </c>
      <c r="D195" s="144">
        <f>D196+D204</f>
        <v>300</v>
      </c>
      <c r="E195" s="144">
        <f>E196+E204</f>
        <v>150</v>
      </c>
      <c r="F195" s="144">
        <f>F196+F204</f>
        <v>0</v>
      </c>
      <c r="G195" s="144">
        <f>G196+G204</f>
        <v>0</v>
      </c>
      <c r="H195" s="143">
        <f t="shared" si="24"/>
        <v>9974</v>
      </c>
      <c r="I195" s="144">
        <f>I196+I204</f>
        <v>9674</v>
      </c>
      <c r="J195" s="144">
        <f>J196+J204</f>
        <v>0</v>
      </c>
      <c r="K195" s="144">
        <f>K196+K204</f>
        <v>300</v>
      </c>
      <c r="L195" s="200">
        <f>L196+L204</f>
        <v>0</v>
      </c>
    </row>
    <row r="196" spans="1:12" x14ac:dyDescent="0.25">
      <c r="A196" s="56">
        <v>5100</v>
      </c>
      <c r="B196" s="147" t="s">
        <v>204</v>
      </c>
      <c r="C196" s="57">
        <f t="shared" si="23"/>
        <v>0</v>
      </c>
      <c r="D196" s="63">
        <f>D197+D198+D201+D202+D203</f>
        <v>0</v>
      </c>
      <c r="E196" s="63">
        <f>E197+E198+E201+E202+E203</f>
        <v>0</v>
      </c>
      <c r="F196" s="63">
        <f>F197+F198+F201+F202+F203</f>
        <v>0</v>
      </c>
      <c r="G196" s="166">
        <f>G197+G198+G201+G202+G203</f>
        <v>0</v>
      </c>
      <c r="H196" s="57">
        <f t="shared" si="24"/>
        <v>874</v>
      </c>
      <c r="I196" s="63">
        <f>I197+I198+I201+I202+I203</f>
        <v>874</v>
      </c>
      <c r="J196" s="63">
        <f>J197+J198+J201+J202+J203</f>
        <v>0</v>
      </c>
      <c r="K196" s="63">
        <f>K197+K198+K201+K202+K203</f>
        <v>0</v>
      </c>
      <c r="L196" s="167">
        <f>L197+L198+L201+L202+L203</f>
        <v>0</v>
      </c>
    </row>
    <row r="197" spans="1:12" x14ac:dyDescent="0.25">
      <c r="A197" s="168">
        <v>5110</v>
      </c>
      <c r="B197" s="65" t="s">
        <v>205</v>
      </c>
      <c r="C197" s="66">
        <f t="shared" si="23"/>
        <v>0</v>
      </c>
      <c r="D197" s="68"/>
      <c r="E197" s="68"/>
      <c r="F197" s="68"/>
      <c r="G197" s="154"/>
      <c r="H197" s="66">
        <f t="shared" si="24"/>
        <v>0</v>
      </c>
      <c r="I197" s="68"/>
      <c r="J197" s="68"/>
      <c r="K197" s="68"/>
      <c r="L197" s="155"/>
    </row>
    <row r="198" spans="1:12" ht="24" x14ac:dyDescent="0.25">
      <c r="A198" s="159">
        <v>5120</v>
      </c>
      <c r="B198" s="71" t="s">
        <v>206</v>
      </c>
      <c r="C198" s="72">
        <f t="shared" si="23"/>
        <v>0</v>
      </c>
      <c r="D198" s="160">
        <f>D199+D200</f>
        <v>0</v>
      </c>
      <c r="E198" s="160">
        <f>E199+E200</f>
        <v>0</v>
      </c>
      <c r="F198" s="160">
        <f>F199+F200</f>
        <v>0</v>
      </c>
      <c r="G198" s="161">
        <f>G199+G200</f>
        <v>0</v>
      </c>
      <c r="H198" s="72">
        <f t="shared" si="24"/>
        <v>874</v>
      </c>
      <c r="I198" s="160">
        <f>I199+I200</f>
        <v>874</v>
      </c>
      <c r="J198" s="160">
        <f>J199+J200</f>
        <v>0</v>
      </c>
      <c r="K198" s="160">
        <f>K199+K200</f>
        <v>0</v>
      </c>
      <c r="L198" s="162">
        <f>L199+L200</f>
        <v>0</v>
      </c>
    </row>
    <row r="199" spans="1:12" x14ac:dyDescent="0.25">
      <c r="A199" s="44">
        <v>5121</v>
      </c>
      <c r="B199" s="71" t="s">
        <v>207</v>
      </c>
      <c r="C199" s="72">
        <f t="shared" si="23"/>
        <v>0</v>
      </c>
      <c r="D199" s="74"/>
      <c r="E199" s="74"/>
      <c r="F199" s="74"/>
      <c r="G199" s="157"/>
      <c r="H199" s="72">
        <f t="shared" si="24"/>
        <v>874</v>
      </c>
      <c r="I199" s="74">
        <f>520+354</f>
        <v>874</v>
      </c>
      <c r="J199" s="74"/>
      <c r="K199" s="74"/>
      <c r="L199" s="158"/>
    </row>
    <row r="200" spans="1:12" ht="24" x14ac:dyDescent="0.25">
      <c r="A200" s="44">
        <v>5129</v>
      </c>
      <c r="B200" s="71" t="s">
        <v>208</v>
      </c>
      <c r="C200" s="72">
        <f t="shared" si="23"/>
        <v>0</v>
      </c>
      <c r="D200" s="74"/>
      <c r="E200" s="74"/>
      <c r="F200" s="74"/>
      <c r="G200" s="157"/>
      <c r="H200" s="72">
        <f t="shared" si="24"/>
        <v>0</v>
      </c>
      <c r="I200" s="74"/>
      <c r="J200" s="74"/>
      <c r="K200" s="74"/>
      <c r="L200" s="158"/>
    </row>
    <row r="201" spans="1:12" x14ac:dyDescent="0.25">
      <c r="A201" s="159">
        <v>5130</v>
      </c>
      <c r="B201" s="71" t="s">
        <v>209</v>
      </c>
      <c r="C201" s="72">
        <f t="shared" si="23"/>
        <v>0</v>
      </c>
      <c r="D201" s="74"/>
      <c r="E201" s="74"/>
      <c r="F201" s="74"/>
      <c r="G201" s="157"/>
      <c r="H201" s="72">
        <f t="shared" si="24"/>
        <v>0</v>
      </c>
      <c r="I201" s="74"/>
      <c r="J201" s="74"/>
      <c r="K201" s="74"/>
      <c r="L201" s="158"/>
    </row>
    <row r="202" spans="1:12" x14ac:dyDescent="0.25">
      <c r="A202" s="159">
        <v>5140</v>
      </c>
      <c r="B202" s="71" t="s">
        <v>210</v>
      </c>
      <c r="C202" s="72">
        <f t="shared" si="23"/>
        <v>0</v>
      </c>
      <c r="D202" s="74"/>
      <c r="E202" s="74"/>
      <c r="F202" s="74"/>
      <c r="G202" s="157"/>
      <c r="H202" s="72">
        <f t="shared" si="24"/>
        <v>0</v>
      </c>
      <c r="I202" s="74"/>
      <c r="J202" s="74"/>
      <c r="K202" s="74"/>
      <c r="L202" s="158"/>
    </row>
    <row r="203" spans="1:12" ht="24" x14ac:dyDescent="0.25">
      <c r="A203" s="159">
        <v>5170</v>
      </c>
      <c r="B203" s="71" t="s">
        <v>211</v>
      </c>
      <c r="C203" s="72">
        <f t="shared" si="23"/>
        <v>0</v>
      </c>
      <c r="D203" s="74"/>
      <c r="E203" s="74"/>
      <c r="F203" s="74"/>
      <c r="G203" s="157"/>
      <c r="H203" s="72">
        <f t="shared" si="24"/>
        <v>0</v>
      </c>
      <c r="I203" s="74"/>
      <c r="J203" s="74"/>
      <c r="K203" s="74"/>
      <c r="L203" s="158"/>
    </row>
    <row r="204" spans="1:12" x14ac:dyDescent="0.25">
      <c r="A204" s="56">
        <v>5200</v>
      </c>
      <c r="B204" s="147" t="s">
        <v>212</v>
      </c>
      <c r="C204" s="57">
        <f t="shared" si="23"/>
        <v>450</v>
      </c>
      <c r="D204" s="63">
        <f>D205+D215+D216+D225+D226+D227+D229</f>
        <v>300</v>
      </c>
      <c r="E204" s="63">
        <f>E205+E215+E216+E225+E226+E227+E229</f>
        <v>150</v>
      </c>
      <c r="F204" s="63">
        <f>F205+F215+F216+F225+F226+F227+F229</f>
        <v>0</v>
      </c>
      <c r="G204" s="166">
        <f>G205+G215+G216+G225+G226+G227+G229</f>
        <v>0</v>
      </c>
      <c r="H204" s="57">
        <f t="shared" si="24"/>
        <v>9100</v>
      </c>
      <c r="I204" s="63">
        <f>I205+I215+I216+I225+I226+I227+I229</f>
        <v>8800</v>
      </c>
      <c r="J204" s="63">
        <f>J205+J215+J216+J225+J226+J227+J229</f>
        <v>0</v>
      </c>
      <c r="K204" s="63">
        <f>K205+K215+K216+K225+K226+K227+K229</f>
        <v>300</v>
      </c>
      <c r="L204" s="167">
        <f>L205+L215+L216+L225+L226+L227+L229</f>
        <v>0</v>
      </c>
    </row>
    <row r="205" spans="1:12" x14ac:dyDescent="0.25">
      <c r="A205" s="150">
        <v>5210</v>
      </c>
      <c r="B205" s="112" t="s">
        <v>213</v>
      </c>
      <c r="C205" s="117">
        <f t="shared" si="23"/>
        <v>0</v>
      </c>
      <c r="D205" s="151">
        <f>SUM(D206:D214)</f>
        <v>0</v>
      </c>
      <c r="E205" s="151">
        <f>SUM(E206:E214)</f>
        <v>0</v>
      </c>
      <c r="F205" s="151">
        <f>SUM(F206:F214)</f>
        <v>0</v>
      </c>
      <c r="G205" s="152">
        <f>SUM(G206:G214)</f>
        <v>0</v>
      </c>
      <c r="H205" s="117">
        <f t="shared" si="24"/>
        <v>0</v>
      </c>
      <c r="I205" s="151">
        <f>SUM(I206:I214)</f>
        <v>0</v>
      </c>
      <c r="J205" s="151">
        <f>SUM(J206:J214)</f>
        <v>0</v>
      </c>
      <c r="K205" s="151">
        <f>SUM(K206:K214)</f>
        <v>0</v>
      </c>
      <c r="L205" s="153">
        <f>SUM(L206:L214)</f>
        <v>0</v>
      </c>
    </row>
    <row r="206" spans="1:12" x14ac:dyDescent="0.25">
      <c r="A206" s="38">
        <v>5211</v>
      </c>
      <c r="B206" s="65" t="s">
        <v>214</v>
      </c>
      <c r="C206" s="66">
        <f t="shared" si="23"/>
        <v>0</v>
      </c>
      <c r="D206" s="68"/>
      <c r="E206" s="68"/>
      <c r="F206" s="68"/>
      <c r="G206" s="154"/>
      <c r="H206" s="66">
        <f t="shared" si="24"/>
        <v>0</v>
      </c>
      <c r="I206" s="68"/>
      <c r="J206" s="68"/>
      <c r="K206" s="68"/>
      <c r="L206" s="155"/>
    </row>
    <row r="207" spans="1:12" x14ac:dyDescent="0.25">
      <c r="A207" s="44">
        <v>5212</v>
      </c>
      <c r="B207" s="71" t="s">
        <v>215</v>
      </c>
      <c r="C207" s="72">
        <f t="shared" si="23"/>
        <v>0</v>
      </c>
      <c r="D207" s="74"/>
      <c r="E207" s="74"/>
      <c r="F207" s="74"/>
      <c r="G207" s="157"/>
      <c r="H207" s="72">
        <f t="shared" si="24"/>
        <v>0</v>
      </c>
      <c r="I207" s="74"/>
      <c r="J207" s="74"/>
      <c r="K207" s="74"/>
      <c r="L207" s="158"/>
    </row>
    <row r="208" spans="1:12" x14ac:dyDescent="0.25">
      <c r="A208" s="44">
        <v>5213</v>
      </c>
      <c r="B208" s="71" t="s">
        <v>216</v>
      </c>
      <c r="C208" s="72">
        <f t="shared" si="23"/>
        <v>0</v>
      </c>
      <c r="D208" s="74"/>
      <c r="E208" s="74"/>
      <c r="F208" s="74"/>
      <c r="G208" s="157"/>
      <c r="H208" s="72">
        <f t="shared" si="24"/>
        <v>0</v>
      </c>
      <c r="I208" s="74"/>
      <c r="J208" s="74"/>
      <c r="K208" s="74"/>
      <c r="L208" s="158"/>
    </row>
    <row r="209" spans="1:12" x14ac:dyDescent="0.25">
      <c r="A209" s="44">
        <v>5214</v>
      </c>
      <c r="B209" s="71" t="s">
        <v>217</v>
      </c>
      <c r="C209" s="72">
        <f t="shared" si="23"/>
        <v>0</v>
      </c>
      <c r="D209" s="74"/>
      <c r="E209" s="74"/>
      <c r="F209" s="74"/>
      <c r="G209" s="157"/>
      <c r="H209" s="72">
        <f t="shared" si="24"/>
        <v>0</v>
      </c>
      <c r="I209" s="74"/>
      <c r="J209" s="74"/>
      <c r="K209" s="74"/>
      <c r="L209" s="158"/>
    </row>
    <row r="210" spans="1:12" x14ac:dyDescent="0.25">
      <c r="A210" s="44">
        <v>5215</v>
      </c>
      <c r="B210" s="71" t="s">
        <v>218</v>
      </c>
      <c r="C210" s="72">
        <f>SUM(D210:G210)</f>
        <v>0</v>
      </c>
      <c r="D210" s="74"/>
      <c r="E210" s="74"/>
      <c r="F210" s="74"/>
      <c r="G210" s="157"/>
      <c r="H210" s="72">
        <f>SUM(I210:L210)</f>
        <v>0</v>
      </c>
      <c r="I210" s="74"/>
      <c r="J210" s="74"/>
      <c r="K210" s="74"/>
      <c r="L210" s="158"/>
    </row>
    <row r="211" spans="1:12" ht="14.25" customHeight="1" x14ac:dyDescent="0.25">
      <c r="A211" s="44">
        <v>5216</v>
      </c>
      <c r="B211" s="71" t="s">
        <v>219</v>
      </c>
      <c r="C211" s="72">
        <f t="shared" si="23"/>
        <v>0</v>
      </c>
      <c r="D211" s="74"/>
      <c r="E211" s="74"/>
      <c r="F211" s="74"/>
      <c r="G211" s="157"/>
      <c r="H211" s="72">
        <f t="shared" si="24"/>
        <v>0</v>
      </c>
      <c r="I211" s="74"/>
      <c r="J211" s="74"/>
      <c r="K211" s="74"/>
      <c r="L211" s="158"/>
    </row>
    <row r="212" spans="1:12" x14ac:dyDescent="0.25">
      <c r="A212" s="44">
        <v>5217</v>
      </c>
      <c r="B212" s="71" t="s">
        <v>220</v>
      </c>
      <c r="C212" s="72">
        <f t="shared" si="23"/>
        <v>0</v>
      </c>
      <c r="D212" s="74"/>
      <c r="E212" s="74"/>
      <c r="F212" s="74"/>
      <c r="G212" s="157"/>
      <c r="H212" s="72">
        <f t="shared" si="24"/>
        <v>0</v>
      </c>
      <c r="I212" s="74"/>
      <c r="J212" s="74"/>
      <c r="K212" s="74"/>
      <c r="L212" s="158"/>
    </row>
    <row r="213" spans="1:12" x14ac:dyDescent="0.25">
      <c r="A213" s="44">
        <v>5218</v>
      </c>
      <c r="B213" s="71" t="s">
        <v>221</v>
      </c>
      <c r="C213" s="72">
        <f t="shared" si="23"/>
        <v>0</v>
      </c>
      <c r="D213" s="74"/>
      <c r="E213" s="74"/>
      <c r="F213" s="74"/>
      <c r="G213" s="157"/>
      <c r="H213" s="72">
        <f t="shared" si="24"/>
        <v>0</v>
      </c>
      <c r="I213" s="74"/>
      <c r="J213" s="74"/>
      <c r="K213" s="74"/>
      <c r="L213" s="158"/>
    </row>
    <row r="214" spans="1:12" x14ac:dyDescent="0.25">
      <c r="A214" s="44">
        <v>5219</v>
      </c>
      <c r="B214" s="71" t="s">
        <v>222</v>
      </c>
      <c r="C214" s="72">
        <f t="shared" si="23"/>
        <v>0</v>
      </c>
      <c r="D214" s="74"/>
      <c r="E214" s="74"/>
      <c r="F214" s="74"/>
      <c r="G214" s="157"/>
      <c r="H214" s="72">
        <f t="shared" si="24"/>
        <v>0</v>
      </c>
      <c r="I214" s="74"/>
      <c r="J214" s="74"/>
      <c r="K214" s="74"/>
      <c r="L214" s="158"/>
    </row>
    <row r="215" spans="1:12" ht="13.5" customHeight="1" x14ac:dyDescent="0.25">
      <c r="A215" s="159">
        <v>5220</v>
      </c>
      <c r="B215" s="71" t="s">
        <v>223</v>
      </c>
      <c r="C215" s="72">
        <f t="shared" si="23"/>
        <v>0</v>
      </c>
      <c r="D215" s="74"/>
      <c r="E215" s="74"/>
      <c r="F215" s="74"/>
      <c r="G215" s="157"/>
      <c r="H215" s="72">
        <f t="shared" si="24"/>
        <v>0</v>
      </c>
      <c r="I215" s="74"/>
      <c r="J215" s="74"/>
      <c r="K215" s="74"/>
      <c r="L215" s="158"/>
    </row>
    <row r="216" spans="1:12" x14ac:dyDescent="0.25">
      <c r="A216" s="159">
        <v>5230</v>
      </c>
      <c r="B216" s="71" t="s">
        <v>224</v>
      </c>
      <c r="C216" s="72">
        <f t="shared" si="23"/>
        <v>450</v>
      </c>
      <c r="D216" s="160">
        <f>SUM(D217:D224)</f>
        <v>300</v>
      </c>
      <c r="E216" s="160">
        <f>SUM(E217:E224)</f>
        <v>150</v>
      </c>
      <c r="F216" s="160">
        <f>SUM(F217:F224)</f>
        <v>0</v>
      </c>
      <c r="G216" s="161">
        <f>SUM(G217:G224)</f>
        <v>0</v>
      </c>
      <c r="H216" s="72">
        <f t="shared" si="24"/>
        <v>9100</v>
      </c>
      <c r="I216" s="160">
        <f>SUM(I217:I224)</f>
        <v>8800</v>
      </c>
      <c r="J216" s="160">
        <f>SUM(J217:J224)</f>
        <v>0</v>
      </c>
      <c r="K216" s="160">
        <f>SUM(K217:K224)</f>
        <v>300</v>
      </c>
      <c r="L216" s="162">
        <f>SUM(L217:L224)</f>
        <v>0</v>
      </c>
    </row>
    <row r="217" spans="1:12" x14ac:dyDescent="0.25">
      <c r="A217" s="44">
        <v>5231</v>
      </c>
      <c r="B217" s="71" t="s">
        <v>225</v>
      </c>
      <c r="C217" s="72">
        <f t="shared" si="23"/>
        <v>0</v>
      </c>
      <c r="D217" s="74"/>
      <c r="E217" s="74"/>
      <c r="F217" s="74"/>
      <c r="G217" s="157"/>
      <c r="H217" s="72">
        <f t="shared" si="24"/>
        <v>0</v>
      </c>
      <c r="I217" s="74"/>
      <c r="J217" s="74"/>
      <c r="K217" s="74"/>
      <c r="L217" s="158"/>
    </row>
    <row r="218" spans="1:12" x14ac:dyDescent="0.25">
      <c r="A218" s="44">
        <v>5232</v>
      </c>
      <c r="B218" s="71" t="s">
        <v>226</v>
      </c>
      <c r="C218" s="72">
        <f t="shared" si="23"/>
        <v>0</v>
      </c>
      <c r="D218" s="74"/>
      <c r="E218" s="74"/>
      <c r="F218" s="74"/>
      <c r="G218" s="157"/>
      <c r="H218" s="72">
        <f t="shared" si="24"/>
        <v>0</v>
      </c>
      <c r="I218" s="74"/>
      <c r="J218" s="74"/>
      <c r="K218" s="74"/>
      <c r="L218" s="158"/>
    </row>
    <row r="219" spans="1:12" x14ac:dyDescent="0.25">
      <c r="A219" s="44">
        <v>5233</v>
      </c>
      <c r="B219" s="71" t="s">
        <v>227</v>
      </c>
      <c r="C219" s="201">
        <f t="shared" si="23"/>
        <v>450</v>
      </c>
      <c r="D219" s="74">
        <v>300</v>
      </c>
      <c r="E219" s="74">
        <v>150</v>
      </c>
      <c r="F219" s="74"/>
      <c r="G219" s="157"/>
      <c r="H219" s="72">
        <f t="shared" si="24"/>
        <v>300</v>
      </c>
      <c r="I219" s="74"/>
      <c r="J219" s="74"/>
      <c r="K219" s="74">
        <v>300</v>
      </c>
      <c r="L219" s="158"/>
    </row>
    <row r="220" spans="1:12" ht="24" x14ac:dyDescent="0.25">
      <c r="A220" s="44">
        <v>5234</v>
      </c>
      <c r="B220" s="71" t="s">
        <v>228</v>
      </c>
      <c r="C220" s="201">
        <f t="shared" si="23"/>
        <v>0</v>
      </c>
      <c r="D220" s="74"/>
      <c r="E220" s="74"/>
      <c r="F220" s="74"/>
      <c r="G220" s="157"/>
      <c r="H220" s="72">
        <f t="shared" si="24"/>
        <v>0</v>
      </c>
      <c r="I220" s="74"/>
      <c r="J220" s="74"/>
      <c r="K220" s="74"/>
      <c r="L220" s="158"/>
    </row>
    <row r="221" spans="1:12" ht="14.25" customHeight="1" x14ac:dyDescent="0.25">
      <c r="A221" s="44">
        <v>5236</v>
      </c>
      <c r="B221" s="71" t="s">
        <v>229</v>
      </c>
      <c r="C221" s="201">
        <f t="shared" si="23"/>
        <v>0</v>
      </c>
      <c r="D221" s="74"/>
      <c r="E221" s="74"/>
      <c r="F221" s="74"/>
      <c r="G221" s="157"/>
      <c r="H221" s="72">
        <f t="shared" si="24"/>
        <v>0</v>
      </c>
      <c r="I221" s="74"/>
      <c r="J221" s="74"/>
      <c r="K221" s="74"/>
      <c r="L221" s="158"/>
    </row>
    <row r="222" spans="1:12" ht="14.25" customHeight="1" x14ac:dyDescent="0.25">
      <c r="A222" s="44">
        <v>5237</v>
      </c>
      <c r="B222" s="71" t="s">
        <v>230</v>
      </c>
      <c r="C222" s="201">
        <f t="shared" si="23"/>
        <v>0</v>
      </c>
      <c r="D222" s="74"/>
      <c r="E222" s="74"/>
      <c r="F222" s="74"/>
      <c r="G222" s="157"/>
      <c r="H222" s="72">
        <f t="shared" si="24"/>
        <v>0</v>
      </c>
      <c r="I222" s="74"/>
      <c r="J222" s="74"/>
      <c r="K222" s="74"/>
      <c r="L222" s="158"/>
    </row>
    <row r="223" spans="1:12" ht="24" x14ac:dyDescent="0.25">
      <c r="A223" s="44">
        <v>5238</v>
      </c>
      <c r="B223" s="71" t="s">
        <v>231</v>
      </c>
      <c r="C223" s="201">
        <f t="shared" si="23"/>
        <v>0</v>
      </c>
      <c r="D223" s="74"/>
      <c r="E223" s="74"/>
      <c r="F223" s="74"/>
      <c r="G223" s="157"/>
      <c r="H223" s="72">
        <f t="shared" si="24"/>
        <v>8800</v>
      </c>
      <c r="I223" s="74">
        <v>8800</v>
      </c>
      <c r="J223" s="74"/>
      <c r="K223" s="74"/>
      <c r="L223" s="158"/>
    </row>
    <row r="224" spans="1:12" ht="24" x14ac:dyDescent="0.25">
      <c r="A224" s="44">
        <v>5239</v>
      </c>
      <c r="B224" s="71" t="s">
        <v>232</v>
      </c>
      <c r="C224" s="201">
        <f t="shared" si="23"/>
        <v>0</v>
      </c>
      <c r="D224" s="74"/>
      <c r="E224" s="74"/>
      <c r="F224" s="74"/>
      <c r="G224" s="157"/>
      <c r="H224" s="72">
        <f t="shared" si="24"/>
        <v>0</v>
      </c>
      <c r="I224" s="74"/>
      <c r="J224" s="74"/>
      <c r="K224" s="74"/>
      <c r="L224" s="158"/>
    </row>
    <row r="225" spans="1:12" ht="24" x14ac:dyDescent="0.25">
      <c r="A225" s="159">
        <v>5240</v>
      </c>
      <c r="B225" s="71" t="s">
        <v>233</v>
      </c>
      <c r="C225" s="201">
        <f t="shared" si="23"/>
        <v>0</v>
      </c>
      <c r="D225" s="74"/>
      <c r="E225" s="74"/>
      <c r="F225" s="74"/>
      <c r="G225" s="157"/>
      <c r="H225" s="72">
        <f t="shared" si="24"/>
        <v>0</v>
      </c>
      <c r="I225" s="74"/>
      <c r="J225" s="74"/>
      <c r="K225" s="74"/>
      <c r="L225" s="158"/>
    </row>
    <row r="226" spans="1:12" x14ac:dyDescent="0.25">
      <c r="A226" s="159">
        <v>5250</v>
      </c>
      <c r="B226" s="71" t="s">
        <v>234</v>
      </c>
      <c r="C226" s="201">
        <f t="shared" si="23"/>
        <v>0</v>
      </c>
      <c r="D226" s="74"/>
      <c r="E226" s="74"/>
      <c r="F226" s="74"/>
      <c r="G226" s="157"/>
      <c r="H226" s="72">
        <f t="shared" si="24"/>
        <v>0</v>
      </c>
      <c r="I226" s="74"/>
      <c r="J226" s="74"/>
      <c r="K226" s="74"/>
      <c r="L226" s="158"/>
    </row>
    <row r="227" spans="1:12" x14ac:dyDescent="0.25">
      <c r="A227" s="159">
        <v>5260</v>
      </c>
      <c r="B227" s="71" t="s">
        <v>235</v>
      </c>
      <c r="C227" s="201">
        <f t="shared" si="23"/>
        <v>0</v>
      </c>
      <c r="D227" s="160">
        <f>SUM(D228)</f>
        <v>0</v>
      </c>
      <c r="E227" s="160">
        <f>SUM(E228)</f>
        <v>0</v>
      </c>
      <c r="F227" s="160">
        <f>SUM(F228)</f>
        <v>0</v>
      </c>
      <c r="G227" s="161">
        <f>SUM(G228)</f>
        <v>0</v>
      </c>
      <c r="H227" s="72">
        <f t="shared" si="24"/>
        <v>0</v>
      </c>
      <c r="I227" s="160">
        <f>SUM(I228)</f>
        <v>0</v>
      </c>
      <c r="J227" s="160">
        <f>SUM(J228)</f>
        <v>0</v>
      </c>
      <c r="K227" s="160">
        <f>SUM(K228)</f>
        <v>0</v>
      </c>
      <c r="L227" s="162">
        <f>SUM(L228)</f>
        <v>0</v>
      </c>
    </row>
    <row r="228" spans="1:12" ht="24" x14ac:dyDescent="0.25">
      <c r="A228" s="44">
        <v>5269</v>
      </c>
      <c r="B228" s="71" t="s">
        <v>236</v>
      </c>
      <c r="C228" s="201">
        <f t="shared" si="23"/>
        <v>0</v>
      </c>
      <c r="D228" s="74"/>
      <c r="E228" s="74"/>
      <c r="F228" s="74"/>
      <c r="G228" s="157"/>
      <c r="H228" s="72">
        <f t="shared" si="24"/>
        <v>0</v>
      </c>
      <c r="I228" s="74"/>
      <c r="J228" s="74"/>
      <c r="K228" s="74"/>
      <c r="L228" s="158"/>
    </row>
    <row r="229" spans="1:12" ht="24" x14ac:dyDescent="0.25">
      <c r="A229" s="150">
        <v>5270</v>
      </c>
      <c r="B229" s="112" t="s">
        <v>237</v>
      </c>
      <c r="C229" s="202">
        <f t="shared" si="23"/>
        <v>0</v>
      </c>
      <c r="D229" s="163"/>
      <c r="E229" s="163"/>
      <c r="F229" s="163"/>
      <c r="G229" s="164"/>
      <c r="H229" s="117">
        <f t="shared" si="24"/>
        <v>0</v>
      </c>
      <c r="I229" s="163"/>
      <c r="J229" s="163"/>
      <c r="K229" s="163"/>
      <c r="L229" s="165"/>
    </row>
    <row r="230" spans="1:12" x14ac:dyDescent="0.25">
      <c r="A230" s="142">
        <v>6000</v>
      </c>
      <c r="B230" s="142" t="s">
        <v>238</v>
      </c>
      <c r="C230" s="203">
        <f t="shared" si="23"/>
        <v>0</v>
      </c>
      <c r="D230" s="144">
        <f>D231+D251+D259</f>
        <v>0</v>
      </c>
      <c r="E230" s="144">
        <f>E231+E251+E259</f>
        <v>0</v>
      </c>
      <c r="F230" s="144">
        <f>F231+F251+F259</f>
        <v>0</v>
      </c>
      <c r="G230" s="145">
        <f>G231+G251+G259</f>
        <v>0</v>
      </c>
      <c r="H230" s="143">
        <f t="shared" si="24"/>
        <v>0</v>
      </c>
      <c r="I230" s="144">
        <f>I231+I251+I259</f>
        <v>0</v>
      </c>
      <c r="J230" s="144">
        <f>J231+J251+J259</f>
        <v>0</v>
      </c>
      <c r="K230" s="144">
        <f>K231+K251+K259</f>
        <v>0</v>
      </c>
      <c r="L230" s="146">
        <f>L231+L251+L259</f>
        <v>0</v>
      </c>
    </row>
    <row r="231" spans="1:12" ht="14.25" customHeight="1" x14ac:dyDescent="0.25">
      <c r="A231" s="192">
        <v>6200</v>
      </c>
      <c r="B231" s="183" t="s">
        <v>239</v>
      </c>
      <c r="C231" s="204">
        <f>SUM(D231:G231)</f>
        <v>0</v>
      </c>
      <c r="D231" s="194">
        <f>SUM(D232,D233,D235,D238,D244,D245,D246)</f>
        <v>0</v>
      </c>
      <c r="E231" s="194">
        <f>SUM(E232,E233,E235,E238,E244,E245,E246)</f>
        <v>0</v>
      </c>
      <c r="F231" s="194">
        <f>SUM(F232,F233,F235,F238,F244,F245,F246)</f>
        <v>0</v>
      </c>
      <c r="G231" s="194">
        <f>SUM(G232,G233,G235,G238,G244,G245,G246)</f>
        <v>0</v>
      </c>
      <c r="H231" s="193">
        <f t="shared" si="24"/>
        <v>0</v>
      </c>
      <c r="I231" s="194">
        <f>SUM(I232,I233,I235,I238,I244,I245,I246)</f>
        <v>0</v>
      </c>
      <c r="J231" s="194">
        <f>SUM(J232,J233,J235,J238,J244,J245,J246)</f>
        <v>0</v>
      </c>
      <c r="K231" s="194">
        <f>SUM(K232,K233,K235,K238,K244,K245,K246)</f>
        <v>0</v>
      </c>
      <c r="L231" s="149">
        <f>SUM(L232,L233,L235,L238,L244,L245,L246)</f>
        <v>0</v>
      </c>
    </row>
    <row r="232" spans="1:12" ht="24" x14ac:dyDescent="0.25">
      <c r="A232" s="168">
        <v>6220</v>
      </c>
      <c r="B232" s="65" t="s">
        <v>240</v>
      </c>
      <c r="C232" s="205">
        <f t="shared" si="23"/>
        <v>0</v>
      </c>
      <c r="D232" s="68"/>
      <c r="E232" s="68"/>
      <c r="F232" s="68"/>
      <c r="G232" s="206"/>
      <c r="H232" s="207">
        <f t="shared" si="24"/>
        <v>0</v>
      </c>
      <c r="I232" s="68"/>
      <c r="J232" s="68"/>
      <c r="K232" s="68"/>
      <c r="L232" s="155"/>
    </row>
    <row r="233" spans="1:12" x14ac:dyDescent="0.25">
      <c r="A233" s="159">
        <v>6230</v>
      </c>
      <c r="B233" s="71" t="s">
        <v>241</v>
      </c>
      <c r="C233" s="201">
        <f t="shared" si="23"/>
        <v>0</v>
      </c>
      <c r="D233" s="160">
        <f>SUM(D234)</f>
        <v>0</v>
      </c>
      <c r="E233" s="160">
        <f t="shared" ref="E233:L233" si="25">SUM(E234)</f>
        <v>0</v>
      </c>
      <c r="F233" s="160">
        <f t="shared" si="25"/>
        <v>0</v>
      </c>
      <c r="G233" s="161">
        <f t="shared" si="25"/>
        <v>0</v>
      </c>
      <c r="H233" s="208">
        <f t="shared" si="24"/>
        <v>0</v>
      </c>
      <c r="I233" s="160">
        <f t="shared" si="25"/>
        <v>0</v>
      </c>
      <c r="J233" s="160">
        <f t="shared" si="25"/>
        <v>0</v>
      </c>
      <c r="K233" s="160">
        <f t="shared" si="25"/>
        <v>0</v>
      </c>
      <c r="L233" s="162">
        <f t="shared" si="25"/>
        <v>0</v>
      </c>
    </row>
    <row r="234" spans="1:12" ht="24" x14ac:dyDescent="0.25">
      <c r="A234" s="44">
        <v>6239</v>
      </c>
      <c r="B234" s="65" t="s">
        <v>242</v>
      </c>
      <c r="C234" s="201">
        <f t="shared" si="23"/>
        <v>0</v>
      </c>
      <c r="D234" s="68"/>
      <c r="E234" s="68"/>
      <c r="F234" s="68"/>
      <c r="G234" s="154"/>
      <c r="H234" s="208">
        <f t="shared" si="24"/>
        <v>0</v>
      </c>
      <c r="I234" s="68"/>
      <c r="J234" s="68"/>
      <c r="K234" s="68"/>
      <c r="L234" s="155"/>
    </row>
    <row r="235" spans="1:12" ht="24" x14ac:dyDescent="0.25">
      <c r="A235" s="159">
        <v>6240</v>
      </c>
      <c r="B235" s="71" t="s">
        <v>243</v>
      </c>
      <c r="C235" s="201">
        <f>SUM(D235:G235)</f>
        <v>0</v>
      </c>
      <c r="D235" s="160">
        <f>SUM(D236:D237)</f>
        <v>0</v>
      </c>
      <c r="E235" s="160">
        <f>SUM(E236:E237)</f>
        <v>0</v>
      </c>
      <c r="F235" s="160">
        <f>SUM(F236:F237)</f>
        <v>0</v>
      </c>
      <c r="G235" s="161">
        <f>SUM(G236:G237)</f>
        <v>0</v>
      </c>
      <c r="H235" s="208">
        <f t="shared" si="24"/>
        <v>0</v>
      </c>
      <c r="I235" s="160">
        <f>SUM(I236:I237)</f>
        <v>0</v>
      </c>
      <c r="J235" s="160">
        <f>SUM(J236:J237)</f>
        <v>0</v>
      </c>
      <c r="K235" s="160">
        <f>SUM(K236:K237)</f>
        <v>0</v>
      </c>
      <c r="L235" s="162">
        <f>SUM(L236:L237)</f>
        <v>0</v>
      </c>
    </row>
    <row r="236" spans="1:12" x14ac:dyDescent="0.25">
      <c r="A236" s="44">
        <v>6241</v>
      </c>
      <c r="B236" s="71" t="s">
        <v>244</v>
      </c>
      <c r="C236" s="201">
        <f>SUM(D236:G236)</f>
        <v>0</v>
      </c>
      <c r="D236" s="74"/>
      <c r="E236" s="74"/>
      <c r="F236" s="74"/>
      <c r="G236" s="157"/>
      <c r="H236" s="208">
        <f>SUM(I236:L236)</f>
        <v>0</v>
      </c>
      <c r="I236" s="74"/>
      <c r="J236" s="74"/>
      <c r="K236" s="74"/>
      <c r="L236" s="158"/>
    </row>
    <row r="237" spans="1:12" x14ac:dyDescent="0.25">
      <c r="A237" s="44">
        <v>6242</v>
      </c>
      <c r="B237" s="71" t="s">
        <v>245</v>
      </c>
      <c r="C237" s="201">
        <f>SUM(D237:G237)</f>
        <v>0</v>
      </c>
      <c r="D237" s="74"/>
      <c r="E237" s="74"/>
      <c r="F237" s="74"/>
      <c r="G237" s="157"/>
      <c r="H237" s="208">
        <f t="shared" si="24"/>
        <v>0</v>
      </c>
      <c r="I237" s="74"/>
      <c r="J237" s="74"/>
      <c r="K237" s="74"/>
      <c r="L237" s="158"/>
    </row>
    <row r="238" spans="1:12" ht="25.5" customHeight="1" x14ac:dyDescent="0.25">
      <c r="A238" s="159">
        <v>6250</v>
      </c>
      <c r="B238" s="71" t="s">
        <v>246</v>
      </c>
      <c r="C238" s="201">
        <f>SUM(D238:G238)</f>
        <v>0</v>
      </c>
      <c r="D238" s="160">
        <f>SUM(D239:D243)</f>
        <v>0</v>
      </c>
      <c r="E238" s="160">
        <f>SUM(E239:E243)</f>
        <v>0</v>
      </c>
      <c r="F238" s="160">
        <f>SUM(F239:F243)</f>
        <v>0</v>
      </c>
      <c r="G238" s="161">
        <f>SUM(G239:G243)</f>
        <v>0</v>
      </c>
      <c r="H238" s="208">
        <f t="shared" si="24"/>
        <v>0</v>
      </c>
      <c r="I238" s="160">
        <f>SUM(I239:I243)</f>
        <v>0</v>
      </c>
      <c r="J238" s="160">
        <f>SUM(J239:J243)</f>
        <v>0</v>
      </c>
      <c r="K238" s="160">
        <f>SUM(K239:K243)</f>
        <v>0</v>
      </c>
      <c r="L238" s="162">
        <f>SUM(L239:L243)</f>
        <v>0</v>
      </c>
    </row>
    <row r="239" spans="1:12" ht="14.25" customHeight="1" x14ac:dyDescent="0.25">
      <c r="A239" s="44">
        <v>6252</v>
      </c>
      <c r="B239" s="71" t="s">
        <v>247</v>
      </c>
      <c r="C239" s="201">
        <f>SUM(D239:G239)</f>
        <v>0</v>
      </c>
      <c r="D239" s="74"/>
      <c r="E239" s="74"/>
      <c r="F239" s="74"/>
      <c r="G239" s="157"/>
      <c r="H239" s="208">
        <f t="shared" si="24"/>
        <v>0</v>
      </c>
      <c r="I239" s="74"/>
      <c r="J239" s="74"/>
      <c r="K239" s="74"/>
      <c r="L239" s="158"/>
    </row>
    <row r="240" spans="1:12" ht="14.25" customHeight="1" x14ac:dyDescent="0.25">
      <c r="A240" s="44">
        <v>6253</v>
      </c>
      <c r="B240" s="71" t="s">
        <v>248</v>
      </c>
      <c r="C240" s="201">
        <f t="shared" si="23"/>
        <v>0</v>
      </c>
      <c r="D240" s="74"/>
      <c r="E240" s="74"/>
      <c r="F240" s="74"/>
      <c r="G240" s="157"/>
      <c r="H240" s="208">
        <f t="shared" si="24"/>
        <v>0</v>
      </c>
      <c r="I240" s="74"/>
      <c r="J240" s="74"/>
      <c r="K240" s="74"/>
      <c r="L240" s="158"/>
    </row>
    <row r="241" spans="1:12" ht="24" x14ac:dyDescent="0.25">
      <c r="A241" s="44">
        <v>6254</v>
      </c>
      <c r="B241" s="71" t="s">
        <v>249</v>
      </c>
      <c r="C241" s="201">
        <f t="shared" si="23"/>
        <v>0</v>
      </c>
      <c r="D241" s="74"/>
      <c r="E241" s="74"/>
      <c r="F241" s="74"/>
      <c r="G241" s="157"/>
      <c r="H241" s="208">
        <f t="shared" si="24"/>
        <v>0</v>
      </c>
      <c r="I241" s="74"/>
      <c r="J241" s="74"/>
      <c r="K241" s="74"/>
      <c r="L241" s="158"/>
    </row>
    <row r="242" spans="1:12" ht="24" x14ac:dyDescent="0.25">
      <c r="A242" s="44">
        <v>6255</v>
      </c>
      <c r="B242" s="71" t="s">
        <v>250</v>
      </c>
      <c r="C242" s="201">
        <f t="shared" si="23"/>
        <v>0</v>
      </c>
      <c r="D242" s="74"/>
      <c r="E242" s="74"/>
      <c r="F242" s="74"/>
      <c r="G242" s="157"/>
      <c r="H242" s="208">
        <f t="shared" si="24"/>
        <v>0</v>
      </c>
      <c r="I242" s="74"/>
      <c r="J242" s="74"/>
      <c r="K242" s="74"/>
      <c r="L242" s="158"/>
    </row>
    <row r="243" spans="1:12" x14ac:dyDescent="0.25">
      <c r="A243" s="44">
        <v>6259</v>
      </c>
      <c r="B243" s="71" t="s">
        <v>251</v>
      </c>
      <c r="C243" s="201">
        <f t="shared" si="23"/>
        <v>0</v>
      </c>
      <c r="D243" s="74"/>
      <c r="E243" s="74"/>
      <c r="F243" s="74"/>
      <c r="G243" s="157"/>
      <c r="H243" s="208">
        <f t="shared" si="24"/>
        <v>0</v>
      </c>
      <c r="I243" s="74"/>
      <c r="J243" s="74"/>
      <c r="K243" s="74"/>
      <c r="L243" s="158"/>
    </row>
    <row r="244" spans="1:12" ht="24" x14ac:dyDescent="0.25">
      <c r="A244" s="159">
        <v>6260</v>
      </c>
      <c r="B244" s="71" t="s">
        <v>252</v>
      </c>
      <c r="C244" s="201">
        <f t="shared" si="23"/>
        <v>0</v>
      </c>
      <c r="D244" s="74"/>
      <c r="E244" s="74"/>
      <c r="F244" s="74"/>
      <c r="G244" s="157"/>
      <c r="H244" s="208">
        <f t="shared" si="24"/>
        <v>0</v>
      </c>
      <c r="I244" s="74"/>
      <c r="J244" s="74"/>
      <c r="K244" s="74"/>
      <c r="L244" s="158"/>
    </row>
    <row r="245" spans="1:12" x14ac:dyDescent="0.25">
      <c r="A245" s="159">
        <v>6270</v>
      </c>
      <c r="B245" s="71" t="s">
        <v>253</v>
      </c>
      <c r="C245" s="201">
        <f t="shared" si="23"/>
        <v>0</v>
      </c>
      <c r="D245" s="74"/>
      <c r="E245" s="74"/>
      <c r="F245" s="74"/>
      <c r="G245" s="157"/>
      <c r="H245" s="208">
        <f t="shared" si="24"/>
        <v>0</v>
      </c>
      <c r="I245" s="74"/>
      <c r="J245" s="74"/>
      <c r="K245" s="74"/>
      <c r="L245" s="158"/>
    </row>
    <row r="246" spans="1:12" ht="24" x14ac:dyDescent="0.25">
      <c r="A246" s="168">
        <v>6290</v>
      </c>
      <c r="B246" s="65" t="s">
        <v>254</v>
      </c>
      <c r="C246" s="209">
        <f t="shared" si="23"/>
        <v>0</v>
      </c>
      <c r="D246" s="169">
        <f>SUM(D247:D250)</f>
        <v>0</v>
      </c>
      <c r="E246" s="169">
        <f t="shared" ref="E246:G246" si="26">SUM(E247:E250)</f>
        <v>0</v>
      </c>
      <c r="F246" s="169">
        <f t="shared" si="26"/>
        <v>0</v>
      </c>
      <c r="G246" s="210">
        <f t="shared" si="26"/>
        <v>0</v>
      </c>
      <c r="H246" s="209">
        <f t="shared" si="24"/>
        <v>0</v>
      </c>
      <c r="I246" s="169">
        <f>SUM(I247:I250)</f>
        <v>0</v>
      </c>
      <c r="J246" s="169">
        <f t="shared" ref="J246:L246" si="27">SUM(J247:J250)</f>
        <v>0</v>
      </c>
      <c r="K246" s="169">
        <f t="shared" si="27"/>
        <v>0</v>
      </c>
      <c r="L246" s="186">
        <f t="shared" si="27"/>
        <v>0</v>
      </c>
    </row>
    <row r="247" spans="1:12" x14ac:dyDescent="0.25">
      <c r="A247" s="44">
        <v>6291</v>
      </c>
      <c r="B247" s="71" t="s">
        <v>255</v>
      </c>
      <c r="C247" s="201">
        <f t="shared" si="23"/>
        <v>0</v>
      </c>
      <c r="D247" s="74"/>
      <c r="E247" s="74"/>
      <c r="F247" s="74"/>
      <c r="G247" s="211"/>
      <c r="H247" s="201">
        <f t="shared" si="24"/>
        <v>0</v>
      </c>
      <c r="I247" s="74"/>
      <c r="J247" s="74"/>
      <c r="K247" s="74"/>
      <c r="L247" s="158"/>
    </row>
    <row r="248" spans="1:12" x14ac:dyDescent="0.25">
      <c r="A248" s="44">
        <v>6292</v>
      </c>
      <c r="B248" s="71" t="s">
        <v>256</v>
      </c>
      <c r="C248" s="201">
        <f t="shared" si="23"/>
        <v>0</v>
      </c>
      <c r="D248" s="74"/>
      <c r="E248" s="74"/>
      <c r="F248" s="74"/>
      <c r="G248" s="211"/>
      <c r="H248" s="201">
        <f t="shared" si="24"/>
        <v>0</v>
      </c>
      <c r="I248" s="74"/>
      <c r="J248" s="74"/>
      <c r="K248" s="74"/>
      <c r="L248" s="158"/>
    </row>
    <row r="249" spans="1:12" ht="72" x14ac:dyDescent="0.25">
      <c r="A249" s="44">
        <v>6296</v>
      </c>
      <c r="B249" s="71" t="s">
        <v>257</v>
      </c>
      <c r="C249" s="201">
        <f t="shared" si="23"/>
        <v>0</v>
      </c>
      <c r="D249" s="74"/>
      <c r="E249" s="74"/>
      <c r="F249" s="74"/>
      <c r="G249" s="211"/>
      <c r="H249" s="201">
        <f t="shared" si="24"/>
        <v>0</v>
      </c>
      <c r="I249" s="74"/>
      <c r="J249" s="74"/>
      <c r="K249" s="74"/>
      <c r="L249" s="158"/>
    </row>
    <row r="250" spans="1:12" ht="39.75" customHeight="1" x14ac:dyDescent="0.25">
      <c r="A250" s="44">
        <v>6299</v>
      </c>
      <c r="B250" s="71" t="s">
        <v>258</v>
      </c>
      <c r="C250" s="201">
        <f t="shared" si="23"/>
        <v>0</v>
      </c>
      <c r="D250" s="74"/>
      <c r="E250" s="74"/>
      <c r="F250" s="74"/>
      <c r="G250" s="211"/>
      <c r="H250" s="201">
        <f t="shared" si="24"/>
        <v>0</v>
      </c>
      <c r="I250" s="74"/>
      <c r="J250" s="74"/>
      <c r="K250" s="74"/>
      <c r="L250" s="158"/>
    </row>
    <row r="251" spans="1:12" x14ac:dyDescent="0.25">
      <c r="A251" s="56">
        <v>6300</v>
      </c>
      <c r="B251" s="147" t="s">
        <v>259</v>
      </c>
      <c r="C251" s="184">
        <f t="shared" si="23"/>
        <v>0</v>
      </c>
      <c r="D251" s="63">
        <f>SUM(D252,D257,D258)</f>
        <v>0</v>
      </c>
      <c r="E251" s="63">
        <f t="shared" ref="E251:G251" si="28">SUM(E252,E257,E258)</f>
        <v>0</v>
      </c>
      <c r="F251" s="63">
        <f t="shared" si="28"/>
        <v>0</v>
      </c>
      <c r="G251" s="63">
        <f t="shared" si="28"/>
        <v>0</v>
      </c>
      <c r="H251" s="57">
        <f t="shared" si="24"/>
        <v>0</v>
      </c>
      <c r="I251" s="63">
        <f>SUM(I252,I257,I258)</f>
        <v>0</v>
      </c>
      <c r="J251" s="63">
        <f t="shared" ref="J251:L251" si="29">SUM(J252,J257,J258)</f>
        <v>0</v>
      </c>
      <c r="K251" s="63">
        <f t="shared" si="29"/>
        <v>0</v>
      </c>
      <c r="L251" s="172">
        <f t="shared" si="29"/>
        <v>0</v>
      </c>
    </row>
    <row r="252" spans="1:12" ht="24" x14ac:dyDescent="0.25">
      <c r="A252" s="168">
        <v>6320</v>
      </c>
      <c r="B252" s="65" t="s">
        <v>260</v>
      </c>
      <c r="C252" s="209">
        <f t="shared" si="23"/>
        <v>0</v>
      </c>
      <c r="D252" s="169">
        <f>SUM(D253:D256)</f>
        <v>0</v>
      </c>
      <c r="E252" s="169">
        <f>SUM(E253:E256)</f>
        <v>0</v>
      </c>
      <c r="F252" s="169">
        <f t="shared" ref="F252:G252" si="30">SUM(F253:F256)</f>
        <v>0</v>
      </c>
      <c r="G252" s="212">
        <f t="shared" si="30"/>
        <v>0</v>
      </c>
      <c r="H252" s="209">
        <f t="shared" si="24"/>
        <v>0</v>
      </c>
      <c r="I252" s="169">
        <f>SUM(I253:I256)</f>
        <v>0</v>
      </c>
      <c r="J252" s="169">
        <f t="shared" ref="J252:L252" si="31">SUM(J253:J256)</f>
        <v>0</v>
      </c>
      <c r="K252" s="169">
        <f t="shared" si="31"/>
        <v>0</v>
      </c>
      <c r="L252" s="213">
        <f t="shared" si="31"/>
        <v>0</v>
      </c>
    </row>
    <row r="253" spans="1:12" x14ac:dyDescent="0.25">
      <c r="A253" s="44">
        <v>6322</v>
      </c>
      <c r="B253" s="71" t="s">
        <v>261</v>
      </c>
      <c r="C253" s="201">
        <f t="shared" si="23"/>
        <v>0</v>
      </c>
      <c r="D253" s="74"/>
      <c r="E253" s="74"/>
      <c r="F253" s="74"/>
      <c r="G253" s="211"/>
      <c r="H253" s="201">
        <f t="shared" si="24"/>
        <v>0</v>
      </c>
      <c r="I253" s="74"/>
      <c r="J253" s="74"/>
      <c r="K253" s="74"/>
      <c r="L253" s="158"/>
    </row>
    <row r="254" spans="1:12" ht="24" x14ac:dyDescent="0.25">
      <c r="A254" s="44">
        <v>6323</v>
      </c>
      <c r="B254" s="71" t="s">
        <v>262</v>
      </c>
      <c r="C254" s="201">
        <f t="shared" si="23"/>
        <v>0</v>
      </c>
      <c r="D254" s="74"/>
      <c r="E254" s="74"/>
      <c r="F254" s="74"/>
      <c r="G254" s="211"/>
      <c r="H254" s="201">
        <f t="shared" si="24"/>
        <v>0</v>
      </c>
      <c r="I254" s="74"/>
      <c r="J254" s="74"/>
      <c r="K254" s="74"/>
      <c r="L254" s="158"/>
    </row>
    <row r="255" spans="1:12" ht="24" x14ac:dyDescent="0.25">
      <c r="A255" s="44">
        <v>6324</v>
      </c>
      <c r="B255" s="71" t="s">
        <v>263</v>
      </c>
      <c r="C255" s="201">
        <f t="shared" si="23"/>
        <v>0</v>
      </c>
      <c r="D255" s="74"/>
      <c r="E255" s="74"/>
      <c r="F255" s="74"/>
      <c r="G255" s="211"/>
      <c r="H255" s="201">
        <f t="shared" si="24"/>
        <v>0</v>
      </c>
      <c r="I255" s="74"/>
      <c r="J255" s="74"/>
      <c r="K255" s="74"/>
      <c r="L255" s="158"/>
    </row>
    <row r="256" spans="1:12" x14ac:dyDescent="0.25">
      <c r="A256" s="38">
        <v>6329</v>
      </c>
      <c r="B256" s="65" t="s">
        <v>264</v>
      </c>
      <c r="C256" s="205">
        <f t="shared" si="23"/>
        <v>0</v>
      </c>
      <c r="D256" s="68"/>
      <c r="E256" s="68"/>
      <c r="F256" s="68"/>
      <c r="G256" s="214"/>
      <c r="H256" s="205">
        <f t="shared" si="24"/>
        <v>0</v>
      </c>
      <c r="I256" s="68"/>
      <c r="J256" s="68"/>
      <c r="K256" s="68"/>
      <c r="L256" s="155"/>
    </row>
    <row r="257" spans="1:13" ht="24" x14ac:dyDescent="0.25">
      <c r="A257" s="215">
        <v>6330</v>
      </c>
      <c r="B257" s="216" t="s">
        <v>265</v>
      </c>
      <c r="C257" s="209">
        <f>SUM(D257:G257)</f>
        <v>0</v>
      </c>
      <c r="D257" s="189"/>
      <c r="E257" s="189"/>
      <c r="F257" s="189"/>
      <c r="G257" s="211"/>
      <c r="H257" s="209">
        <f>SUM(I257:L257)</f>
        <v>0</v>
      </c>
      <c r="I257" s="189"/>
      <c r="J257" s="189"/>
      <c r="K257" s="189"/>
      <c r="L257" s="191"/>
    </row>
    <row r="258" spans="1:13" x14ac:dyDescent="0.25">
      <c r="A258" s="159">
        <v>6360</v>
      </c>
      <c r="B258" s="71" t="s">
        <v>266</v>
      </c>
      <c r="C258" s="201">
        <f t="shared" si="23"/>
        <v>0</v>
      </c>
      <c r="D258" s="74"/>
      <c r="E258" s="74"/>
      <c r="F258" s="74"/>
      <c r="G258" s="157"/>
      <c r="H258" s="208">
        <f t="shared" si="24"/>
        <v>0</v>
      </c>
      <c r="I258" s="74"/>
      <c r="J258" s="74"/>
      <c r="K258" s="74"/>
      <c r="L258" s="158"/>
    </row>
    <row r="259" spans="1:13" ht="36" x14ac:dyDescent="0.25">
      <c r="A259" s="56">
        <v>6400</v>
      </c>
      <c r="B259" s="147" t="s">
        <v>267</v>
      </c>
      <c r="C259" s="184">
        <f>SUM(D259:G259)</f>
        <v>0</v>
      </c>
      <c r="D259" s="63">
        <f>SUM(D260,D264)</f>
        <v>0</v>
      </c>
      <c r="E259" s="63">
        <f t="shared" ref="E259:G259" si="32">SUM(E260,E264)</f>
        <v>0</v>
      </c>
      <c r="F259" s="63">
        <f t="shared" si="32"/>
        <v>0</v>
      </c>
      <c r="G259" s="63">
        <f t="shared" si="32"/>
        <v>0</v>
      </c>
      <c r="H259" s="57">
        <f>SUM(I259:L259)</f>
        <v>0</v>
      </c>
      <c r="I259" s="63">
        <f>SUM(I260,I264)</f>
        <v>0</v>
      </c>
      <c r="J259" s="63">
        <f t="shared" ref="J259:L259" si="33">SUM(J260,J264)</f>
        <v>0</v>
      </c>
      <c r="K259" s="63">
        <f t="shared" si="33"/>
        <v>0</v>
      </c>
      <c r="L259" s="172">
        <f t="shared" si="33"/>
        <v>0</v>
      </c>
    </row>
    <row r="260" spans="1:13" ht="24" x14ac:dyDescent="0.25">
      <c r="A260" s="168">
        <v>6410</v>
      </c>
      <c r="B260" s="65" t="s">
        <v>268</v>
      </c>
      <c r="C260" s="205">
        <f t="shared" si="23"/>
        <v>0</v>
      </c>
      <c r="D260" s="169">
        <f>SUM(D261:D263)</f>
        <v>0</v>
      </c>
      <c r="E260" s="169">
        <f t="shared" ref="E260:G260" si="34">SUM(E261:E263)</f>
        <v>0</v>
      </c>
      <c r="F260" s="169">
        <f t="shared" si="34"/>
        <v>0</v>
      </c>
      <c r="G260" s="217">
        <f t="shared" si="34"/>
        <v>0</v>
      </c>
      <c r="H260" s="205">
        <f t="shared" si="24"/>
        <v>0</v>
      </c>
      <c r="I260" s="169">
        <f>SUM(I261:I263)</f>
        <v>0</v>
      </c>
      <c r="J260" s="169">
        <f t="shared" ref="J260:L260" si="35">SUM(J261:J263)</f>
        <v>0</v>
      </c>
      <c r="K260" s="169">
        <f t="shared" si="35"/>
        <v>0</v>
      </c>
      <c r="L260" s="180">
        <f t="shared" si="35"/>
        <v>0</v>
      </c>
    </row>
    <row r="261" spans="1:13" x14ac:dyDescent="0.25">
      <c r="A261" s="44">
        <v>6411</v>
      </c>
      <c r="B261" s="174" t="s">
        <v>269</v>
      </c>
      <c r="C261" s="201">
        <f t="shared" si="23"/>
        <v>0</v>
      </c>
      <c r="D261" s="74"/>
      <c r="E261" s="74"/>
      <c r="F261" s="74"/>
      <c r="G261" s="157"/>
      <c r="H261" s="208">
        <f t="shared" si="24"/>
        <v>0</v>
      </c>
      <c r="I261" s="74"/>
      <c r="J261" s="74"/>
      <c r="K261" s="74"/>
      <c r="L261" s="158"/>
    </row>
    <row r="262" spans="1:13" ht="36" x14ac:dyDescent="0.25">
      <c r="A262" s="44">
        <v>6412</v>
      </c>
      <c r="B262" s="71" t="s">
        <v>270</v>
      </c>
      <c r="C262" s="201">
        <f t="shared" si="23"/>
        <v>0</v>
      </c>
      <c r="D262" s="74"/>
      <c r="E262" s="74"/>
      <c r="F262" s="74"/>
      <c r="G262" s="157"/>
      <c r="H262" s="208">
        <f t="shared" si="24"/>
        <v>0</v>
      </c>
      <c r="I262" s="74"/>
      <c r="J262" s="74"/>
      <c r="K262" s="74"/>
      <c r="L262" s="158"/>
    </row>
    <row r="263" spans="1:13" ht="36" x14ac:dyDescent="0.25">
      <c r="A263" s="44">
        <v>6419</v>
      </c>
      <c r="B263" s="71" t="s">
        <v>271</v>
      </c>
      <c r="C263" s="201">
        <f t="shared" si="23"/>
        <v>0</v>
      </c>
      <c r="D263" s="74"/>
      <c r="E263" s="74"/>
      <c r="F263" s="74"/>
      <c r="G263" s="157"/>
      <c r="H263" s="208">
        <f t="shared" si="24"/>
        <v>0</v>
      </c>
      <c r="I263" s="74"/>
      <c r="J263" s="74"/>
      <c r="K263" s="74"/>
      <c r="L263" s="158"/>
    </row>
    <row r="264" spans="1:13" ht="36" x14ac:dyDescent="0.25">
      <c r="A264" s="159">
        <v>6420</v>
      </c>
      <c r="B264" s="71" t="s">
        <v>272</v>
      </c>
      <c r="C264" s="201">
        <f t="shared" si="23"/>
        <v>0</v>
      </c>
      <c r="D264" s="160">
        <f>SUM(D265:D268)</f>
        <v>0</v>
      </c>
      <c r="E264" s="160">
        <f>SUM(E265:E268)</f>
        <v>0</v>
      </c>
      <c r="F264" s="160">
        <f>SUM(F265:F268)</f>
        <v>0</v>
      </c>
      <c r="G264" s="218">
        <f>SUM(G265:G268)</f>
        <v>0</v>
      </c>
      <c r="H264" s="201">
        <f>SUM(I264:L264)</f>
        <v>0</v>
      </c>
      <c r="I264" s="160">
        <f>SUM(I265:I268)</f>
        <v>0</v>
      </c>
      <c r="J264" s="160">
        <f>SUM(J265:J268)</f>
        <v>0</v>
      </c>
      <c r="K264" s="160">
        <f>SUM(K265:K268)</f>
        <v>0</v>
      </c>
      <c r="L264" s="176">
        <f>SUM(L265:L268)</f>
        <v>0</v>
      </c>
    </row>
    <row r="265" spans="1:13" x14ac:dyDescent="0.25">
      <c r="A265" s="44">
        <v>6421</v>
      </c>
      <c r="B265" s="71" t="s">
        <v>273</v>
      </c>
      <c r="C265" s="201">
        <f t="shared" ref="C265:C285" si="36">SUM(D265:G265)</f>
        <v>0</v>
      </c>
      <c r="D265" s="74"/>
      <c r="E265" s="74"/>
      <c r="F265" s="74"/>
      <c r="G265" s="157"/>
      <c r="H265" s="208">
        <f t="shared" ref="H265:H285" si="37">SUM(I265:L265)</f>
        <v>0</v>
      </c>
      <c r="I265" s="74"/>
      <c r="J265" s="74"/>
      <c r="K265" s="74"/>
      <c r="L265" s="158"/>
    </row>
    <row r="266" spans="1:13" x14ac:dyDescent="0.25">
      <c r="A266" s="44">
        <v>6422</v>
      </c>
      <c r="B266" s="71" t="s">
        <v>274</v>
      </c>
      <c r="C266" s="201">
        <f t="shared" si="36"/>
        <v>0</v>
      </c>
      <c r="D266" s="74"/>
      <c r="E266" s="74"/>
      <c r="F266" s="74"/>
      <c r="G266" s="157"/>
      <c r="H266" s="208">
        <f t="shared" si="37"/>
        <v>0</v>
      </c>
      <c r="I266" s="74"/>
      <c r="J266" s="74"/>
      <c r="K266" s="74"/>
      <c r="L266" s="158"/>
    </row>
    <row r="267" spans="1:13" ht="13.5" customHeight="1" x14ac:dyDescent="0.25">
      <c r="A267" s="44">
        <v>6423</v>
      </c>
      <c r="B267" s="71" t="s">
        <v>275</v>
      </c>
      <c r="C267" s="201">
        <f>SUM(D267:G267)</f>
        <v>0</v>
      </c>
      <c r="D267" s="74"/>
      <c r="E267" s="74"/>
      <c r="F267" s="74"/>
      <c r="G267" s="157"/>
      <c r="H267" s="208">
        <f>SUM(I267:L267)</f>
        <v>0</v>
      </c>
      <c r="I267" s="74"/>
      <c r="J267" s="74"/>
      <c r="K267" s="74"/>
      <c r="L267" s="158"/>
    </row>
    <row r="268" spans="1:13" ht="36" x14ac:dyDescent="0.25">
      <c r="A268" s="44">
        <v>6424</v>
      </c>
      <c r="B268" s="71" t="s">
        <v>276</v>
      </c>
      <c r="C268" s="201">
        <f>SUM(D268:G268)</f>
        <v>0</v>
      </c>
      <c r="D268" s="74"/>
      <c r="E268" s="74"/>
      <c r="F268" s="74"/>
      <c r="G268" s="157"/>
      <c r="H268" s="208">
        <f>SUM(I268:L268)</f>
        <v>0</v>
      </c>
      <c r="I268" s="74"/>
      <c r="J268" s="74"/>
      <c r="K268" s="74"/>
      <c r="L268" s="158"/>
      <c r="M268" s="225"/>
    </row>
    <row r="269" spans="1:13" ht="36" x14ac:dyDescent="0.25">
      <c r="A269" s="220">
        <v>7000</v>
      </c>
      <c r="B269" s="220" t="s">
        <v>277</v>
      </c>
      <c r="C269" s="221">
        <f t="shared" si="36"/>
        <v>0</v>
      </c>
      <c r="D269" s="222">
        <f>SUM(D270,D281)</f>
        <v>0</v>
      </c>
      <c r="E269" s="222">
        <f>SUM(E270,E281)</f>
        <v>0</v>
      </c>
      <c r="F269" s="222">
        <f>SUM(F270,F281)</f>
        <v>0</v>
      </c>
      <c r="G269" s="222">
        <f>SUM(G270,G281)</f>
        <v>0</v>
      </c>
      <c r="H269" s="223">
        <f t="shared" si="37"/>
        <v>0</v>
      </c>
      <c r="I269" s="222">
        <f>SUM(I270,I281)</f>
        <v>0</v>
      </c>
      <c r="J269" s="222">
        <f>SUM(J270,J281)</f>
        <v>0</v>
      </c>
      <c r="K269" s="222">
        <f>SUM(K270,K281)</f>
        <v>0</v>
      </c>
      <c r="L269" s="224">
        <f>SUM(L270,L281)</f>
        <v>0</v>
      </c>
    </row>
    <row r="270" spans="1:13" ht="24" x14ac:dyDescent="0.25">
      <c r="A270" s="56">
        <v>7200</v>
      </c>
      <c r="B270" s="147" t="s">
        <v>278</v>
      </c>
      <c r="C270" s="184">
        <f t="shared" si="36"/>
        <v>0</v>
      </c>
      <c r="D270" s="63">
        <f>SUM(D271,D272,D275,D276,D280)</f>
        <v>0</v>
      </c>
      <c r="E270" s="63">
        <f>SUM(E271,E272,E275,E276,E280)</f>
        <v>0</v>
      </c>
      <c r="F270" s="63">
        <f>SUM(F271,F272,F275,F276,F280)</f>
        <v>0</v>
      </c>
      <c r="G270" s="63">
        <f>SUM(G271,G272,G275,G276,G280)</f>
        <v>0</v>
      </c>
      <c r="H270" s="57">
        <f t="shared" si="37"/>
        <v>0</v>
      </c>
      <c r="I270" s="63">
        <f>SUM(I271,I272,I275,I276,I280)</f>
        <v>0</v>
      </c>
      <c r="J270" s="63">
        <f>SUM(J271,J272,J275,J276,J280)</f>
        <v>0</v>
      </c>
      <c r="K270" s="63">
        <f>SUM(K271,K272,K275,K276,K280)</f>
        <v>0</v>
      </c>
      <c r="L270" s="149">
        <f>SUM(L271,L272,L275,L276,L280)</f>
        <v>0</v>
      </c>
    </row>
    <row r="271" spans="1:13" ht="24" x14ac:dyDescent="0.25">
      <c r="A271" s="168">
        <v>7210</v>
      </c>
      <c r="B271" s="65" t="s">
        <v>279</v>
      </c>
      <c r="C271" s="205">
        <f t="shared" si="36"/>
        <v>0</v>
      </c>
      <c r="D271" s="68"/>
      <c r="E271" s="68"/>
      <c r="F271" s="68"/>
      <c r="G271" s="154"/>
      <c r="H271" s="66">
        <f t="shared" si="37"/>
        <v>0</v>
      </c>
      <c r="I271" s="68"/>
      <c r="J271" s="68"/>
      <c r="K271" s="68"/>
      <c r="L271" s="155"/>
    </row>
    <row r="272" spans="1:13" s="225" customFormat="1" ht="36" x14ac:dyDescent="0.25">
      <c r="A272" s="159">
        <v>7220</v>
      </c>
      <c r="B272" s="71" t="s">
        <v>280</v>
      </c>
      <c r="C272" s="201">
        <f>SUM(D272:G272)</f>
        <v>0</v>
      </c>
      <c r="D272" s="160">
        <f>SUM(D273:D274)</f>
        <v>0</v>
      </c>
      <c r="E272" s="160">
        <f>SUM(E273:E274)</f>
        <v>0</v>
      </c>
      <c r="F272" s="160">
        <f>SUM(F273:F274)</f>
        <v>0</v>
      </c>
      <c r="G272" s="160">
        <f>SUM(G273:G274)</f>
        <v>0</v>
      </c>
      <c r="H272" s="72">
        <f>SUM(I272:L272)</f>
        <v>0</v>
      </c>
      <c r="I272" s="160">
        <f>SUM(I273:I274)</f>
        <v>0</v>
      </c>
      <c r="J272" s="160">
        <f>SUM(J273:J274)</f>
        <v>0</v>
      </c>
      <c r="K272" s="160">
        <f>SUM(K273:K274)</f>
        <v>0</v>
      </c>
      <c r="L272" s="162">
        <f>SUM(L273:L274)</f>
        <v>0</v>
      </c>
    </row>
    <row r="273" spans="1:12" s="225" customFormat="1" ht="36" x14ac:dyDescent="0.25">
      <c r="A273" s="44">
        <v>7221</v>
      </c>
      <c r="B273" s="71" t="s">
        <v>281</v>
      </c>
      <c r="C273" s="201">
        <f t="shared" si="36"/>
        <v>0</v>
      </c>
      <c r="D273" s="74"/>
      <c r="E273" s="74"/>
      <c r="F273" s="74"/>
      <c r="G273" s="157"/>
      <c r="H273" s="72">
        <f t="shared" si="37"/>
        <v>0</v>
      </c>
      <c r="I273" s="74"/>
      <c r="J273" s="74"/>
      <c r="K273" s="74"/>
      <c r="L273" s="158"/>
    </row>
    <row r="274" spans="1:12" s="225" customFormat="1" ht="36" x14ac:dyDescent="0.25">
      <c r="A274" s="44">
        <v>7222</v>
      </c>
      <c r="B274" s="71" t="s">
        <v>282</v>
      </c>
      <c r="C274" s="201">
        <f t="shared" si="36"/>
        <v>0</v>
      </c>
      <c r="D274" s="74"/>
      <c r="E274" s="74"/>
      <c r="F274" s="74"/>
      <c r="G274" s="157"/>
      <c r="H274" s="72">
        <f t="shared" si="37"/>
        <v>0</v>
      </c>
      <c r="I274" s="74"/>
      <c r="J274" s="74"/>
      <c r="K274" s="74"/>
      <c r="L274" s="158"/>
    </row>
    <row r="275" spans="1:12" ht="24" x14ac:dyDescent="0.25">
      <c r="A275" s="159">
        <v>7230</v>
      </c>
      <c r="B275" s="71" t="s">
        <v>283</v>
      </c>
      <c r="C275" s="201">
        <f t="shared" si="36"/>
        <v>0</v>
      </c>
      <c r="D275" s="74"/>
      <c r="E275" s="74"/>
      <c r="F275" s="74"/>
      <c r="G275" s="157"/>
      <c r="H275" s="72">
        <f t="shared" si="37"/>
        <v>0</v>
      </c>
      <c r="I275" s="74"/>
      <c r="J275" s="74"/>
      <c r="K275" s="74"/>
      <c r="L275" s="158"/>
    </row>
    <row r="276" spans="1:12" ht="24" x14ac:dyDescent="0.25">
      <c r="A276" s="159">
        <v>7240</v>
      </c>
      <c r="B276" s="71" t="s">
        <v>284</v>
      </c>
      <c r="C276" s="201">
        <f t="shared" si="36"/>
        <v>0</v>
      </c>
      <c r="D276" s="160">
        <f>SUM(D277:D279)</f>
        <v>0</v>
      </c>
      <c r="E276" s="160">
        <f t="shared" ref="E276:G276" si="38">SUM(E277:E279)</f>
        <v>0</v>
      </c>
      <c r="F276" s="160">
        <f t="shared" si="38"/>
        <v>0</v>
      </c>
      <c r="G276" s="161">
        <f t="shared" si="38"/>
        <v>0</v>
      </c>
      <c r="H276" s="72">
        <f t="shared" si="37"/>
        <v>0</v>
      </c>
      <c r="I276" s="160">
        <f t="shared" ref="I276:L276" si="39">SUM(I277:I279)</f>
        <v>0</v>
      </c>
      <c r="J276" s="160">
        <f t="shared" si="39"/>
        <v>0</v>
      </c>
      <c r="K276" s="160">
        <f>SUM(K277:K279)</f>
        <v>0</v>
      </c>
      <c r="L276" s="162">
        <f t="shared" si="39"/>
        <v>0</v>
      </c>
    </row>
    <row r="277" spans="1:12" ht="48" x14ac:dyDescent="0.25">
      <c r="A277" s="44">
        <v>7245</v>
      </c>
      <c r="B277" s="71" t="s">
        <v>285</v>
      </c>
      <c r="C277" s="201">
        <f t="shared" si="36"/>
        <v>0</v>
      </c>
      <c r="D277" s="74"/>
      <c r="E277" s="74"/>
      <c r="F277" s="74"/>
      <c r="G277" s="157"/>
      <c r="H277" s="72">
        <f t="shared" si="37"/>
        <v>0</v>
      </c>
      <c r="I277" s="74"/>
      <c r="J277" s="74"/>
      <c r="K277" s="74"/>
      <c r="L277" s="158"/>
    </row>
    <row r="278" spans="1:12" ht="84.75" customHeight="1" x14ac:dyDescent="0.25">
      <c r="A278" s="44">
        <v>7246</v>
      </c>
      <c r="B278" s="71" t="s">
        <v>286</v>
      </c>
      <c r="C278" s="201">
        <f t="shared" si="36"/>
        <v>0</v>
      </c>
      <c r="D278" s="74"/>
      <c r="E278" s="74"/>
      <c r="F278" s="74"/>
      <c r="G278" s="157"/>
      <c r="H278" s="72">
        <f t="shared" si="37"/>
        <v>0</v>
      </c>
      <c r="I278" s="74"/>
      <c r="J278" s="74"/>
      <c r="K278" s="74"/>
      <c r="L278" s="158"/>
    </row>
    <row r="279" spans="1:12" ht="36" x14ac:dyDescent="0.25">
      <c r="A279" s="44">
        <v>7247</v>
      </c>
      <c r="B279" s="71" t="s">
        <v>287</v>
      </c>
      <c r="C279" s="201">
        <f t="shared" si="36"/>
        <v>0</v>
      </c>
      <c r="D279" s="74"/>
      <c r="E279" s="74"/>
      <c r="F279" s="74"/>
      <c r="G279" s="157"/>
      <c r="H279" s="72">
        <f t="shared" si="37"/>
        <v>0</v>
      </c>
      <c r="I279" s="74"/>
      <c r="J279" s="74"/>
      <c r="K279" s="74"/>
      <c r="L279" s="158"/>
    </row>
    <row r="280" spans="1:12" ht="24" x14ac:dyDescent="0.25">
      <c r="A280" s="168">
        <v>7260</v>
      </c>
      <c r="B280" s="65" t="s">
        <v>288</v>
      </c>
      <c r="C280" s="205">
        <f t="shared" si="36"/>
        <v>0</v>
      </c>
      <c r="D280" s="68"/>
      <c r="E280" s="68"/>
      <c r="F280" s="68"/>
      <c r="G280" s="154"/>
      <c r="H280" s="66">
        <f t="shared" si="37"/>
        <v>0</v>
      </c>
      <c r="I280" s="68"/>
      <c r="J280" s="68"/>
      <c r="K280" s="68"/>
      <c r="L280" s="155"/>
    </row>
    <row r="281" spans="1:12" x14ac:dyDescent="0.25">
      <c r="A281" s="108">
        <v>7700</v>
      </c>
      <c r="B281" s="85" t="s">
        <v>289</v>
      </c>
      <c r="C281" s="86">
        <f t="shared" si="36"/>
        <v>0</v>
      </c>
      <c r="D281" s="226">
        <f>D282</f>
        <v>0</v>
      </c>
      <c r="E281" s="226">
        <f t="shared" ref="E281:G281" si="40">E282</f>
        <v>0</v>
      </c>
      <c r="F281" s="226">
        <f t="shared" si="40"/>
        <v>0</v>
      </c>
      <c r="G281" s="227">
        <f t="shared" si="40"/>
        <v>0</v>
      </c>
      <c r="H281" s="86">
        <f t="shared" si="37"/>
        <v>0</v>
      </c>
      <c r="I281" s="226">
        <f t="shared" ref="I281:L281" si="41">I282</f>
        <v>0</v>
      </c>
      <c r="J281" s="226">
        <f t="shared" si="41"/>
        <v>0</v>
      </c>
      <c r="K281" s="226">
        <f t="shared" si="41"/>
        <v>0</v>
      </c>
      <c r="L281" s="228">
        <f t="shared" si="41"/>
        <v>0</v>
      </c>
    </row>
    <row r="282" spans="1:12" x14ac:dyDescent="0.25">
      <c r="A282" s="150">
        <v>7720</v>
      </c>
      <c r="B282" s="65" t="s">
        <v>290</v>
      </c>
      <c r="C282" s="79">
        <f t="shared" si="36"/>
        <v>0</v>
      </c>
      <c r="D282" s="81"/>
      <c r="E282" s="81"/>
      <c r="F282" s="81"/>
      <c r="G282" s="229"/>
      <c r="H282" s="79">
        <f t="shared" si="37"/>
        <v>0</v>
      </c>
      <c r="I282" s="81"/>
      <c r="J282" s="81"/>
      <c r="K282" s="81"/>
      <c r="L282" s="230"/>
    </row>
    <row r="283" spans="1:12" x14ac:dyDescent="0.25">
      <c r="A283" s="174"/>
      <c r="B283" s="71" t="s">
        <v>291</v>
      </c>
      <c r="C283" s="201">
        <f t="shared" si="36"/>
        <v>0</v>
      </c>
      <c r="D283" s="160">
        <f>SUM(D284:D285)</f>
        <v>0</v>
      </c>
      <c r="E283" s="160">
        <f>SUM(E284:E285)</f>
        <v>0</v>
      </c>
      <c r="F283" s="160">
        <f>SUM(F284:F285)</f>
        <v>0</v>
      </c>
      <c r="G283" s="161">
        <f>SUM(G284:G285)</f>
        <v>0</v>
      </c>
      <c r="H283" s="72">
        <f t="shared" si="37"/>
        <v>0</v>
      </c>
      <c r="I283" s="160">
        <f>SUM(I284:I285)</f>
        <v>0</v>
      </c>
      <c r="J283" s="160">
        <f>SUM(J284:J285)</f>
        <v>0</v>
      </c>
      <c r="K283" s="160">
        <f>SUM(K284:K285)</f>
        <v>0</v>
      </c>
      <c r="L283" s="162">
        <f>SUM(L284:L285)</f>
        <v>0</v>
      </c>
    </row>
    <row r="284" spans="1:12" x14ac:dyDescent="0.25">
      <c r="A284" s="174" t="s">
        <v>292</v>
      </c>
      <c r="B284" s="44" t="s">
        <v>293</v>
      </c>
      <c r="C284" s="201">
        <f t="shared" si="36"/>
        <v>0</v>
      </c>
      <c r="D284" s="74"/>
      <c r="E284" s="74"/>
      <c r="F284" s="74"/>
      <c r="G284" s="157"/>
      <c r="H284" s="72">
        <f t="shared" si="37"/>
        <v>0</v>
      </c>
      <c r="I284" s="74"/>
      <c r="J284" s="74"/>
      <c r="K284" s="74"/>
      <c r="L284" s="158"/>
    </row>
    <row r="285" spans="1:12" ht="24" x14ac:dyDescent="0.25">
      <c r="A285" s="174" t="s">
        <v>294</v>
      </c>
      <c r="B285" s="231" t="s">
        <v>295</v>
      </c>
      <c r="C285" s="205">
        <f t="shared" si="36"/>
        <v>0</v>
      </c>
      <c r="D285" s="68"/>
      <c r="E285" s="68"/>
      <c r="F285" s="68"/>
      <c r="G285" s="154"/>
      <c r="H285" s="66">
        <f t="shared" si="37"/>
        <v>0</v>
      </c>
      <c r="I285" s="68"/>
      <c r="J285" s="68"/>
      <c r="K285" s="68"/>
      <c r="L285" s="155"/>
    </row>
    <row r="286" spans="1:12" ht="12.75" thickBot="1" x14ac:dyDescent="0.3">
      <c r="A286" s="232"/>
      <c r="B286" s="232" t="s">
        <v>296</v>
      </c>
      <c r="C286" s="233">
        <f t="shared" ref="C286:L286" si="42">SUM(C283,C269,C230,C195,C187,C173,C75,C53)</f>
        <v>493389</v>
      </c>
      <c r="D286" s="233">
        <f t="shared" si="42"/>
        <v>282938</v>
      </c>
      <c r="E286" s="233">
        <f t="shared" si="42"/>
        <v>148110</v>
      </c>
      <c r="F286" s="233">
        <f t="shared" si="42"/>
        <v>62341</v>
      </c>
      <c r="G286" s="234">
        <f t="shared" si="42"/>
        <v>0</v>
      </c>
      <c r="H286" s="235">
        <f t="shared" si="42"/>
        <v>525773</v>
      </c>
      <c r="I286" s="233">
        <f t="shared" si="42"/>
        <v>300315</v>
      </c>
      <c r="J286" s="233">
        <f t="shared" si="42"/>
        <v>159639</v>
      </c>
      <c r="K286" s="233">
        <f t="shared" si="42"/>
        <v>65819</v>
      </c>
      <c r="L286" s="236">
        <f t="shared" si="42"/>
        <v>0</v>
      </c>
    </row>
    <row r="287" spans="1:12" s="24" customFormat="1" ht="13.5" thickTop="1" thickBot="1" x14ac:dyDescent="0.3">
      <c r="A287" s="601" t="s">
        <v>297</v>
      </c>
      <c r="B287" s="602"/>
      <c r="C287" s="237">
        <f>SUM(D287:G287)</f>
        <v>0</v>
      </c>
      <c r="D287" s="238">
        <f>SUM(D24,D25,D41)-D51</f>
        <v>0</v>
      </c>
      <c r="E287" s="238">
        <f>SUM(E24,E25,E41)-E51</f>
        <v>0</v>
      </c>
      <c r="F287" s="238">
        <f>(F26+F43)-F51</f>
        <v>0</v>
      </c>
      <c r="G287" s="239">
        <f>G45-G51</f>
        <v>0</v>
      </c>
      <c r="H287" s="237">
        <f>SUM(I287:L287)</f>
        <v>-800</v>
      </c>
      <c r="I287" s="238">
        <f>SUM(I24,I25,I41)-I51</f>
        <v>0</v>
      </c>
      <c r="J287" s="238">
        <f>SUM(J24,J25,J41)-J51</f>
        <v>0</v>
      </c>
      <c r="K287" s="238">
        <f>(K26+K43)-K51</f>
        <v>-800</v>
      </c>
      <c r="L287" s="240">
        <f>L45-L51</f>
        <v>0</v>
      </c>
    </row>
    <row r="288" spans="1:12" s="24" customFormat="1" ht="12.75" thickTop="1" x14ac:dyDescent="0.25">
      <c r="A288" s="620" t="s">
        <v>298</v>
      </c>
      <c r="B288" s="621"/>
      <c r="C288" s="241">
        <f t="shared" ref="C288:L288" si="43">SUM(C289,C290)-C297+C298</f>
        <v>0</v>
      </c>
      <c r="D288" s="242">
        <f t="shared" si="43"/>
        <v>0</v>
      </c>
      <c r="E288" s="242">
        <f t="shared" si="43"/>
        <v>0</v>
      </c>
      <c r="F288" s="242">
        <f t="shared" si="43"/>
        <v>0</v>
      </c>
      <c r="G288" s="243">
        <f t="shared" si="43"/>
        <v>0</v>
      </c>
      <c r="H288" s="244">
        <f t="shared" si="43"/>
        <v>800</v>
      </c>
      <c r="I288" s="242">
        <f t="shared" si="43"/>
        <v>0</v>
      </c>
      <c r="J288" s="242">
        <f t="shared" si="43"/>
        <v>0</v>
      </c>
      <c r="K288" s="242">
        <f t="shared" si="43"/>
        <v>800</v>
      </c>
      <c r="L288" s="245">
        <f t="shared" si="43"/>
        <v>0</v>
      </c>
    </row>
    <row r="289" spans="1:12" s="24" customFormat="1" ht="12.75" thickBot="1" x14ac:dyDescent="0.3">
      <c r="A289" s="126" t="s">
        <v>299</v>
      </c>
      <c r="B289" s="126" t="s">
        <v>300</v>
      </c>
      <c r="C289" s="246">
        <f t="shared" ref="C289:L289" si="44">C21-C283</f>
        <v>0</v>
      </c>
      <c r="D289" s="128">
        <f t="shared" si="44"/>
        <v>0</v>
      </c>
      <c r="E289" s="128">
        <f t="shared" si="44"/>
        <v>0</v>
      </c>
      <c r="F289" s="128">
        <f t="shared" si="44"/>
        <v>0</v>
      </c>
      <c r="G289" s="129">
        <f t="shared" si="44"/>
        <v>0</v>
      </c>
      <c r="H289" s="247">
        <f t="shared" si="44"/>
        <v>800</v>
      </c>
      <c r="I289" s="128">
        <f t="shared" si="44"/>
        <v>0</v>
      </c>
      <c r="J289" s="128">
        <f t="shared" si="44"/>
        <v>0</v>
      </c>
      <c r="K289" s="128">
        <f t="shared" si="44"/>
        <v>800</v>
      </c>
      <c r="L289" s="130">
        <f t="shared" si="44"/>
        <v>0</v>
      </c>
    </row>
    <row r="290" spans="1:12" s="24" customFormat="1" ht="12.75" thickTop="1" x14ac:dyDescent="0.25">
      <c r="A290" s="248" t="s">
        <v>301</v>
      </c>
      <c r="B290" s="248" t="s">
        <v>302</v>
      </c>
      <c r="C290" s="241">
        <f t="shared" ref="C290:L290" si="45">SUM(C291,C293,C295)-SUM(C292,C294,C296)</f>
        <v>0</v>
      </c>
      <c r="D290" s="242">
        <f t="shared" si="45"/>
        <v>0</v>
      </c>
      <c r="E290" s="242">
        <f t="shared" si="45"/>
        <v>0</v>
      </c>
      <c r="F290" s="242">
        <f t="shared" si="45"/>
        <v>0</v>
      </c>
      <c r="G290" s="249">
        <f t="shared" si="45"/>
        <v>0</v>
      </c>
      <c r="H290" s="244">
        <f t="shared" si="45"/>
        <v>0</v>
      </c>
      <c r="I290" s="242">
        <f t="shared" si="45"/>
        <v>0</v>
      </c>
      <c r="J290" s="242">
        <f t="shared" si="45"/>
        <v>0</v>
      </c>
      <c r="K290" s="242">
        <f t="shared" si="45"/>
        <v>0</v>
      </c>
      <c r="L290" s="245">
        <f t="shared" si="45"/>
        <v>0</v>
      </c>
    </row>
    <row r="291" spans="1:12" x14ac:dyDescent="0.25">
      <c r="A291" s="250" t="s">
        <v>303</v>
      </c>
      <c r="B291" s="116" t="s">
        <v>304</v>
      </c>
      <c r="C291" s="79">
        <f t="shared" ref="C291:C296" si="46">SUM(D291:G291)</f>
        <v>0</v>
      </c>
      <c r="D291" s="81"/>
      <c r="E291" s="81"/>
      <c r="F291" s="81"/>
      <c r="G291" s="229"/>
      <c r="H291" s="79">
        <f t="shared" ref="H291:H296" si="47">SUM(I291:L291)</f>
        <v>0</v>
      </c>
      <c r="I291" s="81"/>
      <c r="J291" s="81"/>
      <c r="K291" s="81"/>
      <c r="L291" s="230"/>
    </row>
    <row r="292" spans="1:12" ht="24" x14ac:dyDescent="0.25">
      <c r="A292" s="174" t="s">
        <v>305</v>
      </c>
      <c r="B292" s="43" t="s">
        <v>306</v>
      </c>
      <c r="C292" s="72">
        <f t="shared" si="46"/>
        <v>0</v>
      </c>
      <c r="D292" s="74"/>
      <c r="E292" s="74"/>
      <c r="F292" s="74"/>
      <c r="G292" s="157"/>
      <c r="H292" s="72">
        <f t="shared" si="47"/>
        <v>0</v>
      </c>
      <c r="I292" s="74"/>
      <c r="J292" s="74"/>
      <c r="K292" s="74"/>
      <c r="L292" s="158"/>
    </row>
    <row r="293" spans="1:12" x14ac:dyDescent="0.25">
      <c r="A293" s="174" t="s">
        <v>307</v>
      </c>
      <c r="B293" s="43" t="s">
        <v>308</v>
      </c>
      <c r="C293" s="72">
        <f t="shared" si="46"/>
        <v>0</v>
      </c>
      <c r="D293" s="74"/>
      <c r="E293" s="74"/>
      <c r="F293" s="74"/>
      <c r="G293" s="157"/>
      <c r="H293" s="72">
        <f t="shared" si="47"/>
        <v>0</v>
      </c>
      <c r="I293" s="74"/>
      <c r="J293" s="74"/>
      <c r="K293" s="74"/>
      <c r="L293" s="158"/>
    </row>
    <row r="294" spans="1:12" ht="24" x14ac:dyDescent="0.25">
      <c r="A294" s="174" t="s">
        <v>309</v>
      </c>
      <c r="B294" s="43" t="s">
        <v>310</v>
      </c>
      <c r="C294" s="72">
        <f t="shared" si="46"/>
        <v>0</v>
      </c>
      <c r="D294" s="74"/>
      <c r="E294" s="74"/>
      <c r="F294" s="74"/>
      <c r="G294" s="157"/>
      <c r="H294" s="72">
        <f t="shared" si="47"/>
        <v>0</v>
      </c>
      <c r="I294" s="74"/>
      <c r="J294" s="74"/>
      <c r="K294" s="74"/>
      <c r="L294" s="158"/>
    </row>
    <row r="295" spans="1:12" x14ac:dyDescent="0.25">
      <c r="A295" s="174" t="s">
        <v>311</v>
      </c>
      <c r="B295" s="43" t="s">
        <v>312</v>
      </c>
      <c r="C295" s="72">
        <f t="shared" si="46"/>
        <v>0</v>
      </c>
      <c r="D295" s="74"/>
      <c r="E295" s="74"/>
      <c r="F295" s="74"/>
      <c r="G295" s="157"/>
      <c r="H295" s="72">
        <f t="shared" si="47"/>
        <v>0</v>
      </c>
      <c r="I295" s="74"/>
      <c r="J295" s="74"/>
      <c r="K295" s="74"/>
      <c r="L295" s="158"/>
    </row>
    <row r="296" spans="1:12" ht="24.75" thickBot="1" x14ac:dyDescent="0.3">
      <c r="A296" s="251" t="s">
        <v>313</v>
      </c>
      <c r="B296" s="252" t="s">
        <v>314</v>
      </c>
      <c r="C296" s="185">
        <f t="shared" si="46"/>
        <v>0</v>
      </c>
      <c r="D296" s="189"/>
      <c r="E296" s="189"/>
      <c r="F296" s="189"/>
      <c r="G296" s="253"/>
      <c r="H296" s="185">
        <f t="shared" si="47"/>
        <v>0</v>
      </c>
      <c r="I296" s="189"/>
      <c r="J296" s="189"/>
      <c r="K296" s="189"/>
      <c r="L296" s="191"/>
    </row>
    <row r="297" spans="1:12" s="24" customFormat="1" ht="13.5" thickTop="1" thickBot="1" x14ac:dyDescent="0.3">
      <c r="A297" s="254" t="s">
        <v>315</v>
      </c>
      <c r="B297" s="254" t="s">
        <v>316</v>
      </c>
      <c r="C297" s="255">
        <f>SUM(D297:G297)</f>
        <v>0</v>
      </c>
      <c r="D297" s="256"/>
      <c r="E297" s="256"/>
      <c r="F297" s="256"/>
      <c r="G297" s="257"/>
      <c r="H297" s="255">
        <f>SUM(I297:L297)</f>
        <v>0</v>
      </c>
      <c r="I297" s="256"/>
      <c r="J297" s="256"/>
      <c r="K297" s="256"/>
      <c r="L297" s="258"/>
    </row>
    <row r="298" spans="1:12" s="24" customFormat="1" ht="48.75" thickTop="1" x14ac:dyDescent="0.25">
      <c r="A298" s="248" t="s">
        <v>317</v>
      </c>
      <c r="B298" s="259" t="s">
        <v>318</v>
      </c>
      <c r="C298" s="260">
        <f>SUM(D298:G298)</f>
        <v>0</v>
      </c>
      <c r="D298" s="177"/>
      <c r="E298" s="177"/>
      <c r="F298" s="177"/>
      <c r="G298" s="178"/>
      <c r="H298" s="260">
        <f>SUM(I298:L298)</f>
        <v>0</v>
      </c>
      <c r="I298" s="177"/>
      <c r="J298" s="177"/>
      <c r="K298" s="177"/>
      <c r="L298" s="179"/>
    </row>
    <row r="299" spans="1:12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</row>
    <row r="300" spans="1:12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</row>
    <row r="301" spans="1:12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</row>
    <row r="302" spans="1:12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</row>
    <row r="303" spans="1:12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</row>
    <row r="304" spans="1:12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</row>
    <row r="305" spans="1:12" x14ac:dyDescent="0.2">
      <c r="A305" s="1"/>
      <c r="B305" s="1"/>
      <c r="C305" s="261"/>
      <c r="D305" s="1"/>
      <c r="E305" s="1"/>
      <c r="F305" s="1"/>
      <c r="G305" s="1"/>
      <c r="H305" s="1"/>
      <c r="I305" s="1"/>
      <c r="J305" s="1"/>
      <c r="K305" s="1"/>
      <c r="L305" s="1"/>
    </row>
    <row r="306" spans="1:12" x14ac:dyDescent="0.2">
      <c r="A306" s="1"/>
      <c r="B306" s="1"/>
      <c r="C306" s="261"/>
      <c r="D306" s="1"/>
      <c r="E306" s="1"/>
      <c r="F306" s="1"/>
      <c r="G306" s="1"/>
      <c r="H306" s="1"/>
      <c r="I306" s="1"/>
      <c r="J306" s="1"/>
      <c r="K306" s="1"/>
      <c r="L306" s="1"/>
    </row>
    <row r="307" spans="1:12" x14ac:dyDescent="0.2">
      <c r="A307" s="1"/>
      <c r="B307" s="1"/>
      <c r="C307" s="261"/>
      <c r="D307" s="1"/>
      <c r="E307" s="1"/>
      <c r="F307" s="1"/>
      <c r="G307" s="1"/>
      <c r="H307" s="1"/>
      <c r="I307" s="1"/>
      <c r="J307" s="1"/>
      <c r="K307" s="1"/>
      <c r="L307" s="1"/>
    </row>
    <row r="308" spans="1:12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</row>
    <row r="309" spans="1:12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</row>
    <row r="310" spans="1:12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</row>
    <row r="311" spans="1:12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</row>
    <row r="312" spans="1:12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</row>
    <row r="313" spans="1:12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</row>
    <row r="314" spans="1:12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</row>
    <row r="315" spans="1:12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</row>
    <row r="316" spans="1:12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</row>
  </sheetData>
  <sheetProtection formatCells="0" formatColumns="0" formatRows="0"/>
  <autoFilter ref="A18:L298"/>
  <mergeCells count="29">
    <mergeCell ref="A288:B288"/>
    <mergeCell ref="H16:H17"/>
    <mergeCell ref="I16:I17"/>
    <mergeCell ref="J16:J17"/>
    <mergeCell ref="K16:K17"/>
    <mergeCell ref="L16:L17"/>
    <mergeCell ref="A287:B287"/>
    <mergeCell ref="C13:L13"/>
    <mergeCell ref="A15:A17"/>
    <mergeCell ref="B15:B17"/>
    <mergeCell ref="C15:G15"/>
    <mergeCell ref="H15:L15"/>
    <mergeCell ref="C16:C17"/>
    <mergeCell ref="D16:D17"/>
    <mergeCell ref="E16:E17"/>
    <mergeCell ref="F16:F17"/>
    <mergeCell ref="G16:G17"/>
    <mergeCell ref="C12:L12"/>
    <mergeCell ref="A1:L1"/>
    <mergeCell ref="A2:L2"/>
    <mergeCell ref="C3:L3"/>
    <mergeCell ref="C4:L4"/>
    <mergeCell ref="C5:L5"/>
    <mergeCell ref="C6:L6"/>
    <mergeCell ref="C7:L7"/>
    <mergeCell ref="C8:L8"/>
    <mergeCell ref="C9:L9"/>
    <mergeCell ref="C10:L10"/>
    <mergeCell ref="C11:L11"/>
  </mergeCells>
  <pageMargins left="0.78740157480314965" right="0.39370078740157483" top="0.39370078740157483" bottom="0.39370078740157483" header="0.23622047244094491" footer="0.19685039370078741"/>
  <pageSetup paperSize="9" scale="70" orientation="portrait" r:id="rId1"/>
  <headerFooter>
    <oddHeader xml:space="preserve">&amp;C                               </oddHeader>
    <oddFooter>&amp;L&amp;D, &amp;T&amp;R&amp;"Times New Roman,Regular"&amp;10&amp;P (&amp;N)</oddFoot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M314"/>
  <sheetViews>
    <sheetView showGridLines="0" view="pageLayout" zoomScaleNormal="100" workbookViewId="0">
      <selection activeCell="C6" sqref="C6:L6"/>
    </sheetView>
  </sheetViews>
  <sheetFormatPr defaultRowHeight="12" x14ac:dyDescent="0.25"/>
  <cols>
    <col min="1" max="1" width="10.85546875" style="262" customWidth="1"/>
    <col min="2" max="2" width="28" style="262" customWidth="1"/>
    <col min="3" max="3" width="9.7109375" style="262" customWidth="1"/>
    <col min="4" max="4" width="9.5703125" style="262" customWidth="1"/>
    <col min="5" max="6" width="8.7109375" style="262" customWidth="1"/>
    <col min="7" max="7" width="8.28515625" style="262" customWidth="1"/>
    <col min="8" max="11" width="8.7109375" style="262" customWidth="1"/>
    <col min="12" max="12" width="7.5703125" style="262" customWidth="1"/>
    <col min="13" max="16" width="0" style="1" hidden="1" customWidth="1"/>
    <col min="17" max="16384" width="9.140625" style="1"/>
  </cols>
  <sheetData>
    <row r="1" spans="1:12" x14ac:dyDescent="0.25">
      <c r="A1" s="591" t="s">
        <v>387</v>
      </c>
      <c r="B1" s="591"/>
      <c r="C1" s="591"/>
      <c r="D1" s="591"/>
      <c r="E1" s="591"/>
      <c r="F1" s="591"/>
      <c r="G1" s="591"/>
      <c r="H1" s="591"/>
      <c r="I1" s="591"/>
      <c r="J1" s="591"/>
      <c r="K1" s="591"/>
      <c r="L1" s="591"/>
    </row>
    <row r="2" spans="1:12" ht="35.25" customHeight="1" x14ac:dyDescent="0.25">
      <c r="A2" s="592" t="s">
        <v>1</v>
      </c>
      <c r="B2" s="593"/>
      <c r="C2" s="593"/>
      <c r="D2" s="593"/>
      <c r="E2" s="593"/>
      <c r="F2" s="593"/>
      <c r="G2" s="593"/>
      <c r="H2" s="593"/>
      <c r="I2" s="593"/>
      <c r="J2" s="593"/>
      <c r="K2" s="593"/>
      <c r="L2" s="594"/>
    </row>
    <row r="3" spans="1:12" ht="12.75" customHeight="1" x14ac:dyDescent="0.25">
      <c r="A3" s="2" t="s">
        <v>2</v>
      </c>
      <c r="B3" s="3"/>
      <c r="C3" s="595" t="s">
        <v>388</v>
      </c>
      <c r="D3" s="595"/>
      <c r="E3" s="595"/>
      <c r="F3" s="595"/>
      <c r="G3" s="595"/>
      <c r="H3" s="595"/>
      <c r="I3" s="595"/>
      <c r="J3" s="595"/>
      <c r="K3" s="595"/>
      <c r="L3" s="596"/>
    </row>
    <row r="4" spans="1:12" ht="12.75" customHeight="1" x14ac:dyDescent="0.25">
      <c r="A4" s="2" t="s">
        <v>4</v>
      </c>
      <c r="B4" s="3"/>
      <c r="C4" s="595" t="s">
        <v>389</v>
      </c>
      <c r="D4" s="595"/>
      <c r="E4" s="595"/>
      <c r="F4" s="595"/>
      <c r="G4" s="595"/>
      <c r="H4" s="595"/>
      <c r="I4" s="595"/>
      <c r="J4" s="595"/>
      <c r="K4" s="595"/>
      <c r="L4" s="596"/>
    </row>
    <row r="5" spans="1:12" ht="12.75" customHeight="1" x14ac:dyDescent="0.25">
      <c r="A5" s="4" t="s">
        <v>6</v>
      </c>
      <c r="B5" s="5"/>
      <c r="C5" s="589" t="s">
        <v>390</v>
      </c>
      <c r="D5" s="589"/>
      <c r="E5" s="589"/>
      <c r="F5" s="589"/>
      <c r="G5" s="589"/>
      <c r="H5" s="589"/>
      <c r="I5" s="589"/>
      <c r="J5" s="589"/>
      <c r="K5" s="589"/>
      <c r="L5" s="590"/>
    </row>
    <row r="6" spans="1:12" ht="12.75" customHeight="1" x14ac:dyDescent="0.25">
      <c r="A6" s="4" t="s">
        <v>8</v>
      </c>
      <c r="B6" s="5"/>
      <c r="C6" s="589" t="s">
        <v>344</v>
      </c>
      <c r="D6" s="589"/>
      <c r="E6" s="589"/>
      <c r="F6" s="589"/>
      <c r="G6" s="589"/>
      <c r="H6" s="589"/>
      <c r="I6" s="589"/>
      <c r="J6" s="589"/>
      <c r="K6" s="589"/>
      <c r="L6" s="590"/>
    </row>
    <row r="7" spans="1:12" x14ac:dyDescent="0.25">
      <c r="A7" s="4" t="s">
        <v>10</v>
      </c>
      <c r="B7" s="5"/>
      <c r="C7" s="595" t="s">
        <v>391</v>
      </c>
      <c r="D7" s="595"/>
      <c r="E7" s="595"/>
      <c r="F7" s="595"/>
      <c r="G7" s="595"/>
      <c r="H7" s="595"/>
      <c r="I7" s="595"/>
      <c r="J7" s="595"/>
      <c r="K7" s="595"/>
      <c r="L7" s="596"/>
    </row>
    <row r="8" spans="1:12" ht="12.75" customHeight="1" x14ac:dyDescent="0.25">
      <c r="A8" s="6" t="s">
        <v>12</v>
      </c>
      <c r="B8" s="5"/>
      <c r="C8" s="597"/>
      <c r="D8" s="597"/>
      <c r="E8" s="597"/>
      <c r="F8" s="597"/>
      <c r="G8" s="597"/>
      <c r="H8" s="597"/>
      <c r="I8" s="597"/>
      <c r="J8" s="597"/>
      <c r="K8" s="597"/>
      <c r="L8" s="598"/>
    </row>
    <row r="9" spans="1:12" ht="12.75" customHeight="1" x14ac:dyDescent="0.25">
      <c r="A9" s="4"/>
      <c r="B9" s="5" t="s">
        <v>13</v>
      </c>
      <c r="C9" s="589" t="s">
        <v>392</v>
      </c>
      <c r="D9" s="589"/>
      <c r="E9" s="589"/>
      <c r="F9" s="589"/>
      <c r="G9" s="589"/>
      <c r="H9" s="589"/>
      <c r="I9" s="589"/>
      <c r="J9" s="589"/>
      <c r="K9" s="589"/>
      <c r="L9" s="590"/>
    </row>
    <row r="10" spans="1:12" ht="12.75" customHeight="1" x14ac:dyDescent="0.25">
      <c r="A10" s="4"/>
      <c r="B10" s="5" t="s">
        <v>15</v>
      </c>
      <c r="C10" s="589"/>
      <c r="D10" s="589"/>
      <c r="E10" s="589"/>
      <c r="F10" s="589"/>
      <c r="G10" s="589"/>
      <c r="H10" s="589"/>
      <c r="I10" s="589"/>
      <c r="J10" s="589"/>
      <c r="K10" s="589"/>
      <c r="L10" s="590"/>
    </row>
    <row r="11" spans="1:12" ht="12.75" customHeight="1" x14ac:dyDescent="0.25">
      <c r="A11" s="4"/>
      <c r="B11" s="5" t="s">
        <v>16</v>
      </c>
      <c r="C11" s="597"/>
      <c r="D11" s="597"/>
      <c r="E11" s="597"/>
      <c r="F11" s="597"/>
      <c r="G11" s="597"/>
      <c r="H11" s="597"/>
      <c r="I11" s="597"/>
      <c r="J11" s="597"/>
      <c r="K11" s="597"/>
      <c r="L11" s="598"/>
    </row>
    <row r="12" spans="1:12" ht="12.75" customHeight="1" x14ac:dyDescent="0.25">
      <c r="A12" s="4"/>
      <c r="B12" s="5" t="s">
        <v>17</v>
      </c>
      <c r="C12" s="589"/>
      <c r="D12" s="589"/>
      <c r="E12" s="589"/>
      <c r="F12" s="589"/>
      <c r="G12" s="589"/>
      <c r="H12" s="589"/>
      <c r="I12" s="589"/>
      <c r="J12" s="589"/>
      <c r="K12" s="589"/>
      <c r="L12" s="590"/>
    </row>
    <row r="13" spans="1:12" ht="12.75" customHeight="1" x14ac:dyDescent="0.25">
      <c r="A13" s="4"/>
      <c r="B13" s="5" t="s">
        <v>18</v>
      </c>
      <c r="C13" s="589"/>
      <c r="D13" s="589"/>
      <c r="E13" s="589"/>
      <c r="F13" s="589"/>
      <c r="G13" s="589"/>
      <c r="H13" s="589"/>
      <c r="I13" s="589"/>
      <c r="J13" s="589"/>
      <c r="K13" s="589"/>
      <c r="L13" s="590"/>
    </row>
    <row r="14" spans="1:12" ht="12.75" customHeight="1" x14ac:dyDescent="0.25">
      <c r="A14" s="7"/>
      <c r="B14" s="8"/>
      <c r="C14" s="9"/>
      <c r="D14" s="9"/>
      <c r="E14" s="9"/>
      <c r="F14" s="9"/>
      <c r="G14" s="9"/>
      <c r="H14" s="9"/>
      <c r="I14" s="9"/>
      <c r="J14" s="9"/>
      <c r="K14" s="9"/>
      <c r="L14" s="10"/>
    </row>
    <row r="15" spans="1:12" s="11" customFormat="1" ht="12.75" customHeight="1" x14ac:dyDescent="0.25">
      <c r="A15" s="603" t="s">
        <v>19</v>
      </c>
      <c r="B15" s="606" t="s">
        <v>20</v>
      </c>
      <c r="C15" s="608" t="s">
        <v>21</v>
      </c>
      <c r="D15" s="609"/>
      <c r="E15" s="609"/>
      <c r="F15" s="609"/>
      <c r="G15" s="610"/>
      <c r="H15" s="608" t="s">
        <v>22</v>
      </c>
      <c r="I15" s="609"/>
      <c r="J15" s="609"/>
      <c r="K15" s="609"/>
      <c r="L15" s="611"/>
    </row>
    <row r="16" spans="1:12" s="11" customFormat="1" ht="12.75" customHeight="1" x14ac:dyDescent="0.25">
      <c r="A16" s="604"/>
      <c r="B16" s="607"/>
      <c r="C16" s="612" t="s">
        <v>23</v>
      </c>
      <c r="D16" s="613" t="s">
        <v>24</v>
      </c>
      <c r="E16" s="615" t="s">
        <v>25</v>
      </c>
      <c r="F16" s="617" t="s">
        <v>26</v>
      </c>
      <c r="G16" s="619" t="s">
        <v>27</v>
      </c>
      <c r="H16" s="612" t="s">
        <v>23</v>
      </c>
      <c r="I16" s="613" t="s">
        <v>24</v>
      </c>
      <c r="J16" s="615" t="s">
        <v>25</v>
      </c>
      <c r="K16" s="617" t="s">
        <v>26</v>
      </c>
      <c r="L16" s="599" t="s">
        <v>27</v>
      </c>
    </row>
    <row r="17" spans="1:12" s="12" customFormat="1" ht="61.5" customHeight="1" thickBot="1" x14ac:dyDescent="0.3">
      <c r="A17" s="605"/>
      <c r="B17" s="607"/>
      <c r="C17" s="612"/>
      <c r="D17" s="614"/>
      <c r="E17" s="616"/>
      <c r="F17" s="618"/>
      <c r="G17" s="619"/>
      <c r="H17" s="622"/>
      <c r="I17" s="623"/>
      <c r="J17" s="616"/>
      <c r="K17" s="618"/>
      <c r="L17" s="600"/>
    </row>
    <row r="18" spans="1:12" s="12" customFormat="1" ht="9.75" customHeight="1" thickTop="1" x14ac:dyDescent="0.25">
      <c r="A18" s="13" t="s">
        <v>28</v>
      </c>
      <c r="B18" s="13">
        <v>2</v>
      </c>
      <c r="C18" s="14">
        <v>3</v>
      </c>
      <c r="D18" s="15">
        <v>4</v>
      </c>
      <c r="E18" s="15">
        <v>5</v>
      </c>
      <c r="F18" s="15">
        <v>6</v>
      </c>
      <c r="G18" s="16">
        <v>7</v>
      </c>
      <c r="H18" s="14">
        <v>8</v>
      </c>
      <c r="I18" s="15">
        <v>9</v>
      </c>
      <c r="J18" s="15">
        <v>10</v>
      </c>
      <c r="K18" s="15">
        <v>11</v>
      </c>
      <c r="L18" s="17">
        <v>12</v>
      </c>
    </row>
    <row r="19" spans="1:12" s="24" customFormat="1" x14ac:dyDescent="0.25">
      <c r="A19" s="18"/>
      <c r="B19" s="19" t="s">
        <v>29</v>
      </c>
      <c r="C19" s="20"/>
      <c r="D19" s="21"/>
      <c r="E19" s="21"/>
      <c r="F19" s="21"/>
      <c r="G19" s="22"/>
      <c r="H19" s="20"/>
      <c r="I19" s="21"/>
      <c r="J19" s="21"/>
      <c r="K19" s="21"/>
      <c r="L19" s="23"/>
    </row>
    <row r="20" spans="1:12" s="24" customFormat="1" ht="12.75" thickBot="1" x14ac:dyDescent="0.3">
      <c r="A20" s="25"/>
      <c r="B20" s="26" t="s">
        <v>30</v>
      </c>
      <c r="C20" s="27">
        <f t="shared" ref="C20:C47" si="0">SUM(D20:G20)</f>
        <v>14335</v>
      </c>
      <c r="D20" s="28">
        <f>SUM(D21,D24,D25,D41,D43)</f>
        <v>14335</v>
      </c>
      <c r="E20" s="28">
        <f>SUM(E21,E24,E43)</f>
        <v>0</v>
      </c>
      <c r="F20" s="28">
        <f>SUM(F21,F26,F43)</f>
        <v>0</v>
      </c>
      <c r="G20" s="29">
        <f>SUM(G21,G45)</f>
        <v>0</v>
      </c>
      <c r="H20" s="27">
        <f>SUM(I20:L20)</f>
        <v>18494</v>
      </c>
      <c r="I20" s="28">
        <f>SUM(I21,I24,I25,I41,I43)</f>
        <v>18494</v>
      </c>
      <c r="J20" s="28">
        <f>SUM(J21,J24,J43)</f>
        <v>0</v>
      </c>
      <c r="K20" s="28">
        <f>SUM(K21,K26,K43)</f>
        <v>0</v>
      </c>
      <c r="L20" s="30">
        <f>SUM(L21,L45)</f>
        <v>0</v>
      </c>
    </row>
    <row r="21" spans="1:12" ht="12.75" thickTop="1" x14ac:dyDescent="0.25">
      <c r="A21" s="31"/>
      <c r="B21" s="32" t="s">
        <v>31</v>
      </c>
      <c r="C21" s="33">
        <f t="shared" si="0"/>
        <v>0</v>
      </c>
      <c r="D21" s="34">
        <f>SUM(D22:D23)</f>
        <v>0</v>
      </c>
      <c r="E21" s="34">
        <f>SUM(E22:E23)</f>
        <v>0</v>
      </c>
      <c r="F21" s="34">
        <f>SUM(F22:F23)</f>
        <v>0</v>
      </c>
      <c r="G21" s="35">
        <f>SUM(G22:G23)</f>
        <v>0</v>
      </c>
      <c r="H21" s="33">
        <f t="shared" ref="H21:H47" si="1">SUM(I21:L21)</f>
        <v>0</v>
      </c>
      <c r="I21" s="34">
        <f>SUM(I22:I23)</f>
        <v>0</v>
      </c>
      <c r="J21" s="34">
        <f>SUM(J22:J23)</f>
        <v>0</v>
      </c>
      <c r="K21" s="34">
        <f>SUM(K22:K23)</f>
        <v>0</v>
      </c>
      <c r="L21" s="36">
        <f>SUM(L22:L23)</f>
        <v>0</v>
      </c>
    </row>
    <row r="22" spans="1:12" x14ac:dyDescent="0.25">
      <c r="A22" s="37"/>
      <c r="B22" s="38" t="s">
        <v>32</v>
      </c>
      <c r="C22" s="39">
        <f t="shared" si="0"/>
        <v>0</v>
      </c>
      <c r="D22" s="40"/>
      <c r="E22" s="40"/>
      <c r="F22" s="40"/>
      <c r="G22" s="41"/>
      <c r="H22" s="39">
        <f t="shared" si="1"/>
        <v>0</v>
      </c>
      <c r="I22" s="40"/>
      <c r="J22" s="40"/>
      <c r="K22" s="40"/>
      <c r="L22" s="42"/>
    </row>
    <row r="23" spans="1:12" x14ac:dyDescent="0.25">
      <c r="A23" s="43"/>
      <c r="B23" s="44" t="s">
        <v>33</v>
      </c>
      <c r="C23" s="45">
        <f t="shared" si="0"/>
        <v>0</v>
      </c>
      <c r="D23" s="46"/>
      <c r="E23" s="46"/>
      <c r="F23" s="46"/>
      <c r="G23" s="47"/>
      <c r="H23" s="45">
        <f t="shared" si="1"/>
        <v>0</v>
      </c>
      <c r="I23" s="46"/>
      <c r="J23" s="46"/>
      <c r="K23" s="46"/>
      <c r="L23" s="48"/>
    </row>
    <row r="24" spans="1:12" s="24" customFormat="1" ht="24.75" thickBot="1" x14ac:dyDescent="0.3">
      <c r="A24" s="49">
        <v>19300</v>
      </c>
      <c r="B24" s="49" t="s">
        <v>34</v>
      </c>
      <c r="C24" s="50">
        <f t="shared" si="0"/>
        <v>14335</v>
      </c>
      <c r="D24" s="51">
        <v>14335</v>
      </c>
      <c r="E24" s="51"/>
      <c r="F24" s="52" t="s">
        <v>35</v>
      </c>
      <c r="G24" s="53" t="s">
        <v>35</v>
      </c>
      <c r="H24" s="50">
        <f t="shared" si="1"/>
        <v>18494</v>
      </c>
      <c r="I24" s="51">
        <f>I51</f>
        <v>18494</v>
      </c>
      <c r="J24" s="51"/>
      <c r="K24" s="52" t="s">
        <v>35</v>
      </c>
      <c r="L24" s="54" t="s">
        <v>35</v>
      </c>
    </row>
    <row r="25" spans="1:12" s="24" customFormat="1" ht="24.75" thickTop="1" x14ac:dyDescent="0.25">
      <c r="A25" s="55"/>
      <c r="B25" s="56" t="s">
        <v>36</v>
      </c>
      <c r="C25" s="57">
        <f t="shared" si="0"/>
        <v>0</v>
      </c>
      <c r="D25" s="58"/>
      <c r="E25" s="59" t="s">
        <v>35</v>
      </c>
      <c r="F25" s="59" t="s">
        <v>35</v>
      </c>
      <c r="G25" s="60" t="s">
        <v>35</v>
      </c>
      <c r="H25" s="57">
        <f t="shared" si="1"/>
        <v>0</v>
      </c>
      <c r="I25" s="61"/>
      <c r="J25" s="59" t="s">
        <v>35</v>
      </c>
      <c r="K25" s="59" t="s">
        <v>35</v>
      </c>
      <c r="L25" s="62" t="s">
        <v>35</v>
      </c>
    </row>
    <row r="26" spans="1:12" s="24" customFormat="1" ht="36" x14ac:dyDescent="0.25">
      <c r="A26" s="56">
        <v>21300</v>
      </c>
      <c r="B26" s="56" t="s">
        <v>37</v>
      </c>
      <c r="C26" s="57">
        <f t="shared" si="0"/>
        <v>0</v>
      </c>
      <c r="D26" s="59" t="s">
        <v>35</v>
      </c>
      <c r="E26" s="59" t="s">
        <v>35</v>
      </c>
      <c r="F26" s="63">
        <f>SUM(F27,F31,F33,F36)</f>
        <v>0</v>
      </c>
      <c r="G26" s="60" t="s">
        <v>35</v>
      </c>
      <c r="H26" s="57">
        <f t="shared" si="1"/>
        <v>0</v>
      </c>
      <c r="I26" s="59" t="s">
        <v>35</v>
      </c>
      <c r="J26" s="59" t="s">
        <v>35</v>
      </c>
      <c r="K26" s="63">
        <f>SUM(K27,K31,K33,K36)</f>
        <v>0</v>
      </c>
      <c r="L26" s="62" t="s">
        <v>35</v>
      </c>
    </row>
    <row r="27" spans="1:12" s="24" customFormat="1" ht="24" x14ac:dyDescent="0.25">
      <c r="A27" s="64">
        <v>21350</v>
      </c>
      <c r="B27" s="56" t="s">
        <v>38</v>
      </c>
      <c r="C27" s="57">
        <f t="shared" si="0"/>
        <v>0</v>
      </c>
      <c r="D27" s="59" t="s">
        <v>35</v>
      </c>
      <c r="E27" s="59" t="s">
        <v>35</v>
      </c>
      <c r="F27" s="63">
        <f>SUM(F28:F30)</f>
        <v>0</v>
      </c>
      <c r="G27" s="60" t="s">
        <v>35</v>
      </c>
      <c r="H27" s="57">
        <f t="shared" si="1"/>
        <v>0</v>
      </c>
      <c r="I27" s="59" t="s">
        <v>35</v>
      </c>
      <c r="J27" s="59" t="s">
        <v>35</v>
      </c>
      <c r="K27" s="63">
        <f>SUM(K28:K30)</f>
        <v>0</v>
      </c>
      <c r="L27" s="62" t="s">
        <v>35</v>
      </c>
    </row>
    <row r="28" spans="1:12" x14ac:dyDescent="0.25">
      <c r="A28" s="37">
        <v>21351</v>
      </c>
      <c r="B28" s="65" t="s">
        <v>39</v>
      </c>
      <c r="C28" s="66">
        <f t="shared" si="0"/>
        <v>0</v>
      </c>
      <c r="D28" s="67" t="s">
        <v>35</v>
      </c>
      <c r="E28" s="67" t="s">
        <v>35</v>
      </c>
      <c r="F28" s="68"/>
      <c r="G28" s="69" t="s">
        <v>35</v>
      </c>
      <c r="H28" s="66">
        <f t="shared" si="1"/>
        <v>0</v>
      </c>
      <c r="I28" s="67" t="s">
        <v>35</v>
      </c>
      <c r="J28" s="67" t="s">
        <v>35</v>
      </c>
      <c r="K28" s="68"/>
      <c r="L28" s="70" t="s">
        <v>35</v>
      </c>
    </row>
    <row r="29" spans="1:12" x14ac:dyDescent="0.25">
      <c r="A29" s="43">
        <v>21352</v>
      </c>
      <c r="B29" s="71" t="s">
        <v>40</v>
      </c>
      <c r="C29" s="72">
        <f t="shared" si="0"/>
        <v>0</v>
      </c>
      <c r="D29" s="73" t="s">
        <v>35</v>
      </c>
      <c r="E29" s="73" t="s">
        <v>35</v>
      </c>
      <c r="F29" s="74"/>
      <c r="G29" s="75" t="s">
        <v>35</v>
      </c>
      <c r="H29" s="72">
        <f t="shared" si="1"/>
        <v>0</v>
      </c>
      <c r="I29" s="73" t="s">
        <v>35</v>
      </c>
      <c r="J29" s="73" t="s">
        <v>35</v>
      </c>
      <c r="K29" s="74"/>
      <c r="L29" s="76" t="s">
        <v>35</v>
      </c>
    </row>
    <row r="30" spans="1:12" ht="24" x14ac:dyDescent="0.25">
      <c r="A30" s="43">
        <v>21359</v>
      </c>
      <c r="B30" s="71" t="s">
        <v>41</v>
      </c>
      <c r="C30" s="72">
        <f t="shared" si="0"/>
        <v>0</v>
      </c>
      <c r="D30" s="73" t="s">
        <v>35</v>
      </c>
      <c r="E30" s="73" t="s">
        <v>35</v>
      </c>
      <c r="F30" s="74"/>
      <c r="G30" s="75" t="s">
        <v>35</v>
      </c>
      <c r="H30" s="72">
        <f t="shared" si="1"/>
        <v>0</v>
      </c>
      <c r="I30" s="73" t="s">
        <v>35</v>
      </c>
      <c r="J30" s="73" t="s">
        <v>35</v>
      </c>
      <c r="K30" s="74"/>
      <c r="L30" s="76" t="s">
        <v>35</v>
      </c>
    </row>
    <row r="31" spans="1:12" s="24" customFormat="1" ht="36" x14ac:dyDescent="0.25">
      <c r="A31" s="64">
        <v>21370</v>
      </c>
      <c r="B31" s="56" t="s">
        <v>42</v>
      </c>
      <c r="C31" s="57">
        <f t="shared" si="0"/>
        <v>0</v>
      </c>
      <c r="D31" s="59" t="s">
        <v>35</v>
      </c>
      <c r="E31" s="59" t="s">
        <v>35</v>
      </c>
      <c r="F31" s="63">
        <f>SUM(F32)</f>
        <v>0</v>
      </c>
      <c r="G31" s="60" t="s">
        <v>35</v>
      </c>
      <c r="H31" s="57">
        <f t="shared" si="1"/>
        <v>0</v>
      </c>
      <c r="I31" s="59" t="s">
        <v>35</v>
      </c>
      <c r="J31" s="59" t="s">
        <v>35</v>
      </c>
      <c r="K31" s="63">
        <f>SUM(K32)</f>
        <v>0</v>
      </c>
      <c r="L31" s="62" t="s">
        <v>35</v>
      </c>
    </row>
    <row r="32" spans="1:12" ht="36" x14ac:dyDescent="0.25">
      <c r="A32" s="77">
        <v>21379</v>
      </c>
      <c r="B32" s="78" t="s">
        <v>43</v>
      </c>
      <c r="C32" s="79">
        <f t="shared" si="0"/>
        <v>0</v>
      </c>
      <c r="D32" s="80" t="s">
        <v>35</v>
      </c>
      <c r="E32" s="80" t="s">
        <v>35</v>
      </c>
      <c r="F32" s="81"/>
      <c r="G32" s="82" t="s">
        <v>35</v>
      </c>
      <c r="H32" s="79">
        <f t="shared" si="1"/>
        <v>0</v>
      </c>
      <c r="I32" s="80" t="s">
        <v>35</v>
      </c>
      <c r="J32" s="80" t="s">
        <v>35</v>
      </c>
      <c r="K32" s="81"/>
      <c r="L32" s="83" t="s">
        <v>35</v>
      </c>
    </row>
    <row r="33" spans="1:12" s="24" customFormat="1" x14ac:dyDescent="0.25">
      <c r="A33" s="64">
        <v>21380</v>
      </c>
      <c r="B33" s="56" t="s">
        <v>44</v>
      </c>
      <c r="C33" s="57">
        <f t="shared" si="0"/>
        <v>0</v>
      </c>
      <c r="D33" s="59" t="s">
        <v>35</v>
      </c>
      <c r="E33" s="59" t="s">
        <v>35</v>
      </c>
      <c r="F33" s="63">
        <f>SUM(F34:F35)</f>
        <v>0</v>
      </c>
      <c r="G33" s="60" t="s">
        <v>35</v>
      </c>
      <c r="H33" s="57">
        <f t="shared" si="1"/>
        <v>0</v>
      </c>
      <c r="I33" s="59" t="s">
        <v>35</v>
      </c>
      <c r="J33" s="59" t="s">
        <v>35</v>
      </c>
      <c r="K33" s="63">
        <f>SUM(K34:K35)</f>
        <v>0</v>
      </c>
      <c r="L33" s="62" t="s">
        <v>35</v>
      </c>
    </row>
    <row r="34" spans="1:12" x14ac:dyDescent="0.25">
      <c r="A34" s="38">
        <v>21381</v>
      </c>
      <c r="B34" s="65" t="s">
        <v>45</v>
      </c>
      <c r="C34" s="66">
        <f t="shared" si="0"/>
        <v>0</v>
      </c>
      <c r="D34" s="67" t="s">
        <v>35</v>
      </c>
      <c r="E34" s="67" t="s">
        <v>35</v>
      </c>
      <c r="F34" s="68"/>
      <c r="G34" s="69" t="s">
        <v>35</v>
      </c>
      <c r="H34" s="66">
        <f t="shared" si="1"/>
        <v>0</v>
      </c>
      <c r="I34" s="67" t="s">
        <v>35</v>
      </c>
      <c r="J34" s="67" t="s">
        <v>35</v>
      </c>
      <c r="K34" s="68"/>
      <c r="L34" s="70" t="s">
        <v>35</v>
      </c>
    </row>
    <row r="35" spans="1:12" ht="24" x14ac:dyDescent="0.25">
      <c r="A35" s="44">
        <v>21383</v>
      </c>
      <c r="B35" s="71" t="s">
        <v>46</v>
      </c>
      <c r="C35" s="72">
        <f>SUM(D35:G35)</f>
        <v>0</v>
      </c>
      <c r="D35" s="73" t="s">
        <v>35</v>
      </c>
      <c r="E35" s="73" t="s">
        <v>35</v>
      </c>
      <c r="F35" s="74"/>
      <c r="G35" s="75" t="s">
        <v>35</v>
      </c>
      <c r="H35" s="72">
        <f t="shared" si="1"/>
        <v>0</v>
      </c>
      <c r="I35" s="73" t="s">
        <v>35</v>
      </c>
      <c r="J35" s="73" t="s">
        <v>35</v>
      </c>
      <c r="K35" s="74"/>
      <c r="L35" s="76" t="s">
        <v>35</v>
      </c>
    </row>
    <row r="36" spans="1:12" s="24" customFormat="1" ht="25.5" customHeight="1" x14ac:dyDescent="0.25">
      <c r="A36" s="64">
        <v>21390</v>
      </c>
      <c r="B36" s="56" t="s">
        <v>47</v>
      </c>
      <c r="C36" s="57">
        <f t="shared" si="0"/>
        <v>0</v>
      </c>
      <c r="D36" s="59" t="s">
        <v>35</v>
      </c>
      <c r="E36" s="59" t="s">
        <v>35</v>
      </c>
      <c r="F36" s="63">
        <f>SUM(F37:F40)</f>
        <v>0</v>
      </c>
      <c r="G36" s="60" t="s">
        <v>35</v>
      </c>
      <c r="H36" s="57">
        <f t="shared" si="1"/>
        <v>0</v>
      </c>
      <c r="I36" s="59" t="s">
        <v>35</v>
      </c>
      <c r="J36" s="59" t="s">
        <v>35</v>
      </c>
      <c r="K36" s="63">
        <f>SUM(K37:K40)</f>
        <v>0</v>
      </c>
      <c r="L36" s="62" t="s">
        <v>35</v>
      </c>
    </row>
    <row r="37" spans="1:12" ht="24" x14ac:dyDescent="0.25">
      <c r="A37" s="38">
        <v>21391</v>
      </c>
      <c r="B37" s="65" t="s">
        <v>48</v>
      </c>
      <c r="C37" s="66">
        <f t="shared" si="0"/>
        <v>0</v>
      </c>
      <c r="D37" s="67" t="s">
        <v>35</v>
      </c>
      <c r="E37" s="67" t="s">
        <v>35</v>
      </c>
      <c r="F37" s="68"/>
      <c r="G37" s="69" t="s">
        <v>35</v>
      </c>
      <c r="H37" s="66">
        <f t="shared" si="1"/>
        <v>0</v>
      </c>
      <c r="I37" s="67" t="s">
        <v>35</v>
      </c>
      <c r="J37" s="67" t="s">
        <v>35</v>
      </c>
      <c r="K37" s="68"/>
      <c r="L37" s="70" t="s">
        <v>35</v>
      </c>
    </row>
    <row r="38" spans="1:12" x14ac:dyDescent="0.25">
      <c r="A38" s="44">
        <v>21393</v>
      </c>
      <c r="B38" s="71" t="s">
        <v>49</v>
      </c>
      <c r="C38" s="72">
        <f t="shared" si="0"/>
        <v>0</v>
      </c>
      <c r="D38" s="73" t="s">
        <v>35</v>
      </c>
      <c r="E38" s="73" t="s">
        <v>35</v>
      </c>
      <c r="F38" s="74"/>
      <c r="G38" s="75" t="s">
        <v>35</v>
      </c>
      <c r="H38" s="72">
        <f t="shared" si="1"/>
        <v>0</v>
      </c>
      <c r="I38" s="73" t="s">
        <v>35</v>
      </c>
      <c r="J38" s="73" t="s">
        <v>35</v>
      </c>
      <c r="K38" s="74"/>
      <c r="L38" s="76" t="s">
        <v>35</v>
      </c>
    </row>
    <row r="39" spans="1:12" x14ac:dyDescent="0.25">
      <c r="A39" s="44">
        <v>21395</v>
      </c>
      <c r="B39" s="71" t="s">
        <v>50</v>
      </c>
      <c r="C39" s="72">
        <f t="shared" si="0"/>
        <v>0</v>
      </c>
      <c r="D39" s="73" t="s">
        <v>35</v>
      </c>
      <c r="E39" s="73" t="s">
        <v>35</v>
      </c>
      <c r="F39" s="74"/>
      <c r="G39" s="75" t="s">
        <v>35</v>
      </c>
      <c r="H39" s="72">
        <f t="shared" si="1"/>
        <v>0</v>
      </c>
      <c r="I39" s="73" t="s">
        <v>35</v>
      </c>
      <c r="J39" s="73" t="s">
        <v>35</v>
      </c>
      <c r="K39" s="74"/>
      <c r="L39" s="76" t="s">
        <v>35</v>
      </c>
    </row>
    <row r="40" spans="1:12" ht="24" x14ac:dyDescent="0.25">
      <c r="A40" s="84">
        <v>21399</v>
      </c>
      <c r="B40" s="85" t="s">
        <v>51</v>
      </c>
      <c r="C40" s="86">
        <f t="shared" si="0"/>
        <v>0</v>
      </c>
      <c r="D40" s="87" t="s">
        <v>35</v>
      </c>
      <c r="E40" s="87" t="s">
        <v>35</v>
      </c>
      <c r="F40" s="88"/>
      <c r="G40" s="89" t="s">
        <v>35</v>
      </c>
      <c r="H40" s="86">
        <f t="shared" si="1"/>
        <v>0</v>
      </c>
      <c r="I40" s="87" t="s">
        <v>35</v>
      </c>
      <c r="J40" s="87" t="s">
        <v>35</v>
      </c>
      <c r="K40" s="88"/>
      <c r="L40" s="90" t="s">
        <v>35</v>
      </c>
    </row>
    <row r="41" spans="1:12" s="24" customFormat="1" ht="26.25" customHeight="1" x14ac:dyDescent="0.25">
      <c r="A41" s="91">
        <v>21420</v>
      </c>
      <c r="B41" s="92" t="s">
        <v>52</v>
      </c>
      <c r="C41" s="86">
        <f>SUM(D41:G41)</f>
        <v>0</v>
      </c>
      <c r="D41" s="94">
        <f>SUM(D42)</f>
        <v>0</v>
      </c>
      <c r="E41" s="95" t="s">
        <v>35</v>
      </c>
      <c r="F41" s="95" t="s">
        <v>35</v>
      </c>
      <c r="G41" s="96" t="s">
        <v>35</v>
      </c>
      <c r="H41" s="93">
        <f>SUM(I41:L41)</f>
        <v>0</v>
      </c>
      <c r="I41" s="94">
        <f>SUM(I42)</f>
        <v>0</v>
      </c>
      <c r="J41" s="95" t="s">
        <v>35</v>
      </c>
      <c r="K41" s="95" t="s">
        <v>35</v>
      </c>
      <c r="L41" s="97" t="s">
        <v>35</v>
      </c>
    </row>
    <row r="42" spans="1:12" s="24" customFormat="1" ht="26.25" customHeight="1" x14ac:dyDescent="0.25">
      <c r="A42" s="84">
        <v>21429</v>
      </c>
      <c r="B42" s="85" t="s">
        <v>53</v>
      </c>
      <c r="C42" s="86">
        <f>SUM(D42:G42)</f>
        <v>0</v>
      </c>
      <c r="D42" s="98"/>
      <c r="E42" s="87" t="s">
        <v>35</v>
      </c>
      <c r="F42" s="87" t="s">
        <v>35</v>
      </c>
      <c r="G42" s="89" t="s">
        <v>35</v>
      </c>
      <c r="H42" s="86">
        <f t="shared" ref="H42:H44" si="2">SUM(I42:L42)</f>
        <v>0</v>
      </c>
      <c r="I42" s="98"/>
      <c r="J42" s="87" t="s">
        <v>35</v>
      </c>
      <c r="K42" s="87" t="s">
        <v>35</v>
      </c>
      <c r="L42" s="90" t="s">
        <v>35</v>
      </c>
    </row>
    <row r="43" spans="1:12" s="24" customFormat="1" ht="24" x14ac:dyDescent="0.25">
      <c r="A43" s="64">
        <v>21490</v>
      </c>
      <c r="B43" s="56" t="s">
        <v>54</v>
      </c>
      <c r="C43" s="57">
        <f t="shared" si="0"/>
        <v>0</v>
      </c>
      <c r="D43" s="99">
        <f>D44</f>
        <v>0</v>
      </c>
      <c r="E43" s="99">
        <f t="shared" ref="E43:F43" si="3">E44</f>
        <v>0</v>
      </c>
      <c r="F43" s="99">
        <f t="shared" si="3"/>
        <v>0</v>
      </c>
      <c r="G43" s="60" t="s">
        <v>35</v>
      </c>
      <c r="H43" s="100">
        <f t="shared" si="2"/>
        <v>0</v>
      </c>
      <c r="I43" s="99">
        <f>I44</f>
        <v>0</v>
      </c>
      <c r="J43" s="99">
        <f t="shared" ref="J43:K43" si="4">J44</f>
        <v>0</v>
      </c>
      <c r="K43" s="99">
        <f t="shared" si="4"/>
        <v>0</v>
      </c>
      <c r="L43" s="62" t="s">
        <v>35</v>
      </c>
    </row>
    <row r="44" spans="1:12" s="24" customFormat="1" ht="24" x14ac:dyDescent="0.25">
      <c r="A44" s="44">
        <v>21499</v>
      </c>
      <c r="B44" s="71" t="s">
        <v>55</v>
      </c>
      <c r="C44" s="79">
        <f>SUM(D44:G44)</f>
        <v>0</v>
      </c>
      <c r="D44" s="101"/>
      <c r="E44" s="102"/>
      <c r="F44" s="102"/>
      <c r="G44" s="103" t="s">
        <v>35</v>
      </c>
      <c r="H44" s="104">
        <f t="shared" si="2"/>
        <v>0</v>
      </c>
      <c r="I44" s="40"/>
      <c r="J44" s="105"/>
      <c r="K44" s="105"/>
      <c r="L44" s="106" t="s">
        <v>35</v>
      </c>
    </row>
    <row r="45" spans="1:12" ht="12.75" customHeight="1" x14ac:dyDescent="0.25">
      <c r="A45" s="107">
        <v>23000</v>
      </c>
      <c r="B45" s="108" t="s">
        <v>56</v>
      </c>
      <c r="C45" s="109">
        <f>SUM(D45:G45)</f>
        <v>0</v>
      </c>
      <c r="D45" s="59" t="s">
        <v>35</v>
      </c>
      <c r="E45" s="59" t="s">
        <v>35</v>
      </c>
      <c r="F45" s="59" t="s">
        <v>35</v>
      </c>
      <c r="G45" s="99">
        <f>SUM(G46:G47)</f>
        <v>0</v>
      </c>
      <c r="H45" s="109">
        <f t="shared" si="1"/>
        <v>0</v>
      </c>
      <c r="I45" s="87" t="s">
        <v>35</v>
      </c>
      <c r="J45" s="87" t="s">
        <v>35</v>
      </c>
      <c r="K45" s="87" t="s">
        <v>35</v>
      </c>
      <c r="L45" s="110">
        <f>SUM(L46:L47)</f>
        <v>0</v>
      </c>
    </row>
    <row r="46" spans="1:12" ht="24" x14ac:dyDescent="0.25">
      <c r="A46" s="111">
        <v>23410</v>
      </c>
      <c r="B46" s="112" t="s">
        <v>57</v>
      </c>
      <c r="C46" s="113">
        <f t="shared" si="0"/>
        <v>0</v>
      </c>
      <c r="D46" s="95" t="s">
        <v>35</v>
      </c>
      <c r="E46" s="95" t="s">
        <v>35</v>
      </c>
      <c r="F46" s="95" t="s">
        <v>35</v>
      </c>
      <c r="G46" s="114"/>
      <c r="H46" s="113">
        <f t="shared" si="1"/>
        <v>0</v>
      </c>
      <c r="I46" s="95" t="s">
        <v>35</v>
      </c>
      <c r="J46" s="95" t="s">
        <v>35</v>
      </c>
      <c r="K46" s="95" t="s">
        <v>35</v>
      </c>
      <c r="L46" s="115"/>
    </row>
    <row r="47" spans="1:12" ht="24" x14ac:dyDescent="0.25">
      <c r="A47" s="111">
        <v>23510</v>
      </c>
      <c r="B47" s="112" t="s">
        <v>58</v>
      </c>
      <c r="C47" s="93">
        <f t="shared" si="0"/>
        <v>0</v>
      </c>
      <c r="D47" s="95" t="s">
        <v>35</v>
      </c>
      <c r="E47" s="95" t="s">
        <v>35</v>
      </c>
      <c r="F47" s="95" t="s">
        <v>35</v>
      </c>
      <c r="G47" s="114"/>
      <c r="H47" s="93">
        <f t="shared" si="1"/>
        <v>0</v>
      </c>
      <c r="I47" s="95" t="s">
        <v>35</v>
      </c>
      <c r="J47" s="95" t="s">
        <v>35</v>
      </c>
      <c r="K47" s="95" t="s">
        <v>35</v>
      </c>
      <c r="L47" s="115"/>
    </row>
    <row r="48" spans="1:12" x14ac:dyDescent="0.25">
      <c r="A48" s="116"/>
      <c r="B48" s="112"/>
      <c r="C48" s="117"/>
      <c r="D48" s="95"/>
      <c r="E48" s="95"/>
      <c r="F48" s="94"/>
      <c r="G48" s="118"/>
      <c r="H48" s="117"/>
      <c r="I48" s="95"/>
      <c r="J48" s="95"/>
      <c r="K48" s="94"/>
      <c r="L48" s="119"/>
    </row>
    <row r="49" spans="1:12" s="24" customFormat="1" x14ac:dyDescent="0.25">
      <c r="A49" s="120"/>
      <c r="B49" s="121" t="s">
        <v>59</v>
      </c>
      <c r="C49" s="122"/>
      <c r="D49" s="123"/>
      <c r="E49" s="123"/>
      <c r="F49" s="123"/>
      <c r="G49" s="124"/>
      <c r="H49" s="122"/>
      <c r="I49" s="123"/>
      <c r="J49" s="123"/>
      <c r="K49" s="123"/>
      <c r="L49" s="125"/>
    </row>
    <row r="50" spans="1:12" s="24" customFormat="1" ht="12.75" thickBot="1" x14ac:dyDescent="0.3">
      <c r="A50" s="126"/>
      <c r="B50" s="25" t="s">
        <v>60</v>
      </c>
      <c r="C50" s="127">
        <f t="shared" ref="C50:C113" si="5">SUM(D50:G50)</f>
        <v>14335</v>
      </c>
      <c r="D50" s="128">
        <f>SUM(D51,D283)</f>
        <v>14335</v>
      </c>
      <c r="E50" s="128">
        <f>SUM(E51,E283)</f>
        <v>0</v>
      </c>
      <c r="F50" s="128">
        <f>SUM(F51,F283)</f>
        <v>0</v>
      </c>
      <c r="G50" s="129">
        <f>SUM(G51,G283)</f>
        <v>0</v>
      </c>
      <c r="H50" s="127">
        <f t="shared" ref="H50:H113" si="6">SUM(I50:L50)</f>
        <v>18494</v>
      </c>
      <c r="I50" s="128">
        <f>SUM(I51,I283)</f>
        <v>18494</v>
      </c>
      <c r="J50" s="128">
        <f>SUM(J51,J283)</f>
        <v>0</v>
      </c>
      <c r="K50" s="128">
        <f>SUM(K51,K283)</f>
        <v>0</v>
      </c>
      <c r="L50" s="130">
        <f>SUM(L51,L283)</f>
        <v>0</v>
      </c>
    </row>
    <row r="51" spans="1:12" s="24" customFormat="1" ht="36.75" thickTop="1" x14ac:dyDescent="0.25">
      <c r="A51" s="131"/>
      <c r="B51" s="132" t="s">
        <v>61</v>
      </c>
      <c r="C51" s="133">
        <f t="shared" si="5"/>
        <v>14335</v>
      </c>
      <c r="D51" s="134">
        <f>SUM(D52,D194)</f>
        <v>14335</v>
      </c>
      <c r="E51" s="134">
        <f>SUM(E52,E194)</f>
        <v>0</v>
      </c>
      <c r="F51" s="134">
        <f>SUM(F52,F194)</f>
        <v>0</v>
      </c>
      <c r="G51" s="135">
        <f>SUM(G52,G194)</f>
        <v>0</v>
      </c>
      <c r="H51" s="133">
        <f t="shared" si="6"/>
        <v>18494</v>
      </c>
      <c r="I51" s="134">
        <f>SUM(I52,I194)</f>
        <v>18494</v>
      </c>
      <c r="J51" s="134">
        <f>SUM(J52,J194)</f>
        <v>0</v>
      </c>
      <c r="K51" s="134">
        <f>SUM(K52,K194)</f>
        <v>0</v>
      </c>
      <c r="L51" s="136">
        <f>SUM(L52,L194)</f>
        <v>0</v>
      </c>
    </row>
    <row r="52" spans="1:12" s="24" customFormat="1" ht="24" x14ac:dyDescent="0.25">
      <c r="A52" s="137"/>
      <c r="B52" s="18" t="s">
        <v>62</v>
      </c>
      <c r="C52" s="138">
        <f t="shared" si="5"/>
        <v>14335</v>
      </c>
      <c r="D52" s="139">
        <f>SUM(D53,D75,D173,D187)</f>
        <v>14335</v>
      </c>
      <c r="E52" s="139">
        <f>SUM(E53,E75,E173,E187)</f>
        <v>0</v>
      </c>
      <c r="F52" s="139">
        <f>SUM(F53,F75,F173,F187)</f>
        <v>0</v>
      </c>
      <c r="G52" s="140">
        <f>SUM(G53,G75,G173,G187)</f>
        <v>0</v>
      </c>
      <c r="H52" s="138">
        <f t="shared" si="6"/>
        <v>18494</v>
      </c>
      <c r="I52" s="139">
        <f>SUM(I53,I75,I173,I187)</f>
        <v>18494</v>
      </c>
      <c r="J52" s="139">
        <f>SUM(J53,J75,J173,J187)</f>
        <v>0</v>
      </c>
      <c r="K52" s="139">
        <f>SUM(K53,K75,K173,K187)</f>
        <v>0</v>
      </c>
      <c r="L52" s="141">
        <f>SUM(L53,L75,L173,L187)</f>
        <v>0</v>
      </c>
    </row>
    <row r="53" spans="1:12" s="24" customFormat="1" x14ac:dyDescent="0.25">
      <c r="A53" s="142">
        <v>1000</v>
      </c>
      <c r="B53" s="142" t="s">
        <v>63</v>
      </c>
      <c r="C53" s="143">
        <f t="shared" si="5"/>
        <v>0</v>
      </c>
      <c r="D53" s="144">
        <f>SUM(D54,D67)</f>
        <v>0</v>
      </c>
      <c r="E53" s="144">
        <f>SUM(E54,E67)</f>
        <v>0</v>
      </c>
      <c r="F53" s="144">
        <f>SUM(F54,F67)</f>
        <v>0</v>
      </c>
      <c r="G53" s="145">
        <f>SUM(G54,G67)</f>
        <v>0</v>
      </c>
      <c r="H53" s="143">
        <f t="shared" si="6"/>
        <v>0</v>
      </c>
      <c r="I53" s="144">
        <f>SUM(I54,I67)</f>
        <v>0</v>
      </c>
      <c r="J53" s="144">
        <f>SUM(J54,J67)</f>
        <v>0</v>
      </c>
      <c r="K53" s="144">
        <f>SUM(K54,K67)</f>
        <v>0</v>
      </c>
      <c r="L53" s="146">
        <f>SUM(L54,L67)</f>
        <v>0</v>
      </c>
    </row>
    <row r="54" spans="1:12" x14ac:dyDescent="0.25">
      <c r="A54" s="56">
        <v>1100</v>
      </c>
      <c r="B54" s="147" t="s">
        <v>64</v>
      </c>
      <c r="C54" s="57">
        <f t="shared" si="5"/>
        <v>0</v>
      </c>
      <c r="D54" s="63">
        <f>SUM(D55,D58,D66)</f>
        <v>0</v>
      </c>
      <c r="E54" s="63">
        <f>SUM(E55,E58,E66)</f>
        <v>0</v>
      </c>
      <c r="F54" s="63">
        <f>SUM(F55,F58,F66)</f>
        <v>0</v>
      </c>
      <c r="G54" s="148">
        <f>SUM(G55,G58,G66)</f>
        <v>0</v>
      </c>
      <c r="H54" s="57">
        <f t="shared" si="6"/>
        <v>0</v>
      </c>
      <c r="I54" s="63">
        <f>SUM(I55,I58,I66)</f>
        <v>0</v>
      </c>
      <c r="J54" s="63">
        <f>SUM(J55,J58,J66)</f>
        <v>0</v>
      </c>
      <c r="K54" s="63">
        <f>SUM(K55,K58,K66)</f>
        <v>0</v>
      </c>
      <c r="L54" s="149">
        <f>SUM(L55,L58,L66)</f>
        <v>0</v>
      </c>
    </row>
    <row r="55" spans="1:12" x14ac:dyDescent="0.25">
      <c r="A55" s="150">
        <v>1110</v>
      </c>
      <c r="B55" s="112" t="s">
        <v>65</v>
      </c>
      <c r="C55" s="117">
        <f t="shared" si="5"/>
        <v>0</v>
      </c>
      <c r="D55" s="151">
        <f>SUM(D56:D57)</f>
        <v>0</v>
      </c>
      <c r="E55" s="151">
        <f>SUM(E56:E57)</f>
        <v>0</v>
      </c>
      <c r="F55" s="151">
        <f>SUM(F56:F57)</f>
        <v>0</v>
      </c>
      <c r="G55" s="152">
        <f>SUM(G56:G57)</f>
        <v>0</v>
      </c>
      <c r="H55" s="117">
        <f t="shared" si="6"/>
        <v>0</v>
      </c>
      <c r="I55" s="151">
        <f>SUM(I56:I57)</f>
        <v>0</v>
      </c>
      <c r="J55" s="151">
        <f>SUM(J56:J57)</f>
        <v>0</v>
      </c>
      <c r="K55" s="151">
        <f>SUM(K56:K57)</f>
        <v>0</v>
      </c>
      <c r="L55" s="153">
        <f>SUM(L56:L57)</f>
        <v>0</v>
      </c>
    </row>
    <row r="56" spans="1:12" x14ac:dyDescent="0.25">
      <c r="A56" s="38">
        <v>1111</v>
      </c>
      <c r="B56" s="65" t="s">
        <v>66</v>
      </c>
      <c r="C56" s="66">
        <f t="shared" si="5"/>
        <v>0</v>
      </c>
      <c r="D56" s="68"/>
      <c r="E56" s="68"/>
      <c r="F56" s="68"/>
      <c r="G56" s="154"/>
      <c r="H56" s="66">
        <f t="shared" si="6"/>
        <v>0</v>
      </c>
      <c r="I56" s="68"/>
      <c r="J56" s="68"/>
      <c r="K56" s="68"/>
      <c r="L56" s="155"/>
    </row>
    <row r="57" spans="1:12" ht="24" customHeight="1" x14ac:dyDescent="0.25">
      <c r="A57" s="44">
        <v>1119</v>
      </c>
      <c r="B57" s="71" t="s">
        <v>67</v>
      </c>
      <c r="C57" s="72">
        <f t="shared" si="5"/>
        <v>0</v>
      </c>
      <c r="D57" s="74"/>
      <c r="E57" s="74"/>
      <c r="F57" s="74"/>
      <c r="G57" s="157"/>
      <c r="H57" s="72">
        <f t="shared" si="6"/>
        <v>0</v>
      </c>
      <c r="I57" s="74"/>
      <c r="J57" s="74"/>
      <c r="K57" s="74"/>
      <c r="L57" s="158"/>
    </row>
    <row r="58" spans="1:12" x14ac:dyDescent="0.25">
      <c r="A58" s="159">
        <v>1140</v>
      </c>
      <c r="B58" s="71" t="s">
        <v>68</v>
      </c>
      <c r="C58" s="72">
        <f t="shared" si="5"/>
        <v>0</v>
      </c>
      <c r="D58" s="160">
        <f>SUM(D59:D65)</f>
        <v>0</v>
      </c>
      <c r="E58" s="160">
        <f>SUM(E59:E65)</f>
        <v>0</v>
      </c>
      <c r="F58" s="160">
        <f>SUM(F59:F65)</f>
        <v>0</v>
      </c>
      <c r="G58" s="161">
        <f>SUM(G59:G65)</f>
        <v>0</v>
      </c>
      <c r="H58" s="72">
        <f t="shared" si="6"/>
        <v>0</v>
      </c>
      <c r="I58" s="160">
        <f>SUM(I59:I65)</f>
        <v>0</v>
      </c>
      <c r="J58" s="160">
        <f>SUM(J59:J65)</f>
        <v>0</v>
      </c>
      <c r="K58" s="160">
        <f>SUM(K59:K65)</f>
        <v>0</v>
      </c>
      <c r="L58" s="162">
        <f>SUM(L59:L65)</f>
        <v>0</v>
      </c>
    </row>
    <row r="59" spans="1:12" x14ac:dyDescent="0.25">
      <c r="A59" s="44">
        <v>1141</v>
      </c>
      <c r="B59" s="71" t="s">
        <v>69</v>
      </c>
      <c r="C59" s="72">
        <f t="shared" si="5"/>
        <v>0</v>
      </c>
      <c r="D59" s="74"/>
      <c r="E59" s="74"/>
      <c r="F59" s="74"/>
      <c r="G59" s="157"/>
      <c r="H59" s="72">
        <f t="shared" si="6"/>
        <v>0</v>
      </c>
      <c r="I59" s="74"/>
      <c r="J59" s="74"/>
      <c r="K59" s="74"/>
      <c r="L59" s="158"/>
    </row>
    <row r="60" spans="1:12" ht="24.75" customHeight="1" x14ac:dyDescent="0.25">
      <c r="A60" s="44">
        <v>1142</v>
      </c>
      <c r="B60" s="71" t="s">
        <v>70</v>
      </c>
      <c r="C60" s="72">
        <f t="shared" si="5"/>
        <v>0</v>
      </c>
      <c r="D60" s="74"/>
      <c r="E60" s="74"/>
      <c r="F60" s="74"/>
      <c r="G60" s="157"/>
      <c r="H60" s="72">
        <f t="shared" si="6"/>
        <v>0</v>
      </c>
      <c r="I60" s="74"/>
      <c r="J60" s="74"/>
      <c r="K60" s="74"/>
      <c r="L60" s="158"/>
    </row>
    <row r="61" spans="1:12" ht="24" x14ac:dyDescent="0.25">
      <c r="A61" s="44">
        <v>1145</v>
      </c>
      <c r="B61" s="71" t="s">
        <v>71</v>
      </c>
      <c r="C61" s="72">
        <f t="shared" si="5"/>
        <v>0</v>
      </c>
      <c r="D61" s="74"/>
      <c r="E61" s="74"/>
      <c r="F61" s="74"/>
      <c r="G61" s="157"/>
      <c r="H61" s="72">
        <f t="shared" si="6"/>
        <v>0</v>
      </c>
      <c r="I61" s="74"/>
      <c r="J61" s="74"/>
      <c r="K61" s="74"/>
      <c r="L61" s="158"/>
    </row>
    <row r="62" spans="1:12" ht="27.75" customHeight="1" x14ac:dyDescent="0.25">
      <c r="A62" s="44">
        <v>1146</v>
      </c>
      <c r="B62" s="71" t="s">
        <v>72</v>
      </c>
      <c r="C62" s="72">
        <f t="shared" si="5"/>
        <v>0</v>
      </c>
      <c r="D62" s="74"/>
      <c r="E62" s="74"/>
      <c r="F62" s="74"/>
      <c r="G62" s="157"/>
      <c r="H62" s="72">
        <f t="shared" si="6"/>
        <v>0</v>
      </c>
      <c r="I62" s="74"/>
      <c r="J62" s="74"/>
      <c r="K62" s="74"/>
      <c r="L62" s="158"/>
    </row>
    <row r="63" spans="1:12" x14ac:dyDescent="0.25">
      <c r="A63" s="44">
        <v>1147</v>
      </c>
      <c r="B63" s="71" t="s">
        <v>73</v>
      </c>
      <c r="C63" s="72">
        <f t="shared" si="5"/>
        <v>0</v>
      </c>
      <c r="D63" s="74"/>
      <c r="E63" s="74"/>
      <c r="F63" s="74"/>
      <c r="G63" s="157"/>
      <c r="H63" s="72">
        <f t="shared" si="6"/>
        <v>0</v>
      </c>
      <c r="I63" s="74"/>
      <c r="J63" s="74"/>
      <c r="K63" s="74"/>
      <c r="L63" s="158"/>
    </row>
    <row r="64" spans="1:12" x14ac:dyDescent="0.25">
      <c r="A64" s="44">
        <v>1148</v>
      </c>
      <c r="B64" s="71" t="s">
        <v>74</v>
      </c>
      <c r="C64" s="72">
        <f t="shared" si="5"/>
        <v>0</v>
      </c>
      <c r="D64" s="74"/>
      <c r="E64" s="74"/>
      <c r="F64" s="74"/>
      <c r="G64" s="157"/>
      <c r="H64" s="72">
        <f t="shared" si="6"/>
        <v>0</v>
      </c>
      <c r="I64" s="74"/>
      <c r="J64" s="74"/>
      <c r="K64" s="74"/>
      <c r="L64" s="158"/>
    </row>
    <row r="65" spans="1:12" ht="24" customHeight="1" x14ac:dyDescent="0.25">
      <c r="A65" s="44">
        <v>1149</v>
      </c>
      <c r="B65" s="71" t="s">
        <v>75</v>
      </c>
      <c r="C65" s="72">
        <f t="shared" si="5"/>
        <v>0</v>
      </c>
      <c r="D65" s="74"/>
      <c r="E65" s="74"/>
      <c r="F65" s="74"/>
      <c r="G65" s="157"/>
      <c r="H65" s="72">
        <f t="shared" si="6"/>
        <v>0</v>
      </c>
      <c r="I65" s="74"/>
      <c r="J65" s="74"/>
      <c r="K65" s="74"/>
      <c r="L65" s="158"/>
    </row>
    <row r="66" spans="1:12" ht="36" x14ac:dyDescent="0.25">
      <c r="A66" s="150">
        <v>1150</v>
      </c>
      <c r="B66" s="112" t="s">
        <v>76</v>
      </c>
      <c r="C66" s="117">
        <f t="shared" si="5"/>
        <v>0</v>
      </c>
      <c r="D66" s="163"/>
      <c r="E66" s="163"/>
      <c r="F66" s="163"/>
      <c r="G66" s="164"/>
      <c r="H66" s="117">
        <f t="shared" si="6"/>
        <v>0</v>
      </c>
      <c r="I66" s="163"/>
      <c r="J66" s="163"/>
      <c r="K66" s="163"/>
      <c r="L66" s="165"/>
    </row>
    <row r="67" spans="1:12" ht="24" x14ac:dyDescent="0.25">
      <c r="A67" s="56">
        <v>1200</v>
      </c>
      <c r="B67" s="147" t="s">
        <v>77</v>
      </c>
      <c r="C67" s="57">
        <f t="shared" si="5"/>
        <v>0</v>
      </c>
      <c r="D67" s="63">
        <f>SUM(D68:D69)</f>
        <v>0</v>
      </c>
      <c r="E67" s="63">
        <f>SUM(E68:E69)</f>
        <v>0</v>
      </c>
      <c r="F67" s="63">
        <f>SUM(F68:F69)</f>
        <v>0</v>
      </c>
      <c r="G67" s="166">
        <f>SUM(G68:G69)</f>
        <v>0</v>
      </c>
      <c r="H67" s="57">
        <f t="shared" si="6"/>
        <v>0</v>
      </c>
      <c r="I67" s="63">
        <f>SUM(I68:I69)</f>
        <v>0</v>
      </c>
      <c r="J67" s="63">
        <f>SUM(J68:J69)</f>
        <v>0</v>
      </c>
      <c r="K67" s="63">
        <f>SUM(K68:K69)</f>
        <v>0</v>
      </c>
      <c r="L67" s="167">
        <f>SUM(L68:L69)</f>
        <v>0</v>
      </c>
    </row>
    <row r="68" spans="1:12" ht="24" x14ac:dyDescent="0.25">
      <c r="A68" s="168">
        <v>1210</v>
      </c>
      <c r="B68" s="65" t="s">
        <v>78</v>
      </c>
      <c r="C68" s="66">
        <f t="shared" si="5"/>
        <v>0</v>
      </c>
      <c r="D68" s="68"/>
      <c r="E68" s="68"/>
      <c r="F68" s="68"/>
      <c r="G68" s="154"/>
      <c r="H68" s="66">
        <f t="shared" si="6"/>
        <v>0</v>
      </c>
      <c r="I68" s="68"/>
      <c r="J68" s="68"/>
      <c r="K68" s="68"/>
      <c r="L68" s="155"/>
    </row>
    <row r="69" spans="1:12" ht="24" x14ac:dyDescent="0.25">
      <c r="A69" s="159">
        <v>1220</v>
      </c>
      <c r="B69" s="71" t="s">
        <v>79</v>
      </c>
      <c r="C69" s="72">
        <f t="shared" si="5"/>
        <v>0</v>
      </c>
      <c r="D69" s="160">
        <f>SUM(D70:D74)</f>
        <v>0</v>
      </c>
      <c r="E69" s="160">
        <f>SUM(E70:E74)</f>
        <v>0</v>
      </c>
      <c r="F69" s="160">
        <f>SUM(F70:F74)</f>
        <v>0</v>
      </c>
      <c r="G69" s="161">
        <f>SUM(G70:G74)</f>
        <v>0</v>
      </c>
      <c r="H69" s="72">
        <f t="shared" si="6"/>
        <v>0</v>
      </c>
      <c r="I69" s="160">
        <f>SUM(I70:I74)</f>
        <v>0</v>
      </c>
      <c r="J69" s="160">
        <f>SUM(J70:J74)</f>
        <v>0</v>
      </c>
      <c r="K69" s="160">
        <f>SUM(K70:K74)</f>
        <v>0</v>
      </c>
      <c r="L69" s="162">
        <f>SUM(L70:L74)</f>
        <v>0</v>
      </c>
    </row>
    <row r="70" spans="1:12" ht="48" x14ac:dyDescent="0.25">
      <c r="A70" s="44">
        <v>1221</v>
      </c>
      <c r="B70" s="71" t="s">
        <v>80</v>
      </c>
      <c r="C70" s="72">
        <f t="shared" si="5"/>
        <v>0</v>
      </c>
      <c r="D70" s="74"/>
      <c r="E70" s="74"/>
      <c r="F70" s="74"/>
      <c r="G70" s="157"/>
      <c r="H70" s="72">
        <f t="shared" si="6"/>
        <v>0</v>
      </c>
      <c r="I70" s="74"/>
      <c r="J70" s="74"/>
      <c r="K70" s="74"/>
      <c r="L70" s="158"/>
    </row>
    <row r="71" spans="1:12" x14ac:dyDescent="0.25">
      <c r="A71" s="44">
        <v>1223</v>
      </c>
      <c r="B71" s="71" t="s">
        <v>81</v>
      </c>
      <c r="C71" s="72">
        <f t="shared" si="5"/>
        <v>0</v>
      </c>
      <c r="D71" s="74"/>
      <c r="E71" s="74"/>
      <c r="F71" s="74"/>
      <c r="G71" s="157"/>
      <c r="H71" s="72">
        <f t="shared" si="6"/>
        <v>0</v>
      </c>
      <c r="I71" s="74"/>
      <c r="J71" s="74"/>
      <c r="K71" s="74"/>
      <c r="L71" s="158"/>
    </row>
    <row r="72" spans="1:12" x14ac:dyDescent="0.25">
      <c r="A72" s="44">
        <v>1225</v>
      </c>
      <c r="B72" s="71" t="s">
        <v>82</v>
      </c>
      <c r="C72" s="72">
        <f t="shared" si="5"/>
        <v>0</v>
      </c>
      <c r="D72" s="74"/>
      <c r="E72" s="74"/>
      <c r="F72" s="74"/>
      <c r="G72" s="157"/>
      <c r="H72" s="72">
        <f t="shared" si="6"/>
        <v>0</v>
      </c>
      <c r="I72" s="74"/>
      <c r="J72" s="74"/>
      <c r="K72" s="74"/>
      <c r="L72" s="158"/>
    </row>
    <row r="73" spans="1:12" ht="36" x14ac:dyDescent="0.25">
      <c r="A73" s="44">
        <v>1227</v>
      </c>
      <c r="B73" s="71" t="s">
        <v>83</v>
      </c>
      <c r="C73" s="72">
        <f t="shared" si="5"/>
        <v>0</v>
      </c>
      <c r="D73" s="74"/>
      <c r="E73" s="74"/>
      <c r="F73" s="74"/>
      <c r="G73" s="157"/>
      <c r="H73" s="72">
        <f t="shared" si="6"/>
        <v>0</v>
      </c>
      <c r="I73" s="74"/>
      <c r="J73" s="74"/>
      <c r="K73" s="74"/>
      <c r="L73" s="158"/>
    </row>
    <row r="74" spans="1:12" ht="48" x14ac:dyDescent="0.25">
      <c r="A74" s="44">
        <v>1228</v>
      </c>
      <c r="B74" s="71" t="s">
        <v>84</v>
      </c>
      <c r="C74" s="72">
        <f t="shared" si="5"/>
        <v>0</v>
      </c>
      <c r="D74" s="74"/>
      <c r="E74" s="74"/>
      <c r="F74" s="74"/>
      <c r="G74" s="157"/>
      <c r="H74" s="72">
        <f t="shared" si="6"/>
        <v>0</v>
      </c>
      <c r="I74" s="74"/>
      <c r="J74" s="74"/>
      <c r="K74" s="74"/>
      <c r="L74" s="158"/>
    </row>
    <row r="75" spans="1:12" x14ac:dyDescent="0.25">
      <c r="A75" s="142">
        <v>2000</v>
      </c>
      <c r="B75" s="142" t="s">
        <v>85</v>
      </c>
      <c r="C75" s="143">
        <f t="shared" si="5"/>
        <v>14335</v>
      </c>
      <c r="D75" s="144">
        <f>SUM(D76,D83,D130,D164,D165,D172)</f>
        <v>14335</v>
      </c>
      <c r="E75" s="144">
        <f>SUM(E76,E83,E130,E164,E165,E172)</f>
        <v>0</v>
      </c>
      <c r="F75" s="144">
        <f>SUM(F76,F83,F130,F164,F165,F172)</f>
        <v>0</v>
      </c>
      <c r="G75" s="145">
        <f>SUM(G76,G83,G130,G164,G165,G172)</f>
        <v>0</v>
      </c>
      <c r="H75" s="143">
        <f t="shared" si="6"/>
        <v>18494</v>
      </c>
      <c r="I75" s="144">
        <f>SUM(I76,I83,I130,I164,I165,I172)</f>
        <v>18494</v>
      </c>
      <c r="J75" s="144">
        <f>SUM(J76,J83,J130,J164,J165,J172)</f>
        <v>0</v>
      </c>
      <c r="K75" s="144">
        <f>SUM(K76,K83,K130,K164,K165,K172)</f>
        <v>0</v>
      </c>
      <c r="L75" s="146">
        <f>SUM(L76,L83,L130,L164,L165,L172)</f>
        <v>0</v>
      </c>
    </row>
    <row r="76" spans="1:12" ht="24" x14ac:dyDescent="0.25">
      <c r="A76" s="56">
        <v>2100</v>
      </c>
      <c r="B76" s="147" t="s">
        <v>86</v>
      </c>
      <c r="C76" s="57">
        <f t="shared" si="5"/>
        <v>0</v>
      </c>
      <c r="D76" s="63">
        <f>SUM(D77,D80)</f>
        <v>0</v>
      </c>
      <c r="E76" s="63">
        <f>SUM(E77,E80)</f>
        <v>0</v>
      </c>
      <c r="F76" s="63">
        <f>SUM(F77,F80)</f>
        <v>0</v>
      </c>
      <c r="G76" s="166">
        <f>SUM(G77,G80)</f>
        <v>0</v>
      </c>
      <c r="H76" s="57">
        <f t="shared" si="6"/>
        <v>0</v>
      </c>
      <c r="I76" s="63">
        <f>SUM(I77,I80)</f>
        <v>0</v>
      </c>
      <c r="J76" s="63">
        <f>SUM(J77,J80)</f>
        <v>0</v>
      </c>
      <c r="K76" s="63">
        <f>SUM(K77,K80)</f>
        <v>0</v>
      </c>
      <c r="L76" s="167">
        <f>SUM(L77,L80)</f>
        <v>0</v>
      </c>
    </row>
    <row r="77" spans="1:12" ht="24" x14ac:dyDescent="0.25">
      <c r="A77" s="168">
        <v>2110</v>
      </c>
      <c r="B77" s="65" t="s">
        <v>87</v>
      </c>
      <c r="C77" s="66">
        <f t="shared" si="5"/>
        <v>0</v>
      </c>
      <c r="D77" s="169">
        <f>SUM(D78:D79)</f>
        <v>0</v>
      </c>
      <c r="E77" s="169">
        <f>SUM(E78:E79)</f>
        <v>0</v>
      </c>
      <c r="F77" s="169">
        <f>SUM(F78:F79)</f>
        <v>0</v>
      </c>
      <c r="G77" s="170">
        <f>SUM(G78:G79)</f>
        <v>0</v>
      </c>
      <c r="H77" s="66">
        <f t="shared" si="6"/>
        <v>0</v>
      </c>
      <c r="I77" s="169">
        <f>SUM(I78:I79)</f>
        <v>0</v>
      </c>
      <c r="J77" s="169">
        <f>SUM(J78:J79)</f>
        <v>0</v>
      </c>
      <c r="K77" s="169">
        <f>SUM(K78:K79)</f>
        <v>0</v>
      </c>
      <c r="L77" s="171">
        <f>SUM(L78:L79)</f>
        <v>0</v>
      </c>
    </row>
    <row r="78" spans="1:12" x14ac:dyDescent="0.25">
      <c r="A78" s="44">
        <v>2111</v>
      </c>
      <c r="B78" s="71" t="s">
        <v>88</v>
      </c>
      <c r="C78" s="72">
        <f t="shared" si="5"/>
        <v>0</v>
      </c>
      <c r="D78" s="74"/>
      <c r="E78" s="74"/>
      <c r="F78" s="74"/>
      <c r="G78" s="157"/>
      <c r="H78" s="72">
        <f t="shared" si="6"/>
        <v>0</v>
      </c>
      <c r="I78" s="74"/>
      <c r="J78" s="74"/>
      <c r="K78" s="74"/>
      <c r="L78" s="158"/>
    </row>
    <row r="79" spans="1:12" ht="24" x14ac:dyDescent="0.25">
      <c r="A79" s="44">
        <v>2112</v>
      </c>
      <c r="B79" s="71" t="s">
        <v>89</v>
      </c>
      <c r="C79" s="72">
        <f t="shared" si="5"/>
        <v>0</v>
      </c>
      <c r="D79" s="74"/>
      <c r="E79" s="74"/>
      <c r="F79" s="74"/>
      <c r="G79" s="157"/>
      <c r="H79" s="72">
        <f t="shared" si="6"/>
        <v>0</v>
      </c>
      <c r="I79" s="74"/>
      <c r="J79" s="74"/>
      <c r="K79" s="74"/>
      <c r="L79" s="158"/>
    </row>
    <row r="80" spans="1:12" ht="24" x14ac:dyDescent="0.25">
      <c r="A80" s="159">
        <v>2120</v>
      </c>
      <c r="B80" s="71" t="s">
        <v>90</v>
      </c>
      <c r="C80" s="72">
        <f t="shared" si="5"/>
        <v>0</v>
      </c>
      <c r="D80" s="160">
        <f>SUM(D81:D82)</f>
        <v>0</v>
      </c>
      <c r="E80" s="160">
        <f>SUM(E81:E82)</f>
        <v>0</v>
      </c>
      <c r="F80" s="160">
        <f>SUM(F81:F82)</f>
        <v>0</v>
      </c>
      <c r="G80" s="161">
        <f>SUM(G81:G82)</f>
        <v>0</v>
      </c>
      <c r="H80" s="72">
        <f t="shared" si="6"/>
        <v>0</v>
      </c>
      <c r="I80" s="160">
        <f>SUM(I81:I82)</f>
        <v>0</v>
      </c>
      <c r="J80" s="160">
        <f>SUM(J81:J82)</f>
        <v>0</v>
      </c>
      <c r="K80" s="160">
        <f>SUM(K81:K82)</f>
        <v>0</v>
      </c>
      <c r="L80" s="162">
        <f>SUM(L81:L82)</f>
        <v>0</v>
      </c>
    </row>
    <row r="81" spans="1:12" x14ac:dyDescent="0.25">
      <c r="A81" s="44">
        <v>2121</v>
      </c>
      <c r="B81" s="71" t="s">
        <v>88</v>
      </c>
      <c r="C81" s="72">
        <f t="shared" si="5"/>
        <v>0</v>
      </c>
      <c r="D81" s="74"/>
      <c r="E81" s="74"/>
      <c r="F81" s="74"/>
      <c r="G81" s="157"/>
      <c r="H81" s="72">
        <f t="shared" si="6"/>
        <v>0</v>
      </c>
      <c r="I81" s="74"/>
      <c r="J81" s="74"/>
      <c r="K81" s="74"/>
      <c r="L81" s="158"/>
    </row>
    <row r="82" spans="1:12" ht="24" x14ac:dyDescent="0.25">
      <c r="A82" s="44">
        <v>2122</v>
      </c>
      <c r="B82" s="71" t="s">
        <v>89</v>
      </c>
      <c r="C82" s="72">
        <f t="shared" si="5"/>
        <v>0</v>
      </c>
      <c r="D82" s="74"/>
      <c r="E82" s="74"/>
      <c r="F82" s="74"/>
      <c r="G82" s="157"/>
      <c r="H82" s="72">
        <f t="shared" si="6"/>
        <v>0</v>
      </c>
      <c r="I82" s="74"/>
      <c r="J82" s="74"/>
      <c r="K82" s="74"/>
      <c r="L82" s="158"/>
    </row>
    <row r="83" spans="1:12" x14ac:dyDescent="0.25">
      <c r="A83" s="56">
        <v>2200</v>
      </c>
      <c r="B83" s="147" t="s">
        <v>91</v>
      </c>
      <c r="C83" s="57">
        <f t="shared" si="5"/>
        <v>0</v>
      </c>
      <c r="D83" s="63">
        <f>SUM(D84,D89,D95,D103,D112,D116,D122,D128)</f>
        <v>0</v>
      </c>
      <c r="E83" s="63">
        <f>SUM(E84,E89,E95,E103,E112,E116,E122,E128)</f>
        <v>0</v>
      </c>
      <c r="F83" s="63">
        <f>SUM(F84,F89,F95,F103,F112,F116,F122,F128)</f>
        <v>0</v>
      </c>
      <c r="G83" s="166">
        <f>SUM(G84,G89,G95,G103,G112,G116,G122,G128)</f>
        <v>0</v>
      </c>
      <c r="H83" s="57">
        <f t="shared" si="6"/>
        <v>0</v>
      </c>
      <c r="I83" s="63">
        <f>SUM(I84,I89,I95,I103,I112,I116,I122,I128)</f>
        <v>0</v>
      </c>
      <c r="J83" s="63">
        <f>SUM(J84,J89,J95,J103,J112,J116,J122,J128)</f>
        <v>0</v>
      </c>
      <c r="K83" s="63">
        <f>SUM(K84,K89,K95,K103,K112,K116,K122,K128)</f>
        <v>0</v>
      </c>
      <c r="L83" s="172">
        <f>SUM(L84,L89,L95,L103,L112,L116,L122,L128)</f>
        <v>0</v>
      </c>
    </row>
    <row r="84" spans="1:12" ht="24" x14ac:dyDescent="0.25">
      <c r="A84" s="150">
        <v>2210</v>
      </c>
      <c r="B84" s="112" t="s">
        <v>92</v>
      </c>
      <c r="C84" s="117">
        <f t="shared" si="5"/>
        <v>0</v>
      </c>
      <c r="D84" s="151">
        <f>SUM(D85:D88)</f>
        <v>0</v>
      </c>
      <c r="E84" s="151">
        <f>SUM(E85:E88)</f>
        <v>0</v>
      </c>
      <c r="F84" s="151">
        <f>SUM(F85:F88)</f>
        <v>0</v>
      </c>
      <c r="G84" s="151">
        <f>SUM(G85:G88)</f>
        <v>0</v>
      </c>
      <c r="H84" s="117">
        <f t="shared" si="6"/>
        <v>0</v>
      </c>
      <c r="I84" s="151">
        <f>SUM(I85:I88)</f>
        <v>0</v>
      </c>
      <c r="J84" s="151">
        <f>SUM(J85:J88)</f>
        <v>0</v>
      </c>
      <c r="K84" s="151">
        <f>SUM(K85:K88)</f>
        <v>0</v>
      </c>
      <c r="L84" s="153">
        <f>SUM(L85:L88)</f>
        <v>0</v>
      </c>
    </row>
    <row r="85" spans="1:12" ht="24" x14ac:dyDescent="0.25">
      <c r="A85" s="38">
        <v>2211</v>
      </c>
      <c r="B85" s="65" t="s">
        <v>93</v>
      </c>
      <c r="C85" s="66">
        <f t="shared" si="5"/>
        <v>0</v>
      </c>
      <c r="D85" s="68"/>
      <c r="E85" s="68"/>
      <c r="F85" s="68"/>
      <c r="G85" s="154"/>
      <c r="H85" s="66">
        <f t="shared" si="6"/>
        <v>0</v>
      </c>
      <c r="I85" s="68"/>
      <c r="J85" s="68"/>
      <c r="K85" s="68"/>
      <c r="L85" s="155"/>
    </row>
    <row r="86" spans="1:12" ht="36" x14ac:dyDescent="0.25">
      <c r="A86" s="44">
        <v>2212</v>
      </c>
      <c r="B86" s="71" t="s">
        <v>94</v>
      </c>
      <c r="C86" s="72">
        <f t="shared" si="5"/>
        <v>0</v>
      </c>
      <c r="D86" s="74"/>
      <c r="E86" s="74"/>
      <c r="F86" s="74"/>
      <c r="G86" s="157"/>
      <c r="H86" s="72">
        <f t="shared" si="6"/>
        <v>0</v>
      </c>
      <c r="I86" s="74"/>
      <c r="J86" s="74"/>
      <c r="K86" s="74"/>
      <c r="L86" s="158"/>
    </row>
    <row r="87" spans="1:12" ht="24" x14ac:dyDescent="0.25">
      <c r="A87" s="44">
        <v>2214</v>
      </c>
      <c r="B87" s="71" t="s">
        <v>95</v>
      </c>
      <c r="C87" s="72">
        <f t="shared" si="5"/>
        <v>0</v>
      </c>
      <c r="D87" s="74"/>
      <c r="E87" s="74"/>
      <c r="F87" s="74"/>
      <c r="G87" s="157"/>
      <c r="H87" s="72">
        <f t="shared" si="6"/>
        <v>0</v>
      </c>
      <c r="I87" s="74"/>
      <c r="J87" s="74"/>
      <c r="K87" s="74"/>
      <c r="L87" s="158"/>
    </row>
    <row r="88" spans="1:12" x14ac:dyDescent="0.25">
      <c r="A88" s="44">
        <v>2219</v>
      </c>
      <c r="B88" s="71" t="s">
        <v>96</v>
      </c>
      <c r="C88" s="72">
        <f t="shared" si="5"/>
        <v>0</v>
      </c>
      <c r="D88" s="74"/>
      <c r="E88" s="74"/>
      <c r="F88" s="74"/>
      <c r="G88" s="157"/>
      <c r="H88" s="72">
        <f t="shared" si="6"/>
        <v>0</v>
      </c>
      <c r="I88" s="74"/>
      <c r="J88" s="74"/>
      <c r="K88" s="74"/>
      <c r="L88" s="158"/>
    </row>
    <row r="89" spans="1:12" ht="24" x14ac:dyDescent="0.25">
      <c r="A89" s="159">
        <v>2220</v>
      </c>
      <c r="B89" s="71" t="s">
        <v>97</v>
      </c>
      <c r="C89" s="72">
        <f t="shared" si="5"/>
        <v>0</v>
      </c>
      <c r="D89" s="160">
        <f>SUM(D90:D94)</f>
        <v>0</v>
      </c>
      <c r="E89" s="160">
        <f>SUM(E90:E94)</f>
        <v>0</v>
      </c>
      <c r="F89" s="160">
        <f>SUM(F90:F94)</f>
        <v>0</v>
      </c>
      <c r="G89" s="161">
        <f>SUM(G90:G94)</f>
        <v>0</v>
      </c>
      <c r="H89" s="72">
        <f t="shared" si="6"/>
        <v>0</v>
      </c>
      <c r="I89" s="160">
        <f>SUM(I90:I94)</f>
        <v>0</v>
      </c>
      <c r="J89" s="160">
        <f>SUM(J90:J94)</f>
        <v>0</v>
      </c>
      <c r="K89" s="160">
        <f>SUM(K90:K94)</f>
        <v>0</v>
      </c>
      <c r="L89" s="162">
        <f>SUM(L90:L94)</f>
        <v>0</v>
      </c>
    </row>
    <row r="90" spans="1:12" ht="24" x14ac:dyDescent="0.25">
      <c r="A90" s="44">
        <v>2221</v>
      </c>
      <c r="B90" s="71" t="s">
        <v>98</v>
      </c>
      <c r="C90" s="72">
        <f t="shared" si="5"/>
        <v>0</v>
      </c>
      <c r="D90" s="74"/>
      <c r="E90" s="74"/>
      <c r="F90" s="74"/>
      <c r="G90" s="157"/>
      <c r="H90" s="72">
        <f t="shared" si="6"/>
        <v>0</v>
      </c>
      <c r="I90" s="74"/>
      <c r="J90" s="74"/>
      <c r="K90" s="74"/>
      <c r="L90" s="158"/>
    </row>
    <row r="91" spans="1:12" x14ac:dyDescent="0.25">
      <c r="A91" s="44">
        <v>2222</v>
      </c>
      <c r="B91" s="71" t="s">
        <v>99</v>
      </c>
      <c r="C91" s="72">
        <f t="shared" si="5"/>
        <v>0</v>
      </c>
      <c r="D91" s="74"/>
      <c r="E91" s="74"/>
      <c r="F91" s="74"/>
      <c r="G91" s="157"/>
      <c r="H91" s="72">
        <f t="shared" si="6"/>
        <v>0</v>
      </c>
      <c r="I91" s="74"/>
      <c r="J91" s="74"/>
      <c r="K91" s="74"/>
      <c r="L91" s="158"/>
    </row>
    <row r="92" spans="1:12" x14ac:dyDescent="0.25">
      <c r="A92" s="44">
        <v>2223</v>
      </c>
      <c r="B92" s="71" t="s">
        <v>100</v>
      </c>
      <c r="C92" s="72">
        <f t="shared" si="5"/>
        <v>0</v>
      </c>
      <c r="D92" s="74"/>
      <c r="E92" s="74"/>
      <c r="F92" s="74"/>
      <c r="G92" s="157"/>
      <c r="H92" s="72">
        <f t="shared" si="6"/>
        <v>0</v>
      </c>
      <c r="I92" s="74"/>
      <c r="J92" s="74"/>
      <c r="K92" s="74"/>
      <c r="L92" s="158"/>
    </row>
    <row r="93" spans="1:12" ht="48" x14ac:dyDescent="0.25">
      <c r="A93" s="44">
        <v>2224</v>
      </c>
      <c r="B93" s="71" t="s">
        <v>101</v>
      </c>
      <c r="C93" s="72">
        <f t="shared" si="5"/>
        <v>0</v>
      </c>
      <c r="D93" s="74"/>
      <c r="E93" s="74"/>
      <c r="F93" s="74"/>
      <c r="G93" s="157"/>
      <c r="H93" s="72">
        <f t="shared" si="6"/>
        <v>0</v>
      </c>
      <c r="I93" s="74"/>
      <c r="J93" s="74"/>
      <c r="K93" s="74"/>
      <c r="L93" s="158"/>
    </row>
    <row r="94" spans="1:12" ht="24" x14ac:dyDescent="0.25">
      <c r="A94" s="44">
        <v>2229</v>
      </c>
      <c r="B94" s="71" t="s">
        <v>102</v>
      </c>
      <c r="C94" s="72">
        <f t="shared" si="5"/>
        <v>0</v>
      </c>
      <c r="D94" s="74"/>
      <c r="E94" s="74"/>
      <c r="F94" s="74"/>
      <c r="G94" s="157"/>
      <c r="H94" s="72">
        <f t="shared" si="6"/>
        <v>0</v>
      </c>
      <c r="I94" s="74"/>
      <c r="J94" s="74"/>
      <c r="K94" s="74"/>
      <c r="L94" s="158"/>
    </row>
    <row r="95" spans="1:12" ht="36" x14ac:dyDescent="0.25">
      <c r="A95" s="159">
        <v>2230</v>
      </c>
      <c r="B95" s="71" t="s">
        <v>103</v>
      </c>
      <c r="C95" s="72">
        <f t="shared" si="5"/>
        <v>0</v>
      </c>
      <c r="D95" s="160">
        <f>SUM(D96:D102)</f>
        <v>0</v>
      </c>
      <c r="E95" s="160">
        <f>SUM(E96:E102)</f>
        <v>0</v>
      </c>
      <c r="F95" s="160">
        <f>SUM(F96:F102)</f>
        <v>0</v>
      </c>
      <c r="G95" s="161">
        <f>SUM(G96:G102)</f>
        <v>0</v>
      </c>
      <c r="H95" s="72">
        <f t="shared" si="6"/>
        <v>0</v>
      </c>
      <c r="I95" s="160">
        <f>SUM(I96:I102)</f>
        <v>0</v>
      </c>
      <c r="J95" s="160">
        <f>SUM(J96:J102)</f>
        <v>0</v>
      </c>
      <c r="K95" s="160">
        <f>SUM(K96:K102)</f>
        <v>0</v>
      </c>
      <c r="L95" s="162">
        <f>SUM(L96:L102)</f>
        <v>0</v>
      </c>
    </row>
    <row r="96" spans="1:12" ht="24" x14ac:dyDescent="0.25">
      <c r="A96" s="44">
        <v>2231</v>
      </c>
      <c r="B96" s="71" t="s">
        <v>104</v>
      </c>
      <c r="C96" s="72">
        <f t="shared" si="5"/>
        <v>0</v>
      </c>
      <c r="D96" s="74"/>
      <c r="E96" s="74"/>
      <c r="F96" s="74"/>
      <c r="G96" s="157"/>
      <c r="H96" s="72">
        <f t="shared" si="6"/>
        <v>0</v>
      </c>
      <c r="I96" s="74"/>
      <c r="J96" s="74"/>
      <c r="K96" s="74"/>
      <c r="L96" s="158"/>
    </row>
    <row r="97" spans="1:12" ht="24.75" customHeight="1" x14ac:dyDescent="0.25">
      <c r="A97" s="44">
        <v>2232</v>
      </c>
      <c r="B97" s="71" t="s">
        <v>105</v>
      </c>
      <c r="C97" s="72">
        <f t="shared" si="5"/>
        <v>0</v>
      </c>
      <c r="D97" s="74"/>
      <c r="E97" s="74"/>
      <c r="F97" s="74"/>
      <c r="G97" s="157"/>
      <c r="H97" s="72">
        <f t="shared" si="6"/>
        <v>0</v>
      </c>
      <c r="I97" s="74"/>
      <c r="J97" s="74"/>
      <c r="K97" s="74"/>
      <c r="L97" s="158"/>
    </row>
    <row r="98" spans="1:12" ht="24" x14ac:dyDescent="0.25">
      <c r="A98" s="38">
        <v>2233</v>
      </c>
      <c r="B98" s="65" t="s">
        <v>106</v>
      </c>
      <c r="C98" s="66">
        <f t="shared" si="5"/>
        <v>0</v>
      </c>
      <c r="D98" s="68"/>
      <c r="E98" s="68"/>
      <c r="F98" s="68"/>
      <c r="G98" s="154"/>
      <c r="H98" s="66">
        <f t="shared" si="6"/>
        <v>0</v>
      </c>
      <c r="I98" s="68"/>
      <c r="J98" s="68"/>
      <c r="K98" s="68"/>
      <c r="L98" s="155"/>
    </row>
    <row r="99" spans="1:12" ht="36" x14ac:dyDescent="0.25">
      <c r="A99" s="44">
        <v>2234</v>
      </c>
      <c r="B99" s="71" t="s">
        <v>107</v>
      </c>
      <c r="C99" s="72">
        <f t="shared" si="5"/>
        <v>0</v>
      </c>
      <c r="D99" s="74"/>
      <c r="E99" s="74"/>
      <c r="F99" s="74"/>
      <c r="G99" s="157"/>
      <c r="H99" s="72">
        <f t="shared" si="6"/>
        <v>0</v>
      </c>
      <c r="I99" s="74"/>
      <c r="J99" s="74"/>
      <c r="K99" s="74"/>
      <c r="L99" s="158"/>
    </row>
    <row r="100" spans="1:12" ht="24" x14ac:dyDescent="0.25">
      <c r="A100" s="44">
        <v>2235</v>
      </c>
      <c r="B100" s="71" t="s">
        <v>108</v>
      </c>
      <c r="C100" s="72">
        <f t="shared" si="5"/>
        <v>0</v>
      </c>
      <c r="D100" s="74"/>
      <c r="E100" s="74"/>
      <c r="F100" s="74"/>
      <c r="G100" s="157"/>
      <c r="H100" s="72">
        <f t="shared" si="6"/>
        <v>0</v>
      </c>
      <c r="I100" s="74"/>
      <c r="J100" s="74"/>
      <c r="K100" s="74"/>
      <c r="L100" s="158"/>
    </row>
    <row r="101" spans="1:12" x14ac:dyDescent="0.25">
      <c r="A101" s="44">
        <v>2236</v>
      </c>
      <c r="B101" s="71" t="s">
        <v>109</v>
      </c>
      <c r="C101" s="72">
        <f t="shared" si="5"/>
        <v>0</v>
      </c>
      <c r="D101" s="74"/>
      <c r="E101" s="74"/>
      <c r="F101" s="74"/>
      <c r="G101" s="157"/>
      <c r="H101" s="72">
        <f t="shared" si="6"/>
        <v>0</v>
      </c>
      <c r="I101" s="74"/>
      <c r="J101" s="74"/>
      <c r="K101" s="74"/>
      <c r="L101" s="158"/>
    </row>
    <row r="102" spans="1:12" ht="24" x14ac:dyDescent="0.25">
      <c r="A102" s="44">
        <v>2239</v>
      </c>
      <c r="B102" s="71" t="s">
        <v>110</v>
      </c>
      <c r="C102" s="72">
        <f t="shared" si="5"/>
        <v>0</v>
      </c>
      <c r="D102" s="74"/>
      <c r="E102" s="74"/>
      <c r="F102" s="74"/>
      <c r="G102" s="157"/>
      <c r="H102" s="72">
        <f t="shared" si="6"/>
        <v>0</v>
      </c>
      <c r="I102" s="74"/>
      <c r="J102" s="74"/>
      <c r="K102" s="74"/>
      <c r="L102" s="158"/>
    </row>
    <row r="103" spans="1:12" ht="36" x14ac:dyDescent="0.25">
      <c r="A103" s="159">
        <v>2240</v>
      </c>
      <c r="B103" s="71" t="s">
        <v>111</v>
      </c>
      <c r="C103" s="72">
        <f t="shared" si="5"/>
        <v>0</v>
      </c>
      <c r="D103" s="160">
        <f>SUM(D104:D111)</f>
        <v>0</v>
      </c>
      <c r="E103" s="160">
        <f>SUM(E104:E111)</f>
        <v>0</v>
      </c>
      <c r="F103" s="160">
        <f>SUM(F104:F111)</f>
        <v>0</v>
      </c>
      <c r="G103" s="161">
        <f>SUM(G104:G111)</f>
        <v>0</v>
      </c>
      <c r="H103" s="72">
        <f t="shared" si="6"/>
        <v>0</v>
      </c>
      <c r="I103" s="160">
        <f>SUM(I104:I111)</f>
        <v>0</v>
      </c>
      <c r="J103" s="160">
        <f>SUM(J104:J111)</f>
        <v>0</v>
      </c>
      <c r="K103" s="160">
        <f>SUM(K104:K111)</f>
        <v>0</v>
      </c>
      <c r="L103" s="162">
        <f>SUM(L104:L111)</f>
        <v>0</v>
      </c>
    </row>
    <row r="104" spans="1:12" x14ac:dyDescent="0.25">
      <c r="A104" s="44">
        <v>2241</v>
      </c>
      <c r="B104" s="71" t="s">
        <v>112</v>
      </c>
      <c r="C104" s="72">
        <f t="shared" si="5"/>
        <v>0</v>
      </c>
      <c r="D104" s="74"/>
      <c r="E104" s="74"/>
      <c r="F104" s="74"/>
      <c r="G104" s="157"/>
      <c r="H104" s="72">
        <f t="shared" si="6"/>
        <v>0</v>
      </c>
      <c r="I104" s="74"/>
      <c r="J104" s="74"/>
      <c r="K104" s="74"/>
      <c r="L104" s="158"/>
    </row>
    <row r="105" spans="1:12" ht="24" x14ac:dyDescent="0.25">
      <c r="A105" s="44">
        <v>2242</v>
      </c>
      <c r="B105" s="71" t="s">
        <v>113</v>
      </c>
      <c r="C105" s="72">
        <f t="shared" si="5"/>
        <v>0</v>
      </c>
      <c r="D105" s="74"/>
      <c r="E105" s="74"/>
      <c r="F105" s="74"/>
      <c r="G105" s="157"/>
      <c r="H105" s="72">
        <f t="shared" si="6"/>
        <v>0</v>
      </c>
      <c r="I105" s="74"/>
      <c r="J105" s="74"/>
      <c r="K105" s="74"/>
      <c r="L105" s="158"/>
    </row>
    <row r="106" spans="1:12" ht="24" x14ac:dyDescent="0.25">
      <c r="A106" s="44">
        <v>2243</v>
      </c>
      <c r="B106" s="71" t="s">
        <v>114</v>
      </c>
      <c r="C106" s="72">
        <f t="shared" si="5"/>
        <v>0</v>
      </c>
      <c r="D106" s="74"/>
      <c r="E106" s="74"/>
      <c r="F106" s="74"/>
      <c r="G106" s="157"/>
      <c r="H106" s="72">
        <f t="shared" si="6"/>
        <v>0</v>
      </c>
      <c r="I106" s="74"/>
      <c r="J106" s="74"/>
      <c r="K106" s="74"/>
      <c r="L106" s="158"/>
    </row>
    <row r="107" spans="1:12" x14ac:dyDescent="0.25">
      <c r="A107" s="44">
        <v>2244</v>
      </c>
      <c r="B107" s="71" t="s">
        <v>115</v>
      </c>
      <c r="C107" s="72">
        <f t="shared" si="5"/>
        <v>0</v>
      </c>
      <c r="D107" s="74"/>
      <c r="E107" s="74"/>
      <c r="F107" s="74"/>
      <c r="G107" s="157"/>
      <c r="H107" s="72">
        <f t="shared" si="6"/>
        <v>0</v>
      </c>
      <c r="I107" s="74"/>
      <c r="J107" s="74"/>
      <c r="K107" s="74"/>
      <c r="L107" s="158"/>
    </row>
    <row r="108" spans="1:12" ht="24" x14ac:dyDescent="0.25">
      <c r="A108" s="44">
        <v>2246</v>
      </c>
      <c r="B108" s="71" t="s">
        <v>116</v>
      </c>
      <c r="C108" s="72">
        <f t="shared" si="5"/>
        <v>0</v>
      </c>
      <c r="D108" s="74"/>
      <c r="E108" s="74"/>
      <c r="F108" s="74"/>
      <c r="G108" s="157"/>
      <c r="H108" s="72">
        <f t="shared" si="6"/>
        <v>0</v>
      </c>
      <c r="I108" s="74"/>
      <c r="J108" s="74"/>
      <c r="K108" s="74"/>
      <c r="L108" s="158"/>
    </row>
    <row r="109" spans="1:12" x14ac:dyDescent="0.25">
      <c r="A109" s="44">
        <v>2247</v>
      </c>
      <c r="B109" s="71" t="s">
        <v>117</v>
      </c>
      <c r="C109" s="72">
        <f t="shared" si="5"/>
        <v>0</v>
      </c>
      <c r="D109" s="74"/>
      <c r="E109" s="74"/>
      <c r="F109" s="74"/>
      <c r="G109" s="157"/>
      <c r="H109" s="72">
        <f t="shared" si="6"/>
        <v>0</v>
      </c>
      <c r="I109" s="74"/>
      <c r="J109" s="74"/>
      <c r="K109" s="74"/>
      <c r="L109" s="158"/>
    </row>
    <row r="110" spans="1:12" ht="24" x14ac:dyDescent="0.25">
      <c r="A110" s="44">
        <v>2248</v>
      </c>
      <c r="B110" s="71" t="s">
        <v>118</v>
      </c>
      <c r="C110" s="72">
        <f t="shared" si="5"/>
        <v>0</v>
      </c>
      <c r="D110" s="74"/>
      <c r="E110" s="74"/>
      <c r="F110" s="74"/>
      <c r="G110" s="157"/>
      <c r="H110" s="72">
        <f t="shared" si="6"/>
        <v>0</v>
      </c>
      <c r="I110" s="74"/>
      <c r="J110" s="74"/>
      <c r="K110" s="74"/>
      <c r="L110" s="158"/>
    </row>
    <row r="111" spans="1:12" ht="24" x14ac:dyDescent="0.25">
      <c r="A111" s="44">
        <v>2249</v>
      </c>
      <c r="B111" s="71" t="s">
        <v>119</v>
      </c>
      <c r="C111" s="72">
        <f t="shared" si="5"/>
        <v>0</v>
      </c>
      <c r="D111" s="74"/>
      <c r="E111" s="74"/>
      <c r="F111" s="74"/>
      <c r="G111" s="157"/>
      <c r="H111" s="72">
        <f t="shared" si="6"/>
        <v>0</v>
      </c>
      <c r="I111" s="74"/>
      <c r="J111" s="74"/>
      <c r="K111" s="74"/>
      <c r="L111" s="158"/>
    </row>
    <row r="112" spans="1:12" x14ac:dyDescent="0.25">
      <c r="A112" s="159">
        <v>2250</v>
      </c>
      <c r="B112" s="71" t="s">
        <v>120</v>
      </c>
      <c r="C112" s="72">
        <f t="shared" si="5"/>
        <v>0</v>
      </c>
      <c r="D112" s="160">
        <f>SUM(D113:D115)</f>
        <v>0</v>
      </c>
      <c r="E112" s="160">
        <f>SUM(E113:E115)</f>
        <v>0</v>
      </c>
      <c r="F112" s="160">
        <f>SUM(F113:F115)</f>
        <v>0</v>
      </c>
      <c r="G112" s="173">
        <f>SUM(G113:G115)</f>
        <v>0</v>
      </c>
      <c r="H112" s="72">
        <f t="shared" si="6"/>
        <v>0</v>
      </c>
      <c r="I112" s="160">
        <f>SUM(I113:I115)</f>
        <v>0</v>
      </c>
      <c r="J112" s="160">
        <f>SUM(J113:J115)</f>
        <v>0</v>
      </c>
      <c r="K112" s="160">
        <f>SUM(K113:K115)</f>
        <v>0</v>
      </c>
      <c r="L112" s="162">
        <f>SUM(L113:L115)</f>
        <v>0</v>
      </c>
    </row>
    <row r="113" spans="1:12" x14ac:dyDescent="0.25">
      <c r="A113" s="44">
        <v>2251</v>
      </c>
      <c r="B113" s="71" t="s">
        <v>121</v>
      </c>
      <c r="C113" s="72">
        <f t="shared" si="5"/>
        <v>0</v>
      </c>
      <c r="D113" s="74"/>
      <c r="E113" s="74"/>
      <c r="F113" s="74"/>
      <c r="G113" s="157"/>
      <c r="H113" s="72">
        <f t="shared" si="6"/>
        <v>0</v>
      </c>
      <c r="I113" s="74"/>
      <c r="J113" s="74"/>
      <c r="K113" s="74"/>
      <c r="L113" s="158"/>
    </row>
    <row r="114" spans="1:12" ht="24" x14ac:dyDescent="0.25">
      <c r="A114" s="44">
        <v>2252</v>
      </c>
      <c r="B114" s="71" t="s">
        <v>122</v>
      </c>
      <c r="C114" s="72">
        <f>SUM(D114:G114)</f>
        <v>0</v>
      </c>
      <c r="D114" s="74"/>
      <c r="E114" s="74"/>
      <c r="F114" s="74"/>
      <c r="G114" s="157"/>
      <c r="H114" s="72">
        <f>SUM(I114:L114)</f>
        <v>0</v>
      </c>
      <c r="I114" s="74"/>
      <c r="J114" s="74"/>
      <c r="K114" s="74"/>
      <c r="L114" s="158"/>
    </row>
    <row r="115" spans="1:12" ht="24" x14ac:dyDescent="0.25">
      <c r="A115" s="44">
        <v>2259</v>
      </c>
      <c r="B115" s="71" t="s">
        <v>123</v>
      </c>
      <c r="C115" s="72">
        <f>SUM(D115:G115)</f>
        <v>0</v>
      </c>
      <c r="D115" s="74"/>
      <c r="E115" s="74"/>
      <c r="F115" s="74"/>
      <c r="G115" s="157"/>
      <c r="H115" s="72">
        <f>SUM(I115:L115)</f>
        <v>0</v>
      </c>
      <c r="I115" s="74"/>
      <c r="J115" s="74"/>
      <c r="K115" s="74"/>
      <c r="L115" s="158"/>
    </row>
    <row r="116" spans="1:12" x14ac:dyDescent="0.25">
      <c r="A116" s="159">
        <v>2260</v>
      </c>
      <c r="B116" s="71" t="s">
        <v>124</v>
      </c>
      <c r="C116" s="72">
        <f t="shared" ref="C116:C187" si="7">SUM(D116:G116)</f>
        <v>0</v>
      </c>
      <c r="D116" s="160">
        <f>SUM(D117:D121)</f>
        <v>0</v>
      </c>
      <c r="E116" s="160">
        <f>SUM(E117:E121)</f>
        <v>0</v>
      </c>
      <c r="F116" s="160">
        <f>SUM(F117:F121)</f>
        <v>0</v>
      </c>
      <c r="G116" s="161">
        <f>SUM(G117:G121)</f>
        <v>0</v>
      </c>
      <c r="H116" s="72">
        <f t="shared" ref="H116:H188" si="8">SUM(I116:L116)</f>
        <v>0</v>
      </c>
      <c r="I116" s="160">
        <f>SUM(I117:I121)</f>
        <v>0</v>
      </c>
      <c r="J116" s="160">
        <f>SUM(J117:J121)</f>
        <v>0</v>
      </c>
      <c r="K116" s="160">
        <f>SUM(K117:K121)</f>
        <v>0</v>
      </c>
      <c r="L116" s="162">
        <f>SUM(L117:L121)</f>
        <v>0</v>
      </c>
    </row>
    <row r="117" spans="1:12" x14ac:dyDescent="0.25">
      <c r="A117" s="44">
        <v>2261</v>
      </c>
      <c r="B117" s="71" t="s">
        <v>125</v>
      </c>
      <c r="C117" s="72">
        <f t="shared" si="7"/>
        <v>0</v>
      </c>
      <c r="D117" s="74"/>
      <c r="E117" s="74"/>
      <c r="F117" s="74"/>
      <c r="G117" s="157"/>
      <c r="H117" s="72">
        <f t="shared" si="8"/>
        <v>0</v>
      </c>
      <c r="I117" s="74"/>
      <c r="J117" s="74"/>
      <c r="K117" s="74"/>
      <c r="L117" s="158"/>
    </row>
    <row r="118" spans="1:12" x14ac:dyDescent="0.25">
      <c r="A118" s="44">
        <v>2262</v>
      </c>
      <c r="B118" s="71" t="s">
        <v>126</v>
      </c>
      <c r="C118" s="72">
        <f t="shared" si="7"/>
        <v>0</v>
      </c>
      <c r="D118" s="74"/>
      <c r="E118" s="74"/>
      <c r="F118" s="74"/>
      <c r="G118" s="157"/>
      <c r="H118" s="72">
        <f t="shared" si="8"/>
        <v>0</v>
      </c>
      <c r="I118" s="74"/>
      <c r="J118" s="74"/>
      <c r="K118" s="74"/>
      <c r="L118" s="158"/>
    </row>
    <row r="119" spans="1:12" x14ac:dyDescent="0.25">
      <c r="A119" s="44">
        <v>2263</v>
      </c>
      <c r="B119" s="71" t="s">
        <v>127</v>
      </c>
      <c r="C119" s="72">
        <f t="shared" si="7"/>
        <v>0</v>
      </c>
      <c r="D119" s="74"/>
      <c r="E119" s="74"/>
      <c r="F119" s="74"/>
      <c r="G119" s="157"/>
      <c r="H119" s="72">
        <f t="shared" si="8"/>
        <v>0</v>
      </c>
      <c r="I119" s="74"/>
      <c r="J119" s="74"/>
      <c r="K119" s="74"/>
      <c r="L119" s="158"/>
    </row>
    <row r="120" spans="1:12" ht="24" x14ac:dyDescent="0.25">
      <c r="A120" s="44">
        <v>2264</v>
      </c>
      <c r="B120" s="71" t="s">
        <v>128</v>
      </c>
      <c r="C120" s="72">
        <f t="shared" si="7"/>
        <v>0</v>
      </c>
      <c r="D120" s="74"/>
      <c r="E120" s="74"/>
      <c r="F120" s="74"/>
      <c r="G120" s="157"/>
      <c r="H120" s="72">
        <f t="shared" si="8"/>
        <v>0</v>
      </c>
      <c r="I120" s="74"/>
      <c r="J120" s="74"/>
      <c r="K120" s="74"/>
      <c r="L120" s="158"/>
    </row>
    <row r="121" spans="1:12" x14ac:dyDescent="0.25">
      <c r="A121" s="44">
        <v>2269</v>
      </c>
      <c r="B121" s="71" t="s">
        <v>129</v>
      </c>
      <c r="C121" s="72">
        <f t="shared" si="7"/>
        <v>0</v>
      </c>
      <c r="D121" s="74"/>
      <c r="E121" s="74"/>
      <c r="F121" s="74"/>
      <c r="G121" s="157"/>
      <c r="H121" s="72">
        <f t="shared" si="8"/>
        <v>0</v>
      </c>
      <c r="I121" s="74"/>
      <c r="J121" s="74"/>
      <c r="K121" s="74"/>
      <c r="L121" s="158"/>
    </row>
    <row r="122" spans="1:12" x14ac:dyDescent="0.25">
      <c r="A122" s="159">
        <v>2270</v>
      </c>
      <c r="B122" s="71" t="s">
        <v>130</v>
      </c>
      <c r="C122" s="72">
        <f t="shared" si="7"/>
        <v>0</v>
      </c>
      <c r="D122" s="160">
        <f>SUM(D123:D127)</f>
        <v>0</v>
      </c>
      <c r="E122" s="160">
        <f>SUM(E123:E127)</f>
        <v>0</v>
      </c>
      <c r="F122" s="160">
        <f>SUM(F123:F127)</f>
        <v>0</v>
      </c>
      <c r="G122" s="161">
        <f>SUM(G123:G127)</f>
        <v>0</v>
      </c>
      <c r="H122" s="72">
        <f t="shared" si="8"/>
        <v>0</v>
      </c>
      <c r="I122" s="160">
        <f>SUM(I123:I127)</f>
        <v>0</v>
      </c>
      <c r="J122" s="160">
        <f>SUM(J123:J127)</f>
        <v>0</v>
      </c>
      <c r="K122" s="160">
        <f>SUM(K123:K127)</f>
        <v>0</v>
      </c>
      <c r="L122" s="162">
        <f>SUM(L123:L127)</f>
        <v>0</v>
      </c>
    </row>
    <row r="123" spans="1:12" x14ac:dyDescent="0.25">
      <c r="A123" s="44">
        <v>2272</v>
      </c>
      <c r="B123" s="174" t="s">
        <v>131</v>
      </c>
      <c r="C123" s="72">
        <f t="shared" si="7"/>
        <v>0</v>
      </c>
      <c r="D123" s="74"/>
      <c r="E123" s="74"/>
      <c r="F123" s="74"/>
      <c r="G123" s="157"/>
      <c r="H123" s="72">
        <f t="shared" si="8"/>
        <v>0</v>
      </c>
      <c r="I123" s="74"/>
      <c r="J123" s="74"/>
      <c r="K123" s="74"/>
      <c r="L123" s="158"/>
    </row>
    <row r="124" spans="1:12" ht="24" x14ac:dyDescent="0.25">
      <c r="A124" s="44">
        <v>2274</v>
      </c>
      <c r="B124" s="175" t="s">
        <v>132</v>
      </c>
      <c r="C124" s="72">
        <f t="shared" si="7"/>
        <v>0</v>
      </c>
      <c r="D124" s="74"/>
      <c r="E124" s="74"/>
      <c r="F124" s="74"/>
      <c r="G124" s="157"/>
      <c r="H124" s="72">
        <f t="shared" si="8"/>
        <v>0</v>
      </c>
      <c r="I124" s="74"/>
      <c r="J124" s="74"/>
      <c r="K124" s="74"/>
      <c r="L124" s="158"/>
    </row>
    <row r="125" spans="1:12" ht="24" x14ac:dyDescent="0.25">
      <c r="A125" s="44">
        <v>2275</v>
      </c>
      <c r="B125" s="71" t="s">
        <v>133</v>
      </c>
      <c r="C125" s="72">
        <f t="shared" si="7"/>
        <v>0</v>
      </c>
      <c r="D125" s="74"/>
      <c r="E125" s="74"/>
      <c r="F125" s="74"/>
      <c r="G125" s="157"/>
      <c r="H125" s="72">
        <f t="shared" si="8"/>
        <v>0</v>
      </c>
      <c r="I125" s="74"/>
      <c r="J125" s="74"/>
      <c r="K125" s="74"/>
      <c r="L125" s="158"/>
    </row>
    <row r="126" spans="1:12" ht="36" x14ac:dyDescent="0.25">
      <c r="A126" s="44">
        <v>2276</v>
      </c>
      <c r="B126" s="71" t="s">
        <v>134</v>
      </c>
      <c r="C126" s="72">
        <f t="shared" si="7"/>
        <v>0</v>
      </c>
      <c r="D126" s="74"/>
      <c r="E126" s="74"/>
      <c r="F126" s="74"/>
      <c r="G126" s="157"/>
      <c r="H126" s="72">
        <f t="shared" si="8"/>
        <v>0</v>
      </c>
      <c r="I126" s="74"/>
      <c r="J126" s="74"/>
      <c r="K126" s="74"/>
      <c r="L126" s="158"/>
    </row>
    <row r="127" spans="1:12" ht="24" x14ac:dyDescent="0.25">
      <c r="A127" s="44">
        <v>2279</v>
      </c>
      <c r="B127" s="71" t="s">
        <v>135</v>
      </c>
      <c r="C127" s="72">
        <f t="shared" si="7"/>
        <v>0</v>
      </c>
      <c r="D127" s="74"/>
      <c r="E127" s="74"/>
      <c r="F127" s="74"/>
      <c r="G127" s="157"/>
      <c r="H127" s="72">
        <f t="shared" si="8"/>
        <v>0</v>
      </c>
      <c r="I127" s="74"/>
      <c r="J127" s="74"/>
      <c r="K127" s="74"/>
      <c r="L127" s="158"/>
    </row>
    <row r="128" spans="1:12" ht="24" x14ac:dyDescent="0.25">
      <c r="A128" s="168">
        <v>2280</v>
      </c>
      <c r="B128" s="65" t="s">
        <v>136</v>
      </c>
      <c r="C128" s="66">
        <f t="shared" ref="C128:L128" si="9">SUM(C129)</f>
        <v>0</v>
      </c>
      <c r="D128" s="169">
        <f t="shared" si="9"/>
        <v>0</v>
      </c>
      <c r="E128" s="169">
        <f t="shared" si="9"/>
        <v>0</v>
      </c>
      <c r="F128" s="169">
        <f t="shared" si="9"/>
        <v>0</v>
      </c>
      <c r="G128" s="169">
        <f t="shared" si="9"/>
        <v>0</v>
      </c>
      <c r="H128" s="66">
        <f t="shared" si="9"/>
        <v>0</v>
      </c>
      <c r="I128" s="169">
        <f t="shared" si="9"/>
        <v>0</v>
      </c>
      <c r="J128" s="169">
        <f t="shared" si="9"/>
        <v>0</v>
      </c>
      <c r="K128" s="169">
        <f t="shared" si="9"/>
        <v>0</v>
      </c>
      <c r="L128" s="176">
        <f t="shared" si="9"/>
        <v>0</v>
      </c>
    </row>
    <row r="129" spans="1:12" ht="24" x14ac:dyDescent="0.25">
      <c r="A129" s="44">
        <v>2283</v>
      </c>
      <c r="B129" s="71" t="s">
        <v>137</v>
      </c>
      <c r="C129" s="72">
        <f>SUM(D129:G129)</f>
        <v>0</v>
      </c>
      <c r="D129" s="74"/>
      <c r="E129" s="74"/>
      <c r="F129" s="74"/>
      <c r="G129" s="157"/>
      <c r="H129" s="72">
        <f>SUM(I129:L129)</f>
        <v>0</v>
      </c>
      <c r="I129" s="74"/>
      <c r="J129" s="74"/>
      <c r="K129" s="74"/>
      <c r="L129" s="158"/>
    </row>
    <row r="130" spans="1:12" ht="38.25" customHeight="1" x14ac:dyDescent="0.25">
      <c r="A130" s="56">
        <v>2300</v>
      </c>
      <c r="B130" s="147" t="s">
        <v>138</v>
      </c>
      <c r="C130" s="57">
        <f t="shared" si="7"/>
        <v>14335</v>
      </c>
      <c r="D130" s="63">
        <f>SUM(D131,D136,D140,D141,D144,D151,D159,D160,D163)</f>
        <v>14335</v>
      </c>
      <c r="E130" s="63">
        <f>SUM(E131,E136,E140,E141,E144,E151,E159,E160,E163)</f>
        <v>0</v>
      </c>
      <c r="F130" s="63">
        <f>SUM(F131,F136,F140,F141,F144,F151,F159,F160,F163)</f>
        <v>0</v>
      </c>
      <c r="G130" s="166">
        <f>SUM(G131,G136,G140,G141,G144,G151,G159,G160,G163)</f>
        <v>0</v>
      </c>
      <c r="H130" s="57">
        <f t="shared" si="8"/>
        <v>18494</v>
      </c>
      <c r="I130" s="63">
        <f>SUM(I131,I136,I140,I141,I144,I151,I159,I160,I163)</f>
        <v>18494</v>
      </c>
      <c r="J130" s="63">
        <f>SUM(J131,J136,J140,J141,J144,J151,J159,J160,J163)</f>
        <v>0</v>
      </c>
      <c r="K130" s="63">
        <f>SUM(K131,K136,K140,K141,K144,K151,K159,K160,K163)</f>
        <v>0</v>
      </c>
      <c r="L130" s="167">
        <f>SUM(L131,L136,L140,L141,L144,L151,L159,L160,L163)</f>
        <v>0</v>
      </c>
    </row>
    <row r="131" spans="1:12" ht="24" x14ac:dyDescent="0.25">
      <c r="A131" s="168">
        <v>2310</v>
      </c>
      <c r="B131" s="65" t="s">
        <v>139</v>
      </c>
      <c r="C131" s="66">
        <f t="shared" si="7"/>
        <v>0</v>
      </c>
      <c r="D131" s="169">
        <f>SUM(D132:D135)</f>
        <v>0</v>
      </c>
      <c r="E131" s="169">
        <f t="shared" ref="E131:L131" si="10">SUM(E132:E135)</f>
        <v>0</v>
      </c>
      <c r="F131" s="169">
        <f t="shared" si="10"/>
        <v>0</v>
      </c>
      <c r="G131" s="170">
        <f t="shared" si="10"/>
        <v>0</v>
      </c>
      <c r="H131" s="66">
        <f t="shared" si="8"/>
        <v>0</v>
      </c>
      <c r="I131" s="169">
        <f t="shared" si="10"/>
        <v>0</v>
      </c>
      <c r="J131" s="169">
        <f t="shared" si="10"/>
        <v>0</v>
      </c>
      <c r="K131" s="169">
        <f t="shared" si="10"/>
        <v>0</v>
      </c>
      <c r="L131" s="171">
        <f t="shared" si="10"/>
        <v>0</v>
      </c>
    </row>
    <row r="132" spans="1:12" x14ac:dyDescent="0.25">
      <c r="A132" s="44">
        <v>2311</v>
      </c>
      <c r="B132" s="71" t="s">
        <v>140</v>
      </c>
      <c r="C132" s="72">
        <f t="shared" si="7"/>
        <v>0</v>
      </c>
      <c r="D132" s="74"/>
      <c r="E132" s="74"/>
      <c r="F132" s="74"/>
      <c r="G132" s="157"/>
      <c r="H132" s="72">
        <f t="shared" si="8"/>
        <v>0</v>
      </c>
      <c r="I132" s="74"/>
      <c r="J132" s="74"/>
      <c r="K132" s="74"/>
      <c r="L132" s="158"/>
    </row>
    <row r="133" spans="1:12" x14ac:dyDescent="0.25">
      <c r="A133" s="44">
        <v>2312</v>
      </c>
      <c r="B133" s="71" t="s">
        <v>141</v>
      </c>
      <c r="C133" s="72">
        <f t="shared" si="7"/>
        <v>0</v>
      </c>
      <c r="D133" s="74"/>
      <c r="E133" s="74"/>
      <c r="F133" s="74"/>
      <c r="G133" s="157"/>
      <c r="H133" s="72">
        <f t="shared" si="8"/>
        <v>0</v>
      </c>
      <c r="I133" s="74"/>
      <c r="J133" s="74"/>
      <c r="K133" s="74"/>
      <c r="L133" s="158"/>
    </row>
    <row r="134" spans="1:12" x14ac:dyDescent="0.25">
      <c r="A134" s="44">
        <v>2313</v>
      </c>
      <c r="B134" s="71" t="s">
        <v>142</v>
      </c>
      <c r="C134" s="72">
        <f t="shared" si="7"/>
        <v>0</v>
      </c>
      <c r="D134" s="74"/>
      <c r="E134" s="74"/>
      <c r="F134" s="74"/>
      <c r="G134" s="157"/>
      <c r="H134" s="72">
        <f t="shared" si="8"/>
        <v>0</v>
      </c>
      <c r="I134" s="74"/>
      <c r="J134" s="74"/>
      <c r="K134" s="74"/>
      <c r="L134" s="158"/>
    </row>
    <row r="135" spans="1:12" ht="36" customHeight="1" x14ac:dyDescent="0.25">
      <c r="A135" s="44">
        <v>2314</v>
      </c>
      <c r="B135" s="71" t="s">
        <v>143</v>
      </c>
      <c r="C135" s="72">
        <f t="shared" si="7"/>
        <v>0</v>
      </c>
      <c r="D135" s="74"/>
      <c r="E135" s="74"/>
      <c r="F135" s="74"/>
      <c r="G135" s="157"/>
      <c r="H135" s="72">
        <f t="shared" si="8"/>
        <v>0</v>
      </c>
      <c r="I135" s="74"/>
      <c r="J135" s="74"/>
      <c r="K135" s="74"/>
      <c r="L135" s="158"/>
    </row>
    <row r="136" spans="1:12" x14ac:dyDescent="0.25">
      <c r="A136" s="159">
        <v>2320</v>
      </c>
      <c r="B136" s="71" t="s">
        <v>144</v>
      </c>
      <c r="C136" s="72">
        <f t="shared" si="7"/>
        <v>0</v>
      </c>
      <c r="D136" s="160">
        <f>SUM(D137:D139)</f>
        <v>0</v>
      </c>
      <c r="E136" s="160">
        <f>SUM(E137:E139)</f>
        <v>0</v>
      </c>
      <c r="F136" s="160">
        <f>SUM(F137:F139)</f>
        <v>0</v>
      </c>
      <c r="G136" s="161">
        <f>SUM(G137:G139)</f>
        <v>0</v>
      </c>
      <c r="H136" s="72">
        <f t="shared" si="8"/>
        <v>0</v>
      </c>
      <c r="I136" s="160">
        <f>SUM(I137:I139)</f>
        <v>0</v>
      </c>
      <c r="J136" s="160">
        <f>SUM(J137:J139)</f>
        <v>0</v>
      </c>
      <c r="K136" s="160">
        <f>SUM(K137:K139)</f>
        <v>0</v>
      </c>
      <c r="L136" s="162">
        <f>SUM(L137:L139)</f>
        <v>0</v>
      </c>
    </row>
    <row r="137" spans="1:12" x14ac:dyDescent="0.25">
      <c r="A137" s="44">
        <v>2321</v>
      </c>
      <c r="B137" s="71" t="s">
        <v>145</v>
      </c>
      <c r="C137" s="72">
        <f t="shared" si="7"/>
        <v>0</v>
      </c>
      <c r="D137" s="74"/>
      <c r="E137" s="74"/>
      <c r="F137" s="74"/>
      <c r="G137" s="157"/>
      <c r="H137" s="72">
        <f t="shared" si="8"/>
        <v>0</v>
      </c>
      <c r="I137" s="74"/>
      <c r="J137" s="74"/>
      <c r="K137" s="74"/>
      <c r="L137" s="158"/>
    </row>
    <row r="138" spans="1:12" x14ac:dyDescent="0.25">
      <c r="A138" s="44">
        <v>2322</v>
      </c>
      <c r="B138" s="71" t="s">
        <v>146</v>
      </c>
      <c r="C138" s="72">
        <f t="shared" si="7"/>
        <v>0</v>
      </c>
      <c r="D138" s="74"/>
      <c r="E138" s="74"/>
      <c r="F138" s="74"/>
      <c r="G138" s="157"/>
      <c r="H138" s="72">
        <f t="shared" si="8"/>
        <v>0</v>
      </c>
      <c r="I138" s="74"/>
      <c r="J138" s="74"/>
      <c r="K138" s="74"/>
      <c r="L138" s="158"/>
    </row>
    <row r="139" spans="1:12" ht="10.5" customHeight="1" x14ac:dyDescent="0.25">
      <c r="A139" s="44">
        <v>2329</v>
      </c>
      <c r="B139" s="71" t="s">
        <v>147</v>
      </c>
      <c r="C139" s="72">
        <f t="shared" si="7"/>
        <v>0</v>
      </c>
      <c r="D139" s="74"/>
      <c r="E139" s="74"/>
      <c r="F139" s="74"/>
      <c r="G139" s="157"/>
      <c r="H139" s="72">
        <f t="shared" si="8"/>
        <v>0</v>
      </c>
      <c r="I139" s="74"/>
      <c r="J139" s="74"/>
      <c r="K139" s="74"/>
      <c r="L139" s="158"/>
    </row>
    <row r="140" spans="1:12" x14ac:dyDescent="0.25">
      <c r="A140" s="159">
        <v>2330</v>
      </c>
      <c r="B140" s="71" t="s">
        <v>148</v>
      </c>
      <c r="C140" s="72">
        <f t="shared" si="7"/>
        <v>0</v>
      </c>
      <c r="D140" s="74"/>
      <c r="E140" s="74"/>
      <c r="F140" s="74"/>
      <c r="G140" s="157"/>
      <c r="H140" s="72">
        <f t="shared" si="8"/>
        <v>0</v>
      </c>
      <c r="I140" s="74"/>
      <c r="J140" s="74"/>
      <c r="K140" s="74"/>
      <c r="L140" s="158"/>
    </row>
    <row r="141" spans="1:12" ht="48" x14ac:dyDescent="0.25">
      <c r="A141" s="159">
        <v>2340</v>
      </c>
      <c r="B141" s="71" t="s">
        <v>149</v>
      </c>
      <c r="C141" s="72">
        <f t="shared" si="7"/>
        <v>0</v>
      </c>
      <c r="D141" s="160">
        <f>SUM(D142:D143)</f>
        <v>0</v>
      </c>
      <c r="E141" s="160">
        <f>SUM(E142:E143)</f>
        <v>0</v>
      </c>
      <c r="F141" s="160">
        <f>SUM(F142:F143)</f>
        <v>0</v>
      </c>
      <c r="G141" s="161">
        <f>SUM(G142:G143)</f>
        <v>0</v>
      </c>
      <c r="H141" s="72">
        <f t="shared" si="8"/>
        <v>0</v>
      </c>
      <c r="I141" s="160">
        <f>SUM(I142:I143)</f>
        <v>0</v>
      </c>
      <c r="J141" s="160">
        <f>SUM(J142:J143)</f>
        <v>0</v>
      </c>
      <c r="K141" s="160">
        <f>SUM(K142:K143)</f>
        <v>0</v>
      </c>
      <c r="L141" s="162">
        <f>SUM(L142:L143)</f>
        <v>0</v>
      </c>
    </row>
    <row r="142" spans="1:12" x14ac:dyDescent="0.25">
      <c r="A142" s="44">
        <v>2341</v>
      </c>
      <c r="B142" s="71" t="s">
        <v>150</v>
      </c>
      <c r="C142" s="72">
        <f t="shared" si="7"/>
        <v>0</v>
      </c>
      <c r="D142" s="74"/>
      <c r="E142" s="74"/>
      <c r="F142" s="74"/>
      <c r="G142" s="157"/>
      <c r="H142" s="72">
        <f t="shared" si="8"/>
        <v>0</v>
      </c>
      <c r="I142" s="74"/>
      <c r="J142" s="74"/>
      <c r="K142" s="74"/>
      <c r="L142" s="158"/>
    </row>
    <row r="143" spans="1:12" ht="24" x14ac:dyDescent="0.25">
      <c r="A143" s="44">
        <v>2344</v>
      </c>
      <c r="B143" s="71" t="s">
        <v>151</v>
      </c>
      <c r="C143" s="72">
        <f t="shared" si="7"/>
        <v>0</v>
      </c>
      <c r="D143" s="74"/>
      <c r="E143" s="74"/>
      <c r="F143" s="74"/>
      <c r="G143" s="157"/>
      <c r="H143" s="72">
        <f t="shared" si="8"/>
        <v>0</v>
      </c>
      <c r="I143" s="74"/>
      <c r="J143" s="74"/>
      <c r="K143" s="74"/>
      <c r="L143" s="158"/>
    </row>
    <row r="144" spans="1:12" ht="24" x14ac:dyDescent="0.25">
      <c r="A144" s="150">
        <v>2350</v>
      </c>
      <c r="B144" s="112" t="s">
        <v>152</v>
      </c>
      <c r="C144" s="117">
        <f t="shared" si="7"/>
        <v>0</v>
      </c>
      <c r="D144" s="151">
        <f>SUM(D145:D150)</f>
        <v>0</v>
      </c>
      <c r="E144" s="151">
        <f>SUM(E145:E150)</f>
        <v>0</v>
      </c>
      <c r="F144" s="151">
        <f>SUM(F145:F150)</f>
        <v>0</v>
      </c>
      <c r="G144" s="152">
        <f>SUM(G145:G150)</f>
        <v>0</v>
      </c>
      <c r="H144" s="117">
        <f t="shared" si="8"/>
        <v>0</v>
      </c>
      <c r="I144" s="151">
        <f>SUM(I145:I150)</f>
        <v>0</v>
      </c>
      <c r="J144" s="151">
        <f>SUM(J145:J150)</f>
        <v>0</v>
      </c>
      <c r="K144" s="151">
        <f>SUM(K145:K150)</f>
        <v>0</v>
      </c>
      <c r="L144" s="153">
        <f>SUM(L145:L150)</f>
        <v>0</v>
      </c>
    </row>
    <row r="145" spans="1:12" x14ac:dyDescent="0.25">
      <c r="A145" s="38">
        <v>2351</v>
      </c>
      <c r="B145" s="65" t="s">
        <v>153</v>
      </c>
      <c r="C145" s="66">
        <f t="shared" si="7"/>
        <v>0</v>
      </c>
      <c r="D145" s="68"/>
      <c r="E145" s="68"/>
      <c r="F145" s="68"/>
      <c r="G145" s="154"/>
      <c r="H145" s="66">
        <f t="shared" si="8"/>
        <v>0</v>
      </c>
      <c r="I145" s="68"/>
      <c r="J145" s="68"/>
      <c r="K145" s="68"/>
      <c r="L145" s="155"/>
    </row>
    <row r="146" spans="1:12" x14ac:dyDescent="0.25">
      <c r="A146" s="44">
        <v>2352</v>
      </c>
      <c r="B146" s="71" t="s">
        <v>154</v>
      </c>
      <c r="C146" s="72">
        <f t="shared" si="7"/>
        <v>0</v>
      </c>
      <c r="D146" s="74"/>
      <c r="E146" s="74"/>
      <c r="F146" s="74"/>
      <c r="G146" s="157"/>
      <c r="H146" s="72">
        <f t="shared" si="8"/>
        <v>0</v>
      </c>
      <c r="I146" s="74"/>
      <c r="J146" s="74"/>
      <c r="K146" s="74"/>
      <c r="L146" s="158"/>
    </row>
    <row r="147" spans="1:12" ht="24" x14ac:dyDescent="0.25">
      <c r="A147" s="44">
        <v>2353</v>
      </c>
      <c r="B147" s="71" t="s">
        <v>155</v>
      </c>
      <c r="C147" s="72">
        <f t="shared" si="7"/>
        <v>0</v>
      </c>
      <c r="D147" s="74"/>
      <c r="E147" s="74"/>
      <c r="F147" s="74"/>
      <c r="G147" s="157"/>
      <c r="H147" s="72">
        <f t="shared" si="8"/>
        <v>0</v>
      </c>
      <c r="I147" s="74"/>
      <c r="J147" s="74"/>
      <c r="K147" s="74"/>
      <c r="L147" s="158"/>
    </row>
    <row r="148" spans="1:12" ht="24" x14ac:dyDescent="0.25">
      <c r="A148" s="44">
        <v>2354</v>
      </c>
      <c r="B148" s="71" t="s">
        <v>156</v>
      </c>
      <c r="C148" s="72">
        <f t="shared" si="7"/>
        <v>0</v>
      </c>
      <c r="D148" s="74"/>
      <c r="E148" s="74"/>
      <c r="F148" s="74"/>
      <c r="G148" s="157"/>
      <c r="H148" s="72">
        <f t="shared" si="8"/>
        <v>0</v>
      </c>
      <c r="I148" s="74"/>
      <c r="J148" s="74"/>
      <c r="K148" s="74"/>
      <c r="L148" s="158"/>
    </row>
    <row r="149" spans="1:12" ht="24" x14ac:dyDescent="0.25">
      <c r="A149" s="44">
        <v>2355</v>
      </c>
      <c r="B149" s="71" t="s">
        <v>157</v>
      </c>
      <c r="C149" s="72">
        <f t="shared" si="7"/>
        <v>0</v>
      </c>
      <c r="D149" s="74"/>
      <c r="E149" s="74"/>
      <c r="F149" s="74"/>
      <c r="G149" s="157"/>
      <c r="H149" s="72">
        <f t="shared" si="8"/>
        <v>0</v>
      </c>
      <c r="I149" s="74"/>
      <c r="J149" s="74"/>
      <c r="K149" s="74"/>
      <c r="L149" s="158"/>
    </row>
    <row r="150" spans="1:12" ht="24" x14ac:dyDescent="0.25">
      <c r="A150" s="44">
        <v>2359</v>
      </c>
      <c r="B150" s="71" t="s">
        <v>158</v>
      </c>
      <c r="C150" s="72">
        <f t="shared" si="7"/>
        <v>0</v>
      </c>
      <c r="D150" s="74"/>
      <c r="E150" s="74"/>
      <c r="F150" s="74"/>
      <c r="G150" s="157"/>
      <c r="H150" s="72">
        <f t="shared" si="8"/>
        <v>0</v>
      </c>
      <c r="I150" s="74"/>
      <c r="J150" s="74"/>
      <c r="K150" s="74"/>
      <c r="L150" s="158"/>
    </row>
    <row r="151" spans="1:12" ht="24.75" customHeight="1" x14ac:dyDescent="0.25">
      <c r="A151" s="159">
        <v>2360</v>
      </c>
      <c r="B151" s="71" t="s">
        <v>159</v>
      </c>
      <c r="C151" s="72">
        <f t="shared" si="7"/>
        <v>14335</v>
      </c>
      <c r="D151" s="160">
        <f>SUM(D152:D158)</f>
        <v>14335</v>
      </c>
      <c r="E151" s="160">
        <f>SUM(E152:E158)</f>
        <v>0</v>
      </c>
      <c r="F151" s="160">
        <f>SUM(F152:F158)</f>
        <v>0</v>
      </c>
      <c r="G151" s="161">
        <f>SUM(G152:G158)</f>
        <v>0</v>
      </c>
      <c r="H151" s="72">
        <f t="shared" si="8"/>
        <v>18494</v>
      </c>
      <c r="I151" s="160">
        <f>SUM(I152:I158)</f>
        <v>18494</v>
      </c>
      <c r="J151" s="160">
        <f>SUM(J152:J158)</f>
        <v>0</v>
      </c>
      <c r="K151" s="160">
        <f>SUM(K152:K158)</f>
        <v>0</v>
      </c>
      <c r="L151" s="162">
        <f>SUM(L152:L158)</f>
        <v>0</v>
      </c>
    </row>
    <row r="152" spans="1:12" x14ac:dyDescent="0.25">
      <c r="A152" s="43">
        <v>2361</v>
      </c>
      <c r="B152" s="71" t="s">
        <v>160</v>
      </c>
      <c r="C152" s="72">
        <f t="shared" si="7"/>
        <v>0</v>
      </c>
      <c r="D152" s="74"/>
      <c r="E152" s="74"/>
      <c r="F152" s="74"/>
      <c r="G152" s="157"/>
      <c r="H152" s="72">
        <f t="shared" si="8"/>
        <v>0</v>
      </c>
      <c r="I152" s="74"/>
      <c r="J152" s="74"/>
      <c r="K152" s="74"/>
      <c r="L152" s="158"/>
    </row>
    <row r="153" spans="1:12" ht="24" x14ac:dyDescent="0.25">
      <c r="A153" s="43">
        <v>2362</v>
      </c>
      <c r="B153" s="71" t="s">
        <v>161</v>
      </c>
      <c r="C153" s="72">
        <f t="shared" si="7"/>
        <v>0</v>
      </c>
      <c r="D153" s="74"/>
      <c r="E153" s="74"/>
      <c r="F153" s="74"/>
      <c r="G153" s="157"/>
      <c r="H153" s="72">
        <f t="shared" si="8"/>
        <v>0</v>
      </c>
      <c r="I153" s="74"/>
      <c r="J153" s="74"/>
      <c r="K153" s="74"/>
      <c r="L153" s="158"/>
    </row>
    <row r="154" spans="1:12" x14ac:dyDescent="0.25">
      <c r="A154" s="43">
        <v>2363</v>
      </c>
      <c r="B154" s="71" t="s">
        <v>162</v>
      </c>
      <c r="C154" s="72">
        <f t="shared" si="7"/>
        <v>14335</v>
      </c>
      <c r="D154" s="74">
        <v>14335</v>
      </c>
      <c r="E154" s="74"/>
      <c r="F154" s="74"/>
      <c r="G154" s="157"/>
      <c r="H154" s="72">
        <f t="shared" si="8"/>
        <v>18494</v>
      </c>
      <c r="I154" s="74">
        <v>18494</v>
      </c>
      <c r="J154" s="74"/>
      <c r="K154" s="74"/>
      <c r="L154" s="158"/>
    </row>
    <row r="155" spans="1:12" x14ac:dyDescent="0.25">
      <c r="A155" s="43">
        <v>2364</v>
      </c>
      <c r="B155" s="71" t="s">
        <v>163</v>
      </c>
      <c r="C155" s="72">
        <f t="shared" si="7"/>
        <v>0</v>
      </c>
      <c r="D155" s="74"/>
      <c r="E155" s="74"/>
      <c r="F155" s="74"/>
      <c r="G155" s="157"/>
      <c r="H155" s="72">
        <f t="shared" si="8"/>
        <v>0</v>
      </c>
      <c r="I155" s="74"/>
      <c r="J155" s="74"/>
      <c r="K155" s="74"/>
      <c r="L155" s="158"/>
    </row>
    <row r="156" spans="1:12" ht="12.75" customHeight="1" x14ac:dyDescent="0.25">
      <c r="A156" s="43">
        <v>2365</v>
      </c>
      <c r="B156" s="71" t="s">
        <v>164</v>
      </c>
      <c r="C156" s="72">
        <f t="shared" si="7"/>
        <v>0</v>
      </c>
      <c r="D156" s="74"/>
      <c r="E156" s="74"/>
      <c r="F156" s="74"/>
      <c r="G156" s="157"/>
      <c r="H156" s="72">
        <f t="shared" si="8"/>
        <v>0</v>
      </c>
      <c r="I156" s="74"/>
      <c r="J156" s="74"/>
      <c r="K156" s="74"/>
      <c r="L156" s="158"/>
    </row>
    <row r="157" spans="1:12" ht="36" x14ac:dyDescent="0.25">
      <c r="A157" s="43">
        <v>2366</v>
      </c>
      <c r="B157" s="71" t="s">
        <v>165</v>
      </c>
      <c r="C157" s="72">
        <f t="shared" si="7"/>
        <v>0</v>
      </c>
      <c r="D157" s="74"/>
      <c r="E157" s="74"/>
      <c r="F157" s="74"/>
      <c r="G157" s="157"/>
      <c r="H157" s="72">
        <f t="shared" si="8"/>
        <v>0</v>
      </c>
      <c r="I157" s="74"/>
      <c r="J157" s="74"/>
      <c r="K157" s="74"/>
      <c r="L157" s="158"/>
    </row>
    <row r="158" spans="1:12" ht="48" x14ac:dyDescent="0.25">
      <c r="A158" s="43">
        <v>2369</v>
      </c>
      <c r="B158" s="71" t="s">
        <v>166</v>
      </c>
      <c r="C158" s="72">
        <f t="shared" si="7"/>
        <v>0</v>
      </c>
      <c r="D158" s="74"/>
      <c r="E158" s="74"/>
      <c r="F158" s="74"/>
      <c r="G158" s="157"/>
      <c r="H158" s="72">
        <f t="shared" si="8"/>
        <v>0</v>
      </c>
      <c r="I158" s="74"/>
      <c r="J158" s="74"/>
      <c r="K158" s="74"/>
      <c r="L158" s="158"/>
    </row>
    <row r="159" spans="1:12" x14ac:dyDescent="0.25">
      <c r="A159" s="150">
        <v>2370</v>
      </c>
      <c r="B159" s="112" t="s">
        <v>167</v>
      </c>
      <c r="C159" s="117">
        <f t="shared" si="7"/>
        <v>0</v>
      </c>
      <c r="D159" s="163"/>
      <c r="E159" s="163"/>
      <c r="F159" s="163"/>
      <c r="G159" s="164"/>
      <c r="H159" s="117">
        <f t="shared" si="8"/>
        <v>0</v>
      </c>
      <c r="I159" s="163"/>
      <c r="J159" s="163"/>
      <c r="K159" s="163"/>
      <c r="L159" s="165"/>
    </row>
    <row r="160" spans="1:12" x14ac:dyDescent="0.25">
      <c r="A160" s="150">
        <v>2380</v>
      </c>
      <c r="B160" s="112" t="s">
        <v>168</v>
      </c>
      <c r="C160" s="117">
        <f t="shared" si="7"/>
        <v>0</v>
      </c>
      <c r="D160" s="151">
        <f>SUM(D161:D162)</f>
        <v>0</v>
      </c>
      <c r="E160" s="151">
        <f>SUM(E161:E162)</f>
        <v>0</v>
      </c>
      <c r="F160" s="151">
        <f>SUM(F161:F162)</f>
        <v>0</v>
      </c>
      <c r="G160" s="152">
        <f>SUM(G161:G162)</f>
        <v>0</v>
      </c>
      <c r="H160" s="117">
        <f t="shared" si="8"/>
        <v>0</v>
      </c>
      <c r="I160" s="151">
        <f>SUM(I161:I162)</f>
        <v>0</v>
      </c>
      <c r="J160" s="151">
        <f>SUM(J161:J162)</f>
        <v>0</v>
      </c>
      <c r="K160" s="151">
        <f>SUM(K161:K162)</f>
        <v>0</v>
      </c>
      <c r="L160" s="153">
        <f>SUM(L161:L162)</f>
        <v>0</v>
      </c>
    </row>
    <row r="161" spans="1:12" x14ac:dyDescent="0.25">
      <c r="A161" s="37">
        <v>2381</v>
      </c>
      <c r="B161" s="65" t="s">
        <v>169</v>
      </c>
      <c r="C161" s="66">
        <f t="shared" si="7"/>
        <v>0</v>
      </c>
      <c r="D161" s="68"/>
      <c r="E161" s="68"/>
      <c r="F161" s="68"/>
      <c r="G161" s="154"/>
      <c r="H161" s="66">
        <f t="shared" si="8"/>
        <v>0</v>
      </c>
      <c r="I161" s="68"/>
      <c r="J161" s="68"/>
      <c r="K161" s="68"/>
      <c r="L161" s="155"/>
    </row>
    <row r="162" spans="1:12" ht="24" x14ac:dyDescent="0.25">
      <c r="A162" s="43">
        <v>2389</v>
      </c>
      <c r="B162" s="71" t="s">
        <v>170</v>
      </c>
      <c r="C162" s="72">
        <f t="shared" si="7"/>
        <v>0</v>
      </c>
      <c r="D162" s="74"/>
      <c r="E162" s="74"/>
      <c r="F162" s="74"/>
      <c r="G162" s="157"/>
      <c r="H162" s="72">
        <f t="shared" si="8"/>
        <v>0</v>
      </c>
      <c r="I162" s="74"/>
      <c r="J162" s="74"/>
      <c r="K162" s="74"/>
      <c r="L162" s="158"/>
    </row>
    <row r="163" spans="1:12" x14ac:dyDescent="0.25">
      <c r="A163" s="150">
        <v>2390</v>
      </c>
      <c r="B163" s="112" t="s">
        <v>171</v>
      </c>
      <c r="C163" s="117">
        <f t="shared" si="7"/>
        <v>0</v>
      </c>
      <c r="D163" s="163"/>
      <c r="E163" s="163"/>
      <c r="F163" s="163"/>
      <c r="G163" s="164"/>
      <c r="H163" s="117">
        <f t="shared" si="8"/>
        <v>0</v>
      </c>
      <c r="I163" s="163"/>
      <c r="J163" s="163"/>
      <c r="K163" s="163"/>
      <c r="L163" s="165"/>
    </row>
    <row r="164" spans="1:12" x14ac:dyDescent="0.25">
      <c r="A164" s="56">
        <v>2400</v>
      </c>
      <c r="B164" s="147" t="s">
        <v>172</v>
      </c>
      <c r="C164" s="57">
        <f t="shared" si="7"/>
        <v>0</v>
      </c>
      <c r="D164" s="177"/>
      <c r="E164" s="177"/>
      <c r="F164" s="177"/>
      <c r="G164" s="178"/>
      <c r="H164" s="57">
        <f t="shared" si="8"/>
        <v>0</v>
      </c>
      <c r="I164" s="177"/>
      <c r="J164" s="177"/>
      <c r="K164" s="177"/>
      <c r="L164" s="179"/>
    </row>
    <row r="165" spans="1:12" ht="24" x14ac:dyDescent="0.25">
      <c r="A165" s="56">
        <v>2500</v>
      </c>
      <c r="B165" s="147" t="s">
        <v>173</v>
      </c>
      <c r="C165" s="57">
        <f t="shared" si="7"/>
        <v>0</v>
      </c>
      <c r="D165" s="63">
        <f>SUM(D166,D171)</f>
        <v>0</v>
      </c>
      <c r="E165" s="63">
        <f t="shared" ref="E165:G165" si="11">SUM(E166,E171)</f>
        <v>0</v>
      </c>
      <c r="F165" s="63">
        <f t="shared" si="11"/>
        <v>0</v>
      </c>
      <c r="G165" s="63">
        <f t="shared" si="11"/>
        <v>0</v>
      </c>
      <c r="H165" s="57">
        <f t="shared" si="8"/>
        <v>0</v>
      </c>
      <c r="I165" s="63">
        <f>SUM(I166,I171)</f>
        <v>0</v>
      </c>
      <c r="J165" s="63">
        <f t="shared" ref="J165:L165" si="12">SUM(J166,J171)</f>
        <v>0</v>
      </c>
      <c r="K165" s="63">
        <f t="shared" si="12"/>
        <v>0</v>
      </c>
      <c r="L165" s="149">
        <f t="shared" si="12"/>
        <v>0</v>
      </c>
    </row>
    <row r="166" spans="1:12" ht="16.5" customHeight="1" x14ac:dyDescent="0.25">
      <c r="A166" s="168">
        <v>2510</v>
      </c>
      <c r="B166" s="65" t="s">
        <v>174</v>
      </c>
      <c r="C166" s="66">
        <f t="shared" si="7"/>
        <v>0</v>
      </c>
      <c r="D166" s="169">
        <f>SUM(D167:D170)</f>
        <v>0</v>
      </c>
      <c r="E166" s="169">
        <f t="shared" ref="E166:G166" si="13">SUM(E167:E170)</f>
        <v>0</v>
      </c>
      <c r="F166" s="169">
        <f t="shared" si="13"/>
        <v>0</v>
      </c>
      <c r="G166" s="169">
        <f t="shared" si="13"/>
        <v>0</v>
      </c>
      <c r="H166" s="66">
        <f t="shared" si="8"/>
        <v>0</v>
      </c>
      <c r="I166" s="169">
        <f>SUM(I167:I170)</f>
        <v>0</v>
      </c>
      <c r="J166" s="169">
        <f t="shared" ref="J166:L166" si="14">SUM(J167:J170)</f>
        <v>0</v>
      </c>
      <c r="K166" s="169">
        <f t="shared" si="14"/>
        <v>0</v>
      </c>
      <c r="L166" s="180">
        <f t="shared" si="14"/>
        <v>0</v>
      </c>
    </row>
    <row r="167" spans="1:12" ht="24" x14ac:dyDescent="0.25">
      <c r="A167" s="44">
        <v>2512</v>
      </c>
      <c r="B167" s="71" t="s">
        <v>175</v>
      </c>
      <c r="C167" s="72">
        <f t="shared" si="7"/>
        <v>0</v>
      </c>
      <c r="D167" s="74"/>
      <c r="E167" s="74"/>
      <c r="F167" s="74"/>
      <c r="G167" s="157"/>
      <c r="H167" s="72">
        <f t="shared" si="8"/>
        <v>0</v>
      </c>
      <c r="I167" s="74"/>
      <c r="J167" s="74"/>
      <c r="K167" s="74"/>
      <c r="L167" s="158"/>
    </row>
    <row r="168" spans="1:12" ht="36" x14ac:dyDescent="0.25">
      <c r="A168" s="44">
        <v>2513</v>
      </c>
      <c r="B168" s="71" t="s">
        <v>176</v>
      </c>
      <c r="C168" s="72">
        <f t="shared" si="7"/>
        <v>0</v>
      </c>
      <c r="D168" s="74"/>
      <c r="E168" s="74"/>
      <c r="F168" s="74"/>
      <c r="G168" s="157"/>
      <c r="H168" s="72">
        <f t="shared" si="8"/>
        <v>0</v>
      </c>
      <c r="I168" s="74"/>
      <c r="J168" s="74"/>
      <c r="K168" s="74"/>
      <c r="L168" s="158"/>
    </row>
    <row r="169" spans="1:12" ht="24" x14ac:dyDescent="0.25">
      <c r="A169" s="44">
        <v>2515</v>
      </c>
      <c r="B169" s="71" t="s">
        <v>177</v>
      </c>
      <c r="C169" s="72">
        <f t="shared" si="7"/>
        <v>0</v>
      </c>
      <c r="D169" s="74"/>
      <c r="E169" s="74"/>
      <c r="F169" s="74"/>
      <c r="G169" s="157"/>
      <c r="H169" s="72">
        <f t="shared" si="8"/>
        <v>0</v>
      </c>
      <c r="I169" s="74"/>
      <c r="J169" s="74"/>
      <c r="K169" s="74"/>
      <c r="L169" s="158"/>
    </row>
    <row r="170" spans="1:12" ht="24" x14ac:dyDescent="0.25">
      <c r="A170" s="44">
        <v>2519</v>
      </c>
      <c r="B170" s="71" t="s">
        <v>178</v>
      </c>
      <c r="C170" s="72">
        <f t="shared" si="7"/>
        <v>0</v>
      </c>
      <c r="D170" s="74"/>
      <c r="E170" s="74"/>
      <c r="F170" s="74"/>
      <c r="G170" s="157"/>
      <c r="H170" s="72">
        <f t="shared" si="8"/>
        <v>0</v>
      </c>
      <c r="I170" s="74"/>
      <c r="J170" s="74"/>
      <c r="K170" s="74"/>
      <c r="L170" s="158"/>
    </row>
    <row r="171" spans="1:12" ht="24" x14ac:dyDescent="0.25">
      <c r="A171" s="159">
        <v>2520</v>
      </c>
      <c r="B171" s="71" t="s">
        <v>179</v>
      </c>
      <c r="C171" s="72">
        <f t="shared" si="7"/>
        <v>0</v>
      </c>
      <c r="D171" s="74"/>
      <c r="E171" s="74"/>
      <c r="F171" s="74"/>
      <c r="G171" s="157"/>
      <c r="H171" s="72">
        <f t="shared" si="8"/>
        <v>0</v>
      </c>
      <c r="I171" s="74"/>
      <c r="J171" s="74"/>
      <c r="K171" s="74"/>
      <c r="L171" s="158"/>
    </row>
    <row r="172" spans="1:12" s="182" customFormat="1" ht="36" customHeight="1" x14ac:dyDescent="0.25">
      <c r="A172" s="19">
        <v>2800</v>
      </c>
      <c r="B172" s="65" t="s">
        <v>180</v>
      </c>
      <c r="C172" s="66">
        <f t="shared" si="7"/>
        <v>0</v>
      </c>
      <c r="D172" s="40"/>
      <c r="E172" s="40"/>
      <c r="F172" s="40"/>
      <c r="G172" s="41"/>
      <c r="H172" s="66">
        <f t="shared" si="8"/>
        <v>0</v>
      </c>
      <c r="I172" s="40"/>
      <c r="J172" s="40"/>
      <c r="K172" s="40"/>
      <c r="L172" s="42"/>
    </row>
    <row r="173" spans="1:12" x14ac:dyDescent="0.25">
      <c r="A173" s="142">
        <v>3000</v>
      </c>
      <c r="B173" s="142" t="s">
        <v>181</v>
      </c>
      <c r="C173" s="143">
        <f t="shared" si="7"/>
        <v>0</v>
      </c>
      <c r="D173" s="144">
        <f>SUM(D174,D184)</f>
        <v>0</v>
      </c>
      <c r="E173" s="144">
        <f>SUM(E174,E184)</f>
        <v>0</v>
      </c>
      <c r="F173" s="144">
        <f>SUM(F174,F184)</f>
        <v>0</v>
      </c>
      <c r="G173" s="145">
        <f>SUM(G174,G184)</f>
        <v>0</v>
      </c>
      <c r="H173" s="143">
        <f t="shared" si="8"/>
        <v>0</v>
      </c>
      <c r="I173" s="144">
        <f>SUM(I174,I184)</f>
        <v>0</v>
      </c>
      <c r="J173" s="144">
        <f>SUM(J174,J184)</f>
        <v>0</v>
      </c>
      <c r="K173" s="144">
        <f>SUM(K174,K184)</f>
        <v>0</v>
      </c>
      <c r="L173" s="146">
        <f>SUM(L174,L184)</f>
        <v>0</v>
      </c>
    </row>
    <row r="174" spans="1:12" ht="24" x14ac:dyDescent="0.25">
      <c r="A174" s="56">
        <v>3200</v>
      </c>
      <c r="B174" s="183" t="s">
        <v>182</v>
      </c>
      <c r="C174" s="184">
        <f t="shared" si="7"/>
        <v>0</v>
      </c>
      <c r="D174" s="63">
        <f>SUM(D175,D179)</f>
        <v>0</v>
      </c>
      <c r="E174" s="63">
        <f t="shared" ref="E174:G174" si="15">SUM(E175,E179)</f>
        <v>0</v>
      </c>
      <c r="F174" s="63">
        <f t="shared" si="15"/>
        <v>0</v>
      </c>
      <c r="G174" s="63">
        <f t="shared" si="15"/>
        <v>0</v>
      </c>
      <c r="H174" s="57">
        <f t="shared" si="8"/>
        <v>0</v>
      </c>
      <c r="I174" s="63">
        <f>SUM(I175,I179)</f>
        <v>0</v>
      </c>
      <c r="J174" s="63">
        <f t="shared" ref="J174:L174" si="16">SUM(J175,J179)</f>
        <v>0</v>
      </c>
      <c r="K174" s="63">
        <f t="shared" si="16"/>
        <v>0</v>
      </c>
      <c r="L174" s="149">
        <f t="shared" si="16"/>
        <v>0</v>
      </c>
    </row>
    <row r="175" spans="1:12" ht="36" x14ac:dyDescent="0.25">
      <c r="A175" s="168">
        <v>3260</v>
      </c>
      <c r="B175" s="65" t="s">
        <v>183</v>
      </c>
      <c r="C175" s="66">
        <f t="shared" si="7"/>
        <v>0</v>
      </c>
      <c r="D175" s="169">
        <f>SUM(D176:D178)</f>
        <v>0</v>
      </c>
      <c r="E175" s="169">
        <f>SUM(E176:E178)</f>
        <v>0</v>
      </c>
      <c r="F175" s="169">
        <f>SUM(F176:F178)</f>
        <v>0</v>
      </c>
      <c r="G175" s="170">
        <f>SUM(G176:G178)</f>
        <v>0</v>
      </c>
      <c r="H175" s="66">
        <f t="shared" si="8"/>
        <v>0</v>
      </c>
      <c r="I175" s="169">
        <f>SUM(I176:I178)</f>
        <v>0</v>
      </c>
      <c r="J175" s="169">
        <f>SUM(J176:J178)</f>
        <v>0</v>
      </c>
      <c r="K175" s="169">
        <f>SUM(K176:K178)</f>
        <v>0</v>
      </c>
      <c r="L175" s="171">
        <f>SUM(L176:L178)</f>
        <v>0</v>
      </c>
    </row>
    <row r="176" spans="1:12" ht="24" x14ac:dyDescent="0.25">
      <c r="A176" s="44">
        <v>3261</v>
      </c>
      <c r="B176" s="71" t="s">
        <v>184</v>
      </c>
      <c r="C176" s="72">
        <f>SUM(D176:G176)</f>
        <v>0</v>
      </c>
      <c r="D176" s="74"/>
      <c r="E176" s="74"/>
      <c r="F176" s="74"/>
      <c r="G176" s="157"/>
      <c r="H176" s="72">
        <f>SUM(I176:L176)</f>
        <v>0</v>
      </c>
      <c r="I176" s="74"/>
      <c r="J176" s="74"/>
      <c r="K176" s="74"/>
      <c r="L176" s="158"/>
    </row>
    <row r="177" spans="1:12" ht="36" x14ac:dyDescent="0.25">
      <c r="A177" s="44">
        <v>3262</v>
      </c>
      <c r="B177" s="71" t="s">
        <v>185</v>
      </c>
      <c r="C177" s="72">
        <f>SUM(D177:G177)</f>
        <v>0</v>
      </c>
      <c r="D177" s="74"/>
      <c r="E177" s="74"/>
      <c r="F177" s="74"/>
      <c r="G177" s="157"/>
      <c r="H177" s="72">
        <f>SUM(I177:L177)</f>
        <v>0</v>
      </c>
      <c r="I177" s="74"/>
      <c r="J177" s="74"/>
      <c r="K177" s="74"/>
      <c r="L177" s="158"/>
    </row>
    <row r="178" spans="1:12" ht="24" x14ac:dyDescent="0.25">
      <c r="A178" s="44">
        <v>3263</v>
      </c>
      <c r="B178" s="71" t="s">
        <v>186</v>
      </c>
      <c r="C178" s="72">
        <f>SUM(D178:G178)</f>
        <v>0</v>
      </c>
      <c r="D178" s="74"/>
      <c r="E178" s="74"/>
      <c r="F178" s="74"/>
      <c r="G178" s="157"/>
      <c r="H178" s="72">
        <f>SUM(I178:L178)</f>
        <v>0</v>
      </c>
      <c r="I178" s="74"/>
      <c r="J178" s="74"/>
      <c r="K178" s="74"/>
      <c r="L178" s="158"/>
    </row>
    <row r="179" spans="1:12" ht="84" x14ac:dyDescent="0.25">
      <c r="A179" s="168">
        <v>3290</v>
      </c>
      <c r="B179" s="65" t="s">
        <v>187</v>
      </c>
      <c r="C179" s="185">
        <f t="shared" ref="C179:C183" si="17">SUM(D179:G179)</f>
        <v>0</v>
      </c>
      <c r="D179" s="169">
        <f>SUM(D180:D183)</f>
        <v>0</v>
      </c>
      <c r="E179" s="169">
        <f t="shared" ref="E179:G179" si="18">SUM(E180:E183)</f>
        <v>0</v>
      </c>
      <c r="F179" s="169">
        <f t="shared" si="18"/>
        <v>0</v>
      </c>
      <c r="G179" s="169">
        <f t="shared" si="18"/>
        <v>0</v>
      </c>
      <c r="H179" s="185">
        <f t="shared" ref="H179:H183" si="19">SUM(I179:L179)</f>
        <v>0</v>
      </c>
      <c r="I179" s="169">
        <f>SUM(I180:I183)</f>
        <v>0</v>
      </c>
      <c r="J179" s="169">
        <f t="shared" ref="J179:L179" si="20">SUM(J180:J183)</f>
        <v>0</v>
      </c>
      <c r="K179" s="169">
        <f t="shared" si="20"/>
        <v>0</v>
      </c>
      <c r="L179" s="186">
        <f t="shared" si="20"/>
        <v>0</v>
      </c>
    </row>
    <row r="180" spans="1:12" ht="72" x14ac:dyDescent="0.25">
      <c r="A180" s="44">
        <v>3291</v>
      </c>
      <c r="B180" s="71" t="s">
        <v>188</v>
      </c>
      <c r="C180" s="72">
        <f t="shared" si="17"/>
        <v>0</v>
      </c>
      <c r="D180" s="74"/>
      <c r="E180" s="74"/>
      <c r="F180" s="74"/>
      <c r="G180" s="187"/>
      <c r="H180" s="72">
        <f t="shared" si="19"/>
        <v>0</v>
      </c>
      <c r="I180" s="74"/>
      <c r="J180" s="74"/>
      <c r="K180" s="74"/>
      <c r="L180" s="158"/>
    </row>
    <row r="181" spans="1:12" ht="72" x14ac:dyDescent="0.25">
      <c r="A181" s="44">
        <v>3292</v>
      </c>
      <c r="B181" s="71" t="s">
        <v>189</v>
      </c>
      <c r="C181" s="72">
        <f t="shared" si="17"/>
        <v>0</v>
      </c>
      <c r="D181" s="74"/>
      <c r="E181" s="74"/>
      <c r="F181" s="74"/>
      <c r="G181" s="187"/>
      <c r="H181" s="72">
        <f t="shared" si="19"/>
        <v>0</v>
      </c>
      <c r="I181" s="74"/>
      <c r="J181" s="74"/>
      <c r="K181" s="74"/>
      <c r="L181" s="158"/>
    </row>
    <row r="182" spans="1:12" ht="72" x14ac:dyDescent="0.25">
      <c r="A182" s="44">
        <v>3293</v>
      </c>
      <c r="B182" s="71" t="s">
        <v>190</v>
      </c>
      <c r="C182" s="72">
        <f t="shared" si="17"/>
        <v>0</v>
      </c>
      <c r="D182" s="74"/>
      <c r="E182" s="74"/>
      <c r="F182" s="74"/>
      <c r="G182" s="187"/>
      <c r="H182" s="72">
        <f t="shared" si="19"/>
        <v>0</v>
      </c>
      <c r="I182" s="74"/>
      <c r="J182" s="74"/>
      <c r="K182" s="74"/>
      <c r="L182" s="158"/>
    </row>
    <row r="183" spans="1:12" ht="60" x14ac:dyDescent="0.25">
      <c r="A183" s="188">
        <v>3294</v>
      </c>
      <c r="B183" s="71" t="s">
        <v>191</v>
      </c>
      <c r="C183" s="185">
        <f t="shared" si="17"/>
        <v>0</v>
      </c>
      <c r="D183" s="189"/>
      <c r="E183" s="189"/>
      <c r="F183" s="189"/>
      <c r="G183" s="190"/>
      <c r="H183" s="185">
        <f t="shared" si="19"/>
        <v>0</v>
      </c>
      <c r="I183" s="189"/>
      <c r="J183" s="189"/>
      <c r="K183" s="189"/>
      <c r="L183" s="191"/>
    </row>
    <row r="184" spans="1:12" ht="48" x14ac:dyDescent="0.25">
      <c r="A184" s="192">
        <v>3300</v>
      </c>
      <c r="B184" s="183" t="s">
        <v>192</v>
      </c>
      <c r="C184" s="193">
        <f t="shared" si="7"/>
        <v>0</v>
      </c>
      <c r="D184" s="194">
        <f>SUM(D185:D186)</f>
        <v>0</v>
      </c>
      <c r="E184" s="194">
        <f t="shared" ref="E184:G184" si="21">SUM(E185:E186)</f>
        <v>0</v>
      </c>
      <c r="F184" s="194">
        <f t="shared" si="21"/>
        <v>0</v>
      </c>
      <c r="G184" s="194">
        <f t="shared" si="21"/>
        <v>0</v>
      </c>
      <c r="H184" s="193">
        <f t="shared" si="8"/>
        <v>0</v>
      </c>
      <c r="I184" s="194">
        <f>SUM(I185:I186)</f>
        <v>0</v>
      </c>
      <c r="J184" s="194">
        <f t="shared" ref="J184:L184" si="22">SUM(J185:J186)</f>
        <v>0</v>
      </c>
      <c r="K184" s="194">
        <f t="shared" si="22"/>
        <v>0</v>
      </c>
      <c r="L184" s="149">
        <f t="shared" si="22"/>
        <v>0</v>
      </c>
    </row>
    <row r="185" spans="1:12" ht="48" x14ac:dyDescent="0.25">
      <c r="A185" s="111">
        <v>3310</v>
      </c>
      <c r="B185" s="112" t="s">
        <v>193</v>
      </c>
      <c r="C185" s="195">
        <f t="shared" si="7"/>
        <v>0</v>
      </c>
      <c r="D185" s="163"/>
      <c r="E185" s="163"/>
      <c r="F185" s="163"/>
      <c r="G185" s="164"/>
      <c r="H185" s="195">
        <f t="shared" si="8"/>
        <v>0</v>
      </c>
      <c r="I185" s="163"/>
      <c r="J185" s="163"/>
      <c r="K185" s="163"/>
      <c r="L185" s="165"/>
    </row>
    <row r="186" spans="1:12" ht="48.75" customHeight="1" x14ac:dyDescent="0.25">
      <c r="A186" s="38">
        <v>3320</v>
      </c>
      <c r="B186" s="65" t="s">
        <v>194</v>
      </c>
      <c r="C186" s="66">
        <f t="shared" si="7"/>
        <v>0</v>
      </c>
      <c r="D186" s="68"/>
      <c r="E186" s="68"/>
      <c r="F186" s="68"/>
      <c r="G186" s="154"/>
      <c r="H186" s="66">
        <f t="shared" si="8"/>
        <v>0</v>
      </c>
      <c r="I186" s="68"/>
      <c r="J186" s="68"/>
      <c r="K186" s="68"/>
      <c r="L186" s="155"/>
    </row>
    <row r="187" spans="1:12" x14ac:dyDescent="0.25">
      <c r="A187" s="196">
        <v>4000</v>
      </c>
      <c r="B187" s="142" t="s">
        <v>195</v>
      </c>
      <c r="C187" s="143">
        <f t="shared" si="7"/>
        <v>0</v>
      </c>
      <c r="D187" s="144">
        <f>SUM(D188,D191)</f>
        <v>0</v>
      </c>
      <c r="E187" s="144">
        <f>SUM(E188,E191)</f>
        <v>0</v>
      </c>
      <c r="F187" s="144">
        <f>SUM(F188,F191)</f>
        <v>0</v>
      </c>
      <c r="G187" s="145">
        <f>SUM(G188,G191)</f>
        <v>0</v>
      </c>
      <c r="H187" s="143">
        <f t="shared" si="8"/>
        <v>0</v>
      </c>
      <c r="I187" s="144">
        <f>SUM(I188,I191)</f>
        <v>0</v>
      </c>
      <c r="J187" s="144">
        <f>SUM(J188,J191)</f>
        <v>0</v>
      </c>
      <c r="K187" s="144">
        <f>SUM(K188,K191)</f>
        <v>0</v>
      </c>
      <c r="L187" s="146">
        <f>SUM(L188,L191)</f>
        <v>0</v>
      </c>
    </row>
    <row r="188" spans="1:12" ht="24" x14ac:dyDescent="0.25">
      <c r="A188" s="197">
        <v>4200</v>
      </c>
      <c r="B188" s="147" t="s">
        <v>196</v>
      </c>
      <c r="C188" s="57">
        <f>SUM(D188:G188)</f>
        <v>0</v>
      </c>
      <c r="D188" s="63">
        <f>SUM(D189,D190)</f>
        <v>0</v>
      </c>
      <c r="E188" s="63">
        <f>SUM(E189,E190)</f>
        <v>0</v>
      </c>
      <c r="F188" s="63">
        <f>SUM(F189,F190)</f>
        <v>0</v>
      </c>
      <c r="G188" s="166">
        <f>SUM(G189,G190)</f>
        <v>0</v>
      </c>
      <c r="H188" s="57">
        <f t="shared" si="8"/>
        <v>0</v>
      </c>
      <c r="I188" s="63">
        <f>SUM(I189,I190)</f>
        <v>0</v>
      </c>
      <c r="J188" s="63">
        <f>SUM(J189,J190)</f>
        <v>0</v>
      </c>
      <c r="K188" s="63">
        <f>SUM(K189,K190)</f>
        <v>0</v>
      </c>
      <c r="L188" s="167">
        <f>SUM(L189,L190)</f>
        <v>0</v>
      </c>
    </row>
    <row r="189" spans="1:12" ht="36" x14ac:dyDescent="0.25">
      <c r="A189" s="168">
        <v>4240</v>
      </c>
      <c r="B189" s="65" t="s">
        <v>197</v>
      </c>
      <c r="C189" s="66">
        <f t="shared" ref="C189:C264" si="23">SUM(D189:G189)</f>
        <v>0</v>
      </c>
      <c r="D189" s="68"/>
      <c r="E189" s="68"/>
      <c r="F189" s="68"/>
      <c r="G189" s="154"/>
      <c r="H189" s="66">
        <f t="shared" ref="H189:H263" si="24">SUM(I189:L189)</f>
        <v>0</v>
      </c>
      <c r="I189" s="68"/>
      <c r="J189" s="68"/>
      <c r="K189" s="68"/>
      <c r="L189" s="155"/>
    </row>
    <row r="190" spans="1:12" ht="24" x14ac:dyDescent="0.25">
      <c r="A190" s="159">
        <v>4250</v>
      </c>
      <c r="B190" s="71" t="s">
        <v>198</v>
      </c>
      <c r="C190" s="72">
        <f t="shared" si="23"/>
        <v>0</v>
      </c>
      <c r="D190" s="74"/>
      <c r="E190" s="74"/>
      <c r="F190" s="74"/>
      <c r="G190" s="157"/>
      <c r="H190" s="72">
        <f t="shared" si="24"/>
        <v>0</v>
      </c>
      <c r="I190" s="74"/>
      <c r="J190" s="74"/>
      <c r="K190" s="74"/>
      <c r="L190" s="158"/>
    </row>
    <row r="191" spans="1:12" x14ac:dyDescent="0.25">
      <c r="A191" s="56">
        <v>4300</v>
      </c>
      <c r="B191" s="147" t="s">
        <v>199</v>
      </c>
      <c r="C191" s="57">
        <f t="shared" si="23"/>
        <v>0</v>
      </c>
      <c r="D191" s="63">
        <f>SUM(D192)</f>
        <v>0</v>
      </c>
      <c r="E191" s="63">
        <f>SUM(E192)</f>
        <v>0</v>
      </c>
      <c r="F191" s="63">
        <f>SUM(F192)</f>
        <v>0</v>
      </c>
      <c r="G191" s="166">
        <f>SUM(G192)</f>
        <v>0</v>
      </c>
      <c r="H191" s="57">
        <f t="shared" si="24"/>
        <v>0</v>
      </c>
      <c r="I191" s="63">
        <f>SUM(I192)</f>
        <v>0</v>
      </c>
      <c r="J191" s="63">
        <f>SUM(J192)</f>
        <v>0</v>
      </c>
      <c r="K191" s="63">
        <f>SUM(K192)</f>
        <v>0</v>
      </c>
      <c r="L191" s="167">
        <f>SUM(L192)</f>
        <v>0</v>
      </c>
    </row>
    <row r="192" spans="1:12" ht="24" x14ac:dyDescent="0.25">
      <c r="A192" s="168">
        <v>4310</v>
      </c>
      <c r="B192" s="65" t="s">
        <v>200</v>
      </c>
      <c r="C192" s="66">
        <f>SUM(D192:G192)</f>
        <v>0</v>
      </c>
      <c r="D192" s="169">
        <f>SUM(D193:D193)</f>
        <v>0</v>
      </c>
      <c r="E192" s="169">
        <f>SUM(E193:E193)</f>
        <v>0</v>
      </c>
      <c r="F192" s="169">
        <f>SUM(F193:F193)</f>
        <v>0</v>
      </c>
      <c r="G192" s="170">
        <f>SUM(G193:G193)</f>
        <v>0</v>
      </c>
      <c r="H192" s="66">
        <f t="shared" si="24"/>
        <v>0</v>
      </c>
      <c r="I192" s="169">
        <f>SUM(I193:I193)</f>
        <v>0</v>
      </c>
      <c r="J192" s="169">
        <f>SUM(J193:J193)</f>
        <v>0</v>
      </c>
      <c r="K192" s="169">
        <f>SUM(K193:K193)</f>
        <v>0</v>
      </c>
      <c r="L192" s="171">
        <f>SUM(L193:L193)</f>
        <v>0</v>
      </c>
    </row>
    <row r="193" spans="1:12" ht="36" x14ac:dyDescent="0.25">
      <c r="A193" s="44">
        <v>4311</v>
      </c>
      <c r="B193" s="71" t="s">
        <v>201</v>
      </c>
      <c r="C193" s="72">
        <f t="shared" si="23"/>
        <v>0</v>
      </c>
      <c r="D193" s="74"/>
      <c r="E193" s="74"/>
      <c r="F193" s="74"/>
      <c r="G193" s="157"/>
      <c r="H193" s="72">
        <f t="shared" si="24"/>
        <v>0</v>
      </c>
      <c r="I193" s="74"/>
      <c r="J193" s="74"/>
      <c r="K193" s="74"/>
      <c r="L193" s="158"/>
    </row>
    <row r="194" spans="1:12" s="24" customFormat="1" ht="24" x14ac:dyDescent="0.25">
      <c r="A194" s="198"/>
      <c r="B194" s="19" t="s">
        <v>202</v>
      </c>
      <c r="C194" s="138">
        <f t="shared" si="23"/>
        <v>0</v>
      </c>
      <c r="D194" s="139">
        <f>SUM(D195,D230,D269)</f>
        <v>0</v>
      </c>
      <c r="E194" s="139">
        <f>SUM(E195,E230,E269)</f>
        <v>0</v>
      </c>
      <c r="F194" s="139">
        <f>SUM(F195,F230,F269)</f>
        <v>0</v>
      </c>
      <c r="G194" s="139">
        <f>SUM(G195,G230,G269)</f>
        <v>0</v>
      </c>
      <c r="H194" s="138">
        <f t="shared" si="24"/>
        <v>0</v>
      </c>
      <c r="I194" s="139">
        <f>SUM(I195,I230,I269)</f>
        <v>0</v>
      </c>
      <c r="J194" s="139">
        <f>SUM(J195,J230,J269)</f>
        <v>0</v>
      </c>
      <c r="K194" s="139">
        <f>SUM(K195,K230,K269)</f>
        <v>0</v>
      </c>
      <c r="L194" s="199">
        <f>SUM(L195,L230,L269)</f>
        <v>0</v>
      </c>
    </row>
    <row r="195" spans="1:12" x14ac:dyDescent="0.25">
      <c r="A195" s="142">
        <v>5000</v>
      </c>
      <c r="B195" s="142" t="s">
        <v>203</v>
      </c>
      <c r="C195" s="143">
        <f t="shared" si="23"/>
        <v>0</v>
      </c>
      <c r="D195" s="144">
        <f>D196+D204</f>
        <v>0</v>
      </c>
      <c r="E195" s="144">
        <f>E196+E204</f>
        <v>0</v>
      </c>
      <c r="F195" s="144">
        <f>F196+F204</f>
        <v>0</v>
      </c>
      <c r="G195" s="144">
        <f>G196+G204</f>
        <v>0</v>
      </c>
      <c r="H195" s="143">
        <f t="shared" si="24"/>
        <v>0</v>
      </c>
      <c r="I195" s="144">
        <f>I196+I204</f>
        <v>0</v>
      </c>
      <c r="J195" s="144">
        <f>J196+J204</f>
        <v>0</v>
      </c>
      <c r="K195" s="144">
        <f>K196+K204</f>
        <v>0</v>
      </c>
      <c r="L195" s="200">
        <f>L196+L204</f>
        <v>0</v>
      </c>
    </row>
    <row r="196" spans="1:12" x14ac:dyDescent="0.25">
      <c r="A196" s="56">
        <v>5100</v>
      </c>
      <c r="B196" s="147" t="s">
        <v>204</v>
      </c>
      <c r="C196" s="57">
        <f t="shared" si="23"/>
        <v>0</v>
      </c>
      <c r="D196" s="63">
        <f>D197+D198+D201+D202+D203</f>
        <v>0</v>
      </c>
      <c r="E196" s="63">
        <f>E197+E198+E201+E202+E203</f>
        <v>0</v>
      </c>
      <c r="F196" s="63">
        <f>F197+F198+F201+F202+F203</f>
        <v>0</v>
      </c>
      <c r="G196" s="166">
        <f>G197+G198+G201+G202+G203</f>
        <v>0</v>
      </c>
      <c r="H196" s="57">
        <f t="shared" si="24"/>
        <v>0</v>
      </c>
      <c r="I196" s="63">
        <f>I197+I198+I201+I202+I203</f>
        <v>0</v>
      </c>
      <c r="J196" s="63">
        <f>J197+J198+J201+J202+J203</f>
        <v>0</v>
      </c>
      <c r="K196" s="63">
        <f>K197+K198+K201+K202+K203</f>
        <v>0</v>
      </c>
      <c r="L196" s="167">
        <f>L197+L198+L201+L202+L203</f>
        <v>0</v>
      </c>
    </row>
    <row r="197" spans="1:12" x14ac:dyDescent="0.25">
      <c r="A197" s="168">
        <v>5110</v>
      </c>
      <c r="B197" s="65" t="s">
        <v>205</v>
      </c>
      <c r="C197" s="66">
        <f t="shared" si="23"/>
        <v>0</v>
      </c>
      <c r="D197" s="68"/>
      <c r="E197" s="68"/>
      <c r="F197" s="68"/>
      <c r="G197" s="154"/>
      <c r="H197" s="66">
        <f t="shared" si="24"/>
        <v>0</v>
      </c>
      <c r="I197" s="68"/>
      <c r="J197" s="68"/>
      <c r="K197" s="68"/>
      <c r="L197" s="155"/>
    </row>
    <row r="198" spans="1:12" ht="24" x14ac:dyDescent="0.25">
      <c r="A198" s="159">
        <v>5120</v>
      </c>
      <c r="B198" s="71" t="s">
        <v>206</v>
      </c>
      <c r="C198" s="72">
        <f t="shared" si="23"/>
        <v>0</v>
      </c>
      <c r="D198" s="160">
        <f>D199+D200</f>
        <v>0</v>
      </c>
      <c r="E198" s="160">
        <f>E199+E200</f>
        <v>0</v>
      </c>
      <c r="F198" s="160">
        <f>F199+F200</f>
        <v>0</v>
      </c>
      <c r="G198" s="161">
        <f>G199+G200</f>
        <v>0</v>
      </c>
      <c r="H198" s="72">
        <f t="shared" si="24"/>
        <v>0</v>
      </c>
      <c r="I198" s="160">
        <f>I199+I200</f>
        <v>0</v>
      </c>
      <c r="J198" s="160">
        <f>J199+J200</f>
        <v>0</v>
      </c>
      <c r="K198" s="160">
        <f>K199+K200</f>
        <v>0</v>
      </c>
      <c r="L198" s="162">
        <f>L199+L200</f>
        <v>0</v>
      </c>
    </row>
    <row r="199" spans="1:12" x14ac:dyDescent="0.25">
      <c r="A199" s="44">
        <v>5121</v>
      </c>
      <c r="B199" s="71" t="s">
        <v>207</v>
      </c>
      <c r="C199" s="72">
        <f t="shared" si="23"/>
        <v>0</v>
      </c>
      <c r="D199" s="74"/>
      <c r="E199" s="74"/>
      <c r="F199" s="74"/>
      <c r="G199" s="157"/>
      <c r="H199" s="72">
        <f t="shared" si="24"/>
        <v>0</v>
      </c>
      <c r="I199" s="74"/>
      <c r="J199" s="74"/>
      <c r="K199" s="74"/>
      <c r="L199" s="158"/>
    </row>
    <row r="200" spans="1:12" ht="24" x14ac:dyDescent="0.25">
      <c r="A200" s="44">
        <v>5129</v>
      </c>
      <c r="B200" s="71" t="s">
        <v>208</v>
      </c>
      <c r="C200" s="72">
        <f t="shared" si="23"/>
        <v>0</v>
      </c>
      <c r="D200" s="74"/>
      <c r="E200" s="74"/>
      <c r="F200" s="74"/>
      <c r="G200" s="157"/>
      <c r="H200" s="72">
        <f t="shared" si="24"/>
        <v>0</v>
      </c>
      <c r="I200" s="74"/>
      <c r="J200" s="74"/>
      <c r="K200" s="74"/>
      <c r="L200" s="158"/>
    </row>
    <row r="201" spans="1:12" x14ac:dyDescent="0.25">
      <c r="A201" s="159">
        <v>5130</v>
      </c>
      <c r="B201" s="71" t="s">
        <v>209</v>
      </c>
      <c r="C201" s="72">
        <f t="shared" si="23"/>
        <v>0</v>
      </c>
      <c r="D201" s="74"/>
      <c r="E201" s="74"/>
      <c r="F201" s="74"/>
      <c r="G201" s="157"/>
      <c r="H201" s="72">
        <f t="shared" si="24"/>
        <v>0</v>
      </c>
      <c r="I201" s="74"/>
      <c r="J201" s="74"/>
      <c r="K201" s="74"/>
      <c r="L201" s="158"/>
    </row>
    <row r="202" spans="1:12" x14ac:dyDescent="0.25">
      <c r="A202" s="159">
        <v>5140</v>
      </c>
      <c r="B202" s="71" t="s">
        <v>210</v>
      </c>
      <c r="C202" s="72">
        <f t="shared" si="23"/>
        <v>0</v>
      </c>
      <c r="D202" s="74"/>
      <c r="E202" s="74"/>
      <c r="F202" s="74"/>
      <c r="G202" s="157"/>
      <c r="H202" s="72">
        <f t="shared" si="24"/>
        <v>0</v>
      </c>
      <c r="I202" s="74"/>
      <c r="J202" s="74"/>
      <c r="K202" s="74"/>
      <c r="L202" s="158"/>
    </row>
    <row r="203" spans="1:12" ht="24" x14ac:dyDescent="0.25">
      <c r="A203" s="159">
        <v>5170</v>
      </c>
      <c r="B203" s="71" t="s">
        <v>211</v>
      </c>
      <c r="C203" s="72">
        <f t="shared" si="23"/>
        <v>0</v>
      </c>
      <c r="D203" s="74"/>
      <c r="E203" s="74"/>
      <c r="F203" s="74"/>
      <c r="G203" s="157"/>
      <c r="H203" s="72">
        <f t="shared" si="24"/>
        <v>0</v>
      </c>
      <c r="I203" s="74"/>
      <c r="J203" s="74"/>
      <c r="K203" s="74"/>
      <c r="L203" s="158"/>
    </row>
    <row r="204" spans="1:12" x14ac:dyDescent="0.25">
      <c r="A204" s="56">
        <v>5200</v>
      </c>
      <c r="B204" s="147" t="s">
        <v>212</v>
      </c>
      <c r="C204" s="57">
        <f t="shared" si="23"/>
        <v>0</v>
      </c>
      <c r="D204" s="63">
        <f>D205+D215+D216+D225+D226+D227+D229</f>
        <v>0</v>
      </c>
      <c r="E204" s="63">
        <f>E205+E215+E216+E225+E226+E227+E229</f>
        <v>0</v>
      </c>
      <c r="F204" s="63">
        <f>F205+F215+F216+F225+F226+F227+F229</f>
        <v>0</v>
      </c>
      <c r="G204" s="166">
        <f>G205+G215+G216+G225+G226+G227+G229</f>
        <v>0</v>
      </c>
      <c r="H204" s="57">
        <f t="shared" si="24"/>
        <v>0</v>
      </c>
      <c r="I204" s="63">
        <f>I205+I215+I216+I225+I226+I227+I229</f>
        <v>0</v>
      </c>
      <c r="J204" s="63">
        <f>J205+J215+J216+J225+J226+J227+J229</f>
        <v>0</v>
      </c>
      <c r="K204" s="63">
        <f>K205+K215+K216+K225+K226+K227+K229</f>
        <v>0</v>
      </c>
      <c r="L204" s="167">
        <f>L205+L215+L216+L225+L226+L227+L229</f>
        <v>0</v>
      </c>
    </row>
    <row r="205" spans="1:12" x14ac:dyDescent="0.25">
      <c r="A205" s="150">
        <v>5210</v>
      </c>
      <c r="B205" s="112" t="s">
        <v>213</v>
      </c>
      <c r="C205" s="117">
        <f t="shared" si="23"/>
        <v>0</v>
      </c>
      <c r="D205" s="151">
        <f>SUM(D206:D214)</f>
        <v>0</v>
      </c>
      <c r="E205" s="151">
        <f>SUM(E206:E214)</f>
        <v>0</v>
      </c>
      <c r="F205" s="151">
        <f>SUM(F206:F214)</f>
        <v>0</v>
      </c>
      <c r="G205" s="152">
        <f>SUM(G206:G214)</f>
        <v>0</v>
      </c>
      <c r="H205" s="117">
        <f t="shared" si="24"/>
        <v>0</v>
      </c>
      <c r="I205" s="151">
        <f>SUM(I206:I214)</f>
        <v>0</v>
      </c>
      <c r="J205" s="151">
        <f>SUM(J206:J214)</f>
        <v>0</v>
      </c>
      <c r="K205" s="151">
        <f>SUM(K206:K214)</f>
        <v>0</v>
      </c>
      <c r="L205" s="153">
        <f>SUM(L206:L214)</f>
        <v>0</v>
      </c>
    </row>
    <row r="206" spans="1:12" x14ac:dyDescent="0.25">
      <c r="A206" s="38">
        <v>5211</v>
      </c>
      <c r="B206" s="65" t="s">
        <v>214</v>
      </c>
      <c r="C206" s="66">
        <f t="shared" si="23"/>
        <v>0</v>
      </c>
      <c r="D206" s="68"/>
      <c r="E206" s="68"/>
      <c r="F206" s="68"/>
      <c r="G206" s="154"/>
      <c r="H206" s="66">
        <f t="shared" si="24"/>
        <v>0</v>
      </c>
      <c r="I206" s="68"/>
      <c r="J206" s="68"/>
      <c r="K206" s="68"/>
      <c r="L206" s="155"/>
    </row>
    <row r="207" spans="1:12" x14ac:dyDescent="0.25">
      <c r="A207" s="44">
        <v>5212</v>
      </c>
      <c r="B207" s="71" t="s">
        <v>215</v>
      </c>
      <c r="C207" s="72">
        <f t="shared" si="23"/>
        <v>0</v>
      </c>
      <c r="D207" s="74"/>
      <c r="E207" s="74"/>
      <c r="F207" s="74"/>
      <c r="G207" s="157"/>
      <c r="H207" s="72">
        <f t="shared" si="24"/>
        <v>0</v>
      </c>
      <c r="I207" s="74"/>
      <c r="J207" s="74"/>
      <c r="K207" s="74"/>
      <c r="L207" s="158"/>
    </row>
    <row r="208" spans="1:12" x14ac:dyDescent="0.25">
      <c r="A208" s="44">
        <v>5213</v>
      </c>
      <c r="B208" s="71" t="s">
        <v>216</v>
      </c>
      <c r="C208" s="72">
        <f t="shared" si="23"/>
        <v>0</v>
      </c>
      <c r="D208" s="74"/>
      <c r="E208" s="74"/>
      <c r="F208" s="74"/>
      <c r="G208" s="157"/>
      <c r="H208" s="72">
        <f t="shared" si="24"/>
        <v>0</v>
      </c>
      <c r="I208" s="74"/>
      <c r="J208" s="74"/>
      <c r="K208" s="74"/>
      <c r="L208" s="158"/>
    </row>
    <row r="209" spans="1:12" x14ac:dyDescent="0.25">
      <c r="A209" s="44">
        <v>5214</v>
      </c>
      <c r="B209" s="71" t="s">
        <v>217</v>
      </c>
      <c r="C209" s="72">
        <f t="shared" si="23"/>
        <v>0</v>
      </c>
      <c r="D209" s="74"/>
      <c r="E209" s="74"/>
      <c r="F209" s="74"/>
      <c r="G209" s="157"/>
      <c r="H209" s="72">
        <f t="shared" si="24"/>
        <v>0</v>
      </c>
      <c r="I209" s="74"/>
      <c r="J209" s="74"/>
      <c r="K209" s="74"/>
      <c r="L209" s="158"/>
    </row>
    <row r="210" spans="1:12" x14ac:dyDescent="0.25">
      <c r="A210" s="44">
        <v>5215</v>
      </c>
      <c r="B210" s="71" t="s">
        <v>218</v>
      </c>
      <c r="C210" s="72">
        <f>SUM(D210:G210)</f>
        <v>0</v>
      </c>
      <c r="D210" s="74"/>
      <c r="E210" s="74"/>
      <c r="F210" s="74"/>
      <c r="G210" s="157"/>
      <c r="H210" s="72">
        <f>SUM(I210:L210)</f>
        <v>0</v>
      </c>
      <c r="I210" s="74"/>
      <c r="J210" s="74"/>
      <c r="K210" s="74"/>
      <c r="L210" s="158"/>
    </row>
    <row r="211" spans="1:12" ht="14.25" customHeight="1" x14ac:dyDescent="0.25">
      <c r="A211" s="44">
        <v>5216</v>
      </c>
      <c r="B211" s="71" t="s">
        <v>219</v>
      </c>
      <c r="C211" s="72">
        <f t="shared" si="23"/>
        <v>0</v>
      </c>
      <c r="D211" s="74"/>
      <c r="E211" s="74"/>
      <c r="F211" s="74"/>
      <c r="G211" s="157"/>
      <c r="H211" s="72">
        <f t="shared" si="24"/>
        <v>0</v>
      </c>
      <c r="I211" s="74"/>
      <c r="J211" s="74"/>
      <c r="K211" s="74"/>
      <c r="L211" s="158"/>
    </row>
    <row r="212" spans="1:12" x14ac:dyDescent="0.25">
      <c r="A212" s="44">
        <v>5217</v>
      </c>
      <c r="B212" s="71" t="s">
        <v>220</v>
      </c>
      <c r="C212" s="72">
        <f t="shared" si="23"/>
        <v>0</v>
      </c>
      <c r="D212" s="74"/>
      <c r="E212" s="74"/>
      <c r="F212" s="74"/>
      <c r="G212" s="157"/>
      <c r="H212" s="72">
        <f t="shared" si="24"/>
        <v>0</v>
      </c>
      <c r="I212" s="74"/>
      <c r="J212" s="74"/>
      <c r="K212" s="74"/>
      <c r="L212" s="158"/>
    </row>
    <row r="213" spans="1:12" x14ac:dyDescent="0.25">
      <c r="A213" s="44">
        <v>5218</v>
      </c>
      <c r="B213" s="71" t="s">
        <v>221</v>
      </c>
      <c r="C213" s="72">
        <f t="shared" si="23"/>
        <v>0</v>
      </c>
      <c r="D213" s="74"/>
      <c r="E213" s="74"/>
      <c r="F213" s="74"/>
      <c r="G213" s="157"/>
      <c r="H213" s="72">
        <f t="shared" si="24"/>
        <v>0</v>
      </c>
      <c r="I213" s="74"/>
      <c r="J213" s="74"/>
      <c r="K213" s="74"/>
      <c r="L213" s="158"/>
    </row>
    <row r="214" spans="1:12" x14ac:dyDescent="0.25">
      <c r="A214" s="44">
        <v>5219</v>
      </c>
      <c r="B214" s="71" t="s">
        <v>222</v>
      </c>
      <c r="C214" s="72">
        <f t="shared" si="23"/>
        <v>0</v>
      </c>
      <c r="D214" s="74"/>
      <c r="E214" s="74"/>
      <c r="F214" s="74"/>
      <c r="G214" s="157"/>
      <c r="H214" s="72">
        <f t="shared" si="24"/>
        <v>0</v>
      </c>
      <c r="I214" s="74"/>
      <c r="J214" s="74"/>
      <c r="K214" s="74"/>
      <c r="L214" s="158"/>
    </row>
    <row r="215" spans="1:12" ht="13.5" customHeight="1" x14ac:dyDescent="0.25">
      <c r="A215" s="159">
        <v>5220</v>
      </c>
      <c r="B215" s="71" t="s">
        <v>223</v>
      </c>
      <c r="C215" s="72">
        <f t="shared" si="23"/>
        <v>0</v>
      </c>
      <c r="D215" s="74"/>
      <c r="E215" s="74"/>
      <c r="F215" s="74"/>
      <c r="G215" s="157"/>
      <c r="H215" s="72">
        <f t="shared" si="24"/>
        <v>0</v>
      </c>
      <c r="I215" s="74"/>
      <c r="J215" s="74"/>
      <c r="K215" s="74"/>
      <c r="L215" s="158"/>
    </row>
    <row r="216" spans="1:12" x14ac:dyDescent="0.25">
      <c r="A216" s="159">
        <v>5230</v>
      </c>
      <c r="B216" s="71" t="s">
        <v>224</v>
      </c>
      <c r="C216" s="72">
        <f t="shared" si="23"/>
        <v>0</v>
      </c>
      <c r="D216" s="160">
        <f>SUM(D217:D224)</f>
        <v>0</v>
      </c>
      <c r="E216" s="160">
        <f>SUM(E217:E224)</f>
        <v>0</v>
      </c>
      <c r="F216" s="160">
        <f>SUM(F217:F224)</f>
        <v>0</v>
      </c>
      <c r="G216" s="161">
        <f>SUM(G217:G224)</f>
        <v>0</v>
      </c>
      <c r="H216" s="72">
        <f t="shared" si="24"/>
        <v>0</v>
      </c>
      <c r="I216" s="160">
        <f>SUM(I217:I224)</f>
        <v>0</v>
      </c>
      <c r="J216" s="160">
        <f>SUM(J217:J224)</f>
        <v>0</v>
      </c>
      <c r="K216" s="160">
        <f>SUM(K217:K224)</f>
        <v>0</v>
      </c>
      <c r="L216" s="162">
        <f>SUM(L217:L224)</f>
        <v>0</v>
      </c>
    </row>
    <row r="217" spans="1:12" x14ac:dyDescent="0.25">
      <c r="A217" s="44">
        <v>5231</v>
      </c>
      <c r="B217" s="71" t="s">
        <v>225</v>
      </c>
      <c r="C217" s="72">
        <f t="shared" si="23"/>
        <v>0</v>
      </c>
      <c r="D217" s="74"/>
      <c r="E217" s="74"/>
      <c r="F217" s="74"/>
      <c r="G217" s="157"/>
      <c r="H217" s="72">
        <f t="shared" si="24"/>
        <v>0</v>
      </c>
      <c r="I217" s="74"/>
      <c r="J217" s="74"/>
      <c r="K217" s="74"/>
      <c r="L217" s="158"/>
    </row>
    <row r="218" spans="1:12" x14ac:dyDescent="0.25">
      <c r="A218" s="44">
        <v>5232</v>
      </c>
      <c r="B218" s="71" t="s">
        <v>226</v>
      </c>
      <c r="C218" s="72">
        <f t="shared" si="23"/>
        <v>0</v>
      </c>
      <c r="D218" s="74"/>
      <c r="E218" s="74"/>
      <c r="F218" s="74"/>
      <c r="G218" s="157"/>
      <c r="H218" s="72">
        <f t="shared" si="24"/>
        <v>0</v>
      </c>
      <c r="I218" s="74"/>
      <c r="J218" s="74"/>
      <c r="K218" s="74"/>
      <c r="L218" s="158"/>
    </row>
    <row r="219" spans="1:12" x14ac:dyDescent="0.25">
      <c r="A219" s="44">
        <v>5233</v>
      </c>
      <c r="B219" s="71" t="s">
        <v>227</v>
      </c>
      <c r="C219" s="201">
        <f t="shared" si="23"/>
        <v>0</v>
      </c>
      <c r="D219" s="74"/>
      <c r="E219" s="74"/>
      <c r="F219" s="74"/>
      <c r="G219" s="157"/>
      <c r="H219" s="72">
        <f t="shared" si="24"/>
        <v>0</v>
      </c>
      <c r="I219" s="74"/>
      <c r="J219" s="74"/>
      <c r="K219" s="74"/>
      <c r="L219" s="158"/>
    </row>
    <row r="220" spans="1:12" ht="24" x14ac:dyDescent="0.25">
      <c r="A220" s="44">
        <v>5234</v>
      </c>
      <c r="B220" s="71" t="s">
        <v>228</v>
      </c>
      <c r="C220" s="201">
        <f t="shared" si="23"/>
        <v>0</v>
      </c>
      <c r="D220" s="74"/>
      <c r="E220" s="74"/>
      <c r="F220" s="74"/>
      <c r="G220" s="157"/>
      <c r="H220" s="72">
        <f t="shared" si="24"/>
        <v>0</v>
      </c>
      <c r="I220" s="74"/>
      <c r="J220" s="74"/>
      <c r="K220" s="74"/>
      <c r="L220" s="158"/>
    </row>
    <row r="221" spans="1:12" ht="14.25" customHeight="1" x14ac:dyDescent="0.25">
      <c r="A221" s="44">
        <v>5236</v>
      </c>
      <c r="B221" s="71" t="s">
        <v>229</v>
      </c>
      <c r="C221" s="201">
        <f t="shared" si="23"/>
        <v>0</v>
      </c>
      <c r="D221" s="74"/>
      <c r="E221" s="74"/>
      <c r="F221" s="74"/>
      <c r="G221" s="157"/>
      <c r="H221" s="72">
        <f t="shared" si="24"/>
        <v>0</v>
      </c>
      <c r="I221" s="74"/>
      <c r="J221" s="74"/>
      <c r="K221" s="74"/>
      <c r="L221" s="158"/>
    </row>
    <row r="222" spans="1:12" ht="14.25" customHeight="1" x14ac:dyDescent="0.25">
      <c r="A222" s="44">
        <v>5237</v>
      </c>
      <c r="B222" s="71" t="s">
        <v>230</v>
      </c>
      <c r="C222" s="201">
        <f t="shared" si="23"/>
        <v>0</v>
      </c>
      <c r="D222" s="74"/>
      <c r="E222" s="74"/>
      <c r="F222" s="74"/>
      <c r="G222" s="157"/>
      <c r="H222" s="72">
        <f t="shared" si="24"/>
        <v>0</v>
      </c>
      <c r="I222" s="74"/>
      <c r="J222" s="74"/>
      <c r="K222" s="74"/>
      <c r="L222" s="158"/>
    </row>
    <row r="223" spans="1:12" ht="24" x14ac:dyDescent="0.25">
      <c r="A223" s="44">
        <v>5238</v>
      </c>
      <c r="B223" s="71" t="s">
        <v>231</v>
      </c>
      <c r="C223" s="201">
        <f t="shared" si="23"/>
        <v>0</v>
      </c>
      <c r="D223" s="74"/>
      <c r="E223" s="74"/>
      <c r="F223" s="74"/>
      <c r="G223" s="157"/>
      <c r="H223" s="72">
        <f t="shared" si="24"/>
        <v>0</v>
      </c>
      <c r="I223" s="74"/>
      <c r="J223" s="74"/>
      <c r="K223" s="74"/>
      <c r="L223" s="158"/>
    </row>
    <row r="224" spans="1:12" ht="24" x14ac:dyDescent="0.25">
      <c r="A224" s="44">
        <v>5239</v>
      </c>
      <c r="B224" s="71" t="s">
        <v>232</v>
      </c>
      <c r="C224" s="201">
        <f t="shared" si="23"/>
        <v>0</v>
      </c>
      <c r="D224" s="74"/>
      <c r="E224" s="74"/>
      <c r="F224" s="74"/>
      <c r="G224" s="157"/>
      <c r="H224" s="72">
        <f t="shared" si="24"/>
        <v>0</v>
      </c>
      <c r="I224" s="74"/>
      <c r="J224" s="74"/>
      <c r="K224" s="74"/>
      <c r="L224" s="158"/>
    </row>
    <row r="225" spans="1:12" ht="24" x14ac:dyDescent="0.25">
      <c r="A225" s="159">
        <v>5240</v>
      </c>
      <c r="B225" s="71" t="s">
        <v>233</v>
      </c>
      <c r="C225" s="201">
        <f t="shared" si="23"/>
        <v>0</v>
      </c>
      <c r="D225" s="74"/>
      <c r="E225" s="74"/>
      <c r="F225" s="74"/>
      <c r="G225" s="157"/>
      <c r="H225" s="72">
        <f t="shared" si="24"/>
        <v>0</v>
      </c>
      <c r="I225" s="74"/>
      <c r="J225" s="74"/>
      <c r="K225" s="74"/>
      <c r="L225" s="158"/>
    </row>
    <row r="226" spans="1:12" x14ac:dyDescent="0.25">
      <c r="A226" s="159">
        <v>5250</v>
      </c>
      <c r="B226" s="71" t="s">
        <v>234</v>
      </c>
      <c r="C226" s="201">
        <f t="shared" si="23"/>
        <v>0</v>
      </c>
      <c r="D226" s="74"/>
      <c r="E226" s="74"/>
      <c r="F226" s="74"/>
      <c r="G226" s="157"/>
      <c r="H226" s="72">
        <f t="shared" si="24"/>
        <v>0</v>
      </c>
      <c r="I226" s="74"/>
      <c r="J226" s="74"/>
      <c r="K226" s="74"/>
      <c r="L226" s="158"/>
    </row>
    <row r="227" spans="1:12" x14ac:dyDescent="0.25">
      <c r="A227" s="159">
        <v>5260</v>
      </c>
      <c r="B227" s="71" t="s">
        <v>235</v>
      </c>
      <c r="C227" s="201">
        <f t="shared" si="23"/>
        <v>0</v>
      </c>
      <c r="D227" s="160">
        <f>SUM(D228)</f>
        <v>0</v>
      </c>
      <c r="E227" s="160">
        <f>SUM(E228)</f>
        <v>0</v>
      </c>
      <c r="F227" s="160">
        <f>SUM(F228)</f>
        <v>0</v>
      </c>
      <c r="G227" s="161">
        <f>SUM(G228)</f>
        <v>0</v>
      </c>
      <c r="H227" s="72">
        <f t="shared" si="24"/>
        <v>0</v>
      </c>
      <c r="I227" s="160">
        <f>SUM(I228)</f>
        <v>0</v>
      </c>
      <c r="J227" s="160">
        <f>SUM(J228)</f>
        <v>0</v>
      </c>
      <c r="K227" s="160">
        <f>SUM(K228)</f>
        <v>0</v>
      </c>
      <c r="L227" s="162">
        <f>SUM(L228)</f>
        <v>0</v>
      </c>
    </row>
    <row r="228" spans="1:12" ht="24" x14ac:dyDescent="0.25">
      <c r="A228" s="44">
        <v>5269</v>
      </c>
      <c r="B228" s="71" t="s">
        <v>236</v>
      </c>
      <c r="C228" s="201">
        <f t="shared" si="23"/>
        <v>0</v>
      </c>
      <c r="D228" s="74"/>
      <c r="E228" s="74"/>
      <c r="F228" s="74"/>
      <c r="G228" s="157"/>
      <c r="H228" s="72">
        <f t="shared" si="24"/>
        <v>0</v>
      </c>
      <c r="I228" s="74"/>
      <c r="J228" s="74"/>
      <c r="K228" s="74"/>
      <c r="L228" s="158"/>
    </row>
    <row r="229" spans="1:12" ht="24" x14ac:dyDescent="0.25">
      <c r="A229" s="150">
        <v>5270</v>
      </c>
      <c r="B229" s="112" t="s">
        <v>237</v>
      </c>
      <c r="C229" s="202">
        <f t="shared" si="23"/>
        <v>0</v>
      </c>
      <c r="D229" s="163"/>
      <c r="E229" s="163"/>
      <c r="F229" s="163"/>
      <c r="G229" s="164"/>
      <c r="H229" s="117">
        <f t="shared" si="24"/>
        <v>0</v>
      </c>
      <c r="I229" s="163"/>
      <c r="J229" s="163"/>
      <c r="K229" s="163"/>
      <c r="L229" s="165"/>
    </row>
    <row r="230" spans="1:12" x14ac:dyDescent="0.25">
      <c r="A230" s="142">
        <v>6000</v>
      </c>
      <c r="B230" s="142" t="s">
        <v>238</v>
      </c>
      <c r="C230" s="203">
        <f t="shared" si="23"/>
        <v>0</v>
      </c>
      <c r="D230" s="144">
        <f>D231+D251+D259</f>
        <v>0</v>
      </c>
      <c r="E230" s="144">
        <f>E231+E251+E259</f>
        <v>0</v>
      </c>
      <c r="F230" s="144">
        <f>F231+F251+F259</f>
        <v>0</v>
      </c>
      <c r="G230" s="145">
        <f>G231+G251+G259</f>
        <v>0</v>
      </c>
      <c r="H230" s="143">
        <f t="shared" si="24"/>
        <v>0</v>
      </c>
      <c r="I230" s="144">
        <f>I231+I251+I259</f>
        <v>0</v>
      </c>
      <c r="J230" s="144">
        <f>J231+J251+J259</f>
        <v>0</v>
      </c>
      <c r="K230" s="144">
        <f>K231+K251+K259</f>
        <v>0</v>
      </c>
      <c r="L230" s="146">
        <f>L231+L251+L259</f>
        <v>0</v>
      </c>
    </row>
    <row r="231" spans="1:12" ht="14.25" customHeight="1" x14ac:dyDescent="0.25">
      <c r="A231" s="192">
        <v>6200</v>
      </c>
      <c r="B231" s="183" t="s">
        <v>239</v>
      </c>
      <c r="C231" s="204">
        <f>SUM(D231:G231)</f>
        <v>0</v>
      </c>
      <c r="D231" s="194">
        <f>SUM(D232,D233,D235,D238,D244,D245,D246)</f>
        <v>0</v>
      </c>
      <c r="E231" s="194">
        <f>SUM(E232,E233,E235,E238,E244,E245,E246)</f>
        <v>0</v>
      </c>
      <c r="F231" s="194">
        <f>SUM(F232,F233,F235,F238,F244,F245,F246)</f>
        <v>0</v>
      </c>
      <c r="G231" s="194">
        <f>SUM(G232,G233,G235,G238,G244,G245,G246)</f>
        <v>0</v>
      </c>
      <c r="H231" s="193">
        <f t="shared" si="24"/>
        <v>0</v>
      </c>
      <c r="I231" s="194">
        <f>SUM(I232,I233,I235,I238,I244,I245,I246)</f>
        <v>0</v>
      </c>
      <c r="J231" s="194">
        <f>SUM(J232,J233,J235,J238,J244,J245,J246)</f>
        <v>0</v>
      </c>
      <c r="K231" s="194">
        <f>SUM(K232,K233,K235,K238,K244,K245,K246)</f>
        <v>0</v>
      </c>
      <c r="L231" s="149">
        <f>SUM(L232,L233,L235,L238,L244,L245,L246)</f>
        <v>0</v>
      </c>
    </row>
    <row r="232" spans="1:12" ht="24" x14ac:dyDescent="0.25">
      <c r="A232" s="168">
        <v>6220</v>
      </c>
      <c r="B232" s="65" t="s">
        <v>240</v>
      </c>
      <c r="C232" s="205">
        <f t="shared" si="23"/>
        <v>0</v>
      </c>
      <c r="D232" s="68"/>
      <c r="E232" s="68"/>
      <c r="F232" s="68"/>
      <c r="G232" s="206"/>
      <c r="H232" s="207">
        <f t="shared" si="24"/>
        <v>0</v>
      </c>
      <c r="I232" s="68"/>
      <c r="J232" s="68"/>
      <c r="K232" s="68"/>
      <c r="L232" s="155"/>
    </row>
    <row r="233" spans="1:12" x14ac:dyDescent="0.25">
      <c r="A233" s="159">
        <v>6230</v>
      </c>
      <c r="B233" s="71" t="s">
        <v>241</v>
      </c>
      <c r="C233" s="201">
        <f t="shared" si="23"/>
        <v>0</v>
      </c>
      <c r="D233" s="160">
        <f>SUM(D234)</f>
        <v>0</v>
      </c>
      <c r="E233" s="160">
        <f t="shared" ref="E233:L233" si="25">SUM(E234)</f>
        <v>0</v>
      </c>
      <c r="F233" s="160">
        <f t="shared" si="25"/>
        <v>0</v>
      </c>
      <c r="G233" s="161">
        <f t="shared" si="25"/>
        <v>0</v>
      </c>
      <c r="H233" s="208">
        <f t="shared" si="24"/>
        <v>0</v>
      </c>
      <c r="I233" s="160">
        <f t="shared" si="25"/>
        <v>0</v>
      </c>
      <c r="J233" s="160">
        <f t="shared" si="25"/>
        <v>0</v>
      </c>
      <c r="K233" s="160">
        <f t="shared" si="25"/>
        <v>0</v>
      </c>
      <c r="L233" s="162">
        <f t="shared" si="25"/>
        <v>0</v>
      </c>
    </row>
    <row r="234" spans="1:12" ht="24" x14ac:dyDescent="0.25">
      <c r="A234" s="44">
        <v>6239</v>
      </c>
      <c r="B234" s="65" t="s">
        <v>242</v>
      </c>
      <c r="C234" s="201">
        <f t="shared" si="23"/>
        <v>0</v>
      </c>
      <c r="D234" s="68"/>
      <c r="E234" s="68"/>
      <c r="F234" s="68"/>
      <c r="G234" s="154"/>
      <c r="H234" s="208">
        <f t="shared" si="24"/>
        <v>0</v>
      </c>
      <c r="I234" s="68"/>
      <c r="J234" s="68"/>
      <c r="K234" s="68"/>
      <c r="L234" s="155"/>
    </row>
    <row r="235" spans="1:12" ht="24" x14ac:dyDescent="0.25">
      <c r="A235" s="159">
        <v>6240</v>
      </c>
      <c r="B235" s="71" t="s">
        <v>243</v>
      </c>
      <c r="C235" s="201">
        <f>SUM(D235:G235)</f>
        <v>0</v>
      </c>
      <c r="D235" s="160">
        <f>SUM(D236:D237)</f>
        <v>0</v>
      </c>
      <c r="E235" s="160">
        <f>SUM(E236:E237)</f>
        <v>0</v>
      </c>
      <c r="F235" s="160">
        <f>SUM(F236:F237)</f>
        <v>0</v>
      </c>
      <c r="G235" s="161">
        <f>SUM(G236:G237)</f>
        <v>0</v>
      </c>
      <c r="H235" s="208">
        <f t="shared" si="24"/>
        <v>0</v>
      </c>
      <c r="I235" s="160">
        <f>SUM(I236:I237)</f>
        <v>0</v>
      </c>
      <c r="J235" s="160">
        <f>SUM(J236:J237)</f>
        <v>0</v>
      </c>
      <c r="K235" s="160">
        <f>SUM(K236:K237)</f>
        <v>0</v>
      </c>
      <c r="L235" s="162">
        <f>SUM(L236:L237)</f>
        <v>0</v>
      </c>
    </row>
    <row r="236" spans="1:12" x14ac:dyDescent="0.25">
      <c r="A236" s="44">
        <v>6241</v>
      </c>
      <c r="B236" s="71" t="s">
        <v>244</v>
      </c>
      <c r="C236" s="201">
        <f>SUM(D236:G236)</f>
        <v>0</v>
      </c>
      <c r="D236" s="74"/>
      <c r="E236" s="74"/>
      <c r="F236" s="74"/>
      <c r="G236" s="157"/>
      <c r="H236" s="208">
        <f>SUM(I236:L236)</f>
        <v>0</v>
      </c>
      <c r="I236" s="74"/>
      <c r="J236" s="74"/>
      <c r="K236" s="74"/>
      <c r="L236" s="158"/>
    </row>
    <row r="237" spans="1:12" x14ac:dyDescent="0.25">
      <c r="A237" s="44">
        <v>6242</v>
      </c>
      <c r="B237" s="71" t="s">
        <v>245</v>
      </c>
      <c r="C237" s="201">
        <f>SUM(D237:G237)</f>
        <v>0</v>
      </c>
      <c r="D237" s="74"/>
      <c r="E237" s="74"/>
      <c r="F237" s="74"/>
      <c r="G237" s="157"/>
      <c r="H237" s="208">
        <f t="shared" si="24"/>
        <v>0</v>
      </c>
      <c r="I237" s="74"/>
      <c r="J237" s="74"/>
      <c r="K237" s="74"/>
      <c r="L237" s="158"/>
    </row>
    <row r="238" spans="1:12" ht="25.5" customHeight="1" x14ac:dyDescent="0.25">
      <c r="A238" s="159">
        <v>6250</v>
      </c>
      <c r="B238" s="71" t="s">
        <v>246</v>
      </c>
      <c r="C238" s="201">
        <f>SUM(D238:G238)</f>
        <v>0</v>
      </c>
      <c r="D238" s="160">
        <f>SUM(D239:D243)</f>
        <v>0</v>
      </c>
      <c r="E238" s="160">
        <f>SUM(E239:E243)</f>
        <v>0</v>
      </c>
      <c r="F238" s="160">
        <f>SUM(F239:F243)</f>
        <v>0</v>
      </c>
      <c r="G238" s="161">
        <f>SUM(G239:G243)</f>
        <v>0</v>
      </c>
      <c r="H238" s="208">
        <f t="shared" si="24"/>
        <v>0</v>
      </c>
      <c r="I238" s="160">
        <f>SUM(I239:I243)</f>
        <v>0</v>
      </c>
      <c r="J238" s="160">
        <f>SUM(J239:J243)</f>
        <v>0</v>
      </c>
      <c r="K238" s="160">
        <f>SUM(K239:K243)</f>
        <v>0</v>
      </c>
      <c r="L238" s="162">
        <f>SUM(L239:L243)</f>
        <v>0</v>
      </c>
    </row>
    <row r="239" spans="1:12" ht="14.25" customHeight="1" x14ac:dyDescent="0.25">
      <c r="A239" s="44">
        <v>6252</v>
      </c>
      <c r="B239" s="71" t="s">
        <v>247</v>
      </c>
      <c r="C239" s="201">
        <f>SUM(D239:G239)</f>
        <v>0</v>
      </c>
      <c r="D239" s="74"/>
      <c r="E239" s="74"/>
      <c r="F239" s="74"/>
      <c r="G239" s="157"/>
      <c r="H239" s="208">
        <f t="shared" si="24"/>
        <v>0</v>
      </c>
      <c r="I239" s="74"/>
      <c r="J239" s="74"/>
      <c r="K239" s="74"/>
      <c r="L239" s="158"/>
    </row>
    <row r="240" spans="1:12" ht="14.25" customHeight="1" x14ac:dyDescent="0.25">
      <c r="A240" s="44">
        <v>6253</v>
      </c>
      <c r="B240" s="71" t="s">
        <v>248</v>
      </c>
      <c r="C240" s="201">
        <f t="shared" si="23"/>
        <v>0</v>
      </c>
      <c r="D240" s="74"/>
      <c r="E240" s="74"/>
      <c r="F240" s="74"/>
      <c r="G240" s="157"/>
      <c r="H240" s="208">
        <f t="shared" si="24"/>
        <v>0</v>
      </c>
      <c r="I240" s="74"/>
      <c r="J240" s="74"/>
      <c r="K240" s="74"/>
      <c r="L240" s="158"/>
    </row>
    <row r="241" spans="1:12" ht="24" x14ac:dyDescent="0.25">
      <c r="A241" s="44">
        <v>6254</v>
      </c>
      <c r="B241" s="71" t="s">
        <v>249</v>
      </c>
      <c r="C241" s="201">
        <f t="shared" si="23"/>
        <v>0</v>
      </c>
      <c r="D241" s="74"/>
      <c r="E241" s="74"/>
      <c r="F241" s="74"/>
      <c r="G241" s="157"/>
      <c r="H241" s="208">
        <f t="shared" si="24"/>
        <v>0</v>
      </c>
      <c r="I241" s="74"/>
      <c r="J241" s="74"/>
      <c r="K241" s="74"/>
      <c r="L241" s="158"/>
    </row>
    <row r="242" spans="1:12" ht="24" x14ac:dyDescent="0.25">
      <c r="A242" s="44">
        <v>6255</v>
      </c>
      <c r="B242" s="71" t="s">
        <v>250</v>
      </c>
      <c r="C242" s="201">
        <f t="shared" si="23"/>
        <v>0</v>
      </c>
      <c r="D242" s="74"/>
      <c r="E242" s="74"/>
      <c r="F242" s="74"/>
      <c r="G242" s="157"/>
      <c r="H242" s="208">
        <f t="shared" si="24"/>
        <v>0</v>
      </c>
      <c r="I242" s="74"/>
      <c r="J242" s="74"/>
      <c r="K242" s="74"/>
      <c r="L242" s="158"/>
    </row>
    <row r="243" spans="1:12" x14ac:dyDescent="0.25">
      <c r="A243" s="44">
        <v>6259</v>
      </c>
      <c r="B243" s="71" t="s">
        <v>251</v>
      </c>
      <c r="C243" s="201">
        <f t="shared" si="23"/>
        <v>0</v>
      </c>
      <c r="D243" s="74"/>
      <c r="E243" s="74"/>
      <c r="F243" s="74"/>
      <c r="G243" s="157"/>
      <c r="H243" s="208">
        <f t="shared" si="24"/>
        <v>0</v>
      </c>
      <c r="I243" s="74"/>
      <c r="J243" s="74"/>
      <c r="K243" s="74"/>
      <c r="L243" s="158"/>
    </row>
    <row r="244" spans="1:12" ht="24" x14ac:dyDescent="0.25">
      <c r="A244" s="159">
        <v>6260</v>
      </c>
      <c r="B244" s="71" t="s">
        <v>252</v>
      </c>
      <c r="C244" s="201">
        <f t="shared" si="23"/>
        <v>0</v>
      </c>
      <c r="D244" s="74"/>
      <c r="E244" s="74"/>
      <c r="F244" s="74"/>
      <c r="G244" s="157"/>
      <c r="H244" s="208">
        <f t="shared" si="24"/>
        <v>0</v>
      </c>
      <c r="I244" s="74"/>
      <c r="J244" s="74"/>
      <c r="K244" s="74"/>
      <c r="L244" s="158"/>
    </row>
    <row r="245" spans="1:12" x14ac:dyDescent="0.25">
      <c r="A245" s="159">
        <v>6270</v>
      </c>
      <c r="B245" s="71" t="s">
        <v>253</v>
      </c>
      <c r="C245" s="201">
        <f t="shared" si="23"/>
        <v>0</v>
      </c>
      <c r="D245" s="74"/>
      <c r="E245" s="74"/>
      <c r="F245" s="74"/>
      <c r="G245" s="157"/>
      <c r="H245" s="208">
        <f t="shared" si="24"/>
        <v>0</v>
      </c>
      <c r="I245" s="74"/>
      <c r="J245" s="74"/>
      <c r="K245" s="74"/>
      <c r="L245" s="158"/>
    </row>
    <row r="246" spans="1:12" ht="24" x14ac:dyDescent="0.25">
      <c r="A246" s="168">
        <v>6290</v>
      </c>
      <c r="B246" s="65" t="s">
        <v>254</v>
      </c>
      <c r="C246" s="209">
        <f t="shared" si="23"/>
        <v>0</v>
      </c>
      <c r="D246" s="169">
        <f>SUM(D247:D250)</f>
        <v>0</v>
      </c>
      <c r="E246" s="169">
        <f t="shared" ref="E246:G246" si="26">SUM(E247:E250)</f>
        <v>0</v>
      </c>
      <c r="F246" s="169">
        <f t="shared" si="26"/>
        <v>0</v>
      </c>
      <c r="G246" s="210">
        <f t="shared" si="26"/>
        <v>0</v>
      </c>
      <c r="H246" s="209">
        <f t="shared" si="24"/>
        <v>0</v>
      </c>
      <c r="I246" s="169">
        <f>SUM(I247:I250)</f>
        <v>0</v>
      </c>
      <c r="J246" s="169">
        <f t="shared" ref="J246:L246" si="27">SUM(J247:J250)</f>
        <v>0</v>
      </c>
      <c r="K246" s="169">
        <f t="shared" si="27"/>
        <v>0</v>
      </c>
      <c r="L246" s="186">
        <f t="shared" si="27"/>
        <v>0</v>
      </c>
    </row>
    <row r="247" spans="1:12" x14ac:dyDescent="0.25">
      <c r="A247" s="44">
        <v>6291</v>
      </c>
      <c r="B247" s="71" t="s">
        <v>255</v>
      </c>
      <c r="C247" s="201">
        <f t="shared" si="23"/>
        <v>0</v>
      </c>
      <c r="D247" s="74"/>
      <c r="E247" s="74"/>
      <c r="F247" s="74"/>
      <c r="G247" s="211"/>
      <c r="H247" s="201">
        <f t="shared" si="24"/>
        <v>0</v>
      </c>
      <c r="I247" s="74"/>
      <c r="J247" s="74"/>
      <c r="K247" s="74"/>
      <c r="L247" s="158"/>
    </row>
    <row r="248" spans="1:12" x14ac:dyDescent="0.25">
      <c r="A248" s="44">
        <v>6292</v>
      </c>
      <c r="B248" s="71" t="s">
        <v>256</v>
      </c>
      <c r="C248" s="201">
        <f t="shared" si="23"/>
        <v>0</v>
      </c>
      <c r="D248" s="74"/>
      <c r="E248" s="74"/>
      <c r="F248" s="74"/>
      <c r="G248" s="211"/>
      <c r="H248" s="201">
        <f t="shared" si="24"/>
        <v>0</v>
      </c>
      <c r="I248" s="74"/>
      <c r="J248" s="74"/>
      <c r="K248" s="74"/>
      <c r="L248" s="158"/>
    </row>
    <row r="249" spans="1:12" ht="72" x14ac:dyDescent="0.25">
      <c r="A249" s="44">
        <v>6296</v>
      </c>
      <c r="B249" s="71" t="s">
        <v>257</v>
      </c>
      <c r="C249" s="201">
        <f t="shared" si="23"/>
        <v>0</v>
      </c>
      <c r="D249" s="74"/>
      <c r="E249" s="74"/>
      <c r="F249" s="74"/>
      <c r="G249" s="211"/>
      <c r="H249" s="201">
        <f t="shared" si="24"/>
        <v>0</v>
      </c>
      <c r="I249" s="74"/>
      <c r="J249" s="74"/>
      <c r="K249" s="74"/>
      <c r="L249" s="158"/>
    </row>
    <row r="250" spans="1:12" ht="39.75" customHeight="1" x14ac:dyDescent="0.25">
      <c r="A250" s="44">
        <v>6299</v>
      </c>
      <c r="B250" s="71" t="s">
        <v>258</v>
      </c>
      <c r="C250" s="201">
        <f t="shared" si="23"/>
        <v>0</v>
      </c>
      <c r="D250" s="74"/>
      <c r="E250" s="74"/>
      <c r="F250" s="74"/>
      <c r="G250" s="211"/>
      <c r="H250" s="201">
        <f t="shared" si="24"/>
        <v>0</v>
      </c>
      <c r="I250" s="74"/>
      <c r="J250" s="74"/>
      <c r="K250" s="74"/>
      <c r="L250" s="158"/>
    </row>
    <row r="251" spans="1:12" x14ac:dyDescent="0.25">
      <c r="A251" s="56">
        <v>6300</v>
      </c>
      <c r="B251" s="147" t="s">
        <v>259</v>
      </c>
      <c r="C251" s="184">
        <f t="shared" si="23"/>
        <v>0</v>
      </c>
      <c r="D251" s="63">
        <f>SUM(D252,D257,D258)</f>
        <v>0</v>
      </c>
      <c r="E251" s="63">
        <f t="shared" ref="E251:G251" si="28">SUM(E252,E257,E258)</f>
        <v>0</v>
      </c>
      <c r="F251" s="63">
        <f t="shared" si="28"/>
        <v>0</v>
      </c>
      <c r="G251" s="63">
        <f t="shared" si="28"/>
        <v>0</v>
      </c>
      <c r="H251" s="57">
        <f t="shared" si="24"/>
        <v>0</v>
      </c>
      <c r="I251" s="63">
        <f>SUM(I252,I257,I258)</f>
        <v>0</v>
      </c>
      <c r="J251" s="63">
        <f t="shared" ref="J251:L251" si="29">SUM(J252,J257,J258)</f>
        <v>0</v>
      </c>
      <c r="K251" s="63">
        <f t="shared" si="29"/>
        <v>0</v>
      </c>
      <c r="L251" s="172">
        <f t="shared" si="29"/>
        <v>0</v>
      </c>
    </row>
    <row r="252" spans="1:12" ht="24" x14ac:dyDescent="0.25">
      <c r="A252" s="168">
        <v>6320</v>
      </c>
      <c r="B252" s="65" t="s">
        <v>260</v>
      </c>
      <c r="C252" s="209">
        <f t="shared" si="23"/>
        <v>0</v>
      </c>
      <c r="D252" s="169">
        <f>SUM(D253:D256)</f>
        <v>0</v>
      </c>
      <c r="E252" s="169">
        <f>SUM(E253:E256)</f>
        <v>0</v>
      </c>
      <c r="F252" s="169">
        <f t="shared" ref="F252:G252" si="30">SUM(F253:F256)</f>
        <v>0</v>
      </c>
      <c r="G252" s="212">
        <f t="shared" si="30"/>
        <v>0</v>
      </c>
      <c r="H252" s="209">
        <f t="shared" si="24"/>
        <v>0</v>
      </c>
      <c r="I252" s="169">
        <f>SUM(I253:I256)</f>
        <v>0</v>
      </c>
      <c r="J252" s="169">
        <f t="shared" ref="J252:L252" si="31">SUM(J253:J256)</f>
        <v>0</v>
      </c>
      <c r="K252" s="169">
        <f t="shared" si="31"/>
        <v>0</v>
      </c>
      <c r="L252" s="213">
        <f t="shared" si="31"/>
        <v>0</v>
      </c>
    </row>
    <row r="253" spans="1:12" x14ac:dyDescent="0.25">
      <c r="A253" s="44">
        <v>6322</v>
      </c>
      <c r="B253" s="71" t="s">
        <v>261</v>
      </c>
      <c r="C253" s="201">
        <f t="shared" si="23"/>
        <v>0</v>
      </c>
      <c r="D253" s="74"/>
      <c r="E253" s="74"/>
      <c r="F253" s="74"/>
      <c r="G253" s="211"/>
      <c r="H253" s="201">
        <f t="shared" si="24"/>
        <v>0</v>
      </c>
      <c r="I253" s="74"/>
      <c r="J253" s="74"/>
      <c r="K253" s="74"/>
      <c r="L253" s="158"/>
    </row>
    <row r="254" spans="1:12" ht="24" x14ac:dyDescent="0.25">
      <c r="A254" s="44">
        <v>6323</v>
      </c>
      <c r="B254" s="71" t="s">
        <v>262</v>
      </c>
      <c r="C254" s="201">
        <f t="shared" si="23"/>
        <v>0</v>
      </c>
      <c r="D254" s="74"/>
      <c r="E254" s="74"/>
      <c r="F254" s="74"/>
      <c r="G254" s="211"/>
      <c r="H254" s="201">
        <f t="shared" si="24"/>
        <v>0</v>
      </c>
      <c r="I254" s="74"/>
      <c r="J254" s="74"/>
      <c r="K254" s="74"/>
      <c r="L254" s="158"/>
    </row>
    <row r="255" spans="1:12" ht="24" x14ac:dyDescent="0.25">
      <c r="A255" s="44">
        <v>6324</v>
      </c>
      <c r="B255" s="71" t="s">
        <v>263</v>
      </c>
      <c r="C255" s="201">
        <f t="shared" si="23"/>
        <v>0</v>
      </c>
      <c r="D255" s="74"/>
      <c r="E255" s="74"/>
      <c r="F255" s="74"/>
      <c r="G255" s="211"/>
      <c r="H255" s="201">
        <f t="shared" si="24"/>
        <v>0</v>
      </c>
      <c r="I255" s="74"/>
      <c r="J255" s="74"/>
      <c r="K255" s="74"/>
      <c r="L255" s="158"/>
    </row>
    <row r="256" spans="1:12" x14ac:dyDescent="0.25">
      <c r="A256" s="38">
        <v>6329</v>
      </c>
      <c r="B256" s="65" t="s">
        <v>264</v>
      </c>
      <c r="C256" s="205">
        <f t="shared" si="23"/>
        <v>0</v>
      </c>
      <c r="D256" s="68"/>
      <c r="E256" s="68"/>
      <c r="F256" s="68"/>
      <c r="G256" s="214"/>
      <c r="H256" s="205">
        <f t="shared" si="24"/>
        <v>0</v>
      </c>
      <c r="I256" s="68"/>
      <c r="J256" s="68"/>
      <c r="K256" s="68"/>
      <c r="L256" s="155"/>
    </row>
    <row r="257" spans="1:13" ht="24" x14ac:dyDescent="0.25">
      <c r="A257" s="215">
        <v>6330</v>
      </c>
      <c r="B257" s="216" t="s">
        <v>265</v>
      </c>
      <c r="C257" s="209">
        <f>SUM(D257:G257)</f>
        <v>0</v>
      </c>
      <c r="D257" s="189"/>
      <c r="E257" s="189"/>
      <c r="F257" s="189"/>
      <c r="G257" s="211"/>
      <c r="H257" s="209">
        <f>SUM(I257:L257)</f>
        <v>0</v>
      </c>
      <c r="I257" s="189"/>
      <c r="J257" s="189"/>
      <c r="K257" s="189"/>
      <c r="L257" s="191"/>
    </row>
    <row r="258" spans="1:13" x14ac:dyDescent="0.25">
      <c r="A258" s="159">
        <v>6360</v>
      </c>
      <c r="B258" s="71" t="s">
        <v>266</v>
      </c>
      <c r="C258" s="201">
        <f t="shared" si="23"/>
        <v>0</v>
      </c>
      <c r="D258" s="74"/>
      <c r="E258" s="74"/>
      <c r="F258" s="74"/>
      <c r="G258" s="157"/>
      <c r="H258" s="208">
        <f t="shared" si="24"/>
        <v>0</v>
      </c>
      <c r="I258" s="74"/>
      <c r="J258" s="74"/>
      <c r="K258" s="74"/>
      <c r="L258" s="158"/>
    </row>
    <row r="259" spans="1:13" ht="36" x14ac:dyDescent="0.25">
      <c r="A259" s="56">
        <v>6400</v>
      </c>
      <c r="B259" s="147" t="s">
        <v>267</v>
      </c>
      <c r="C259" s="184">
        <f>SUM(D259:G259)</f>
        <v>0</v>
      </c>
      <c r="D259" s="63">
        <f>SUM(D260,D264)</f>
        <v>0</v>
      </c>
      <c r="E259" s="63">
        <f t="shared" ref="E259:G259" si="32">SUM(E260,E264)</f>
        <v>0</v>
      </c>
      <c r="F259" s="63">
        <f t="shared" si="32"/>
        <v>0</v>
      </c>
      <c r="G259" s="63">
        <f t="shared" si="32"/>
        <v>0</v>
      </c>
      <c r="H259" s="57">
        <f>SUM(I259:L259)</f>
        <v>0</v>
      </c>
      <c r="I259" s="63">
        <f>SUM(I260,I264)</f>
        <v>0</v>
      </c>
      <c r="J259" s="63">
        <f t="shared" ref="J259:L259" si="33">SUM(J260,J264)</f>
        <v>0</v>
      </c>
      <c r="K259" s="63">
        <f t="shared" si="33"/>
        <v>0</v>
      </c>
      <c r="L259" s="172">
        <f t="shared" si="33"/>
        <v>0</v>
      </c>
    </row>
    <row r="260" spans="1:13" ht="24" x14ac:dyDescent="0.25">
      <c r="A260" s="168">
        <v>6410</v>
      </c>
      <c r="B260" s="65" t="s">
        <v>268</v>
      </c>
      <c r="C260" s="205">
        <f t="shared" si="23"/>
        <v>0</v>
      </c>
      <c r="D260" s="169">
        <f>SUM(D261:D263)</f>
        <v>0</v>
      </c>
      <c r="E260" s="169">
        <f t="shared" ref="E260:G260" si="34">SUM(E261:E263)</f>
        <v>0</v>
      </c>
      <c r="F260" s="169">
        <f t="shared" si="34"/>
        <v>0</v>
      </c>
      <c r="G260" s="217">
        <f t="shared" si="34"/>
        <v>0</v>
      </c>
      <c r="H260" s="205">
        <f t="shared" si="24"/>
        <v>0</v>
      </c>
      <c r="I260" s="169">
        <f>SUM(I261:I263)</f>
        <v>0</v>
      </c>
      <c r="J260" s="169">
        <f t="shared" ref="J260:L260" si="35">SUM(J261:J263)</f>
        <v>0</v>
      </c>
      <c r="K260" s="169">
        <f t="shared" si="35"/>
        <v>0</v>
      </c>
      <c r="L260" s="180">
        <f t="shared" si="35"/>
        <v>0</v>
      </c>
    </row>
    <row r="261" spans="1:13" x14ac:dyDescent="0.25">
      <c r="A261" s="44">
        <v>6411</v>
      </c>
      <c r="B261" s="174" t="s">
        <v>269</v>
      </c>
      <c r="C261" s="201">
        <f t="shared" si="23"/>
        <v>0</v>
      </c>
      <c r="D261" s="74"/>
      <c r="E261" s="74"/>
      <c r="F261" s="74"/>
      <c r="G261" s="157"/>
      <c r="H261" s="208">
        <f t="shared" si="24"/>
        <v>0</v>
      </c>
      <c r="I261" s="74"/>
      <c r="J261" s="74"/>
      <c r="K261" s="74"/>
      <c r="L261" s="158"/>
    </row>
    <row r="262" spans="1:13" ht="36" x14ac:dyDescent="0.25">
      <c r="A262" s="44">
        <v>6412</v>
      </c>
      <c r="B262" s="71" t="s">
        <v>270</v>
      </c>
      <c r="C262" s="201">
        <f t="shared" si="23"/>
        <v>0</v>
      </c>
      <c r="D262" s="74"/>
      <c r="E262" s="74"/>
      <c r="F262" s="74"/>
      <c r="G262" s="157"/>
      <c r="H262" s="208">
        <f t="shared" si="24"/>
        <v>0</v>
      </c>
      <c r="I262" s="74"/>
      <c r="J262" s="74"/>
      <c r="K262" s="74"/>
      <c r="L262" s="158"/>
    </row>
    <row r="263" spans="1:13" ht="36" x14ac:dyDescent="0.25">
      <c r="A263" s="44">
        <v>6419</v>
      </c>
      <c r="B263" s="71" t="s">
        <v>271</v>
      </c>
      <c r="C263" s="201">
        <f t="shared" si="23"/>
        <v>0</v>
      </c>
      <c r="D263" s="74"/>
      <c r="E263" s="74"/>
      <c r="F263" s="74"/>
      <c r="G263" s="157"/>
      <c r="H263" s="208">
        <f t="shared" si="24"/>
        <v>0</v>
      </c>
      <c r="I263" s="74"/>
      <c r="J263" s="74"/>
      <c r="K263" s="74"/>
      <c r="L263" s="158"/>
    </row>
    <row r="264" spans="1:13" ht="36" x14ac:dyDescent="0.25">
      <c r="A264" s="159">
        <v>6420</v>
      </c>
      <c r="B264" s="71" t="s">
        <v>272</v>
      </c>
      <c r="C264" s="201">
        <f t="shared" si="23"/>
        <v>0</v>
      </c>
      <c r="D264" s="160">
        <f>SUM(D265:D268)</f>
        <v>0</v>
      </c>
      <c r="E264" s="160">
        <f>SUM(E265:E268)</f>
        <v>0</v>
      </c>
      <c r="F264" s="160">
        <f>SUM(F265:F268)</f>
        <v>0</v>
      </c>
      <c r="G264" s="218">
        <f>SUM(G265:G268)</f>
        <v>0</v>
      </c>
      <c r="H264" s="201">
        <f>SUM(I264:L264)</f>
        <v>0</v>
      </c>
      <c r="I264" s="160">
        <f>SUM(I265:I268)</f>
        <v>0</v>
      </c>
      <c r="J264" s="160">
        <f>SUM(J265:J268)</f>
        <v>0</v>
      </c>
      <c r="K264" s="160">
        <f>SUM(K265:K268)</f>
        <v>0</v>
      </c>
      <c r="L264" s="176">
        <f>SUM(L265:L268)</f>
        <v>0</v>
      </c>
    </row>
    <row r="265" spans="1:13" x14ac:dyDescent="0.25">
      <c r="A265" s="44">
        <v>6421</v>
      </c>
      <c r="B265" s="71" t="s">
        <v>273</v>
      </c>
      <c r="C265" s="201">
        <f t="shared" ref="C265:C285" si="36">SUM(D265:G265)</f>
        <v>0</v>
      </c>
      <c r="D265" s="74"/>
      <c r="E265" s="74"/>
      <c r="F265" s="74"/>
      <c r="G265" s="157"/>
      <c r="H265" s="208">
        <f t="shared" ref="H265:H285" si="37">SUM(I265:L265)</f>
        <v>0</v>
      </c>
      <c r="I265" s="74"/>
      <c r="J265" s="74"/>
      <c r="K265" s="74"/>
      <c r="L265" s="158"/>
    </row>
    <row r="266" spans="1:13" x14ac:dyDescent="0.25">
      <c r="A266" s="44">
        <v>6422</v>
      </c>
      <c r="B266" s="71" t="s">
        <v>274</v>
      </c>
      <c r="C266" s="201">
        <f t="shared" si="36"/>
        <v>0</v>
      </c>
      <c r="D266" s="74"/>
      <c r="E266" s="74"/>
      <c r="F266" s="74"/>
      <c r="G266" s="157"/>
      <c r="H266" s="208">
        <f t="shared" si="37"/>
        <v>0</v>
      </c>
      <c r="I266" s="74"/>
      <c r="J266" s="74"/>
      <c r="K266" s="74"/>
      <c r="L266" s="158"/>
    </row>
    <row r="267" spans="1:13" ht="13.5" customHeight="1" x14ac:dyDescent="0.25">
      <c r="A267" s="44">
        <v>6423</v>
      </c>
      <c r="B267" s="71" t="s">
        <v>275</v>
      </c>
      <c r="C267" s="201">
        <f>SUM(D267:G267)</f>
        <v>0</v>
      </c>
      <c r="D267" s="74"/>
      <c r="E267" s="74"/>
      <c r="F267" s="74"/>
      <c r="G267" s="157"/>
      <c r="H267" s="208">
        <f>SUM(I267:L267)</f>
        <v>0</v>
      </c>
      <c r="I267" s="74"/>
      <c r="J267" s="74"/>
      <c r="K267" s="74"/>
      <c r="L267" s="158"/>
    </row>
    <row r="268" spans="1:13" ht="36" x14ac:dyDescent="0.25">
      <c r="A268" s="44">
        <v>6424</v>
      </c>
      <c r="B268" s="71" t="s">
        <v>276</v>
      </c>
      <c r="C268" s="201">
        <f>SUM(D268:G268)</f>
        <v>0</v>
      </c>
      <c r="D268" s="74"/>
      <c r="E268" s="74"/>
      <c r="F268" s="74"/>
      <c r="G268" s="157"/>
      <c r="H268" s="208">
        <f>SUM(I268:L268)</f>
        <v>0</v>
      </c>
      <c r="I268" s="74"/>
      <c r="J268" s="74"/>
      <c r="K268" s="74"/>
      <c r="L268" s="158"/>
      <c r="M268" s="225"/>
    </row>
    <row r="269" spans="1:13" ht="36" x14ac:dyDescent="0.25">
      <c r="A269" s="220">
        <v>7000</v>
      </c>
      <c r="B269" s="220" t="s">
        <v>277</v>
      </c>
      <c r="C269" s="221">
        <f t="shared" si="36"/>
        <v>0</v>
      </c>
      <c r="D269" s="222">
        <f>SUM(D270,D281)</f>
        <v>0</v>
      </c>
      <c r="E269" s="222">
        <f>SUM(E270,E281)</f>
        <v>0</v>
      </c>
      <c r="F269" s="222">
        <f>SUM(F270,F281)</f>
        <v>0</v>
      </c>
      <c r="G269" s="222">
        <f>SUM(G270,G281)</f>
        <v>0</v>
      </c>
      <c r="H269" s="223">
        <f t="shared" si="37"/>
        <v>0</v>
      </c>
      <c r="I269" s="222">
        <f>SUM(I270,I281)</f>
        <v>0</v>
      </c>
      <c r="J269" s="222">
        <f>SUM(J270,J281)</f>
        <v>0</v>
      </c>
      <c r="K269" s="222">
        <f>SUM(K270,K281)</f>
        <v>0</v>
      </c>
      <c r="L269" s="224">
        <f>SUM(L270,L281)</f>
        <v>0</v>
      </c>
    </row>
    <row r="270" spans="1:13" ht="24" x14ac:dyDescent="0.25">
      <c r="A270" s="56">
        <v>7200</v>
      </c>
      <c r="B270" s="147" t="s">
        <v>278</v>
      </c>
      <c r="C270" s="184">
        <f t="shared" si="36"/>
        <v>0</v>
      </c>
      <c r="D270" s="63">
        <f>SUM(D271,D272,D275,D276,D280)</f>
        <v>0</v>
      </c>
      <c r="E270" s="63">
        <f>SUM(E271,E272,E275,E276,E280)</f>
        <v>0</v>
      </c>
      <c r="F270" s="63">
        <f>SUM(F271,F272,F275,F276,F280)</f>
        <v>0</v>
      </c>
      <c r="G270" s="63">
        <f>SUM(G271,G272,G275,G276,G280)</f>
        <v>0</v>
      </c>
      <c r="H270" s="57">
        <f t="shared" si="37"/>
        <v>0</v>
      </c>
      <c r="I270" s="63">
        <f>SUM(I271,I272,I275,I276,I280)</f>
        <v>0</v>
      </c>
      <c r="J270" s="63">
        <f>SUM(J271,J272,J275,J276,J280)</f>
        <v>0</v>
      </c>
      <c r="K270" s="63">
        <f>SUM(K271,K272,K275,K276,K280)</f>
        <v>0</v>
      </c>
      <c r="L270" s="149">
        <f>SUM(L271,L272,L275,L276,L280)</f>
        <v>0</v>
      </c>
    </row>
    <row r="271" spans="1:13" ht="24" x14ac:dyDescent="0.25">
      <c r="A271" s="168">
        <v>7210</v>
      </c>
      <c r="B271" s="65" t="s">
        <v>279</v>
      </c>
      <c r="C271" s="205">
        <f t="shared" si="36"/>
        <v>0</v>
      </c>
      <c r="D271" s="68"/>
      <c r="E271" s="68"/>
      <c r="F271" s="68"/>
      <c r="G271" s="154"/>
      <c r="H271" s="66">
        <f t="shared" si="37"/>
        <v>0</v>
      </c>
      <c r="I271" s="68"/>
      <c r="J271" s="68"/>
      <c r="K271" s="68"/>
      <c r="L271" s="155"/>
    </row>
    <row r="272" spans="1:13" s="225" customFormat="1" ht="36" x14ac:dyDescent="0.25">
      <c r="A272" s="159">
        <v>7220</v>
      </c>
      <c r="B272" s="71" t="s">
        <v>280</v>
      </c>
      <c r="C272" s="201">
        <f>SUM(D272:G272)</f>
        <v>0</v>
      </c>
      <c r="D272" s="160">
        <f>SUM(D273:D274)</f>
        <v>0</v>
      </c>
      <c r="E272" s="160">
        <f>SUM(E273:E274)</f>
        <v>0</v>
      </c>
      <c r="F272" s="160">
        <f>SUM(F273:F274)</f>
        <v>0</v>
      </c>
      <c r="G272" s="160">
        <f>SUM(G273:G274)</f>
        <v>0</v>
      </c>
      <c r="H272" s="72">
        <f>SUM(I272:L272)</f>
        <v>0</v>
      </c>
      <c r="I272" s="160">
        <f>SUM(I273:I274)</f>
        <v>0</v>
      </c>
      <c r="J272" s="160">
        <f>SUM(J273:J274)</f>
        <v>0</v>
      </c>
      <c r="K272" s="160">
        <f>SUM(K273:K274)</f>
        <v>0</v>
      </c>
      <c r="L272" s="162">
        <f>SUM(L273:L274)</f>
        <v>0</v>
      </c>
    </row>
    <row r="273" spans="1:12" s="225" customFormat="1" ht="36" x14ac:dyDescent="0.25">
      <c r="A273" s="44">
        <v>7221</v>
      </c>
      <c r="B273" s="71" t="s">
        <v>281</v>
      </c>
      <c r="C273" s="201">
        <f t="shared" si="36"/>
        <v>0</v>
      </c>
      <c r="D273" s="74"/>
      <c r="E273" s="74"/>
      <c r="F273" s="74"/>
      <c r="G273" s="157"/>
      <c r="H273" s="72">
        <f t="shared" si="37"/>
        <v>0</v>
      </c>
      <c r="I273" s="74"/>
      <c r="J273" s="74"/>
      <c r="K273" s="74"/>
      <c r="L273" s="158"/>
    </row>
    <row r="274" spans="1:12" s="225" customFormat="1" ht="36" x14ac:dyDescent="0.25">
      <c r="A274" s="44">
        <v>7222</v>
      </c>
      <c r="B274" s="71" t="s">
        <v>282</v>
      </c>
      <c r="C274" s="201">
        <f t="shared" si="36"/>
        <v>0</v>
      </c>
      <c r="D274" s="74"/>
      <c r="E274" s="74"/>
      <c r="F274" s="74"/>
      <c r="G274" s="157"/>
      <c r="H274" s="72">
        <f t="shared" si="37"/>
        <v>0</v>
      </c>
      <c r="I274" s="74"/>
      <c r="J274" s="74"/>
      <c r="K274" s="74"/>
      <c r="L274" s="158"/>
    </row>
    <row r="275" spans="1:12" ht="24" x14ac:dyDescent="0.25">
      <c r="A275" s="159">
        <v>7230</v>
      </c>
      <c r="B275" s="71" t="s">
        <v>283</v>
      </c>
      <c r="C275" s="201">
        <f t="shared" si="36"/>
        <v>0</v>
      </c>
      <c r="D275" s="74"/>
      <c r="E275" s="74"/>
      <c r="F275" s="74"/>
      <c r="G275" s="157"/>
      <c r="H275" s="72">
        <f t="shared" si="37"/>
        <v>0</v>
      </c>
      <c r="I275" s="74"/>
      <c r="J275" s="74"/>
      <c r="K275" s="74"/>
      <c r="L275" s="158"/>
    </row>
    <row r="276" spans="1:12" ht="24" x14ac:dyDescent="0.25">
      <c r="A276" s="159">
        <v>7240</v>
      </c>
      <c r="B276" s="71" t="s">
        <v>284</v>
      </c>
      <c r="C276" s="201">
        <f t="shared" si="36"/>
        <v>0</v>
      </c>
      <c r="D276" s="160">
        <f>SUM(D277:D279)</f>
        <v>0</v>
      </c>
      <c r="E276" s="160">
        <f t="shared" ref="E276:G276" si="38">SUM(E277:E279)</f>
        <v>0</v>
      </c>
      <c r="F276" s="160">
        <f t="shared" si="38"/>
        <v>0</v>
      </c>
      <c r="G276" s="161">
        <f t="shared" si="38"/>
        <v>0</v>
      </c>
      <c r="H276" s="72">
        <f t="shared" si="37"/>
        <v>0</v>
      </c>
      <c r="I276" s="160">
        <f t="shared" ref="I276:L276" si="39">SUM(I277:I279)</f>
        <v>0</v>
      </c>
      <c r="J276" s="160">
        <f t="shared" si="39"/>
        <v>0</v>
      </c>
      <c r="K276" s="160">
        <f>SUM(K277:K279)</f>
        <v>0</v>
      </c>
      <c r="L276" s="162">
        <f t="shared" si="39"/>
        <v>0</v>
      </c>
    </row>
    <row r="277" spans="1:12" ht="48" x14ac:dyDescent="0.25">
      <c r="A277" s="44">
        <v>7245</v>
      </c>
      <c r="B277" s="71" t="s">
        <v>285</v>
      </c>
      <c r="C277" s="201">
        <f t="shared" si="36"/>
        <v>0</v>
      </c>
      <c r="D277" s="74"/>
      <c r="E277" s="74"/>
      <c r="F277" s="74"/>
      <c r="G277" s="157"/>
      <c r="H277" s="72">
        <f t="shared" si="37"/>
        <v>0</v>
      </c>
      <c r="I277" s="74"/>
      <c r="J277" s="74"/>
      <c r="K277" s="74"/>
      <c r="L277" s="158"/>
    </row>
    <row r="278" spans="1:12" ht="84.75" customHeight="1" x14ac:dyDescent="0.25">
      <c r="A278" s="44">
        <v>7246</v>
      </c>
      <c r="B278" s="71" t="s">
        <v>286</v>
      </c>
      <c r="C278" s="201">
        <f t="shared" si="36"/>
        <v>0</v>
      </c>
      <c r="D278" s="74"/>
      <c r="E278" s="74"/>
      <c r="F278" s="74"/>
      <c r="G278" s="157"/>
      <c r="H278" s="72">
        <f t="shared" si="37"/>
        <v>0</v>
      </c>
      <c r="I278" s="74"/>
      <c r="J278" s="74"/>
      <c r="K278" s="74"/>
      <c r="L278" s="158"/>
    </row>
    <row r="279" spans="1:12" ht="36" x14ac:dyDescent="0.25">
      <c r="A279" s="44">
        <v>7247</v>
      </c>
      <c r="B279" s="71" t="s">
        <v>287</v>
      </c>
      <c r="C279" s="201">
        <f t="shared" si="36"/>
        <v>0</v>
      </c>
      <c r="D279" s="74"/>
      <c r="E279" s="74"/>
      <c r="F279" s="74"/>
      <c r="G279" s="157"/>
      <c r="H279" s="72">
        <f t="shared" si="37"/>
        <v>0</v>
      </c>
      <c r="I279" s="74"/>
      <c r="J279" s="74"/>
      <c r="K279" s="74"/>
      <c r="L279" s="158"/>
    </row>
    <row r="280" spans="1:12" ht="24" x14ac:dyDescent="0.25">
      <c r="A280" s="168">
        <v>7260</v>
      </c>
      <c r="B280" s="65" t="s">
        <v>288</v>
      </c>
      <c r="C280" s="205">
        <f t="shared" si="36"/>
        <v>0</v>
      </c>
      <c r="D280" s="68"/>
      <c r="E280" s="68"/>
      <c r="F280" s="68"/>
      <c r="G280" s="154"/>
      <c r="H280" s="66">
        <f t="shared" si="37"/>
        <v>0</v>
      </c>
      <c r="I280" s="68"/>
      <c r="J280" s="68"/>
      <c r="K280" s="68"/>
      <c r="L280" s="155"/>
    </row>
    <row r="281" spans="1:12" x14ac:dyDescent="0.25">
      <c r="A281" s="108">
        <v>7700</v>
      </c>
      <c r="B281" s="85" t="s">
        <v>289</v>
      </c>
      <c r="C281" s="86">
        <f t="shared" si="36"/>
        <v>0</v>
      </c>
      <c r="D281" s="226">
        <f>D282</f>
        <v>0</v>
      </c>
      <c r="E281" s="226">
        <f t="shared" ref="E281:G281" si="40">E282</f>
        <v>0</v>
      </c>
      <c r="F281" s="226">
        <f t="shared" si="40"/>
        <v>0</v>
      </c>
      <c r="G281" s="227">
        <f t="shared" si="40"/>
        <v>0</v>
      </c>
      <c r="H281" s="86">
        <f t="shared" si="37"/>
        <v>0</v>
      </c>
      <c r="I281" s="226">
        <f t="shared" ref="I281:L281" si="41">I282</f>
        <v>0</v>
      </c>
      <c r="J281" s="226">
        <f t="shared" si="41"/>
        <v>0</v>
      </c>
      <c r="K281" s="226">
        <f t="shared" si="41"/>
        <v>0</v>
      </c>
      <c r="L281" s="228">
        <f t="shared" si="41"/>
        <v>0</v>
      </c>
    </row>
    <row r="282" spans="1:12" x14ac:dyDescent="0.25">
      <c r="A282" s="150">
        <v>7720</v>
      </c>
      <c r="B282" s="65" t="s">
        <v>290</v>
      </c>
      <c r="C282" s="79">
        <f t="shared" si="36"/>
        <v>0</v>
      </c>
      <c r="D282" s="81"/>
      <c r="E282" s="81"/>
      <c r="F282" s="81"/>
      <c r="G282" s="229"/>
      <c r="H282" s="79">
        <f t="shared" si="37"/>
        <v>0</v>
      </c>
      <c r="I282" s="81"/>
      <c r="J282" s="81"/>
      <c r="K282" s="81"/>
      <c r="L282" s="230"/>
    </row>
    <row r="283" spans="1:12" x14ac:dyDescent="0.25">
      <c r="A283" s="174"/>
      <c r="B283" s="71" t="s">
        <v>291</v>
      </c>
      <c r="C283" s="201">
        <f t="shared" si="36"/>
        <v>0</v>
      </c>
      <c r="D283" s="160">
        <f>SUM(D284:D285)</f>
        <v>0</v>
      </c>
      <c r="E283" s="160">
        <f>SUM(E284:E285)</f>
        <v>0</v>
      </c>
      <c r="F283" s="160">
        <f>SUM(F284:F285)</f>
        <v>0</v>
      </c>
      <c r="G283" s="161">
        <f>SUM(G284:G285)</f>
        <v>0</v>
      </c>
      <c r="H283" s="72">
        <f t="shared" si="37"/>
        <v>0</v>
      </c>
      <c r="I283" s="160">
        <f>SUM(I284:I285)</f>
        <v>0</v>
      </c>
      <c r="J283" s="160">
        <f>SUM(J284:J285)</f>
        <v>0</v>
      </c>
      <c r="K283" s="160">
        <f>SUM(K284:K285)</f>
        <v>0</v>
      </c>
      <c r="L283" s="162">
        <f>SUM(L284:L285)</f>
        <v>0</v>
      </c>
    </row>
    <row r="284" spans="1:12" x14ac:dyDescent="0.25">
      <c r="A284" s="174" t="s">
        <v>292</v>
      </c>
      <c r="B284" s="44" t="s">
        <v>293</v>
      </c>
      <c r="C284" s="201">
        <f t="shared" si="36"/>
        <v>0</v>
      </c>
      <c r="D284" s="74"/>
      <c r="E284" s="74"/>
      <c r="F284" s="74"/>
      <c r="G284" s="157"/>
      <c r="H284" s="72">
        <f t="shared" si="37"/>
        <v>0</v>
      </c>
      <c r="I284" s="74"/>
      <c r="J284" s="74"/>
      <c r="K284" s="74"/>
      <c r="L284" s="158"/>
    </row>
    <row r="285" spans="1:12" ht="24" x14ac:dyDescent="0.25">
      <c r="A285" s="174" t="s">
        <v>294</v>
      </c>
      <c r="B285" s="231" t="s">
        <v>295</v>
      </c>
      <c r="C285" s="205">
        <f t="shared" si="36"/>
        <v>0</v>
      </c>
      <c r="D285" s="68"/>
      <c r="E285" s="68"/>
      <c r="F285" s="68"/>
      <c r="G285" s="154"/>
      <c r="H285" s="66">
        <f t="shared" si="37"/>
        <v>0</v>
      </c>
      <c r="I285" s="68"/>
      <c r="J285" s="68"/>
      <c r="K285" s="68"/>
      <c r="L285" s="155"/>
    </row>
    <row r="286" spans="1:12" ht="12.75" thickBot="1" x14ac:dyDescent="0.3">
      <c r="A286" s="232"/>
      <c r="B286" s="232" t="s">
        <v>296</v>
      </c>
      <c r="C286" s="233">
        <f t="shared" ref="C286:L286" si="42">SUM(C283,C269,C230,C195,C187,C173,C75,C53)</f>
        <v>14335</v>
      </c>
      <c r="D286" s="233">
        <f t="shared" si="42"/>
        <v>14335</v>
      </c>
      <c r="E286" s="233">
        <f t="shared" si="42"/>
        <v>0</v>
      </c>
      <c r="F286" s="233">
        <f t="shared" si="42"/>
        <v>0</v>
      </c>
      <c r="G286" s="234">
        <f t="shared" si="42"/>
        <v>0</v>
      </c>
      <c r="H286" s="235">
        <f t="shared" si="42"/>
        <v>18494</v>
      </c>
      <c r="I286" s="233">
        <f t="shared" si="42"/>
        <v>18494</v>
      </c>
      <c r="J286" s="233">
        <f t="shared" si="42"/>
        <v>0</v>
      </c>
      <c r="K286" s="233">
        <f t="shared" si="42"/>
        <v>0</v>
      </c>
      <c r="L286" s="236">
        <f t="shared" si="42"/>
        <v>0</v>
      </c>
    </row>
    <row r="287" spans="1:12" s="24" customFormat="1" ht="13.5" thickTop="1" thickBot="1" x14ac:dyDescent="0.3">
      <c r="A287" s="601" t="s">
        <v>297</v>
      </c>
      <c r="B287" s="602"/>
      <c r="C287" s="237">
        <f>SUM(D287:G287)</f>
        <v>0</v>
      </c>
      <c r="D287" s="238">
        <f>SUM(D24,D25,D41)-D51</f>
        <v>0</v>
      </c>
      <c r="E287" s="238">
        <f>SUM(E24,E25,E41)-E51</f>
        <v>0</v>
      </c>
      <c r="F287" s="238">
        <f>(F26+F43)-F51</f>
        <v>0</v>
      </c>
      <c r="G287" s="239">
        <f>G45-G51</f>
        <v>0</v>
      </c>
      <c r="H287" s="237">
        <f>SUM(I287:L287)</f>
        <v>0</v>
      </c>
      <c r="I287" s="238">
        <f>SUM(I24,I25,I41)-I51</f>
        <v>0</v>
      </c>
      <c r="J287" s="238">
        <f>SUM(J24,J25,J41)-J51</f>
        <v>0</v>
      </c>
      <c r="K287" s="238">
        <f>(K26+K43)-K51</f>
        <v>0</v>
      </c>
      <c r="L287" s="240">
        <f>L45-L51</f>
        <v>0</v>
      </c>
    </row>
    <row r="288" spans="1:12" s="24" customFormat="1" ht="12.75" thickTop="1" x14ac:dyDescent="0.25">
      <c r="A288" s="620" t="s">
        <v>298</v>
      </c>
      <c r="B288" s="621"/>
      <c r="C288" s="241">
        <f t="shared" ref="C288:L288" si="43">SUM(C289,C290)-C297+C298</f>
        <v>0</v>
      </c>
      <c r="D288" s="242">
        <f t="shared" si="43"/>
        <v>0</v>
      </c>
      <c r="E288" s="242">
        <f t="shared" si="43"/>
        <v>0</v>
      </c>
      <c r="F288" s="242">
        <f t="shared" si="43"/>
        <v>0</v>
      </c>
      <c r="G288" s="243">
        <f t="shared" si="43"/>
        <v>0</v>
      </c>
      <c r="H288" s="244">
        <f t="shared" si="43"/>
        <v>0</v>
      </c>
      <c r="I288" s="242">
        <f t="shared" si="43"/>
        <v>0</v>
      </c>
      <c r="J288" s="242">
        <f t="shared" si="43"/>
        <v>0</v>
      </c>
      <c r="K288" s="242">
        <f t="shared" si="43"/>
        <v>0</v>
      </c>
      <c r="L288" s="245">
        <f t="shared" si="43"/>
        <v>0</v>
      </c>
    </row>
    <row r="289" spans="1:12" s="24" customFormat="1" ht="12.75" thickBot="1" x14ac:dyDescent="0.3">
      <c r="A289" s="126" t="s">
        <v>299</v>
      </c>
      <c r="B289" s="126" t="s">
        <v>300</v>
      </c>
      <c r="C289" s="246">
        <f t="shared" ref="C289:L289" si="44">C21-C283</f>
        <v>0</v>
      </c>
      <c r="D289" s="128">
        <f t="shared" si="44"/>
        <v>0</v>
      </c>
      <c r="E289" s="128">
        <f t="shared" si="44"/>
        <v>0</v>
      </c>
      <c r="F289" s="128">
        <f t="shared" si="44"/>
        <v>0</v>
      </c>
      <c r="G289" s="129">
        <f t="shared" si="44"/>
        <v>0</v>
      </c>
      <c r="H289" s="247">
        <f t="shared" si="44"/>
        <v>0</v>
      </c>
      <c r="I289" s="128">
        <f t="shared" si="44"/>
        <v>0</v>
      </c>
      <c r="J289" s="128">
        <f t="shared" si="44"/>
        <v>0</v>
      </c>
      <c r="K289" s="128">
        <f t="shared" si="44"/>
        <v>0</v>
      </c>
      <c r="L289" s="130">
        <f t="shared" si="44"/>
        <v>0</v>
      </c>
    </row>
    <row r="290" spans="1:12" s="24" customFormat="1" ht="12.75" thickTop="1" x14ac:dyDescent="0.25">
      <c r="A290" s="248" t="s">
        <v>301</v>
      </c>
      <c r="B290" s="248" t="s">
        <v>302</v>
      </c>
      <c r="C290" s="241">
        <f t="shared" ref="C290:L290" si="45">SUM(C291,C293,C295)-SUM(C292,C294,C296)</f>
        <v>0</v>
      </c>
      <c r="D290" s="242">
        <f t="shared" si="45"/>
        <v>0</v>
      </c>
      <c r="E290" s="242">
        <f t="shared" si="45"/>
        <v>0</v>
      </c>
      <c r="F290" s="242">
        <f t="shared" si="45"/>
        <v>0</v>
      </c>
      <c r="G290" s="249">
        <f t="shared" si="45"/>
        <v>0</v>
      </c>
      <c r="H290" s="244">
        <f t="shared" si="45"/>
        <v>0</v>
      </c>
      <c r="I290" s="242">
        <f t="shared" si="45"/>
        <v>0</v>
      </c>
      <c r="J290" s="242">
        <f t="shared" si="45"/>
        <v>0</v>
      </c>
      <c r="K290" s="242">
        <f t="shared" si="45"/>
        <v>0</v>
      </c>
      <c r="L290" s="245">
        <f t="shared" si="45"/>
        <v>0</v>
      </c>
    </row>
    <row r="291" spans="1:12" x14ac:dyDescent="0.25">
      <c r="A291" s="250" t="s">
        <v>303</v>
      </c>
      <c r="B291" s="116" t="s">
        <v>304</v>
      </c>
      <c r="C291" s="79">
        <f t="shared" ref="C291:C296" si="46">SUM(D291:G291)</f>
        <v>0</v>
      </c>
      <c r="D291" s="81"/>
      <c r="E291" s="81"/>
      <c r="F291" s="81"/>
      <c r="G291" s="229"/>
      <c r="H291" s="79">
        <f t="shared" ref="H291:H296" si="47">SUM(I291:L291)</f>
        <v>0</v>
      </c>
      <c r="I291" s="81"/>
      <c r="J291" s="81"/>
      <c r="K291" s="81"/>
      <c r="L291" s="230"/>
    </row>
    <row r="292" spans="1:12" ht="24" x14ac:dyDescent="0.25">
      <c r="A292" s="174" t="s">
        <v>305</v>
      </c>
      <c r="B292" s="43" t="s">
        <v>306</v>
      </c>
      <c r="C292" s="72">
        <f t="shared" si="46"/>
        <v>0</v>
      </c>
      <c r="D292" s="74"/>
      <c r="E292" s="74"/>
      <c r="F292" s="74"/>
      <c r="G292" s="157"/>
      <c r="H292" s="72">
        <f t="shared" si="47"/>
        <v>0</v>
      </c>
      <c r="I292" s="74"/>
      <c r="J292" s="74"/>
      <c r="K292" s="74"/>
      <c r="L292" s="158"/>
    </row>
    <row r="293" spans="1:12" x14ac:dyDescent="0.25">
      <c r="A293" s="174" t="s">
        <v>307</v>
      </c>
      <c r="B293" s="43" t="s">
        <v>308</v>
      </c>
      <c r="C293" s="72">
        <f t="shared" si="46"/>
        <v>0</v>
      </c>
      <c r="D293" s="74"/>
      <c r="E293" s="74"/>
      <c r="F293" s="74"/>
      <c r="G293" s="157"/>
      <c r="H293" s="72">
        <f t="shared" si="47"/>
        <v>0</v>
      </c>
      <c r="I293" s="74"/>
      <c r="J293" s="74"/>
      <c r="K293" s="74"/>
      <c r="L293" s="158"/>
    </row>
    <row r="294" spans="1:12" ht="24" x14ac:dyDescent="0.25">
      <c r="A294" s="174" t="s">
        <v>309</v>
      </c>
      <c r="B294" s="43" t="s">
        <v>310</v>
      </c>
      <c r="C294" s="72">
        <f t="shared" si="46"/>
        <v>0</v>
      </c>
      <c r="D294" s="74"/>
      <c r="E294" s="74"/>
      <c r="F294" s="74"/>
      <c r="G294" s="157"/>
      <c r="H294" s="72">
        <f t="shared" si="47"/>
        <v>0</v>
      </c>
      <c r="I294" s="74"/>
      <c r="J294" s="74"/>
      <c r="K294" s="74"/>
      <c r="L294" s="158"/>
    </row>
    <row r="295" spans="1:12" x14ac:dyDescent="0.25">
      <c r="A295" s="174" t="s">
        <v>311</v>
      </c>
      <c r="B295" s="43" t="s">
        <v>312</v>
      </c>
      <c r="C295" s="72">
        <f t="shared" si="46"/>
        <v>0</v>
      </c>
      <c r="D295" s="74"/>
      <c r="E295" s="74"/>
      <c r="F295" s="74"/>
      <c r="G295" s="157"/>
      <c r="H295" s="72">
        <f t="shared" si="47"/>
        <v>0</v>
      </c>
      <c r="I295" s="74"/>
      <c r="J295" s="74"/>
      <c r="K295" s="74"/>
      <c r="L295" s="158"/>
    </row>
    <row r="296" spans="1:12" ht="24.75" thickBot="1" x14ac:dyDescent="0.3">
      <c r="A296" s="251" t="s">
        <v>313</v>
      </c>
      <c r="B296" s="252" t="s">
        <v>314</v>
      </c>
      <c r="C296" s="185">
        <f t="shared" si="46"/>
        <v>0</v>
      </c>
      <c r="D296" s="189"/>
      <c r="E296" s="189"/>
      <c r="F296" s="189"/>
      <c r="G296" s="253"/>
      <c r="H296" s="185">
        <f t="shared" si="47"/>
        <v>0</v>
      </c>
      <c r="I296" s="189"/>
      <c r="J296" s="189"/>
      <c r="K296" s="189"/>
      <c r="L296" s="191"/>
    </row>
    <row r="297" spans="1:12" s="24" customFormat="1" ht="13.5" thickTop="1" thickBot="1" x14ac:dyDescent="0.3">
      <c r="A297" s="254" t="s">
        <v>315</v>
      </c>
      <c r="B297" s="254" t="s">
        <v>316</v>
      </c>
      <c r="C297" s="255">
        <f>SUM(D297:G297)</f>
        <v>0</v>
      </c>
      <c r="D297" s="256"/>
      <c r="E297" s="256"/>
      <c r="F297" s="256"/>
      <c r="G297" s="257"/>
      <c r="H297" s="255">
        <f>SUM(I297:L297)</f>
        <v>0</v>
      </c>
      <c r="I297" s="256"/>
      <c r="J297" s="256"/>
      <c r="K297" s="256"/>
      <c r="L297" s="258"/>
    </row>
    <row r="298" spans="1:12" s="24" customFormat="1" ht="48.75" thickTop="1" x14ac:dyDescent="0.25">
      <c r="A298" s="248" t="s">
        <v>317</v>
      </c>
      <c r="B298" s="259" t="s">
        <v>318</v>
      </c>
      <c r="C298" s="260">
        <f>SUM(D298:G298)</f>
        <v>0</v>
      </c>
      <c r="D298" s="177"/>
      <c r="E298" s="177"/>
      <c r="F298" s="177"/>
      <c r="G298" s="178"/>
      <c r="H298" s="260">
        <f>SUM(I298:L298)</f>
        <v>0</v>
      </c>
      <c r="I298" s="177"/>
      <c r="J298" s="177"/>
      <c r="K298" s="177"/>
      <c r="L298" s="179"/>
    </row>
    <row r="299" spans="1:12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</row>
    <row r="300" spans="1:12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</row>
    <row r="301" spans="1:12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</row>
    <row r="302" spans="1:12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</row>
    <row r="303" spans="1:12" x14ac:dyDescent="0.2">
      <c r="A303" s="1"/>
      <c r="B303" s="1"/>
      <c r="C303" s="261"/>
      <c r="D303" s="1"/>
      <c r="E303" s="1"/>
      <c r="F303" s="1"/>
      <c r="G303" s="1"/>
      <c r="H303" s="1"/>
      <c r="I303" s="1"/>
      <c r="J303" s="1"/>
      <c r="K303" s="1"/>
      <c r="L303" s="1"/>
    </row>
    <row r="304" spans="1:12" x14ac:dyDescent="0.2">
      <c r="A304" s="1"/>
      <c r="B304" s="1"/>
      <c r="C304" s="261"/>
      <c r="D304" s="1"/>
      <c r="E304" s="1"/>
      <c r="F304" s="1"/>
      <c r="G304" s="1"/>
      <c r="H304" s="1"/>
      <c r="I304" s="1"/>
      <c r="J304" s="1"/>
      <c r="K304" s="1"/>
      <c r="L304" s="1"/>
    </row>
    <row r="305" spans="1:12" x14ac:dyDescent="0.2">
      <c r="A305" s="1"/>
      <c r="B305" s="1"/>
      <c r="C305" s="261"/>
      <c r="D305" s="1"/>
      <c r="E305" s="1"/>
      <c r="F305" s="1"/>
      <c r="G305" s="1"/>
      <c r="H305" s="1"/>
      <c r="I305" s="1"/>
      <c r="J305" s="1"/>
      <c r="K305" s="1"/>
      <c r="L305" s="1"/>
    </row>
    <row r="306" spans="1:12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</row>
    <row r="307" spans="1:12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</row>
    <row r="308" spans="1:12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</row>
    <row r="309" spans="1:12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</row>
    <row r="310" spans="1:12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</row>
    <row r="311" spans="1:12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</row>
    <row r="312" spans="1:12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</row>
    <row r="313" spans="1:12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</row>
    <row r="314" spans="1:12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</row>
  </sheetData>
  <sheetProtection formatCells="0" formatColumns="0" formatRows="0"/>
  <autoFilter ref="A18:L298"/>
  <mergeCells count="29">
    <mergeCell ref="A288:B288"/>
    <mergeCell ref="H16:H17"/>
    <mergeCell ref="I16:I17"/>
    <mergeCell ref="J16:J17"/>
    <mergeCell ref="K16:K17"/>
    <mergeCell ref="L16:L17"/>
    <mergeCell ref="A287:B287"/>
    <mergeCell ref="C13:L13"/>
    <mergeCell ref="A15:A17"/>
    <mergeCell ref="B15:B17"/>
    <mergeCell ref="C15:G15"/>
    <mergeCell ref="H15:L15"/>
    <mergeCell ref="C16:C17"/>
    <mergeCell ref="D16:D17"/>
    <mergeCell ref="E16:E17"/>
    <mergeCell ref="F16:F17"/>
    <mergeCell ref="G16:G17"/>
    <mergeCell ref="C12:L12"/>
    <mergeCell ref="A1:L1"/>
    <mergeCell ref="A2:L2"/>
    <mergeCell ref="C3:L3"/>
    <mergeCell ref="C4:L4"/>
    <mergeCell ref="C5:L5"/>
    <mergeCell ref="C6:L6"/>
    <mergeCell ref="C7:L7"/>
    <mergeCell ref="C8:L8"/>
    <mergeCell ref="C9:L9"/>
    <mergeCell ref="C10:L10"/>
    <mergeCell ref="C11:L11"/>
  </mergeCells>
  <pageMargins left="0.78740157480314965" right="0.39370078740157483" top="0.39370078740157483" bottom="0.39370078740157483" header="0.23622047244094491" footer="0.19685039370078741"/>
  <pageSetup paperSize="9" scale="70" orientation="portrait" r:id="rId1"/>
  <headerFooter>
    <oddHeader xml:space="preserve">&amp;C                               </oddHeader>
    <oddFooter>&amp;L&amp;D, &amp;T&amp;R&amp;"Times New Roman,Regular"&amp;10&amp;P (&amp;N)</oddFoot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M316"/>
  <sheetViews>
    <sheetView showGridLines="0" view="pageLayout" zoomScaleNormal="100" workbookViewId="0">
      <selection activeCell="C6" sqref="C6:L6"/>
    </sheetView>
  </sheetViews>
  <sheetFormatPr defaultRowHeight="12" x14ac:dyDescent="0.25"/>
  <cols>
    <col min="1" max="1" width="10.85546875" style="262" customWidth="1"/>
    <col min="2" max="2" width="28" style="262" customWidth="1"/>
    <col min="3" max="3" width="9.7109375" style="262" customWidth="1"/>
    <col min="4" max="4" width="9.5703125" style="262" customWidth="1"/>
    <col min="5" max="6" width="8.7109375" style="262" customWidth="1"/>
    <col min="7" max="7" width="8.28515625" style="262" customWidth="1"/>
    <col min="8" max="11" width="8.7109375" style="262" customWidth="1"/>
    <col min="12" max="12" width="7.5703125" style="262" customWidth="1"/>
    <col min="13" max="16" width="0" style="1" hidden="1" customWidth="1"/>
    <col min="17" max="16384" width="9.140625" style="1"/>
  </cols>
  <sheetData>
    <row r="1" spans="1:12" x14ac:dyDescent="0.25">
      <c r="A1" s="591" t="s">
        <v>639</v>
      </c>
      <c r="B1" s="591"/>
      <c r="C1" s="591"/>
      <c r="D1" s="591"/>
      <c r="E1" s="591"/>
      <c r="F1" s="591"/>
      <c r="G1" s="591"/>
      <c r="H1" s="591"/>
      <c r="I1" s="591"/>
      <c r="J1" s="591"/>
      <c r="K1" s="591"/>
      <c r="L1" s="591"/>
    </row>
    <row r="2" spans="1:12" ht="35.25" customHeight="1" x14ac:dyDescent="0.25">
      <c r="A2" s="592" t="s">
        <v>1</v>
      </c>
      <c r="B2" s="593"/>
      <c r="C2" s="593"/>
      <c r="D2" s="593"/>
      <c r="E2" s="593"/>
      <c r="F2" s="593"/>
      <c r="G2" s="593"/>
      <c r="H2" s="593"/>
      <c r="I2" s="593"/>
      <c r="J2" s="593"/>
      <c r="K2" s="593"/>
      <c r="L2" s="594"/>
    </row>
    <row r="3" spans="1:12" ht="12.75" customHeight="1" x14ac:dyDescent="0.25">
      <c r="A3" s="2" t="s">
        <v>2</v>
      </c>
      <c r="B3" s="3"/>
      <c r="C3" s="665" t="s">
        <v>394</v>
      </c>
      <c r="D3" s="665"/>
      <c r="E3" s="665"/>
      <c r="F3" s="665"/>
      <c r="G3" s="665"/>
      <c r="H3" s="665"/>
      <c r="I3" s="665"/>
      <c r="J3" s="665"/>
      <c r="K3" s="665"/>
      <c r="L3" s="666"/>
    </row>
    <row r="4" spans="1:12" ht="12.75" customHeight="1" x14ac:dyDescent="0.25">
      <c r="A4" s="2" t="s">
        <v>4</v>
      </c>
      <c r="B4" s="3"/>
      <c r="C4" s="665" t="s">
        <v>395</v>
      </c>
      <c r="D4" s="665"/>
      <c r="E4" s="665"/>
      <c r="F4" s="665"/>
      <c r="G4" s="665"/>
      <c r="H4" s="665"/>
      <c r="I4" s="665"/>
      <c r="J4" s="665"/>
      <c r="K4" s="665"/>
      <c r="L4" s="666"/>
    </row>
    <row r="5" spans="1:12" ht="12.75" customHeight="1" x14ac:dyDescent="0.25">
      <c r="A5" s="4" t="s">
        <v>6</v>
      </c>
      <c r="B5" s="5"/>
      <c r="C5" s="667" t="s">
        <v>396</v>
      </c>
      <c r="D5" s="589"/>
      <c r="E5" s="589"/>
      <c r="F5" s="589"/>
      <c r="G5" s="589"/>
      <c r="H5" s="589"/>
      <c r="I5" s="589"/>
      <c r="J5" s="589"/>
      <c r="K5" s="589"/>
      <c r="L5" s="590"/>
    </row>
    <row r="6" spans="1:12" ht="12.75" customHeight="1" x14ac:dyDescent="0.25">
      <c r="A6" s="4" t="s">
        <v>8</v>
      </c>
      <c r="B6" s="5"/>
      <c r="C6" s="667" t="s">
        <v>9</v>
      </c>
      <c r="D6" s="589"/>
      <c r="E6" s="589"/>
      <c r="F6" s="589"/>
      <c r="G6" s="589"/>
      <c r="H6" s="589"/>
      <c r="I6" s="589"/>
      <c r="J6" s="589"/>
      <c r="K6" s="589"/>
      <c r="L6" s="590"/>
    </row>
    <row r="7" spans="1:12" ht="12" customHeight="1" x14ac:dyDescent="0.25">
      <c r="A7" s="4" t="s">
        <v>10</v>
      </c>
      <c r="B7" s="5"/>
      <c r="C7" s="668" t="s">
        <v>621</v>
      </c>
      <c r="D7" s="595"/>
      <c r="E7" s="595"/>
      <c r="F7" s="595"/>
      <c r="G7" s="595"/>
      <c r="H7" s="595"/>
      <c r="I7" s="595"/>
      <c r="J7" s="595"/>
      <c r="K7" s="595"/>
      <c r="L7" s="596"/>
    </row>
    <row r="8" spans="1:12" ht="12.75" customHeight="1" x14ac:dyDescent="0.25">
      <c r="A8" s="6" t="s">
        <v>12</v>
      </c>
      <c r="B8" s="5"/>
      <c r="C8" s="663"/>
      <c r="D8" s="663"/>
      <c r="E8" s="663"/>
      <c r="F8" s="663"/>
      <c r="G8" s="663"/>
      <c r="H8" s="663"/>
      <c r="I8" s="663"/>
      <c r="J8" s="663"/>
      <c r="K8" s="663"/>
      <c r="L8" s="664"/>
    </row>
    <row r="9" spans="1:12" ht="12.75" customHeight="1" x14ac:dyDescent="0.25">
      <c r="A9" s="4"/>
      <c r="B9" s="5" t="s">
        <v>13</v>
      </c>
      <c r="C9" s="589" t="s">
        <v>397</v>
      </c>
      <c r="D9" s="589"/>
      <c r="E9" s="589"/>
      <c r="F9" s="589"/>
      <c r="G9" s="589"/>
      <c r="H9" s="589"/>
      <c r="I9" s="589"/>
      <c r="J9" s="589"/>
      <c r="K9" s="589"/>
      <c r="L9" s="590"/>
    </row>
    <row r="10" spans="1:12" ht="12.75" customHeight="1" x14ac:dyDescent="0.25">
      <c r="A10" s="4"/>
      <c r="B10" s="5" t="s">
        <v>15</v>
      </c>
      <c r="C10" s="589" t="s">
        <v>398</v>
      </c>
      <c r="D10" s="589"/>
      <c r="E10" s="589"/>
      <c r="F10" s="589"/>
      <c r="G10" s="589"/>
      <c r="H10" s="589"/>
      <c r="I10" s="589"/>
      <c r="J10" s="589"/>
      <c r="K10" s="589"/>
      <c r="L10" s="590"/>
    </row>
    <row r="11" spans="1:12" ht="12.75" customHeight="1" x14ac:dyDescent="0.25">
      <c r="A11" s="4"/>
      <c r="B11" s="5" t="s">
        <v>16</v>
      </c>
      <c r="C11" s="597"/>
      <c r="D11" s="597"/>
      <c r="E11" s="597"/>
      <c r="F11" s="597"/>
      <c r="G11" s="597"/>
      <c r="H11" s="597"/>
      <c r="I11" s="597"/>
      <c r="J11" s="597"/>
      <c r="K11" s="597"/>
      <c r="L11" s="598"/>
    </row>
    <row r="12" spans="1:12" ht="12.75" customHeight="1" x14ac:dyDescent="0.25">
      <c r="A12" s="4"/>
      <c r="B12" s="5" t="s">
        <v>17</v>
      </c>
      <c r="C12" s="589" t="s">
        <v>640</v>
      </c>
      <c r="D12" s="589"/>
      <c r="E12" s="589"/>
      <c r="F12" s="589"/>
      <c r="G12" s="589"/>
      <c r="H12" s="589"/>
      <c r="I12" s="589"/>
      <c r="J12" s="589"/>
      <c r="K12" s="589"/>
      <c r="L12" s="590"/>
    </row>
    <row r="13" spans="1:12" ht="12.75" customHeight="1" x14ac:dyDescent="0.25">
      <c r="A13" s="4"/>
      <c r="B13" s="5" t="s">
        <v>18</v>
      </c>
      <c r="C13" s="589"/>
      <c r="D13" s="589"/>
      <c r="E13" s="589"/>
      <c r="F13" s="589"/>
      <c r="G13" s="589"/>
      <c r="H13" s="589"/>
      <c r="I13" s="589"/>
      <c r="J13" s="589"/>
      <c r="K13" s="589"/>
      <c r="L13" s="590"/>
    </row>
    <row r="14" spans="1:12" ht="12.75" customHeight="1" x14ac:dyDescent="0.25">
      <c r="A14" s="7"/>
      <c r="B14" s="8"/>
      <c r="C14" s="9"/>
      <c r="D14" s="9"/>
      <c r="E14" s="9"/>
      <c r="F14" s="9"/>
      <c r="G14" s="9"/>
      <c r="H14" s="9"/>
      <c r="I14" s="9"/>
      <c r="J14" s="9"/>
      <c r="K14" s="9"/>
      <c r="L14" s="10"/>
    </row>
    <row r="15" spans="1:12" s="11" customFormat="1" ht="12.75" customHeight="1" x14ac:dyDescent="0.25">
      <c r="A15" s="603" t="s">
        <v>19</v>
      </c>
      <c r="B15" s="606" t="s">
        <v>20</v>
      </c>
      <c r="C15" s="608" t="s">
        <v>21</v>
      </c>
      <c r="D15" s="609"/>
      <c r="E15" s="609"/>
      <c r="F15" s="609"/>
      <c r="G15" s="610"/>
      <c r="H15" s="608" t="s">
        <v>22</v>
      </c>
      <c r="I15" s="609"/>
      <c r="J15" s="609"/>
      <c r="K15" s="609"/>
      <c r="L15" s="611"/>
    </row>
    <row r="16" spans="1:12" s="11" customFormat="1" ht="12.75" customHeight="1" x14ac:dyDescent="0.25">
      <c r="A16" s="604"/>
      <c r="B16" s="607"/>
      <c r="C16" s="612" t="s">
        <v>23</v>
      </c>
      <c r="D16" s="613" t="s">
        <v>24</v>
      </c>
      <c r="E16" s="615" t="s">
        <v>25</v>
      </c>
      <c r="F16" s="617" t="s">
        <v>26</v>
      </c>
      <c r="G16" s="619" t="s">
        <v>27</v>
      </c>
      <c r="H16" s="612" t="s">
        <v>23</v>
      </c>
      <c r="I16" s="613" t="s">
        <v>24</v>
      </c>
      <c r="J16" s="615" t="s">
        <v>25</v>
      </c>
      <c r="K16" s="617" t="s">
        <v>26</v>
      </c>
      <c r="L16" s="599" t="s">
        <v>27</v>
      </c>
    </row>
    <row r="17" spans="1:12" s="12" customFormat="1" ht="61.5" customHeight="1" thickBot="1" x14ac:dyDescent="0.3">
      <c r="A17" s="605"/>
      <c r="B17" s="607"/>
      <c r="C17" s="612"/>
      <c r="D17" s="614"/>
      <c r="E17" s="616"/>
      <c r="F17" s="618"/>
      <c r="G17" s="619"/>
      <c r="H17" s="622"/>
      <c r="I17" s="623"/>
      <c r="J17" s="616"/>
      <c r="K17" s="618"/>
      <c r="L17" s="600"/>
    </row>
    <row r="18" spans="1:12" s="12" customFormat="1" ht="9.75" customHeight="1" thickTop="1" x14ac:dyDescent="0.25">
      <c r="A18" s="13" t="s">
        <v>28</v>
      </c>
      <c r="B18" s="13">
        <v>2</v>
      </c>
      <c r="C18" s="14">
        <v>3</v>
      </c>
      <c r="D18" s="15">
        <v>4</v>
      </c>
      <c r="E18" s="15">
        <v>5</v>
      </c>
      <c r="F18" s="15">
        <v>6</v>
      </c>
      <c r="G18" s="16">
        <v>7</v>
      </c>
      <c r="H18" s="14">
        <v>8</v>
      </c>
      <c r="I18" s="15">
        <v>9</v>
      </c>
      <c r="J18" s="15">
        <v>10</v>
      </c>
      <c r="K18" s="15">
        <v>11</v>
      </c>
      <c r="L18" s="17">
        <v>12</v>
      </c>
    </row>
    <row r="19" spans="1:12" s="24" customFormat="1" x14ac:dyDescent="0.25">
      <c r="A19" s="18"/>
      <c r="B19" s="19" t="s">
        <v>29</v>
      </c>
      <c r="C19" s="20"/>
      <c r="D19" s="21"/>
      <c r="E19" s="21"/>
      <c r="F19" s="21"/>
      <c r="G19" s="22"/>
      <c r="H19" s="20"/>
      <c r="I19" s="21"/>
      <c r="J19" s="21"/>
      <c r="K19" s="21"/>
      <c r="L19" s="23"/>
    </row>
    <row r="20" spans="1:12" s="24" customFormat="1" ht="12.75" thickBot="1" x14ac:dyDescent="0.3">
      <c r="A20" s="25"/>
      <c r="B20" s="26" t="s">
        <v>30</v>
      </c>
      <c r="C20" s="27">
        <f t="shared" ref="C20:C47" si="0">SUM(D20:G20)</f>
        <v>1042502</v>
      </c>
      <c r="D20" s="28">
        <f>SUM(D21,D24,D25,D41,D43)</f>
        <v>495779</v>
      </c>
      <c r="E20" s="28">
        <f>SUM(E21,E24,E43)</f>
        <v>530199</v>
      </c>
      <c r="F20" s="28">
        <f>SUM(F21,F26,F43)</f>
        <v>16524</v>
      </c>
      <c r="G20" s="29">
        <f>SUM(G21,G45)</f>
        <v>0</v>
      </c>
      <c r="H20" s="27">
        <f>SUM(I20:L20)</f>
        <v>1084095</v>
      </c>
      <c r="I20" s="28">
        <f>SUM(I21,I24,I25,I41,I43)</f>
        <v>543182</v>
      </c>
      <c r="J20" s="28">
        <f>SUM(J21,J24,J43)</f>
        <v>523725</v>
      </c>
      <c r="K20" s="28">
        <f>SUM(K21,K26,K43)</f>
        <v>17188</v>
      </c>
      <c r="L20" s="30">
        <f>SUM(L21,L45)</f>
        <v>0</v>
      </c>
    </row>
    <row r="21" spans="1:12" ht="12.75" thickTop="1" x14ac:dyDescent="0.25">
      <c r="A21" s="31"/>
      <c r="B21" s="32" t="s">
        <v>31</v>
      </c>
      <c r="C21" s="33">
        <f t="shared" si="0"/>
        <v>0</v>
      </c>
      <c r="D21" s="34">
        <f>SUM(D22:D23)</f>
        <v>0</v>
      </c>
      <c r="E21" s="34">
        <f>SUM(E22:E23)</f>
        <v>0</v>
      </c>
      <c r="F21" s="34">
        <f>SUM(F22:F23)</f>
        <v>0</v>
      </c>
      <c r="G21" s="35">
        <f>SUM(G22:G23)</f>
        <v>0</v>
      </c>
      <c r="H21" s="33">
        <f t="shared" ref="H21:H47" si="1">SUM(I21:L21)</f>
        <v>0</v>
      </c>
      <c r="I21" s="34">
        <f>SUM(I22:I23)</f>
        <v>0</v>
      </c>
      <c r="J21" s="34">
        <f>SUM(J22:J23)</f>
        <v>0</v>
      </c>
      <c r="K21" s="34">
        <f>SUM(K22:K23)</f>
        <v>0</v>
      </c>
      <c r="L21" s="36">
        <f>SUM(L22:L23)</f>
        <v>0</v>
      </c>
    </row>
    <row r="22" spans="1:12" x14ac:dyDescent="0.25">
      <c r="A22" s="37"/>
      <c r="B22" s="38" t="s">
        <v>32</v>
      </c>
      <c r="C22" s="39">
        <f t="shared" si="0"/>
        <v>0</v>
      </c>
      <c r="D22" s="40"/>
      <c r="E22" s="40"/>
      <c r="F22" s="40"/>
      <c r="G22" s="41"/>
      <c r="H22" s="39">
        <f t="shared" si="1"/>
        <v>0</v>
      </c>
      <c r="I22" s="40"/>
      <c r="J22" s="40"/>
      <c r="K22" s="40"/>
      <c r="L22" s="42"/>
    </row>
    <row r="23" spans="1:12" x14ac:dyDescent="0.25">
      <c r="A23" s="43"/>
      <c r="B23" s="44" t="s">
        <v>33</v>
      </c>
      <c r="C23" s="45">
        <f t="shared" si="0"/>
        <v>0</v>
      </c>
      <c r="D23" s="46"/>
      <c r="E23" s="46"/>
      <c r="F23" s="46"/>
      <c r="G23" s="47"/>
      <c r="H23" s="45">
        <f t="shared" si="1"/>
        <v>0</v>
      </c>
      <c r="I23" s="46"/>
      <c r="J23" s="46"/>
      <c r="K23" s="46"/>
      <c r="L23" s="48"/>
    </row>
    <row r="24" spans="1:12" s="24" customFormat="1" ht="24.75" thickBot="1" x14ac:dyDescent="0.3">
      <c r="A24" s="49">
        <v>19300</v>
      </c>
      <c r="B24" s="49" t="s">
        <v>34</v>
      </c>
      <c r="C24" s="50">
        <f t="shared" si="0"/>
        <v>1025978</v>
      </c>
      <c r="D24" s="51">
        <v>495779</v>
      </c>
      <c r="E24" s="51">
        <v>530199</v>
      </c>
      <c r="F24" s="52" t="s">
        <v>35</v>
      </c>
      <c r="G24" s="53" t="s">
        <v>35</v>
      </c>
      <c r="H24" s="50">
        <f t="shared" si="1"/>
        <v>1066907</v>
      </c>
      <c r="I24" s="51">
        <v>543182</v>
      </c>
      <c r="J24" s="51">
        <v>523725</v>
      </c>
      <c r="K24" s="52" t="s">
        <v>35</v>
      </c>
      <c r="L24" s="54" t="s">
        <v>35</v>
      </c>
    </row>
    <row r="25" spans="1:12" s="24" customFormat="1" ht="24.75" thickTop="1" x14ac:dyDescent="0.25">
      <c r="A25" s="55"/>
      <c r="B25" s="56" t="s">
        <v>36</v>
      </c>
      <c r="C25" s="57">
        <f t="shared" si="0"/>
        <v>0</v>
      </c>
      <c r="D25" s="58"/>
      <c r="E25" s="59" t="s">
        <v>35</v>
      </c>
      <c r="F25" s="59" t="s">
        <v>35</v>
      </c>
      <c r="G25" s="60" t="s">
        <v>35</v>
      </c>
      <c r="H25" s="57">
        <f t="shared" si="1"/>
        <v>0</v>
      </c>
      <c r="I25" s="61"/>
      <c r="J25" s="59" t="s">
        <v>35</v>
      </c>
      <c r="K25" s="59" t="s">
        <v>35</v>
      </c>
      <c r="L25" s="62" t="s">
        <v>35</v>
      </c>
    </row>
    <row r="26" spans="1:12" s="24" customFormat="1" ht="36" x14ac:dyDescent="0.25">
      <c r="A26" s="56">
        <v>21300</v>
      </c>
      <c r="B26" s="56" t="s">
        <v>37</v>
      </c>
      <c r="C26" s="57">
        <f t="shared" si="0"/>
        <v>16524</v>
      </c>
      <c r="D26" s="59" t="s">
        <v>35</v>
      </c>
      <c r="E26" s="59" t="s">
        <v>35</v>
      </c>
      <c r="F26" s="63">
        <f>SUM(F27,F31,F33,F36)</f>
        <v>16524</v>
      </c>
      <c r="G26" s="60" t="s">
        <v>35</v>
      </c>
      <c r="H26" s="57">
        <f t="shared" si="1"/>
        <v>17188</v>
      </c>
      <c r="I26" s="59" t="s">
        <v>35</v>
      </c>
      <c r="J26" s="59" t="s">
        <v>35</v>
      </c>
      <c r="K26" s="63">
        <f>SUM(K27,K31,K33,K36)</f>
        <v>17188</v>
      </c>
      <c r="L26" s="62" t="s">
        <v>35</v>
      </c>
    </row>
    <row r="27" spans="1:12" s="24" customFormat="1" ht="24" x14ac:dyDescent="0.25">
      <c r="A27" s="64">
        <v>21350</v>
      </c>
      <c r="B27" s="56" t="s">
        <v>38</v>
      </c>
      <c r="C27" s="57">
        <f t="shared" si="0"/>
        <v>0</v>
      </c>
      <c r="D27" s="59" t="s">
        <v>35</v>
      </c>
      <c r="E27" s="59" t="s">
        <v>35</v>
      </c>
      <c r="F27" s="63">
        <f>SUM(F28:F30)</f>
        <v>0</v>
      </c>
      <c r="G27" s="60" t="s">
        <v>35</v>
      </c>
      <c r="H27" s="57">
        <f t="shared" si="1"/>
        <v>0</v>
      </c>
      <c r="I27" s="59" t="s">
        <v>35</v>
      </c>
      <c r="J27" s="59" t="s">
        <v>35</v>
      </c>
      <c r="K27" s="63">
        <f>SUM(K28:K30)</f>
        <v>0</v>
      </c>
      <c r="L27" s="62" t="s">
        <v>35</v>
      </c>
    </row>
    <row r="28" spans="1:12" x14ac:dyDescent="0.25">
      <c r="A28" s="37">
        <v>21351</v>
      </c>
      <c r="B28" s="65" t="s">
        <v>39</v>
      </c>
      <c r="C28" s="66">
        <f t="shared" si="0"/>
        <v>0</v>
      </c>
      <c r="D28" s="67" t="s">
        <v>35</v>
      </c>
      <c r="E28" s="67" t="s">
        <v>35</v>
      </c>
      <c r="F28" s="68"/>
      <c r="G28" s="69" t="s">
        <v>35</v>
      </c>
      <c r="H28" s="66">
        <f t="shared" si="1"/>
        <v>0</v>
      </c>
      <c r="I28" s="67" t="s">
        <v>35</v>
      </c>
      <c r="J28" s="67" t="s">
        <v>35</v>
      </c>
      <c r="K28" s="68"/>
      <c r="L28" s="70" t="s">
        <v>35</v>
      </c>
    </row>
    <row r="29" spans="1:12" x14ac:dyDescent="0.25">
      <c r="A29" s="43">
        <v>21352</v>
      </c>
      <c r="B29" s="71" t="s">
        <v>40</v>
      </c>
      <c r="C29" s="72">
        <f t="shared" si="0"/>
        <v>0</v>
      </c>
      <c r="D29" s="73" t="s">
        <v>35</v>
      </c>
      <c r="E29" s="73" t="s">
        <v>35</v>
      </c>
      <c r="F29" s="74"/>
      <c r="G29" s="75" t="s">
        <v>35</v>
      </c>
      <c r="H29" s="72">
        <f t="shared" si="1"/>
        <v>0</v>
      </c>
      <c r="I29" s="73" t="s">
        <v>35</v>
      </c>
      <c r="J29" s="73" t="s">
        <v>35</v>
      </c>
      <c r="K29" s="74"/>
      <c r="L29" s="76" t="s">
        <v>35</v>
      </c>
    </row>
    <row r="30" spans="1:12" ht="24" x14ac:dyDescent="0.25">
      <c r="A30" s="43">
        <v>21359</v>
      </c>
      <c r="B30" s="71" t="s">
        <v>41</v>
      </c>
      <c r="C30" s="72">
        <f t="shared" si="0"/>
        <v>0</v>
      </c>
      <c r="D30" s="73" t="s">
        <v>35</v>
      </c>
      <c r="E30" s="73" t="s">
        <v>35</v>
      </c>
      <c r="F30" s="74"/>
      <c r="G30" s="75" t="s">
        <v>35</v>
      </c>
      <c r="H30" s="72">
        <f t="shared" si="1"/>
        <v>0</v>
      </c>
      <c r="I30" s="73" t="s">
        <v>35</v>
      </c>
      <c r="J30" s="73" t="s">
        <v>35</v>
      </c>
      <c r="K30" s="74"/>
      <c r="L30" s="76" t="s">
        <v>35</v>
      </c>
    </row>
    <row r="31" spans="1:12" s="24" customFormat="1" ht="36" x14ac:dyDescent="0.25">
      <c r="A31" s="64">
        <v>21370</v>
      </c>
      <c r="B31" s="56" t="s">
        <v>42</v>
      </c>
      <c r="C31" s="57">
        <f t="shared" si="0"/>
        <v>0</v>
      </c>
      <c r="D31" s="59" t="s">
        <v>35</v>
      </c>
      <c r="E31" s="59" t="s">
        <v>35</v>
      </c>
      <c r="F31" s="63">
        <f>SUM(F32)</f>
        <v>0</v>
      </c>
      <c r="G31" s="60" t="s">
        <v>35</v>
      </c>
      <c r="H31" s="57">
        <f t="shared" si="1"/>
        <v>0</v>
      </c>
      <c r="I31" s="59" t="s">
        <v>35</v>
      </c>
      <c r="J31" s="59" t="s">
        <v>35</v>
      </c>
      <c r="K31" s="63">
        <f>SUM(K32)</f>
        <v>0</v>
      </c>
      <c r="L31" s="62" t="s">
        <v>35</v>
      </c>
    </row>
    <row r="32" spans="1:12" ht="36" x14ac:dyDescent="0.25">
      <c r="A32" s="77">
        <v>21379</v>
      </c>
      <c r="B32" s="78" t="s">
        <v>43</v>
      </c>
      <c r="C32" s="79">
        <f t="shared" si="0"/>
        <v>0</v>
      </c>
      <c r="D32" s="80" t="s">
        <v>35</v>
      </c>
      <c r="E32" s="80" t="s">
        <v>35</v>
      </c>
      <c r="F32" s="81"/>
      <c r="G32" s="82" t="s">
        <v>35</v>
      </c>
      <c r="H32" s="79">
        <f t="shared" si="1"/>
        <v>0</v>
      </c>
      <c r="I32" s="80" t="s">
        <v>35</v>
      </c>
      <c r="J32" s="80" t="s">
        <v>35</v>
      </c>
      <c r="K32" s="81"/>
      <c r="L32" s="83" t="s">
        <v>35</v>
      </c>
    </row>
    <row r="33" spans="1:12" s="24" customFormat="1" x14ac:dyDescent="0.25">
      <c r="A33" s="64">
        <v>21380</v>
      </c>
      <c r="B33" s="56" t="s">
        <v>44</v>
      </c>
      <c r="C33" s="57">
        <f t="shared" si="0"/>
        <v>11524</v>
      </c>
      <c r="D33" s="59" t="s">
        <v>35</v>
      </c>
      <c r="E33" s="59" t="s">
        <v>35</v>
      </c>
      <c r="F33" s="63">
        <f>SUM(F34:F35)</f>
        <v>11524</v>
      </c>
      <c r="G33" s="60" t="s">
        <v>35</v>
      </c>
      <c r="H33" s="57">
        <f t="shared" si="1"/>
        <v>11744</v>
      </c>
      <c r="I33" s="59" t="s">
        <v>35</v>
      </c>
      <c r="J33" s="59" t="s">
        <v>35</v>
      </c>
      <c r="K33" s="63">
        <f>SUM(K34:K35)</f>
        <v>11744</v>
      </c>
      <c r="L33" s="62" t="s">
        <v>35</v>
      </c>
    </row>
    <row r="34" spans="1:12" x14ac:dyDescent="0.25">
      <c r="A34" s="38">
        <v>21381</v>
      </c>
      <c r="B34" s="65" t="s">
        <v>45</v>
      </c>
      <c r="C34" s="66">
        <f t="shared" si="0"/>
        <v>11524</v>
      </c>
      <c r="D34" s="67" t="s">
        <v>35</v>
      </c>
      <c r="E34" s="67" t="s">
        <v>35</v>
      </c>
      <c r="F34" s="68">
        <v>11524</v>
      </c>
      <c r="G34" s="69" t="s">
        <v>35</v>
      </c>
      <c r="H34" s="66">
        <f t="shared" si="1"/>
        <v>11744</v>
      </c>
      <c r="I34" s="67" t="s">
        <v>35</v>
      </c>
      <c r="J34" s="67" t="s">
        <v>35</v>
      </c>
      <c r="K34" s="68">
        <v>11744</v>
      </c>
      <c r="L34" s="70" t="s">
        <v>35</v>
      </c>
    </row>
    <row r="35" spans="1:12" ht="24" x14ac:dyDescent="0.25">
      <c r="A35" s="44">
        <v>21383</v>
      </c>
      <c r="B35" s="71" t="s">
        <v>46</v>
      </c>
      <c r="C35" s="72">
        <f>SUM(D35:G35)</f>
        <v>0</v>
      </c>
      <c r="D35" s="73" t="s">
        <v>35</v>
      </c>
      <c r="E35" s="73" t="s">
        <v>35</v>
      </c>
      <c r="F35" s="74"/>
      <c r="G35" s="75" t="s">
        <v>35</v>
      </c>
      <c r="H35" s="72">
        <f t="shared" si="1"/>
        <v>0</v>
      </c>
      <c r="I35" s="73" t="s">
        <v>35</v>
      </c>
      <c r="J35" s="73" t="s">
        <v>35</v>
      </c>
      <c r="K35" s="74"/>
      <c r="L35" s="76" t="s">
        <v>35</v>
      </c>
    </row>
    <row r="36" spans="1:12" s="24" customFormat="1" ht="25.5" customHeight="1" x14ac:dyDescent="0.25">
      <c r="A36" s="64">
        <v>21390</v>
      </c>
      <c r="B36" s="56" t="s">
        <v>47</v>
      </c>
      <c r="C36" s="57">
        <f t="shared" si="0"/>
        <v>5000</v>
      </c>
      <c r="D36" s="59" t="s">
        <v>35</v>
      </c>
      <c r="E36" s="59" t="s">
        <v>35</v>
      </c>
      <c r="F36" s="63">
        <f>SUM(F37:F40)</f>
        <v>5000</v>
      </c>
      <c r="G36" s="60" t="s">
        <v>35</v>
      </c>
      <c r="H36" s="57">
        <f t="shared" si="1"/>
        <v>5444</v>
      </c>
      <c r="I36" s="59" t="s">
        <v>35</v>
      </c>
      <c r="J36" s="59" t="s">
        <v>35</v>
      </c>
      <c r="K36" s="63">
        <f>SUM(K37:K40)</f>
        <v>5444</v>
      </c>
      <c r="L36" s="62" t="s">
        <v>35</v>
      </c>
    </row>
    <row r="37" spans="1:12" ht="24" x14ac:dyDescent="0.25">
      <c r="A37" s="38">
        <v>21391</v>
      </c>
      <c r="B37" s="65" t="s">
        <v>48</v>
      </c>
      <c r="C37" s="66">
        <f t="shared" si="0"/>
        <v>0</v>
      </c>
      <c r="D37" s="67" t="s">
        <v>35</v>
      </c>
      <c r="E37" s="67" t="s">
        <v>35</v>
      </c>
      <c r="F37" s="68"/>
      <c r="G37" s="69" t="s">
        <v>35</v>
      </c>
      <c r="H37" s="66">
        <f t="shared" si="1"/>
        <v>0</v>
      </c>
      <c r="I37" s="67" t="s">
        <v>35</v>
      </c>
      <c r="J37" s="67" t="s">
        <v>35</v>
      </c>
      <c r="K37" s="68"/>
      <c r="L37" s="70" t="s">
        <v>35</v>
      </c>
    </row>
    <row r="38" spans="1:12" x14ac:dyDescent="0.25">
      <c r="A38" s="44">
        <v>21393</v>
      </c>
      <c r="B38" s="71" t="s">
        <v>49</v>
      </c>
      <c r="C38" s="72">
        <f t="shared" si="0"/>
        <v>0</v>
      </c>
      <c r="D38" s="73" t="s">
        <v>35</v>
      </c>
      <c r="E38" s="73" t="s">
        <v>35</v>
      </c>
      <c r="F38" s="74"/>
      <c r="G38" s="75" t="s">
        <v>35</v>
      </c>
      <c r="H38" s="72">
        <f t="shared" si="1"/>
        <v>0</v>
      </c>
      <c r="I38" s="73" t="s">
        <v>35</v>
      </c>
      <c r="J38" s="73" t="s">
        <v>35</v>
      </c>
      <c r="K38" s="74"/>
      <c r="L38" s="76" t="s">
        <v>35</v>
      </c>
    </row>
    <row r="39" spans="1:12" x14ac:dyDescent="0.25">
      <c r="A39" s="44">
        <v>21395</v>
      </c>
      <c r="B39" s="71" t="s">
        <v>50</v>
      </c>
      <c r="C39" s="72">
        <f t="shared" si="0"/>
        <v>0</v>
      </c>
      <c r="D39" s="73" t="s">
        <v>35</v>
      </c>
      <c r="E39" s="73" t="s">
        <v>35</v>
      </c>
      <c r="F39" s="74"/>
      <c r="G39" s="75" t="s">
        <v>35</v>
      </c>
      <c r="H39" s="72">
        <f t="shared" si="1"/>
        <v>0</v>
      </c>
      <c r="I39" s="73" t="s">
        <v>35</v>
      </c>
      <c r="J39" s="73" t="s">
        <v>35</v>
      </c>
      <c r="K39" s="74"/>
      <c r="L39" s="76" t="s">
        <v>35</v>
      </c>
    </row>
    <row r="40" spans="1:12" ht="24" x14ac:dyDescent="0.25">
      <c r="A40" s="84">
        <v>21399</v>
      </c>
      <c r="B40" s="85" t="s">
        <v>51</v>
      </c>
      <c r="C40" s="86">
        <f t="shared" si="0"/>
        <v>5000</v>
      </c>
      <c r="D40" s="87" t="s">
        <v>35</v>
      </c>
      <c r="E40" s="87" t="s">
        <v>35</v>
      </c>
      <c r="F40" s="88">
        <v>5000</v>
      </c>
      <c r="G40" s="89" t="s">
        <v>35</v>
      </c>
      <c r="H40" s="86">
        <f t="shared" si="1"/>
        <v>5444</v>
      </c>
      <c r="I40" s="87" t="s">
        <v>35</v>
      </c>
      <c r="J40" s="87" t="s">
        <v>35</v>
      </c>
      <c r="K40" s="88">
        <f>1580+3864</f>
        <v>5444</v>
      </c>
      <c r="L40" s="90" t="s">
        <v>35</v>
      </c>
    </row>
    <row r="41" spans="1:12" s="24" customFormat="1" ht="26.25" customHeight="1" x14ac:dyDescent="0.25">
      <c r="A41" s="91">
        <v>21420</v>
      </c>
      <c r="B41" s="92" t="s">
        <v>52</v>
      </c>
      <c r="C41" s="93">
        <f>SUM(D41:G41)</f>
        <v>0</v>
      </c>
      <c r="D41" s="94">
        <f>SUM(D42)</f>
        <v>0</v>
      </c>
      <c r="E41" s="95" t="s">
        <v>35</v>
      </c>
      <c r="F41" s="95" t="s">
        <v>35</v>
      </c>
      <c r="G41" s="96" t="s">
        <v>35</v>
      </c>
      <c r="H41" s="93">
        <f>SUM(I41:L41)</f>
        <v>0</v>
      </c>
      <c r="I41" s="94">
        <f>SUM(I42)</f>
        <v>0</v>
      </c>
      <c r="J41" s="95" t="s">
        <v>35</v>
      </c>
      <c r="K41" s="95" t="s">
        <v>35</v>
      </c>
      <c r="L41" s="97" t="s">
        <v>35</v>
      </c>
    </row>
    <row r="42" spans="1:12" s="24" customFormat="1" ht="26.25" customHeight="1" x14ac:dyDescent="0.25">
      <c r="A42" s="84">
        <v>21429</v>
      </c>
      <c r="B42" s="85" t="s">
        <v>53</v>
      </c>
      <c r="C42" s="86">
        <f>SUM(D42:G42)</f>
        <v>0</v>
      </c>
      <c r="D42" s="98"/>
      <c r="E42" s="87" t="s">
        <v>35</v>
      </c>
      <c r="F42" s="87" t="s">
        <v>35</v>
      </c>
      <c r="G42" s="89" t="s">
        <v>35</v>
      </c>
      <c r="H42" s="86">
        <f t="shared" ref="H42:H44" si="2">SUM(I42:L42)</f>
        <v>0</v>
      </c>
      <c r="I42" s="98"/>
      <c r="J42" s="87" t="s">
        <v>35</v>
      </c>
      <c r="K42" s="87" t="s">
        <v>35</v>
      </c>
      <c r="L42" s="90" t="s">
        <v>35</v>
      </c>
    </row>
    <row r="43" spans="1:12" s="24" customFormat="1" ht="24" x14ac:dyDescent="0.25">
      <c r="A43" s="64">
        <v>21490</v>
      </c>
      <c r="B43" s="56" t="s">
        <v>54</v>
      </c>
      <c r="C43" s="57">
        <f t="shared" si="0"/>
        <v>0</v>
      </c>
      <c r="D43" s="99">
        <f>D44</f>
        <v>0</v>
      </c>
      <c r="E43" s="99">
        <f t="shared" ref="E43:F43" si="3">E44</f>
        <v>0</v>
      </c>
      <c r="F43" s="99">
        <f t="shared" si="3"/>
        <v>0</v>
      </c>
      <c r="G43" s="60" t="s">
        <v>35</v>
      </c>
      <c r="H43" s="100">
        <f t="shared" si="2"/>
        <v>0</v>
      </c>
      <c r="I43" s="99">
        <f>I44</f>
        <v>0</v>
      </c>
      <c r="J43" s="99">
        <f t="shared" ref="J43:K43" si="4">J44</f>
        <v>0</v>
      </c>
      <c r="K43" s="99">
        <f t="shared" si="4"/>
        <v>0</v>
      </c>
      <c r="L43" s="62" t="s">
        <v>35</v>
      </c>
    </row>
    <row r="44" spans="1:12" s="24" customFormat="1" ht="24" x14ac:dyDescent="0.25">
      <c r="A44" s="44">
        <v>21499</v>
      </c>
      <c r="B44" s="71" t="s">
        <v>55</v>
      </c>
      <c r="C44" s="79">
        <f>SUM(D44:G44)</f>
        <v>0</v>
      </c>
      <c r="D44" s="101"/>
      <c r="E44" s="102"/>
      <c r="F44" s="102"/>
      <c r="G44" s="103" t="s">
        <v>35</v>
      </c>
      <c r="H44" s="104">
        <f t="shared" si="2"/>
        <v>0</v>
      </c>
      <c r="I44" s="40"/>
      <c r="J44" s="105"/>
      <c r="K44" s="105"/>
      <c r="L44" s="106" t="s">
        <v>35</v>
      </c>
    </row>
    <row r="45" spans="1:12" ht="12.75" customHeight="1" x14ac:dyDescent="0.25">
      <c r="A45" s="107">
        <v>23000</v>
      </c>
      <c r="B45" s="108" t="s">
        <v>56</v>
      </c>
      <c r="C45" s="109">
        <f>SUM(D45:G45)</f>
        <v>0</v>
      </c>
      <c r="D45" s="59" t="s">
        <v>35</v>
      </c>
      <c r="E45" s="59" t="s">
        <v>35</v>
      </c>
      <c r="F45" s="59" t="s">
        <v>35</v>
      </c>
      <c r="G45" s="99">
        <f>SUM(G46:G47)</f>
        <v>0</v>
      </c>
      <c r="H45" s="109">
        <f t="shared" si="1"/>
        <v>0</v>
      </c>
      <c r="I45" s="87" t="s">
        <v>35</v>
      </c>
      <c r="J45" s="87" t="s">
        <v>35</v>
      </c>
      <c r="K45" s="87" t="s">
        <v>35</v>
      </c>
      <c r="L45" s="110">
        <f>SUM(L46:L47)</f>
        <v>0</v>
      </c>
    </row>
    <row r="46" spans="1:12" ht="24" x14ac:dyDescent="0.25">
      <c r="A46" s="111">
        <v>23410</v>
      </c>
      <c r="B46" s="112" t="s">
        <v>57</v>
      </c>
      <c r="C46" s="113">
        <f t="shared" si="0"/>
        <v>0</v>
      </c>
      <c r="D46" s="95" t="s">
        <v>35</v>
      </c>
      <c r="E46" s="95" t="s">
        <v>35</v>
      </c>
      <c r="F46" s="95" t="s">
        <v>35</v>
      </c>
      <c r="G46" s="114"/>
      <c r="H46" s="113">
        <f t="shared" si="1"/>
        <v>0</v>
      </c>
      <c r="I46" s="95" t="s">
        <v>35</v>
      </c>
      <c r="J46" s="95" t="s">
        <v>35</v>
      </c>
      <c r="K46" s="95" t="s">
        <v>35</v>
      </c>
      <c r="L46" s="115"/>
    </row>
    <row r="47" spans="1:12" ht="24" x14ac:dyDescent="0.25">
      <c r="A47" s="111">
        <v>23510</v>
      </c>
      <c r="B47" s="112" t="s">
        <v>58</v>
      </c>
      <c r="C47" s="93">
        <f t="shared" si="0"/>
        <v>0</v>
      </c>
      <c r="D47" s="95" t="s">
        <v>35</v>
      </c>
      <c r="E47" s="95" t="s">
        <v>35</v>
      </c>
      <c r="F47" s="95" t="s">
        <v>35</v>
      </c>
      <c r="G47" s="114"/>
      <c r="H47" s="93">
        <f t="shared" si="1"/>
        <v>0</v>
      </c>
      <c r="I47" s="95" t="s">
        <v>35</v>
      </c>
      <c r="J47" s="95" t="s">
        <v>35</v>
      </c>
      <c r="K47" s="95" t="s">
        <v>35</v>
      </c>
      <c r="L47" s="115"/>
    </row>
    <row r="48" spans="1:12" x14ac:dyDescent="0.25">
      <c r="A48" s="116"/>
      <c r="B48" s="112"/>
      <c r="C48" s="117"/>
      <c r="D48" s="95"/>
      <c r="E48" s="95"/>
      <c r="F48" s="94"/>
      <c r="G48" s="118"/>
      <c r="H48" s="117"/>
      <c r="I48" s="95"/>
      <c r="J48" s="95"/>
      <c r="K48" s="94"/>
      <c r="L48" s="119"/>
    </row>
    <row r="49" spans="1:12" s="24" customFormat="1" x14ac:dyDescent="0.25">
      <c r="A49" s="120"/>
      <c r="B49" s="121" t="s">
        <v>59</v>
      </c>
      <c r="C49" s="122"/>
      <c r="D49" s="123"/>
      <c r="E49" s="123"/>
      <c r="F49" s="123"/>
      <c r="G49" s="124"/>
      <c r="H49" s="122"/>
      <c r="I49" s="123"/>
      <c r="J49" s="123"/>
      <c r="K49" s="123"/>
      <c r="L49" s="125"/>
    </row>
    <row r="50" spans="1:12" s="24" customFormat="1" ht="12.75" thickBot="1" x14ac:dyDescent="0.3">
      <c r="A50" s="126"/>
      <c r="B50" s="25" t="s">
        <v>60</v>
      </c>
      <c r="C50" s="127">
        <f t="shared" ref="C50:C113" si="5">SUM(D50:G50)</f>
        <v>1042501.8</v>
      </c>
      <c r="D50" s="128">
        <f>SUM(D51,D283)</f>
        <v>495778.8</v>
      </c>
      <c r="E50" s="128">
        <f>SUM(E51,E283)</f>
        <v>530199</v>
      </c>
      <c r="F50" s="128">
        <f>SUM(F51,F283)</f>
        <v>16524</v>
      </c>
      <c r="G50" s="129">
        <f>SUM(G51,G283)</f>
        <v>0</v>
      </c>
      <c r="H50" s="127">
        <f t="shared" ref="H50:H113" si="6">SUM(I50:L50)</f>
        <v>1084095</v>
      </c>
      <c r="I50" s="128">
        <f>SUM(I51,I283)</f>
        <v>543182</v>
      </c>
      <c r="J50" s="128">
        <f>SUM(J51,J283)</f>
        <v>523725</v>
      </c>
      <c r="K50" s="128">
        <f>SUM(K51,K283)</f>
        <v>17188</v>
      </c>
      <c r="L50" s="130">
        <f>SUM(L51,L283)</f>
        <v>0</v>
      </c>
    </row>
    <row r="51" spans="1:12" s="24" customFormat="1" ht="36.75" thickTop="1" x14ac:dyDescent="0.25">
      <c r="A51" s="131"/>
      <c r="B51" s="132" t="s">
        <v>61</v>
      </c>
      <c r="C51" s="133">
        <f t="shared" si="5"/>
        <v>1042501.8</v>
      </c>
      <c r="D51" s="134">
        <f>SUM(D52,D194)</f>
        <v>495778.8</v>
      </c>
      <c r="E51" s="134">
        <f>SUM(E52,E194)</f>
        <v>530199</v>
      </c>
      <c r="F51" s="134">
        <f>SUM(F52,F194)</f>
        <v>16524</v>
      </c>
      <c r="G51" s="135">
        <f>SUM(G52,G194)</f>
        <v>0</v>
      </c>
      <c r="H51" s="133">
        <f t="shared" si="6"/>
        <v>1084095</v>
      </c>
      <c r="I51" s="134">
        <f>SUM(I52,I194)</f>
        <v>543182</v>
      </c>
      <c r="J51" s="134">
        <f>SUM(J52,J194)</f>
        <v>523725</v>
      </c>
      <c r="K51" s="134">
        <f>SUM(K52,K194)</f>
        <v>17188</v>
      </c>
      <c r="L51" s="136">
        <f>SUM(L52,L194)</f>
        <v>0</v>
      </c>
    </row>
    <row r="52" spans="1:12" s="24" customFormat="1" ht="24" x14ac:dyDescent="0.25">
      <c r="A52" s="137"/>
      <c r="B52" s="18" t="s">
        <v>62</v>
      </c>
      <c r="C52" s="138">
        <f t="shared" si="5"/>
        <v>1026361.8</v>
      </c>
      <c r="D52" s="139">
        <f>SUM(D53,D75,D173,D187)</f>
        <v>485832.8</v>
      </c>
      <c r="E52" s="139">
        <f>SUM(E53,E75,E173,E187)</f>
        <v>526122</v>
      </c>
      <c r="F52" s="139">
        <f>SUM(F53,F75,F173,F187)</f>
        <v>14407</v>
      </c>
      <c r="G52" s="140">
        <f>SUM(G53,G75,G173,G187)</f>
        <v>0</v>
      </c>
      <c r="H52" s="138">
        <f t="shared" si="6"/>
        <v>1054891</v>
      </c>
      <c r="I52" s="139">
        <f>SUM(I53,I75,I173,I187)</f>
        <v>513978</v>
      </c>
      <c r="J52" s="139">
        <f>SUM(J53,J75,J173,J187)</f>
        <v>523725</v>
      </c>
      <c r="K52" s="139">
        <f>SUM(K53,K75,K173,K187)</f>
        <v>17188</v>
      </c>
      <c r="L52" s="141">
        <f>SUM(L53,L75,L173,L187)</f>
        <v>0</v>
      </c>
    </row>
    <row r="53" spans="1:12" s="24" customFormat="1" x14ac:dyDescent="0.25">
      <c r="A53" s="142">
        <v>1000</v>
      </c>
      <c r="B53" s="142" t="s">
        <v>63</v>
      </c>
      <c r="C53" s="143">
        <f t="shared" si="5"/>
        <v>904973.8</v>
      </c>
      <c r="D53" s="144">
        <f>SUM(D54,D67)</f>
        <v>383359.8</v>
      </c>
      <c r="E53" s="144">
        <f>SUM(E54,E67)</f>
        <v>521614</v>
      </c>
      <c r="F53" s="144">
        <f>SUM(F54,F67)</f>
        <v>0</v>
      </c>
      <c r="G53" s="145">
        <f>SUM(G54,G67)</f>
        <v>0</v>
      </c>
      <c r="H53" s="143">
        <f t="shared" si="6"/>
        <v>938677</v>
      </c>
      <c r="I53" s="144">
        <f>SUM(I54,I67)</f>
        <v>414952</v>
      </c>
      <c r="J53" s="144">
        <f>SUM(J54,J67)</f>
        <v>523725</v>
      </c>
      <c r="K53" s="144">
        <f>SUM(K54,K67)</f>
        <v>0</v>
      </c>
      <c r="L53" s="146">
        <f>SUM(L54,L67)</f>
        <v>0</v>
      </c>
    </row>
    <row r="54" spans="1:12" x14ac:dyDescent="0.25">
      <c r="A54" s="56">
        <v>1100</v>
      </c>
      <c r="B54" s="147" t="s">
        <v>64</v>
      </c>
      <c r="C54" s="57">
        <f t="shared" si="5"/>
        <v>690324</v>
      </c>
      <c r="D54" s="63">
        <f>SUM(D55,D58,D66)</f>
        <v>268272</v>
      </c>
      <c r="E54" s="63">
        <f>SUM(E55,E58,E66)</f>
        <v>422052</v>
      </c>
      <c r="F54" s="63">
        <f>SUM(F55,F58,F66)</f>
        <v>0</v>
      </c>
      <c r="G54" s="148">
        <f>SUM(G55,G58,G66)</f>
        <v>0</v>
      </c>
      <c r="H54" s="57">
        <f t="shared" si="6"/>
        <v>707255</v>
      </c>
      <c r="I54" s="63">
        <f>SUM(I55,I58,I66)</f>
        <v>288603</v>
      </c>
      <c r="J54" s="63">
        <f>SUM(J55,J58,J66)</f>
        <v>418652</v>
      </c>
      <c r="K54" s="63">
        <f>SUM(K55,K58,K66)</f>
        <v>0</v>
      </c>
      <c r="L54" s="149">
        <f>SUM(L55,L58,L66)</f>
        <v>0</v>
      </c>
    </row>
    <row r="55" spans="1:12" x14ac:dyDescent="0.25">
      <c r="A55" s="150">
        <v>1110</v>
      </c>
      <c r="B55" s="112" t="s">
        <v>65</v>
      </c>
      <c r="C55" s="117">
        <f t="shared" si="5"/>
        <v>628883</v>
      </c>
      <c r="D55" s="151">
        <f>SUM(D56:D57)</f>
        <v>227843</v>
      </c>
      <c r="E55" s="151">
        <f>SUM(E56:E57)</f>
        <v>401040</v>
      </c>
      <c r="F55" s="151">
        <f>SUM(F56:F57)</f>
        <v>0</v>
      </c>
      <c r="G55" s="152">
        <f>SUM(G56:G57)</f>
        <v>0</v>
      </c>
      <c r="H55" s="117">
        <f t="shared" si="6"/>
        <v>641447</v>
      </c>
      <c r="I55" s="151">
        <f>SUM(I56:I57)</f>
        <v>243807</v>
      </c>
      <c r="J55" s="151">
        <f>SUM(J56:J57)</f>
        <v>397640</v>
      </c>
      <c r="K55" s="151">
        <f>SUM(K56:K57)</f>
        <v>0</v>
      </c>
      <c r="L55" s="153">
        <f>SUM(L56:L57)</f>
        <v>0</v>
      </c>
    </row>
    <row r="56" spans="1:12" x14ac:dyDescent="0.25">
      <c r="A56" s="38">
        <v>1111</v>
      </c>
      <c r="B56" s="65" t="s">
        <v>66</v>
      </c>
      <c r="C56" s="66">
        <f t="shared" si="5"/>
        <v>0</v>
      </c>
      <c r="D56" s="68"/>
      <c r="E56" s="68"/>
      <c r="F56" s="68"/>
      <c r="G56" s="154"/>
      <c r="H56" s="66">
        <f t="shared" si="6"/>
        <v>0</v>
      </c>
      <c r="I56" s="68"/>
      <c r="J56" s="68"/>
      <c r="K56" s="68"/>
      <c r="L56" s="155"/>
    </row>
    <row r="57" spans="1:12" ht="24" customHeight="1" x14ac:dyDescent="0.25">
      <c r="A57" s="44">
        <v>1119</v>
      </c>
      <c r="B57" s="71" t="s">
        <v>67</v>
      </c>
      <c r="C57" s="72">
        <f t="shared" si="5"/>
        <v>628883</v>
      </c>
      <c r="D57" s="74">
        <v>227843</v>
      </c>
      <c r="E57" s="74">
        <v>401040</v>
      </c>
      <c r="F57" s="74"/>
      <c r="G57" s="157"/>
      <c r="H57" s="72">
        <f t="shared" si="6"/>
        <v>641447</v>
      </c>
      <c r="I57" s="74">
        <v>243807</v>
      </c>
      <c r="J57" s="74">
        <f>368088+8400+21152</f>
        <v>397640</v>
      </c>
      <c r="K57" s="74"/>
      <c r="L57" s="158"/>
    </row>
    <row r="58" spans="1:12" x14ac:dyDescent="0.25">
      <c r="A58" s="159">
        <v>1140</v>
      </c>
      <c r="B58" s="71" t="s">
        <v>68</v>
      </c>
      <c r="C58" s="72">
        <f t="shared" si="5"/>
        <v>60151</v>
      </c>
      <c r="D58" s="160">
        <f>SUM(D59:D65)</f>
        <v>39139</v>
      </c>
      <c r="E58" s="160">
        <f>SUM(E59:E65)</f>
        <v>21012</v>
      </c>
      <c r="F58" s="160">
        <f>SUM(F59:F65)</f>
        <v>0</v>
      </c>
      <c r="G58" s="161">
        <f>SUM(G59:G65)</f>
        <v>0</v>
      </c>
      <c r="H58" s="72">
        <f t="shared" si="6"/>
        <v>63670</v>
      </c>
      <c r="I58" s="160">
        <f>SUM(I59:I65)</f>
        <v>42658</v>
      </c>
      <c r="J58" s="160">
        <f>SUM(J59:J65)</f>
        <v>21012</v>
      </c>
      <c r="K58" s="160">
        <f>SUM(K59:K65)</f>
        <v>0</v>
      </c>
      <c r="L58" s="162">
        <f>SUM(L59:L65)</f>
        <v>0</v>
      </c>
    </row>
    <row r="59" spans="1:12" x14ac:dyDescent="0.25">
      <c r="A59" s="44">
        <v>1141</v>
      </c>
      <c r="B59" s="71" t="s">
        <v>69</v>
      </c>
      <c r="C59" s="72">
        <f t="shared" si="5"/>
        <v>3752</v>
      </c>
      <c r="D59" s="74">
        <v>3752</v>
      </c>
      <c r="E59" s="74"/>
      <c r="F59" s="74"/>
      <c r="G59" s="157"/>
      <c r="H59" s="72">
        <f t="shared" si="6"/>
        <v>4153</v>
      </c>
      <c r="I59" s="74">
        <v>4153</v>
      </c>
      <c r="J59" s="74"/>
      <c r="K59" s="74"/>
      <c r="L59" s="158"/>
    </row>
    <row r="60" spans="1:12" ht="24.75" customHeight="1" x14ac:dyDescent="0.25">
      <c r="A60" s="44">
        <v>1142</v>
      </c>
      <c r="B60" s="71" t="s">
        <v>70</v>
      </c>
      <c r="C60" s="72">
        <f t="shared" si="5"/>
        <v>987</v>
      </c>
      <c r="D60" s="74">
        <v>987</v>
      </c>
      <c r="E60" s="74"/>
      <c r="F60" s="74"/>
      <c r="G60" s="157"/>
      <c r="H60" s="72">
        <f t="shared" si="6"/>
        <v>1093</v>
      </c>
      <c r="I60" s="74">
        <v>1093</v>
      </c>
      <c r="J60" s="74"/>
      <c r="K60" s="74"/>
      <c r="L60" s="158"/>
    </row>
    <row r="61" spans="1:12" ht="24" x14ac:dyDescent="0.25">
      <c r="A61" s="44">
        <v>1145</v>
      </c>
      <c r="B61" s="71" t="s">
        <v>71</v>
      </c>
      <c r="C61" s="72">
        <f t="shared" si="5"/>
        <v>0</v>
      </c>
      <c r="D61" s="74"/>
      <c r="E61" s="74"/>
      <c r="F61" s="74"/>
      <c r="G61" s="157"/>
      <c r="H61" s="72">
        <f t="shared" si="6"/>
        <v>0</v>
      </c>
      <c r="I61" s="74"/>
      <c r="J61" s="74"/>
      <c r="K61" s="74"/>
      <c r="L61" s="158"/>
    </row>
    <row r="62" spans="1:12" ht="27.75" customHeight="1" x14ac:dyDescent="0.25">
      <c r="A62" s="44">
        <v>1146</v>
      </c>
      <c r="B62" s="71" t="s">
        <v>72</v>
      </c>
      <c r="C62" s="72">
        <f t="shared" si="5"/>
        <v>1262</v>
      </c>
      <c r="D62" s="74">
        <v>1262</v>
      </c>
      <c r="E62" s="74"/>
      <c r="F62" s="74"/>
      <c r="G62" s="157"/>
      <c r="H62" s="72">
        <f t="shared" si="6"/>
        <v>0</v>
      </c>
      <c r="I62" s="74"/>
      <c r="J62" s="74"/>
      <c r="K62" s="74"/>
      <c r="L62" s="158"/>
    </row>
    <row r="63" spans="1:12" x14ac:dyDescent="0.25">
      <c r="A63" s="44">
        <v>1147</v>
      </c>
      <c r="B63" s="71" t="s">
        <v>73</v>
      </c>
      <c r="C63" s="72">
        <f t="shared" si="5"/>
        <v>2407</v>
      </c>
      <c r="D63" s="74">
        <v>2407</v>
      </c>
      <c r="E63" s="74"/>
      <c r="F63" s="74"/>
      <c r="G63" s="157"/>
      <c r="H63" s="72">
        <f t="shared" si="6"/>
        <v>4183</v>
      </c>
      <c r="I63" s="74">
        <v>4183</v>
      </c>
      <c r="J63" s="74"/>
      <c r="K63" s="74"/>
      <c r="L63" s="158"/>
    </row>
    <row r="64" spans="1:12" x14ac:dyDescent="0.25">
      <c r="A64" s="44">
        <v>1148</v>
      </c>
      <c r="B64" s="71" t="s">
        <v>74</v>
      </c>
      <c r="C64" s="72">
        <f t="shared" si="5"/>
        <v>28759</v>
      </c>
      <c r="D64" s="74">
        <v>28759</v>
      </c>
      <c r="E64" s="74"/>
      <c r="F64" s="74"/>
      <c r="G64" s="157"/>
      <c r="H64" s="72">
        <f t="shared" si="6"/>
        <v>31196</v>
      </c>
      <c r="I64" s="74">
        <v>31196</v>
      </c>
      <c r="J64" s="74"/>
      <c r="K64" s="74"/>
      <c r="L64" s="158"/>
    </row>
    <row r="65" spans="1:12" ht="24" customHeight="1" x14ac:dyDescent="0.25">
      <c r="A65" s="44">
        <v>1149</v>
      </c>
      <c r="B65" s="71" t="s">
        <v>75</v>
      </c>
      <c r="C65" s="72">
        <f t="shared" si="5"/>
        <v>22984</v>
      </c>
      <c r="D65" s="74">
        <v>1972</v>
      </c>
      <c r="E65" s="74">
        <v>21012</v>
      </c>
      <c r="F65" s="74"/>
      <c r="G65" s="157"/>
      <c r="H65" s="72">
        <f t="shared" si="6"/>
        <v>23045</v>
      </c>
      <c r="I65" s="74">
        <v>2033</v>
      </c>
      <c r="J65" s="74">
        <f>18936+2076</f>
        <v>21012</v>
      </c>
      <c r="K65" s="74"/>
      <c r="L65" s="158"/>
    </row>
    <row r="66" spans="1:12" ht="36" x14ac:dyDescent="0.25">
      <c r="A66" s="150">
        <v>1150</v>
      </c>
      <c r="B66" s="112" t="s">
        <v>76</v>
      </c>
      <c r="C66" s="117">
        <f t="shared" si="5"/>
        <v>1290</v>
      </c>
      <c r="D66" s="163">
        <v>1290</v>
      </c>
      <c r="E66" s="163"/>
      <c r="F66" s="163"/>
      <c r="G66" s="164"/>
      <c r="H66" s="117">
        <f t="shared" si="6"/>
        <v>2138</v>
      </c>
      <c r="I66" s="163">
        <v>2138</v>
      </c>
      <c r="J66" s="163"/>
      <c r="K66" s="163"/>
      <c r="L66" s="165"/>
    </row>
    <row r="67" spans="1:12" ht="24" x14ac:dyDescent="0.25">
      <c r="A67" s="56">
        <v>1200</v>
      </c>
      <c r="B67" s="147" t="s">
        <v>77</v>
      </c>
      <c r="C67" s="57">
        <f t="shared" si="5"/>
        <v>214649.8</v>
      </c>
      <c r="D67" s="63">
        <f>SUM(D68:D69)</f>
        <v>115087.8</v>
      </c>
      <c r="E67" s="63">
        <f>SUM(E68:E69)</f>
        <v>99562</v>
      </c>
      <c r="F67" s="63">
        <f>SUM(F68:F69)</f>
        <v>0</v>
      </c>
      <c r="G67" s="166">
        <f>SUM(G68:G69)</f>
        <v>0</v>
      </c>
      <c r="H67" s="57">
        <f t="shared" si="6"/>
        <v>231422</v>
      </c>
      <c r="I67" s="63">
        <f>SUM(I68:I69)</f>
        <v>126349</v>
      </c>
      <c r="J67" s="63">
        <f>SUM(J68:J69)</f>
        <v>105073</v>
      </c>
      <c r="K67" s="63">
        <f>SUM(K68:K69)</f>
        <v>0</v>
      </c>
      <c r="L67" s="167">
        <f>SUM(L68:L69)</f>
        <v>0</v>
      </c>
    </row>
    <row r="68" spans="1:12" ht="24" x14ac:dyDescent="0.25">
      <c r="A68" s="168">
        <v>1210</v>
      </c>
      <c r="B68" s="65" t="s">
        <v>78</v>
      </c>
      <c r="C68" s="66">
        <f t="shared" si="5"/>
        <v>169477</v>
      </c>
      <c r="D68" s="68">
        <v>69915</v>
      </c>
      <c r="E68" s="68">
        <v>99562</v>
      </c>
      <c r="F68" s="68"/>
      <c r="G68" s="154"/>
      <c r="H68" s="66">
        <f t="shared" si="6"/>
        <v>178899</v>
      </c>
      <c r="I68" s="68">
        <v>77226</v>
      </c>
      <c r="J68" s="68">
        <f>93957+2024+5692</f>
        <v>101673</v>
      </c>
      <c r="K68" s="68"/>
      <c r="L68" s="155"/>
    </row>
    <row r="69" spans="1:12" ht="24" x14ac:dyDescent="0.25">
      <c r="A69" s="159">
        <v>1220</v>
      </c>
      <c r="B69" s="71" t="s">
        <v>79</v>
      </c>
      <c r="C69" s="72">
        <f t="shared" si="5"/>
        <v>45172.800000000003</v>
      </c>
      <c r="D69" s="160">
        <f>SUM(D70:D74)</f>
        <v>45172.800000000003</v>
      </c>
      <c r="E69" s="160">
        <f>SUM(E70:E74)</f>
        <v>0</v>
      </c>
      <c r="F69" s="160">
        <f>SUM(F70:F74)</f>
        <v>0</v>
      </c>
      <c r="G69" s="161">
        <f>SUM(G70:G74)</f>
        <v>0</v>
      </c>
      <c r="H69" s="72">
        <f t="shared" si="6"/>
        <v>52523</v>
      </c>
      <c r="I69" s="160">
        <f>SUM(I70:I74)</f>
        <v>49123</v>
      </c>
      <c r="J69" s="160">
        <f>SUM(J70:J74)</f>
        <v>3400</v>
      </c>
      <c r="K69" s="160">
        <f>SUM(K70:K74)</f>
        <v>0</v>
      </c>
      <c r="L69" s="162">
        <f>SUM(L70:L74)</f>
        <v>0</v>
      </c>
    </row>
    <row r="70" spans="1:12" ht="48" x14ac:dyDescent="0.25">
      <c r="A70" s="44">
        <v>1221</v>
      </c>
      <c r="B70" s="71" t="s">
        <v>80</v>
      </c>
      <c r="C70" s="72">
        <f t="shared" si="5"/>
        <v>28102.799999999999</v>
      </c>
      <c r="D70" s="74">
        <v>28102.799999999999</v>
      </c>
      <c r="E70" s="74"/>
      <c r="F70" s="74"/>
      <c r="G70" s="157"/>
      <c r="H70" s="72">
        <f t="shared" si="6"/>
        <v>35375</v>
      </c>
      <c r="I70" s="74">
        <v>31975</v>
      </c>
      <c r="J70" s="74">
        <f>3000+400</f>
        <v>3400</v>
      </c>
      <c r="K70" s="74"/>
      <c r="L70" s="158"/>
    </row>
    <row r="71" spans="1:12" x14ac:dyDescent="0.25">
      <c r="A71" s="44">
        <v>1223</v>
      </c>
      <c r="B71" s="71" t="s">
        <v>81</v>
      </c>
      <c r="C71" s="72">
        <f t="shared" si="5"/>
        <v>0</v>
      </c>
      <c r="D71" s="74"/>
      <c r="E71" s="74"/>
      <c r="F71" s="74"/>
      <c r="G71" s="157"/>
      <c r="H71" s="72">
        <f t="shared" si="6"/>
        <v>0</v>
      </c>
      <c r="I71" s="74"/>
      <c r="J71" s="74"/>
      <c r="K71" s="74"/>
      <c r="L71" s="158"/>
    </row>
    <row r="72" spans="1:12" x14ac:dyDescent="0.25">
      <c r="A72" s="44">
        <v>1225</v>
      </c>
      <c r="B72" s="71" t="s">
        <v>82</v>
      </c>
      <c r="C72" s="72">
        <f t="shared" si="5"/>
        <v>0</v>
      </c>
      <c r="D72" s="74"/>
      <c r="E72" s="74"/>
      <c r="F72" s="74"/>
      <c r="G72" s="157"/>
      <c r="H72" s="72">
        <f t="shared" si="6"/>
        <v>0</v>
      </c>
      <c r="I72" s="74"/>
      <c r="J72" s="74"/>
      <c r="K72" s="74"/>
      <c r="L72" s="158"/>
    </row>
    <row r="73" spans="1:12" ht="36" x14ac:dyDescent="0.25">
      <c r="A73" s="44">
        <v>1227</v>
      </c>
      <c r="B73" s="71" t="s">
        <v>83</v>
      </c>
      <c r="C73" s="72">
        <f t="shared" si="5"/>
        <v>16643</v>
      </c>
      <c r="D73" s="74">
        <v>16643</v>
      </c>
      <c r="E73" s="74"/>
      <c r="F73" s="74"/>
      <c r="G73" s="157"/>
      <c r="H73" s="72">
        <f t="shared" si="6"/>
        <v>16648</v>
      </c>
      <c r="I73" s="74">
        <v>16648</v>
      </c>
      <c r="J73" s="74"/>
      <c r="K73" s="74"/>
      <c r="L73" s="158"/>
    </row>
    <row r="74" spans="1:12" ht="48" x14ac:dyDescent="0.25">
      <c r="A74" s="44">
        <v>1228</v>
      </c>
      <c r="B74" s="71" t="s">
        <v>84</v>
      </c>
      <c r="C74" s="72">
        <f t="shared" si="5"/>
        <v>427</v>
      </c>
      <c r="D74" s="74">
        <v>427</v>
      </c>
      <c r="E74" s="74"/>
      <c r="F74" s="74"/>
      <c r="G74" s="157"/>
      <c r="H74" s="72">
        <f t="shared" si="6"/>
        <v>500</v>
      </c>
      <c r="I74" s="74">
        <v>500</v>
      </c>
      <c r="J74" s="74"/>
      <c r="K74" s="74"/>
      <c r="L74" s="158"/>
    </row>
    <row r="75" spans="1:12" x14ac:dyDescent="0.25">
      <c r="A75" s="142">
        <v>2000</v>
      </c>
      <c r="B75" s="142" t="s">
        <v>85</v>
      </c>
      <c r="C75" s="143">
        <f t="shared" si="5"/>
        <v>121388</v>
      </c>
      <c r="D75" s="144">
        <f>SUM(D76,D83,D130,D164,D165,D172)</f>
        <v>102473</v>
      </c>
      <c r="E75" s="144">
        <f>SUM(E76,E83,E130,E164,E165,E172)</f>
        <v>4508</v>
      </c>
      <c r="F75" s="144">
        <f>SUM(F76,F83,F130,F164,F165,F172)</f>
        <v>14407</v>
      </c>
      <c r="G75" s="145">
        <f>SUM(G76,G83,G130,G164,G165,G172)</f>
        <v>0</v>
      </c>
      <c r="H75" s="143">
        <f t="shared" si="6"/>
        <v>116214</v>
      </c>
      <c r="I75" s="144">
        <f>SUM(I76,I83,I130,I164,I165,I172)</f>
        <v>99026</v>
      </c>
      <c r="J75" s="144">
        <f>SUM(J76,J83,J130,J164,J165,J172)</f>
        <v>0</v>
      </c>
      <c r="K75" s="144">
        <f>SUM(K76,K83,K130,K164,K165,K172)</f>
        <v>17188</v>
      </c>
      <c r="L75" s="146">
        <f>SUM(L76,L83,L130,L164,L165,L172)</f>
        <v>0</v>
      </c>
    </row>
    <row r="76" spans="1:12" ht="24" x14ac:dyDescent="0.25">
      <c r="A76" s="56">
        <v>2100</v>
      </c>
      <c r="B76" s="147" t="s">
        <v>86</v>
      </c>
      <c r="C76" s="57">
        <f t="shared" si="5"/>
        <v>252</v>
      </c>
      <c r="D76" s="63">
        <f>SUM(D77,D80)</f>
        <v>252</v>
      </c>
      <c r="E76" s="63">
        <f>SUM(E77,E80)</f>
        <v>0</v>
      </c>
      <c r="F76" s="63">
        <f>SUM(F77,F80)</f>
        <v>0</v>
      </c>
      <c r="G76" s="166">
        <f>SUM(G77,G80)</f>
        <v>0</v>
      </c>
      <c r="H76" s="57">
        <f t="shared" si="6"/>
        <v>252</v>
      </c>
      <c r="I76" s="63">
        <f>SUM(I77,I80)</f>
        <v>252</v>
      </c>
      <c r="J76" s="63">
        <f>SUM(J77,J80)</f>
        <v>0</v>
      </c>
      <c r="K76" s="63">
        <f>SUM(K77,K80)</f>
        <v>0</v>
      </c>
      <c r="L76" s="167">
        <f>SUM(L77,L80)</f>
        <v>0</v>
      </c>
    </row>
    <row r="77" spans="1:12" ht="24" x14ac:dyDescent="0.25">
      <c r="A77" s="168">
        <v>2110</v>
      </c>
      <c r="B77" s="65" t="s">
        <v>87</v>
      </c>
      <c r="C77" s="66">
        <f t="shared" si="5"/>
        <v>252</v>
      </c>
      <c r="D77" s="169">
        <f>SUM(D78:D79)</f>
        <v>252</v>
      </c>
      <c r="E77" s="169">
        <f>SUM(E78:E79)</f>
        <v>0</v>
      </c>
      <c r="F77" s="169">
        <f>SUM(F78:F79)</f>
        <v>0</v>
      </c>
      <c r="G77" s="170">
        <f>SUM(G78:G79)</f>
        <v>0</v>
      </c>
      <c r="H77" s="66">
        <f t="shared" si="6"/>
        <v>252</v>
      </c>
      <c r="I77" s="169">
        <f>SUM(I78:I79)</f>
        <v>252</v>
      </c>
      <c r="J77" s="169">
        <f>SUM(J78:J79)</f>
        <v>0</v>
      </c>
      <c r="K77" s="169">
        <f>SUM(K78:K79)</f>
        <v>0</v>
      </c>
      <c r="L77" s="171">
        <f>SUM(L78:L79)</f>
        <v>0</v>
      </c>
    </row>
    <row r="78" spans="1:12" x14ac:dyDescent="0.25">
      <c r="A78" s="44">
        <v>2111</v>
      </c>
      <c r="B78" s="71" t="s">
        <v>88</v>
      </c>
      <c r="C78" s="72">
        <f t="shared" si="5"/>
        <v>0</v>
      </c>
      <c r="D78" s="74"/>
      <c r="E78" s="74"/>
      <c r="F78" s="74"/>
      <c r="G78" s="157"/>
      <c r="H78" s="72">
        <f t="shared" si="6"/>
        <v>0</v>
      </c>
      <c r="I78" s="74"/>
      <c r="J78" s="74"/>
      <c r="K78" s="74"/>
      <c r="L78" s="158"/>
    </row>
    <row r="79" spans="1:12" ht="24" x14ac:dyDescent="0.25">
      <c r="A79" s="44">
        <v>2112</v>
      </c>
      <c r="B79" s="71" t="s">
        <v>89</v>
      </c>
      <c r="C79" s="72">
        <f t="shared" si="5"/>
        <v>252</v>
      </c>
      <c r="D79" s="74">
        <v>252</v>
      </c>
      <c r="E79" s="74"/>
      <c r="F79" s="74"/>
      <c r="G79" s="157"/>
      <c r="H79" s="72">
        <f t="shared" si="6"/>
        <v>252</v>
      </c>
      <c r="I79" s="74">
        <v>252</v>
      </c>
      <c r="J79" s="74"/>
      <c r="K79" s="74"/>
      <c r="L79" s="158"/>
    </row>
    <row r="80" spans="1:12" ht="24" x14ac:dyDescent="0.25">
      <c r="A80" s="159">
        <v>2120</v>
      </c>
      <c r="B80" s="71" t="s">
        <v>90</v>
      </c>
      <c r="C80" s="72">
        <f t="shared" si="5"/>
        <v>0</v>
      </c>
      <c r="D80" s="160">
        <f>SUM(D81:D82)</f>
        <v>0</v>
      </c>
      <c r="E80" s="160">
        <f>SUM(E81:E82)</f>
        <v>0</v>
      </c>
      <c r="F80" s="160">
        <f>SUM(F81:F82)</f>
        <v>0</v>
      </c>
      <c r="G80" s="161">
        <f>SUM(G81:G82)</f>
        <v>0</v>
      </c>
      <c r="H80" s="72">
        <f t="shared" si="6"/>
        <v>0</v>
      </c>
      <c r="I80" s="160">
        <f>SUM(I81:I82)</f>
        <v>0</v>
      </c>
      <c r="J80" s="160">
        <f>SUM(J81:J82)</f>
        <v>0</v>
      </c>
      <c r="K80" s="160">
        <f>SUM(K81:K82)</f>
        <v>0</v>
      </c>
      <c r="L80" s="162">
        <f>SUM(L81:L82)</f>
        <v>0</v>
      </c>
    </row>
    <row r="81" spans="1:12" x14ac:dyDescent="0.25">
      <c r="A81" s="44">
        <v>2121</v>
      </c>
      <c r="B81" s="71" t="s">
        <v>88</v>
      </c>
      <c r="C81" s="72">
        <f t="shared" si="5"/>
        <v>0</v>
      </c>
      <c r="D81" s="74"/>
      <c r="E81" s="74"/>
      <c r="F81" s="74"/>
      <c r="G81" s="157"/>
      <c r="H81" s="72">
        <f t="shared" si="6"/>
        <v>0</v>
      </c>
      <c r="I81" s="74"/>
      <c r="J81" s="74"/>
      <c r="K81" s="74"/>
      <c r="L81" s="158"/>
    </row>
    <row r="82" spans="1:12" ht="24" x14ac:dyDescent="0.25">
      <c r="A82" s="44">
        <v>2122</v>
      </c>
      <c r="B82" s="71" t="s">
        <v>89</v>
      </c>
      <c r="C82" s="72">
        <f t="shared" si="5"/>
        <v>0</v>
      </c>
      <c r="D82" s="74"/>
      <c r="E82" s="74"/>
      <c r="F82" s="74"/>
      <c r="G82" s="157"/>
      <c r="H82" s="72">
        <f t="shared" si="6"/>
        <v>0</v>
      </c>
      <c r="I82" s="74"/>
      <c r="J82" s="74"/>
      <c r="K82" s="74"/>
      <c r="L82" s="158"/>
    </row>
    <row r="83" spans="1:12" x14ac:dyDescent="0.25">
      <c r="A83" s="56">
        <v>2200</v>
      </c>
      <c r="B83" s="147" t="s">
        <v>91</v>
      </c>
      <c r="C83" s="57">
        <f t="shared" si="5"/>
        <v>91373</v>
      </c>
      <c r="D83" s="63">
        <f>SUM(D84,D89,D95,D103,D112,D116,D122,D128)</f>
        <v>81876</v>
      </c>
      <c r="E83" s="63">
        <f>SUM(E84,E89,E95,E103,E112,E116,E122,E128)</f>
        <v>0</v>
      </c>
      <c r="F83" s="63">
        <f>SUM(F84,F89,F95,F103,F112,F116,F122,F128)</f>
        <v>9497</v>
      </c>
      <c r="G83" s="166">
        <f>SUM(G84,G89,G95,G103,G112,G116,G122,G128)</f>
        <v>0</v>
      </c>
      <c r="H83" s="57">
        <f t="shared" si="6"/>
        <v>90726</v>
      </c>
      <c r="I83" s="63">
        <f>SUM(I84,I89,I95,I103,I112,I116,I122,I128)</f>
        <v>75679</v>
      </c>
      <c r="J83" s="63">
        <f>SUM(J84,J89,J95,J103,J112,J116,J122,J128)</f>
        <v>0</v>
      </c>
      <c r="K83" s="63">
        <f>SUM(K84,K89,K95,K103,K112,K116,K122,K128)</f>
        <v>15047</v>
      </c>
      <c r="L83" s="172">
        <f>SUM(L84,L89,L95,L103,L112,L116,L122,L128)</f>
        <v>0</v>
      </c>
    </row>
    <row r="84" spans="1:12" ht="24" x14ac:dyDescent="0.25">
      <c r="A84" s="150">
        <v>2210</v>
      </c>
      <c r="B84" s="112" t="s">
        <v>92</v>
      </c>
      <c r="C84" s="117">
        <f t="shared" si="5"/>
        <v>2331</v>
      </c>
      <c r="D84" s="151">
        <f>SUM(D85:D88)</f>
        <v>2331</v>
      </c>
      <c r="E84" s="151">
        <f>SUM(E85:E88)</f>
        <v>0</v>
      </c>
      <c r="F84" s="151">
        <f>SUM(F85:F88)</f>
        <v>0</v>
      </c>
      <c r="G84" s="151">
        <f>SUM(G85:G88)</f>
        <v>0</v>
      </c>
      <c r="H84" s="117">
        <f t="shared" si="6"/>
        <v>2334</v>
      </c>
      <c r="I84" s="151">
        <f>SUM(I85:I88)</f>
        <v>2334</v>
      </c>
      <c r="J84" s="151">
        <f>SUM(J85:J88)</f>
        <v>0</v>
      </c>
      <c r="K84" s="151">
        <f>SUM(K85:K88)</f>
        <v>0</v>
      </c>
      <c r="L84" s="153">
        <f>SUM(L85:L88)</f>
        <v>0</v>
      </c>
    </row>
    <row r="85" spans="1:12" ht="24" x14ac:dyDescent="0.25">
      <c r="A85" s="38">
        <v>2211</v>
      </c>
      <c r="B85" s="65" t="s">
        <v>93</v>
      </c>
      <c r="C85" s="66">
        <f t="shared" si="5"/>
        <v>0</v>
      </c>
      <c r="D85" s="68"/>
      <c r="E85" s="68"/>
      <c r="F85" s="68"/>
      <c r="G85" s="154"/>
      <c r="H85" s="66">
        <f t="shared" si="6"/>
        <v>0</v>
      </c>
      <c r="I85" s="68"/>
      <c r="J85" s="68"/>
      <c r="K85" s="68"/>
      <c r="L85" s="155"/>
    </row>
    <row r="86" spans="1:12" ht="36" x14ac:dyDescent="0.25">
      <c r="A86" s="44">
        <v>2212</v>
      </c>
      <c r="B86" s="71" t="s">
        <v>94</v>
      </c>
      <c r="C86" s="72">
        <f t="shared" si="5"/>
        <v>1684</v>
      </c>
      <c r="D86" s="74">
        <v>1684</v>
      </c>
      <c r="E86" s="74"/>
      <c r="F86" s="74"/>
      <c r="G86" s="157"/>
      <c r="H86" s="72">
        <f t="shared" si="6"/>
        <v>1684</v>
      </c>
      <c r="I86" s="74">
        <v>1684</v>
      </c>
      <c r="J86" s="74"/>
      <c r="K86" s="74"/>
      <c r="L86" s="158"/>
    </row>
    <row r="87" spans="1:12" ht="24" x14ac:dyDescent="0.25">
      <c r="A87" s="44">
        <v>2214</v>
      </c>
      <c r="B87" s="71" t="s">
        <v>95</v>
      </c>
      <c r="C87" s="72">
        <f t="shared" si="5"/>
        <v>597</v>
      </c>
      <c r="D87" s="74">
        <v>597</v>
      </c>
      <c r="E87" s="74"/>
      <c r="F87" s="74"/>
      <c r="G87" s="157"/>
      <c r="H87" s="72">
        <f t="shared" si="6"/>
        <v>597</v>
      </c>
      <c r="I87" s="74">
        <v>597</v>
      </c>
      <c r="J87" s="74"/>
      <c r="K87" s="74"/>
      <c r="L87" s="158"/>
    </row>
    <row r="88" spans="1:12" x14ac:dyDescent="0.25">
      <c r="A88" s="44">
        <v>2219</v>
      </c>
      <c r="B88" s="71" t="s">
        <v>96</v>
      </c>
      <c r="C88" s="72">
        <f t="shared" si="5"/>
        <v>50</v>
      </c>
      <c r="D88" s="74">
        <v>50</v>
      </c>
      <c r="E88" s="74"/>
      <c r="F88" s="74"/>
      <c r="G88" s="157"/>
      <c r="H88" s="72">
        <f t="shared" si="6"/>
        <v>53</v>
      </c>
      <c r="I88" s="74">
        <v>53</v>
      </c>
      <c r="J88" s="74"/>
      <c r="K88" s="74"/>
      <c r="L88" s="158"/>
    </row>
    <row r="89" spans="1:12" ht="24" x14ac:dyDescent="0.25">
      <c r="A89" s="159">
        <v>2220</v>
      </c>
      <c r="B89" s="71" t="s">
        <v>97</v>
      </c>
      <c r="C89" s="72">
        <f t="shared" si="5"/>
        <v>78836</v>
      </c>
      <c r="D89" s="160">
        <f>SUM(D90:D94)</f>
        <v>70386</v>
      </c>
      <c r="E89" s="160">
        <f>SUM(E90:E94)</f>
        <v>0</v>
      </c>
      <c r="F89" s="160">
        <f>SUM(F90:F94)</f>
        <v>8450</v>
      </c>
      <c r="G89" s="161">
        <f>SUM(G90:G94)</f>
        <v>0</v>
      </c>
      <c r="H89" s="72">
        <f t="shared" si="6"/>
        <v>76785</v>
      </c>
      <c r="I89" s="160">
        <f>SUM(I90:I94)</f>
        <v>62235</v>
      </c>
      <c r="J89" s="160">
        <f>SUM(J90:J94)</f>
        <v>0</v>
      </c>
      <c r="K89" s="160">
        <f>SUM(K90:K94)</f>
        <v>14550</v>
      </c>
      <c r="L89" s="162">
        <f>SUM(L90:L94)</f>
        <v>0</v>
      </c>
    </row>
    <row r="90" spans="1:12" ht="24" x14ac:dyDescent="0.25">
      <c r="A90" s="44">
        <v>2221</v>
      </c>
      <c r="B90" s="71" t="s">
        <v>98</v>
      </c>
      <c r="C90" s="72">
        <f t="shared" si="5"/>
        <v>49125</v>
      </c>
      <c r="D90" s="74">
        <v>46525</v>
      </c>
      <c r="E90" s="74"/>
      <c r="F90" s="74">
        <v>2600</v>
      </c>
      <c r="G90" s="157"/>
      <c r="H90" s="72">
        <f t="shared" si="6"/>
        <v>48899</v>
      </c>
      <c r="I90" s="74">
        <v>40199</v>
      </c>
      <c r="J90" s="74"/>
      <c r="K90" s="74">
        <v>8700</v>
      </c>
      <c r="L90" s="158"/>
    </row>
    <row r="91" spans="1:12" x14ac:dyDescent="0.25">
      <c r="A91" s="44">
        <v>2222</v>
      </c>
      <c r="B91" s="71" t="s">
        <v>99</v>
      </c>
      <c r="C91" s="72">
        <f t="shared" si="5"/>
        <v>7579</v>
      </c>
      <c r="D91" s="74">
        <v>6079</v>
      </c>
      <c r="E91" s="74"/>
      <c r="F91" s="74">
        <v>1500</v>
      </c>
      <c r="G91" s="157"/>
      <c r="H91" s="72">
        <f t="shared" si="6"/>
        <v>7399</v>
      </c>
      <c r="I91" s="74">
        <v>5899</v>
      </c>
      <c r="J91" s="74"/>
      <c r="K91" s="74">
        <v>1500</v>
      </c>
      <c r="L91" s="158"/>
    </row>
    <row r="92" spans="1:12" x14ac:dyDescent="0.25">
      <c r="A92" s="44">
        <v>2223</v>
      </c>
      <c r="B92" s="71" t="s">
        <v>100</v>
      </c>
      <c r="C92" s="72">
        <f t="shared" si="5"/>
        <v>20350</v>
      </c>
      <c r="D92" s="74">
        <v>16500</v>
      </c>
      <c r="E92" s="74"/>
      <c r="F92" s="74">
        <v>3850</v>
      </c>
      <c r="G92" s="157"/>
      <c r="H92" s="72">
        <f t="shared" si="6"/>
        <v>18828</v>
      </c>
      <c r="I92" s="74">
        <v>14978</v>
      </c>
      <c r="J92" s="74"/>
      <c r="K92" s="74">
        <v>3850</v>
      </c>
      <c r="L92" s="158"/>
    </row>
    <row r="93" spans="1:12" ht="48" x14ac:dyDescent="0.25">
      <c r="A93" s="44">
        <v>2224</v>
      </c>
      <c r="B93" s="71" t="s">
        <v>101</v>
      </c>
      <c r="C93" s="72">
        <f t="shared" si="5"/>
        <v>1782</v>
      </c>
      <c r="D93" s="74">
        <v>1282</v>
      </c>
      <c r="E93" s="74"/>
      <c r="F93" s="74">
        <v>500</v>
      </c>
      <c r="G93" s="157"/>
      <c r="H93" s="72">
        <f t="shared" si="6"/>
        <v>1659</v>
      </c>
      <c r="I93" s="74">
        <v>1159</v>
      </c>
      <c r="J93" s="74"/>
      <c r="K93" s="74">
        <v>500</v>
      </c>
      <c r="L93" s="158"/>
    </row>
    <row r="94" spans="1:12" ht="24" x14ac:dyDescent="0.25">
      <c r="A94" s="44">
        <v>2229</v>
      </c>
      <c r="B94" s="71" t="s">
        <v>102</v>
      </c>
      <c r="C94" s="72">
        <f t="shared" si="5"/>
        <v>0</v>
      </c>
      <c r="D94" s="74"/>
      <c r="E94" s="74"/>
      <c r="F94" s="74"/>
      <c r="G94" s="157"/>
      <c r="H94" s="72">
        <f t="shared" si="6"/>
        <v>0</v>
      </c>
      <c r="I94" s="74"/>
      <c r="J94" s="74"/>
      <c r="K94" s="74"/>
      <c r="L94" s="158"/>
    </row>
    <row r="95" spans="1:12" ht="36" x14ac:dyDescent="0.25">
      <c r="A95" s="159">
        <v>2230</v>
      </c>
      <c r="B95" s="71" t="s">
        <v>103</v>
      </c>
      <c r="C95" s="72">
        <f t="shared" si="5"/>
        <v>1751</v>
      </c>
      <c r="D95" s="160">
        <f>SUM(D96:D102)</f>
        <v>1751</v>
      </c>
      <c r="E95" s="160">
        <f>SUM(E96:E102)</f>
        <v>0</v>
      </c>
      <c r="F95" s="160">
        <f>SUM(F96:F102)</f>
        <v>0</v>
      </c>
      <c r="G95" s="161">
        <f>SUM(G96:G102)</f>
        <v>0</v>
      </c>
      <c r="H95" s="72">
        <f t="shared" si="6"/>
        <v>1365</v>
      </c>
      <c r="I95" s="160">
        <f>SUM(I96:I102)</f>
        <v>1365</v>
      </c>
      <c r="J95" s="160">
        <f>SUM(J96:J102)</f>
        <v>0</v>
      </c>
      <c r="K95" s="160">
        <f>SUM(K96:K102)</f>
        <v>0</v>
      </c>
      <c r="L95" s="162">
        <f>SUM(L96:L102)</f>
        <v>0</v>
      </c>
    </row>
    <row r="96" spans="1:12" ht="24" x14ac:dyDescent="0.25">
      <c r="A96" s="44">
        <v>2231</v>
      </c>
      <c r="B96" s="71" t="s">
        <v>104</v>
      </c>
      <c r="C96" s="72">
        <f t="shared" si="5"/>
        <v>0</v>
      </c>
      <c r="D96" s="74"/>
      <c r="E96" s="74"/>
      <c r="F96" s="74"/>
      <c r="G96" s="157"/>
      <c r="H96" s="72">
        <f t="shared" si="6"/>
        <v>0</v>
      </c>
      <c r="I96" s="74"/>
      <c r="J96" s="74"/>
      <c r="K96" s="74"/>
      <c r="L96" s="158"/>
    </row>
    <row r="97" spans="1:12" ht="24.75" customHeight="1" x14ac:dyDescent="0.25">
      <c r="A97" s="44">
        <v>2232</v>
      </c>
      <c r="B97" s="71" t="s">
        <v>105</v>
      </c>
      <c r="C97" s="72">
        <f t="shared" si="5"/>
        <v>0</v>
      </c>
      <c r="D97" s="74"/>
      <c r="E97" s="74"/>
      <c r="F97" s="74"/>
      <c r="G97" s="157"/>
      <c r="H97" s="72">
        <f t="shared" si="6"/>
        <v>0</v>
      </c>
      <c r="I97" s="74"/>
      <c r="J97" s="74"/>
      <c r="K97" s="74"/>
      <c r="L97" s="158"/>
    </row>
    <row r="98" spans="1:12" ht="24" x14ac:dyDescent="0.25">
      <c r="A98" s="38">
        <v>2233</v>
      </c>
      <c r="B98" s="65" t="s">
        <v>106</v>
      </c>
      <c r="C98" s="66">
        <f t="shared" si="5"/>
        <v>0</v>
      </c>
      <c r="D98" s="68"/>
      <c r="E98" s="68"/>
      <c r="F98" s="68"/>
      <c r="G98" s="154"/>
      <c r="H98" s="66">
        <f t="shared" si="6"/>
        <v>0</v>
      </c>
      <c r="I98" s="68"/>
      <c r="J98" s="68"/>
      <c r="K98" s="68"/>
      <c r="L98" s="155"/>
    </row>
    <row r="99" spans="1:12" ht="36" x14ac:dyDescent="0.25">
      <c r="A99" s="44">
        <v>2234</v>
      </c>
      <c r="B99" s="71" t="s">
        <v>107</v>
      </c>
      <c r="C99" s="72">
        <f t="shared" si="5"/>
        <v>26</v>
      </c>
      <c r="D99" s="74">
        <v>26</v>
      </c>
      <c r="E99" s="74"/>
      <c r="F99" s="74"/>
      <c r="G99" s="157"/>
      <c r="H99" s="72">
        <f t="shared" si="6"/>
        <v>26</v>
      </c>
      <c r="I99" s="74">
        <v>26</v>
      </c>
      <c r="J99" s="74"/>
      <c r="K99" s="74"/>
      <c r="L99" s="158"/>
    </row>
    <row r="100" spans="1:12" ht="24" x14ac:dyDescent="0.25">
      <c r="A100" s="44">
        <v>2235</v>
      </c>
      <c r="B100" s="71" t="s">
        <v>108</v>
      </c>
      <c r="C100" s="72">
        <f t="shared" si="5"/>
        <v>260</v>
      </c>
      <c r="D100" s="74">
        <v>260</v>
      </c>
      <c r="E100" s="74"/>
      <c r="F100" s="74"/>
      <c r="G100" s="157"/>
      <c r="H100" s="72">
        <f t="shared" si="6"/>
        <v>0</v>
      </c>
      <c r="I100" s="74"/>
      <c r="J100" s="74"/>
      <c r="K100" s="74"/>
      <c r="L100" s="158"/>
    </row>
    <row r="101" spans="1:12" x14ac:dyDescent="0.25">
      <c r="A101" s="44">
        <v>2236</v>
      </c>
      <c r="B101" s="71" t="s">
        <v>109</v>
      </c>
      <c r="C101" s="72">
        <f t="shared" si="5"/>
        <v>0</v>
      </c>
      <c r="D101" s="74"/>
      <c r="E101" s="74"/>
      <c r="F101" s="74"/>
      <c r="G101" s="157"/>
      <c r="H101" s="72">
        <f t="shared" si="6"/>
        <v>0</v>
      </c>
      <c r="I101" s="74"/>
      <c r="J101" s="74"/>
      <c r="K101" s="74"/>
      <c r="L101" s="158"/>
    </row>
    <row r="102" spans="1:12" ht="24" x14ac:dyDescent="0.25">
      <c r="A102" s="44">
        <v>2239</v>
      </c>
      <c r="B102" s="71" t="s">
        <v>110</v>
      </c>
      <c r="C102" s="72">
        <f t="shared" si="5"/>
        <v>1465</v>
      </c>
      <c r="D102" s="74">
        <v>1465</v>
      </c>
      <c r="E102" s="74"/>
      <c r="F102" s="74"/>
      <c r="G102" s="157"/>
      <c r="H102" s="72">
        <f t="shared" si="6"/>
        <v>1339</v>
      </c>
      <c r="I102" s="74">
        <v>1339</v>
      </c>
      <c r="J102" s="74"/>
      <c r="K102" s="74"/>
      <c r="L102" s="158"/>
    </row>
    <row r="103" spans="1:12" ht="36" x14ac:dyDescent="0.25">
      <c r="A103" s="159">
        <v>2240</v>
      </c>
      <c r="B103" s="71" t="s">
        <v>111</v>
      </c>
      <c r="C103" s="72">
        <f t="shared" si="5"/>
        <v>7698</v>
      </c>
      <c r="D103" s="160">
        <f>SUM(D104:D111)</f>
        <v>6701</v>
      </c>
      <c r="E103" s="160">
        <f>SUM(E104:E111)</f>
        <v>0</v>
      </c>
      <c r="F103" s="160">
        <f>SUM(F104:F111)</f>
        <v>997</v>
      </c>
      <c r="G103" s="161">
        <f>SUM(G104:G111)</f>
        <v>0</v>
      </c>
      <c r="H103" s="72">
        <f t="shared" si="6"/>
        <v>6448</v>
      </c>
      <c r="I103" s="160">
        <f>SUM(I104:I111)</f>
        <v>6001</v>
      </c>
      <c r="J103" s="160">
        <f>SUM(J104:J111)</f>
        <v>0</v>
      </c>
      <c r="K103" s="160">
        <f>SUM(K104:K111)</f>
        <v>447</v>
      </c>
      <c r="L103" s="162">
        <f>SUM(L104:L111)</f>
        <v>0</v>
      </c>
    </row>
    <row r="104" spans="1:12" x14ac:dyDescent="0.25">
      <c r="A104" s="44">
        <v>2241</v>
      </c>
      <c r="B104" s="71" t="s">
        <v>112</v>
      </c>
      <c r="C104" s="72">
        <f t="shared" si="5"/>
        <v>0</v>
      </c>
      <c r="D104" s="74"/>
      <c r="E104" s="74"/>
      <c r="F104" s="74"/>
      <c r="G104" s="157"/>
      <c r="H104" s="72">
        <f t="shared" si="6"/>
        <v>0</v>
      </c>
      <c r="I104" s="74"/>
      <c r="J104" s="74"/>
      <c r="K104" s="74"/>
      <c r="L104" s="158"/>
    </row>
    <row r="105" spans="1:12" ht="24" x14ac:dyDescent="0.25">
      <c r="A105" s="44">
        <v>2242</v>
      </c>
      <c r="B105" s="71" t="s">
        <v>113</v>
      </c>
      <c r="C105" s="72">
        <f t="shared" si="5"/>
        <v>327</v>
      </c>
      <c r="D105" s="74"/>
      <c r="E105" s="74"/>
      <c r="F105" s="74">
        <v>327</v>
      </c>
      <c r="G105" s="157"/>
      <c r="H105" s="72">
        <f t="shared" si="6"/>
        <v>327</v>
      </c>
      <c r="I105" s="74"/>
      <c r="J105" s="74"/>
      <c r="K105" s="74">
        <v>327</v>
      </c>
      <c r="L105" s="158"/>
    </row>
    <row r="106" spans="1:12" ht="24" x14ac:dyDescent="0.25">
      <c r="A106" s="584">
        <v>2243</v>
      </c>
      <c r="B106" s="585" t="s">
        <v>114</v>
      </c>
      <c r="C106" s="272">
        <f t="shared" si="5"/>
        <v>528</v>
      </c>
      <c r="D106" s="273">
        <v>408</v>
      </c>
      <c r="E106" s="273"/>
      <c r="F106" s="273">
        <v>120</v>
      </c>
      <c r="G106" s="582"/>
      <c r="H106" s="272">
        <f t="shared" si="6"/>
        <v>528</v>
      </c>
      <c r="I106" s="273">
        <v>408</v>
      </c>
      <c r="J106" s="273"/>
      <c r="K106" s="273">
        <v>120</v>
      </c>
      <c r="L106" s="586"/>
    </row>
    <row r="107" spans="1:12" s="156" customFormat="1" x14ac:dyDescent="0.25">
      <c r="A107" s="584">
        <v>2244</v>
      </c>
      <c r="B107" s="585" t="s">
        <v>115</v>
      </c>
      <c r="C107" s="272">
        <f t="shared" si="5"/>
        <v>5930</v>
      </c>
      <c r="D107" s="273">
        <v>5380</v>
      </c>
      <c r="E107" s="273"/>
      <c r="F107" s="273">
        <v>550</v>
      </c>
      <c r="G107" s="582"/>
      <c r="H107" s="272">
        <f t="shared" si="6"/>
        <v>4680</v>
      </c>
      <c r="I107" s="273">
        <v>4680</v>
      </c>
      <c r="J107" s="273"/>
      <c r="K107" s="273"/>
      <c r="L107" s="586"/>
    </row>
    <row r="108" spans="1:12" ht="24" x14ac:dyDescent="0.25">
      <c r="A108" s="584">
        <v>2246</v>
      </c>
      <c r="B108" s="585" t="s">
        <v>116</v>
      </c>
      <c r="C108" s="272">
        <f t="shared" si="5"/>
        <v>0</v>
      </c>
      <c r="D108" s="273"/>
      <c r="E108" s="273"/>
      <c r="F108" s="273"/>
      <c r="G108" s="582"/>
      <c r="H108" s="272">
        <f t="shared" si="6"/>
        <v>0</v>
      </c>
      <c r="I108" s="273"/>
      <c r="J108" s="273"/>
      <c r="K108" s="273"/>
      <c r="L108" s="586"/>
    </row>
    <row r="109" spans="1:12" x14ac:dyDescent="0.25">
      <c r="A109" s="44">
        <v>2247</v>
      </c>
      <c r="B109" s="71" t="s">
        <v>117</v>
      </c>
      <c r="C109" s="72">
        <f t="shared" si="5"/>
        <v>128</v>
      </c>
      <c r="D109" s="74">
        <v>128</v>
      </c>
      <c r="E109" s="74"/>
      <c r="F109" s="74"/>
      <c r="G109" s="157"/>
      <c r="H109" s="72">
        <f t="shared" si="6"/>
        <v>128</v>
      </c>
      <c r="I109" s="74">
        <v>128</v>
      </c>
      <c r="J109" s="74"/>
      <c r="K109" s="74"/>
      <c r="L109" s="158"/>
    </row>
    <row r="110" spans="1:12" ht="24" x14ac:dyDescent="0.25">
      <c r="A110" s="44">
        <v>2248</v>
      </c>
      <c r="B110" s="71" t="s">
        <v>118</v>
      </c>
      <c r="C110" s="72">
        <f t="shared" si="5"/>
        <v>0</v>
      </c>
      <c r="D110" s="74"/>
      <c r="E110" s="74"/>
      <c r="F110" s="74"/>
      <c r="G110" s="157"/>
      <c r="H110" s="72">
        <f t="shared" si="6"/>
        <v>0</v>
      </c>
      <c r="I110" s="74"/>
      <c r="J110" s="74"/>
      <c r="K110" s="74"/>
      <c r="L110" s="158"/>
    </row>
    <row r="111" spans="1:12" ht="24" x14ac:dyDescent="0.25">
      <c r="A111" s="44">
        <v>2249</v>
      </c>
      <c r="B111" s="71" t="s">
        <v>119</v>
      </c>
      <c r="C111" s="72">
        <f t="shared" si="5"/>
        <v>785</v>
      </c>
      <c r="D111" s="74">
        <v>785</v>
      </c>
      <c r="E111" s="74"/>
      <c r="F111" s="74"/>
      <c r="G111" s="157"/>
      <c r="H111" s="72">
        <f t="shared" si="6"/>
        <v>785</v>
      </c>
      <c r="I111" s="74">
        <v>785</v>
      </c>
      <c r="J111" s="74"/>
      <c r="K111" s="74"/>
      <c r="L111" s="158"/>
    </row>
    <row r="112" spans="1:12" x14ac:dyDescent="0.25">
      <c r="A112" s="159">
        <v>2250</v>
      </c>
      <c r="B112" s="71" t="s">
        <v>120</v>
      </c>
      <c r="C112" s="72">
        <f t="shared" si="5"/>
        <v>655</v>
      </c>
      <c r="D112" s="160">
        <f>SUM(D113:D115)</f>
        <v>655</v>
      </c>
      <c r="E112" s="160">
        <f>SUM(E113:E115)</f>
        <v>0</v>
      </c>
      <c r="F112" s="160">
        <f>SUM(F113:F115)</f>
        <v>0</v>
      </c>
      <c r="G112" s="173">
        <f>SUM(G113:G115)</f>
        <v>0</v>
      </c>
      <c r="H112" s="72">
        <f t="shared" si="6"/>
        <v>655</v>
      </c>
      <c r="I112" s="160">
        <f>SUM(I113:I115)</f>
        <v>655</v>
      </c>
      <c r="J112" s="160">
        <f>SUM(J113:J115)</f>
        <v>0</v>
      </c>
      <c r="K112" s="160">
        <f>SUM(K113:K115)</f>
        <v>0</v>
      </c>
      <c r="L112" s="162">
        <f>SUM(L113:L115)</f>
        <v>0</v>
      </c>
    </row>
    <row r="113" spans="1:12" x14ac:dyDescent="0.25">
      <c r="A113" s="44">
        <v>2251</v>
      </c>
      <c r="B113" s="71" t="s">
        <v>121</v>
      </c>
      <c r="C113" s="72">
        <f t="shared" si="5"/>
        <v>85</v>
      </c>
      <c r="D113" s="74">
        <v>85</v>
      </c>
      <c r="E113" s="74"/>
      <c r="F113" s="74"/>
      <c r="G113" s="157"/>
      <c r="H113" s="72">
        <f t="shared" si="6"/>
        <v>85</v>
      </c>
      <c r="I113" s="74">
        <v>85</v>
      </c>
      <c r="J113" s="74"/>
      <c r="K113" s="74"/>
      <c r="L113" s="158"/>
    </row>
    <row r="114" spans="1:12" ht="24" x14ac:dyDescent="0.25">
      <c r="A114" s="44">
        <v>2252</v>
      </c>
      <c r="B114" s="71" t="s">
        <v>122</v>
      </c>
      <c r="C114" s="72">
        <f>SUM(D114:G114)</f>
        <v>0</v>
      </c>
      <c r="D114" s="74"/>
      <c r="E114" s="74"/>
      <c r="F114" s="74"/>
      <c r="G114" s="157"/>
      <c r="H114" s="72">
        <f>SUM(I114:L114)</f>
        <v>0</v>
      </c>
      <c r="I114" s="74"/>
      <c r="J114" s="74"/>
      <c r="K114" s="74"/>
      <c r="L114" s="158"/>
    </row>
    <row r="115" spans="1:12" ht="24" x14ac:dyDescent="0.25">
      <c r="A115" s="44">
        <v>2259</v>
      </c>
      <c r="B115" s="71" t="s">
        <v>123</v>
      </c>
      <c r="C115" s="72">
        <f>SUM(D115:G115)</f>
        <v>570</v>
      </c>
      <c r="D115" s="74">
        <v>570</v>
      </c>
      <c r="E115" s="74"/>
      <c r="F115" s="74"/>
      <c r="G115" s="157"/>
      <c r="H115" s="72">
        <f>SUM(I115:L115)</f>
        <v>570</v>
      </c>
      <c r="I115" s="74">
        <v>570</v>
      </c>
      <c r="J115" s="74"/>
      <c r="K115" s="74"/>
      <c r="L115" s="158"/>
    </row>
    <row r="116" spans="1:12" x14ac:dyDescent="0.25">
      <c r="A116" s="159">
        <v>2260</v>
      </c>
      <c r="B116" s="71" t="s">
        <v>124</v>
      </c>
      <c r="C116" s="72">
        <f t="shared" ref="C116:C187" si="7">SUM(D116:G116)</f>
        <v>102</v>
      </c>
      <c r="D116" s="160">
        <f>SUM(D117:D121)</f>
        <v>52</v>
      </c>
      <c r="E116" s="160">
        <f>SUM(E117:E121)</f>
        <v>0</v>
      </c>
      <c r="F116" s="160">
        <f>SUM(F117:F121)</f>
        <v>50</v>
      </c>
      <c r="G116" s="161">
        <f>SUM(G117:G121)</f>
        <v>0</v>
      </c>
      <c r="H116" s="72">
        <f t="shared" ref="H116:H188" si="8">SUM(I116:L116)</f>
        <v>102</v>
      </c>
      <c r="I116" s="160">
        <f>SUM(I117:I121)</f>
        <v>52</v>
      </c>
      <c r="J116" s="160">
        <f>SUM(J117:J121)</f>
        <v>0</v>
      </c>
      <c r="K116" s="160">
        <f>SUM(K117:K121)</f>
        <v>50</v>
      </c>
      <c r="L116" s="162">
        <f>SUM(L117:L121)</f>
        <v>0</v>
      </c>
    </row>
    <row r="117" spans="1:12" x14ac:dyDescent="0.25">
      <c r="A117" s="44">
        <v>2261</v>
      </c>
      <c r="B117" s="71" t="s">
        <v>125</v>
      </c>
      <c r="C117" s="72">
        <f t="shared" si="7"/>
        <v>0</v>
      </c>
      <c r="D117" s="74"/>
      <c r="E117" s="74"/>
      <c r="F117" s="74"/>
      <c r="G117" s="157"/>
      <c r="H117" s="72">
        <f t="shared" si="8"/>
        <v>0</v>
      </c>
      <c r="I117" s="74"/>
      <c r="J117" s="74"/>
      <c r="K117" s="74"/>
      <c r="L117" s="158"/>
    </row>
    <row r="118" spans="1:12" x14ac:dyDescent="0.25">
      <c r="A118" s="44">
        <v>2262</v>
      </c>
      <c r="B118" s="71" t="s">
        <v>126</v>
      </c>
      <c r="C118" s="72">
        <f t="shared" si="7"/>
        <v>0</v>
      </c>
      <c r="D118" s="74"/>
      <c r="E118" s="74"/>
      <c r="F118" s="74"/>
      <c r="G118" s="157"/>
      <c r="H118" s="72">
        <f t="shared" si="8"/>
        <v>0</v>
      </c>
      <c r="I118" s="74"/>
      <c r="J118" s="74"/>
      <c r="K118" s="74"/>
      <c r="L118" s="158"/>
    </row>
    <row r="119" spans="1:12" x14ac:dyDescent="0.25">
      <c r="A119" s="44">
        <v>2263</v>
      </c>
      <c r="B119" s="71" t="s">
        <v>127</v>
      </c>
      <c r="C119" s="72">
        <f t="shared" si="7"/>
        <v>0</v>
      </c>
      <c r="D119" s="74"/>
      <c r="E119" s="74"/>
      <c r="F119" s="74"/>
      <c r="G119" s="157"/>
      <c r="H119" s="72">
        <f t="shared" si="8"/>
        <v>0</v>
      </c>
      <c r="I119" s="74"/>
      <c r="J119" s="74"/>
      <c r="K119" s="74"/>
      <c r="L119" s="158"/>
    </row>
    <row r="120" spans="1:12" ht="24" x14ac:dyDescent="0.25">
      <c r="A120" s="44">
        <v>2264</v>
      </c>
      <c r="B120" s="71" t="s">
        <v>128</v>
      </c>
      <c r="C120" s="72">
        <f t="shared" si="7"/>
        <v>50</v>
      </c>
      <c r="D120" s="74"/>
      <c r="E120" s="74"/>
      <c r="F120" s="74">
        <v>50</v>
      </c>
      <c r="G120" s="157"/>
      <c r="H120" s="72">
        <f t="shared" si="8"/>
        <v>50</v>
      </c>
      <c r="I120" s="74"/>
      <c r="J120" s="74"/>
      <c r="K120" s="74">
        <v>50</v>
      </c>
      <c r="L120" s="158"/>
    </row>
    <row r="121" spans="1:12" x14ac:dyDescent="0.25">
      <c r="A121" s="44">
        <v>2269</v>
      </c>
      <c r="B121" s="71" t="s">
        <v>129</v>
      </c>
      <c r="C121" s="72">
        <f t="shared" si="7"/>
        <v>52</v>
      </c>
      <c r="D121" s="74">
        <v>52</v>
      </c>
      <c r="E121" s="74"/>
      <c r="F121" s="74"/>
      <c r="G121" s="157"/>
      <c r="H121" s="72">
        <f t="shared" si="8"/>
        <v>52</v>
      </c>
      <c r="I121" s="74">
        <v>52</v>
      </c>
      <c r="J121" s="74"/>
      <c r="K121" s="74"/>
      <c r="L121" s="158"/>
    </row>
    <row r="122" spans="1:12" x14ac:dyDescent="0.25">
      <c r="A122" s="159">
        <v>2270</v>
      </c>
      <c r="B122" s="71" t="s">
        <v>130</v>
      </c>
      <c r="C122" s="72">
        <f t="shared" si="7"/>
        <v>0</v>
      </c>
      <c r="D122" s="160">
        <f>SUM(D123:D127)</f>
        <v>0</v>
      </c>
      <c r="E122" s="160">
        <f>SUM(E123:E127)</f>
        <v>0</v>
      </c>
      <c r="F122" s="160">
        <f>SUM(F123:F127)</f>
        <v>0</v>
      </c>
      <c r="G122" s="161">
        <f>SUM(G123:G127)</f>
        <v>0</v>
      </c>
      <c r="H122" s="72">
        <f t="shared" si="8"/>
        <v>3037</v>
      </c>
      <c r="I122" s="160">
        <f>SUM(I123:I127)</f>
        <v>3037</v>
      </c>
      <c r="J122" s="160">
        <f>SUM(J123:J127)</f>
        <v>0</v>
      </c>
      <c r="K122" s="160">
        <f>SUM(K123:K127)</f>
        <v>0</v>
      </c>
      <c r="L122" s="162">
        <f>SUM(L123:L127)</f>
        <v>0</v>
      </c>
    </row>
    <row r="123" spans="1:12" x14ac:dyDescent="0.25">
      <c r="A123" s="44">
        <v>2272</v>
      </c>
      <c r="B123" s="174" t="s">
        <v>131</v>
      </c>
      <c r="C123" s="72">
        <f t="shared" si="7"/>
        <v>0</v>
      </c>
      <c r="D123" s="74"/>
      <c r="E123" s="74"/>
      <c r="F123" s="74"/>
      <c r="G123" s="157"/>
      <c r="H123" s="72">
        <f t="shared" si="8"/>
        <v>0</v>
      </c>
      <c r="I123" s="74"/>
      <c r="J123" s="74"/>
      <c r="K123" s="74"/>
      <c r="L123" s="158"/>
    </row>
    <row r="124" spans="1:12" ht="24" x14ac:dyDescent="0.25">
      <c r="A124" s="44">
        <v>2274</v>
      </c>
      <c r="B124" s="175" t="s">
        <v>132</v>
      </c>
      <c r="C124" s="72">
        <f t="shared" si="7"/>
        <v>0</v>
      </c>
      <c r="D124" s="74"/>
      <c r="E124" s="74"/>
      <c r="F124" s="74"/>
      <c r="G124" s="157"/>
      <c r="H124" s="72">
        <f t="shared" si="8"/>
        <v>0</v>
      </c>
      <c r="I124" s="74"/>
      <c r="J124" s="74"/>
      <c r="K124" s="74"/>
      <c r="L124" s="158"/>
    </row>
    <row r="125" spans="1:12" ht="24" x14ac:dyDescent="0.25">
      <c r="A125" s="44">
        <v>2275</v>
      </c>
      <c r="B125" s="71" t="s">
        <v>133</v>
      </c>
      <c r="C125" s="72">
        <f t="shared" si="7"/>
        <v>0</v>
      </c>
      <c r="D125" s="74"/>
      <c r="E125" s="74"/>
      <c r="F125" s="74"/>
      <c r="G125" s="157"/>
      <c r="H125" s="72">
        <f t="shared" si="8"/>
        <v>3037</v>
      </c>
      <c r="I125" s="74">
        <v>3037</v>
      </c>
      <c r="J125" s="74"/>
      <c r="K125" s="74"/>
      <c r="L125" s="158"/>
    </row>
    <row r="126" spans="1:12" ht="36" x14ac:dyDescent="0.25">
      <c r="A126" s="44">
        <v>2276</v>
      </c>
      <c r="B126" s="71" t="s">
        <v>134</v>
      </c>
      <c r="C126" s="72">
        <f t="shared" si="7"/>
        <v>0</v>
      </c>
      <c r="D126" s="74"/>
      <c r="E126" s="74"/>
      <c r="F126" s="74"/>
      <c r="G126" s="157"/>
      <c r="H126" s="72">
        <f t="shared" si="8"/>
        <v>0</v>
      </c>
      <c r="I126" s="74"/>
      <c r="J126" s="74"/>
      <c r="K126" s="74"/>
      <c r="L126" s="158"/>
    </row>
    <row r="127" spans="1:12" ht="24" x14ac:dyDescent="0.25">
      <c r="A127" s="44">
        <v>2279</v>
      </c>
      <c r="B127" s="71" t="s">
        <v>135</v>
      </c>
      <c r="C127" s="72">
        <f t="shared" si="7"/>
        <v>0</v>
      </c>
      <c r="D127" s="74"/>
      <c r="E127" s="74"/>
      <c r="F127" s="74"/>
      <c r="G127" s="157"/>
      <c r="H127" s="72">
        <f t="shared" si="8"/>
        <v>0</v>
      </c>
      <c r="I127" s="74"/>
      <c r="J127" s="74"/>
      <c r="K127" s="74"/>
      <c r="L127" s="158"/>
    </row>
    <row r="128" spans="1:12" ht="24" x14ac:dyDescent="0.25">
      <c r="A128" s="168">
        <v>2280</v>
      </c>
      <c r="B128" s="65" t="s">
        <v>136</v>
      </c>
      <c r="C128" s="66">
        <f t="shared" ref="C128:L128" si="9">SUM(C129)</f>
        <v>0</v>
      </c>
      <c r="D128" s="169">
        <f t="shared" si="9"/>
        <v>0</v>
      </c>
      <c r="E128" s="169">
        <f t="shared" si="9"/>
        <v>0</v>
      </c>
      <c r="F128" s="169">
        <f t="shared" si="9"/>
        <v>0</v>
      </c>
      <c r="G128" s="169">
        <f t="shared" si="9"/>
        <v>0</v>
      </c>
      <c r="H128" s="66">
        <f t="shared" si="9"/>
        <v>0</v>
      </c>
      <c r="I128" s="169">
        <f t="shared" si="9"/>
        <v>0</v>
      </c>
      <c r="J128" s="169">
        <f t="shared" si="9"/>
        <v>0</v>
      </c>
      <c r="K128" s="169">
        <f t="shared" si="9"/>
        <v>0</v>
      </c>
      <c r="L128" s="176">
        <f t="shared" si="9"/>
        <v>0</v>
      </c>
    </row>
    <row r="129" spans="1:12" ht="24" x14ac:dyDescent="0.25">
      <c r="A129" s="44">
        <v>2283</v>
      </c>
      <c r="B129" s="71" t="s">
        <v>137</v>
      </c>
      <c r="C129" s="72">
        <f>SUM(D129:G129)</f>
        <v>0</v>
      </c>
      <c r="D129" s="74"/>
      <c r="E129" s="74"/>
      <c r="F129" s="74"/>
      <c r="G129" s="157"/>
      <c r="H129" s="72">
        <f>SUM(I129:L129)</f>
        <v>0</v>
      </c>
      <c r="I129" s="74"/>
      <c r="J129" s="74"/>
      <c r="K129" s="74"/>
      <c r="L129" s="158"/>
    </row>
    <row r="130" spans="1:12" ht="38.25" customHeight="1" x14ac:dyDescent="0.25">
      <c r="A130" s="56">
        <v>2300</v>
      </c>
      <c r="B130" s="147" t="s">
        <v>138</v>
      </c>
      <c r="C130" s="57">
        <f t="shared" si="7"/>
        <v>29662</v>
      </c>
      <c r="D130" s="63">
        <f>SUM(D131,D136,D140,D141,D144,D151,D159,D160,D163)</f>
        <v>20244</v>
      </c>
      <c r="E130" s="63">
        <f>SUM(E131,E136,E140,E141,E144,E151,E159,E160,E163)</f>
        <v>4508</v>
      </c>
      <c r="F130" s="63">
        <f>SUM(F131,F136,F140,F141,F144,F151,F159,F160,F163)</f>
        <v>4910</v>
      </c>
      <c r="G130" s="166">
        <f>SUM(G131,G136,G140,G141,G144,G151,G159,G160,G163)</f>
        <v>0</v>
      </c>
      <c r="H130" s="57">
        <f t="shared" si="8"/>
        <v>25135</v>
      </c>
      <c r="I130" s="63">
        <f>SUM(I131,I136,I140,I141,I144,I151,I159,I160,I163)</f>
        <v>22994</v>
      </c>
      <c r="J130" s="63">
        <f>SUM(J131,J136,J140,J141,J144,J151,J159,J160,J163)</f>
        <v>0</v>
      </c>
      <c r="K130" s="63">
        <f>SUM(K131,K136,K140,K141,K144,K151,K159,K160,K163)</f>
        <v>2141</v>
      </c>
      <c r="L130" s="167">
        <f>SUM(L131,L136,L140,L141,L144,L151,L159,L160,L163)</f>
        <v>0</v>
      </c>
    </row>
    <row r="131" spans="1:12" ht="24" x14ac:dyDescent="0.25">
      <c r="A131" s="168">
        <v>2310</v>
      </c>
      <c r="B131" s="65" t="s">
        <v>139</v>
      </c>
      <c r="C131" s="66">
        <f t="shared" si="7"/>
        <v>10815</v>
      </c>
      <c r="D131" s="169">
        <f>SUM(D132:D135)</f>
        <v>10315</v>
      </c>
      <c r="E131" s="169">
        <f t="shared" ref="E131:L131" si="10">SUM(E132:E135)</f>
        <v>0</v>
      </c>
      <c r="F131" s="169">
        <f t="shared" si="10"/>
        <v>500</v>
      </c>
      <c r="G131" s="170">
        <f t="shared" si="10"/>
        <v>0</v>
      </c>
      <c r="H131" s="66">
        <f t="shared" si="8"/>
        <v>10565</v>
      </c>
      <c r="I131" s="169">
        <f t="shared" si="10"/>
        <v>10565</v>
      </c>
      <c r="J131" s="169">
        <f t="shared" si="10"/>
        <v>0</v>
      </c>
      <c r="K131" s="169">
        <f t="shared" si="10"/>
        <v>0</v>
      </c>
      <c r="L131" s="171">
        <f t="shared" si="10"/>
        <v>0</v>
      </c>
    </row>
    <row r="132" spans="1:12" x14ac:dyDescent="0.25">
      <c r="A132" s="44">
        <v>2311</v>
      </c>
      <c r="B132" s="71" t="s">
        <v>140</v>
      </c>
      <c r="C132" s="72">
        <f t="shared" si="7"/>
        <v>1840</v>
      </c>
      <c r="D132" s="74">
        <v>1840</v>
      </c>
      <c r="E132" s="74"/>
      <c r="F132" s="74"/>
      <c r="G132" s="157"/>
      <c r="H132" s="72">
        <f t="shared" si="8"/>
        <v>1840</v>
      </c>
      <c r="I132" s="74">
        <v>1840</v>
      </c>
      <c r="J132" s="74"/>
      <c r="K132" s="74"/>
      <c r="L132" s="158"/>
    </row>
    <row r="133" spans="1:12" x14ac:dyDescent="0.25">
      <c r="A133" s="44">
        <v>2312</v>
      </c>
      <c r="B133" s="71" t="s">
        <v>141</v>
      </c>
      <c r="C133" s="72">
        <f t="shared" si="7"/>
        <v>8475</v>
      </c>
      <c r="D133" s="74">
        <v>8475</v>
      </c>
      <c r="E133" s="74"/>
      <c r="F133" s="74"/>
      <c r="G133" s="157"/>
      <c r="H133" s="72">
        <f t="shared" si="8"/>
        <v>8475</v>
      </c>
      <c r="I133" s="74">
        <v>8475</v>
      </c>
      <c r="J133" s="74"/>
      <c r="K133" s="74"/>
      <c r="L133" s="158"/>
    </row>
    <row r="134" spans="1:12" x14ac:dyDescent="0.25">
      <c r="A134" s="44">
        <v>2313</v>
      </c>
      <c r="B134" s="71" t="s">
        <v>142</v>
      </c>
      <c r="C134" s="72">
        <f t="shared" si="7"/>
        <v>0</v>
      </c>
      <c r="D134" s="74"/>
      <c r="E134" s="74"/>
      <c r="F134" s="74"/>
      <c r="G134" s="157"/>
      <c r="H134" s="72">
        <f t="shared" si="8"/>
        <v>0</v>
      </c>
      <c r="I134" s="74"/>
      <c r="J134" s="74"/>
      <c r="K134" s="74"/>
      <c r="L134" s="158"/>
    </row>
    <row r="135" spans="1:12" ht="36" customHeight="1" x14ac:dyDescent="0.25">
      <c r="A135" s="44">
        <v>2314</v>
      </c>
      <c r="B135" s="71" t="s">
        <v>143</v>
      </c>
      <c r="C135" s="72">
        <f t="shared" si="7"/>
        <v>500</v>
      </c>
      <c r="D135" s="74"/>
      <c r="E135" s="74"/>
      <c r="F135" s="74">
        <v>500</v>
      </c>
      <c r="G135" s="157"/>
      <c r="H135" s="72">
        <f t="shared" si="8"/>
        <v>250</v>
      </c>
      <c r="I135" s="74">
        <v>250</v>
      </c>
      <c r="J135" s="74"/>
      <c r="K135" s="74"/>
      <c r="L135" s="158"/>
    </row>
    <row r="136" spans="1:12" x14ac:dyDescent="0.25">
      <c r="A136" s="159">
        <v>2320</v>
      </c>
      <c r="B136" s="71" t="s">
        <v>144</v>
      </c>
      <c r="C136" s="72">
        <f t="shared" si="7"/>
        <v>810</v>
      </c>
      <c r="D136" s="160">
        <f>SUM(D137:D139)</f>
        <v>0</v>
      </c>
      <c r="E136" s="160">
        <f>SUM(E137:E139)</f>
        <v>0</v>
      </c>
      <c r="F136" s="160">
        <f>SUM(F137:F139)</f>
        <v>810</v>
      </c>
      <c r="G136" s="161">
        <f>SUM(G137:G139)</f>
        <v>0</v>
      </c>
      <c r="H136" s="72">
        <f t="shared" si="8"/>
        <v>810</v>
      </c>
      <c r="I136" s="160">
        <f>SUM(I137:I139)</f>
        <v>0</v>
      </c>
      <c r="J136" s="160">
        <f>SUM(J137:J139)</f>
        <v>0</v>
      </c>
      <c r="K136" s="160">
        <f>SUM(K137:K139)</f>
        <v>810</v>
      </c>
      <c r="L136" s="162">
        <f>SUM(L137:L139)</f>
        <v>0</v>
      </c>
    </row>
    <row r="137" spans="1:12" x14ac:dyDescent="0.25">
      <c r="A137" s="44">
        <v>2321</v>
      </c>
      <c r="B137" s="71" t="s">
        <v>145</v>
      </c>
      <c r="C137" s="72">
        <f t="shared" si="7"/>
        <v>0</v>
      </c>
      <c r="D137" s="74"/>
      <c r="E137" s="74"/>
      <c r="F137" s="74"/>
      <c r="G137" s="157"/>
      <c r="H137" s="72">
        <f t="shared" si="8"/>
        <v>0</v>
      </c>
      <c r="I137" s="74"/>
      <c r="J137" s="74"/>
      <c r="K137" s="74"/>
      <c r="L137" s="158"/>
    </row>
    <row r="138" spans="1:12" x14ac:dyDescent="0.25">
      <c r="A138" s="44">
        <v>2322</v>
      </c>
      <c r="B138" s="71" t="s">
        <v>146</v>
      </c>
      <c r="C138" s="72">
        <f t="shared" si="7"/>
        <v>810</v>
      </c>
      <c r="D138" s="74"/>
      <c r="E138" s="74"/>
      <c r="F138" s="74">
        <v>810</v>
      </c>
      <c r="G138" s="157"/>
      <c r="H138" s="72">
        <f t="shared" si="8"/>
        <v>810</v>
      </c>
      <c r="I138" s="74"/>
      <c r="J138" s="74"/>
      <c r="K138" s="74">
        <v>810</v>
      </c>
      <c r="L138" s="158"/>
    </row>
    <row r="139" spans="1:12" ht="10.5" customHeight="1" x14ac:dyDescent="0.25">
      <c r="A139" s="44">
        <v>2329</v>
      </c>
      <c r="B139" s="71" t="s">
        <v>147</v>
      </c>
      <c r="C139" s="72">
        <f t="shared" si="7"/>
        <v>0</v>
      </c>
      <c r="D139" s="74"/>
      <c r="E139" s="74"/>
      <c r="F139" s="74"/>
      <c r="G139" s="157"/>
      <c r="H139" s="72">
        <f t="shared" si="8"/>
        <v>0</v>
      </c>
      <c r="I139" s="74"/>
      <c r="J139" s="74"/>
      <c r="K139" s="74"/>
      <c r="L139" s="158"/>
    </row>
    <row r="140" spans="1:12" x14ac:dyDescent="0.25">
      <c r="A140" s="159">
        <v>2330</v>
      </c>
      <c r="B140" s="71" t="s">
        <v>148</v>
      </c>
      <c r="C140" s="72">
        <f t="shared" si="7"/>
        <v>0</v>
      </c>
      <c r="D140" s="74"/>
      <c r="E140" s="74"/>
      <c r="F140" s="74"/>
      <c r="G140" s="157"/>
      <c r="H140" s="72">
        <f t="shared" si="8"/>
        <v>0</v>
      </c>
      <c r="I140" s="74"/>
      <c r="J140" s="74"/>
      <c r="K140" s="74"/>
      <c r="L140" s="158"/>
    </row>
    <row r="141" spans="1:12" ht="48" x14ac:dyDescent="0.25">
      <c r="A141" s="159">
        <v>2340</v>
      </c>
      <c r="B141" s="71" t="s">
        <v>149</v>
      </c>
      <c r="C141" s="72">
        <f t="shared" si="7"/>
        <v>200</v>
      </c>
      <c r="D141" s="160">
        <f>SUM(D142:D143)</f>
        <v>200</v>
      </c>
      <c r="E141" s="160">
        <f>SUM(E142:E143)</f>
        <v>0</v>
      </c>
      <c r="F141" s="160">
        <f>SUM(F142:F143)</f>
        <v>0</v>
      </c>
      <c r="G141" s="161">
        <f>SUM(G142:G143)</f>
        <v>0</v>
      </c>
      <c r="H141" s="72">
        <f t="shared" si="8"/>
        <v>200</v>
      </c>
      <c r="I141" s="160">
        <f>SUM(I142:I143)</f>
        <v>200</v>
      </c>
      <c r="J141" s="160">
        <f>SUM(J142:J143)</f>
        <v>0</v>
      </c>
      <c r="K141" s="160">
        <f>SUM(K142:K143)</f>
        <v>0</v>
      </c>
      <c r="L141" s="162">
        <f>SUM(L142:L143)</f>
        <v>0</v>
      </c>
    </row>
    <row r="142" spans="1:12" x14ac:dyDescent="0.25">
      <c r="A142" s="44">
        <v>2341</v>
      </c>
      <c r="B142" s="71" t="s">
        <v>150</v>
      </c>
      <c r="C142" s="72">
        <f t="shared" si="7"/>
        <v>200</v>
      </c>
      <c r="D142" s="74">
        <v>200</v>
      </c>
      <c r="E142" s="74"/>
      <c r="F142" s="74"/>
      <c r="G142" s="157"/>
      <c r="H142" s="72">
        <f t="shared" si="8"/>
        <v>200</v>
      </c>
      <c r="I142" s="74">
        <v>200</v>
      </c>
      <c r="J142" s="74"/>
      <c r="K142" s="74"/>
      <c r="L142" s="158"/>
    </row>
    <row r="143" spans="1:12" ht="24" x14ac:dyDescent="0.25">
      <c r="A143" s="44">
        <v>2344</v>
      </c>
      <c r="B143" s="71" t="s">
        <v>151</v>
      </c>
      <c r="C143" s="72">
        <f t="shared" si="7"/>
        <v>0</v>
      </c>
      <c r="D143" s="74"/>
      <c r="E143" s="74"/>
      <c r="F143" s="74"/>
      <c r="G143" s="157"/>
      <c r="H143" s="72">
        <f t="shared" si="8"/>
        <v>0</v>
      </c>
      <c r="I143" s="74"/>
      <c r="J143" s="74"/>
      <c r="K143" s="74"/>
      <c r="L143" s="158"/>
    </row>
    <row r="144" spans="1:12" ht="24" x14ac:dyDescent="0.25">
      <c r="A144" s="150">
        <v>2350</v>
      </c>
      <c r="B144" s="112" t="s">
        <v>152</v>
      </c>
      <c r="C144" s="117">
        <f t="shared" si="7"/>
        <v>5850</v>
      </c>
      <c r="D144" s="151">
        <f>SUM(D145:D150)</f>
        <v>2250</v>
      </c>
      <c r="E144" s="151">
        <f>SUM(E145:E150)</f>
        <v>0</v>
      </c>
      <c r="F144" s="151">
        <f>SUM(F145:F150)</f>
        <v>3600</v>
      </c>
      <c r="G144" s="152">
        <f>SUM(G145:G150)</f>
        <v>0</v>
      </c>
      <c r="H144" s="117">
        <f t="shared" si="8"/>
        <v>6081</v>
      </c>
      <c r="I144" s="151">
        <f>SUM(I145:I150)</f>
        <v>4750</v>
      </c>
      <c r="J144" s="151">
        <f>SUM(J145:J150)</f>
        <v>0</v>
      </c>
      <c r="K144" s="151">
        <f>SUM(K145:K150)</f>
        <v>1331</v>
      </c>
      <c r="L144" s="153">
        <f>SUM(L145:L150)</f>
        <v>0</v>
      </c>
    </row>
    <row r="145" spans="1:12" x14ac:dyDescent="0.25">
      <c r="A145" s="38">
        <v>2351</v>
      </c>
      <c r="B145" s="65" t="s">
        <v>153</v>
      </c>
      <c r="C145" s="66">
        <f t="shared" si="7"/>
        <v>2700</v>
      </c>
      <c r="D145" s="68">
        <v>2100</v>
      </c>
      <c r="E145" s="68"/>
      <c r="F145" s="68">
        <v>600</v>
      </c>
      <c r="G145" s="154"/>
      <c r="H145" s="66">
        <f t="shared" si="8"/>
        <v>2600</v>
      </c>
      <c r="I145" s="68">
        <v>2600</v>
      </c>
      <c r="J145" s="68"/>
      <c r="K145" s="68"/>
      <c r="L145" s="155"/>
    </row>
    <row r="146" spans="1:12" x14ac:dyDescent="0.25">
      <c r="A146" s="44">
        <v>2352</v>
      </c>
      <c r="B146" s="71" t="s">
        <v>154</v>
      </c>
      <c r="C146" s="72">
        <f t="shared" si="7"/>
        <v>2500</v>
      </c>
      <c r="D146" s="74"/>
      <c r="E146" s="74"/>
      <c r="F146" s="74">
        <v>2500</v>
      </c>
      <c r="G146" s="157"/>
      <c r="H146" s="72">
        <f t="shared" si="8"/>
        <v>2831</v>
      </c>
      <c r="I146" s="74">
        <v>2000</v>
      </c>
      <c r="J146" s="74"/>
      <c r="K146" s="74">
        <v>831</v>
      </c>
      <c r="L146" s="158"/>
    </row>
    <row r="147" spans="1:12" ht="24" x14ac:dyDescent="0.25">
      <c r="A147" s="44">
        <v>2353</v>
      </c>
      <c r="B147" s="71" t="s">
        <v>155</v>
      </c>
      <c r="C147" s="72">
        <f t="shared" si="7"/>
        <v>0</v>
      </c>
      <c r="D147" s="74"/>
      <c r="E147" s="74"/>
      <c r="F147" s="74"/>
      <c r="G147" s="157"/>
      <c r="H147" s="72">
        <f t="shared" si="8"/>
        <v>0</v>
      </c>
      <c r="I147" s="74"/>
      <c r="J147" s="74"/>
      <c r="K147" s="74"/>
      <c r="L147" s="158"/>
    </row>
    <row r="148" spans="1:12" ht="24" x14ac:dyDescent="0.25">
      <c r="A148" s="44">
        <v>2354</v>
      </c>
      <c r="B148" s="71" t="s">
        <v>156</v>
      </c>
      <c r="C148" s="72">
        <f t="shared" si="7"/>
        <v>500</v>
      </c>
      <c r="D148" s="74"/>
      <c r="E148" s="74"/>
      <c r="F148" s="74">
        <v>500</v>
      </c>
      <c r="G148" s="157"/>
      <c r="H148" s="72">
        <f t="shared" si="8"/>
        <v>500</v>
      </c>
      <c r="I148" s="74"/>
      <c r="J148" s="74"/>
      <c r="K148" s="74">
        <v>500</v>
      </c>
      <c r="L148" s="158"/>
    </row>
    <row r="149" spans="1:12" ht="24" x14ac:dyDescent="0.25">
      <c r="A149" s="44">
        <v>2355</v>
      </c>
      <c r="B149" s="71" t="s">
        <v>157</v>
      </c>
      <c r="C149" s="72">
        <f t="shared" si="7"/>
        <v>150</v>
      </c>
      <c r="D149" s="74">
        <v>150</v>
      </c>
      <c r="E149" s="74"/>
      <c r="F149" s="74"/>
      <c r="G149" s="157"/>
      <c r="H149" s="72">
        <f t="shared" si="8"/>
        <v>150</v>
      </c>
      <c r="I149" s="74">
        <v>150</v>
      </c>
      <c r="J149" s="74"/>
      <c r="K149" s="74"/>
      <c r="L149" s="158"/>
    </row>
    <row r="150" spans="1:12" ht="24" x14ac:dyDescent="0.25">
      <c r="A150" s="44">
        <v>2359</v>
      </c>
      <c r="B150" s="71" t="s">
        <v>158</v>
      </c>
      <c r="C150" s="72">
        <f t="shared" si="7"/>
        <v>0</v>
      </c>
      <c r="D150" s="74"/>
      <c r="E150" s="74"/>
      <c r="F150" s="74"/>
      <c r="G150" s="157"/>
      <c r="H150" s="72">
        <f t="shared" si="8"/>
        <v>0</v>
      </c>
      <c r="I150" s="74"/>
      <c r="J150" s="74"/>
      <c r="K150" s="74"/>
      <c r="L150" s="158"/>
    </row>
    <row r="151" spans="1:12" ht="24.75" customHeight="1" x14ac:dyDescent="0.25">
      <c r="A151" s="159">
        <v>2360</v>
      </c>
      <c r="B151" s="71" t="s">
        <v>159</v>
      </c>
      <c r="C151" s="72">
        <f t="shared" si="7"/>
        <v>0</v>
      </c>
      <c r="D151" s="160">
        <f>SUM(D152:D158)</f>
        <v>0</v>
      </c>
      <c r="E151" s="160">
        <f>SUM(E152:E158)</f>
        <v>0</v>
      </c>
      <c r="F151" s="160">
        <f>SUM(F152:F158)</f>
        <v>0</v>
      </c>
      <c r="G151" s="161">
        <f>SUM(G152:G158)</f>
        <v>0</v>
      </c>
      <c r="H151" s="72">
        <f t="shared" si="8"/>
        <v>0</v>
      </c>
      <c r="I151" s="160">
        <f>SUM(I152:I158)</f>
        <v>0</v>
      </c>
      <c r="J151" s="160">
        <f>SUM(J152:J158)</f>
        <v>0</v>
      </c>
      <c r="K151" s="160">
        <f>SUM(K152:K158)</f>
        <v>0</v>
      </c>
      <c r="L151" s="162">
        <f>SUM(L152:L158)</f>
        <v>0</v>
      </c>
    </row>
    <row r="152" spans="1:12" x14ac:dyDescent="0.25">
      <c r="A152" s="43">
        <v>2361</v>
      </c>
      <c r="B152" s="71" t="s">
        <v>160</v>
      </c>
      <c r="C152" s="72">
        <f t="shared" si="7"/>
        <v>0</v>
      </c>
      <c r="D152" s="74"/>
      <c r="E152" s="74"/>
      <c r="F152" s="74"/>
      <c r="G152" s="157"/>
      <c r="H152" s="72">
        <f t="shared" si="8"/>
        <v>0</v>
      </c>
      <c r="I152" s="74"/>
      <c r="J152" s="74"/>
      <c r="K152" s="74"/>
      <c r="L152" s="158"/>
    </row>
    <row r="153" spans="1:12" ht="24" x14ac:dyDescent="0.25">
      <c r="A153" s="43">
        <v>2362</v>
      </c>
      <c r="B153" s="71" t="s">
        <v>161</v>
      </c>
      <c r="C153" s="72">
        <f t="shared" si="7"/>
        <v>0</v>
      </c>
      <c r="D153" s="74"/>
      <c r="E153" s="74"/>
      <c r="F153" s="74"/>
      <c r="G153" s="157"/>
      <c r="H153" s="72">
        <f t="shared" si="8"/>
        <v>0</v>
      </c>
      <c r="I153" s="74"/>
      <c r="J153" s="74"/>
      <c r="K153" s="74"/>
      <c r="L153" s="158"/>
    </row>
    <row r="154" spans="1:12" x14ac:dyDescent="0.25">
      <c r="A154" s="43">
        <v>2363</v>
      </c>
      <c r="B154" s="71" t="s">
        <v>162</v>
      </c>
      <c r="C154" s="72">
        <f t="shared" si="7"/>
        <v>0</v>
      </c>
      <c r="D154" s="74"/>
      <c r="E154" s="74"/>
      <c r="F154" s="74"/>
      <c r="G154" s="157"/>
      <c r="H154" s="72">
        <f t="shared" si="8"/>
        <v>0</v>
      </c>
      <c r="I154" s="74"/>
      <c r="J154" s="74"/>
      <c r="K154" s="74"/>
      <c r="L154" s="158"/>
    </row>
    <row r="155" spans="1:12" x14ac:dyDescent="0.25">
      <c r="A155" s="43">
        <v>2364</v>
      </c>
      <c r="B155" s="71" t="s">
        <v>163</v>
      </c>
      <c r="C155" s="72">
        <f t="shared" si="7"/>
        <v>0</v>
      </c>
      <c r="D155" s="74"/>
      <c r="E155" s="74"/>
      <c r="F155" s="74"/>
      <c r="G155" s="157"/>
      <c r="H155" s="72">
        <f t="shared" si="8"/>
        <v>0</v>
      </c>
      <c r="I155" s="74"/>
      <c r="J155" s="74"/>
      <c r="K155" s="74"/>
      <c r="L155" s="158"/>
    </row>
    <row r="156" spans="1:12" ht="12.75" customHeight="1" x14ac:dyDescent="0.25">
      <c r="A156" s="43">
        <v>2365</v>
      </c>
      <c r="B156" s="71" t="s">
        <v>164</v>
      </c>
      <c r="C156" s="72">
        <f t="shared" si="7"/>
        <v>0</v>
      </c>
      <c r="D156" s="74"/>
      <c r="E156" s="74"/>
      <c r="F156" s="74"/>
      <c r="G156" s="157"/>
      <c r="H156" s="72">
        <f t="shared" si="8"/>
        <v>0</v>
      </c>
      <c r="I156" s="74"/>
      <c r="J156" s="74"/>
      <c r="K156" s="74"/>
      <c r="L156" s="158"/>
    </row>
    <row r="157" spans="1:12" ht="36" x14ac:dyDescent="0.25">
      <c r="A157" s="43">
        <v>2366</v>
      </c>
      <c r="B157" s="71" t="s">
        <v>165</v>
      </c>
      <c r="C157" s="72">
        <f t="shared" si="7"/>
        <v>0</v>
      </c>
      <c r="D157" s="74"/>
      <c r="E157" s="74"/>
      <c r="F157" s="74"/>
      <c r="G157" s="157"/>
      <c r="H157" s="72">
        <f t="shared" si="8"/>
        <v>0</v>
      </c>
      <c r="I157" s="74"/>
      <c r="J157" s="74"/>
      <c r="K157" s="74"/>
      <c r="L157" s="158"/>
    </row>
    <row r="158" spans="1:12" ht="48" x14ac:dyDescent="0.25">
      <c r="A158" s="43">
        <v>2369</v>
      </c>
      <c r="B158" s="71" t="s">
        <v>166</v>
      </c>
      <c r="C158" s="72">
        <f t="shared" si="7"/>
        <v>0</v>
      </c>
      <c r="D158" s="74"/>
      <c r="E158" s="74"/>
      <c r="F158" s="74"/>
      <c r="G158" s="157"/>
      <c r="H158" s="72">
        <f t="shared" si="8"/>
        <v>0</v>
      </c>
      <c r="I158" s="74"/>
      <c r="J158" s="74"/>
      <c r="K158" s="74"/>
      <c r="L158" s="158"/>
    </row>
    <row r="159" spans="1:12" x14ac:dyDescent="0.25">
      <c r="A159" s="150">
        <v>2370</v>
      </c>
      <c r="B159" s="112" t="s">
        <v>167</v>
      </c>
      <c r="C159" s="117">
        <f t="shared" si="7"/>
        <v>11987</v>
      </c>
      <c r="D159" s="163">
        <v>7479</v>
      </c>
      <c r="E159" s="163">
        <v>4508</v>
      </c>
      <c r="F159" s="163"/>
      <c r="G159" s="164"/>
      <c r="H159" s="117">
        <f t="shared" si="8"/>
        <v>7479</v>
      </c>
      <c r="I159" s="163">
        <v>7479</v>
      </c>
      <c r="J159" s="163"/>
      <c r="K159" s="163"/>
      <c r="L159" s="165"/>
    </row>
    <row r="160" spans="1:12" x14ac:dyDescent="0.25">
      <c r="A160" s="150">
        <v>2380</v>
      </c>
      <c r="B160" s="112" t="s">
        <v>168</v>
      </c>
      <c r="C160" s="117">
        <f t="shared" si="7"/>
        <v>0</v>
      </c>
      <c r="D160" s="151">
        <f>SUM(D161:D162)</f>
        <v>0</v>
      </c>
      <c r="E160" s="151">
        <f>SUM(E161:E162)</f>
        <v>0</v>
      </c>
      <c r="F160" s="151">
        <f>SUM(F161:F162)</f>
        <v>0</v>
      </c>
      <c r="G160" s="152">
        <f>SUM(G161:G162)</f>
        <v>0</v>
      </c>
      <c r="H160" s="117">
        <f t="shared" si="8"/>
        <v>0</v>
      </c>
      <c r="I160" s="151">
        <f>SUM(I161:I162)</f>
        <v>0</v>
      </c>
      <c r="J160" s="151">
        <f>SUM(J161:J162)</f>
        <v>0</v>
      </c>
      <c r="K160" s="151">
        <f>SUM(K161:K162)</f>
        <v>0</v>
      </c>
      <c r="L160" s="153">
        <f>SUM(L161:L162)</f>
        <v>0</v>
      </c>
    </row>
    <row r="161" spans="1:12" x14ac:dyDescent="0.25">
      <c r="A161" s="37">
        <v>2381</v>
      </c>
      <c r="B161" s="65" t="s">
        <v>169</v>
      </c>
      <c r="C161" s="66">
        <f t="shared" si="7"/>
        <v>0</v>
      </c>
      <c r="D161" s="68"/>
      <c r="E161" s="68"/>
      <c r="F161" s="68"/>
      <c r="G161" s="154"/>
      <c r="H161" s="66">
        <f t="shared" si="8"/>
        <v>0</v>
      </c>
      <c r="I161" s="68"/>
      <c r="J161" s="68"/>
      <c r="K161" s="68"/>
      <c r="L161" s="155"/>
    </row>
    <row r="162" spans="1:12" ht="24" x14ac:dyDescent="0.25">
      <c r="A162" s="43">
        <v>2389</v>
      </c>
      <c r="B162" s="71" t="s">
        <v>170</v>
      </c>
      <c r="C162" s="72">
        <f t="shared" si="7"/>
        <v>0</v>
      </c>
      <c r="D162" s="74"/>
      <c r="E162" s="74"/>
      <c r="F162" s="74"/>
      <c r="G162" s="157"/>
      <c r="H162" s="72">
        <f t="shared" si="8"/>
        <v>0</v>
      </c>
      <c r="I162" s="74"/>
      <c r="J162" s="74"/>
      <c r="K162" s="74"/>
      <c r="L162" s="158"/>
    </row>
    <row r="163" spans="1:12" x14ac:dyDescent="0.25">
      <c r="A163" s="150">
        <v>2390</v>
      </c>
      <c r="B163" s="112" t="s">
        <v>171</v>
      </c>
      <c r="C163" s="117">
        <f t="shared" si="7"/>
        <v>0</v>
      </c>
      <c r="D163" s="163"/>
      <c r="E163" s="163"/>
      <c r="F163" s="163"/>
      <c r="G163" s="164"/>
      <c r="H163" s="117">
        <f t="shared" si="8"/>
        <v>0</v>
      </c>
      <c r="I163" s="163"/>
      <c r="J163" s="163"/>
      <c r="K163" s="163"/>
      <c r="L163" s="165"/>
    </row>
    <row r="164" spans="1:12" x14ac:dyDescent="0.25">
      <c r="A164" s="56">
        <v>2400</v>
      </c>
      <c r="B164" s="147" t="s">
        <v>172</v>
      </c>
      <c r="C164" s="57">
        <f t="shared" si="7"/>
        <v>0</v>
      </c>
      <c r="D164" s="177"/>
      <c r="E164" s="177"/>
      <c r="F164" s="177"/>
      <c r="G164" s="178"/>
      <c r="H164" s="57">
        <f t="shared" si="8"/>
        <v>0</v>
      </c>
      <c r="I164" s="177"/>
      <c r="J164" s="177"/>
      <c r="K164" s="177"/>
      <c r="L164" s="179"/>
    </row>
    <row r="165" spans="1:12" ht="24" x14ac:dyDescent="0.25">
      <c r="A165" s="56">
        <v>2500</v>
      </c>
      <c r="B165" s="147" t="s">
        <v>173</v>
      </c>
      <c r="C165" s="57">
        <f t="shared" si="7"/>
        <v>101</v>
      </c>
      <c r="D165" s="63">
        <f>SUM(D166,D171)</f>
        <v>101</v>
      </c>
      <c r="E165" s="63">
        <f t="shared" ref="E165:G165" si="11">SUM(E166,E171)</f>
        <v>0</v>
      </c>
      <c r="F165" s="63">
        <f t="shared" si="11"/>
        <v>0</v>
      </c>
      <c r="G165" s="63">
        <f t="shared" si="11"/>
        <v>0</v>
      </c>
      <c r="H165" s="57">
        <f t="shared" si="8"/>
        <v>101</v>
      </c>
      <c r="I165" s="63">
        <f>SUM(I166,I171)</f>
        <v>101</v>
      </c>
      <c r="J165" s="63">
        <f t="shared" ref="J165:L165" si="12">SUM(J166,J171)</f>
        <v>0</v>
      </c>
      <c r="K165" s="63">
        <f t="shared" si="12"/>
        <v>0</v>
      </c>
      <c r="L165" s="149">
        <f t="shared" si="12"/>
        <v>0</v>
      </c>
    </row>
    <row r="166" spans="1:12" ht="16.5" customHeight="1" x14ac:dyDescent="0.25">
      <c r="A166" s="168">
        <v>2510</v>
      </c>
      <c r="B166" s="65" t="s">
        <v>174</v>
      </c>
      <c r="C166" s="66">
        <f t="shared" si="7"/>
        <v>101</v>
      </c>
      <c r="D166" s="169">
        <f>SUM(D167:D170)</f>
        <v>101</v>
      </c>
      <c r="E166" s="169">
        <f t="shared" ref="E166:G166" si="13">SUM(E167:E170)</f>
        <v>0</v>
      </c>
      <c r="F166" s="169">
        <f t="shared" si="13"/>
        <v>0</v>
      </c>
      <c r="G166" s="169">
        <f t="shared" si="13"/>
        <v>0</v>
      </c>
      <c r="H166" s="66">
        <f t="shared" si="8"/>
        <v>101</v>
      </c>
      <c r="I166" s="169">
        <f>SUM(I167:I170)</f>
        <v>101</v>
      </c>
      <c r="J166" s="169">
        <f t="shared" ref="J166:L166" si="14">SUM(J167:J170)</f>
        <v>0</v>
      </c>
      <c r="K166" s="169">
        <f t="shared" si="14"/>
        <v>0</v>
      </c>
      <c r="L166" s="180">
        <f t="shared" si="14"/>
        <v>0</v>
      </c>
    </row>
    <row r="167" spans="1:12" ht="24" x14ac:dyDescent="0.25">
      <c r="A167" s="44">
        <v>2512</v>
      </c>
      <c r="B167" s="71" t="s">
        <v>175</v>
      </c>
      <c r="C167" s="72">
        <f t="shared" si="7"/>
        <v>0</v>
      </c>
      <c r="D167" s="74"/>
      <c r="E167" s="74"/>
      <c r="F167" s="74"/>
      <c r="G167" s="157"/>
      <c r="H167" s="72">
        <f t="shared" si="8"/>
        <v>0</v>
      </c>
      <c r="I167" s="74"/>
      <c r="J167" s="74"/>
      <c r="K167" s="74"/>
      <c r="L167" s="158"/>
    </row>
    <row r="168" spans="1:12" ht="36" x14ac:dyDescent="0.25">
      <c r="A168" s="44">
        <v>2513</v>
      </c>
      <c r="B168" s="71" t="s">
        <v>176</v>
      </c>
      <c r="C168" s="72">
        <f t="shared" si="7"/>
        <v>0</v>
      </c>
      <c r="D168" s="74"/>
      <c r="E168" s="74"/>
      <c r="F168" s="74"/>
      <c r="G168" s="157"/>
      <c r="H168" s="72">
        <f t="shared" si="8"/>
        <v>0</v>
      </c>
      <c r="I168" s="74"/>
      <c r="J168" s="74"/>
      <c r="K168" s="74"/>
      <c r="L168" s="158"/>
    </row>
    <row r="169" spans="1:12" ht="24" x14ac:dyDescent="0.25">
      <c r="A169" s="44">
        <v>2515</v>
      </c>
      <c r="B169" s="71" t="s">
        <v>177</v>
      </c>
      <c r="C169" s="72">
        <f t="shared" si="7"/>
        <v>0</v>
      </c>
      <c r="D169" s="74"/>
      <c r="E169" s="74"/>
      <c r="F169" s="74"/>
      <c r="G169" s="157"/>
      <c r="H169" s="72">
        <f t="shared" si="8"/>
        <v>0</v>
      </c>
      <c r="I169" s="74"/>
      <c r="J169" s="74"/>
      <c r="K169" s="74"/>
      <c r="L169" s="158"/>
    </row>
    <row r="170" spans="1:12" ht="24" x14ac:dyDescent="0.25">
      <c r="A170" s="44">
        <v>2519</v>
      </c>
      <c r="B170" s="71" t="s">
        <v>178</v>
      </c>
      <c r="C170" s="72">
        <f t="shared" si="7"/>
        <v>101</v>
      </c>
      <c r="D170" s="74">
        <v>101</v>
      </c>
      <c r="E170" s="74"/>
      <c r="F170" s="74"/>
      <c r="G170" s="157"/>
      <c r="H170" s="72">
        <f t="shared" si="8"/>
        <v>101</v>
      </c>
      <c r="I170" s="74">
        <v>101</v>
      </c>
      <c r="J170" s="74"/>
      <c r="K170" s="74"/>
      <c r="L170" s="158"/>
    </row>
    <row r="171" spans="1:12" ht="24" x14ac:dyDescent="0.25">
      <c r="A171" s="159">
        <v>2520</v>
      </c>
      <c r="B171" s="71" t="s">
        <v>179</v>
      </c>
      <c r="C171" s="72">
        <f t="shared" si="7"/>
        <v>0</v>
      </c>
      <c r="D171" s="74"/>
      <c r="E171" s="74"/>
      <c r="F171" s="74"/>
      <c r="G171" s="157"/>
      <c r="H171" s="72">
        <f t="shared" si="8"/>
        <v>0</v>
      </c>
      <c r="I171" s="74"/>
      <c r="J171" s="74"/>
      <c r="K171" s="74"/>
      <c r="L171" s="158"/>
    </row>
    <row r="172" spans="1:12" s="182" customFormat="1" ht="36" customHeight="1" x14ac:dyDescent="0.25">
      <c r="A172" s="19">
        <v>2800</v>
      </c>
      <c r="B172" s="65" t="s">
        <v>180</v>
      </c>
      <c r="C172" s="66">
        <f t="shared" si="7"/>
        <v>0</v>
      </c>
      <c r="D172" s="40"/>
      <c r="E172" s="40"/>
      <c r="F172" s="40"/>
      <c r="G172" s="41"/>
      <c r="H172" s="66">
        <f t="shared" si="8"/>
        <v>0</v>
      </c>
      <c r="I172" s="40"/>
      <c r="J172" s="40"/>
      <c r="K172" s="40"/>
      <c r="L172" s="42"/>
    </row>
    <row r="173" spans="1:12" x14ac:dyDescent="0.25">
      <c r="A173" s="142">
        <v>3000</v>
      </c>
      <c r="B173" s="142" t="s">
        <v>181</v>
      </c>
      <c r="C173" s="143">
        <f t="shared" si="7"/>
        <v>0</v>
      </c>
      <c r="D173" s="144">
        <f>SUM(D174,D184)</f>
        <v>0</v>
      </c>
      <c r="E173" s="144">
        <f>SUM(E174,E184)</f>
        <v>0</v>
      </c>
      <c r="F173" s="144">
        <f>SUM(F174,F184)</f>
        <v>0</v>
      </c>
      <c r="G173" s="145">
        <f>SUM(G174,G184)</f>
        <v>0</v>
      </c>
      <c r="H173" s="143">
        <f t="shared" si="8"/>
        <v>0</v>
      </c>
      <c r="I173" s="144">
        <f>SUM(I174,I184)</f>
        <v>0</v>
      </c>
      <c r="J173" s="144">
        <f>SUM(J174,J184)</f>
        <v>0</v>
      </c>
      <c r="K173" s="144">
        <f>SUM(K174,K184)</f>
        <v>0</v>
      </c>
      <c r="L173" s="146">
        <f>SUM(L174,L184)</f>
        <v>0</v>
      </c>
    </row>
    <row r="174" spans="1:12" ht="24" x14ac:dyDescent="0.25">
      <c r="A174" s="56">
        <v>3200</v>
      </c>
      <c r="B174" s="183" t="s">
        <v>182</v>
      </c>
      <c r="C174" s="184">
        <f t="shared" si="7"/>
        <v>0</v>
      </c>
      <c r="D174" s="63">
        <f>SUM(D175,D179)</f>
        <v>0</v>
      </c>
      <c r="E174" s="63">
        <f t="shared" ref="E174:G174" si="15">SUM(E175,E179)</f>
        <v>0</v>
      </c>
      <c r="F174" s="63">
        <f t="shared" si="15"/>
        <v>0</v>
      </c>
      <c r="G174" s="63">
        <f t="shared" si="15"/>
        <v>0</v>
      </c>
      <c r="H174" s="57">
        <f t="shared" si="8"/>
        <v>0</v>
      </c>
      <c r="I174" s="63">
        <f>SUM(I175,I179)</f>
        <v>0</v>
      </c>
      <c r="J174" s="63">
        <f t="shared" ref="J174:L174" si="16">SUM(J175,J179)</f>
        <v>0</v>
      </c>
      <c r="K174" s="63">
        <f t="shared" si="16"/>
        <v>0</v>
      </c>
      <c r="L174" s="149">
        <f t="shared" si="16"/>
        <v>0</v>
      </c>
    </row>
    <row r="175" spans="1:12" ht="36" x14ac:dyDescent="0.25">
      <c r="A175" s="168">
        <v>3260</v>
      </c>
      <c r="B175" s="65" t="s">
        <v>183</v>
      </c>
      <c r="C175" s="66">
        <f t="shared" si="7"/>
        <v>0</v>
      </c>
      <c r="D175" s="169">
        <f>SUM(D176:D178)</f>
        <v>0</v>
      </c>
      <c r="E175" s="169">
        <f>SUM(E176:E178)</f>
        <v>0</v>
      </c>
      <c r="F175" s="169">
        <f>SUM(F176:F178)</f>
        <v>0</v>
      </c>
      <c r="G175" s="170">
        <f>SUM(G176:G178)</f>
        <v>0</v>
      </c>
      <c r="H175" s="66">
        <f t="shared" si="8"/>
        <v>0</v>
      </c>
      <c r="I175" s="169">
        <f>SUM(I176:I178)</f>
        <v>0</v>
      </c>
      <c r="J175" s="169">
        <f>SUM(J176:J178)</f>
        <v>0</v>
      </c>
      <c r="K175" s="169">
        <f>SUM(K176:K178)</f>
        <v>0</v>
      </c>
      <c r="L175" s="171">
        <f>SUM(L176:L178)</f>
        <v>0</v>
      </c>
    </row>
    <row r="176" spans="1:12" ht="24" x14ac:dyDescent="0.25">
      <c r="A176" s="44">
        <v>3261</v>
      </c>
      <c r="B176" s="71" t="s">
        <v>184</v>
      </c>
      <c r="C176" s="72">
        <f>SUM(D176:G176)</f>
        <v>0</v>
      </c>
      <c r="D176" s="74"/>
      <c r="E176" s="74"/>
      <c r="F176" s="74"/>
      <c r="G176" s="157"/>
      <c r="H176" s="72">
        <f>SUM(I176:L176)</f>
        <v>0</v>
      </c>
      <c r="I176" s="74"/>
      <c r="J176" s="74"/>
      <c r="K176" s="74"/>
      <c r="L176" s="158"/>
    </row>
    <row r="177" spans="1:12" ht="36" x14ac:dyDescent="0.25">
      <c r="A177" s="44">
        <v>3262</v>
      </c>
      <c r="B177" s="71" t="s">
        <v>185</v>
      </c>
      <c r="C177" s="72">
        <f>SUM(D177:G177)</f>
        <v>0</v>
      </c>
      <c r="D177" s="74"/>
      <c r="E177" s="74"/>
      <c r="F177" s="74"/>
      <c r="G177" s="157"/>
      <c r="H177" s="72">
        <f>SUM(I177:L177)</f>
        <v>0</v>
      </c>
      <c r="I177" s="74"/>
      <c r="J177" s="74"/>
      <c r="K177" s="74"/>
      <c r="L177" s="158"/>
    </row>
    <row r="178" spans="1:12" ht="24" x14ac:dyDescent="0.25">
      <c r="A178" s="44">
        <v>3263</v>
      </c>
      <c r="B178" s="71" t="s">
        <v>186</v>
      </c>
      <c r="C178" s="72">
        <f>SUM(D178:G178)</f>
        <v>0</v>
      </c>
      <c r="D178" s="74"/>
      <c r="E178" s="74"/>
      <c r="F178" s="74"/>
      <c r="G178" s="157"/>
      <c r="H178" s="72">
        <f>SUM(I178:L178)</f>
        <v>0</v>
      </c>
      <c r="I178" s="74"/>
      <c r="J178" s="74"/>
      <c r="K178" s="74"/>
      <c r="L178" s="158"/>
    </row>
    <row r="179" spans="1:12" ht="84" x14ac:dyDescent="0.25">
      <c r="A179" s="168">
        <v>3290</v>
      </c>
      <c r="B179" s="65" t="s">
        <v>187</v>
      </c>
      <c r="C179" s="185">
        <f t="shared" ref="C179:C183" si="17">SUM(D179:G179)</f>
        <v>0</v>
      </c>
      <c r="D179" s="169">
        <f>SUM(D180:D183)</f>
        <v>0</v>
      </c>
      <c r="E179" s="169">
        <f t="shared" ref="E179:G179" si="18">SUM(E180:E183)</f>
        <v>0</v>
      </c>
      <c r="F179" s="169">
        <f t="shared" si="18"/>
        <v>0</v>
      </c>
      <c r="G179" s="169">
        <f t="shared" si="18"/>
        <v>0</v>
      </c>
      <c r="H179" s="185">
        <f t="shared" ref="H179:H183" si="19">SUM(I179:L179)</f>
        <v>0</v>
      </c>
      <c r="I179" s="169">
        <f>SUM(I180:I183)</f>
        <v>0</v>
      </c>
      <c r="J179" s="169">
        <f t="shared" ref="J179:L179" si="20">SUM(J180:J183)</f>
        <v>0</v>
      </c>
      <c r="K179" s="169">
        <f t="shared" si="20"/>
        <v>0</v>
      </c>
      <c r="L179" s="186">
        <f t="shared" si="20"/>
        <v>0</v>
      </c>
    </row>
    <row r="180" spans="1:12" ht="72" x14ac:dyDescent="0.25">
      <c r="A180" s="44">
        <v>3291</v>
      </c>
      <c r="B180" s="71" t="s">
        <v>188</v>
      </c>
      <c r="C180" s="72">
        <f t="shared" si="17"/>
        <v>0</v>
      </c>
      <c r="D180" s="74"/>
      <c r="E180" s="74"/>
      <c r="F180" s="74"/>
      <c r="G180" s="187"/>
      <c r="H180" s="72">
        <f t="shared" si="19"/>
        <v>0</v>
      </c>
      <c r="I180" s="74"/>
      <c r="J180" s="74"/>
      <c r="K180" s="74"/>
      <c r="L180" s="158"/>
    </row>
    <row r="181" spans="1:12" ht="72" x14ac:dyDescent="0.25">
      <c r="A181" s="44">
        <v>3292</v>
      </c>
      <c r="B181" s="71" t="s">
        <v>189</v>
      </c>
      <c r="C181" s="72">
        <f t="shared" si="17"/>
        <v>0</v>
      </c>
      <c r="D181" s="74"/>
      <c r="E181" s="74"/>
      <c r="F181" s="74"/>
      <c r="G181" s="187"/>
      <c r="H181" s="72">
        <f t="shared" si="19"/>
        <v>0</v>
      </c>
      <c r="I181" s="74"/>
      <c r="J181" s="74"/>
      <c r="K181" s="74"/>
      <c r="L181" s="158"/>
    </row>
    <row r="182" spans="1:12" ht="72" x14ac:dyDescent="0.25">
      <c r="A182" s="44">
        <v>3293</v>
      </c>
      <c r="B182" s="71" t="s">
        <v>190</v>
      </c>
      <c r="C182" s="72">
        <f t="shared" si="17"/>
        <v>0</v>
      </c>
      <c r="D182" s="74"/>
      <c r="E182" s="74"/>
      <c r="F182" s="74"/>
      <c r="G182" s="187"/>
      <c r="H182" s="72">
        <f t="shared" si="19"/>
        <v>0</v>
      </c>
      <c r="I182" s="74"/>
      <c r="J182" s="74"/>
      <c r="K182" s="74"/>
      <c r="L182" s="158"/>
    </row>
    <row r="183" spans="1:12" ht="60" x14ac:dyDescent="0.25">
      <c r="A183" s="188">
        <v>3294</v>
      </c>
      <c r="B183" s="71" t="s">
        <v>191</v>
      </c>
      <c r="C183" s="185">
        <f t="shared" si="17"/>
        <v>0</v>
      </c>
      <c r="D183" s="189"/>
      <c r="E183" s="189"/>
      <c r="F183" s="189"/>
      <c r="G183" s="190"/>
      <c r="H183" s="185">
        <f t="shared" si="19"/>
        <v>0</v>
      </c>
      <c r="I183" s="189"/>
      <c r="J183" s="189"/>
      <c r="K183" s="189"/>
      <c r="L183" s="191"/>
    </row>
    <row r="184" spans="1:12" ht="48" x14ac:dyDescent="0.25">
      <c r="A184" s="192">
        <v>3300</v>
      </c>
      <c r="B184" s="183" t="s">
        <v>192</v>
      </c>
      <c r="C184" s="193">
        <f t="shared" si="7"/>
        <v>0</v>
      </c>
      <c r="D184" s="194">
        <f>SUM(D185:D186)</f>
        <v>0</v>
      </c>
      <c r="E184" s="194">
        <f t="shared" ref="E184:G184" si="21">SUM(E185:E186)</f>
        <v>0</v>
      </c>
      <c r="F184" s="194">
        <f t="shared" si="21"/>
        <v>0</v>
      </c>
      <c r="G184" s="194">
        <f t="shared" si="21"/>
        <v>0</v>
      </c>
      <c r="H184" s="193">
        <f t="shared" si="8"/>
        <v>0</v>
      </c>
      <c r="I184" s="194">
        <f>SUM(I185:I186)</f>
        <v>0</v>
      </c>
      <c r="J184" s="194">
        <f t="shared" ref="J184:L184" si="22">SUM(J185:J186)</f>
        <v>0</v>
      </c>
      <c r="K184" s="194">
        <f t="shared" si="22"/>
        <v>0</v>
      </c>
      <c r="L184" s="149">
        <f t="shared" si="22"/>
        <v>0</v>
      </c>
    </row>
    <row r="185" spans="1:12" ht="48" x14ac:dyDescent="0.25">
      <c r="A185" s="111">
        <v>3310</v>
      </c>
      <c r="B185" s="112" t="s">
        <v>193</v>
      </c>
      <c r="C185" s="195">
        <f t="shared" si="7"/>
        <v>0</v>
      </c>
      <c r="D185" s="163"/>
      <c r="E185" s="163"/>
      <c r="F185" s="163"/>
      <c r="G185" s="164"/>
      <c r="H185" s="195">
        <f t="shared" si="8"/>
        <v>0</v>
      </c>
      <c r="I185" s="163"/>
      <c r="J185" s="163"/>
      <c r="K185" s="163"/>
      <c r="L185" s="165"/>
    </row>
    <row r="186" spans="1:12" ht="48.75" customHeight="1" x14ac:dyDescent="0.25">
      <c r="A186" s="38">
        <v>3320</v>
      </c>
      <c r="B186" s="65" t="s">
        <v>194</v>
      </c>
      <c r="C186" s="66">
        <f t="shared" si="7"/>
        <v>0</v>
      </c>
      <c r="D186" s="68"/>
      <c r="E186" s="68"/>
      <c r="F186" s="68"/>
      <c r="G186" s="154"/>
      <c r="H186" s="66">
        <f t="shared" si="8"/>
        <v>0</v>
      </c>
      <c r="I186" s="68"/>
      <c r="J186" s="68"/>
      <c r="K186" s="68"/>
      <c r="L186" s="155"/>
    </row>
    <row r="187" spans="1:12" x14ac:dyDescent="0.25">
      <c r="A187" s="196">
        <v>4000</v>
      </c>
      <c r="B187" s="142" t="s">
        <v>195</v>
      </c>
      <c r="C187" s="143">
        <f t="shared" si="7"/>
        <v>0</v>
      </c>
      <c r="D187" s="144">
        <f>SUM(D188,D191)</f>
        <v>0</v>
      </c>
      <c r="E187" s="144">
        <f>SUM(E188,E191)</f>
        <v>0</v>
      </c>
      <c r="F187" s="144">
        <f>SUM(F188,F191)</f>
        <v>0</v>
      </c>
      <c r="G187" s="145">
        <f>SUM(G188,G191)</f>
        <v>0</v>
      </c>
      <c r="H187" s="143">
        <f t="shared" si="8"/>
        <v>0</v>
      </c>
      <c r="I187" s="144">
        <f>SUM(I188,I191)</f>
        <v>0</v>
      </c>
      <c r="J187" s="144">
        <f>SUM(J188,J191)</f>
        <v>0</v>
      </c>
      <c r="K187" s="144">
        <f>SUM(K188,K191)</f>
        <v>0</v>
      </c>
      <c r="L187" s="146">
        <f>SUM(L188,L191)</f>
        <v>0</v>
      </c>
    </row>
    <row r="188" spans="1:12" ht="24" x14ac:dyDescent="0.25">
      <c r="A188" s="197">
        <v>4200</v>
      </c>
      <c r="B188" s="147" t="s">
        <v>196</v>
      </c>
      <c r="C188" s="57">
        <f>SUM(D188:G188)</f>
        <v>0</v>
      </c>
      <c r="D188" s="63">
        <f>SUM(D189,D190)</f>
        <v>0</v>
      </c>
      <c r="E188" s="63">
        <f>SUM(E189,E190)</f>
        <v>0</v>
      </c>
      <c r="F188" s="63">
        <f>SUM(F189,F190)</f>
        <v>0</v>
      </c>
      <c r="G188" s="166">
        <f>SUM(G189,G190)</f>
        <v>0</v>
      </c>
      <c r="H188" s="57">
        <f t="shared" si="8"/>
        <v>0</v>
      </c>
      <c r="I188" s="63">
        <f>SUM(I189,I190)</f>
        <v>0</v>
      </c>
      <c r="J188" s="63">
        <f>SUM(J189,J190)</f>
        <v>0</v>
      </c>
      <c r="K188" s="63">
        <f>SUM(K189,K190)</f>
        <v>0</v>
      </c>
      <c r="L188" s="167">
        <f>SUM(L189,L190)</f>
        <v>0</v>
      </c>
    </row>
    <row r="189" spans="1:12" ht="36" x14ac:dyDescent="0.25">
      <c r="A189" s="168">
        <v>4240</v>
      </c>
      <c r="B189" s="65" t="s">
        <v>197</v>
      </c>
      <c r="C189" s="66">
        <f t="shared" ref="C189:C264" si="23">SUM(D189:G189)</f>
        <v>0</v>
      </c>
      <c r="D189" s="68"/>
      <c r="E189" s="68"/>
      <c r="F189" s="68"/>
      <c r="G189" s="154"/>
      <c r="H189" s="66">
        <f t="shared" ref="H189:H263" si="24">SUM(I189:L189)</f>
        <v>0</v>
      </c>
      <c r="I189" s="68"/>
      <c r="J189" s="68"/>
      <c r="K189" s="68"/>
      <c r="L189" s="155"/>
    </row>
    <row r="190" spans="1:12" ht="24" x14ac:dyDescent="0.25">
      <c r="A190" s="159">
        <v>4250</v>
      </c>
      <c r="B190" s="71" t="s">
        <v>198</v>
      </c>
      <c r="C190" s="72">
        <f t="shared" si="23"/>
        <v>0</v>
      </c>
      <c r="D190" s="74"/>
      <c r="E190" s="74"/>
      <c r="F190" s="74"/>
      <c r="G190" s="157"/>
      <c r="H190" s="72">
        <f t="shared" si="24"/>
        <v>0</v>
      </c>
      <c r="I190" s="74"/>
      <c r="J190" s="74"/>
      <c r="K190" s="74"/>
      <c r="L190" s="158"/>
    </row>
    <row r="191" spans="1:12" x14ac:dyDescent="0.25">
      <c r="A191" s="56">
        <v>4300</v>
      </c>
      <c r="B191" s="147" t="s">
        <v>199</v>
      </c>
      <c r="C191" s="57">
        <f t="shared" si="23"/>
        <v>0</v>
      </c>
      <c r="D191" s="63">
        <f>SUM(D192)</f>
        <v>0</v>
      </c>
      <c r="E191" s="63">
        <f>SUM(E192)</f>
        <v>0</v>
      </c>
      <c r="F191" s="63">
        <f>SUM(F192)</f>
        <v>0</v>
      </c>
      <c r="G191" s="166">
        <f>SUM(G192)</f>
        <v>0</v>
      </c>
      <c r="H191" s="57">
        <f t="shared" si="24"/>
        <v>0</v>
      </c>
      <c r="I191" s="63">
        <f>SUM(I192)</f>
        <v>0</v>
      </c>
      <c r="J191" s="63">
        <f>SUM(J192)</f>
        <v>0</v>
      </c>
      <c r="K191" s="63">
        <f>SUM(K192)</f>
        <v>0</v>
      </c>
      <c r="L191" s="167">
        <f>SUM(L192)</f>
        <v>0</v>
      </c>
    </row>
    <row r="192" spans="1:12" ht="24" x14ac:dyDescent="0.25">
      <c r="A192" s="168">
        <v>4310</v>
      </c>
      <c r="B192" s="65" t="s">
        <v>200</v>
      </c>
      <c r="C192" s="66">
        <f>SUM(D192:G192)</f>
        <v>0</v>
      </c>
      <c r="D192" s="169">
        <f>SUM(D193:D193)</f>
        <v>0</v>
      </c>
      <c r="E192" s="169">
        <f>SUM(E193:E193)</f>
        <v>0</v>
      </c>
      <c r="F192" s="169">
        <f>SUM(F193:F193)</f>
        <v>0</v>
      </c>
      <c r="G192" s="170">
        <f>SUM(G193:G193)</f>
        <v>0</v>
      </c>
      <c r="H192" s="66">
        <f t="shared" si="24"/>
        <v>0</v>
      </c>
      <c r="I192" s="169">
        <f>SUM(I193:I193)</f>
        <v>0</v>
      </c>
      <c r="J192" s="169">
        <f>SUM(J193:J193)</f>
        <v>0</v>
      </c>
      <c r="K192" s="169">
        <f>SUM(K193:K193)</f>
        <v>0</v>
      </c>
      <c r="L192" s="171">
        <f>SUM(L193:L193)</f>
        <v>0</v>
      </c>
    </row>
    <row r="193" spans="1:12" ht="36" x14ac:dyDescent="0.25">
      <c r="A193" s="44">
        <v>4311</v>
      </c>
      <c r="B193" s="71" t="s">
        <v>201</v>
      </c>
      <c r="C193" s="72">
        <f t="shared" si="23"/>
        <v>0</v>
      </c>
      <c r="D193" s="74"/>
      <c r="E193" s="74"/>
      <c r="F193" s="74"/>
      <c r="G193" s="157"/>
      <c r="H193" s="72">
        <f t="shared" si="24"/>
        <v>0</v>
      </c>
      <c r="I193" s="74"/>
      <c r="J193" s="74"/>
      <c r="K193" s="74"/>
      <c r="L193" s="158"/>
    </row>
    <row r="194" spans="1:12" s="24" customFormat="1" ht="24" x14ac:dyDescent="0.25">
      <c r="A194" s="198"/>
      <c r="B194" s="19" t="s">
        <v>202</v>
      </c>
      <c r="C194" s="138">
        <f t="shared" si="23"/>
        <v>16140</v>
      </c>
      <c r="D194" s="139">
        <f>SUM(D195,D230,D269)</f>
        <v>9946</v>
      </c>
      <c r="E194" s="139">
        <f>SUM(E195,E230,E269)</f>
        <v>4077</v>
      </c>
      <c r="F194" s="139">
        <f>SUM(F195,F230,F269)</f>
        <v>2117</v>
      </c>
      <c r="G194" s="139">
        <f>SUM(G195,G230,G269)</f>
        <v>0</v>
      </c>
      <c r="H194" s="138">
        <f t="shared" si="24"/>
        <v>29204</v>
      </c>
      <c r="I194" s="139">
        <f>SUM(I195,I230,I269)</f>
        <v>29204</v>
      </c>
      <c r="J194" s="139">
        <f>SUM(J195,J230,J269)</f>
        <v>0</v>
      </c>
      <c r="K194" s="139">
        <f>SUM(K195,K230,K269)</f>
        <v>0</v>
      </c>
      <c r="L194" s="199">
        <f>SUM(L195,L230,L269)</f>
        <v>0</v>
      </c>
    </row>
    <row r="195" spans="1:12" x14ac:dyDescent="0.25">
      <c r="A195" s="142">
        <v>5000</v>
      </c>
      <c r="B195" s="142" t="s">
        <v>203</v>
      </c>
      <c r="C195" s="143">
        <f t="shared" si="23"/>
        <v>16140</v>
      </c>
      <c r="D195" s="144">
        <f>D196+D204</f>
        <v>9946</v>
      </c>
      <c r="E195" s="144">
        <f>E196+E204</f>
        <v>4077</v>
      </c>
      <c r="F195" s="144">
        <f>F196+F204</f>
        <v>2117</v>
      </c>
      <c r="G195" s="144">
        <f>G196+G204</f>
        <v>0</v>
      </c>
      <c r="H195" s="143">
        <f t="shared" si="24"/>
        <v>29204</v>
      </c>
      <c r="I195" s="144">
        <f>I196+I204</f>
        <v>29204</v>
      </c>
      <c r="J195" s="144">
        <f>J196+J204</f>
        <v>0</v>
      </c>
      <c r="K195" s="144">
        <f>K196+K204</f>
        <v>0</v>
      </c>
      <c r="L195" s="200">
        <f>L196+L204</f>
        <v>0</v>
      </c>
    </row>
    <row r="196" spans="1:12" x14ac:dyDescent="0.25">
      <c r="A196" s="56">
        <v>5100</v>
      </c>
      <c r="B196" s="147" t="s">
        <v>204</v>
      </c>
      <c r="C196" s="57">
        <f t="shared" si="23"/>
        <v>0</v>
      </c>
      <c r="D196" s="63">
        <f>D197+D198+D201+D202+D203</f>
        <v>0</v>
      </c>
      <c r="E196" s="63">
        <f>E197+E198+E201+E202+E203</f>
        <v>0</v>
      </c>
      <c r="F196" s="63">
        <f>F197+F198+F201+F202+F203</f>
        <v>0</v>
      </c>
      <c r="G196" s="166">
        <f>G197+G198+G201+G202+G203</f>
        <v>0</v>
      </c>
      <c r="H196" s="57">
        <f t="shared" si="24"/>
        <v>1040</v>
      </c>
      <c r="I196" s="63">
        <f>I197+I198+I201+I202+I203</f>
        <v>1040</v>
      </c>
      <c r="J196" s="63">
        <f>J197+J198+J201+J202+J203</f>
        <v>0</v>
      </c>
      <c r="K196" s="63">
        <f>K197+K198+K201+K202+K203</f>
        <v>0</v>
      </c>
      <c r="L196" s="167">
        <f>L197+L198+L201+L202+L203</f>
        <v>0</v>
      </c>
    </row>
    <row r="197" spans="1:12" x14ac:dyDescent="0.25">
      <c r="A197" s="168">
        <v>5110</v>
      </c>
      <c r="B197" s="65" t="s">
        <v>205</v>
      </c>
      <c r="C197" s="66">
        <f t="shared" si="23"/>
        <v>0</v>
      </c>
      <c r="D197" s="68"/>
      <c r="E197" s="68"/>
      <c r="F197" s="68"/>
      <c r="G197" s="154"/>
      <c r="H197" s="66">
        <f t="shared" si="24"/>
        <v>0</v>
      </c>
      <c r="I197" s="68"/>
      <c r="J197" s="68"/>
      <c r="K197" s="68"/>
      <c r="L197" s="155"/>
    </row>
    <row r="198" spans="1:12" ht="24" x14ac:dyDescent="0.25">
      <c r="A198" s="159">
        <v>5120</v>
      </c>
      <c r="B198" s="71" t="s">
        <v>206</v>
      </c>
      <c r="C198" s="72">
        <f t="shared" si="23"/>
        <v>0</v>
      </c>
      <c r="D198" s="160">
        <f>D199+D200</f>
        <v>0</v>
      </c>
      <c r="E198" s="160">
        <f>E199+E200</f>
        <v>0</v>
      </c>
      <c r="F198" s="160">
        <f>F199+F200</f>
        <v>0</v>
      </c>
      <c r="G198" s="161">
        <f>G199+G200</f>
        <v>0</v>
      </c>
      <c r="H198" s="72">
        <f t="shared" si="24"/>
        <v>1040</v>
      </c>
      <c r="I198" s="160">
        <f>I199+I200</f>
        <v>1040</v>
      </c>
      <c r="J198" s="160">
        <f>J199+J200</f>
        <v>0</v>
      </c>
      <c r="K198" s="160">
        <f>K199+K200</f>
        <v>0</v>
      </c>
      <c r="L198" s="162">
        <f>L199+L200</f>
        <v>0</v>
      </c>
    </row>
    <row r="199" spans="1:12" x14ac:dyDescent="0.25">
      <c r="A199" s="44">
        <v>5121</v>
      </c>
      <c r="B199" s="71" t="s">
        <v>207</v>
      </c>
      <c r="C199" s="72">
        <f t="shared" si="23"/>
        <v>0</v>
      </c>
      <c r="D199" s="74"/>
      <c r="E199" s="74"/>
      <c r="F199" s="74"/>
      <c r="G199" s="157"/>
      <c r="H199" s="72">
        <f t="shared" si="24"/>
        <v>1040</v>
      </c>
      <c r="I199" s="74">
        <v>1040</v>
      </c>
      <c r="J199" s="74"/>
      <c r="K199" s="74"/>
      <c r="L199" s="158"/>
    </row>
    <row r="200" spans="1:12" ht="24" x14ac:dyDescent="0.25">
      <c r="A200" s="44">
        <v>5129</v>
      </c>
      <c r="B200" s="71" t="s">
        <v>208</v>
      </c>
      <c r="C200" s="72">
        <f t="shared" si="23"/>
        <v>0</v>
      </c>
      <c r="D200" s="74"/>
      <c r="E200" s="74"/>
      <c r="F200" s="74"/>
      <c r="G200" s="157"/>
      <c r="H200" s="72">
        <f t="shared" si="24"/>
        <v>0</v>
      </c>
      <c r="I200" s="74"/>
      <c r="J200" s="74"/>
      <c r="K200" s="74"/>
      <c r="L200" s="158"/>
    </row>
    <row r="201" spans="1:12" x14ac:dyDescent="0.25">
      <c r="A201" s="159">
        <v>5130</v>
      </c>
      <c r="B201" s="71" t="s">
        <v>209</v>
      </c>
      <c r="C201" s="72">
        <f t="shared" si="23"/>
        <v>0</v>
      </c>
      <c r="D201" s="74"/>
      <c r="E201" s="74"/>
      <c r="F201" s="74"/>
      <c r="G201" s="157"/>
      <c r="H201" s="72">
        <f t="shared" si="24"/>
        <v>0</v>
      </c>
      <c r="I201" s="74"/>
      <c r="J201" s="74"/>
      <c r="K201" s="74"/>
      <c r="L201" s="158"/>
    </row>
    <row r="202" spans="1:12" x14ac:dyDescent="0.25">
      <c r="A202" s="159">
        <v>5140</v>
      </c>
      <c r="B202" s="71" t="s">
        <v>210</v>
      </c>
      <c r="C202" s="72">
        <f t="shared" si="23"/>
        <v>0</v>
      </c>
      <c r="D202" s="74"/>
      <c r="E202" s="74"/>
      <c r="F202" s="74"/>
      <c r="G202" s="157"/>
      <c r="H202" s="72">
        <f t="shared" si="24"/>
        <v>0</v>
      </c>
      <c r="I202" s="74"/>
      <c r="J202" s="74"/>
      <c r="K202" s="74"/>
      <c r="L202" s="158"/>
    </row>
    <row r="203" spans="1:12" ht="24" x14ac:dyDescent="0.25">
      <c r="A203" s="159">
        <v>5170</v>
      </c>
      <c r="B203" s="71" t="s">
        <v>211</v>
      </c>
      <c r="C203" s="72">
        <f t="shared" si="23"/>
        <v>0</v>
      </c>
      <c r="D203" s="74"/>
      <c r="E203" s="74"/>
      <c r="F203" s="74"/>
      <c r="G203" s="157"/>
      <c r="H203" s="72">
        <f t="shared" si="24"/>
        <v>0</v>
      </c>
      <c r="I203" s="74"/>
      <c r="J203" s="74"/>
      <c r="K203" s="74"/>
      <c r="L203" s="158"/>
    </row>
    <row r="204" spans="1:12" x14ac:dyDescent="0.25">
      <c r="A204" s="56">
        <v>5200</v>
      </c>
      <c r="B204" s="147" t="s">
        <v>212</v>
      </c>
      <c r="C204" s="57">
        <f t="shared" si="23"/>
        <v>16140</v>
      </c>
      <c r="D204" s="63">
        <f>D205+D215+D216+D225+D226+D227+D229</f>
        <v>9946</v>
      </c>
      <c r="E204" s="63">
        <f>E205+E215+E216+E225+E226+E227+E229</f>
        <v>4077</v>
      </c>
      <c r="F204" s="63">
        <f>F205+F215+F216+F225+F226+F227+F229</f>
        <v>2117</v>
      </c>
      <c r="G204" s="166">
        <f>G205+G215+G216+G225+G226+G227+G229</f>
        <v>0</v>
      </c>
      <c r="H204" s="57">
        <f t="shared" si="24"/>
        <v>28164</v>
      </c>
      <c r="I204" s="63">
        <f>I205+I215+I216+I225+I226+I227+I229</f>
        <v>28164</v>
      </c>
      <c r="J204" s="63">
        <f>J205+J215+J216+J225+J226+J227+J229</f>
        <v>0</v>
      </c>
      <c r="K204" s="63">
        <f>K205+K215+K216+K225+K226+K227+K229</f>
        <v>0</v>
      </c>
      <c r="L204" s="167">
        <f>L205+L215+L216+L225+L226+L227+L229</f>
        <v>0</v>
      </c>
    </row>
    <row r="205" spans="1:12" x14ac:dyDescent="0.25">
      <c r="A205" s="150">
        <v>5210</v>
      </c>
      <c r="B205" s="112" t="s">
        <v>213</v>
      </c>
      <c r="C205" s="117">
        <f t="shared" si="23"/>
        <v>0</v>
      </c>
      <c r="D205" s="151">
        <f>SUM(D206:D214)</f>
        <v>0</v>
      </c>
      <c r="E205" s="151">
        <f>SUM(E206:E214)</f>
        <v>0</v>
      </c>
      <c r="F205" s="151">
        <f>SUM(F206:F214)</f>
        <v>0</v>
      </c>
      <c r="G205" s="152">
        <f>SUM(G206:G214)</f>
        <v>0</v>
      </c>
      <c r="H205" s="117">
        <f t="shared" si="24"/>
        <v>0</v>
      </c>
      <c r="I205" s="151">
        <f>SUM(I206:I214)</f>
        <v>0</v>
      </c>
      <c r="J205" s="151">
        <f>SUM(J206:J214)</f>
        <v>0</v>
      </c>
      <c r="K205" s="151">
        <f>SUM(K206:K214)</f>
        <v>0</v>
      </c>
      <c r="L205" s="153">
        <f>SUM(L206:L214)</f>
        <v>0</v>
      </c>
    </row>
    <row r="206" spans="1:12" x14ac:dyDescent="0.25">
      <c r="A206" s="38">
        <v>5211</v>
      </c>
      <c r="B206" s="65" t="s">
        <v>214</v>
      </c>
      <c r="C206" s="66">
        <f t="shared" si="23"/>
        <v>0</v>
      </c>
      <c r="D206" s="68"/>
      <c r="E206" s="68"/>
      <c r="F206" s="68"/>
      <c r="G206" s="154"/>
      <c r="H206" s="66">
        <f t="shared" si="24"/>
        <v>0</v>
      </c>
      <c r="I206" s="68"/>
      <c r="J206" s="68"/>
      <c r="K206" s="68"/>
      <c r="L206" s="155"/>
    </row>
    <row r="207" spans="1:12" x14ac:dyDescent="0.25">
      <c r="A207" s="44">
        <v>5212</v>
      </c>
      <c r="B207" s="71" t="s">
        <v>215</v>
      </c>
      <c r="C207" s="72">
        <f t="shared" si="23"/>
        <v>0</v>
      </c>
      <c r="D207" s="74"/>
      <c r="E207" s="74"/>
      <c r="F207" s="74"/>
      <c r="G207" s="157"/>
      <c r="H207" s="72">
        <f t="shared" si="24"/>
        <v>0</v>
      </c>
      <c r="I207" s="74"/>
      <c r="J207" s="74"/>
      <c r="K207" s="74"/>
      <c r="L207" s="158"/>
    </row>
    <row r="208" spans="1:12" x14ac:dyDescent="0.25">
      <c r="A208" s="44">
        <v>5213</v>
      </c>
      <c r="B208" s="71" t="s">
        <v>216</v>
      </c>
      <c r="C208" s="72">
        <f t="shared" si="23"/>
        <v>0</v>
      </c>
      <c r="D208" s="74"/>
      <c r="E208" s="74"/>
      <c r="F208" s="74"/>
      <c r="G208" s="157"/>
      <c r="H208" s="72">
        <f t="shared" si="24"/>
        <v>0</v>
      </c>
      <c r="I208" s="74"/>
      <c r="J208" s="74"/>
      <c r="K208" s="74"/>
      <c r="L208" s="158"/>
    </row>
    <row r="209" spans="1:12" x14ac:dyDescent="0.25">
      <c r="A209" s="44">
        <v>5214</v>
      </c>
      <c r="B209" s="71" t="s">
        <v>217</v>
      </c>
      <c r="C209" s="72">
        <f t="shared" si="23"/>
        <v>0</v>
      </c>
      <c r="D209" s="74"/>
      <c r="E209" s="74"/>
      <c r="F209" s="74"/>
      <c r="G209" s="157"/>
      <c r="H209" s="72">
        <f t="shared" si="24"/>
        <v>0</v>
      </c>
      <c r="I209" s="74"/>
      <c r="J209" s="74"/>
      <c r="K209" s="74"/>
      <c r="L209" s="158"/>
    </row>
    <row r="210" spans="1:12" x14ac:dyDescent="0.25">
      <c r="A210" s="44">
        <v>5215</v>
      </c>
      <c r="B210" s="71" t="s">
        <v>218</v>
      </c>
      <c r="C210" s="72">
        <f>SUM(D210:G210)</f>
        <v>0</v>
      </c>
      <c r="D210" s="74"/>
      <c r="E210" s="74"/>
      <c r="F210" s="74"/>
      <c r="G210" s="157"/>
      <c r="H210" s="72">
        <f>SUM(I210:L210)</f>
        <v>0</v>
      </c>
      <c r="I210" s="74"/>
      <c r="J210" s="74"/>
      <c r="K210" s="74"/>
      <c r="L210" s="158"/>
    </row>
    <row r="211" spans="1:12" ht="14.25" customHeight="1" x14ac:dyDescent="0.25">
      <c r="A211" s="44">
        <v>5216</v>
      </c>
      <c r="B211" s="71" t="s">
        <v>219</v>
      </c>
      <c r="C211" s="72">
        <f t="shared" si="23"/>
        <v>0</v>
      </c>
      <c r="D211" s="74"/>
      <c r="E211" s="74"/>
      <c r="F211" s="74"/>
      <c r="G211" s="157"/>
      <c r="H211" s="72">
        <f t="shared" si="24"/>
        <v>0</v>
      </c>
      <c r="I211" s="74"/>
      <c r="J211" s="74"/>
      <c r="K211" s="74"/>
      <c r="L211" s="158"/>
    </row>
    <row r="212" spans="1:12" x14ac:dyDescent="0.25">
      <c r="A212" s="44">
        <v>5217</v>
      </c>
      <c r="B212" s="71" t="s">
        <v>220</v>
      </c>
      <c r="C212" s="72">
        <f t="shared" si="23"/>
        <v>0</v>
      </c>
      <c r="D212" s="74"/>
      <c r="E212" s="74"/>
      <c r="F212" s="74"/>
      <c r="G212" s="157"/>
      <c r="H212" s="72">
        <f t="shared" si="24"/>
        <v>0</v>
      </c>
      <c r="I212" s="74"/>
      <c r="J212" s="74"/>
      <c r="K212" s="74"/>
      <c r="L212" s="158"/>
    </row>
    <row r="213" spans="1:12" x14ac:dyDescent="0.25">
      <c r="A213" s="44">
        <v>5218</v>
      </c>
      <c r="B213" s="71" t="s">
        <v>221</v>
      </c>
      <c r="C213" s="72">
        <f t="shared" si="23"/>
        <v>0</v>
      </c>
      <c r="D213" s="74"/>
      <c r="E213" s="74"/>
      <c r="F213" s="74"/>
      <c r="G213" s="157"/>
      <c r="H213" s="72">
        <f t="shared" si="24"/>
        <v>0</v>
      </c>
      <c r="I213" s="74"/>
      <c r="J213" s="74"/>
      <c r="K213" s="74"/>
      <c r="L213" s="158"/>
    </row>
    <row r="214" spans="1:12" x14ac:dyDescent="0.25">
      <c r="A214" s="44">
        <v>5219</v>
      </c>
      <c r="B214" s="71" t="s">
        <v>222</v>
      </c>
      <c r="C214" s="72">
        <f t="shared" si="23"/>
        <v>0</v>
      </c>
      <c r="D214" s="74"/>
      <c r="E214" s="74"/>
      <c r="F214" s="74"/>
      <c r="G214" s="157"/>
      <c r="H214" s="72">
        <f t="shared" si="24"/>
        <v>0</v>
      </c>
      <c r="I214" s="74"/>
      <c r="J214" s="74"/>
      <c r="K214" s="74"/>
      <c r="L214" s="158"/>
    </row>
    <row r="215" spans="1:12" ht="13.5" customHeight="1" x14ac:dyDescent="0.25">
      <c r="A215" s="159">
        <v>5220</v>
      </c>
      <c r="B215" s="71" t="s">
        <v>223</v>
      </c>
      <c r="C215" s="72">
        <f t="shared" si="23"/>
        <v>0</v>
      </c>
      <c r="D215" s="74"/>
      <c r="E215" s="74"/>
      <c r="F215" s="74"/>
      <c r="G215" s="157"/>
      <c r="H215" s="72">
        <f t="shared" si="24"/>
        <v>0</v>
      </c>
      <c r="I215" s="74"/>
      <c r="J215" s="74"/>
      <c r="K215" s="74"/>
      <c r="L215" s="158"/>
    </row>
    <row r="216" spans="1:12" x14ac:dyDescent="0.25">
      <c r="A216" s="159">
        <v>5230</v>
      </c>
      <c r="B216" s="71" t="s">
        <v>224</v>
      </c>
      <c r="C216" s="72">
        <f t="shared" si="23"/>
        <v>16140</v>
      </c>
      <c r="D216" s="160">
        <f>SUM(D217:D224)</f>
        <v>9946</v>
      </c>
      <c r="E216" s="160">
        <f>SUM(E217:E224)</f>
        <v>4077</v>
      </c>
      <c r="F216" s="160">
        <f>SUM(F217:F224)</f>
        <v>2117</v>
      </c>
      <c r="G216" s="161">
        <f>SUM(G217:G224)</f>
        <v>0</v>
      </c>
      <c r="H216" s="72">
        <f t="shared" si="24"/>
        <v>28164</v>
      </c>
      <c r="I216" s="160">
        <f>SUM(I217:I224)</f>
        <v>28164</v>
      </c>
      <c r="J216" s="160">
        <f>SUM(J217:J224)</f>
        <v>0</v>
      </c>
      <c r="K216" s="160">
        <f>SUM(K217:K224)</f>
        <v>0</v>
      </c>
      <c r="L216" s="162">
        <f>SUM(L217:L224)</f>
        <v>0</v>
      </c>
    </row>
    <row r="217" spans="1:12" x14ac:dyDescent="0.25">
      <c r="A217" s="44">
        <v>5231</v>
      </c>
      <c r="B217" s="71" t="s">
        <v>225</v>
      </c>
      <c r="C217" s="72">
        <f t="shared" si="23"/>
        <v>0</v>
      </c>
      <c r="D217" s="74"/>
      <c r="E217" s="74"/>
      <c r="F217" s="74"/>
      <c r="G217" s="157"/>
      <c r="H217" s="72">
        <f t="shared" si="24"/>
        <v>0</v>
      </c>
      <c r="I217" s="74"/>
      <c r="J217" s="74"/>
      <c r="K217" s="74"/>
      <c r="L217" s="158"/>
    </row>
    <row r="218" spans="1:12" x14ac:dyDescent="0.25">
      <c r="A218" s="44">
        <v>5232</v>
      </c>
      <c r="B218" s="71" t="s">
        <v>226</v>
      </c>
      <c r="C218" s="72">
        <f t="shared" si="23"/>
        <v>0</v>
      </c>
      <c r="D218" s="74"/>
      <c r="E218" s="74"/>
      <c r="F218" s="74"/>
      <c r="G218" s="157"/>
      <c r="H218" s="72">
        <f t="shared" si="24"/>
        <v>0</v>
      </c>
      <c r="I218" s="74"/>
      <c r="J218" s="74"/>
      <c r="K218" s="74"/>
      <c r="L218" s="158"/>
    </row>
    <row r="219" spans="1:12" x14ac:dyDescent="0.25">
      <c r="A219" s="44">
        <v>5233</v>
      </c>
      <c r="B219" s="71" t="s">
        <v>227</v>
      </c>
      <c r="C219" s="201">
        <f t="shared" si="23"/>
        <v>8791</v>
      </c>
      <c r="D219" s="74">
        <v>4714</v>
      </c>
      <c r="E219" s="74">
        <v>4077</v>
      </c>
      <c r="F219" s="74"/>
      <c r="G219" s="157"/>
      <c r="H219" s="72">
        <f t="shared" si="24"/>
        <v>4714</v>
      </c>
      <c r="I219" s="74">
        <v>4714</v>
      </c>
      <c r="J219" s="74"/>
      <c r="K219" s="74"/>
      <c r="L219" s="158"/>
    </row>
    <row r="220" spans="1:12" ht="24" x14ac:dyDescent="0.25">
      <c r="A220" s="44">
        <v>5234</v>
      </c>
      <c r="B220" s="71" t="s">
        <v>228</v>
      </c>
      <c r="C220" s="201">
        <f t="shared" si="23"/>
        <v>0</v>
      </c>
      <c r="D220" s="74"/>
      <c r="E220" s="74"/>
      <c r="F220" s="74"/>
      <c r="G220" s="157"/>
      <c r="H220" s="72">
        <f t="shared" si="24"/>
        <v>0</v>
      </c>
      <c r="I220" s="74"/>
      <c r="J220" s="74"/>
      <c r="K220" s="74"/>
      <c r="L220" s="158"/>
    </row>
    <row r="221" spans="1:12" ht="14.25" customHeight="1" x14ac:dyDescent="0.25">
      <c r="A221" s="44">
        <v>5236</v>
      </c>
      <c r="B221" s="71" t="s">
        <v>229</v>
      </c>
      <c r="C221" s="201">
        <f t="shared" si="23"/>
        <v>0</v>
      </c>
      <c r="D221" s="74"/>
      <c r="E221" s="74"/>
      <c r="F221" s="74"/>
      <c r="G221" s="157"/>
      <c r="H221" s="72">
        <f t="shared" si="24"/>
        <v>0</v>
      </c>
      <c r="I221" s="74"/>
      <c r="J221" s="74"/>
      <c r="K221" s="74"/>
      <c r="L221" s="158"/>
    </row>
    <row r="222" spans="1:12" ht="14.25" customHeight="1" x14ac:dyDescent="0.25">
      <c r="A222" s="44">
        <v>5237</v>
      </c>
      <c r="B222" s="71" t="s">
        <v>230</v>
      </c>
      <c r="C222" s="201">
        <f t="shared" si="23"/>
        <v>0</v>
      </c>
      <c r="D222" s="74"/>
      <c r="E222" s="74"/>
      <c r="F222" s="74"/>
      <c r="G222" s="157"/>
      <c r="H222" s="72">
        <f t="shared" si="24"/>
        <v>0</v>
      </c>
      <c r="I222" s="74"/>
      <c r="J222" s="74"/>
      <c r="K222" s="74"/>
      <c r="L222" s="158"/>
    </row>
    <row r="223" spans="1:12" ht="24" x14ac:dyDescent="0.25">
      <c r="A223" s="44">
        <v>5238</v>
      </c>
      <c r="B223" s="71" t="s">
        <v>231</v>
      </c>
      <c r="C223" s="201">
        <f t="shared" si="23"/>
        <v>7349</v>
      </c>
      <c r="D223" s="74">
        <v>5232</v>
      </c>
      <c r="E223" s="74"/>
      <c r="F223" s="74">
        <v>2117</v>
      </c>
      <c r="G223" s="157"/>
      <c r="H223" s="72">
        <f t="shared" si="24"/>
        <v>23450</v>
      </c>
      <c r="I223" s="74">
        <f>600+400+16500+1350+2200+2400</f>
        <v>23450</v>
      </c>
      <c r="J223" s="74"/>
      <c r="K223" s="74"/>
      <c r="L223" s="158"/>
    </row>
    <row r="224" spans="1:12" ht="24" x14ac:dyDescent="0.25">
      <c r="A224" s="44">
        <v>5239</v>
      </c>
      <c r="B224" s="71" t="s">
        <v>232</v>
      </c>
      <c r="C224" s="201">
        <f t="shared" si="23"/>
        <v>0</v>
      </c>
      <c r="D224" s="74"/>
      <c r="E224" s="74"/>
      <c r="F224" s="74"/>
      <c r="G224" s="157"/>
      <c r="H224" s="72">
        <f t="shared" si="24"/>
        <v>0</v>
      </c>
      <c r="I224" s="74"/>
      <c r="J224" s="74"/>
      <c r="K224" s="74"/>
      <c r="L224" s="158"/>
    </row>
    <row r="225" spans="1:12" ht="24" x14ac:dyDescent="0.25">
      <c r="A225" s="159">
        <v>5240</v>
      </c>
      <c r="B225" s="71" t="s">
        <v>233</v>
      </c>
      <c r="C225" s="201">
        <f t="shared" si="23"/>
        <v>0</v>
      </c>
      <c r="D225" s="74"/>
      <c r="E225" s="74"/>
      <c r="F225" s="74"/>
      <c r="G225" s="157"/>
      <c r="H225" s="72">
        <f t="shared" si="24"/>
        <v>0</v>
      </c>
      <c r="I225" s="74"/>
      <c r="J225" s="74"/>
      <c r="K225" s="74"/>
      <c r="L225" s="158"/>
    </row>
    <row r="226" spans="1:12" x14ac:dyDescent="0.25">
      <c r="A226" s="159">
        <v>5250</v>
      </c>
      <c r="B226" s="71" t="s">
        <v>234</v>
      </c>
      <c r="C226" s="201">
        <f t="shared" si="23"/>
        <v>0</v>
      </c>
      <c r="D226" s="74"/>
      <c r="E226" s="74"/>
      <c r="F226" s="74"/>
      <c r="G226" s="157"/>
      <c r="H226" s="72">
        <f t="shared" si="24"/>
        <v>0</v>
      </c>
      <c r="I226" s="74"/>
      <c r="J226" s="74"/>
      <c r="K226" s="74"/>
      <c r="L226" s="158"/>
    </row>
    <row r="227" spans="1:12" x14ac:dyDescent="0.25">
      <c r="A227" s="159">
        <v>5260</v>
      </c>
      <c r="B227" s="71" t="s">
        <v>235</v>
      </c>
      <c r="C227" s="201">
        <f t="shared" si="23"/>
        <v>0</v>
      </c>
      <c r="D227" s="160">
        <f>SUM(D228)</f>
        <v>0</v>
      </c>
      <c r="E227" s="160">
        <f>SUM(E228)</f>
        <v>0</v>
      </c>
      <c r="F227" s="160">
        <f>SUM(F228)</f>
        <v>0</v>
      </c>
      <c r="G227" s="161">
        <f>SUM(G228)</f>
        <v>0</v>
      </c>
      <c r="H227" s="72">
        <f t="shared" si="24"/>
        <v>0</v>
      </c>
      <c r="I227" s="160">
        <f>SUM(I228)</f>
        <v>0</v>
      </c>
      <c r="J227" s="160">
        <f>SUM(J228)</f>
        <v>0</v>
      </c>
      <c r="K227" s="160">
        <f>SUM(K228)</f>
        <v>0</v>
      </c>
      <c r="L227" s="162">
        <f>SUM(L228)</f>
        <v>0</v>
      </c>
    </row>
    <row r="228" spans="1:12" ht="24" x14ac:dyDescent="0.25">
      <c r="A228" s="44">
        <v>5269</v>
      </c>
      <c r="B228" s="71" t="s">
        <v>236</v>
      </c>
      <c r="C228" s="201">
        <f t="shared" si="23"/>
        <v>0</v>
      </c>
      <c r="D228" s="74"/>
      <c r="E228" s="74"/>
      <c r="F228" s="74"/>
      <c r="G228" s="157"/>
      <c r="H228" s="72">
        <f t="shared" si="24"/>
        <v>0</v>
      </c>
      <c r="I228" s="74"/>
      <c r="J228" s="74"/>
      <c r="K228" s="74"/>
      <c r="L228" s="158"/>
    </row>
    <row r="229" spans="1:12" ht="24" x14ac:dyDescent="0.25">
      <c r="A229" s="150">
        <v>5270</v>
      </c>
      <c r="B229" s="112" t="s">
        <v>237</v>
      </c>
      <c r="C229" s="202">
        <f t="shared" si="23"/>
        <v>0</v>
      </c>
      <c r="D229" s="163"/>
      <c r="E229" s="163"/>
      <c r="F229" s="163"/>
      <c r="G229" s="164"/>
      <c r="H229" s="117">
        <f t="shared" si="24"/>
        <v>0</v>
      </c>
      <c r="I229" s="163"/>
      <c r="J229" s="163"/>
      <c r="K229" s="163"/>
      <c r="L229" s="165"/>
    </row>
    <row r="230" spans="1:12" x14ac:dyDescent="0.25">
      <c r="A230" s="142">
        <v>6000</v>
      </c>
      <c r="B230" s="142" t="s">
        <v>238</v>
      </c>
      <c r="C230" s="203">
        <f t="shared" si="23"/>
        <v>0</v>
      </c>
      <c r="D230" s="144">
        <f>D231+D251+D259</f>
        <v>0</v>
      </c>
      <c r="E230" s="144">
        <f>E231+E251+E259</f>
        <v>0</v>
      </c>
      <c r="F230" s="144">
        <f>F231+F251+F259</f>
        <v>0</v>
      </c>
      <c r="G230" s="145">
        <f>G231+G251+G259</f>
        <v>0</v>
      </c>
      <c r="H230" s="143">
        <f t="shared" si="24"/>
        <v>0</v>
      </c>
      <c r="I230" s="144">
        <f>I231+I251+I259</f>
        <v>0</v>
      </c>
      <c r="J230" s="144">
        <f>J231+J251+J259</f>
        <v>0</v>
      </c>
      <c r="K230" s="144">
        <f>K231+K251+K259</f>
        <v>0</v>
      </c>
      <c r="L230" s="146">
        <f>L231+L251+L259</f>
        <v>0</v>
      </c>
    </row>
    <row r="231" spans="1:12" ht="14.25" customHeight="1" x14ac:dyDescent="0.25">
      <c r="A231" s="192">
        <v>6200</v>
      </c>
      <c r="B231" s="183" t="s">
        <v>239</v>
      </c>
      <c r="C231" s="204">
        <f>SUM(D231:G231)</f>
        <v>0</v>
      </c>
      <c r="D231" s="194">
        <f>SUM(D232,D233,D235,D238,D244,D245,D246)</f>
        <v>0</v>
      </c>
      <c r="E231" s="194">
        <f>SUM(E232,E233,E235,E238,E244,E245,E246)</f>
        <v>0</v>
      </c>
      <c r="F231" s="194">
        <f>SUM(F232,F233,F235,F238,F244,F245,F246)</f>
        <v>0</v>
      </c>
      <c r="G231" s="194">
        <f>SUM(G232,G233,G235,G238,G244,G245,G246)</f>
        <v>0</v>
      </c>
      <c r="H231" s="193">
        <f t="shared" si="24"/>
        <v>0</v>
      </c>
      <c r="I231" s="194">
        <f>SUM(I232,I233,I235,I238,I244,I245,I246)</f>
        <v>0</v>
      </c>
      <c r="J231" s="194">
        <f>SUM(J232,J233,J235,J238,J244,J245,J246)</f>
        <v>0</v>
      </c>
      <c r="K231" s="194">
        <f>SUM(K232,K233,K235,K238,K244,K245,K246)</f>
        <v>0</v>
      </c>
      <c r="L231" s="149">
        <f>SUM(L232,L233,L235,L238,L244,L245,L246)</f>
        <v>0</v>
      </c>
    </row>
    <row r="232" spans="1:12" ht="24" x14ac:dyDescent="0.25">
      <c r="A232" s="168">
        <v>6220</v>
      </c>
      <c r="B232" s="65" t="s">
        <v>240</v>
      </c>
      <c r="C232" s="205">
        <f t="shared" si="23"/>
        <v>0</v>
      </c>
      <c r="D232" s="68"/>
      <c r="E232" s="68"/>
      <c r="F232" s="68"/>
      <c r="G232" s="206"/>
      <c r="H232" s="207">
        <f t="shared" si="24"/>
        <v>0</v>
      </c>
      <c r="I232" s="68"/>
      <c r="J232" s="68"/>
      <c r="K232" s="68"/>
      <c r="L232" s="155"/>
    </row>
    <row r="233" spans="1:12" x14ac:dyDescent="0.25">
      <c r="A233" s="159">
        <v>6230</v>
      </c>
      <c r="B233" s="71" t="s">
        <v>241</v>
      </c>
      <c r="C233" s="201">
        <f t="shared" si="23"/>
        <v>0</v>
      </c>
      <c r="D233" s="160">
        <f>SUM(D234)</f>
        <v>0</v>
      </c>
      <c r="E233" s="160">
        <f t="shared" ref="E233:L233" si="25">SUM(E234)</f>
        <v>0</v>
      </c>
      <c r="F233" s="160">
        <f t="shared" si="25"/>
        <v>0</v>
      </c>
      <c r="G233" s="161">
        <f t="shared" si="25"/>
        <v>0</v>
      </c>
      <c r="H233" s="208">
        <f t="shared" si="24"/>
        <v>0</v>
      </c>
      <c r="I233" s="160">
        <f t="shared" si="25"/>
        <v>0</v>
      </c>
      <c r="J233" s="160">
        <f t="shared" si="25"/>
        <v>0</v>
      </c>
      <c r="K233" s="160">
        <f t="shared" si="25"/>
        <v>0</v>
      </c>
      <c r="L233" s="162">
        <f t="shared" si="25"/>
        <v>0</v>
      </c>
    </row>
    <row r="234" spans="1:12" ht="24" x14ac:dyDescent="0.25">
      <c r="A234" s="44">
        <v>6239</v>
      </c>
      <c r="B234" s="65" t="s">
        <v>242</v>
      </c>
      <c r="C234" s="201">
        <f t="shared" si="23"/>
        <v>0</v>
      </c>
      <c r="D234" s="68"/>
      <c r="E234" s="68"/>
      <c r="F234" s="68"/>
      <c r="G234" s="154"/>
      <c r="H234" s="208">
        <f t="shared" si="24"/>
        <v>0</v>
      </c>
      <c r="I234" s="68"/>
      <c r="J234" s="68"/>
      <c r="K234" s="68"/>
      <c r="L234" s="155"/>
    </row>
    <row r="235" spans="1:12" ht="24" x14ac:dyDescent="0.25">
      <c r="A235" s="159">
        <v>6240</v>
      </c>
      <c r="B235" s="71" t="s">
        <v>243</v>
      </c>
      <c r="C235" s="201">
        <f>SUM(D235:G235)</f>
        <v>0</v>
      </c>
      <c r="D235" s="160">
        <f>SUM(D236:D237)</f>
        <v>0</v>
      </c>
      <c r="E235" s="160">
        <f>SUM(E236:E237)</f>
        <v>0</v>
      </c>
      <c r="F235" s="160">
        <f>SUM(F236:F237)</f>
        <v>0</v>
      </c>
      <c r="G235" s="161">
        <f>SUM(G236:G237)</f>
        <v>0</v>
      </c>
      <c r="H235" s="208">
        <f t="shared" si="24"/>
        <v>0</v>
      </c>
      <c r="I235" s="160">
        <f>SUM(I236:I237)</f>
        <v>0</v>
      </c>
      <c r="J235" s="160">
        <f>SUM(J236:J237)</f>
        <v>0</v>
      </c>
      <c r="K235" s="160">
        <f>SUM(K236:K237)</f>
        <v>0</v>
      </c>
      <c r="L235" s="162">
        <f>SUM(L236:L237)</f>
        <v>0</v>
      </c>
    </row>
    <row r="236" spans="1:12" x14ac:dyDescent="0.25">
      <c r="A236" s="44">
        <v>6241</v>
      </c>
      <c r="B236" s="71" t="s">
        <v>244</v>
      </c>
      <c r="C236" s="201">
        <f>SUM(D236:G236)</f>
        <v>0</v>
      </c>
      <c r="D236" s="74"/>
      <c r="E236" s="74"/>
      <c r="F236" s="74"/>
      <c r="G236" s="157"/>
      <c r="H236" s="208">
        <f>SUM(I236:L236)</f>
        <v>0</v>
      </c>
      <c r="I236" s="74"/>
      <c r="J236" s="74"/>
      <c r="K236" s="74"/>
      <c r="L236" s="158"/>
    </row>
    <row r="237" spans="1:12" x14ac:dyDescent="0.25">
      <c r="A237" s="44">
        <v>6242</v>
      </c>
      <c r="B237" s="71" t="s">
        <v>245</v>
      </c>
      <c r="C237" s="201">
        <f>SUM(D237:G237)</f>
        <v>0</v>
      </c>
      <c r="D237" s="74"/>
      <c r="E237" s="74"/>
      <c r="F237" s="74"/>
      <c r="G237" s="157"/>
      <c r="H237" s="208">
        <f t="shared" si="24"/>
        <v>0</v>
      </c>
      <c r="I237" s="74"/>
      <c r="J237" s="74"/>
      <c r="K237" s="74"/>
      <c r="L237" s="158"/>
    </row>
    <row r="238" spans="1:12" ht="25.5" customHeight="1" x14ac:dyDescent="0.25">
      <c r="A238" s="159">
        <v>6250</v>
      </c>
      <c r="B238" s="71" t="s">
        <v>246</v>
      </c>
      <c r="C238" s="201">
        <f>SUM(D238:G238)</f>
        <v>0</v>
      </c>
      <c r="D238" s="160">
        <f>SUM(D239:D243)</f>
        <v>0</v>
      </c>
      <c r="E238" s="160">
        <f>SUM(E239:E243)</f>
        <v>0</v>
      </c>
      <c r="F238" s="160">
        <f>SUM(F239:F243)</f>
        <v>0</v>
      </c>
      <c r="G238" s="161">
        <f>SUM(G239:G243)</f>
        <v>0</v>
      </c>
      <c r="H238" s="208">
        <f t="shared" si="24"/>
        <v>0</v>
      </c>
      <c r="I238" s="160">
        <f>SUM(I239:I243)</f>
        <v>0</v>
      </c>
      <c r="J238" s="160">
        <f>SUM(J239:J243)</f>
        <v>0</v>
      </c>
      <c r="K238" s="160">
        <f>SUM(K239:K243)</f>
        <v>0</v>
      </c>
      <c r="L238" s="162">
        <f>SUM(L239:L243)</f>
        <v>0</v>
      </c>
    </row>
    <row r="239" spans="1:12" ht="14.25" customHeight="1" x14ac:dyDescent="0.25">
      <c r="A239" s="44">
        <v>6252</v>
      </c>
      <c r="B239" s="71" t="s">
        <v>247</v>
      </c>
      <c r="C239" s="201">
        <f>SUM(D239:G239)</f>
        <v>0</v>
      </c>
      <c r="D239" s="74"/>
      <c r="E239" s="74"/>
      <c r="F239" s="74"/>
      <c r="G239" s="157"/>
      <c r="H239" s="208">
        <f t="shared" si="24"/>
        <v>0</v>
      </c>
      <c r="I239" s="74"/>
      <c r="J239" s="74"/>
      <c r="K239" s="74"/>
      <c r="L239" s="158"/>
    </row>
    <row r="240" spans="1:12" ht="14.25" customHeight="1" x14ac:dyDescent="0.25">
      <c r="A240" s="44">
        <v>6253</v>
      </c>
      <c r="B240" s="71" t="s">
        <v>248</v>
      </c>
      <c r="C240" s="201">
        <f t="shared" si="23"/>
        <v>0</v>
      </c>
      <c r="D240" s="74"/>
      <c r="E240" s="74"/>
      <c r="F240" s="74"/>
      <c r="G240" s="157"/>
      <c r="H240" s="208">
        <f t="shared" si="24"/>
        <v>0</v>
      </c>
      <c r="I240" s="74"/>
      <c r="J240" s="74"/>
      <c r="K240" s="74"/>
      <c r="L240" s="158"/>
    </row>
    <row r="241" spans="1:12" ht="24" x14ac:dyDescent="0.25">
      <c r="A241" s="44">
        <v>6254</v>
      </c>
      <c r="B241" s="71" t="s">
        <v>249</v>
      </c>
      <c r="C241" s="201">
        <f t="shared" si="23"/>
        <v>0</v>
      </c>
      <c r="D241" s="74"/>
      <c r="E241" s="74"/>
      <c r="F241" s="74"/>
      <c r="G241" s="157"/>
      <c r="H241" s="208">
        <f t="shared" si="24"/>
        <v>0</v>
      </c>
      <c r="I241" s="74"/>
      <c r="J241" s="74"/>
      <c r="K241" s="74"/>
      <c r="L241" s="158"/>
    </row>
    <row r="242" spans="1:12" ht="24" x14ac:dyDescent="0.25">
      <c r="A242" s="44">
        <v>6255</v>
      </c>
      <c r="B242" s="71" t="s">
        <v>250</v>
      </c>
      <c r="C242" s="201">
        <f t="shared" si="23"/>
        <v>0</v>
      </c>
      <c r="D242" s="74"/>
      <c r="E242" s="74"/>
      <c r="F242" s="74"/>
      <c r="G242" s="157"/>
      <c r="H242" s="208">
        <f t="shared" si="24"/>
        <v>0</v>
      </c>
      <c r="I242" s="74"/>
      <c r="J242" s="74"/>
      <c r="K242" s="74"/>
      <c r="L242" s="158"/>
    </row>
    <row r="243" spans="1:12" x14ac:dyDescent="0.25">
      <c r="A243" s="44">
        <v>6259</v>
      </c>
      <c r="B243" s="71" t="s">
        <v>251</v>
      </c>
      <c r="C243" s="201">
        <f t="shared" si="23"/>
        <v>0</v>
      </c>
      <c r="D243" s="74"/>
      <c r="E243" s="74"/>
      <c r="F243" s="74"/>
      <c r="G243" s="157"/>
      <c r="H243" s="208">
        <f t="shared" si="24"/>
        <v>0</v>
      </c>
      <c r="I243" s="74"/>
      <c r="J243" s="74"/>
      <c r="K243" s="74"/>
      <c r="L243" s="158"/>
    </row>
    <row r="244" spans="1:12" ht="24" x14ac:dyDescent="0.25">
      <c r="A244" s="159">
        <v>6260</v>
      </c>
      <c r="B244" s="71" t="s">
        <v>252</v>
      </c>
      <c r="C244" s="201">
        <f t="shared" si="23"/>
        <v>0</v>
      </c>
      <c r="D244" s="74"/>
      <c r="E244" s="74"/>
      <c r="F244" s="74"/>
      <c r="G244" s="157"/>
      <c r="H244" s="208">
        <f t="shared" si="24"/>
        <v>0</v>
      </c>
      <c r="I244" s="74"/>
      <c r="J244" s="74"/>
      <c r="K244" s="74"/>
      <c r="L244" s="158"/>
    </row>
    <row r="245" spans="1:12" x14ac:dyDescent="0.25">
      <c r="A245" s="159">
        <v>6270</v>
      </c>
      <c r="B245" s="71" t="s">
        <v>253</v>
      </c>
      <c r="C245" s="201">
        <f t="shared" si="23"/>
        <v>0</v>
      </c>
      <c r="D245" s="74"/>
      <c r="E245" s="74"/>
      <c r="F245" s="74"/>
      <c r="G245" s="157"/>
      <c r="H245" s="208">
        <f t="shared" si="24"/>
        <v>0</v>
      </c>
      <c r="I245" s="74"/>
      <c r="J245" s="74"/>
      <c r="K245" s="74"/>
      <c r="L245" s="158"/>
    </row>
    <row r="246" spans="1:12" ht="24" x14ac:dyDescent="0.25">
      <c r="A246" s="168">
        <v>6290</v>
      </c>
      <c r="B246" s="65" t="s">
        <v>254</v>
      </c>
      <c r="C246" s="209">
        <f t="shared" si="23"/>
        <v>0</v>
      </c>
      <c r="D246" s="169">
        <f>SUM(D247:D250)</f>
        <v>0</v>
      </c>
      <c r="E246" s="169">
        <f t="shared" ref="E246:G246" si="26">SUM(E247:E250)</f>
        <v>0</v>
      </c>
      <c r="F246" s="169">
        <f t="shared" si="26"/>
        <v>0</v>
      </c>
      <c r="G246" s="210">
        <f t="shared" si="26"/>
        <v>0</v>
      </c>
      <c r="H246" s="209">
        <f t="shared" si="24"/>
        <v>0</v>
      </c>
      <c r="I246" s="169">
        <f>SUM(I247:I250)</f>
        <v>0</v>
      </c>
      <c r="J246" s="169">
        <f t="shared" ref="J246:L246" si="27">SUM(J247:J250)</f>
        <v>0</v>
      </c>
      <c r="K246" s="169">
        <f t="shared" si="27"/>
        <v>0</v>
      </c>
      <c r="L246" s="186">
        <f t="shared" si="27"/>
        <v>0</v>
      </c>
    </row>
    <row r="247" spans="1:12" x14ac:dyDescent="0.25">
      <c r="A247" s="44">
        <v>6291</v>
      </c>
      <c r="B247" s="71" t="s">
        <v>255</v>
      </c>
      <c r="C247" s="201">
        <f t="shared" si="23"/>
        <v>0</v>
      </c>
      <c r="D247" s="74"/>
      <c r="E247" s="74"/>
      <c r="F247" s="74"/>
      <c r="G247" s="211"/>
      <c r="H247" s="201">
        <f t="shared" si="24"/>
        <v>0</v>
      </c>
      <c r="I247" s="74"/>
      <c r="J247" s="74"/>
      <c r="K247" s="74"/>
      <c r="L247" s="158"/>
    </row>
    <row r="248" spans="1:12" x14ac:dyDescent="0.25">
      <c r="A248" s="44">
        <v>6292</v>
      </c>
      <c r="B248" s="71" t="s">
        <v>256</v>
      </c>
      <c r="C248" s="201">
        <f t="shared" si="23"/>
        <v>0</v>
      </c>
      <c r="D248" s="74"/>
      <c r="E248" s="74"/>
      <c r="F248" s="74"/>
      <c r="G248" s="211"/>
      <c r="H248" s="201">
        <f t="shared" si="24"/>
        <v>0</v>
      </c>
      <c r="I248" s="74"/>
      <c r="J248" s="74"/>
      <c r="K248" s="74"/>
      <c r="L248" s="158"/>
    </row>
    <row r="249" spans="1:12" ht="72" x14ac:dyDescent="0.25">
      <c r="A249" s="44">
        <v>6296</v>
      </c>
      <c r="B249" s="71" t="s">
        <v>257</v>
      </c>
      <c r="C249" s="201">
        <f t="shared" si="23"/>
        <v>0</v>
      </c>
      <c r="D249" s="74"/>
      <c r="E249" s="74"/>
      <c r="F249" s="74"/>
      <c r="G249" s="211"/>
      <c r="H249" s="201">
        <f t="shared" si="24"/>
        <v>0</v>
      </c>
      <c r="I249" s="74"/>
      <c r="J249" s="74"/>
      <c r="K249" s="74"/>
      <c r="L249" s="158"/>
    </row>
    <row r="250" spans="1:12" ht="39.75" customHeight="1" x14ac:dyDescent="0.25">
      <c r="A250" s="44">
        <v>6299</v>
      </c>
      <c r="B250" s="71" t="s">
        <v>258</v>
      </c>
      <c r="C250" s="201">
        <f t="shared" si="23"/>
        <v>0</v>
      </c>
      <c r="D250" s="74"/>
      <c r="E250" s="74"/>
      <c r="F250" s="74"/>
      <c r="G250" s="211"/>
      <c r="H250" s="201">
        <f t="shared" si="24"/>
        <v>0</v>
      </c>
      <c r="I250" s="74"/>
      <c r="J250" s="74"/>
      <c r="K250" s="74"/>
      <c r="L250" s="158"/>
    </row>
    <row r="251" spans="1:12" x14ac:dyDescent="0.25">
      <c r="A251" s="56">
        <v>6300</v>
      </c>
      <c r="B251" s="147" t="s">
        <v>259</v>
      </c>
      <c r="C251" s="184">
        <f t="shared" si="23"/>
        <v>0</v>
      </c>
      <c r="D251" s="63">
        <f>SUM(D252,D257,D258)</f>
        <v>0</v>
      </c>
      <c r="E251" s="63">
        <f t="shared" ref="E251:G251" si="28">SUM(E252,E257,E258)</f>
        <v>0</v>
      </c>
      <c r="F251" s="63">
        <f t="shared" si="28"/>
        <v>0</v>
      </c>
      <c r="G251" s="63">
        <f t="shared" si="28"/>
        <v>0</v>
      </c>
      <c r="H251" s="57">
        <f t="shared" si="24"/>
        <v>0</v>
      </c>
      <c r="I251" s="63">
        <f>SUM(I252,I257,I258)</f>
        <v>0</v>
      </c>
      <c r="J251" s="63">
        <f t="shared" ref="J251:L251" si="29">SUM(J252,J257,J258)</f>
        <v>0</v>
      </c>
      <c r="K251" s="63">
        <f t="shared" si="29"/>
        <v>0</v>
      </c>
      <c r="L251" s="172">
        <f t="shared" si="29"/>
        <v>0</v>
      </c>
    </row>
    <row r="252" spans="1:12" ht="24" x14ac:dyDescent="0.25">
      <c r="A252" s="168">
        <v>6320</v>
      </c>
      <c r="B252" s="65" t="s">
        <v>260</v>
      </c>
      <c r="C252" s="209">
        <f t="shared" si="23"/>
        <v>0</v>
      </c>
      <c r="D252" s="169">
        <f>SUM(D253:D256)</f>
        <v>0</v>
      </c>
      <c r="E252" s="169">
        <f>SUM(E253:E256)</f>
        <v>0</v>
      </c>
      <c r="F252" s="169">
        <f t="shared" ref="F252:G252" si="30">SUM(F253:F256)</f>
        <v>0</v>
      </c>
      <c r="G252" s="212">
        <f t="shared" si="30"/>
        <v>0</v>
      </c>
      <c r="H252" s="209">
        <f t="shared" si="24"/>
        <v>0</v>
      </c>
      <c r="I252" s="169">
        <f>SUM(I253:I256)</f>
        <v>0</v>
      </c>
      <c r="J252" s="169">
        <f t="shared" ref="J252:L252" si="31">SUM(J253:J256)</f>
        <v>0</v>
      </c>
      <c r="K252" s="169">
        <f t="shared" si="31"/>
        <v>0</v>
      </c>
      <c r="L252" s="213">
        <f t="shared" si="31"/>
        <v>0</v>
      </c>
    </row>
    <row r="253" spans="1:12" x14ac:dyDescent="0.25">
      <c r="A253" s="44">
        <v>6322</v>
      </c>
      <c r="B253" s="71" t="s">
        <v>261</v>
      </c>
      <c r="C253" s="201">
        <f t="shared" si="23"/>
        <v>0</v>
      </c>
      <c r="D253" s="74"/>
      <c r="E253" s="74"/>
      <c r="F253" s="74"/>
      <c r="G253" s="211"/>
      <c r="H253" s="201">
        <f t="shared" si="24"/>
        <v>0</v>
      </c>
      <c r="I253" s="74"/>
      <c r="J253" s="74"/>
      <c r="K253" s="74"/>
      <c r="L253" s="158"/>
    </row>
    <row r="254" spans="1:12" ht="24" x14ac:dyDescent="0.25">
      <c r="A254" s="44">
        <v>6323</v>
      </c>
      <c r="B254" s="71" t="s">
        <v>262</v>
      </c>
      <c r="C254" s="201">
        <f t="shared" si="23"/>
        <v>0</v>
      </c>
      <c r="D254" s="74"/>
      <c r="E254" s="74"/>
      <c r="F254" s="74"/>
      <c r="G254" s="211"/>
      <c r="H254" s="201">
        <f t="shared" si="24"/>
        <v>0</v>
      </c>
      <c r="I254" s="74"/>
      <c r="J254" s="74"/>
      <c r="K254" s="74"/>
      <c r="L254" s="158"/>
    </row>
    <row r="255" spans="1:12" ht="24" x14ac:dyDescent="0.25">
      <c r="A255" s="44">
        <v>6324</v>
      </c>
      <c r="B255" s="71" t="s">
        <v>263</v>
      </c>
      <c r="C255" s="201">
        <f t="shared" si="23"/>
        <v>0</v>
      </c>
      <c r="D255" s="74"/>
      <c r="E255" s="74"/>
      <c r="F255" s="74"/>
      <c r="G255" s="211"/>
      <c r="H255" s="201">
        <f t="shared" si="24"/>
        <v>0</v>
      </c>
      <c r="I255" s="74"/>
      <c r="J255" s="74"/>
      <c r="K255" s="74"/>
      <c r="L255" s="158"/>
    </row>
    <row r="256" spans="1:12" x14ac:dyDescent="0.25">
      <c r="A256" s="38">
        <v>6329</v>
      </c>
      <c r="B256" s="65" t="s">
        <v>264</v>
      </c>
      <c r="C256" s="205">
        <f t="shared" si="23"/>
        <v>0</v>
      </c>
      <c r="D256" s="68"/>
      <c r="E256" s="68"/>
      <c r="F256" s="68"/>
      <c r="G256" s="214"/>
      <c r="H256" s="205">
        <f t="shared" si="24"/>
        <v>0</v>
      </c>
      <c r="I256" s="68"/>
      <c r="J256" s="68"/>
      <c r="K256" s="68"/>
      <c r="L256" s="155"/>
    </row>
    <row r="257" spans="1:13" ht="24" x14ac:dyDescent="0.25">
      <c r="A257" s="215">
        <v>6330</v>
      </c>
      <c r="B257" s="216" t="s">
        <v>265</v>
      </c>
      <c r="C257" s="209">
        <f>SUM(D257:G257)</f>
        <v>0</v>
      </c>
      <c r="D257" s="189"/>
      <c r="E257" s="189"/>
      <c r="F257" s="189"/>
      <c r="G257" s="211"/>
      <c r="H257" s="209">
        <f>SUM(I257:L257)</f>
        <v>0</v>
      </c>
      <c r="I257" s="189"/>
      <c r="J257" s="189"/>
      <c r="K257" s="189"/>
      <c r="L257" s="191"/>
    </row>
    <row r="258" spans="1:13" x14ac:dyDescent="0.25">
      <c r="A258" s="159">
        <v>6360</v>
      </c>
      <c r="B258" s="71" t="s">
        <v>266</v>
      </c>
      <c r="C258" s="201">
        <f t="shared" si="23"/>
        <v>0</v>
      </c>
      <c r="D258" s="74"/>
      <c r="E258" s="74"/>
      <c r="F258" s="74"/>
      <c r="G258" s="157"/>
      <c r="H258" s="208">
        <f t="shared" si="24"/>
        <v>0</v>
      </c>
      <c r="I258" s="74"/>
      <c r="J258" s="74"/>
      <c r="K258" s="74"/>
      <c r="L258" s="158"/>
    </row>
    <row r="259" spans="1:13" ht="36" x14ac:dyDescent="0.25">
      <c r="A259" s="56">
        <v>6400</v>
      </c>
      <c r="B259" s="147" t="s">
        <v>267</v>
      </c>
      <c r="C259" s="184">
        <f>SUM(D259:G259)</f>
        <v>0</v>
      </c>
      <c r="D259" s="63">
        <f>SUM(D260,D264)</f>
        <v>0</v>
      </c>
      <c r="E259" s="63">
        <f t="shared" ref="E259:G259" si="32">SUM(E260,E264)</f>
        <v>0</v>
      </c>
      <c r="F259" s="63">
        <f t="shared" si="32"/>
        <v>0</v>
      </c>
      <c r="G259" s="63">
        <f t="shared" si="32"/>
        <v>0</v>
      </c>
      <c r="H259" s="57">
        <f>SUM(I259:L259)</f>
        <v>0</v>
      </c>
      <c r="I259" s="63">
        <f>SUM(I260,I264)</f>
        <v>0</v>
      </c>
      <c r="J259" s="63">
        <f t="shared" ref="J259:L259" si="33">SUM(J260,J264)</f>
        <v>0</v>
      </c>
      <c r="K259" s="63">
        <f t="shared" si="33"/>
        <v>0</v>
      </c>
      <c r="L259" s="172">
        <f t="shared" si="33"/>
        <v>0</v>
      </c>
    </row>
    <row r="260" spans="1:13" ht="24" x14ac:dyDescent="0.25">
      <c r="A260" s="168">
        <v>6410</v>
      </c>
      <c r="B260" s="65" t="s">
        <v>268</v>
      </c>
      <c r="C260" s="205">
        <f t="shared" si="23"/>
        <v>0</v>
      </c>
      <c r="D260" s="169">
        <f>SUM(D261:D263)</f>
        <v>0</v>
      </c>
      <c r="E260" s="169">
        <f t="shared" ref="E260:G260" si="34">SUM(E261:E263)</f>
        <v>0</v>
      </c>
      <c r="F260" s="169">
        <f t="shared" si="34"/>
        <v>0</v>
      </c>
      <c r="G260" s="217">
        <f t="shared" si="34"/>
        <v>0</v>
      </c>
      <c r="H260" s="205">
        <f t="shared" si="24"/>
        <v>0</v>
      </c>
      <c r="I260" s="169">
        <f>SUM(I261:I263)</f>
        <v>0</v>
      </c>
      <c r="J260" s="169">
        <f t="shared" ref="J260:L260" si="35">SUM(J261:J263)</f>
        <v>0</v>
      </c>
      <c r="K260" s="169">
        <f t="shared" si="35"/>
        <v>0</v>
      </c>
      <c r="L260" s="180">
        <f t="shared" si="35"/>
        <v>0</v>
      </c>
    </row>
    <row r="261" spans="1:13" x14ac:dyDescent="0.25">
      <c r="A261" s="44">
        <v>6411</v>
      </c>
      <c r="B261" s="174" t="s">
        <v>269</v>
      </c>
      <c r="C261" s="201">
        <f t="shared" si="23"/>
        <v>0</v>
      </c>
      <c r="D261" s="74"/>
      <c r="E261" s="74"/>
      <c r="F261" s="74"/>
      <c r="G261" s="157"/>
      <c r="H261" s="208">
        <f t="shared" si="24"/>
        <v>0</v>
      </c>
      <c r="I261" s="74"/>
      <c r="J261" s="74"/>
      <c r="K261" s="74"/>
      <c r="L261" s="158"/>
    </row>
    <row r="262" spans="1:13" ht="36" x14ac:dyDescent="0.25">
      <c r="A262" s="44">
        <v>6412</v>
      </c>
      <c r="B262" s="71" t="s">
        <v>270</v>
      </c>
      <c r="C262" s="201">
        <f t="shared" si="23"/>
        <v>0</v>
      </c>
      <c r="D262" s="74"/>
      <c r="E262" s="74"/>
      <c r="F262" s="74"/>
      <c r="G262" s="157"/>
      <c r="H262" s="208">
        <f t="shared" si="24"/>
        <v>0</v>
      </c>
      <c r="I262" s="74"/>
      <c r="J262" s="74"/>
      <c r="K262" s="74"/>
      <c r="L262" s="158"/>
    </row>
    <row r="263" spans="1:13" ht="36" x14ac:dyDescent="0.25">
      <c r="A263" s="44">
        <v>6419</v>
      </c>
      <c r="B263" s="71" t="s">
        <v>271</v>
      </c>
      <c r="C263" s="201">
        <f t="shared" si="23"/>
        <v>0</v>
      </c>
      <c r="D263" s="74"/>
      <c r="E263" s="74"/>
      <c r="F263" s="74"/>
      <c r="G263" s="157"/>
      <c r="H263" s="208">
        <f t="shared" si="24"/>
        <v>0</v>
      </c>
      <c r="I263" s="74"/>
      <c r="J263" s="74"/>
      <c r="K263" s="74"/>
      <c r="L263" s="158"/>
    </row>
    <row r="264" spans="1:13" ht="36" x14ac:dyDescent="0.25">
      <c r="A264" s="159">
        <v>6420</v>
      </c>
      <c r="B264" s="71" t="s">
        <v>272</v>
      </c>
      <c r="C264" s="201">
        <f t="shared" si="23"/>
        <v>0</v>
      </c>
      <c r="D264" s="160">
        <f>SUM(D265:D268)</f>
        <v>0</v>
      </c>
      <c r="E264" s="160">
        <f>SUM(E265:E268)</f>
        <v>0</v>
      </c>
      <c r="F264" s="160">
        <f>SUM(F265:F268)</f>
        <v>0</v>
      </c>
      <c r="G264" s="218">
        <f>SUM(G265:G268)</f>
        <v>0</v>
      </c>
      <c r="H264" s="201">
        <f>SUM(I264:L264)</f>
        <v>0</v>
      </c>
      <c r="I264" s="160">
        <f>SUM(I265:I268)</f>
        <v>0</v>
      </c>
      <c r="J264" s="160">
        <f>SUM(J265:J268)</f>
        <v>0</v>
      </c>
      <c r="K264" s="160">
        <f>SUM(K265:K268)</f>
        <v>0</v>
      </c>
      <c r="L264" s="176">
        <f>SUM(L265:L268)</f>
        <v>0</v>
      </c>
    </row>
    <row r="265" spans="1:13" x14ac:dyDescent="0.25">
      <c r="A265" s="44">
        <v>6421</v>
      </c>
      <c r="B265" s="71" t="s">
        <v>273</v>
      </c>
      <c r="C265" s="201">
        <f t="shared" ref="C265:C285" si="36">SUM(D265:G265)</f>
        <v>0</v>
      </c>
      <c r="D265" s="74"/>
      <c r="E265" s="74"/>
      <c r="F265" s="74"/>
      <c r="G265" s="157"/>
      <c r="H265" s="208">
        <f t="shared" ref="H265:H285" si="37">SUM(I265:L265)</f>
        <v>0</v>
      </c>
      <c r="I265" s="74"/>
      <c r="J265" s="74"/>
      <c r="K265" s="74"/>
      <c r="L265" s="158"/>
    </row>
    <row r="266" spans="1:13" x14ac:dyDescent="0.25">
      <c r="A266" s="44">
        <v>6422</v>
      </c>
      <c r="B266" s="71" t="s">
        <v>274</v>
      </c>
      <c r="C266" s="201">
        <f t="shared" si="36"/>
        <v>0</v>
      </c>
      <c r="D266" s="74"/>
      <c r="E266" s="74"/>
      <c r="F266" s="74"/>
      <c r="G266" s="157"/>
      <c r="H266" s="208">
        <f t="shared" si="37"/>
        <v>0</v>
      </c>
      <c r="I266" s="74"/>
      <c r="J266" s="74"/>
      <c r="K266" s="74"/>
      <c r="L266" s="158"/>
    </row>
    <row r="267" spans="1:13" ht="13.5" customHeight="1" x14ac:dyDescent="0.25">
      <c r="A267" s="44">
        <v>6423</v>
      </c>
      <c r="B267" s="71" t="s">
        <v>275</v>
      </c>
      <c r="C267" s="201">
        <f>SUM(D267:G267)</f>
        <v>0</v>
      </c>
      <c r="D267" s="74"/>
      <c r="E267" s="74"/>
      <c r="F267" s="74"/>
      <c r="G267" s="157"/>
      <c r="H267" s="208">
        <f>SUM(I267:L267)</f>
        <v>0</v>
      </c>
      <c r="I267" s="74"/>
      <c r="J267" s="74"/>
      <c r="K267" s="74"/>
      <c r="L267" s="158"/>
    </row>
    <row r="268" spans="1:13" ht="36" x14ac:dyDescent="0.25">
      <c r="A268" s="44">
        <v>6424</v>
      </c>
      <c r="B268" s="71" t="s">
        <v>276</v>
      </c>
      <c r="C268" s="201">
        <f>SUM(D268:G268)</f>
        <v>0</v>
      </c>
      <c r="D268" s="74"/>
      <c r="E268" s="74"/>
      <c r="F268" s="74"/>
      <c r="G268" s="157"/>
      <c r="H268" s="208">
        <f>SUM(I268:L268)</f>
        <v>0</v>
      </c>
      <c r="I268" s="74"/>
      <c r="J268" s="74"/>
      <c r="K268" s="74"/>
      <c r="L268" s="158"/>
      <c r="M268" s="225"/>
    </row>
    <row r="269" spans="1:13" ht="36" x14ac:dyDescent="0.25">
      <c r="A269" s="220">
        <v>7000</v>
      </c>
      <c r="B269" s="220" t="s">
        <v>277</v>
      </c>
      <c r="C269" s="221">
        <f t="shared" si="36"/>
        <v>0</v>
      </c>
      <c r="D269" s="222">
        <f>SUM(D270,D281)</f>
        <v>0</v>
      </c>
      <c r="E269" s="222">
        <f>SUM(E270,E281)</f>
        <v>0</v>
      </c>
      <c r="F269" s="222">
        <f>SUM(F270,F281)</f>
        <v>0</v>
      </c>
      <c r="G269" s="222">
        <f>SUM(G270,G281)</f>
        <v>0</v>
      </c>
      <c r="H269" s="223">
        <f t="shared" si="37"/>
        <v>0</v>
      </c>
      <c r="I269" s="222">
        <f>SUM(I270,I281)</f>
        <v>0</v>
      </c>
      <c r="J269" s="222">
        <f>SUM(J270,J281)</f>
        <v>0</v>
      </c>
      <c r="K269" s="222">
        <f>SUM(K270,K281)</f>
        <v>0</v>
      </c>
      <c r="L269" s="224">
        <f>SUM(L270,L281)</f>
        <v>0</v>
      </c>
    </row>
    <row r="270" spans="1:13" ht="24" x14ac:dyDescent="0.25">
      <c r="A270" s="56">
        <v>7200</v>
      </c>
      <c r="B270" s="147" t="s">
        <v>278</v>
      </c>
      <c r="C270" s="184">
        <f t="shared" si="36"/>
        <v>0</v>
      </c>
      <c r="D270" s="63">
        <f>SUM(D271,D272,D275,D276,D280)</f>
        <v>0</v>
      </c>
      <c r="E270" s="63">
        <f>SUM(E271,E272,E275,E276,E280)</f>
        <v>0</v>
      </c>
      <c r="F270" s="63">
        <f>SUM(F271,F272,F275,F276,F280)</f>
        <v>0</v>
      </c>
      <c r="G270" s="63">
        <f>SUM(G271,G272,G275,G276,G280)</f>
        <v>0</v>
      </c>
      <c r="H270" s="57">
        <f t="shared" si="37"/>
        <v>0</v>
      </c>
      <c r="I270" s="63">
        <f>SUM(I271,I272,I275,I276,I280)</f>
        <v>0</v>
      </c>
      <c r="J270" s="63">
        <f>SUM(J271,J272,J275,J276,J280)</f>
        <v>0</v>
      </c>
      <c r="K270" s="63">
        <f>SUM(K271,K272,K275,K276,K280)</f>
        <v>0</v>
      </c>
      <c r="L270" s="149">
        <f>SUM(L271,L272,L275,L276,L280)</f>
        <v>0</v>
      </c>
    </row>
    <row r="271" spans="1:13" ht="24" x14ac:dyDescent="0.25">
      <c r="A271" s="168">
        <v>7210</v>
      </c>
      <c r="B271" s="65" t="s">
        <v>279</v>
      </c>
      <c r="C271" s="205">
        <f t="shared" si="36"/>
        <v>0</v>
      </c>
      <c r="D271" s="68"/>
      <c r="E271" s="68"/>
      <c r="F271" s="68"/>
      <c r="G271" s="154"/>
      <c r="H271" s="66">
        <f t="shared" si="37"/>
        <v>0</v>
      </c>
      <c r="I271" s="68"/>
      <c r="J271" s="68"/>
      <c r="K271" s="68"/>
      <c r="L271" s="155"/>
    </row>
    <row r="272" spans="1:13" s="225" customFormat="1" ht="36" x14ac:dyDescent="0.25">
      <c r="A272" s="159">
        <v>7220</v>
      </c>
      <c r="B272" s="71" t="s">
        <v>280</v>
      </c>
      <c r="C272" s="201">
        <f>SUM(D272:G272)</f>
        <v>0</v>
      </c>
      <c r="D272" s="160">
        <f>SUM(D273:D274)</f>
        <v>0</v>
      </c>
      <c r="E272" s="160">
        <f>SUM(E273:E274)</f>
        <v>0</v>
      </c>
      <c r="F272" s="160">
        <f>SUM(F273:F274)</f>
        <v>0</v>
      </c>
      <c r="G272" s="160">
        <f>SUM(G273:G274)</f>
        <v>0</v>
      </c>
      <c r="H272" s="72">
        <f>SUM(I272:L272)</f>
        <v>0</v>
      </c>
      <c r="I272" s="160">
        <f>SUM(I273:I274)</f>
        <v>0</v>
      </c>
      <c r="J272" s="160">
        <f>SUM(J273:J274)</f>
        <v>0</v>
      </c>
      <c r="K272" s="160">
        <f>SUM(K273:K274)</f>
        <v>0</v>
      </c>
      <c r="L272" s="162">
        <f>SUM(L273:L274)</f>
        <v>0</v>
      </c>
    </row>
    <row r="273" spans="1:12" s="225" customFormat="1" ht="36" x14ac:dyDescent="0.25">
      <c r="A273" s="44">
        <v>7221</v>
      </c>
      <c r="B273" s="71" t="s">
        <v>281</v>
      </c>
      <c r="C273" s="201">
        <f t="shared" si="36"/>
        <v>0</v>
      </c>
      <c r="D273" s="74"/>
      <c r="E273" s="74"/>
      <c r="F273" s="74"/>
      <c r="G273" s="157"/>
      <c r="H273" s="72">
        <f t="shared" si="37"/>
        <v>0</v>
      </c>
      <c r="I273" s="74"/>
      <c r="J273" s="74"/>
      <c r="K273" s="74"/>
      <c r="L273" s="158"/>
    </row>
    <row r="274" spans="1:12" s="225" customFormat="1" ht="36" x14ac:dyDescent="0.25">
      <c r="A274" s="44">
        <v>7222</v>
      </c>
      <c r="B274" s="71" t="s">
        <v>282</v>
      </c>
      <c r="C274" s="201">
        <f t="shared" si="36"/>
        <v>0</v>
      </c>
      <c r="D274" s="74"/>
      <c r="E274" s="74"/>
      <c r="F274" s="74"/>
      <c r="G274" s="157"/>
      <c r="H274" s="72">
        <f t="shared" si="37"/>
        <v>0</v>
      </c>
      <c r="I274" s="74"/>
      <c r="J274" s="74"/>
      <c r="K274" s="74"/>
      <c r="L274" s="158"/>
    </row>
    <row r="275" spans="1:12" ht="24" x14ac:dyDescent="0.25">
      <c r="A275" s="159">
        <v>7230</v>
      </c>
      <c r="B275" s="71" t="s">
        <v>283</v>
      </c>
      <c r="C275" s="201">
        <f t="shared" si="36"/>
        <v>0</v>
      </c>
      <c r="D275" s="74"/>
      <c r="E275" s="74"/>
      <c r="F275" s="74"/>
      <c r="G275" s="157"/>
      <c r="H275" s="72">
        <f t="shared" si="37"/>
        <v>0</v>
      </c>
      <c r="I275" s="74"/>
      <c r="J275" s="74"/>
      <c r="K275" s="74"/>
      <c r="L275" s="158"/>
    </row>
    <row r="276" spans="1:12" ht="24" x14ac:dyDescent="0.25">
      <c r="A276" s="159">
        <v>7240</v>
      </c>
      <c r="B276" s="71" t="s">
        <v>284</v>
      </c>
      <c r="C276" s="201">
        <f t="shared" si="36"/>
        <v>0</v>
      </c>
      <c r="D276" s="160">
        <f>SUM(D277:D279)</f>
        <v>0</v>
      </c>
      <c r="E276" s="160">
        <f t="shared" ref="E276:G276" si="38">SUM(E277:E279)</f>
        <v>0</v>
      </c>
      <c r="F276" s="160">
        <f t="shared" si="38"/>
        <v>0</v>
      </c>
      <c r="G276" s="161">
        <f t="shared" si="38"/>
        <v>0</v>
      </c>
      <c r="H276" s="72">
        <f t="shared" si="37"/>
        <v>0</v>
      </c>
      <c r="I276" s="160">
        <f t="shared" ref="I276:L276" si="39">SUM(I277:I279)</f>
        <v>0</v>
      </c>
      <c r="J276" s="160">
        <f t="shared" si="39"/>
        <v>0</v>
      </c>
      <c r="K276" s="160">
        <f>SUM(K277:K279)</f>
        <v>0</v>
      </c>
      <c r="L276" s="162">
        <f t="shared" si="39"/>
        <v>0</v>
      </c>
    </row>
    <row r="277" spans="1:12" ht="48" x14ac:dyDescent="0.25">
      <c r="A277" s="44">
        <v>7245</v>
      </c>
      <c r="B277" s="71" t="s">
        <v>285</v>
      </c>
      <c r="C277" s="201">
        <f t="shared" si="36"/>
        <v>0</v>
      </c>
      <c r="D277" s="74"/>
      <c r="E277" s="74"/>
      <c r="F277" s="74"/>
      <c r="G277" s="157"/>
      <c r="H277" s="72">
        <f t="shared" si="37"/>
        <v>0</v>
      </c>
      <c r="I277" s="74"/>
      <c r="J277" s="74"/>
      <c r="K277" s="74"/>
      <c r="L277" s="158"/>
    </row>
    <row r="278" spans="1:12" ht="84.75" customHeight="1" x14ac:dyDescent="0.25">
      <c r="A278" s="44">
        <v>7246</v>
      </c>
      <c r="B278" s="71" t="s">
        <v>286</v>
      </c>
      <c r="C278" s="201">
        <f t="shared" si="36"/>
        <v>0</v>
      </c>
      <c r="D278" s="74"/>
      <c r="E278" s="74"/>
      <c r="F278" s="74"/>
      <c r="G278" s="157"/>
      <c r="H278" s="72">
        <f t="shared" si="37"/>
        <v>0</v>
      </c>
      <c r="I278" s="74"/>
      <c r="J278" s="74"/>
      <c r="K278" s="74"/>
      <c r="L278" s="158"/>
    </row>
    <row r="279" spans="1:12" ht="36" x14ac:dyDescent="0.25">
      <c r="A279" s="44">
        <v>7247</v>
      </c>
      <c r="B279" s="71" t="s">
        <v>287</v>
      </c>
      <c r="C279" s="201">
        <f t="shared" si="36"/>
        <v>0</v>
      </c>
      <c r="D279" s="74"/>
      <c r="E279" s="74"/>
      <c r="F279" s="74"/>
      <c r="G279" s="157"/>
      <c r="H279" s="72">
        <f t="shared" si="37"/>
        <v>0</v>
      </c>
      <c r="I279" s="74"/>
      <c r="J279" s="74"/>
      <c r="K279" s="74"/>
      <c r="L279" s="158"/>
    </row>
    <row r="280" spans="1:12" ht="24" x14ac:dyDescent="0.25">
      <c r="A280" s="168">
        <v>7260</v>
      </c>
      <c r="B280" s="65" t="s">
        <v>288</v>
      </c>
      <c r="C280" s="205">
        <f t="shared" si="36"/>
        <v>0</v>
      </c>
      <c r="D280" s="68"/>
      <c r="E280" s="68"/>
      <c r="F280" s="68"/>
      <c r="G280" s="154"/>
      <c r="H280" s="66">
        <f t="shared" si="37"/>
        <v>0</v>
      </c>
      <c r="I280" s="68"/>
      <c r="J280" s="68"/>
      <c r="K280" s="68"/>
      <c r="L280" s="155"/>
    </row>
    <row r="281" spans="1:12" x14ac:dyDescent="0.25">
      <c r="A281" s="108">
        <v>7700</v>
      </c>
      <c r="B281" s="85" t="s">
        <v>289</v>
      </c>
      <c r="C281" s="86">
        <f t="shared" si="36"/>
        <v>0</v>
      </c>
      <c r="D281" s="226">
        <f>D282</f>
        <v>0</v>
      </c>
      <c r="E281" s="226">
        <f t="shared" ref="E281:G281" si="40">E282</f>
        <v>0</v>
      </c>
      <c r="F281" s="226">
        <f t="shared" si="40"/>
        <v>0</v>
      </c>
      <c r="G281" s="227">
        <f t="shared" si="40"/>
        <v>0</v>
      </c>
      <c r="H281" s="86">
        <f t="shared" si="37"/>
        <v>0</v>
      </c>
      <c r="I281" s="226">
        <f t="shared" ref="I281:L281" si="41">I282</f>
        <v>0</v>
      </c>
      <c r="J281" s="226">
        <f t="shared" si="41"/>
        <v>0</v>
      </c>
      <c r="K281" s="226">
        <f t="shared" si="41"/>
        <v>0</v>
      </c>
      <c r="L281" s="228">
        <f t="shared" si="41"/>
        <v>0</v>
      </c>
    </row>
    <row r="282" spans="1:12" x14ac:dyDescent="0.25">
      <c r="A282" s="150">
        <v>7720</v>
      </c>
      <c r="B282" s="65" t="s">
        <v>290</v>
      </c>
      <c r="C282" s="79">
        <f t="shared" si="36"/>
        <v>0</v>
      </c>
      <c r="D282" s="81"/>
      <c r="E282" s="81"/>
      <c r="F282" s="81"/>
      <c r="G282" s="229"/>
      <c r="H282" s="79">
        <f t="shared" si="37"/>
        <v>0</v>
      </c>
      <c r="I282" s="81"/>
      <c r="J282" s="81"/>
      <c r="K282" s="81"/>
      <c r="L282" s="230"/>
    </row>
    <row r="283" spans="1:12" x14ac:dyDescent="0.25">
      <c r="A283" s="174"/>
      <c r="B283" s="71" t="s">
        <v>291</v>
      </c>
      <c r="C283" s="201">
        <f t="shared" si="36"/>
        <v>0</v>
      </c>
      <c r="D283" s="160">
        <f>SUM(D284:D285)</f>
        <v>0</v>
      </c>
      <c r="E283" s="160">
        <f>SUM(E284:E285)</f>
        <v>0</v>
      </c>
      <c r="F283" s="160">
        <f>SUM(F284:F285)</f>
        <v>0</v>
      </c>
      <c r="G283" s="161">
        <f>SUM(G284:G285)</f>
        <v>0</v>
      </c>
      <c r="H283" s="72">
        <f t="shared" si="37"/>
        <v>0</v>
      </c>
      <c r="I283" s="160">
        <f>SUM(I284:I285)</f>
        <v>0</v>
      </c>
      <c r="J283" s="160">
        <f>SUM(J284:J285)</f>
        <v>0</v>
      </c>
      <c r="K283" s="160">
        <f>SUM(K284:K285)</f>
        <v>0</v>
      </c>
      <c r="L283" s="162">
        <f>SUM(L284:L285)</f>
        <v>0</v>
      </c>
    </row>
    <row r="284" spans="1:12" x14ac:dyDescent="0.25">
      <c r="A284" s="174" t="s">
        <v>292</v>
      </c>
      <c r="B284" s="44" t="s">
        <v>293</v>
      </c>
      <c r="C284" s="201">
        <f t="shared" si="36"/>
        <v>0</v>
      </c>
      <c r="D284" s="74"/>
      <c r="E284" s="74"/>
      <c r="F284" s="74"/>
      <c r="G284" s="157"/>
      <c r="H284" s="72">
        <f t="shared" si="37"/>
        <v>0</v>
      </c>
      <c r="I284" s="74"/>
      <c r="J284" s="74"/>
      <c r="K284" s="74"/>
      <c r="L284" s="158"/>
    </row>
    <row r="285" spans="1:12" ht="24" x14ac:dyDescent="0.25">
      <c r="A285" s="174" t="s">
        <v>294</v>
      </c>
      <c r="B285" s="231" t="s">
        <v>295</v>
      </c>
      <c r="C285" s="205">
        <f t="shared" si="36"/>
        <v>0</v>
      </c>
      <c r="D285" s="68"/>
      <c r="E285" s="68"/>
      <c r="F285" s="68"/>
      <c r="G285" s="154"/>
      <c r="H285" s="66">
        <f t="shared" si="37"/>
        <v>0</v>
      </c>
      <c r="I285" s="68"/>
      <c r="J285" s="68"/>
      <c r="K285" s="68"/>
      <c r="L285" s="155"/>
    </row>
    <row r="286" spans="1:12" ht="12.75" thickBot="1" x14ac:dyDescent="0.3">
      <c r="A286" s="232"/>
      <c r="B286" s="232" t="s">
        <v>296</v>
      </c>
      <c r="C286" s="233">
        <f t="shared" ref="C286:L286" si="42">SUM(C283,C269,C230,C195,C187,C173,C75,C53)</f>
        <v>1042501.8</v>
      </c>
      <c r="D286" s="233">
        <f t="shared" si="42"/>
        <v>495778.8</v>
      </c>
      <c r="E286" s="233">
        <f t="shared" si="42"/>
        <v>530199</v>
      </c>
      <c r="F286" s="233">
        <f t="shared" si="42"/>
        <v>16524</v>
      </c>
      <c r="G286" s="234">
        <f t="shared" si="42"/>
        <v>0</v>
      </c>
      <c r="H286" s="235">
        <f t="shared" si="42"/>
        <v>1084095</v>
      </c>
      <c r="I286" s="233">
        <f t="shared" si="42"/>
        <v>543182</v>
      </c>
      <c r="J286" s="233">
        <f t="shared" si="42"/>
        <v>523725</v>
      </c>
      <c r="K286" s="233">
        <f t="shared" si="42"/>
        <v>17188</v>
      </c>
      <c r="L286" s="236">
        <f t="shared" si="42"/>
        <v>0</v>
      </c>
    </row>
    <row r="287" spans="1:12" s="24" customFormat="1" ht="13.5" thickTop="1" thickBot="1" x14ac:dyDescent="0.3">
      <c r="A287" s="601" t="s">
        <v>297</v>
      </c>
      <c r="B287" s="602"/>
      <c r="C287" s="237">
        <f>SUM(D287:G287)</f>
        <v>0.20000000001164153</v>
      </c>
      <c r="D287" s="238">
        <f>SUM(D24,D25,D41)-D51</f>
        <v>0.20000000001164153</v>
      </c>
      <c r="E287" s="238">
        <f>SUM(E24,E25,E41)-E51</f>
        <v>0</v>
      </c>
      <c r="F287" s="238">
        <f>(F26+F43)-F51</f>
        <v>0</v>
      </c>
      <c r="G287" s="239">
        <f>G45-G51</f>
        <v>0</v>
      </c>
      <c r="H287" s="237">
        <f>SUM(I287:L287)</f>
        <v>0</v>
      </c>
      <c r="I287" s="238">
        <f>SUM(I24,I25,I41)-I51</f>
        <v>0</v>
      </c>
      <c r="J287" s="238">
        <f>SUM(J24,J25,J41)-J51</f>
        <v>0</v>
      </c>
      <c r="K287" s="238">
        <f>(K26+K43)-K51</f>
        <v>0</v>
      </c>
      <c r="L287" s="240">
        <f>L45-L51</f>
        <v>0</v>
      </c>
    </row>
    <row r="288" spans="1:12" s="24" customFormat="1" ht="12.75" thickTop="1" x14ac:dyDescent="0.25">
      <c r="A288" s="620" t="s">
        <v>298</v>
      </c>
      <c r="B288" s="621"/>
      <c r="C288" s="241">
        <f t="shared" ref="C288:L288" si="43">SUM(C289,C290)-C297+C298</f>
        <v>0</v>
      </c>
      <c r="D288" s="242">
        <f t="shared" si="43"/>
        <v>0</v>
      </c>
      <c r="E288" s="242">
        <f t="shared" si="43"/>
        <v>0</v>
      </c>
      <c r="F288" s="242">
        <f t="shared" si="43"/>
        <v>0</v>
      </c>
      <c r="G288" s="243">
        <f t="shared" si="43"/>
        <v>0</v>
      </c>
      <c r="H288" s="244">
        <f t="shared" si="43"/>
        <v>0</v>
      </c>
      <c r="I288" s="242">
        <f t="shared" si="43"/>
        <v>0</v>
      </c>
      <c r="J288" s="242">
        <f t="shared" si="43"/>
        <v>0</v>
      </c>
      <c r="K288" s="242">
        <f t="shared" si="43"/>
        <v>0</v>
      </c>
      <c r="L288" s="245">
        <f t="shared" si="43"/>
        <v>0</v>
      </c>
    </row>
    <row r="289" spans="1:12" s="24" customFormat="1" ht="12.75" thickBot="1" x14ac:dyDescent="0.3">
      <c r="A289" s="126" t="s">
        <v>299</v>
      </c>
      <c r="B289" s="126" t="s">
        <v>300</v>
      </c>
      <c r="C289" s="246">
        <f t="shared" ref="C289:L289" si="44">C21-C283</f>
        <v>0</v>
      </c>
      <c r="D289" s="128">
        <f t="shared" si="44"/>
        <v>0</v>
      </c>
      <c r="E289" s="128">
        <f t="shared" si="44"/>
        <v>0</v>
      </c>
      <c r="F289" s="128">
        <f t="shared" si="44"/>
        <v>0</v>
      </c>
      <c r="G289" s="129">
        <f t="shared" si="44"/>
        <v>0</v>
      </c>
      <c r="H289" s="247">
        <f t="shared" si="44"/>
        <v>0</v>
      </c>
      <c r="I289" s="128">
        <f t="shared" si="44"/>
        <v>0</v>
      </c>
      <c r="J289" s="128">
        <f t="shared" si="44"/>
        <v>0</v>
      </c>
      <c r="K289" s="128">
        <f t="shared" si="44"/>
        <v>0</v>
      </c>
      <c r="L289" s="130">
        <f t="shared" si="44"/>
        <v>0</v>
      </c>
    </row>
    <row r="290" spans="1:12" s="24" customFormat="1" ht="12.75" thickTop="1" x14ac:dyDescent="0.25">
      <c r="A290" s="248" t="s">
        <v>301</v>
      </c>
      <c r="B290" s="248" t="s">
        <v>302</v>
      </c>
      <c r="C290" s="241">
        <f t="shared" ref="C290:L290" si="45">SUM(C291,C293,C295)-SUM(C292,C294,C296)</f>
        <v>0</v>
      </c>
      <c r="D290" s="242">
        <f t="shared" si="45"/>
        <v>0</v>
      </c>
      <c r="E290" s="242">
        <f t="shared" si="45"/>
        <v>0</v>
      </c>
      <c r="F290" s="242">
        <f t="shared" si="45"/>
        <v>0</v>
      </c>
      <c r="G290" s="249">
        <f t="shared" si="45"/>
        <v>0</v>
      </c>
      <c r="H290" s="244">
        <f t="shared" si="45"/>
        <v>0</v>
      </c>
      <c r="I290" s="242">
        <f t="shared" si="45"/>
        <v>0</v>
      </c>
      <c r="J290" s="242">
        <f t="shared" si="45"/>
        <v>0</v>
      </c>
      <c r="K290" s="242">
        <f t="shared" si="45"/>
        <v>0</v>
      </c>
      <c r="L290" s="245">
        <f t="shared" si="45"/>
        <v>0</v>
      </c>
    </row>
    <row r="291" spans="1:12" x14ac:dyDescent="0.25">
      <c r="A291" s="250" t="s">
        <v>303</v>
      </c>
      <c r="B291" s="116" t="s">
        <v>304</v>
      </c>
      <c r="C291" s="79">
        <f t="shared" ref="C291:C296" si="46">SUM(D291:G291)</f>
        <v>0</v>
      </c>
      <c r="D291" s="81"/>
      <c r="E291" s="81"/>
      <c r="F291" s="81"/>
      <c r="G291" s="229"/>
      <c r="H291" s="79">
        <f t="shared" ref="H291:H296" si="47">SUM(I291:L291)</f>
        <v>0</v>
      </c>
      <c r="I291" s="81"/>
      <c r="J291" s="81"/>
      <c r="K291" s="81"/>
      <c r="L291" s="230"/>
    </row>
    <row r="292" spans="1:12" ht="24" x14ac:dyDescent="0.25">
      <c r="A292" s="174" t="s">
        <v>305</v>
      </c>
      <c r="B292" s="43" t="s">
        <v>306</v>
      </c>
      <c r="C292" s="72">
        <f t="shared" si="46"/>
        <v>0</v>
      </c>
      <c r="D292" s="74"/>
      <c r="E292" s="74"/>
      <c r="F292" s="74"/>
      <c r="G292" s="157"/>
      <c r="H292" s="72">
        <f t="shared" si="47"/>
        <v>0</v>
      </c>
      <c r="I292" s="74"/>
      <c r="J292" s="74"/>
      <c r="K292" s="74"/>
      <c r="L292" s="158"/>
    </row>
    <row r="293" spans="1:12" x14ac:dyDescent="0.25">
      <c r="A293" s="174" t="s">
        <v>307</v>
      </c>
      <c r="B293" s="43" t="s">
        <v>308</v>
      </c>
      <c r="C293" s="72">
        <f t="shared" si="46"/>
        <v>0</v>
      </c>
      <c r="D293" s="74"/>
      <c r="E293" s="74"/>
      <c r="F293" s="74"/>
      <c r="G293" s="157"/>
      <c r="H293" s="72">
        <f t="shared" si="47"/>
        <v>0</v>
      </c>
      <c r="I293" s="74"/>
      <c r="J293" s="74"/>
      <c r="K293" s="74"/>
      <c r="L293" s="158"/>
    </row>
    <row r="294" spans="1:12" ht="24" x14ac:dyDescent="0.25">
      <c r="A294" s="174" t="s">
        <v>309</v>
      </c>
      <c r="B294" s="43" t="s">
        <v>310</v>
      </c>
      <c r="C294" s="72">
        <f t="shared" si="46"/>
        <v>0</v>
      </c>
      <c r="D294" s="74"/>
      <c r="E294" s="74"/>
      <c r="F294" s="74"/>
      <c r="G294" s="157"/>
      <c r="H294" s="72">
        <f t="shared" si="47"/>
        <v>0</v>
      </c>
      <c r="I294" s="74"/>
      <c r="J294" s="74"/>
      <c r="K294" s="74"/>
      <c r="L294" s="158"/>
    </row>
    <row r="295" spans="1:12" x14ac:dyDescent="0.25">
      <c r="A295" s="174" t="s">
        <v>311</v>
      </c>
      <c r="B295" s="43" t="s">
        <v>312</v>
      </c>
      <c r="C295" s="72">
        <f t="shared" si="46"/>
        <v>0</v>
      </c>
      <c r="D295" s="74"/>
      <c r="E295" s="74"/>
      <c r="F295" s="74"/>
      <c r="G295" s="157"/>
      <c r="H295" s="72">
        <f t="shared" si="47"/>
        <v>0</v>
      </c>
      <c r="I295" s="74"/>
      <c r="J295" s="74"/>
      <c r="K295" s="74"/>
      <c r="L295" s="158"/>
    </row>
    <row r="296" spans="1:12" ht="24.75" thickBot="1" x14ac:dyDescent="0.3">
      <c r="A296" s="251" t="s">
        <v>313</v>
      </c>
      <c r="B296" s="252" t="s">
        <v>314</v>
      </c>
      <c r="C296" s="185">
        <f t="shared" si="46"/>
        <v>0</v>
      </c>
      <c r="D296" s="189"/>
      <c r="E296" s="189"/>
      <c r="F296" s="189"/>
      <c r="G296" s="253"/>
      <c r="H296" s="185">
        <f t="shared" si="47"/>
        <v>0</v>
      </c>
      <c r="I296" s="189"/>
      <c r="J296" s="189"/>
      <c r="K296" s="189"/>
      <c r="L296" s="191"/>
    </row>
    <row r="297" spans="1:12" s="24" customFormat="1" ht="13.5" thickTop="1" thickBot="1" x14ac:dyDescent="0.3">
      <c r="A297" s="254" t="s">
        <v>315</v>
      </c>
      <c r="B297" s="254" t="s">
        <v>316</v>
      </c>
      <c r="C297" s="255">
        <f>SUM(D297:G297)</f>
        <v>0</v>
      </c>
      <c r="D297" s="256"/>
      <c r="E297" s="256"/>
      <c r="F297" s="256"/>
      <c r="G297" s="257"/>
      <c r="H297" s="255">
        <f>SUM(I297:L297)</f>
        <v>0</v>
      </c>
      <c r="I297" s="256"/>
      <c r="J297" s="256"/>
      <c r="K297" s="256"/>
      <c r="L297" s="258"/>
    </row>
    <row r="298" spans="1:12" s="24" customFormat="1" ht="48.75" thickTop="1" x14ac:dyDescent="0.25">
      <c r="A298" s="248" t="s">
        <v>317</v>
      </c>
      <c r="B298" s="259" t="s">
        <v>318</v>
      </c>
      <c r="C298" s="260">
        <f>SUM(D298:G298)</f>
        <v>0</v>
      </c>
      <c r="D298" s="177"/>
      <c r="E298" s="177"/>
      <c r="F298" s="177"/>
      <c r="G298" s="178"/>
      <c r="H298" s="260">
        <f>SUM(I298:L298)</f>
        <v>0</v>
      </c>
      <c r="I298" s="177"/>
      <c r="J298" s="177"/>
      <c r="K298" s="177"/>
      <c r="L298" s="179"/>
    </row>
    <row r="299" spans="1:12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</row>
    <row r="300" spans="1:12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</row>
    <row r="301" spans="1:12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</row>
    <row r="302" spans="1:12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</row>
    <row r="303" spans="1:12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</row>
    <row r="304" spans="1:12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</row>
    <row r="305" spans="1:12" x14ac:dyDescent="0.2">
      <c r="A305" s="1"/>
      <c r="B305" s="1"/>
      <c r="C305" s="261"/>
      <c r="D305" s="1"/>
      <c r="E305" s="1"/>
      <c r="F305" s="1"/>
      <c r="G305" s="1"/>
      <c r="H305" s="1"/>
      <c r="I305" s="1"/>
      <c r="J305" s="1"/>
      <c r="K305" s="1"/>
      <c r="L305" s="1"/>
    </row>
    <row r="306" spans="1:12" x14ac:dyDescent="0.2">
      <c r="A306" s="1"/>
      <c r="B306" s="1"/>
      <c r="C306" s="261"/>
      <c r="D306" s="1"/>
      <c r="E306" s="1"/>
      <c r="F306" s="1"/>
      <c r="G306" s="1"/>
      <c r="H306" s="1"/>
      <c r="I306" s="1"/>
      <c r="J306" s="1"/>
      <c r="K306" s="1"/>
      <c r="L306" s="1"/>
    </row>
    <row r="307" spans="1:12" x14ac:dyDescent="0.2">
      <c r="A307" s="1"/>
      <c r="B307" s="1"/>
      <c r="C307" s="261"/>
      <c r="D307" s="1"/>
      <c r="E307" s="1"/>
      <c r="F307" s="1"/>
      <c r="G307" s="1"/>
      <c r="H307" s="1"/>
      <c r="I307" s="1"/>
      <c r="J307" s="1"/>
      <c r="K307" s="1"/>
      <c r="L307" s="1"/>
    </row>
    <row r="308" spans="1:12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</row>
    <row r="309" spans="1:12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</row>
    <row r="310" spans="1:12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</row>
    <row r="311" spans="1:12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</row>
    <row r="312" spans="1:12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</row>
    <row r="313" spans="1:12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</row>
    <row r="314" spans="1:12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</row>
    <row r="315" spans="1:12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</row>
    <row r="316" spans="1:12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</row>
  </sheetData>
  <sheetProtection formatCells="0" formatColumns="0" formatRows="0"/>
  <autoFilter ref="A18:L298"/>
  <mergeCells count="29">
    <mergeCell ref="A288:B288"/>
    <mergeCell ref="H16:H17"/>
    <mergeCell ref="I16:I17"/>
    <mergeCell ref="J16:J17"/>
    <mergeCell ref="K16:K17"/>
    <mergeCell ref="L16:L17"/>
    <mergeCell ref="A287:B287"/>
    <mergeCell ref="C13:L13"/>
    <mergeCell ref="A15:A17"/>
    <mergeCell ref="B15:B17"/>
    <mergeCell ref="C15:G15"/>
    <mergeCell ref="H15:L15"/>
    <mergeCell ref="C16:C17"/>
    <mergeCell ref="D16:D17"/>
    <mergeCell ref="E16:E17"/>
    <mergeCell ref="F16:F17"/>
    <mergeCell ref="G16:G17"/>
    <mergeCell ref="C12:L12"/>
    <mergeCell ref="A1:L1"/>
    <mergeCell ref="A2:L2"/>
    <mergeCell ref="C3:L3"/>
    <mergeCell ref="C4:L4"/>
    <mergeCell ref="C5:L5"/>
    <mergeCell ref="C6:L6"/>
    <mergeCell ref="C7:L7"/>
    <mergeCell ref="C8:L8"/>
    <mergeCell ref="C9:L9"/>
    <mergeCell ref="C10:L10"/>
    <mergeCell ref="C11:L11"/>
  </mergeCells>
  <pageMargins left="0.78740157480314965" right="0.39370078740157483" top="0.39370078740157483" bottom="0.39370078740157483" header="0.23622047244094491" footer="0.19685039370078741"/>
  <pageSetup paperSize="9" scale="70" orientation="portrait" r:id="rId1"/>
  <headerFooter>
    <oddHeader xml:space="preserve">&amp;C                               </oddHeader>
    <oddFooter>&amp;L&amp;D, &amp;T&amp;R&amp;"Times New Roman,Regular"&amp;10&amp;P (&amp;N)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M316"/>
  <sheetViews>
    <sheetView showGridLines="0" view="pageLayout" zoomScaleNormal="100" workbookViewId="0">
      <selection activeCell="C6" sqref="C6:L6"/>
    </sheetView>
  </sheetViews>
  <sheetFormatPr defaultColWidth="9.140625" defaultRowHeight="12" x14ac:dyDescent="0.25"/>
  <cols>
    <col min="1" max="1" width="10.85546875" style="262" customWidth="1"/>
    <col min="2" max="2" width="28" style="262" customWidth="1"/>
    <col min="3" max="3" width="9.7109375" style="262" customWidth="1"/>
    <col min="4" max="4" width="9.5703125" style="262" customWidth="1"/>
    <col min="5" max="6" width="8.7109375" style="262" customWidth="1"/>
    <col min="7" max="7" width="8.28515625" style="262" customWidth="1"/>
    <col min="8" max="11" width="8.7109375" style="262" customWidth="1"/>
    <col min="12" max="12" width="7.5703125" style="262" customWidth="1"/>
    <col min="13" max="13" width="0" style="1" hidden="1" customWidth="1"/>
    <col min="14" max="16384" width="9.140625" style="1"/>
  </cols>
  <sheetData>
    <row r="1" spans="1:12" x14ac:dyDescent="0.25">
      <c r="A1" s="591" t="s">
        <v>322</v>
      </c>
      <c r="B1" s="591"/>
      <c r="C1" s="591"/>
      <c r="D1" s="591"/>
      <c r="E1" s="591"/>
      <c r="F1" s="591"/>
      <c r="G1" s="591"/>
      <c r="H1" s="591"/>
      <c r="I1" s="591"/>
      <c r="J1" s="591"/>
      <c r="K1" s="591"/>
      <c r="L1" s="591"/>
    </row>
    <row r="2" spans="1:12" ht="35.25" customHeight="1" x14ac:dyDescent="0.25">
      <c r="A2" s="592" t="s">
        <v>1</v>
      </c>
      <c r="B2" s="593"/>
      <c r="C2" s="593"/>
      <c r="D2" s="593"/>
      <c r="E2" s="593"/>
      <c r="F2" s="593"/>
      <c r="G2" s="593"/>
      <c r="H2" s="593"/>
      <c r="I2" s="593"/>
      <c r="J2" s="593"/>
      <c r="K2" s="593"/>
      <c r="L2" s="594"/>
    </row>
    <row r="3" spans="1:12" ht="12.75" customHeight="1" x14ac:dyDescent="0.25">
      <c r="A3" s="2" t="s">
        <v>2</v>
      </c>
      <c r="B3" s="3"/>
      <c r="C3" s="595" t="s">
        <v>3</v>
      </c>
      <c r="D3" s="595"/>
      <c r="E3" s="595"/>
      <c r="F3" s="595"/>
      <c r="G3" s="595"/>
      <c r="H3" s="595"/>
      <c r="I3" s="595"/>
      <c r="J3" s="595"/>
      <c r="K3" s="595"/>
      <c r="L3" s="596"/>
    </row>
    <row r="4" spans="1:12" ht="12.75" customHeight="1" x14ac:dyDescent="0.25">
      <c r="A4" s="2" t="s">
        <v>4</v>
      </c>
      <c r="B4" s="3"/>
      <c r="C4" s="595" t="s">
        <v>5</v>
      </c>
      <c r="D4" s="595"/>
      <c r="E4" s="595"/>
      <c r="F4" s="595"/>
      <c r="G4" s="595"/>
      <c r="H4" s="595"/>
      <c r="I4" s="595"/>
      <c r="J4" s="595"/>
      <c r="K4" s="595"/>
      <c r="L4" s="596"/>
    </row>
    <row r="5" spans="1:12" ht="12.75" customHeight="1" x14ac:dyDescent="0.25">
      <c r="A5" s="4" t="s">
        <v>6</v>
      </c>
      <c r="B5" s="5"/>
      <c r="C5" s="589" t="s">
        <v>7</v>
      </c>
      <c r="D5" s="589"/>
      <c r="E5" s="589"/>
      <c r="F5" s="589"/>
      <c r="G5" s="589"/>
      <c r="H5" s="589"/>
      <c r="I5" s="589"/>
      <c r="J5" s="589"/>
      <c r="K5" s="589"/>
      <c r="L5" s="590"/>
    </row>
    <row r="6" spans="1:12" ht="12.75" customHeight="1" x14ac:dyDescent="0.25">
      <c r="A6" s="4" t="s">
        <v>8</v>
      </c>
      <c r="B6" s="5"/>
      <c r="C6" s="589" t="s">
        <v>320</v>
      </c>
      <c r="D6" s="589"/>
      <c r="E6" s="589"/>
      <c r="F6" s="589"/>
      <c r="G6" s="589"/>
      <c r="H6" s="589"/>
      <c r="I6" s="589"/>
      <c r="J6" s="589"/>
      <c r="K6" s="589"/>
      <c r="L6" s="590"/>
    </row>
    <row r="7" spans="1:12" x14ac:dyDescent="0.25">
      <c r="A7" s="4" t="s">
        <v>10</v>
      </c>
      <c r="B7" s="5"/>
      <c r="C7" s="595" t="s">
        <v>323</v>
      </c>
      <c r="D7" s="595"/>
      <c r="E7" s="595"/>
      <c r="F7" s="595"/>
      <c r="G7" s="595"/>
      <c r="H7" s="595"/>
      <c r="I7" s="595"/>
      <c r="J7" s="595"/>
      <c r="K7" s="595"/>
      <c r="L7" s="596"/>
    </row>
    <row r="8" spans="1:12" ht="12.75" customHeight="1" x14ac:dyDescent="0.25">
      <c r="A8" s="6" t="s">
        <v>12</v>
      </c>
      <c r="B8" s="5"/>
      <c r="C8" s="597"/>
      <c r="D8" s="597"/>
      <c r="E8" s="597"/>
      <c r="F8" s="597"/>
      <c r="G8" s="597"/>
      <c r="H8" s="597"/>
      <c r="I8" s="597"/>
      <c r="J8" s="597"/>
      <c r="K8" s="597"/>
      <c r="L8" s="598"/>
    </row>
    <row r="9" spans="1:12" ht="12.75" customHeight="1" x14ac:dyDescent="0.25">
      <c r="A9" s="4"/>
      <c r="B9" s="5" t="s">
        <v>13</v>
      </c>
      <c r="C9" s="589" t="s">
        <v>14</v>
      </c>
      <c r="D9" s="589"/>
      <c r="E9" s="589"/>
      <c r="F9" s="589"/>
      <c r="G9" s="589"/>
      <c r="H9" s="589"/>
      <c r="I9" s="589"/>
      <c r="J9" s="589"/>
      <c r="K9" s="589"/>
      <c r="L9" s="590"/>
    </row>
    <row r="10" spans="1:12" ht="12.75" customHeight="1" x14ac:dyDescent="0.25">
      <c r="A10" s="4"/>
      <c r="B10" s="5" t="s">
        <v>15</v>
      </c>
      <c r="C10" s="589"/>
      <c r="D10" s="589"/>
      <c r="E10" s="589"/>
      <c r="F10" s="589"/>
      <c r="G10" s="589"/>
      <c r="H10" s="589"/>
      <c r="I10" s="589"/>
      <c r="J10" s="589"/>
      <c r="K10" s="589"/>
      <c r="L10" s="590"/>
    </row>
    <row r="11" spans="1:12" ht="12.75" customHeight="1" x14ac:dyDescent="0.25">
      <c r="A11" s="4"/>
      <c r="B11" s="5" t="s">
        <v>16</v>
      </c>
      <c r="C11" s="597"/>
      <c r="D11" s="597"/>
      <c r="E11" s="597"/>
      <c r="F11" s="597"/>
      <c r="G11" s="597"/>
      <c r="H11" s="597"/>
      <c r="I11" s="597"/>
      <c r="J11" s="597"/>
      <c r="K11" s="597"/>
      <c r="L11" s="598"/>
    </row>
    <row r="12" spans="1:12" ht="12.75" customHeight="1" x14ac:dyDescent="0.25">
      <c r="A12" s="4"/>
      <c r="B12" s="5" t="s">
        <v>17</v>
      </c>
      <c r="C12" s="589"/>
      <c r="D12" s="589"/>
      <c r="E12" s="589"/>
      <c r="F12" s="589"/>
      <c r="G12" s="589"/>
      <c r="H12" s="589"/>
      <c r="I12" s="589"/>
      <c r="J12" s="589"/>
      <c r="K12" s="589"/>
      <c r="L12" s="590"/>
    </row>
    <row r="13" spans="1:12" ht="12.75" customHeight="1" x14ac:dyDescent="0.25">
      <c r="A13" s="4"/>
      <c r="B13" s="5" t="s">
        <v>18</v>
      </c>
      <c r="C13" s="589"/>
      <c r="D13" s="589"/>
      <c r="E13" s="589"/>
      <c r="F13" s="589"/>
      <c r="G13" s="589"/>
      <c r="H13" s="589"/>
      <c r="I13" s="589"/>
      <c r="J13" s="589"/>
      <c r="K13" s="589"/>
      <c r="L13" s="590"/>
    </row>
    <row r="14" spans="1:12" ht="12.75" customHeight="1" x14ac:dyDescent="0.25">
      <c r="A14" s="7"/>
      <c r="B14" s="8"/>
      <c r="C14" s="9"/>
      <c r="D14" s="9"/>
      <c r="E14" s="9"/>
      <c r="F14" s="9"/>
      <c r="G14" s="9"/>
      <c r="H14" s="9"/>
      <c r="I14" s="9"/>
      <c r="J14" s="9"/>
      <c r="K14" s="9"/>
      <c r="L14" s="10"/>
    </row>
    <row r="15" spans="1:12" s="11" customFormat="1" ht="12.75" customHeight="1" x14ac:dyDescent="0.25">
      <c r="A15" s="603" t="s">
        <v>19</v>
      </c>
      <c r="B15" s="606" t="s">
        <v>20</v>
      </c>
      <c r="C15" s="608" t="s">
        <v>21</v>
      </c>
      <c r="D15" s="609"/>
      <c r="E15" s="609"/>
      <c r="F15" s="609"/>
      <c r="G15" s="610"/>
      <c r="H15" s="608" t="s">
        <v>22</v>
      </c>
      <c r="I15" s="609"/>
      <c r="J15" s="609"/>
      <c r="K15" s="609"/>
      <c r="L15" s="611"/>
    </row>
    <row r="16" spans="1:12" s="11" customFormat="1" ht="12.75" customHeight="1" x14ac:dyDescent="0.25">
      <c r="A16" s="604"/>
      <c r="B16" s="607"/>
      <c r="C16" s="612" t="s">
        <v>23</v>
      </c>
      <c r="D16" s="613" t="s">
        <v>24</v>
      </c>
      <c r="E16" s="615" t="s">
        <v>25</v>
      </c>
      <c r="F16" s="617" t="s">
        <v>26</v>
      </c>
      <c r="G16" s="619" t="s">
        <v>27</v>
      </c>
      <c r="H16" s="612" t="s">
        <v>23</v>
      </c>
      <c r="I16" s="613" t="s">
        <v>24</v>
      </c>
      <c r="J16" s="615" t="s">
        <v>25</v>
      </c>
      <c r="K16" s="617" t="s">
        <v>26</v>
      </c>
      <c r="L16" s="599" t="s">
        <v>27</v>
      </c>
    </row>
    <row r="17" spans="1:12" s="12" customFormat="1" ht="61.5" customHeight="1" thickBot="1" x14ac:dyDescent="0.3">
      <c r="A17" s="605"/>
      <c r="B17" s="607"/>
      <c r="C17" s="612"/>
      <c r="D17" s="614"/>
      <c r="E17" s="616"/>
      <c r="F17" s="618"/>
      <c r="G17" s="619"/>
      <c r="H17" s="622"/>
      <c r="I17" s="623"/>
      <c r="J17" s="616"/>
      <c r="K17" s="618"/>
      <c r="L17" s="600"/>
    </row>
    <row r="18" spans="1:12" s="12" customFormat="1" ht="9.75" customHeight="1" thickTop="1" x14ac:dyDescent="0.25">
      <c r="A18" s="13" t="s">
        <v>28</v>
      </c>
      <c r="B18" s="13">
        <v>2</v>
      </c>
      <c r="C18" s="14">
        <v>3</v>
      </c>
      <c r="D18" s="15">
        <v>4</v>
      </c>
      <c r="E18" s="15">
        <v>5</v>
      </c>
      <c r="F18" s="15">
        <v>6</v>
      </c>
      <c r="G18" s="16">
        <v>7</v>
      </c>
      <c r="H18" s="14">
        <v>8</v>
      </c>
      <c r="I18" s="15">
        <v>9</v>
      </c>
      <c r="J18" s="15">
        <v>10</v>
      </c>
      <c r="K18" s="15">
        <v>11</v>
      </c>
      <c r="L18" s="17">
        <v>12</v>
      </c>
    </row>
    <row r="19" spans="1:12" s="24" customFormat="1" x14ac:dyDescent="0.25">
      <c r="A19" s="18"/>
      <c r="B19" s="19" t="s">
        <v>29</v>
      </c>
      <c r="C19" s="20"/>
      <c r="D19" s="21"/>
      <c r="E19" s="21"/>
      <c r="F19" s="21"/>
      <c r="G19" s="22"/>
      <c r="H19" s="20"/>
      <c r="I19" s="21"/>
      <c r="J19" s="21"/>
      <c r="K19" s="21"/>
      <c r="L19" s="23"/>
    </row>
    <row r="20" spans="1:12" s="24" customFormat="1" ht="12.75" thickBot="1" x14ac:dyDescent="0.3">
      <c r="A20" s="25"/>
      <c r="B20" s="26" t="s">
        <v>30</v>
      </c>
      <c r="C20" s="27">
        <f t="shared" ref="C20:C47" si="0">SUM(D20:G20)</f>
        <v>105000</v>
      </c>
      <c r="D20" s="28">
        <f>SUM(D21,D24,D25,D41,D43)</f>
        <v>105000</v>
      </c>
      <c r="E20" s="28">
        <f>SUM(E21,E24,E43)</f>
        <v>0</v>
      </c>
      <c r="F20" s="28">
        <f>SUM(F21,F26,F43)</f>
        <v>0</v>
      </c>
      <c r="G20" s="29">
        <f>SUM(G21,G45)</f>
        <v>0</v>
      </c>
      <c r="H20" s="27">
        <f>SUM(I20:L20)</f>
        <v>105000</v>
      </c>
      <c r="I20" s="28">
        <f>SUM(I21,I24,I25,I41,I43)</f>
        <v>105000</v>
      </c>
      <c r="J20" s="28">
        <f>SUM(J21,J24,J43)</f>
        <v>0</v>
      </c>
      <c r="K20" s="28">
        <f>SUM(K21,K26,K43)</f>
        <v>0</v>
      </c>
      <c r="L20" s="30">
        <f>SUM(L21,L45)</f>
        <v>0</v>
      </c>
    </row>
    <row r="21" spans="1:12" ht="12.75" thickTop="1" x14ac:dyDescent="0.25">
      <c r="A21" s="31"/>
      <c r="B21" s="32" t="s">
        <v>31</v>
      </c>
      <c r="C21" s="33">
        <f t="shared" si="0"/>
        <v>0</v>
      </c>
      <c r="D21" s="34">
        <f>SUM(D22:D23)</f>
        <v>0</v>
      </c>
      <c r="E21" s="34">
        <f>SUM(E22:E23)</f>
        <v>0</v>
      </c>
      <c r="F21" s="34">
        <f>SUM(F22:F23)</f>
        <v>0</v>
      </c>
      <c r="G21" s="35">
        <f>SUM(G22:G23)</f>
        <v>0</v>
      </c>
      <c r="H21" s="33">
        <f t="shared" ref="H21:H47" si="1">SUM(I21:L21)</f>
        <v>0</v>
      </c>
      <c r="I21" s="34">
        <f>SUM(I22:I23)</f>
        <v>0</v>
      </c>
      <c r="J21" s="34">
        <f>SUM(J22:J23)</f>
        <v>0</v>
      </c>
      <c r="K21" s="34">
        <f>SUM(K22:K23)</f>
        <v>0</v>
      </c>
      <c r="L21" s="36">
        <f>SUM(L22:L23)</f>
        <v>0</v>
      </c>
    </row>
    <row r="22" spans="1:12" x14ac:dyDescent="0.25">
      <c r="A22" s="37"/>
      <c r="B22" s="38" t="s">
        <v>32</v>
      </c>
      <c r="C22" s="39">
        <f t="shared" si="0"/>
        <v>0</v>
      </c>
      <c r="D22" s="40"/>
      <c r="E22" s="40"/>
      <c r="F22" s="40"/>
      <c r="G22" s="41"/>
      <c r="H22" s="39">
        <f t="shared" si="1"/>
        <v>0</v>
      </c>
      <c r="I22" s="40"/>
      <c r="J22" s="40"/>
      <c r="K22" s="40"/>
      <c r="L22" s="42"/>
    </row>
    <row r="23" spans="1:12" x14ac:dyDescent="0.25">
      <c r="A23" s="43"/>
      <c r="B23" s="44" t="s">
        <v>33</v>
      </c>
      <c r="C23" s="45">
        <f t="shared" si="0"/>
        <v>0</v>
      </c>
      <c r="D23" s="46"/>
      <c r="E23" s="46"/>
      <c r="F23" s="46"/>
      <c r="G23" s="47"/>
      <c r="H23" s="45">
        <f t="shared" si="1"/>
        <v>0</v>
      </c>
      <c r="I23" s="46"/>
      <c r="J23" s="46"/>
      <c r="K23" s="46"/>
      <c r="L23" s="48"/>
    </row>
    <row r="24" spans="1:12" s="24" customFormat="1" ht="24.75" thickBot="1" x14ac:dyDescent="0.3">
      <c r="A24" s="49">
        <v>19300</v>
      </c>
      <c r="B24" s="49" t="s">
        <v>34</v>
      </c>
      <c r="C24" s="50">
        <f t="shared" si="0"/>
        <v>105000</v>
      </c>
      <c r="D24" s="51">
        <v>105000</v>
      </c>
      <c r="E24" s="51"/>
      <c r="F24" s="52" t="s">
        <v>35</v>
      </c>
      <c r="G24" s="53" t="s">
        <v>35</v>
      </c>
      <c r="H24" s="50">
        <f t="shared" si="1"/>
        <v>105000</v>
      </c>
      <c r="I24" s="51">
        <f>I51</f>
        <v>105000</v>
      </c>
      <c r="J24" s="51"/>
      <c r="K24" s="52" t="s">
        <v>35</v>
      </c>
      <c r="L24" s="54" t="s">
        <v>35</v>
      </c>
    </row>
    <row r="25" spans="1:12" s="24" customFormat="1" ht="24.75" thickTop="1" x14ac:dyDescent="0.25">
      <c r="A25" s="55"/>
      <c r="B25" s="56" t="s">
        <v>36</v>
      </c>
      <c r="C25" s="57">
        <f t="shared" si="0"/>
        <v>0</v>
      </c>
      <c r="D25" s="58"/>
      <c r="E25" s="59" t="s">
        <v>35</v>
      </c>
      <c r="F25" s="59" t="s">
        <v>35</v>
      </c>
      <c r="G25" s="60" t="s">
        <v>35</v>
      </c>
      <c r="H25" s="57">
        <f t="shared" si="1"/>
        <v>0</v>
      </c>
      <c r="I25" s="61"/>
      <c r="J25" s="59" t="s">
        <v>35</v>
      </c>
      <c r="K25" s="59" t="s">
        <v>35</v>
      </c>
      <c r="L25" s="62" t="s">
        <v>35</v>
      </c>
    </row>
    <row r="26" spans="1:12" s="24" customFormat="1" ht="36" x14ac:dyDescent="0.25">
      <c r="A26" s="56">
        <v>21300</v>
      </c>
      <c r="B26" s="56" t="s">
        <v>37</v>
      </c>
      <c r="C26" s="57">
        <f t="shared" si="0"/>
        <v>0</v>
      </c>
      <c r="D26" s="59" t="s">
        <v>35</v>
      </c>
      <c r="E26" s="59" t="s">
        <v>35</v>
      </c>
      <c r="F26" s="63">
        <f>SUM(F27,F31,F33,F36)</f>
        <v>0</v>
      </c>
      <c r="G26" s="60" t="s">
        <v>35</v>
      </c>
      <c r="H26" s="57">
        <f t="shared" si="1"/>
        <v>0</v>
      </c>
      <c r="I26" s="59" t="s">
        <v>35</v>
      </c>
      <c r="J26" s="59" t="s">
        <v>35</v>
      </c>
      <c r="K26" s="63">
        <f>SUM(K27,K31,K33,K36)</f>
        <v>0</v>
      </c>
      <c r="L26" s="62" t="s">
        <v>35</v>
      </c>
    </row>
    <row r="27" spans="1:12" s="24" customFormat="1" ht="24" x14ac:dyDescent="0.25">
      <c r="A27" s="64">
        <v>21350</v>
      </c>
      <c r="B27" s="56" t="s">
        <v>38</v>
      </c>
      <c r="C27" s="57">
        <f t="shared" si="0"/>
        <v>0</v>
      </c>
      <c r="D27" s="59" t="s">
        <v>35</v>
      </c>
      <c r="E27" s="59" t="s">
        <v>35</v>
      </c>
      <c r="F27" s="63">
        <f>SUM(F28:F30)</f>
        <v>0</v>
      </c>
      <c r="G27" s="60" t="s">
        <v>35</v>
      </c>
      <c r="H27" s="57">
        <f t="shared" si="1"/>
        <v>0</v>
      </c>
      <c r="I27" s="59" t="s">
        <v>35</v>
      </c>
      <c r="J27" s="59" t="s">
        <v>35</v>
      </c>
      <c r="K27" s="63">
        <f>SUM(K28:K30)</f>
        <v>0</v>
      </c>
      <c r="L27" s="62" t="s">
        <v>35</v>
      </c>
    </row>
    <row r="28" spans="1:12" x14ac:dyDescent="0.25">
      <c r="A28" s="37">
        <v>21351</v>
      </c>
      <c r="B28" s="65" t="s">
        <v>39</v>
      </c>
      <c r="C28" s="66">
        <f t="shared" si="0"/>
        <v>0</v>
      </c>
      <c r="D28" s="67" t="s">
        <v>35</v>
      </c>
      <c r="E28" s="67" t="s">
        <v>35</v>
      </c>
      <c r="F28" s="68"/>
      <c r="G28" s="69" t="s">
        <v>35</v>
      </c>
      <c r="H28" s="66">
        <f t="shared" si="1"/>
        <v>0</v>
      </c>
      <c r="I28" s="67" t="s">
        <v>35</v>
      </c>
      <c r="J28" s="67" t="s">
        <v>35</v>
      </c>
      <c r="K28" s="68"/>
      <c r="L28" s="70" t="s">
        <v>35</v>
      </c>
    </row>
    <row r="29" spans="1:12" x14ac:dyDescent="0.25">
      <c r="A29" s="43">
        <v>21352</v>
      </c>
      <c r="B29" s="71" t="s">
        <v>40</v>
      </c>
      <c r="C29" s="72">
        <f t="shared" si="0"/>
        <v>0</v>
      </c>
      <c r="D29" s="73" t="s">
        <v>35</v>
      </c>
      <c r="E29" s="73" t="s">
        <v>35</v>
      </c>
      <c r="F29" s="74"/>
      <c r="G29" s="75" t="s">
        <v>35</v>
      </c>
      <c r="H29" s="72">
        <f t="shared" si="1"/>
        <v>0</v>
      </c>
      <c r="I29" s="73" t="s">
        <v>35</v>
      </c>
      <c r="J29" s="73" t="s">
        <v>35</v>
      </c>
      <c r="K29" s="74"/>
      <c r="L29" s="76" t="s">
        <v>35</v>
      </c>
    </row>
    <row r="30" spans="1:12" ht="24" x14ac:dyDescent="0.25">
      <c r="A30" s="43">
        <v>21359</v>
      </c>
      <c r="B30" s="71" t="s">
        <v>41</v>
      </c>
      <c r="C30" s="72">
        <f t="shared" si="0"/>
        <v>0</v>
      </c>
      <c r="D30" s="73" t="s">
        <v>35</v>
      </c>
      <c r="E30" s="73" t="s">
        <v>35</v>
      </c>
      <c r="F30" s="74"/>
      <c r="G30" s="75" t="s">
        <v>35</v>
      </c>
      <c r="H30" s="72">
        <f t="shared" si="1"/>
        <v>0</v>
      </c>
      <c r="I30" s="73" t="s">
        <v>35</v>
      </c>
      <c r="J30" s="73" t="s">
        <v>35</v>
      </c>
      <c r="K30" s="74"/>
      <c r="L30" s="76" t="s">
        <v>35</v>
      </c>
    </row>
    <row r="31" spans="1:12" s="24" customFormat="1" ht="36" x14ac:dyDescent="0.25">
      <c r="A31" s="64">
        <v>21370</v>
      </c>
      <c r="B31" s="56" t="s">
        <v>42</v>
      </c>
      <c r="C31" s="57">
        <f t="shared" si="0"/>
        <v>0</v>
      </c>
      <c r="D31" s="59" t="s">
        <v>35</v>
      </c>
      <c r="E31" s="59" t="s">
        <v>35</v>
      </c>
      <c r="F31" s="63">
        <f>SUM(F32)</f>
        <v>0</v>
      </c>
      <c r="G31" s="60" t="s">
        <v>35</v>
      </c>
      <c r="H31" s="57">
        <f t="shared" si="1"/>
        <v>0</v>
      </c>
      <c r="I31" s="59" t="s">
        <v>35</v>
      </c>
      <c r="J31" s="59" t="s">
        <v>35</v>
      </c>
      <c r="K31" s="63">
        <f>SUM(K32)</f>
        <v>0</v>
      </c>
      <c r="L31" s="62" t="s">
        <v>35</v>
      </c>
    </row>
    <row r="32" spans="1:12" ht="36" x14ac:dyDescent="0.25">
      <c r="A32" s="77">
        <v>21379</v>
      </c>
      <c r="B32" s="78" t="s">
        <v>43</v>
      </c>
      <c r="C32" s="79">
        <f t="shared" si="0"/>
        <v>0</v>
      </c>
      <c r="D32" s="80" t="s">
        <v>35</v>
      </c>
      <c r="E32" s="80" t="s">
        <v>35</v>
      </c>
      <c r="F32" s="81"/>
      <c r="G32" s="82" t="s">
        <v>35</v>
      </c>
      <c r="H32" s="79">
        <f t="shared" si="1"/>
        <v>0</v>
      </c>
      <c r="I32" s="80" t="s">
        <v>35</v>
      </c>
      <c r="J32" s="80" t="s">
        <v>35</v>
      </c>
      <c r="K32" s="81"/>
      <c r="L32" s="83" t="s">
        <v>35</v>
      </c>
    </row>
    <row r="33" spans="1:12" s="24" customFormat="1" x14ac:dyDescent="0.25">
      <c r="A33" s="64">
        <v>21380</v>
      </c>
      <c r="B33" s="56" t="s">
        <v>44</v>
      </c>
      <c r="C33" s="57">
        <f t="shared" si="0"/>
        <v>0</v>
      </c>
      <c r="D33" s="59" t="s">
        <v>35</v>
      </c>
      <c r="E33" s="59" t="s">
        <v>35</v>
      </c>
      <c r="F33" s="63">
        <f>SUM(F34:F35)</f>
        <v>0</v>
      </c>
      <c r="G33" s="60" t="s">
        <v>35</v>
      </c>
      <c r="H33" s="57">
        <f t="shared" si="1"/>
        <v>0</v>
      </c>
      <c r="I33" s="59" t="s">
        <v>35</v>
      </c>
      <c r="J33" s="59" t="s">
        <v>35</v>
      </c>
      <c r="K33" s="63">
        <f>SUM(K34:K35)</f>
        <v>0</v>
      </c>
      <c r="L33" s="62" t="s">
        <v>35</v>
      </c>
    </row>
    <row r="34" spans="1:12" x14ac:dyDescent="0.25">
      <c r="A34" s="38">
        <v>21381</v>
      </c>
      <c r="B34" s="65" t="s">
        <v>45</v>
      </c>
      <c r="C34" s="66">
        <f t="shared" si="0"/>
        <v>0</v>
      </c>
      <c r="D34" s="67" t="s">
        <v>35</v>
      </c>
      <c r="E34" s="67" t="s">
        <v>35</v>
      </c>
      <c r="F34" s="68"/>
      <c r="G34" s="69" t="s">
        <v>35</v>
      </c>
      <c r="H34" s="66">
        <f t="shared" si="1"/>
        <v>0</v>
      </c>
      <c r="I34" s="67" t="s">
        <v>35</v>
      </c>
      <c r="J34" s="67" t="s">
        <v>35</v>
      </c>
      <c r="K34" s="68"/>
      <c r="L34" s="70" t="s">
        <v>35</v>
      </c>
    </row>
    <row r="35" spans="1:12" ht="24" x14ac:dyDescent="0.25">
      <c r="A35" s="44">
        <v>21383</v>
      </c>
      <c r="B35" s="71" t="s">
        <v>46</v>
      </c>
      <c r="C35" s="72">
        <f>SUM(D35:G35)</f>
        <v>0</v>
      </c>
      <c r="D35" s="73" t="s">
        <v>35</v>
      </c>
      <c r="E35" s="73" t="s">
        <v>35</v>
      </c>
      <c r="F35" s="74"/>
      <c r="G35" s="75" t="s">
        <v>35</v>
      </c>
      <c r="H35" s="72">
        <f t="shared" si="1"/>
        <v>0</v>
      </c>
      <c r="I35" s="73" t="s">
        <v>35</v>
      </c>
      <c r="J35" s="73" t="s">
        <v>35</v>
      </c>
      <c r="K35" s="74"/>
      <c r="L35" s="76" t="s">
        <v>35</v>
      </c>
    </row>
    <row r="36" spans="1:12" s="24" customFormat="1" ht="25.5" customHeight="1" x14ac:dyDescent="0.25">
      <c r="A36" s="64">
        <v>21390</v>
      </c>
      <c r="B36" s="56" t="s">
        <v>47</v>
      </c>
      <c r="C36" s="57">
        <f t="shared" si="0"/>
        <v>0</v>
      </c>
      <c r="D36" s="59" t="s">
        <v>35</v>
      </c>
      <c r="E36" s="59" t="s">
        <v>35</v>
      </c>
      <c r="F36" s="63">
        <f>SUM(F37:F40)</f>
        <v>0</v>
      </c>
      <c r="G36" s="60" t="s">
        <v>35</v>
      </c>
      <c r="H36" s="57">
        <f t="shared" si="1"/>
        <v>0</v>
      </c>
      <c r="I36" s="59" t="s">
        <v>35</v>
      </c>
      <c r="J36" s="59" t="s">
        <v>35</v>
      </c>
      <c r="K36" s="63">
        <f>SUM(K37:K40)</f>
        <v>0</v>
      </c>
      <c r="L36" s="62" t="s">
        <v>35</v>
      </c>
    </row>
    <row r="37" spans="1:12" ht="24" x14ac:dyDescent="0.25">
      <c r="A37" s="38">
        <v>21391</v>
      </c>
      <c r="B37" s="65" t="s">
        <v>48</v>
      </c>
      <c r="C37" s="66">
        <f t="shared" si="0"/>
        <v>0</v>
      </c>
      <c r="D37" s="67" t="s">
        <v>35</v>
      </c>
      <c r="E37" s="67" t="s">
        <v>35</v>
      </c>
      <c r="F37" s="68"/>
      <c r="G37" s="69" t="s">
        <v>35</v>
      </c>
      <c r="H37" s="66">
        <f t="shared" si="1"/>
        <v>0</v>
      </c>
      <c r="I37" s="67" t="s">
        <v>35</v>
      </c>
      <c r="J37" s="67" t="s">
        <v>35</v>
      </c>
      <c r="K37" s="68"/>
      <c r="L37" s="70" t="s">
        <v>35</v>
      </c>
    </row>
    <row r="38" spans="1:12" x14ac:dyDescent="0.25">
      <c r="A38" s="44">
        <v>21393</v>
      </c>
      <c r="B38" s="71" t="s">
        <v>49</v>
      </c>
      <c r="C38" s="72">
        <f t="shared" si="0"/>
        <v>0</v>
      </c>
      <c r="D38" s="73" t="s">
        <v>35</v>
      </c>
      <c r="E38" s="73" t="s">
        <v>35</v>
      </c>
      <c r="F38" s="74"/>
      <c r="G38" s="75" t="s">
        <v>35</v>
      </c>
      <c r="H38" s="72">
        <f t="shared" si="1"/>
        <v>0</v>
      </c>
      <c r="I38" s="73" t="s">
        <v>35</v>
      </c>
      <c r="J38" s="73" t="s">
        <v>35</v>
      </c>
      <c r="K38" s="74"/>
      <c r="L38" s="76" t="s">
        <v>35</v>
      </c>
    </row>
    <row r="39" spans="1:12" x14ac:dyDescent="0.25">
      <c r="A39" s="44">
        <v>21395</v>
      </c>
      <c r="B39" s="71" t="s">
        <v>50</v>
      </c>
      <c r="C39" s="72">
        <f t="shared" si="0"/>
        <v>0</v>
      </c>
      <c r="D39" s="73" t="s">
        <v>35</v>
      </c>
      <c r="E39" s="73" t="s">
        <v>35</v>
      </c>
      <c r="F39" s="74"/>
      <c r="G39" s="75" t="s">
        <v>35</v>
      </c>
      <c r="H39" s="72">
        <f t="shared" si="1"/>
        <v>0</v>
      </c>
      <c r="I39" s="73" t="s">
        <v>35</v>
      </c>
      <c r="J39" s="73" t="s">
        <v>35</v>
      </c>
      <c r="K39" s="74"/>
      <c r="L39" s="76" t="s">
        <v>35</v>
      </c>
    </row>
    <row r="40" spans="1:12" ht="24" x14ac:dyDescent="0.25">
      <c r="A40" s="84">
        <v>21399</v>
      </c>
      <c r="B40" s="85" t="s">
        <v>51</v>
      </c>
      <c r="C40" s="86">
        <f t="shared" si="0"/>
        <v>0</v>
      </c>
      <c r="D40" s="87" t="s">
        <v>35</v>
      </c>
      <c r="E40" s="87" t="s">
        <v>35</v>
      </c>
      <c r="F40" s="88"/>
      <c r="G40" s="89" t="s">
        <v>35</v>
      </c>
      <c r="H40" s="86">
        <f t="shared" si="1"/>
        <v>0</v>
      </c>
      <c r="I40" s="87" t="s">
        <v>35</v>
      </c>
      <c r="J40" s="87" t="s">
        <v>35</v>
      </c>
      <c r="K40" s="88"/>
      <c r="L40" s="90" t="s">
        <v>35</v>
      </c>
    </row>
    <row r="41" spans="1:12" s="24" customFormat="1" ht="26.25" customHeight="1" x14ac:dyDescent="0.25">
      <c r="A41" s="91">
        <v>21420</v>
      </c>
      <c r="B41" s="92" t="s">
        <v>52</v>
      </c>
      <c r="C41" s="93">
        <f>SUM(D41:G41)</f>
        <v>0</v>
      </c>
      <c r="D41" s="94">
        <f>SUM(D42)</f>
        <v>0</v>
      </c>
      <c r="E41" s="95" t="s">
        <v>35</v>
      </c>
      <c r="F41" s="95" t="s">
        <v>35</v>
      </c>
      <c r="G41" s="96" t="s">
        <v>35</v>
      </c>
      <c r="H41" s="93">
        <f>SUM(I41:L41)</f>
        <v>0</v>
      </c>
      <c r="I41" s="94">
        <f>SUM(I42)</f>
        <v>0</v>
      </c>
      <c r="J41" s="95" t="s">
        <v>35</v>
      </c>
      <c r="K41" s="95" t="s">
        <v>35</v>
      </c>
      <c r="L41" s="97" t="s">
        <v>35</v>
      </c>
    </row>
    <row r="42" spans="1:12" s="24" customFormat="1" ht="26.25" customHeight="1" x14ac:dyDescent="0.25">
      <c r="A42" s="84">
        <v>21429</v>
      </c>
      <c r="B42" s="85" t="s">
        <v>53</v>
      </c>
      <c r="C42" s="86">
        <f>SUM(D42:G42)</f>
        <v>0</v>
      </c>
      <c r="D42" s="98"/>
      <c r="E42" s="87" t="s">
        <v>35</v>
      </c>
      <c r="F42" s="87" t="s">
        <v>35</v>
      </c>
      <c r="G42" s="89" t="s">
        <v>35</v>
      </c>
      <c r="H42" s="86">
        <f t="shared" ref="H42:H44" si="2">SUM(I42:L42)</f>
        <v>0</v>
      </c>
      <c r="I42" s="98"/>
      <c r="J42" s="87" t="s">
        <v>35</v>
      </c>
      <c r="K42" s="87" t="s">
        <v>35</v>
      </c>
      <c r="L42" s="90" t="s">
        <v>35</v>
      </c>
    </row>
    <row r="43" spans="1:12" s="24" customFormat="1" ht="24" x14ac:dyDescent="0.25">
      <c r="A43" s="64">
        <v>21490</v>
      </c>
      <c r="B43" s="56" t="s">
        <v>54</v>
      </c>
      <c r="C43" s="57">
        <f t="shared" si="0"/>
        <v>0</v>
      </c>
      <c r="D43" s="99">
        <f>D44</f>
        <v>0</v>
      </c>
      <c r="E43" s="99">
        <f t="shared" ref="E43:F43" si="3">E44</f>
        <v>0</v>
      </c>
      <c r="F43" s="99">
        <f t="shared" si="3"/>
        <v>0</v>
      </c>
      <c r="G43" s="60" t="s">
        <v>35</v>
      </c>
      <c r="H43" s="100">
        <f t="shared" si="2"/>
        <v>0</v>
      </c>
      <c r="I43" s="99">
        <f>I44</f>
        <v>0</v>
      </c>
      <c r="J43" s="99">
        <f t="shared" ref="J43:K43" si="4">J44</f>
        <v>0</v>
      </c>
      <c r="K43" s="99">
        <f t="shared" si="4"/>
        <v>0</v>
      </c>
      <c r="L43" s="62" t="s">
        <v>35</v>
      </c>
    </row>
    <row r="44" spans="1:12" s="24" customFormat="1" ht="24" x14ac:dyDescent="0.25">
      <c r="A44" s="44">
        <v>21499</v>
      </c>
      <c r="B44" s="71" t="s">
        <v>55</v>
      </c>
      <c r="C44" s="79">
        <f>SUM(D44:G44)</f>
        <v>0</v>
      </c>
      <c r="D44" s="101"/>
      <c r="E44" s="102"/>
      <c r="F44" s="102"/>
      <c r="G44" s="103" t="s">
        <v>35</v>
      </c>
      <c r="H44" s="104">
        <f t="shared" si="2"/>
        <v>0</v>
      </c>
      <c r="I44" s="40"/>
      <c r="J44" s="105"/>
      <c r="K44" s="105"/>
      <c r="L44" s="106" t="s">
        <v>35</v>
      </c>
    </row>
    <row r="45" spans="1:12" ht="12.75" customHeight="1" x14ac:dyDescent="0.25">
      <c r="A45" s="107">
        <v>23000</v>
      </c>
      <c r="B45" s="108" t="s">
        <v>56</v>
      </c>
      <c r="C45" s="109">
        <f>SUM(D45:G45)</f>
        <v>0</v>
      </c>
      <c r="D45" s="59" t="s">
        <v>35</v>
      </c>
      <c r="E45" s="59" t="s">
        <v>35</v>
      </c>
      <c r="F45" s="59" t="s">
        <v>35</v>
      </c>
      <c r="G45" s="99">
        <f>SUM(G46:G47)</f>
        <v>0</v>
      </c>
      <c r="H45" s="109">
        <f t="shared" si="1"/>
        <v>0</v>
      </c>
      <c r="I45" s="87" t="s">
        <v>35</v>
      </c>
      <c r="J45" s="87" t="s">
        <v>35</v>
      </c>
      <c r="K45" s="87" t="s">
        <v>35</v>
      </c>
      <c r="L45" s="110">
        <f>SUM(L46:L47)</f>
        <v>0</v>
      </c>
    </row>
    <row r="46" spans="1:12" ht="24" x14ac:dyDescent="0.25">
      <c r="A46" s="111">
        <v>23410</v>
      </c>
      <c r="B46" s="112" t="s">
        <v>57</v>
      </c>
      <c r="C46" s="113">
        <f t="shared" si="0"/>
        <v>0</v>
      </c>
      <c r="D46" s="95" t="s">
        <v>35</v>
      </c>
      <c r="E46" s="95" t="s">
        <v>35</v>
      </c>
      <c r="F46" s="95" t="s">
        <v>35</v>
      </c>
      <c r="G46" s="114"/>
      <c r="H46" s="113">
        <f t="shared" si="1"/>
        <v>0</v>
      </c>
      <c r="I46" s="95" t="s">
        <v>35</v>
      </c>
      <c r="J46" s="95" t="s">
        <v>35</v>
      </c>
      <c r="K46" s="95" t="s">
        <v>35</v>
      </c>
      <c r="L46" s="115"/>
    </row>
    <row r="47" spans="1:12" ht="24" x14ac:dyDescent="0.25">
      <c r="A47" s="111">
        <v>23510</v>
      </c>
      <c r="B47" s="112" t="s">
        <v>58</v>
      </c>
      <c r="C47" s="93">
        <f t="shared" si="0"/>
        <v>0</v>
      </c>
      <c r="D47" s="95" t="s">
        <v>35</v>
      </c>
      <c r="E47" s="95" t="s">
        <v>35</v>
      </c>
      <c r="F47" s="95" t="s">
        <v>35</v>
      </c>
      <c r="G47" s="114"/>
      <c r="H47" s="93">
        <f t="shared" si="1"/>
        <v>0</v>
      </c>
      <c r="I47" s="95" t="s">
        <v>35</v>
      </c>
      <c r="J47" s="95" t="s">
        <v>35</v>
      </c>
      <c r="K47" s="95" t="s">
        <v>35</v>
      </c>
      <c r="L47" s="115"/>
    </row>
    <row r="48" spans="1:12" x14ac:dyDescent="0.25">
      <c r="A48" s="116"/>
      <c r="B48" s="112"/>
      <c r="C48" s="117"/>
      <c r="D48" s="95"/>
      <c r="E48" s="95"/>
      <c r="F48" s="94"/>
      <c r="G48" s="118"/>
      <c r="H48" s="117"/>
      <c r="I48" s="95"/>
      <c r="J48" s="95"/>
      <c r="K48" s="94"/>
      <c r="L48" s="119"/>
    </row>
    <row r="49" spans="1:13" s="24" customFormat="1" x14ac:dyDescent="0.25">
      <c r="A49" s="120"/>
      <c r="B49" s="121" t="s">
        <v>59</v>
      </c>
      <c r="C49" s="122"/>
      <c r="D49" s="123"/>
      <c r="E49" s="123"/>
      <c r="F49" s="123"/>
      <c r="G49" s="124"/>
      <c r="H49" s="122"/>
      <c r="I49" s="123"/>
      <c r="J49" s="123"/>
      <c r="K49" s="123"/>
      <c r="L49" s="125"/>
    </row>
    <row r="50" spans="1:13" s="24" customFormat="1" ht="12.75" thickBot="1" x14ac:dyDescent="0.3">
      <c r="A50" s="126"/>
      <c r="B50" s="25" t="s">
        <v>60</v>
      </c>
      <c r="C50" s="127">
        <f t="shared" ref="C50:C113" si="5">SUM(D50:G50)</f>
        <v>105000</v>
      </c>
      <c r="D50" s="128">
        <f>SUM(D51,D283)</f>
        <v>105000</v>
      </c>
      <c r="E50" s="128">
        <f>SUM(E51,E283)</f>
        <v>0</v>
      </c>
      <c r="F50" s="128">
        <f>SUM(F51,F283)</f>
        <v>0</v>
      </c>
      <c r="G50" s="129">
        <f>SUM(G51,G283)</f>
        <v>0</v>
      </c>
      <c r="H50" s="127">
        <f t="shared" ref="H50:H113" si="6">SUM(I50:L50)</f>
        <v>105000</v>
      </c>
      <c r="I50" s="128">
        <f>SUM(I51,I283)</f>
        <v>105000</v>
      </c>
      <c r="J50" s="128">
        <f>SUM(J51,J283)</f>
        <v>0</v>
      </c>
      <c r="K50" s="128">
        <f>SUM(K51,K283)</f>
        <v>0</v>
      </c>
      <c r="L50" s="130">
        <f>SUM(L51,L283)</f>
        <v>0</v>
      </c>
    </row>
    <row r="51" spans="1:13" s="24" customFormat="1" ht="36.75" thickTop="1" x14ac:dyDescent="0.25">
      <c r="A51" s="131"/>
      <c r="B51" s="132" t="s">
        <v>61</v>
      </c>
      <c r="C51" s="133">
        <f t="shared" si="5"/>
        <v>105000</v>
      </c>
      <c r="D51" s="134">
        <f>SUM(D52,D194)</f>
        <v>105000</v>
      </c>
      <c r="E51" s="134">
        <f>SUM(E52,E194)</f>
        <v>0</v>
      </c>
      <c r="F51" s="134">
        <f>SUM(F52,F194)</f>
        <v>0</v>
      </c>
      <c r="G51" s="135">
        <f>SUM(G52,G194)</f>
        <v>0</v>
      </c>
      <c r="H51" s="133">
        <f t="shared" si="6"/>
        <v>105000</v>
      </c>
      <c r="I51" s="134">
        <f>SUM(I52,I194)</f>
        <v>105000</v>
      </c>
      <c r="J51" s="134">
        <f>SUM(J52,J194)</f>
        <v>0</v>
      </c>
      <c r="K51" s="134">
        <f>SUM(K52,K194)</f>
        <v>0</v>
      </c>
      <c r="L51" s="136">
        <f>SUM(L52,L194)</f>
        <v>0</v>
      </c>
    </row>
    <row r="52" spans="1:13" s="24" customFormat="1" ht="24" x14ac:dyDescent="0.25">
      <c r="A52" s="137"/>
      <c r="B52" s="18" t="s">
        <v>62</v>
      </c>
      <c r="C52" s="138">
        <f t="shared" si="5"/>
        <v>105000</v>
      </c>
      <c r="D52" s="139">
        <f>SUM(D53,D75,D173,D187)</f>
        <v>105000</v>
      </c>
      <c r="E52" s="139">
        <f>SUM(E53,E75,E173,E187)</f>
        <v>0</v>
      </c>
      <c r="F52" s="139">
        <f>SUM(F53,F75,F173,F187)</f>
        <v>0</v>
      </c>
      <c r="G52" s="140">
        <f>SUM(G53,G75,G173,G187)</f>
        <v>0</v>
      </c>
      <c r="H52" s="138">
        <f t="shared" si="6"/>
        <v>105000</v>
      </c>
      <c r="I52" s="139">
        <f>SUM(I53,I75,I173,I187)</f>
        <v>105000</v>
      </c>
      <c r="J52" s="139">
        <f>SUM(J53,J75,J173,J187)</f>
        <v>0</v>
      </c>
      <c r="K52" s="139">
        <f>SUM(K53,K75,K173,K187)</f>
        <v>0</v>
      </c>
      <c r="L52" s="141">
        <f>SUM(L53,L75,L173,L187)</f>
        <v>0</v>
      </c>
    </row>
    <row r="53" spans="1:13" s="24" customFormat="1" x14ac:dyDescent="0.25">
      <c r="A53" s="142">
        <v>1000</v>
      </c>
      <c r="B53" s="142" t="s">
        <v>63</v>
      </c>
      <c r="C53" s="143">
        <f t="shared" si="5"/>
        <v>0</v>
      </c>
      <c r="D53" s="144">
        <f>SUM(D54,D67)</f>
        <v>0</v>
      </c>
      <c r="E53" s="144">
        <f>SUM(E54,E67)</f>
        <v>0</v>
      </c>
      <c r="F53" s="144">
        <f>SUM(F54,F67)</f>
        <v>0</v>
      </c>
      <c r="G53" s="145">
        <f>SUM(G54,G67)</f>
        <v>0</v>
      </c>
      <c r="H53" s="143">
        <f t="shared" si="6"/>
        <v>0</v>
      </c>
      <c r="I53" s="144">
        <f>SUM(I54,I67)</f>
        <v>0</v>
      </c>
      <c r="J53" s="144">
        <f>SUM(J54,J67)</f>
        <v>0</v>
      </c>
      <c r="K53" s="144">
        <f>SUM(K54,K67)</f>
        <v>0</v>
      </c>
      <c r="L53" s="146">
        <f>SUM(L54,L67)</f>
        <v>0</v>
      </c>
    </row>
    <row r="54" spans="1:13" x14ac:dyDescent="0.25">
      <c r="A54" s="56">
        <v>1100</v>
      </c>
      <c r="B54" s="147" t="s">
        <v>64</v>
      </c>
      <c r="C54" s="57">
        <f t="shared" si="5"/>
        <v>0</v>
      </c>
      <c r="D54" s="63">
        <f>SUM(D55,D58,D66)</f>
        <v>0</v>
      </c>
      <c r="E54" s="63">
        <f>SUM(E55,E58,E66)</f>
        <v>0</v>
      </c>
      <c r="F54" s="63">
        <f>SUM(F55,F58,F66)</f>
        <v>0</v>
      </c>
      <c r="G54" s="148">
        <f>SUM(G55,G58,G66)</f>
        <v>0</v>
      </c>
      <c r="H54" s="57">
        <f t="shared" si="6"/>
        <v>0</v>
      </c>
      <c r="I54" s="63">
        <f>SUM(I55,I58,I66)</f>
        <v>0</v>
      </c>
      <c r="J54" s="63">
        <f>SUM(J55,J58,J66)</f>
        <v>0</v>
      </c>
      <c r="K54" s="63">
        <f>SUM(K55,K58,K66)</f>
        <v>0</v>
      </c>
      <c r="L54" s="149">
        <f>SUM(L55,L58,L66)</f>
        <v>0</v>
      </c>
    </row>
    <row r="55" spans="1:13" x14ac:dyDescent="0.25">
      <c r="A55" s="150">
        <v>1110</v>
      </c>
      <c r="B55" s="112" t="s">
        <v>65</v>
      </c>
      <c r="C55" s="117">
        <f t="shared" si="5"/>
        <v>0</v>
      </c>
      <c r="D55" s="151">
        <f>SUM(D56:D57)</f>
        <v>0</v>
      </c>
      <c r="E55" s="151">
        <f>SUM(E56:E57)</f>
        <v>0</v>
      </c>
      <c r="F55" s="151">
        <f>SUM(F56:F57)</f>
        <v>0</v>
      </c>
      <c r="G55" s="152">
        <f>SUM(G56:G57)</f>
        <v>0</v>
      </c>
      <c r="H55" s="117">
        <f t="shared" si="6"/>
        <v>0</v>
      </c>
      <c r="I55" s="151">
        <f>SUM(I56:I57)</f>
        <v>0</v>
      </c>
      <c r="J55" s="151">
        <f>SUM(J56:J57)</f>
        <v>0</v>
      </c>
      <c r="K55" s="151">
        <f>SUM(K56:K57)</f>
        <v>0</v>
      </c>
      <c r="L55" s="153">
        <f>SUM(L56:L57)</f>
        <v>0</v>
      </c>
    </row>
    <row r="56" spans="1:13" x14ac:dyDescent="0.25">
      <c r="A56" s="38">
        <v>1111</v>
      </c>
      <c r="B56" s="65" t="s">
        <v>66</v>
      </c>
      <c r="C56" s="66">
        <f t="shared" si="5"/>
        <v>0</v>
      </c>
      <c r="D56" s="68"/>
      <c r="E56" s="68"/>
      <c r="F56" s="68"/>
      <c r="G56" s="154"/>
      <c r="H56" s="66">
        <f t="shared" si="6"/>
        <v>0</v>
      </c>
      <c r="I56" s="68">
        <v>0</v>
      </c>
      <c r="J56" s="68"/>
      <c r="K56" s="68"/>
      <c r="L56" s="155"/>
      <c r="M56" s="156"/>
    </row>
    <row r="57" spans="1:13" ht="24" customHeight="1" x14ac:dyDescent="0.25">
      <c r="A57" s="44">
        <v>1119</v>
      </c>
      <c r="B57" s="71" t="s">
        <v>67</v>
      </c>
      <c r="C57" s="72">
        <f t="shared" si="5"/>
        <v>0</v>
      </c>
      <c r="D57" s="74"/>
      <c r="E57" s="74"/>
      <c r="F57" s="74"/>
      <c r="G57" s="157"/>
      <c r="H57" s="72">
        <f t="shared" si="6"/>
        <v>0</v>
      </c>
      <c r="I57" s="74">
        <v>0</v>
      </c>
      <c r="J57" s="74"/>
      <c r="K57" s="74"/>
      <c r="L57" s="158"/>
      <c r="M57" s="156"/>
    </row>
    <row r="58" spans="1:13" x14ac:dyDescent="0.25">
      <c r="A58" s="159">
        <v>1140</v>
      </c>
      <c r="B58" s="71" t="s">
        <v>68</v>
      </c>
      <c r="C58" s="72">
        <f t="shared" si="5"/>
        <v>0</v>
      </c>
      <c r="D58" s="160">
        <f>SUM(D59:D65)</f>
        <v>0</v>
      </c>
      <c r="E58" s="160">
        <f>SUM(E59:E65)</f>
        <v>0</v>
      </c>
      <c r="F58" s="160">
        <f>SUM(F59:F65)</f>
        <v>0</v>
      </c>
      <c r="G58" s="161">
        <f>SUM(G59:G65)</f>
        <v>0</v>
      </c>
      <c r="H58" s="72">
        <f t="shared" si="6"/>
        <v>0</v>
      </c>
      <c r="I58" s="160">
        <f>SUM(I59:I65)</f>
        <v>0</v>
      </c>
      <c r="J58" s="160">
        <f>SUM(J59:J65)</f>
        <v>0</v>
      </c>
      <c r="K58" s="160">
        <f>SUM(K59:K65)</f>
        <v>0</v>
      </c>
      <c r="L58" s="162">
        <f>SUM(L59:L65)</f>
        <v>0</v>
      </c>
    </row>
    <row r="59" spans="1:13" x14ac:dyDescent="0.25">
      <c r="A59" s="44">
        <v>1141</v>
      </c>
      <c r="B59" s="71" t="s">
        <v>69</v>
      </c>
      <c r="C59" s="72">
        <f t="shared" si="5"/>
        <v>0</v>
      </c>
      <c r="D59" s="74"/>
      <c r="E59" s="74"/>
      <c r="F59" s="74"/>
      <c r="G59" s="157"/>
      <c r="H59" s="72">
        <f t="shared" si="6"/>
        <v>0</v>
      </c>
      <c r="I59" s="74">
        <v>0</v>
      </c>
      <c r="J59" s="74"/>
      <c r="K59" s="74"/>
      <c r="L59" s="158"/>
      <c r="M59" s="156"/>
    </row>
    <row r="60" spans="1:13" ht="24.75" customHeight="1" x14ac:dyDescent="0.25">
      <c r="A60" s="44">
        <v>1142</v>
      </c>
      <c r="B60" s="71" t="s">
        <v>70</v>
      </c>
      <c r="C60" s="72">
        <f t="shared" si="5"/>
        <v>0</v>
      </c>
      <c r="D60" s="74"/>
      <c r="E60" s="74"/>
      <c r="F60" s="74"/>
      <c r="G60" s="157"/>
      <c r="H60" s="72">
        <f t="shared" si="6"/>
        <v>0</v>
      </c>
      <c r="I60" s="74">
        <v>0</v>
      </c>
      <c r="J60" s="74"/>
      <c r="K60" s="74"/>
      <c r="L60" s="158"/>
      <c r="M60" s="156"/>
    </row>
    <row r="61" spans="1:13" ht="24" x14ac:dyDescent="0.25">
      <c r="A61" s="44">
        <v>1145</v>
      </c>
      <c r="B61" s="71" t="s">
        <v>71</v>
      </c>
      <c r="C61" s="72">
        <f t="shared" si="5"/>
        <v>0</v>
      </c>
      <c r="D61" s="74"/>
      <c r="E61" s="74"/>
      <c r="F61" s="74"/>
      <c r="G61" s="157"/>
      <c r="H61" s="72">
        <f t="shared" si="6"/>
        <v>0</v>
      </c>
      <c r="I61" s="74">
        <v>0</v>
      </c>
      <c r="J61" s="74"/>
      <c r="K61" s="74"/>
      <c r="L61" s="158"/>
      <c r="M61" s="156"/>
    </row>
    <row r="62" spans="1:13" ht="27.75" customHeight="1" x14ac:dyDescent="0.25">
      <c r="A62" s="44">
        <v>1146</v>
      </c>
      <c r="B62" s="71" t="s">
        <v>72</v>
      </c>
      <c r="C62" s="72">
        <f t="shared" si="5"/>
        <v>0</v>
      </c>
      <c r="D62" s="74"/>
      <c r="E62" s="74"/>
      <c r="F62" s="74"/>
      <c r="G62" s="157"/>
      <c r="H62" s="72">
        <f t="shared" si="6"/>
        <v>0</v>
      </c>
      <c r="I62" s="74">
        <v>0</v>
      </c>
      <c r="J62" s="74"/>
      <c r="K62" s="74"/>
      <c r="L62" s="158"/>
      <c r="M62" s="156"/>
    </row>
    <row r="63" spans="1:13" x14ac:dyDescent="0.25">
      <c r="A63" s="44">
        <v>1147</v>
      </c>
      <c r="B63" s="71" t="s">
        <v>73</v>
      </c>
      <c r="C63" s="72">
        <f t="shared" si="5"/>
        <v>0</v>
      </c>
      <c r="D63" s="74"/>
      <c r="E63" s="74"/>
      <c r="F63" s="74"/>
      <c r="G63" s="157"/>
      <c r="H63" s="72">
        <f t="shared" si="6"/>
        <v>0</v>
      </c>
      <c r="I63" s="74">
        <v>0</v>
      </c>
      <c r="J63" s="74"/>
      <c r="K63" s="74"/>
      <c r="L63" s="158"/>
      <c r="M63" s="156"/>
    </row>
    <row r="64" spans="1:13" x14ac:dyDescent="0.25">
      <c r="A64" s="44">
        <v>1148</v>
      </c>
      <c r="B64" s="71" t="s">
        <v>74</v>
      </c>
      <c r="C64" s="72">
        <f t="shared" si="5"/>
        <v>0</v>
      </c>
      <c r="D64" s="74"/>
      <c r="E64" s="74"/>
      <c r="F64" s="74"/>
      <c r="G64" s="157"/>
      <c r="H64" s="72">
        <f t="shared" si="6"/>
        <v>0</v>
      </c>
      <c r="I64" s="74">
        <v>0</v>
      </c>
      <c r="J64" s="74"/>
      <c r="K64" s="74"/>
      <c r="L64" s="158"/>
      <c r="M64" s="156"/>
    </row>
    <row r="65" spans="1:13" ht="24" customHeight="1" x14ac:dyDescent="0.25">
      <c r="A65" s="44">
        <v>1149</v>
      </c>
      <c r="B65" s="71" t="s">
        <v>75</v>
      </c>
      <c r="C65" s="72">
        <f t="shared" si="5"/>
        <v>0</v>
      </c>
      <c r="D65" s="74"/>
      <c r="E65" s="74"/>
      <c r="F65" s="74"/>
      <c r="G65" s="157"/>
      <c r="H65" s="72">
        <f t="shared" si="6"/>
        <v>0</v>
      </c>
      <c r="I65" s="74">
        <v>0</v>
      </c>
      <c r="J65" s="74"/>
      <c r="K65" s="74"/>
      <c r="L65" s="158"/>
      <c r="M65" s="156"/>
    </row>
    <row r="66" spans="1:13" ht="36" x14ac:dyDescent="0.25">
      <c r="A66" s="150">
        <v>1150</v>
      </c>
      <c r="B66" s="112" t="s">
        <v>76</v>
      </c>
      <c r="C66" s="117">
        <f t="shared" si="5"/>
        <v>0</v>
      </c>
      <c r="D66" s="163"/>
      <c r="E66" s="163"/>
      <c r="F66" s="163"/>
      <c r="G66" s="164"/>
      <c r="H66" s="117">
        <f t="shared" si="6"/>
        <v>0</v>
      </c>
      <c r="I66" s="163">
        <v>0</v>
      </c>
      <c r="J66" s="163"/>
      <c r="K66" s="163"/>
      <c r="L66" s="165"/>
      <c r="M66" s="156"/>
    </row>
    <row r="67" spans="1:13" ht="24" x14ac:dyDescent="0.25">
      <c r="A67" s="56">
        <v>1200</v>
      </c>
      <c r="B67" s="147" t="s">
        <v>77</v>
      </c>
      <c r="C67" s="57">
        <f t="shared" si="5"/>
        <v>0</v>
      </c>
      <c r="D67" s="63">
        <f>SUM(D68:D69)</f>
        <v>0</v>
      </c>
      <c r="E67" s="63">
        <f>SUM(E68:E69)</f>
        <v>0</v>
      </c>
      <c r="F67" s="63">
        <f>SUM(F68:F69)</f>
        <v>0</v>
      </c>
      <c r="G67" s="166">
        <f>SUM(G68:G69)</f>
        <v>0</v>
      </c>
      <c r="H67" s="57">
        <f t="shared" si="6"/>
        <v>0</v>
      </c>
      <c r="I67" s="63">
        <f>SUM(I68:I69)</f>
        <v>0</v>
      </c>
      <c r="J67" s="63">
        <f>SUM(J68:J69)</f>
        <v>0</v>
      </c>
      <c r="K67" s="63">
        <f>SUM(K68:K69)</f>
        <v>0</v>
      </c>
      <c r="L67" s="167">
        <f>SUM(L68:L69)</f>
        <v>0</v>
      </c>
    </row>
    <row r="68" spans="1:13" ht="24" x14ac:dyDescent="0.25">
      <c r="A68" s="168">
        <v>1210</v>
      </c>
      <c r="B68" s="65" t="s">
        <v>78</v>
      </c>
      <c r="C68" s="66">
        <f t="shared" si="5"/>
        <v>0</v>
      </c>
      <c r="D68" s="68"/>
      <c r="E68" s="68"/>
      <c r="F68" s="68"/>
      <c r="G68" s="154"/>
      <c r="H68" s="66">
        <f t="shared" si="6"/>
        <v>0</v>
      </c>
      <c r="I68" s="68">
        <v>0</v>
      </c>
      <c r="J68" s="68"/>
      <c r="K68" s="68"/>
      <c r="L68" s="155"/>
      <c r="M68" s="156"/>
    </row>
    <row r="69" spans="1:13" ht="24" x14ac:dyDescent="0.25">
      <c r="A69" s="159">
        <v>1220</v>
      </c>
      <c r="B69" s="71" t="s">
        <v>79</v>
      </c>
      <c r="C69" s="72">
        <f t="shared" si="5"/>
        <v>0</v>
      </c>
      <c r="D69" s="160">
        <f>SUM(D70:D74)</f>
        <v>0</v>
      </c>
      <c r="E69" s="160">
        <f>SUM(E70:E74)</f>
        <v>0</v>
      </c>
      <c r="F69" s="160">
        <f>SUM(F70:F74)</f>
        <v>0</v>
      </c>
      <c r="G69" s="161">
        <f>SUM(G70:G74)</f>
        <v>0</v>
      </c>
      <c r="H69" s="72">
        <f t="shared" si="6"/>
        <v>0</v>
      </c>
      <c r="I69" s="160">
        <f>SUM(I70:I74)</f>
        <v>0</v>
      </c>
      <c r="J69" s="160">
        <f>SUM(J70:J74)</f>
        <v>0</v>
      </c>
      <c r="K69" s="160">
        <f>SUM(K70:K74)</f>
        <v>0</v>
      </c>
      <c r="L69" s="162">
        <f>SUM(L70:L74)</f>
        <v>0</v>
      </c>
    </row>
    <row r="70" spans="1:13" ht="48" x14ac:dyDescent="0.25">
      <c r="A70" s="44">
        <v>1221</v>
      </c>
      <c r="B70" s="71" t="s">
        <v>80</v>
      </c>
      <c r="C70" s="72">
        <f t="shared" si="5"/>
        <v>0</v>
      </c>
      <c r="D70" s="74"/>
      <c r="E70" s="74"/>
      <c r="F70" s="74"/>
      <c r="G70" s="157"/>
      <c r="H70" s="72">
        <f t="shared" si="6"/>
        <v>0</v>
      </c>
      <c r="I70" s="74">
        <v>0</v>
      </c>
      <c r="J70" s="74"/>
      <c r="K70" s="74"/>
      <c r="L70" s="158"/>
      <c r="M70" s="156"/>
    </row>
    <row r="71" spans="1:13" x14ac:dyDescent="0.25">
      <c r="A71" s="44">
        <v>1223</v>
      </c>
      <c r="B71" s="71" t="s">
        <v>81</v>
      </c>
      <c r="C71" s="72">
        <f t="shared" si="5"/>
        <v>0</v>
      </c>
      <c r="D71" s="74"/>
      <c r="E71" s="74"/>
      <c r="F71" s="74"/>
      <c r="G71" s="157"/>
      <c r="H71" s="72">
        <f t="shared" si="6"/>
        <v>0</v>
      </c>
      <c r="I71" s="74">
        <v>0</v>
      </c>
      <c r="J71" s="74"/>
      <c r="K71" s="74"/>
      <c r="L71" s="158"/>
      <c r="M71" s="156"/>
    </row>
    <row r="72" spans="1:13" x14ac:dyDescent="0.25">
      <c r="A72" s="44">
        <v>1225</v>
      </c>
      <c r="B72" s="71" t="s">
        <v>82</v>
      </c>
      <c r="C72" s="72">
        <f t="shared" si="5"/>
        <v>0</v>
      </c>
      <c r="D72" s="74"/>
      <c r="E72" s="74"/>
      <c r="F72" s="74"/>
      <c r="G72" s="157"/>
      <c r="H72" s="72">
        <f t="shared" si="6"/>
        <v>0</v>
      </c>
      <c r="I72" s="74">
        <v>0</v>
      </c>
      <c r="J72" s="74"/>
      <c r="K72" s="74"/>
      <c r="L72" s="158"/>
      <c r="M72" s="156"/>
    </row>
    <row r="73" spans="1:13" ht="36" x14ac:dyDescent="0.25">
      <c r="A73" s="44">
        <v>1227</v>
      </c>
      <c r="B73" s="71" t="s">
        <v>83</v>
      </c>
      <c r="C73" s="72">
        <f t="shared" si="5"/>
        <v>0</v>
      </c>
      <c r="D73" s="74"/>
      <c r="E73" s="74"/>
      <c r="F73" s="74"/>
      <c r="G73" s="157"/>
      <c r="H73" s="72">
        <f t="shared" si="6"/>
        <v>0</v>
      </c>
      <c r="I73" s="74">
        <v>0</v>
      </c>
      <c r="J73" s="74"/>
      <c r="K73" s="74"/>
      <c r="L73" s="158"/>
      <c r="M73" s="156"/>
    </row>
    <row r="74" spans="1:13" ht="48" x14ac:dyDescent="0.25">
      <c r="A74" s="44">
        <v>1228</v>
      </c>
      <c r="B74" s="71" t="s">
        <v>84</v>
      </c>
      <c r="C74" s="72">
        <f t="shared" si="5"/>
        <v>0</v>
      </c>
      <c r="D74" s="74"/>
      <c r="E74" s="74"/>
      <c r="F74" s="74"/>
      <c r="G74" s="157"/>
      <c r="H74" s="72">
        <f t="shared" si="6"/>
        <v>0</v>
      </c>
      <c r="I74" s="74">
        <v>0</v>
      </c>
      <c r="J74" s="74"/>
      <c r="K74" s="74"/>
      <c r="L74" s="158"/>
      <c r="M74" s="156"/>
    </row>
    <row r="75" spans="1:13" x14ac:dyDescent="0.25">
      <c r="A75" s="142">
        <v>2000</v>
      </c>
      <c r="B75" s="142" t="s">
        <v>85</v>
      </c>
      <c r="C75" s="143">
        <f t="shared" si="5"/>
        <v>0</v>
      </c>
      <c r="D75" s="144">
        <f>SUM(D76,D83,D130,D164,D165,D172)</f>
        <v>0</v>
      </c>
      <c r="E75" s="144">
        <f>SUM(E76,E83,E130,E164,E165,E172)</f>
        <v>0</v>
      </c>
      <c r="F75" s="144">
        <f>SUM(F76,F83,F130,F164,F165,F172)</f>
        <v>0</v>
      </c>
      <c r="G75" s="145">
        <f>SUM(G76,G83,G130,G164,G165,G172)</f>
        <v>0</v>
      </c>
      <c r="H75" s="143">
        <f t="shared" si="6"/>
        <v>0</v>
      </c>
      <c r="I75" s="144">
        <f>SUM(I76,I83,I130,I164,I165,I172)</f>
        <v>0</v>
      </c>
      <c r="J75" s="144">
        <f>SUM(J76,J83,J130,J164,J165,J172)</f>
        <v>0</v>
      </c>
      <c r="K75" s="144">
        <f>SUM(K76,K83,K130,K164,K165,K172)</f>
        <v>0</v>
      </c>
      <c r="L75" s="146">
        <f>SUM(L76,L83,L130,L164,L165,L172)</f>
        <v>0</v>
      </c>
    </row>
    <row r="76" spans="1:13" ht="24" x14ac:dyDescent="0.25">
      <c r="A76" s="56">
        <v>2100</v>
      </c>
      <c r="B76" s="147" t="s">
        <v>86</v>
      </c>
      <c r="C76" s="57">
        <f t="shared" si="5"/>
        <v>0</v>
      </c>
      <c r="D76" s="63">
        <f>SUM(D77,D80)</f>
        <v>0</v>
      </c>
      <c r="E76" s="63">
        <f>SUM(E77,E80)</f>
        <v>0</v>
      </c>
      <c r="F76" s="63">
        <f>SUM(F77,F80)</f>
        <v>0</v>
      </c>
      <c r="G76" s="166">
        <f>SUM(G77,G80)</f>
        <v>0</v>
      </c>
      <c r="H76" s="57">
        <f t="shared" si="6"/>
        <v>0</v>
      </c>
      <c r="I76" s="63">
        <f>SUM(I77,I80)</f>
        <v>0</v>
      </c>
      <c r="J76" s="63">
        <f>SUM(J77,J80)</f>
        <v>0</v>
      </c>
      <c r="K76" s="63">
        <f>SUM(K77,K80)</f>
        <v>0</v>
      </c>
      <c r="L76" s="167">
        <f>SUM(L77,L80)</f>
        <v>0</v>
      </c>
    </row>
    <row r="77" spans="1:13" ht="24" x14ac:dyDescent="0.25">
      <c r="A77" s="168">
        <v>2110</v>
      </c>
      <c r="B77" s="65" t="s">
        <v>87</v>
      </c>
      <c r="C77" s="66">
        <f t="shared" si="5"/>
        <v>0</v>
      </c>
      <c r="D77" s="169">
        <f>SUM(D78:D79)</f>
        <v>0</v>
      </c>
      <c r="E77" s="169">
        <f>SUM(E78:E79)</f>
        <v>0</v>
      </c>
      <c r="F77" s="169">
        <f>SUM(F78:F79)</f>
        <v>0</v>
      </c>
      <c r="G77" s="170">
        <f>SUM(G78:G79)</f>
        <v>0</v>
      </c>
      <c r="H77" s="66">
        <f t="shared" si="6"/>
        <v>0</v>
      </c>
      <c r="I77" s="169">
        <f>SUM(I78:I79)</f>
        <v>0</v>
      </c>
      <c r="J77" s="169">
        <f>SUM(J78:J79)</f>
        <v>0</v>
      </c>
      <c r="K77" s="169">
        <f>SUM(K78:K79)</f>
        <v>0</v>
      </c>
      <c r="L77" s="171">
        <f>SUM(L78:L79)</f>
        <v>0</v>
      </c>
    </row>
    <row r="78" spans="1:13" x14ac:dyDescent="0.25">
      <c r="A78" s="44">
        <v>2111</v>
      </c>
      <c r="B78" s="71" t="s">
        <v>88</v>
      </c>
      <c r="C78" s="72">
        <f t="shared" si="5"/>
        <v>0</v>
      </c>
      <c r="D78" s="74"/>
      <c r="E78" s="74"/>
      <c r="F78" s="74"/>
      <c r="G78" s="157"/>
      <c r="H78" s="72">
        <f t="shared" si="6"/>
        <v>0</v>
      </c>
      <c r="I78" s="74">
        <v>0</v>
      </c>
      <c r="J78" s="74"/>
      <c r="K78" s="74"/>
      <c r="L78" s="158"/>
      <c r="M78" s="156"/>
    </row>
    <row r="79" spans="1:13" ht="24" x14ac:dyDescent="0.25">
      <c r="A79" s="44">
        <v>2112</v>
      </c>
      <c r="B79" s="71" t="s">
        <v>89</v>
      </c>
      <c r="C79" s="72">
        <f t="shared" si="5"/>
        <v>0</v>
      </c>
      <c r="D79" s="74"/>
      <c r="E79" s="74"/>
      <c r="F79" s="74"/>
      <c r="G79" s="157"/>
      <c r="H79" s="72">
        <f t="shared" si="6"/>
        <v>0</v>
      </c>
      <c r="I79" s="74">
        <v>0</v>
      </c>
      <c r="J79" s="74"/>
      <c r="K79" s="74"/>
      <c r="L79" s="158"/>
      <c r="M79" s="156"/>
    </row>
    <row r="80" spans="1:13" ht="24" x14ac:dyDescent="0.25">
      <c r="A80" s="159">
        <v>2120</v>
      </c>
      <c r="B80" s="71" t="s">
        <v>90</v>
      </c>
      <c r="C80" s="72">
        <f t="shared" si="5"/>
        <v>0</v>
      </c>
      <c r="D80" s="160">
        <f>SUM(D81:D82)</f>
        <v>0</v>
      </c>
      <c r="E80" s="160">
        <f>SUM(E81:E82)</f>
        <v>0</v>
      </c>
      <c r="F80" s="160">
        <f>SUM(F81:F82)</f>
        <v>0</v>
      </c>
      <c r="G80" s="161">
        <f>SUM(G81:G82)</f>
        <v>0</v>
      </c>
      <c r="H80" s="72">
        <f t="shared" si="6"/>
        <v>0</v>
      </c>
      <c r="I80" s="160">
        <f>SUM(I81:I82)</f>
        <v>0</v>
      </c>
      <c r="J80" s="160">
        <f>SUM(J81:J82)</f>
        <v>0</v>
      </c>
      <c r="K80" s="160">
        <f>SUM(K81:K82)</f>
        <v>0</v>
      </c>
      <c r="L80" s="162">
        <f>SUM(L81:L82)</f>
        <v>0</v>
      </c>
    </row>
    <row r="81" spans="1:13" x14ac:dyDescent="0.25">
      <c r="A81" s="44">
        <v>2121</v>
      </c>
      <c r="B81" s="71" t="s">
        <v>88</v>
      </c>
      <c r="C81" s="72">
        <f t="shared" si="5"/>
        <v>0</v>
      </c>
      <c r="D81" s="74"/>
      <c r="E81" s="74"/>
      <c r="F81" s="74"/>
      <c r="G81" s="157"/>
      <c r="H81" s="72">
        <f t="shared" si="6"/>
        <v>0</v>
      </c>
      <c r="I81" s="74">
        <v>0</v>
      </c>
      <c r="J81" s="74"/>
      <c r="K81" s="74"/>
      <c r="L81" s="158"/>
      <c r="M81" s="156"/>
    </row>
    <row r="82" spans="1:13" ht="24" x14ac:dyDescent="0.25">
      <c r="A82" s="44">
        <v>2122</v>
      </c>
      <c r="B82" s="71" t="s">
        <v>89</v>
      </c>
      <c r="C82" s="72">
        <f t="shared" si="5"/>
        <v>0</v>
      </c>
      <c r="D82" s="74"/>
      <c r="E82" s="74"/>
      <c r="F82" s="74"/>
      <c r="G82" s="157"/>
      <c r="H82" s="72">
        <f t="shared" si="6"/>
        <v>0</v>
      </c>
      <c r="I82" s="74">
        <v>0</v>
      </c>
      <c r="J82" s="74"/>
      <c r="K82" s="74"/>
      <c r="L82" s="158"/>
      <c r="M82" s="156"/>
    </row>
    <row r="83" spans="1:13" x14ac:dyDescent="0.25">
      <c r="A83" s="56">
        <v>2200</v>
      </c>
      <c r="B83" s="147" t="s">
        <v>91</v>
      </c>
      <c r="C83" s="57">
        <f t="shared" si="5"/>
        <v>0</v>
      </c>
      <c r="D83" s="63">
        <f>SUM(D84,D89,D95,D103,D112,D116,D122,D128)</f>
        <v>0</v>
      </c>
      <c r="E83" s="63">
        <f>SUM(E84,E89,E95,E103,E112,E116,E122,E128)</f>
        <v>0</v>
      </c>
      <c r="F83" s="63">
        <f>SUM(F84,F89,F95,F103,F112,F116,F122,F128)</f>
        <v>0</v>
      </c>
      <c r="G83" s="166">
        <f>SUM(G84,G89,G95,G103,G112,G116,G122,G128)</f>
        <v>0</v>
      </c>
      <c r="H83" s="57">
        <f t="shared" si="6"/>
        <v>0</v>
      </c>
      <c r="I83" s="63">
        <f>SUM(I84,I89,I95,I103,I112,I116,I122,I128)</f>
        <v>0</v>
      </c>
      <c r="J83" s="63">
        <f>SUM(J84,J89,J95,J103,J112,J116,J122,J128)</f>
        <v>0</v>
      </c>
      <c r="K83" s="63">
        <f>SUM(K84,K89,K95,K103,K112,K116,K122,K128)</f>
        <v>0</v>
      </c>
      <c r="L83" s="172">
        <f>SUM(L84,L89,L95,L103,L112,L116,L122,L128)</f>
        <v>0</v>
      </c>
    </row>
    <row r="84" spans="1:13" ht="24" x14ac:dyDescent="0.25">
      <c r="A84" s="150">
        <v>2210</v>
      </c>
      <c r="B84" s="112" t="s">
        <v>92</v>
      </c>
      <c r="C84" s="117">
        <f t="shared" si="5"/>
        <v>0</v>
      </c>
      <c r="D84" s="151">
        <f>SUM(D85:D88)</f>
        <v>0</v>
      </c>
      <c r="E84" s="151">
        <f>SUM(E85:E88)</f>
        <v>0</v>
      </c>
      <c r="F84" s="151">
        <f>SUM(F85:F88)</f>
        <v>0</v>
      </c>
      <c r="G84" s="151">
        <f>SUM(G85:G88)</f>
        <v>0</v>
      </c>
      <c r="H84" s="117">
        <f t="shared" si="6"/>
        <v>0</v>
      </c>
      <c r="I84" s="151">
        <f>SUM(I85:I88)</f>
        <v>0</v>
      </c>
      <c r="J84" s="151">
        <f>SUM(J85:J88)</f>
        <v>0</v>
      </c>
      <c r="K84" s="151">
        <f>SUM(K85:K88)</f>
        <v>0</v>
      </c>
      <c r="L84" s="153">
        <f>SUM(L85:L88)</f>
        <v>0</v>
      </c>
    </row>
    <row r="85" spans="1:13" ht="24" x14ac:dyDescent="0.25">
      <c r="A85" s="38">
        <v>2211</v>
      </c>
      <c r="B85" s="65" t="s">
        <v>93</v>
      </c>
      <c r="C85" s="66">
        <f t="shared" si="5"/>
        <v>0</v>
      </c>
      <c r="D85" s="68"/>
      <c r="E85" s="68"/>
      <c r="F85" s="68"/>
      <c r="G85" s="154"/>
      <c r="H85" s="66">
        <f t="shared" si="6"/>
        <v>0</v>
      </c>
      <c r="I85" s="68">
        <v>0</v>
      </c>
      <c r="J85" s="68"/>
      <c r="K85" s="68"/>
      <c r="L85" s="155"/>
      <c r="M85" s="156"/>
    </row>
    <row r="86" spans="1:13" ht="36" x14ac:dyDescent="0.25">
      <c r="A86" s="44">
        <v>2212</v>
      </c>
      <c r="B86" s="71" t="s">
        <v>94</v>
      </c>
      <c r="C86" s="72">
        <f t="shared" si="5"/>
        <v>0</v>
      </c>
      <c r="D86" s="74"/>
      <c r="E86" s="74"/>
      <c r="F86" s="74"/>
      <c r="G86" s="157"/>
      <c r="H86" s="72">
        <f t="shared" si="6"/>
        <v>0</v>
      </c>
      <c r="I86" s="74">
        <v>0</v>
      </c>
      <c r="J86" s="74"/>
      <c r="K86" s="74"/>
      <c r="L86" s="158"/>
      <c r="M86" s="156"/>
    </row>
    <row r="87" spans="1:13" ht="24" x14ac:dyDescent="0.25">
      <c r="A87" s="44">
        <v>2214</v>
      </c>
      <c r="B87" s="71" t="s">
        <v>95</v>
      </c>
      <c r="C87" s="72">
        <f t="shared" si="5"/>
        <v>0</v>
      </c>
      <c r="D87" s="74"/>
      <c r="E87" s="74"/>
      <c r="F87" s="74"/>
      <c r="G87" s="157"/>
      <c r="H87" s="72">
        <f t="shared" si="6"/>
        <v>0</v>
      </c>
      <c r="I87" s="74">
        <v>0</v>
      </c>
      <c r="J87" s="74"/>
      <c r="K87" s="74"/>
      <c r="L87" s="158"/>
      <c r="M87" s="156"/>
    </row>
    <row r="88" spans="1:13" x14ac:dyDescent="0.25">
      <c r="A88" s="44">
        <v>2219</v>
      </c>
      <c r="B88" s="71" t="s">
        <v>96</v>
      </c>
      <c r="C88" s="72">
        <f t="shared" si="5"/>
        <v>0</v>
      </c>
      <c r="D88" s="74"/>
      <c r="E88" s="74"/>
      <c r="F88" s="74"/>
      <c r="G88" s="157"/>
      <c r="H88" s="72">
        <f t="shared" si="6"/>
        <v>0</v>
      </c>
      <c r="I88" s="74">
        <v>0</v>
      </c>
      <c r="J88" s="74"/>
      <c r="K88" s="74"/>
      <c r="L88" s="158"/>
      <c r="M88" s="156"/>
    </row>
    <row r="89" spans="1:13" ht="24" x14ac:dyDescent="0.25">
      <c r="A89" s="159">
        <v>2220</v>
      </c>
      <c r="B89" s="71" t="s">
        <v>97</v>
      </c>
      <c r="C89" s="72">
        <f t="shared" si="5"/>
        <v>0</v>
      </c>
      <c r="D89" s="160">
        <f>SUM(D90:D94)</f>
        <v>0</v>
      </c>
      <c r="E89" s="160">
        <f>SUM(E90:E94)</f>
        <v>0</v>
      </c>
      <c r="F89" s="160">
        <f>SUM(F90:F94)</f>
        <v>0</v>
      </c>
      <c r="G89" s="161">
        <f>SUM(G90:G94)</f>
        <v>0</v>
      </c>
      <c r="H89" s="72">
        <f t="shared" si="6"/>
        <v>0</v>
      </c>
      <c r="I89" s="160">
        <f>SUM(I90:I94)</f>
        <v>0</v>
      </c>
      <c r="J89" s="160">
        <f>SUM(J90:J94)</f>
        <v>0</v>
      </c>
      <c r="K89" s="160">
        <f>SUM(K90:K94)</f>
        <v>0</v>
      </c>
      <c r="L89" s="162">
        <f>SUM(L90:L94)</f>
        <v>0</v>
      </c>
    </row>
    <row r="90" spans="1:13" ht="24" x14ac:dyDescent="0.25">
      <c r="A90" s="44">
        <v>2221</v>
      </c>
      <c r="B90" s="71" t="s">
        <v>98</v>
      </c>
      <c r="C90" s="72">
        <f t="shared" si="5"/>
        <v>0</v>
      </c>
      <c r="D90" s="74"/>
      <c r="E90" s="74"/>
      <c r="F90" s="74"/>
      <c r="G90" s="157"/>
      <c r="H90" s="72">
        <f t="shared" si="6"/>
        <v>0</v>
      </c>
      <c r="I90" s="74">
        <v>0</v>
      </c>
      <c r="J90" s="74"/>
      <c r="K90" s="74"/>
      <c r="L90" s="158"/>
      <c r="M90" s="156"/>
    </row>
    <row r="91" spans="1:13" x14ac:dyDescent="0.25">
      <c r="A91" s="44">
        <v>2222</v>
      </c>
      <c r="B91" s="71" t="s">
        <v>99</v>
      </c>
      <c r="C91" s="72">
        <f t="shared" si="5"/>
        <v>0</v>
      </c>
      <c r="D91" s="74"/>
      <c r="E91" s="74"/>
      <c r="F91" s="74"/>
      <c r="G91" s="157"/>
      <c r="H91" s="72">
        <f t="shared" si="6"/>
        <v>0</v>
      </c>
      <c r="I91" s="74">
        <v>0</v>
      </c>
      <c r="J91" s="74"/>
      <c r="K91" s="74"/>
      <c r="L91" s="158"/>
      <c r="M91" s="156"/>
    </row>
    <row r="92" spans="1:13" x14ac:dyDescent="0.25">
      <c r="A92" s="44">
        <v>2223</v>
      </c>
      <c r="B92" s="71" t="s">
        <v>100</v>
      </c>
      <c r="C92" s="72">
        <f t="shared" si="5"/>
        <v>0</v>
      </c>
      <c r="D92" s="74"/>
      <c r="E92" s="74"/>
      <c r="F92" s="74"/>
      <c r="G92" s="157"/>
      <c r="H92" s="72">
        <f t="shared" si="6"/>
        <v>0</v>
      </c>
      <c r="I92" s="74">
        <v>0</v>
      </c>
      <c r="J92" s="74"/>
      <c r="K92" s="74"/>
      <c r="L92" s="158"/>
      <c r="M92" s="156"/>
    </row>
    <row r="93" spans="1:13" ht="48" x14ac:dyDescent="0.25">
      <c r="A93" s="44">
        <v>2224</v>
      </c>
      <c r="B93" s="71" t="s">
        <v>101</v>
      </c>
      <c r="C93" s="72">
        <f t="shared" si="5"/>
        <v>0</v>
      </c>
      <c r="D93" s="74"/>
      <c r="E93" s="74"/>
      <c r="F93" s="74"/>
      <c r="G93" s="157"/>
      <c r="H93" s="72">
        <f t="shared" si="6"/>
        <v>0</v>
      </c>
      <c r="I93" s="74">
        <v>0</v>
      </c>
      <c r="J93" s="74"/>
      <c r="K93" s="74"/>
      <c r="L93" s="158"/>
      <c r="M93" s="156"/>
    </row>
    <row r="94" spans="1:13" ht="24" x14ac:dyDescent="0.25">
      <c r="A94" s="44">
        <v>2229</v>
      </c>
      <c r="B94" s="71" t="s">
        <v>102</v>
      </c>
      <c r="C94" s="72">
        <f t="shared" si="5"/>
        <v>0</v>
      </c>
      <c r="D94" s="74"/>
      <c r="E94" s="74"/>
      <c r="F94" s="74"/>
      <c r="G94" s="157"/>
      <c r="H94" s="72">
        <f t="shared" si="6"/>
        <v>0</v>
      </c>
      <c r="I94" s="74">
        <v>0</v>
      </c>
      <c r="J94" s="74"/>
      <c r="K94" s="74"/>
      <c r="L94" s="158"/>
      <c r="M94" s="156"/>
    </row>
    <row r="95" spans="1:13" ht="36" x14ac:dyDescent="0.25">
      <c r="A95" s="159">
        <v>2230</v>
      </c>
      <c r="B95" s="71" t="s">
        <v>103</v>
      </c>
      <c r="C95" s="72">
        <f t="shared" si="5"/>
        <v>0</v>
      </c>
      <c r="D95" s="160">
        <f>SUM(D96:D102)</f>
        <v>0</v>
      </c>
      <c r="E95" s="160">
        <f>SUM(E96:E102)</f>
        <v>0</v>
      </c>
      <c r="F95" s="160">
        <f>SUM(F96:F102)</f>
        <v>0</v>
      </c>
      <c r="G95" s="161">
        <f>SUM(G96:G102)</f>
        <v>0</v>
      </c>
      <c r="H95" s="72">
        <f t="shared" si="6"/>
        <v>0</v>
      </c>
      <c r="I95" s="160">
        <f>SUM(I96:I102)</f>
        <v>0</v>
      </c>
      <c r="J95" s="160">
        <f>SUM(J96:J102)</f>
        <v>0</v>
      </c>
      <c r="K95" s="160">
        <f>SUM(K96:K102)</f>
        <v>0</v>
      </c>
      <c r="L95" s="162">
        <f>SUM(L96:L102)</f>
        <v>0</v>
      </c>
    </row>
    <row r="96" spans="1:13" ht="24" x14ac:dyDescent="0.25">
      <c r="A96" s="44">
        <v>2231</v>
      </c>
      <c r="B96" s="71" t="s">
        <v>104</v>
      </c>
      <c r="C96" s="72">
        <f t="shared" si="5"/>
        <v>0</v>
      </c>
      <c r="D96" s="74"/>
      <c r="E96" s="74"/>
      <c r="F96" s="74"/>
      <c r="G96" s="157"/>
      <c r="H96" s="72">
        <f t="shared" si="6"/>
        <v>0</v>
      </c>
      <c r="I96" s="74">
        <v>0</v>
      </c>
      <c r="J96" s="74"/>
      <c r="K96" s="74"/>
      <c r="L96" s="158"/>
      <c r="M96" s="156"/>
    </row>
    <row r="97" spans="1:13" ht="24.75" customHeight="1" x14ac:dyDescent="0.25">
      <c r="A97" s="44">
        <v>2232</v>
      </c>
      <c r="B97" s="71" t="s">
        <v>105</v>
      </c>
      <c r="C97" s="72">
        <f t="shared" si="5"/>
        <v>0</v>
      </c>
      <c r="D97" s="74"/>
      <c r="E97" s="74"/>
      <c r="F97" s="74"/>
      <c r="G97" s="157"/>
      <c r="H97" s="72">
        <f t="shared" si="6"/>
        <v>0</v>
      </c>
      <c r="I97" s="74">
        <v>0</v>
      </c>
      <c r="J97" s="74"/>
      <c r="K97" s="74"/>
      <c r="L97" s="158"/>
      <c r="M97" s="156"/>
    </row>
    <row r="98" spans="1:13" ht="24" x14ac:dyDescent="0.25">
      <c r="A98" s="38">
        <v>2233</v>
      </c>
      <c r="B98" s="65" t="s">
        <v>106</v>
      </c>
      <c r="C98" s="66">
        <f t="shared" si="5"/>
        <v>0</v>
      </c>
      <c r="D98" s="68"/>
      <c r="E98" s="68"/>
      <c r="F98" s="68"/>
      <c r="G98" s="154"/>
      <c r="H98" s="66">
        <f t="shared" si="6"/>
        <v>0</v>
      </c>
      <c r="I98" s="68">
        <v>0</v>
      </c>
      <c r="J98" s="68"/>
      <c r="K98" s="68"/>
      <c r="L98" s="155"/>
      <c r="M98" s="156"/>
    </row>
    <row r="99" spans="1:13" ht="36" x14ac:dyDescent="0.25">
      <c r="A99" s="44">
        <v>2234</v>
      </c>
      <c r="B99" s="71" t="s">
        <v>107</v>
      </c>
      <c r="C99" s="72">
        <f t="shared" si="5"/>
        <v>0</v>
      </c>
      <c r="D99" s="74"/>
      <c r="E99" s="74"/>
      <c r="F99" s="74"/>
      <c r="G99" s="157"/>
      <c r="H99" s="72">
        <f t="shared" si="6"/>
        <v>0</v>
      </c>
      <c r="I99" s="74">
        <v>0</v>
      </c>
      <c r="J99" s="74"/>
      <c r="K99" s="74"/>
      <c r="L99" s="158"/>
      <c r="M99" s="156"/>
    </row>
    <row r="100" spans="1:13" ht="24" x14ac:dyDescent="0.25">
      <c r="A100" s="44">
        <v>2235</v>
      </c>
      <c r="B100" s="71" t="s">
        <v>108</v>
      </c>
      <c r="C100" s="72">
        <f t="shared" si="5"/>
        <v>0</v>
      </c>
      <c r="D100" s="74"/>
      <c r="E100" s="74"/>
      <c r="F100" s="74"/>
      <c r="G100" s="157"/>
      <c r="H100" s="72">
        <f t="shared" si="6"/>
        <v>0</v>
      </c>
      <c r="I100" s="74">
        <v>0</v>
      </c>
      <c r="J100" s="74"/>
      <c r="K100" s="74"/>
      <c r="L100" s="158"/>
      <c r="M100" s="156"/>
    </row>
    <row r="101" spans="1:13" x14ac:dyDescent="0.25">
      <c r="A101" s="44">
        <v>2236</v>
      </c>
      <c r="B101" s="71" t="s">
        <v>109</v>
      </c>
      <c r="C101" s="72">
        <f t="shared" si="5"/>
        <v>0</v>
      </c>
      <c r="D101" s="74"/>
      <c r="E101" s="74"/>
      <c r="F101" s="74"/>
      <c r="G101" s="157"/>
      <c r="H101" s="72">
        <f t="shared" si="6"/>
        <v>0</v>
      </c>
      <c r="I101" s="74">
        <v>0</v>
      </c>
      <c r="J101" s="74"/>
      <c r="K101" s="74"/>
      <c r="L101" s="158"/>
      <c r="M101" s="156"/>
    </row>
    <row r="102" spans="1:13" ht="24" x14ac:dyDescent="0.25">
      <c r="A102" s="44">
        <v>2239</v>
      </c>
      <c r="B102" s="71" t="s">
        <v>110</v>
      </c>
      <c r="C102" s="72">
        <f t="shared" si="5"/>
        <v>0</v>
      </c>
      <c r="D102" s="74"/>
      <c r="E102" s="74"/>
      <c r="F102" s="74"/>
      <c r="G102" s="157"/>
      <c r="H102" s="72">
        <f t="shared" si="6"/>
        <v>0</v>
      </c>
      <c r="I102" s="74">
        <v>0</v>
      </c>
      <c r="J102" s="74"/>
      <c r="K102" s="74"/>
      <c r="L102" s="158"/>
      <c r="M102" s="156"/>
    </row>
    <row r="103" spans="1:13" ht="36" x14ac:dyDescent="0.25">
      <c r="A103" s="159">
        <v>2240</v>
      </c>
      <c r="B103" s="71" t="s">
        <v>111</v>
      </c>
      <c r="C103" s="72">
        <f t="shared" si="5"/>
        <v>0</v>
      </c>
      <c r="D103" s="160">
        <f>SUM(D104:D111)</f>
        <v>0</v>
      </c>
      <c r="E103" s="160">
        <f>SUM(E104:E111)</f>
        <v>0</v>
      </c>
      <c r="F103" s="160">
        <f>SUM(F104:F111)</f>
        <v>0</v>
      </c>
      <c r="G103" s="161">
        <f>SUM(G104:G111)</f>
        <v>0</v>
      </c>
      <c r="H103" s="72">
        <f t="shared" si="6"/>
        <v>0</v>
      </c>
      <c r="I103" s="160">
        <f>SUM(I104:I111)</f>
        <v>0</v>
      </c>
      <c r="J103" s="160">
        <f>SUM(J104:J111)</f>
        <v>0</v>
      </c>
      <c r="K103" s="160">
        <f>SUM(K104:K111)</f>
        <v>0</v>
      </c>
      <c r="L103" s="162">
        <f>SUM(L104:L111)</f>
        <v>0</v>
      </c>
    </row>
    <row r="104" spans="1:13" x14ac:dyDescent="0.25">
      <c r="A104" s="44">
        <v>2241</v>
      </c>
      <c r="B104" s="71" t="s">
        <v>112</v>
      </c>
      <c r="C104" s="72">
        <f t="shared" si="5"/>
        <v>0</v>
      </c>
      <c r="D104" s="74"/>
      <c r="E104" s="74"/>
      <c r="F104" s="74"/>
      <c r="G104" s="157"/>
      <c r="H104" s="72">
        <f t="shared" si="6"/>
        <v>0</v>
      </c>
      <c r="I104" s="74">
        <v>0</v>
      </c>
      <c r="J104" s="74"/>
      <c r="K104" s="74"/>
      <c r="L104" s="158"/>
      <c r="M104" s="156"/>
    </row>
    <row r="105" spans="1:13" ht="24" x14ac:dyDescent="0.25">
      <c r="A105" s="44">
        <v>2242</v>
      </c>
      <c r="B105" s="71" t="s">
        <v>113</v>
      </c>
      <c r="C105" s="72">
        <f t="shared" si="5"/>
        <v>0</v>
      </c>
      <c r="D105" s="74"/>
      <c r="E105" s="74"/>
      <c r="F105" s="74"/>
      <c r="G105" s="157"/>
      <c r="H105" s="72">
        <f t="shared" si="6"/>
        <v>0</v>
      </c>
      <c r="I105" s="74">
        <v>0</v>
      </c>
      <c r="J105" s="74"/>
      <c r="K105" s="74"/>
      <c r="L105" s="158"/>
      <c r="M105" s="156"/>
    </row>
    <row r="106" spans="1:13" ht="24" x14ac:dyDescent="0.25">
      <c r="A106" s="44">
        <v>2243</v>
      </c>
      <c r="B106" s="71" t="s">
        <v>114</v>
      </c>
      <c r="C106" s="72">
        <f t="shared" si="5"/>
        <v>0</v>
      </c>
      <c r="D106" s="74"/>
      <c r="E106" s="74"/>
      <c r="F106" s="74"/>
      <c r="G106" s="157"/>
      <c r="H106" s="72">
        <f t="shared" si="6"/>
        <v>0</v>
      </c>
      <c r="I106" s="74">
        <v>0</v>
      </c>
      <c r="J106" s="74"/>
      <c r="K106" s="74"/>
      <c r="L106" s="158"/>
      <c r="M106" s="156"/>
    </row>
    <row r="107" spans="1:13" x14ac:dyDescent="0.25">
      <c r="A107" s="44">
        <v>2244</v>
      </c>
      <c r="B107" s="71" t="s">
        <v>115</v>
      </c>
      <c r="C107" s="72">
        <f t="shared" si="5"/>
        <v>0</v>
      </c>
      <c r="D107" s="74"/>
      <c r="E107" s="74"/>
      <c r="F107" s="74"/>
      <c r="G107" s="157"/>
      <c r="H107" s="72">
        <f t="shared" si="6"/>
        <v>0</v>
      </c>
      <c r="I107" s="74">
        <v>0</v>
      </c>
      <c r="J107" s="74"/>
      <c r="K107" s="74"/>
      <c r="L107" s="158"/>
      <c r="M107" s="156"/>
    </row>
    <row r="108" spans="1:13" ht="24" x14ac:dyDescent="0.25">
      <c r="A108" s="44">
        <v>2246</v>
      </c>
      <c r="B108" s="71" t="s">
        <v>116</v>
      </c>
      <c r="C108" s="72">
        <f t="shared" si="5"/>
        <v>0</v>
      </c>
      <c r="D108" s="74"/>
      <c r="E108" s="74"/>
      <c r="F108" s="74"/>
      <c r="G108" s="157"/>
      <c r="H108" s="72">
        <f t="shared" si="6"/>
        <v>0</v>
      </c>
      <c r="I108" s="74">
        <v>0</v>
      </c>
      <c r="J108" s="74"/>
      <c r="K108" s="74"/>
      <c r="L108" s="158"/>
      <c r="M108" s="156"/>
    </row>
    <row r="109" spans="1:13" x14ac:dyDescent="0.25">
      <c r="A109" s="44">
        <v>2247</v>
      </c>
      <c r="B109" s="71" t="s">
        <v>117</v>
      </c>
      <c r="C109" s="72">
        <f t="shared" si="5"/>
        <v>0</v>
      </c>
      <c r="D109" s="74"/>
      <c r="E109" s="74"/>
      <c r="F109" s="74"/>
      <c r="G109" s="157"/>
      <c r="H109" s="72">
        <f t="shared" si="6"/>
        <v>0</v>
      </c>
      <c r="I109" s="74">
        <v>0</v>
      </c>
      <c r="J109" s="74"/>
      <c r="K109" s="74"/>
      <c r="L109" s="158"/>
      <c r="M109" s="156"/>
    </row>
    <row r="110" spans="1:13" ht="24" x14ac:dyDescent="0.25">
      <c r="A110" s="44">
        <v>2248</v>
      </c>
      <c r="B110" s="71" t="s">
        <v>118</v>
      </c>
      <c r="C110" s="72">
        <f t="shared" si="5"/>
        <v>0</v>
      </c>
      <c r="D110" s="74"/>
      <c r="E110" s="74"/>
      <c r="F110" s="74"/>
      <c r="G110" s="157"/>
      <c r="H110" s="72">
        <f t="shared" si="6"/>
        <v>0</v>
      </c>
      <c r="I110" s="74">
        <v>0</v>
      </c>
      <c r="J110" s="74"/>
      <c r="K110" s="74"/>
      <c r="L110" s="158"/>
      <c r="M110" s="156"/>
    </row>
    <row r="111" spans="1:13" ht="24" x14ac:dyDescent="0.25">
      <c r="A111" s="44">
        <v>2249</v>
      </c>
      <c r="B111" s="71" t="s">
        <v>119</v>
      </c>
      <c r="C111" s="72">
        <f t="shared" si="5"/>
        <v>0</v>
      </c>
      <c r="D111" s="74"/>
      <c r="E111" s="74"/>
      <c r="F111" s="74"/>
      <c r="G111" s="157"/>
      <c r="H111" s="72">
        <f t="shared" si="6"/>
        <v>0</v>
      </c>
      <c r="I111" s="74">
        <v>0</v>
      </c>
      <c r="J111" s="74"/>
      <c r="K111" s="74"/>
      <c r="L111" s="158"/>
      <c r="M111" s="156"/>
    </row>
    <row r="112" spans="1:13" x14ac:dyDescent="0.25">
      <c r="A112" s="159">
        <v>2250</v>
      </c>
      <c r="B112" s="71" t="s">
        <v>120</v>
      </c>
      <c r="C112" s="72">
        <f t="shared" si="5"/>
        <v>0</v>
      </c>
      <c r="D112" s="160">
        <f>SUM(D113:D115)</f>
        <v>0</v>
      </c>
      <c r="E112" s="160">
        <f>SUM(E113:E115)</f>
        <v>0</v>
      </c>
      <c r="F112" s="160">
        <f>SUM(F113:F115)</f>
        <v>0</v>
      </c>
      <c r="G112" s="173">
        <f>SUM(G113:G115)</f>
        <v>0</v>
      </c>
      <c r="H112" s="72">
        <f t="shared" si="6"/>
        <v>0</v>
      </c>
      <c r="I112" s="160">
        <f>SUM(I113:I115)</f>
        <v>0</v>
      </c>
      <c r="J112" s="160">
        <f>SUM(J113:J115)</f>
        <v>0</v>
      </c>
      <c r="K112" s="160">
        <f>SUM(K113:K115)</f>
        <v>0</v>
      </c>
      <c r="L112" s="162">
        <f>SUM(L113:L115)</f>
        <v>0</v>
      </c>
    </row>
    <row r="113" spans="1:13" x14ac:dyDescent="0.25">
      <c r="A113" s="44">
        <v>2251</v>
      </c>
      <c r="B113" s="71" t="s">
        <v>121</v>
      </c>
      <c r="C113" s="72">
        <f t="shared" si="5"/>
        <v>0</v>
      </c>
      <c r="D113" s="74"/>
      <c r="E113" s="74"/>
      <c r="F113" s="74"/>
      <c r="G113" s="157"/>
      <c r="H113" s="72">
        <f t="shared" si="6"/>
        <v>0</v>
      </c>
      <c r="I113" s="74">
        <v>0</v>
      </c>
      <c r="J113" s="74"/>
      <c r="K113" s="74"/>
      <c r="L113" s="158"/>
      <c r="M113" s="156"/>
    </row>
    <row r="114" spans="1:13" ht="24" x14ac:dyDescent="0.25">
      <c r="A114" s="44">
        <v>2252</v>
      </c>
      <c r="B114" s="71" t="s">
        <v>122</v>
      </c>
      <c r="C114" s="72">
        <f>SUM(D114:G114)</f>
        <v>0</v>
      </c>
      <c r="D114" s="74"/>
      <c r="E114" s="74"/>
      <c r="F114" s="74"/>
      <c r="G114" s="157"/>
      <c r="H114" s="72">
        <f>SUM(I114:L114)</f>
        <v>0</v>
      </c>
      <c r="I114" s="74">
        <v>0</v>
      </c>
      <c r="J114" s="74"/>
      <c r="K114" s="74"/>
      <c r="L114" s="158"/>
      <c r="M114" s="156"/>
    </row>
    <row r="115" spans="1:13" ht="24" x14ac:dyDescent="0.25">
      <c r="A115" s="44">
        <v>2259</v>
      </c>
      <c r="B115" s="71" t="s">
        <v>123</v>
      </c>
      <c r="C115" s="72">
        <f>SUM(D115:G115)</f>
        <v>0</v>
      </c>
      <c r="D115" s="74"/>
      <c r="E115" s="74"/>
      <c r="F115" s="74"/>
      <c r="G115" s="157"/>
      <c r="H115" s="72">
        <f>SUM(I115:L115)</f>
        <v>0</v>
      </c>
      <c r="I115" s="74">
        <v>0</v>
      </c>
      <c r="J115" s="74"/>
      <c r="K115" s="74"/>
      <c r="L115" s="158"/>
      <c r="M115" s="156"/>
    </row>
    <row r="116" spans="1:13" x14ac:dyDescent="0.25">
      <c r="A116" s="159">
        <v>2260</v>
      </c>
      <c r="B116" s="71" t="s">
        <v>124</v>
      </c>
      <c r="C116" s="72">
        <f t="shared" ref="C116:C187" si="7">SUM(D116:G116)</f>
        <v>0</v>
      </c>
      <c r="D116" s="160">
        <f>SUM(D117:D121)</f>
        <v>0</v>
      </c>
      <c r="E116" s="160">
        <f>SUM(E117:E121)</f>
        <v>0</v>
      </c>
      <c r="F116" s="160">
        <f>SUM(F117:F121)</f>
        <v>0</v>
      </c>
      <c r="G116" s="161">
        <f>SUM(G117:G121)</f>
        <v>0</v>
      </c>
      <c r="H116" s="72">
        <f t="shared" ref="H116:H188" si="8">SUM(I116:L116)</f>
        <v>0</v>
      </c>
      <c r="I116" s="160">
        <f>SUM(I117:I121)</f>
        <v>0</v>
      </c>
      <c r="J116" s="160">
        <f>SUM(J117:J121)</f>
        <v>0</v>
      </c>
      <c r="K116" s="160">
        <f>SUM(K117:K121)</f>
        <v>0</v>
      </c>
      <c r="L116" s="162">
        <f>SUM(L117:L121)</f>
        <v>0</v>
      </c>
    </row>
    <row r="117" spans="1:13" x14ac:dyDescent="0.25">
      <c r="A117" s="44">
        <v>2261</v>
      </c>
      <c r="B117" s="71" t="s">
        <v>125</v>
      </c>
      <c r="C117" s="72">
        <f t="shared" si="7"/>
        <v>0</v>
      </c>
      <c r="D117" s="74"/>
      <c r="E117" s="74"/>
      <c r="F117" s="74"/>
      <c r="G117" s="157"/>
      <c r="H117" s="72">
        <f t="shared" si="8"/>
        <v>0</v>
      </c>
      <c r="I117" s="74">
        <v>0</v>
      </c>
      <c r="J117" s="74"/>
      <c r="K117" s="74"/>
      <c r="L117" s="158"/>
      <c r="M117" s="156"/>
    </row>
    <row r="118" spans="1:13" x14ac:dyDescent="0.25">
      <c r="A118" s="44">
        <v>2262</v>
      </c>
      <c r="B118" s="71" t="s">
        <v>126</v>
      </c>
      <c r="C118" s="72">
        <f t="shared" si="7"/>
        <v>0</v>
      </c>
      <c r="D118" s="74"/>
      <c r="E118" s="74"/>
      <c r="F118" s="74"/>
      <c r="G118" s="157"/>
      <c r="H118" s="72">
        <f t="shared" si="8"/>
        <v>0</v>
      </c>
      <c r="I118" s="74">
        <v>0</v>
      </c>
      <c r="J118" s="74"/>
      <c r="K118" s="74"/>
      <c r="L118" s="158"/>
      <c r="M118" s="156"/>
    </row>
    <row r="119" spans="1:13" x14ac:dyDescent="0.25">
      <c r="A119" s="44">
        <v>2263</v>
      </c>
      <c r="B119" s="71" t="s">
        <v>127</v>
      </c>
      <c r="C119" s="72">
        <f t="shared" si="7"/>
        <v>0</v>
      </c>
      <c r="D119" s="74"/>
      <c r="E119" s="74"/>
      <c r="F119" s="74"/>
      <c r="G119" s="157"/>
      <c r="H119" s="72">
        <f t="shared" si="8"/>
        <v>0</v>
      </c>
      <c r="I119" s="74">
        <v>0</v>
      </c>
      <c r="J119" s="74"/>
      <c r="K119" s="74"/>
      <c r="L119" s="158"/>
      <c r="M119" s="156"/>
    </row>
    <row r="120" spans="1:13" ht="24" x14ac:dyDescent="0.25">
      <c r="A120" s="44">
        <v>2264</v>
      </c>
      <c r="B120" s="71" t="s">
        <v>128</v>
      </c>
      <c r="C120" s="72">
        <f t="shared" si="7"/>
        <v>0</v>
      </c>
      <c r="D120" s="74"/>
      <c r="E120" s="74"/>
      <c r="F120" s="74"/>
      <c r="G120" s="157"/>
      <c r="H120" s="72">
        <f t="shared" si="8"/>
        <v>0</v>
      </c>
      <c r="I120" s="74">
        <v>0</v>
      </c>
      <c r="J120" s="74"/>
      <c r="K120" s="74"/>
      <c r="L120" s="158"/>
      <c r="M120" s="156"/>
    </row>
    <row r="121" spans="1:13" x14ac:dyDescent="0.25">
      <c r="A121" s="44">
        <v>2269</v>
      </c>
      <c r="B121" s="71" t="s">
        <v>129</v>
      </c>
      <c r="C121" s="72">
        <f t="shared" si="7"/>
        <v>0</v>
      </c>
      <c r="D121" s="74"/>
      <c r="E121" s="74"/>
      <c r="F121" s="74"/>
      <c r="G121" s="157"/>
      <c r="H121" s="72">
        <f t="shared" si="8"/>
        <v>0</v>
      </c>
      <c r="I121" s="74">
        <v>0</v>
      </c>
      <c r="J121" s="74"/>
      <c r="K121" s="74"/>
      <c r="L121" s="158"/>
      <c r="M121" s="156"/>
    </row>
    <row r="122" spans="1:13" x14ac:dyDescent="0.25">
      <c r="A122" s="159">
        <v>2270</v>
      </c>
      <c r="B122" s="71" t="s">
        <v>130</v>
      </c>
      <c r="C122" s="72">
        <f t="shared" si="7"/>
        <v>0</v>
      </c>
      <c r="D122" s="160">
        <f>SUM(D123:D127)</f>
        <v>0</v>
      </c>
      <c r="E122" s="160">
        <f>SUM(E123:E127)</f>
        <v>0</v>
      </c>
      <c r="F122" s="160">
        <f>SUM(F123:F127)</f>
        <v>0</v>
      </c>
      <c r="G122" s="161">
        <f>SUM(G123:G127)</f>
        <v>0</v>
      </c>
      <c r="H122" s="72">
        <f t="shared" si="8"/>
        <v>0</v>
      </c>
      <c r="I122" s="160">
        <f>SUM(I123:I127)</f>
        <v>0</v>
      </c>
      <c r="J122" s="160">
        <f>SUM(J123:J127)</f>
        <v>0</v>
      </c>
      <c r="K122" s="160">
        <f>SUM(K123:K127)</f>
        <v>0</v>
      </c>
      <c r="L122" s="162">
        <f>SUM(L123:L127)</f>
        <v>0</v>
      </c>
    </row>
    <row r="123" spans="1:13" x14ac:dyDescent="0.25">
      <c r="A123" s="44">
        <v>2272</v>
      </c>
      <c r="B123" s="174" t="s">
        <v>131</v>
      </c>
      <c r="C123" s="72">
        <f t="shared" si="7"/>
        <v>0</v>
      </c>
      <c r="D123" s="74"/>
      <c r="E123" s="74"/>
      <c r="F123" s="74"/>
      <c r="G123" s="157"/>
      <c r="H123" s="72">
        <f t="shared" si="8"/>
        <v>0</v>
      </c>
      <c r="I123" s="74">
        <v>0</v>
      </c>
      <c r="J123" s="74"/>
      <c r="K123" s="74"/>
      <c r="L123" s="158"/>
      <c r="M123" s="156"/>
    </row>
    <row r="124" spans="1:13" ht="24" x14ac:dyDescent="0.25">
      <c r="A124" s="44">
        <v>2274</v>
      </c>
      <c r="B124" s="175" t="s">
        <v>132</v>
      </c>
      <c r="C124" s="72">
        <f t="shared" si="7"/>
        <v>0</v>
      </c>
      <c r="D124" s="74"/>
      <c r="E124" s="74"/>
      <c r="F124" s="74"/>
      <c r="G124" s="157"/>
      <c r="H124" s="72">
        <f t="shared" si="8"/>
        <v>0</v>
      </c>
      <c r="I124" s="74">
        <v>0</v>
      </c>
      <c r="J124" s="74"/>
      <c r="K124" s="74"/>
      <c r="L124" s="158"/>
      <c r="M124" s="156"/>
    </row>
    <row r="125" spans="1:13" ht="24" x14ac:dyDescent="0.25">
      <c r="A125" s="44">
        <v>2275</v>
      </c>
      <c r="B125" s="71" t="s">
        <v>133</v>
      </c>
      <c r="C125" s="72">
        <f t="shared" si="7"/>
        <v>0</v>
      </c>
      <c r="D125" s="74"/>
      <c r="E125" s="74"/>
      <c r="F125" s="74"/>
      <c r="G125" s="157"/>
      <c r="H125" s="72">
        <f t="shared" si="8"/>
        <v>0</v>
      </c>
      <c r="I125" s="74">
        <v>0</v>
      </c>
      <c r="J125" s="74"/>
      <c r="K125" s="74"/>
      <c r="L125" s="158"/>
      <c r="M125" s="156"/>
    </row>
    <row r="126" spans="1:13" ht="36" x14ac:dyDescent="0.25">
      <c r="A126" s="44">
        <v>2276</v>
      </c>
      <c r="B126" s="71" t="s">
        <v>134</v>
      </c>
      <c r="C126" s="72">
        <f t="shared" si="7"/>
        <v>0</v>
      </c>
      <c r="D126" s="74"/>
      <c r="E126" s="74"/>
      <c r="F126" s="74"/>
      <c r="G126" s="157"/>
      <c r="H126" s="72">
        <f t="shared" si="8"/>
        <v>0</v>
      </c>
      <c r="I126" s="74">
        <v>0</v>
      </c>
      <c r="J126" s="74"/>
      <c r="K126" s="74"/>
      <c r="L126" s="158"/>
      <c r="M126" s="156"/>
    </row>
    <row r="127" spans="1:13" ht="24" x14ac:dyDescent="0.25">
      <c r="A127" s="44">
        <v>2279</v>
      </c>
      <c r="B127" s="71" t="s">
        <v>135</v>
      </c>
      <c r="C127" s="72">
        <f t="shared" si="7"/>
        <v>0</v>
      </c>
      <c r="D127" s="74"/>
      <c r="E127" s="74"/>
      <c r="F127" s="74"/>
      <c r="G127" s="157"/>
      <c r="H127" s="72">
        <f t="shared" si="8"/>
        <v>0</v>
      </c>
      <c r="I127" s="74">
        <v>0</v>
      </c>
      <c r="J127" s="74"/>
      <c r="K127" s="74"/>
      <c r="L127" s="158"/>
      <c r="M127" s="156"/>
    </row>
    <row r="128" spans="1:13" ht="24" x14ac:dyDescent="0.25">
      <c r="A128" s="168">
        <v>2280</v>
      </c>
      <c r="B128" s="65" t="s">
        <v>136</v>
      </c>
      <c r="C128" s="66">
        <f t="shared" ref="C128:L128" si="9">SUM(C129)</f>
        <v>0</v>
      </c>
      <c r="D128" s="169">
        <f t="shared" si="9"/>
        <v>0</v>
      </c>
      <c r="E128" s="169">
        <f t="shared" si="9"/>
        <v>0</v>
      </c>
      <c r="F128" s="169">
        <f t="shared" si="9"/>
        <v>0</v>
      </c>
      <c r="G128" s="169">
        <f t="shared" si="9"/>
        <v>0</v>
      </c>
      <c r="H128" s="66">
        <f t="shared" si="9"/>
        <v>0</v>
      </c>
      <c r="I128" s="169">
        <f t="shared" si="9"/>
        <v>0</v>
      </c>
      <c r="J128" s="169">
        <f t="shared" si="9"/>
        <v>0</v>
      </c>
      <c r="K128" s="169">
        <f t="shared" si="9"/>
        <v>0</v>
      </c>
      <c r="L128" s="176">
        <f t="shared" si="9"/>
        <v>0</v>
      </c>
    </row>
    <row r="129" spans="1:13" ht="24" x14ac:dyDescent="0.25">
      <c r="A129" s="44">
        <v>2283</v>
      </c>
      <c r="B129" s="71" t="s">
        <v>137</v>
      </c>
      <c r="C129" s="72">
        <f>SUM(D129:G129)</f>
        <v>0</v>
      </c>
      <c r="D129" s="74"/>
      <c r="E129" s="74"/>
      <c r="F129" s="74"/>
      <c r="G129" s="157"/>
      <c r="H129" s="72">
        <f>SUM(I129:L129)</f>
        <v>0</v>
      </c>
      <c r="I129" s="74">
        <v>0</v>
      </c>
      <c r="J129" s="74"/>
      <c r="K129" s="74"/>
      <c r="L129" s="158"/>
      <c r="M129" s="156"/>
    </row>
    <row r="130" spans="1:13" ht="38.25" customHeight="1" x14ac:dyDescent="0.25">
      <c r="A130" s="56">
        <v>2300</v>
      </c>
      <c r="B130" s="147" t="s">
        <v>138</v>
      </c>
      <c r="C130" s="57">
        <f t="shared" si="7"/>
        <v>0</v>
      </c>
      <c r="D130" s="63">
        <f>SUM(D131,D136,D140,D141,D144,D151,D159,D160,D163)</f>
        <v>0</v>
      </c>
      <c r="E130" s="63">
        <f>SUM(E131,E136,E140,E141,E144,E151,E159,E160,E163)</f>
        <v>0</v>
      </c>
      <c r="F130" s="63">
        <f>SUM(F131,F136,F140,F141,F144,F151,F159,F160,F163)</f>
        <v>0</v>
      </c>
      <c r="G130" s="166">
        <f>SUM(G131,G136,G140,G141,G144,G151,G159,G160,G163)</f>
        <v>0</v>
      </c>
      <c r="H130" s="57">
        <f t="shared" si="8"/>
        <v>0</v>
      </c>
      <c r="I130" s="63">
        <f>SUM(I131,I136,I140,I141,I144,I151,I159,I160,I163)</f>
        <v>0</v>
      </c>
      <c r="J130" s="63">
        <f>SUM(J131,J136,J140,J141,J144,J151,J159,J160,J163)</f>
        <v>0</v>
      </c>
      <c r="K130" s="63">
        <f>SUM(K131,K136,K140,K141,K144,K151,K159,K160,K163)</f>
        <v>0</v>
      </c>
      <c r="L130" s="167">
        <f>SUM(L131,L136,L140,L141,L144,L151,L159,L160,L163)</f>
        <v>0</v>
      </c>
    </row>
    <row r="131" spans="1:13" ht="24" x14ac:dyDescent="0.25">
      <c r="A131" s="168">
        <v>2310</v>
      </c>
      <c r="B131" s="65" t="s">
        <v>139</v>
      </c>
      <c r="C131" s="66">
        <f t="shared" si="7"/>
        <v>0</v>
      </c>
      <c r="D131" s="169">
        <f>SUM(D132:D135)</f>
        <v>0</v>
      </c>
      <c r="E131" s="169">
        <f t="shared" ref="E131:L131" si="10">SUM(E132:E135)</f>
        <v>0</v>
      </c>
      <c r="F131" s="169">
        <f t="shared" si="10"/>
        <v>0</v>
      </c>
      <c r="G131" s="170">
        <f t="shared" si="10"/>
        <v>0</v>
      </c>
      <c r="H131" s="66">
        <f t="shared" si="8"/>
        <v>0</v>
      </c>
      <c r="I131" s="169">
        <f t="shared" si="10"/>
        <v>0</v>
      </c>
      <c r="J131" s="169">
        <f t="shared" si="10"/>
        <v>0</v>
      </c>
      <c r="K131" s="169">
        <f t="shared" si="10"/>
        <v>0</v>
      </c>
      <c r="L131" s="171">
        <f t="shared" si="10"/>
        <v>0</v>
      </c>
    </row>
    <row r="132" spans="1:13" x14ac:dyDescent="0.25">
      <c r="A132" s="44">
        <v>2311</v>
      </c>
      <c r="B132" s="71" t="s">
        <v>140</v>
      </c>
      <c r="C132" s="72">
        <f t="shared" si="7"/>
        <v>0</v>
      </c>
      <c r="D132" s="74"/>
      <c r="E132" s="74"/>
      <c r="F132" s="74"/>
      <c r="G132" s="157"/>
      <c r="H132" s="72">
        <f t="shared" si="8"/>
        <v>0</v>
      </c>
      <c r="I132" s="74">
        <v>0</v>
      </c>
      <c r="J132" s="74"/>
      <c r="K132" s="74"/>
      <c r="L132" s="158"/>
      <c r="M132" s="156"/>
    </row>
    <row r="133" spans="1:13" x14ac:dyDescent="0.25">
      <c r="A133" s="44">
        <v>2312</v>
      </c>
      <c r="B133" s="71" t="s">
        <v>141</v>
      </c>
      <c r="C133" s="72">
        <f t="shared" si="7"/>
        <v>0</v>
      </c>
      <c r="D133" s="74"/>
      <c r="E133" s="74"/>
      <c r="F133" s="74"/>
      <c r="G133" s="157"/>
      <c r="H133" s="72">
        <f t="shared" si="8"/>
        <v>0</v>
      </c>
      <c r="I133" s="74">
        <v>0</v>
      </c>
      <c r="J133" s="74"/>
      <c r="K133" s="74"/>
      <c r="L133" s="158"/>
      <c r="M133" s="156"/>
    </row>
    <row r="134" spans="1:13" x14ac:dyDescent="0.25">
      <c r="A134" s="44">
        <v>2313</v>
      </c>
      <c r="B134" s="71" t="s">
        <v>142</v>
      </c>
      <c r="C134" s="72">
        <f t="shared" si="7"/>
        <v>0</v>
      </c>
      <c r="D134" s="74"/>
      <c r="E134" s="74"/>
      <c r="F134" s="74"/>
      <c r="G134" s="157"/>
      <c r="H134" s="72">
        <f t="shared" si="8"/>
        <v>0</v>
      </c>
      <c r="I134" s="74">
        <v>0</v>
      </c>
      <c r="J134" s="74"/>
      <c r="K134" s="74"/>
      <c r="L134" s="158"/>
      <c r="M134" s="156"/>
    </row>
    <row r="135" spans="1:13" ht="36" customHeight="1" x14ac:dyDescent="0.25">
      <c r="A135" s="44">
        <v>2314</v>
      </c>
      <c r="B135" s="71" t="s">
        <v>143</v>
      </c>
      <c r="C135" s="72">
        <f t="shared" si="7"/>
        <v>0</v>
      </c>
      <c r="D135" s="74"/>
      <c r="E135" s="74"/>
      <c r="F135" s="74"/>
      <c r="G135" s="157"/>
      <c r="H135" s="72">
        <f t="shared" si="8"/>
        <v>0</v>
      </c>
      <c r="I135" s="74">
        <v>0</v>
      </c>
      <c r="J135" s="74"/>
      <c r="K135" s="74"/>
      <c r="L135" s="158"/>
      <c r="M135" s="156"/>
    </row>
    <row r="136" spans="1:13" x14ac:dyDescent="0.25">
      <c r="A136" s="159">
        <v>2320</v>
      </c>
      <c r="B136" s="71" t="s">
        <v>144</v>
      </c>
      <c r="C136" s="72">
        <f t="shared" si="7"/>
        <v>0</v>
      </c>
      <c r="D136" s="160">
        <f>SUM(D137:D139)</f>
        <v>0</v>
      </c>
      <c r="E136" s="160">
        <f>SUM(E137:E139)</f>
        <v>0</v>
      </c>
      <c r="F136" s="160">
        <f>SUM(F137:F139)</f>
        <v>0</v>
      </c>
      <c r="G136" s="161">
        <f>SUM(G137:G139)</f>
        <v>0</v>
      </c>
      <c r="H136" s="72">
        <f t="shared" si="8"/>
        <v>0</v>
      </c>
      <c r="I136" s="160">
        <f>SUM(I137:I139)</f>
        <v>0</v>
      </c>
      <c r="J136" s="160">
        <f>SUM(J137:J139)</f>
        <v>0</v>
      </c>
      <c r="K136" s="160">
        <f>SUM(K137:K139)</f>
        <v>0</v>
      </c>
      <c r="L136" s="162">
        <f>SUM(L137:L139)</f>
        <v>0</v>
      </c>
    </row>
    <row r="137" spans="1:13" x14ac:dyDescent="0.25">
      <c r="A137" s="44">
        <v>2321</v>
      </c>
      <c r="B137" s="71" t="s">
        <v>145</v>
      </c>
      <c r="C137" s="72">
        <f t="shared" si="7"/>
        <v>0</v>
      </c>
      <c r="D137" s="74"/>
      <c r="E137" s="74"/>
      <c r="F137" s="74"/>
      <c r="G137" s="157"/>
      <c r="H137" s="72">
        <f t="shared" si="8"/>
        <v>0</v>
      </c>
      <c r="I137" s="74">
        <v>0</v>
      </c>
      <c r="J137" s="74"/>
      <c r="K137" s="74"/>
      <c r="L137" s="158"/>
      <c r="M137" s="156"/>
    </row>
    <row r="138" spans="1:13" x14ac:dyDescent="0.25">
      <c r="A138" s="44">
        <v>2322</v>
      </c>
      <c r="B138" s="71" t="s">
        <v>146</v>
      </c>
      <c r="C138" s="72">
        <f t="shared" si="7"/>
        <v>0</v>
      </c>
      <c r="D138" s="74"/>
      <c r="E138" s="74"/>
      <c r="F138" s="74"/>
      <c r="G138" s="157"/>
      <c r="H138" s="72">
        <f t="shared" si="8"/>
        <v>0</v>
      </c>
      <c r="I138" s="74">
        <v>0</v>
      </c>
      <c r="J138" s="74"/>
      <c r="K138" s="74"/>
      <c r="L138" s="158"/>
      <c r="M138" s="156"/>
    </row>
    <row r="139" spans="1:13" ht="10.5" customHeight="1" x14ac:dyDescent="0.25">
      <c r="A139" s="44">
        <v>2329</v>
      </c>
      <c r="B139" s="71" t="s">
        <v>147</v>
      </c>
      <c r="C139" s="72">
        <f t="shared" si="7"/>
        <v>0</v>
      </c>
      <c r="D139" s="74"/>
      <c r="E139" s="74"/>
      <c r="F139" s="74"/>
      <c r="G139" s="157"/>
      <c r="H139" s="72">
        <f t="shared" si="8"/>
        <v>0</v>
      </c>
      <c r="I139" s="74">
        <v>0</v>
      </c>
      <c r="J139" s="74"/>
      <c r="K139" s="74"/>
      <c r="L139" s="158"/>
      <c r="M139" s="156"/>
    </row>
    <row r="140" spans="1:13" x14ac:dyDescent="0.25">
      <c r="A140" s="159">
        <v>2330</v>
      </c>
      <c r="B140" s="71" t="s">
        <v>148</v>
      </c>
      <c r="C140" s="72">
        <f t="shared" si="7"/>
        <v>0</v>
      </c>
      <c r="D140" s="74"/>
      <c r="E140" s="74"/>
      <c r="F140" s="74"/>
      <c r="G140" s="157"/>
      <c r="H140" s="72">
        <f t="shared" si="8"/>
        <v>0</v>
      </c>
      <c r="I140" s="74">
        <v>0</v>
      </c>
      <c r="J140" s="74"/>
      <c r="K140" s="74"/>
      <c r="L140" s="158"/>
      <c r="M140" s="156"/>
    </row>
    <row r="141" spans="1:13" ht="48" x14ac:dyDescent="0.25">
      <c r="A141" s="159">
        <v>2340</v>
      </c>
      <c r="B141" s="71" t="s">
        <v>149</v>
      </c>
      <c r="C141" s="72">
        <f t="shared" si="7"/>
        <v>0</v>
      </c>
      <c r="D141" s="160">
        <f>SUM(D142:D143)</f>
        <v>0</v>
      </c>
      <c r="E141" s="160">
        <f>SUM(E142:E143)</f>
        <v>0</v>
      </c>
      <c r="F141" s="160">
        <f>SUM(F142:F143)</f>
        <v>0</v>
      </c>
      <c r="G141" s="161">
        <f>SUM(G142:G143)</f>
        <v>0</v>
      </c>
      <c r="H141" s="72">
        <f t="shared" si="8"/>
        <v>0</v>
      </c>
      <c r="I141" s="160">
        <f>SUM(I142:I143)</f>
        <v>0</v>
      </c>
      <c r="J141" s="160">
        <f>SUM(J142:J143)</f>
        <v>0</v>
      </c>
      <c r="K141" s="160">
        <f>SUM(K142:K143)</f>
        <v>0</v>
      </c>
      <c r="L141" s="162">
        <f>SUM(L142:L143)</f>
        <v>0</v>
      </c>
    </row>
    <row r="142" spans="1:13" x14ac:dyDescent="0.25">
      <c r="A142" s="44">
        <v>2341</v>
      </c>
      <c r="B142" s="71" t="s">
        <v>150</v>
      </c>
      <c r="C142" s="72">
        <f t="shared" si="7"/>
        <v>0</v>
      </c>
      <c r="D142" s="74"/>
      <c r="E142" s="74"/>
      <c r="F142" s="74"/>
      <c r="G142" s="157"/>
      <c r="H142" s="72">
        <f t="shared" si="8"/>
        <v>0</v>
      </c>
      <c r="I142" s="74">
        <v>0</v>
      </c>
      <c r="J142" s="74"/>
      <c r="K142" s="74"/>
      <c r="L142" s="158"/>
      <c r="M142" s="156"/>
    </row>
    <row r="143" spans="1:13" ht="24" x14ac:dyDescent="0.25">
      <c r="A143" s="44">
        <v>2344</v>
      </c>
      <c r="B143" s="71" t="s">
        <v>151</v>
      </c>
      <c r="C143" s="72">
        <f t="shared" si="7"/>
        <v>0</v>
      </c>
      <c r="D143" s="74"/>
      <c r="E143" s="74"/>
      <c r="F143" s="74"/>
      <c r="G143" s="157"/>
      <c r="H143" s="72">
        <f t="shared" si="8"/>
        <v>0</v>
      </c>
      <c r="I143" s="74">
        <v>0</v>
      </c>
      <c r="J143" s="74"/>
      <c r="K143" s="74"/>
      <c r="L143" s="158"/>
      <c r="M143" s="156"/>
    </row>
    <row r="144" spans="1:13" ht="24" x14ac:dyDescent="0.25">
      <c r="A144" s="150">
        <v>2350</v>
      </c>
      <c r="B144" s="112" t="s">
        <v>152</v>
      </c>
      <c r="C144" s="117">
        <f t="shared" si="7"/>
        <v>0</v>
      </c>
      <c r="D144" s="151">
        <f>SUM(D145:D150)</f>
        <v>0</v>
      </c>
      <c r="E144" s="151">
        <f>SUM(E145:E150)</f>
        <v>0</v>
      </c>
      <c r="F144" s="151">
        <f>SUM(F145:F150)</f>
        <v>0</v>
      </c>
      <c r="G144" s="152">
        <f>SUM(G145:G150)</f>
        <v>0</v>
      </c>
      <c r="H144" s="117">
        <f t="shared" si="8"/>
        <v>0</v>
      </c>
      <c r="I144" s="151">
        <f>SUM(I145:I150)</f>
        <v>0</v>
      </c>
      <c r="J144" s="151">
        <f>SUM(J145:J150)</f>
        <v>0</v>
      </c>
      <c r="K144" s="151">
        <f>SUM(K145:K150)</f>
        <v>0</v>
      </c>
      <c r="L144" s="153">
        <f>SUM(L145:L150)</f>
        <v>0</v>
      </c>
    </row>
    <row r="145" spans="1:13" x14ac:dyDescent="0.25">
      <c r="A145" s="38">
        <v>2351</v>
      </c>
      <c r="B145" s="65" t="s">
        <v>153</v>
      </c>
      <c r="C145" s="66">
        <f t="shared" si="7"/>
        <v>0</v>
      </c>
      <c r="D145" s="68"/>
      <c r="E145" s="68"/>
      <c r="F145" s="68"/>
      <c r="G145" s="154"/>
      <c r="H145" s="66">
        <f t="shared" si="8"/>
        <v>0</v>
      </c>
      <c r="I145" s="68">
        <v>0</v>
      </c>
      <c r="J145" s="68"/>
      <c r="K145" s="68"/>
      <c r="L145" s="155"/>
      <c r="M145" s="156"/>
    </row>
    <row r="146" spans="1:13" x14ac:dyDescent="0.25">
      <c r="A146" s="44">
        <v>2352</v>
      </c>
      <c r="B146" s="71" t="s">
        <v>154</v>
      </c>
      <c r="C146" s="72">
        <f t="shared" si="7"/>
        <v>0</v>
      </c>
      <c r="D146" s="74"/>
      <c r="E146" s="74"/>
      <c r="F146" s="74"/>
      <c r="G146" s="157"/>
      <c r="H146" s="72">
        <f t="shared" si="8"/>
        <v>0</v>
      </c>
      <c r="I146" s="74">
        <v>0</v>
      </c>
      <c r="J146" s="74"/>
      <c r="K146" s="74"/>
      <c r="L146" s="158"/>
      <c r="M146" s="156"/>
    </row>
    <row r="147" spans="1:13" ht="24" x14ac:dyDescent="0.25">
      <c r="A147" s="44">
        <v>2353</v>
      </c>
      <c r="B147" s="71" t="s">
        <v>155</v>
      </c>
      <c r="C147" s="72">
        <f t="shared" si="7"/>
        <v>0</v>
      </c>
      <c r="D147" s="74"/>
      <c r="E147" s="74"/>
      <c r="F147" s="74"/>
      <c r="G147" s="157"/>
      <c r="H147" s="72">
        <f t="shared" si="8"/>
        <v>0</v>
      </c>
      <c r="I147" s="74">
        <v>0</v>
      </c>
      <c r="J147" s="74"/>
      <c r="K147" s="74"/>
      <c r="L147" s="158"/>
      <c r="M147" s="156"/>
    </row>
    <row r="148" spans="1:13" ht="24" x14ac:dyDescent="0.25">
      <c r="A148" s="44">
        <v>2354</v>
      </c>
      <c r="B148" s="71" t="s">
        <v>156</v>
      </c>
      <c r="C148" s="72">
        <f t="shared" si="7"/>
        <v>0</v>
      </c>
      <c r="D148" s="74"/>
      <c r="E148" s="74"/>
      <c r="F148" s="74"/>
      <c r="G148" s="157"/>
      <c r="H148" s="72">
        <f t="shared" si="8"/>
        <v>0</v>
      </c>
      <c r="I148" s="74">
        <v>0</v>
      </c>
      <c r="J148" s="74"/>
      <c r="K148" s="74"/>
      <c r="L148" s="158"/>
      <c r="M148" s="156"/>
    </row>
    <row r="149" spans="1:13" ht="24" x14ac:dyDescent="0.25">
      <c r="A149" s="44">
        <v>2355</v>
      </c>
      <c r="B149" s="71" t="s">
        <v>157</v>
      </c>
      <c r="C149" s="72">
        <f t="shared" si="7"/>
        <v>0</v>
      </c>
      <c r="D149" s="74"/>
      <c r="E149" s="74"/>
      <c r="F149" s="74"/>
      <c r="G149" s="157"/>
      <c r="H149" s="72">
        <f t="shared" si="8"/>
        <v>0</v>
      </c>
      <c r="I149" s="74">
        <v>0</v>
      </c>
      <c r="J149" s="74"/>
      <c r="K149" s="74"/>
      <c r="L149" s="158"/>
      <c r="M149" s="156"/>
    </row>
    <row r="150" spans="1:13" ht="24" x14ac:dyDescent="0.25">
      <c r="A150" s="44">
        <v>2359</v>
      </c>
      <c r="B150" s="71" t="s">
        <v>158</v>
      </c>
      <c r="C150" s="72">
        <f t="shared" si="7"/>
        <v>0</v>
      </c>
      <c r="D150" s="74"/>
      <c r="E150" s="74"/>
      <c r="F150" s="74"/>
      <c r="G150" s="157"/>
      <c r="H150" s="72">
        <f t="shared" si="8"/>
        <v>0</v>
      </c>
      <c r="I150" s="74">
        <v>0</v>
      </c>
      <c r="J150" s="74"/>
      <c r="K150" s="74"/>
      <c r="L150" s="158"/>
      <c r="M150" s="156"/>
    </row>
    <row r="151" spans="1:13" ht="24.75" customHeight="1" x14ac:dyDescent="0.25">
      <c r="A151" s="159">
        <v>2360</v>
      </c>
      <c r="B151" s="71" t="s">
        <v>159</v>
      </c>
      <c r="C151" s="72">
        <f t="shared" si="7"/>
        <v>0</v>
      </c>
      <c r="D151" s="160">
        <f>SUM(D152:D158)</f>
        <v>0</v>
      </c>
      <c r="E151" s="160">
        <f>SUM(E152:E158)</f>
        <v>0</v>
      </c>
      <c r="F151" s="160">
        <f>SUM(F152:F158)</f>
        <v>0</v>
      </c>
      <c r="G151" s="161">
        <f>SUM(G152:G158)</f>
        <v>0</v>
      </c>
      <c r="H151" s="72">
        <f t="shared" si="8"/>
        <v>0</v>
      </c>
      <c r="I151" s="160">
        <f>SUM(I152:I158)</f>
        <v>0</v>
      </c>
      <c r="J151" s="160">
        <f>SUM(J152:J158)</f>
        <v>0</v>
      </c>
      <c r="K151" s="160">
        <f>SUM(K152:K158)</f>
        <v>0</v>
      </c>
      <c r="L151" s="162">
        <f>SUM(L152:L158)</f>
        <v>0</v>
      </c>
    </row>
    <row r="152" spans="1:13" x14ac:dyDescent="0.25">
      <c r="A152" s="43">
        <v>2361</v>
      </c>
      <c r="B152" s="71" t="s">
        <v>160</v>
      </c>
      <c r="C152" s="72">
        <f t="shared" si="7"/>
        <v>0</v>
      </c>
      <c r="D152" s="74"/>
      <c r="E152" s="74"/>
      <c r="F152" s="74"/>
      <c r="G152" s="157"/>
      <c r="H152" s="72">
        <f t="shared" si="8"/>
        <v>0</v>
      </c>
      <c r="I152" s="74">
        <v>0</v>
      </c>
      <c r="J152" s="74"/>
      <c r="K152" s="74"/>
      <c r="L152" s="158"/>
      <c r="M152" s="156"/>
    </row>
    <row r="153" spans="1:13" ht="24" x14ac:dyDescent="0.25">
      <c r="A153" s="43">
        <v>2362</v>
      </c>
      <c r="B153" s="71" t="s">
        <v>161</v>
      </c>
      <c r="C153" s="72">
        <f t="shared" si="7"/>
        <v>0</v>
      </c>
      <c r="D153" s="74"/>
      <c r="E153" s="74"/>
      <c r="F153" s="74"/>
      <c r="G153" s="157"/>
      <c r="H153" s="72">
        <f t="shared" si="8"/>
        <v>0</v>
      </c>
      <c r="I153" s="74">
        <v>0</v>
      </c>
      <c r="J153" s="74"/>
      <c r="K153" s="74"/>
      <c r="L153" s="158"/>
      <c r="M153" s="156"/>
    </row>
    <row r="154" spans="1:13" x14ac:dyDescent="0.25">
      <c r="A154" s="43">
        <v>2363</v>
      </c>
      <c r="B154" s="71" t="s">
        <v>162</v>
      </c>
      <c r="C154" s="72">
        <f t="shared" si="7"/>
        <v>0</v>
      </c>
      <c r="D154" s="74"/>
      <c r="E154" s="74"/>
      <c r="F154" s="74"/>
      <c r="G154" s="157"/>
      <c r="H154" s="72">
        <f t="shared" si="8"/>
        <v>0</v>
      </c>
      <c r="I154" s="74">
        <v>0</v>
      </c>
      <c r="J154" s="74"/>
      <c r="K154" s="74"/>
      <c r="L154" s="158"/>
      <c r="M154" s="156"/>
    </row>
    <row r="155" spans="1:13" x14ac:dyDescent="0.25">
      <c r="A155" s="43">
        <v>2364</v>
      </c>
      <c r="B155" s="71" t="s">
        <v>163</v>
      </c>
      <c r="C155" s="72">
        <f t="shared" si="7"/>
        <v>0</v>
      </c>
      <c r="D155" s="74"/>
      <c r="E155" s="74"/>
      <c r="F155" s="74"/>
      <c r="G155" s="157"/>
      <c r="H155" s="72">
        <f t="shared" si="8"/>
        <v>0</v>
      </c>
      <c r="I155" s="74">
        <v>0</v>
      </c>
      <c r="J155" s="74"/>
      <c r="K155" s="74"/>
      <c r="L155" s="158"/>
      <c r="M155" s="156"/>
    </row>
    <row r="156" spans="1:13" ht="12.75" customHeight="1" x14ac:dyDescent="0.25">
      <c r="A156" s="43">
        <v>2365</v>
      </c>
      <c r="B156" s="71" t="s">
        <v>164</v>
      </c>
      <c r="C156" s="72">
        <f t="shared" si="7"/>
        <v>0</v>
      </c>
      <c r="D156" s="74"/>
      <c r="E156" s="74"/>
      <c r="F156" s="74"/>
      <c r="G156" s="157"/>
      <c r="H156" s="72">
        <f t="shared" si="8"/>
        <v>0</v>
      </c>
      <c r="I156" s="74">
        <v>0</v>
      </c>
      <c r="J156" s="74"/>
      <c r="K156" s="74"/>
      <c r="L156" s="158"/>
      <c r="M156" s="156"/>
    </row>
    <row r="157" spans="1:13" ht="36" x14ac:dyDescent="0.25">
      <c r="A157" s="43">
        <v>2366</v>
      </c>
      <c r="B157" s="71" t="s">
        <v>165</v>
      </c>
      <c r="C157" s="72">
        <f t="shared" si="7"/>
        <v>0</v>
      </c>
      <c r="D157" s="74"/>
      <c r="E157" s="74"/>
      <c r="F157" s="74"/>
      <c r="G157" s="157"/>
      <c r="H157" s="72">
        <f t="shared" si="8"/>
        <v>0</v>
      </c>
      <c r="I157" s="74">
        <v>0</v>
      </c>
      <c r="J157" s="74"/>
      <c r="K157" s="74"/>
      <c r="L157" s="158"/>
      <c r="M157" s="156"/>
    </row>
    <row r="158" spans="1:13" ht="48" x14ac:dyDescent="0.25">
      <c r="A158" s="43">
        <v>2369</v>
      </c>
      <c r="B158" s="71" t="s">
        <v>166</v>
      </c>
      <c r="C158" s="72">
        <f t="shared" si="7"/>
        <v>0</v>
      </c>
      <c r="D158" s="74"/>
      <c r="E158" s="74"/>
      <c r="F158" s="74"/>
      <c r="G158" s="157"/>
      <c r="H158" s="72">
        <f t="shared" si="8"/>
        <v>0</v>
      </c>
      <c r="I158" s="74">
        <v>0</v>
      </c>
      <c r="J158" s="74"/>
      <c r="K158" s="74"/>
      <c r="L158" s="158"/>
      <c r="M158" s="156"/>
    </row>
    <row r="159" spans="1:13" x14ac:dyDescent="0.25">
      <c r="A159" s="150">
        <v>2370</v>
      </c>
      <c r="B159" s="112" t="s">
        <v>167</v>
      </c>
      <c r="C159" s="117">
        <f t="shared" si="7"/>
        <v>0</v>
      </c>
      <c r="D159" s="163"/>
      <c r="E159" s="163"/>
      <c r="F159" s="163"/>
      <c r="G159" s="164"/>
      <c r="H159" s="117">
        <f t="shared" si="8"/>
        <v>0</v>
      </c>
      <c r="I159" s="163">
        <v>0</v>
      </c>
      <c r="J159" s="163"/>
      <c r="K159" s="163"/>
      <c r="L159" s="165"/>
      <c r="M159" s="156"/>
    </row>
    <row r="160" spans="1:13" x14ac:dyDescent="0.25">
      <c r="A160" s="150">
        <v>2380</v>
      </c>
      <c r="B160" s="112" t="s">
        <v>168</v>
      </c>
      <c r="C160" s="117">
        <f t="shared" si="7"/>
        <v>0</v>
      </c>
      <c r="D160" s="151">
        <f>SUM(D161:D162)</f>
        <v>0</v>
      </c>
      <c r="E160" s="151">
        <f>SUM(E161:E162)</f>
        <v>0</v>
      </c>
      <c r="F160" s="151">
        <f>SUM(F161:F162)</f>
        <v>0</v>
      </c>
      <c r="G160" s="152">
        <f>SUM(G161:G162)</f>
        <v>0</v>
      </c>
      <c r="H160" s="117">
        <f t="shared" si="8"/>
        <v>0</v>
      </c>
      <c r="I160" s="151">
        <f>SUM(I161:I162)</f>
        <v>0</v>
      </c>
      <c r="J160" s="151">
        <f>SUM(J161:J162)</f>
        <v>0</v>
      </c>
      <c r="K160" s="151">
        <f>SUM(K161:K162)</f>
        <v>0</v>
      </c>
      <c r="L160" s="153">
        <f>SUM(L161:L162)</f>
        <v>0</v>
      </c>
    </row>
    <row r="161" spans="1:13" x14ac:dyDescent="0.25">
      <c r="A161" s="37">
        <v>2381</v>
      </c>
      <c r="B161" s="65" t="s">
        <v>169</v>
      </c>
      <c r="C161" s="66">
        <f t="shared" si="7"/>
        <v>0</v>
      </c>
      <c r="D161" s="68"/>
      <c r="E161" s="68"/>
      <c r="F161" s="68"/>
      <c r="G161" s="154"/>
      <c r="H161" s="66">
        <f t="shared" si="8"/>
        <v>0</v>
      </c>
      <c r="I161" s="68">
        <v>0</v>
      </c>
      <c r="J161" s="68"/>
      <c r="K161" s="68"/>
      <c r="L161" s="155"/>
      <c r="M161" s="156"/>
    </row>
    <row r="162" spans="1:13" ht="24" x14ac:dyDescent="0.25">
      <c r="A162" s="43">
        <v>2389</v>
      </c>
      <c r="B162" s="71" t="s">
        <v>170</v>
      </c>
      <c r="C162" s="72">
        <f t="shared" si="7"/>
        <v>0</v>
      </c>
      <c r="D162" s="74"/>
      <c r="E162" s="74"/>
      <c r="F162" s="74"/>
      <c r="G162" s="157"/>
      <c r="H162" s="72">
        <f t="shared" si="8"/>
        <v>0</v>
      </c>
      <c r="I162" s="74">
        <v>0</v>
      </c>
      <c r="J162" s="74"/>
      <c r="K162" s="74"/>
      <c r="L162" s="158"/>
      <c r="M162" s="156"/>
    </row>
    <row r="163" spans="1:13" x14ac:dyDescent="0.25">
      <c r="A163" s="150">
        <v>2390</v>
      </c>
      <c r="B163" s="112" t="s">
        <v>171</v>
      </c>
      <c r="C163" s="117">
        <f t="shared" si="7"/>
        <v>0</v>
      </c>
      <c r="D163" s="163"/>
      <c r="E163" s="163"/>
      <c r="F163" s="163"/>
      <c r="G163" s="164"/>
      <c r="H163" s="117">
        <f t="shared" si="8"/>
        <v>0</v>
      </c>
      <c r="I163" s="163">
        <v>0</v>
      </c>
      <c r="J163" s="163"/>
      <c r="K163" s="163"/>
      <c r="L163" s="165"/>
      <c r="M163" s="156"/>
    </row>
    <row r="164" spans="1:13" x14ac:dyDescent="0.25">
      <c r="A164" s="56">
        <v>2400</v>
      </c>
      <c r="B164" s="147" t="s">
        <v>172</v>
      </c>
      <c r="C164" s="57">
        <f t="shared" si="7"/>
        <v>0</v>
      </c>
      <c r="D164" s="177"/>
      <c r="E164" s="177"/>
      <c r="F164" s="177"/>
      <c r="G164" s="178"/>
      <c r="H164" s="57">
        <f t="shared" si="8"/>
        <v>0</v>
      </c>
      <c r="I164" s="177">
        <v>0</v>
      </c>
      <c r="J164" s="177"/>
      <c r="K164" s="177"/>
      <c r="L164" s="179"/>
      <c r="M164" s="156"/>
    </row>
    <row r="165" spans="1:13" ht="24" x14ac:dyDescent="0.25">
      <c r="A165" s="56">
        <v>2500</v>
      </c>
      <c r="B165" s="147" t="s">
        <v>173</v>
      </c>
      <c r="C165" s="57">
        <f t="shared" si="7"/>
        <v>0</v>
      </c>
      <c r="D165" s="63">
        <f>SUM(D166,D171)</f>
        <v>0</v>
      </c>
      <c r="E165" s="63">
        <f t="shared" ref="E165:G165" si="11">SUM(E166,E171)</f>
        <v>0</v>
      </c>
      <c r="F165" s="63">
        <f t="shared" si="11"/>
        <v>0</v>
      </c>
      <c r="G165" s="63">
        <f t="shared" si="11"/>
        <v>0</v>
      </c>
      <c r="H165" s="57">
        <f t="shared" si="8"/>
        <v>0</v>
      </c>
      <c r="I165" s="63">
        <f>SUM(I166,I171)</f>
        <v>0</v>
      </c>
      <c r="J165" s="63">
        <f t="shared" ref="J165:L165" si="12">SUM(J166,J171)</f>
        <v>0</v>
      </c>
      <c r="K165" s="63">
        <f t="shared" si="12"/>
        <v>0</v>
      </c>
      <c r="L165" s="149">
        <f t="shared" si="12"/>
        <v>0</v>
      </c>
    </row>
    <row r="166" spans="1:13" ht="16.5" customHeight="1" x14ac:dyDescent="0.25">
      <c r="A166" s="168">
        <v>2510</v>
      </c>
      <c r="B166" s="65" t="s">
        <v>174</v>
      </c>
      <c r="C166" s="66">
        <f t="shared" si="7"/>
        <v>0</v>
      </c>
      <c r="D166" s="169">
        <f>SUM(D167:D170)</f>
        <v>0</v>
      </c>
      <c r="E166" s="169">
        <f t="shared" ref="E166:G166" si="13">SUM(E167:E170)</f>
        <v>0</v>
      </c>
      <c r="F166" s="169">
        <f t="shared" si="13"/>
        <v>0</v>
      </c>
      <c r="G166" s="169">
        <f t="shared" si="13"/>
        <v>0</v>
      </c>
      <c r="H166" s="66">
        <f t="shared" si="8"/>
        <v>0</v>
      </c>
      <c r="I166" s="169">
        <f>SUM(I167:I170)</f>
        <v>0</v>
      </c>
      <c r="J166" s="169">
        <f t="shared" ref="J166:L166" si="14">SUM(J167:J170)</f>
        <v>0</v>
      </c>
      <c r="K166" s="169">
        <f t="shared" si="14"/>
        <v>0</v>
      </c>
      <c r="L166" s="180">
        <f t="shared" si="14"/>
        <v>0</v>
      </c>
    </row>
    <row r="167" spans="1:13" ht="24" x14ac:dyDescent="0.25">
      <c r="A167" s="44">
        <v>2512</v>
      </c>
      <c r="B167" s="71" t="s">
        <v>175</v>
      </c>
      <c r="C167" s="72">
        <f t="shared" si="7"/>
        <v>0</v>
      </c>
      <c r="D167" s="74"/>
      <c r="E167" s="74"/>
      <c r="F167" s="74"/>
      <c r="G167" s="157"/>
      <c r="H167" s="72">
        <f t="shared" si="8"/>
        <v>0</v>
      </c>
      <c r="I167" s="74">
        <v>0</v>
      </c>
      <c r="J167" s="74"/>
      <c r="K167" s="74"/>
      <c r="L167" s="158"/>
      <c r="M167" s="156"/>
    </row>
    <row r="168" spans="1:13" ht="36" x14ac:dyDescent="0.25">
      <c r="A168" s="44">
        <v>2513</v>
      </c>
      <c r="B168" s="71" t="s">
        <v>176</v>
      </c>
      <c r="C168" s="72">
        <f t="shared" si="7"/>
        <v>0</v>
      </c>
      <c r="D168" s="74"/>
      <c r="E168" s="74"/>
      <c r="F168" s="74"/>
      <c r="G168" s="157"/>
      <c r="H168" s="72">
        <f t="shared" si="8"/>
        <v>0</v>
      </c>
      <c r="I168" s="74">
        <v>0</v>
      </c>
      <c r="J168" s="74"/>
      <c r="K168" s="74"/>
      <c r="L168" s="158"/>
      <c r="M168" s="156"/>
    </row>
    <row r="169" spans="1:13" ht="24" x14ac:dyDescent="0.25">
      <c r="A169" s="44">
        <v>2515</v>
      </c>
      <c r="B169" s="71" t="s">
        <v>177</v>
      </c>
      <c r="C169" s="72">
        <f t="shared" si="7"/>
        <v>0</v>
      </c>
      <c r="D169" s="74"/>
      <c r="E169" s="74"/>
      <c r="F169" s="74"/>
      <c r="G169" s="157"/>
      <c r="H169" s="72">
        <f t="shared" si="8"/>
        <v>0</v>
      </c>
      <c r="I169" s="74">
        <v>0</v>
      </c>
      <c r="J169" s="74"/>
      <c r="K169" s="74"/>
      <c r="L169" s="158"/>
      <c r="M169" s="156"/>
    </row>
    <row r="170" spans="1:13" ht="24" x14ac:dyDescent="0.25">
      <c r="A170" s="44">
        <v>2519</v>
      </c>
      <c r="B170" s="71" t="s">
        <v>178</v>
      </c>
      <c r="C170" s="72">
        <f t="shared" si="7"/>
        <v>0</v>
      </c>
      <c r="D170" s="74"/>
      <c r="E170" s="74"/>
      <c r="F170" s="74"/>
      <c r="G170" s="157"/>
      <c r="H170" s="72">
        <f t="shared" si="8"/>
        <v>0</v>
      </c>
      <c r="I170" s="74">
        <v>0</v>
      </c>
      <c r="J170" s="74"/>
      <c r="K170" s="74"/>
      <c r="L170" s="158"/>
      <c r="M170" s="156"/>
    </row>
    <row r="171" spans="1:13" ht="24" x14ac:dyDescent="0.25">
      <c r="A171" s="159">
        <v>2520</v>
      </c>
      <c r="B171" s="71" t="s">
        <v>179</v>
      </c>
      <c r="C171" s="72">
        <f t="shared" si="7"/>
        <v>0</v>
      </c>
      <c r="D171" s="74"/>
      <c r="E171" s="74"/>
      <c r="F171" s="74"/>
      <c r="G171" s="157"/>
      <c r="H171" s="72">
        <f t="shared" si="8"/>
        <v>0</v>
      </c>
      <c r="I171" s="74">
        <v>0</v>
      </c>
      <c r="J171" s="74"/>
      <c r="K171" s="74"/>
      <c r="L171" s="158"/>
      <c r="M171" s="156"/>
    </row>
    <row r="172" spans="1:13" s="182" customFormat="1" ht="36" customHeight="1" x14ac:dyDescent="0.25">
      <c r="A172" s="19">
        <v>2800</v>
      </c>
      <c r="B172" s="65" t="s">
        <v>180</v>
      </c>
      <c r="C172" s="66">
        <f t="shared" si="7"/>
        <v>0</v>
      </c>
      <c r="D172" s="40"/>
      <c r="E172" s="40"/>
      <c r="F172" s="40"/>
      <c r="G172" s="41"/>
      <c r="H172" s="66">
        <f t="shared" si="8"/>
        <v>0</v>
      </c>
      <c r="I172" s="40">
        <v>0</v>
      </c>
      <c r="J172" s="40"/>
      <c r="K172" s="40"/>
      <c r="L172" s="42"/>
      <c r="M172" s="181"/>
    </row>
    <row r="173" spans="1:13" x14ac:dyDescent="0.25">
      <c r="A173" s="142">
        <v>3000</v>
      </c>
      <c r="B173" s="142" t="s">
        <v>181</v>
      </c>
      <c r="C173" s="143">
        <f t="shared" si="7"/>
        <v>105000</v>
      </c>
      <c r="D173" s="144">
        <f>SUM(D174,D184)</f>
        <v>105000</v>
      </c>
      <c r="E173" s="144">
        <f>SUM(E174,E184)</f>
        <v>0</v>
      </c>
      <c r="F173" s="144">
        <f>SUM(F174,F184)</f>
        <v>0</v>
      </c>
      <c r="G173" s="145">
        <f>SUM(G174,G184)</f>
        <v>0</v>
      </c>
      <c r="H173" s="143">
        <f t="shared" si="8"/>
        <v>105000</v>
      </c>
      <c r="I173" s="144">
        <f>SUM(I174,I184)</f>
        <v>105000</v>
      </c>
      <c r="J173" s="144">
        <f>SUM(J174,J184)</f>
        <v>0</v>
      </c>
      <c r="K173" s="144">
        <f>SUM(K174,K184)</f>
        <v>0</v>
      </c>
      <c r="L173" s="146">
        <f>SUM(L174,L184)</f>
        <v>0</v>
      </c>
    </row>
    <row r="174" spans="1:13" ht="24" x14ac:dyDescent="0.25">
      <c r="A174" s="56">
        <v>3200</v>
      </c>
      <c r="B174" s="183" t="s">
        <v>182</v>
      </c>
      <c r="C174" s="184">
        <f t="shared" si="7"/>
        <v>105000</v>
      </c>
      <c r="D174" s="63">
        <f>SUM(D175,D179)</f>
        <v>105000</v>
      </c>
      <c r="E174" s="63">
        <f t="shared" ref="E174:G174" si="15">SUM(E175,E179)</f>
        <v>0</v>
      </c>
      <c r="F174" s="63">
        <f t="shared" si="15"/>
        <v>0</v>
      </c>
      <c r="G174" s="63">
        <f t="shared" si="15"/>
        <v>0</v>
      </c>
      <c r="H174" s="57">
        <f t="shared" si="8"/>
        <v>105000</v>
      </c>
      <c r="I174" s="63">
        <f>SUM(I175,I179)</f>
        <v>105000</v>
      </c>
      <c r="J174" s="63">
        <f t="shared" ref="J174:L174" si="16">SUM(J175,J179)</f>
        <v>0</v>
      </c>
      <c r="K174" s="63">
        <f t="shared" si="16"/>
        <v>0</v>
      </c>
      <c r="L174" s="149">
        <f t="shared" si="16"/>
        <v>0</v>
      </c>
    </row>
    <row r="175" spans="1:13" ht="36" x14ac:dyDescent="0.25">
      <c r="A175" s="168">
        <v>3260</v>
      </c>
      <c r="B175" s="65" t="s">
        <v>183</v>
      </c>
      <c r="C175" s="66">
        <f t="shared" si="7"/>
        <v>105000</v>
      </c>
      <c r="D175" s="169">
        <f>SUM(D176:D178)</f>
        <v>105000</v>
      </c>
      <c r="E175" s="169">
        <f>SUM(E176:E178)</f>
        <v>0</v>
      </c>
      <c r="F175" s="169">
        <f>SUM(F176:F178)</f>
        <v>0</v>
      </c>
      <c r="G175" s="170">
        <f>SUM(G176:G178)</f>
        <v>0</v>
      </c>
      <c r="H175" s="66">
        <f t="shared" si="8"/>
        <v>105000</v>
      </c>
      <c r="I175" s="169">
        <f>SUM(I176:I178)</f>
        <v>105000</v>
      </c>
      <c r="J175" s="169">
        <f>SUM(J176:J178)</f>
        <v>0</v>
      </c>
      <c r="K175" s="169">
        <f>SUM(K176:K178)</f>
        <v>0</v>
      </c>
      <c r="L175" s="171">
        <f>SUM(L176:L178)</f>
        <v>0</v>
      </c>
    </row>
    <row r="176" spans="1:13" ht="24" x14ac:dyDescent="0.25">
      <c r="A176" s="44">
        <v>3261</v>
      </c>
      <c r="B176" s="71" t="s">
        <v>184</v>
      </c>
      <c r="C176" s="72">
        <f>SUM(D176:G176)</f>
        <v>0</v>
      </c>
      <c r="D176" s="74"/>
      <c r="E176" s="74"/>
      <c r="F176" s="74"/>
      <c r="G176" s="157"/>
      <c r="H176" s="72">
        <f>SUM(I176:L176)</f>
        <v>0</v>
      </c>
      <c r="I176" s="74">
        <v>0</v>
      </c>
      <c r="J176" s="74"/>
      <c r="K176" s="74"/>
      <c r="L176" s="158"/>
      <c r="M176" s="156"/>
    </row>
    <row r="177" spans="1:13" ht="36" x14ac:dyDescent="0.25">
      <c r="A177" s="44">
        <v>3262</v>
      </c>
      <c r="B177" s="71" t="s">
        <v>185</v>
      </c>
      <c r="C177" s="72">
        <f>SUM(D177:G177)</f>
        <v>105000</v>
      </c>
      <c r="D177" s="74">
        <v>105000</v>
      </c>
      <c r="E177" s="74"/>
      <c r="F177" s="74"/>
      <c r="G177" s="157"/>
      <c r="H177" s="72">
        <f>SUM(I177:L177)</f>
        <v>105000</v>
      </c>
      <c r="I177" s="74">
        <v>105000</v>
      </c>
      <c r="J177" s="74"/>
      <c r="K177" s="74"/>
      <c r="L177" s="158"/>
      <c r="M177" s="156"/>
    </row>
    <row r="178" spans="1:13" ht="24" x14ac:dyDescent="0.25">
      <c r="A178" s="44">
        <v>3263</v>
      </c>
      <c r="B178" s="71" t="s">
        <v>186</v>
      </c>
      <c r="C178" s="72">
        <f>SUM(D178:G178)</f>
        <v>0</v>
      </c>
      <c r="D178" s="74"/>
      <c r="E178" s="74"/>
      <c r="F178" s="74"/>
      <c r="G178" s="157"/>
      <c r="H178" s="72">
        <f>SUM(I178:L178)</f>
        <v>0</v>
      </c>
      <c r="I178" s="74">
        <v>0</v>
      </c>
      <c r="J178" s="74"/>
      <c r="K178" s="74"/>
      <c r="L178" s="158"/>
      <c r="M178" s="156"/>
    </row>
    <row r="179" spans="1:13" ht="84" x14ac:dyDescent="0.25">
      <c r="A179" s="168">
        <v>3290</v>
      </c>
      <c r="B179" s="65" t="s">
        <v>187</v>
      </c>
      <c r="C179" s="185">
        <f t="shared" ref="C179:C183" si="17">SUM(D179:G179)</f>
        <v>0</v>
      </c>
      <c r="D179" s="169">
        <f>SUM(D180:D183)</f>
        <v>0</v>
      </c>
      <c r="E179" s="169">
        <f t="shared" ref="E179:G179" si="18">SUM(E180:E183)</f>
        <v>0</v>
      </c>
      <c r="F179" s="169">
        <f t="shared" si="18"/>
        <v>0</v>
      </c>
      <c r="G179" s="169">
        <f t="shared" si="18"/>
        <v>0</v>
      </c>
      <c r="H179" s="185">
        <f t="shared" ref="H179:H183" si="19">SUM(I179:L179)</f>
        <v>0</v>
      </c>
      <c r="I179" s="169">
        <f>SUM(I180:I183)</f>
        <v>0</v>
      </c>
      <c r="J179" s="169">
        <f t="shared" ref="J179:L179" si="20">SUM(J180:J183)</f>
        <v>0</v>
      </c>
      <c r="K179" s="169">
        <f t="shared" si="20"/>
        <v>0</v>
      </c>
      <c r="L179" s="186">
        <f t="shared" si="20"/>
        <v>0</v>
      </c>
    </row>
    <row r="180" spans="1:13" ht="72" x14ac:dyDescent="0.25">
      <c r="A180" s="44">
        <v>3291</v>
      </c>
      <c r="B180" s="71" t="s">
        <v>188</v>
      </c>
      <c r="C180" s="72">
        <f t="shared" si="17"/>
        <v>0</v>
      </c>
      <c r="D180" s="74"/>
      <c r="E180" s="74"/>
      <c r="F180" s="74"/>
      <c r="G180" s="187"/>
      <c r="H180" s="72">
        <f t="shared" si="19"/>
        <v>0</v>
      </c>
      <c r="I180" s="74">
        <v>0</v>
      </c>
      <c r="J180" s="74"/>
      <c r="K180" s="74"/>
      <c r="L180" s="158"/>
      <c r="M180" s="156"/>
    </row>
    <row r="181" spans="1:13" ht="72" x14ac:dyDescent="0.25">
      <c r="A181" s="44">
        <v>3292</v>
      </c>
      <c r="B181" s="71" t="s">
        <v>189</v>
      </c>
      <c r="C181" s="72">
        <f t="shared" si="17"/>
        <v>0</v>
      </c>
      <c r="D181" s="74"/>
      <c r="E181" s="74"/>
      <c r="F181" s="74"/>
      <c r="G181" s="187"/>
      <c r="H181" s="72">
        <f t="shared" si="19"/>
        <v>0</v>
      </c>
      <c r="I181" s="74">
        <v>0</v>
      </c>
      <c r="J181" s="74"/>
      <c r="K181" s="74"/>
      <c r="L181" s="158"/>
      <c r="M181" s="156"/>
    </row>
    <row r="182" spans="1:13" ht="72" x14ac:dyDescent="0.25">
      <c r="A182" s="44">
        <v>3293</v>
      </c>
      <c r="B182" s="71" t="s">
        <v>190</v>
      </c>
      <c r="C182" s="72">
        <f t="shared" si="17"/>
        <v>0</v>
      </c>
      <c r="D182" s="74"/>
      <c r="E182" s="74"/>
      <c r="F182" s="74"/>
      <c r="G182" s="187"/>
      <c r="H182" s="72">
        <f t="shared" si="19"/>
        <v>0</v>
      </c>
      <c r="I182" s="74">
        <v>0</v>
      </c>
      <c r="J182" s="74"/>
      <c r="K182" s="74"/>
      <c r="L182" s="158"/>
      <c r="M182" s="156"/>
    </row>
    <row r="183" spans="1:13" ht="60" x14ac:dyDescent="0.25">
      <c r="A183" s="188">
        <v>3294</v>
      </c>
      <c r="B183" s="71" t="s">
        <v>191</v>
      </c>
      <c r="C183" s="185">
        <f t="shared" si="17"/>
        <v>0</v>
      </c>
      <c r="D183" s="189"/>
      <c r="E183" s="189"/>
      <c r="F183" s="189"/>
      <c r="G183" s="190"/>
      <c r="H183" s="185">
        <f t="shared" si="19"/>
        <v>0</v>
      </c>
      <c r="I183" s="189">
        <v>0</v>
      </c>
      <c r="J183" s="189"/>
      <c r="K183" s="189"/>
      <c r="L183" s="191"/>
      <c r="M183" s="156"/>
    </row>
    <row r="184" spans="1:13" ht="48" x14ac:dyDescent="0.25">
      <c r="A184" s="192">
        <v>3300</v>
      </c>
      <c r="B184" s="183" t="s">
        <v>192</v>
      </c>
      <c r="C184" s="193">
        <f t="shared" si="7"/>
        <v>0</v>
      </c>
      <c r="D184" s="194">
        <f>SUM(D185:D186)</f>
        <v>0</v>
      </c>
      <c r="E184" s="194">
        <f t="shared" ref="E184:G184" si="21">SUM(E185:E186)</f>
        <v>0</v>
      </c>
      <c r="F184" s="194">
        <f t="shared" si="21"/>
        <v>0</v>
      </c>
      <c r="G184" s="194">
        <f t="shared" si="21"/>
        <v>0</v>
      </c>
      <c r="H184" s="193">
        <f t="shared" si="8"/>
        <v>0</v>
      </c>
      <c r="I184" s="194">
        <f>SUM(I185:I186)</f>
        <v>0</v>
      </c>
      <c r="J184" s="194">
        <f t="shared" ref="J184:L184" si="22">SUM(J185:J186)</f>
        <v>0</v>
      </c>
      <c r="K184" s="194">
        <f t="shared" si="22"/>
        <v>0</v>
      </c>
      <c r="L184" s="149">
        <f t="shared" si="22"/>
        <v>0</v>
      </c>
    </row>
    <row r="185" spans="1:13" ht="48" x14ac:dyDescent="0.25">
      <c r="A185" s="111">
        <v>3310</v>
      </c>
      <c r="B185" s="112" t="s">
        <v>193</v>
      </c>
      <c r="C185" s="195">
        <f t="shared" si="7"/>
        <v>0</v>
      </c>
      <c r="D185" s="163"/>
      <c r="E185" s="163"/>
      <c r="F185" s="163"/>
      <c r="G185" s="164"/>
      <c r="H185" s="195">
        <f t="shared" si="8"/>
        <v>0</v>
      </c>
      <c r="I185" s="163">
        <v>0</v>
      </c>
      <c r="J185" s="163"/>
      <c r="K185" s="163"/>
      <c r="L185" s="165"/>
      <c r="M185" s="156"/>
    </row>
    <row r="186" spans="1:13" ht="48.75" customHeight="1" x14ac:dyDescent="0.25">
      <c r="A186" s="38">
        <v>3320</v>
      </c>
      <c r="B186" s="65" t="s">
        <v>194</v>
      </c>
      <c r="C186" s="66">
        <f t="shared" si="7"/>
        <v>0</v>
      </c>
      <c r="D186" s="68"/>
      <c r="E186" s="68"/>
      <c r="F186" s="68"/>
      <c r="G186" s="154"/>
      <c r="H186" s="66">
        <f t="shared" si="8"/>
        <v>0</v>
      </c>
      <c r="I186" s="68">
        <v>0</v>
      </c>
      <c r="J186" s="68"/>
      <c r="K186" s="68"/>
      <c r="L186" s="155"/>
      <c r="M186" s="156"/>
    </row>
    <row r="187" spans="1:13" x14ac:dyDescent="0.25">
      <c r="A187" s="196">
        <v>4000</v>
      </c>
      <c r="B187" s="142" t="s">
        <v>195</v>
      </c>
      <c r="C187" s="143">
        <f t="shared" si="7"/>
        <v>0</v>
      </c>
      <c r="D187" s="144">
        <f>SUM(D188,D191)</f>
        <v>0</v>
      </c>
      <c r="E187" s="144">
        <f>SUM(E188,E191)</f>
        <v>0</v>
      </c>
      <c r="F187" s="144">
        <f>SUM(F188,F191)</f>
        <v>0</v>
      </c>
      <c r="G187" s="145">
        <f>SUM(G188,G191)</f>
        <v>0</v>
      </c>
      <c r="H187" s="143">
        <f t="shared" si="8"/>
        <v>0</v>
      </c>
      <c r="I187" s="144">
        <f>SUM(I188,I191)</f>
        <v>0</v>
      </c>
      <c r="J187" s="144">
        <f>SUM(J188,J191)</f>
        <v>0</v>
      </c>
      <c r="K187" s="144">
        <f>SUM(K188,K191)</f>
        <v>0</v>
      </c>
      <c r="L187" s="146">
        <f>SUM(L188,L191)</f>
        <v>0</v>
      </c>
    </row>
    <row r="188" spans="1:13" ht="24" x14ac:dyDescent="0.25">
      <c r="A188" s="197">
        <v>4200</v>
      </c>
      <c r="B188" s="147" t="s">
        <v>196</v>
      </c>
      <c r="C188" s="57">
        <f>SUM(D188:G188)</f>
        <v>0</v>
      </c>
      <c r="D188" s="63">
        <f>SUM(D189,D190)</f>
        <v>0</v>
      </c>
      <c r="E188" s="63">
        <f>SUM(E189,E190)</f>
        <v>0</v>
      </c>
      <c r="F188" s="63">
        <f>SUM(F189,F190)</f>
        <v>0</v>
      </c>
      <c r="G188" s="166">
        <f>SUM(G189,G190)</f>
        <v>0</v>
      </c>
      <c r="H188" s="57">
        <f t="shared" si="8"/>
        <v>0</v>
      </c>
      <c r="I188" s="63">
        <f>SUM(I189,I190)</f>
        <v>0</v>
      </c>
      <c r="J188" s="63">
        <f>SUM(J189,J190)</f>
        <v>0</v>
      </c>
      <c r="K188" s="63">
        <f>SUM(K189,K190)</f>
        <v>0</v>
      </c>
      <c r="L188" s="167">
        <f>SUM(L189,L190)</f>
        <v>0</v>
      </c>
    </row>
    <row r="189" spans="1:13" ht="36" x14ac:dyDescent="0.25">
      <c r="A189" s="168">
        <v>4240</v>
      </c>
      <c r="B189" s="65" t="s">
        <v>197</v>
      </c>
      <c r="C189" s="66">
        <f t="shared" ref="C189:C264" si="23">SUM(D189:G189)</f>
        <v>0</v>
      </c>
      <c r="D189" s="68"/>
      <c r="E189" s="68"/>
      <c r="F189" s="68"/>
      <c r="G189" s="154"/>
      <c r="H189" s="66">
        <f t="shared" ref="H189:H263" si="24">SUM(I189:L189)</f>
        <v>0</v>
      </c>
      <c r="I189" s="68">
        <v>0</v>
      </c>
      <c r="J189" s="68"/>
      <c r="K189" s="68"/>
      <c r="L189" s="155"/>
      <c r="M189" s="156"/>
    </row>
    <row r="190" spans="1:13" ht="24" x14ac:dyDescent="0.25">
      <c r="A190" s="159">
        <v>4250</v>
      </c>
      <c r="B190" s="71" t="s">
        <v>198</v>
      </c>
      <c r="C190" s="72">
        <f t="shared" si="23"/>
        <v>0</v>
      </c>
      <c r="D190" s="74"/>
      <c r="E190" s="74"/>
      <c r="F190" s="74"/>
      <c r="G190" s="157"/>
      <c r="H190" s="72">
        <f t="shared" si="24"/>
        <v>0</v>
      </c>
      <c r="I190" s="74">
        <v>0</v>
      </c>
      <c r="J190" s="74"/>
      <c r="K190" s="74"/>
      <c r="L190" s="158"/>
      <c r="M190" s="156"/>
    </row>
    <row r="191" spans="1:13" x14ac:dyDescent="0.25">
      <c r="A191" s="56">
        <v>4300</v>
      </c>
      <c r="B191" s="147" t="s">
        <v>199</v>
      </c>
      <c r="C191" s="57">
        <f t="shared" si="23"/>
        <v>0</v>
      </c>
      <c r="D191" s="63">
        <f>SUM(D192)</f>
        <v>0</v>
      </c>
      <c r="E191" s="63">
        <f>SUM(E192)</f>
        <v>0</v>
      </c>
      <c r="F191" s="63">
        <f>SUM(F192)</f>
        <v>0</v>
      </c>
      <c r="G191" s="166">
        <f>SUM(G192)</f>
        <v>0</v>
      </c>
      <c r="H191" s="57">
        <f t="shared" si="24"/>
        <v>0</v>
      </c>
      <c r="I191" s="63">
        <f>SUM(I192)</f>
        <v>0</v>
      </c>
      <c r="J191" s="63">
        <f>SUM(J192)</f>
        <v>0</v>
      </c>
      <c r="K191" s="63">
        <f>SUM(K192)</f>
        <v>0</v>
      </c>
      <c r="L191" s="167">
        <f>SUM(L192)</f>
        <v>0</v>
      </c>
    </row>
    <row r="192" spans="1:13" ht="24" x14ac:dyDescent="0.25">
      <c r="A192" s="168">
        <v>4310</v>
      </c>
      <c r="B192" s="65" t="s">
        <v>200</v>
      </c>
      <c r="C192" s="66">
        <f>SUM(D192:G192)</f>
        <v>0</v>
      </c>
      <c r="D192" s="169">
        <f>SUM(D193:D193)</f>
        <v>0</v>
      </c>
      <c r="E192" s="169">
        <f>SUM(E193:E193)</f>
        <v>0</v>
      </c>
      <c r="F192" s="169">
        <f>SUM(F193:F193)</f>
        <v>0</v>
      </c>
      <c r="G192" s="170">
        <f>SUM(G193:G193)</f>
        <v>0</v>
      </c>
      <c r="H192" s="66">
        <f t="shared" si="24"/>
        <v>0</v>
      </c>
      <c r="I192" s="169">
        <f>SUM(I193:I193)</f>
        <v>0</v>
      </c>
      <c r="J192" s="169">
        <f>SUM(J193:J193)</f>
        <v>0</v>
      </c>
      <c r="K192" s="169">
        <f>SUM(K193:K193)</f>
        <v>0</v>
      </c>
      <c r="L192" s="171">
        <f>SUM(L193:L193)</f>
        <v>0</v>
      </c>
    </row>
    <row r="193" spans="1:13" ht="36" x14ac:dyDescent="0.25">
      <c r="A193" s="44">
        <v>4311</v>
      </c>
      <c r="B193" s="71" t="s">
        <v>201</v>
      </c>
      <c r="C193" s="72">
        <f t="shared" si="23"/>
        <v>0</v>
      </c>
      <c r="D193" s="74"/>
      <c r="E193" s="74"/>
      <c r="F193" s="74"/>
      <c r="G193" s="157"/>
      <c r="H193" s="72">
        <f t="shared" si="24"/>
        <v>0</v>
      </c>
      <c r="I193" s="74">
        <v>0</v>
      </c>
      <c r="J193" s="74"/>
      <c r="K193" s="74"/>
      <c r="L193" s="158"/>
      <c r="M193" s="156"/>
    </row>
    <row r="194" spans="1:13" s="24" customFormat="1" ht="24" x14ac:dyDescent="0.25">
      <c r="A194" s="198"/>
      <c r="B194" s="19" t="s">
        <v>202</v>
      </c>
      <c r="C194" s="138">
        <f t="shared" si="23"/>
        <v>0</v>
      </c>
      <c r="D194" s="139">
        <f>SUM(D195,D230,D269)</f>
        <v>0</v>
      </c>
      <c r="E194" s="139">
        <f>SUM(E195,E230,E269)</f>
        <v>0</v>
      </c>
      <c r="F194" s="139">
        <f>SUM(F195,F230,F269)</f>
        <v>0</v>
      </c>
      <c r="G194" s="139">
        <f>SUM(G195,G230,G269)</f>
        <v>0</v>
      </c>
      <c r="H194" s="138">
        <f t="shared" si="24"/>
        <v>0</v>
      </c>
      <c r="I194" s="139">
        <f>SUM(I195,I230,I269)</f>
        <v>0</v>
      </c>
      <c r="J194" s="139">
        <f>SUM(J195,J230,J269)</f>
        <v>0</v>
      </c>
      <c r="K194" s="139">
        <f>SUM(K195,K230,K269)</f>
        <v>0</v>
      </c>
      <c r="L194" s="199">
        <f>SUM(L195,L230,L269)</f>
        <v>0</v>
      </c>
    </row>
    <row r="195" spans="1:13" x14ac:dyDescent="0.25">
      <c r="A195" s="142">
        <v>5000</v>
      </c>
      <c r="B195" s="142" t="s">
        <v>203</v>
      </c>
      <c r="C195" s="143">
        <f t="shared" si="23"/>
        <v>0</v>
      </c>
      <c r="D195" s="144">
        <f>D196+D204</f>
        <v>0</v>
      </c>
      <c r="E195" s="144">
        <f>E196+E204</f>
        <v>0</v>
      </c>
      <c r="F195" s="144">
        <f>F196+F204</f>
        <v>0</v>
      </c>
      <c r="G195" s="144">
        <f>G196+G204</f>
        <v>0</v>
      </c>
      <c r="H195" s="143">
        <f t="shared" si="24"/>
        <v>0</v>
      </c>
      <c r="I195" s="144">
        <f>I196+I204</f>
        <v>0</v>
      </c>
      <c r="J195" s="144">
        <f>J196+J204</f>
        <v>0</v>
      </c>
      <c r="K195" s="144">
        <f>K196+K204</f>
        <v>0</v>
      </c>
      <c r="L195" s="200">
        <f>L196+L204</f>
        <v>0</v>
      </c>
    </row>
    <row r="196" spans="1:13" x14ac:dyDescent="0.25">
      <c r="A196" s="56">
        <v>5100</v>
      </c>
      <c r="B196" s="147" t="s">
        <v>204</v>
      </c>
      <c r="C196" s="57">
        <f t="shared" si="23"/>
        <v>0</v>
      </c>
      <c r="D196" s="63">
        <f>D197+D198+D201+D202+D203</f>
        <v>0</v>
      </c>
      <c r="E196" s="63">
        <f>E197+E198+E201+E202+E203</f>
        <v>0</v>
      </c>
      <c r="F196" s="63">
        <f>F197+F198+F201+F202+F203</f>
        <v>0</v>
      </c>
      <c r="G196" s="166">
        <f>G197+G198+G201+G202+G203</f>
        <v>0</v>
      </c>
      <c r="H196" s="57">
        <f t="shared" si="24"/>
        <v>0</v>
      </c>
      <c r="I196" s="63">
        <f>I197+I198+I201+I202+I203</f>
        <v>0</v>
      </c>
      <c r="J196" s="63">
        <f>J197+J198+J201+J202+J203</f>
        <v>0</v>
      </c>
      <c r="K196" s="63">
        <f>K197+K198+K201+K202+K203</f>
        <v>0</v>
      </c>
      <c r="L196" s="167">
        <f>L197+L198+L201+L202+L203</f>
        <v>0</v>
      </c>
    </row>
    <row r="197" spans="1:13" x14ac:dyDescent="0.25">
      <c r="A197" s="168">
        <v>5110</v>
      </c>
      <c r="B197" s="65" t="s">
        <v>205</v>
      </c>
      <c r="C197" s="66">
        <f t="shared" si="23"/>
        <v>0</v>
      </c>
      <c r="D197" s="68"/>
      <c r="E197" s="68"/>
      <c r="F197" s="68"/>
      <c r="G197" s="154"/>
      <c r="H197" s="66">
        <f t="shared" si="24"/>
        <v>0</v>
      </c>
      <c r="I197" s="68">
        <v>0</v>
      </c>
      <c r="J197" s="68"/>
      <c r="K197" s="68"/>
      <c r="L197" s="155"/>
      <c r="M197" s="156"/>
    </row>
    <row r="198" spans="1:13" ht="24" x14ac:dyDescent="0.25">
      <c r="A198" s="159">
        <v>5120</v>
      </c>
      <c r="B198" s="71" t="s">
        <v>206</v>
      </c>
      <c r="C198" s="72">
        <f t="shared" si="23"/>
        <v>0</v>
      </c>
      <c r="D198" s="160">
        <f>D199+D200</f>
        <v>0</v>
      </c>
      <c r="E198" s="160">
        <f>E199+E200</f>
        <v>0</v>
      </c>
      <c r="F198" s="160">
        <f>F199+F200</f>
        <v>0</v>
      </c>
      <c r="G198" s="161">
        <f>G199+G200</f>
        <v>0</v>
      </c>
      <c r="H198" s="72">
        <f t="shared" si="24"/>
        <v>0</v>
      </c>
      <c r="I198" s="160">
        <f>I199+I200</f>
        <v>0</v>
      </c>
      <c r="J198" s="160">
        <f>J199+J200</f>
        <v>0</v>
      </c>
      <c r="K198" s="160">
        <f>K199+K200</f>
        <v>0</v>
      </c>
      <c r="L198" s="162">
        <f>L199+L200</f>
        <v>0</v>
      </c>
    </row>
    <row r="199" spans="1:13" x14ac:dyDescent="0.25">
      <c r="A199" s="44">
        <v>5121</v>
      </c>
      <c r="B199" s="71" t="s">
        <v>207</v>
      </c>
      <c r="C199" s="72">
        <f t="shared" si="23"/>
        <v>0</v>
      </c>
      <c r="D199" s="74"/>
      <c r="E199" s="74"/>
      <c r="F199" s="74"/>
      <c r="G199" s="157"/>
      <c r="H199" s="72">
        <f t="shared" si="24"/>
        <v>0</v>
      </c>
      <c r="I199" s="74">
        <v>0</v>
      </c>
      <c r="J199" s="74"/>
      <c r="K199" s="74"/>
      <c r="L199" s="158"/>
      <c r="M199" s="156"/>
    </row>
    <row r="200" spans="1:13" ht="24" x14ac:dyDescent="0.25">
      <c r="A200" s="44">
        <v>5129</v>
      </c>
      <c r="B200" s="71" t="s">
        <v>208</v>
      </c>
      <c r="C200" s="72">
        <f t="shared" si="23"/>
        <v>0</v>
      </c>
      <c r="D200" s="74"/>
      <c r="E200" s="74"/>
      <c r="F200" s="74"/>
      <c r="G200" s="157"/>
      <c r="H200" s="72">
        <f t="shared" si="24"/>
        <v>0</v>
      </c>
      <c r="I200" s="74">
        <v>0</v>
      </c>
      <c r="J200" s="74"/>
      <c r="K200" s="74"/>
      <c r="L200" s="158"/>
      <c r="M200" s="156"/>
    </row>
    <row r="201" spans="1:13" x14ac:dyDescent="0.25">
      <c r="A201" s="159">
        <v>5130</v>
      </c>
      <c r="B201" s="71" t="s">
        <v>209</v>
      </c>
      <c r="C201" s="72">
        <f t="shared" si="23"/>
        <v>0</v>
      </c>
      <c r="D201" s="74"/>
      <c r="E201" s="74"/>
      <c r="F201" s="74"/>
      <c r="G201" s="157"/>
      <c r="H201" s="72">
        <f t="shared" si="24"/>
        <v>0</v>
      </c>
      <c r="I201" s="74">
        <v>0</v>
      </c>
      <c r="J201" s="74"/>
      <c r="K201" s="74"/>
      <c r="L201" s="158"/>
      <c r="M201" s="156"/>
    </row>
    <row r="202" spans="1:13" x14ac:dyDescent="0.25">
      <c r="A202" s="159">
        <v>5140</v>
      </c>
      <c r="B202" s="71" t="s">
        <v>210</v>
      </c>
      <c r="C202" s="72">
        <f t="shared" si="23"/>
        <v>0</v>
      </c>
      <c r="D202" s="74"/>
      <c r="E202" s="74"/>
      <c r="F202" s="74"/>
      <c r="G202" s="157"/>
      <c r="H202" s="72">
        <f t="shared" si="24"/>
        <v>0</v>
      </c>
      <c r="I202" s="74">
        <v>0</v>
      </c>
      <c r="J202" s="74"/>
      <c r="K202" s="74"/>
      <c r="L202" s="158"/>
      <c r="M202" s="156"/>
    </row>
    <row r="203" spans="1:13" ht="24" x14ac:dyDescent="0.25">
      <c r="A203" s="159">
        <v>5170</v>
      </c>
      <c r="B203" s="71" t="s">
        <v>211</v>
      </c>
      <c r="C203" s="72">
        <f t="shared" si="23"/>
        <v>0</v>
      </c>
      <c r="D203" s="74"/>
      <c r="E203" s="74"/>
      <c r="F203" s="74"/>
      <c r="G203" s="157"/>
      <c r="H203" s="72">
        <f t="shared" si="24"/>
        <v>0</v>
      </c>
      <c r="I203" s="74">
        <v>0</v>
      </c>
      <c r="J203" s="74"/>
      <c r="K203" s="74"/>
      <c r="L203" s="158"/>
      <c r="M203" s="156"/>
    </row>
    <row r="204" spans="1:13" x14ac:dyDescent="0.25">
      <c r="A204" s="56">
        <v>5200</v>
      </c>
      <c r="B204" s="147" t="s">
        <v>212</v>
      </c>
      <c r="C204" s="57">
        <f t="shared" si="23"/>
        <v>0</v>
      </c>
      <c r="D204" s="63">
        <f>D205+D215+D216+D225+D226+D227+D229</f>
        <v>0</v>
      </c>
      <c r="E204" s="63">
        <f>E205+E215+E216+E225+E226+E227+E229</f>
        <v>0</v>
      </c>
      <c r="F204" s="63">
        <f>F205+F215+F216+F225+F226+F227+F229</f>
        <v>0</v>
      </c>
      <c r="G204" s="166">
        <f>G205+G215+G216+G225+G226+G227+G229</f>
        <v>0</v>
      </c>
      <c r="H204" s="57">
        <f t="shared" si="24"/>
        <v>0</v>
      </c>
      <c r="I204" s="63">
        <f>I205+I215+I216+I225+I226+I227+I229</f>
        <v>0</v>
      </c>
      <c r="J204" s="63">
        <f>J205+J215+J216+J225+J226+J227+J229</f>
        <v>0</v>
      </c>
      <c r="K204" s="63">
        <f>K205+K215+K216+K225+K226+K227+K229</f>
        <v>0</v>
      </c>
      <c r="L204" s="167">
        <f>L205+L215+L216+L225+L226+L227+L229</f>
        <v>0</v>
      </c>
    </row>
    <row r="205" spans="1:13" x14ac:dyDescent="0.25">
      <c r="A205" s="150">
        <v>5210</v>
      </c>
      <c r="B205" s="112" t="s">
        <v>213</v>
      </c>
      <c r="C205" s="117">
        <f t="shared" si="23"/>
        <v>0</v>
      </c>
      <c r="D205" s="151">
        <f>SUM(D206:D214)</f>
        <v>0</v>
      </c>
      <c r="E205" s="151">
        <f>SUM(E206:E214)</f>
        <v>0</v>
      </c>
      <c r="F205" s="151">
        <f>SUM(F206:F214)</f>
        <v>0</v>
      </c>
      <c r="G205" s="152">
        <f>SUM(G206:G214)</f>
        <v>0</v>
      </c>
      <c r="H205" s="117">
        <f t="shared" si="24"/>
        <v>0</v>
      </c>
      <c r="I205" s="151">
        <f>SUM(I206:I214)</f>
        <v>0</v>
      </c>
      <c r="J205" s="151">
        <f>SUM(J206:J214)</f>
        <v>0</v>
      </c>
      <c r="K205" s="151">
        <f>SUM(K206:K214)</f>
        <v>0</v>
      </c>
      <c r="L205" s="153">
        <f>SUM(L206:L214)</f>
        <v>0</v>
      </c>
    </row>
    <row r="206" spans="1:13" x14ac:dyDescent="0.25">
      <c r="A206" s="38">
        <v>5211</v>
      </c>
      <c r="B206" s="65" t="s">
        <v>214</v>
      </c>
      <c r="C206" s="66">
        <f t="shared" si="23"/>
        <v>0</v>
      </c>
      <c r="D206" s="68"/>
      <c r="E206" s="68"/>
      <c r="F206" s="68"/>
      <c r="G206" s="154"/>
      <c r="H206" s="66">
        <f t="shared" si="24"/>
        <v>0</v>
      </c>
      <c r="I206" s="68">
        <v>0</v>
      </c>
      <c r="J206" s="68"/>
      <c r="K206" s="68"/>
      <c r="L206" s="155"/>
      <c r="M206" s="156"/>
    </row>
    <row r="207" spans="1:13" x14ac:dyDescent="0.25">
      <c r="A207" s="44">
        <v>5212</v>
      </c>
      <c r="B207" s="71" t="s">
        <v>215</v>
      </c>
      <c r="C207" s="72">
        <f t="shared" si="23"/>
        <v>0</v>
      </c>
      <c r="D207" s="74"/>
      <c r="E207" s="74"/>
      <c r="F207" s="74"/>
      <c r="G207" s="157"/>
      <c r="H207" s="72">
        <f t="shared" si="24"/>
        <v>0</v>
      </c>
      <c r="I207" s="74">
        <v>0</v>
      </c>
      <c r="J207" s="74"/>
      <c r="K207" s="74"/>
      <c r="L207" s="158"/>
      <c r="M207" s="156"/>
    </row>
    <row r="208" spans="1:13" x14ac:dyDescent="0.25">
      <c r="A208" s="44">
        <v>5213</v>
      </c>
      <c r="B208" s="71" t="s">
        <v>216</v>
      </c>
      <c r="C208" s="72">
        <f t="shared" si="23"/>
        <v>0</v>
      </c>
      <c r="D208" s="74"/>
      <c r="E208" s="74"/>
      <c r="F208" s="74"/>
      <c r="G208" s="157"/>
      <c r="H208" s="72">
        <f t="shared" si="24"/>
        <v>0</v>
      </c>
      <c r="I208" s="74">
        <v>0</v>
      </c>
      <c r="J208" s="74"/>
      <c r="K208" s="74"/>
      <c r="L208" s="158"/>
      <c r="M208" s="156"/>
    </row>
    <row r="209" spans="1:13" x14ac:dyDescent="0.25">
      <c r="A209" s="44">
        <v>5214</v>
      </c>
      <c r="B209" s="71" t="s">
        <v>217</v>
      </c>
      <c r="C209" s="72">
        <f t="shared" si="23"/>
        <v>0</v>
      </c>
      <c r="D209" s="74"/>
      <c r="E209" s="74"/>
      <c r="F209" s="74"/>
      <c r="G209" s="157"/>
      <c r="H209" s="72">
        <f t="shared" si="24"/>
        <v>0</v>
      </c>
      <c r="I209" s="74">
        <v>0</v>
      </c>
      <c r="J209" s="74"/>
      <c r="K209" s="74"/>
      <c r="L209" s="158"/>
      <c r="M209" s="156"/>
    </row>
    <row r="210" spans="1:13" x14ac:dyDescent="0.25">
      <c r="A210" s="44">
        <v>5215</v>
      </c>
      <c r="B210" s="71" t="s">
        <v>218</v>
      </c>
      <c r="C210" s="72">
        <f>SUM(D210:G210)</f>
        <v>0</v>
      </c>
      <c r="D210" s="74"/>
      <c r="E210" s="74"/>
      <c r="F210" s="74"/>
      <c r="G210" s="157"/>
      <c r="H210" s="72">
        <f>SUM(I210:L210)</f>
        <v>0</v>
      </c>
      <c r="I210" s="74">
        <v>0</v>
      </c>
      <c r="J210" s="74"/>
      <c r="K210" s="74"/>
      <c r="L210" s="158"/>
      <c r="M210" s="156"/>
    </row>
    <row r="211" spans="1:13" ht="14.25" customHeight="1" x14ac:dyDescent="0.25">
      <c r="A211" s="44">
        <v>5216</v>
      </c>
      <c r="B211" s="71" t="s">
        <v>219</v>
      </c>
      <c r="C211" s="72">
        <f t="shared" si="23"/>
        <v>0</v>
      </c>
      <c r="D211" s="74"/>
      <c r="E211" s="74"/>
      <c r="F211" s="74"/>
      <c r="G211" s="157"/>
      <c r="H211" s="72">
        <f t="shared" si="24"/>
        <v>0</v>
      </c>
      <c r="I211" s="74">
        <v>0</v>
      </c>
      <c r="J211" s="74"/>
      <c r="K211" s="74"/>
      <c r="L211" s="158"/>
      <c r="M211" s="156"/>
    </row>
    <row r="212" spans="1:13" x14ac:dyDescent="0.25">
      <c r="A212" s="44">
        <v>5217</v>
      </c>
      <c r="B212" s="71" t="s">
        <v>220</v>
      </c>
      <c r="C212" s="72">
        <f t="shared" si="23"/>
        <v>0</v>
      </c>
      <c r="D212" s="74"/>
      <c r="E212" s="74"/>
      <c r="F212" s="74"/>
      <c r="G212" s="157"/>
      <c r="H212" s="72">
        <f t="shared" si="24"/>
        <v>0</v>
      </c>
      <c r="I212" s="74">
        <v>0</v>
      </c>
      <c r="J212" s="74"/>
      <c r="K212" s="74"/>
      <c r="L212" s="158"/>
      <c r="M212" s="156"/>
    </row>
    <row r="213" spans="1:13" x14ac:dyDescent="0.25">
      <c r="A213" s="44">
        <v>5218</v>
      </c>
      <c r="B213" s="71" t="s">
        <v>221</v>
      </c>
      <c r="C213" s="72">
        <f t="shared" si="23"/>
        <v>0</v>
      </c>
      <c r="D213" s="74"/>
      <c r="E213" s="74"/>
      <c r="F213" s="74"/>
      <c r="G213" s="157"/>
      <c r="H213" s="72">
        <f t="shared" si="24"/>
        <v>0</v>
      </c>
      <c r="I213" s="74">
        <v>0</v>
      </c>
      <c r="J213" s="74"/>
      <c r="K213" s="74"/>
      <c r="L213" s="158"/>
      <c r="M213" s="156"/>
    </row>
    <row r="214" spans="1:13" x14ac:dyDescent="0.25">
      <c r="A214" s="44">
        <v>5219</v>
      </c>
      <c r="B214" s="71" t="s">
        <v>222</v>
      </c>
      <c r="C214" s="72">
        <f t="shared" si="23"/>
        <v>0</v>
      </c>
      <c r="D214" s="74"/>
      <c r="E214" s="74"/>
      <c r="F214" s="74"/>
      <c r="G214" s="157"/>
      <c r="H214" s="72">
        <f t="shared" si="24"/>
        <v>0</v>
      </c>
      <c r="I214" s="74">
        <v>0</v>
      </c>
      <c r="J214" s="74"/>
      <c r="K214" s="74"/>
      <c r="L214" s="158"/>
      <c r="M214" s="156"/>
    </row>
    <row r="215" spans="1:13" ht="13.5" customHeight="1" x14ac:dyDescent="0.25">
      <c r="A215" s="159">
        <v>5220</v>
      </c>
      <c r="B215" s="71" t="s">
        <v>223</v>
      </c>
      <c r="C215" s="72">
        <f t="shared" si="23"/>
        <v>0</v>
      </c>
      <c r="D215" s="74"/>
      <c r="E215" s="74"/>
      <c r="F215" s="74"/>
      <c r="G215" s="157"/>
      <c r="H215" s="72">
        <f t="shared" si="24"/>
        <v>0</v>
      </c>
      <c r="I215" s="74">
        <v>0</v>
      </c>
      <c r="J215" s="74"/>
      <c r="K215" s="74"/>
      <c r="L215" s="158"/>
      <c r="M215" s="156"/>
    </row>
    <row r="216" spans="1:13" x14ac:dyDescent="0.25">
      <c r="A216" s="159">
        <v>5230</v>
      </c>
      <c r="B216" s="71" t="s">
        <v>224</v>
      </c>
      <c r="C216" s="72">
        <f t="shared" si="23"/>
        <v>0</v>
      </c>
      <c r="D216" s="160">
        <f>SUM(D217:D224)</f>
        <v>0</v>
      </c>
      <c r="E216" s="160">
        <f>SUM(E217:E224)</f>
        <v>0</v>
      </c>
      <c r="F216" s="160">
        <f>SUM(F217:F224)</f>
        <v>0</v>
      </c>
      <c r="G216" s="161">
        <f>SUM(G217:G224)</f>
        <v>0</v>
      </c>
      <c r="H216" s="72">
        <f t="shared" si="24"/>
        <v>0</v>
      </c>
      <c r="I216" s="160">
        <f>SUM(I217:I224)</f>
        <v>0</v>
      </c>
      <c r="J216" s="160">
        <f>SUM(J217:J224)</f>
        <v>0</v>
      </c>
      <c r="K216" s="160">
        <f>SUM(K217:K224)</f>
        <v>0</v>
      </c>
      <c r="L216" s="162">
        <f>SUM(L217:L224)</f>
        <v>0</v>
      </c>
    </row>
    <row r="217" spans="1:13" x14ac:dyDescent="0.25">
      <c r="A217" s="44">
        <v>5231</v>
      </c>
      <c r="B217" s="71" t="s">
        <v>225</v>
      </c>
      <c r="C217" s="72">
        <f t="shared" si="23"/>
        <v>0</v>
      </c>
      <c r="D217" s="74"/>
      <c r="E217" s="74"/>
      <c r="F217" s="74"/>
      <c r="G217" s="157"/>
      <c r="H217" s="72">
        <f t="shared" si="24"/>
        <v>0</v>
      </c>
      <c r="I217" s="74">
        <v>0</v>
      </c>
      <c r="J217" s="74"/>
      <c r="K217" s="74"/>
      <c r="L217" s="158"/>
      <c r="M217" s="156"/>
    </row>
    <row r="218" spans="1:13" x14ac:dyDescent="0.25">
      <c r="A218" s="44">
        <v>5232</v>
      </c>
      <c r="B218" s="71" t="s">
        <v>226</v>
      </c>
      <c r="C218" s="72">
        <f t="shared" si="23"/>
        <v>0</v>
      </c>
      <c r="D218" s="74"/>
      <c r="E218" s="74"/>
      <c r="F218" s="74"/>
      <c r="G218" s="157"/>
      <c r="H218" s="72">
        <f t="shared" si="24"/>
        <v>0</v>
      </c>
      <c r="I218" s="74">
        <v>0</v>
      </c>
      <c r="J218" s="74"/>
      <c r="K218" s="74"/>
      <c r="L218" s="158"/>
      <c r="M218" s="156"/>
    </row>
    <row r="219" spans="1:13" x14ac:dyDescent="0.25">
      <c r="A219" s="44">
        <v>5233</v>
      </c>
      <c r="B219" s="71" t="s">
        <v>227</v>
      </c>
      <c r="C219" s="201">
        <f t="shared" si="23"/>
        <v>0</v>
      </c>
      <c r="D219" s="74"/>
      <c r="E219" s="74"/>
      <c r="F219" s="74"/>
      <c r="G219" s="157"/>
      <c r="H219" s="72">
        <f t="shared" si="24"/>
        <v>0</v>
      </c>
      <c r="I219" s="74">
        <v>0</v>
      </c>
      <c r="J219" s="74"/>
      <c r="K219" s="74"/>
      <c r="L219" s="158"/>
      <c r="M219" s="156"/>
    </row>
    <row r="220" spans="1:13" ht="24" x14ac:dyDescent="0.25">
      <c r="A220" s="44">
        <v>5234</v>
      </c>
      <c r="B220" s="71" t="s">
        <v>228</v>
      </c>
      <c r="C220" s="201">
        <f t="shared" si="23"/>
        <v>0</v>
      </c>
      <c r="D220" s="74"/>
      <c r="E220" s="74"/>
      <c r="F220" s="74"/>
      <c r="G220" s="157"/>
      <c r="H220" s="72">
        <f t="shared" si="24"/>
        <v>0</v>
      </c>
      <c r="I220" s="74">
        <v>0</v>
      </c>
      <c r="J220" s="74"/>
      <c r="K220" s="74"/>
      <c r="L220" s="158"/>
      <c r="M220" s="156"/>
    </row>
    <row r="221" spans="1:13" ht="14.25" customHeight="1" x14ac:dyDescent="0.25">
      <c r="A221" s="44">
        <v>5236</v>
      </c>
      <c r="B221" s="71" t="s">
        <v>229</v>
      </c>
      <c r="C221" s="201">
        <f t="shared" si="23"/>
        <v>0</v>
      </c>
      <c r="D221" s="74"/>
      <c r="E221" s="74"/>
      <c r="F221" s="74"/>
      <c r="G221" s="157"/>
      <c r="H221" s="72">
        <f t="shared" si="24"/>
        <v>0</v>
      </c>
      <c r="I221" s="74">
        <v>0</v>
      </c>
      <c r="J221" s="74"/>
      <c r="K221" s="74"/>
      <c r="L221" s="158"/>
      <c r="M221" s="156"/>
    </row>
    <row r="222" spans="1:13" ht="14.25" customHeight="1" x14ac:dyDescent="0.25">
      <c r="A222" s="44">
        <v>5237</v>
      </c>
      <c r="B222" s="71" t="s">
        <v>230</v>
      </c>
      <c r="C222" s="201">
        <f t="shared" si="23"/>
        <v>0</v>
      </c>
      <c r="D222" s="74"/>
      <c r="E222" s="74"/>
      <c r="F222" s="74"/>
      <c r="G222" s="157"/>
      <c r="H222" s="72">
        <f t="shared" si="24"/>
        <v>0</v>
      </c>
      <c r="I222" s="74">
        <v>0</v>
      </c>
      <c r="J222" s="74"/>
      <c r="K222" s="74"/>
      <c r="L222" s="158"/>
      <c r="M222" s="156"/>
    </row>
    <row r="223" spans="1:13" ht="24" x14ac:dyDescent="0.25">
      <c r="A223" s="44">
        <v>5238</v>
      </c>
      <c r="B223" s="71" t="s">
        <v>231</v>
      </c>
      <c r="C223" s="201">
        <f t="shared" si="23"/>
        <v>0</v>
      </c>
      <c r="D223" s="74"/>
      <c r="E223" s="74"/>
      <c r="F223" s="74"/>
      <c r="G223" s="157"/>
      <c r="H223" s="72">
        <f t="shared" si="24"/>
        <v>0</v>
      </c>
      <c r="I223" s="74">
        <v>0</v>
      </c>
      <c r="J223" s="74"/>
      <c r="K223" s="74"/>
      <c r="L223" s="158"/>
      <c r="M223" s="156"/>
    </row>
    <row r="224" spans="1:13" ht="24" x14ac:dyDescent="0.25">
      <c r="A224" s="44">
        <v>5239</v>
      </c>
      <c r="B224" s="71" t="s">
        <v>232</v>
      </c>
      <c r="C224" s="201">
        <f t="shared" si="23"/>
        <v>0</v>
      </c>
      <c r="D224" s="74"/>
      <c r="E224" s="74"/>
      <c r="F224" s="74"/>
      <c r="G224" s="157"/>
      <c r="H224" s="72">
        <f t="shared" si="24"/>
        <v>0</v>
      </c>
      <c r="I224" s="74">
        <v>0</v>
      </c>
      <c r="J224" s="74"/>
      <c r="K224" s="74"/>
      <c r="L224" s="158"/>
      <c r="M224" s="156"/>
    </row>
    <row r="225" spans="1:13" ht="24" x14ac:dyDescent="0.25">
      <c r="A225" s="159">
        <v>5240</v>
      </c>
      <c r="B225" s="71" t="s">
        <v>233</v>
      </c>
      <c r="C225" s="201">
        <f t="shared" si="23"/>
        <v>0</v>
      </c>
      <c r="D225" s="74"/>
      <c r="E225" s="74"/>
      <c r="F225" s="74"/>
      <c r="G225" s="157"/>
      <c r="H225" s="72">
        <f t="shared" si="24"/>
        <v>0</v>
      </c>
      <c r="I225" s="74">
        <v>0</v>
      </c>
      <c r="J225" s="74"/>
      <c r="K225" s="74"/>
      <c r="L225" s="158"/>
      <c r="M225" s="156"/>
    </row>
    <row r="226" spans="1:13" x14ac:dyDescent="0.25">
      <c r="A226" s="159">
        <v>5250</v>
      </c>
      <c r="B226" s="71" t="s">
        <v>234</v>
      </c>
      <c r="C226" s="201">
        <f t="shared" si="23"/>
        <v>0</v>
      </c>
      <c r="D226" s="74"/>
      <c r="E226" s="74"/>
      <c r="F226" s="74"/>
      <c r="G226" s="157"/>
      <c r="H226" s="72">
        <f t="shared" si="24"/>
        <v>0</v>
      </c>
      <c r="I226" s="74">
        <v>0</v>
      </c>
      <c r="J226" s="74"/>
      <c r="K226" s="74"/>
      <c r="L226" s="158"/>
      <c r="M226" s="156"/>
    </row>
    <row r="227" spans="1:13" x14ac:dyDescent="0.25">
      <c r="A227" s="159">
        <v>5260</v>
      </c>
      <c r="B227" s="71" t="s">
        <v>235</v>
      </c>
      <c r="C227" s="201">
        <f t="shared" si="23"/>
        <v>0</v>
      </c>
      <c r="D227" s="160">
        <f>SUM(D228)</f>
        <v>0</v>
      </c>
      <c r="E227" s="160">
        <f>SUM(E228)</f>
        <v>0</v>
      </c>
      <c r="F227" s="160">
        <f>SUM(F228)</f>
        <v>0</v>
      </c>
      <c r="G227" s="161">
        <f>SUM(G228)</f>
        <v>0</v>
      </c>
      <c r="H227" s="72">
        <f t="shared" si="24"/>
        <v>0</v>
      </c>
      <c r="I227" s="160">
        <f>SUM(I228)</f>
        <v>0</v>
      </c>
      <c r="J227" s="160">
        <f>SUM(J228)</f>
        <v>0</v>
      </c>
      <c r="K227" s="160">
        <f>SUM(K228)</f>
        <v>0</v>
      </c>
      <c r="L227" s="162">
        <f>SUM(L228)</f>
        <v>0</v>
      </c>
    </row>
    <row r="228" spans="1:13" ht="24" x14ac:dyDescent="0.25">
      <c r="A228" s="44">
        <v>5269</v>
      </c>
      <c r="B228" s="71" t="s">
        <v>236</v>
      </c>
      <c r="C228" s="201">
        <f t="shared" si="23"/>
        <v>0</v>
      </c>
      <c r="D228" s="74"/>
      <c r="E228" s="74"/>
      <c r="F228" s="74"/>
      <c r="G228" s="157"/>
      <c r="H228" s="72">
        <f t="shared" si="24"/>
        <v>0</v>
      </c>
      <c r="I228" s="74">
        <v>0</v>
      </c>
      <c r="J228" s="74"/>
      <c r="K228" s="74"/>
      <c r="L228" s="158"/>
      <c r="M228" s="156"/>
    </row>
    <row r="229" spans="1:13" ht="24" x14ac:dyDescent="0.25">
      <c r="A229" s="150">
        <v>5270</v>
      </c>
      <c r="B229" s="112" t="s">
        <v>237</v>
      </c>
      <c r="C229" s="202">
        <f t="shared" si="23"/>
        <v>0</v>
      </c>
      <c r="D229" s="163"/>
      <c r="E229" s="163"/>
      <c r="F229" s="163"/>
      <c r="G229" s="164"/>
      <c r="H229" s="117">
        <f t="shared" si="24"/>
        <v>0</v>
      </c>
      <c r="I229" s="163">
        <v>0</v>
      </c>
      <c r="J229" s="163"/>
      <c r="K229" s="163"/>
      <c r="L229" s="165"/>
      <c r="M229" s="156"/>
    </row>
    <row r="230" spans="1:13" x14ac:dyDescent="0.25">
      <c r="A230" s="142">
        <v>6000</v>
      </c>
      <c r="B230" s="142" t="s">
        <v>238</v>
      </c>
      <c r="C230" s="203">
        <f t="shared" si="23"/>
        <v>0</v>
      </c>
      <c r="D230" s="144">
        <f>D231+D251+D259</f>
        <v>0</v>
      </c>
      <c r="E230" s="144">
        <f>E231+E251+E259</f>
        <v>0</v>
      </c>
      <c r="F230" s="144">
        <f>F231+F251+F259</f>
        <v>0</v>
      </c>
      <c r="G230" s="145">
        <f>G231+G251+G259</f>
        <v>0</v>
      </c>
      <c r="H230" s="143">
        <f t="shared" si="24"/>
        <v>0</v>
      </c>
      <c r="I230" s="144">
        <f>I231+I251+I259</f>
        <v>0</v>
      </c>
      <c r="J230" s="144">
        <f>J231+J251+J259</f>
        <v>0</v>
      </c>
      <c r="K230" s="144">
        <f>K231+K251+K259</f>
        <v>0</v>
      </c>
      <c r="L230" s="146">
        <f>L231+L251+L259</f>
        <v>0</v>
      </c>
    </row>
    <row r="231" spans="1:13" ht="14.25" customHeight="1" x14ac:dyDescent="0.25">
      <c r="A231" s="192">
        <v>6200</v>
      </c>
      <c r="B231" s="183" t="s">
        <v>239</v>
      </c>
      <c r="C231" s="204">
        <f>SUM(D231:G231)</f>
        <v>0</v>
      </c>
      <c r="D231" s="194">
        <f>SUM(D232,D233,D235,D238,D244,D245,D246)</f>
        <v>0</v>
      </c>
      <c r="E231" s="194">
        <f>SUM(E232,E233,E235,E238,E244,E245,E246)</f>
        <v>0</v>
      </c>
      <c r="F231" s="194">
        <f>SUM(F232,F233,F235,F238,F244,F245,F246)</f>
        <v>0</v>
      </c>
      <c r="G231" s="194">
        <f>SUM(G232,G233,G235,G238,G244,G245,G246)</f>
        <v>0</v>
      </c>
      <c r="H231" s="193">
        <f t="shared" si="24"/>
        <v>0</v>
      </c>
      <c r="I231" s="194">
        <f>SUM(I232,I233,I235,I238,I244,I245,I246)</f>
        <v>0</v>
      </c>
      <c r="J231" s="194">
        <f>SUM(J232,J233,J235,J238,J244,J245,J246)</f>
        <v>0</v>
      </c>
      <c r="K231" s="194">
        <f>SUM(K232,K233,K235,K238,K244,K245,K246)</f>
        <v>0</v>
      </c>
      <c r="L231" s="149">
        <f>SUM(L232,L233,L235,L238,L244,L245,L246)</f>
        <v>0</v>
      </c>
    </row>
    <row r="232" spans="1:13" ht="24" x14ac:dyDescent="0.25">
      <c r="A232" s="168">
        <v>6220</v>
      </c>
      <c r="B232" s="65" t="s">
        <v>240</v>
      </c>
      <c r="C232" s="205">
        <f t="shared" si="23"/>
        <v>0</v>
      </c>
      <c r="D232" s="68"/>
      <c r="E232" s="68"/>
      <c r="F232" s="68"/>
      <c r="G232" s="206"/>
      <c r="H232" s="207">
        <f t="shared" si="24"/>
        <v>0</v>
      </c>
      <c r="I232" s="68">
        <v>0</v>
      </c>
      <c r="J232" s="68"/>
      <c r="K232" s="68"/>
      <c r="L232" s="155"/>
      <c r="M232" s="156"/>
    </row>
    <row r="233" spans="1:13" x14ac:dyDescent="0.25">
      <c r="A233" s="159">
        <v>6230</v>
      </c>
      <c r="B233" s="71" t="s">
        <v>241</v>
      </c>
      <c r="C233" s="201">
        <f t="shared" si="23"/>
        <v>0</v>
      </c>
      <c r="D233" s="160">
        <f>SUM(D234)</f>
        <v>0</v>
      </c>
      <c r="E233" s="160">
        <f t="shared" ref="E233:L233" si="25">SUM(E234)</f>
        <v>0</v>
      </c>
      <c r="F233" s="160">
        <f t="shared" si="25"/>
        <v>0</v>
      </c>
      <c r="G233" s="161">
        <f t="shared" si="25"/>
        <v>0</v>
      </c>
      <c r="H233" s="208">
        <f t="shared" si="24"/>
        <v>0</v>
      </c>
      <c r="I233" s="160">
        <f t="shared" si="25"/>
        <v>0</v>
      </c>
      <c r="J233" s="160">
        <f t="shared" si="25"/>
        <v>0</v>
      </c>
      <c r="K233" s="160">
        <f t="shared" si="25"/>
        <v>0</v>
      </c>
      <c r="L233" s="162">
        <f t="shared" si="25"/>
        <v>0</v>
      </c>
    </row>
    <row r="234" spans="1:13" ht="24" x14ac:dyDescent="0.25">
      <c r="A234" s="44">
        <v>6239</v>
      </c>
      <c r="B234" s="65" t="s">
        <v>242</v>
      </c>
      <c r="C234" s="201">
        <f t="shared" si="23"/>
        <v>0</v>
      </c>
      <c r="D234" s="68"/>
      <c r="E234" s="68"/>
      <c r="F234" s="68"/>
      <c r="G234" s="154"/>
      <c r="H234" s="208">
        <f t="shared" si="24"/>
        <v>0</v>
      </c>
      <c r="I234" s="68">
        <v>0</v>
      </c>
      <c r="J234" s="68"/>
      <c r="K234" s="68"/>
      <c r="L234" s="155"/>
      <c r="M234" s="156"/>
    </row>
    <row r="235" spans="1:13" ht="24" x14ac:dyDescent="0.25">
      <c r="A235" s="159">
        <v>6240</v>
      </c>
      <c r="B235" s="71" t="s">
        <v>243</v>
      </c>
      <c r="C235" s="201">
        <f>SUM(D235:G235)</f>
        <v>0</v>
      </c>
      <c r="D235" s="160">
        <f>SUM(D236:D237)</f>
        <v>0</v>
      </c>
      <c r="E235" s="160">
        <f>SUM(E236:E237)</f>
        <v>0</v>
      </c>
      <c r="F235" s="160">
        <f>SUM(F236:F237)</f>
        <v>0</v>
      </c>
      <c r="G235" s="161">
        <f>SUM(G236:G237)</f>
        <v>0</v>
      </c>
      <c r="H235" s="208">
        <f t="shared" si="24"/>
        <v>0</v>
      </c>
      <c r="I235" s="160">
        <f>SUM(I236:I237)</f>
        <v>0</v>
      </c>
      <c r="J235" s="160">
        <f>SUM(J236:J237)</f>
        <v>0</v>
      </c>
      <c r="K235" s="160">
        <f>SUM(K236:K237)</f>
        <v>0</v>
      </c>
      <c r="L235" s="162">
        <f>SUM(L236:L237)</f>
        <v>0</v>
      </c>
    </row>
    <row r="236" spans="1:13" x14ac:dyDescent="0.25">
      <c r="A236" s="44">
        <v>6241</v>
      </c>
      <c r="B236" s="71" t="s">
        <v>244</v>
      </c>
      <c r="C236" s="201">
        <f>SUM(D236:G236)</f>
        <v>0</v>
      </c>
      <c r="D236" s="74"/>
      <c r="E236" s="74"/>
      <c r="F236" s="74"/>
      <c r="G236" s="157"/>
      <c r="H236" s="208">
        <f>SUM(I236:L236)</f>
        <v>0</v>
      </c>
      <c r="I236" s="74">
        <v>0</v>
      </c>
      <c r="J236" s="74"/>
      <c r="K236" s="74"/>
      <c r="L236" s="158"/>
      <c r="M236" s="156"/>
    </row>
    <row r="237" spans="1:13" x14ac:dyDescent="0.25">
      <c r="A237" s="44">
        <v>6242</v>
      </c>
      <c r="B237" s="71" t="s">
        <v>245</v>
      </c>
      <c r="C237" s="201">
        <f>SUM(D237:G237)</f>
        <v>0</v>
      </c>
      <c r="D237" s="74"/>
      <c r="E237" s="74"/>
      <c r="F237" s="74"/>
      <c r="G237" s="157"/>
      <c r="H237" s="208">
        <f t="shared" si="24"/>
        <v>0</v>
      </c>
      <c r="I237" s="74">
        <v>0</v>
      </c>
      <c r="J237" s="74"/>
      <c r="K237" s="74"/>
      <c r="L237" s="158"/>
      <c r="M237" s="156"/>
    </row>
    <row r="238" spans="1:13" ht="25.5" customHeight="1" x14ac:dyDescent="0.25">
      <c r="A238" s="159">
        <v>6250</v>
      </c>
      <c r="B238" s="71" t="s">
        <v>246</v>
      </c>
      <c r="C238" s="201">
        <f>SUM(D238:G238)</f>
        <v>0</v>
      </c>
      <c r="D238" s="160">
        <f>SUM(D239:D243)</f>
        <v>0</v>
      </c>
      <c r="E238" s="160">
        <f>SUM(E239:E243)</f>
        <v>0</v>
      </c>
      <c r="F238" s="160">
        <f>SUM(F239:F243)</f>
        <v>0</v>
      </c>
      <c r="G238" s="161">
        <f>SUM(G239:G243)</f>
        <v>0</v>
      </c>
      <c r="H238" s="208">
        <f t="shared" si="24"/>
        <v>0</v>
      </c>
      <c r="I238" s="160">
        <f>SUM(I239:I243)</f>
        <v>0</v>
      </c>
      <c r="J238" s="160">
        <f>SUM(J239:J243)</f>
        <v>0</v>
      </c>
      <c r="K238" s="160">
        <f>SUM(K239:K243)</f>
        <v>0</v>
      </c>
      <c r="L238" s="162">
        <f>SUM(L239:L243)</f>
        <v>0</v>
      </c>
    </row>
    <row r="239" spans="1:13" ht="14.25" customHeight="1" x14ac:dyDescent="0.25">
      <c r="A239" s="44">
        <v>6252</v>
      </c>
      <c r="B239" s="71" t="s">
        <v>247</v>
      </c>
      <c r="C239" s="201">
        <f>SUM(D239:G239)</f>
        <v>0</v>
      </c>
      <c r="D239" s="74"/>
      <c r="E239" s="74"/>
      <c r="F239" s="74"/>
      <c r="G239" s="157"/>
      <c r="H239" s="208">
        <f t="shared" si="24"/>
        <v>0</v>
      </c>
      <c r="I239" s="74">
        <v>0</v>
      </c>
      <c r="J239" s="74"/>
      <c r="K239" s="74"/>
      <c r="L239" s="158"/>
      <c r="M239" s="156"/>
    </row>
    <row r="240" spans="1:13" ht="14.25" customHeight="1" x14ac:dyDescent="0.25">
      <c r="A240" s="44">
        <v>6253</v>
      </c>
      <c r="B240" s="71" t="s">
        <v>248</v>
      </c>
      <c r="C240" s="201">
        <f t="shared" si="23"/>
        <v>0</v>
      </c>
      <c r="D240" s="74"/>
      <c r="E240" s="74"/>
      <c r="F240" s="74"/>
      <c r="G240" s="157"/>
      <c r="H240" s="208">
        <f t="shared" si="24"/>
        <v>0</v>
      </c>
      <c r="I240" s="74">
        <v>0</v>
      </c>
      <c r="J240" s="74"/>
      <c r="K240" s="74"/>
      <c r="L240" s="158"/>
      <c r="M240" s="156"/>
    </row>
    <row r="241" spans="1:13" ht="24" x14ac:dyDescent="0.25">
      <c r="A241" s="44">
        <v>6254</v>
      </c>
      <c r="B241" s="71" t="s">
        <v>249</v>
      </c>
      <c r="C241" s="201">
        <f t="shared" si="23"/>
        <v>0</v>
      </c>
      <c r="D241" s="74"/>
      <c r="E241" s="74"/>
      <c r="F241" s="74"/>
      <c r="G241" s="157"/>
      <c r="H241" s="208">
        <f t="shared" si="24"/>
        <v>0</v>
      </c>
      <c r="I241" s="74">
        <v>0</v>
      </c>
      <c r="J241" s="74"/>
      <c r="K241" s="74"/>
      <c r="L241" s="158"/>
      <c r="M241" s="156"/>
    </row>
    <row r="242" spans="1:13" ht="24" x14ac:dyDescent="0.25">
      <c r="A242" s="44">
        <v>6255</v>
      </c>
      <c r="B242" s="71" t="s">
        <v>250</v>
      </c>
      <c r="C242" s="201">
        <f t="shared" si="23"/>
        <v>0</v>
      </c>
      <c r="D242" s="74"/>
      <c r="E242" s="74"/>
      <c r="F242" s="74"/>
      <c r="G242" s="157"/>
      <c r="H242" s="208">
        <f t="shared" si="24"/>
        <v>0</v>
      </c>
      <c r="I242" s="74">
        <v>0</v>
      </c>
      <c r="J242" s="74"/>
      <c r="K242" s="74"/>
      <c r="L242" s="158"/>
      <c r="M242" s="156"/>
    </row>
    <row r="243" spans="1:13" x14ac:dyDescent="0.25">
      <c r="A243" s="44">
        <v>6259</v>
      </c>
      <c r="B243" s="71" t="s">
        <v>251</v>
      </c>
      <c r="C243" s="201">
        <f t="shared" si="23"/>
        <v>0</v>
      </c>
      <c r="D243" s="74"/>
      <c r="E243" s="74"/>
      <c r="F243" s="74"/>
      <c r="G243" s="157"/>
      <c r="H243" s="208">
        <f t="shared" si="24"/>
        <v>0</v>
      </c>
      <c r="I243" s="74">
        <v>0</v>
      </c>
      <c r="J243" s="74"/>
      <c r="K243" s="74"/>
      <c r="L243" s="158"/>
      <c r="M243" s="156"/>
    </row>
    <row r="244" spans="1:13" ht="24" x14ac:dyDescent="0.25">
      <c r="A244" s="159">
        <v>6260</v>
      </c>
      <c r="B244" s="71" t="s">
        <v>252</v>
      </c>
      <c r="C244" s="201">
        <f t="shared" si="23"/>
        <v>0</v>
      </c>
      <c r="D244" s="74"/>
      <c r="E244" s="74"/>
      <c r="F244" s="74"/>
      <c r="G244" s="157"/>
      <c r="H244" s="208">
        <f t="shared" si="24"/>
        <v>0</v>
      </c>
      <c r="I244" s="74">
        <v>0</v>
      </c>
      <c r="J244" s="74"/>
      <c r="K244" s="74"/>
      <c r="L244" s="158"/>
      <c r="M244" s="156"/>
    </row>
    <row r="245" spans="1:13" x14ac:dyDescent="0.25">
      <c r="A245" s="159">
        <v>6270</v>
      </c>
      <c r="B245" s="71" t="s">
        <v>253</v>
      </c>
      <c r="C245" s="201">
        <f t="shared" si="23"/>
        <v>0</v>
      </c>
      <c r="D245" s="74"/>
      <c r="E245" s="74"/>
      <c r="F245" s="74"/>
      <c r="G245" s="157"/>
      <c r="H245" s="208">
        <f t="shared" si="24"/>
        <v>0</v>
      </c>
      <c r="I245" s="74">
        <v>0</v>
      </c>
      <c r="J245" s="74"/>
      <c r="K245" s="74"/>
      <c r="L245" s="158"/>
      <c r="M245" s="156"/>
    </row>
    <row r="246" spans="1:13" ht="24" x14ac:dyDescent="0.25">
      <c r="A246" s="168">
        <v>6290</v>
      </c>
      <c r="B246" s="65" t="s">
        <v>254</v>
      </c>
      <c r="C246" s="209">
        <f t="shared" si="23"/>
        <v>0</v>
      </c>
      <c r="D246" s="169">
        <f>SUM(D247:D250)</f>
        <v>0</v>
      </c>
      <c r="E246" s="169">
        <f t="shared" ref="E246:G246" si="26">SUM(E247:E250)</f>
        <v>0</v>
      </c>
      <c r="F246" s="169">
        <f t="shared" si="26"/>
        <v>0</v>
      </c>
      <c r="G246" s="210">
        <f t="shared" si="26"/>
        <v>0</v>
      </c>
      <c r="H246" s="209">
        <f t="shared" si="24"/>
        <v>0</v>
      </c>
      <c r="I246" s="169">
        <f>SUM(I247:I250)</f>
        <v>0</v>
      </c>
      <c r="J246" s="169">
        <f t="shared" ref="J246:L246" si="27">SUM(J247:J250)</f>
        <v>0</v>
      </c>
      <c r="K246" s="169">
        <f t="shared" si="27"/>
        <v>0</v>
      </c>
      <c r="L246" s="186">
        <f t="shared" si="27"/>
        <v>0</v>
      </c>
    </row>
    <row r="247" spans="1:13" x14ac:dyDescent="0.25">
      <c r="A247" s="44">
        <v>6291</v>
      </c>
      <c r="B247" s="71" t="s">
        <v>255</v>
      </c>
      <c r="C247" s="201">
        <f t="shared" si="23"/>
        <v>0</v>
      </c>
      <c r="D247" s="74"/>
      <c r="E247" s="74"/>
      <c r="F247" s="74"/>
      <c r="G247" s="211"/>
      <c r="H247" s="201">
        <f t="shared" si="24"/>
        <v>0</v>
      </c>
      <c r="I247" s="74">
        <v>0</v>
      </c>
      <c r="J247" s="74"/>
      <c r="K247" s="74"/>
      <c r="L247" s="158"/>
      <c r="M247" s="156"/>
    </row>
    <row r="248" spans="1:13" x14ac:dyDescent="0.25">
      <c r="A248" s="44">
        <v>6292</v>
      </c>
      <c r="B248" s="71" t="s">
        <v>256</v>
      </c>
      <c r="C248" s="201">
        <f t="shared" si="23"/>
        <v>0</v>
      </c>
      <c r="D248" s="74"/>
      <c r="E248" s="74"/>
      <c r="F248" s="74"/>
      <c r="G248" s="211"/>
      <c r="H248" s="201">
        <f t="shared" si="24"/>
        <v>0</v>
      </c>
      <c r="I248" s="74">
        <v>0</v>
      </c>
      <c r="J248" s="74"/>
      <c r="K248" s="74"/>
      <c r="L248" s="158"/>
      <c r="M248" s="156"/>
    </row>
    <row r="249" spans="1:13" ht="72" x14ac:dyDescent="0.25">
      <c r="A249" s="44">
        <v>6296</v>
      </c>
      <c r="B249" s="71" t="s">
        <v>257</v>
      </c>
      <c r="C249" s="201">
        <f t="shared" si="23"/>
        <v>0</v>
      </c>
      <c r="D249" s="74"/>
      <c r="E249" s="74"/>
      <c r="F249" s="74"/>
      <c r="G249" s="211"/>
      <c r="H249" s="201">
        <f t="shared" si="24"/>
        <v>0</v>
      </c>
      <c r="I249" s="74">
        <v>0</v>
      </c>
      <c r="J249" s="74"/>
      <c r="K249" s="74"/>
      <c r="L249" s="158"/>
      <c r="M249" s="156"/>
    </row>
    <row r="250" spans="1:13" ht="39.75" customHeight="1" x14ac:dyDescent="0.25">
      <c r="A250" s="44">
        <v>6299</v>
      </c>
      <c r="B250" s="71" t="s">
        <v>258</v>
      </c>
      <c r="C250" s="201">
        <f t="shared" si="23"/>
        <v>0</v>
      </c>
      <c r="D250" s="74"/>
      <c r="E250" s="74"/>
      <c r="F250" s="74"/>
      <c r="G250" s="211"/>
      <c r="H250" s="201">
        <f t="shared" si="24"/>
        <v>0</v>
      </c>
      <c r="I250" s="74">
        <v>0</v>
      </c>
      <c r="J250" s="74"/>
      <c r="K250" s="74"/>
      <c r="L250" s="158"/>
      <c r="M250" s="156"/>
    </row>
    <row r="251" spans="1:13" x14ac:dyDescent="0.25">
      <c r="A251" s="56">
        <v>6300</v>
      </c>
      <c r="B251" s="147" t="s">
        <v>259</v>
      </c>
      <c r="C251" s="184">
        <f t="shared" si="23"/>
        <v>0</v>
      </c>
      <c r="D251" s="63">
        <f>SUM(D252,D257,D258)</f>
        <v>0</v>
      </c>
      <c r="E251" s="63">
        <f t="shared" ref="E251:G251" si="28">SUM(E252,E257,E258)</f>
        <v>0</v>
      </c>
      <c r="F251" s="63">
        <f t="shared" si="28"/>
        <v>0</v>
      </c>
      <c r="G251" s="63">
        <f t="shared" si="28"/>
        <v>0</v>
      </c>
      <c r="H251" s="57">
        <f t="shared" si="24"/>
        <v>0</v>
      </c>
      <c r="I251" s="63">
        <f>SUM(I252,I257,I258)</f>
        <v>0</v>
      </c>
      <c r="J251" s="63">
        <f t="shared" ref="J251:L251" si="29">SUM(J252,J257,J258)</f>
        <v>0</v>
      </c>
      <c r="K251" s="63">
        <f t="shared" si="29"/>
        <v>0</v>
      </c>
      <c r="L251" s="172">
        <f t="shared" si="29"/>
        <v>0</v>
      </c>
    </row>
    <row r="252" spans="1:13" ht="24" x14ac:dyDescent="0.25">
      <c r="A252" s="168">
        <v>6320</v>
      </c>
      <c r="B252" s="65" t="s">
        <v>260</v>
      </c>
      <c r="C252" s="209">
        <f t="shared" si="23"/>
        <v>0</v>
      </c>
      <c r="D252" s="169">
        <f>SUM(D253:D256)</f>
        <v>0</v>
      </c>
      <c r="E252" s="169">
        <f>SUM(E253:E256)</f>
        <v>0</v>
      </c>
      <c r="F252" s="169">
        <f t="shared" ref="F252:G252" si="30">SUM(F253:F256)</f>
        <v>0</v>
      </c>
      <c r="G252" s="212">
        <f t="shared" si="30"/>
        <v>0</v>
      </c>
      <c r="H252" s="209">
        <f t="shared" si="24"/>
        <v>0</v>
      </c>
      <c r="I252" s="169">
        <f>SUM(I253:I256)</f>
        <v>0</v>
      </c>
      <c r="J252" s="169">
        <f t="shared" ref="J252:L252" si="31">SUM(J253:J256)</f>
        <v>0</v>
      </c>
      <c r="K252" s="169">
        <f t="shared" si="31"/>
        <v>0</v>
      </c>
      <c r="L252" s="213">
        <f t="shared" si="31"/>
        <v>0</v>
      </c>
    </row>
    <row r="253" spans="1:13" x14ac:dyDescent="0.25">
      <c r="A253" s="44">
        <v>6322</v>
      </c>
      <c r="B253" s="71" t="s">
        <v>261</v>
      </c>
      <c r="C253" s="201">
        <f t="shared" si="23"/>
        <v>0</v>
      </c>
      <c r="D253" s="74"/>
      <c r="E253" s="74"/>
      <c r="F253" s="74"/>
      <c r="G253" s="211"/>
      <c r="H253" s="201">
        <f t="shared" si="24"/>
        <v>0</v>
      </c>
      <c r="I253" s="74">
        <v>0</v>
      </c>
      <c r="J253" s="74"/>
      <c r="K253" s="74"/>
      <c r="L253" s="158"/>
      <c r="M253" s="156"/>
    </row>
    <row r="254" spans="1:13" ht="24" x14ac:dyDescent="0.25">
      <c r="A254" s="44">
        <v>6323</v>
      </c>
      <c r="B254" s="71" t="s">
        <v>262</v>
      </c>
      <c r="C254" s="201">
        <f t="shared" si="23"/>
        <v>0</v>
      </c>
      <c r="D254" s="74"/>
      <c r="E254" s="74"/>
      <c r="F254" s="74"/>
      <c r="G254" s="211"/>
      <c r="H254" s="201">
        <f t="shared" si="24"/>
        <v>0</v>
      </c>
      <c r="I254" s="74">
        <v>0</v>
      </c>
      <c r="J254" s="74"/>
      <c r="K254" s="74"/>
      <c r="L254" s="158"/>
      <c r="M254" s="156"/>
    </row>
    <row r="255" spans="1:13" ht="24" x14ac:dyDescent="0.25">
      <c r="A255" s="44">
        <v>6324</v>
      </c>
      <c r="B255" s="71" t="s">
        <v>263</v>
      </c>
      <c r="C255" s="201">
        <f t="shared" si="23"/>
        <v>0</v>
      </c>
      <c r="D255" s="74"/>
      <c r="E255" s="74"/>
      <c r="F255" s="74"/>
      <c r="G255" s="211"/>
      <c r="H255" s="201">
        <f t="shared" si="24"/>
        <v>0</v>
      </c>
      <c r="I255" s="74">
        <v>0</v>
      </c>
      <c r="J255" s="74"/>
      <c r="K255" s="74"/>
      <c r="L255" s="158"/>
      <c r="M255" s="156"/>
    </row>
    <row r="256" spans="1:13" x14ac:dyDescent="0.25">
      <c r="A256" s="38">
        <v>6329</v>
      </c>
      <c r="B256" s="65" t="s">
        <v>264</v>
      </c>
      <c r="C256" s="205">
        <f t="shared" si="23"/>
        <v>0</v>
      </c>
      <c r="D256" s="68"/>
      <c r="E256" s="68"/>
      <c r="F256" s="68"/>
      <c r="G256" s="214"/>
      <c r="H256" s="205">
        <f t="shared" si="24"/>
        <v>0</v>
      </c>
      <c r="I256" s="68">
        <v>0</v>
      </c>
      <c r="J256" s="68"/>
      <c r="K256" s="68"/>
      <c r="L256" s="155"/>
      <c r="M256" s="156"/>
    </row>
    <row r="257" spans="1:13" ht="24" x14ac:dyDescent="0.25">
      <c r="A257" s="215">
        <v>6330</v>
      </c>
      <c r="B257" s="216" t="s">
        <v>265</v>
      </c>
      <c r="C257" s="209">
        <f>SUM(D257:G257)</f>
        <v>0</v>
      </c>
      <c r="D257" s="189"/>
      <c r="E257" s="189"/>
      <c r="F257" s="189"/>
      <c r="G257" s="211"/>
      <c r="H257" s="209">
        <f>SUM(I257:L257)</f>
        <v>0</v>
      </c>
      <c r="I257" s="189">
        <v>0</v>
      </c>
      <c r="J257" s="189"/>
      <c r="K257" s="189"/>
      <c r="L257" s="191"/>
      <c r="M257" s="156"/>
    </row>
    <row r="258" spans="1:13" x14ac:dyDescent="0.25">
      <c r="A258" s="159">
        <v>6360</v>
      </c>
      <c r="B258" s="71" t="s">
        <v>266</v>
      </c>
      <c r="C258" s="201">
        <f t="shared" si="23"/>
        <v>0</v>
      </c>
      <c r="D258" s="74"/>
      <c r="E258" s="74"/>
      <c r="F258" s="74"/>
      <c r="G258" s="157"/>
      <c r="H258" s="208">
        <f t="shared" si="24"/>
        <v>0</v>
      </c>
      <c r="I258" s="74">
        <v>0</v>
      </c>
      <c r="J258" s="74"/>
      <c r="K258" s="74"/>
      <c r="L258" s="158"/>
      <c r="M258" s="156"/>
    </row>
    <row r="259" spans="1:13" ht="36" x14ac:dyDescent="0.25">
      <c r="A259" s="56">
        <v>6400</v>
      </c>
      <c r="B259" s="147" t="s">
        <v>267</v>
      </c>
      <c r="C259" s="184">
        <f>SUM(D259:G259)</f>
        <v>0</v>
      </c>
      <c r="D259" s="63">
        <f>SUM(D260,D264)</f>
        <v>0</v>
      </c>
      <c r="E259" s="63">
        <f t="shared" ref="E259:G259" si="32">SUM(E260,E264)</f>
        <v>0</v>
      </c>
      <c r="F259" s="63">
        <f t="shared" si="32"/>
        <v>0</v>
      </c>
      <c r="G259" s="63">
        <f t="shared" si="32"/>
        <v>0</v>
      </c>
      <c r="H259" s="57">
        <f>SUM(I259:L259)</f>
        <v>0</v>
      </c>
      <c r="I259" s="63">
        <f>SUM(I260,I264)</f>
        <v>0</v>
      </c>
      <c r="J259" s="63">
        <f t="shared" ref="J259:L259" si="33">SUM(J260,J264)</f>
        <v>0</v>
      </c>
      <c r="K259" s="63">
        <f t="shared" si="33"/>
        <v>0</v>
      </c>
      <c r="L259" s="172">
        <f t="shared" si="33"/>
        <v>0</v>
      </c>
    </row>
    <row r="260" spans="1:13" ht="24" x14ac:dyDescent="0.25">
      <c r="A260" s="168">
        <v>6410</v>
      </c>
      <c r="B260" s="65" t="s">
        <v>268</v>
      </c>
      <c r="C260" s="205">
        <f t="shared" si="23"/>
        <v>0</v>
      </c>
      <c r="D260" s="169">
        <f>SUM(D261:D263)</f>
        <v>0</v>
      </c>
      <c r="E260" s="169">
        <f t="shared" ref="E260:G260" si="34">SUM(E261:E263)</f>
        <v>0</v>
      </c>
      <c r="F260" s="169">
        <f t="shared" si="34"/>
        <v>0</v>
      </c>
      <c r="G260" s="217">
        <f t="shared" si="34"/>
        <v>0</v>
      </c>
      <c r="H260" s="205">
        <f t="shared" si="24"/>
        <v>0</v>
      </c>
      <c r="I260" s="169">
        <f>SUM(I261:I263)</f>
        <v>0</v>
      </c>
      <c r="J260" s="169">
        <f t="shared" ref="J260:L260" si="35">SUM(J261:J263)</f>
        <v>0</v>
      </c>
      <c r="K260" s="169">
        <f t="shared" si="35"/>
        <v>0</v>
      </c>
      <c r="L260" s="180">
        <f t="shared" si="35"/>
        <v>0</v>
      </c>
    </row>
    <row r="261" spans="1:13" x14ac:dyDescent="0.25">
      <c r="A261" s="44">
        <v>6411</v>
      </c>
      <c r="B261" s="174" t="s">
        <v>269</v>
      </c>
      <c r="C261" s="201">
        <f t="shared" si="23"/>
        <v>0</v>
      </c>
      <c r="D261" s="74"/>
      <c r="E261" s="74"/>
      <c r="F261" s="74"/>
      <c r="G261" s="157"/>
      <c r="H261" s="208">
        <f t="shared" si="24"/>
        <v>0</v>
      </c>
      <c r="I261" s="74">
        <v>0</v>
      </c>
      <c r="J261" s="74"/>
      <c r="K261" s="74"/>
      <c r="L261" s="158"/>
      <c r="M261" s="156"/>
    </row>
    <row r="262" spans="1:13" ht="36" x14ac:dyDescent="0.25">
      <c r="A262" s="44">
        <v>6412</v>
      </c>
      <c r="B262" s="71" t="s">
        <v>270</v>
      </c>
      <c r="C262" s="201">
        <f t="shared" si="23"/>
        <v>0</v>
      </c>
      <c r="D262" s="74"/>
      <c r="E262" s="74"/>
      <c r="F262" s="74"/>
      <c r="G262" s="157"/>
      <c r="H262" s="208">
        <f t="shared" si="24"/>
        <v>0</v>
      </c>
      <c r="I262" s="74">
        <v>0</v>
      </c>
      <c r="J262" s="74"/>
      <c r="K262" s="74"/>
      <c r="L262" s="158"/>
      <c r="M262" s="156"/>
    </row>
    <row r="263" spans="1:13" ht="36" x14ac:dyDescent="0.25">
      <c r="A263" s="44">
        <v>6419</v>
      </c>
      <c r="B263" s="71" t="s">
        <v>271</v>
      </c>
      <c r="C263" s="201">
        <f t="shared" si="23"/>
        <v>0</v>
      </c>
      <c r="D263" s="74"/>
      <c r="E263" s="74"/>
      <c r="F263" s="74"/>
      <c r="G263" s="157"/>
      <c r="H263" s="208">
        <f t="shared" si="24"/>
        <v>0</v>
      </c>
      <c r="I263" s="74">
        <v>0</v>
      </c>
      <c r="J263" s="74"/>
      <c r="K263" s="74"/>
      <c r="L263" s="158"/>
      <c r="M263" s="156"/>
    </row>
    <row r="264" spans="1:13" ht="36" x14ac:dyDescent="0.25">
      <c r="A264" s="159">
        <v>6420</v>
      </c>
      <c r="B264" s="71" t="s">
        <v>272</v>
      </c>
      <c r="C264" s="201">
        <f t="shared" si="23"/>
        <v>0</v>
      </c>
      <c r="D264" s="160">
        <f>SUM(D265:D268)</f>
        <v>0</v>
      </c>
      <c r="E264" s="160">
        <f>SUM(E265:E268)</f>
        <v>0</v>
      </c>
      <c r="F264" s="160">
        <f>SUM(F265:F268)</f>
        <v>0</v>
      </c>
      <c r="G264" s="218">
        <f>SUM(G265:G268)</f>
        <v>0</v>
      </c>
      <c r="H264" s="201">
        <f>SUM(I264:L264)</f>
        <v>0</v>
      </c>
      <c r="I264" s="160">
        <f>SUM(I265:I268)</f>
        <v>0</v>
      </c>
      <c r="J264" s="160">
        <f>SUM(J265:J268)</f>
        <v>0</v>
      </c>
      <c r="K264" s="160">
        <f>SUM(K265:K268)</f>
        <v>0</v>
      </c>
      <c r="L264" s="176">
        <f>SUM(L265:L268)</f>
        <v>0</v>
      </c>
    </row>
    <row r="265" spans="1:13" x14ac:dyDescent="0.25">
      <c r="A265" s="44">
        <v>6421</v>
      </c>
      <c r="B265" s="71" t="s">
        <v>273</v>
      </c>
      <c r="C265" s="201">
        <f t="shared" ref="C265:C285" si="36">SUM(D265:G265)</f>
        <v>0</v>
      </c>
      <c r="D265" s="74"/>
      <c r="E265" s="74"/>
      <c r="F265" s="74"/>
      <c r="G265" s="157"/>
      <c r="H265" s="208">
        <f t="shared" ref="H265:H285" si="37">SUM(I265:L265)</f>
        <v>0</v>
      </c>
      <c r="I265" s="74">
        <v>0</v>
      </c>
      <c r="J265" s="74"/>
      <c r="K265" s="74"/>
      <c r="L265" s="158"/>
      <c r="M265" s="156"/>
    </row>
    <row r="266" spans="1:13" x14ac:dyDescent="0.25">
      <c r="A266" s="44">
        <v>6422</v>
      </c>
      <c r="B266" s="71" t="s">
        <v>274</v>
      </c>
      <c r="C266" s="201">
        <f t="shared" si="36"/>
        <v>0</v>
      </c>
      <c r="D266" s="74"/>
      <c r="E266" s="74"/>
      <c r="F266" s="74"/>
      <c r="G266" s="157"/>
      <c r="H266" s="208">
        <f t="shared" si="37"/>
        <v>0</v>
      </c>
      <c r="I266" s="74">
        <v>0</v>
      </c>
      <c r="J266" s="74"/>
      <c r="K266" s="74"/>
      <c r="L266" s="158"/>
      <c r="M266" s="156"/>
    </row>
    <row r="267" spans="1:13" ht="13.5" customHeight="1" x14ac:dyDescent="0.25">
      <c r="A267" s="44">
        <v>6423</v>
      </c>
      <c r="B267" s="71" t="s">
        <v>275</v>
      </c>
      <c r="C267" s="201">
        <f>SUM(D267:G267)</f>
        <v>0</v>
      </c>
      <c r="D267" s="74"/>
      <c r="E267" s="74"/>
      <c r="F267" s="74"/>
      <c r="G267" s="157"/>
      <c r="H267" s="208">
        <f>SUM(I267:L267)</f>
        <v>0</v>
      </c>
      <c r="I267" s="74">
        <v>0</v>
      </c>
      <c r="J267" s="74"/>
      <c r="K267" s="74"/>
      <c r="L267" s="158"/>
      <c r="M267" s="156"/>
    </row>
    <row r="268" spans="1:13" ht="36" x14ac:dyDescent="0.25">
      <c r="A268" s="44">
        <v>6424</v>
      </c>
      <c r="B268" s="71" t="s">
        <v>276</v>
      </c>
      <c r="C268" s="201">
        <f>SUM(D268:G268)</f>
        <v>0</v>
      </c>
      <c r="D268" s="74"/>
      <c r="E268" s="74"/>
      <c r="F268" s="74"/>
      <c r="G268" s="157"/>
      <c r="H268" s="208">
        <f>SUM(I268:L268)</f>
        <v>0</v>
      </c>
      <c r="I268" s="74">
        <v>0</v>
      </c>
      <c r="J268" s="74"/>
      <c r="K268" s="74"/>
      <c r="L268" s="158"/>
      <c r="M268" s="219"/>
    </row>
    <row r="269" spans="1:13" ht="36" x14ac:dyDescent="0.25">
      <c r="A269" s="220">
        <v>7000</v>
      </c>
      <c r="B269" s="220" t="s">
        <v>277</v>
      </c>
      <c r="C269" s="221">
        <f t="shared" si="36"/>
        <v>0</v>
      </c>
      <c r="D269" s="222">
        <f>SUM(D270,D281)</f>
        <v>0</v>
      </c>
      <c r="E269" s="222">
        <f>SUM(E270,E281)</f>
        <v>0</v>
      </c>
      <c r="F269" s="222">
        <f>SUM(F270,F281)</f>
        <v>0</v>
      </c>
      <c r="G269" s="222">
        <f>SUM(G270,G281)</f>
        <v>0</v>
      </c>
      <c r="H269" s="223">
        <f t="shared" si="37"/>
        <v>0</v>
      </c>
      <c r="I269" s="222">
        <f>SUM(I270,I281)</f>
        <v>0</v>
      </c>
      <c r="J269" s="222">
        <f>SUM(J270,J281)</f>
        <v>0</v>
      </c>
      <c r="K269" s="222">
        <f>SUM(K270,K281)</f>
        <v>0</v>
      </c>
      <c r="L269" s="224">
        <f>SUM(L270,L281)</f>
        <v>0</v>
      </c>
    </row>
    <row r="270" spans="1:13" ht="24" x14ac:dyDescent="0.25">
      <c r="A270" s="56">
        <v>7200</v>
      </c>
      <c r="B270" s="147" t="s">
        <v>278</v>
      </c>
      <c r="C270" s="184">
        <f t="shared" si="36"/>
        <v>0</v>
      </c>
      <c r="D270" s="63">
        <f>SUM(D271,D272,D275,D276,D280)</f>
        <v>0</v>
      </c>
      <c r="E270" s="63">
        <f>SUM(E271,E272,E275,E276,E280)</f>
        <v>0</v>
      </c>
      <c r="F270" s="63">
        <f>SUM(F271,F272,F275,F276,F280)</f>
        <v>0</v>
      </c>
      <c r="G270" s="63">
        <f>SUM(G271,G272,G275,G276,G280)</f>
        <v>0</v>
      </c>
      <c r="H270" s="57">
        <f t="shared" si="37"/>
        <v>0</v>
      </c>
      <c r="I270" s="63">
        <f>SUM(I271,I272,I275,I276,I280)</f>
        <v>0</v>
      </c>
      <c r="J270" s="63">
        <f>SUM(J271,J272,J275,J276,J280)</f>
        <v>0</v>
      </c>
      <c r="K270" s="63">
        <f>SUM(K271,K272,K275,K276,K280)</f>
        <v>0</v>
      </c>
      <c r="L270" s="149">
        <f>SUM(L271,L272,L275,L276,L280)</f>
        <v>0</v>
      </c>
    </row>
    <row r="271" spans="1:13" ht="24" x14ac:dyDescent="0.25">
      <c r="A271" s="168">
        <v>7210</v>
      </c>
      <c r="B271" s="65" t="s">
        <v>279</v>
      </c>
      <c r="C271" s="205">
        <f t="shared" si="36"/>
        <v>0</v>
      </c>
      <c r="D271" s="68"/>
      <c r="E271" s="68"/>
      <c r="F271" s="68"/>
      <c r="G271" s="154"/>
      <c r="H271" s="66">
        <f t="shared" si="37"/>
        <v>0</v>
      </c>
      <c r="I271" s="68">
        <v>0</v>
      </c>
      <c r="J271" s="68"/>
      <c r="K271" s="68"/>
      <c r="L271" s="155"/>
      <c r="M271" s="156"/>
    </row>
    <row r="272" spans="1:13" s="225" customFormat="1" ht="36" x14ac:dyDescent="0.25">
      <c r="A272" s="159">
        <v>7220</v>
      </c>
      <c r="B272" s="71" t="s">
        <v>280</v>
      </c>
      <c r="C272" s="201">
        <f>SUM(D272:G272)</f>
        <v>0</v>
      </c>
      <c r="D272" s="160">
        <f>SUM(D273:D274)</f>
        <v>0</v>
      </c>
      <c r="E272" s="160">
        <f>SUM(E273:E274)</f>
        <v>0</v>
      </c>
      <c r="F272" s="160">
        <f>SUM(F273:F274)</f>
        <v>0</v>
      </c>
      <c r="G272" s="160">
        <f>SUM(G273:G274)</f>
        <v>0</v>
      </c>
      <c r="H272" s="72">
        <f>SUM(I272:L272)</f>
        <v>0</v>
      </c>
      <c r="I272" s="160">
        <f>SUM(I273:I274)</f>
        <v>0</v>
      </c>
      <c r="J272" s="160">
        <f>SUM(J273:J274)</f>
        <v>0</v>
      </c>
      <c r="K272" s="160">
        <f>SUM(K273:K274)</f>
        <v>0</v>
      </c>
      <c r="L272" s="162">
        <f>SUM(L273:L274)</f>
        <v>0</v>
      </c>
    </row>
    <row r="273" spans="1:13" s="225" customFormat="1" ht="36" x14ac:dyDescent="0.25">
      <c r="A273" s="44">
        <v>7221</v>
      </c>
      <c r="B273" s="71" t="s">
        <v>281</v>
      </c>
      <c r="C273" s="201">
        <f t="shared" si="36"/>
        <v>0</v>
      </c>
      <c r="D273" s="74"/>
      <c r="E273" s="74"/>
      <c r="F273" s="74"/>
      <c r="G273" s="157"/>
      <c r="H273" s="72">
        <f t="shared" si="37"/>
        <v>0</v>
      </c>
      <c r="I273" s="74">
        <v>0</v>
      </c>
      <c r="J273" s="74"/>
      <c r="K273" s="74"/>
      <c r="L273" s="158"/>
      <c r="M273" s="219"/>
    </row>
    <row r="274" spans="1:13" s="225" customFormat="1" ht="36" x14ac:dyDescent="0.25">
      <c r="A274" s="44">
        <v>7222</v>
      </c>
      <c r="B274" s="71" t="s">
        <v>282</v>
      </c>
      <c r="C274" s="201">
        <f t="shared" si="36"/>
        <v>0</v>
      </c>
      <c r="D274" s="74"/>
      <c r="E274" s="74"/>
      <c r="F274" s="74"/>
      <c r="G274" s="157"/>
      <c r="H274" s="72">
        <f t="shared" si="37"/>
        <v>0</v>
      </c>
      <c r="I274" s="74">
        <v>0</v>
      </c>
      <c r="J274" s="74"/>
      <c r="K274" s="74"/>
      <c r="L274" s="158"/>
      <c r="M274" s="219"/>
    </row>
    <row r="275" spans="1:13" ht="24" x14ac:dyDescent="0.25">
      <c r="A275" s="159">
        <v>7230</v>
      </c>
      <c r="B275" s="71" t="s">
        <v>283</v>
      </c>
      <c r="C275" s="201">
        <f t="shared" si="36"/>
        <v>0</v>
      </c>
      <c r="D275" s="74"/>
      <c r="E275" s="74"/>
      <c r="F275" s="74"/>
      <c r="G275" s="157"/>
      <c r="H275" s="72">
        <f t="shared" si="37"/>
        <v>0</v>
      </c>
      <c r="I275" s="74">
        <v>0</v>
      </c>
      <c r="J275" s="74"/>
      <c r="K275" s="74"/>
      <c r="L275" s="158"/>
      <c r="M275" s="156"/>
    </row>
    <row r="276" spans="1:13" ht="24" x14ac:dyDescent="0.25">
      <c r="A276" s="159">
        <v>7240</v>
      </c>
      <c r="B276" s="71" t="s">
        <v>284</v>
      </c>
      <c r="C276" s="201">
        <f t="shared" si="36"/>
        <v>0</v>
      </c>
      <c r="D276" s="160">
        <f>SUM(D277:D279)</f>
        <v>0</v>
      </c>
      <c r="E276" s="160">
        <f t="shared" ref="E276:G276" si="38">SUM(E277:E279)</f>
        <v>0</v>
      </c>
      <c r="F276" s="160">
        <f t="shared" si="38"/>
        <v>0</v>
      </c>
      <c r="G276" s="161">
        <f t="shared" si="38"/>
        <v>0</v>
      </c>
      <c r="H276" s="72">
        <f t="shared" si="37"/>
        <v>0</v>
      </c>
      <c r="I276" s="160">
        <f t="shared" ref="I276:L276" si="39">SUM(I277:I279)</f>
        <v>0</v>
      </c>
      <c r="J276" s="160">
        <f t="shared" si="39"/>
        <v>0</v>
      </c>
      <c r="K276" s="160">
        <f>SUM(K277:K279)</f>
        <v>0</v>
      </c>
      <c r="L276" s="162">
        <f t="shared" si="39"/>
        <v>0</v>
      </c>
    </row>
    <row r="277" spans="1:13" ht="48" x14ac:dyDescent="0.25">
      <c r="A277" s="44">
        <v>7245</v>
      </c>
      <c r="B277" s="71" t="s">
        <v>285</v>
      </c>
      <c r="C277" s="201">
        <f t="shared" si="36"/>
        <v>0</v>
      </c>
      <c r="D277" s="74"/>
      <c r="E277" s="74"/>
      <c r="F277" s="74"/>
      <c r="G277" s="157"/>
      <c r="H277" s="72">
        <f t="shared" si="37"/>
        <v>0</v>
      </c>
      <c r="I277" s="74">
        <v>0</v>
      </c>
      <c r="J277" s="74"/>
      <c r="K277" s="74"/>
      <c r="L277" s="158"/>
      <c r="M277" s="156"/>
    </row>
    <row r="278" spans="1:13" ht="84.75" customHeight="1" x14ac:dyDescent="0.25">
      <c r="A278" s="44">
        <v>7246</v>
      </c>
      <c r="B278" s="71" t="s">
        <v>286</v>
      </c>
      <c r="C278" s="201">
        <f t="shared" si="36"/>
        <v>0</v>
      </c>
      <c r="D278" s="74"/>
      <c r="E278" s="74"/>
      <c r="F278" s="74"/>
      <c r="G278" s="157"/>
      <c r="H278" s="72">
        <f t="shared" si="37"/>
        <v>0</v>
      </c>
      <c r="I278" s="74">
        <v>0</v>
      </c>
      <c r="J278" s="74"/>
      <c r="K278" s="74"/>
      <c r="L278" s="158"/>
      <c r="M278" s="156"/>
    </row>
    <row r="279" spans="1:13" ht="36" x14ac:dyDescent="0.25">
      <c r="A279" s="44">
        <v>7247</v>
      </c>
      <c r="B279" s="71" t="s">
        <v>287</v>
      </c>
      <c r="C279" s="201">
        <f t="shared" si="36"/>
        <v>0</v>
      </c>
      <c r="D279" s="74"/>
      <c r="E279" s="74"/>
      <c r="F279" s="74"/>
      <c r="G279" s="157"/>
      <c r="H279" s="72">
        <f t="shared" si="37"/>
        <v>0</v>
      </c>
      <c r="I279" s="74">
        <v>0</v>
      </c>
      <c r="J279" s="74"/>
      <c r="K279" s="74"/>
      <c r="L279" s="158"/>
      <c r="M279" s="156"/>
    </row>
    <row r="280" spans="1:13" ht="24" x14ac:dyDescent="0.25">
      <c r="A280" s="168">
        <v>7260</v>
      </c>
      <c r="B280" s="65" t="s">
        <v>288</v>
      </c>
      <c r="C280" s="205">
        <f t="shared" si="36"/>
        <v>0</v>
      </c>
      <c r="D280" s="68"/>
      <c r="E280" s="68"/>
      <c r="F280" s="68"/>
      <c r="G280" s="154"/>
      <c r="H280" s="66">
        <f t="shared" si="37"/>
        <v>0</v>
      </c>
      <c r="I280" s="68">
        <v>0</v>
      </c>
      <c r="J280" s="68"/>
      <c r="K280" s="68"/>
      <c r="L280" s="155"/>
      <c r="M280" s="156"/>
    </row>
    <row r="281" spans="1:13" x14ac:dyDescent="0.25">
      <c r="A281" s="108">
        <v>7700</v>
      </c>
      <c r="B281" s="85" t="s">
        <v>289</v>
      </c>
      <c r="C281" s="86">
        <f t="shared" si="36"/>
        <v>0</v>
      </c>
      <c r="D281" s="226">
        <f>D282</f>
        <v>0</v>
      </c>
      <c r="E281" s="226">
        <f t="shared" ref="E281:G281" si="40">E282</f>
        <v>0</v>
      </c>
      <c r="F281" s="226">
        <f t="shared" si="40"/>
        <v>0</v>
      </c>
      <c r="G281" s="227">
        <f t="shared" si="40"/>
        <v>0</v>
      </c>
      <c r="H281" s="86">
        <f t="shared" si="37"/>
        <v>0</v>
      </c>
      <c r="I281" s="226">
        <f t="shared" ref="I281:L281" si="41">I282</f>
        <v>0</v>
      </c>
      <c r="J281" s="226">
        <f t="shared" si="41"/>
        <v>0</v>
      </c>
      <c r="K281" s="226">
        <f t="shared" si="41"/>
        <v>0</v>
      </c>
      <c r="L281" s="228">
        <f t="shared" si="41"/>
        <v>0</v>
      </c>
    </row>
    <row r="282" spans="1:13" x14ac:dyDescent="0.25">
      <c r="A282" s="150">
        <v>7720</v>
      </c>
      <c r="B282" s="65" t="s">
        <v>290</v>
      </c>
      <c r="C282" s="79">
        <f t="shared" si="36"/>
        <v>0</v>
      </c>
      <c r="D282" s="81"/>
      <c r="E282" s="81"/>
      <c r="F282" s="81"/>
      <c r="G282" s="229"/>
      <c r="H282" s="79">
        <f t="shared" si="37"/>
        <v>0</v>
      </c>
      <c r="I282" s="81">
        <v>0</v>
      </c>
      <c r="J282" s="81"/>
      <c r="K282" s="81"/>
      <c r="L282" s="230"/>
      <c r="M282" s="156"/>
    </row>
    <row r="283" spans="1:13" x14ac:dyDescent="0.25">
      <c r="A283" s="174"/>
      <c r="B283" s="71" t="s">
        <v>291</v>
      </c>
      <c r="C283" s="201">
        <f t="shared" si="36"/>
        <v>0</v>
      </c>
      <c r="D283" s="160">
        <f>SUM(D284:D285)</f>
        <v>0</v>
      </c>
      <c r="E283" s="160">
        <f>SUM(E284:E285)</f>
        <v>0</v>
      </c>
      <c r="F283" s="160">
        <f>SUM(F284:F285)</f>
        <v>0</v>
      </c>
      <c r="G283" s="161">
        <f>SUM(G284:G285)</f>
        <v>0</v>
      </c>
      <c r="H283" s="72">
        <f t="shared" si="37"/>
        <v>0</v>
      </c>
      <c r="I283" s="160">
        <f>SUM(I284:I285)</f>
        <v>0</v>
      </c>
      <c r="J283" s="160">
        <f>SUM(J284:J285)</f>
        <v>0</v>
      </c>
      <c r="K283" s="160">
        <f>SUM(K284:K285)</f>
        <v>0</v>
      </c>
      <c r="L283" s="162">
        <f>SUM(L284:L285)</f>
        <v>0</v>
      </c>
    </row>
    <row r="284" spans="1:13" x14ac:dyDescent="0.25">
      <c r="A284" s="174" t="s">
        <v>292</v>
      </c>
      <c r="B284" s="44" t="s">
        <v>293</v>
      </c>
      <c r="C284" s="201">
        <f t="shared" si="36"/>
        <v>0</v>
      </c>
      <c r="D284" s="74"/>
      <c r="E284" s="74"/>
      <c r="F284" s="74"/>
      <c r="G284" s="157"/>
      <c r="H284" s="72">
        <f t="shared" si="37"/>
        <v>0</v>
      </c>
      <c r="I284" s="74">
        <v>0</v>
      </c>
      <c r="J284" s="74"/>
      <c r="K284" s="74"/>
      <c r="L284" s="158"/>
      <c r="M284" s="156"/>
    </row>
    <row r="285" spans="1:13" ht="24" x14ac:dyDescent="0.25">
      <c r="A285" s="174" t="s">
        <v>294</v>
      </c>
      <c r="B285" s="231" t="s">
        <v>295</v>
      </c>
      <c r="C285" s="205">
        <f t="shared" si="36"/>
        <v>0</v>
      </c>
      <c r="D285" s="68"/>
      <c r="E285" s="68"/>
      <c r="F285" s="68"/>
      <c r="G285" s="154"/>
      <c r="H285" s="66">
        <f t="shared" si="37"/>
        <v>0</v>
      </c>
      <c r="I285" s="68">
        <v>0</v>
      </c>
      <c r="J285" s="68"/>
      <c r="K285" s="68"/>
      <c r="L285" s="155"/>
      <c r="M285" s="156"/>
    </row>
    <row r="286" spans="1:13" ht="12.75" thickBot="1" x14ac:dyDescent="0.3">
      <c r="A286" s="232"/>
      <c r="B286" s="232" t="s">
        <v>296</v>
      </c>
      <c r="C286" s="233">
        <f t="shared" ref="C286:L286" si="42">SUM(C283,C269,C230,C195,C187,C173,C75,C53)</f>
        <v>105000</v>
      </c>
      <c r="D286" s="233">
        <f t="shared" si="42"/>
        <v>105000</v>
      </c>
      <c r="E286" s="233">
        <f t="shared" si="42"/>
        <v>0</v>
      </c>
      <c r="F286" s="233">
        <f t="shared" si="42"/>
        <v>0</v>
      </c>
      <c r="G286" s="234">
        <f t="shared" si="42"/>
        <v>0</v>
      </c>
      <c r="H286" s="235">
        <f t="shared" si="42"/>
        <v>105000</v>
      </c>
      <c r="I286" s="233">
        <f t="shared" si="42"/>
        <v>105000</v>
      </c>
      <c r="J286" s="233">
        <f t="shared" si="42"/>
        <v>0</v>
      </c>
      <c r="K286" s="233">
        <f t="shared" si="42"/>
        <v>0</v>
      </c>
      <c r="L286" s="236">
        <f t="shared" si="42"/>
        <v>0</v>
      </c>
    </row>
    <row r="287" spans="1:13" s="24" customFormat="1" ht="13.5" thickTop="1" thickBot="1" x14ac:dyDescent="0.3">
      <c r="A287" s="601" t="s">
        <v>297</v>
      </c>
      <c r="B287" s="602"/>
      <c r="C287" s="237">
        <f>SUM(D287:G287)</f>
        <v>0</v>
      </c>
      <c r="D287" s="238">
        <f>SUM(D24,D25,D41)-D51</f>
        <v>0</v>
      </c>
      <c r="E287" s="238">
        <f>SUM(E24,E25,E41)-E51</f>
        <v>0</v>
      </c>
      <c r="F287" s="238">
        <f>(F26+F43)-F51</f>
        <v>0</v>
      </c>
      <c r="G287" s="239">
        <f>G45-G51</f>
        <v>0</v>
      </c>
      <c r="H287" s="237">
        <f>SUM(I287:L287)</f>
        <v>0</v>
      </c>
      <c r="I287" s="238">
        <f>SUM(I24,I25,I41)-I51</f>
        <v>0</v>
      </c>
      <c r="J287" s="238">
        <f>SUM(J24,J25,J41)-J51</f>
        <v>0</v>
      </c>
      <c r="K287" s="238">
        <f>(K26+K43)-K51</f>
        <v>0</v>
      </c>
      <c r="L287" s="240">
        <f>L45-L51</f>
        <v>0</v>
      </c>
    </row>
    <row r="288" spans="1:13" s="24" customFormat="1" ht="12.75" thickTop="1" x14ac:dyDescent="0.25">
      <c r="A288" s="620" t="s">
        <v>298</v>
      </c>
      <c r="B288" s="621"/>
      <c r="C288" s="241">
        <f t="shared" ref="C288:L288" si="43">SUM(C289,C290)-C297+C298</f>
        <v>0</v>
      </c>
      <c r="D288" s="242">
        <f t="shared" si="43"/>
        <v>0</v>
      </c>
      <c r="E288" s="242">
        <f t="shared" si="43"/>
        <v>0</v>
      </c>
      <c r="F288" s="242">
        <f t="shared" si="43"/>
        <v>0</v>
      </c>
      <c r="G288" s="243">
        <f t="shared" si="43"/>
        <v>0</v>
      </c>
      <c r="H288" s="244">
        <f t="shared" si="43"/>
        <v>0</v>
      </c>
      <c r="I288" s="242">
        <f t="shared" si="43"/>
        <v>0</v>
      </c>
      <c r="J288" s="242">
        <f t="shared" si="43"/>
        <v>0</v>
      </c>
      <c r="K288" s="242">
        <f t="shared" si="43"/>
        <v>0</v>
      </c>
      <c r="L288" s="245">
        <f t="shared" si="43"/>
        <v>0</v>
      </c>
    </row>
    <row r="289" spans="1:12" s="24" customFormat="1" ht="12.75" thickBot="1" x14ac:dyDescent="0.3">
      <c r="A289" s="126" t="s">
        <v>299</v>
      </c>
      <c r="B289" s="126" t="s">
        <v>300</v>
      </c>
      <c r="C289" s="246">
        <f t="shared" ref="C289:L289" si="44">C21-C283</f>
        <v>0</v>
      </c>
      <c r="D289" s="128">
        <f t="shared" si="44"/>
        <v>0</v>
      </c>
      <c r="E289" s="128">
        <f t="shared" si="44"/>
        <v>0</v>
      </c>
      <c r="F289" s="128">
        <f t="shared" si="44"/>
        <v>0</v>
      </c>
      <c r="G289" s="129">
        <f t="shared" si="44"/>
        <v>0</v>
      </c>
      <c r="H289" s="247">
        <f t="shared" si="44"/>
        <v>0</v>
      </c>
      <c r="I289" s="128">
        <f t="shared" si="44"/>
        <v>0</v>
      </c>
      <c r="J289" s="128">
        <f t="shared" si="44"/>
        <v>0</v>
      </c>
      <c r="K289" s="128">
        <f t="shared" si="44"/>
        <v>0</v>
      </c>
      <c r="L289" s="130">
        <f t="shared" si="44"/>
        <v>0</v>
      </c>
    </row>
    <row r="290" spans="1:12" s="24" customFormat="1" ht="12.75" thickTop="1" x14ac:dyDescent="0.25">
      <c r="A290" s="248" t="s">
        <v>301</v>
      </c>
      <c r="B290" s="248" t="s">
        <v>302</v>
      </c>
      <c r="C290" s="241">
        <f t="shared" ref="C290:L290" si="45">SUM(C291,C293,C295)-SUM(C292,C294,C296)</f>
        <v>0</v>
      </c>
      <c r="D290" s="242">
        <f t="shared" si="45"/>
        <v>0</v>
      </c>
      <c r="E290" s="242">
        <f t="shared" si="45"/>
        <v>0</v>
      </c>
      <c r="F290" s="242">
        <f t="shared" si="45"/>
        <v>0</v>
      </c>
      <c r="G290" s="249">
        <f t="shared" si="45"/>
        <v>0</v>
      </c>
      <c r="H290" s="244">
        <f t="shared" si="45"/>
        <v>0</v>
      </c>
      <c r="I290" s="242">
        <f t="shared" si="45"/>
        <v>0</v>
      </c>
      <c r="J290" s="242">
        <f t="shared" si="45"/>
        <v>0</v>
      </c>
      <c r="K290" s="242">
        <f t="shared" si="45"/>
        <v>0</v>
      </c>
      <c r="L290" s="245">
        <f t="shared" si="45"/>
        <v>0</v>
      </c>
    </row>
    <row r="291" spans="1:12" x14ac:dyDescent="0.25">
      <c r="A291" s="250" t="s">
        <v>303</v>
      </c>
      <c r="B291" s="116" t="s">
        <v>304</v>
      </c>
      <c r="C291" s="79">
        <f t="shared" ref="C291:C296" si="46">SUM(D291:G291)</f>
        <v>0</v>
      </c>
      <c r="D291" s="81"/>
      <c r="E291" s="81"/>
      <c r="F291" s="81"/>
      <c r="G291" s="229"/>
      <c r="H291" s="79">
        <f t="shared" ref="H291:H296" si="47">SUM(I291:L291)</f>
        <v>0</v>
      </c>
      <c r="I291" s="81"/>
      <c r="J291" s="81"/>
      <c r="K291" s="81"/>
      <c r="L291" s="230"/>
    </row>
    <row r="292" spans="1:12" ht="24" x14ac:dyDescent="0.25">
      <c r="A292" s="174" t="s">
        <v>305</v>
      </c>
      <c r="B292" s="43" t="s">
        <v>306</v>
      </c>
      <c r="C292" s="72">
        <f t="shared" si="46"/>
        <v>0</v>
      </c>
      <c r="D292" s="74"/>
      <c r="E292" s="74"/>
      <c r="F292" s="74"/>
      <c r="G292" s="157"/>
      <c r="H292" s="72">
        <f t="shared" si="47"/>
        <v>0</v>
      </c>
      <c r="I292" s="74"/>
      <c r="J292" s="74"/>
      <c r="K292" s="74"/>
      <c r="L292" s="158"/>
    </row>
    <row r="293" spans="1:12" x14ac:dyDescent="0.25">
      <c r="A293" s="174" t="s">
        <v>307</v>
      </c>
      <c r="B293" s="43" t="s">
        <v>308</v>
      </c>
      <c r="C293" s="72">
        <f t="shared" si="46"/>
        <v>0</v>
      </c>
      <c r="D293" s="74"/>
      <c r="E293" s="74"/>
      <c r="F293" s="74"/>
      <c r="G293" s="157"/>
      <c r="H293" s="72">
        <f t="shared" si="47"/>
        <v>0</v>
      </c>
      <c r="I293" s="74"/>
      <c r="J293" s="74"/>
      <c r="K293" s="74"/>
      <c r="L293" s="158"/>
    </row>
    <row r="294" spans="1:12" ht="24" x14ac:dyDescent="0.25">
      <c r="A294" s="174" t="s">
        <v>309</v>
      </c>
      <c r="B294" s="43" t="s">
        <v>310</v>
      </c>
      <c r="C294" s="72">
        <f t="shared" si="46"/>
        <v>0</v>
      </c>
      <c r="D294" s="74"/>
      <c r="E294" s="74"/>
      <c r="F294" s="74"/>
      <c r="G294" s="157"/>
      <c r="H294" s="72">
        <f t="shared" si="47"/>
        <v>0</v>
      </c>
      <c r="I294" s="74"/>
      <c r="J294" s="74"/>
      <c r="K294" s="74"/>
      <c r="L294" s="158"/>
    </row>
    <row r="295" spans="1:12" x14ac:dyDescent="0.25">
      <c r="A295" s="174" t="s">
        <v>311</v>
      </c>
      <c r="B295" s="43" t="s">
        <v>312</v>
      </c>
      <c r="C295" s="72">
        <f t="shared" si="46"/>
        <v>0</v>
      </c>
      <c r="D295" s="74"/>
      <c r="E295" s="74"/>
      <c r="F295" s="74"/>
      <c r="G295" s="157"/>
      <c r="H295" s="72">
        <f t="shared" si="47"/>
        <v>0</v>
      </c>
      <c r="I295" s="74"/>
      <c r="J295" s="74"/>
      <c r="K295" s="74"/>
      <c r="L295" s="158"/>
    </row>
    <row r="296" spans="1:12" ht="24.75" thickBot="1" x14ac:dyDescent="0.3">
      <c r="A296" s="251" t="s">
        <v>313</v>
      </c>
      <c r="B296" s="252" t="s">
        <v>314</v>
      </c>
      <c r="C296" s="185">
        <f t="shared" si="46"/>
        <v>0</v>
      </c>
      <c r="D296" s="189"/>
      <c r="E296" s="189"/>
      <c r="F296" s="189"/>
      <c r="G296" s="253"/>
      <c r="H296" s="185">
        <f t="shared" si="47"/>
        <v>0</v>
      </c>
      <c r="I296" s="189"/>
      <c r="J296" s="189"/>
      <c r="K296" s="189"/>
      <c r="L296" s="191"/>
    </row>
    <row r="297" spans="1:12" s="24" customFormat="1" ht="13.5" thickTop="1" thickBot="1" x14ac:dyDescent="0.3">
      <c r="A297" s="254" t="s">
        <v>315</v>
      </c>
      <c r="B297" s="254" t="s">
        <v>316</v>
      </c>
      <c r="C297" s="255">
        <f>SUM(D297:G297)</f>
        <v>0</v>
      </c>
      <c r="D297" s="256"/>
      <c r="E297" s="256"/>
      <c r="F297" s="256"/>
      <c r="G297" s="257"/>
      <c r="H297" s="255">
        <f>SUM(I297:L297)</f>
        <v>0</v>
      </c>
      <c r="I297" s="256"/>
      <c r="J297" s="256"/>
      <c r="K297" s="256"/>
      <c r="L297" s="258"/>
    </row>
    <row r="298" spans="1:12" s="24" customFormat="1" ht="48.75" thickTop="1" x14ac:dyDescent="0.25">
      <c r="A298" s="248" t="s">
        <v>317</v>
      </c>
      <c r="B298" s="259" t="s">
        <v>318</v>
      </c>
      <c r="C298" s="260">
        <f>SUM(D298:G298)</f>
        <v>0</v>
      </c>
      <c r="D298" s="177"/>
      <c r="E298" s="177"/>
      <c r="F298" s="177"/>
      <c r="G298" s="178"/>
      <c r="H298" s="260">
        <f>SUM(I298:L298)</f>
        <v>0</v>
      </c>
      <c r="I298" s="177"/>
      <c r="J298" s="177"/>
      <c r="K298" s="177"/>
      <c r="L298" s="179"/>
    </row>
    <row r="299" spans="1:12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</row>
    <row r="300" spans="1:12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</row>
    <row r="301" spans="1:12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</row>
    <row r="302" spans="1:12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</row>
    <row r="303" spans="1:12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</row>
    <row r="304" spans="1:12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</row>
    <row r="305" spans="1:12" x14ac:dyDescent="0.2">
      <c r="A305" s="1"/>
      <c r="B305" s="1"/>
      <c r="C305" s="261"/>
      <c r="D305" s="1"/>
      <c r="E305" s="1"/>
      <c r="F305" s="1"/>
      <c r="G305" s="1"/>
      <c r="H305" s="1"/>
      <c r="I305" s="1"/>
      <c r="J305" s="1"/>
      <c r="K305" s="1"/>
      <c r="L305" s="1"/>
    </row>
    <row r="306" spans="1:12" x14ac:dyDescent="0.2">
      <c r="A306" s="1"/>
      <c r="B306" s="1"/>
      <c r="C306" s="261"/>
      <c r="D306" s="1"/>
      <c r="E306" s="1"/>
      <c r="F306" s="1"/>
      <c r="G306" s="1"/>
      <c r="H306" s="1"/>
      <c r="I306" s="1"/>
      <c r="J306" s="1"/>
      <c r="K306" s="1"/>
      <c r="L306" s="1"/>
    </row>
    <row r="307" spans="1:12" x14ac:dyDescent="0.2">
      <c r="A307" s="1"/>
      <c r="B307" s="1"/>
      <c r="C307" s="261"/>
      <c r="D307" s="1"/>
      <c r="E307" s="1"/>
      <c r="F307" s="1"/>
      <c r="G307" s="1"/>
      <c r="H307" s="1"/>
      <c r="I307" s="1"/>
      <c r="J307" s="1"/>
      <c r="K307" s="1"/>
      <c r="L307" s="1"/>
    </row>
    <row r="308" spans="1:12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</row>
    <row r="309" spans="1:12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</row>
    <row r="310" spans="1:12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</row>
    <row r="311" spans="1:12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</row>
    <row r="312" spans="1:12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</row>
    <row r="313" spans="1:12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</row>
    <row r="314" spans="1:12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</row>
    <row r="315" spans="1:12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</row>
    <row r="316" spans="1:12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</row>
  </sheetData>
  <sheetProtection formatCells="0" formatColumns="0" formatRows="0"/>
  <autoFilter ref="A18:M298"/>
  <mergeCells count="29">
    <mergeCell ref="C12:L12"/>
    <mergeCell ref="A1:L1"/>
    <mergeCell ref="A2:L2"/>
    <mergeCell ref="C3:L3"/>
    <mergeCell ref="C4:L4"/>
    <mergeCell ref="C5:L5"/>
    <mergeCell ref="C6:L6"/>
    <mergeCell ref="C7:L7"/>
    <mergeCell ref="C8:L8"/>
    <mergeCell ref="C9:L9"/>
    <mergeCell ref="C10:L10"/>
    <mergeCell ref="C11:L11"/>
    <mergeCell ref="L16:L17"/>
    <mergeCell ref="A287:B287"/>
    <mergeCell ref="C13:L13"/>
    <mergeCell ref="A15:A17"/>
    <mergeCell ref="B15:B17"/>
    <mergeCell ref="C15:G15"/>
    <mergeCell ref="H15:L15"/>
    <mergeCell ref="C16:C17"/>
    <mergeCell ref="D16:D17"/>
    <mergeCell ref="E16:E17"/>
    <mergeCell ref="F16:F17"/>
    <mergeCell ref="G16:G17"/>
    <mergeCell ref="A288:B288"/>
    <mergeCell ref="H16:H17"/>
    <mergeCell ref="I16:I17"/>
    <mergeCell ref="J16:J17"/>
    <mergeCell ref="K16:K17"/>
  </mergeCells>
  <pageMargins left="0.78740157480314965" right="0.39370078740157483" top="0.39370078740157483" bottom="0.39370078740157483" header="0.23622047244094491" footer="0.19685039370078741"/>
  <pageSetup paperSize="9" scale="70" orientation="portrait" verticalDpi="200" r:id="rId1"/>
  <headerFooter>
    <oddHeader xml:space="preserve">&amp;C                               </oddHeader>
    <oddFooter>&amp;L&amp;D, &amp;T&amp;R&amp;"Times New Roman,Regular"&amp;10&amp;P (&amp;N)</oddFoot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M314"/>
  <sheetViews>
    <sheetView showGridLines="0" view="pageLayout" zoomScaleNormal="100" workbookViewId="0">
      <selection activeCell="C6" sqref="C6:L6"/>
    </sheetView>
  </sheetViews>
  <sheetFormatPr defaultRowHeight="12" x14ac:dyDescent="0.25"/>
  <cols>
    <col min="1" max="1" width="10.85546875" style="262" customWidth="1"/>
    <col min="2" max="2" width="28" style="262" customWidth="1"/>
    <col min="3" max="3" width="9.7109375" style="262" customWidth="1"/>
    <col min="4" max="4" width="9.5703125" style="262" customWidth="1"/>
    <col min="5" max="6" width="8.7109375" style="262" customWidth="1"/>
    <col min="7" max="7" width="8.28515625" style="262" customWidth="1"/>
    <col min="8" max="11" width="8.7109375" style="262" customWidth="1"/>
    <col min="12" max="12" width="7.5703125" style="262" customWidth="1"/>
    <col min="13" max="16" width="0" style="1" hidden="1" customWidth="1"/>
    <col min="17" max="16384" width="9.140625" style="1"/>
  </cols>
  <sheetData>
    <row r="1" spans="1:12" x14ac:dyDescent="0.25">
      <c r="A1" s="591" t="s">
        <v>393</v>
      </c>
      <c r="B1" s="591"/>
      <c r="C1" s="591"/>
      <c r="D1" s="591"/>
      <c r="E1" s="591"/>
      <c r="F1" s="591"/>
      <c r="G1" s="591"/>
      <c r="H1" s="591"/>
      <c r="I1" s="591"/>
      <c r="J1" s="591"/>
      <c r="K1" s="591"/>
      <c r="L1" s="591"/>
    </row>
    <row r="2" spans="1:12" ht="35.25" customHeight="1" x14ac:dyDescent="0.25">
      <c r="A2" s="592" t="s">
        <v>1</v>
      </c>
      <c r="B2" s="593"/>
      <c r="C2" s="593"/>
      <c r="D2" s="593"/>
      <c r="E2" s="593"/>
      <c r="F2" s="593"/>
      <c r="G2" s="593"/>
      <c r="H2" s="593"/>
      <c r="I2" s="593"/>
      <c r="J2" s="593"/>
      <c r="K2" s="593"/>
      <c r="L2" s="594"/>
    </row>
    <row r="3" spans="1:12" ht="12.75" customHeight="1" x14ac:dyDescent="0.25">
      <c r="A3" s="2" t="s">
        <v>2</v>
      </c>
      <c r="B3" s="3"/>
      <c r="C3" s="669" t="s">
        <v>394</v>
      </c>
      <c r="D3" s="665"/>
      <c r="E3" s="665"/>
      <c r="F3" s="665"/>
      <c r="G3" s="665"/>
      <c r="H3" s="665"/>
      <c r="I3" s="665"/>
      <c r="J3" s="665"/>
      <c r="K3" s="665"/>
      <c r="L3" s="666"/>
    </row>
    <row r="4" spans="1:12" ht="12.75" customHeight="1" x14ac:dyDescent="0.25">
      <c r="A4" s="2" t="s">
        <v>4</v>
      </c>
      <c r="B4" s="3"/>
      <c r="C4" s="669" t="s">
        <v>395</v>
      </c>
      <c r="D4" s="665"/>
      <c r="E4" s="665"/>
      <c r="F4" s="665"/>
      <c r="G4" s="665"/>
      <c r="H4" s="665"/>
      <c r="I4" s="665"/>
      <c r="J4" s="665"/>
      <c r="K4" s="665"/>
      <c r="L4" s="666"/>
    </row>
    <row r="5" spans="1:12" ht="12.75" customHeight="1" x14ac:dyDescent="0.25">
      <c r="A5" s="4" t="s">
        <v>6</v>
      </c>
      <c r="B5" s="5"/>
      <c r="C5" s="589" t="s">
        <v>396</v>
      </c>
      <c r="D5" s="589"/>
      <c r="E5" s="589"/>
      <c r="F5" s="589"/>
      <c r="G5" s="589"/>
      <c r="H5" s="589"/>
      <c r="I5" s="589"/>
      <c r="J5" s="589"/>
      <c r="K5" s="589"/>
      <c r="L5" s="590"/>
    </row>
    <row r="6" spans="1:12" ht="12.75" customHeight="1" x14ac:dyDescent="0.25">
      <c r="A6" s="4" t="s">
        <v>8</v>
      </c>
      <c r="B6" s="5"/>
      <c r="C6" s="589" t="s">
        <v>344</v>
      </c>
      <c r="D6" s="589"/>
      <c r="E6" s="589"/>
      <c r="F6" s="589"/>
      <c r="G6" s="589"/>
      <c r="H6" s="589"/>
      <c r="I6" s="589"/>
      <c r="J6" s="589"/>
      <c r="K6" s="589"/>
      <c r="L6" s="590"/>
    </row>
    <row r="7" spans="1:12" ht="12" customHeight="1" x14ac:dyDescent="0.25">
      <c r="A7" s="4" t="s">
        <v>10</v>
      </c>
      <c r="B7" s="5"/>
      <c r="C7" s="595" t="s">
        <v>391</v>
      </c>
      <c r="D7" s="595"/>
      <c r="E7" s="595"/>
      <c r="F7" s="595"/>
      <c r="G7" s="595"/>
      <c r="H7" s="595"/>
      <c r="I7" s="595"/>
      <c r="J7" s="595"/>
      <c r="K7" s="595"/>
      <c r="L7" s="596"/>
    </row>
    <row r="8" spans="1:12" ht="12.75" customHeight="1" x14ac:dyDescent="0.25">
      <c r="A8" s="6" t="s">
        <v>12</v>
      </c>
      <c r="B8" s="5"/>
      <c r="C8" s="264"/>
      <c r="D8" s="264"/>
      <c r="E8" s="264"/>
      <c r="F8" s="264"/>
      <c r="G8" s="264"/>
      <c r="H8" s="265"/>
      <c r="I8" s="264"/>
      <c r="J8" s="264"/>
      <c r="K8" s="264"/>
      <c r="L8" s="266"/>
    </row>
    <row r="9" spans="1:12" ht="12.75" customHeight="1" x14ac:dyDescent="0.25">
      <c r="A9" s="4"/>
      <c r="B9" s="5" t="s">
        <v>13</v>
      </c>
      <c r="C9" s="589" t="s">
        <v>397</v>
      </c>
      <c r="D9" s="589"/>
      <c r="E9" s="589"/>
      <c r="F9" s="589"/>
      <c r="G9" s="589"/>
      <c r="H9" s="589"/>
      <c r="I9" s="589"/>
      <c r="J9" s="589"/>
      <c r="K9" s="589"/>
      <c r="L9" s="590"/>
    </row>
    <row r="10" spans="1:12" ht="12.75" customHeight="1" x14ac:dyDescent="0.25">
      <c r="A10" s="4"/>
      <c r="B10" s="5" t="s">
        <v>15</v>
      </c>
      <c r="C10" s="589" t="s">
        <v>398</v>
      </c>
      <c r="D10" s="589"/>
      <c r="E10" s="589"/>
      <c r="F10" s="589"/>
      <c r="G10" s="589"/>
      <c r="H10" s="589"/>
      <c r="I10" s="589"/>
      <c r="J10" s="589"/>
      <c r="K10" s="589"/>
      <c r="L10" s="590"/>
    </row>
    <row r="11" spans="1:12" ht="12.75" customHeight="1" x14ac:dyDescent="0.25">
      <c r="A11" s="4"/>
      <c r="B11" s="5" t="s">
        <v>16</v>
      </c>
      <c r="C11" s="267"/>
      <c r="D11" s="267"/>
      <c r="E11" s="267"/>
      <c r="F11" s="267"/>
      <c r="G11" s="267"/>
      <c r="H11" s="267"/>
      <c r="I11" s="267"/>
      <c r="J11" s="267"/>
      <c r="K11" s="267"/>
      <c r="L11" s="268"/>
    </row>
    <row r="12" spans="1:12" ht="12.75" customHeight="1" x14ac:dyDescent="0.25">
      <c r="A12" s="4"/>
      <c r="B12" s="5" t="s">
        <v>17</v>
      </c>
      <c r="C12" s="597"/>
      <c r="D12" s="597"/>
      <c r="E12" s="597"/>
      <c r="F12" s="597"/>
      <c r="G12" s="597"/>
      <c r="H12" s="597"/>
      <c r="I12" s="597"/>
      <c r="J12" s="597"/>
      <c r="K12" s="597"/>
      <c r="L12" s="598"/>
    </row>
    <row r="13" spans="1:12" ht="12.75" customHeight="1" x14ac:dyDescent="0.25">
      <c r="A13" s="4"/>
      <c r="B13" s="5" t="s">
        <v>18</v>
      </c>
      <c r="C13" s="589"/>
      <c r="D13" s="589"/>
      <c r="E13" s="589"/>
      <c r="F13" s="589"/>
      <c r="G13" s="589"/>
      <c r="H13" s="589"/>
      <c r="I13" s="589"/>
      <c r="J13" s="589"/>
      <c r="K13" s="589"/>
      <c r="L13" s="590"/>
    </row>
    <row r="14" spans="1:12" ht="12.75" customHeight="1" x14ac:dyDescent="0.25">
      <c r="A14" s="7"/>
      <c r="B14" s="8"/>
      <c r="C14" s="9"/>
      <c r="D14" s="9"/>
      <c r="E14" s="9"/>
      <c r="F14" s="9"/>
      <c r="G14" s="9"/>
      <c r="H14" s="9"/>
      <c r="I14" s="9"/>
      <c r="J14" s="9"/>
      <c r="K14" s="9"/>
      <c r="L14" s="10"/>
    </row>
    <row r="15" spans="1:12" s="11" customFormat="1" ht="12.75" customHeight="1" x14ac:dyDescent="0.25">
      <c r="A15" s="603" t="s">
        <v>19</v>
      </c>
      <c r="B15" s="606" t="s">
        <v>20</v>
      </c>
      <c r="C15" s="608" t="s">
        <v>21</v>
      </c>
      <c r="D15" s="609"/>
      <c r="E15" s="609"/>
      <c r="F15" s="609"/>
      <c r="G15" s="610"/>
      <c r="H15" s="608" t="s">
        <v>22</v>
      </c>
      <c r="I15" s="609"/>
      <c r="J15" s="609"/>
      <c r="K15" s="609"/>
      <c r="L15" s="611"/>
    </row>
    <row r="16" spans="1:12" s="11" customFormat="1" ht="12.75" customHeight="1" x14ac:dyDescent="0.25">
      <c r="A16" s="604"/>
      <c r="B16" s="607"/>
      <c r="C16" s="612" t="s">
        <v>23</v>
      </c>
      <c r="D16" s="613" t="s">
        <v>24</v>
      </c>
      <c r="E16" s="615" t="s">
        <v>25</v>
      </c>
      <c r="F16" s="617" t="s">
        <v>26</v>
      </c>
      <c r="G16" s="619" t="s">
        <v>27</v>
      </c>
      <c r="H16" s="612" t="s">
        <v>23</v>
      </c>
      <c r="I16" s="613" t="s">
        <v>24</v>
      </c>
      <c r="J16" s="615" t="s">
        <v>25</v>
      </c>
      <c r="K16" s="617" t="s">
        <v>26</v>
      </c>
      <c r="L16" s="599" t="s">
        <v>27</v>
      </c>
    </row>
    <row r="17" spans="1:12" s="12" customFormat="1" ht="61.5" customHeight="1" thickBot="1" x14ac:dyDescent="0.3">
      <c r="A17" s="605"/>
      <c r="B17" s="607"/>
      <c r="C17" s="612"/>
      <c r="D17" s="614"/>
      <c r="E17" s="616"/>
      <c r="F17" s="618"/>
      <c r="G17" s="619"/>
      <c r="H17" s="622"/>
      <c r="I17" s="623"/>
      <c r="J17" s="616"/>
      <c r="K17" s="618"/>
      <c r="L17" s="600"/>
    </row>
    <row r="18" spans="1:12" s="12" customFormat="1" ht="9.75" customHeight="1" thickTop="1" x14ac:dyDescent="0.25">
      <c r="A18" s="13" t="s">
        <v>28</v>
      </c>
      <c r="B18" s="13">
        <v>2</v>
      </c>
      <c r="C18" s="14">
        <v>3</v>
      </c>
      <c r="D18" s="15">
        <v>4</v>
      </c>
      <c r="E18" s="15">
        <v>5</v>
      </c>
      <c r="F18" s="15">
        <v>6</v>
      </c>
      <c r="G18" s="16">
        <v>7</v>
      </c>
      <c r="H18" s="14">
        <v>8</v>
      </c>
      <c r="I18" s="15">
        <v>9</v>
      </c>
      <c r="J18" s="15">
        <v>10</v>
      </c>
      <c r="K18" s="15">
        <v>11</v>
      </c>
      <c r="L18" s="17">
        <v>12</v>
      </c>
    </row>
    <row r="19" spans="1:12" s="24" customFormat="1" x14ac:dyDescent="0.25">
      <c r="A19" s="18"/>
      <c r="B19" s="19" t="s">
        <v>29</v>
      </c>
      <c r="C19" s="20"/>
      <c r="D19" s="21"/>
      <c r="E19" s="21"/>
      <c r="F19" s="21"/>
      <c r="G19" s="22"/>
      <c r="H19" s="20"/>
      <c r="I19" s="21"/>
      <c r="J19" s="21"/>
      <c r="K19" s="21"/>
      <c r="L19" s="23"/>
    </row>
    <row r="20" spans="1:12" s="24" customFormat="1" ht="12.75" thickBot="1" x14ac:dyDescent="0.3">
      <c r="A20" s="25"/>
      <c r="B20" s="26" t="s">
        <v>30</v>
      </c>
      <c r="C20" s="27">
        <f t="shared" ref="C20:C47" si="0">SUM(D20:G20)</f>
        <v>119451</v>
      </c>
      <c r="D20" s="28">
        <f>SUM(D21,D24,D25,D41,D43)</f>
        <v>85551</v>
      </c>
      <c r="E20" s="28">
        <f>SUM(E21,E24,E43)</f>
        <v>33900</v>
      </c>
      <c r="F20" s="28">
        <f>SUM(F21,F26,F43)</f>
        <v>0</v>
      </c>
      <c r="G20" s="29">
        <f>SUM(G21,G45)</f>
        <v>0</v>
      </c>
      <c r="H20" s="27">
        <f>SUM(I20:L20)</f>
        <v>124505</v>
      </c>
      <c r="I20" s="28">
        <f>SUM(I21,I24,I25,I41,I43)</f>
        <v>85339</v>
      </c>
      <c r="J20" s="28">
        <f>SUM(J21,J24,J43)</f>
        <v>39166</v>
      </c>
      <c r="K20" s="28">
        <f>SUM(K21,K26,K43)</f>
        <v>0</v>
      </c>
      <c r="L20" s="30">
        <f>SUM(L21,L45)</f>
        <v>0</v>
      </c>
    </row>
    <row r="21" spans="1:12" ht="12.75" thickTop="1" x14ac:dyDescent="0.25">
      <c r="A21" s="31"/>
      <c r="B21" s="32" t="s">
        <v>31</v>
      </c>
      <c r="C21" s="33">
        <f t="shared" si="0"/>
        <v>0</v>
      </c>
      <c r="D21" s="34">
        <f>SUM(D22:D23)</f>
        <v>0</v>
      </c>
      <c r="E21" s="34">
        <f>SUM(E22:E23)</f>
        <v>0</v>
      </c>
      <c r="F21" s="34">
        <f>SUM(F22:F23)</f>
        <v>0</v>
      </c>
      <c r="G21" s="35">
        <f>SUM(G22:G23)</f>
        <v>0</v>
      </c>
      <c r="H21" s="33">
        <f t="shared" ref="H21:H47" si="1">SUM(I21:L21)</f>
        <v>0</v>
      </c>
      <c r="I21" s="34">
        <f>SUM(I22:I23)</f>
        <v>0</v>
      </c>
      <c r="J21" s="34">
        <f>SUM(J22:J23)</f>
        <v>0</v>
      </c>
      <c r="K21" s="34">
        <f>SUM(K22:K23)</f>
        <v>0</v>
      </c>
      <c r="L21" s="36">
        <f>SUM(L22:L23)</f>
        <v>0</v>
      </c>
    </row>
    <row r="22" spans="1:12" x14ac:dyDescent="0.25">
      <c r="A22" s="37"/>
      <c r="B22" s="38" t="s">
        <v>32</v>
      </c>
      <c r="C22" s="39">
        <f t="shared" si="0"/>
        <v>0</v>
      </c>
      <c r="D22" s="40"/>
      <c r="E22" s="40"/>
      <c r="F22" s="40"/>
      <c r="G22" s="41"/>
      <c r="H22" s="39">
        <f t="shared" si="1"/>
        <v>0</v>
      </c>
      <c r="I22" s="40"/>
      <c r="J22" s="40"/>
      <c r="K22" s="40"/>
      <c r="L22" s="42"/>
    </row>
    <row r="23" spans="1:12" x14ac:dyDescent="0.25">
      <c r="A23" s="43"/>
      <c r="B23" s="44" t="s">
        <v>33</v>
      </c>
      <c r="C23" s="45">
        <f t="shared" si="0"/>
        <v>0</v>
      </c>
      <c r="D23" s="46"/>
      <c r="E23" s="46"/>
      <c r="F23" s="46"/>
      <c r="G23" s="47"/>
      <c r="H23" s="45">
        <f t="shared" si="1"/>
        <v>0</v>
      </c>
      <c r="I23" s="46"/>
      <c r="J23" s="46"/>
      <c r="K23" s="46"/>
      <c r="L23" s="48"/>
    </row>
    <row r="24" spans="1:12" s="24" customFormat="1" ht="24.75" thickBot="1" x14ac:dyDescent="0.3">
      <c r="A24" s="49">
        <v>19300</v>
      </c>
      <c r="B24" s="49" t="s">
        <v>34</v>
      </c>
      <c r="C24" s="50">
        <f t="shared" si="0"/>
        <v>119451</v>
      </c>
      <c r="D24" s="51">
        <v>85551</v>
      </c>
      <c r="E24" s="51">
        <v>33900</v>
      </c>
      <c r="F24" s="52" t="s">
        <v>35</v>
      </c>
      <c r="G24" s="53" t="s">
        <v>35</v>
      </c>
      <c r="H24" s="50">
        <f t="shared" si="1"/>
        <v>124505</v>
      </c>
      <c r="I24" s="51">
        <f>I51</f>
        <v>85339</v>
      </c>
      <c r="J24" s="51">
        <f>J51</f>
        <v>39166</v>
      </c>
      <c r="K24" s="52" t="s">
        <v>35</v>
      </c>
      <c r="L24" s="54" t="s">
        <v>35</v>
      </c>
    </row>
    <row r="25" spans="1:12" s="24" customFormat="1" ht="24.75" thickTop="1" x14ac:dyDescent="0.25">
      <c r="A25" s="55"/>
      <c r="B25" s="56" t="s">
        <v>36</v>
      </c>
      <c r="C25" s="57">
        <f t="shared" si="0"/>
        <v>0</v>
      </c>
      <c r="D25" s="58"/>
      <c r="E25" s="59" t="s">
        <v>35</v>
      </c>
      <c r="F25" s="59" t="s">
        <v>35</v>
      </c>
      <c r="G25" s="60" t="s">
        <v>35</v>
      </c>
      <c r="H25" s="57">
        <f t="shared" si="1"/>
        <v>0</v>
      </c>
      <c r="I25" s="61"/>
      <c r="J25" s="59" t="s">
        <v>35</v>
      </c>
      <c r="K25" s="59" t="s">
        <v>35</v>
      </c>
      <c r="L25" s="62" t="s">
        <v>35</v>
      </c>
    </row>
    <row r="26" spans="1:12" s="24" customFormat="1" ht="36" x14ac:dyDescent="0.25">
      <c r="A26" s="56">
        <v>21300</v>
      </c>
      <c r="B26" s="56" t="s">
        <v>37</v>
      </c>
      <c r="C26" s="57">
        <f t="shared" si="0"/>
        <v>0</v>
      </c>
      <c r="D26" s="59" t="s">
        <v>35</v>
      </c>
      <c r="E26" s="59" t="s">
        <v>35</v>
      </c>
      <c r="F26" s="63">
        <f>SUM(F27,F31,F33,F36)</f>
        <v>0</v>
      </c>
      <c r="G26" s="60" t="s">
        <v>35</v>
      </c>
      <c r="H26" s="57">
        <f t="shared" si="1"/>
        <v>0</v>
      </c>
      <c r="I26" s="59" t="s">
        <v>35</v>
      </c>
      <c r="J26" s="59" t="s">
        <v>35</v>
      </c>
      <c r="K26" s="63">
        <f>SUM(K27,K31,K33,K36)</f>
        <v>0</v>
      </c>
      <c r="L26" s="62" t="s">
        <v>35</v>
      </c>
    </row>
    <row r="27" spans="1:12" s="24" customFormat="1" ht="24" x14ac:dyDescent="0.25">
      <c r="A27" s="64">
        <v>21350</v>
      </c>
      <c r="B27" s="56" t="s">
        <v>38</v>
      </c>
      <c r="C27" s="57">
        <f t="shared" si="0"/>
        <v>0</v>
      </c>
      <c r="D27" s="59" t="s">
        <v>35</v>
      </c>
      <c r="E27" s="59" t="s">
        <v>35</v>
      </c>
      <c r="F27" s="63">
        <f>SUM(F28:F30)</f>
        <v>0</v>
      </c>
      <c r="G27" s="60" t="s">
        <v>35</v>
      </c>
      <c r="H27" s="57">
        <f t="shared" si="1"/>
        <v>0</v>
      </c>
      <c r="I27" s="59" t="s">
        <v>35</v>
      </c>
      <c r="J27" s="59" t="s">
        <v>35</v>
      </c>
      <c r="K27" s="63">
        <f>SUM(K28:K30)</f>
        <v>0</v>
      </c>
      <c r="L27" s="62" t="s">
        <v>35</v>
      </c>
    </row>
    <row r="28" spans="1:12" x14ac:dyDescent="0.25">
      <c r="A28" s="37">
        <v>21351</v>
      </c>
      <c r="B28" s="65" t="s">
        <v>39</v>
      </c>
      <c r="C28" s="66">
        <f t="shared" si="0"/>
        <v>0</v>
      </c>
      <c r="D28" s="67" t="s">
        <v>35</v>
      </c>
      <c r="E28" s="67" t="s">
        <v>35</v>
      </c>
      <c r="F28" s="68"/>
      <c r="G28" s="69" t="s">
        <v>35</v>
      </c>
      <c r="H28" s="66">
        <f t="shared" si="1"/>
        <v>0</v>
      </c>
      <c r="I28" s="67" t="s">
        <v>35</v>
      </c>
      <c r="J28" s="67" t="s">
        <v>35</v>
      </c>
      <c r="K28" s="68"/>
      <c r="L28" s="70" t="s">
        <v>35</v>
      </c>
    </row>
    <row r="29" spans="1:12" x14ac:dyDescent="0.25">
      <c r="A29" s="43">
        <v>21352</v>
      </c>
      <c r="B29" s="71" t="s">
        <v>40</v>
      </c>
      <c r="C29" s="72">
        <f t="shared" si="0"/>
        <v>0</v>
      </c>
      <c r="D29" s="73" t="s">
        <v>35</v>
      </c>
      <c r="E29" s="73" t="s">
        <v>35</v>
      </c>
      <c r="F29" s="74"/>
      <c r="G29" s="75" t="s">
        <v>35</v>
      </c>
      <c r="H29" s="72">
        <f t="shared" si="1"/>
        <v>0</v>
      </c>
      <c r="I29" s="73" t="s">
        <v>35</v>
      </c>
      <c r="J29" s="73" t="s">
        <v>35</v>
      </c>
      <c r="K29" s="74"/>
      <c r="L29" s="76" t="s">
        <v>35</v>
      </c>
    </row>
    <row r="30" spans="1:12" ht="24" x14ac:dyDescent="0.25">
      <c r="A30" s="43">
        <v>21359</v>
      </c>
      <c r="B30" s="71" t="s">
        <v>41</v>
      </c>
      <c r="C30" s="72">
        <f t="shared" si="0"/>
        <v>0</v>
      </c>
      <c r="D30" s="73" t="s">
        <v>35</v>
      </c>
      <c r="E30" s="73" t="s">
        <v>35</v>
      </c>
      <c r="F30" s="74"/>
      <c r="G30" s="75" t="s">
        <v>35</v>
      </c>
      <c r="H30" s="72">
        <f t="shared" si="1"/>
        <v>0</v>
      </c>
      <c r="I30" s="73" t="s">
        <v>35</v>
      </c>
      <c r="J30" s="73" t="s">
        <v>35</v>
      </c>
      <c r="K30" s="74"/>
      <c r="L30" s="76" t="s">
        <v>35</v>
      </c>
    </row>
    <row r="31" spans="1:12" s="24" customFormat="1" ht="36" x14ac:dyDescent="0.25">
      <c r="A31" s="64">
        <v>21370</v>
      </c>
      <c r="B31" s="56" t="s">
        <v>42</v>
      </c>
      <c r="C31" s="57">
        <f t="shared" si="0"/>
        <v>0</v>
      </c>
      <c r="D31" s="59" t="s">
        <v>35</v>
      </c>
      <c r="E31" s="59" t="s">
        <v>35</v>
      </c>
      <c r="F31" s="63">
        <f>SUM(F32)</f>
        <v>0</v>
      </c>
      <c r="G31" s="60" t="s">
        <v>35</v>
      </c>
      <c r="H31" s="57">
        <f t="shared" si="1"/>
        <v>0</v>
      </c>
      <c r="I31" s="59" t="s">
        <v>35</v>
      </c>
      <c r="J31" s="59" t="s">
        <v>35</v>
      </c>
      <c r="K31" s="63">
        <f>SUM(K32)</f>
        <v>0</v>
      </c>
      <c r="L31" s="62" t="s">
        <v>35</v>
      </c>
    </row>
    <row r="32" spans="1:12" ht="36" x14ac:dyDescent="0.25">
      <c r="A32" s="77">
        <v>21379</v>
      </c>
      <c r="B32" s="78" t="s">
        <v>43</v>
      </c>
      <c r="C32" s="79">
        <f t="shared" si="0"/>
        <v>0</v>
      </c>
      <c r="D32" s="80" t="s">
        <v>35</v>
      </c>
      <c r="E32" s="80" t="s">
        <v>35</v>
      </c>
      <c r="F32" s="81"/>
      <c r="G32" s="82" t="s">
        <v>35</v>
      </c>
      <c r="H32" s="79">
        <f t="shared" si="1"/>
        <v>0</v>
      </c>
      <c r="I32" s="80" t="s">
        <v>35</v>
      </c>
      <c r="J32" s="80" t="s">
        <v>35</v>
      </c>
      <c r="K32" s="81"/>
      <c r="L32" s="83" t="s">
        <v>35</v>
      </c>
    </row>
    <row r="33" spans="1:12" s="24" customFormat="1" x14ac:dyDescent="0.25">
      <c r="A33" s="64">
        <v>21380</v>
      </c>
      <c r="B33" s="56" t="s">
        <v>44</v>
      </c>
      <c r="C33" s="57">
        <f t="shared" si="0"/>
        <v>0</v>
      </c>
      <c r="D33" s="59" t="s">
        <v>35</v>
      </c>
      <c r="E33" s="59" t="s">
        <v>35</v>
      </c>
      <c r="F33" s="63">
        <f>SUM(F34:F35)</f>
        <v>0</v>
      </c>
      <c r="G33" s="60" t="s">
        <v>35</v>
      </c>
      <c r="H33" s="57">
        <f t="shared" si="1"/>
        <v>0</v>
      </c>
      <c r="I33" s="59" t="s">
        <v>35</v>
      </c>
      <c r="J33" s="59" t="s">
        <v>35</v>
      </c>
      <c r="K33" s="63">
        <f>SUM(K34:K35)</f>
        <v>0</v>
      </c>
      <c r="L33" s="62" t="s">
        <v>35</v>
      </c>
    </row>
    <row r="34" spans="1:12" x14ac:dyDescent="0.25">
      <c r="A34" s="38">
        <v>21381</v>
      </c>
      <c r="B34" s="65" t="s">
        <v>45</v>
      </c>
      <c r="C34" s="66">
        <f t="shared" si="0"/>
        <v>0</v>
      </c>
      <c r="D34" s="67" t="s">
        <v>35</v>
      </c>
      <c r="E34" s="67" t="s">
        <v>35</v>
      </c>
      <c r="F34" s="68"/>
      <c r="G34" s="69" t="s">
        <v>35</v>
      </c>
      <c r="H34" s="66">
        <f t="shared" si="1"/>
        <v>0</v>
      </c>
      <c r="I34" s="67" t="s">
        <v>35</v>
      </c>
      <c r="J34" s="67" t="s">
        <v>35</v>
      </c>
      <c r="K34" s="68"/>
      <c r="L34" s="70" t="s">
        <v>35</v>
      </c>
    </row>
    <row r="35" spans="1:12" ht="24" x14ac:dyDescent="0.25">
      <c r="A35" s="44">
        <v>21383</v>
      </c>
      <c r="B35" s="71" t="s">
        <v>46</v>
      </c>
      <c r="C35" s="72">
        <f>SUM(D35:G35)</f>
        <v>0</v>
      </c>
      <c r="D35" s="73" t="s">
        <v>35</v>
      </c>
      <c r="E35" s="73" t="s">
        <v>35</v>
      </c>
      <c r="F35" s="74"/>
      <c r="G35" s="75" t="s">
        <v>35</v>
      </c>
      <c r="H35" s="72">
        <f t="shared" si="1"/>
        <v>0</v>
      </c>
      <c r="I35" s="73" t="s">
        <v>35</v>
      </c>
      <c r="J35" s="73" t="s">
        <v>35</v>
      </c>
      <c r="K35" s="74"/>
      <c r="L35" s="76" t="s">
        <v>35</v>
      </c>
    </row>
    <row r="36" spans="1:12" s="24" customFormat="1" ht="25.5" customHeight="1" x14ac:dyDescent="0.25">
      <c r="A36" s="64">
        <v>21390</v>
      </c>
      <c r="B36" s="56" t="s">
        <v>47</v>
      </c>
      <c r="C36" s="57">
        <f t="shared" si="0"/>
        <v>0</v>
      </c>
      <c r="D36" s="59" t="s">
        <v>35</v>
      </c>
      <c r="E36" s="59" t="s">
        <v>35</v>
      </c>
      <c r="F36" s="63">
        <f>SUM(F37:F40)</f>
        <v>0</v>
      </c>
      <c r="G36" s="60" t="s">
        <v>35</v>
      </c>
      <c r="H36" s="57">
        <f t="shared" si="1"/>
        <v>0</v>
      </c>
      <c r="I36" s="59" t="s">
        <v>35</v>
      </c>
      <c r="J36" s="59" t="s">
        <v>35</v>
      </c>
      <c r="K36" s="63">
        <f>SUM(K37:K40)</f>
        <v>0</v>
      </c>
      <c r="L36" s="62" t="s">
        <v>35</v>
      </c>
    </row>
    <row r="37" spans="1:12" ht="24" x14ac:dyDescent="0.25">
      <c r="A37" s="38">
        <v>21391</v>
      </c>
      <c r="B37" s="65" t="s">
        <v>48</v>
      </c>
      <c r="C37" s="66">
        <f t="shared" si="0"/>
        <v>0</v>
      </c>
      <c r="D37" s="67" t="s">
        <v>35</v>
      </c>
      <c r="E37" s="67" t="s">
        <v>35</v>
      </c>
      <c r="F37" s="68"/>
      <c r="G37" s="69" t="s">
        <v>35</v>
      </c>
      <c r="H37" s="66">
        <f t="shared" si="1"/>
        <v>0</v>
      </c>
      <c r="I37" s="67" t="s">
        <v>35</v>
      </c>
      <c r="J37" s="67" t="s">
        <v>35</v>
      </c>
      <c r="K37" s="68"/>
      <c r="L37" s="70" t="s">
        <v>35</v>
      </c>
    </row>
    <row r="38" spans="1:12" x14ac:dyDescent="0.25">
      <c r="A38" s="44">
        <v>21393</v>
      </c>
      <c r="B38" s="71" t="s">
        <v>49</v>
      </c>
      <c r="C38" s="72">
        <f t="shared" si="0"/>
        <v>0</v>
      </c>
      <c r="D38" s="73" t="s">
        <v>35</v>
      </c>
      <c r="E38" s="73" t="s">
        <v>35</v>
      </c>
      <c r="F38" s="74"/>
      <c r="G38" s="75" t="s">
        <v>35</v>
      </c>
      <c r="H38" s="72">
        <f t="shared" si="1"/>
        <v>0</v>
      </c>
      <c r="I38" s="73" t="s">
        <v>35</v>
      </c>
      <c r="J38" s="73" t="s">
        <v>35</v>
      </c>
      <c r="K38" s="74"/>
      <c r="L38" s="76" t="s">
        <v>35</v>
      </c>
    </row>
    <row r="39" spans="1:12" x14ac:dyDescent="0.25">
      <c r="A39" s="44">
        <v>21395</v>
      </c>
      <c r="B39" s="71" t="s">
        <v>50</v>
      </c>
      <c r="C39" s="72">
        <f t="shared" si="0"/>
        <v>0</v>
      </c>
      <c r="D39" s="73" t="s">
        <v>35</v>
      </c>
      <c r="E39" s="73" t="s">
        <v>35</v>
      </c>
      <c r="F39" s="74"/>
      <c r="G39" s="75" t="s">
        <v>35</v>
      </c>
      <c r="H39" s="72">
        <f t="shared" si="1"/>
        <v>0</v>
      </c>
      <c r="I39" s="73" t="s">
        <v>35</v>
      </c>
      <c r="J39" s="73" t="s">
        <v>35</v>
      </c>
      <c r="K39" s="74"/>
      <c r="L39" s="76" t="s">
        <v>35</v>
      </c>
    </row>
    <row r="40" spans="1:12" ht="24" x14ac:dyDescent="0.25">
      <c r="A40" s="84">
        <v>21399</v>
      </c>
      <c r="B40" s="85" t="s">
        <v>51</v>
      </c>
      <c r="C40" s="86">
        <f t="shared" si="0"/>
        <v>0</v>
      </c>
      <c r="D40" s="87" t="s">
        <v>35</v>
      </c>
      <c r="E40" s="87" t="s">
        <v>35</v>
      </c>
      <c r="F40" s="88"/>
      <c r="G40" s="89" t="s">
        <v>35</v>
      </c>
      <c r="H40" s="86">
        <f t="shared" si="1"/>
        <v>0</v>
      </c>
      <c r="I40" s="87" t="s">
        <v>35</v>
      </c>
      <c r="J40" s="87" t="s">
        <v>35</v>
      </c>
      <c r="K40" s="88"/>
      <c r="L40" s="90" t="s">
        <v>35</v>
      </c>
    </row>
    <row r="41" spans="1:12" s="24" customFormat="1" ht="26.25" customHeight="1" x14ac:dyDescent="0.25">
      <c r="A41" s="91">
        <v>21420</v>
      </c>
      <c r="B41" s="92" t="s">
        <v>52</v>
      </c>
      <c r="C41" s="93">
        <f>SUM(D41:G41)</f>
        <v>0</v>
      </c>
      <c r="D41" s="94">
        <f>SUM(D42)</f>
        <v>0</v>
      </c>
      <c r="E41" s="95" t="s">
        <v>35</v>
      </c>
      <c r="F41" s="95" t="s">
        <v>35</v>
      </c>
      <c r="G41" s="96" t="s">
        <v>35</v>
      </c>
      <c r="H41" s="93">
        <f>SUM(I41:L41)</f>
        <v>0</v>
      </c>
      <c r="I41" s="94">
        <f>SUM(I42)</f>
        <v>0</v>
      </c>
      <c r="J41" s="95" t="s">
        <v>35</v>
      </c>
      <c r="K41" s="95" t="s">
        <v>35</v>
      </c>
      <c r="L41" s="97" t="s">
        <v>35</v>
      </c>
    </row>
    <row r="42" spans="1:12" s="24" customFormat="1" ht="26.25" customHeight="1" x14ac:dyDescent="0.25">
      <c r="A42" s="84">
        <v>21429</v>
      </c>
      <c r="B42" s="85" t="s">
        <v>53</v>
      </c>
      <c r="C42" s="86">
        <f>SUM(D42:G42)</f>
        <v>0</v>
      </c>
      <c r="D42" s="98"/>
      <c r="E42" s="87" t="s">
        <v>35</v>
      </c>
      <c r="F42" s="87" t="s">
        <v>35</v>
      </c>
      <c r="G42" s="89" t="s">
        <v>35</v>
      </c>
      <c r="H42" s="86">
        <f t="shared" ref="H42:H44" si="2">SUM(I42:L42)</f>
        <v>0</v>
      </c>
      <c r="I42" s="98"/>
      <c r="J42" s="87" t="s">
        <v>35</v>
      </c>
      <c r="K42" s="87" t="s">
        <v>35</v>
      </c>
      <c r="L42" s="90" t="s">
        <v>35</v>
      </c>
    </row>
    <row r="43" spans="1:12" s="24" customFormat="1" ht="24" x14ac:dyDescent="0.25">
      <c r="A43" s="64">
        <v>21490</v>
      </c>
      <c r="B43" s="56" t="s">
        <v>54</v>
      </c>
      <c r="C43" s="57">
        <f t="shared" si="0"/>
        <v>0</v>
      </c>
      <c r="D43" s="99">
        <f>D44</f>
        <v>0</v>
      </c>
      <c r="E43" s="99">
        <f t="shared" ref="E43:F43" si="3">E44</f>
        <v>0</v>
      </c>
      <c r="F43" s="99">
        <f t="shared" si="3"/>
        <v>0</v>
      </c>
      <c r="G43" s="60" t="s">
        <v>35</v>
      </c>
      <c r="H43" s="100">
        <f t="shared" si="2"/>
        <v>0</v>
      </c>
      <c r="I43" s="99">
        <f>I44</f>
        <v>0</v>
      </c>
      <c r="J43" s="99">
        <f t="shared" ref="J43:K43" si="4">J44</f>
        <v>0</v>
      </c>
      <c r="K43" s="99">
        <f t="shared" si="4"/>
        <v>0</v>
      </c>
      <c r="L43" s="62" t="s">
        <v>35</v>
      </c>
    </row>
    <row r="44" spans="1:12" s="24" customFormat="1" ht="24" x14ac:dyDescent="0.25">
      <c r="A44" s="44">
        <v>21499</v>
      </c>
      <c r="B44" s="71" t="s">
        <v>55</v>
      </c>
      <c r="C44" s="79">
        <f>SUM(D44:G44)</f>
        <v>0</v>
      </c>
      <c r="D44" s="101"/>
      <c r="E44" s="102"/>
      <c r="F44" s="102"/>
      <c r="G44" s="103" t="s">
        <v>35</v>
      </c>
      <c r="H44" s="104">
        <f t="shared" si="2"/>
        <v>0</v>
      </c>
      <c r="I44" s="40"/>
      <c r="J44" s="105"/>
      <c r="K44" s="105"/>
      <c r="L44" s="106" t="s">
        <v>35</v>
      </c>
    </row>
    <row r="45" spans="1:12" ht="12.75" customHeight="1" x14ac:dyDescent="0.25">
      <c r="A45" s="107">
        <v>23000</v>
      </c>
      <c r="B45" s="108" t="s">
        <v>56</v>
      </c>
      <c r="C45" s="109">
        <f>SUM(D45:G45)</f>
        <v>0</v>
      </c>
      <c r="D45" s="59" t="s">
        <v>35</v>
      </c>
      <c r="E45" s="59" t="s">
        <v>35</v>
      </c>
      <c r="F45" s="59" t="s">
        <v>35</v>
      </c>
      <c r="G45" s="99">
        <f>SUM(G46:G47)</f>
        <v>0</v>
      </c>
      <c r="H45" s="109">
        <f t="shared" si="1"/>
        <v>0</v>
      </c>
      <c r="I45" s="87" t="s">
        <v>35</v>
      </c>
      <c r="J45" s="87" t="s">
        <v>35</v>
      </c>
      <c r="K45" s="87" t="s">
        <v>35</v>
      </c>
      <c r="L45" s="110">
        <f>SUM(L46:L47)</f>
        <v>0</v>
      </c>
    </row>
    <row r="46" spans="1:12" ht="24" x14ac:dyDescent="0.25">
      <c r="A46" s="111">
        <v>23410</v>
      </c>
      <c r="B46" s="112" t="s">
        <v>57</v>
      </c>
      <c r="C46" s="113">
        <f t="shared" si="0"/>
        <v>0</v>
      </c>
      <c r="D46" s="95" t="s">
        <v>35</v>
      </c>
      <c r="E46" s="95" t="s">
        <v>35</v>
      </c>
      <c r="F46" s="95" t="s">
        <v>35</v>
      </c>
      <c r="G46" s="114"/>
      <c r="H46" s="113">
        <f t="shared" si="1"/>
        <v>0</v>
      </c>
      <c r="I46" s="95" t="s">
        <v>35</v>
      </c>
      <c r="J46" s="95" t="s">
        <v>35</v>
      </c>
      <c r="K46" s="95" t="s">
        <v>35</v>
      </c>
      <c r="L46" s="115"/>
    </row>
    <row r="47" spans="1:12" ht="24" x14ac:dyDescent="0.25">
      <c r="A47" s="111">
        <v>23510</v>
      </c>
      <c r="B47" s="112" t="s">
        <v>58</v>
      </c>
      <c r="C47" s="93">
        <f t="shared" si="0"/>
        <v>0</v>
      </c>
      <c r="D47" s="95" t="s">
        <v>35</v>
      </c>
      <c r="E47" s="95" t="s">
        <v>35</v>
      </c>
      <c r="F47" s="95" t="s">
        <v>35</v>
      </c>
      <c r="G47" s="114"/>
      <c r="H47" s="93">
        <f t="shared" si="1"/>
        <v>0</v>
      </c>
      <c r="I47" s="95" t="s">
        <v>35</v>
      </c>
      <c r="J47" s="95" t="s">
        <v>35</v>
      </c>
      <c r="K47" s="95" t="s">
        <v>35</v>
      </c>
      <c r="L47" s="115"/>
    </row>
    <row r="48" spans="1:12" x14ac:dyDescent="0.25">
      <c r="A48" s="116"/>
      <c r="B48" s="112"/>
      <c r="C48" s="117"/>
      <c r="D48" s="95"/>
      <c r="E48" s="95"/>
      <c r="F48" s="94"/>
      <c r="G48" s="118"/>
      <c r="H48" s="117"/>
      <c r="I48" s="95"/>
      <c r="J48" s="95"/>
      <c r="K48" s="94"/>
      <c r="L48" s="119"/>
    </row>
    <row r="49" spans="1:12" s="24" customFormat="1" x14ac:dyDescent="0.25">
      <c r="A49" s="120"/>
      <c r="B49" s="121" t="s">
        <v>59</v>
      </c>
      <c r="C49" s="122"/>
      <c r="D49" s="123"/>
      <c r="E49" s="123"/>
      <c r="F49" s="123"/>
      <c r="G49" s="124"/>
      <c r="H49" s="122"/>
      <c r="I49" s="123"/>
      <c r="J49" s="123"/>
      <c r="K49" s="123"/>
      <c r="L49" s="125"/>
    </row>
    <row r="50" spans="1:12" s="24" customFormat="1" ht="12.75" thickBot="1" x14ac:dyDescent="0.3">
      <c r="A50" s="126"/>
      <c r="B50" s="25" t="s">
        <v>60</v>
      </c>
      <c r="C50" s="127">
        <f t="shared" ref="C50:C113" si="5">SUM(D50:G50)</f>
        <v>119451</v>
      </c>
      <c r="D50" s="128">
        <f>SUM(D51,D283)</f>
        <v>85551</v>
      </c>
      <c r="E50" s="128">
        <f>SUM(E51,E283)</f>
        <v>33900</v>
      </c>
      <c r="F50" s="128">
        <f>SUM(F51,F283)</f>
        <v>0</v>
      </c>
      <c r="G50" s="129">
        <f>SUM(G51,G283)</f>
        <v>0</v>
      </c>
      <c r="H50" s="127">
        <f t="shared" ref="H50:H113" si="6">SUM(I50:L50)</f>
        <v>124505</v>
      </c>
      <c r="I50" s="128">
        <f>SUM(I51,I283)</f>
        <v>85339</v>
      </c>
      <c r="J50" s="128">
        <f>SUM(J51,J283)</f>
        <v>39166</v>
      </c>
      <c r="K50" s="128">
        <f>SUM(K51,K283)</f>
        <v>0</v>
      </c>
      <c r="L50" s="130">
        <f>SUM(L51,L283)</f>
        <v>0</v>
      </c>
    </row>
    <row r="51" spans="1:12" s="24" customFormat="1" ht="36.75" thickTop="1" x14ac:dyDescent="0.25">
      <c r="A51" s="131"/>
      <c r="B51" s="132" t="s">
        <v>61</v>
      </c>
      <c r="C51" s="133">
        <f t="shared" si="5"/>
        <v>119451</v>
      </c>
      <c r="D51" s="134">
        <f>SUM(D52,D194)</f>
        <v>85551</v>
      </c>
      <c r="E51" s="134">
        <f>SUM(E52,E194)</f>
        <v>33900</v>
      </c>
      <c r="F51" s="134">
        <f>SUM(F52,F194)</f>
        <v>0</v>
      </c>
      <c r="G51" s="135">
        <f>SUM(G52,G194)</f>
        <v>0</v>
      </c>
      <c r="H51" s="133">
        <f t="shared" si="6"/>
        <v>124505</v>
      </c>
      <c r="I51" s="134">
        <f>SUM(I52,I194)</f>
        <v>85339</v>
      </c>
      <c r="J51" s="134">
        <f>SUM(J52,J194)</f>
        <v>39166</v>
      </c>
      <c r="K51" s="134">
        <f>SUM(K52,K194)</f>
        <v>0</v>
      </c>
      <c r="L51" s="136">
        <f>SUM(L52,L194)</f>
        <v>0</v>
      </c>
    </row>
    <row r="52" spans="1:12" s="24" customFormat="1" ht="24" x14ac:dyDescent="0.25">
      <c r="A52" s="137"/>
      <c r="B52" s="18" t="s">
        <v>62</v>
      </c>
      <c r="C52" s="138">
        <f t="shared" si="5"/>
        <v>119451</v>
      </c>
      <c r="D52" s="139">
        <f>SUM(D53,D75,D173,D187)</f>
        <v>85551</v>
      </c>
      <c r="E52" s="139">
        <f>SUM(E53,E75,E173,E187)</f>
        <v>33900</v>
      </c>
      <c r="F52" s="139">
        <f>SUM(F53,F75,F173,F187)</f>
        <v>0</v>
      </c>
      <c r="G52" s="140">
        <f>SUM(G53,G75,G173,G187)</f>
        <v>0</v>
      </c>
      <c r="H52" s="138">
        <f t="shared" si="6"/>
        <v>124505</v>
      </c>
      <c r="I52" s="139">
        <f>SUM(I53,I75,I173,I187)</f>
        <v>85339</v>
      </c>
      <c r="J52" s="139">
        <f>SUM(J53,J75,J173,J187)</f>
        <v>39166</v>
      </c>
      <c r="K52" s="139">
        <f>SUM(K53,K75,K173,K187)</f>
        <v>0</v>
      </c>
      <c r="L52" s="141">
        <f>SUM(L53,L75,L173,L187)</f>
        <v>0</v>
      </c>
    </row>
    <row r="53" spans="1:12" s="24" customFormat="1" x14ac:dyDescent="0.25">
      <c r="A53" s="142">
        <v>1000</v>
      </c>
      <c r="B53" s="142" t="s">
        <v>63</v>
      </c>
      <c r="C53" s="143">
        <f t="shared" si="5"/>
        <v>0</v>
      </c>
      <c r="D53" s="144">
        <f>SUM(D54,D67)</f>
        <v>0</v>
      </c>
      <c r="E53" s="144">
        <f>SUM(E54,E67)</f>
        <v>0</v>
      </c>
      <c r="F53" s="144">
        <f>SUM(F54,F67)</f>
        <v>0</v>
      </c>
      <c r="G53" s="145">
        <f>SUM(G54,G67)</f>
        <v>0</v>
      </c>
      <c r="H53" s="143">
        <f t="shared" si="6"/>
        <v>0</v>
      </c>
      <c r="I53" s="144">
        <f>SUM(I54,I67)</f>
        <v>0</v>
      </c>
      <c r="J53" s="144">
        <f>SUM(J54,J67)</f>
        <v>0</v>
      </c>
      <c r="K53" s="144">
        <f>SUM(K54,K67)</f>
        <v>0</v>
      </c>
      <c r="L53" s="146">
        <f>SUM(L54,L67)</f>
        <v>0</v>
      </c>
    </row>
    <row r="54" spans="1:12" x14ac:dyDescent="0.25">
      <c r="A54" s="56">
        <v>1100</v>
      </c>
      <c r="B54" s="147" t="s">
        <v>64</v>
      </c>
      <c r="C54" s="57">
        <f t="shared" si="5"/>
        <v>0</v>
      </c>
      <c r="D54" s="63">
        <f>SUM(D55,D58,D66)</f>
        <v>0</v>
      </c>
      <c r="E54" s="63">
        <f>SUM(E55,E58,E66)</f>
        <v>0</v>
      </c>
      <c r="F54" s="63">
        <f>SUM(F55,F58,F66)</f>
        <v>0</v>
      </c>
      <c r="G54" s="148">
        <f>SUM(G55,G58,G66)</f>
        <v>0</v>
      </c>
      <c r="H54" s="57">
        <f t="shared" si="6"/>
        <v>0</v>
      </c>
      <c r="I54" s="63">
        <f>SUM(I55,I58,I66)</f>
        <v>0</v>
      </c>
      <c r="J54" s="63">
        <f>SUM(J55,J58,J66)</f>
        <v>0</v>
      </c>
      <c r="K54" s="63">
        <f>SUM(K55,K58,K66)</f>
        <v>0</v>
      </c>
      <c r="L54" s="149">
        <f>SUM(L55,L58,L66)</f>
        <v>0</v>
      </c>
    </row>
    <row r="55" spans="1:12" x14ac:dyDescent="0.25">
      <c r="A55" s="150">
        <v>1110</v>
      </c>
      <c r="B55" s="112" t="s">
        <v>65</v>
      </c>
      <c r="C55" s="117">
        <f t="shared" si="5"/>
        <v>0</v>
      </c>
      <c r="D55" s="151">
        <f>SUM(D56:D57)</f>
        <v>0</v>
      </c>
      <c r="E55" s="151">
        <f>SUM(E56:E57)</f>
        <v>0</v>
      </c>
      <c r="F55" s="151">
        <f>SUM(F56:F57)</f>
        <v>0</v>
      </c>
      <c r="G55" s="152">
        <f>SUM(G56:G57)</f>
        <v>0</v>
      </c>
      <c r="H55" s="117">
        <f t="shared" si="6"/>
        <v>0</v>
      </c>
      <c r="I55" s="151">
        <f>SUM(I56:I57)</f>
        <v>0</v>
      </c>
      <c r="J55" s="151">
        <f>SUM(J56:J57)</f>
        <v>0</v>
      </c>
      <c r="K55" s="151">
        <f>SUM(K56:K57)</f>
        <v>0</v>
      </c>
      <c r="L55" s="153">
        <f>SUM(L56:L57)</f>
        <v>0</v>
      </c>
    </row>
    <row r="56" spans="1:12" x14ac:dyDescent="0.25">
      <c r="A56" s="38">
        <v>1111</v>
      </c>
      <c r="B56" s="65" t="s">
        <v>66</v>
      </c>
      <c r="C56" s="66">
        <f t="shared" si="5"/>
        <v>0</v>
      </c>
      <c r="D56" s="68"/>
      <c r="E56" s="68"/>
      <c r="F56" s="68"/>
      <c r="G56" s="154"/>
      <c r="H56" s="66">
        <f t="shared" si="6"/>
        <v>0</v>
      </c>
      <c r="I56" s="68"/>
      <c r="J56" s="68"/>
      <c r="K56" s="68"/>
      <c r="L56" s="155"/>
    </row>
    <row r="57" spans="1:12" ht="24" customHeight="1" x14ac:dyDescent="0.25">
      <c r="A57" s="44">
        <v>1119</v>
      </c>
      <c r="B57" s="71" t="s">
        <v>67</v>
      </c>
      <c r="C57" s="72">
        <f t="shared" si="5"/>
        <v>0</v>
      </c>
      <c r="D57" s="74"/>
      <c r="E57" s="74"/>
      <c r="F57" s="74"/>
      <c r="G57" s="157"/>
      <c r="H57" s="72">
        <f t="shared" si="6"/>
        <v>0</v>
      </c>
      <c r="I57" s="74"/>
      <c r="J57" s="74"/>
      <c r="K57" s="74"/>
      <c r="L57" s="158"/>
    </row>
    <row r="58" spans="1:12" x14ac:dyDescent="0.25">
      <c r="A58" s="159">
        <v>1140</v>
      </c>
      <c r="B58" s="71" t="s">
        <v>68</v>
      </c>
      <c r="C58" s="72">
        <f t="shared" si="5"/>
        <v>0</v>
      </c>
      <c r="D58" s="160">
        <f>SUM(D59:D65)</f>
        <v>0</v>
      </c>
      <c r="E58" s="160">
        <f>SUM(E59:E65)</f>
        <v>0</v>
      </c>
      <c r="F58" s="160">
        <f>SUM(F59:F65)</f>
        <v>0</v>
      </c>
      <c r="G58" s="161">
        <f>SUM(G59:G65)</f>
        <v>0</v>
      </c>
      <c r="H58" s="72">
        <f t="shared" si="6"/>
        <v>0</v>
      </c>
      <c r="I58" s="160">
        <f>SUM(I59:I65)</f>
        <v>0</v>
      </c>
      <c r="J58" s="160">
        <f>SUM(J59:J65)</f>
        <v>0</v>
      </c>
      <c r="K58" s="160">
        <f>SUM(K59:K65)</f>
        <v>0</v>
      </c>
      <c r="L58" s="162">
        <f>SUM(L59:L65)</f>
        <v>0</v>
      </c>
    </row>
    <row r="59" spans="1:12" x14ac:dyDescent="0.25">
      <c r="A59" s="44">
        <v>1141</v>
      </c>
      <c r="B59" s="71" t="s">
        <v>69</v>
      </c>
      <c r="C59" s="72">
        <f t="shared" si="5"/>
        <v>0</v>
      </c>
      <c r="D59" s="74"/>
      <c r="E59" s="74"/>
      <c r="F59" s="74"/>
      <c r="G59" s="157"/>
      <c r="H59" s="72">
        <f t="shared" si="6"/>
        <v>0</v>
      </c>
      <c r="I59" s="74"/>
      <c r="J59" s="74"/>
      <c r="K59" s="74"/>
      <c r="L59" s="158"/>
    </row>
    <row r="60" spans="1:12" ht="24.75" customHeight="1" x14ac:dyDescent="0.25">
      <c r="A60" s="44">
        <v>1142</v>
      </c>
      <c r="B60" s="71" t="s">
        <v>70</v>
      </c>
      <c r="C60" s="72">
        <f t="shared" si="5"/>
        <v>0</v>
      </c>
      <c r="D60" s="74"/>
      <c r="E60" s="74"/>
      <c r="F60" s="74"/>
      <c r="G60" s="157"/>
      <c r="H60" s="72">
        <f t="shared" si="6"/>
        <v>0</v>
      </c>
      <c r="I60" s="74"/>
      <c r="J60" s="74"/>
      <c r="K60" s="74"/>
      <c r="L60" s="158"/>
    </row>
    <row r="61" spans="1:12" ht="24" x14ac:dyDescent="0.25">
      <c r="A61" s="44">
        <v>1145</v>
      </c>
      <c r="B61" s="71" t="s">
        <v>71</v>
      </c>
      <c r="C61" s="72">
        <f t="shared" si="5"/>
        <v>0</v>
      </c>
      <c r="D61" s="74"/>
      <c r="E61" s="74"/>
      <c r="F61" s="74"/>
      <c r="G61" s="157"/>
      <c r="H61" s="72">
        <f t="shared" si="6"/>
        <v>0</v>
      </c>
      <c r="I61" s="74"/>
      <c r="J61" s="74"/>
      <c r="K61" s="74"/>
      <c r="L61" s="158"/>
    </row>
    <row r="62" spans="1:12" ht="27.75" customHeight="1" x14ac:dyDescent="0.25">
      <c r="A62" s="44">
        <v>1146</v>
      </c>
      <c r="B62" s="71" t="s">
        <v>72</v>
      </c>
      <c r="C62" s="72">
        <f t="shared" si="5"/>
        <v>0</v>
      </c>
      <c r="D62" s="74"/>
      <c r="E62" s="74"/>
      <c r="F62" s="74"/>
      <c r="G62" s="157"/>
      <c r="H62" s="72">
        <f t="shared" si="6"/>
        <v>0</v>
      </c>
      <c r="I62" s="74"/>
      <c r="J62" s="74"/>
      <c r="K62" s="74"/>
      <c r="L62" s="158"/>
    </row>
    <row r="63" spans="1:12" x14ac:dyDescent="0.25">
      <c r="A63" s="44">
        <v>1147</v>
      </c>
      <c r="B63" s="71" t="s">
        <v>73</v>
      </c>
      <c r="C63" s="72">
        <f t="shared" si="5"/>
        <v>0</v>
      </c>
      <c r="D63" s="74"/>
      <c r="E63" s="74"/>
      <c r="F63" s="74"/>
      <c r="G63" s="157"/>
      <c r="H63" s="72">
        <f t="shared" si="6"/>
        <v>0</v>
      </c>
      <c r="I63" s="74"/>
      <c r="J63" s="74"/>
      <c r="K63" s="74"/>
      <c r="L63" s="158"/>
    </row>
    <row r="64" spans="1:12" x14ac:dyDescent="0.25">
      <c r="A64" s="44">
        <v>1148</v>
      </c>
      <c r="B64" s="71" t="s">
        <v>74</v>
      </c>
      <c r="C64" s="72">
        <f t="shared" si="5"/>
        <v>0</v>
      </c>
      <c r="D64" s="74"/>
      <c r="E64" s="74"/>
      <c r="F64" s="74"/>
      <c r="G64" s="157"/>
      <c r="H64" s="72">
        <f t="shared" si="6"/>
        <v>0</v>
      </c>
      <c r="I64" s="74"/>
      <c r="J64" s="74"/>
      <c r="K64" s="74"/>
      <c r="L64" s="158"/>
    </row>
    <row r="65" spans="1:12" ht="24" customHeight="1" x14ac:dyDescent="0.25">
      <c r="A65" s="44">
        <v>1149</v>
      </c>
      <c r="B65" s="71" t="s">
        <v>75</v>
      </c>
      <c r="C65" s="72">
        <f t="shared" si="5"/>
        <v>0</v>
      </c>
      <c r="D65" s="74"/>
      <c r="E65" s="74"/>
      <c r="F65" s="74"/>
      <c r="G65" s="157"/>
      <c r="H65" s="72">
        <f t="shared" si="6"/>
        <v>0</v>
      </c>
      <c r="I65" s="74"/>
      <c r="J65" s="74"/>
      <c r="K65" s="74"/>
      <c r="L65" s="158"/>
    </row>
    <row r="66" spans="1:12" ht="36" x14ac:dyDescent="0.25">
      <c r="A66" s="150">
        <v>1150</v>
      </c>
      <c r="B66" s="112" t="s">
        <v>76</v>
      </c>
      <c r="C66" s="117">
        <f t="shared" si="5"/>
        <v>0</v>
      </c>
      <c r="D66" s="163"/>
      <c r="E66" s="163"/>
      <c r="F66" s="163"/>
      <c r="G66" s="164"/>
      <c r="H66" s="117">
        <f t="shared" si="6"/>
        <v>0</v>
      </c>
      <c r="I66" s="163"/>
      <c r="J66" s="163"/>
      <c r="K66" s="163"/>
      <c r="L66" s="165"/>
    </row>
    <row r="67" spans="1:12" ht="24" x14ac:dyDescent="0.25">
      <c r="A67" s="56">
        <v>1200</v>
      </c>
      <c r="B67" s="147" t="s">
        <v>77</v>
      </c>
      <c r="C67" s="57">
        <f t="shared" si="5"/>
        <v>0</v>
      </c>
      <c r="D67" s="63">
        <f>SUM(D68:D69)</f>
        <v>0</v>
      </c>
      <c r="E67" s="63">
        <f>SUM(E68:E69)</f>
        <v>0</v>
      </c>
      <c r="F67" s="63">
        <f>SUM(F68:F69)</f>
        <v>0</v>
      </c>
      <c r="G67" s="166">
        <f>SUM(G68:G69)</f>
        <v>0</v>
      </c>
      <c r="H67" s="57">
        <f t="shared" si="6"/>
        <v>0</v>
      </c>
      <c r="I67" s="63">
        <f>SUM(I68:I69)</f>
        <v>0</v>
      </c>
      <c r="J67" s="63">
        <f>SUM(J68:J69)</f>
        <v>0</v>
      </c>
      <c r="K67" s="63">
        <f>SUM(K68:K69)</f>
        <v>0</v>
      </c>
      <c r="L67" s="167">
        <f>SUM(L68:L69)</f>
        <v>0</v>
      </c>
    </row>
    <row r="68" spans="1:12" ht="24" x14ac:dyDescent="0.25">
      <c r="A68" s="168">
        <v>1210</v>
      </c>
      <c r="B68" s="65" t="s">
        <v>78</v>
      </c>
      <c r="C68" s="66">
        <f t="shared" si="5"/>
        <v>0</v>
      </c>
      <c r="D68" s="68"/>
      <c r="E68" s="68"/>
      <c r="F68" s="68"/>
      <c r="G68" s="154"/>
      <c r="H68" s="66">
        <f t="shared" si="6"/>
        <v>0</v>
      </c>
      <c r="I68" s="68"/>
      <c r="J68" s="68"/>
      <c r="K68" s="68"/>
      <c r="L68" s="155"/>
    </row>
    <row r="69" spans="1:12" ht="24" x14ac:dyDescent="0.25">
      <c r="A69" s="159">
        <v>1220</v>
      </c>
      <c r="B69" s="71" t="s">
        <v>79</v>
      </c>
      <c r="C69" s="72">
        <f t="shared" si="5"/>
        <v>0</v>
      </c>
      <c r="D69" s="160">
        <f>SUM(D70:D74)</f>
        <v>0</v>
      </c>
      <c r="E69" s="160">
        <f>SUM(E70:E74)</f>
        <v>0</v>
      </c>
      <c r="F69" s="160">
        <f>SUM(F70:F74)</f>
        <v>0</v>
      </c>
      <c r="G69" s="161">
        <f>SUM(G70:G74)</f>
        <v>0</v>
      </c>
      <c r="H69" s="72">
        <f t="shared" si="6"/>
        <v>0</v>
      </c>
      <c r="I69" s="160">
        <f>SUM(I70:I74)</f>
        <v>0</v>
      </c>
      <c r="J69" s="160">
        <f>SUM(J70:J74)</f>
        <v>0</v>
      </c>
      <c r="K69" s="160">
        <f>SUM(K70:K74)</f>
        <v>0</v>
      </c>
      <c r="L69" s="162">
        <f>SUM(L70:L74)</f>
        <v>0</v>
      </c>
    </row>
    <row r="70" spans="1:12" ht="48" x14ac:dyDescent="0.25">
      <c r="A70" s="44">
        <v>1221</v>
      </c>
      <c r="B70" s="71" t="s">
        <v>80</v>
      </c>
      <c r="C70" s="72">
        <f t="shared" si="5"/>
        <v>0</v>
      </c>
      <c r="D70" s="74"/>
      <c r="E70" s="74"/>
      <c r="F70" s="74"/>
      <c r="G70" s="157"/>
      <c r="H70" s="72">
        <f t="shared" si="6"/>
        <v>0</v>
      </c>
      <c r="I70" s="74"/>
      <c r="J70" s="74"/>
      <c r="K70" s="74"/>
      <c r="L70" s="158"/>
    </row>
    <row r="71" spans="1:12" x14ac:dyDescent="0.25">
      <c r="A71" s="44">
        <v>1223</v>
      </c>
      <c r="B71" s="71" t="s">
        <v>81</v>
      </c>
      <c r="C71" s="72">
        <f t="shared" si="5"/>
        <v>0</v>
      </c>
      <c r="D71" s="74"/>
      <c r="E71" s="74"/>
      <c r="F71" s="74"/>
      <c r="G71" s="157"/>
      <c r="H71" s="72">
        <f t="shared" si="6"/>
        <v>0</v>
      </c>
      <c r="I71" s="74"/>
      <c r="J71" s="74"/>
      <c r="K71" s="74"/>
      <c r="L71" s="158"/>
    </row>
    <row r="72" spans="1:12" x14ac:dyDescent="0.25">
      <c r="A72" s="44">
        <v>1225</v>
      </c>
      <c r="B72" s="71" t="s">
        <v>82</v>
      </c>
      <c r="C72" s="72">
        <f t="shared" si="5"/>
        <v>0</v>
      </c>
      <c r="D72" s="74"/>
      <c r="E72" s="74"/>
      <c r="F72" s="74"/>
      <c r="G72" s="157"/>
      <c r="H72" s="72">
        <f t="shared" si="6"/>
        <v>0</v>
      </c>
      <c r="I72" s="74"/>
      <c r="J72" s="74"/>
      <c r="K72" s="74"/>
      <c r="L72" s="158"/>
    </row>
    <row r="73" spans="1:12" ht="36" x14ac:dyDescent="0.25">
      <c r="A73" s="44">
        <v>1227</v>
      </c>
      <c r="B73" s="71" t="s">
        <v>83</v>
      </c>
      <c r="C73" s="72">
        <f t="shared" si="5"/>
        <v>0</v>
      </c>
      <c r="D73" s="74"/>
      <c r="E73" s="74"/>
      <c r="F73" s="74"/>
      <c r="G73" s="157"/>
      <c r="H73" s="72">
        <f t="shared" si="6"/>
        <v>0</v>
      </c>
      <c r="I73" s="74"/>
      <c r="J73" s="74"/>
      <c r="K73" s="74"/>
      <c r="L73" s="158"/>
    </row>
    <row r="74" spans="1:12" ht="48" x14ac:dyDescent="0.25">
      <c r="A74" s="44">
        <v>1228</v>
      </c>
      <c r="B74" s="71" t="s">
        <v>84</v>
      </c>
      <c r="C74" s="72">
        <f t="shared" si="5"/>
        <v>0</v>
      </c>
      <c r="D74" s="74"/>
      <c r="E74" s="74"/>
      <c r="F74" s="74"/>
      <c r="G74" s="157"/>
      <c r="H74" s="72">
        <f t="shared" si="6"/>
        <v>0</v>
      </c>
      <c r="I74" s="74"/>
      <c r="J74" s="74"/>
      <c r="K74" s="74"/>
      <c r="L74" s="158"/>
    </row>
    <row r="75" spans="1:12" x14ac:dyDescent="0.25">
      <c r="A75" s="142">
        <v>2000</v>
      </c>
      <c r="B75" s="142" t="s">
        <v>85</v>
      </c>
      <c r="C75" s="143">
        <f t="shared" si="5"/>
        <v>119451</v>
      </c>
      <c r="D75" s="144">
        <f>SUM(D76,D83,D130,D164,D165,D172)</f>
        <v>85551</v>
      </c>
      <c r="E75" s="144">
        <f>SUM(E76,E83,E130,E164,E165,E172)</f>
        <v>33900</v>
      </c>
      <c r="F75" s="144">
        <f>SUM(F76,F83,F130,F164,F165,F172)</f>
        <v>0</v>
      </c>
      <c r="G75" s="145">
        <f>SUM(G76,G83,G130,G164,G165,G172)</f>
        <v>0</v>
      </c>
      <c r="H75" s="143">
        <f t="shared" si="6"/>
        <v>124505</v>
      </c>
      <c r="I75" s="144">
        <f>SUM(I76,I83,I130,I164,I165,I172)</f>
        <v>85339</v>
      </c>
      <c r="J75" s="144">
        <f>SUM(J76,J83,J130,J164,J165,J172)</f>
        <v>39166</v>
      </c>
      <c r="K75" s="144">
        <f>SUM(K76,K83,K130,K164,K165,K172)</f>
        <v>0</v>
      </c>
      <c r="L75" s="146">
        <f>SUM(L76,L83,L130,L164,L165,L172)</f>
        <v>0</v>
      </c>
    </row>
    <row r="76" spans="1:12" ht="24" x14ac:dyDescent="0.25">
      <c r="A76" s="56">
        <v>2100</v>
      </c>
      <c r="B76" s="147" t="s">
        <v>86</v>
      </c>
      <c r="C76" s="57">
        <f t="shared" si="5"/>
        <v>0</v>
      </c>
      <c r="D76" s="63">
        <f>SUM(D77,D80)</f>
        <v>0</v>
      </c>
      <c r="E76" s="63">
        <f>SUM(E77,E80)</f>
        <v>0</v>
      </c>
      <c r="F76" s="63">
        <f>SUM(F77,F80)</f>
        <v>0</v>
      </c>
      <c r="G76" s="166">
        <f>SUM(G77,G80)</f>
        <v>0</v>
      </c>
      <c r="H76" s="57">
        <f t="shared" si="6"/>
        <v>0</v>
      </c>
      <c r="I76" s="63">
        <f>SUM(I77,I80)</f>
        <v>0</v>
      </c>
      <c r="J76" s="63">
        <f>SUM(J77,J80)</f>
        <v>0</v>
      </c>
      <c r="K76" s="63">
        <f>SUM(K77,K80)</f>
        <v>0</v>
      </c>
      <c r="L76" s="167">
        <f>SUM(L77,L80)</f>
        <v>0</v>
      </c>
    </row>
    <row r="77" spans="1:12" ht="24" x14ac:dyDescent="0.25">
      <c r="A77" s="168">
        <v>2110</v>
      </c>
      <c r="B77" s="65" t="s">
        <v>87</v>
      </c>
      <c r="C77" s="66">
        <f t="shared" si="5"/>
        <v>0</v>
      </c>
      <c r="D77" s="169">
        <f>SUM(D78:D79)</f>
        <v>0</v>
      </c>
      <c r="E77" s="169">
        <f>SUM(E78:E79)</f>
        <v>0</v>
      </c>
      <c r="F77" s="169">
        <f>SUM(F78:F79)</f>
        <v>0</v>
      </c>
      <c r="G77" s="170">
        <f>SUM(G78:G79)</f>
        <v>0</v>
      </c>
      <c r="H77" s="66">
        <f t="shared" si="6"/>
        <v>0</v>
      </c>
      <c r="I77" s="169">
        <f>SUM(I78:I79)</f>
        <v>0</v>
      </c>
      <c r="J77" s="169">
        <f>SUM(J78:J79)</f>
        <v>0</v>
      </c>
      <c r="K77" s="169">
        <f>SUM(K78:K79)</f>
        <v>0</v>
      </c>
      <c r="L77" s="171">
        <f>SUM(L78:L79)</f>
        <v>0</v>
      </c>
    </row>
    <row r="78" spans="1:12" x14ac:dyDescent="0.25">
      <c r="A78" s="44">
        <v>2111</v>
      </c>
      <c r="B78" s="71" t="s">
        <v>88</v>
      </c>
      <c r="C78" s="72">
        <f t="shared" si="5"/>
        <v>0</v>
      </c>
      <c r="D78" s="74"/>
      <c r="E78" s="74"/>
      <c r="F78" s="74"/>
      <c r="G78" s="157"/>
      <c r="H78" s="72">
        <f t="shared" si="6"/>
        <v>0</v>
      </c>
      <c r="I78" s="74"/>
      <c r="J78" s="74"/>
      <c r="K78" s="74"/>
      <c r="L78" s="158"/>
    </row>
    <row r="79" spans="1:12" ht="24" x14ac:dyDescent="0.25">
      <c r="A79" s="44">
        <v>2112</v>
      </c>
      <c r="B79" s="71" t="s">
        <v>89</v>
      </c>
      <c r="C79" s="72">
        <f t="shared" si="5"/>
        <v>0</v>
      </c>
      <c r="D79" s="74"/>
      <c r="E79" s="74"/>
      <c r="F79" s="74"/>
      <c r="G79" s="157"/>
      <c r="H79" s="72">
        <f t="shared" si="6"/>
        <v>0</v>
      </c>
      <c r="I79" s="74"/>
      <c r="J79" s="74"/>
      <c r="K79" s="74"/>
      <c r="L79" s="158"/>
    </row>
    <row r="80" spans="1:12" ht="24" x14ac:dyDescent="0.25">
      <c r="A80" s="159">
        <v>2120</v>
      </c>
      <c r="B80" s="71" t="s">
        <v>90</v>
      </c>
      <c r="C80" s="72">
        <f t="shared" si="5"/>
        <v>0</v>
      </c>
      <c r="D80" s="160">
        <f>SUM(D81:D82)</f>
        <v>0</v>
      </c>
      <c r="E80" s="160">
        <f>SUM(E81:E82)</f>
        <v>0</v>
      </c>
      <c r="F80" s="160">
        <f>SUM(F81:F82)</f>
        <v>0</v>
      </c>
      <c r="G80" s="161">
        <f>SUM(G81:G82)</f>
        <v>0</v>
      </c>
      <c r="H80" s="72">
        <f t="shared" si="6"/>
        <v>0</v>
      </c>
      <c r="I80" s="160">
        <f>SUM(I81:I82)</f>
        <v>0</v>
      </c>
      <c r="J80" s="160">
        <f>SUM(J81:J82)</f>
        <v>0</v>
      </c>
      <c r="K80" s="160">
        <f>SUM(K81:K82)</f>
        <v>0</v>
      </c>
      <c r="L80" s="162">
        <f>SUM(L81:L82)</f>
        <v>0</v>
      </c>
    </row>
    <row r="81" spans="1:12" x14ac:dyDescent="0.25">
      <c r="A81" s="44">
        <v>2121</v>
      </c>
      <c r="B81" s="71" t="s">
        <v>88</v>
      </c>
      <c r="C81" s="72">
        <f t="shared" si="5"/>
        <v>0</v>
      </c>
      <c r="D81" s="74"/>
      <c r="E81" s="74"/>
      <c r="F81" s="74"/>
      <c r="G81" s="157"/>
      <c r="H81" s="72">
        <f t="shared" si="6"/>
        <v>0</v>
      </c>
      <c r="I81" s="74"/>
      <c r="J81" s="74"/>
      <c r="K81" s="74"/>
      <c r="L81" s="158"/>
    </row>
    <row r="82" spans="1:12" ht="24" x14ac:dyDescent="0.25">
      <c r="A82" s="44">
        <v>2122</v>
      </c>
      <c r="B82" s="71" t="s">
        <v>89</v>
      </c>
      <c r="C82" s="72">
        <f t="shared" si="5"/>
        <v>0</v>
      </c>
      <c r="D82" s="74"/>
      <c r="E82" s="74"/>
      <c r="F82" s="74"/>
      <c r="G82" s="157"/>
      <c r="H82" s="72">
        <f t="shared" si="6"/>
        <v>0</v>
      </c>
      <c r="I82" s="74"/>
      <c r="J82" s="74"/>
      <c r="K82" s="74"/>
      <c r="L82" s="158"/>
    </row>
    <row r="83" spans="1:12" x14ac:dyDescent="0.25">
      <c r="A83" s="56">
        <v>2200</v>
      </c>
      <c r="B83" s="147" t="s">
        <v>91</v>
      </c>
      <c r="C83" s="57">
        <f t="shared" si="5"/>
        <v>0</v>
      </c>
      <c r="D83" s="63">
        <f>SUM(D84,D89,D95,D103,D112,D116,D122,D128)</f>
        <v>0</v>
      </c>
      <c r="E83" s="63">
        <f>SUM(E84,E89,E95,E103,E112,E116,E122,E128)</f>
        <v>0</v>
      </c>
      <c r="F83" s="63">
        <f>SUM(F84,F89,F95,F103,F112,F116,F122,F128)</f>
        <v>0</v>
      </c>
      <c r="G83" s="166">
        <f>SUM(G84,G89,G95,G103,G112,G116,G122,G128)</f>
        <v>0</v>
      </c>
      <c r="H83" s="57">
        <f t="shared" si="6"/>
        <v>0</v>
      </c>
      <c r="I83" s="63">
        <f>SUM(I84,I89,I95,I103,I112,I116,I122,I128)</f>
        <v>0</v>
      </c>
      <c r="J83" s="63">
        <f>SUM(J84,J89,J95,J103,J112,J116,J122,J128)</f>
        <v>0</v>
      </c>
      <c r="K83" s="63">
        <f>SUM(K84,K89,K95,K103,K112,K116,K122,K128)</f>
        <v>0</v>
      </c>
      <c r="L83" s="172">
        <f>SUM(L84,L89,L95,L103,L112,L116,L122,L128)</f>
        <v>0</v>
      </c>
    </row>
    <row r="84" spans="1:12" ht="24" x14ac:dyDescent="0.25">
      <c r="A84" s="150">
        <v>2210</v>
      </c>
      <c r="B84" s="112" t="s">
        <v>92</v>
      </c>
      <c r="C84" s="117">
        <f t="shared" si="5"/>
        <v>0</v>
      </c>
      <c r="D84" s="151">
        <f>SUM(D85:D88)</f>
        <v>0</v>
      </c>
      <c r="E84" s="151">
        <f>SUM(E85:E88)</f>
        <v>0</v>
      </c>
      <c r="F84" s="151">
        <f>SUM(F85:F88)</f>
        <v>0</v>
      </c>
      <c r="G84" s="151">
        <f>SUM(G85:G88)</f>
        <v>0</v>
      </c>
      <c r="H84" s="117">
        <f t="shared" si="6"/>
        <v>0</v>
      </c>
      <c r="I84" s="151">
        <f>SUM(I85:I88)</f>
        <v>0</v>
      </c>
      <c r="J84" s="151">
        <f>SUM(J85:J88)</f>
        <v>0</v>
      </c>
      <c r="K84" s="151">
        <f>SUM(K85:K88)</f>
        <v>0</v>
      </c>
      <c r="L84" s="153">
        <f>SUM(L85:L88)</f>
        <v>0</v>
      </c>
    </row>
    <row r="85" spans="1:12" ht="24" x14ac:dyDescent="0.25">
      <c r="A85" s="38">
        <v>2211</v>
      </c>
      <c r="B85" s="65" t="s">
        <v>93</v>
      </c>
      <c r="C85" s="66">
        <f t="shared" si="5"/>
        <v>0</v>
      </c>
      <c r="D85" s="68"/>
      <c r="E85" s="68"/>
      <c r="F85" s="68"/>
      <c r="G85" s="154"/>
      <c r="H85" s="66">
        <f t="shared" si="6"/>
        <v>0</v>
      </c>
      <c r="I85" s="68"/>
      <c r="J85" s="68"/>
      <c r="K85" s="68"/>
      <c r="L85" s="155"/>
    </row>
    <row r="86" spans="1:12" ht="36" x14ac:dyDescent="0.25">
      <c r="A86" s="44">
        <v>2212</v>
      </c>
      <c r="B86" s="71" t="s">
        <v>94</v>
      </c>
      <c r="C86" s="72">
        <f t="shared" si="5"/>
        <v>0</v>
      </c>
      <c r="D86" s="74"/>
      <c r="E86" s="74"/>
      <c r="F86" s="74"/>
      <c r="G86" s="157"/>
      <c r="H86" s="72">
        <f t="shared" si="6"/>
        <v>0</v>
      </c>
      <c r="I86" s="74"/>
      <c r="J86" s="74"/>
      <c r="K86" s="74"/>
      <c r="L86" s="158"/>
    </row>
    <row r="87" spans="1:12" ht="24" x14ac:dyDescent="0.25">
      <c r="A87" s="44">
        <v>2214</v>
      </c>
      <c r="B87" s="71" t="s">
        <v>95</v>
      </c>
      <c r="C87" s="72">
        <f t="shared" si="5"/>
        <v>0</v>
      </c>
      <c r="D87" s="74"/>
      <c r="E87" s="74"/>
      <c r="F87" s="74"/>
      <c r="G87" s="157"/>
      <c r="H87" s="72">
        <f t="shared" si="6"/>
        <v>0</v>
      </c>
      <c r="I87" s="74"/>
      <c r="J87" s="74"/>
      <c r="K87" s="74"/>
      <c r="L87" s="158"/>
    </row>
    <row r="88" spans="1:12" x14ac:dyDescent="0.25">
      <c r="A88" s="44">
        <v>2219</v>
      </c>
      <c r="B88" s="71" t="s">
        <v>96</v>
      </c>
      <c r="C88" s="72">
        <f t="shared" si="5"/>
        <v>0</v>
      </c>
      <c r="D88" s="74"/>
      <c r="E88" s="74"/>
      <c r="F88" s="74"/>
      <c r="G88" s="157"/>
      <c r="H88" s="72">
        <f t="shared" si="6"/>
        <v>0</v>
      </c>
      <c r="I88" s="74"/>
      <c r="J88" s="74"/>
      <c r="K88" s="74"/>
      <c r="L88" s="158"/>
    </row>
    <row r="89" spans="1:12" ht="24" x14ac:dyDescent="0.25">
      <c r="A89" s="159">
        <v>2220</v>
      </c>
      <c r="B89" s="71" t="s">
        <v>97</v>
      </c>
      <c r="C89" s="72">
        <f t="shared" si="5"/>
        <v>0</v>
      </c>
      <c r="D89" s="160">
        <f>SUM(D90:D94)</f>
        <v>0</v>
      </c>
      <c r="E89" s="160">
        <f>SUM(E90:E94)</f>
        <v>0</v>
      </c>
      <c r="F89" s="160">
        <f>SUM(F90:F94)</f>
        <v>0</v>
      </c>
      <c r="G89" s="161">
        <f>SUM(G90:G94)</f>
        <v>0</v>
      </c>
      <c r="H89" s="72">
        <f t="shared" si="6"/>
        <v>0</v>
      </c>
      <c r="I89" s="160">
        <f>SUM(I90:I94)</f>
        <v>0</v>
      </c>
      <c r="J89" s="160">
        <f>SUM(J90:J94)</f>
        <v>0</v>
      </c>
      <c r="K89" s="160">
        <f>SUM(K90:K94)</f>
        <v>0</v>
      </c>
      <c r="L89" s="162">
        <f>SUM(L90:L94)</f>
        <v>0</v>
      </c>
    </row>
    <row r="90" spans="1:12" ht="24" x14ac:dyDescent="0.25">
      <c r="A90" s="44">
        <v>2221</v>
      </c>
      <c r="B90" s="71" t="s">
        <v>98</v>
      </c>
      <c r="C90" s="72">
        <f t="shared" si="5"/>
        <v>0</v>
      </c>
      <c r="D90" s="74"/>
      <c r="E90" s="74"/>
      <c r="F90" s="74"/>
      <c r="G90" s="157"/>
      <c r="H90" s="72">
        <f t="shared" si="6"/>
        <v>0</v>
      </c>
      <c r="I90" s="74"/>
      <c r="J90" s="74"/>
      <c r="K90" s="74"/>
      <c r="L90" s="158"/>
    </row>
    <row r="91" spans="1:12" x14ac:dyDescent="0.25">
      <c r="A91" s="44">
        <v>2222</v>
      </c>
      <c r="B91" s="71" t="s">
        <v>99</v>
      </c>
      <c r="C91" s="72">
        <f t="shared" si="5"/>
        <v>0</v>
      </c>
      <c r="D91" s="74"/>
      <c r="E91" s="74"/>
      <c r="F91" s="74"/>
      <c r="G91" s="157"/>
      <c r="H91" s="72">
        <f t="shared" si="6"/>
        <v>0</v>
      </c>
      <c r="I91" s="74"/>
      <c r="J91" s="74"/>
      <c r="K91" s="74"/>
      <c r="L91" s="158"/>
    </row>
    <row r="92" spans="1:12" x14ac:dyDescent="0.25">
      <c r="A92" s="44">
        <v>2223</v>
      </c>
      <c r="B92" s="71" t="s">
        <v>100</v>
      </c>
      <c r="C92" s="72">
        <f t="shared" si="5"/>
        <v>0</v>
      </c>
      <c r="D92" s="74"/>
      <c r="E92" s="74"/>
      <c r="F92" s="74"/>
      <c r="G92" s="157"/>
      <c r="H92" s="72">
        <f t="shared" si="6"/>
        <v>0</v>
      </c>
      <c r="I92" s="74"/>
      <c r="J92" s="74"/>
      <c r="K92" s="74"/>
      <c r="L92" s="158"/>
    </row>
    <row r="93" spans="1:12" ht="48" x14ac:dyDescent="0.25">
      <c r="A93" s="44">
        <v>2224</v>
      </c>
      <c r="B93" s="71" t="s">
        <v>101</v>
      </c>
      <c r="C93" s="72">
        <f t="shared" si="5"/>
        <v>0</v>
      </c>
      <c r="D93" s="74"/>
      <c r="E93" s="74"/>
      <c r="F93" s="74"/>
      <c r="G93" s="157"/>
      <c r="H93" s="72">
        <f t="shared" si="6"/>
        <v>0</v>
      </c>
      <c r="I93" s="74"/>
      <c r="J93" s="74"/>
      <c r="K93" s="74"/>
      <c r="L93" s="158"/>
    </row>
    <row r="94" spans="1:12" ht="24" x14ac:dyDescent="0.25">
      <c r="A94" s="44">
        <v>2229</v>
      </c>
      <c r="B94" s="71" t="s">
        <v>102</v>
      </c>
      <c r="C94" s="72">
        <f t="shared" si="5"/>
        <v>0</v>
      </c>
      <c r="D94" s="74"/>
      <c r="E94" s="74"/>
      <c r="F94" s="74"/>
      <c r="G94" s="157"/>
      <c r="H94" s="72">
        <f t="shared" si="6"/>
        <v>0</v>
      </c>
      <c r="I94" s="74"/>
      <c r="J94" s="74"/>
      <c r="K94" s="74"/>
      <c r="L94" s="158"/>
    </row>
    <row r="95" spans="1:12" ht="36" x14ac:dyDescent="0.25">
      <c r="A95" s="159">
        <v>2230</v>
      </c>
      <c r="B95" s="71" t="s">
        <v>103</v>
      </c>
      <c r="C95" s="72">
        <f t="shared" si="5"/>
        <v>0</v>
      </c>
      <c r="D95" s="160">
        <f>SUM(D96:D102)</f>
        <v>0</v>
      </c>
      <c r="E95" s="160">
        <f>SUM(E96:E102)</f>
        <v>0</v>
      </c>
      <c r="F95" s="160">
        <f>SUM(F96:F102)</f>
        <v>0</v>
      </c>
      <c r="G95" s="161">
        <f>SUM(G96:G102)</f>
        <v>0</v>
      </c>
      <c r="H95" s="72">
        <f t="shared" si="6"/>
        <v>0</v>
      </c>
      <c r="I95" s="160">
        <f>SUM(I96:I102)</f>
        <v>0</v>
      </c>
      <c r="J95" s="160">
        <f>SUM(J96:J102)</f>
        <v>0</v>
      </c>
      <c r="K95" s="160">
        <f>SUM(K96:K102)</f>
        <v>0</v>
      </c>
      <c r="L95" s="162">
        <f>SUM(L96:L102)</f>
        <v>0</v>
      </c>
    </row>
    <row r="96" spans="1:12" ht="24" x14ac:dyDescent="0.25">
      <c r="A96" s="44">
        <v>2231</v>
      </c>
      <c r="B96" s="71" t="s">
        <v>104</v>
      </c>
      <c r="C96" s="72">
        <f t="shared" si="5"/>
        <v>0</v>
      </c>
      <c r="D96" s="74"/>
      <c r="E96" s="74"/>
      <c r="F96" s="74"/>
      <c r="G96" s="157"/>
      <c r="H96" s="72">
        <f t="shared" si="6"/>
        <v>0</v>
      </c>
      <c r="I96" s="74"/>
      <c r="J96" s="74"/>
      <c r="K96" s="74"/>
      <c r="L96" s="158"/>
    </row>
    <row r="97" spans="1:12" ht="24.75" customHeight="1" x14ac:dyDescent="0.25">
      <c r="A97" s="44">
        <v>2232</v>
      </c>
      <c r="B97" s="71" t="s">
        <v>105</v>
      </c>
      <c r="C97" s="72">
        <f t="shared" si="5"/>
        <v>0</v>
      </c>
      <c r="D97" s="74"/>
      <c r="E97" s="74"/>
      <c r="F97" s="74"/>
      <c r="G97" s="157"/>
      <c r="H97" s="72">
        <f t="shared" si="6"/>
        <v>0</v>
      </c>
      <c r="I97" s="74"/>
      <c r="J97" s="74"/>
      <c r="K97" s="74"/>
      <c r="L97" s="158"/>
    </row>
    <row r="98" spans="1:12" ht="24" x14ac:dyDescent="0.25">
      <c r="A98" s="38">
        <v>2233</v>
      </c>
      <c r="B98" s="65" t="s">
        <v>106</v>
      </c>
      <c r="C98" s="66">
        <f t="shared" si="5"/>
        <v>0</v>
      </c>
      <c r="D98" s="68"/>
      <c r="E98" s="68"/>
      <c r="F98" s="68"/>
      <c r="G98" s="154"/>
      <c r="H98" s="66">
        <f t="shared" si="6"/>
        <v>0</v>
      </c>
      <c r="I98" s="68"/>
      <c r="J98" s="68"/>
      <c r="K98" s="68"/>
      <c r="L98" s="155"/>
    </row>
    <row r="99" spans="1:12" ht="36" x14ac:dyDescent="0.25">
      <c r="A99" s="44">
        <v>2234</v>
      </c>
      <c r="B99" s="71" t="s">
        <v>107</v>
      </c>
      <c r="C99" s="72">
        <f t="shared" si="5"/>
        <v>0</v>
      </c>
      <c r="D99" s="74"/>
      <c r="E99" s="74"/>
      <c r="F99" s="74"/>
      <c r="G99" s="157"/>
      <c r="H99" s="72">
        <f t="shared" si="6"/>
        <v>0</v>
      </c>
      <c r="I99" s="74"/>
      <c r="J99" s="74"/>
      <c r="K99" s="74"/>
      <c r="L99" s="158"/>
    </row>
    <row r="100" spans="1:12" ht="24" x14ac:dyDescent="0.25">
      <c r="A100" s="44">
        <v>2235</v>
      </c>
      <c r="B100" s="71" t="s">
        <v>108</v>
      </c>
      <c r="C100" s="72">
        <f t="shared" si="5"/>
        <v>0</v>
      </c>
      <c r="D100" s="74"/>
      <c r="E100" s="74"/>
      <c r="F100" s="74"/>
      <c r="G100" s="157"/>
      <c r="H100" s="72">
        <f t="shared" si="6"/>
        <v>0</v>
      </c>
      <c r="I100" s="74"/>
      <c r="J100" s="74"/>
      <c r="K100" s="74"/>
      <c r="L100" s="158"/>
    </row>
    <row r="101" spans="1:12" x14ac:dyDescent="0.25">
      <c r="A101" s="44">
        <v>2236</v>
      </c>
      <c r="B101" s="71" t="s">
        <v>109</v>
      </c>
      <c r="C101" s="72">
        <f t="shared" si="5"/>
        <v>0</v>
      </c>
      <c r="D101" s="74"/>
      <c r="E101" s="74"/>
      <c r="F101" s="74"/>
      <c r="G101" s="157"/>
      <c r="H101" s="72">
        <f t="shared" si="6"/>
        <v>0</v>
      </c>
      <c r="I101" s="74"/>
      <c r="J101" s="74"/>
      <c r="K101" s="74"/>
      <c r="L101" s="158"/>
    </row>
    <row r="102" spans="1:12" ht="24" x14ac:dyDescent="0.25">
      <c r="A102" s="44">
        <v>2239</v>
      </c>
      <c r="B102" s="71" t="s">
        <v>110</v>
      </c>
      <c r="C102" s="72">
        <f t="shared" si="5"/>
        <v>0</v>
      </c>
      <c r="D102" s="74"/>
      <c r="E102" s="74"/>
      <c r="F102" s="74"/>
      <c r="G102" s="157"/>
      <c r="H102" s="72">
        <f t="shared" si="6"/>
        <v>0</v>
      </c>
      <c r="I102" s="74"/>
      <c r="J102" s="74"/>
      <c r="K102" s="74"/>
      <c r="L102" s="158"/>
    </row>
    <row r="103" spans="1:12" ht="36" x14ac:dyDescent="0.25">
      <c r="A103" s="159">
        <v>2240</v>
      </c>
      <c r="B103" s="71" t="s">
        <v>111</v>
      </c>
      <c r="C103" s="72">
        <f t="shared" si="5"/>
        <v>0</v>
      </c>
      <c r="D103" s="160">
        <f>SUM(D104:D111)</f>
        <v>0</v>
      </c>
      <c r="E103" s="160">
        <f>SUM(E104:E111)</f>
        <v>0</v>
      </c>
      <c r="F103" s="160">
        <f>SUM(F104:F111)</f>
        <v>0</v>
      </c>
      <c r="G103" s="161">
        <f>SUM(G104:G111)</f>
        <v>0</v>
      </c>
      <c r="H103" s="72">
        <f t="shared" si="6"/>
        <v>0</v>
      </c>
      <c r="I103" s="160">
        <f>SUM(I104:I111)</f>
        <v>0</v>
      </c>
      <c r="J103" s="160">
        <f>SUM(J104:J111)</f>
        <v>0</v>
      </c>
      <c r="K103" s="160">
        <f>SUM(K104:K111)</f>
        <v>0</v>
      </c>
      <c r="L103" s="162">
        <f>SUM(L104:L111)</f>
        <v>0</v>
      </c>
    </row>
    <row r="104" spans="1:12" x14ac:dyDescent="0.25">
      <c r="A104" s="44">
        <v>2241</v>
      </c>
      <c r="B104" s="71" t="s">
        <v>112</v>
      </c>
      <c r="C104" s="72">
        <f t="shared" si="5"/>
        <v>0</v>
      </c>
      <c r="D104" s="74"/>
      <c r="E104" s="74"/>
      <c r="F104" s="74"/>
      <c r="G104" s="157"/>
      <c r="H104" s="72">
        <f t="shared" si="6"/>
        <v>0</v>
      </c>
      <c r="I104" s="74"/>
      <c r="J104" s="74"/>
      <c r="K104" s="74"/>
      <c r="L104" s="158"/>
    </row>
    <row r="105" spans="1:12" ht="24" x14ac:dyDescent="0.25">
      <c r="A105" s="44">
        <v>2242</v>
      </c>
      <c r="B105" s="71" t="s">
        <v>113</v>
      </c>
      <c r="C105" s="72">
        <f t="shared" si="5"/>
        <v>0</v>
      </c>
      <c r="D105" s="74"/>
      <c r="E105" s="74"/>
      <c r="F105" s="74"/>
      <c r="G105" s="157"/>
      <c r="H105" s="72">
        <f t="shared" si="6"/>
        <v>0</v>
      </c>
      <c r="I105" s="74"/>
      <c r="J105" s="74"/>
      <c r="K105" s="74"/>
      <c r="L105" s="158"/>
    </row>
    <row r="106" spans="1:12" ht="24" x14ac:dyDescent="0.25">
      <c r="A106" s="44">
        <v>2243</v>
      </c>
      <c r="B106" s="71" t="s">
        <v>114</v>
      </c>
      <c r="C106" s="72">
        <f t="shared" si="5"/>
        <v>0</v>
      </c>
      <c r="D106" s="74"/>
      <c r="E106" s="74"/>
      <c r="F106" s="74"/>
      <c r="G106" s="157"/>
      <c r="H106" s="72">
        <f t="shared" si="6"/>
        <v>0</v>
      </c>
      <c r="I106" s="74"/>
      <c r="J106" s="74"/>
      <c r="K106" s="74"/>
      <c r="L106" s="158"/>
    </row>
    <row r="107" spans="1:12" x14ac:dyDescent="0.25">
      <c r="A107" s="44">
        <v>2244</v>
      </c>
      <c r="B107" s="71" t="s">
        <v>115</v>
      </c>
      <c r="C107" s="72">
        <f t="shared" si="5"/>
        <v>0</v>
      </c>
      <c r="D107" s="74"/>
      <c r="E107" s="74"/>
      <c r="F107" s="74"/>
      <c r="G107" s="157"/>
      <c r="H107" s="72">
        <f t="shared" si="6"/>
        <v>0</v>
      </c>
      <c r="I107" s="74"/>
      <c r="J107" s="74"/>
      <c r="K107" s="74"/>
      <c r="L107" s="158"/>
    </row>
    <row r="108" spans="1:12" ht="24" x14ac:dyDescent="0.25">
      <c r="A108" s="44">
        <v>2246</v>
      </c>
      <c r="B108" s="71" t="s">
        <v>116</v>
      </c>
      <c r="C108" s="72">
        <f t="shared" si="5"/>
        <v>0</v>
      </c>
      <c r="D108" s="74"/>
      <c r="E108" s="74"/>
      <c r="F108" s="74"/>
      <c r="G108" s="157"/>
      <c r="H108" s="72">
        <f t="shared" si="6"/>
        <v>0</v>
      </c>
      <c r="I108" s="74"/>
      <c r="J108" s="74"/>
      <c r="K108" s="74"/>
      <c r="L108" s="158"/>
    </row>
    <row r="109" spans="1:12" x14ac:dyDescent="0.25">
      <c r="A109" s="44">
        <v>2247</v>
      </c>
      <c r="B109" s="71" t="s">
        <v>117</v>
      </c>
      <c r="C109" s="72">
        <f t="shared" si="5"/>
        <v>0</v>
      </c>
      <c r="D109" s="74"/>
      <c r="E109" s="74"/>
      <c r="F109" s="74"/>
      <c r="G109" s="157"/>
      <c r="H109" s="72">
        <f t="shared" si="6"/>
        <v>0</v>
      </c>
      <c r="I109" s="74"/>
      <c r="J109" s="74"/>
      <c r="K109" s="74"/>
      <c r="L109" s="158"/>
    </row>
    <row r="110" spans="1:12" ht="24" x14ac:dyDescent="0.25">
      <c r="A110" s="44">
        <v>2248</v>
      </c>
      <c r="B110" s="71" t="s">
        <v>118</v>
      </c>
      <c r="C110" s="72">
        <f t="shared" si="5"/>
        <v>0</v>
      </c>
      <c r="D110" s="74"/>
      <c r="E110" s="74"/>
      <c r="F110" s="74"/>
      <c r="G110" s="157"/>
      <c r="H110" s="72">
        <f t="shared" si="6"/>
        <v>0</v>
      </c>
      <c r="I110" s="74"/>
      <c r="J110" s="74"/>
      <c r="K110" s="74"/>
      <c r="L110" s="158"/>
    </row>
    <row r="111" spans="1:12" ht="24" x14ac:dyDescent="0.25">
      <c r="A111" s="44">
        <v>2249</v>
      </c>
      <c r="B111" s="71" t="s">
        <v>119</v>
      </c>
      <c r="C111" s="72">
        <f t="shared" si="5"/>
        <v>0</v>
      </c>
      <c r="D111" s="74"/>
      <c r="E111" s="74"/>
      <c r="F111" s="74"/>
      <c r="G111" s="157"/>
      <c r="H111" s="72">
        <f t="shared" si="6"/>
        <v>0</v>
      </c>
      <c r="I111" s="74"/>
      <c r="J111" s="74"/>
      <c r="K111" s="74"/>
      <c r="L111" s="158"/>
    </row>
    <row r="112" spans="1:12" x14ac:dyDescent="0.25">
      <c r="A112" s="159">
        <v>2250</v>
      </c>
      <c r="B112" s="71" t="s">
        <v>120</v>
      </c>
      <c r="C112" s="72">
        <f t="shared" si="5"/>
        <v>0</v>
      </c>
      <c r="D112" s="160">
        <f>SUM(D113:D115)</f>
        <v>0</v>
      </c>
      <c r="E112" s="160">
        <f>SUM(E113:E115)</f>
        <v>0</v>
      </c>
      <c r="F112" s="160">
        <f>SUM(F113:F115)</f>
        <v>0</v>
      </c>
      <c r="G112" s="173">
        <f>SUM(G113:G115)</f>
        <v>0</v>
      </c>
      <c r="H112" s="72">
        <f t="shared" si="6"/>
        <v>0</v>
      </c>
      <c r="I112" s="160">
        <f>SUM(I113:I115)</f>
        <v>0</v>
      </c>
      <c r="J112" s="160">
        <f>SUM(J113:J115)</f>
        <v>0</v>
      </c>
      <c r="K112" s="160">
        <f>SUM(K113:K115)</f>
        <v>0</v>
      </c>
      <c r="L112" s="162">
        <f>SUM(L113:L115)</f>
        <v>0</v>
      </c>
    </row>
    <row r="113" spans="1:12" x14ac:dyDescent="0.25">
      <c r="A113" s="44">
        <v>2251</v>
      </c>
      <c r="B113" s="71" t="s">
        <v>121</v>
      </c>
      <c r="C113" s="72">
        <f t="shared" si="5"/>
        <v>0</v>
      </c>
      <c r="D113" s="74"/>
      <c r="E113" s="74"/>
      <c r="F113" s="74"/>
      <c r="G113" s="157"/>
      <c r="H113" s="72">
        <f t="shared" si="6"/>
        <v>0</v>
      </c>
      <c r="I113" s="74"/>
      <c r="J113" s="74"/>
      <c r="K113" s="74"/>
      <c r="L113" s="158"/>
    </row>
    <row r="114" spans="1:12" ht="24" x14ac:dyDescent="0.25">
      <c r="A114" s="44">
        <v>2252</v>
      </c>
      <c r="B114" s="71" t="s">
        <v>122</v>
      </c>
      <c r="C114" s="72">
        <f>SUM(D114:G114)</f>
        <v>0</v>
      </c>
      <c r="D114" s="74"/>
      <c r="E114" s="74"/>
      <c r="F114" s="74"/>
      <c r="G114" s="157"/>
      <c r="H114" s="72">
        <f>SUM(I114:L114)</f>
        <v>0</v>
      </c>
      <c r="I114" s="74"/>
      <c r="J114" s="74"/>
      <c r="K114" s="74"/>
      <c r="L114" s="158"/>
    </row>
    <row r="115" spans="1:12" ht="24" x14ac:dyDescent="0.25">
      <c r="A115" s="44">
        <v>2259</v>
      </c>
      <c r="B115" s="71" t="s">
        <v>123</v>
      </c>
      <c r="C115" s="72">
        <f>SUM(D115:G115)</f>
        <v>0</v>
      </c>
      <c r="D115" s="74"/>
      <c r="E115" s="74"/>
      <c r="F115" s="74"/>
      <c r="G115" s="157"/>
      <c r="H115" s="72">
        <f>SUM(I115:L115)</f>
        <v>0</v>
      </c>
      <c r="I115" s="74"/>
      <c r="J115" s="74"/>
      <c r="K115" s="74"/>
      <c r="L115" s="158"/>
    </row>
    <row r="116" spans="1:12" x14ac:dyDescent="0.25">
      <c r="A116" s="159">
        <v>2260</v>
      </c>
      <c r="B116" s="71" t="s">
        <v>124</v>
      </c>
      <c r="C116" s="72">
        <f t="shared" ref="C116:C187" si="7">SUM(D116:G116)</f>
        <v>0</v>
      </c>
      <c r="D116" s="160">
        <f>SUM(D117:D121)</f>
        <v>0</v>
      </c>
      <c r="E116" s="160">
        <f>SUM(E117:E121)</f>
        <v>0</v>
      </c>
      <c r="F116" s="160">
        <f>SUM(F117:F121)</f>
        <v>0</v>
      </c>
      <c r="G116" s="161">
        <f>SUM(G117:G121)</f>
        <v>0</v>
      </c>
      <c r="H116" s="72">
        <f t="shared" ref="H116:H188" si="8">SUM(I116:L116)</f>
        <v>0</v>
      </c>
      <c r="I116" s="160">
        <f>SUM(I117:I121)</f>
        <v>0</v>
      </c>
      <c r="J116" s="160">
        <f>SUM(J117:J121)</f>
        <v>0</v>
      </c>
      <c r="K116" s="160">
        <f>SUM(K117:K121)</f>
        <v>0</v>
      </c>
      <c r="L116" s="162">
        <f>SUM(L117:L121)</f>
        <v>0</v>
      </c>
    </row>
    <row r="117" spans="1:12" x14ac:dyDescent="0.25">
      <c r="A117" s="44">
        <v>2261</v>
      </c>
      <c r="B117" s="71" t="s">
        <v>125</v>
      </c>
      <c r="C117" s="72">
        <f t="shared" si="7"/>
        <v>0</v>
      </c>
      <c r="D117" s="74"/>
      <c r="E117" s="74"/>
      <c r="F117" s="74"/>
      <c r="G117" s="157"/>
      <c r="H117" s="72">
        <f t="shared" si="8"/>
        <v>0</v>
      </c>
      <c r="I117" s="74"/>
      <c r="J117" s="74"/>
      <c r="K117" s="74"/>
      <c r="L117" s="158"/>
    </row>
    <row r="118" spans="1:12" x14ac:dyDescent="0.25">
      <c r="A118" s="44">
        <v>2262</v>
      </c>
      <c r="B118" s="71" t="s">
        <v>126</v>
      </c>
      <c r="C118" s="72">
        <f t="shared" si="7"/>
        <v>0</v>
      </c>
      <c r="D118" s="74"/>
      <c r="E118" s="74"/>
      <c r="F118" s="74"/>
      <c r="G118" s="157"/>
      <c r="H118" s="72">
        <f t="shared" si="8"/>
        <v>0</v>
      </c>
      <c r="I118" s="74"/>
      <c r="J118" s="74"/>
      <c r="K118" s="74"/>
      <c r="L118" s="158"/>
    </row>
    <row r="119" spans="1:12" x14ac:dyDescent="0.25">
      <c r="A119" s="44">
        <v>2263</v>
      </c>
      <c r="B119" s="71" t="s">
        <v>127</v>
      </c>
      <c r="C119" s="72">
        <f t="shared" si="7"/>
        <v>0</v>
      </c>
      <c r="D119" s="74"/>
      <c r="E119" s="74"/>
      <c r="F119" s="74"/>
      <c r="G119" s="157"/>
      <c r="H119" s="72">
        <f t="shared" si="8"/>
        <v>0</v>
      </c>
      <c r="I119" s="74"/>
      <c r="J119" s="74"/>
      <c r="K119" s="74"/>
      <c r="L119" s="158"/>
    </row>
    <row r="120" spans="1:12" ht="24" x14ac:dyDescent="0.25">
      <c r="A120" s="44">
        <v>2264</v>
      </c>
      <c r="B120" s="71" t="s">
        <v>128</v>
      </c>
      <c r="C120" s="72">
        <f t="shared" si="7"/>
        <v>0</v>
      </c>
      <c r="D120" s="74"/>
      <c r="E120" s="74"/>
      <c r="F120" s="74"/>
      <c r="G120" s="157"/>
      <c r="H120" s="72">
        <f t="shared" si="8"/>
        <v>0</v>
      </c>
      <c r="I120" s="74"/>
      <c r="J120" s="74"/>
      <c r="K120" s="74"/>
      <c r="L120" s="158"/>
    </row>
    <row r="121" spans="1:12" x14ac:dyDescent="0.25">
      <c r="A121" s="44">
        <v>2269</v>
      </c>
      <c r="B121" s="71" t="s">
        <v>129</v>
      </c>
      <c r="C121" s="72">
        <f t="shared" si="7"/>
        <v>0</v>
      </c>
      <c r="D121" s="74"/>
      <c r="E121" s="74"/>
      <c r="F121" s="74"/>
      <c r="G121" s="157"/>
      <c r="H121" s="72">
        <f t="shared" si="8"/>
        <v>0</v>
      </c>
      <c r="I121" s="74"/>
      <c r="J121" s="74"/>
      <c r="K121" s="74"/>
      <c r="L121" s="158"/>
    </row>
    <row r="122" spans="1:12" x14ac:dyDescent="0.25">
      <c r="A122" s="159">
        <v>2270</v>
      </c>
      <c r="B122" s="71" t="s">
        <v>130</v>
      </c>
      <c r="C122" s="72">
        <f t="shared" si="7"/>
        <v>0</v>
      </c>
      <c r="D122" s="160">
        <f>SUM(D123:D127)</f>
        <v>0</v>
      </c>
      <c r="E122" s="160">
        <f>SUM(E123:E127)</f>
        <v>0</v>
      </c>
      <c r="F122" s="160">
        <f>SUM(F123:F127)</f>
        <v>0</v>
      </c>
      <c r="G122" s="161">
        <f>SUM(G123:G127)</f>
        <v>0</v>
      </c>
      <c r="H122" s="72">
        <f t="shared" si="8"/>
        <v>0</v>
      </c>
      <c r="I122" s="160">
        <f>SUM(I123:I127)</f>
        <v>0</v>
      </c>
      <c r="J122" s="160">
        <f>SUM(J123:J127)</f>
        <v>0</v>
      </c>
      <c r="K122" s="160">
        <f>SUM(K123:K127)</f>
        <v>0</v>
      </c>
      <c r="L122" s="162">
        <f>SUM(L123:L127)</f>
        <v>0</v>
      </c>
    </row>
    <row r="123" spans="1:12" x14ac:dyDescent="0.25">
      <c r="A123" s="44">
        <v>2272</v>
      </c>
      <c r="B123" s="174" t="s">
        <v>131</v>
      </c>
      <c r="C123" s="72">
        <f t="shared" si="7"/>
        <v>0</v>
      </c>
      <c r="D123" s="74"/>
      <c r="E123" s="74"/>
      <c r="F123" s="74"/>
      <c r="G123" s="157"/>
      <c r="H123" s="72">
        <f t="shared" si="8"/>
        <v>0</v>
      </c>
      <c r="I123" s="74"/>
      <c r="J123" s="74"/>
      <c r="K123" s="74"/>
      <c r="L123" s="158"/>
    </row>
    <row r="124" spans="1:12" ht="24" x14ac:dyDescent="0.25">
      <c r="A124" s="44">
        <v>2274</v>
      </c>
      <c r="B124" s="175" t="s">
        <v>132</v>
      </c>
      <c r="C124" s="72">
        <f t="shared" si="7"/>
        <v>0</v>
      </c>
      <c r="D124" s="74"/>
      <c r="E124" s="74"/>
      <c r="F124" s="74"/>
      <c r="G124" s="157"/>
      <c r="H124" s="72">
        <f t="shared" si="8"/>
        <v>0</v>
      </c>
      <c r="I124" s="74"/>
      <c r="J124" s="74"/>
      <c r="K124" s="74"/>
      <c r="L124" s="158"/>
    </row>
    <row r="125" spans="1:12" ht="24" x14ac:dyDescent="0.25">
      <c r="A125" s="44">
        <v>2275</v>
      </c>
      <c r="B125" s="71" t="s">
        <v>133</v>
      </c>
      <c r="C125" s="72">
        <f t="shared" si="7"/>
        <v>0</v>
      </c>
      <c r="D125" s="74"/>
      <c r="E125" s="74"/>
      <c r="F125" s="74"/>
      <c r="G125" s="157"/>
      <c r="H125" s="72">
        <f t="shared" si="8"/>
        <v>0</v>
      </c>
      <c r="I125" s="74"/>
      <c r="J125" s="74"/>
      <c r="K125" s="74"/>
      <c r="L125" s="158"/>
    </row>
    <row r="126" spans="1:12" ht="36" x14ac:dyDescent="0.25">
      <c r="A126" s="44">
        <v>2276</v>
      </c>
      <c r="B126" s="71" t="s">
        <v>134</v>
      </c>
      <c r="C126" s="72">
        <f t="shared" si="7"/>
        <v>0</v>
      </c>
      <c r="D126" s="74"/>
      <c r="E126" s="74"/>
      <c r="F126" s="74"/>
      <c r="G126" s="157"/>
      <c r="H126" s="72">
        <f t="shared" si="8"/>
        <v>0</v>
      </c>
      <c r="I126" s="74"/>
      <c r="J126" s="74"/>
      <c r="K126" s="74"/>
      <c r="L126" s="158"/>
    </row>
    <row r="127" spans="1:12" ht="24" x14ac:dyDescent="0.25">
      <c r="A127" s="44">
        <v>2279</v>
      </c>
      <c r="B127" s="71" t="s">
        <v>135</v>
      </c>
      <c r="C127" s="72">
        <f t="shared" si="7"/>
        <v>0</v>
      </c>
      <c r="D127" s="74"/>
      <c r="E127" s="74"/>
      <c r="F127" s="74"/>
      <c r="G127" s="157"/>
      <c r="H127" s="72">
        <f t="shared" si="8"/>
        <v>0</v>
      </c>
      <c r="I127" s="74"/>
      <c r="J127" s="74"/>
      <c r="K127" s="74"/>
      <c r="L127" s="158"/>
    </row>
    <row r="128" spans="1:12" ht="24" x14ac:dyDescent="0.25">
      <c r="A128" s="168">
        <v>2280</v>
      </c>
      <c r="B128" s="65" t="s">
        <v>136</v>
      </c>
      <c r="C128" s="66">
        <f t="shared" ref="C128:L128" si="9">SUM(C129)</f>
        <v>0</v>
      </c>
      <c r="D128" s="169">
        <f t="shared" si="9"/>
        <v>0</v>
      </c>
      <c r="E128" s="169">
        <f t="shared" si="9"/>
        <v>0</v>
      </c>
      <c r="F128" s="169">
        <f t="shared" si="9"/>
        <v>0</v>
      </c>
      <c r="G128" s="169">
        <f t="shared" si="9"/>
        <v>0</v>
      </c>
      <c r="H128" s="66">
        <f t="shared" si="9"/>
        <v>0</v>
      </c>
      <c r="I128" s="169">
        <f t="shared" si="9"/>
        <v>0</v>
      </c>
      <c r="J128" s="169">
        <f t="shared" si="9"/>
        <v>0</v>
      </c>
      <c r="K128" s="169">
        <f t="shared" si="9"/>
        <v>0</v>
      </c>
      <c r="L128" s="176">
        <f t="shared" si="9"/>
        <v>0</v>
      </c>
    </row>
    <row r="129" spans="1:12" ht="24" x14ac:dyDescent="0.25">
      <c r="A129" s="44">
        <v>2283</v>
      </c>
      <c r="B129" s="71" t="s">
        <v>137</v>
      </c>
      <c r="C129" s="72">
        <f>SUM(D129:G129)</f>
        <v>0</v>
      </c>
      <c r="D129" s="74"/>
      <c r="E129" s="74"/>
      <c r="F129" s="74"/>
      <c r="G129" s="157"/>
      <c r="H129" s="72">
        <f>SUM(I129:L129)</f>
        <v>0</v>
      </c>
      <c r="I129" s="74"/>
      <c r="J129" s="74"/>
      <c r="K129" s="74"/>
      <c r="L129" s="158"/>
    </row>
    <row r="130" spans="1:12" ht="38.25" customHeight="1" x14ac:dyDescent="0.25">
      <c r="A130" s="56">
        <v>2300</v>
      </c>
      <c r="B130" s="147" t="s">
        <v>138</v>
      </c>
      <c r="C130" s="57">
        <f t="shared" si="7"/>
        <v>119451</v>
      </c>
      <c r="D130" s="63">
        <f>SUM(D131,D136,D140,D141,D144,D151,D159,D160,D163)</f>
        <v>85551</v>
      </c>
      <c r="E130" s="63">
        <f>SUM(E131,E136,E140,E141,E144,E151,E159,E160,E163)</f>
        <v>33900</v>
      </c>
      <c r="F130" s="63">
        <f>SUM(F131,F136,F140,F141,F144,F151,F159,F160,F163)</f>
        <v>0</v>
      </c>
      <c r="G130" s="166">
        <f>SUM(G131,G136,G140,G141,G144,G151,G159,G160,G163)</f>
        <v>0</v>
      </c>
      <c r="H130" s="57">
        <f t="shared" si="8"/>
        <v>124505</v>
      </c>
      <c r="I130" s="63">
        <f>SUM(I131,I136,I140,I141,I144,I151,I159,I160,I163)</f>
        <v>85339</v>
      </c>
      <c r="J130" s="63">
        <f>SUM(J131,J136,J140,J141,J144,J151,J159,J160,J163)</f>
        <v>39166</v>
      </c>
      <c r="K130" s="63">
        <f>SUM(K131,K136,K140,K141,K144,K151,K159,K160,K163)</f>
        <v>0</v>
      </c>
      <c r="L130" s="167">
        <f>SUM(L131,L136,L140,L141,L144,L151,L159,L160,L163)</f>
        <v>0</v>
      </c>
    </row>
    <row r="131" spans="1:12" ht="24" x14ac:dyDescent="0.25">
      <c r="A131" s="168">
        <v>2310</v>
      </c>
      <c r="B131" s="65" t="s">
        <v>139</v>
      </c>
      <c r="C131" s="66">
        <f t="shared" si="7"/>
        <v>0</v>
      </c>
      <c r="D131" s="169">
        <f>SUM(D132:D135)</f>
        <v>0</v>
      </c>
      <c r="E131" s="169">
        <f t="shared" ref="E131:L131" si="10">SUM(E132:E135)</f>
        <v>0</v>
      </c>
      <c r="F131" s="169">
        <f t="shared" si="10"/>
        <v>0</v>
      </c>
      <c r="G131" s="170">
        <f t="shared" si="10"/>
        <v>0</v>
      </c>
      <c r="H131" s="66">
        <f t="shared" si="8"/>
        <v>0</v>
      </c>
      <c r="I131" s="169">
        <f t="shared" si="10"/>
        <v>0</v>
      </c>
      <c r="J131" s="169">
        <f t="shared" si="10"/>
        <v>0</v>
      </c>
      <c r="K131" s="169">
        <f t="shared" si="10"/>
        <v>0</v>
      </c>
      <c r="L131" s="171">
        <f t="shared" si="10"/>
        <v>0</v>
      </c>
    </row>
    <row r="132" spans="1:12" x14ac:dyDescent="0.25">
      <c r="A132" s="44">
        <v>2311</v>
      </c>
      <c r="B132" s="71" t="s">
        <v>140</v>
      </c>
      <c r="C132" s="72">
        <f t="shared" si="7"/>
        <v>0</v>
      </c>
      <c r="D132" s="74"/>
      <c r="E132" s="74"/>
      <c r="F132" s="74"/>
      <c r="G132" s="157"/>
      <c r="H132" s="72">
        <f t="shared" si="8"/>
        <v>0</v>
      </c>
      <c r="I132" s="74"/>
      <c r="J132" s="74"/>
      <c r="K132" s="74"/>
      <c r="L132" s="158"/>
    </row>
    <row r="133" spans="1:12" x14ac:dyDescent="0.25">
      <c r="A133" s="44">
        <v>2312</v>
      </c>
      <c r="B133" s="71" t="s">
        <v>141</v>
      </c>
      <c r="C133" s="72">
        <f t="shared" si="7"/>
        <v>0</v>
      </c>
      <c r="D133" s="74"/>
      <c r="E133" s="74"/>
      <c r="F133" s="74"/>
      <c r="G133" s="157"/>
      <c r="H133" s="72">
        <f t="shared" si="8"/>
        <v>0</v>
      </c>
      <c r="I133" s="74"/>
      <c r="J133" s="74"/>
      <c r="K133" s="74"/>
      <c r="L133" s="158"/>
    </row>
    <row r="134" spans="1:12" x14ac:dyDescent="0.25">
      <c r="A134" s="44">
        <v>2313</v>
      </c>
      <c r="B134" s="71" t="s">
        <v>142</v>
      </c>
      <c r="C134" s="72">
        <f t="shared" si="7"/>
        <v>0</v>
      </c>
      <c r="D134" s="74"/>
      <c r="E134" s="74"/>
      <c r="F134" s="74"/>
      <c r="G134" s="157"/>
      <c r="H134" s="72">
        <f t="shared" si="8"/>
        <v>0</v>
      </c>
      <c r="I134" s="74"/>
      <c r="J134" s="74"/>
      <c r="K134" s="74"/>
      <c r="L134" s="158"/>
    </row>
    <row r="135" spans="1:12" ht="36" customHeight="1" x14ac:dyDescent="0.25">
      <c r="A135" s="44">
        <v>2314</v>
      </c>
      <c r="B135" s="71" t="s">
        <v>143</v>
      </c>
      <c r="C135" s="72">
        <f t="shared" si="7"/>
        <v>0</v>
      </c>
      <c r="D135" s="74"/>
      <c r="E135" s="74"/>
      <c r="F135" s="74"/>
      <c r="G135" s="157"/>
      <c r="H135" s="72">
        <f t="shared" si="8"/>
        <v>0</v>
      </c>
      <c r="I135" s="74"/>
      <c r="J135" s="74"/>
      <c r="K135" s="74"/>
      <c r="L135" s="158"/>
    </row>
    <row r="136" spans="1:12" x14ac:dyDescent="0.25">
      <c r="A136" s="159">
        <v>2320</v>
      </c>
      <c r="B136" s="71" t="s">
        <v>144</v>
      </c>
      <c r="C136" s="72">
        <f t="shared" si="7"/>
        <v>0</v>
      </c>
      <c r="D136" s="160">
        <f>SUM(D137:D139)</f>
        <v>0</v>
      </c>
      <c r="E136" s="160">
        <f>SUM(E137:E139)</f>
        <v>0</v>
      </c>
      <c r="F136" s="160">
        <f>SUM(F137:F139)</f>
        <v>0</v>
      </c>
      <c r="G136" s="161">
        <f>SUM(G137:G139)</f>
        <v>0</v>
      </c>
      <c r="H136" s="72">
        <f t="shared" si="8"/>
        <v>0</v>
      </c>
      <c r="I136" s="160">
        <f>SUM(I137:I139)</f>
        <v>0</v>
      </c>
      <c r="J136" s="160">
        <f>SUM(J137:J139)</f>
        <v>0</v>
      </c>
      <c r="K136" s="160">
        <f>SUM(K137:K139)</f>
        <v>0</v>
      </c>
      <c r="L136" s="162">
        <f>SUM(L137:L139)</f>
        <v>0</v>
      </c>
    </row>
    <row r="137" spans="1:12" x14ac:dyDescent="0.25">
      <c r="A137" s="44">
        <v>2321</v>
      </c>
      <c r="B137" s="71" t="s">
        <v>145</v>
      </c>
      <c r="C137" s="72">
        <f t="shared" si="7"/>
        <v>0</v>
      </c>
      <c r="D137" s="74"/>
      <c r="E137" s="74"/>
      <c r="F137" s="74"/>
      <c r="G137" s="157"/>
      <c r="H137" s="72">
        <f t="shared" si="8"/>
        <v>0</v>
      </c>
      <c r="I137" s="74"/>
      <c r="J137" s="74"/>
      <c r="K137" s="74"/>
      <c r="L137" s="158"/>
    </row>
    <row r="138" spans="1:12" x14ac:dyDescent="0.25">
      <c r="A138" s="44">
        <v>2322</v>
      </c>
      <c r="B138" s="71" t="s">
        <v>146</v>
      </c>
      <c r="C138" s="72">
        <f t="shared" si="7"/>
        <v>0</v>
      </c>
      <c r="D138" s="74"/>
      <c r="E138" s="74"/>
      <c r="F138" s="74"/>
      <c r="G138" s="157"/>
      <c r="H138" s="72">
        <f t="shared" si="8"/>
        <v>0</v>
      </c>
      <c r="I138" s="74"/>
      <c r="J138" s="74"/>
      <c r="K138" s="74"/>
      <c r="L138" s="158"/>
    </row>
    <row r="139" spans="1:12" ht="10.5" customHeight="1" x14ac:dyDescent="0.25">
      <c r="A139" s="44">
        <v>2329</v>
      </c>
      <c r="B139" s="71" t="s">
        <v>147</v>
      </c>
      <c r="C139" s="72">
        <f t="shared" si="7"/>
        <v>0</v>
      </c>
      <c r="D139" s="74"/>
      <c r="E139" s="74"/>
      <c r="F139" s="74"/>
      <c r="G139" s="157"/>
      <c r="H139" s="72">
        <f t="shared" si="8"/>
        <v>0</v>
      </c>
      <c r="I139" s="74"/>
      <c r="J139" s="74"/>
      <c r="K139" s="74"/>
      <c r="L139" s="158"/>
    </row>
    <row r="140" spans="1:12" x14ac:dyDescent="0.25">
      <c r="A140" s="159">
        <v>2330</v>
      </c>
      <c r="B140" s="71" t="s">
        <v>148</v>
      </c>
      <c r="C140" s="72">
        <f t="shared" si="7"/>
        <v>0</v>
      </c>
      <c r="D140" s="74"/>
      <c r="E140" s="74"/>
      <c r="F140" s="74"/>
      <c r="G140" s="157"/>
      <c r="H140" s="72">
        <f t="shared" si="8"/>
        <v>0</v>
      </c>
      <c r="I140" s="74"/>
      <c r="J140" s="74"/>
      <c r="K140" s="74"/>
      <c r="L140" s="158"/>
    </row>
    <row r="141" spans="1:12" ht="48" x14ac:dyDescent="0.25">
      <c r="A141" s="159">
        <v>2340</v>
      </c>
      <c r="B141" s="71" t="s">
        <v>149</v>
      </c>
      <c r="C141" s="72">
        <f t="shared" si="7"/>
        <v>0</v>
      </c>
      <c r="D141" s="160">
        <f>SUM(D142:D143)</f>
        <v>0</v>
      </c>
      <c r="E141" s="160">
        <f>SUM(E142:E143)</f>
        <v>0</v>
      </c>
      <c r="F141" s="160">
        <f>SUM(F142:F143)</f>
        <v>0</v>
      </c>
      <c r="G141" s="161">
        <f>SUM(G142:G143)</f>
        <v>0</v>
      </c>
      <c r="H141" s="72">
        <f t="shared" si="8"/>
        <v>0</v>
      </c>
      <c r="I141" s="160">
        <f>SUM(I142:I143)</f>
        <v>0</v>
      </c>
      <c r="J141" s="160">
        <f>SUM(J142:J143)</f>
        <v>0</v>
      </c>
      <c r="K141" s="160">
        <f>SUM(K142:K143)</f>
        <v>0</v>
      </c>
      <c r="L141" s="162">
        <f>SUM(L142:L143)</f>
        <v>0</v>
      </c>
    </row>
    <row r="142" spans="1:12" x14ac:dyDescent="0.25">
      <c r="A142" s="44">
        <v>2341</v>
      </c>
      <c r="B142" s="71" t="s">
        <v>150</v>
      </c>
      <c r="C142" s="72">
        <f t="shared" si="7"/>
        <v>0</v>
      </c>
      <c r="D142" s="74"/>
      <c r="E142" s="74"/>
      <c r="F142" s="74"/>
      <c r="G142" s="157"/>
      <c r="H142" s="72">
        <f t="shared" si="8"/>
        <v>0</v>
      </c>
      <c r="I142" s="74"/>
      <c r="J142" s="74"/>
      <c r="K142" s="74"/>
      <c r="L142" s="158"/>
    </row>
    <row r="143" spans="1:12" ht="24" x14ac:dyDescent="0.25">
      <c r="A143" s="44">
        <v>2344</v>
      </c>
      <c r="B143" s="71" t="s">
        <v>151</v>
      </c>
      <c r="C143" s="72">
        <f t="shared" si="7"/>
        <v>0</v>
      </c>
      <c r="D143" s="74"/>
      <c r="E143" s="74"/>
      <c r="F143" s="74"/>
      <c r="G143" s="157"/>
      <c r="H143" s="72">
        <f t="shared" si="8"/>
        <v>0</v>
      </c>
      <c r="I143" s="74"/>
      <c r="J143" s="74"/>
      <c r="K143" s="74"/>
      <c r="L143" s="158"/>
    </row>
    <row r="144" spans="1:12" ht="24" x14ac:dyDescent="0.25">
      <c r="A144" s="150">
        <v>2350</v>
      </c>
      <c r="B144" s="112" t="s">
        <v>152</v>
      </c>
      <c r="C144" s="117">
        <f t="shared" si="7"/>
        <v>0</v>
      </c>
      <c r="D144" s="151">
        <f>SUM(D145:D150)</f>
        <v>0</v>
      </c>
      <c r="E144" s="151">
        <f>SUM(E145:E150)</f>
        <v>0</v>
      </c>
      <c r="F144" s="151">
        <f>SUM(F145:F150)</f>
        <v>0</v>
      </c>
      <c r="G144" s="152">
        <f>SUM(G145:G150)</f>
        <v>0</v>
      </c>
      <c r="H144" s="117">
        <f t="shared" si="8"/>
        <v>0</v>
      </c>
      <c r="I144" s="151">
        <f>SUM(I145:I150)</f>
        <v>0</v>
      </c>
      <c r="J144" s="151">
        <f>SUM(J145:J150)</f>
        <v>0</v>
      </c>
      <c r="K144" s="151">
        <f>SUM(K145:K150)</f>
        <v>0</v>
      </c>
      <c r="L144" s="153">
        <f>SUM(L145:L150)</f>
        <v>0</v>
      </c>
    </row>
    <row r="145" spans="1:12" x14ac:dyDescent="0.25">
      <c r="A145" s="38">
        <v>2351</v>
      </c>
      <c r="B145" s="65" t="s">
        <v>153</v>
      </c>
      <c r="C145" s="66">
        <f t="shared" si="7"/>
        <v>0</v>
      </c>
      <c r="D145" s="68"/>
      <c r="E145" s="68"/>
      <c r="F145" s="68"/>
      <c r="G145" s="154"/>
      <c r="H145" s="66">
        <f t="shared" si="8"/>
        <v>0</v>
      </c>
      <c r="I145" s="68"/>
      <c r="J145" s="68"/>
      <c r="K145" s="68"/>
      <c r="L145" s="155"/>
    </row>
    <row r="146" spans="1:12" x14ac:dyDescent="0.25">
      <c r="A146" s="44">
        <v>2352</v>
      </c>
      <c r="B146" s="71" t="s">
        <v>154</v>
      </c>
      <c r="C146" s="72">
        <f t="shared" si="7"/>
        <v>0</v>
      </c>
      <c r="D146" s="74"/>
      <c r="E146" s="74"/>
      <c r="F146" s="74"/>
      <c r="G146" s="157"/>
      <c r="H146" s="72">
        <f t="shared" si="8"/>
        <v>0</v>
      </c>
      <c r="I146" s="74"/>
      <c r="J146" s="74"/>
      <c r="K146" s="74"/>
      <c r="L146" s="158"/>
    </row>
    <row r="147" spans="1:12" ht="24" x14ac:dyDescent="0.25">
      <c r="A147" s="44">
        <v>2353</v>
      </c>
      <c r="B147" s="71" t="s">
        <v>155</v>
      </c>
      <c r="C147" s="72">
        <f t="shared" si="7"/>
        <v>0</v>
      </c>
      <c r="D147" s="74"/>
      <c r="E147" s="74"/>
      <c r="F147" s="74"/>
      <c r="G147" s="157"/>
      <c r="H147" s="72">
        <f t="shared" si="8"/>
        <v>0</v>
      </c>
      <c r="I147" s="74"/>
      <c r="J147" s="74"/>
      <c r="K147" s="74"/>
      <c r="L147" s="158"/>
    </row>
    <row r="148" spans="1:12" ht="24" x14ac:dyDescent="0.25">
      <c r="A148" s="44">
        <v>2354</v>
      </c>
      <c r="B148" s="71" t="s">
        <v>156</v>
      </c>
      <c r="C148" s="72">
        <f t="shared" si="7"/>
        <v>0</v>
      </c>
      <c r="D148" s="74"/>
      <c r="E148" s="74"/>
      <c r="F148" s="74"/>
      <c r="G148" s="157"/>
      <c r="H148" s="72">
        <f t="shared" si="8"/>
        <v>0</v>
      </c>
      <c r="I148" s="74"/>
      <c r="J148" s="74"/>
      <c r="K148" s="74"/>
      <c r="L148" s="158"/>
    </row>
    <row r="149" spans="1:12" ht="24" x14ac:dyDescent="0.25">
      <c r="A149" s="44">
        <v>2355</v>
      </c>
      <c r="B149" s="71" t="s">
        <v>157</v>
      </c>
      <c r="C149" s="72">
        <f t="shared" si="7"/>
        <v>0</v>
      </c>
      <c r="D149" s="74"/>
      <c r="E149" s="74"/>
      <c r="F149" s="74"/>
      <c r="G149" s="157"/>
      <c r="H149" s="72">
        <f t="shared" si="8"/>
        <v>0</v>
      </c>
      <c r="I149" s="74"/>
      <c r="J149" s="74"/>
      <c r="K149" s="74"/>
      <c r="L149" s="158"/>
    </row>
    <row r="150" spans="1:12" ht="24" x14ac:dyDescent="0.25">
      <c r="A150" s="44">
        <v>2359</v>
      </c>
      <c r="B150" s="71" t="s">
        <v>158</v>
      </c>
      <c r="C150" s="72">
        <f t="shared" si="7"/>
        <v>0</v>
      </c>
      <c r="D150" s="74"/>
      <c r="E150" s="74"/>
      <c r="F150" s="74"/>
      <c r="G150" s="157"/>
      <c r="H150" s="72">
        <f t="shared" si="8"/>
        <v>0</v>
      </c>
      <c r="I150" s="74"/>
      <c r="J150" s="74"/>
      <c r="K150" s="74"/>
      <c r="L150" s="158"/>
    </row>
    <row r="151" spans="1:12" ht="24.75" customHeight="1" x14ac:dyDescent="0.25">
      <c r="A151" s="159">
        <v>2360</v>
      </c>
      <c r="B151" s="71" t="s">
        <v>159</v>
      </c>
      <c r="C151" s="72">
        <f t="shared" si="7"/>
        <v>119451</v>
      </c>
      <c r="D151" s="160">
        <f>SUM(D152:D158)</f>
        <v>85551</v>
      </c>
      <c r="E151" s="160">
        <f>SUM(E152:E158)</f>
        <v>33900</v>
      </c>
      <c r="F151" s="160">
        <f>SUM(F152:F158)</f>
        <v>0</v>
      </c>
      <c r="G151" s="161">
        <f>SUM(G152:G158)</f>
        <v>0</v>
      </c>
      <c r="H151" s="72">
        <f t="shared" si="8"/>
        <v>124505</v>
      </c>
      <c r="I151" s="160">
        <f>SUM(I152:I158)</f>
        <v>85339</v>
      </c>
      <c r="J151" s="160">
        <f>SUM(J152:J158)</f>
        <v>39166</v>
      </c>
      <c r="K151" s="160">
        <f>SUM(K152:K158)</f>
        <v>0</v>
      </c>
      <c r="L151" s="162">
        <f>SUM(L152:L158)</f>
        <v>0</v>
      </c>
    </row>
    <row r="152" spans="1:12" x14ac:dyDescent="0.25">
      <c r="A152" s="43">
        <v>2361</v>
      </c>
      <c r="B152" s="71" t="s">
        <v>160</v>
      </c>
      <c r="C152" s="72">
        <f t="shared" si="7"/>
        <v>0</v>
      </c>
      <c r="D152" s="74"/>
      <c r="E152" s="74"/>
      <c r="F152" s="74"/>
      <c r="G152" s="157"/>
      <c r="H152" s="72">
        <f t="shared" si="8"/>
        <v>0</v>
      </c>
      <c r="I152" s="74"/>
      <c r="J152" s="74"/>
      <c r="K152" s="74"/>
      <c r="L152" s="158"/>
    </row>
    <row r="153" spans="1:12" ht="24" x14ac:dyDescent="0.25">
      <c r="A153" s="43">
        <v>2362</v>
      </c>
      <c r="B153" s="71" t="s">
        <v>161</v>
      </c>
      <c r="C153" s="72">
        <f t="shared" si="7"/>
        <v>0</v>
      </c>
      <c r="D153" s="74"/>
      <c r="E153" s="74"/>
      <c r="F153" s="74"/>
      <c r="G153" s="157"/>
      <c r="H153" s="72">
        <f t="shared" si="8"/>
        <v>0</v>
      </c>
      <c r="I153" s="74"/>
      <c r="J153" s="74"/>
      <c r="K153" s="74"/>
      <c r="L153" s="158"/>
    </row>
    <row r="154" spans="1:12" x14ac:dyDescent="0.25">
      <c r="A154" s="43">
        <v>2363</v>
      </c>
      <c r="B154" s="71" t="s">
        <v>162</v>
      </c>
      <c r="C154" s="72">
        <f t="shared" si="7"/>
        <v>119451</v>
      </c>
      <c r="D154" s="74">
        <v>85551</v>
      </c>
      <c r="E154" s="74">
        <v>33900</v>
      </c>
      <c r="F154" s="74"/>
      <c r="G154" s="157"/>
      <c r="H154" s="72">
        <f t="shared" si="8"/>
        <v>124505</v>
      </c>
      <c r="I154" s="74">
        <v>85339</v>
      </c>
      <c r="J154" s="74">
        <v>39166</v>
      </c>
      <c r="K154" s="74"/>
      <c r="L154" s="158"/>
    </row>
    <row r="155" spans="1:12" x14ac:dyDescent="0.25">
      <c r="A155" s="43">
        <v>2364</v>
      </c>
      <c r="B155" s="71" t="s">
        <v>163</v>
      </c>
      <c r="C155" s="72">
        <f t="shared" si="7"/>
        <v>0</v>
      </c>
      <c r="D155" s="74"/>
      <c r="E155" s="74"/>
      <c r="F155" s="74"/>
      <c r="G155" s="157"/>
      <c r="H155" s="72">
        <f t="shared" si="8"/>
        <v>0</v>
      </c>
      <c r="I155" s="74"/>
      <c r="J155" s="74"/>
      <c r="K155" s="74"/>
      <c r="L155" s="158"/>
    </row>
    <row r="156" spans="1:12" ht="12.75" customHeight="1" x14ac:dyDescent="0.25">
      <c r="A156" s="43">
        <v>2365</v>
      </c>
      <c r="B156" s="71" t="s">
        <v>164</v>
      </c>
      <c r="C156" s="72">
        <f t="shared" si="7"/>
        <v>0</v>
      </c>
      <c r="D156" s="74"/>
      <c r="E156" s="74"/>
      <c r="F156" s="74"/>
      <c r="G156" s="157"/>
      <c r="H156" s="72">
        <f t="shared" si="8"/>
        <v>0</v>
      </c>
      <c r="I156" s="74"/>
      <c r="J156" s="74"/>
      <c r="K156" s="74"/>
      <c r="L156" s="158"/>
    </row>
    <row r="157" spans="1:12" ht="36" x14ac:dyDescent="0.25">
      <c r="A157" s="43">
        <v>2366</v>
      </c>
      <c r="B157" s="71" t="s">
        <v>165</v>
      </c>
      <c r="C157" s="72">
        <f t="shared" si="7"/>
        <v>0</v>
      </c>
      <c r="D157" s="74"/>
      <c r="E157" s="74"/>
      <c r="F157" s="74"/>
      <c r="G157" s="157"/>
      <c r="H157" s="72">
        <f t="shared" si="8"/>
        <v>0</v>
      </c>
      <c r="I157" s="74"/>
      <c r="J157" s="74"/>
      <c r="K157" s="74"/>
      <c r="L157" s="158"/>
    </row>
    <row r="158" spans="1:12" ht="48" x14ac:dyDescent="0.25">
      <c r="A158" s="43">
        <v>2369</v>
      </c>
      <c r="B158" s="71" t="s">
        <v>166</v>
      </c>
      <c r="C158" s="72">
        <f t="shared" si="7"/>
        <v>0</v>
      </c>
      <c r="D158" s="74"/>
      <c r="E158" s="74"/>
      <c r="F158" s="74"/>
      <c r="G158" s="157"/>
      <c r="H158" s="72">
        <f t="shared" si="8"/>
        <v>0</v>
      </c>
      <c r="I158" s="74"/>
      <c r="J158" s="74"/>
      <c r="K158" s="74"/>
      <c r="L158" s="158"/>
    </row>
    <row r="159" spans="1:12" x14ac:dyDescent="0.25">
      <c r="A159" s="150">
        <v>2370</v>
      </c>
      <c r="B159" s="112" t="s">
        <v>167</v>
      </c>
      <c r="C159" s="117">
        <f t="shared" si="7"/>
        <v>0</v>
      </c>
      <c r="D159" s="163"/>
      <c r="E159" s="163"/>
      <c r="F159" s="163"/>
      <c r="G159" s="164"/>
      <c r="H159" s="117">
        <f t="shared" si="8"/>
        <v>0</v>
      </c>
      <c r="I159" s="163"/>
      <c r="J159" s="163"/>
      <c r="K159" s="163"/>
      <c r="L159" s="165"/>
    </row>
    <row r="160" spans="1:12" x14ac:dyDescent="0.25">
      <c r="A160" s="150">
        <v>2380</v>
      </c>
      <c r="B160" s="112" t="s">
        <v>168</v>
      </c>
      <c r="C160" s="117">
        <f t="shared" si="7"/>
        <v>0</v>
      </c>
      <c r="D160" s="151">
        <f>SUM(D161:D162)</f>
        <v>0</v>
      </c>
      <c r="E160" s="151">
        <f>SUM(E161:E162)</f>
        <v>0</v>
      </c>
      <c r="F160" s="151">
        <f>SUM(F161:F162)</f>
        <v>0</v>
      </c>
      <c r="G160" s="152">
        <f>SUM(G161:G162)</f>
        <v>0</v>
      </c>
      <c r="H160" s="117">
        <f t="shared" si="8"/>
        <v>0</v>
      </c>
      <c r="I160" s="151">
        <f>SUM(I161:I162)</f>
        <v>0</v>
      </c>
      <c r="J160" s="151">
        <f>SUM(J161:J162)</f>
        <v>0</v>
      </c>
      <c r="K160" s="151">
        <f>SUM(K161:K162)</f>
        <v>0</v>
      </c>
      <c r="L160" s="153">
        <f>SUM(L161:L162)</f>
        <v>0</v>
      </c>
    </row>
    <row r="161" spans="1:12" x14ac:dyDescent="0.25">
      <c r="A161" s="37">
        <v>2381</v>
      </c>
      <c r="B161" s="65" t="s">
        <v>169</v>
      </c>
      <c r="C161" s="66">
        <f t="shared" si="7"/>
        <v>0</v>
      </c>
      <c r="D161" s="68"/>
      <c r="E161" s="68"/>
      <c r="F161" s="68"/>
      <c r="G161" s="154"/>
      <c r="H161" s="66">
        <f t="shared" si="8"/>
        <v>0</v>
      </c>
      <c r="I161" s="68"/>
      <c r="J161" s="68"/>
      <c r="K161" s="68"/>
      <c r="L161" s="155"/>
    </row>
    <row r="162" spans="1:12" ht="24" x14ac:dyDescent="0.25">
      <c r="A162" s="43">
        <v>2389</v>
      </c>
      <c r="B162" s="71" t="s">
        <v>170</v>
      </c>
      <c r="C162" s="72">
        <f t="shared" si="7"/>
        <v>0</v>
      </c>
      <c r="D162" s="74"/>
      <c r="E162" s="74"/>
      <c r="F162" s="74"/>
      <c r="G162" s="157"/>
      <c r="H162" s="72">
        <f t="shared" si="8"/>
        <v>0</v>
      </c>
      <c r="I162" s="74"/>
      <c r="J162" s="74"/>
      <c r="K162" s="74"/>
      <c r="L162" s="158"/>
    </row>
    <row r="163" spans="1:12" x14ac:dyDescent="0.25">
      <c r="A163" s="150">
        <v>2390</v>
      </c>
      <c r="B163" s="112" t="s">
        <v>171</v>
      </c>
      <c r="C163" s="117">
        <f t="shared" si="7"/>
        <v>0</v>
      </c>
      <c r="D163" s="163"/>
      <c r="E163" s="163"/>
      <c r="F163" s="163"/>
      <c r="G163" s="164"/>
      <c r="H163" s="117">
        <f t="shared" si="8"/>
        <v>0</v>
      </c>
      <c r="I163" s="163"/>
      <c r="J163" s="163"/>
      <c r="K163" s="163"/>
      <c r="L163" s="165"/>
    </row>
    <row r="164" spans="1:12" x14ac:dyDescent="0.25">
      <c r="A164" s="56">
        <v>2400</v>
      </c>
      <c r="B164" s="147" t="s">
        <v>172</v>
      </c>
      <c r="C164" s="57">
        <f t="shared" si="7"/>
        <v>0</v>
      </c>
      <c r="D164" s="177"/>
      <c r="E164" s="177"/>
      <c r="F164" s="177"/>
      <c r="G164" s="178"/>
      <c r="H164" s="57">
        <f t="shared" si="8"/>
        <v>0</v>
      </c>
      <c r="I164" s="177"/>
      <c r="J164" s="177"/>
      <c r="K164" s="177"/>
      <c r="L164" s="179"/>
    </row>
    <row r="165" spans="1:12" ht="24" x14ac:dyDescent="0.25">
      <c r="A165" s="56">
        <v>2500</v>
      </c>
      <c r="B165" s="147" t="s">
        <v>173</v>
      </c>
      <c r="C165" s="57">
        <f t="shared" si="7"/>
        <v>0</v>
      </c>
      <c r="D165" s="63">
        <f>SUM(D166,D171)</f>
        <v>0</v>
      </c>
      <c r="E165" s="63">
        <f t="shared" ref="E165:G165" si="11">SUM(E166,E171)</f>
        <v>0</v>
      </c>
      <c r="F165" s="63">
        <f t="shared" si="11"/>
        <v>0</v>
      </c>
      <c r="G165" s="63">
        <f t="shared" si="11"/>
        <v>0</v>
      </c>
      <c r="H165" s="57">
        <f t="shared" si="8"/>
        <v>0</v>
      </c>
      <c r="I165" s="63">
        <f>SUM(I166,I171)</f>
        <v>0</v>
      </c>
      <c r="J165" s="63">
        <f t="shared" ref="J165:L165" si="12">SUM(J166,J171)</f>
        <v>0</v>
      </c>
      <c r="K165" s="63">
        <f t="shared" si="12"/>
        <v>0</v>
      </c>
      <c r="L165" s="149">
        <f t="shared" si="12"/>
        <v>0</v>
      </c>
    </row>
    <row r="166" spans="1:12" ht="16.5" customHeight="1" x14ac:dyDescent="0.25">
      <c r="A166" s="168">
        <v>2510</v>
      </c>
      <c r="B166" s="65" t="s">
        <v>174</v>
      </c>
      <c r="C166" s="66">
        <f t="shared" si="7"/>
        <v>0</v>
      </c>
      <c r="D166" s="169">
        <f>SUM(D167:D170)</f>
        <v>0</v>
      </c>
      <c r="E166" s="169">
        <f t="shared" ref="E166:G166" si="13">SUM(E167:E170)</f>
        <v>0</v>
      </c>
      <c r="F166" s="169">
        <f t="shared" si="13"/>
        <v>0</v>
      </c>
      <c r="G166" s="169">
        <f t="shared" si="13"/>
        <v>0</v>
      </c>
      <c r="H166" s="66">
        <f t="shared" si="8"/>
        <v>0</v>
      </c>
      <c r="I166" s="169">
        <f>SUM(I167:I170)</f>
        <v>0</v>
      </c>
      <c r="J166" s="169">
        <f t="shared" ref="J166:L166" si="14">SUM(J167:J170)</f>
        <v>0</v>
      </c>
      <c r="K166" s="169">
        <f t="shared" si="14"/>
        <v>0</v>
      </c>
      <c r="L166" s="180">
        <f t="shared" si="14"/>
        <v>0</v>
      </c>
    </row>
    <row r="167" spans="1:12" ht="24" x14ac:dyDescent="0.25">
      <c r="A167" s="44">
        <v>2512</v>
      </c>
      <c r="B167" s="71" t="s">
        <v>175</v>
      </c>
      <c r="C167" s="72">
        <f t="shared" si="7"/>
        <v>0</v>
      </c>
      <c r="D167" s="74"/>
      <c r="E167" s="74"/>
      <c r="F167" s="74"/>
      <c r="G167" s="157"/>
      <c r="H167" s="72">
        <f t="shared" si="8"/>
        <v>0</v>
      </c>
      <c r="I167" s="74"/>
      <c r="J167" s="74"/>
      <c r="K167" s="74"/>
      <c r="L167" s="158"/>
    </row>
    <row r="168" spans="1:12" ht="36" x14ac:dyDescent="0.25">
      <c r="A168" s="44">
        <v>2513</v>
      </c>
      <c r="B168" s="71" t="s">
        <v>176</v>
      </c>
      <c r="C168" s="72">
        <f t="shared" si="7"/>
        <v>0</v>
      </c>
      <c r="D168" s="74"/>
      <c r="E168" s="74"/>
      <c r="F168" s="74"/>
      <c r="G168" s="157"/>
      <c r="H168" s="72">
        <f t="shared" si="8"/>
        <v>0</v>
      </c>
      <c r="I168" s="74"/>
      <c r="J168" s="74"/>
      <c r="K168" s="74"/>
      <c r="L168" s="158"/>
    </row>
    <row r="169" spans="1:12" ht="24" x14ac:dyDescent="0.25">
      <c r="A169" s="44">
        <v>2515</v>
      </c>
      <c r="B169" s="71" t="s">
        <v>177</v>
      </c>
      <c r="C169" s="72">
        <f t="shared" si="7"/>
        <v>0</v>
      </c>
      <c r="D169" s="74"/>
      <c r="E169" s="74"/>
      <c r="F169" s="74"/>
      <c r="G169" s="157"/>
      <c r="H169" s="72">
        <f t="shared" si="8"/>
        <v>0</v>
      </c>
      <c r="I169" s="74"/>
      <c r="J169" s="74"/>
      <c r="K169" s="74"/>
      <c r="L169" s="158"/>
    </row>
    <row r="170" spans="1:12" ht="24" x14ac:dyDescent="0.25">
      <c r="A170" s="44">
        <v>2519</v>
      </c>
      <c r="B170" s="71" t="s">
        <v>178</v>
      </c>
      <c r="C170" s="72">
        <f t="shared" si="7"/>
        <v>0</v>
      </c>
      <c r="D170" s="74"/>
      <c r="E170" s="74"/>
      <c r="F170" s="74"/>
      <c r="G170" s="157"/>
      <c r="H170" s="72">
        <f t="shared" si="8"/>
        <v>0</v>
      </c>
      <c r="I170" s="74"/>
      <c r="J170" s="74"/>
      <c r="K170" s="74"/>
      <c r="L170" s="158"/>
    </row>
    <row r="171" spans="1:12" ht="24" x14ac:dyDescent="0.25">
      <c r="A171" s="159">
        <v>2520</v>
      </c>
      <c r="B171" s="71" t="s">
        <v>179</v>
      </c>
      <c r="C171" s="72">
        <f t="shared" si="7"/>
        <v>0</v>
      </c>
      <c r="D171" s="74"/>
      <c r="E171" s="74"/>
      <c r="F171" s="74"/>
      <c r="G171" s="157"/>
      <c r="H171" s="72">
        <f t="shared" si="8"/>
        <v>0</v>
      </c>
      <c r="I171" s="74"/>
      <c r="J171" s="74"/>
      <c r="K171" s="74"/>
      <c r="L171" s="158"/>
    </row>
    <row r="172" spans="1:12" s="182" customFormat="1" ht="36" customHeight="1" x14ac:dyDescent="0.25">
      <c r="A172" s="19">
        <v>2800</v>
      </c>
      <c r="B172" s="65" t="s">
        <v>180</v>
      </c>
      <c r="C172" s="66">
        <f t="shared" si="7"/>
        <v>0</v>
      </c>
      <c r="D172" s="40"/>
      <c r="E172" s="40"/>
      <c r="F172" s="40"/>
      <c r="G172" s="41"/>
      <c r="H172" s="66">
        <f t="shared" si="8"/>
        <v>0</v>
      </c>
      <c r="I172" s="40"/>
      <c r="J172" s="40"/>
      <c r="K172" s="40"/>
      <c r="L172" s="42"/>
    </row>
    <row r="173" spans="1:12" x14ac:dyDescent="0.25">
      <c r="A173" s="142">
        <v>3000</v>
      </c>
      <c r="B173" s="142" t="s">
        <v>181</v>
      </c>
      <c r="C173" s="143">
        <f t="shared" si="7"/>
        <v>0</v>
      </c>
      <c r="D173" s="144">
        <f>SUM(D174,D184)</f>
        <v>0</v>
      </c>
      <c r="E173" s="144">
        <f>SUM(E174,E184)</f>
        <v>0</v>
      </c>
      <c r="F173" s="144">
        <f>SUM(F174,F184)</f>
        <v>0</v>
      </c>
      <c r="G173" s="145">
        <f>SUM(G174,G184)</f>
        <v>0</v>
      </c>
      <c r="H173" s="143">
        <f t="shared" si="8"/>
        <v>0</v>
      </c>
      <c r="I173" s="144">
        <f>SUM(I174,I184)</f>
        <v>0</v>
      </c>
      <c r="J173" s="144">
        <f>SUM(J174,J184)</f>
        <v>0</v>
      </c>
      <c r="K173" s="144">
        <f>SUM(K174,K184)</f>
        <v>0</v>
      </c>
      <c r="L173" s="146">
        <f>SUM(L174,L184)</f>
        <v>0</v>
      </c>
    </row>
    <row r="174" spans="1:12" ht="24" x14ac:dyDescent="0.25">
      <c r="A174" s="56">
        <v>3200</v>
      </c>
      <c r="B174" s="183" t="s">
        <v>182</v>
      </c>
      <c r="C174" s="184">
        <f t="shared" si="7"/>
        <v>0</v>
      </c>
      <c r="D174" s="63">
        <f>SUM(D175,D179)</f>
        <v>0</v>
      </c>
      <c r="E174" s="63">
        <f t="shared" ref="E174:G174" si="15">SUM(E175,E179)</f>
        <v>0</v>
      </c>
      <c r="F174" s="63">
        <f t="shared" si="15"/>
        <v>0</v>
      </c>
      <c r="G174" s="63">
        <f t="shared" si="15"/>
        <v>0</v>
      </c>
      <c r="H174" s="57">
        <f t="shared" si="8"/>
        <v>0</v>
      </c>
      <c r="I174" s="63">
        <f>SUM(I175,I179)</f>
        <v>0</v>
      </c>
      <c r="J174" s="63">
        <f t="shared" ref="J174:L174" si="16">SUM(J175,J179)</f>
        <v>0</v>
      </c>
      <c r="K174" s="63">
        <f t="shared" si="16"/>
        <v>0</v>
      </c>
      <c r="L174" s="149">
        <f t="shared" si="16"/>
        <v>0</v>
      </c>
    </row>
    <row r="175" spans="1:12" ht="36" x14ac:dyDescent="0.25">
      <c r="A175" s="168">
        <v>3260</v>
      </c>
      <c r="B175" s="65" t="s">
        <v>183</v>
      </c>
      <c r="C175" s="66">
        <f t="shared" si="7"/>
        <v>0</v>
      </c>
      <c r="D175" s="169">
        <f>SUM(D176:D178)</f>
        <v>0</v>
      </c>
      <c r="E175" s="169">
        <f>SUM(E176:E178)</f>
        <v>0</v>
      </c>
      <c r="F175" s="169">
        <f>SUM(F176:F178)</f>
        <v>0</v>
      </c>
      <c r="G175" s="170">
        <f>SUM(G176:G178)</f>
        <v>0</v>
      </c>
      <c r="H175" s="66">
        <f t="shared" si="8"/>
        <v>0</v>
      </c>
      <c r="I175" s="169">
        <f>SUM(I176:I178)</f>
        <v>0</v>
      </c>
      <c r="J175" s="169">
        <f>SUM(J176:J178)</f>
        <v>0</v>
      </c>
      <c r="K175" s="169">
        <f>SUM(K176:K178)</f>
        <v>0</v>
      </c>
      <c r="L175" s="171">
        <f>SUM(L176:L178)</f>
        <v>0</v>
      </c>
    </row>
    <row r="176" spans="1:12" ht="24" x14ac:dyDescent="0.25">
      <c r="A176" s="44">
        <v>3261</v>
      </c>
      <c r="B176" s="71" t="s">
        <v>184</v>
      </c>
      <c r="C176" s="72">
        <f>SUM(D176:G176)</f>
        <v>0</v>
      </c>
      <c r="D176" s="74"/>
      <c r="E176" s="74"/>
      <c r="F176" s="74"/>
      <c r="G176" s="157"/>
      <c r="H176" s="72">
        <f>SUM(I176:L176)</f>
        <v>0</v>
      </c>
      <c r="I176" s="74"/>
      <c r="J176" s="74"/>
      <c r="K176" s="74"/>
      <c r="L176" s="158"/>
    </row>
    <row r="177" spans="1:12" ht="36" x14ac:dyDescent="0.25">
      <c r="A177" s="44">
        <v>3262</v>
      </c>
      <c r="B177" s="71" t="s">
        <v>185</v>
      </c>
      <c r="C177" s="72">
        <f>SUM(D177:G177)</f>
        <v>0</v>
      </c>
      <c r="D177" s="74"/>
      <c r="E177" s="74"/>
      <c r="F177" s="74"/>
      <c r="G177" s="157"/>
      <c r="H177" s="72">
        <f>SUM(I177:L177)</f>
        <v>0</v>
      </c>
      <c r="I177" s="74"/>
      <c r="J177" s="74"/>
      <c r="K177" s="74"/>
      <c r="L177" s="158"/>
    </row>
    <row r="178" spans="1:12" ht="24" x14ac:dyDescent="0.25">
      <c r="A178" s="44">
        <v>3263</v>
      </c>
      <c r="B178" s="71" t="s">
        <v>186</v>
      </c>
      <c r="C178" s="72">
        <f>SUM(D178:G178)</f>
        <v>0</v>
      </c>
      <c r="D178" s="74"/>
      <c r="E178" s="74"/>
      <c r="F178" s="74"/>
      <c r="G178" s="157"/>
      <c r="H178" s="72">
        <f>SUM(I178:L178)</f>
        <v>0</v>
      </c>
      <c r="I178" s="74"/>
      <c r="J178" s="74"/>
      <c r="K178" s="74"/>
      <c r="L178" s="158"/>
    </row>
    <row r="179" spans="1:12" ht="84" x14ac:dyDescent="0.25">
      <c r="A179" s="168">
        <v>3290</v>
      </c>
      <c r="B179" s="65" t="s">
        <v>187</v>
      </c>
      <c r="C179" s="185">
        <f t="shared" ref="C179:C183" si="17">SUM(D179:G179)</f>
        <v>0</v>
      </c>
      <c r="D179" s="169">
        <f>SUM(D180:D183)</f>
        <v>0</v>
      </c>
      <c r="E179" s="169">
        <f t="shared" ref="E179:G179" si="18">SUM(E180:E183)</f>
        <v>0</v>
      </c>
      <c r="F179" s="169">
        <f t="shared" si="18"/>
        <v>0</v>
      </c>
      <c r="G179" s="169">
        <f t="shared" si="18"/>
        <v>0</v>
      </c>
      <c r="H179" s="185">
        <f t="shared" ref="H179:H183" si="19">SUM(I179:L179)</f>
        <v>0</v>
      </c>
      <c r="I179" s="169">
        <f>SUM(I180:I183)</f>
        <v>0</v>
      </c>
      <c r="J179" s="169">
        <f t="shared" ref="J179:L179" si="20">SUM(J180:J183)</f>
        <v>0</v>
      </c>
      <c r="K179" s="169">
        <f t="shared" si="20"/>
        <v>0</v>
      </c>
      <c r="L179" s="186">
        <f t="shared" si="20"/>
        <v>0</v>
      </c>
    </row>
    <row r="180" spans="1:12" ht="72" x14ac:dyDescent="0.25">
      <c r="A180" s="44">
        <v>3291</v>
      </c>
      <c r="B180" s="71" t="s">
        <v>188</v>
      </c>
      <c r="C180" s="72">
        <f t="shared" si="17"/>
        <v>0</v>
      </c>
      <c r="D180" s="74"/>
      <c r="E180" s="74"/>
      <c r="F180" s="74"/>
      <c r="G180" s="187"/>
      <c r="H180" s="72">
        <f t="shared" si="19"/>
        <v>0</v>
      </c>
      <c r="I180" s="74"/>
      <c r="J180" s="74"/>
      <c r="K180" s="74"/>
      <c r="L180" s="158"/>
    </row>
    <row r="181" spans="1:12" ht="72" x14ac:dyDescent="0.25">
      <c r="A181" s="44">
        <v>3292</v>
      </c>
      <c r="B181" s="71" t="s">
        <v>189</v>
      </c>
      <c r="C181" s="72">
        <f t="shared" si="17"/>
        <v>0</v>
      </c>
      <c r="D181" s="74"/>
      <c r="E181" s="74"/>
      <c r="F181" s="74"/>
      <c r="G181" s="187"/>
      <c r="H181" s="72">
        <f t="shared" si="19"/>
        <v>0</v>
      </c>
      <c r="I181" s="74"/>
      <c r="J181" s="74"/>
      <c r="K181" s="74"/>
      <c r="L181" s="158"/>
    </row>
    <row r="182" spans="1:12" ht="72" x14ac:dyDescent="0.25">
      <c r="A182" s="44">
        <v>3293</v>
      </c>
      <c r="B182" s="71" t="s">
        <v>190</v>
      </c>
      <c r="C182" s="72">
        <f t="shared" si="17"/>
        <v>0</v>
      </c>
      <c r="D182" s="74"/>
      <c r="E182" s="74"/>
      <c r="F182" s="74"/>
      <c r="G182" s="187"/>
      <c r="H182" s="72">
        <f t="shared" si="19"/>
        <v>0</v>
      </c>
      <c r="I182" s="74"/>
      <c r="J182" s="74"/>
      <c r="K182" s="74"/>
      <c r="L182" s="158"/>
    </row>
    <row r="183" spans="1:12" ht="60" x14ac:dyDescent="0.25">
      <c r="A183" s="188">
        <v>3294</v>
      </c>
      <c r="B183" s="71" t="s">
        <v>191</v>
      </c>
      <c r="C183" s="185">
        <f t="shared" si="17"/>
        <v>0</v>
      </c>
      <c r="D183" s="189"/>
      <c r="E183" s="189"/>
      <c r="F183" s="189"/>
      <c r="G183" s="190"/>
      <c r="H183" s="185">
        <f t="shared" si="19"/>
        <v>0</v>
      </c>
      <c r="I183" s="189"/>
      <c r="J183" s="189"/>
      <c r="K183" s="189"/>
      <c r="L183" s="191"/>
    </row>
    <row r="184" spans="1:12" ht="48" x14ac:dyDescent="0.25">
      <c r="A184" s="192">
        <v>3300</v>
      </c>
      <c r="B184" s="183" t="s">
        <v>192</v>
      </c>
      <c r="C184" s="193">
        <f t="shared" si="7"/>
        <v>0</v>
      </c>
      <c r="D184" s="194">
        <f>SUM(D185:D186)</f>
        <v>0</v>
      </c>
      <c r="E184" s="194">
        <f t="shared" ref="E184:G184" si="21">SUM(E185:E186)</f>
        <v>0</v>
      </c>
      <c r="F184" s="194">
        <f t="shared" si="21"/>
        <v>0</v>
      </c>
      <c r="G184" s="194">
        <f t="shared" si="21"/>
        <v>0</v>
      </c>
      <c r="H184" s="193">
        <f t="shared" si="8"/>
        <v>0</v>
      </c>
      <c r="I184" s="194">
        <f>SUM(I185:I186)</f>
        <v>0</v>
      </c>
      <c r="J184" s="194">
        <f t="shared" ref="J184:L184" si="22">SUM(J185:J186)</f>
        <v>0</v>
      </c>
      <c r="K184" s="194">
        <f t="shared" si="22"/>
        <v>0</v>
      </c>
      <c r="L184" s="149">
        <f t="shared" si="22"/>
        <v>0</v>
      </c>
    </row>
    <row r="185" spans="1:12" ht="48" x14ac:dyDescent="0.25">
      <c r="A185" s="111">
        <v>3310</v>
      </c>
      <c r="B185" s="112" t="s">
        <v>193</v>
      </c>
      <c r="C185" s="195">
        <f t="shared" si="7"/>
        <v>0</v>
      </c>
      <c r="D185" s="163"/>
      <c r="E185" s="163"/>
      <c r="F185" s="163"/>
      <c r="G185" s="164"/>
      <c r="H185" s="195">
        <f t="shared" si="8"/>
        <v>0</v>
      </c>
      <c r="I185" s="163"/>
      <c r="J185" s="163"/>
      <c r="K185" s="163"/>
      <c r="L185" s="165"/>
    </row>
    <row r="186" spans="1:12" ht="48.75" customHeight="1" x14ac:dyDescent="0.25">
      <c r="A186" s="38">
        <v>3320</v>
      </c>
      <c r="B186" s="65" t="s">
        <v>194</v>
      </c>
      <c r="C186" s="66">
        <f t="shared" si="7"/>
        <v>0</v>
      </c>
      <c r="D186" s="68"/>
      <c r="E186" s="68"/>
      <c r="F186" s="68"/>
      <c r="G186" s="154"/>
      <c r="H186" s="66">
        <f t="shared" si="8"/>
        <v>0</v>
      </c>
      <c r="I186" s="68"/>
      <c r="J186" s="68"/>
      <c r="K186" s="68"/>
      <c r="L186" s="155"/>
    </row>
    <row r="187" spans="1:12" x14ac:dyDescent="0.25">
      <c r="A187" s="196">
        <v>4000</v>
      </c>
      <c r="B187" s="142" t="s">
        <v>195</v>
      </c>
      <c r="C187" s="143">
        <f t="shared" si="7"/>
        <v>0</v>
      </c>
      <c r="D187" s="144">
        <f>SUM(D188,D191)</f>
        <v>0</v>
      </c>
      <c r="E187" s="144">
        <f>SUM(E188,E191)</f>
        <v>0</v>
      </c>
      <c r="F187" s="144">
        <f>SUM(F188,F191)</f>
        <v>0</v>
      </c>
      <c r="G187" s="145">
        <f>SUM(G188,G191)</f>
        <v>0</v>
      </c>
      <c r="H187" s="143">
        <f t="shared" si="8"/>
        <v>0</v>
      </c>
      <c r="I187" s="144">
        <f>SUM(I188,I191)</f>
        <v>0</v>
      </c>
      <c r="J187" s="144">
        <f>SUM(J188,J191)</f>
        <v>0</v>
      </c>
      <c r="K187" s="144">
        <f>SUM(K188,K191)</f>
        <v>0</v>
      </c>
      <c r="L187" s="146">
        <f>SUM(L188,L191)</f>
        <v>0</v>
      </c>
    </row>
    <row r="188" spans="1:12" ht="24" x14ac:dyDescent="0.25">
      <c r="A188" s="197">
        <v>4200</v>
      </c>
      <c r="B188" s="147" t="s">
        <v>196</v>
      </c>
      <c r="C188" s="57">
        <f>SUM(D188:G188)</f>
        <v>0</v>
      </c>
      <c r="D188" s="63">
        <f>SUM(D189,D190)</f>
        <v>0</v>
      </c>
      <c r="E188" s="63">
        <f>SUM(E189,E190)</f>
        <v>0</v>
      </c>
      <c r="F188" s="63">
        <f>SUM(F189,F190)</f>
        <v>0</v>
      </c>
      <c r="G188" s="166">
        <f>SUM(G189,G190)</f>
        <v>0</v>
      </c>
      <c r="H188" s="57">
        <f t="shared" si="8"/>
        <v>0</v>
      </c>
      <c r="I188" s="63">
        <f>SUM(I189,I190)</f>
        <v>0</v>
      </c>
      <c r="J188" s="63">
        <f>SUM(J189,J190)</f>
        <v>0</v>
      </c>
      <c r="K188" s="63">
        <f>SUM(K189,K190)</f>
        <v>0</v>
      </c>
      <c r="L188" s="167">
        <f>SUM(L189,L190)</f>
        <v>0</v>
      </c>
    </row>
    <row r="189" spans="1:12" ht="36" x14ac:dyDescent="0.25">
      <c r="A189" s="168">
        <v>4240</v>
      </c>
      <c r="B189" s="65" t="s">
        <v>197</v>
      </c>
      <c r="C189" s="66">
        <f t="shared" ref="C189:C264" si="23">SUM(D189:G189)</f>
        <v>0</v>
      </c>
      <c r="D189" s="68"/>
      <c r="E189" s="68"/>
      <c r="F189" s="68"/>
      <c r="G189" s="154"/>
      <c r="H189" s="66">
        <f t="shared" ref="H189:H263" si="24">SUM(I189:L189)</f>
        <v>0</v>
      </c>
      <c r="I189" s="68"/>
      <c r="J189" s="68"/>
      <c r="K189" s="68"/>
      <c r="L189" s="155"/>
    </row>
    <row r="190" spans="1:12" ht="24" x14ac:dyDescent="0.25">
      <c r="A190" s="159">
        <v>4250</v>
      </c>
      <c r="B190" s="71" t="s">
        <v>198</v>
      </c>
      <c r="C190" s="72">
        <f t="shared" si="23"/>
        <v>0</v>
      </c>
      <c r="D190" s="74"/>
      <c r="E190" s="74"/>
      <c r="F190" s="74"/>
      <c r="G190" s="157"/>
      <c r="H190" s="72">
        <f t="shared" si="24"/>
        <v>0</v>
      </c>
      <c r="I190" s="74"/>
      <c r="J190" s="74"/>
      <c r="K190" s="74"/>
      <c r="L190" s="158"/>
    </row>
    <row r="191" spans="1:12" x14ac:dyDescent="0.25">
      <c r="A191" s="56">
        <v>4300</v>
      </c>
      <c r="B191" s="147" t="s">
        <v>199</v>
      </c>
      <c r="C191" s="57">
        <f t="shared" si="23"/>
        <v>0</v>
      </c>
      <c r="D191" s="63">
        <f>SUM(D192)</f>
        <v>0</v>
      </c>
      <c r="E191" s="63">
        <f>SUM(E192)</f>
        <v>0</v>
      </c>
      <c r="F191" s="63">
        <f>SUM(F192)</f>
        <v>0</v>
      </c>
      <c r="G191" s="166">
        <f>SUM(G192)</f>
        <v>0</v>
      </c>
      <c r="H191" s="57">
        <f t="shared" si="24"/>
        <v>0</v>
      </c>
      <c r="I191" s="63">
        <f>SUM(I192)</f>
        <v>0</v>
      </c>
      <c r="J191" s="63">
        <f>SUM(J192)</f>
        <v>0</v>
      </c>
      <c r="K191" s="63">
        <f>SUM(K192)</f>
        <v>0</v>
      </c>
      <c r="L191" s="167">
        <f>SUM(L192)</f>
        <v>0</v>
      </c>
    </row>
    <row r="192" spans="1:12" ht="24" x14ac:dyDescent="0.25">
      <c r="A192" s="168">
        <v>4310</v>
      </c>
      <c r="B192" s="65" t="s">
        <v>200</v>
      </c>
      <c r="C192" s="66">
        <f>SUM(D192:G192)</f>
        <v>0</v>
      </c>
      <c r="D192" s="169">
        <f>SUM(D193:D193)</f>
        <v>0</v>
      </c>
      <c r="E192" s="169">
        <f>SUM(E193:E193)</f>
        <v>0</v>
      </c>
      <c r="F192" s="169">
        <f>SUM(F193:F193)</f>
        <v>0</v>
      </c>
      <c r="G192" s="170">
        <f>SUM(G193:G193)</f>
        <v>0</v>
      </c>
      <c r="H192" s="66">
        <f t="shared" si="24"/>
        <v>0</v>
      </c>
      <c r="I192" s="169">
        <f>SUM(I193:I193)</f>
        <v>0</v>
      </c>
      <c r="J192" s="169">
        <f>SUM(J193:J193)</f>
        <v>0</v>
      </c>
      <c r="K192" s="169">
        <f>SUM(K193:K193)</f>
        <v>0</v>
      </c>
      <c r="L192" s="171">
        <f>SUM(L193:L193)</f>
        <v>0</v>
      </c>
    </row>
    <row r="193" spans="1:12" ht="36" x14ac:dyDescent="0.25">
      <c r="A193" s="44">
        <v>4311</v>
      </c>
      <c r="B193" s="71" t="s">
        <v>201</v>
      </c>
      <c r="C193" s="72">
        <f t="shared" si="23"/>
        <v>0</v>
      </c>
      <c r="D193" s="74"/>
      <c r="E193" s="74"/>
      <c r="F193" s="74"/>
      <c r="G193" s="157"/>
      <c r="H193" s="72">
        <f t="shared" si="24"/>
        <v>0</v>
      </c>
      <c r="I193" s="74"/>
      <c r="J193" s="74"/>
      <c r="K193" s="74"/>
      <c r="L193" s="158"/>
    </row>
    <row r="194" spans="1:12" s="24" customFormat="1" ht="24" x14ac:dyDescent="0.25">
      <c r="A194" s="198"/>
      <c r="B194" s="19" t="s">
        <v>202</v>
      </c>
      <c r="C194" s="138">
        <f t="shared" si="23"/>
        <v>0</v>
      </c>
      <c r="D194" s="139">
        <f>SUM(D195,D230,D269)</f>
        <v>0</v>
      </c>
      <c r="E194" s="139">
        <f>SUM(E195,E230,E269)</f>
        <v>0</v>
      </c>
      <c r="F194" s="139">
        <f>SUM(F195,F230,F269)</f>
        <v>0</v>
      </c>
      <c r="G194" s="139">
        <f>SUM(G195,G230,G269)</f>
        <v>0</v>
      </c>
      <c r="H194" s="138">
        <f t="shared" si="24"/>
        <v>0</v>
      </c>
      <c r="I194" s="139">
        <f>SUM(I195,I230,I269)</f>
        <v>0</v>
      </c>
      <c r="J194" s="139">
        <f>SUM(J195,J230,J269)</f>
        <v>0</v>
      </c>
      <c r="K194" s="139">
        <f>SUM(K195,K230,K269)</f>
        <v>0</v>
      </c>
      <c r="L194" s="199">
        <f>SUM(L195,L230,L269)</f>
        <v>0</v>
      </c>
    </row>
    <row r="195" spans="1:12" x14ac:dyDescent="0.25">
      <c r="A195" s="142">
        <v>5000</v>
      </c>
      <c r="B195" s="142" t="s">
        <v>203</v>
      </c>
      <c r="C195" s="143">
        <f t="shared" si="23"/>
        <v>0</v>
      </c>
      <c r="D195" s="144">
        <f>D196+D204</f>
        <v>0</v>
      </c>
      <c r="E195" s="144">
        <f>E196+E204</f>
        <v>0</v>
      </c>
      <c r="F195" s="144">
        <f>F196+F204</f>
        <v>0</v>
      </c>
      <c r="G195" s="144">
        <f>G196+G204</f>
        <v>0</v>
      </c>
      <c r="H195" s="143">
        <f t="shared" si="24"/>
        <v>0</v>
      </c>
      <c r="I195" s="144">
        <f>I196+I204</f>
        <v>0</v>
      </c>
      <c r="J195" s="144">
        <f>J196+J204</f>
        <v>0</v>
      </c>
      <c r="K195" s="144">
        <f>K196+K204</f>
        <v>0</v>
      </c>
      <c r="L195" s="200">
        <f>L196+L204</f>
        <v>0</v>
      </c>
    </row>
    <row r="196" spans="1:12" x14ac:dyDescent="0.25">
      <c r="A196" s="56">
        <v>5100</v>
      </c>
      <c r="B196" s="147" t="s">
        <v>204</v>
      </c>
      <c r="C196" s="57">
        <f t="shared" si="23"/>
        <v>0</v>
      </c>
      <c r="D196" s="63">
        <f>D197+D198+D201+D202+D203</f>
        <v>0</v>
      </c>
      <c r="E196" s="63">
        <f>E197+E198+E201+E202+E203</f>
        <v>0</v>
      </c>
      <c r="F196" s="63">
        <f>F197+F198+F201+F202+F203</f>
        <v>0</v>
      </c>
      <c r="G196" s="166">
        <f>G197+G198+G201+G202+G203</f>
        <v>0</v>
      </c>
      <c r="H196" s="57">
        <f t="shared" si="24"/>
        <v>0</v>
      </c>
      <c r="I196" s="63">
        <f>I197+I198+I201+I202+I203</f>
        <v>0</v>
      </c>
      <c r="J196" s="63">
        <f>J197+J198+J201+J202+J203</f>
        <v>0</v>
      </c>
      <c r="K196" s="63">
        <f>K197+K198+K201+K202+K203</f>
        <v>0</v>
      </c>
      <c r="L196" s="167">
        <f>L197+L198+L201+L202+L203</f>
        <v>0</v>
      </c>
    </row>
    <row r="197" spans="1:12" x14ac:dyDescent="0.25">
      <c r="A197" s="168">
        <v>5110</v>
      </c>
      <c r="B197" s="65" t="s">
        <v>205</v>
      </c>
      <c r="C197" s="66">
        <f t="shared" si="23"/>
        <v>0</v>
      </c>
      <c r="D197" s="68"/>
      <c r="E197" s="68"/>
      <c r="F197" s="68"/>
      <c r="G197" s="154"/>
      <c r="H197" s="66">
        <f t="shared" si="24"/>
        <v>0</v>
      </c>
      <c r="I197" s="68"/>
      <c r="J197" s="68"/>
      <c r="K197" s="68"/>
      <c r="L197" s="155"/>
    </row>
    <row r="198" spans="1:12" ht="24" x14ac:dyDescent="0.25">
      <c r="A198" s="159">
        <v>5120</v>
      </c>
      <c r="B198" s="71" t="s">
        <v>206</v>
      </c>
      <c r="C198" s="72">
        <f t="shared" si="23"/>
        <v>0</v>
      </c>
      <c r="D198" s="160">
        <f>D199+D200</f>
        <v>0</v>
      </c>
      <c r="E198" s="160">
        <f>E199+E200</f>
        <v>0</v>
      </c>
      <c r="F198" s="160">
        <f>F199+F200</f>
        <v>0</v>
      </c>
      <c r="G198" s="161">
        <f>G199+G200</f>
        <v>0</v>
      </c>
      <c r="H198" s="72">
        <f t="shared" si="24"/>
        <v>0</v>
      </c>
      <c r="I198" s="160">
        <f>I199+I200</f>
        <v>0</v>
      </c>
      <c r="J198" s="160">
        <f>J199+J200</f>
        <v>0</v>
      </c>
      <c r="K198" s="160">
        <f>K199+K200</f>
        <v>0</v>
      </c>
      <c r="L198" s="162">
        <f>L199+L200</f>
        <v>0</v>
      </c>
    </row>
    <row r="199" spans="1:12" x14ac:dyDescent="0.25">
      <c r="A199" s="44">
        <v>5121</v>
      </c>
      <c r="B199" s="71" t="s">
        <v>207</v>
      </c>
      <c r="C199" s="72">
        <f t="shared" si="23"/>
        <v>0</v>
      </c>
      <c r="D199" s="74"/>
      <c r="E199" s="74"/>
      <c r="F199" s="74"/>
      <c r="G199" s="157"/>
      <c r="H199" s="72">
        <f t="shared" si="24"/>
        <v>0</v>
      </c>
      <c r="I199" s="74"/>
      <c r="J199" s="74"/>
      <c r="K199" s="74"/>
      <c r="L199" s="158"/>
    </row>
    <row r="200" spans="1:12" ht="24" x14ac:dyDescent="0.25">
      <c r="A200" s="44">
        <v>5129</v>
      </c>
      <c r="B200" s="71" t="s">
        <v>208</v>
      </c>
      <c r="C200" s="72">
        <f t="shared" si="23"/>
        <v>0</v>
      </c>
      <c r="D200" s="74"/>
      <c r="E200" s="74"/>
      <c r="F200" s="74"/>
      <c r="G200" s="157"/>
      <c r="H200" s="72">
        <f t="shared" si="24"/>
        <v>0</v>
      </c>
      <c r="I200" s="74"/>
      <c r="J200" s="74"/>
      <c r="K200" s="74"/>
      <c r="L200" s="158"/>
    </row>
    <row r="201" spans="1:12" x14ac:dyDescent="0.25">
      <c r="A201" s="159">
        <v>5130</v>
      </c>
      <c r="B201" s="71" t="s">
        <v>209</v>
      </c>
      <c r="C201" s="72">
        <f t="shared" si="23"/>
        <v>0</v>
      </c>
      <c r="D201" s="74"/>
      <c r="E201" s="74"/>
      <c r="F201" s="74"/>
      <c r="G201" s="157"/>
      <c r="H201" s="72">
        <f t="shared" si="24"/>
        <v>0</v>
      </c>
      <c r="I201" s="74"/>
      <c r="J201" s="74"/>
      <c r="K201" s="74"/>
      <c r="L201" s="158"/>
    </row>
    <row r="202" spans="1:12" x14ac:dyDescent="0.25">
      <c r="A202" s="159">
        <v>5140</v>
      </c>
      <c r="B202" s="71" t="s">
        <v>210</v>
      </c>
      <c r="C202" s="72">
        <f t="shared" si="23"/>
        <v>0</v>
      </c>
      <c r="D202" s="74"/>
      <c r="E202" s="74"/>
      <c r="F202" s="74"/>
      <c r="G202" s="157"/>
      <c r="H202" s="72">
        <f t="shared" si="24"/>
        <v>0</v>
      </c>
      <c r="I202" s="74"/>
      <c r="J202" s="74"/>
      <c r="K202" s="74"/>
      <c r="L202" s="158"/>
    </row>
    <row r="203" spans="1:12" ht="24" x14ac:dyDescent="0.25">
      <c r="A203" s="159">
        <v>5170</v>
      </c>
      <c r="B203" s="71" t="s">
        <v>211</v>
      </c>
      <c r="C203" s="72">
        <f t="shared" si="23"/>
        <v>0</v>
      </c>
      <c r="D203" s="74"/>
      <c r="E203" s="74"/>
      <c r="F203" s="74"/>
      <c r="G203" s="157"/>
      <c r="H203" s="72">
        <f t="shared" si="24"/>
        <v>0</v>
      </c>
      <c r="I203" s="74"/>
      <c r="J203" s="74"/>
      <c r="K203" s="74"/>
      <c r="L203" s="158"/>
    </row>
    <row r="204" spans="1:12" x14ac:dyDescent="0.25">
      <c r="A204" s="56">
        <v>5200</v>
      </c>
      <c r="B204" s="147" t="s">
        <v>212</v>
      </c>
      <c r="C204" s="57">
        <f t="shared" si="23"/>
        <v>0</v>
      </c>
      <c r="D204" s="63">
        <f>D205+D215+D216+D225+D226+D227+D229</f>
        <v>0</v>
      </c>
      <c r="E204" s="63">
        <f>E205+E215+E216+E225+E226+E227+E229</f>
        <v>0</v>
      </c>
      <c r="F204" s="63">
        <f>F205+F215+F216+F225+F226+F227+F229</f>
        <v>0</v>
      </c>
      <c r="G204" s="166">
        <f>G205+G215+G216+G225+G226+G227+G229</f>
        <v>0</v>
      </c>
      <c r="H204" s="57">
        <f t="shared" si="24"/>
        <v>0</v>
      </c>
      <c r="I204" s="63">
        <f>I205+I215+I216+I225+I226+I227+I229</f>
        <v>0</v>
      </c>
      <c r="J204" s="63">
        <f>J205+J215+J216+J225+J226+J227+J229</f>
        <v>0</v>
      </c>
      <c r="K204" s="63">
        <f>K205+K215+K216+K225+K226+K227+K229</f>
        <v>0</v>
      </c>
      <c r="L204" s="167">
        <f>L205+L215+L216+L225+L226+L227+L229</f>
        <v>0</v>
      </c>
    </row>
    <row r="205" spans="1:12" x14ac:dyDescent="0.25">
      <c r="A205" s="150">
        <v>5210</v>
      </c>
      <c r="B205" s="112" t="s">
        <v>213</v>
      </c>
      <c r="C205" s="117">
        <f t="shared" si="23"/>
        <v>0</v>
      </c>
      <c r="D205" s="151">
        <f>SUM(D206:D214)</f>
        <v>0</v>
      </c>
      <c r="E205" s="151">
        <f>SUM(E206:E214)</f>
        <v>0</v>
      </c>
      <c r="F205" s="151">
        <f>SUM(F206:F214)</f>
        <v>0</v>
      </c>
      <c r="G205" s="152">
        <f>SUM(G206:G214)</f>
        <v>0</v>
      </c>
      <c r="H205" s="117">
        <f t="shared" si="24"/>
        <v>0</v>
      </c>
      <c r="I205" s="151">
        <f>SUM(I206:I214)</f>
        <v>0</v>
      </c>
      <c r="J205" s="151">
        <f>SUM(J206:J214)</f>
        <v>0</v>
      </c>
      <c r="K205" s="151">
        <f>SUM(K206:K214)</f>
        <v>0</v>
      </c>
      <c r="L205" s="153">
        <f>SUM(L206:L214)</f>
        <v>0</v>
      </c>
    </row>
    <row r="206" spans="1:12" x14ac:dyDescent="0.25">
      <c r="A206" s="38">
        <v>5211</v>
      </c>
      <c r="B206" s="65" t="s">
        <v>214</v>
      </c>
      <c r="C206" s="66">
        <f t="shared" si="23"/>
        <v>0</v>
      </c>
      <c r="D206" s="68"/>
      <c r="E206" s="68"/>
      <c r="F206" s="68"/>
      <c r="G206" s="154"/>
      <c r="H206" s="66">
        <f t="shared" si="24"/>
        <v>0</v>
      </c>
      <c r="I206" s="68"/>
      <c r="J206" s="68"/>
      <c r="K206" s="68"/>
      <c r="L206" s="155"/>
    </row>
    <row r="207" spans="1:12" x14ac:dyDescent="0.25">
      <c r="A207" s="44">
        <v>5212</v>
      </c>
      <c r="B207" s="71" t="s">
        <v>215</v>
      </c>
      <c r="C207" s="72">
        <f t="shared" si="23"/>
        <v>0</v>
      </c>
      <c r="D207" s="74"/>
      <c r="E207" s="74"/>
      <c r="F207" s="74"/>
      <c r="G207" s="157"/>
      <c r="H207" s="72">
        <f t="shared" si="24"/>
        <v>0</v>
      </c>
      <c r="I207" s="74"/>
      <c r="J207" s="74"/>
      <c r="K207" s="74"/>
      <c r="L207" s="158"/>
    </row>
    <row r="208" spans="1:12" x14ac:dyDescent="0.25">
      <c r="A208" s="44">
        <v>5213</v>
      </c>
      <c r="B208" s="71" t="s">
        <v>216</v>
      </c>
      <c r="C208" s="72">
        <f t="shared" si="23"/>
        <v>0</v>
      </c>
      <c r="D208" s="74"/>
      <c r="E208" s="74"/>
      <c r="F208" s="74"/>
      <c r="G208" s="157"/>
      <c r="H208" s="72">
        <f t="shared" si="24"/>
        <v>0</v>
      </c>
      <c r="I208" s="74"/>
      <c r="J208" s="74"/>
      <c r="K208" s="74"/>
      <c r="L208" s="158"/>
    </row>
    <row r="209" spans="1:12" x14ac:dyDescent="0.25">
      <c r="A209" s="44">
        <v>5214</v>
      </c>
      <c r="B209" s="71" t="s">
        <v>217</v>
      </c>
      <c r="C209" s="72">
        <f t="shared" si="23"/>
        <v>0</v>
      </c>
      <c r="D209" s="74"/>
      <c r="E209" s="74"/>
      <c r="F209" s="74"/>
      <c r="G209" s="157"/>
      <c r="H209" s="72">
        <f t="shared" si="24"/>
        <v>0</v>
      </c>
      <c r="I209" s="74"/>
      <c r="J209" s="74"/>
      <c r="K209" s="74"/>
      <c r="L209" s="158"/>
    </row>
    <row r="210" spans="1:12" x14ac:dyDescent="0.25">
      <c r="A210" s="44">
        <v>5215</v>
      </c>
      <c r="B210" s="71" t="s">
        <v>218</v>
      </c>
      <c r="C210" s="72">
        <f>SUM(D210:G210)</f>
        <v>0</v>
      </c>
      <c r="D210" s="74"/>
      <c r="E210" s="74"/>
      <c r="F210" s="74"/>
      <c r="G210" s="157"/>
      <c r="H210" s="72">
        <f>SUM(I210:L210)</f>
        <v>0</v>
      </c>
      <c r="I210" s="74"/>
      <c r="J210" s="74"/>
      <c r="K210" s="74"/>
      <c r="L210" s="158"/>
    </row>
    <row r="211" spans="1:12" ht="14.25" customHeight="1" x14ac:dyDescent="0.25">
      <c r="A211" s="44">
        <v>5216</v>
      </c>
      <c r="B211" s="71" t="s">
        <v>219</v>
      </c>
      <c r="C211" s="72">
        <f t="shared" si="23"/>
        <v>0</v>
      </c>
      <c r="D211" s="74"/>
      <c r="E211" s="74"/>
      <c r="F211" s="74"/>
      <c r="G211" s="157"/>
      <c r="H211" s="72">
        <f t="shared" si="24"/>
        <v>0</v>
      </c>
      <c r="I211" s="74"/>
      <c r="J211" s="74"/>
      <c r="K211" s="74"/>
      <c r="L211" s="158"/>
    </row>
    <row r="212" spans="1:12" x14ac:dyDescent="0.25">
      <c r="A212" s="44">
        <v>5217</v>
      </c>
      <c r="B212" s="71" t="s">
        <v>220</v>
      </c>
      <c r="C212" s="72">
        <f t="shared" si="23"/>
        <v>0</v>
      </c>
      <c r="D212" s="74"/>
      <c r="E212" s="74"/>
      <c r="F212" s="74"/>
      <c r="G212" s="157"/>
      <c r="H212" s="72">
        <f t="shared" si="24"/>
        <v>0</v>
      </c>
      <c r="I212" s="74"/>
      <c r="J212" s="74"/>
      <c r="K212" s="74"/>
      <c r="L212" s="158"/>
    </row>
    <row r="213" spans="1:12" x14ac:dyDescent="0.25">
      <c r="A213" s="44">
        <v>5218</v>
      </c>
      <c r="B213" s="71" t="s">
        <v>221</v>
      </c>
      <c r="C213" s="72">
        <f t="shared" si="23"/>
        <v>0</v>
      </c>
      <c r="D213" s="74"/>
      <c r="E213" s="74"/>
      <c r="F213" s="74"/>
      <c r="G213" s="157"/>
      <c r="H213" s="72">
        <f t="shared" si="24"/>
        <v>0</v>
      </c>
      <c r="I213" s="74"/>
      <c r="J213" s="74"/>
      <c r="K213" s="74"/>
      <c r="L213" s="158"/>
    </row>
    <row r="214" spans="1:12" x14ac:dyDescent="0.25">
      <c r="A214" s="44">
        <v>5219</v>
      </c>
      <c r="B214" s="71" t="s">
        <v>222</v>
      </c>
      <c r="C214" s="72">
        <f t="shared" si="23"/>
        <v>0</v>
      </c>
      <c r="D214" s="74"/>
      <c r="E214" s="74"/>
      <c r="F214" s="74"/>
      <c r="G214" s="157"/>
      <c r="H214" s="72">
        <f t="shared" si="24"/>
        <v>0</v>
      </c>
      <c r="I214" s="74"/>
      <c r="J214" s="74"/>
      <c r="K214" s="74"/>
      <c r="L214" s="158"/>
    </row>
    <row r="215" spans="1:12" ht="13.5" customHeight="1" x14ac:dyDescent="0.25">
      <c r="A215" s="159">
        <v>5220</v>
      </c>
      <c r="B215" s="71" t="s">
        <v>223</v>
      </c>
      <c r="C215" s="72">
        <f t="shared" si="23"/>
        <v>0</v>
      </c>
      <c r="D215" s="74"/>
      <c r="E215" s="74"/>
      <c r="F215" s="74"/>
      <c r="G215" s="157"/>
      <c r="H215" s="72">
        <f t="shared" si="24"/>
        <v>0</v>
      </c>
      <c r="I215" s="74"/>
      <c r="J215" s="74"/>
      <c r="K215" s="74"/>
      <c r="L215" s="158"/>
    </row>
    <row r="216" spans="1:12" x14ac:dyDescent="0.25">
      <c r="A216" s="159">
        <v>5230</v>
      </c>
      <c r="B216" s="71" t="s">
        <v>224</v>
      </c>
      <c r="C216" s="72">
        <f t="shared" si="23"/>
        <v>0</v>
      </c>
      <c r="D216" s="160">
        <f>SUM(D217:D224)</f>
        <v>0</v>
      </c>
      <c r="E216" s="160">
        <f>SUM(E217:E224)</f>
        <v>0</v>
      </c>
      <c r="F216" s="160">
        <f>SUM(F217:F224)</f>
        <v>0</v>
      </c>
      <c r="G216" s="161">
        <f>SUM(G217:G224)</f>
        <v>0</v>
      </c>
      <c r="H216" s="72">
        <f t="shared" si="24"/>
        <v>0</v>
      </c>
      <c r="I216" s="160">
        <f>SUM(I217:I224)</f>
        <v>0</v>
      </c>
      <c r="J216" s="160">
        <f>SUM(J217:J224)</f>
        <v>0</v>
      </c>
      <c r="K216" s="160">
        <f>SUM(K217:K224)</f>
        <v>0</v>
      </c>
      <c r="L216" s="162">
        <f>SUM(L217:L224)</f>
        <v>0</v>
      </c>
    </row>
    <row r="217" spans="1:12" x14ac:dyDescent="0.25">
      <c r="A217" s="44">
        <v>5231</v>
      </c>
      <c r="B217" s="71" t="s">
        <v>225</v>
      </c>
      <c r="C217" s="72">
        <f t="shared" si="23"/>
        <v>0</v>
      </c>
      <c r="D217" s="74"/>
      <c r="E217" s="74"/>
      <c r="F217" s="74"/>
      <c r="G217" s="157"/>
      <c r="H217" s="72">
        <f t="shared" si="24"/>
        <v>0</v>
      </c>
      <c r="I217" s="74"/>
      <c r="J217" s="74"/>
      <c r="K217" s="74"/>
      <c r="L217" s="158"/>
    </row>
    <row r="218" spans="1:12" x14ac:dyDescent="0.25">
      <c r="A218" s="44">
        <v>5232</v>
      </c>
      <c r="B218" s="71" t="s">
        <v>226</v>
      </c>
      <c r="C218" s="72">
        <f t="shared" si="23"/>
        <v>0</v>
      </c>
      <c r="D218" s="74"/>
      <c r="E218" s="74"/>
      <c r="F218" s="74"/>
      <c r="G218" s="157"/>
      <c r="H218" s="72">
        <f t="shared" si="24"/>
        <v>0</v>
      </c>
      <c r="I218" s="74"/>
      <c r="J218" s="74"/>
      <c r="K218" s="74"/>
      <c r="L218" s="158"/>
    </row>
    <row r="219" spans="1:12" x14ac:dyDescent="0.25">
      <c r="A219" s="44">
        <v>5233</v>
      </c>
      <c r="B219" s="71" t="s">
        <v>227</v>
      </c>
      <c r="C219" s="201">
        <f t="shared" si="23"/>
        <v>0</v>
      </c>
      <c r="D219" s="74"/>
      <c r="E219" s="74"/>
      <c r="F219" s="74"/>
      <c r="G219" s="157"/>
      <c r="H219" s="72">
        <f t="shared" si="24"/>
        <v>0</v>
      </c>
      <c r="I219" s="74"/>
      <c r="J219" s="74"/>
      <c r="K219" s="74"/>
      <c r="L219" s="158"/>
    </row>
    <row r="220" spans="1:12" ht="24" x14ac:dyDescent="0.25">
      <c r="A220" s="44">
        <v>5234</v>
      </c>
      <c r="B220" s="71" t="s">
        <v>228</v>
      </c>
      <c r="C220" s="201">
        <f t="shared" si="23"/>
        <v>0</v>
      </c>
      <c r="D220" s="74"/>
      <c r="E220" s="74"/>
      <c r="F220" s="74"/>
      <c r="G220" s="157"/>
      <c r="H220" s="72">
        <f t="shared" si="24"/>
        <v>0</v>
      </c>
      <c r="I220" s="74"/>
      <c r="J220" s="74"/>
      <c r="K220" s="74"/>
      <c r="L220" s="158"/>
    </row>
    <row r="221" spans="1:12" ht="14.25" customHeight="1" x14ac:dyDescent="0.25">
      <c r="A221" s="44">
        <v>5236</v>
      </c>
      <c r="B221" s="71" t="s">
        <v>229</v>
      </c>
      <c r="C221" s="201">
        <f t="shared" si="23"/>
        <v>0</v>
      </c>
      <c r="D221" s="74"/>
      <c r="E221" s="74"/>
      <c r="F221" s="74"/>
      <c r="G221" s="157"/>
      <c r="H221" s="72">
        <f t="shared" si="24"/>
        <v>0</v>
      </c>
      <c r="I221" s="74"/>
      <c r="J221" s="74"/>
      <c r="K221" s="74"/>
      <c r="L221" s="158"/>
    </row>
    <row r="222" spans="1:12" ht="14.25" customHeight="1" x14ac:dyDescent="0.25">
      <c r="A222" s="44">
        <v>5237</v>
      </c>
      <c r="B222" s="71" t="s">
        <v>230</v>
      </c>
      <c r="C222" s="201">
        <f t="shared" si="23"/>
        <v>0</v>
      </c>
      <c r="D222" s="74"/>
      <c r="E222" s="74"/>
      <c r="F222" s="74"/>
      <c r="G222" s="157"/>
      <c r="H222" s="72">
        <f t="shared" si="24"/>
        <v>0</v>
      </c>
      <c r="I222" s="74"/>
      <c r="J222" s="74"/>
      <c r="K222" s="74"/>
      <c r="L222" s="158"/>
    </row>
    <row r="223" spans="1:12" ht="24" x14ac:dyDescent="0.25">
      <c r="A223" s="44">
        <v>5238</v>
      </c>
      <c r="B223" s="71" t="s">
        <v>231</v>
      </c>
      <c r="C223" s="201">
        <f t="shared" si="23"/>
        <v>0</v>
      </c>
      <c r="D223" s="74"/>
      <c r="E223" s="74"/>
      <c r="F223" s="74"/>
      <c r="G223" s="157"/>
      <c r="H223" s="72">
        <f t="shared" si="24"/>
        <v>0</v>
      </c>
      <c r="I223" s="74"/>
      <c r="J223" s="74"/>
      <c r="K223" s="74"/>
      <c r="L223" s="158"/>
    </row>
    <row r="224" spans="1:12" ht="24" x14ac:dyDescent="0.25">
      <c r="A224" s="44">
        <v>5239</v>
      </c>
      <c r="B224" s="71" t="s">
        <v>232</v>
      </c>
      <c r="C224" s="201">
        <f t="shared" si="23"/>
        <v>0</v>
      </c>
      <c r="D224" s="74"/>
      <c r="E224" s="74"/>
      <c r="F224" s="74"/>
      <c r="G224" s="157"/>
      <c r="H224" s="72">
        <f t="shared" si="24"/>
        <v>0</v>
      </c>
      <c r="I224" s="74"/>
      <c r="J224" s="74"/>
      <c r="K224" s="74"/>
      <c r="L224" s="158"/>
    </row>
    <row r="225" spans="1:12" ht="24" x14ac:dyDescent="0.25">
      <c r="A225" s="159">
        <v>5240</v>
      </c>
      <c r="B225" s="71" t="s">
        <v>233</v>
      </c>
      <c r="C225" s="201">
        <f t="shared" si="23"/>
        <v>0</v>
      </c>
      <c r="D225" s="74"/>
      <c r="E225" s="74"/>
      <c r="F225" s="74"/>
      <c r="G225" s="157"/>
      <c r="H225" s="72">
        <f t="shared" si="24"/>
        <v>0</v>
      </c>
      <c r="I225" s="74"/>
      <c r="J225" s="74"/>
      <c r="K225" s="74"/>
      <c r="L225" s="158"/>
    </row>
    <row r="226" spans="1:12" x14ac:dyDescent="0.25">
      <c r="A226" s="159">
        <v>5250</v>
      </c>
      <c r="B226" s="71" t="s">
        <v>234</v>
      </c>
      <c r="C226" s="201">
        <f t="shared" si="23"/>
        <v>0</v>
      </c>
      <c r="D226" s="74"/>
      <c r="E226" s="74"/>
      <c r="F226" s="74"/>
      <c r="G226" s="157"/>
      <c r="H226" s="72">
        <f t="shared" si="24"/>
        <v>0</v>
      </c>
      <c r="I226" s="74"/>
      <c r="J226" s="74"/>
      <c r="K226" s="74"/>
      <c r="L226" s="158"/>
    </row>
    <row r="227" spans="1:12" x14ac:dyDescent="0.25">
      <c r="A227" s="159">
        <v>5260</v>
      </c>
      <c r="B227" s="71" t="s">
        <v>235</v>
      </c>
      <c r="C227" s="201">
        <f t="shared" si="23"/>
        <v>0</v>
      </c>
      <c r="D227" s="160">
        <f>SUM(D228)</f>
        <v>0</v>
      </c>
      <c r="E227" s="160">
        <f>SUM(E228)</f>
        <v>0</v>
      </c>
      <c r="F227" s="160">
        <f>SUM(F228)</f>
        <v>0</v>
      </c>
      <c r="G227" s="161">
        <f>SUM(G228)</f>
        <v>0</v>
      </c>
      <c r="H227" s="72">
        <f t="shared" si="24"/>
        <v>0</v>
      </c>
      <c r="I227" s="160">
        <f>SUM(I228)</f>
        <v>0</v>
      </c>
      <c r="J227" s="160">
        <f>SUM(J228)</f>
        <v>0</v>
      </c>
      <c r="K227" s="160">
        <f>SUM(K228)</f>
        <v>0</v>
      </c>
      <c r="L227" s="162">
        <f>SUM(L228)</f>
        <v>0</v>
      </c>
    </row>
    <row r="228" spans="1:12" ht="24" x14ac:dyDescent="0.25">
      <c r="A228" s="44">
        <v>5269</v>
      </c>
      <c r="B228" s="71" t="s">
        <v>236</v>
      </c>
      <c r="C228" s="201">
        <f t="shared" si="23"/>
        <v>0</v>
      </c>
      <c r="D228" s="74"/>
      <c r="E228" s="74"/>
      <c r="F228" s="74"/>
      <c r="G228" s="157"/>
      <c r="H228" s="72">
        <f t="shared" si="24"/>
        <v>0</v>
      </c>
      <c r="I228" s="74"/>
      <c r="J228" s="74"/>
      <c r="K228" s="74"/>
      <c r="L228" s="158"/>
    </row>
    <row r="229" spans="1:12" ht="24" x14ac:dyDescent="0.25">
      <c r="A229" s="150">
        <v>5270</v>
      </c>
      <c r="B229" s="112" t="s">
        <v>237</v>
      </c>
      <c r="C229" s="202">
        <f t="shared" si="23"/>
        <v>0</v>
      </c>
      <c r="D229" s="163"/>
      <c r="E229" s="163"/>
      <c r="F229" s="163"/>
      <c r="G229" s="164"/>
      <c r="H229" s="117">
        <f t="shared" si="24"/>
        <v>0</v>
      </c>
      <c r="I229" s="163"/>
      <c r="J229" s="163"/>
      <c r="K229" s="163"/>
      <c r="L229" s="165"/>
    </row>
    <row r="230" spans="1:12" x14ac:dyDescent="0.25">
      <c r="A230" s="142">
        <v>6000</v>
      </c>
      <c r="B230" s="142" t="s">
        <v>238</v>
      </c>
      <c r="C230" s="203">
        <f t="shared" si="23"/>
        <v>0</v>
      </c>
      <c r="D230" s="144">
        <f>D231+D251+D259</f>
        <v>0</v>
      </c>
      <c r="E230" s="144">
        <f>E231+E251+E259</f>
        <v>0</v>
      </c>
      <c r="F230" s="144">
        <f>F231+F251+F259</f>
        <v>0</v>
      </c>
      <c r="G230" s="145">
        <f>G231+G251+G259</f>
        <v>0</v>
      </c>
      <c r="H230" s="143">
        <f t="shared" si="24"/>
        <v>0</v>
      </c>
      <c r="I230" s="144">
        <f>I231+I251+I259</f>
        <v>0</v>
      </c>
      <c r="J230" s="144">
        <f>J231+J251+J259</f>
        <v>0</v>
      </c>
      <c r="K230" s="144">
        <f>K231+K251+K259</f>
        <v>0</v>
      </c>
      <c r="L230" s="146">
        <f>L231+L251+L259</f>
        <v>0</v>
      </c>
    </row>
    <row r="231" spans="1:12" ht="14.25" customHeight="1" x14ac:dyDescent="0.25">
      <c r="A231" s="192">
        <v>6200</v>
      </c>
      <c r="B231" s="183" t="s">
        <v>239</v>
      </c>
      <c r="C231" s="204">
        <f>SUM(D231:G231)</f>
        <v>0</v>
      </c>
      <c r="D231" s="194">
        <f>SUM(D232,D233,D235,D238,D244,D245,D246)</f>
        <v>0</v>
      </c>
      <c r="E231" s="194">
        <f>SUM(E232,E233,E235,E238,E244,E245,E246)</f>
        <v>0</v>
      </c>
      <c r="F231" s="194">
        <f>SUM(F232,F233,F235,F238,F244,F245,F246)</f>
        <v>0</v>
      </c>
      <c r="G231" s="194">
        <f>SUM(G232,G233,G235,G238,G244,G245,G246)</f>
        <v>0</v>
      </c>
      <c r="H231" s="193">
        <f t="shared" si="24"/>
        <v>0</v>
      </c>
      <c r="I231" s="194">
        <f>SUM(I232,I233,I235,I238,I244,I245,I246)</f>
        <v>0</v>
      </c>
      <c r="J231" s="194">
        <f>SUM(J232,J233,J235,J238,J244,J245,J246)</f>
        <v>0</v>
      </c>
      <c r="K231" s="194">
        <f>SUM(K232,K233,K235,K238,K244,K245,K246)</f>
        <v>0</v>
      </c>
      <c r="L231" s="149">
        <f>SUM(L232,L233,L235,L238,L244,L245,L246)</f>
        <v>0</v>
      </c>
    </row>
    <row r="232" spans="1:12" ht="24" x14ac:dyDescent="0.25">
      <c r="A232" s="168">
        <v>6220</v>
      </c>
      <c r="B232" s="65" t="s">
        <v>240</v>
      </c>
      <c r="C232" s="205">
        <f t="shared" si="23"/>
        <v>0</v>
      </c>
      <c r="D232" s="68"/>
      <c r="E232" s="68"/>
      <c r="F232" s="68"/>
      <c r="G232" s="206"/>
      <c r="H232" s="207">
        <f t="shared" si="24"/>
        <v>0</v>
      </c>
      <c r="I232" s="68"/>
      <c r="J232" s="68"/>
      <c r="K232" s="68"/>
      <c r="L232" s="155"/>
    </row>
    <row r="233" spans="1:12" x14ac:dyDescent="0.25">
      <c r="A233" s="159">
        <v>6230</v>
      </c>
      <c r="B233" s="71" t="s">
        <v>241</v>
      </c>
      <c r="C233" s="201">
        <f t="shared" si="23"/>
        <v>0</v>
      </c>
      <c r="D233" s="160">
        <f>SUM(D234)</f>
        <v>0</v>
      </c>
      <c r="E233" s="160">
        <f t="shared" ref="E233:L233" si="25">SUM(E234)</f>
        <v>0</v>
      </c>
      <c r="F233" s="160">
        <f t="shared" si="25"/>
        <v>0</v>
      </c>
      <c r="G233" s="161">
        <f t="shared" si="25"/>
        <v>0</v>
      </c>
      <c r="H233" s="208">
        <f t="shared" si="24"/>
        <v>0</v>
      </c>
      <c r="I233" s="160">
        <f t="shared" si="25"/>
        <v>0</v>
      </c>
      <c r="J233" s="160">
        <f t="shared" si="25"/>
        <v>0</v>
      </c>
      <c r="K233" s="160">
        <f t="shared" si="25"/>
        <v>0</v>
      </c>
      <c r="L233" s="162">
        <f t="shared" si="25"/>
        <v>0</v>
      </c>
    </row>
    <row r="234" spans="1:12" ht="24" x14ac:dyDescent="0.25">
      <c r="A234" s="44">
        <v>6239</v>
      </c>
      <c r="B234" s="65" t="s">
        <v>242</v>
      </c>
      <c r="C234" s="201">
        <f t="shared" si="23"/>
        <v>0</v>
      </c>
      <c r="D234" s="68"/>
      <c r="E234" s="68"/>
      <c r="F234" s="68"/>
      <c r="G234" s="154"/>
      <c r="H234" s="208">
        <f t="shared" si="24"/>
        <v>0</v>
      </c>
      <c r="I234" s="68"/>
      <c r="J234" s="68"/>
      <c r="K234" s="68"/>
      <c r="L234" s="155"/>
    </row>
    <row r="235" spans="1:12" ht="24" x14ac:dyDescent="0.25">
      <c r="A235" s="159">
        <v>6240</v>
      </c>
      <c r="B235" s="71" t="s">
        <v>243</v>
      </c>
      <c r="C235" s="201">
        <f>SUM(D235:G235)</f>
        <v>0</v>
      </c>
      <c r="D235" s="160">
        <f>SUM(D236:D237)</f>
        <v>0</v>
      </c>
      <c r="E235" s="160">
        <f>SUM(E236:E237)</f>
        <v>0</v>
      </c>
      <c r="F235" s="160">
        <f>SUM(F236:F237)</f>
        <v>0</v>
      </c>
      <c r="G235" s="161">
        <f>SUM(G236:G237)</f>
        <v>0</v>
      </c>
      <c r="H235" s="208">
        <f t="shared" si="24"/>
        <v>0</v>
      </c>
      <c r="I235" s="160">
        <f>SUM(I236:I237)</f>
        <v>0</v>
      </c>
      <c r="J235" s="160">
        <f>SUM(J236:J237)</f>
        <v>0</v>
      </c>
      <c r="K235" s="160">
        <f>SUM(K236:K237)</f>
        <v>0</v>
      </c>
      <c r="L235" s="162">
        <f>SUM(L236:L237)</f>
        <v>0</v>
      </c>
    </row>
    <row r="236" spans="1:12" x14ac:dyDescent="0.25">
      <c r="A236" s="44">
        <v>6241</v>
      </c>
      <c r="B236" s="71" t="s">
        <v>244</v>
      </c>
      <c r="C236" s="201">
        <f>SUM(D236:G236)</f>
        <v>0</v>
      </c>
      <c r="D236" s="74"/>
      <c r="E236" s="74"/>
      <c r="F236" s="74"/>
      <c r="G236" s="157"/>
      <c r="H236" s="208">
        <f>SUM(I236:L236)</f>
        <v>0</v>
      </c>
      <c r="I236" s="74"/>
      <c r="J236" s="74"/>
      <c r="K236" s="74"/>
      <c r="L236" s="158"/>
    </row>
    <row r="237" spans="1:12" x14ac:dyDescent="0.25">
      <c r="A237" s="44">
        <v>6242</v>
      </c>
      <c r="B237" s="71" t="s">
        <v>245</v>
      </c>
      <c r="C237" s="201">
        <f>SUM(D237:G237)</f>
        <v>0</v>
      </c>
      <c r="D237" s="74"/>
      <c r="E237" s="74"/>
      <c r="F237" s="74"/>
      <c r="G237" s="157"/>
      <c r="H237" s="208">
        <f t="shared" si="24"/>
        <v>0</v>
      </c>
      <c r="I237" s="74"/>
      <c r="J237" s="74"/>
      <c r="K237" s="74"/>
      <c r="L237" s="158"/>
    </row>
    <row r="238" spans="1:12" ht="25.5" customHeight="1" x14ac:dyDescent="0.25">
      <c r="A238" s="159">
        <v>6250</v>
      </c>
      <c r="B238" s="71" t="s">
        <v>246</v>
      </c>
      <c r="C238" s="201">
        <f>SUM(D238:G238)</f>
        <v>0</v>
      </c>
      <c r="D238" s="160">
        <f>SUM(D239:D243)</f>
        <v>0</v>
      </c>
      <c r="E238" s="160">
        <f>SUM(E239:E243)</f>
        <v>0</v>
      </c>
      <c r="F238" s="160">
        <f>SUM(F239:F243)</f>
        <v>0</v>
      </c>
      <c r="G238" s="161">
        <f>SUM(G239:G243)</f>
        <v>0</v>
      </c>
      <c r="H238" s="208">
        <f t="shared" si="24"/>
        <v>0</v>
      </c>
      <c r="I238" s="160">
        <f>SUM(I239:I243)</f>
        <v>0</v>
      </c>
      <c r="J238" s="160">
        <f>SUM(J239:J243)</f>
        <v>0</v>
      </c>
      <c r="K238" s="160">
        <f>SUM(K239:K243)</f>
        <v>0</v>
      </c>
      <c r="L238" s="162">
        <f>SUM(L239:L243)</f>
        <v>0</v>
      </c>
    </row>
    <row r="239" spans="1:12" ht="14.25" customHeight="1" x14ac:dyDescent="0.25">
      <c r="A239" s="44">
        <v>6252</v>
      </c>
      <c r="B239" s="71" t="s">
        <v>247</v>
      </c>
      <c r="C239" s="201">
        <f>SUM(D239:G239)</f>
        <v>0</v>
      </c>
      <c r="D239" s="74"/>
      <c r="E239" s="74"/>
      <c r="F239" s="74"/>
      <c r="G239" s="157"/>
      <c r="H239" s="208">
        <f t="shared" si="24"/>
        <v>0</v>
      </c>
      <c r="I239" s="74"/>
      <c r="J239" s="74"/>
      <c r="K239" s="74"/>
      <c r="L239" s="158"/>
    </row>
    <row r="240" spans="1:12" ht="14.25" customHeight="1" x14ac:dyDescent="0.25">
      <c r="A240" s="44">
        <v>6253</v>
      </c>
      <c r="B240" s="71" t="s">
        <v>248</v>
      </c>
      <c r="C240" s="201">
        <f t="shared" si="23"/>
        <v>0</v>
      </c>
      <c r="D240" s="74"/>
      <c r="E240" s="74"/>
      <c r="F240" s="74"/>
      <c r="G240" s="157"/>
      <c r="H240" s="208">
        <f t="shared" si="24"/>
        <v>0</v>
      </c>
      <c r="I240" s="74"/>
      <c r="J240" s="74"/>
      <c r="K240" s="74"/>
      <c r="L240" s="158"/>
    </row>
    <row r="241" spans="1:12" ht="24" x14ac:dyDescent="0.25">
      <c r="A241" s="44">
        <v>6254</v>
      </c>
      <c r="B241" s="71" t="s">
        <v>249</v>
      </c>
      <c r="C241" s="201">
        <f t="shared" si="23"/>
        <v>0</v>
      </c>
      <c r="D241" s="74"/>
      <c r="E241" s="74"/>
      <c r="F241" s="74"/>
      <c r="G241" s="157"/>
      <c r="H241" s="208">
        <f t="shared" si="24"/>
        <v>0</v>
      </c>
      <c r="I241" s="74"/>
      <c r="J241" s="74"/>
      <c r="K241" s="74"/>
      <c r="L241" s="158"/>
    </row>
    <row r="242" spans="1:12" ht="24" x14ac:dyDescent="0.25">
      <c r="A242" s="44">
        <v>6255</v>
      </c>
      <c r="B242" s="71" t="s">
        <v>250</v>
      </c>
      <c r="C242" s="201">
        <f t="shared" si="23"/>
        <v>0</v>
      </c>
      <c r="D242" s="74"/>
      <c r="E242" s="74"/>
      <c r="F242" s="74"/>
      <c r="G242" s="157"/>
      <c r="H242" s="208">
        <f t="shared" si="24"/>
        <v>0</v>
      </c>
      <c r="I242" s="74"/>
      <c r="J242" s="74"/>
      <c r="K242" s="74"/>
      <c r="L242" s="158"/>
    </row>
    <row r="243" spans="1:12" x14ac:dyDescent="0.25">
      <c r="A243" s="44">
        <v>6259</v>
      </c>
      <c r="B243" s="71" t="s">
        <v>251</v>
      </c>
      <c r="C243" s="201">
        <f t="shared" si="23"/>
        <v>0</v>
      </c>
      <c r="D243" s="74"/>
      <c r="E243" s="74"/>
      <c r="F243" s="74"/>
      <c r="G243" s="157"/>
      <c r="H243" s="208">
        <f t="shared" si="24"/>
        <v>0</v>
      </c>
      <c r="I243" s="74"/>
      <c r="J243" s="74"/>
      <c r="K243" s="74"/>
      <c r="L243" s="158"/>
    </row>
    <row r="244" spans="1:12" ht="24" x14ac:dyDescent="0.25">
      <c r="A244" s="159">
        <v>6260</v>
      </c>
      <c r="B244" s="71" t="s">
        <v>252</v>
      </c>
      <c r="C244" s="201">
        <f t="shared" si="23"/>
        <v>0</v>
      </c>
      <c r="D244" s="74"/>
      <c r="E244" s="74"/>
      <c r="F244" s="74"/>
      <c r="G244" s="157"/>
      <c r="H244" s="208">
        <f t="shared" si="24"/>
        <v>0</v>
      </c>
      <c r="I244" s="74"/>
      <c r="J244" s="74"/>
      <c r="K244" s="74"/>
      <c r="L244" s="158"/>
    </row>
    <row r="245" spans="1:12" x14ac:dyDescent="0.25">
      <c r="A245" s="159">
        <v>6270</v>
      </c>
      <c r="B245" s="71" t="s">
        <v>253</v>
      </c>
      <c r="C245" s="201">
        <f t="shared" si="23"/>
        <v>0</v>
      </c>
      <c r="D245" s="74"/>
      <c r="E245" s="74"/>
      <c r="F245" s="74"/>
      <c r="G245" s="157"/>
      <c r="H245" s="208">
        <f t="shared" si="24"/>
        <v>0</v>
      </c>
      <c r="I245" s="74"/>
      <c r="J245" s="74"/>
      <c r="K245" s="74"/>
      <c r="L245" s="158"/>
    </row>
    <row r="246" spans="1:12" ht="24" x14ac:dyDescent="0.25">
      <c r="A246" s="168">
        <v>6290</v>
      </c>
      <c r="B246" s="65" t="s">
        <v>254</v>
      </c>
      <c r="C246" s="209">
        <f t="shared" si="23"/>
        <v>0</v>
      </c>
      <c r="D246" s="169">
        <f>SUM(D247:D250)</f>
        <v>0</v>
      </c>
      <c r="E246" s="169">
        <f t="shared" ref="E246:G246" si="26">SUM(E247:E250)</f>
        <v>0</v>
      </c>
      <c r="F246" s="169">
        <f t="shared" si="26"/>
        <v>0</v>
      </c>
      <c r="G246" s="210">
        <f t="shared" si="26"/>
        <v>0</v>
      </c>
      <c r="H246" s="209">
        <f t="shared" si="24"/>
        <v>0</v>
      </c>
      <c r="I246" s="169">
        <f>SUM(I247:I250)</f>
        <v>0</v>
      </c>
      <c r="J246" s="169">
        <f t="shared" ref="J246:L246" si="27">SUM(J247:J250)</f>
        <v>0</v>
      </c>
      <c r="K246" s="169">
        <f t="shared" si="27"/>
        <v>0</v>
      </c>
      <c r="L246" s="186">
        <f t="shared" si="27"/>
        <v>0</v>
      </c>
    </row>
    <row r="247" spans="1:12" x14ac:dyDescent="0.25">
      <c r="A247" s="44">
        <v>6291</v>
      </c>
      <c r="B247" s="71" t="s">
        <v>255</v>
      </c>
      <c r="C247" s="201">
        <f t="shared" si="23"/>
        <v>0</v>
      </c>
      <c r="D247" s="74"/>
      <c r="E247" s="74"/>
      <c r="F247" s="74"/>
      <c r="G247" s="211"/>
      <c r="H247" s="201">
        <f t="shared" si="24"/>
        <v>0</v>
      </c>
      <c r="I247" s="74"/>
      <c r="J247" s="74"/>
      <c r="K247" s="74"/>
      <c r="L247" s="158"/>
    </row>
    <row r="248" spans="1:12" x14ac:dyDescent="0.25">
      <c r="A248" s="44">
        <v>6292</v>
      </c>
      <c r="B248" s="71" t="s">
        <v>256</v>
      </c>
      <c r="C248" s="201">
        <f t="shared" si="23"/>
        <v>0</v>
      </c>
      <c r="D248" s="74"/>
      <c r="E248" s="74"/>
      <c r="F248" s="74"/>
      <c r="G248" s="211"/>
      <c r="H248" s="201">
        <f t="shared" si="24"/>
        <v>0</v>
      </c>
      <c r="I248" s="74"/>
      <c r="J248" s="74"/>
      <c r="K248" s="74"/>
      <c r="L248" s="158"/>
    </row>
    <row r="249" spans="1:12" ht="72" x14ac:dyDescent="0.25">
      <c r="A249" s="44">
        <v>6296</v>
      </c>
      <c r="B249" s="71" t="s">
        <v>257</v>
      </c>
      <c r="C249" s="201">
        <f t="shared" si="23"/>
        <v>0</v>
      </c>
      <c r="D249" s="74"/>
      <c r="E249" s="74"/>
      <c r="F249" s="74"/>
      <c r="G249" s="211"/>
      <c r="H249" s="201">
        <f t="shared" si="24"/>
        <v>0</v>
      </c>
      <c r="I249" s="74"/>
      <c r="J249" s="74"/>
      <c r="K249" s="74"/>
      <c r="L249" s="158"/>
    </row>
    <row r="250" spans="1:12" ht="39.75" customHeight="1" x14ac:dyDescent="0.25">
      <c r="A250" s="44">
        <v>6299</v>
      </c>
      <c r="B250" s="71" t="s">
        <v>258</v>
      </c>
      <c r="C250" s="201">
        <f t="shared" si="23"/>
        <v>0</v>
      </c>
      <c r="D250" s="74"/>
      <c r="E250" s="74"/>
      <c r="F250" s="74"/>
      <c r="G250" s="211"/>
      <c r="H250" s="201">
        <f t="shared" si="24"/>
        <v>0</v>
      </c>
      <c r="I250" s="74"/>
      <c r="J250" s="74"/>
      <c r="K250" s="74"/>
      <c r="L250" s="158"/>
    </row>
    <row r="251" spans="1:12" x14ac:dyDescent="0.25">
      <c r="A251" s="56">
        <v>6300</v>
      </c>
      <c r="B251" s="147" t="s">
        <v>259</v>
      </c>
      <c r="C251" s="184">
        <f t="shared" si="23"/>
        <v>0</v>
      </c>
      <c r="D251" s="63">
        <f>SUM(D252,D257,D258)</f>
        <v>0</v>
      </c>
      <c r="E251" s="63">
        <f t="shared" ref="E251:G251" si="28">SUM(E252,E257,E258)</f>
        <v>0</v>
      </c>
      <c r="F251" s="63">
        <f t="shared" si="28"/>
        <v>0</v>
      </c>
      <c r="G251" s="63">
        <f t="shared" si="28"/>
        <v>0</v>
      </c>
      <c r="H251" s="57">
        <f t="shared" si="24"/>
        <v>0</v>
      </c>
      <c r="I251" s="63">
        <f>SUM(I252,I257,I258)</f>
        <v>0</v>
      </c>
      <c r="J251" s="63">
        <f t="shared" ref="J251:L251" si="29">SUM(J252,J257,J258)</f>
        <v>0</v>
      </c>
      <c r="K251" s="63">
        <f t="shared" si="29"/>
        <v>0</v>
      </c>
      <c r="L251" s="172">
        <f t="shared" si="29"/>
        <v>0</v>
      </c>
    </row>
    <row r="252" spans="1:12" ht="24" x14ac:dyDescent="0.25">
      <c r="A252" s="168">
        <v>6320</v>
      </c>
      <c r="B252" s="65" t="s">
        <v>260</v>
      </c>
      <c r="C252" s="209">
        <f t="shared" si="23"/>
        <v>0</v>
      </c>
      <c r="D252" s="169">
        <f>SUM(D253:D256)</f>
        <v>0</v>
      </c>
      <c r="E252" s="169">
        <f>SUM(E253:E256)</f>
        <v>0</v>
      </c>
      <c r="F252" s="169">
        <f t="shared" ref="F252:G252" si="30">SUM(F253:F256)</f>
        <v>0</v>
      </c>
      <c r="G252" s="212">
        <f t="shared" si="30"/>
        <v>0</v>
      </c>
      <c r="H252" s="209">
        <f t="shared" si="24"/>
        <v>0</v>
      </c>
      <c r="I252" s="169">
        <f>SUM(I253:I256)</f>
        <v>0</v>
      </c>
      <c r="J252" s="169">
        <f t="shared" ref="J252:L252" si="31">SUM(J253:J256)</f>
        <v>0</v>
      </c>
      <c r="K252" s="169">
        <f t="shared" si="31"/>
        <v>0</v>
      </c>
      <c r="L252" s="213">
        <f t="shared" si="31"/>
        <v>0</v>
      </c>
    </row>
    <row r="253" spans="1:12" x14ac:dyDescent="0.25">
      <c r="A253" s="44">
        <v>6322</v>
      </c>
      <c r="B253" s="71" t="s">
        <v>261</v>
      </c>
      <c r="C253" s="201">
        <f t="shared" si="23"/>
        <v>0</v>
      </c>
      <c r="D253" s="74"/>
      <c r="E253" s="74"/>
      <c r="F253" s="74"/>
      <c r="G253" s="211"/>
      <c r="H253" s="201">
        <f t="shared" si="24"/>
        <v>0</v>
      </c>
      <c r="I253" s="74"/>
      <c r="J253" s="74"/>
      <c r="K253" s="74"/>
      <c r="L253" s="158"/>
    </row>
    <row r="254" spans="1:12" ht="24" x14ac:dyDescent="0.25">
      <c r="A254" s="44">
        <v>6323</v>
      </c>
      <c r="B254" s="71" t="s">
        <v>262</v>
      </c>
      <c r="C254" s="201">
        <f t="shared" si="23"/>
        <v>0</v>
      </c>
      <c r="D254" s="74"/>
      <c r="E254" s="74"/>
      <c r="F254" s="74"/>
      <c r="G254" s="211"/>
      <c r="H254" s="201">
        <f t="shared" si="24"/>
        <v>0</v>
      </c>
      <c r="I254" s="74"/>
      <c r="J254" s="74"/>
      <c r="K254" s="74"/>
      <c r="L254" s="158"/>
    </row>
    <row r="255" spans="1:12" ht="24" x14ac:dyDescent="0.25">
      <c r="A255" s="44">
        <v>6324</v>
      </c>
      <c r="B255" s="71" t="s">
        <v>263</v>
      </c>
      <c r="C255" s="201">
        <f t="shared" si="23"/>
        <v>0</v>
      </c>
      <c r="D255" s="74"/>
      <c r="E255" s="74"/>
      <c r="F255" s="74"/>
      <c r="G255" s="211"/>
      <c r="H255" s="201">
        <f t="shared" si="24"/>
        <v>0</v>
      </c>
      <c r="I255" s="74"/>
      <c r="J255" s="74"/>
      <c r="K255" s="74"/>
      <c r="L255" s="158"/>
    </row>
    <row r="256" spans="1:12" x14ac:dyDescent="0.25">
      <c r="A256" s="38">
        <v>6329</v>
      </c>
      <c r="B256" s="65" t="s">
        <v>264</v>
      </c>
      <c r="C256" s="205">
        <f t="shared" si="23"/>
        <v>0</v>
      </c>
      <c r="D256" s="68"/>
      <c r="E256" s="68"/>
      <c r="F256" s="68"/>
      <c r="G256" s="214"/>
      <c r="H256" s="205">
        <f t="shared" si="24"/>
        <v>0</v>
      </c>
      <c r="I256" s="68"/>
      <c r="J256" s="68"/>
      <c r="K256" s="68"/>
      <c r="L256" s="155"/>
    </row>
    <row r="257" spans="1:13" ht="24" x14ac:dyDescent="0.25">
      <c r="A257" s="215">
        <v>6330</v>
      </c>
      <c r="B257" s="216" t="s">
        <v>265</v>
      </c>
      <c r="C257" s="209">
        <f>SUM(D257:G257)</f>
        <v>0</v>
      </c>
      <c r="D257" s="189"/>
      <c r="E257" s="189"/>
      <c r="F257" s="189"/>
      <c r="G257" s="211"/>
      <c r="H257" s="209">
        <f>SUM(I257:L257)</f>
        <v>0</v>
      </c>
      <c r="I257" s="189"/>
      <c r="J257" s="189"/>
      <c r="K257" s="189"/>
      <c r="L257" s="191"/>
    </row>
    <row r="258" spans="1:13" x14ac:dyDescent="0.25">
      <c r="A258" s="159">
        <v>6360</v>
      </c>
      <c r="B258" s="71" t="s">
        <v>266</v>
      </c>
      <c r="C258" s="201">
        <f t="shared" si="23"/>
        <v>0</v>
      </c>
      <c r="D258" s="74"/>
      <c r="E258" s="74"/>
      <c r="F258" s="74"/>
      <c r="G258" s="157"/>
      <c r="H258" s="208">
        <f t="shared" si="24"/>
        <v>0</v>
      </c>
      <c r="I258" s="74"/>
      <c r="J258" s="74"/>
      <c r="K258" s="74"/>
      <c r="L258" s="158"/>
    </row>
    <row r="259" spans="1:13" ht="36" x14ac:dyDescent="0.25">
      <c r="A259" s="56">
        <v>6400</v>
      </c>
      <c r="B259" s="147" t="s">
        <v>267</v>
      </c>
      <c r="C259" s="184">
        <f>SUM(D259:G259)</f>
        <v>0</v>
      </c>
      <c r="D259" s="63">
        <f>SUM(D260,D264)</f>
        <v>0</v>
      </c>
      <c r="E259" s="63">
        <f t="shared" ref="E259:G259" si="32">SUM(E260,E264)</f>
        <v>0</v>
      </c>
      <c r="F259" s="63">
        <f t="shared" si="32"/>
        <v>0</v>
      </c>
      <c r="G259" s="63">
        <f t="shared" si="32"/>
        <v>0</v>
      </c>
      <c r="H259" s="57">
        <f>SUM(I259:L259)</f>
        <v>0</v>
      </c>
      <c r="I259" s="63">
        <f>SUM(I260,I264)</f>
        <v>0</v>
      </c>
      <c r="J259" s="63">
        <f t="shared" ref="J259:L259" si="33">SUM(J260,J264)</f>
        <v>0</v>
      </c>
      <c r="K259" s="63">
        <f t="shared" si="33"/>
        <v>0</v>
      </c>
      <c r="L259" s="172">
        <f t="shared" si="33"/>
        <v>0</v>
      </c>
    </row>
    <row r="260" spans="1:13" ht="24" x14ac:dyDescent="0.25">
      <c r="A260" s="168">
        <v>6410</v>
      </c>
      <c r="B260" s="65" t="s">
        <v>268</v>
      </c>
      <c r="C260" s="205">
        <f t="shared" si="23"/>
        <v>0</v>
      </c>
      <c r="D260" s="169">
        <f>SUM(D261:D263)</f>
        <v>0</v>
      </c>
      <c r="E260" s="169">
        <f t="shared" ref="E260:G260" si="34">SUM(E261:E263)</f>
        <v>0</v>
      </c>
      <c r="F260" s="169">
        <f t="shared" si="34"/>
        <v>0</v>
      </c>
      <c r="G260" s="217">
        <f t="shared" si="34"/>
        <v>0</v>
      </c>
      <c r="H260" s="205">
        <f t="shared" si="24"/>
        <v>0</v>
      </c>
      <c r="I260" s="169">
        <f>SUM(I261:I263)</f>
        <v>0</v>
      </c>
      <c r="J260" s="169">
        <f t="shared" ref="J260:L260" si="35">SUM(J261:J263)</f>
        <v>0</v>
      </c>
      <c r="K260" s="169">
        <f t="shared" si="35"/>
        <v>0</v>
      </c>
      <c r="L260" s="180">
        <f t="shared" si="35"/>
        <v>0</v>
      </c>
    </row>
    <row r="261" spans="1:13" x14ac:dyDescent="0.25">
      <c r="A261" s="44">
        <v>6411</v>
      </c>
      <c r="B261" s="174" t="s">
        <v>269</v>
      </c>
      <c r="C261" s="201">
        <f t="shared" si="23"/>
        <v>0</v>
      </c>
      <c r="D261" s="74"/>
      <c r="E261" s="74"/>
      <c r="F261" s="74"/>
      <c r="G261" s="157"/>
      <c r="H261" s="208">
        <f t="shared" si="24"/>
        <v>0</v>
      </c>
      <c r="I261" s="74"/>
      <c r="J261" s="74"/>
      <c r="K261" s="74"/>
      <c r="L261" s="158"/>
    </row>
    <row r="262" spans="1:13" ht="36" x14ac:dyDescent="0.25">
      <c r="A262" s="44">
        <v>6412</v>
      </c>
      <c r="B262" s="71" t="s">
        <v>270</v>
      </c>
      <c r="C262" s="201">
        <f t="shared" si="23"/>
        <v>0</v>
      </c>
      <c r="D262" s="74"/>
      <c r="E262" s="74"/>
      <c r="F262" s="74"/>
      <c r="G262" s="157"/>
      <c r="H262" s="208">
        <f t="shared" si="24"/>
        <v>0</v>
      </c>
      <c r="I262" s="74"/>
      <c r="J262" s="74"/>
      <c r="K262" s="74"/>
      <c r="L262" s="158"/>
    </row>
    <row r="263" spans="1:13" ht="36" x14ac:dyDescent="0.25">
      <c r="A263" s="44">
        <v>6419</v>
      </c>
      <c r="B263" s="71" t="s">
        <v>271</v>
      </c>
      <c r="C263" s="201">
        <f t="shared" si="23"/>
        <v>0</v>
      </c>
      <c r="D263" s="74"/>
      <c r="E263" s="74"/>
      <c r="F263" s="74"/>
      <c r="G263" s="157"/>
      <c r="H263" s="208">
        <f t="shared" si="24"/>
        <v>0</v>
      </c>
      <c r="I263" s="74"/>
      <c r="J263" s="74"/>
      <c r="K263" s="74"/>
      <c r="L263" s="158"/>
    </row>
    <row r="264" spans="1:13" ht="36" x14ac:dyDescent="0.25">
      <c r="A264" s="159">
        <v>6420</v>
      </c>
      <c r="B264" s="71" t="s">
        <v>272</v>
      </c>
      <c r="C264" s="201">
        <f t="shared" si="23"/>
        <v>0</v>
      </c>
      <c r="D264" s="160">
        <f>SUM(D265:D268)</f>
        <v>0</v>
      </c>
      <c r="E264" s="160">
        <f>SUM(E265:E268)</f>
        <v>0</v>
      </c>
      <c r="F264" s="160">
        <f>SUM(F265:F268)</f>
        <v>0</v>
      </c>
      <c r="G264" s="218">
        <f>SUM(G265:G268)</f>
        <v>0</v>
      </c>
      <c r="H264" s="201">
        <f>SUM(I264:L264)</f>
        <v>0</v>
      </c>
      <c r="I264" s="160">
        <f>SUM(I265:I268)</f>
        <v>0</v>
      </c>
      <c r="J264" s="160">
        <f>SUM(J265:J268)</f>
        <v>0</v>
      </c>
      <c r="K264" s="160">
        <f>SUM(K265:K268)</f>
        <v>0</v>
      </c>
      <c r="L264" s="176">
        <f>SUM(L265:L268)</f>
        <v>0</v>
      </c>
    </row>
    <row r="265" spans="1:13" x14ac:dyDescent="0.25">
      <c r="A265" s="44">
        <v>6421</v>
      </c>
      <c r="B265" s="71" t="s">
        <v>273</v>
      </c>
      <c r="C265" s="201">
        <f t="shared" ref="C265:C285" si="36">SUM(D265:G265)</f>
        <v>0</v>
      </c>
      <c r="D265" s="74"/>
      <c r="E265" s="74"/>
      <c r="F265" s="74"/>
      <c r="G265" s="157"/>
      <c r="H265" s="208">
        <f t="shared" ref="H265:H285" si="37">SUM(I265:L265)</f>
        <v>0</v>
      </c>
      <c r="I265" s="74"/>
      <c r="J265" s="74"/>
      <c r="K265" s="74"/>
      <c r="L265" s="158"/>
    </row>
    <row r="266" spans="1:13" x14ac:dyDescent="0.25">
      <c r="A266" s="44">
        <v>6422</v>
      </c>
      <c r="B266" s="71" t="s">
        <v>274</v>
      </c>
      <c r="C266" s="201">
        <f t="shared" si="36"/>
        <v>0</v>
      </c>
      <c r="D266" s="74"/>
      <c r="E266" s="74"/>
      <c r="F266" s="74"/>
      <c r="G266" s="157"/>
      <c r="H266" s="208">
        <f t="shared" si="37"/>
        <v>0</v>
      </c>
      <c r="I266" s="74"/>
      <c r="J266" s="74"/>
      <c r="K266" s="74"/>
      <c r="L266" s="158"/>
    </row>
    <row r="267" spans="1:13" ht="13.5" customHeight="1" x14ac:dyDescent="0.25">
      <c r="A267" s="44">
        <v>6423</v>
      </c>
      <c r="B267" s="71" t="s">
        <v>275</v>
      </c>
      <c r="C267" s="201">
        <f>SUM(D267:G267)</f>
        <v>0</v>
      </c>
      <c r="D267" s="74"/>
      <c r="E267" s="74"/>
      <c r="F267" s="74"/>
      <c r="G267" s="157"/>
      <c r="H267" s="208">
        <f>SUM(I267:L267)</f>
        <v>0</v>
      </c>
      <c r="I267" s="74"/>
      <c r="J267" s="74"/>
      <c r="K267" s="74"/>
      <c r="L267" s="158"/>
    </row>
    <row r="268" spans="1:13" ht="36" x14ac:dyDescent="0.25">
      <c r="A268" s="44">
        <v>6424</v>
      </c>
      <c r="B268" s="71" t="s">
        <v>276</v>
      </c>
      <c r="C268" s="201">
        <f>SUM(D268:G268)</f>
        <v>0</v>
      </c>
      <c r="D268" s="74"/>
      <c r="E268" s="74"/>
      <c r="F268" s="74"/>
      <c r="G268" s="157"/>
      <c r="H268" s="208">
        <f>SUM(I268:L268)</f>
        <v>0</v>
      </c>
      <c r="I268" s="74"/>
      <c r="J268" s="74"/>
      <c r="K268" s="74"/>
      <c r="L268" s="158"/>
      <c r="M268" s="225"/>
    </row>
    <row r="269" spans="1:13" ht="36" x14ac:dyDescent="0.25">
      <c r="A269" s="220">
        <v>7000</v>
      </c>
      <c r="B269" s="220" t="s">
        <v>277</v>
      </c>
      <c r="C269" s="221">
        <f t="shared" si="36"/>
        <v>0</v>
      </c>
      <c r="D269" s="222">
        <f>SUM(D270,D281)</f>
        <v>0</v>
      </c>
      <c r="E269" s="222">
        <f>SUM(E270,E281)</f>
        <v>0</v>
      </c>
      <c r="F269" s="222">
        <f>SUM(F270,F281)</f>
        <v>0</v>
      </c>
      <c r="G269" s="222">
        <f>SUM(G270,G281)</f>
        <v>0</v>
      </c>
      <c r="H269" s="223">
        <f t="shared" si="37"/>
        <v>0</v>
      </c>
      <c r="I269" s="222">
        <f>SUM(I270,I281)</f>
        <v>0</v>
      </c>
      <c r="J269" s="222">
        <f>SUM(J270,J281)</f>
        <v>0</v>
      </c>
      <c r="K269" s="222">
        <f>SUM(K270,K281)</f>
        <v>0</v>
      </c>
      <c r="L269" s="224">
        <f>SUM(L270,L281)</f>
        <v>0</v>
      </c>
    </row>
    <row r="270" spans="1:13" ht="24" x14ac:dyDescent="0.25">
      <c r="A270" s="56">
        <v>7200</v>
      </c>
      <c r="B270" s="147" t="s">
        <v>278</v>
      </c>
      <c r="C270" s="184">
        <f t="shared" si="36"/>
        <v>0</v>
      </c>
      <c r="D270" s="63">
        <f>SUM(D271,D272,D275,D276,D280)</f>
        <v>0</v>
      </c>
      <c r="E270" s="63">
        <f>SUM(E271,E272,E275,E276,E280)</f>
        <v>0</v>
      </c>
      <c r="F270" s="63">
        <f>SUM(F271,F272,F275,F276,F280)</f>
        <v>0</v>
      </c>
      <c r="G270" s="63">
        <f>SUM(G271,G272,G275,G276,G280)</f>
        <v>0</v>
      </c>
      <c r="H270" s="57">
        <f t="shared" si="37"/>
        <v>0</v>
      </c>
      <c r="I270" s="63">
        <f>SUM(I271,I272,I275,I276,I280)</f>
        <v>0</v>
      </c>
      <c r="J270" s="63">
        <f>SUM(J271,J272,J275,J276,J280)</f>
        <v>0</v>
      </c>
      <c r="K270" s="63">
        <f>SUM(K271,K272,K275,K276,K280)</f>
        <v>0</v>
      </c>
      <c r="L270" s="149">
        <f>SUM(L271,L272,L275,L276,L280)</f>
        <v>0</v>
      </c>
    </row>
    <row r="271" spans="1:13" ht="24" x14ac:dyDescent="0.25">
      <c r="A271" s="168">
        <v>7210</v>
      </c>
      <c r="B271" s="65" t="s">
        <v>279</v>
      </c>
      <c r="C271" s="205">
        <f t="shared" si="36"/>
        <v>0</v>
      </c>
      <c r="D271" s="68"/>
      <c r="E271" s="68"/>
      <c r="F271" s="68"/>
      <c r="G271" s="154"/>
      <c r="H271" s="66">
        <f t="shared" si="37"/>
        <v>0</v>
      </c>
      <c r="I271" s="68"/>
      <c r="J271" s="68"/>
      <c r="K271" s="68"/>
      <c r="L271" s="155"/>
    </row>
    <row r="272" spans="1:13" s="225" customFormat="1" ht="36" x14ac:dyDescent="0.25">
      <c r="A272" s="159">
        <v>7220</v>
      </c>
      <c r="B272" s="71" t="s">
        <v>280</v>
      </c>
      <c r="C272" s="201">
        <f>SUM(D272:G272)</f>
        <v>0</v>
      </c>
      <c r="D272" s="160">
        <f>SUM(D273:D274)</f>
        <v>0</v>
      </c>
      <c r="E272" s="160">
        <f>SUM(E273:E274)</f>
        <v>0</v>
      </c>
      <c r="F272" s="160">
        <f>SUM(F273:F274)</f>
        <v>0</v>
      </c>
      <c r="G272" s="160">
        <f>SUM(G273:G274)</f>
        <v>0</v>
      </c>
      <c r="H272" s="72">
        <f>SUM(I272:L272)</f>
        <v>0</v>
      </c>
      <c r="I272" s="160">
        <f>SUM(I273:I274)</f>
        <v>0</v>
      </c>
      <c r="J272" s="160">
        <f>SUM(J273:J274)</f>
        <v>0</v>
      </c>
      <c r="K272" s="160">
        <f>SUM(K273:K274)</f>
        <v>0</v>
      </c>
      <c r="L272" s="162">
        <f>SUM(L273:L274)</f>
        <v>0</v>
      </c>
    </row>
    <row r="273" spans="1:12" s="225" customFormat="1" ht="36" x14ac:dyDescent="0.25">
      <c r="A273" s="44">
        <v>7221</v>
      </c>
      <c r="B273" s="71" t="s">
        <v>281</v>
      </c>
      <c r="C273" s="201">
        <f t="shared" si="36"/>
        <v>0</v>
      </c>
      <c r="D273" s="74"/>
      <c r="E273" s="74"/>
      <c r="F273" s="74"/>
      <c r="G273" s="157"/>
      <c r="H273" s="72">
        <f t="shared" si="37"/>
        <v>0</v>
      </c>
      <c r="I273" s="74"/>
      <c r="J273" s="74"/>
      <c r="K273" s="74"/>
      <c r="L273" s="158"/>
    </row>
    <row r="274" spans="1:12" s="225" customFormat="1" ht="36" x14ac:dyDescent="0.25">
      <c r="A274" s="44">
        <v>7222</v>
      </c>
      <c r="B274" s="71" t="s">
        <v>282</v>
      </c>
      <c r="C274" s="201">
        <f t="shared" si="36"/>
        <v>0</v>
      </c>
      <c r="D274" s="74"/>
      <c r="E274" s="74"/>
      <c r="F274" s="74"/>
      <c r="G274" s="157"/>
      <c r="H274" s="72">
        <f t="shared" si="37"/>
        <v>0</v>
      </c>
      <c r="I274" s="74"/>
      <c r="J274" s="74"/>
      <c r="K274" s="74"/>
      <c r="L274" s="158"/>
    </row>
    <row r="275" spans="1:12" ht="24" x14ac:dyDescent="0.25">
      <c r="A275" s="159">
        <v>7230</v>
      </c>
      <c r="B275" s="71" t="s">
        <v>283</v>
      </c>
      <c r="C275" s="201">
        <f t="shared" si="36"/>
        <v>0</v>
      </c>
      <c r="D275" s="74"/>
      <c r="E275" s="74"/>
      <c r="F275" s="74"/>
      <c r="G275" s="157"/>
      <c r="H275" s="72">
        <f t="shared" si="37"/>
        <v>0</v>
      </c>
      <c r="I275" s="74"/>
      <c r="J275" s="74"/>
      <c r="K275" s="74"/>
      <c r="L275" s="158"/>
    </row>
    <row r="276" spans="1:12" ht="24" x14ac:dyDescent="0.25">
      <c r="A276" s="159">
        <v>7240</v>
      </c>
      <c r="B276" s="71" t="s">
        <v>284</v>
      </c>
      <c r="C276" s="201">
        <f t="shared" si="36"/>
        <v>0</v>
      </c>
      <c r="D276" s="160">
        <f>SUM(D277:D279)</f>
        <v>0</v>
      </c>
      <c r="E276" s="160">
        <f t="shared" ref="E276:G276" si="38">SUM(E277:E279)</f>
        <v>0</v>
      </c>
      <c r="F276" s="160">
        <f t="shared" si="38"/>
        <v>0</v>
      </c>
      <c r="G276" s="161">
        <f t="shared" si="38"/>
        <v>0</v>
      </c>
      <c r="H276" s="72">
        <f t="shared" si="37"/>
        <v>0</v>
      </c>
      <c r="I276" s="160">
        <f t="shared" ref="I276:L276" si="39">SUM(I277:I279)</f>
        <v>0</v>
      </c>
      <c r="J276" s="160">
        <f t="shared" si="39"/>
        <v>0</v>
      </c>
      <c r="K276" s="160">
        <f>SUM(K277:K279)</f>
        <v>0</v>
      </c>
      <c r="L276" s="162">
        <f t="shared" si="39"/>
        <v>0</v>
      </c>
    </row>
    <row r="277" spans="1:12" ht="48" x14ac:dyDescent="0.25">
      <c r="A277" s="44">
        <v>7245</v>
      </c>
      <c r="B277" s="71" t="s">
        <v>285</v>
      </c>
      <c r="C277" s="201">
        <f t="shared" si="36"/>
        <v>0</v>
      </c>
      <c r="D277" s="74"/>
      <c r="E277" s="74"/>
      <c r="F277" s="74"/>
      <c r="G277" s="157"/>
      <c r="H277" s="72">
        <f t="shared" si="37"/>
        <v>0</v>
      </c>
      <c r="I277" s="74"/>
      <c r="J277" s="74"/>
      <c r="K277" s="74"/>
      <c r="L277" s="158"/>
    </row>
    <row r="278" spans="1:12" ht="84.75" customHeight="1" x14ac:dyDescent="0.25">
      <c r="A278" s="44">
        <v>7246</v>
      </c>
      <c r="B278" s="71" t="s">
        <v>286</v>
      </c>
      <c r="C278" s="201">
        <f t="shared" si="36"/>
        <v>0</v>
      </c>
      <c r="D278" s="74"/>
      <c r="E278" s="74"/>
      <c r="F278" s="74"/>
      <c r="G278" s="157"/>
      <c r="H278" s="72">
        <f t="shared" si="37"/>
        <v>0</v>
      </c>
      <c r="I278" s="74"/>
      <c r="J278" s="74"/>
      <c r="K278" s="74"/>
      <c r="L278" s="158"/>
    </row>
    <row r="279" spans="1:12" ht="36" x14ac:dyDescent="0.25">
      <c r="A279" s="44">
        <v>7247</v>
      </c>
      <c r="B279" s="71" t="s">
        <v>287</v>
      </c>
      <c r="C279" s="201">
        <f t="shared" si="36"/>
        <v>0</v>
      </c>
      <c r="D279" s="74"/>
      <c r="E279" s="74"/>
      <c r="F279" s="74"/>
      <c r="G279" s="157"/>
      <c r="H279" s="72">
        <f t="shared" si="37"/>
        <v>0</v>
      </c>
      <c r="I279" s="74"/>
      <c r="J279" s="74"/>
      <c r="K279" s="74"/>
      <c r="L279" s="158"/>
    </row>
    <row r="280" spans="1:12" ht="24" x14ac:dyDescent="0.25">
      <c r="A280" s="168">
        <v>7260</v>
      </c>
      <c r="B280" s="65" t="s">
        <v>288</v>
      </c>
      <c r="C280" s="205">
        <f t="shared" si="36"/>
        <v>0</v>
      </c>
      <c r="D280" s="68"/>
      <c r="E280" s="68"/>
      <c r="F280" s="68"/>
      <c r="G280" s="154"/>
      <c r="H280" s="66">
        <f t="shared" si="37"/>
        <v>0</v>
      </c>
      <c r="I280" s="68"/>
      <c r="J280" s="68"/>
      <c r="K280" s="68"/>
      <c r="L280" s="155"/>
    </row>
    <row r="281" spans="1:12" x14ac:dyDescent="0.25">
      <c r="A281" s="108">
        <v>7700</v>
      </c>
      <c r="B281" s="85" t="s">
        <v>289</v>
      </c>
      <c r="C281" s="86">
        <f t="shared" si="36"/>
        <v>0</v>
      </c>
      <c r="D281" s="226">
        <f>D282</f>
        <v>0</v>
      </c>
      <c r="E281" s="226">
        <f t="shared" ref="E281:G281" si="40">E282</f>
        <v>0</v>
      </c>
      <c r="F281" s="226">
        <f t="shared" si="40"/>
        <v>0</v>
      </c>
      <c r="G281" s="227">
        <f t="shared" si="40"/>
        <v>0</v>
      </c>
      <c r="H281" s="86">
        <f t="shared" si="37"/>
        <v>0</v>
      </c>
      <c r="I281" s="226">
        <f t="shared" ref="I281:L281" si="41">I282</f>
        <v>0</v>
      </c>
      <c r="J281" s="226">
        <f t="shared" si="41"/>
        <v>0</v>
      </c>
      <c r="K281" s="226">
        <f t="shared" si="41"/>
        <v>0</v>
      </c>
      <c r="L281" s="228">
        <f t="shared" si="41"/>
        <v>0</v>
      </c>
    </row>
    <row r="282" spans="1:12" x14ac:dyDescent="0.25">
      <c r="A282" s="150">
        <v>7720</v>
      </c>
      <c r="B282" s="65" t="s">
        <v>290</v>
      </c>
      <c r="C282" s="79">
        <f t="shared" si="36"/>
        <v>0</v>
      </c>
      <c r="D282" s="81"/>
      <c r="E282" s="81"/>
      <c r="F282" s="81"/>
      <c r="G282" s="229"/>
      <c r="H282" s="79">
        <f t="shared" si="37"/>
        <v>0</v>
      </c>
      <c r="I282" s="81"/>
      <c r="J282" s="81"/>
      <c r="K282" s="81"/>
      <c r="L282" s="230"/>
    </row>
    <row r="283" spans="1:12" x14ac:dyDescent="0.25">
      <c r="A283" s="174"/>
      <c r="B283" s="71" t="s">
        <v>291</v>
      </c>
      <c r="C283" s="201">
        <f t="shared" si="36"/>
        <v>0</v>
      </c>
      <c r="D283" s="160">
        <f>SUM(D284:D285)</f>
        <v>0</v>
      </c>
      <c r="E283" s="160">
        <f>SUM(E284:E285)</f>
        <v>0</v>
      </c>
      <c r="F283" s="160">
        <f>SUM(F284:F285)</f>
        <v>0</v>
      </c>
      <c r="G283" s="161">
        <f>SUM(G284:G285)</f>
        <v>0</v>
      </c>
      <c r="H283" s="72">
        <f t="shared" si="37"/>
        <v>0</v>
      </c>
      <c r="I283" s="160">
        <f>SUM(I284:I285)</f>
        <v>0</v>
      </c>
      <c r="J283" s="160">
        <f>SUM(J284:J285)</f>
        <v>0</v>
      </c>
      <c r="K283" s="160">
        <f>SUM(K284:K285)</f>
        <v>0</v>
      </c>
      <c r="L283" s="162">
        <f>SUM(L284:L285)</f>
        <v>0</v>
      </c>
    </row>
    <row r="284" spans="1:12" x14ac:dyDescent="0.25">
      <c r="A284" s="174" t="s">
        <v>292</v>
      </c>
      <c r="B284" s="44" t="s">
        <v>293</v>
      </c>
      <c r="C284" s="201">
        <f t="shared" si="36"/>
        <v>0</v>
      </c>
      <c r="D284" s="74"/>
      <c r="E284" s="74"/>
      <c r="F284" s="74"/>
      <c r="G284" s="157"/>
      <c r="H284" s="72">
        <f t="shared" si="37"/>
        <v>0</v>
      </c>
      <c r="I284" s="74"/>
      <c r="J284" s="74"/>
      <c r="K284" s="74"/>
      <c r="L284" s="158"/>
    </row>
    <row r="285" spans="1:12" ht="24" x14ac:dyDescent="0.25">
      <c r="A285" s="174" t="s">
        <v>294</v>
      </c>
      <c r="B285" s="231" t="s">
        <v>295</v>
      </c>
      <c r="C285" s="205">
        <f t="shared" si="36"/>
        <v>0</v>
      </c>
      <c r="D285" s="68"/>
      <c r="E285" s="68"/>
      <c r="F285" s="68"/>
      <c r="G285" s="154"/>
      <c r="H285" s="66">
        <f t="shared" si="37"/>
        <v>0</v>
      </c>
      <c r="I285" s="68"/>
      <c r="J285" s="68"/>
      <c r="K285" s="68"/>
      <c r="L285" s="155"/>
    </row>
    <row r="286" spans="1:12" ht="12.75" thickBot="1" x14ac:dyDescent="0.3">
      <c r="A286" s="232"/>
      <c r="B286" s="232" t="s">
        <v>296</v>
      </c>
      <c r="C286" s="233">
        <f t="shared" ref="C286:L286" si="42">SUM(C283,C269,C230,C195,C187,C173,C75,C53)</f>
        <v>119451</v>
      </c>
      <c r="D286" s="233">
        <f t="shared" si="42"/>
        <v>85551</v>
      </c>
      <c r="E286" s="233">
        <f t="shared" si="42"/>
        <v>33900</v>
      </c>
      <c r="F286" s="233">
        <f t="shared" si="42"/>
        <v>0</v>
      </c>
      <c r="G286" s="234">
        <f t="shared" si="42"/>
        <v>0</v>
      </c>
      <c r="H286" s="235">
        <f t="shared" si="42"/>
        <v>124505</v>
      </c>
      <c r="I286" s="233">
        <f t="shared" si="42"/>
        <v>85339</v>
      </c>
      <c r="J286" s="233">
        <f t="shared" si="42"/>
        <v>39166</v>
      </c>
      <c r="K286" s="233">
        <f t="shared" si="42"/>
        <v>0</v>
      </c>
      <c r="L286" s="236">
        <f t="shared" si="42"/>
        <v>0</v>
      </c>
    </row>
    <row r="287" spans="1:12" s="24" customFormat="1" ht="13.5" thickTop="1" thickBot="1" x14ac:dyDescent="0.3">
      <c r="A287" s="601" t="s">
        <v>297</v>
      </c>
      <c r="B287" s="602"/>
      <c r="C287" s="237">
        <f>SUM(D287:G287)</f>
        <v>0</v>
      </c>
      <c r="D287" s="238">
        <f>SUM(D24,D25,D41)-D51</f>
        <v>0</v>
      </c>
      <c r="E287" s="238">
        <f>SUM(E24,E25,E41)-E51</f>
        <v>0</v>
      </c>
      <c r="F287" s="238">
        <f>(F26+F43)-F51</f>
        <v>0</v>
      </c>
      <c r="G287" s="239">
        <f>G45-G51</f>
        <v>0</v>
      </c>
      <c r="H287" s="237">
        <f>SUM(I287:L287)</f>
        <v>0</v>
      </c>
      <c r="I287" s="238">
        <f>SUM(I24,I25,I41)-I51</f>
        <v>0</v>
      </c>
      <c r="J287" s="238">
        <f>SUM(J24,J25,J41)-J51</f>
        <v>0</v>
      </c>
      <c r="K287" s="238">
        <f>(K26+K43)-K51</f>
        <v>0</v>
      </c>
      <c r="L287" s="240">
        <f>L45-L51</f>
        <v>0</v>
      </c>
    </row>
    <row r="288" spans="1:12" s="24" customFormat="1" ht="12.75" thickTop="1" x14ac:dyDescent="0.25">
      <c r="A288" s="620" t="s">
        <v>298</v>
      </c>
      <c r="B288" s="621"/>
      <c r="C288" s="241">
        <f t="shared" ref="C288:L288" si="43">SUM(C289,C290)-C297+C298</f>
        <v>0</v>
      </c>
      <c r="D288" s="242">
        <f t="shared" si="43"/>
        <v>0</v>
      </c>
      <c r="E288" s="242">
        <f t="shared" si="43"/>
        <v>0</v>
      </c>
      <c r="F288" s="242">
        <f t="shared" si="43"/>
        <v>0</v>
      </c>
      <c r="G288" s="243">
        <f t="shared" si="43"/>
        <v>0</v>
      </c>
      <c r="H288" s="244">
        <f t="shared" si="43"/>
        <v>0</v>
      </c>
      <c r="I288" s="242">
        <f t="shared" si="43"/>
        <v>0</v>
      </c>
      <c r="J288" s="242">
        <f t="shared" si="43"/>
        <v>0</v>
      </c>
      <c r="K288" s="242">
        <f t="shared" si="43"/>
        <v>0</v>
      </c>
      <c r="L288" s="245">
        <f t="shared" si="43"/>
        <v>0</v>
      </c>
    </row>
    <row r="289" spans="1:12" s="24" customFormat="1" ht="12.75" thickBot="1" x14ac:dyDescent="0.3">
      <c r="A289" s="126" t="s">
        <v>299</v>
      </c>
      <c r="B289" s="126" t="s">
        <v>300</v>
      </c>
      <c r="C289" s="246">
        <f t="shared" ref="C289:L289" si="44">C21-C283</f>
        <v>0</v>
      </c>
      <c r="D289" s="128">
        <f t="shared" si="44"/>
        <v>0</v>
      </c>
      <c r="E289" s="128">
        <f t="shared" si="44"/>
        <v>0</v>
      </c>
      <c r="F289" s="128">
        <f t="shared" si="44"/>
        <v>0</v>
      </c>
      <c r="G289" s="129">
        <f t="shared" si="44"/>
        <v>0</v>
      </c>
      <c r="H289" s="247">
        <f t="shared" si="44"/>
        <v>0</v>
      </c>
      <c r="I289" s="128">
        <f t="shared" si="44"/>
        <v>0</v>
      </c>
      <c r="J289" s="128">
        <f t="shared" si="44"/>
        <v>0</v>
      </c>
      <c r="K289" s="128">
        <f t="shared" si="44"/>
        <v>0</v>
      </c>
      <c r="L289" s="130">
        <f t="shared" si="44"/>
        <v>0</v>
      </c>
    </row>
    <row r="290" spans="1:12" s="24" customFormat="1" ht="12.75" thickTop="1" x14ac:dyDescent="0.25">
      <c r="A290" s="248" t="s">
        <v>301</v>
      </c>
      <c r="B290" s="248" t="s">
        <v>302</v>
      </c>
      <c r="C290" s="241">
        <f t="shared" ref="C290:L290" si="45">SUM(C291,C293,C295)-SUM(C292,C294,C296)</f>
        <v>0</v>
      </c>
      <c r="D290" s="242">
        <f t="shared" si="45"/>
        <v>0</v>
      </c>
      <c r="E290" s="242">
        <f t="shared" si="45"/>
        <v>0</v>
      </c>
      <c r="F290" s="242">
        <f t="shared" si="45"/>
        <v>0</v>
      </c>
      <c r="G290" s="249">
        <f t="shared" si="45"/>
        <v>0</v>
      </c>
      <c r="H290" s="244">
        <f t="shared" si="45"/>
        <v>0</v>
      </c>
      <c r="I290" s="242">
        <f t="shared" si="45"/>
        <v>0</v>
      </c>
      <c r="J290" s="242">
        <f t="shared" si="45"/>
        <v>0</v>
      </c>
      <c r="K290" s="242">
        <f t="shared" si="45"/>
        <v>0</v>
      </c>
      <c r="L290" s="245">
        <f t="shared" si="45"/>
        <v>0</v>
      </c>
    </row>
    <row r="291" spans="1:12" x14ac:dyDescent="0.25">
      <c r="A291" s="250" t="s">
        <v>303</v>
      </c>
      <c r="B291" s="116" t="s">
        <v>304</v>
      </c>
      <c r="C291" s="79">
        <f t="shared" ref="C291:C296" si="46">SUM(D291:G291)</f>
        <v>0</v>
      </c>
      <c r="D291" s="81"/>
      <c r="E291" s="81"/>
      <c r="F291" s="81"/>
      <c r="G291" s="229"/>
      <c r="H291" s="79">
        <f t="shared" ref="H291:H296" si="47">SUM(I291:L291)</f>
        <v>0</v>
      </c>
      <c r="I291" s="81"/>
      <c r="J291" s="81"/>
      <c r="K291" s="81"/>
      <c r="L291" s="230"/>
    </row>
    <row r="292" spans="1:12" ht="24" x14ac:dyDescent="0.25">
      <c r="A292" s="174" t="s">
        <v>305</v>
      </c>
      <c r="B292" s="43" t="s">
        <v>306</v>
      </c>
      <c r="C292" s="72">
        <f t="shared" si="46"/>
        <v>0</v>
      </c>
      <c r="D292" s="74"/>
      <c r="E292" s="74"/>
      <c r="F292" s="74"/>
      <c r="G292" s="157"/>
      <c r="H292" s="72">
        <f t="shared" si="47"/>
        <v>0</v>
      </c>
      <c r="I292" s="74"/>
      <c r="J292" s="74"/>
      <c r="K292" s="74"/>
      <c r="L292" s="158"/>
    </row>
    <row r="293" spans="1:12" x14ac:dyDescent="0.25">
      <c r="A293" s="174" t="s">
        <v>307</v>
      </c>
      <c r="B293" s="43" t="s">
        <v>308</v>
      </c>
      <c r="C293" s="72">
        <f t="shared" si="46"/>
        <v>0</v>
      </c>
      <c r="D293" s="74"/>
      <c r="E293" s="74"/>
      <c r="F293" s="74"/>
      <c r="G293" s="157"/>
      <c r="H293" s="72">
        <f t="shared" si="47"/>
        <v>0</v>
      </c>
      <c r="I293" s="74"/>
      <c r="J293" s="74"/>
      <c r="K293" s="74"/>
      <c r="L293" s="158"/>
    </row>
    <row r="294" spans="1:12" ht="24" x14ac:dyDescent="0.25">
      <c r="A294" s="174" t="s">
        <v>309</v>
      </c>
      <c r="B294" s="43" t="s">
        <v>310</v>
      </c>
      <c r="C294" s="72">
        <f t="shared" si="46"/>
        <v>0</v>
      </c>
      <c r="D294" s="74"/>
      <c r="E294" s="74"/>
      <c r="F294" s="74"/>
      <c r="G294" s="157"/>
      <c r="H294" s="72">
        <f t="shared" si="47"/>
        <v>0</v>
      </c>
      <c r="I294" s="74"/>
      <c r="J294" s="74"/>
      <c r="K294" s="74"/>
      <c r="L294" s="158"/>
    </row>
    <row r="295" spans="1:12" x14ac:dyDescent="0.25">
      <c r="A295" s="174" t="s">
        <v>311</v>
      </c>
      <c r="B295" s="43" t="s">
        <v>312</v>
      </c>
      <c r="C295" s="72">
        <f t="shared" si="46"/>
        <v>0</v>
      </c>
      <c r="D295" s="74"/>
      <c r="E295" s="74"/>
      <c r="F295" s="74"/>
      <c r="G295" s="157"/>
      <c r="H295" s="72">
        <f t="shared" si="47"/>
        <v>0</v>
      </c>
      <c r="I295" s="74"/>
      <c r="J295" s="74"/>
      <c r="K295" s="74"/>
      <c r="L295" s="158"/>
    </row>
    <row r="296" spans="1:12" ht="24.75" thickBot="1" x14ac:dyDescent="0.3">
      <c r="A296" s="251" t="s">
        <v>313</v>
      </c>
      <c r="B296" s="252" t="s">
        <v>314</v>
      </c>
      <c r="C296" s="185">
        <f t="shared" si="46"/>
        <v>0</v>
      </c>
      <c r="D296" s="189"/>
      <c r="E296" s="189"/>
      <c r="F296" s="189"/>
      <c r="G296" s="253"/>
      <c r="H296" s="185">
        <f t="shared" si="47"/>
        <v>0</v>
      </c>
      <c r="I296" s="189"/>
      <c r="J296" s="189"/>
      <c r="K296" s="189"/>
      <c r="L296" s="191"/>
    </row>
    <row r="297" spans="1:12" s="24" customFormat="1" ht="13.5" thickTop="1" thickBot="1" x14ac:dyDescent="0.3">
      <c r="A297" s="254" t="s">
        <v>315</v>
      </c>
      <c r="B297" s="254" t="s">
        <v>316</v>
      </c>
      <c r="C297" s="255">
        <f>SUM(D297:G297)</f>
        <v>0</v>
      </c>
      <c r="D297" s="256"/>
      <c r="E297" s="256"/>
      <c r="F297" s="256"/>
      <c r="G297" s="257"/>
      <c r="H297" s="255">
        <f>SUM(I297:L297)</f>
        <v>0</v>
      </c>
      <c r="I297" s="256"/>
      <c r="J297" s="256"/>
      <c r="K297" s="256"/>
      <c r="L297" s="258"/>
    </row>
    <row r="298" spans="1:12" s="24" customFormat="1" ht="48.75" thickTop="1" x14ac:dyDescent="0.25">
      <c r="A298" s="248" t="s">
        <v>317</v>
      </c>
      <c r="B298" s="259" t="s">
        <v>318</v>
      </c>
      <c r="C298" s="260">
        <f>SUM(D298:G298)</f>
        <v>0</v>
      </c>
      <c r="D298" s="177"/>
      <c r="E298" s="177"/>
      <c r="F298" s="177"/>
      <c r="G298" s="178"/>
      <c r="H298" s="260">
        <f>SUM(I298:L298)</f>
        <v>0</v>
      </c>
      <c r="I298" s="177"/>
      <c r="J298" s="177"/>
      <c r="K298" s="177"/>
      <c r="L298" s="179"/>
    </row>
    <row r="299" spans="1:12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</row>
    <row r="300" spans="1:12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</row>
    <row r="301" spans="1:12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</row>
    <row r="302" spans="1:12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</row>
    <row r="303" spans="1:12" x14ac:dyDescent="0.2">
      <c r="A303" s="1"/>
      <c r="B303" s="1"/>
      <c r="C303" s="261"/>
      <c r="D303" s="1"/>
      <c r="E303" s="1"/>
      <c r="F303" s="1"/>
      <c r="G303" s="1"/>
      <c r="H303" s="1"/>
      <c r="I303" s="1"/>
      <c r="J303" s="1"/>
      <c r="K303" s="1"/>
      <c r="L303" s="1"/>
    </row>
    <row r="304" spans="1:12" x14ac:dyDescent="0.2">
      <c r="A304" s="1"/>
      <c r="B304" s="1"/>
      <c r="C304" s="261"/>
      <c r="D304" s="1"/>
      <c r="E304" s="1"/>
      <c r="F304" s="1"/>
      <c r="G304" s="1"/>
      <c r="H304" s="1"/>
      <c r="I304" s="1"/>
      <c r="J304" s="1"/>
      <c r="K304" s="1"/>
      <c r="L304" s="1"/>
    </row>
    <row r="305" spans="1:12" x14ac:dyDescent="0.2">
      <c r="A305" s="1"/>
      <c r="B305" s="1"/>
      <c r="C305" s="261"/>
      <c r="D305" s="1"/>
      <c r="E305" s="1"/>
      <c r="F305" s="1"/>
      <c r="G305" s="1"/>
      <c r="H305" s="1"/>
      <c r="I305" s="1"/>
      <c r="J305" s="1"/>
      <c r="K305" s="1"/>
      <c r="L305" s="1"/>
    </row>
    <row r="306" spans="1:12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</row>
    <row r="307" spans="1:12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</row>
    <row r="308" spans="1:12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</row>
    <row r="309" spans="1:12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</row>
    <row r="310" spans="1:12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</row>
    <row r="311" spans="1:12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</row>
    <row r="312" spans="1:12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</row>
    <row r="313" spans="1:12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</row>
    <row r="314" spans="1:12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</row>
  </sheetData>
  <sheetProtection formatCells="0" formatColumns="0" formatRows="0"/>
  <autoFilter ref="A18:L298"/>
  <mergeCells count="27">
    <mergeCell ref="J16:J17"/>
    <mergeCell ref="K16:K17"/>
    <mergeCell ref="L16:L17"/>
    <mergeCell ref="A287:B287"/>
    <mergeCell ref="A288:B288"/>
    <mergeCell ref="D16:D17"/>
    <mergeCell ref="E16:E17"/>
    <mergeCell ref="F16:F17"/>
    <mergeCell ref="G16:G17"/>
    <mergeCell ref="H16:H17"/>
    <mergeCell ref="I16:I17"/>
    <mergeCell ref="A15:A17"/>
    <mergeCell ref="B15:B17"/>
    <mergeCell ref="C15:G15"/>
    <mergeCell ref="H15:L15"/>
    <mergeCell ref="C16:C17"/>
    <mergeCell ref="C7:L7"/>
    <mergeCell ref="C9:L9"/>
    <mergeCell ref="C10:L10"/>
    <mergeCell ref="C12:L12"/>
    <mergeCell ref="C13:L13"/>
    <mergeCell ref="C6:L6"/>
    <mergeCell ref="A1:L1"/>
    <mergeCell ref="A2:L2"/>
    <mergeCell ref="C3:L3"/>
    <mergeCell ref="C4:L4"/>
    <mergeCell ref="C5:L5"/>
  </mergeCells>
  <pageMargins left="0.78740157480314965" right="0.39370078740157483" top="0.39370078740157483" bottom="0.39370078740157483" header="0.23622047244094491" footer="0.19685039370078741"/>
  <pageSetup paperSize="9" scale="70" orientation="portrait" r:id="rId1"/>
  <headerFooter>
    <oddHeader xml:space="preserve">&amp;C                               </oddHeader>
    <oddFooter>&amp;L&amp;D, &amp;T&amp;R&amp;"Times New Roman,Regular"&amp;10&amp;P (&amp;N)</oddFoot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M316"/>
  <sheetViews>
    <sheetView showGridLines="0" view="pageLayout" zoomScaleNormal="100" workbookViewId="0">
      <selection activeCell="C6" sqref="C6:L6"/>
    </sheetView>
  </sheetViews>
  <sheetFormatPr defaultColWidth="9.140625" defaultRowHeight="12" x14ac:dyDescent="0.25"/>
  <cols>
    <col min="1" max="1" width="10.85546875" style="262" customWidth="1"/>
    <col min="2" max="2" width="28" style="262" customWidth="1"/>
    <col min="3" max="3" width="9.7109375" style="262" customWidth="1"/>
    <col min="4" max="4" width="9.5703125" style="262" customWidth="1"/>
    <col min="5" max="6" width="8.7109375" style="262" customWidth="1"/>
    <col min="7" max="7" width="8.28515625" style="262" customWidth="1"/>
    <col min="8" max="11" width="8.7109375" style="262" customWidth="1"/>
    <col min="12" max="12" width="7.5703125" style="262" customWidth="1"/>
    <col min="13" max="16" width="0" style="1" hidden="1" customWidth="1"/>
    <col min="17" max="16384" width="9.140625" style="1"/>
  </cols>
  <sheetData>
    <row r="1" spans="1:12" x14ac:dyDescent="0.25">
      <c r="A1" s="591" t="s">
        <v>594</v>
      </c>
      <c r="B1" s="591"/>
      <c r="C1" s="591"/>
      <c r="D1" s="591"/>
      <c r="E1" s="591"/>
      <c r="F1" s="591"/>
      <c r="G1" s="591"/>
      <c r="H1" s="591"/>
      <c r="I1" s="591"/>
      <c r="J1" s="591"/>
      <c r="K1" s="591"/>
      <c r="L1" s="591"/>
    </row>
    <row r="2" spans="1:12" ht="35.25" customHeight="1" x14ac:dyDescent="0.25">
      <c r="A2" s="592" t="s">
        <v>1</v>
      </c>
      <c r="B2" s="593"/>
      <c r="C2" s="593"/>
      <c r="D2" s="593"/>
      <c r="E2" s="593"/>
      <c r="F2" s="593"/>
      <c r="G2" s="593"/>
      <c r="H2" s="593"/>
      <c r="I2" s="593"/>
      <c r="J2" s="593"/>
      <c r="K2" s="593"/>
      <c r="L2" s="594"/>
    </row>
    <row r="3" spans="1:12" ht="12.75" customHeight="1" x14ac:dyDescent="0.25">
      <c r="A3" s="2" t="s">
        <v>2</v>
      </c>
      <c r="B3" s="3"/>
      <c r="C3" s="595" t="s">
        <v>394</v>
      </c>
      <c r="D3" s="595"/>
      <c r="E3" s="595"/>
      <c r="F3" s="595"/>
      <c r="G3" s="595"/>
      <c r="H3" s="595"/>
      <c r="I3" s="595"/>
      <c r="J3" s="595"/>
      <c r="K3" s="595"/>
      <c r="L3" s="596"/>
    </row>
    <row r="4" spans="1:12" ht="12.75" customHeight="1" x14ac:dyDescent="0.25">
      <c r="A4" s="2" t="s">
        <v>4</v>
      </c>
      <c r="B4" s="3"/>
      <c r="C4" s="595" t="s">
        <v>395</v>
      </c>
      <c r="D4" s="595"/>
      <c r="E4" s="595"/>
      <c r="F4" s="595"/>
      <c r="G4" s="595"/>
      <c r="H4" s="595"/>
      <c r="I4" s="595"/>
      <c r="J4" s="595"/>
      <c r="K4" s="595"/>
      <c r="L4" s="596"/>
    </row>
    <row r="5" spans="1:12" ht="12.75" customHeight="1" x14ac:dyDescent="0.25">
      <c r="A5" s="4" t="s">
        <v>6</v>
      </c>
      <c r="B5" s="5"/>
      <c r="C5" s="589" t="s">
        <v>595</v>
      </c>
      <c r="D5" s="589"/>
      <c r="E5" s="589"/>
      <c r="F5" s="589"/>
      <c r="G5" s="589"/>
      <c r="H5" s="589"/>
      <c r="I5" s="589"/>
      <c r="J5" s="589"/>
      <c r="K5" s="589"/>
      <c r="L5" s="590"/>
    </row>
    <row r="6" spans="1:12" ht="12.75" customHeight="1" x14ac:dyDescent="0.25">
      <c r="A6" s="4" t="s">
        <v>8</v>
      </c>
      <c r="B6" s="5"/>
      <c r="C6" s="589" t="s">
        <v>9</v>
      </c>
      <c r="D6" s="589"/>
      <c r="E6" s="589"/>
      <c r="F6" s="589"/>
      <c r="G6" s="589"/>
      <c r="H6" s="589"/>
      <c r="I6" s="589"/>
      <c r="J6" s="589"/>
      <c r="K6" s="589"/>
      <c r="L6" s="590"/>
    </row>
    <row r="7" spans="1:12" x14ac:dyDescent="0.25">
      <c r="A7" s="4" t="s">
        <v>10</v>
      </c>
      <c r="B7" s="5"/>
      <c r="C7" s="595" t="s">
        <v>563</v>
      </c>
      <c r="D7" s="595"/>
      <c r="E7" s="595"/>
      <c r="F7" s="595"/>
      <c r="G7" s="595"/>
      <c r="H7" s="595"/>
      <c r="I7" s="595"/>
      <c r="J7" s="595"/>
      <c r="K7" s="595"/>
      <c r="L7" s="596"/>
    </row>
    <row r="8" spans="1:12" ht="12.75" customHeight="1" x14ac:dyDescent="0.25">
      <c r="A8" s="6" t="s">
        <v>12</v>
      </c>
      <c r="B8" s="5"/>
      <c r="C8" s="597"/>
      <c r="D8" s="597"/>
      <c r="E8" s="597"/>
      <c r="F8" s="597"/>
      <c r="G8" s="597"/>
      <c r="H8" s="597"/>
      <c r="I8" s="597"/>
      <c r="J8" s="597"/>
      <c r="K8" s="597"/>
      <c r="L8" s="598"/>
    </row>
    <row r="9" spans="1:12" ht="12.75" customHeight="1" x14ac:dyDescent="0.25">
      <c r="A9" s="4"/>
      <c r="B9" s="5" t="s">
        <v>13</v>
      </c>
      <c r="C9" s="589"/>
      <c r="D9" s="589"/>
      <c r="E9" s="589"/>
      <c r="F9" s="589"/>
      <c r="G9" s="589"/>
      <c r="H9" s="589"/>
      <c r="I9" s="589"/>
      <c r="J9" s="589"/>
      <c r="K9" s="589"/>
      <c r="L9" s="590"/>
    </row>
    <row r="10" spans="1:12" ht="12.75" customHeight="1" x14ac:dyDescent="0.25">
      <c r="A10" s="4"/>
      <c r="B10" s="5" t="s">
        <v>15</v>
      </c>
      <c r="C10" s="589"/>
      <c r="D10" s="589"/>
      <c r="E10" s="589"/>
      <c r="F10" s="589"/>
      <c r="G10" s="589"/>
      <c r="H10" s="589"/>
      <c r="I10" s="589"/>
      <c r="J10" s="589"/>
      <c r="K10" s="589"/>
      <c r="L10" s="590"/>
    </row>
    <row r="11" spans="1:12" ht="12.75" customHeight="1" x14ac:dyDescent="0.25">
      <c r="A11" s="4"/>
      <c r="B11" s="5" t="s">
        <v>16</v>
      </c>
      <c r="C11" s="589" t="s">
        <v>596</v>
      </c>
      <c r="D11" s="589"/>
      <c r="E11" s="589"/>
      <c r="F11" s="589"/>
      <c r="G11" s="589"/>
      <c r="H11" s="589"/>
      <c r="I11" s="589"/>
      <c r="J11" s="589"/>
      <c r="K11" s="589"/>
      <c r="L11" s="590"/>
    </row>
    <row r="12" spans="1:12" ht="12.75" customHeight="1" x14ac:dyDescent="0.25">
      <c r="A12" s="4"/>
      <c r="B12" s="5" t="s">
        <v>17</v>
      </c>
      <c r="C12" s="589"/>
      <c r="D12" s="589"/>
      <c r="E12" s="589"/>
      <c r="F12" s="589"/>
      <c r="G12" s="589"/>
      <c r="H12" s="589"/>
      <c r="I12" s="589"/>
      <c r="J12" s="589"/>
      <c r="K12" s="589"/>
      <c r="L12" s="590"/>
    </row>
    <row r="13" spans="1:12" ht="12.75" customHeight="1" x14ac:dyDescent="0.25">
      <c r="A13" s="4"/>
      <c r="B13" s="5" t="s">
        <v>18</v>
      </c>
      <c r="C13" s="589"/>
      <c r="D13" s="589"/>
      <c r="E13" s="589"/>
      <c r="F13" s="589"/>
      <c r="G13" s="589"/>
      <c r="H13" s="589"/>
      <c r="I13" s="589"/>
      <c r="J13" s="589"/>
      <c r="K13" s="589"/>
      <c r="L13" s="590"/>
    </row>
    <row r="14" spans="1:12" ht="12.75" customHeight="1" x14ac:dyDescent="0.25">
      <c r="A14" s="7"/>
      <c r="B14" s="8"/>
      <c r="C14" s="9"/>
      <c r="D14" s="9"/>
      <c r="E14" s="9"/>
      <c r="F14" s="9"/>
      <c r="G14" s="9"/>
      <c r="H14" s="9"/>
      <c r="I14" s="9"/>
      <c r="J14" s="9"/>
      <c r="K14" s="9"/>
      <c r="L14" s="10"/>
    </row>
    <row r="15" spans="1:12" s="11" customFormat="1" ht="12.75" customHeight="1" x14ac:dyDescent="0.25">
      <c r="A15" s="603" t="s">
        <v>19</v>
      </c>
      <c r="B15" s="606" t="s">
        <v>20</v>
      </c>
      <c r="C15" s="608" t="s">
        <v>21</v>
      </c>
      <c r="D15" s="609"/>
      <c r="E15" s="609"/>
      <c r="F15" s="609"/>
      <c r="G15" s="610"/>
      <c r="H15" s="608" t="s">
        <v>22</v>
      </c>
      <c r="I15" s="609"/>
      <c r="J15" s="609"/>
      <c r="K15" s="609"/>
      <c r="L15" s="611"/>
    </row>
    <row r="16" spans="1:12" s="11" customFormat="1" ht="12.75" customHeight="1" x14ac:dyDescent="0.25">
      <c r="A16" s="604"/>
      <c r="B16" s="607"/>
      <c r="C16" s="612" t="s">
        <v>23</v>
      </c>
      <c r="D16" s="613" t="s">
        <v>24</v>
      </c>
      <c r="E16" s="615" t="s">
        <v>25</v>
      </c>
      <c r="F16" s="617" t="s">
        <v>26</v>
      </c>
      <c r="G16" s="619" t="s">
        <v>27</v>
      </c>
      <c r="H16" s="612" t="s">
        <v>23</v>
      </c>
      <c r="I16" s="613" t="s">
        <v>24</v>
      </c>
      <c r="J16" s="615" t="s">
        <v>25</v>
      </c>
      <c r="K16" s="617" t="s">
        <v>26</v>
      </c>
      <c r="L16" s="599" t="s">
        <v>27</v>
      </c>
    </row>
    <row r="17" spans="1:12" s="12" customFormat="1" ht="61.5" customHeight="1" thickBot="1" x14ac:dyDescent="0.3">
      <c r="A17" s="605"/>
      <c r="B17" s="607"/>
      <c r="C17" s="612"/>
      <c r="D17" s="614"/>
      <c r="E17" s="616"/>
      <c r="F17" s="618"/>
      <c r="G17" s="619"/>
      <c r="H17" s="622"/>
      <c r="I17" s="623"/>
      <c r="J17" s="616"/>
      <c r="K17" s="618"/>
      <c r="L17" s="600"/>
    </row>
    <row r="18" spans="1:12" s="12" customFormat="1" ht="9.75" customHeight="1" thickTop="1" x14ac:dyDescent="0.25">
      <c r="A18" s="13" t="s">
        <v>28</v>
      </c>
      <c r="B18" s="13">
        <v>2</v>
      </c>
      <c r="C18" s="14">
        <v>3</v>
      </c>
      <c r="D18" s="15">
        <v>4</v>
      </c>
      <c r="E18" s="15">
        <v>5</v>
      </c>
      <c r="F18" s="15">
        <v>6</v>
      </c>
      <c r="G18" s="16">
        <v>7</v>
      </c>
      <c r="H18" s="14">
        <v>8</v>
      </c>
      <c r="I18" s="15">
        <v>9</v>
      </c>
      <c r="J18" s="15">
        <v>10</v>
      </c>
      <c r="K18" s="15">
        <v>11</v>
      </c>
      <c r="L18" s="17">
        <v>12</v>
      </c>
    </row>
    <row r="19" spans="1:12" s="24" customFormat="1" x14ac:dyDescent="0.25">
      <c r="A19" s="18"/>
      <c r="B19" s="19" t="s">
        <v>29</v>
      </c>
      <c r="C19" s="20"/>
      <c r="D19" s="21"/>
      <c r="E19" s="21"/>
      <c r="F19" s="21"/>
      <c r="G19" s="22"/>
      <c r="H19" s="20"/>
      <c r="I19" s="21"/>
      <c r="J19" s="21"/>
      <c r="K19" s="21"/>
      <c r="L19" s="23"/>
    </row>
    <row r="20" spans="1:12" s="24" customFormat="1" ht="12.75" thickBot="1" x14ac:dyDescent="0.3">
      <c r="A20" s="25"/>
      <c r="B20" s="26" t="s">
        <v>30</v>
      </c>
      <c r="C20" s="27">
        <f t="shared" ref="C20:C47" si="0">SUM(D20:G20)</f>
        <v>4576</v>
      </c>
      <c r="D20" s="28">
        <f>SUM(D21,D24,D25,D41,D43)</f>
        <v>4576</v>
      </c>
      <c r="E20" s="28">
        <f>SUM(E21,E24,E43)</f>
        <v>0</v>
      </c>
      <c r="F20" s="28">
        <f>SUM(F21,F26,F43)</f>
        <v>0</v>
      </c>
      <c r="G20" s="29">
        <f>SUM(G21,G45)</f>
        <v>0</v>
      </c>
      <c r="H20" s="27">
        <f>SUM(I20:L20)</f>
        <v>4479</v>
      </c>
      <c r="I20" s="28">
        <f>SUM(I21,I24,I25,I41,I43)</f>
        <v>4479</v>
      </c>
      <c r="J20" s="28">
        <f>SUM(J21,J24,J43)</f>
        <v>0</v>
      </c>
      <c r="K20" s="28">
        <f>SUM(K21,K26,K43)</f>
        <v>0</v>
      </c>
      <c r="L20" s="30">
        <f>SUM(L21,L45)</f>
        <v>0</v>
      </c>
    </row>
    <row r="21" spans="1:12" ht="12.75" thickTop="1" x14ac:dyDescent="0.25">
      <c r="A21" s="31"/>
      <c r="B21" s="32" t="s">
        <v>31</v>
      </c>
      <c r="C21" s="33">
        <f t="shared" si="0"/>
        <v>0</v>
      </c>
      <c r="D21" s="34">
        <f>SUM(D22:D23)</f>
        <v>0</v>
      </c>
      <c r="E21" s="34">
        <f>SUM(E22:E23)</f>
        <v>0</v>
      </c>
      <c r="F21" s="34">
        <f>SUM(F22:F23)</f>
        <v>0</v>
      </c>
      <c r="G21" s="35">
        <f>SUM(G22:G23)</f>
        <v>0</v>
      </c>
      <c r="H21" s="33">
        <f t="shared" ref="H21:H47" si="1">SUM(I21:L21)</f>
        <v>0</v>
      </c>
      <c r="I21" s="34">
        <f>SUM(I22:I23)</f>
        <v>0</v>
      </c>
      <c r="J21" s="34">
        <f>SUM(J22:J23)</f>
        <v>0</v>
      </c>
      <c r="K21" s="34">
        <f>SUM(K22:K23)</f>
        <v>0</v>
      </c>
      <c r="L21" s="36">
        <f>SUM(L22:L23)</f>
        <v>0</v>
      </c>
    </row>
    <row r="22" spans="1:12" x14ac:dyDescent="0.25">
      <c r="A22" s="37"/>
      <c r="B22" s="38" t="s">
        <v>32</v>
      </c>
      <c r="C22" s="39">
        <f t="shared" si="0"/>
        <v>0</v>
      </c>
      <c r="D22" s="40"/>
      <c r="E22" s="40"/>
      <c r="F22" s="40"/>
      <c r="G22" s="41"/>
      <c r="H22" s="39">
        <f t="shared" si="1"/>
        <v>0</v>
      </c>
      <c r="I22" s="40"/>
      <c r="J22" s="40"/>
      <c r="K22" s="40"/>
      <c r="L22" s="42"/>
    </row>
    <row r="23" spans="1:12" x14ac:dyDescent="0.25">
      <c r="A23" s="43"/>
      <c r="B23" s="44" t="s">
        <v>33</v>
      </c>
      <c r="C23" s="45">
        <f t="shared" si="0"/>
        <v>0</v>
      </c>
      <c r="D23" s="46"/>
      <c r="E23" s="46"/>
      <c r="F23" s="46"/>
      <c r="G23" s="47"/>
      <c r="H23" s="45">
        <f t="shared" si="1"/>
        <v>0</v>
      </c>
      <c r="I23" s="46"/>
      <c r="J23" s="46"/>
      <c r="K23" s="46"/>
      <c r="L23" s="48"/>
    </row>
    <row r="24" spans="1:12" s="24" customFormat="1" ht="24.75" thickBot="1" x14ac:dyDescent="0.3">
      <c r="A24" s="49">
        <v>19300</v>
      </c>
      <c r="B24" s="49" t="s">
        <v>34</v>
      </c>
      <c r="C24" s="50">
        <f t="shared" si="0"/>
        <v>4576</v>
      </c>
      <c r="D24" s="51">
        <v>4576</v>
      </c>
      <c r="E24" s="51"/>
      <c r="F24" s="52" t="s">
        <v>35</v>
      </c>
      <c r="G24" s="53" t="s">
        <v>35</v>
      </c>
      <c r="H24" s="50">
        <f t="shared" si="1"/>
        <v>4479</v>
      </c>
      <c r="I24" s="51">
        <v>4479</v>
      </c>
      <c r="J24" s="51"/>
      <c r="K24" s="52" t="s">
        <v>35</v>
      </c>
      <c r="L24" s="54" t="s">
        <v>35</v>
      </c>
    </row>
    <row r="25" spans="1:12" s="24" customFormat="1" ht="24.75" thickTop="1" x14ac:dyDescent="0.25">
      <c r="A25" s="55"/>
      <c r="B25" s="56" t="s">
        <v>36</v>
      </c>
      <c r="C25" s="57">
        <f t="shared" si="0"/>
        <v>0</v>
      </c>
      <c r="D25" s="58"/>
      <c r="E25" s="59" t="s">
        <v>35</v>
      </c>
      <c r="F25" s="59" t="s">
        <v>35</v>
      </c>
      <c r="G25" s="60" t="s">
        <v>35</v>
      </c>
      <c r="H25" s="57">
        <f t="shared" si="1"/>
        <v>0</v>
      </c>
      <c r="I25" s="61"/>
      <c r="J25" s="59" t="s">
        <v>35</v>
      </c>
      <c r="K25" s="59" t="s">
        <v>35</v>
      </c>
      <c r="L25" s="62" t="s">
        <v>35</v>
      </c>
    </row>
    <row r="26" spans="1:12" s="24" customFormat="1" ht="36" x14ac:dyDescent="0.25">
      <c r="A26" s="56">
        <v>21300</v>
      </c>
      <c r="B26" s="56" t="s">
        <v>37</v>
      </c>
      <c r="C26" s="57">
        <f t="shared" si="0"/>
        <v>0</v>
      </c>
      <c r="D26" s="59" t="s">
        <v>35</v>
      </c>
      <c r="E26" s="59" t="s">
        <v>35</v>
      </c>
      <c r="F26" s="63">
        <f>SUM(F27,F31,F33,F36)</f>
        <v>0</v>
      </c>
      <c r="G26" s="60" t="s">
        <v>35</v>
      </c>
      <c r="H26" s="57">
        <f t="shared" si="1"/>
        <v>0</v>
      </c>
      <c r="I26" s="59" t="s">
        <v>35</v>
      </c>
      <c r="J26" s="59" t="s">
        <v>35</v>
      </c>
      <c r="K26" s="63">
        <f>SUM(K27,K31,K33,K36)</f>
        <v>0</v>
      </c>
      <c r="L26" s="62" t="s">
        <v>35</v>
      </c>
    </row>
    <row r="27" spans="1:12" s="24" customFormat="1" ht="24" x14ac:dyDescent="0.25">
      <c r="A27" s="64">
        <v>21350</v>
      </c>
      <c r="B27" s="56" t="s">
        <v>38</v>
      </c>
      <c r="C27" s="57">
        <f t="shared" si="0"/>
        <v>0</v>
      </c>
      <c r="D27" s="59" t="s">
        <v>35</v>
      </c>
      <c r="E27" s="59" t="s">
        <v>35</v>
      </c>
      <c r="F27" s="63">
        <f>SUM(F28:F30)</f>
        <v>0</v>
      </c>
      <c r="G27" s="60" t="s">
        <v>35</v>
      </c>
      <c r="H27" s="57">
        <f t="shared" si="1"/>
        <v>0</v>
      </c>
      <c r="I27" s="59" t="s">
        <v>35</v>
      </c>
      <c r="J27" s="59" t="s">
        <v>35</v>
      </c>
      <c r="K27" s="63">
        <f>SUM(K28:K30)</f>
        <v>0</v>
      </c>
      <c r="L27" s="62" t="s">
        <v>35</v>
      </c>
    </row>
    <row r="28" spans="1:12" x14ac:dyDescent="0.25">
      <c r="A28" s="37">
        <v>21351</v>
      </c>
      <c r="B28" s="65" t="s">
        <v>39</v>
      </c>
      <c r="C28" s="66">
        <f t="shared" si="0"/>
        <v>0</v>
      </c>
      <c r="D28" s="67" t="s">
        <v>35</v>
      </c>
      <c r="E28" s="67" t="s">
        <v>35</v>
      </c>
      <c r="F28" s="68"/>
      <c r="G28" s="69" t="s">
        <v>35</v>
      </c>
      <c r="H28" s="66">
        <f t="shared" si="1"/>
        <v>0</v>
      </c>
      <c r="I28" s="67" t="s">
        <v>35</v>
      </c>
      <c r="J28" s="67" t="s">
        <v>35</v>
      </c>
      <c r="K28" s="68"/>
      <c r="L28" s="70" t="s">
        <v>35</v>
      </c>
    </row>
    <row r="29" spans="1:12" x14ac:dyDescent="0.25">
      <c r="A29" s="43">
        <v>21352</v>
      </c>
      <c r="B29" s="71" t="s">
        <v>40</v>
      </c>
      <c r="C29" s="72">
        <f t="shared" si="0"/>
        <v>0</v>
      </c>
      <c r="D29" s="73" t="s">
        <v>35</v>
      </c>
      <c r="E29" s="73" t="s">
        <v>35</v>
      </c>
      <c r="F29" s="74"/>
      <c r="G29" s="75" t="s">
        <v>35</v>
      </c>
      <c r="H29" s="72">
        <f t="shared" si="1"/>
        <v>0</v>
      </c>
      <c r="I29" s="73" t="s">
        <v>35</v>
      </c>
      <c r="J29" s="73" t="s">
        <v>35</v>
      </c>
      <c r="K29" s="74"/>
      <c r="L29" s="76" t="s">
        <v>35</v>
      </c>
    </row>
    <row r="30" spans="1:12" ht="24" x14ac:dyDescent="0.25">
      <c r="A30" s="43">
        <v>21359</v>
      </c>
      <c r="B30" s="71" t="s">
        <v>41</v>
      </c>
      <c r="C30" s="72">
        <f t="shared" si="0"/>
        <v>0</v>
      </c>
      <c r="D30" s="73" t="s">
        <v>35</v>
      </c>
      <c r="E30" s="73" t="s">
        <v>35</v>
      </c>
      <c r="F30" s="74"/>
      <c r="G30" s="75" t="s">
        <v>35</v>
      </c>
      <c r="H30" s="72">
        <f t="shared" si="1"/>
        <v>0</v>
      </c>
      <c r="I30" s="73" t="s">
        <v>35</v>
      </c>
      <c r="J30" s="73" t="s">
        <v>35</v>
      </c>
      <c r="K30" s="74"/>
      <c r="L30" s="76" t="s">
        <v>35</v>
      </c>
    </row>
    <row r="31" spans="1:12" s="24" customFormat="1" ht="36" x14ac:dyDescent="0.25">
      <c r="A31" s="64">
        <v>21370</v>
      </c>
      <c r="B31" s="56" t="s">
        <v>42</v>
      </c>
      <c r="C31" s="57">
        <f t="shared" si="0"/>
        <v>0</v>
      </c>
      <c r="D31" s="59" t="s">
        <v>35</v>
      </c>
      <c r="E31" s="59" t="s">
        <v>35</v>
      </c>
      <c r="F31" s="63">
        <f>SUM(F32)</f>
        <v>0</v>
      </c>
      <c r="G31" s="60" t="s">
        <v>35</v>
      </c>
      <c r="H31" s="57">
        <f t="shared" si="1"/>
        <v>0</v>
      </c>
      <c r="I31" s="59" t="s">
        <v>35</v>
      </c>
      <c r="J31" s="59" t="s">
        <v>35</v>
      </c>
      <c r="K31" s="63">
        <f>SUM(K32)</f>
        <v>0</v>
      </c>
      <c r="L31" s="62" t="s">
        <v>35</v>
      </c>
    </row>
    <row r="32" spans="1:12" ht="36" x14ac:dyDescent="0.25">
      <c r="A32" s="77">
        <v>21379</v>
      </c>
      <c r="B32" s="78" t="s">
        <v>43</v>
      </c>
      <c r="C32" s="79">
        <f t="shared" si="0"/>
        <v>0</v>
      </c>
      <c r="D32" s="80" t="s">
        <v>35</v>
      </c>
      <c r="E32" s="80" t="s">
        <v>35</v>
      </c>
      <c r="F32" s="81"/>
      <c r="G32" s="82" t="s">
        <v>35</v>
      </c>
      <c r="H32" s="79">
        <f t="shared" si="1"/>
        <v>0</v>
      </c>
      <c r="I32" s="80" t="s">
        <v>35</v>
      </c>
      <c r="J32" s="80" t="s">
        <v>35</v>
      </c>
      <c r="K32" s="81"/>
      <c r="L32" s="83" t="s">
        <v>35</v>
      </c>
    </row>
    <row r="33" spans="1:12" s="24" customFormat="1" x14ac:dyDescent="0.25">
      <c r="A33" s="64">
        <v>21380</v>
      </c>
      <c r="B33" s="56" t="s">
        <v>44</v>
      </c>
      <c r="C33" s="57">
        <f t="shared" si="0"/>
        <v>0</v>
      </c>
      <c r="D33" s="59" t="s">
        <v>35</v>
      </c>
      <c r="E33" s="59" t="s">
        <v>35</v>
      </c>
      <c r="F33" s="63">
        <f>SUM(F34:F35)</f>
        <v>0</v>
      </c>
      <c r="G33" s="60" t="s">
        <v>35</v>
      </c>
      <c r="H33" s="57">
        <f t="shared" si="1"/>
        <v>0</v>
      </c>
      <c r="I33" s="59" t="s">
        <v>35</v>
      </c>
      <c r="J33" s="59" t="s">
        <v>35</v>
      </c>
      <c r="K33" s="63">
        <f>SUM(K34:K35)</f>
        <v>0</v>
      </c>
      <c r="L33" s="62" t="s">
        <v>35</v>
      </c>
    </row>
    <row r="34" spans="1:12" x14ac:dyDescent="0.25">
      <c r="A34" s="38">
        <v>21381</v>
      </c>
      <c r="B34" s="65" t="s">
        <v>45</v>
      </c>
      <c r="C34" s="66">
        <f t="shared" si="0"/>
        <v>0</v>
      </c>
      <c r="D34" s="67" t="s">
        <v>35</v>
      </c>
      <c r="E34" s="67" t="s">
        <v>35</v>
      </c>
      <c r="F34" s="68"/>
      <c r="G34" s="69" t="s">
        <v>35</v>
      </c>
      <c r="H34" s="66">
        <f t="shared" si="1"/>
        <v>0</v>
      </c>
      <c r="I34" s="67" t="s">
        <v>35</v>
      </c>
      <c r="J34" s="67" t="s">
        <v>35</v>
      </c>
      <c r="K34" s="68"/>
      <c r="L34" s="70" t="s">
        <v>35</v>
      </c>
    </row>
    <row r="35" spans="1:12" ht="24" x14ac:dyDescent="0.25">
      <c r="A35" s="44">
        <v>21383</v>
      </c>
      <c r="B35" s="71" t="s">
        <v>46</v>
      </c>
      <c r="C35" s="72">
        <f>SUM(D35:G35)</f>
        <v>0</v>
      </c>
      <c r="D35" s="73" t="s">
        <v>35</v>
      </c>
      <c r="E35" s="73" t="s">
        <v>35</v>
      </c>
      <c r="F35" s="74"/>
      <c r="G35" s="75" t="s">
        <v>35</v>
      </c>
      <c r="H35" s="72">
        <f t="shared" si="1"/>
        <v>0</v>
      </c>
      <c r="I35" s="73" t="s">
        <v>35</v>
      </c>
      <c r="J35" s="73" t="s">
        <v>35</v>
      </c>
      <c r="K35" s="74"/>
      <c r="L35" s="76" t="s">
        <v>35</v>
      </c>
    </row>
    <row r="36" spans="1:12" s="24" customFormat="1" ht="25.5" customHeight="1" x14ac:dyDescent="0.25">
      <c r="A36" s="64">
        <v>21390</v>
      </c>
      <c r="B36" s="56" t="s">
        <v>47</v>
      </c>
      <c r="C36" s="57">
        <f t="shared" si="0"/>
        <v>0</v>
      </c>
      <c r="D36" s="59" t="s">
        <v>35</v>
      </c>
      <c r="E36" s="59" t="s">
        <v>35</v>
      </c>
      <c r="F36" s="63">
        <f>SUM(F37:F40)</f>
        <v>0</v>
      </c>
      <c r="G36" s="60" t="s">
        <v>35</v>
      </c>
      <c r="H36" s="57">
        <f t="shared" si="1"/>
        <v>0</v>
      </c>
      <c r="I36" s="59" t="s">
        <v>35</v>
      </c>
      <c r="J36" s="59" t="s">
        <v>35</v>
      </c>
      <c r="K36" s="63">
        <f>SUM(K37:K40)</f>
        <v>0</v>
      </c>
      <c r="L36" s="62" t="s">
        <v>35</v>
      </c>
    </row>
    <row r="37" spans="1:12" ht="24" x14ac:dyDescent="0.25">
      <c r="A37" s="38">
        <v>21391</v>
      </c>
      <c r="B37" s="65" t="s">
        <v>48</v>
      </c>
      <c r="C37" s="66">
        <f t="shared" si="0"/>
        <v>0</v>
      </c>
      <c r="D37" s="67" t="s">
        <v>35</v>
      </c>
      <c r="E37" s="67" t="s">
        <v>35</v>
      </c>
      <c r="F37" s="68"/>
      <c r="G37" s="69" t="s">
        <v>35</v>
      </c>
      <c r="H37" s="66">
        <f t="shared" si="1"/>
        <v>0</v>
      </c>
      <c r="I37" s="67" t="s">
        <v>35</v>
      </c>
      <c r="J37" s="67" t="s">
        <v>35</v>
      </c>
      <c r="K37" s="68"/>
      <c r="L37" s="70" t="s">
        <v>35</v>
      </c>
    </row>
    <row r="38" spans="1:12" x14ac:dyDescent="0.25">
      <c r="A38" s="44">
        <v>21393</v>
      </c>
      <c r="B38" s="71" t="s">
        <v>49</v>
      </c>
      <c r="C38" s="72">
        <f t="shared" si="0"/>
        <v>0</v>
      </c>
      <c r="D38" s="73" t="s">
        <v>35</v>
      </c>
      <c r="E38" s="73" t="s">
        <v>35</v>
      </c>
      <c r="F38" s="74"/>
      <c r="G38" s="75" t="s">
        <v>35</v>
      </c>
      <c r="H38" s="72">
        <f t="shared" si="1"/>
        <v>0</v>
      </c>
      <c r="I38" s="73" t="s">
        <v>35</v>
      </c>
      <c r="J38" s="73" t="s">
        <v>35</v>
      </c>
      <c r="K38" s="74"/>
      <c r="L38" s="76" t="s">
        <v>35</v>
      </c>
    </row>
    <row r="39" spans="1:12" x14ac:dyDescent="0.25">
      <c r="A39" s="44">
        <v>21395</v>
      </c>
      <c r="B39" s="71" t="s">
        <v>50</v>
      </c>
      <c r="C39" s="72">
        <f t="shared" si="0"/>
        <v>0</v>
      </c>
      <c r="D39" s="73" t="s">
        <v>35</v>
      </c>
      <c r="E39" s="73" t="s">
        <v>35</v>
      </c>
      <c r="F39" s="74"/>
      <c r="G39" s="75" t="s">
        <v>35</v>
      </c>
      <c r="H39" s="72">
        <f t="shared" si="1"/>
        <v>0</v>
      </c>
      <c r="I39" s="73" t="s">
        <v>35</v>
      </c>
      <c r="J39" s="73" t="s">
        <v>35</v>
      </c>
      <c r="K39" s="74"/>
      <c r="L39" s="76" t="s">
        <v>35</v>
      </c>
    </row>
    <row r="40" spans="1:12" ht="24" x14ac:dyDescent="0.25">
      <c r="A40" s="84">
        <v>21399</v>
      </c>
      <c r="B40" s="85" t="s">
        <v>51</v>
      </c>
      <c r="C40" s="86">
        <f t="shared" si="0"/>
        <v>0</v>
      </c>
      <c r="D40" s="87" t="s">
        <v>35</v>
      </c>
      <c r="E40" s="87" t="s">
        <v>35</v>
      </c>
      <c r="F40" s="88"/>
      <c r="G40" s="89" t="s">
        <v>35</v>
      </c>
      <c r="H40" s="86">
        <f t="shared" si="1"/>
        <v>0</v>
      </c>
      <c r="I40" s="87" t="s">
        <v>35</v>
      </c>
      <c r="J40" s="87" t="s">
        <v>35</v>
      </c>
      <c r="K40" s="88"/>
      <c r="L40" s="90" t="s">
        <v>35</v>
      </c>
    </row>
    <row r="41" spans="1:12" s="24" customFormat="1" ht="26.25" customHeight="1" x14ac:dyDescent="0.25">
      <c r="A41" s="91">
        <v>21420</v>
      </c>
      <c r="B41" s="92" t="s">
        <v>52</v>
      </c>
      <c r="C41" s="93">
        <f>SUM(D41:G41)</f>
        <v>0</v>
      </c>
      <c r="D41" s="94">
        <f>SUM(D42)</f>
        <v>0</v>
      </c>
      <c r="E41" s="95" t="s">
        <v>35</v>
      </c>
      <c r="F41" s="95" t="s">
        <v>35</v>
      </c>
      <c r="G41" s="96" t="s">
        <v>35</v>
      </c>
      <c r="H41" s="93">
        <f>SUM(I41:L41)</f>
        <v>0</v>
      </c>
      <c r="I41" s="94">
        <f>SUM(I42)</f>
        <v>0</v>
      </c>
      <c r="J41" s="95" t="s">
        <v>35</v>
      </c>
      <c r="K41" s="95" t="s">
        <v>35</v>
      </c>
      <c r="L41" s="97" t="s">
        <v>35</v>
      </c>
    </row>
    <row r="42" spans="1:12" s="24" customFormat="1" ht="26.25" customHeight="1" x14ac:dyDescent="0.25">
      <c r="A42" s="84">
        <v>21429</v>
      </c>
      <c r="B42" s="85" t="s">
        <v>53</v>
      </c>
      <c r="C42" s="86">
        <f>SUM(D42:G42)</f>
        <v>0</v>
      </c>
      <c r="D42" s="98"/>
      <c r="E42" s="87" t="s">
        <v>35</v>
      </c>
      <c r="F42" s="87" t="s">
        <v>35</v>
      </c>
      <c r="G42" s="89" t="s">
        <v>35</v>
      </c>
      <c r="H42" s="86">
        <f t="shared" ref="H42:H44" si="2">SUM(I42:L42)</f>
        <v>0</v>
      </c>
      <c r="I42" s="98"/>
      <c r="J42" s="87" t="s">
        <v>35</v>
      </c>
      <c r="K42" s="87" t="s">
        <v>35</v>
      </c>
      <c r="L42" s="90" t="s">
        <v>35</v>
      </c>
    </row>
    <row r="43" spans="1:12" s="24" customFormat="1" ht="24" x14ac:dyDescent="0.25">
      <c r="A43" s="64">
        <v>21490</v>
      </c>
      <c r="B43" s="56" t="s">
        <v>54</v>
      </c>
      <c r="C43" s="57">
        <f t="shared" si="0"/>
        <v>0</v>
      </c>
      <c r="D43" s="99">
        <f>D44</f>
        <v>0</v>
      </c>
      <c r="E43" s="99">
        <f t="shared" ref="E43:F43" si="3">E44</f>
        <v>0</v>
      </c>
      <c r="F43" s="99">
        <f t="shared" si="3"/>
        <v>0</v>
      </c>
      <c r="G43" s="60" t="s">
        <v>35</v>
      </c>
      <c r="H43" s="100">
        <f t="shared" si="2"/>
        <v>0</v>
      </c>
      <c r="I43" s="99">
        <f>I44</f>
        <v>0</v>
      </c>
      <c r="J43" s="99">
        <f t="shared" ref="J43:K43" si="4">J44</f>
        <v>0</v>
      </c>
      <c r="K43" s="99">
        <f t="shared" si="4"/>
        <v>0</v>
      </c>
      <c r="L43" s="62" t="s">
        <v>35</v>
      </c>
    </row>
    <row r="44" spans="1:12" s="24" customFormat="1" ht="24" x14ac:dyDescent="0.25">
      <c r="A44" s="44">
        <v>21499</v>
      </c>
      <c r="B44" s="71" t="s">
        <v>55</v>
      </c>
      <c r="C44" s="79">
        <f>SUM(D44:G44)</f>
        <v>0</v>
      </c>
      <c r="D44" s="101"/>
      <c r="E44" s="102"/>
      <c r="F44" s="102"/>
      <c r="G44" s="103" t="s">
        <v>35</v>
      </c>
      <c r="H44" s="104">
        <f t="shared" si="2"/>
        <v>0</v>
      </c>
      <c r="I44" s="40"/>
      <c r="J44" s="105"/>
      <c r="K44" s="105"/>
      <c r="L44" s="106" t="s">
        <v>35</v>
      </c>
    </row>
    <row r="45" spans="1:12" ht="12.75" customHeight="1" x14ac:dyDescent="0.25">
      <c r="A45" s="107">
        <v>23000</v>
      </c>
      <c r="B45" s="108" t="s">
        <v>56</v>
      </c>
      <c r="C45" s="109">
        <f>SUM(D45:G45)</f>
        <v>0</v>
      </c>
      <c r="D45" s="59" t="s">
        <v>35</v>
      </c>
      <c r="E45" s="59" t="s">
        <v>35</v>
      </c>
      <c r="F45" s="59" t="s">
        <v>35</v>
      </c>
      <c r="G45" s="99">
        <f>SUM(G46:G47)</f>
        <v>0</v>
      </c>
      <c r="H45" s="109">
        <f t="shared" si="1"/>
        <v>0</v>
      </c>
      <c r="I45" s="87" t="s">
        <v>35</v>
      </c>
      <c r="J45" s="87" t="s">
        <v>35</v>
      </c>
      <c r="K45" s="87" t="s">
        <v>35</v>
      </c>
      <c r="L45" s="110">
        <f>SUM(L46:L47)</f>
        <v>0</v>
      </c>
    </row>
    <row r="46" spans="1:12" ht="24" x14ac:dyDescent="0.25">
      <c r="A46" s="111">
        <v>23410</v>
      </c>
      <c r="B46" s="112" t="s">
        <v>57</v>
      </c>
      <c r="C46" s="113">
        <f t="shared" si="0"/>
        <v>0</v>
      </c>
      <c r="D46" s="95" t="s">
        <v>35</v>
      </c>
      <c r="E46" s="95" t="s">
        <v>35</v>
      </c>
      <c r="F46" s="95" t="s">
        <v>35</v>
      </c>
      <c r="G46" s="114"/>
      <c r="H46" s="113">
        <f t="shared" si="1"/>
        <v>0</v>
      </c>
      <c r="I46" s="95" t="s">
        <v>35</v>
      </c>
      <c r="J46" s="95" t="s">
        <v>35</v>
      </c>
      <c r="K46" s="95" t="s">
        <v>35</v>
      </c>
      <c r="L46" s="115"/>
    </row>
    <row r="47" spans="1:12" ht="24" x14ac:dyDescent="0.25">
      <c r="A47" s="111">
        <v>23510</v>
      </c>
      <c r="B47" s="112" t="s">
        <v>58</v>
      </c>
      <c r="C47" s="93">
        <f t="shared" si="0"/>
        <v>0</v>
      </c>
      <c r="D47" s="95" t="s">
        <v>35</v>
      </c>
      <c r="E47" s="95" t="s">
        <v>35</v>
      </c>
      <c r="F47" s="95" t="s">
        <v>35</v>
      </c>
      <c r="G47" s="114"/>
      <c r="H47" s="93">
        <f t="shared" si="1"/>
        <v>0</v>
      </c>
      <c r="I47" s="95" t="s">
        <v>35</v>
      </c>
      <c r="J47" s="95" t="s">
        <v>35</v>
      </c>
      <c r="K47" s="95" t="s">
        <v>35</v>
      </c>
      <c r="L47" s="115"/>
    </row>
    <row r="48" spans="1:12" x14ac:dyDescent="0.25">
      <c r="A48" s="116"/>
      <c r="B48" s="112"/>
      <c r="C48" s="117"/>
      <c r="D48" s="95"/>
      <c r="E48" s="95"/>
      <c r="F48" s="94"/>
      <c r="G48" s="118"/>
      <c r="H48" s="117"/>
      <c r="I48" s="95"/>
      <c r="J48" s="95"/>
      <c r="K48" s="94"/>
      <c r="L48" s="119"/>
    </row>
    <row r="49" spans="1:12" s="24" customFormat="1" x14ac:dyDescent="0.25">
      <c r="A49" s="120"/>
      <c r="B49" s="121" t="s">
        <v>59</v>
      </c>
      <c r="C49" s="122"/>
      <c r="D49" s="123"/>
      <c r="E49" s="123"/>
      <c r="F49" s="123"/>
      <c r="G49" s="124"/>
      <c r="H49" s="122"/>
      <c r="I49" s="123"/>
      <c r="J49" s="123"/>
      <c r="K49" s="123"/>
      <c r="L49" s="125"/>
    </row>
    <row r="50" spans="1:12" s="24" customFormat="1" ht="12.75" thickBot="1" x14ac:dyDescent="0.3">
      <c r="A50" s="126"/>
      <c r="B50" s="25" t="s">
        <v>60</v>
      </c>
      <c r="C50" s="127">
        <f t="shared" ref="C50:C113" si="5">SUM(D50:G50)</f>
        <v>4576</v>
      </c>
      <c r="D50" s="128">
        <f>SUM(D51,D283)</f>
        <v>4576</v>
      </c>
      <c r="E50" s="128">
        <f>SUM(E51,E283)</f>
        <v>0</v>
      </c>
      <c r="F50" s="128">
        <f>SUM(F51,F283)</f>
        <v>0</v>
      </c>
      <c r="G50" s="129">
        <f>SUM(G51,G283)</f>
        <v>0</v>
      </c>
      <c r="H50" s="127">
        <f t="shared" ref="H50:H113" si="6">SUM(I50:L50)</f>
        <v>4479</v>
      </c>
      <c r="I50" s="128">
        <f>SUM(I51,I283)</f>
        <v>4479</v>
      </c>
      <c r="J50" s="128">
        <f>SUM(J51,J283)</f>
        <v>0</v>
      </c>
      <c r="K50" s="128">
        <f>SUM(K51,K283)</f>
        <v>0</v>
      </c>
      <c r="L50" s="130">
        <f>SUM(L51,L283)</f>
        <v>0</v>
      </c>
    </row>
    <row r="51" spans="1:12" s="24" customFormat="1" ht="36.75" thickTop="1" x14ac:dyDescent="0.25">
      <c r="A51" s="131"/>
      <c r="B51" s="132" t="s">
        <v>61</v>
      </c>
      <c r="C51" s="133">
        <f t="shared" si="5"/>
        <v>4576</v>
      </c>
      <c r="D51" s="134">
        <f>SUM(D52,D194)</f>
        <v>4576</v>
      </c>
      <c r="E51" s="134">
        <f>SUM(E52,E194)</f>
        <v>0</v>
      </c>
      <c r="F51" s="134">
        <f>SUM(F52,F194)</f>
        <v>0</v>
      </c>
      <c r="G51" s="135">
        <f>SUM(G52,G194)</f>
        <v>0</v>
      </c>
      <c r="H51" s="133">
        <f t="shared" si="6"/>
        <v>4479</v>
      </c>
      <c r="I51" s="134">
        <f>SUM(I52,I194)</f>
        <v>4479</v>
      </c>
      <c r="J51" s="134">
        <f>SUM(J52,J194)</f>
        <v>0</v>
      </c>
      <c r="K51" s="134">
        <f>SUM(K52,K194)</f>
        <v>0</v>
      </c>
      <c r="L51" s="136">
        <f>SUM(L52,L194)</f>
        <v>0</v>
      </c>
    </row>
    <row r="52" spans="1:12" s="24" customFormat="1" ht="24" x14ac:dyDescent="0.25">
      <c r="A52" s="137"/>
      <c r="B52" s="18" t="s">
        <v>62</v>
      </c>
      <c r="C52" s="138">
        <f t="shared" si="5"/>
        <v>4576</v>
      </c>
      <c r="D52" s="139">
        <f>SUM(D53,D75,D173,D187)</f>
        <v>4576</v>
      </c>
      <c r="E52" s="139">
        <f>SUM(E53,E75,E173,E187)</f>
        <v>0</v>
      </c>
      <c r="F52" s="139">
        <f>SUM(F53,F75,F173,F187)</f>
        <v>0</v>
      </c>
      <c r="G52" s="140">
        <f>SUM(G53,G75,G173,G187)</f>
        <v>0</v>
      </c>
      <c r="H52" s="138">
        <f t="shared" si="6"/>
        <v>4479</v>
      </c>
      <c r="I52" s="139">
        <f>SUM(I53,I75,I173,I187)</f>
        <v>4479</v>
      </c>
      <c r="J52" s="139">
        <f>SUM(J53,J75,J173,J187)</f>
        <v>0</v>
      </c>
      <c r="K52" s="139">
        <f>SUM(K53,K75,K173,K187)</f>
        <v>0</v>
      </c>
      <c r="L52" s="141">
        <f>SUM(L53,L75,L173,L187)</f>
        <v>0</v>
      </c>
    </row>
    <row r="53" spans="1:12" s="24" customFormat="1" x14ac:dyDescent="0.25">
      <c r="A53" s="142">
        <v>1000</v>
      </c>
      <c r="B53" s="142" t="s">
        <v>63</v>
      </c>
      <c r="C53" s="143">
        <f t="shared" si="5"/>
        <v>4576</v>
      </c>
      <c r="D53" s="144">
        <f>SUM(D54,D67)</f>
        <v>4576</v>
      </c>
      <c r="E53" s="144">
        <f>SUM(E54,E67)</f>
        <v>0</v>
      </c>
      <c r="F53" s="144">
        <f>SUM(F54,F67)</f>
        <v>0</v>
      </c>
      <c r="G53" s="145">
        <f>SUM(G54,G67)</f>
        <v>0</v>
      </c>
      <c r="H53" s="143">
        <f t="shared" si="6"/>
        <v>4479</v>
      </c>
      <c r="I53" s="144">
        <f>SUM(I54,I67)</f>
        <v>4479</v>
      </c>
      <c r="J53" s="144">
        <f>SUM(J54,J67)</f>
        <v>0</v>
      </c>
      <c r="K53" s="144">
        <f>SUM(K54,K67)</f>
        <v>0</v>
      </c>
      <c r="L53" s="146">
        <f>SUM(L54,L67)</f>
        <v>0</v>
      </c>
    </row>
    <row r="54" spans="1:12" x14ac:dyDescent="0.25">
      <c r="A54" s="56">
        <v>1100</v>
      </c>
      <c r="B54" s="147" t="s">
        <v>64</v>
      </c>
      <c r="C54" s="57">
        <f t="shared" si="5"/>
        <v>3611</v>
      </c>
      <c r="D54" s="63">
        <f>SUM(D55,D58,D66)</f>
        <v>3611</v>
      </c>
      <c r="E54" s="63">
        <f>SUM(E55,E58,E66)</f>
        <v>0</v>
      </c>
      <c r="F54" s="63">
        <f>SUM(F55,F58,F66)</f>
        <v>0</v>
      </c>
      <c r="G54" s="148">
        <f>SUM(G55,G58,G66)</f>
        <v>0</v>
      </c>
      <c r="H54" s="57">
        <f t="shared" si="6"/>
        <v>3611</v>
      </c>
      <c r="I54" s="63">
        <f>SUM(I55,I58,I66)</f>
        <v>3611</v>
      </c>
      <c r="J54" s="63">
        <f>SUM(J55,J58,J66)</f>
        <v>0</v>
      </c>
      <c r="K54" s="63">
        <f>SUM(K55,K58,K66)</f>
        <v>0</v>
      </c>
      <c r="L54" s="149">
        <f>SUM(L55,L58,L66)</f>
        <v>0</v>
      </c>
    </row>
    <row r="55" spans="1:12" x14ac:dyDescent="0.25">
      <c r="A55" s="150">
        <v>1110</v>
      </c>
      <c r="B55" s="112" t="s">
        <v>65</v>
      </c>
      <c r="C55" s="117">
        <f t="shared" si="5"/>
        <v>0</v>
      </c>
      <c r="D55" s="151">
        <f>SUM(D56:D57)</f>
        <v>0</v>
      </c>
      <c r="E55" s="151">
        <f>SUM(E56:E57)</f>
        <v>0</v>
      </c>
      <c r="F55" s="151">
        <f>SUM(F56:F57)</f>
        <v>0</v>
      </c>
      <c r="G55" s="152">
        <f>SUM(G56:G57)</f>
        <v>0</v>
      </c>
      <c r="H55" s="117">
        <f t="shared" si="6"/>
        <v>0</v>
      </c>
      <c r="I55" s="151">
        <f>SUM(I56:I57)</f>
        <v>0</v>
      </c>
      <c r="J55" s="151">
        <f>SUM(J56:J57)</f>
        <v>0</v>
      </c>
      <c r="K55" s="151">
        <f>SUM(K56:K57)</f>
        <v>0</v>
      </c>
      <c r="L55" s="153">
        <f>SUM(L56:L57)</f>
        <v>0</v>
      </c>
    </row>
    <row r="56" spans="1:12" x14ac:dyDescent="0.25">
      <c r="A56" s="38">
        <v>1111</v>
      </c>
      <c r="B56" s="65" t="s">
        <v>66</v>
      </c>
      <c r="C56" s="66">
        <f t="shared" si="5"/>
        <v>0</v>
      </c>
      <c r="D56" s="68"/>
      <c r="E56" s="68"/>
      <c r="F56" s="68"/>
      <c r="G56" s="154"/>
      <c r="H56" s="66">
        <f t="shared" si="6"/>
        <v>0</v>
      </c>
      <c r="I56" s="68"/>
      <c r="J56" s="68"/>
      <c r="K56" s="68"/>
      <c r="L56" s="155"/>
    </row>
    <row r="57" spans="1:12" ht="24" customHeight="1" x14ac:dyDescent="0.25">
      <c r="A57" s="44">
        <v>1119</v>
      </c>
      <c r="B57" s="71" t="s">
        <v>67</v>
      </c>
      <c r="C57" s="72">
        <f t="shared" si="5"/>
        <v>0</v>
      </c>
      <c r="D57" s="74"/>
      <c r="E57" s="74"/>
      <c r="F57" s="74"/>
      <c r="G57" s="157"/>
      <c r="H57" s="72">
        <f t="shared" si="6"/>
        <v>0</v>
      </c>
      <c r="I57" s="74"/>
      <c r="J57" s="74"/>
      <c r="K57" s="74"/>
      <c r="L57" s="158"/>
    </row>
    <row r="58" spans="1:12" x14ac:dyDescent="0.25">
      <c r="A58" s="159">
        <v>1140</v>
      </c>
      <c r="B58" s="71" t="s">
        <v>68</v>
      </c>
      <c r="C58" s="72">
        <f t="shared" si="5"/>
        <v>0</v>
      </c>
      <c r="D58" s="160">
        <f>SUM(D59:D65)</f>
        <v>0</v>
      </c>
      <c r="E58" s="160">
        <f>SUM(E59:E65)</f>
        <v>0</v>
      </c>
      <c r="F58" s="160">
        <f>SUM(F59:F65)</f>
        <v>0</v>
      </c>
      <c r="G58" s="161">
        <f>SUM(G59:G65)</f>
        <v>0</v>
      </c>
      <c r="H58" s="72">
        <f t="shared" si="6"/>
        <v>0</v>
      </c>
      <c r="I58" s="160">
        <f>SUM(I59:I65)</f>
        <v>0</v>
      </c>
      <c r="J58" s="160">
        <f>SUM(J59:J65)</f>
        <v>0</v>
      </c>
      <c r="K58" s="160">
        <f>SUM(K59:K65)</f>
        <v>0</v>
      </c>
      <c r="L58" s="162">
        <f>SUM(L59:L65)</f>
        <v>0</v>
      </c>
    </row>
    <row r="59" spans="1:12" x14ac:dyDescent="0.25">
      <c r="A59" s="44">
        <v>1141</v>
      </c>
      <c r="B59" s="71" t="s">
        <v>69</v>
      </c>
      <c r="C59" s="72">
        <f t="shared" si="5"/>
        <v>0</v>
      </c>
      <c r="D59" s="74"/>
      <c r="E59" s="74"/>
      <c r="F59" s="74"/>
      <c r="G59" s="157"/>
      <c r="H59" s="72">
        <f t="shared" si="6"/>
        <v>0</v>
      </c>
      <c r="I59" s="74"/>
      <c r="J59" s="74"/>
      <c r="K59" s="74"/>
      <c r="L59" s="158"/>
    </row>
    <row r="60" spans="1:12" ht="24.75" customHeight="1" x14ac:dyDescent="0.25">
      <c r="A60" s="44">
        <v>1142</v>
      </c>
      <c r="B60" s="71" t="s">
        <v>70</v>
      </c>
      <c r="C60" s="72">
        <f t="shared" si="5"/>
        <v>0</v>
      </c>
      <c r="D60" s="74"/>
      <c r="E60" s="74"/>
      <c r="F60" s="74"/>
      <c r="G60" s="157"/>
      <c r="H60" s="72">
        <f t="shared" si="6"/>
        <v>0</v>
      </c>
      <c r="I60" s="74"/>
      <c r="J60" s="74"/>
      <c r="K60" s="74"/>
      <c r="L60" s="158"/>
    </row>
    <row r="61" spans="1:12" ht="24" x14ac:dyDescent="0.25">
      <c r="A61" s="44">
        <v>1145</v>
      </c>
      <c r="B61" s="71" t="s">
        <v>71</v>
      </c>
      <c r="C61" s="72">
        <f t="shared" si="5"/>
        <v>0</v>
      </c>
      <c r="D61" s="74"/>
      <c r="E61" s="74"/>
      <c r="F61" s="74"/>
      <c r="G61" s="157"/>
      <c r="H61" s="72">
        <f t="shared" si="6"/>
        <v>0</v>
      </c>
      <c r="I61" s="74"/>
      <c r="J61" s="74"/>
      <c r="K61" s="74"/>
      <c r="L61" s="158"/>
    </row>
    <row r="62" spans="1:12" ht="27.75" customHeight="1" x14ac:dyDescent="0.25">
      <c r="A62" s="44">
        <v>1146</v>
      </c>
      <c r="B62" s="71" t="s">
        <v>72</v>
      </c>
      <c r="C62" s="72">
        <f t="shared" si="5"/>
        <v>0</v>
      </c>
      <c r="D62" s="74"/>
      <c r="E62" s="74"/>
      <c r="F62" s="74"/>
      <c r="G62" s="157"/>
      <c r="H62" s="72">
        <f t="shared" si="6"/>
        <v>0</v>
      </c>
      <c r="I62" s="74"/>
      <c r="J62" s="74"/>
      <c r="K62" s="74"/>
      <c r="L62" s="158"/>
    </row>
    <row r="63" spans="1:12" x14ac:dyDescent="0.25">
      <c r="A63" s="44">
        <v>1147</v>
      </c>
      <c r="B63" s="71" t="s">
        <v>73</v>
      </c>
      <c r="C63" s="72">
        <f t="shared" si="5"/>
        <v>0</v>
      </c>
      <c r="D63" s="74"/>
      <c r="E63" s="74"/>
      <c r="F63" s="74"/>
      <c r="G63" s="157"/>
      <c r="H63" s="72">
        <f t="shared" si="6"/>
        <v>0</v>
      </c>
      <c r="I63" s="74"/>
      <c r="J63" s="74"/>
      <c r="K63" s="74"/>
      <c r="L63" s="158"/>
    </row>
    <row r="64" spans="1:12" x14ac:dyDescent="0.25">
      <c r="A64" s="44">
        <v>1148</v>
      </c>
      <c r="B64" s="71" t="s">
        <v>74</v>
      </c>
      <c r="C64" s="72">
        <f t="shared" si="5"/>
        <v>0</v>
      </c>
      <c r="D64" s="74"/>
      <c r="E64" s="74"/>
      <c r="F64" s="74"/>
      <c r="G64" s="157"/>
      <c r="H64" s="72">
        <f t="shared" si="6"/>
        <v>0</v>
      </c>
      <c r="I64" s="74"/>
      <c r="J64" s="74"/>
      <c r="K64" s="74"/>
      <c r="L64" s="158"/>
    </row>
    <row r="65" spans="1:12" ht="24" customHeight="1" x14ac:dyDescent="0.25">
      <c r="A65" s="44">
        <v>1149</v>
      </c>
      <c r="B65" s="71" t="s">
        <v>75</v>
      </c>
      <c r="C65" s="72">
        <f t="shared" si="5"/>
        <v>0</v>
      </c>
      <c r="D65" s="74"/>
      <c r="E65" s="74"/>
      <c r="F65" s="74"/>
      <c r="G65" s="157"/>
      <c r="H65" s="72">
        <f t="shared" si="6"/>
        <v>0</v>
      </c>
      <c r="I65" s="74"/>
      <c r="J65" s="74"/>
      <c r="K65" s="74"/>
      <c r="L65" s="158"/>
    </row>
    <row r="66" spans="1:12" ht="36" x14ac:dyDescent="0.25">
      <c r="A66" s="150">
        <v>1150</v>
      </c>
      <c r="B66" s="112" t="s">
        <v>76</v>
      </c>
      <c r="C66" s="117">
        <f t="shared" si="5"/>
        <v>3611</v>
      </c>
      <c r="D66" s="163">
        <v>3611</v>
      </c>
      <c r="E66" s="163"/>
      <c r="F66" s="163"/>
      <c r="G66" s="164"/>
      <c r="H66" s="117">
        <f t="shared" si="6"/>
        <v>3611</v>
      </c>
      <c r="I66" s="163">
        <v>3611</v>
      </c>
      <c r="J66" s="163"/>
      <c r="K66" s="163"/>
      <c r="L66" s="165"/>
    </row>
    <row r="67" spans="1:12" ht="24" x14ac:dyDescent="0.25">
      <c r="A67" s="56">
        <v>1200</v>
      </c>
      <c r="B67" s="147" t="s">
        <v>77</v>
      </c>
      <c r="C67" s="57">
        <f t="shared" si="5"/>
        <v>965</v>
      </c>
      <c r="D67" s="63">
        <f>SUM(D68:D69)</f>
        <v>965</v>
      </c>
      <c r="E67" s="63">
        <f>SUM(E68:E69)</f>
        <v>0</v>
      </c>
      <c r="F67" s="63">
        <f>SUM(F68:F69)</f>
        <v>0</v>
      </c>
      <c r="G67" s="166">
        <f>SUM(G68:G69)</f>
        <v>0</v>
      </c>
      <c r="H67" s="57">
        <f t="shared" si="6"/>
        <v>868</v>
      </c>
      <c r="I67" s="63">
        <f>SUM(I68:I69)</f>
        <v>868</v>
      </c>
      <c r="J67" s="63">
        <f>SUM(J68:J69)</f>
        <v>0</v>
      </c>
      <c r="K67" s="63">
        <f>SUM(K68:K69)</f>
        <v>0</v>
      </c>
      <c r="L67" s="167">
        <f>SUM(L68:L69)</f>
        <v>0</v>
      </c>
    </row>
    <row r="68" spans="1:12" ht="24" x14ac:dyDescent="0.25">
      <c r="A68" s="168">
        <v>1210</v>
      </c>
      <c r="B68" s="65" t="s">
        <v>78</v>
      </c>
      <c r="C68" s="66">
        <f t="shared" si="5"/>
        <v>870</v>
      </c>
      <c r="D68" s="68">
        <v>870</v>
      </c>
      <c r="E68" s="68"/>
      <c r="F68" s="68"/>
      <c r="G68" s="154"/>
      <c r="H68" s="66">
        <f t="shared" si="6"/>
        <v>868</v>
      </c>
      <c r="I68" s="68">
        <v>868</v>
      </c>
      <c r="J68" s="68"/>
      <c r="K68" s="68"/>
      <c r="L68" s="155"/>
    </row>
    <row r="69" spans="1:12" ht="24" x14ac:dyDescent="0.25">
      <c r="A69" s="159">
        <v>1220</v>
      </c>
      <c r="B69" s="71" t="s">
        <v>79</v>
      </c>
      <c r="C69" s="72">
        <f t="shared" si="5"/>
        <v>95</v>
      </c>
      <c r="D69" s="160">
        <f>SUM(D70:D74)</f>
        <v>95</v>
      </c>
      <c r="E69" s="160">
        <f>SUM(E70:E74)</f>
        <v>0</v>
      </c>
      <c r="F69" s="160">
        <f>SUM(F70:F74)</f>
        <v>0</v>
      </c>
      <c r="G69" s="161">
        <f>SUM(G70:G74)</f>
        <v>0</v>
      </c>
      <c r="H69" s="72">
        <f t="shared" si="6"/>
        <v>0</v>
      </c>
      <c r="I69" s="160">
        <f>SUM(I70:I74)</f>
        <v>0</v>
      </c>
      <c r="J69" s="160">
        <f>SUM(J70:J74)</f>
        <v>0</v>
      </c>
      <c r="K69" s="160">
        <f>SUM(K70:K74)</f>
        <v>0</v>
      </c>
      <c r="L69" s="162">
        <f>SUM(L70:L74)</f>
        <v>0</v>
      </c>
    </row>
    <row r="70" spans="1:12" ht="48" x14ac:dyDescent="0.25">
      <c r="A70" s="44">
        <v>1221</v>
      </c>
      <c r="B70" s="71" t="s">
        <v>80</v>
      </c>
      <c r="C70" s="72">
        <f t="shared" si="5"/>
        <v>0</v>
      </c>
      <c r="D70" s="74"/>
      <c r="E70" s="74"/>
      <c r="F70" s="74"/>
      <c r="G70" s="157"/>
      <c r="H70" s="72">
        <f t="shared" si="6"/>
        <v>0</v>
      </c>
      <c r="I70" s="74"/>
      <c r="J70" s="74"/>
      <c r="K70" s="74"/>
      <c r="L70" s="158"/>
    </row>
    <row r="71" spans="1:12" x14ac:dyDescent="0.25">
      <c r="A71" s="44">
        <v>1223</v>
      </c>
      <c r="B71" s="71" t="s">
        <v>81</v>
      </c>
      <c r="C71" s="72">
        <f t="shared" si="5"/>
        <v>0</v>
      </c>
      <c r="D71" s="74"/>
      <c r="E71" s="74"/>
      <c r="F71" s="74"/>
      <c r="G71" s="157"/>
      <c r="H71" s="72">
        <f t="shared" si="6"/>
        <v>0</v>
      </c>
      <c r="I71" s="74"/>
      <c r="J71" s="74"/>
      <c r="K71" s="74"/>
      <c r="L71" s="158"/>
    </row>
    <row r="72" spans="1:12" x14ac:dyDescent="0.25">
      <c r="A72" s="44">
        <v>1225</v>
      </c>
      <c r="B72" s="71" t="s">
        <v>82</v>
      </c>
      <c r="C72" s="72">
        <f t="shared" si="5"/>
        <v>0</v>
      </c>
      <c r="D72" s="74"/>
      <c r="E72" s="74"/>
      <c r="F72" s="74"/>
      <c r="G72" s="157"/>
      <c r="H72" s="72">
        <f t="shared" si="6"/>
        <v>0</v>
      </c>
      <c r="I72" s="74"/>
      <c r="J72" s="74"/>
      <c r="K72" s="74"/>
      <c r="L72" s="158"/>
    </row>
    <row r="73" spans="1:12" ht="36" x14ac:dyDescent="0.25">
      <c r="A73" s="44">
        <v>1227</v>
      </c>
      <c r="B73" s="71" t="s">
        <v>83</v>
      </c>
      <c r="C73" s="72">
        <f t="shared" si="5"/>
        <v>95</v>
      </c>
      <c r="D73" s="74">
        <v>95</v>
      </c>
      <c r="E73" s="74"/>
      <c r="F73" s="74"/>
      <c r="G73" s="157"/>
      <c r="H73" s="72">
        <f t="shared" si="6"/>
        <v>0</v>
      </c>
      <c r="I73" s="74">
        <v>0</v>
      </c>
      <c r="J73" s="74"/>
      <c r="K73" s="74"/>
      <c r="L73" s="158"/>
    </row>
    <row r="74" spans="1:12" ht="48" x14ac:dyDescent="0.25">
      <c r="A74" s="44">
        <v>1228</v>
      </c>
      <c r="B74" s="71" t="s">
        <v>84</v>
      </c>
      <c r="C74" s="72">
        <f t="shared" si="5"/>
        <v>0</v>
      </c>
      <c r="D74" s="74"/>
      <c r="E74" s="74"/>
      <c r="F74" s="74"/>
      <c r="G74" s="157"/>
      <c r="H74" s="72">
        <f t="shared" si="6"/>
        <v>0</v>
      </c>
      <c r="I74" s="74"/>
      <c r="J74" s="74"/>
      <c r="K74" s="74"/>
      <c r="L74" s="158"/>
    </row>
    <row r="75" spans="1:12" x14ac:dyDescent="0.25">
      <c r="A75" s="142">
        <v>2000</v>
      </c>
      <c r="B75" s="142" t="s">
        <v>85</v>
      </c>
      <c r="C75" s="143">
        <f t="shared" si="5"/>
        <v>0</v>
      </c>
      <c r="D75" s="144">
        <f>SUM(D76,D83,D130,D164,D165,D172)</f>
        <v>0</v>
      </c>
      <c r="E75" s="144">
        <f>SUM(E76,E83,E130,E164,E165,E172)</f>
        <v>0</v>
      </c>
      <c r="F75" s="144">
        <f>SUM(F76,F83,F130,F164,F165,F172)</f>
        <v>0</v>
      </c>
      <c r="G75" s="145">
        <f>SUM(G76,G83,G130,G164,G165,G172)</f>
        <v>0</v>
      </c>
      <c r="H75" s="143">
        <f t="shared" si="6"/>
        <v>0</v>
      </c>
      <c r="I75" s="144">
        <f>SUM(I76,I83,I130,I164,I165,I172)</f>
        <v>0</v>
      </c>
      <c r="J75" s="144">
        <f>SUM(J76,J83,J130,J164,J165,J172)</f>
        <v>0</v>
      </c>
      <c r="K75" s="144">
        <f>SUM(K76,K83,K130,K164,K165,K172)</f>
        <v>0</v>
      </c>
      <c r="L75" s="146">
        <f>SUM(L76,L83,L130,L164,L165,L172)</f>
        <v>0</v>
      </c>
    </row>
    <row r="76" spans="1:12" ht="24" x14ac:dyDescent="0.25">
      <c r="A76" s="56">
        <v>2100</v>
      </c>
      <c r="B76" s="147" t="s">
        <v>86</v>
      </c>
      <c r="C76" s="57">
        <f t="shared" si="5"/>
        <v>0</v>
      </c>
      <c r="D76" s="63">
        <f>SUM(D77,D80)</f>
        <v>0</v>
      </c>
      <c r="E76" s="63">
        <f>SUM(E77,E80)</f>
        <v>0</v>
      </c>
      <c r="F76" s="63">
        <f>SUM(F77,F80)</f>
        <v>0</v>
      </c>
      <c r="G76" s="166">
        <f>SUM(G77,G80)</f>
        <v>0</v>
      </c>
      <c r="H76" s="57">
        <f t="shared" si="6"/>
        <v>0</v>
      </c>
      <c r="I76" s="63">
        <f>SUM(I77,I80)</f>
        <v>0</v>
      </c>
      <c r="J76" s="63">
        <f>SUM(J77,J80)</f>
        <v>0</v>
      </c>
      <c r="K76" s="63">
        <f>SUM(K77,K80)</f>
        <v>0</v>
      </c>
      <c r="L76" s="167">
        <f>SUM(L77,L80)</f>
        <v>0</v>
      </c>
    </row>
    <row r="77" spans="1:12" ht="24" x14ac:dyDescent="0.25">
      <c r="A77" s="168">
        <v>2110</v>
      </c>
      <c r="B77" s="65" t="s">
        <v>87</v>
      </c>
      <c r="C77" s="66">
        <f t="shared" si="5"/>
        <v>0</v>
      </c>
      <c r="D77" s="169">
        <f>SUM(D78:D79)</f>
        <v>0</v>
      </c>
      <c r="E77" s="169">
        <f>SUM(E78:E79)</f>
        <v>0</v>
      </c>
      <c r="F77" s="169">
        <f>SUM(F78:F79)</f>
        <v>0</v>
      </c>
      <c r="G77" s="170">
        <f>SUM(G78:G79)</f>
        <v>0</v>
      </c>
      <c r="H77" s="66">
        <f t="shared" si="6"/>
        <v>0</v>
      </c>
      <c r="I77" s="169">
        <f>SUM(I78:I79)</f>
        <v>0</v>
      </c>
      <c r="J77" s="169">
        <f>SUM(J78:J79)</f>
        <v>0</v>
      </c>
      <c r="K77" s="169">
        <f>SUM(K78:K79)</f>
        <v>0</v>
      </c>
      <c r="L77" s="171">
        <f>SUM(L78:L79)</f>
        <v>0</v>
      </c>
    </row>
    <row r="78" spans="1:12" x14ac:dyDescent="0.25">
      <c r="A78" s="44">
        <v>2111</v>
      </c>
      <c r="B78" s="71" t="s">
        <v>88</v>
      </c>
      <c r="C78" s="72">
        <f t="shared" si="5"/>
        <v>0</v>
      </c>
      <c r="D78" s="74"/>
      <c r="E78" s="74"/>
      <c r="F78" s="74"/>
      <c r="G78" s="157"/>
      <c r="H78" s="72">
        <f t="shared" si="6"/>
        <v>0</v>
      </c>
      <c r="I78" s="74"/>
      <c r="J78" s="74"/>
      <c r="K78" s="74"/>
      <c r="L78" s="158"/>
    </row>
    <row r="79" spans="1:12" ht="24" x14ac:dyDescent="0.25">
      <c r="A79" s="44">
        <v>2112</v>
      </c>
      <c r="B79" s="71" t="s">
        <v>89</v>
      </c>
      <c r="C79" s="72">
        <f t="shared" si="5"/>
        <v>0</v>
      </c>
      <c r="D79" s="74"/>
      <c r="E79" s="74"/>
      <c r="F79" s="74"/>
      <c r="G79" s="157"/>
      <c r="H79" s="72">
        <f t="shared" si="6"/>
        <v>0</v>
      </c>
      <c r="I79" s="74"/>
      <c r="J79" s="74"/>
      <c r="K79" s="74"/>
      <c r="L79" s="158"/>
    </row>
    <row r="80" spans="1:12" ht="24" x14ac:dyDescent="0.25">
      <c r="A80" s="159">
        <v>2120</v>
      </c>
      <c r="B80" s="71" t="s">
        <v>90</v>
      </c>
      <c r="C80" s="72">
        <f t="shared" si="5"/>
        <v>0</v>
      </c>
      <c r="D80" s="160">
        <f>SUM(D81:D82)</f>
        <v>0</v>
      </c>
      <c r="E80" s="160">
        <f>SUM(E81:E82)</f>
        <v>0</v>
      </c>
      <c r="F80" s="160">
        <f>SUM(F81:F82)</f>
        <v>0</v>
      </c>
      <c r="G80" s="161">
        <f>SUM(G81:G82)</f>
        <v>0</v>
      </c>
      <c r="H80" s="72">
        <f t="shared" si="6"/>
        <v>0</v>
      </c>
      <c r="I80" s="160">
        <f>SUM(I81:I82)</f>
        <v>0</v>
      </c>
      <c r="J80" s="160">
        <f>SUM(J81:J82)</f>
        <v>0</v>
      </c>
      <c r="K80" s="160">
        <f>SUM(K81:K82)</f>
        <v>0</v>
      </c>
      <c r="L80" s="162">
        <f>SUM(L81:L82)</f>
        <v>0</v>
      </c>
    </row>
    <row r="81" spans="1:12" x14ac:dyDescent="0.25">
      <c r="A81" s="44">
        <v>2121</v>
      </c>
      <c r="B81" s="71" t="s">
        <v>88</v>
      </c>
      <c r="C81" s="72">
        <f t="shared" si="5"/>
        <v>0</v>
      </c>
      <c r="D81" s="74"/>
      <c r="E81" s="74"/>
      <c r="F81" s="74"/>
      <c r="G81" s="157"/>
      <c r="H81" s="72">
        <f t="shared" si="6"/>
        <v>0</v>
      </c>
      <c r="I81" s="74"/>
      <c r="J81" s="74"/>
      <c r="K81" s="74"/>
      <c r="L81" s="158"/>
    </row>
    <row r="82" spans="1:12" ht="24" x14ac:dyDescent="0.25">
      <c r="A82" s="44">
        <v>2122</v>
      </c>
      <c r="B82" s="71" t="s">
        <v>89</v>
      </c>
      <c r="C82" s="72">
        <f t="shared" si="5"/>
        <v>0</v>
      </c>
      <c r="D82" s="74"/>
      <c r="E82" s="74"/>
      <c r="F82" s="74"/>
      <c r="G82" s="157"/>
      <c r="H82" s="72">
        <f t="shared" si="6"/>
        <v>0</v>
      </c>
      <c r="I82" s="74"/>
      <c r="J82" s="74"/>
      <c r="K82" s="74"/>
      <c r="L82" s="158"/>
    </row>
    <row r="83" spans="1:12" x14ac:dyDescent="0.25">
      <c r="A83" s="56">
        <v>2200</v>
      </c>
      <c r="B83" s="147" t="s">
        <v>91</v>
      </c>
      <c r="C83" s="57">
        <f t="shared" si="5"/>
        <v>0</v>
      </c>
      <c r="D83" s="63">
        <f>SUM(D84,D89,D95,D103,D112,D116,D122,D128)</f>
        <v>0</v>
      </c>
      <c r="E83" s="63">
        <f>SUM(E84,E89,E95,E103,E112,E116,E122,E128)</f>
        <v>0</v>
      </c>
      <c r="F83" s="63">
        <f>SUM(F84,F89,F95,F103,F112,F116,F122,F128)</f>
        <v>0</v>
      </c>
      <c r="G83" s="166">
        <f>SUM(G84,G89,G95,G103,G112,G116,G122,G128)</f>
        <v>0</v>
      </c>
      <c r="H83" s="57">
        <f t="shared" si="6"/>
        <v>0</v>
      </c>
      <c r="I83" s="63">
        <f>SUM(I84,I89,I95,I103,I112,I116,I122,I128)</f>
        <v>0</v>
      </c>
      <c r="J83" s="63">
        <f>SUM(J84,J89,J95,J103,J112,J116,J122,J128)</f>
        <v>0</v>
      </c>
      <c r="K83" s="63">
        <f>SUM(K84,K89,K95,K103,K112,K116,K122,K128)</f>
        <v>0</v>
      </c>
      <c r="L83" s="172">
        <f>SUM(L84,L89,L95,L103,L112,L116,L122,L128)</f>
        <v>0</v>
      </c>
    </row>
    <row r="84" spans="1:12" ht="24" x14ac:dyDescent="0.25">
      <c r="A84" s="150">
        <v>2210</v>
      </c>
      <c r="B84" s="112" t="s">
        <v>92</v>
      </c>
      <c r="C84" s="117">
        <f t="shared" si="5"/>
        <v>0</v>
      </c>
      <c r="D84" s="151">
        <f>SUM(D85:D88)</f>
        <v>0</v>
      </c>
      <c r="E84" s="151">
        <f>SUM(E85:E88)</f>
        <v>0</v>
      </c>
      <c r="F84" s="151">
        <f>SUM(F85:F88)</f>
        <v>0</v>
      </c>
      <c r="G84" s="151">
        <f>SUM(G85:G88)</f>
        <v>0</v>
      </c>
      <c r="H84" s="117">
        <f t="shared" si="6"/>
        <v>0</v>
      </c>
      <c r="I84" s="151">
        <f>SUM(I85:I88)</f>
        <v>0</v>
      </c>
      <c r="J84" s="151">
        <f>SUM(J85:J88)</f>
        <v>0</v>
      </c>
      <c r="K84" s="151">
        <f>SUM(K85:K88)</f>
        <v>0</v>
      </c>
      <c r="L84" s="153">
        <f>SUM(L85:L88)</f>
        <v>0</v>
      </c>
    </row>
    <row r="85" spans="1:12" ht="24" x14ac:dyDescent="0.25">
      <c r="A85" s="38">
        <v>2211</v>
      </c>
      <c r="B85" s="65" t="s">
        <v>93</v>
      </c>
      <c r="C85" s="66">
        <f t="shared" si="5"/>
        <v>0</v>
      </c>
      <c r="D85" s="68"/>
      <c r="E85" s="68"/>
      <c r="F85" s="68"/>
      <c r="G85" s="154"/>
      <c r="H85" s="66">
        <f t="shared" si="6"/>
        <v>0</v>
      </c>
      <c r="I85" s="68"/>
      <c r="J85" s="68"/>
      <c r="K85" s="68"/>
      <c r="L85" s="155"/>
    </row>
    <row r="86" spans="1:12" ht="36" x14ac:dyDescent="0.25">
      <c r="A86" s="44">
        <v>2212</v>
      </c>
      <c r="B86" s="71" t="s">
        <v>94</v>
      </c>
      <c r="C86" s="72">
        <f t="shared" si="5"/>
        <v>0</v>
      </c>
      <c r="D86" s="74"/>
      <c r="E86" s="74"/>
      <c r="F86" s="74"/>
      <c r="G86" s="157"/>
      <c r="H86" s="72">
        <f t="shared" si="6"/>
        <v>0</v>
      </c>
      <c r="I86" s="74"/>
      <c r="J86" s="74"/>
      <c r="K86" s="74"/>
      <c r="L86" s="158"/>
    </row>
    <row r="87" spans="1:12" ht="24" x14ac:dyDescent="0.25">
      <c r="A87" s="44">
        <v>2214</v>
      </c>
      <c r="B87" s="71" t="s">
        <v>95</v>
      </c>
      <c r="C87" s="72">
        <f t="shared" si="5"/>
        <v>0</v>
      </c>
      <c r="D87" s="74"/>
      <c r="E87" s="74"/>
      <c r="F87" s="74"/>
      <c r="G87" s="157"/>
      <c r="H87" s="72">
        <f t="shared" si="6"/>
        <v>0</v>
      </c>
      <c r="I87" s="74"/>
      <c r="J87" s="74"/>
      <c r="K87" s="74"/>
      <c r="L87" s="158"/>
    </row>
    <row r="88" spans="1:12" x14ac:dyDescent="0.25">
      <c r="A88" s="44">
        <v>2219</v>
      </c>
      <c r="B88" s="71" t="s">
        <v>96</v>
      </c>
      <c r="C88" s="72">
        <f t="shared" si="5"/>
        <v>0</v>
      </c>
      <c r="D88" s="74"/>
      <c r="E88" s="74"/>
      <c r="F88" s="74"/>
      <c r="G88" s="157"/>
      <c r="H88" s="72">
        <f t="shared" si="6"/>
        <v>0</v>
      </c>
      <c r="I88" s="74"/>
      <c r="J88" s="74"/>
      <c r="K88" s="74"/>
      <c r="L88" s="158"/>
    </row>
    <row r="89" spans="1:12" ht="24" x14ac:dyDescent="0.25">
      <c r="A89" s="159">
        <v>2220</v>
      </c>
      <c r="B89" s="71" t="s">
        <v>97</v>
      </c>
      <c r="C89" s="72">
        <f t="shared" si="5"/>
        <v>0</v>
      </c>
      <c r="D89" s="160">
        <f>SUM(D90:D94)</f>
        <v>0</v>
      </c>
      <c r="E89" s="160">
        <f>SUM(E90:E94)</f>
        <v>0</v>
      </c>
      <c r="F89" s="160">
        <f>SUM(F90:F94)</f>
        <v>0</v>
      </c>
      <c r="G89" s="161">
        <f>SUM(G90:G94)</f>
        <v>0</v>
      </c>
      <c r="H89" s="72">
        <f t="shared" si="6"/>
        <v>0</v>
      </c>
      <c r="I89" s="160">
        <f>SUM(I90:I94)</f>
        <v>0</v>
      </c>
      <c r="J89" s="160">
        <f>SUM(J90:J94)</f>
        <v>0</v>
      </c>
      <c r="K89" s="160">
        <f>SUM(K90:K94)</f>
        <v>0</v>
      </c>
      <c r="L89" s="162">
        <f>SUM(L90:L94)</f>
        <v>0</v>
      </c>
    </row>
    <row r="90" spans="1:12" ht="24" x14ac:dyDescent="0.25">
      <c r="A90" s="44">
        <v>2221</v>
      </c>
      <c r="B90" s="71" t="s">
        <v>98</v>
      </c>
      <c r="C90" s="72">
        <f t="shared" si="5"/>
        <v>0</v>
      </c>
      <c r="D90" s="74"/>
      <c r="E90" s="74"/>
      <c r="F90" s="74"/>
      <c r="G90" s="157"/>
      <c r="H90" s="72">
        <f t="shared" si="6"/>
        <v>0</v>
      </c>
      <c r="I90" s="74"/>
      <c r="J90" s="74"/>
      <c r="K90" s="74"/>
      <c r="L90" s="158"/>
    </row>
    <row r="91" spans="1:12" x14ac:dyDescent="0.25">
      <c r="A91" s="44">
        <v>2222</v>
      </c>
      <c r="B91" s="71" t="s">
        <v>99</v>
      </c>
      <c r="C91" s="72">
        <f t="shared" si="5"/>
        <v>0</v>
      </c>
      <c r="D91" s="74"/>
      <c r="E91" s="74"/>
      <c r="F91" s="74"/>
      <c r="G91" s="157"/>
      <c r="H91" s="72">
        <f t="shared" si="6"/>
        <v>0</v>
      </c>
      <c r="I91" s="74"/>
      <c r="J91" s="74"/>
      <c r="K91" s="74"/>
      <c r="L91" s="158"/>
    </row>
    <row r="92" spans="1:12" x14ac:dyDescent="0.25">
      <c r="A92" s="44">
        <v>2223</v>
      </c>
      <c r="B92" s="71" t="s">
        <v>100</v>
      </c>
      <c r="C92" s="72">
        <f t="shared" si="5"/>
        <v>0</v>
      </c>
      <c r="D92" s="74"/>
      <c r="E92" s="74"/>
      <c r="F92" s="74"/>
      <c r="G92" s="157"/>
      <c r="H92" s="72">
        <f t="shared" si="6"/>
        <v>0</v>
      </c>
      <c r="I92" s="74"/>
      <c r="J92" s="74"/>
      <c r="K92" s="74"/>
      <c r="L92" s="158"/>
    </row>
    <row r="93" spans="1:12" ht="48" x14ac:dyDescent="0.25">
      <c r="A93" s="44">
        <v>2224</v>
      </c>
      <c r="B93" s="71" t="s">
        <v>101</v>
      </c>
      <c r="C93" s="72">
        <f t="shared" si="5"/>
        <v>0</v>
      </c>
      <c r="D93" s="74"/>
      <c r="E93" s="74"/>
      <c r="F93" s="74"/>
      <c r="G93" s="157"/>
      <c r="H93" s="72">
        <f t="shared" si="6"/>
        <v>0</v>
      </c>
      <c r="I93" s="74"/>
      <c r="J93" s="74"/>
      <c r="K93" s="74"/>
      <c r="L93" s="158"/>
    </row>
    <row r="94" spans="1:12" ht="24" x14ac:dyDescent="0.25">
      <c r="A94" s="44">
        <v>2229</v>
      </c>
      <c r="B94" s="71" t="s">
        <v>102</v>
      </c>
      <c r="C94" s="72">
        <f t="shared" si="5"/>
        <v>0</v>
      </c>
      <c r="D94" s="74"/>
      <c r="E94" s="74"/>
      <c r="F94" s="74"/>
      <c r="G94" s="157"/>
      <c r="H94" s="72">
        <f t="shared" si="6"/>
        <v>0</v>
      </c>
      <c r="I94" s="74"/>
      <c r="J94" s="74"/>
      <c r="K94" s="74"/>
      <c r="L94" s="158"/>
    </row>
    <row r="95" spans="1:12" ht="36" x14ac:dyDescent="0.25">
      <c r="A95" s="159">
        <v>2230</v>
      </c>
      <c r="B95" s="71" t="s">
        <v>103</v>
      </c>
      <c r="C95" s="72">
        <f t="shared" si="5"/>
        <v>0</v>
      </c>
      <c r="D95" s="160">
        <f>SUM(D96:D102)</f>
        <v>0</v>
      </c>
      <c r="E95" s="160">
        <f>SUM(E96:E102)</f>
        <v>0</v>
      </c>
      <c r="F95" s="160">
        <f>SUM(F96:F102)</f>
        <v>0</v>
      </c>
      <c r="G95" s="161">
        <f>SUM(G96:G102)</f>
        <v>0</v>
      </c>
      <c r="H95" s="72">
        <f t="shared" si="6"/>
        <v>0</v>
      </c>
      <c r="I95" s="160">
        <f>SUM(I96:I102)</f>
        <v>0</v>
      </c>
      <c r="J95" s="160">
        <f>SUM(J96:J102)</f>
        <v>0</v>
      </c>
      <c r="K95" s="160">
        <f>SUM(K96:K102)</f>
        <v>0</v>
      </c>
      <c r="L95" s="162">
        <f>SUM(L96:L102)</f>
        <v>0</v>
      </c>
    </row>
    <row r="96" spans="1:12" ht="24" x14ac:dyDescent="0.25">
      <c r="A96" s="44">
        <v>2231</v>
      </c>
      <c r="B96" s="71" t="s">
        <v>104</v>
      </c>
      <c r="C96" s="72">
        <f t="shared" si="5"/>
        <v>0</v>
      </c>
      <c r="D96" s="74"/>
      <c r="E96" s="74"/>
      <c r="F96" s="74"/>
      <c r="G96" s="157"/>
      <c r="H96" s="72">
        <f t="shared" si="6"/>
        <v>0</v>
      </c>
      <c r="I96" s="74"/>
      <c r="J96" s="74"/>
      <c r="K96" s="74"/>
      <c r="L96" s="158"/>
    </row>
    <row r="97" spans="1:12" ht="24.75" customHeight="1" x14ac:dyDescent="0.25">
      <c r="A97" s="44">
        <v>2232</v>
      </c>
      <c r="B97" s="71" t="s">
        <v>105</v>
      </c>
      <c r="C97" s="72">
        <f t="shared" si="5"/>
        <v>0</v>
      </c>
      <c r="D97" s="74"/>
      <c r="E97" s="74"/>
      <c r="F97" s="74"/>
      <c r="G97" s="157"/>
      <c r="H97" s="72">
        <f t="shared" si="6"/>
        <v>0</v>
      </c>
      <c r="I97" s="74"/>
      <c r="J97" s="74"/>
      <c r="K97" s="74"/>
      <c r="L97" s="158"/>
    </row>
    <row r="98" spans="1:12" ht="24" x14ac:dyDescent="0.25">
      <c r="A98" s="38">
        <v>2233</v>
      </c>
      <c r="B98" s="65" t="s">
        <v>106</v>
      </c>
      <c r="C98" s="66">
        <f t="shared" si="5"/>
        <v>0</v>
      </c>
      <c r="D98" s="68"/>
      <c r="E98" s="68"/>
      <c r="F98" s="68"/>
      <c r="G98" s="154"/>
      <c r="H98" s="66">
        <f t="shared" si="6"/>
        <v>0</v>
      </c>
      <c r="I98" s="68"/>
      <c r="J98" s="68"/>
      <c r="K98" s="68"/>
      <c r="L98" s="155"/>
    </row>
    <row r="99" spans="1:12" ht="36" x14ac:dyDescent="0.25">
      <c r="A99" s="44">
        <v>2234</v>
      </c>
      <c r="B99" s="71" t="s">
        <v>107</v>
      </c>
      <c r="C99" s="72">
        <f t="shared" si="5"/>
        <v>0</v>
      </c>
      <c r="D99" s="74"/>
      <c r="E99" s="74"/>
      <c r="F99" s="74"/>
      <c r="G99" s="157"/>
      <c r="H99" s="72">
        <f t="shared" si="6"/>
        <v>0</v>
      </c>
      <c r="I99" s="74"/>
      <c r="J99" s="74"/>
      <c r="K99" s="74"/>
      <c r="L99" s="158"/>
    </row>
    <row r="100" spans="1:12" ht="24" x14ac:dyDescent="0.25">
      <c r="A100" s="44">
        <v>2235</v>
      </c>
      <c r="B100" s="71" t="s">
        <v>108</v>
      </c>
      <c r="C100" s="72">
        <f t="shared" si="5"/>
        <v>0</v>
      </c>
      <c r="D100" s="74"/>
      <c r="E100" s="74"/>
      <c r="F100" s="74"/>
      <c r="G100" s="157"/>
      <c r="H100" s="72">
        <f t="shared" si="6"/>
        <v>0</v>
      </c>
      <c r="I100" s="74"/>
      <c r="J100" s="74"/>
      <c r="K100" s="74"/>
      <c r="L100" s="158"/>
    </row>
    <row r="101" spans="1:12" x14ac:dyDescent="0.25">
      <c r="A101" s="44">
        <v>2236</v>
      </c>
      <c r="B101" s="71" t="s">
        <v>109</v>
      </c>
      <c r="C101" s="72">
        <f t="shared" si="5"/>
        <v>0</v>
      </c>
      <c r="D101" s="74"/>
      <c r="E101" s="74"/>
      <c r="F101" s="74"/>
      <c r="G101" s="157"/>
      <c r="H101" s="72">
        <f t="shared" si="6"/>
        <v>0</v>
      </c>
      <c r="I101" s="74"/>
      <c r="J101" s="74"/>
      <c r="K101" s="74"/>
      <c r="L101" s="158"/>
    </row>
    <row r="102" spans="1:12" ht="24" x14ac:dyDescent="0.25">
      <c r="A102" s="44">
        <v>2239</v>
      </c>
      <c r="B102" s="71" t="s">
        <v>110</v>
      </c>
      <c r="C102" s="72">
        <f t="shared" si="5"/>
        <v>0</v>
      </c>
      <c r="D102" s="74"/>
      <c r="E102" s="74"/>
      <c r="F102" s="74"/>
      <c r="G102" s="157"/>
      <c r="H102" s="72">
        <f t="shared" si="6"/>
        <v>0</v>
      </c>
      <c r="I102" s="74"/>
      <c r="J102" s="74"/>
      <c r="K102" s="74"/>
      <c r="L102" s="158"/>
    </row>
    <row r="103" spans="1:12" ht="36" x14ac:dyDescent="0.25">
      <c r="A103" s="159">
        <v>2240</v>
      </c>
      <c r="B103" s="71" t="s">
        <v>111</v>
      </c>
      <c r="C103" s="72">
        <f t="shared" si="5"/>
        <v>0</v>
      </c>
      <c r="D103" s="160">
        <f>SUM(D104:D111)</f>
        <v>0</v>
      </c>
      <c r="E103" s="160">
        <f>SUM(E104:E111)</f>
        <v>0</v>
      </c>
      <c r="F103" s="160">
        <f>SUM(F104:F111)</f>
        <v>0</v>
      </c>
      <c r="G103" s="161">
        <f>SUM(G104:G111)</f>
        <v>0</v>
      </c>
      <c r="H103" s="72">
        <f t="shared" si="6"/>
        <v>0</v>
      </c>
      <c r="I103" s="160">
        <f>SUM(I104:I111)</f>
        <v>0</v>
      </c>
      <c r="J103" s="160">
        <f>SUM(J104:J111)</f>
        <v>0</v>
      </c>
      <c r="K103" s="160">
        <f>SUM(K104:K111)</f>
        <v>0</v>
      </c>
      <c r="L103" s="162">
        <f>SUM(L104:L111)</f>
        <v>0</v>
      </c>
    </row>
    <row r="104" spans="1:12" x14ac:dyDescent="0.25">
      <c r="A104" s="44">
        <v>2241</v>
      </c>
      <c r="B104" s="71" t="s">
        <v>112</v>
      </c>
      <c r="C104" s="72">
        <f t="shared" si="5"/>
        <v>0</v>
      </c>
      <c r="D104" s="74"/>
      <c r="E104" s="74"/>
      <c r="F104" s="74"/>
      <c r="G104" s="157"/>
      <c r="H104" s="72">
        <f t="shared" si="6"/>
        <v>0</v>
      </c>
      <c r="I104" s="74"/>
      <c r="J104" s="74"/>
      <c r="K104" s="74"/>
      <c r="L104" s="158"/>
    </row>
    <row r="105" spans="1:12" ht="24" x14ac:dyDescent="0.25">
      <c r="A105" s="44">
        <v>2242</v>
      </c>
      <c r="B105" s="71" t="s">
        <v>113</v>
      </c>
      <c r="C105" s="72">
        <f t="shared" si="5"/>
        <v>0</v>
      </c>
      <c r="D105" s="74"/>
      <c r="E105" s="74"/>
      <c r="F105" s="74"/>
      <c r="G105" s="157"/>
      <c r="H105" s="72">
        <f t="shared" si="6"/>
        <v>0</v>
      </c>
      <c r="I105" s="74"/>
      <c r="J105" s="74"/>
      <c r="K105" s="74"/>
      <c r="L105" s="158"/>
    </row>
    <row r="106" spans="1:12" ht="24" x14ac:dyDescent="0.25">
      <c r="A106" s="44">
        <v>2243</v>
      </c>
      <c r="B106" s="71" t="s">
        <v>114</v>
      </c>
      <c r="C106" s="72">
        <f t="shared" si="5"/>
        <v>0</v>
      </c>
      <c r="D106" s="74"/>
      <c r="E106" s="74"/>
      <c r="F106" s="74"/>
      <c r="G106" s="157"/>
      <c r="H106" s="72">
        <f t="shared" si="6"/>
        <v>0</v>
      </c>
      <c r="I106" s="74"/>
      <c r="J106" s="74"/>
      <c r="K106" s="74"/>
      <c r="L106" s="158"/>
    </row>
    <row r="107" spans="1:12" x14ac:dyDescent="0.25">
      <c r="A107" s="44">
        <v>2244</v>
      </c>
      <c r="B107" s="71" t="s">
        <v>115</v>
      </c>
      <c r="C107" s="72">
        <f t="shared" si="5"/>
        <v>0</v>
      </c>
      <c r="D107" s="74"/>
      <c r="E107" s="74"/>
      <c r="F107" s="74"/>
      <c r="G107" s="157"/>
      <c r="H107" s="72">
        <f t="shared" si="6"/>
        <v>0</v>
      </c>
      <c r="I107" s="74"/>
      <c r="J107" s="74"/>
      <c r="K107" s="74"/>
      <c r="L107" s="158"/>
    </row>
    <row r="108" spans="1:12" ht="24" x14ac:dyDescent="0.25">
      <c r="A108" s="44">
        <v>2246</v>
      </c>
      <c r="B108" s="71" t="s">
        <v>116</v>
      </c>
      <c r="C108" s="72">
        <f t="shared" si="5"/>
        <v>0</v>
      </c>
      <c r="D108" s="74"/>
      <c r="E108" s="74"/>
      <c r="F108" s="74"/>
      <c r="G108" s="157"/>
      <c r="H108" s="72">
        <f t="shared" si="6"/>
        <v>0</v>
      </c>
      <c r="I108" s="74"/>
      <c r="J108" s="74"/>
      <c r="K108" s="74"/>
      <c r="L108" s="158"/>
    </row>
    <row r="109" spans="1:12" x14ac:dyDescent="0.25">
      <c r="A109" s="44">
        <v>2247</v>
      </c>
      <c r="B109" s="71" t="s">
        <v>117</v>
      </c>
      <c r="C109" s="72">
        <f t="shared" si="5"/>
        <v>0</v>
      </c>
      <c r="D109" s="74"/>
      <c r="E109" s="74"/>
      <c r="F109" s="74"/>
      <c r="G109" s="157"/>
      <c r="H109" s="72">
        <f t="shared" si="6"/>
        <v>0</v>
      </c>
      <c r="I109" s="74"/>
      <c r="J109" s="74"/>
      <c r="K109" s="74"/>
      <c r="L109" s="158"/>
    </row>
    <row r="110" spans="1:12" ht="24" x14ac:dyDescent="0.25">
      <c r="A110" s="44">
        <v>2248</v>
      </c>
      <c r="B110" s="71" t="s">
        <v>118</v>
      </c>
      <c r="C110" s="72">
        <f t="shared" si="5"/>
        <v>0</v>
      </c>
      <c r="D110" s="74"/>
      <c r="E110" s="74"/>
      <c r="F110" s="74"/>
      <c r="G110" s="157"/>
      <c r="H110" s="72">
        <f t="shared" si="6"/>
        <v>0</v>
      </c>
      <c r="I110" s="74"/>
      <c r="J110" s="74"/>
      <c r="K110" s="74"/>
      <c r="L110" s="158"/>
    </row>
    <row r="111" spans="1:12" ht="24" x14ac:dyDescent="0.25">
      <c r="A111" s="44">
        <v>2249</v>
      </c>
      <c r="B111" s="71" t="s">
        <v>119</v>
      </c>
      <c r="C111" s="72">
        <f t="shared" si="5"/>
        <v>0</v>
      </c>
      <c r="D111" s="74"/>
      <c r="E111" s="74"/>
      <c r="F111" s="74"/>
      <c r="G111" s="157"/>
      <c r="H111" s="72">
        <f t="shared" si="6"/>
        <v>0</v>
      </c>
      <c r="I111" s="74"/>
      <c r="J111" s="74"/>
      <c r="K111" s="74"/>
      <c r="L111" s="158"/>
    </row>
    <row r="112" spans="1:12" x14ac:dyDescent="0.25">
      <c r="A112" s="159">
        <v>2250</v>
      </c>
      <c r="B112" s="71" t="s">
        <v>120</v>
      </c>
      <c r="C112" s="72">
        <f t="shared" si="5"/>
        <v>0</v>
      </c>
      <c r="D112" s="160">
        <f>SUM(D113:D115)</f>
        <v>0</v>
      </c>
      <c r="E112" s="160">
        <f>SUM(E113:E115)</f>
        <v>0</v>
      </c>
      <c r="F112" s="160">
        <f>SUM(F113:F115)</f>
        <v>0</v>
      </c>
      <c r="G112" s="173">
        <f>SUM(G113:G115)</f>
        <v>0</v>
      </c>
      <c r="H112" s="72">
        <f t="shared" si="6"/>
        <v>0</v>
      </c>
      <c r="I112" s="160">
        <f>SUM(I113:I115)</f>
        <v>0</v>
      </c>
      <c r="J112" s="160">
        <f>SUM(J113:J115)</f>
        <v>0</v>
      </c>
      <c r="K112" s="160">
        <f>SUM(K113:K115)</f>
        <v>0</v>
      </c>
      <c r="L112" s="162">
        <f>SUM(L113:L115)</f>
        <v>0</v>
      </c>
    </row>
    <row r="113" spans="1:12" x14ac:dyDescent="0.25">
      <c r="A113" s="44">
        <v>2251</v>
      </c>
      <c r="B113" s="71" t="s">
        <v>121</v>
      </c>
      <c r="C113" s="72">
        <f t="shared" si="5"/>
        <v>0</v>
      </c>
      <c r="D113" s="74"/>
      <c r="E113" s="74"/>
      <c r="F113" s="74"/>
      <c r="G113" s="157"/>
      <c r="H113" s="72">
        <f t="shared" si="6"/>
        <v>0</v>
      </c>
      <c r="I113" s="74"/>
      <c r="J113" s="74"/>
      <c r="K113" s="74"/>
      <c r="L113" s="158"/>
    </row>
    <row r="114" spans="1:12" ht="24" x14ac:dyDescent="0.25">
      <c r="A114" s="44">
        <v>2252</v>
      </c>
      <c r="B114" s="71" t="s">
        <v>122</v>
      </c>
      <c r="C114" s="72">
        <f>SUM(D114:G114)</f>
        <v>0</v>
      </c>
      <c r="D114" s="74"/>
      <c r="E114" s="74"/>
      <c r="F114" s="74"/>
      <c r="G114" s="157"/>
      <c r="H114" s="72">
        <f>SUM(I114:L114)</f>
        <v>0</v>
      </c>
      <c r="I114" s="74"/>
      <c r="J114" s="74"/>
      <c r="K114" s="74"/>
      <c r="L114" s="158"/>
    </row>
    <row r="115" spans="1:12" ht="24" x14ac:dyDescent="0.25">
      <c r="A115" s="44">
        <v>2259</v>
      </c>
      <c r="B115" s="71" t="s">
        <v>123</v>
      </c>
      <c r="C115" s="72">
        <f>SUM(D115:G115)</f>
        <v>0</v>
      </c>
      <c r="D115" s="74"/>
      <c r="E115" s="74"/>
      <c r="F115" s="74"/>
      <c r="G115" s="157"/>
      <c r="H115" s="72">
        <f>SUM(I115:L115)</f>
        <v>0</v>
      </c>
      <c r="I115" s="74"/>
      <c r="J115" s="74"/>
      <c r="K115" s="74"/>
      <c r="L115" s="158"/>
    </row>
    <row r="116" spans="1:12" x14ac:dyDescent="0.25">
      <c r="A116" s="159">
        <v>2260</v>
      </c>
      <c r="B116" s="71" t="s">
        <v>124</v>
      </c>
      <c r="C116" s="72">
        <f t="shared" ref="C116:C187" si="7">SUM(D116:G116)</f>
        <v>0</v>
      </c>
      <c r="D116" s="160">
        <f>SUM(D117:D121)</f>
        <v>0</v>
      </c>
      <c r="E116" s="160">
        <f>SUM(E117:E121)</f>
        <v>0</v>
      </c>
      <c r="F116" s="160">
        <f>SUM(F117:F121)</f>
        <v>0</v>
      </c>
      <c r="G116" s="161">
        <f>SUM(G117:G121)</f>
        <v>0</v>
      </c>
      <c r="H116" s="72">
        <f t="shared" ref="H116:H188" si="8">SUM(I116:L116)</f>
        <v>0</v>
      </c>
      <c r="I116" s="160">
        <f>SUM(I117:I121)</f>
        <v>0</v>
      </c>
      <c r="J116" s="160">
        <f>SUM(J117:J121)</f>
        <v>0</v>
      </c>
      <c r="K116" s="160">
        <f>SUM(K117:K121)</f>
        <v>0</v>
      </c>
      <c r="L116" s="162">
        <f>SUM(L117:L121)</f>
        <v>0</v>
      </c>
    </row>
    <row r="117" spans="1:12" x14ac:dyDescent="0.25">
      <c r="A117" s="44">
        <v>2261</v>
      </c>
      <c r="B117" s="71" t="s">
        <v>125</v>
      </c>
      <c r="C117" s="72">
        <f t="shared" si="7"/>
        <v>0</v>
      </c>
      <c r="D117" s="74"/>
      <c r="E117" s="74"/>
      <c r="F117" s="74"/>
      <c r="G117" s="157"/>
      <c r="H117" s="72">
        <f t="shared" si="8"/>
        <v>0</v>
      </c>
      <c r="I117" s="74"/>
      <c r="J117" s="74"/>
      <c r="K117" s="74"/>
      <c r="L117" s="158"/>
    </row>
    <row r="118" spans="1:12" x14ac:dyDescent="0.25">
      <c r="A118" s="44">
        <v>2262</v>
      </c>
      <c r="B118" s="71" t="s">
        <v>126</v>
      </c>
      <c r="C118" s="72">
        <f t="shared" si="7"/>
        <v>0</v>
      </c>
      <c r="D118" s="74"/>
      <c r="E118" s="74"/>
      <c r="F118" s="74"/>
      <c r="G118" s="157"/>
      <c r="H118" s="72">
        <f t="shared" si="8"/>
        <v>0</v>
      </c>
      <c r="I118" s="74"/>
      <c r="J118" s="74"/>
      <c r="K118" s="74"/>
      <c r="L118" s="158"/>
    </row>
    <row r="119" spans="1:12" x14ac:dyDescent="0.25">
      <c r="A119" s="44">
        <v>2263</v>
      </c>
      <c r="B119" s="71" t="s">
        <v>127</v>
      </c>
      <c r="C119" s="72">
        <f t="shared" si="7"/>
        <v>0</v>
      </c>
      <c r="D119" s="74"/>
      <c r="E119" s="74"/>
      <c r="F119" s="74"/>
      <c r="G119" s="157"/>
      <c r="H119" s="72">
        <f t="shared" si="8"/>
        <v>0</v>
      </c>
      <c r="I119" s="74"/>
      <c r="J119" s="74"/>
      <c r="K119" s="74"/>
      <c r="L119" s="158"/>
    </row>
    <row r="120" spans="1:12" ht="24" x14ac:dyDescent="0.25">
      <c r="A120" s="44">
        <v>2264</v>
      </c>
      <c r="B120" s="71" t="s">
        <v>128</v>
      </c>
      <c r="C120" s="72">
        <f t="shared" si="7"/>
        <v>0</v>
      </c>
      <c r="D120" s="74"/>
      <c r="E120" s="74"/>
      <c r="F120" s="74"/>
      <c r="G120" s="157"/>
      <c r="H120" s="72">
        <f t="shared" si="8"/>
        <v>0</v>
      </c>
      <c r="I120" s="74"/>
      <c r="J120" s="74"/>
      <c r="K120" s="74"/>
      <c r="L120" s="158"/>
    </row>
    <row r="121" spans="1:12" x14ac:dyDescent="0.25">
      <c r="A121" s="44">
        <v>2269</v>
      </c>
      <c r="B121" s="71" t="s">
        <v>129</v>
      </c>
      <c r="C121" s="72">
        <f t="shared" si="7"/>
        <v>0</v>
      </c>
      <c r="D121" s="74"/>
      <c r="E121" s="74"/>
      <c r="F121" s="74"/>
      <c r="G121" s="157"/>
      <c r="H121" s="72">
        <f t="shared" si="8"/>
        <v>0</v>
      </c>
      <c r="I121" s="74"/>
      <c r="J121" s="74"/>
      <c r="K121" s="74"/>
      <c r="L121" s="158"/>
    </row>
    <row r="122" spans="1:12" x14ac:dyDescent="0.25">
      <c r="A122" s="159">
        <v>2270</v>
      </c>
      <c r="B122" s="71" t="s">
        <v>130</v>
      </c>
      <c r="C122" s="72">
        <f t="shared" si="7"/>
        <v>0</v>
      </c>
      <c r="D122" s="160">
        <f>SUM(D123:D127)</f>
        <v>0</v>
      </c>
      <c r="E122" s="160">
        <f>SUM(E123:E127)</f>
        <v>0</v>
      </c>
      <c r="F122" s="160">
        <f>SUM(F123:F127)</f>
        <v>0</v>
      </c>
      <c r="G122" s="161">
        <f>SUM(G123:G127)</f>
        <v>0</v>
      </c>
      <c r="H122" s="72">
        <f t="shared" si="8"/>
        <v>0</v>
      </c>
      <c r="I122" s="160">
        <f>SUM(I123:I127)</f>
        <v>0</v>
      </c>
      <c r="J122" s="160">
        <f>SUM(J123:J127)</f>
        <v>0</v>
      </c>
      <c r="K122" s="160">
        <f>SUM(K123:K127)</f>
        <v>0</v>
      </c>
      <c r="L122" s="162">
        <f>SUM(L123:L127)</f>
        <v>0</v>
      </c>
    </row>
    <row r="123" spans="1:12" x14ac:dyDescent="0.25">
      <c r="A123" s="44">
        <v>2272</v>
      </c>
      <c r="B123" s="174" t="s">
        <v>131</v>
      </c>
      <c r="C123" s="72">
        <f t="shared" si="7"/>
        <v>0</v>
      </c>
      <c r="D123" s="74"/>
      <c r="E123" s="74"/>
      <c r="F123" s="74"/>
      <c r="G123" s="157"/>
      <c r="H123" s="72">
        <f t="shared" si="8"/>
        <v>0</v>
      </c>
      <c r="I123" s="74"/>
      <c r="J123" s="74"/>
      <c r="K123" s="74"/>
      <c r="L123" s="158"/>
    </row>
    <row r="124" spans="1:12" ht="24" x14ac:dyDescent="0.25">
      <c r="A124" s="44">
        <v>2274</v>
      </c>
      <c r="B124" s="175" t="s">
        <v>132</v>
      </c>
      <c r="C124" s="72">
        <f t="shared" si="7"/>
        <v>0</v>
      </c>
      <c r="D124" s="74"/>
      <c r="E124" s="74"/>
      <c r="F124" s="74"/>
      <c r="G124" s="157"/>
      <c r="H124" s="72">
        <f t="shared" si="8"/>
        <v>0</v>
      </c>
      <c r="I124" s="74"/>
      <c r="J124" s="74"/>
      <c r="K124" s="74"/>
      <c r="L124" s="158"/>
    </row>
    <row r="125" spans="1:12" ht="24" x14ac:dyDescent="0.25">
      <c r="A125" s="44">
        <v>2275</v>
      </c>
      <c r="B125" s="71" t="s">
        <v>133</v>
      </c>
      <c r="C125" s="72">
        <f t="shared" si="7"/>
        <v>0</v>
      </c>
      <c r="D125" s="74"/>
      <c r="E125" s="74"/>
      <c r="F125" s="74"/>
      <c r="G125" s="157"/>
      <c r="H125" s="72">
        <f t="shared" si="8"/>
        <v>0</v>
      </c>
      <c r="I125" s="74"/>
      <c r="J125" s="74"/>
      <c r="K125" s="74"/>
      <c r="L125" s="158"/>
    </row>
    <row r="126" spans="1:12" ht="36" x14ac:dyDescent="0.25">
      <c r="A126" s="44">
        <v>2276</v>
      </c>
      <c r="B126" s="71" t="s">
        <v>134</v>
      </c>
      <c r="C126" s="72">
        <f t="shared" si="7"/>
        <v>0</v>
      </c>
      <c r="D126" s="74"/>
      <c r="E126" s="74"/>
      <c r="F126" s="74"/>
      <c r="G126" s="157"/>
      <c r="H126" s="72">
        <f t="shared" si="8"/>
        <v>0</v>
      </c>
      <c r="I126" s="74"/>
      <c r="J126" s="74"/>
      <c r="K126" s="74"/>
      <c r="L126" s="158"/>
    </row>
    <row r="127" spans="1:12" ht="24" x14ac:dyDescent="0.25">
      <c r="A127" s="44">
        <v>2279</v>
      </c>
      <c r="B127" s="71" t="s">
        <v>135</v>
      </c>
      <c r="C127" s="72">
        <f t="shared" si="7"/>
        <v>0</v>
      </c>
      <c r="D127" s="74"/>
      <c r="E127" s="74"/>
      <c r="F127" s="74"/>
      <c r="G127" s="157"/>
      <c r="H127" s="72">
        <f t="shared" si="8"/>
        <v>0</v>
      </c>
      <c r="I127" s="74"/>
      <c r="J127" s="74"/>
      <c r="K127" s="74"/>
      <c r="L127" s="158"/>
    </row>
    <row r="128" spans="1:12" ht="24" x14ac:dyDescent="0.25">
      <c r="A128" s="168">
        <v>2280</v>
      </c>
      <c r="B128" s="65" t="s">
        <v>136</v>
      </c>
      <c r="C128" s="66">
        <f t="shared" ref="C128:L128" si="9">SUM(C129)</f>
        <v>0</v>
      </c>
      <c r="D128" s="169">
        <f t="shared" si="9"/>
        <v>0</v>
      </c>
      <c r="E128" s="169">
        <f t="shared" si="9"/>
        <v>0</v>
      </c>
      <c r="F128" s="169">
        <f t="shared" si="9"/>
        <v>0</v>
      </c>
      <c r="G128" s="169">
        <f t="shared" si="9"/>
        <v>0</v>
      </c>
      <c r="H128" s="66">
        <f t="shared" si="9"/>
        <v>0</v>
      </c>
      <c r="I128" s="169">
        <f t="shared" si="9"/>
        <v>0</v>
      </c>
      <c r="J128" s="169">
        <f t="shared" si="9"/>
        <v>0</v>
      </c>
      <c r="K128" s="169">
        <f t="shared" si="9"/>
        <v>0</v>
      </c>
      <c r="L128" s="176">
        <f t="shared" si="9"/>
        <v>0</v>
      </c>
    </row>
    <row r="129" spans="1:12" ht="24" x14ac:dyDescent="0.25">
      <c r="A129" s="44">
        <v>2283</v>
      </c>
      <c r="B129" s="71" t="s">
        <v>137</v>
      </c>
      <c r="C129" s="72">
        <f>SUM(D129:G129)</f>
        <v>0</v>
      </c>
      <c r="D129" s="74"/>
      <c r="E129" s="74"/>
      <c r="F129" s="74"/>
      <c r="G129" s="157"/>
      <c r="H129" s="72">
        <f>SUM(I129:L129)</f>
        <v>0</v>
      </c>
      <c r="I129" s="74"/>
      <c r="J129" s="74"/>
      <c r="K129" s="74"/>
      <c r="L129" s="158"/>
    </row>
    <row r="130" spans="1:12" ht="38.25" customHeight="1" x14ac:dyDescent="0.25">
      <c r="A130" s="56">
        <v>2300</v>
      </c>
      <c r="B130" s="147" t="s">
        <v>138</v>
      </c>
      <c r="C130" s="57">
        <f t="shared" si="7"/>
        <v>0</v>
      </c>
      <c r="D130" s="63">
        <f>SUM(D131,D136,D140,D141,D144,D151,D159,D160,D163)</f>
        <v>0</v>
      </c>
      <c r="E130" s="63">
        <f>SUM(E131,E136,E140,E141,E144,E151,E159,E160,E163)</f>
        <v>0</v>
      </c>
      <c r="F130" s="63">
        <f>SUM(F131,F136,F140,F141,F144,F151,F159,F160,F163)</f>
        <v>0</v>
      </c>
      <c r="G130" s="166">
        <f>SUM(G131,G136,G140,G141,G144,G151,G159,G160,G163)</f>
        <v>0</v>
      </c>
      <c r="H130" s="57">
        <f t="shared" si="8"/>
        <v>0</v>
      </c>
      <c r="I130" s="63">
        <f>SUM(I131,I136,I140,I141,I144,I151,I159,I160,I163)</f>
        <v>0</v>
      </c>
      <c r="J130" s="63">
        <f>SUM(J131,J136,J140,J141,J144,J151,J159,J160,J163)</f>
        <v>0</v>
      </c>
      <c r="K130" s="63">
        <f>SUM(K131,K136,K140,K141,K144,K151,K159,K160,K163)</f>
        <v>0</v>
      </c>
      <c r="L130" s="167">
        <f>SUM(L131,L136,L140,L141,L144,L151,L159,L160,L163)</f>
        <v>0</v>
      </c>
    </row>
    <row r="131" spans="1:12" ht="24" x14ac:dyDescent="0.25">
      <c r="A131" s="168">
        <v>2310</v>
      </c>
      <c r="B131" s="65" t="s">
        <v>139</v>
      </c>
      <c r="C131" s="66">
        <f t="shared" si="7"/>
        <v>0</v>
      </c>
      <c r="D131" s="169">
        <f>SUM(D132:D135)</f>
        <v>0</v>
      </c>
      <c r="E131" s="169">
        <f t="shared" ref="E131:L131" si="10">SUM(E132:E135)</f>
        <v>0</v>
      </c>
      <c r="F131" s="169">
        <f t="shared" si="10"/>
        <v>0</v>
      </c>
      <c r="G131" s="170">
        <f t="shared" si="10"/>
        <v>0</v>
      </c>
      <c r="H131" s="66">
        <f t="shared" si="8"/>
        <v>0</v>
      </c>
      <c r="I131" s="169">
        <f t="shared" si="10"/>
        <v>0</v>
      </c>
      <c r="J131" s="169">
        <f t="shared" si="10"/>
        <v>0</v>
      </c>
      <c r="K131" s="169">
        <f t="shared" si="10"/>
        <v>0</v>
      </c>
      <c r="L131" s="171">
        <f t="shared" si="10"/>
        <v>0</v>
      </c>
    </row>
    <row r="132" spans="1:12" x14ac:dyDescent="0.25">
      <c r="A132" s="44">
        <v>2311</v>
      </c>
      <c r="B132" s="71" t="s">
        <v>140</v>
      </c>
      <c r="C132" s="72">
        <f t="shared" si="7"/>
        <v>0</v>
      </c>
      <c r="D132" s="74"/>
      <c r="E132" s="74"/>
      <c r="F132" s="74"/>
      <c r="G132" s="157"/>
      <c r="H132" s="72">
        <f t="shared" si="8"/>
        <v>0</v>
      </c>
      <c r="I132" s="74"/>
      <c r="J132" s="74"/>
      <c r="K132" s="74"/>
      <c r="L132" s="158"/>
    </row>
    <row r="133" spans="1:12" x14ac:dyDescent="0.25">
      <c r="A133" s="44">
        <v>2312</v>
      </c>
      <c r="B133" s="71" t="s">
        <v>141</v>
      </c>
      <c r="C133" s="72">
        <f t="shared" si="7"/>
        <v>0</v>
      </c>
      <c r="D133" s="74"/>
      <c r="E133" s="74"/>
      <c r="F133" s="74"/>
      <c r="G133" s="157"/>
      <c r="H133" s="72">
        <f t="shared" si="8"/>
        <v>0</v>
      </c>
      <c r="I133" s="74"/>
      <c r="J133" s="74"/>
      <c r="K133" s="74"/>
      <c r="L133" s="158"/>
    </row>
    <row r="134" spans="1:12" x14ac:dyDescent="0.25">
      <c r="A134" s="44">
        <v>2313</v>
      </c>
      <c r="B134" s="71" t="s">
        <v>142</v>
      </c>
      <c r="C134" s="72">
        <f t="shared" si="7"/>
        <v>0</v>
      </c>
      <c r="D134" s="74"/>
      <c r="E134" s="74"/>
      <c r="F134" s="74"/>
      <c r="G134" s="157"/>
      <c r="H134" s="72">
        <f t="shared" si="8"/>
        <v>0</v>
      </c>
      <c r="I134" s="74"/>
      <c r="J134" s="74"/>
      <c r="K134" s="74"/>
      <c r="L134" s="158"/>
    </row>
    <row r="135" spans="1:12" ht="36" customHeight="1" x14ac:dyDescent="0.25">
      <c r="A135" s="44">
        <v>2314</v>
      </c>
      <c r="B135" s="71" t="s">
        <v>143</v>
      </c>
      <c r="C135" s="72">
        <f t="shared" si="7"/>
        <v>0</v>
      </c>
      <c r="D135" s="74"/>
      <c r="E135" s="74"/>
      <c r="F135" s="74"/>
      <c r="G135" s="157"/>
      <c r="H135" s="72">
        <f t="shared" si="8"/>
        <v>0</v>
      </c>
      <c r="I135" s="74"/>
      <c r="J135" s="74"/>
      <c r="K135" s="74"/>
      <c r="L135" s="158"/>
    </row>
    <row r="136" spans="1:12" x14ac:dyDescent="0.25">
      <c r="A136" s="159">
        <v>2320</v>
      </c>
      <c r="B136" s="71" t="s">
        <v>144</v>
      </c>
      <c r="C136" s="72">
        <f t="shared" si="7"/>
        <v>0</v>
      </c>
      <c r="D136" s="160">
        <f>SUM(D137:D139)</f>
        <v>0</v>
      </c>
      <c r="E136" s="160">
        <f>SUM(E137:E139)</f>
        <v>0</v>
      </c>
      <c r="F136" s="160">
        <f>SUM(F137:F139)</f>
        <v>0</v>
      </c>
      <c r="G136" s="161">
        <f>SUM(G137:G139)</f>
        <v>0</v>
      </c>
      <c r="H136" s="72">
        <f t="shared" si="8"/>
        <v>0</v>
      </c>
      <c r="I136" s="160">
        <f>SUM(I137:I139)</f>
        <v>0</v>
      </c>
      <c r="J136" s="160">
        <f>SUM(J137:J139)</f>
        <v>0</v>
      </c>
      <c r="K136" s="160">
        <f>SUM(K137:K139)</f>
        <v>0</v>
      </c>
      <c r="L136" s="162">
        <f>SUM(L137:L139)</f>
        <v>0</v>
      </c>
    </row>
    <row r="137" spans="1:12" x14ac:dyDescent="0.25">
      <c r="A137" s="44">
        <v>2321</v>
      </c>
      <c r="B137" s="71" t="s">
        <v>145</v>
      </c>
      <c r="C137" s="72">
        <f t="shared" si="7"/>
        <v>0</v>
      </c>
      <c r="D137" s="74"/>
      <c r="E137" s="74"/>
      <c r="F137" s="74"/>
      <c r="G137" s="157"/>
      <c r="H137" s="72">
        <f t="shared" si="8"/>
        <v>0</v>
      </c>
      <c r="I137" s="74"/>
      <c r="J137" s="74"/>
      <c r="K137" s="74"/>
      <c r="L137" s="158"/>
    </row>
    <row r="138" spans="1:12" x14ac:dyDescent="0.25">
      <c r="A138" s="44">
        <v>2322</v>
      </c>
      <c r="B138" s="71" t="s">
        <v>146</v>
      </c>
      <c r="C138" s="72">
        <f t="shared" si="7"/>
        <v>0</v>
      </c>
      <c r="D138" s="74"/>
      <c r="E138" s="74"/>
      <c r="F138" s="74"/>
      <c r="G138" s="157"/>
      <c r="H138" s="72">
        <f t="shared" si="8"/>
        <v>0</v>
      </c>
      <c r="I138" s="74"/>
      <c r="J138" s="74"/>
      <c r="K138" s="74"/>
      <c r="L138" s="158"/>
    </row>
    <row r="139" spans="1:12" ht="10.5" customHeight="1" x14ac:dyDescent="0.25">
      <c r="A139" s="44">
        <v>2329</v>
      </c>
      <c r="B139" s="71" t="s">
        <v>147</v>
      </c>
      <c r="C139" s="72">
        <f t="shared" si="7"/>
        <v>0</v>
      </c>
      <c r="D139" s="74"/>
      <c r="E139" s="74"/>
      <c r="F139" s="74"/>
      <c r="G139" s="157"/>
      <c r="H139" s="72">
        <f t="shared" si="8"/>
        <v>0</v>
      </c>
      <c r="I139" s="74"/>
      <c r="J139" s="74"/>
      <c r="K139" s="74"/>
      <c r="L139" s="158"/>
    </row>
    <row r="140" spans="1:12" x14ac:dyDescent="0.25">
      <c r="A140" s="159">
        <v>2330</v>
      </c>
      <c r="B140" s="71" t="s">
        <v>148</v>
      </c>
      <c r="C140" s="72">
        <f t="shared" si="7"/>
        <v>0</v>
      </c>
      <c r="D140" s="74"/>
      <c r="E140" s="74"/>
      <c r="F140" s="74"/>
      <c r="G140" s="157"/>
      <c r="H140" s="72">
        <f t="shared" si="8"/>
        <v>0</v>
      </c>
      <c r="I140" s="74"/>
      <c r="J140" s="74"/>
      <c r="K140" s="74"/>
      <c r="L140" s="158"/>
    </row>
    <row r="141" spans="1:12" ht="48" x14ac:dyDescent="0.25">
      <c r="A141" s="159">
        <v>2340</v>
      </c>
      <c r="B141" s="71" t="s">
        <v>149</v>
      </c>
      <c r="C141" s="72">
        <f t="shared" si="7"/>
        <v>0</v>
      </c>
      <c r="D141" s="160">
        <f>SUM(D142:D143)</f>
        <v>0</v>
      </c>
      <c r="E141" s="160">
        <f>SUM(E142:E143)</f>
        <v>0</v>
      </c>
      <c r="F141" s="160">
        <f>SUM(F142:F143)</f>
        <v>0</v>
      </c>
      <c r="G141" s="161">
        <f>SUM(G142:G143)</f>
        <v>0</v>
      </c>
      <c r="H141" s="72">
        <f t="shared" si="8"/>
        <v>0</v>
      </c>
      <c r="I141" s="160">
        <f>SUM(I142:I143)</f>
        <v>0</v>
      </c>
      <c r="J141" s="160">
        <f>SUM(J142:J143)</f>
        <v>0</v>
      </c>
      <c r="K141" s="160">
        <f>SUM(K142:K143)</f>
        <v>0</v>
      </c>
      <c r="L141" s="162">
        <f>SUM(L142:L143)</f>
        <v>0</v>
      </c>
    </row>
    <row r="142" spans="1:12" x14ac:dyDescent="0.25">
      <c r="A142" s="44">
        <v>2341</v>
      </c>
      <c r="B142" s="71" t="s">
        <v>150</v>
      </c>
      <c r="C142" s="72">
        <f t="shared" si="7"/>
        <v>0</v>
      </c>
      <c r="D142" s="74"/>
      <c r="E142" s="74"/>
      <c r="F142" s="74"/>
      <c r="G142" s="157"/>
      <c r="H142" s="72">
        <f t="shared" si="8"/>
        <v>0</v>
      </c>
      <c r="I142" s="74"/>
      <c r="J142" s="74"/>
      <c r="K142" s="74"/>
      <c r="L142" s="158"/>
    </row>
    <row r="143" spans="1:12" ht="24" x14ac:dyDescent="0.25">
      <c r="A143" s="44">
        <v>2344</v>
      </c>
      <c r="B143" s="71" t="s">
        <v>151</v>
      </c>
      <c r="C143" s="72">
        <f t="shared" si="7"/>
        <v>0</v>
      </c>
      <c r="D143" s="74"/>
      <c r="E143" s="74"/>
      <c r="F143" s="74"/>
      <c r="G143" s="157"/>
      <c r="H143" s="72">
        <f t="shared" si="8"/>
        <v>0</v>
      </c>
      <c r="I143" s="74"/>
      <c r="J143" s="74"/>
      <c r="K143" s="74"/>
      <c r="L143" s="158"/>
    </row>
    <row r="144" spans="1:12" ht="24" x14ac:dyDescent="0.25">
      <c r="A144" s="150">
        <v>2350</v>
      </c>
      <c r="B144" s="112" t="s">
        <v>152</v>
      </c>
      <c r="C144" s="117">
        <f t="shared" si="7"/>
        <v>0</v>
      </c>
      <c r="D144" s="151">
        <f>SUM(D145:D150)</f>
        <v>0</v>
      </c>
      <c r="E144" s="151">
        <f>SUM(E145:E150)</f>
        <v>0</v>
      </c>
      <c r="F144" s="151">
        <f>SUM(F145:F150)</f>
        <v>0</v>
      </c>
      <c r="G144" s="152">
        <f>SUM(G145:G150)</f>
        <v>0</v>
      </c>
      <c r="H144" s="117">
        <f t="shared" si="8"/>
        <v>0</v>
      </c>
      <c r="I144" s="151">
        <f>SUM(I145:I150)</f>
        <v>0</v>
      </c>
      <c r="J144" s="151">
        <f>SUM(J145:J150)</f>
        <v>0</v>
      </c>
      <c r="K144" s="151">
        <f>SUM(K145:K150)</f>
        <v>0</v>
      </c>
      <c r="L144" s="153">
        <f>SUM(L145:L150)</f>
        <v>0</v>
      </c>
    </row>
    <row r="145" spans="1:12" x14ac:dyDescent="0.25">
      <c r="A145" s="38">
        <v>2351</v>
      </c>
      <c r="B145" s="65" t="s">
        <v>153</v>
      </c>
      <c r="C145" s="66">
        <f t="shared" si="7"/>
        <v>0</v>
      </c>
      <c r="D145" s="68"/>
      <c r="E145" s="68"/>
      <c r="F145" s="68"/>
      <c r="G145" s="154"/>
      <c r="H145" s="66">
        <f t="shared" si="8"/>
        <v>0</v>
      </c>
      <c r="I145" s="68"/>
      <c r="J145" s="68"/>
      <c r="K145" s="68"/>
      <c r="L145" s="155"/>
    </row>
    <row r="146" spans="1:12" x14ac:dyDescent="0.25">
      <c r="A146" s="44">
        <v>2352</v>
      </c>
      <c r="B146" s="71" t="s">
        <v>154</v>
      </c>
      <c r="C146" s="72">
        <f t="shared" si="7"/>
        <v>0</v>
      </c>
      <c r="D146" s="74"/>
      <c r="E146" s="74"/>
      <c r="F146" s="74"/>
      <c r="G146" s="157"/>
      <c r="H146" s="72">
        <f t="shared" si="8"/>
        <v>0</v>
      </c>
      <c r="I146" s="74"/>
      <c r="J146" s="74"/>
      <c r="K146" s="74"/>
      <c r="L146" s="158"/>
    </row>
    <row r="147" spans="1:12" ht="24" x14ac:dyDescent="0.25">
      <c r="A147" s="44">
        <v>2353</v>
      </c>
      <c r="B147" s="71" t="s">
        <v>155</v>
      </c>
      <c r="C147" s="72">
        <f t="shared" si="7"/>
        <v>0</v>
      </c>
      <c r="D147" s="74"/>
      <c r="E147" s="74"/>
      <c r="F147" s="74"/>
      <c r="G147" s="157"/>
      <c r="H147" s="72">
        <f t="shared" si="8"/>
        <v>0</v>
      </c>
      <c r="I147" s="74"/>
      <c r="J147" s="74"/>
      <c r="K147" s="74"/>
      <c r="L147" s="158"/>
    </row>
    <row r="148" spans="1:12" ht="24" x14ac:dyDescent="0.25">
      <c r="A148" s="44">
        <v>2354</v>
      </c>
      <c r="B148" s="71" t="s">
        <v>156</v>
      </c>
      <c r="C148" s="72">
        <f t="shared" si="7"/>
        <v>0</v>
      </c>
      <c r="D148" s="74"/>
      <c r="E148" s="74"/>
      <c r="F148" s="74"/>
      <c r="G148" s="157"/>
      <c r="H148" s="72">
        <f t="shared" si="8"/>
        <v>0</v>
      </c>
      <c r="I148" s="74"/>
      <c r="J148" s="74"/>
      <c r="K148" s="74"/>
      <c r="L148" s="158"/>
    </row>
    <row r="149" spans="1:12" ht="24" x14ac:dyDescent="0.25">
      <c r="A149" s="44">
        <v>2355</v>
      </c>
      <c r="B149" s="71" t="s">
        <v>157</v>
      </c>
      <c r="C149" s="72">
        <f t="shared" si="7"/>
        <v>0</v>
      </c>
      <c r="D149" s="74"/>
      <c r="E149" s="74"/>
      <c r="F149" s="74"/>
      <c r="G149" s="157"/>
      <c r="H149" s="72">
        <f t="shared" si="8"/>
        <v>0</v>
      </c>
      <c r="I149" s="74"/>
      <c r="J149" s="74"/>
      <c r="K149" s="74"/>
      <c r="L149" s="158"/>
    </row>
    <row r="150" spans="1:12" ht="24" x14ac:dyDescent="0.25">
      <c r="A150" s="44">
        <v>2359</v>
      </c>
      <c r="B150" s="71" t="s">
        <v>158</v>
      </c>
      <c r="C150" s="72">
        <f t="shared" si="7"/>
        <v>0</v>
      </c>
      <c r="D150" s="74"/>
      <c r="E150" s="74"/>
      <c r="F150" s="74"/>
      <c r="G150" s="157"/>
      <c r="H150" s="72">
        <f t="shared" si="8"/>
        <v>0</v>
      </c>
      <c r="I150" s="74"/>
      <c r="J150" s="74"/>
      <c r="K150" s="74"/>
      <c r="L150" s="158"/>
    </row>
    <row r="151" spans="1:12" ht="24.75" customHeight="1" x14ac:dyDescent="0.25">
      <c r="A151" s="159">
        <v>2360</v>
      </c>
      <c r="B151" s="71" t="s">
        <v>159</v>
      </c>
      <c r="C151" s="72">
        <f t="shared" si="7"/>
        <v>0</v>
      </c>
      <c r="D151" s="160">
        <f>SUM(D152:D158)</f>
        <v>0</v>
      </c>
      <c r="E151" s="160">
        <f>SUM(E152:E158)</f>
        <v>0</v>
      </c>
      <c r="F151" s="160">
        <f>SUM(F152:F158)</f>
        <v>0</v>
      </c>
      <c r="G151" s="161">
        <f>SUM(G152:G158)</f>
        <v>0</v>
      </c>
      <c r="H151" s="72">
        <f t="shared" si="8"/>
        <v>0</v>
      </c>
      <c r="I151" s="160">
        <f>SUM(I152:I158)</f>
        <v>0</v>
      </c>
      <c r="J151" s="160">
        <f>SUM(J152:J158)</f>
        <v>0</v>
      </c>
      <c r="K151" s="160">
        <f>SUM(K152:K158)</f>
        <v>0</v>
      </c>
      <c r="L151" s="162">
        <f>SUM(L152:L158)</f>
        <v>0</v>
      </c>
    </row>
    <row r="152" spans="1:12" x14ac:dyDescent="0.25">
      <c r="A152" s="43">
        <v>2361</v>
      </c>
      <c r="B152" s="71" t="s">
        <v>160</v>
      </c>
      <c r="C152" s="72">
        <f t="shared" si="7"/>
        <v>0</v>
      </c>
      <c r="D152" s="74"/>
      <c r="E152" s="74"/>
      <c r="F152" s="74"/>
      <c r="G152" s="157"/>
      <c r="H152" s="72">
        <f t="shared" si="8"/>
        <v>0</v>
      </c>
      <c r="I152" s="74"/>
      <c r="J152" s="74"/>
      <c r="K152" s="74"/>
      <c r="L152" s="158"/>
    </row>
    <row r="153" spans="1:12" ht="24" x14ac:dyDescent="0.25">
      <c r="A153" s="43">
        <v>2362</v>
      </c>
      <c r="B153" s="71" t="s">
        <v>161</v>
      </c>
      <c r="C153" s="72">
        <f t="shared" si="7"/>
        <v>0</v>
      </c>
      <c r="D153" s="74"/>
      <c r="E153" s="74"/>
      <c r="F153" s="74"/>
      <c r="G153" s="157"/>
      <c r="H153" s="72">
        <f t="shared" si="8"/>
        <v>0</v>
      </c>
      <c r="I153" s="74"/>
      <c r="J153" s="74"/>
      <c r="K153" s="74"/>
      <c r="L153" s="158"/>
    </row>
    <row r="154" spans="1:12" x14ac:dyDescent="0.25">
      <c r="A154" s="43">
        <v>2363</v>
      </c>
      <c r="B154" s="71" t="s">
        <v>162</v>
      </c>
      <c r="C154" s="72">
        <f t="shared" si="7"/>
        <v>0</v>
      </c>
      <c r="D154" s="74"/>
      <c r="E154" s="74"/>
      <c r="F154" s="74"/>
      <c r="G154" s="157"/>
      <c r="H154" s="72">
        <f t="shared" si="8"/>
        <v>0</v>
      </c>
      <c r="I154" s="74"/>
      <c r="J154" s="74"/>
      <c r="K154" s="74"/>
      <c r="L154" s="158"/>
    </row>
    <row r="155" spans="1:12" x14ac:dyDescent="0.25">
      <c r="A155" s="43">
        <v>2364</v>
      </c>
      <c r="B155" s="71" t="s">
        <v>163</v>
      </c>
      <c r="C155" s="72">
        <f t="shared" si="7"/>
        <v>0</v>
      </c>
      <c r="D155" s="74"/>
      <c r="E155" s="74"/>
      <c r="F155" s="74"/>
      <c r="G155" s="157"/>
      <c r="H155" s="72">
        <f t="shared" si="8"/>
        <v>0</v>
      </c>
      <c r="I155" s="74"/>
      <c r="J155" s="74"/>
      <c r="K155" s="74"/>
      <c r="L155" s="158"/>
    </row>
    <row r="156" spans="1:12" ht="12.75" customHeight="1" x14ac:dyDescent="0.25">
      <c r="A156" s="43">
        <v>2365</v>
      </c>
      <c r="B156" s="71" t="s">
        <v>164</v>
      </c>
      <c r="C156" s="72">
        <f t="shared" si="7"/>
        <v>0</v>
      </c>
      <c r="D156" s="74"/>
      <c r="E156" s="74"/>
      <c r="F156" s="74"/>
      <c r="G156" s="157"/>
      <c r="H156" s="72">
        <f t="shared" si="8"/>
        <v>0</v>
      </c>
      <c r="I156" s="74"/>
      <c r="J156" s="74"/>
      <c r="K156" s="74"/>
      <c r="L156" s="158"/>
    </row>
    <row r="157" spans="1:12" ht="36" x14ac:dyDescent="0.25">
      <c r="A157" s="43">
        <v>2366</v>
      </c>
      <c r="B157" s="71" t="s">
        <v>165</v>
      </c>
      <c r="C157" s="72">
        <f t="shared" si="7"/>
        <v>0</v>
      </c>
      <c r="D157" s="74"/>
      <c r="E157" s="74"/>
      <c r="F157" s="74"/>
      <c r="G157" s="157"/>
      <c r="H157" s="72">
        <f t="shared" si="8"/>
        <v>0</v>
      </c>
      <c r="I157" s="74"/>
      <c r="J157" s="74"/>
      <c r="K157" s="74"/>
      <c r="L157" s="158"/>
    </row>
    <row r="158" spans="1:12" ht="48" x14ac:dyDescent="0.25">
      <c r="A158" s="43">
        <v>2369</v>
      </c>
      <c r="B158" s="71" t="s">
        <v>166</v>
      </c>
      <c r="C158" s="72">
        <f t="shared" si="7"/>
        <v>0</v>
      </c>
      <c r="D158" s="74"/>
      <c r="E158" s="74"/>
      <c r="F158" s="74"/>
      <c r="G158" s="157"/>
      <c r="H158" s="72">
        <f t="shared" si="8"/>
        <v>0</v>
      </c>
      <c r="I158" s="74"/>
      <c r="J158" s="74"/>
      <c r="K158" s="74"/>
      <c r="L158" s="158"/>
    </row>
    <row r="159" spans="1:12" x14ac:dyDescent="0.25">
      <c r="A159" s="150">
        <v>2370</v>
      </c>
      <c r="B159" s="112" t="s">
        <v>167</v>
      </c>
      <c r="C159" s="117">
        <f t="shared" si="7"/>
        <v>0</v>
      </c>
      <c r="D159" s="163"/>
      <c r="E159" s="163"/>
      <c r="F159" s="163"/>
      <c r="G159" s="164"/>
      <c r="H159" s="117">
        <f t="shared" si="8"/>
        <v>0</v>
      </c>
      <c r="I159" s="163"/>
      <c r="J159" s="163"/>
      <c r="K159" s="163"/>
      <c r="L159" s="165"/>
    </row>
    <row r="160" spans="1:12" x14ac:dyDescent="0.25">
      <c r="A160" s="150">
        <v>2380</v>
      </c>
      <c r="B160" s="112" t="s">
        <v>168</v>
      </c>
      <c r="C160" s="117">
        <f t="shared" si="7"/>
        <v>0</v>
      </c>
      <c r="D160" s="151">
        <f>SUM(D161:D162)</f>
        <v>0</v>
      </c>
      <c r="E160" s="151">
        <f>SUM(E161:E162)</f>
        <v>0</v>
      </c>
      <c r="F160" s="151">
        <f>SUM(F161:F162)</f>
        <v>0</v>
      </c>
      <c r="G160" s="152">
        <f>SUM(G161:G162)</f>
        <v>0</v>
      </c>
      <c r="H160" s="117">
        <f t="shared" si="8"/>
        <v>0</v>
      </c>
      <c r="I160" s="151">
        <f>SUM(I161:I162)</f>
        <v>0</v>
      </c>
      <c r="J160" s="151">
        <f>SUM(J161:J162)</f>
        <v>0</v>
      </c>
      <c r="K160" s="151">
        <f>SUM(K161:K162)</f>
        <v>0</v>
      </c>
      <c r="L160" s="153">
        <f>SUM(L161:L162)</f>
        <v>0</v>
      </c>
    </row>
    <row r="161" spans="1:12" x14ac:dyDescent="0.25">
      <c r="A161" s="37">
        <v>2381</v>
      </c>
      <c r="B161" s="65" t="s">
        <v>169</v>
      </c>
      <c r="C161" s="66">
        <f t="shared" si="7"/>
        <v>0</v>
      </c>
      <c r="D161" s="68"/>
      <c r="E161" s="68"/>
      <c r="F161" s="68"/>
      <c r="G161" s="154"/>
      <c r="H161" s="66">
        <f t="shared" si="8"/>
        <v>0</v>
      </c>
      <c r="I161" s="68"/>
      <c r="J161" s="68"/>
      <c r="K161" s="68"/>
      <c r="L161" s="155"/>
    </row>
    <row r="162" spans="1:12" ht="24" x14ac:dyDescent="0.25">
      <c r="A162" s="43">
        <v>2389</v>
      </c>
      <c r="B162" s="71" t="s">
        <v>170</v>
      </c>
      <c r="C162" s="72">
        <f t="shared" si="7"/>
        <v>0</v>
      </c>
      <c r="D162" s="74"/>
      <c r="E162" s="74"/>
      <c r="F162" s="74"/>
      <c r="G162" s="157"/>
      <c r="H162" s="72">
        <f t="shared" si="8"/>
        <v>0</v>
      </c>
      <c r="I162" s="74"/>
      <c r="J162" s="74"/>
      <c r="K162" s="74"/>
      <c r="L162" s="158"/>
    </row>
    <row r="163" spans="1:12" x14ac:dyDescent="0.25">
      <c r="A163" s="150">
        <v>2390</v>
      </c>
      <c r="B163" s="112" t="s">
        <v>171</v>
      </c>
      <c r="C163" s="117">
        <f t="shared" si="7"/>
        <v>0</v>
      </c>
      <c r="D163" s="163"/>
      <c r="E163" s="163"/>
      <c r="F163" s="163"/>
      <c r="G163" s="164"/>
      <c r="H163" s="117">
        <f t="shared" si="8"/>
        <v>0</v>
      </c>
      <c r="I163" s="163"/>
      <c r="J163" s="163"/>
      <c r="K163" s="163"/>
      <c r="L163" s="165"/>
    </row>
    <row r="164" spans="1:12" x14ac:dyDescent="0.25">
      <c r="A164" s="56">
        <v>2400</v>
      </c>
      <c r="B164" s="147" t="s">
        <v>172</v>
      </c>
      <c r="C164" s="57">
        <f t="shared" si="7"/>
        <v>0</v>
      </c>
      <c r="D164" s="177"/>
      <c r="E164" s="177"/>
      <c r="F164" s="177"/>
      <c r="G164" s="178"/>
      <c r="H164" s="57">
        <f t="shared" si="8"/>
        <v>0</v>
      </c>
      <c r="I164" s="177"/>
      <c r="J164" s="177"/>
      <c r="K164" s="177"/>
      <c r="L164" s="179"/>
    </row>
    <row r="165" spans="1:12" ht="24" x14ac:dyDescent="0.25">
      <c r="A165" s="56">
        <v>2500</v>
      </c>
      <c r="B165" s="147" t="s">
        <v>173</v>
      </c>
      <c r="C165" s="57">
        <f t="shared" si="7"/>
        <v>0</v>
      </c>
      <c r="D165" s="63">
        <f>SUM(D166,D171)</f>
        <v>0</v>
      </c>
      <c r="E165" s="63">
        <f t="shared" ref="E165:G165" si="11">SUM(E166,E171)</f>
        <v>0</v>
      </c>
      <c r="F165" s="63">
        <f t="shared" si="11"/>
        <v>0</v>
      </c>
      <c r="G165" s="63">
        <f t="shared" si="11"/>
        <v>0</v>
      </c>
      <c r="H165" s="57">
        <f t="shared" si="8"/>
        <v>0</v>
      </c>
      <c r="I165" s="63">
        <f>SUM(I166,I171)</f>
        <v>0</v>
      </c>
      <c r="J165" s="63">
        <f t="shared" ref="J165:L165" si="12">SUM(J166,J171)</f>
        <v>0</v>
      </c>
      <c r="K165" s="63">
        <f t="shared" si="12"/>
        <v>0</v>
      </c>
      <c r="L165" s="149">
        <f t="shared" si="12"/>
        <v>0</v>
      </c>
    </row>
    <row r="166" spans="1:12" ht="16.5" customHeight="1" x14ac:dyDescent="0.25">
      <c r="A166" s="168">
        <v>2510</v>
      </c>
      <c r="B166" s="65" t="s">
        <v>174</v>
      </c>
      <c r="C166" s="66">
        <f t="shared" si="7"/>
        <v>0</v>
      </c>
      <c r="D166" s="169">
        <f>SUM(D167:D170)</f>
        <v>0</v>
      </c>
      <c r="E166" s="169">
        <f t="shared" ref="E166:G166" si="13">SUM(E167:E170)</f>
        <v>0</v>
      </c>
      <c r="F166" s="169">
        <f t="shared" si="13"/>
        <v>0</v>
      </c>
      <c r="G166" s="169">
        <f t="shared" si="13"/>
        <v>0</v>
      </c>
      <c r="H166" s="66">
        <f t="shared" si="8"/>
        <v>0</v>
      </c>
      <c r="I166" s="169">
        <f>SUM(I167:I170)</f>
        <v>0</v>
      </c>
      <c r="J166" s="169">
        <f t="shared" ref="J166:L166" si="14">SUM(J167:J170)</f>
        <v>0</v>
      </c>
      <c r="K166" s="169">
        <f t="shared" si="14"/>
        <v>0</v>
      </c>
      <c r="L166" s="180">
        <f t="shared" si="14"/>
        <v>0</v>
      </c>
    </row>
    <row r="167" spans="1:12" ht="24" x14ac:dyDescent="0.25">
      <c r="A167" s="44">
        <v>2512</v>
      </c>
      <c r="B167" s="71" t="s">
        <v>175</v>
      </c>
      <c r="C167" s="72">
        <f t="shared" si="7"/>
        <v>0</v>
      </c>
      <c r="D167" s="74"/>
      <c r="E167" s="74"/>
      <c r="F167" s="74"/>
      <c r="G167" s="157"/>
      <c r="H167" s="72">
        <f t="shared" si="8"/>
        <v>0</v>
      </c>
      <c r="I167" s="74"/>
      <c r="J167" s="74"/>
      <c r="K167" s="74"/>
      <c r="L167" s="158"/>
    </row>
    <row r="168" spans="1:12" ht="36" x14ac:dyDescent="0.25">
      <c r="A168" s="44">
        <v>2513</v>
      </c>
      <c r="B168" s="71" t="s">
        <v>176</v>
      </c>
      <c r="C168" s="72">
        <f t="shared" si="7"/>
        <v>0</v>
      </c>
      <c r="D168" s="74"/>
      <c r="E168" s="74"/>
      <c r="F168" s="74"/>
      <c r="G168" s="157"/>
      <c r="H168" s="72">
        <f t="shared" si="8"/>
        <v>0</v>
      </c>
      <c r="I168" s="74"/>
      <c r="J168" s="74"/>
      <c r="K168" s="74"/>
      <c r="L168" s="158"/>
    </row>
    <row r="169" spans="1:12" ht="24" x14ac:dyDescent="0.25">
      <c r="A169" s="44">
        <v>2515</v>
      </c>
      <c r="B169" s="71" t="s">
        <v>177</v>
      </c>
      <c r="C169" s="72">
        <f t="shared" si="7"/>
        <v>0</v>
      </c>
      <c r="D169" s="74"/>
      <c r="E169" s="74"/>
      <c r="F169" s="74"/>
      <c r="G169" s="157"/>
      <c r="H169" s="72">
        <f t="shared" si="8"/>
        <v>0</v>
      </c>
      <c r="I169" s="74"/>
      <c r="J169" s="74"/>
      <c r="K169" s="74"/>
      <c r="L169" s="158"/>
    </row>
    <row r="170" spans="1:12" ht="24" x14ac:dyDescent="0.25">
      <c r="A170" s="44">
        <v>2519</v>
      </c>
      <c r="B170" s="71" t="s">
        <v>178</v>
      </c>
      <c r="C170" s="72">
        <f t="shared" si="7"/>
        <v>0</v>
      </c>
      <c r="D170" s="74"/>
      <c r="E170" s="74"/>
      <c r="F170" s="74"/>
      <c r="G170" s="157"/>
      <c r="H170" s="72">
        <f t="shared" si="8"/>
        <v>0</v>
      </c>
      <c r="I170" s="74"/>
      <c r="J170" s="74"/>
      <c r="K170" s="74"/>
      <c r="L170" s="158"/>
    </row>
    <row r="171" spans="1:12" ht="24" x14ac:dyDescent="0.25">
      <c r="A171" s="159">
        <v>2520</v>
      </c>
      <c r="B171" s="71" t="s">
        <v>179</v>
      </c>
      <c r="C171" s="72">
        <f t="shared" si="7"/>
        <v>0</v>
      </c>
      <c r="D171" s="74"/>
      <c r="E171" s="74"/>
      <c r="F171" s="74"/>
      <c r="G171" s="157"/>
      <c r="H171" s="72">
        <f t="shared" si="8"/>
        <v>0</v>
      </c>
      <c r="I171" s="74"/>
      <c r="J171" s="74"/>
      <c r="K171" s="74"/>
      <c r="L171" s="158"/>
    </row>
    <row r="172" spans="1:12" s="182" customFormat="1" ht="36" customHeight="1" x14ac:dyDescent="0.25">
      <c r="A172" s="19">
        <v>2800</v>
      </c>
      <c r="B172" s="65" t="s">
        <v>180</v>
      </c>
      <c r="C172" s="66">
        <f t="shared" si="7"/>
        <v>0</v>
      </c>
      <c r="D172" s="40"/>
      <c r="E172" s="40"/>
      <c r="F172" s="40"/>
      <c r="G172" s="41"/>
      <c r="H172" s="66">
        <f t="shared" si="8"/>
        <v>0</v>
      </c>
      <c r="I172" s="40"/>
      <c r="J172" s="40"/>
      <c r="K172" s="40"/>
      <c r="L172" s="42"/>
    </row>
    <row r="173" spans="1:12" x14ac:dyDescent="0.25">
      <c r="A173" s="142">
        <v>3000</v>
      </c>
      <c r="B173" s="142" t="s">
        <v>181</v>
      </c>
      <c r="C173" s="143">
        <f t="shared" si="7"/>
        <v>0</v>
      </c>
      <c r="D173" s="144">
        <f>SUM(D174,D184)</f>
        <v>0</v>
      </c>
      <c r="E173" s="144">
        <f>SUM(E174,E184)</f>
        <v>0</v>
      </c>
      <c r="F173" s="144">
        <f>SUM(F174,F184)</f>
        <v>0</v>
      </c>
      <c r="G173" s="145">
        <f>SUM(G174,G184)</f>
        <v>0</v>
      </c>
      <c r="H173" s="143">
        <f t="shared" si="8"/>
        <v>0</v>
      </c>
      <c r="I173" s="144">
        <f>SUM(I174,I184)</f>
        <v>0</v>
      </c>
      <c r="J173" s="144">
        <f>SUM(J174,J184)</f>
        <v>0</v>
      </c>
      <c r="K173" s="144">
        <f>SUM(K174,K184)</f>
        <v>0</v>
      </c>
      <c r="L173" s="146">
        <f>SUM(L174,L184)</f>
        <v>0</v>
      </c>
    </row>
    <row r="174" spans="1:12" ht="24" x14ac:dyDescent="0.25">
      <c r="A174" s="56">
        <v>3200</v>
      </c>
      <c r="B174" s="183" t="s">
        <v>182</v>
      </c>
      <c r="C174" s="184">
        <f t="shared" si="7"/>
        <v>0</v>
      </c>
      <c r="D174" s="63">
        <f>SUM(D175,D179)</f>
        <v>0</v>
      </c>
      <c r="E174" s="63">
        <f t="shared" ref="E174:G174" si="15">SUM(E175,E179)</f>
        <v>0</v>
      </c>
      <c r="F174" s="63">
        <f t="shared" si="15"/>
        <v>0</v>
      </c>
      <c r="G174" s="63">
        <f t="shared" si="15"/>
        <v>0</v>
      </c>
      <c r="H174" s="57">
        <f t="shared" si="8"/>
        <v>0</v>
      </c>
      <c r="I174" s="63">
        <f>SUM(I175,I179)</f>
        <v>0</v>
      </c>
      <c r="J174" s="63">
        <f t="shared" ref="J174:L174" si="16">SUM(J175,J179)</f>
        <v>0</v>
      </c>
      <c r="K174" s="63">
        <f t="shared" si="16"/>
        <v>0</v>
      </c>
      <c r="L174" s="149">
        <f t="shared" si="16"/>
        <v>0</v>
      </c>
    </row>
    <row r="175" spans="1:12" ht="36" x14ac:dyDescent="0.25">
      <c r="A175" s="168">
        <v>3260</v>
      </c>
      <c r="B175" s="65" t="s">
        <v>183</v>
      </c>
      <c r="C175" s="66">
        <f t="shared" si="7"/>
        <v>0</v>
      </c>
      <c r="D175" s="169">
        <f>SUM(D176:D178)</f>
        <v>0</v>
      </c>
      <c r="E175" s="169">
        <f>SUM(E176:E178)</f>
        <v>0</v>
      </c>
      <c r="F175" s="169">
        <f>SUM(F176:F178)</f>
        <v>0</v>
      </c>
      <c r="G175" s="170">
        <f>SUM(G176:G178)</f>
        <v>0</v>
      </c>
      <c r="H175" s="66">
        <f t="shared" si="8"/>
        <v>0</v>
      </c>
      <c r="I175" s="169">
        <f>SUM(I176:I178)</f>
        <v>0</v>
      </c>
      <c r="J175" s="169">
        <f>SUM(J176:J178)</f>
        <v>0</v>
      </c>
      <c r="K175" s="169">
        <f>SUM(K176:K178)</f>
        <v>0</v>
      </c>
      <c r="L175" s="171">
        <f>SUM(L176:L178)</f>
        <v>0</v>
      </c>
    </row>
    <row r="176" spans="1:12" ht="24" x14ac:dyDescent="0.25">
      <c r="A176" s="44">
        <v>3261</v>
      </c>
      <c r="B176" s="71" t="s">
        <v>184</v>
      </c>
      <c r="C176" s="72">
        <f>SUM(D176:G176)</f>
        <v>0</v>
      </c>
      <c r="D176" s="74"/>
      <c r="E176" s="74"/>
      <c r="F176" s="74"/>
      <c r="G176" s="157"/>
      <c r="H176" s="72">
        <f>SUM(I176:L176)</f>
        <v>0</v>
      </c>
      <c r="I176" s="74"/>
      <c r="J176" s="74"/>
      <c r="K176" s="74"/>
      <c r="L176" s="158"/>
    </row>
    <row r="177" spans="1:12" ht="36" x14ac:dyDescent="0.25">
      <c r="A177" s="44">
        <v>3262</v>
      </c>
      <c r="B177" s="71" t="s">
        <v>185</v>
      </c>
      <c r="C177" s="72">
        <f>SUM(D177:G177)</f>
        <v>0</v>
      </c>
      <c r="D177" s="74"/>
      <c r="E177" s="74"/>
      <c r="F177" s="74"/>
      <c r="G177" s="157"/>
      <c r="H177" s="72">
        <f>SUM(I177:L177)</f>
        <v>0</v>
      </c>
      <c r="I177" s="74"/>
      <c r="J177" s="74"/>
      <c r="K177" s="74"/>
      <c r="L177" s="158"/>
    </row>
    <row r="178" spans="1:12" ht="24" x14ac:dyDescent="0.25">
      <c r="A178" s="44">
        <v>3263</v>
      </c>
      <c r="B178" s="71" t="s">
        <v>186</v>
      </c>
      <c r="C178" s="72">
        <f>SUM(D178:G178)</f>
        <v>0</v>
      </c>
      <c r="D178" s="74"/>
      <c r="E178" s="74"/>
      <c r="F178" s="74"/>
      <c r="G178" s="157"/>
      <c r="H178" s="72">
        <f>SUM(I178:L178)</f>
        <v>0</v>
      </c>
      <c r="I178" s="74"/>
      <c r="J178" s="74"/>
      <c r="K178" s="74"/>
      <c r="L178" s="158"/>
    </row>
    <row r="179" spans="1:12" ht="84" x14ac:dyDescent="0.25">
      <c r="A179" s="168">
        <v>3290</v>
      </c>
      <c r="B179" s="65" t="s">
        <v>187</v>
      </c>
      <c r="C179" s="185">
        <f t="shared" ref="C179:C183" si="17">SUM(D179:G179)</f>
        <v>0</v>
      </c>
      <c r="D179" s="169">
        <f>SUM(D180:D183)</f>
        <v>0</v>
      </c>
      <c r="E179" s="169">
        <f t="shared" ref="E179:G179" si="18">SUM(E180:E183)</f>
        <v>0</v>
      </c>
      <c r="F179" s="169">
        <f t="shared" si="18"/>
        <v>0</v>
      </c>
      <c r="G179" s="169">
        <f t="shared" si="18"/>
        <v>0</v>
      </c>
      <c r="H179" s="185">
        <f t="shared" ref="H179:H183" si="19">SUM(I179:L179)</f>
        <v>0</v>
      </c>
      <c r="I179" s="169">
        <f>SUM(I180:I183)</f>
        <v>0</v>
      </c>
      <c r="J179" s="169">
        <f t="shared" ref="J179:L179" si="20">SUM(J180:J183)</f>
        <v>0</v>
      </c>
      <c r="K179" s="169">
        <f t="shared" si="20"/>
        <v>0</v>
      </c>
      <c r="L179" s="186">
        <f t="shared" si="20"/>
        <v>0</v>
      </c>
    </row>
    <row r="180" spans="1:12" ht="72" x14ac:dyDescent="0.25">
      <c r="A180" s="44">
        <v>3291</v>
      </c>
      <c r="B180" s="71" t="s">
        <v>188</v>
      </c>
      <c r="C180" s="72">
        <f t="shared" si="17"/>
        <v>0</v>
      </c>
      <c r="D180" s="74"/>
      <c r="E180" s="74"/>
      <c r="F180" s="74"/>
      <c r="G180" s="187"/>
      <c r="H180" s="72">
        <f t="shared" si="19"/>
        <v>0</v>
      </c>
      <c r="I180" s="74"/>
      <c r="J180" s="74"/>
      <c r="K180" s="74"/>
      <c r="L180" s="158"/>
    </row>
    <row r="181" spans="1:12" ht="72" x14ac:dyDescent="0.25">
      <c r="A181" s="44">
        <v>3292</v>
      </c>
      <c r="B181" s="71" t="s">
        <v>189</v>
      </c>
      <c r="C181" s="72">
        <f t="shared" si="17"/>
        <v>0</v>
      </c>
      <c r="D181" s="74"/>
      <c r="E181" s="74"/>
      <c r="F181" s="74"/>
      <c r="G181" s="187"/>
      <c r="H181" s="72">
        <f t="shared" si="19"/>
        <v>0</v>
      </c>
      <c r="I181" s="74"/>
      <c r="J181" s="74"/>
      <c r="K181" s="74"/>
      <c r="L181" s="158"/>
    </row>
    <row r="182" spans="1:12" ht="72" x14ac:dyDescent="0.25">
      <c r="A182" s="44">
        <v>3293</v>
      </c>
      <c r="B182" s="71" t="s">
        <v>190</v>
      </c>
      <c r="C182" s="72">
        <f t="shared" si="17"/>
        <v>0</v>
      </c>
      <c r="D182" s="74"/>
      <c r="E182" s="74"/>
      <c r="F182" s="74"/>
      <c r="G182" s="187"/>
      <c r="H182" s="72">
        <f t="shared" si="19"/>
        <v>0</v>
      </c>
      <c r="I182" s="74"/>
      <c r="J182" s="74"/>
      <c r="K182" s="74"/>
      <c r="L182" s="158"/>
    </row>
    <row r="183" spans="1:12" ht="60" x14ac:dyDescent="0.25">
      <c r="A183" s="188">
        <v>3294</v>
      </c>
      <c r="B183" s="71" t="s">
        <v>191</v>
      </c>
      <c r="C183" s="185">
        <f t="shared" si="17"/>
        <v>0</v>
      </c>
      <c r="D183" s="189"/>
      <c r="E183" s="189"/>
      <c r="F183" s="189"/>
      <c r="G183" s="190"/>
      <c r="H183" s="185">
        <f t="shared" si="19"/>
        <v>0</v>
      </c>
      <c r="I183" s="189"/>
      <c r="J183" s="189"/>
      <c r="K183" s="189"/>
      <c r="L183" s="191"/>
    </row>
    <row r="184" spans="1:12" ht="48" x14ac:dyDescent="0.25">
      <c r="A184" s="192">
        <v>3300</v>
      </c>
      <c r="B184" s="183" t="s">
        <v>192</v>
      </c>
      <c r="C184" s="193">
        <f t="shared" si="7"/>
        <v>0</v>
      </c>
      <c r="D184" s="194">
        <f>SUM(D185:D186)</f>
        <v>0</v>
      </c>
      <c r="E184" s="194">
        <f t="shared" ref="E184:G184" si="21">SUM(E185:E186)</f>
        <v>0</v>
      </c>
      <c r="F184" s="194">
        <f t="shared" si="21"/>
        <v>0</v>
      </c>
      <c r="G184" s="194">
        <f t="shared" si="21"/>
        <v>0</v>
      </c>
      <c r="H184" s="193">
        <f t="shared" si="8"/>
        <v>0</v>
      </c>
      <c r="I184" s="194">
        <f>SUM(I185:I186)</f>
        <v>0</v>
      </c>
      <c r="J184" s="194">
        <f t="shared" ref="J184:L184" si="22">SUM(J185:J186)</f>
        <v>0</v>
      </c>
      <c r="K184" s="194">
        <f t="shared" si="22"/>
        <v>0</v>
      </c>
      <c r="L184" s="149">
        <f t="shared" si="22"/>
        <v>0</v>
      </c>
    </row>
    <row r="185" spans="1:12" ht="48" x14ac:dyDescent="0.25">
      <c r="A185" s="111">
        <v>3310</v>
      </c>
      <c r="B185" s="112" t="s">
        <v>193</v>
      </c>
      <c r="C185" s="195">
        <f t="shared" si="7"/>
        <v>0</v>
      </c>
      <c r="D185" s="163"/>
      <c r="E185" s="163"/>
      <c r="F185" s="163"/>
      <c r="G185" s="164"/>
      <c r="H185" s="195">
        <f t="shared" si="8"/>
        <v>0</v>
      </c>
      <c r="I185" s="163"/>
      <c r="J185" s="163"/>
      <c r="K185" s="163"/>
      <c r="L185" s="165"/>
    </row>
    <row r="186" spans="1:12" ht="48.75" customHeight="1" x14ac:dyDescent="0.25">
      <c r="A186" s="38">
        <v>3320</v>
      </c>
      <c r="B186" s="65" t="s">
        <v>194</v>
      </c>
      <c r="C186" s="66">
        <f t="shared" si="7"/>
        <v>0</v>
      </c>
      <c r="D186" s="68"/>
      <c r="E186" s="68"/>
      <c r="F186" s="68"/>
      <c r="G186" s="154"/>
      <c r="H186" s="66">
        <f t="shared" si="8"/>
        <v>0</v>
      </c>
      <c r="I186" s="68"/>
      <c r="J186" s="68"/>
      <c r="K186" s="68"/>
      <c r="L186" s="155"/>
    </row>
    <row r="187" spans="1:12" x14ac:dyDescent="0.25">
      <c r="A187" s="196">
        <v>4000</v>
      </c>
      <c r="B187" s="142" t="s">
        <v>195</v>
      </c>
      <c r="C187" s="143">
        <f t="shared" si="7"/>
        <v>0</v>
      </c>
      <c r="D187" s="144">
        <f>SUM(D188,D191)</f>
        <v>0</v>
      </c>
      <c r="E187" s="144">
        <f>SUM(E188,E191)</f>
        <v>0</v>
      </c>
      <c r="F187" s="144">
        <f>SUM(F188,F191)</f>
        <v>0</v>
      </c>
      <c r="G187" s="145">
        <f>SUM(G188,G191)</f>
        <v>0</v>
      </c>
      <c r="H187" s="143">
        <f t="shared" si="8"/>
        <v>0</v>
      </c>
      <c r="I187" s="144">
        <f>SUM(I188,I191)</f>
        <v>0</v>
      </c>
      <c r="J187" s="144">
        <f>SUM(J188,J191)</f>
        <v>0</v>
      </c>
      <c r="K187" s="144">
        <f>SUM(K188,K191)</f>
        <v>0</v>
      </c>
      <c r="L187" s="146">
        <f>SUM(L188,L191)</f>
        <v>0</v>
      </c>
    </row>
    <row r="188" spans="1:12" ht="24" x14ac:dyDescent="0.25">
      <c r="A188" s="197">
        <v>4200</v>
      </c>
      <c r="B188" s="147" t="s">
        <v>196</v>
      </c>
      <c r="C188" s="57">
        <f>SUM(D188:G188)</f>
        <v>0</v>
      </c>
      <c r="D188" s="63">
        <f>SUM(D189,D190)</f>
        <v>0</v>
      </c>
      <c r="E188" s="63">
        <f>SUM(E189,E190)</f>
        <v>0</v>
      </c>
      <c r="F188" s="63">
        <f>SUM(F189,F190)</f>
        <v>0</v>
      </c>
      <c r="G188" s="166">
        <f>SUM(G189,G190)</f>
        <v>0</v>
      </c>
      <c r="H188" s="57">
        <f t="shared" si="8"/>
        <v>0</v>
      </c>
      <c r="I188" s="63">
        <f>SUM(I189,I190)</f>
        <v>0</v>
      </c>
      <c r="J188" s="63">
        <f>SUM(J189,J190)</f>
        <v>0</v>
      </c>
      <c r="K188" s="63">
        <f>SUM(K189,K190)</f>
        <v>0</v>
      </c>
      <c r="L188" s="167">
        <f>SUM(L189,L190)</f>
        <v>0</v>
      </c>
    </row>
    <row r="189" spans="1:12" ht="36" x14ac:dyDescent="0.25">
      <c r="A189" s="168">
        <v>4240</v>
      </c>
      <c r="B189" s="65" t="s">
        <v>197</v>
      </c>
      <c r="C189" s="66">
        <f t="shared" ref="C189:C264" si="23">SUM(D189:G189)</f>
        <v>0</v>
      </c>
      <c r="D189" s="68"/>
      <c r="E189" s="68"/>
      <c r="F189" s="68"/>
      <c r="G189" s="154"/>
      <c r="H189" s="66">
        <f t="shared" ref="H189:H263" si="24">SUM(I189:L189)</f>
        <v>0</v>
      </c>
      <c r="I189" s="68"/>
      <c r="J189" s="68"/>
      <c r="K189" s="68"/>
      <c r="L189" s="155"/>
    </row>
    <row r="190" spans="1:12" ht="24" x14ac:dyDescent="0.25">
      <c r="A190" s="159">
        <v>4250</v>
      </c>
      <c r="B190" s="71" t="s">
        <v>198</v>
      </c>
      <c r="C190" s="72">
        <f t="shared" si="23"/>
        <v>0</v>
      </c>
      <c r="D190" s="74"/>
      <c r="E190" s="74"/>
      <c r="F190" s="74"/>
      <c r="G190" s="157"/>
      <c r="H190" s="72">
        <f t="shared" si="24"/>
        <v>0</v>
      </c>
      <c r="I190" s="74"/>
      <c r="J190" s="74"/>
      <c r="K190" s="74"/>
      <c r="L190" s="158"/>
    </row>
    <row r="191" spans="1:12" x14ac:dyDescent="0.25">
      <c r="A191" s="56">
        <v>4300</v>
      </c>
      <c r="B191" s="147" t="s">
        <v>199</v>
      </c>
      <c r="C191" s="57">
        <f t="shared" si="23"/>
        <v>0</v>
      </c>
      <c r="D191" s="63">
        <f>SUM(D192)</f>
        <v>0</v>
      </c>
      <c r="E191" s="63">
        <f>SUM(E192)</f>
        <v>0</v>
      </c>
      <c r="F191" s="63">
        <f>SUM(F192)</f>
        <v>0</v>
      </c>
      <c r="G191" s="166">
        <f>SUM(G192)</f>
        <v>0</v>
      </c>
      <c r="H191" s="57">
        <f t="shared" si="24"/>
        <v>0</v>
      </c>
      <c r="I191" s="63">
        <f>SUM(I192)</f>
        <v>0</v>
      </c>
      <c r="J191" s="63">
        <f>SUM(J192)</f>
        <v>0</v>
      </c>
      <c r="K191" s="63">
        <f>SUM(K192)</f>
        <v>0</v>
      </c>
      <c r="L191" s="167">
        <f>SUM(L192)</f>
        <v>0</v>
      </c>
    </row>
    <row r="192" spans="1:12" ht="24" x14ac:dyDescent="0.25">
      <c r="A192" s="168">
        <v>4310</v>
      </c>
      <c r="B192" s="65" t="s">
        <v>200</v>
      </c>
      <c r="C192" s="66">
        <f>SUM(D192:G192)</f>
        <v>0</v>
      </c>
      <c r="D192" s="169">
        <f>SUM(D193:D193)</f>
        <v>0</v>
      </c>
      <c r="E192" s="169">
        <f>SUM(E193:E193)</f>
        <v>0</v>
      </c>
      <c r="F192" s="169">
        <f>SUM(F193:F193)</f>
        <v>0</v>
      </c>
      <c r="G192" s="170">
        <f>SUM(G193:G193)</f>
        <v>0</v>
      </c>
      <c r="H192" s="66">
        <f t="shared" si="24"/>
        <v>0</v>
      </c>
      <c r="I192" s="169">
        <f>SUM(I193:I193)</f>
        <v>0</v>
      </c>
      <c r="J192" s="169">
        <f>SUM(J193:J193)</f>
        <v>0</v>
      </c>
      <c r="K192" s="169">
        <f>SUM(K193:K193)</f>
        <v>0</v>
      </c>
      <c r="L192" s="171">
        <f>SUM(L193:L193)</f>
        <v>0</v>
      </c>
    </row>
    <row r="193" spans="1:12" ht="36" x14ac:dyDescent="0.25">
      <c r="A193" s="44">
        <v>4311</v>
      </c>
      <c r="B193" s="71" t="s">
        <v>201</v>
      </c>
      <c r="C193" s="72">
        <f t="shared" si="23"/>
        <v>0</v>
      </c>
      <c r="D193" s="74"/>
      <c r="E193" s="74"/>
      <c r="F193" s="74"/>
      <c r="G193" s="157"/>
      <c r="H193" s="72">
        <f t="shared" si="24"/>
        <v>0</v>
      </c>
      <c r="I193" s="74"/>
      <c r="J193" s="74"/>
      <c r="K193" s="74"/>
      <c r="L193" s="158"/>
    </row>
    <row r="194" spans="1:12" s="24" customFormat="1" ht="24" x14ac:dyDescent="0.25">
      <c r="A194" s="198"/>
      <c r="B194" s="19" t="s">
        <v>202</v>
      </c>
      <c r="C194" s="138">
        <f t="shared" si="23"/>
        <v>0</v>
      </c>
      <c r="D194" s="139">
        <f>SUM(D195,D230,D269)</f>
        <v>0</v>
      </c>
      <c r="E194" s="139">
        <f>SUM(E195,E230,E269)</f>
        <v>0</v>
      </c>
      <c r="F194" s="139">
        <f>SUM(F195,F230,F269)</f>
        <v>0</v>
      </c>
      <c r="G194" s="139">
        <f>SUM(G195,G230,G269)</f>
        <v>0</v>
      </c>
      <c r="H194" s="138">
        <f t="shared" si="24"/>
        <v>0</v>
      </c>
      <c r="I194" s="139">
        <f>SUM(I195,I230,I269)</f>
        <v>0</v>
      </c>
      <c r="J194" s="139">
        <f>SUM(J195,J230,J269)</f>
        <v>0</v>
      </c>
      <c r="K194" s="139">
        <f>SUM(K195,K230,K269)</f>
        <v>0</v>
      </c>
      <c r="L194" s="199">
        <f>SUM(L195,L230,L269)</f>
        <v>0</v>
      </c>
    </row>
    <row r="195" spans="1:12" x14ac:dyDescent="0.25">
      <c r="A195" s="142">
        <v>5000</v>
      </c>
      <c r="B195" s="142" t="s">
        <v>203</v>
      </c>
      <c r="C195" s="143">
        <f t="shared" si="23"/>
        <v>0</v>
      </c>
      <c r="D195" s="144">
        <f>D196+D204</f>
        <v>0</v>
      </c>
      <c r="E195" s="144">
        <f>E196+E204</f>
        <v>0</v>
      </c>
      <c r="F195" s="144">
        <f>F196+F204</f>
        <v>0</v>
      </c>
      <c r="G195" s="144">
        <f>G196+G204</f>
        <v>0</v>
      </c>
      <c r="H195" s="143">
        <f t="shared" si="24"/>
        <v>0</v>
      </c>
      <c r="I195" s="144">
        <f>I196+I204</f>
        <v>0</v>
      </c>
      <c r="J195" s="144">
        <f>J196+J204</f>
        <v>0</v>
      </c>
      <c r="K195" s="144">
        <f>K196+K204</f>
        <v>0</v>
      </c>
      <c r="L195" s="200">
        <f>L196+L204</f>
        <v>0</v>
      </c>
    </row>
    <row r="196" spans="1:12" x14ac:dyDescent="0.25">
      <c r="A196" s="56">
        <v>5100</v>
      </c>
      <c r="B196" s="147" t="s">
        <v>204</v>
      </c>
      <c r="C196" s="57">
        <f t="shared" si="23"/>
        <v>0</v>
      </c>
      <c r="D196" s="63">
        <f>D197+D198+D201+D202+D203</f>
        <v>0</v>
      </c>
      <c r="E196" s="63">
        <f>E197+E198+E201+E202+E203</f>
        <v>0</v>
      </c>
      <c r="F196" s="63">
        <f>F197+F198+F201+F202+F203</f>
        <v>0</v>
      </c>
      <c r="G196" s="166">
        <f>G197+G198+G201+G202+G203</f>
        <v>0</v>
      </c>
      <c r="H196" s="57">
        <f t="shared" si="24"/>
        <v>0</v>
      </c>
      <c r="I196" s="63">
        <f>I197+I198+I201+I202+I203</f>
        <v>0</v>
      </c>
      <c r="J196" s="63">
        <f>J197+J198+J201+J202+J203</f>
        <v>0</v>
      </c>
      <c r="K196" s="63">
        <f>K197+K198+K201+K202+K203</f>
        <v>0</v>
      </c>
      <c r="L196" s="167">
        <f>L197+L198+L201+L202+L203</f>
        <v>0</v>
      </c>
    </row>
    <row r="197" spans="1:12" x14ac:dyDescent="0.25">
      <c r="A197" s="168">
        <v>5110</v>
      </c>
      <c r="B197" s="65" t="s">
        <v>205</v>
      </c>
      <c r="C197" s="66">
        <f t="shared" si="23"/>
        <v>0</v>
      </c>
      <c r="D197" s="68"/>
      <c r="E197" s="68"/>
      <c r="F197" s="68"/>
      <c r="G197" s="154"/>
      <c r="H197" s="66">
        <f t="shared" si="24"/>
        <v>0</v>
      </c>
      <c r="I197" s="68"/>
      <c r="J197" s="68"/>
      <c r="K197" s="68"/>
      <c r="L197" s="155"/>
    </row>
    <row r="198" spans="1:12" ht="24" x14ac:dyDescent="0.25">
      <c r="A198" s="159">
        <v>5120</v>
      </c>
      <c r="B198" s="71" t="s">
        <v>206</v>
      </c>
      <c r="C198" s="72">
        <f t="shared" si="23"/>
        <v>0</v>
      </c>
      <c r="D198" s="160">
        <f>D199+D200</f>
        <v>0</v>
      </c>
      <c r="E198" s="160">
        <f>E199+E200</f>
        <v>0</v>
      </c>
      <c r="F198" s="160">
        <f>F199+F200</f>
        <v>0</v>
      </c>
      <c r="G198" s="161">
        <f>G199+G200</f>
        <v>0</v>
      </c>
      <c r="H198" s="72">
        <f t="shared" si="24"/>
        <v>0</v>
      </c>
      <c r="I198" s="160">
        <f>I199+I200</f>
        <v>0</v>
      </c>
      <c r="J198" s="160">
        <f>J199+J200</f>
        <v>0</v>
      </c>
      <c r="K198" s="160">
        <f>K199+K200</f>
        <v>0</v>
      </c>
      <c r="L198" s="162">
        <f>L199+L200</f>
        <v>0</v>
      </c>
    </row>
    <row r="199" spans="1:12" x14ac:dyDescent="0.25">
      <c r="A199" s="44">
        <v>5121</v>
      </c>
      <c r="B199" s="71" t="s">
        <v>207</v>
      </c>
      <c r="C199" s="72">
        <f t="shared" si="23"/>
        <v>0</v>
      </c>
      <c r="D199" s="74"/>
      <c r="E199" s="74"/>
      <c r="F199" s="74"/>
      <c r="G199" s="157"/>
      <c r="H199" s="72">
        <f t="shared" si="24"/>
        <v>0</v>
      </c>
      <c r="I199" s="74"/>
      <c r="J199" s="74"/>
      <c r="K199" s="74"/>
      <c r="L199" s="158"/>
    </row>
    <row r="200" spans="1:12" ht="24" x14ac:dyDescent="0.25">
      <c r="A200" s="44">
        <v>5129</v>
      </c>
      <c r="B200" s="71" t="s">
        <v>208</v>
      </c>
      <c r="C200" s="72">
        <f t="shared" si="23"/>
        <v>0</v>
      </c>
      <c r="D200" s="74"/>
      <c r="E200" s="74"/>
      <c r="F200" s="74"/>
      <c r="G200" s="157"/>
      <c r="H200" s="72">
        <f t="shared" si="24"/>
        <v>0</v>
      </c>
      <c r="I200" s="74"/>
      <c r="J200" s="74"/>
      <c r="K200" s="74"/>
      <c r="L200" s="158"/>
    </row>
    <row r="201" spans="1:12" x14ac:dyDescent="0.25">
      <c r="A201" s="159">
        <v>5130</v>
      </c>
      <c r="B201" s="71" t="s">
        <v>209</v>
      </c>
      <c r="C201" s="72">
        <f t="shared" si="23"/>
        <v>0</v>
      </c>
      <c r="D201" s="74"/>
      <c r="E201" s="74"/>
      <c r="F201" s="74"/>
      <c r="G201" s="157"/>
      <c r="H201" s="72">
        <f t="shared" si="24"/>
        <v>0</v>
      </c>
      <c r="I201" s="74"/>
      <c r="J201" s="74"/>
      <c r="K201" s="74"/>
      <c r="L201" s="158"/>
    </row>
    <row r="202" spans="1:12" x14ac:dyDescent="0.25">
      <c r="A202" s="159">
        <v>5140</v>
      </c>
      <c r="B202" s="71" t="s">
        <v>210</v>
      </c>
      <c r="C202" s="72">
        <f t="shared" si="23"/>
        <v>0</v>
      </c>
      <c r="D202" s="74"/>
      <c r="E202" s="74"/>
      <c r="F202" s="74"/>
      <c r="G202" s="157"/>
      <c r="H202" s="72">
        <f t="shared" si="24"/>
        <v>0</v>
      </c>
      <c r="I202" s="74"/>
      <c r="J202" s="74"/>
      <c r="K202" s="74"/>
      <c r="L202" s="158"/>
    </row>
    <row r="203" spans="1:12" ht="24" x14ac:dyDescent="0.25">
      <c r="A203" s="159">
        <v>5170</v>
      </c>
      <c r="B203" s="71" t="s">
        <v>211</v>
      </c>
      <c r="C203" s="72">
        <f t="shared" si="23"/>
        <v>0</v>
      </c>
      <c r="D203" s="74"/>
      <c r="E203" s="74"/>
      <c r="F203" s="74"/>
      <c r="G203" s="157"/>
      <c r="H203" s="72">
        <f t="shared" si="24"/>
        <v>0</v>
      </c>
      <c r="I203" s="74"/>
      <c r="J203" s="74"/>
      <c r="K203" s="74"/>
      <c r="L203" s="158"/>
    </row>
    <row r="204" spans="1:12" x14ac:dyDescent="0.25">
      <c r="A204" s="56">
        <v>5200</v>
      </c>
      <c r="B204" s="147" t="s">
        <v>212</v>
      </c>
      <c r="C204" s="57">
        <f t="shared" si="23"/>
        <v>0</v>
      </c>
      <c r="D204" s="63">
        <f>D205+D215+D216+D225+D226+D227+D229</f>
        <v>0</v>
      </c>
      <c r="E204" s="63">
        <f>E205+E215+E216+E225+E226+E227+E229</f>
        <v>0</v>
      </c>
      <c r="F204" s="63">
        <f>F205+F215+F216+F225+F226+F227+F229</f>
        <v>0</v>
      </c>
      <c r="G204" s="166">
        <f>G205+G215+G216+G225+G226+G227+G229</f>
        <v>0</v>
      </c>
      <c r="H204" s="57">
        <f t="shared" si="24"/>
        <v>0</v>
      </c>
      <c r="I204" s="63">
        <f>I205+I215+I216+I225+I226+I227+I229</f>
        <v>0</v>
      </c>
      <c r="J204" s="63">
        <f>J205+J215+J216+J225+J226+J227+J229</f>
        <v>0</v>
      </c>
      <c r="K204" s="63">
        <f>K205+K215+K216+K225+K226+K227+K229</f>
        <v>0</v>
      </c>
      <c r="L204" s="167">
        <f>L205+L215+L216+L225+L226+L227+L229</f>
        <v>0</v>
      </c>
    </row>
    <row r="205" spans="1:12" x14ac:dyDescent="0.25">
      <c r="A205" s="150">
        <v>5210</v>
      </c>
      <c r="B205" s="112" t="s">
        <v>213</v>
      </c>
      <c r="C205" s="117">
        <f t="shared" si="23"/>
        <v>0</v>
      </c>
      <c r="D205" s="151">
        <f>SUM(D206:D214)</f>
        <v>0</v>
      </c>
      <c r="E205" s="151">
        <f>SUM(E206:E214)</f>
        <v>0</v>
      </c>
      <c r="F205" s="151">
        <f>SUM(F206:F214)</f>
        <v>0</v>
      </c>
      <c r="G205" s="152">
        <f>SUM(G206:G214)</f>
        <v>0</v>
      </c>
      <c r="H205" s="117">
        <f t="shared" si="24"/>
        <v>0</v>
      </c>
      <c r="I205" s="151">
        <f>SUM(I206:I214)</f>
        <v>0</v>
      </c>
      <c r="J205" s="151">
        <f>SUM(J206:J214)</f>
        <v>0</v>
      </c>
      <c r="K205" s="151">
        <f>SUM(K206:K214)</f>
        <v>0</v>
      </c>
      <c r="L205" s="153">
        <f>SUM(L206:L214)</f>
        <v>0</v>
      </c>
    </row>
    <row r="206" spans="1:12" x14ac:dyDescent="0.25">
      <c r="A206" s="38">
        <v>5211</v>
      </c>
      <c r="B206" s="65" t="s">
        <v>214</v>
      </c>
      <c r="C206" s="66">
        <f t="shared" si="23"/>
        <v>0</v>
      </c>
      <c r="D206" s="68"/>
      <c r="E206" s="68"/>
      <c r="F206" s="68"/>
      <c r="G206" s="154"/>
      <c r="H206" s="66">
        <f t="shared" si="24"/>
        <v>0</v>
      </c>
      <c r="I206" s="68"/>
      <c r="J206" s="68"/>
      <c r="K206" s="68"/>
      <c r="L206" s="155"/>
    </row>
    <row r="207" spans="1:12" x14ac:dyDescent="0.25">
      <c r="A207" s="44">
        <v>5212</v>
      </c>
      <c r="B207" s="71" t="s">
        <v>215</v>
      </c>
      <c r="C207" s="72">
        <f t="shared" si="23"/>
        <v>0</v>
      </c>
      <c r="D207" s="74"/>
      <c r="E207" s="74"/>
      <c r="F207" s="74"/>
      <c r="G207" s="157"/>
      <c r="H207" s="72">
        <f t="shared" si="24"/>
        <v>0</v>
      </c>
      <c r="I207" s="74"/>
      <c r="J207" s="74"/>
      <c r="K207" s="74"/>
      <c r="L207" s="158"/>
    </row>
    <row r="208" spans="1:12" x14ac:dyDescent="0.25">
      <c r="A208" s="44">
        <v>5213</v>
      </c>
      <c r="B208" s="71" t="s">
        <v>216</v>
      </c>
      <c r="C208" s="72">
        <f t="shared" si="23"/>
        <v>0</v>
      </c>
      <c r="D208" s="74"/>
      <c r="E208" s="74"/>
      <c r="F208" s="74"/>
      <c r="G208" s="157"/>
      <c r="H208" s="72">
        <f t="shared" si="24"/>
        <v>0</v>
      </c>
      <c r="I208" s="74"/>
      <c r="J208" s="74"/>
      <c r="K208" s="74"/>
      <c r="L208" s="158"/>
    </row>
    <row r="209" spans="1:12" x14ac:dyDescent="0.25">
      <c r="A209" s="44">
        <v>5214</v>
      </c>
      <c r="B209" s="71" t="s">
        <v>217</v>
      </c>
      <c r="C209" s="72">
        <f t="shared" si="23"/>
        <v>0</v>
      </c>
      <c r="D209" s="74"/>
      <c r="E209" s="74"/>
      <c r="F209" s="74"/>
      <c r="G209" s="157"/>
      <c r="H209" s="72">
        <f t="shared" si="24"/>
        <v>0</v>
      </c>
      <c r="I209" s="74"/>
      <c r="J209" s="74"/>
      <c r="K209" s="74"/>
      <c r="L209" s="158"/>
    </row>
    <row r="210" spans="1:12" x14ac:dyDescent="0.25">
      <c r="A210" s="44">
        <v>5215</v>
      </c>
      <c r="B210" s="71" t="s">
        <v>218</v>
      </c>
      <c r="C210" s="72">
        <f>SUM(D210:G210)</f>
        <v>0</v>
      </c>
      <c r="D210" s="74"/>
      <c r="E210" s="74"/>
      <c r="F210" s="74"/>
      <c r="G210" s="157"/>
      <c r="H210" s="72">
        <f>SUM(I210:L210)</f>
        <v>0</v>
      </c>
      <c r="I210" s="74"/>
      <c r="J210" s="74"/>
      <c r="K210" s="74"/>
      <c r="L210" s="158"/>
    </row>
    <row r="211" spans="1:12" ht="14.25" customHeight="1" x14ac:dyDescent="0.25">
      <c r="A211" s="44">
        <v>5216</v>
      </c>
      <c r="B211" s="71" t="s">
        <v>219</v>
      </c>
      <c r="C211" s="72">
        <f t="shared" si="23"/>
        <v>0</v>
      </c>
      <c r="D211" s="74"/>
      <c r="E211" s="74"/>
      <c r="F211" s="74"/>
      <c r="G211" s="157"/>
      <c r="H211" s="72">
        <f t="shared" si="24"/>
        <v>0</v>
      </c>
      <c r="I211" s="74"/>
      <c r="J211" s="74"/>
      <c r="K211" s="74"/>
      <c r="L211" s="158"/>
    </row>
    <row r="212" spans="1:12" x14ac:dyDescent="0.25">
      <c r="A212" s="44">
        <v>5217</v>
      </c>
      <c r="B212" s="71" t="s">
        <v>220</v>
      </c>
      <c r="C212" s="72">
        <f t="shared" si="23"/>
        <v>0</v>
      </c>
      <c r="D212" s="74"/>
      <c r="E212" s="74"/>
      <c r="F212" s="74"/>
      <c r="G212" s="157"/>
      <c r="H212" s="72">
        <f t="shared" si="24"/>
        <v>0</v>
      </c>
      <c r="I212" s="74"/>
      <c r="J212" s="74"/>
      <c r="K212" s="74"/>
      <c r="L212" s="158"/>
    </row>
    <row r="213" spans="1:12" x14ac:dyDescent="0.25">
      <c r="A213" s="44">
        <v>5218</v>
      </c>
      <c r="B213" s="71" t="s">
        <v>221</v>
      </c>
      <c r="C213" s="72">
        <f t="shared" si="23"/>
        <v>0</v>
      </c>
      <c r="D213" s="74"/>
      <c r="E213" s="74"/>
      <c r="F213" s="74"/>
      <c r="G213" s="157"/>
      <c r="H213" s="72">
        <f t="shared" si="24"/>
        <v>0</v>
      </c>
      <c r="I213" s="74"/>
      <c r="J213" s="74"/>
      <c r="K213" s="74"/>
      <c r="L213" s="158"/>
    </row>
    <row r="214" spans="1:12" x14ac:dyDescent="0.25">
      <c r="A214" s="44">
        <v>5219</v>
      </c>
      <c r="B214" s="71" t="s">
        <v>222</v>
      </c>
      <c r="C214" s="72">
        <f t="shared" si="23"/>
        <v>0</v>
      </c>
      <c r="D214" s="74"/>
      <c r="E214" s="74"/>
      <c r="F214" s="74"/>
      <c r="G214" s="157"/>
      <c r="H214" s="72">
        <f t="shared" si="24"/>
        <v>0</v>
      </c>
      <c r="I214" s="74"/>
      <c r="J214" s="74"/>
      <c r="K214" s="74"/>
      <c r="L214" s="158"/>
    </row>
    <row r="215" spans="1:12" ht="13.5" customHeight="1" x14ac:dyDescent="0.25">
      <c r="A215" s="159">
        <v>5220</v>
      </c>
      <c r="B215" s="71" t="s">
        <v>223</v>
      </c>
      <c r="C215" s="72">
        <f t="shared" si="23"/>
        <v>0</v>
      </c>
      <c r="D215" s="74"/>
      <c r="E215" s="74"/>
      <c r="F215" s="74"/>
      <c r="G215" s="157"/>
      <c r="H215" s="72">
        <f t="shared" si="24"/>
        <v>0</v>
      </c>
      <c r="I215" s="74"/>
      <c r="J215" s="74"/>
      <c r="K215" s="74"/>
      <c r="L215" s="158"/>
    </row>
    <row r="216" spans="1:12" x14ac:dyDescent="0.25">
      <c r="A216" s="159">
        <v>5230</v>
      </c>
      <c r="B216" s="71" t="s">
        <v>224</v>
      </c>
      <c r="C216" s="72">
        <f t="shared" si="23"/>
        <v>0</v>
      </c>
      <c r="D216" s="160">
        <f>SUM(D217:D224)</f>
        <v>0</v>
      </c>
      <c r="E216" s="160">
        <f>SUM(E217:E224)</f>
        <v>0</v>
      </c>
      <c r="F216" s="160">
        <f>SUM(F217:F224)</f>
        <v>0</v>
      </c>
      <c r="G216" s="161">
        <f>SUM(G217:G224)</f>
        <v>0</v>
      </c>
      <c r="H216" s="72">
        <f t="shared" si="24"/>
        <v>0</v>
      </c>
      <c r="I216" s="160">
        <f>SUM(I217:I224)</f>
        <v>0</v>
      </c>
      <c r="J216" s="160">
        <f>SUM(J217:J224)</f>
        <v>0</v>
      </c>
      <c r="K216" s="160">
        <f>SUM(K217:K224)</f>
        <v>0</v>
      </c>
      <c r="L216" s="162">
        <f>SUM(L217:L224)</f>
        <v>0</v>
      </c>
    </row>
    <row r="217" spans="1:12" x14ac:dyDescent="0.25">
      <c r="A217" s="44">
        <v>5231</v>
      </c>
      <c r="B217" s="71" t="s">
        <v>225</v>
      </c>
      <c r="C217" s="72">
        <f t="shared" si="23"/>
        <v>0</v>
      </c>
      <c r="D217" s="74"/>
      <c r="E217" s="74"/>
      <c r="F217" s="74"/>
      <c r="G217" s="157"/>
      <c r="H217" s="72">
        <f t="shared" si="24"/>
        <v>0</v>
      </c>
      <c r="I217" s="74"/>
      <c r="J217" s="74"/>
      <c r="K217" s="74"/>
      <c r="L217" s="158"/>
    </row>
    <row r="218" spans="1:12" x14ac:dyDescent="0.25">
      <c r="A218" s="44">
        <v>5232</v>
      </c>
      <c r="B218" s="71" t="s">
        <v>226</v>
      </c>
      <c r="C218" s="72">
        <f t="shared" si="23"/>
        <v>0</v>
      </c>
      <c r="D218" s="74"/>
      <c r="E218" s="74"/>
      <c r="F218" s="74"/>
      <c r="G218" s="157"/>
      <c r="H218" s="72">
        <f t="shared" si="24"/>
        <v>0</v>
      </c>
      <c r="I218" s="74"/>
      <c r="J218" s="74"/>
      <c r="K218" s="74"/>
      <c r="L218" s="158"/>
    </row>
    <row r="219" spans="1:12" x14ac:dyDescent="0.25">
      <c r="A219" s="44">
        <v>5233</v>
      </c>
      <c r="B219" s="71" t="s">
        <v>227</v>
      </c>
      <c r="C219" s="201">
        <f t="shared" si="23"/>
        <v>0</v>
      </c>
      <c r="D219" s="74"/>
      <c r="E219" s="74"/>
      <c r="F219" s="74"/>
      <c r="G219" s="157"/>
      <c r="H219" s="72">
        <f t="shared" si="24"/>
        <v>0</v>
      </c>
      <c r="I219" s="74"/>
      <c r="J219" s="74"/>
      <c r="K219" s="74"/>
      <c r="L219" s="158"/>
    </row>
    <row r="220" spans="1:12" ht="24" x14ac:dyDescent="0.25">
      <c r="A220" s="44">
        <v>5234</v>
      </c>
      <c r="B220" s="71" t="s">
        <v>228</v>
      </c>
      <c r="C220" s="201">
        <f t="shared" si="23"/>
        <v>0</v>
      </c>
      <c r="D220" s="74"/>
      <c r="E220" s="74"/>
      <c r="F220" s="74"/>
      <c r="G220" s="157"/>
      <c r="H220" s="72">
        <f t="shared" si="24"/>
        <v>0</v>
      </c>
      <c r="I220" s="74"/>
      <c r="J220" s="74"/>
      <c r="K220" s="74"/>
      <c r="L220" s="158"/>
    </row>
    <row r="221" spans="1:12" ht="14.25" customHeight="1" x14ac:dyDescent="0.25">
      <c r="A221" s="44">
        <v>5236</v>
      </c>
      <c r="B221" s="71" t="s">
        <v>229</v>
      </c>
      <c r="C221" s="201">
        <f t="shared" si="23"/>
        <v>0</v>
      </c>
      <c r="D221" s="74"/>
      <c r="E221" s="74"/>
      <c r="F221" s="74"/>
      <c r="G221" s="157"/>
      <c r="H221" s="72">
        <f t="shared" si="24"/>
        <v>0</v>
      </c>
      <c r="I221" s="74"/>
      <c r="J221" s="74"/>
      <c r="K221" s="74"/>
      <c r="L221" s="158"/>
    </row>
    <row r="222" spans="1:12" ht="14.25" customHeight="1" x14ac:dyDescent="0.25">
      <c r="A222" s="44">
        <v>5237</v>
      </c>
      <c r="B222" s="71" t="s">
        <v>230</v>
      </c>
      <c r="C222" s="201">
        <f t="shared" si="23"/>
        <v>0</v>
      </c>
      <c r="D222" s="74"/>
      <c r="E222" s="74"/>
      <c r="F222" s="74"/>
      <c r="G222" s="157"/>
      <c r="H222" s="72">
        <f t="shared" si="24"/>
        <v>0</v>
      </c>
      <c r="I222" s="74"/>
      <c r="J222" s="74"/>
      <c r="K222" s="74"/>
      <c r="L222" s="158"/>
    </row>
    <row r="223" spans="1:12" ht="24" x14ac:dyDescent="0.25">
      <c r="A223" s="44">
        <v>5238</v>
      </c>
      <c r="B223" s="71" t="s">
        <v>231</v>
      </c>
      <c r="C223" s="201">
        <f t="shared" si="23"/>
        <v>0</v>
      </c>
      <c r="D223" s="74"/>
      <c r="E223" s="74"/>
      <c r="F223" s="74"/>
      <c r="G223" s="157"/>
      <c r="H223" s="72">
        <f t="shared" si="24"/>
        <v>0</v>
      </c>
      <c r="I223" s="74"/>
      <c r="J223" s="74"/>
      <c r="K223" s="74"/>
      <c r="L223" s="158"/>
    </row>
    <row r="224" spans="1:12" ht="24" x14ac:dyDescent="0.25">
      <c r="A224" s="44">
        <v>5239</v>
      </c>
      <c r="B224" s="71" t="s">
        <v>232</v>
      </c>
      <c r="C224" s="201">
        <f t="shared" si="23"/>
        <v>0</v>
      </c>
      <c r="D224" s="74"/>
      <c r="E224" s="74"/>
      <c r="F224" s="74"/>
      <c r="G224" s="157"/>
      <c r="H224" s="72">
        <f t="shared" si="24"/>
        <v>0</v>
      </c>
      <c r="I224" s="74"/>
      <c r="J224" s="74"/>
      <c r="K224" s="74"/>
      <c r="L224" s="158"/>
    </row>
    <row r="225" spans="1:12" ht="24" x14ac:dyDescent="0.25">
      <c r="A225" s="159">
        <v>5240</v>
      </c>
      <c r="B225" s="71" t="s">
        <v>233</v>
      </c>
      <c r="C225" s="201">
        <f t="shared" si="23"/>
        <v>0</v>
      </c>
      <c r="D225" s="74"/>
      <c r="E225" s="74"/>
      <c r="F225" s="74"/>
      <c r="G225" s="157"/>
      <c r="H225" s="72">
        <f t="shared" si="24"/>
        <v>0</v>
      </c>
      <c r="I225" s="74"/>
      <c r="J225" s="74"/>
      <c r="K225" s="74"/>
      <c r="L225" s="158"/>
    </row>
    <row r="226" spans="1:12" x14ac:dyDescent="0.25">
      <c r="A226" s="159">
        <v>5250</v>
      </c>
      <c r="B226" s="71" t="s">
        <v>234</v>
      </c>
      <c r="C226" s="201">
        <f t="shared" si="23"/>
        <v>0</v>
      </c>
      <c r="D226" s="74"/>
      <c r="E226" s="74"/>
      <c r="F226" s="74"/>
      <c r="G226" s="157"/>
      <c r="H226" s="72">
        <f t="shared" si="24"/>
        <v>0</v>
      </c>
      <c r="I226" s="74"/>
      <c r="J226" s="74"/>
      <c r="K226" s="74"/>
      <c r="L226" s="158"/>
    </row>
    <row r="227" spans="1:12" x14ac:dyDescent="0.25">
      <c r="A227" s="159">
        <v>5260</v>
      </c>
      <c r="B227" s="71" t="s">
        <v>235</v>
      </c>
      <c r="C227" s="201">
        <f t="shared" si="23"/>
        <v>0</v>
      </c>
      <c r="D227" s="160">
        <f>SUM(D228)</f>
        <v>0</v>
      </c>
      <c r="E227" s="160">
        <f>SUM(E228)</f>
        <v>0</v>
      </c>
      <c r="F227" s="160">
        <f>SUM(F228)</f>
        <v>0</v>
      </c>
      <c r="G227" s="161">
        <f>SUM(G228)</f>
        <v>0</v>
      </c>
      <c r="H227" s="72">
        <f t="shared" si="24"/>
        <v>0</v>
      </c>
      <c r="I227" s="160">
        <f>SUM(I228)</f>
        <v>0</v>
      </c>
      <c r="J227" s="160">
        <f>SUM(J228)</f>
        <v>0</v>
      </c>
      <c r="K227" s="160">
        <f>SUM(K228)</f>
        <v>0</v>
      </c>
      <c r="L227" s="162">
        <f>SUM(L228)</f>
        <v>0</v>
      </c>
    </row>
    <row r="228" spans="1:12" ht="24" x14ac:dyDescent="0.25">
      <c r="A228" s="44">
        <v>5269</v>
      </c>
      <c r="B228" s="71" t="s">
        <v>236</v>
      </c>
      <c r="C228" s="201">
        <f t="shared" si="23"/>
        <v>0</v>
      </c>
      <c r="D228" s="74"/>
      <c r="E228" s="74"/>
      <c r="F228" s="74"/>
      <c r="G228" s="157"/>
      <c r="H228" s="72">
        <f t="shared" si="24"/>
        <v>0</v>
      </c>
      <c r="I228" s="74"/>
      <c r="J228" s="74"/>
      <c r="K228" s="74"/>
      <c r="L228" s="158"/>
    </row>
    <row r="229" spans="1:12" ht="24" x14ac:dyDescent="0.25">
      <c r="A229" s="150">
        <v>5270</v>
      </c>
      <c r="B229" s="112" t="s">
        <v>237</v>
      </c>
      <c r="C229" s="202">
        <f t="shared" si="23"/>
        <v>0</v>
      </c>
      <c r="D229" s="163"/>
      <c r="E229" s="163"/>
      <c r="F229" s="163"/>
      <c r="G229" s="164"/>
      <c r="H229" s="117">
        <f t="shared" si="24"/>
        <v>0</v>
      </c>
      <c r="I229" s="163"/>
      <c r="J229" s="163"/>
      <c r="K229" s="163"/>
      <c r="L229" s="165"/>
    </row>
    <row r="230" spans="1:12" x14ac:dyDescent="0.25">
      <c r="A230" s="142">
        <v>6000</v>
      </c>
      <c r="B230" s="142" t="s">
        <v>238</v>
      </c>
      <c r="C230" s="203">
        <f t="shared" si="23"/>
        <v>0</v>
      </c>
      <c r="D230" s="144">
        <f>D231+D251+D259</f>
        <v>0</v>
      </c>
      <c r="E230" s="144">
        <f>E231+E251+E259</f>
        <v>0</v>
      </c>
      <c r="F230" s="144">
        <f>F231+F251+F259</f>
        <v>0</v>
      </c>
      <c r="G230" s="145">
        <f>G231+G251+G259</f>
        <v>0</v>
      </c>
      <c r="H230" s="143">
        <f t="shared" si="24"/>
        <v>0</v>
      </c>
      <c r="I230" s="144">
        <f>I231+I251+I259</f>
        <v>0</v>
      </c>
      <c r="J230" s="144">
        <f>J231+J251+J259</f>
        <v>0</v>
      </c>
      <c r="K230" s="144">
        <f>K231+K251+K259</f>
        <v>0</v>
      </c>
      <c r="L230" s="146">
        <f>L231+L251+L259</f>
        <v>0</v>
      </c>
    </row>
    <row r="231" spans="1:12" ht="14.25" customHeight="1" x14ac:dyDescent="0.25">
      <c r="A231" s="192">
        <v>6200</v>
      </c>
      <c r="B231" s="183" t="s">
        <v>239</v>
      </c>
      <c r="C231" s="204">
        <f>SUM(D231:G231)</f>
        <v>0</v>
      </c>
      <c r="D231" s="194">
        <f>SUM(D232,D233,D235,D238,D244,D245,D246)</f>
        <v>0</v>
      </c>
      <c r="E231" s="194">
        <f>SUM(E232,E233,E235,E238,E244,E245,E246)</f>
        <v>0</v>
      </c>
      <c r="F231" s="194">
        <f>SUM(F232,F233,F235,F238,F244,F245,F246)</f>
        <v>0</v>
      </c>
      <c r="G231" s="194">
        <f>SUM(G232,G233,G235,G238,G244,G245,G246)</f>
        <v>0</v>
      </c>
      <c r="H231" s="193">
        <f t="shared" si="24"/>
        <v>0</v>
      </c>
      <c r="I231" s="194">
        <f>SUM(I232,I233,I235,I238,I244,I245,I246)</f>
        <v>0</v>
      </c>
      <c r="J231" s="194">
        <f>SUM(J232,J233,J235,J238,J244,J245,J246)</f>
        <v>0</v>
      </c>
      <c r="K231" s="194">
        <f>SUM(K232,K233,K235,K238,K244,K245,K246)</f>
        <v>0</v>
      </c>
      <c r="L231" s="149">
        <f>SUM(L232,L233,L235,L238,L244,L245,L246)</f>
        <v>0</v>
      </c>
    </row>
    <row r="232" spans="1:12" ht="24" x14ac:dyDescent="0.25">
      <c r="A232" s="168">
        <v>6220</v>
      </c>
      <c r="B232" s="65" t="s">
        <v>240</v>
      </c>
      <c r="C232" s="205">
        <f t="shared" si="23"/>
        <v>0</v>
      </c>
      <c r="D232" s="68"/>
      <c r="E232" s="68"/>
      <c r="F232" s="68"/>
      <c r="G232" s="206"/>
      <c r="H232" s="207">
        <f t="shared" si="24"/>
        <v>0</v>
      </c>
      <c r="I232" s="68"/>
      <c r="J232" s="68"/>
      <c r="K232" s="68"/>
      <c r="L232" s="155"/>
    </row>
    <row r="233" spans="1:12" x14ac:dyDescent="0.25">
      <c r="A233" s="159">
        <v>6230</v>
      </c>
      <c r="B233" s="71" t="s">
        <v>241</v>
      </c>
      <c r="C233" s="201">
        <f t="shared" si="23"/>
        <v>0</v>
      </c>
      <c r="D233" s="160">
        <f>SUM(D234)</f>
        <v>0</v>
      </c>
      <c r="E233" s="160">
        <f t="shared" ref="E233:L233" si="25">SUM(E234)</f>
        <v>0</v>
      </c>
      <c r="F233" s="160">
        <f t="shared" si="25"/>
        <v>0</v>
      </c>
      <c r="G233" s="161">
        <f t="shared" si="25"/>
        <v>0</v>
      </c>
      <c r="H233" s="208">
        <f t="shared" si="24"/>
        <v>0</v>
      </c>
      <c r="I233" s="160">
        <f t="shared" si="25"/>
        <v>0</v>
      </c>
      <c r="J233" s="160">
        <f t="shared" si="25"/>
        <v>0</v>
      </c>
      <c r="K233" s="160">
        <f t="shared" si="25"/>
        <v>0</v>
      </c>
      <c r="L233" s="162">
        <f t="shared" si="25"/>
        <v>0</v>
      </c>
    </row>
    <row r="234" spans="1:12" ht="24" x14ac:dyDescent="0.25">
      <c r="A234" s="44">
        <v>6239</v>
      </c>
      <c r="B234" s="65" t="s">
        <v>242</v>
      </c>
      <c r="C234" s="201">
        <f t="shared" si="23"/>
        <v>0</v>
      </c>
      <c r="D234" s="68"/>
      <c r="E234" s="68"/>
      <c r="F234" s="68"/>
      <c r="G234" s="154"/>
      <c r="H234" s="208">
        <f t="shared" si="24"/>
        <v>0</v>
      </c>
      <c r="I234" s="68"/>
      <c r="J234" s="68"/>
      <c r="K234" s="68"/>
      <c r="L234" s="155"/>
    </row>
    <row r="235" spans="1:12" ht="24" x14ac:dyDescent="0.25">
      <c r="A235" s="159">
        <v>6240</v>
      </c>
      <c r="B235" s="71" t="s">
        <v>243</v>
      </c>
      <c r="C235" s="201">
        <f>SUM(D235:G235)</f>
        <v>0</v>
      </c>
      <c r="D235" s="160">
        <f>SUM(D236:D237)</f>
        <v>0</v>
      </c>
      <c r="E235" s="160">
        <f>SUM(E236:E237)</f>
        <v>0</v>
      </c>
      <c r="F235" s="160">
        <f>SUM(F236:F237)</f>
        <v>0</v>
      </c>
      <c r="G235" s="161">
        <f>SUM(G236:G237)</f>
        <v>0</v>
      </c>
      <c r="H235" s="208">
        <f t="shared" si="24"/>
        <v>0</v>
      </c>
      <c r="I235" s="160">
        <f>SUM(I236:I237)</f>
        <v>0</v>
      </c>
      <c r="J235" s="160">
        <f>SUM(J236:J237)</f>
        <v>0</v>
      </c>
      <c r="K235" s="160">
        <f>SUM(K236:K237)</f>
        <v>0</v>
      </c>
      <c r="L235" s="162">
        <f>SUM(L236:L237)</f>
        <v>0</v>
      </c>
    </row>
    <row r="236" spans="1:12" x14ac:dyDescent="0.25">
      <c r="A236" s="44">
        <v>6241</v>
      </c>
      <c r="B236" s="71" t="s">
        <v>244</v>
      </c>
      <c r="C236" s="201">
        <f>SUM(D236:G236)</f>
        <v>0</v>
      </c>
      <c r="D236" s="74"/>
      <c r="E236" s="74"/>
      <c r="F236" s="74"/>
      <c r="G236" s="157"/>
      <c r="H236" s="208">
        <f>SUM(I236:L236)</f>
        <v>0</v>
      </c>
      <c r="I236" s="74"/>
      <c r="J236" s="74"/>
      <c r="K236" s="74"/>
      <c r="L236" s="158"/>
    </row>
    <row r="237" spans="1:12" x14ac:dyDescent="0.25">
      <c r="A237" s="44">
        <v>6242</v>
      </c>
      <c r="B237" s="71" t="s">
        <v>245</v>
      </c>
      <c r="C237" s="201">
        <f>SUM(D237:G237)</f>
        <v>0</v>
      </c>
      <c r="D237" s="74"/>
      <c r="E237" s="74"/>
      <c r="F237" s="74"/>
      <c r="G237" s="157"/>
      <c r="H237" s="208">
        <f t="shared" si="24"/>
        <v>0</v>
      </c>
      <c r="I237" s="74"/>
      <c r="J237" s="74"/>
      <c r="K237" s="74"/>
      <c r="L237" s="158"/>
    </row>
    <row r="238" spans="1:12" ht="25.5" customHeight="1" x14ac:dyDescent="0.25">
      <c r="A238" s="159">
        <v>6250</v>
      </c>
      <c r="B238" s="71" t="s">
        <v>246</v>
      </c>
      <c r="C238" s="201">
        <f>SUM(D238:G238)</f>
        <v>0</v>
      </c>
      <c r="D238" s="160">
        <f>SUM(D239:D243)</f>
        <v>0</v>
      </c>
      <c r="E238" s="160">
        <f>SUM(E239:E243)</f>
        <v>0</v>
      </c>
      <c r="F238" s="160">
        <f>SUM(F239:F243)</f>
        <v>0</v>
      </c>
      <c r="G238" s="161">
        <f>SUM(G239:G243)</f>
        <v>0</v>
      </c>
      <c r="H238" s="208">
        <f t="shared" si="24"/>
        <v>0</v>
      </c>
      <c r="I238" s="160">
        <f>SUM(I239:I243)</f>
        <v>0</v>
      </c>
      <c r="J238" s="160">
        <f>SUM(J239:J243)</f>
        <v>0</v>
      </c>
      <c r="K238" s="160">
        <f>SUM(K239:K243)</f>
        <v>0</v>
      </c>
      <c r="L238" s="162">
        <f>SUM(L239:L243)</f>
        <v>0</v>
      </c>
    </row>
    <row r="239" spans="1:12" ht="14.25" customHeight="1" x14ac:dyDescent="0.25">
      <c r="A239" s="44">
        <v>6252</v>
      </c>
      <c r="B239" s="71" t="s">
        <v>247</v>
      </c>
      <c r="C239" s="201">
        <f>SUM(D239:G239)</f>
        <v>0</v>
      </c>
      <c r="D239" s="74"/>
      <c r="E239" s="74"/>
      <c r="F239" s="74"/>
      <c r="G239" s="157"/>
      <c r="H239" s="208">
        <f t="shared" si="24"/>
        <v>0</v>
      </c>
      <c r="I239" s="74"/>
      <c r="J239" s="74"/>
      <c r="K239" s="74"/>
      <c r="L239" s="158"/>
    </row>
    <row r="240" spans="1:12" ht="14.25" customHeight="1" x14ac:dyDescent="0.25">
      <c r="A240" s="44">
        <v>6253</v>
      </c>
      <c r="B240" s="71" t="s">
        <v>248</v>
      </c>
      <c r="C240" s="201">
        <f t="shared" si="23"/>
        <v>0</v>
      </c>
      <c r="D240" s="74"/>
      <c r="E240" s="74"/>
      <c r="F240" s="74"/>
      <c r="G240" s="157"/>
      <c r="H240" s="208">
        <f t="shared" si="24"/>
        <v>0</v>
      </c>
      <c r="I240" s="74"/>
      <c r="J240" s="74"/>
      <c r="K240" s="74"/>
      <c r="L240" s="158"/>
    </row>
    <row r="241" spans="1:12" ht="24" x14ac:dyDescent="0.25">
      <c r="A241" s="44">
        <v>6254</v>
      </c>
      <c r="B241" s="71" t="s">
        <v>249</v>
      </c>
      <c r="C241" s="201">
        <f t="shared" si="23"/>
        <v>0</v>
      </c>
      <c r="D241" s="74"/>
      <c r="E241" s="74"/>
      <c r="F241" s="74"/>
      <c r="G241" s="157"/>
      <c r="H241" s="208">
        <f t="shared" si="24"/>
        <v>0</v>
      </c>
      <c r="I241" s="74"/>
      <c r="J241" s="74"/>
      <c r="K241" s="74"/>
      <c r="L241" s="158"/>
    </row>
    <row r="242" spans="1:12" ht="24" x14ac:dyDescent="0.25">
      <c r="A242" s="44">
        <v>6255</v>
      </c>
      <c r="B242" s="71" t="s">
        <v>250</v>
      </c>
      <c r="C242" s="201">
        <f t="shared" si="23"/>
        <v>0</v>
      </c>
      <c r="D242" s="74"/>
      <c r="E242" s="74"/>
      <c r="F242" s="74"/>
      <c r="G242" s="157"/>
      <c r="H242" s="208">
        <f t="shared" si="24"/>
        <v>0</v>
      </c>
      <c r="I242" s="74"/>
      <c r="J242" s="74"/>
      <c r="K242" s="74"/>
      <c r="L242" s="158"/>
    </row>
    <row r="243" spans="1:12" x14ac:dyDescent="0.25">
      <c r="A243" s="44">
        <v>6259</v>
      </c>
      <c r="B243" s="71" t="s">
        <v>251</v>
      </c>
      <c r="C243" s="201">
        <f t="shared" si="23"/>
        <v>0</v>
      </c>
      <c r="D243" s="74"/>
      <c r="E243" s="74"/>
      <c r="F243" s="74"/>
      <c r="G243" s="157"/>
      <c r="H243" s="208">
        <f t="shared" si="24"/>
        <v>0</v>
      </c>
      <c r="I243" s="74"/>
      <c r="J243" s="74"/>
      <c r="K243" s="74"/>
      <c r="L243" s="158"/>
    </row>
    <row r="244" spans="1:12" ht="24" x14ac:dyDescent="0.25">
      <c r="A244" s="159">
        <v>6260</v>
      </c>
      <c r="B244" s="71" t="s">
        <v>252</v>
      </c>
      <c r="C244" s="201">
        <f t="shared" si="23"/>
        <v>0</v>
      </c>
      <c r="D244" s="74"/>
      <c r="E244" s="74"/>
      <c r="F244" s="74"/>
      <c r="G244" s="157"/>
      <c r="H244" s="208">
        <f t="shared" si="24"/>
        <v>0</v>
      </c>
      <c r="I244" s="74"/>
      <c r="J244" s="74"/>
      <c r="K244" s="74"/>
      <c r="L244" s="158"/>
    </row>
    <row r="245" spans="1:12" x14ac:dyDescent="0.25">
      <c r="A245" s="159">
        <v>6270</v>
      </c>
      <c r="B245" s="71" t="s">
        <v>253</v>
      </c>
      <c r="C245" s="201">
        <f t="shared" si="23"/>
        <v>0</v>
      </c>
      <c r="D245" s="74"/>
      <c r="E245" s="74"/>
      <c r="F245" s="74"/>
      <c r="G245" s="157"/>
      <c r="H245" s="208">
        <f t="shared" si="24"/>
        <v>0</v>
      </c>
      <c r="I245" s="74"/>
      <c r="J245" s="74"/>
      <c r="K245" s="74"/>
      <c r="L245" s="158"/>
    </row>
    <row r="246" spans="1:12" ht="24" x14ac:dyDescent="0.25">
      <c r="A246" s="168">
        <v>6290</v>
      </c>
      <c r="B246" s="65" t="s">
        <v>254</v>
      </c>
      <c r="C246" s="209">
        <f t="shared" si="23"/>
        <v>0</v>
      </c>
      <c r="D246" s="169">
        <f>SUM(D247:D250)</f>
        <v>0</v>
      </c>
      <c r="E246" s="169">
        <f t="shared" ref="E246:G246" si="26">SUM(E247:E250)</f>
        <v>0</v>
      </c>
      <c r="F246" s="169">
        <f t="shared" si="26"/>
        <v>0</v>
      </c>
      <c r="G246" s="210">
        <f t="shared" si="26"/>
        <v>0</v>
      </c>
      <c r="H246" s="209">
        <f t="shared" si="24"/>
        <v>0</v>
      </c>
      <c r="I246" s="169">
        <f>SUM(I247:I250)</f>
        <v>0</v>
      </c>
      <c r="J246" s="169">
        <f t="shared" ref="J246:L246" si="27">SUM(J247:J250)</f>
        <v>0</v>
      </c>
      <c r="K246" s="169">
        <f t="shared" si="27"/>
        <v>0</v>
      </c>
      <c r="L246" s="186">
        <f t="shared" si="27"/>
        <v>0</v>
      </c>
    </row>
    <row r="247" spans="1:12" x14ac:dyDescent="0.25">
      <c r="A247" s="44">
        <v>6291</v>
      </c>
      <c r="B247" s="71" t="s">
        <v>255</v>
      </c>
      <c r="C247" s="201">
        <f t="shared" si="23"/>
        <v>0</v>
      </c>
      <c r="D247" s="74"/>
      <c r="E247" s="74"/>
      <c r="F247" s="74"/>
      <c r="G247" s="211"/>
      <c r="H247" s="201">
        <f t="shared" si="24"/>
        <v>0</v>
      </c>
      <c r="I247" s="74"/>
      <c r="J247" s="74"/>
      <c r="K247" s="74"/>
      <c r="L247" s="158"/>
    </row>
    <row r="248" spans="1:12" x14ac:dyDescent="0.25">
      <c r="A248" s="44">
        <v>6292</v>
      </c>
      <c r="B248" s="71" t="s">
        <v>256</v>
      </c>
      <c r="C248" s="201">
        <f t="shared" si="23"/>
        <v>0</v>
      </c>
      <c r="D248" s="74"/>
      <c r="E248" s="74"/>
      <c r="F248" s="74"/>
      <c r="G248" s="211"/>
      <c r="H248" s="201">
        <f t="shared" si="24"/>
        <v>0</v>
      </c>
      <c r="I248" s="74"/>
      <c r="J248" s="74"/>
      <c r="K248" s="74"/>
      <c r="L248" s="158"/>
    </row>
    <row r="249" spans="1:12" ht="72" x14ac:dyDescent="0.25">
      <c r="A249" s="44">
        <v>6296</v>
      </c>
      <c r="B249" s="71" t="s">
        <v>257</v>
      </c>
      <c r="C249" s="201">
        <f t="shared" si="23"/>
        <v>0</v>
      </c>
      <c r="D249" s="74"/>
      <c r="E249" s="74"/>
      <c r="F249" s="74"/>
      <c r="G249" s="211"/>
      <c r="H249" s="201">
        <f t="shared" si="24"/>
        <v>0</v>
      </c>
      <c r="I249" s="74"/>
      <c r="J249" s="74"/>
      <c r="K249" s="74"/>
      <c r="L249" s="158"/>
    </row>
    <row r="250" spans="1:12" ht="39.75" customHeight="1" x14ac:dyDescent="0.25">
      <c r="A250" s="44">
        <v>6299</v>
      </c>
      <c r="B250" s="71" t="s">
        <v>258</v>
      </c>
      <c r="C250" s="201">
        <f t="shared" si="23"/>
        <v>0</v>
      </c>
      <c r="D250" s="74"/>
      <c r="E250" s="74"/>
      <c r="F250" s="74"/>
      <c r="G250" s="211"/>
      <c r="H250" s="201">
        <f t="shared" si="24"/>
        <v>0</v>
      </c>
      <c r="I250" s="74"/>
      <c r="J250" s="74"/>
      <c r="K250" s="74"/>
      <c r="L250" s="158"/>
    </row>
    <row r="251" spans="1:12" x14ac:dyDescent="0.25">
      <c r="A251" s="56">
        <v>6300</v>
      </c>
      <c r="B251" s="147" t="s">
        <v>259</v>
      </c>
      <c r="C251" s="184">
        <f t="shared" si="23"/>
        <v>0</v>
      </c>
      <c r="D251" s="63">
        <f>SUM(D252,D257,D258)</f>
        <v>0</v>
      </c>
      <c r="E251" s="63">
        <f t="shared" ref="E251:G251" si="28">SUM(E252,E257,E258)</f>
        <v>0</v>
      </c>
      <c r="F251" s="63">
        <f t="shared" si="28"/>
        <v>0</v>
      </c>
      <c r="G251" s="63">
        <f t="shared" si="28"/>
        <v>0</v>
      </c>
      <c r="H251" s="57">
        <f t="shared" si="24"/>
        <v>0</v>
      </c>
      <c r="I251" s="63">
        <f>SUM(I252,I257,I258)</f>
        <v>0</v>
      </c>
      <c r="J251" s="63">
        <f t="shared" ref="J251:L251" si="29">SUM(J252,J257,J258)</f>
        <v>0</v>
      </c>
      <c r="K251" s="63">
        <f t="shared" si="29"/>
        <v>0</v>
      </c>
      <c r="L251" s="172">
        <f t="shared" si="29"/>
        <v>0</v>
      </c>
    </row>
    <row r="252" spans="1:12" ht="24" x14ac:dyDescent="0.25">
      <c r="A252" s="168">
        <v>6320</v>
      </c>
      <c r="B252" s="65" t="s">
        <v>260</v>
      </c>
      <c r="C252" s="209">
        <f t="shared" si="23"/>
        <v>0</v>
      </c>
      <c r="D252" s="169">
        <f>SUM(D253:D256)</f>
        <v>0</v>
      </c>
      <c r="E252" s="169">
        <f>SUM(E253:E256)</f>
        <v>0</v>
      </c>
      <c r="F252" s="169">
        <f t="shared" ref="F252:G252" si="30">SUM(F253:F256)</f>
        <v>0</v>
      </c>
      <c r="G252" s="212">
        <f t="shared" si="30"/>
        <v>0</v>
      </c>
      <c r="H252" s="209">
        <f t="shared" si="24"/>
        <v>0</v>
      </c>
      <c r="I252" s="169">
        <f>SUM(I253:I256)</f>
        <v>0</v>
      </c>
      <c r="J252" s="169">
        <f t="shared" ref="J252:L252" si="31">SUM(J253:J256)</f>
        <v>0</v>
      </c>
      <c r="K252" s="169">
        <f t="shared" si="31"/>
        <v>0</v>
      </c>
      <c r="L252" s="213">
        <f t="shared" si="31"/>
        <v>0</v>
      </c>
    </row>
    <row r="253" spans="1:12" x14ac:dyDescent="0.25">
      <c r="A253" s="44">
        <v>6322</v>
      </c>
      <c r="B253" s="71" t="s">
        <v>261</v>
      </c>
      <c r="C253" s="201">
        <f t="shared" si="23"/>
        <v>0</v>
      </c>
      <c r="D253" s="74"/>
      <c r="E253" s="74"/>
      <c r="F253" s="74"/>
      <c r="G253" s="211"/>
      <c r="H253" s="201">
        <f t="shared" si="24"/>
        <v>0</v>
      </c>
      <c r="I253" s="74"/>
      <c r="J253" s="74"/>
      <c r="K253" s="74"/>
      <c r="L253" s="158"/>
    </row>
    <row r="254" spans="1:12" ht="24" x14ac:dyDescent="0.25">
      <c r="A254" s="44">
        <v>6323</v>
      </c>
      <c r="B254" s="71" t="s">
        <v>262</v>
      </c>
      <c r="C254" s="201">
        <f t="shared" si="23"/>
        <v>0</v>
      </c>
      <c r="D254" s="74"/>
      <c r="E254" s="74"/>
      <c r="F254" s="74"/>
      <c r="G254" s="211"/>
      <c r="H254" s="201">
        <f t="shared" si="24"/>
        <v>0</v>
      </c>
      <c r="I254" s="74"/>
      <c r="J254" s="74"/>
      <c r="K254" s="74"/>
      <c r="L254" s="158"/>
    </row>
    <row r="255" spans="1:12" ht="24" x14ac:dyDescent="0.25">
      <c r="A255" s="44">
        <v>6324</v>
      </c>
      <c r="B255" s="71" t="s">
        <v>263</v>
      </c>
      <c r="C255" s="201">
        <f t="shared" si="23"/>
        <v>0</v>
      </c>
      <c r="D255" s="74"/>
      <c r="E255" s="74"/>
      <c r="F255" s="74"/>
      <c r="G255" s="211"/>
      <c r="H255" s="201">
        <f t="shared" si="24"/>
        <v>0</v>
      </c>
      <c r="I255" s="74"/>
      <c r="J255" s="74"/>
      <c r="K255" s="74"/>
      <c r="L255" s="158"/>
    </row>
    <row r="256" spans="1:12" x14ac:dyDescent="0.25">
      <c r="A256" s="38">
        <v>6329</v>
      </c>
      <c r="B256" s="65" t="s">
        <v>264</v>
      </c>
      <c r="C256" s="205">
        <f t="shared" si="23"/>
        <v>0</v>
      </c>
      <c r="D256" s="68"/>
      <c r="E256" s="68"/>
      <c r="F256" s="68"/>
      <c r="G256" s="214"/>
      <c r="H256" s="205">
        <f t="shared" si="24"/>
        <v>0</v>
      </c>
      <c r="I256" s="68"/>
      <c r="J256" s="68"/>
      <c r="K256" s="68"/>
      <c r="L256" s="155"/>
    </row>
    <row r="257" spans="1:13" ht="24" x14ac:dyDescent="0.25">
      <c r="A257" s="215">
        <v>6330</v>
      </c>
      <c r="B257" s="216" t="s">
        <v>265</v>
      </c>
      <c r="C257" s="209">
        <f>SUM(D257:G257)</f>
        <v>0</v>
      </c>
      <c r="D257" s="189"/>
      <c r="E257" s="189"/>
      <c r="F257" s="189"/>
      <c r="G257" s="211"/>
      <c r="H257" s="209">
        <f>SUM(I257:L257)</f>
        <v>0</v>
      </c>
      <c r="I257" s="189"/>
      <c r="J257" s="189"/>
      <c r="K257" s="189"/>
      <c r="L257" s="191"/>
    </row>
    <row r="258" spans="1:13" x14ac:dyDescent="0.25">
      <c r="A258" s="159">
        <v>6360</v>
      </c>
      <c r="B258" s="71" t="s">
        <v>266</v>
      </c>
      <c r="C258" s="201">
        <f t="shared" si="23"/>
        <v>0</v>
      </c>
      <c r="D258" s="74"/>
      <c r="E258" s="74"/>
      <c r="F258" s="74"/>
      <c r="G258" s="157"/>
      <c r="H258" s="208">
        <f t="shared" si="24"/>
        <v>0</v>
      </c>
      <c r="I258" s="74"/>
      <c r="J258" s="74"/>
      <c r="K258" s="74"/>
      <c r="L258" s="158"/>
    </row>
    <row r="259" spans="1:13" ht="36" x14ac:dyDescent="0.25">
      <c r="A259" s="56">
        <v>6400</v>
      </c>
      <c r="B259" s="147" t="s">
        <v>267</v>
      </c>
      <c r="C259" s="184">
        <f>SUM(D259:G259)</f>
        <v>0</v>
      </c>
      <c r="D259" s="63">
        <f>SUM(D260,D264)</f>
        <v>0</v>
      </c>
      <c r="E259" s="63">
        <f t="shared" ref="E259:G259" si="32">SUM(E260,E264)</f>
        <v>0</v>
      </c>
      <c r="F259" s="63">
        <f t="shared" si="32"/>
        <v>0</v>
      </c>
      <c r="G259" s="63">
        <f t="shared" si="32"/>
        <v>0</v>
      </c>
      <c r="H259" s="57">
        <f>SUM(I259:L259)</f>
        <v>0</v>
      </c>
      <c r="I259" s="63">
        <f>SUM(I260,I264)</f>
        <v>0</v>
      </c>
      <c r="J259" s="63">
        <f t="shared" ref="J259:L259" si="33">SUM(J260,J264)</f>
        <v>0</v>
      </c>
      <c r="K259" s="63">
        <f t="shared" si="33"/>
        <v>0</v>
      </c>
      <c r="L259" s="172">
        <f t="shared" si="33"/>
        <v>0</v>
      </c>
    </row>
    <row r="260" spans="1:13" ht="24" x14ac:dyDescent="0.25">
      <c r="A260" s="168">
        <v>6410</v>
      </c>
      <c r="B260" s="65" t="s">
        <v>268</v>
      </c>
      <c r="C260" s="205">
        <f t="shared" si="23"/>
        <v>0</v>
      </c>
      <c r="D260" s="169">
        <f>SUM(D261:D263)</f>
        <v>0</v>
      </c>
      <c r="E260" s="169">
        <f t="shared" ref="E260:G260" si="34">SUM(E261:E263)</f>
        <v>0</v>
      </c>
      <c r="F260" s="169">
        <f t="shared" si="34"/>
        <v>0</v>
      </c>
      <c r="G260" s="217">
        <f t="shared" si="34"/>
        <v>0</v>
      </c>
      <c r="H260" s="205">
        <f t="shared" si="24"/>
        <v>0</v>
      </c>
      <c r="I260" s="169">
        <f>SUM(I261:I263)</f>
        <v>0</v>
      </c>
      <c r="J260" s="169">
        <f t="shared" ref="J260:L260" si="35">SUM(J261:J263)</f>
        <v>0</v>
      </c>
      <c r="K260" s="169">
        <f t="shared" si="35"/>
        <v>0</v>
      </c>
      <c r="L260" s="180">
        <f t="shared" si="35"/>
        <v>0</v>
      </c>
    </row>
    <row r="261" spans="1:13" x14ac:dyDescent="0.25">
      <c r="A261" s="44">
        <v>6411</v>
      </c>
      <c r="B261" s="174" t="s">
        <v>269</v>
      </c>
      <c r="C261" s="201">
        <f t="shared" si="23"/>
        <v>0</v>
      </c>
      <c r="D261" s="74"/>
      <c r="E261" s="74"/>
      <c r="F261" s="74"/>
      <c r="G261" s="157"/>
      <c r="H261" s="208">
        <f t="shared" si="24"/>
        <v>0</v>
      </c>
      <c r="I261" s="74"/>
      <c r="J261" s="74"/>
      <c r="K261" s="74"/>
      <c r="L261" s="158"/>
    </row>
    <row r="262" spans="1:13" ht="36" x14ac:dyDescent="0.25">
      <c r="A262" s="44">
        <v>6412</v>
      </c>
      <c r="B262" s="71" t="s">
        <v>270</v>
      </c>
      <c r="C262" s="201">
        <f t="shared" si="23"/>
        <v>0</v>
      </c>
      <c r="D262" s="74"/>
      <c r="E262" s="74"/>
      <c r="F262" s="74"/>
      <c r="G262" s="157"/>
      <c r="H262" s="208">
        <f t="shared" si="24"/>
        <v>0</v>
      </c>
      <c r="I262" s="74"/>
      <c r="J262" s="74"/>
      <c r="K262" s="74"/>
      <c r="L262" s="158"/>
    </row>
    <row r="263" spans="1:13" ht="36" x14ac:dyDescent="0.25">
      <c r="A263" s="44">
        <v>6419</v>
      </c>
      <c r="B263" s="71" t="s">
        <v>271</v>
      </c>
      <c r="C263" s="201">
        <f t="shared" si="23"/>
        <v>0</v>
      </c>
      <c r="D263" s="74"/>
      <c r="E263" s="74"/>
      <c r="F263" s="74"/>
      <c r="G263" s="157"/>
      <c r="H263" s="208">
        <f t="shared" si="24"/>
        <v>0</v>
      </c>
      <c r="I263" s="74"/>
      <c r="J263" s="74"/>
      <c r="K263" s="74"/>
      <c r="L263" s="158"/>
    </row>
    <row r="264" spans="1:13" ht="36" x14ac:dyDescent="0.25">
      <c r="A264" s="159">
        <v>6420</v>
      </c>
      <c r="B264" s="71" t="s">
        <v>272</v>
      </c>
      <c r="C264" s="201">
        <f t="shared" si="23"/>
        <v>0</v>
      </c>
      <c r="D264" s="160">
        <f>SUM(D265:D268)</f>
        <v>0</v>
      </c>
      <c r="E264" s="160">
        <f>SUM(E265:E268)</f>
        <v>0</v>
      </c>
      <c r="F264" s="160">
        <f>SUM(F265:F268)</f>
        <v>0</v>
      </c>
      <c r="G264" s="218">
        <f>SUM(G265:G268)</f>
        <v>0</v>
      </c>
      <c r="H264" s="201">
        <f>SUM(I264:L264)</f>
        <v>0</v>
      </c>
      <c r="I264" s="160">
        <f>SUM(I265:I268)</f>
        <v>0</v>
      </c>
      <c r="J264" s="160">
        <f>SUM(J265:J268)</f>
        <v>0</v>
      </c>
      <c r="K264" s="160">
        <f>SUM(K265:K268)</f>
        <v>0</v>
      </c>
      <c r="L264" s="176">
        <f>SUM(L265:L268)</f>
        <v>0</v>
      </c>
    </row>
    <row r="265" spans="1:13" x14ac:dyDescent="0.25">
      <c r="A265" s="44">
        <v>6421</v>
      </c>
      <c r="B265" s="71" t="s">
        <v>273</v>
      </c>
      <c r="C265" s="201">
        <f t="shared" ref="C265:C285" si="36">SUM(D265:G265)</f>
        <v>0</v>
      </c>
      <c r="D265" s="74"/>
      <c r="E265" s="74"/>
      <c r="F265" s="74"/>
      <c r="G265" s="157"/>
      <c r="H265" s="208">
        <f t="shared" ref="H265:H285" si="37">SUM(I265:L265)</f>
        <v>0</v>
      </c>
      <c r="I265" s="74"/>
      <c r="J265" s="74"/>
      <c r="K265" s="74"/>
      <c r="L265" s="158"/>
    </row>
    <row r="266" spans="1:13" x14ac:dyDescent="0.25">
      <c r="A266" s="44">
        <v>6422</v>
      </c>
      <c r="B266" s="71" t="s">
        <v>274</v>
      </c>
      <c r="C266" s="201">
        <f t="shared" si="36"/>
        <v>0</v>
      </c>
      <c r="D266" s="74"/>
      <c r="E266" s="74"/>
      <c r="F266" s="74"/>
      <c r="G266" s="157"/>
      <c r="H266" s="208">
        <f t="shared" si="37"/>
        <v>0</v>
      </c>
      <c r="I266" s="74"/>
      <c r="J266" s="74"/>
      <c r="K266" s="74"/>
      <c r="L266" s="158"/>
    </row>
    <row r="267" spans="1:13" ht="13.5" customHeight="1" x14ac:dyDescent="0.25">
      <c r="A267" s="44">
        <v>6423</v>
      </c>
      <c r="B267" s="71" t="s">
        <v>275</v>
      </c>
      <c r="C267" s="201">
        <f>SUM(D267:G267)</f>
        <v>0</v>
      </c>
      <c r="D267" s="74"/>
      <c r="E267" s="74"/>
      <c r="F267" s="74"/>
      <c r="G267" s="157"/>
      <c r="H267" s="208">
        <f>SUM(I267:L267)</f>
        <v>0</v>
      </c>
      <c r="I267" s="74"/>
      <c r="J267" s="74"/>
      <c r="K267" s="74"/>
      <c r="L267" s="158"/>
    </row>
    <row r="268" spans="1:13" ht="36" x14ac:dyDescent="0.25">
      <c r="A268" s="44">
        <v>6424</v>
      </c>
      <c r="B268" s="71" t="s">
        <v>276</v>
      </c>
      <c r="C268" s="201">
        <f>SUM(D268:G268)</f>
        <v>0</v>
      </c>
      <c r="D268" s="74"/>
      <c r="E268" s="74"/>
      <c r="F268" s="74"/>
      <c r="G268" s="157"/>
      <c r="H268" s="208">
        <f>SUM(I268:L268)</f>
        <v>0</v>
      </c>
      <c r="I268" s="74"/>
      <c r="J268" s="74"/>
      <c r="K268" s="74"/>
      <c r="L268" s="158"/>
      <c r="M268" s="225"/>
    </row>
    <row r="269" spans="1:13" ht="36" x14ac:dyDescent="0.25">
      <c r="A269" s="220">
        <v>7000</v>
      </c>
      <c r="B269" s="220" t="s">
        <v>277</v>
      </c>
      <c r="C269" s="221">
        <f t="shared" si="36"/>
        <v>0</v>
      </c>
      <c r="D269" s="222">
        <f>SUM(D270,D281)</f>
        <v>0</v>
      </c>
      <c r="E269" s="222">
        <f>SUM(E270,E281)</f>
        <v>0</v>
      </c>
      <c r="F269" s="222">
        <f>SUM(F270,F281)</f>
        <v>0</v>
      </c>
      <c r="G269" s="222">
        <f>SUM(G270,G281)</f>
        <v>0</v>
      </c>
      <c r="H269" s="223">
        <f t="shared" si="37"/>
        <v>0</v>
      </c>
      <c r="I269" s="222">
        <f>SUM(I270,I281)</f>
        <v>0</v>
      </c>
      <c r="J269" s="222">
        <f>SUM(J270,J281)</f>
        <v>0</v>
      </c>
      <c r="K269" s="222">
        <f>SUM(K270,K281)</f>
        <v>0</v>
      </c>
      <c r="L269" s="224">
        <f>SUM(L270,L281)</f>
        <v>0</v>
      </c>
    </row>
    <row r="270" spans="1:13" ht="24" x14ac:dyDescent="0.25">
      <c r="A270" s="56">
        <v>7200</v>
      </c>
      <c r="B270" s="147" t="s">
        <v>278</v>
      </c>
      <c r="C270" s="184">
        <f t="shared" si="36"/>
        <v>0</v>
      </c>
      <c r="D270" s="63">
        <f>SUM(D271,D272,D275,D276,D280)</f>
        <v>0</v>
      </c>
      <c r="E270" s="63">
        <f>SUM(E271,E272,E275,E276,E280)</f>
        <v>0</v>
      </c>
      <c r="F270" s="63">
        <f>SUM(F271,F272,F275,F276,F280)</f>
        <v>0</v>
      </c>
      <c r="G270" s="63">
        <f>SUM(G271,G272,G275,G276,G280)</f>
        <v>0</v>
      </c>
      <c r="H270" s="57">
        <f t="shared" si="37"/>
        <v>0</v>
      </c>
      <c r="I270" s="63">
        <f>SUM(I271,I272,I275,I276,I280)</f>
        <v>0</v>
      </c>
      <c r="J270" s="63">
        <f>SUM(J271,J272,J275,J276,J280)</f>
        <v>0</v>
      </c>
      <c r="K270" s="63">
        <f>SUM(K271,K272,K275,K276,K280)</f>
        <v>0</v>
      </c>
      <c r="L270" s="149">
        <f>SUM(L271,L272,L275,L276,L280)</f>
        <v>0</v>
      </c>
    </row>
    <row r="271" spans="1:13" ht="24" x14ac:dyDescent="0.25">
      <c r="A271" s="168">
        <v>7210</v>
      </c>
      <c r="B271" s="65" t="s">
        <v>279</v>
      </c>
      <c r="C271" s="205">
        <f t="shared" si="36"/>
        <v>0</v>
      </c>
      <c r="D271" s="68"/>
      <c r="E271" s="68"/>
      <c r="F271" s="68"/>
      <c r="G271" s="154"/>
      <c r="H271" s="66">
        <f t="shared" si="37"/>
        <v>0</v>
      </c>
      <c r="I271" s="68"/>
      <c r="J271" s="68"/>
      <c r="K271" s="68"/>
      <c r="L271" s="155"/>
    </row>
    <row r="272" spans="1:13" s="225" customFormat="1" ht="36" x14ac:dyDescent="0.25">
      <c r="A272" s="159">
        <v>7220</v>
      </c>
      <c r="B272" s="71" t="s">
        <v>280</v>
      </c>
      <c r="C272" s="201">
        <f>SUM(D272:G272)</f>
        <v>0</v>
      </c>
      <c r="D272" s="160">
        <f>SUM(D273:D274)</f>
        <v>0</v>
      </c>
      <c r="E272" s="160">
        <f>SUM(E273:E274)</f>
        <v>0</v>
      </c>
      <c r="F272" s="160">
        <f>SUM(F273:F274)</f>
        <v>0</v>
      </c>
      <c r="G272" s="160">
        <f>SUM(G273:G274)</f>
        <v>0</v>
      </c>
      <c r="H272" s="72">
        <f>SUM(I272:L272)</f>
        <v>0</v>
      </c>
      <c r="I272" s="160">
        <f>SUM(I273:I274)</f>
        <v>0</v>
      </c>
      <c r="J272" s="160">
        <f>SUM(J273:J274)</f>
        <v>0</v>
      </c>
      <c r="K272" s="160">
        <f>SUM(K273:K274)</f>
        <v>0</v>
      </c>
      <c r="L272" s="162">
        <f>SUM(L273:L274)</f>
        <v>0</v>
      </c>
    </row>
    <row r="273" spans="1:12" s="225" customFormat="1" ht="36" x14ac:dyDescent="0.25">
      <c r="A273" s="44">
        <v>7221</v>
      </c>
      <c r="B273" s="71" t="s">
        <v>281</v>
      </c>
      <c r="C273" s="201">
        <f t="shared" si="36"/>
        <v>0</v>
      </c>
      <c r="D273" s="74"/>
      <c r="E273" s="74"/>
      <c r="F273" s="74"/>
      <c r="G273" s="157"/>
      <c r="H273" s="72">
        <f t="shared" si="37"/>
        <v>0</v>
      </c>
      <c r="I273" s="74"/>
      <c r="J273" s="74"/>
      <c r="K273" s="74"/>
      <c r="L273" s="158"/>
    </row>
    <row r="274" spans="1:12" s="225" customFormat="1" ht="36" x14ac:dyDescent="0.25">
      <c r="A274" s="44">
        <v>7222</v>
      </c>
      <c r="B274" s="71" t="s">
        <v>282</v>
      </c>
      <c r="C274" s="201">
        <f t="shared" si="36"/>
        <v>0</v>
      </c>
      <c r="D274" s="74"/>
      <c r="E274" s="74"/>
      <c r="F274" s="74"/>
      <c r="G274" s="157"/>
      <c r="H274" s="72">
        <f t="shared" si="37"/>
        <v>0</v>
      </c>
      <c r="I274" s="74"/>
      <c r="J274" s="74"/>
      <c r="K274" s="74"/>
      <c r="L274" s="158"/>
    </row>
    <row r="275" spans="1:12" ht="24" x14ac:dyDescent="0.25">
      <c r="A275" s="159">
        <v>7230</v>
      </c>
      <c r="B275" s="71" t="s">
        <v>283</v>
      </c>
      <c r="C275" s="201">
        <f t="shared" si="36"/>
        <v>0</v>
      </c>
      <c r="D275" s="74"/>
      <c r="E275" s="74"/>
      <c r="F275" s="74"/>
      <c r="G275" s="157"/>
      <c r="H275" s="72">
        <f t="shared" si="37"/>
        <v>0</v>
      </c>
      <c r="I275" s="74"/>
      <c r="J275" s="74"/>
      <c r="K275" s="74"/>
      <c r="L275" s="158"/>
    </row>
    <row r="276" spans="1:12" ht="24" x14ac:dyDescent="0.25">
      <c r="A276" s="159">
        <v>7240</v>
      </c>
      <c r="B276" s="71" t="s">
        <v>284</v>
      </c>
      <c r="C276" s="201">
        <f t="shared" si="36"/>
        <v>0</v>
      </c>
      <c r="D276" s="160">
        <f>SUM(D277:D279)</f>
        <v>0</v>
      </c>
      <c r="E276" s="160">
        <f t="shared" ref="E276:G276" si="38">SUM(E277:E279)</f>
        <v>0</v>
      </c>
      <c r="F276" s="160">
        <f t="shared" si="38"/>
        <v>0</v>
      </c>
      <c r="G276" s="161">
        <f t="shared" si="38"/>
        <v>0</v>
      </c>
      <c r="H276" s="72">
        <f t="shared" si="37"/>
        <v>0</v>
      </c>
      <c r="I276" s="160">
        <f t="shared" ref="I276:L276" si="39">SUM(I277:I279)</f>
        <v>0</v>
      </c>
      <c r="J276" s="160">
        <f t="shared" si="39"/>
        <v>0</v>
      </c>
      <c r="K276" s="160">
        <f>SUM(K277:K279)</f>
        <v>0</v>
      </c>
      <c r="L276" s="162">
        <f t="shared" si="39"/>
        <v>0</v>
      </c>
    </row>
    <row r="277" spans="1:12" ht="48" x14ac:dyDescent="0.25">
      <c r="A277" s="44">
        <v>7245</v>
      </c>
      <c r="B277" s="71" t="s">
        <v>285</v>
      </c>
      <c r="C277" s="201">
        <f t="shared" si="36"/>
        <v>0</v>
      </c>
      <c r="D277" s="74"/>
      <c r="E277" s="74"/>
      <c r="F277" s="74"/>
      <c r="G277" s="157"/>
      <c r="H277" s="72">
        <f t="shared" si="37"/>
        <v>0</v>
      </c>
      <c r="I277" s="74"/>
      <c r="J277" s="74"/>
      <c r="K277" s="74"/>
      <c r="L277" s="158"/>
    </row>
    <row r="278" spans="1:12" ht="84.75" customHeight="1" x14ac:dyDescent="0.25">
      <c r="A278" s="44">
        <v>7246</v>
      </c>
      <c r="B278" s="71" t="s">
        <v>286</v>
      </c>
      <c r="C278" s="201">
        <f t="shared" si="36"/>
        <v>0</v>
      </c>
      <c r="D278" s="74"/>
      <c r="E278" s="74"/>
      <c r="F278" s="74"/>
      <c r="G278" s="157"/>
      <c r="H278" s="72">
        <f t="shared" si="37"/>
        <v>0</v>
      </c>
      <c r="I278" s="74"/>
      <c r="J278" s="74"/>
      <c r="K278" s="74"/>
      <c r="L278" s="158"/>
    </row>
    <row r="279" spans="1:12" ht="36" x14ac:dyDescent="0.25">
      <c r="A279" s="44">
        <v>7247</v>
      </c>
      <c r="B279" s="71" t="s">
        <v>287</v>
      </c>
      <c r="C279" s="201">
        <f t="shared" si="36"/>
        <v>0</v>
      </c>
      <c r="D279" s="74"/>
      <c r="E279" s="74"/>
      <c r="F279" s="74"/>
      <c r="G279" s="157"/>
      <c r="H279" s="72">
        <f t="shared" si="37"/>
        <v>0</v>
      </c>
      <c r="I279" s="74"/>
      <c r="J279" s="74"/>
      <c r="K279" s="74"/>
      <c r="L279" s="158"/>
    </row>
    <row r="280" spans="1:12" ht="24" x14ac:dyDescent="0.25">
      <c r="A280" s="168">
        <v>7260</v>
      </c>
      <c r="B280" s="65" t="s">
        <v>288</v>
      </c>
      <c r="C280" s="205">
        <f t="shared" si="36"/>
        <v>0</v>
      </c>
      <c r="D280" s="68"/>
      <c r="E280" s="68"/>
      <c r="F280" s="68"/>
      <c r="G280" s="154"/>
      <c r="H280" s="66">
        <f t="shared" si="37"/>
        <v>0</v>
      </c>
      <c r="I280" s="68"/>
      <c r="J280" s="68"/>
      <c r="K280" s="68"/>
      <c r="L280" s="155"/>
    </row>
    <row r="281" spans="1:12" x14ac:dyDescent="0.25">
      <c r="A281" s="108">
        <v>7700</v>
      </c>
      <c r="B281" s="85" t="s">
        <v>289</v>
      </c>
      <c r="C281" s="86">
        <f t="shared" si="36"/>
        <v>0</v>
      </c>
      <c r="D281" s="226">
        <f>D282</f>
        <v>0</v>
      </c>
      <c r="E281" s="226">
        <f t="shared" ref="E281:G281" si="40">E282</f>
        <v>0</v>
      </c>
      <c r="F281" s="226">
        <f t="shared" si="40"/>
        <v>0</v>
      </c>
      <c r="G281" s="227">
        <f t="shared" si="40"/>
        <v>0</v>
      </c>
      <c r="H281" s="86">
        <f t="shared" si="37"/>
        <v>0</v>
      </c>
      <c r="I281" s="226">
        <f t="shared" ref="I281:L281" si="41">I282</f>
        <v>0</v>
      </c>
      <c r="J281" s="226">
        <f t="shared" si="41"/>
        <v>0</v>
      </c>
      <c r="K281" s="226">
        <f t="shared" si="41"/>
        <v>0</v>
      </c>
      <c r="L281" s="228">
        <f t="shared" si="41"/>
        <v>0</v>
      </c>
    </row>
    <row r="282" spans="1:12" x14ac:dyDescent="0.25">
      <c r="A282" s="150">
        <v>7720</v>
      </c>
      <c r="B282" s="65" t="s">
        <v>290</v>
      </c>
      <c r="C282" s="79">
        <f t="shared" si="36"/>
        <v>0</v>
      </c>
      <c r="D282" s="81"/>
      <c r="E282" s="81"/>
      <c r="F282" s="81"/>
      <c r="G282" s="229"/>
      <c r="H282" s="79">
        <f t="shared" si="37"/>
        <v>0</v>
      </c>
      <c r="I282" s="81"/>
      <c r="J282" s="81"/>
      <c r="K282" s="81"/>
      <c r="L282" s="230"/>
    </row>
    <row r="283" spans="1:12" x14ac:dyDescent="0.25">
      <c r="A283" s="174"/>
      <c r="B283" s="71" t="s">
        <v>291</v>
      </c>
      <c r="C283" s="201">
        <f t="shared" si="36"/>
        <v>0</v>
      </c>
      <c r="D283" s="160">
        <f>SUM(D284:D285)</f>
        <v>0</v>
      </c>
      <c r="E283" s="160">
        <f>SUM(E284:E285)</f>
        <v>0</v>
      </c>
      <c r="F283" s="160">
        <f>SUM(F284:F285)</f>
        <v>0</v>
      </c>
      <c r="G283" s="161">
        <f>SUM(G284:G285)</f>
        <v>0</v>
      </c>
      <c r="H283" s="72">
        <f t="shared" si="37"/>
        <v>0</v>
      </c>
      <c r="I283" s="160">
        <f>SUM(I284:I285)</f>
        <v>0</v>
      </c>
      <c r="J283" s="160">
        <f>SUM(J284:J285)</f>
        <v>0</v>
      </c>
      <c r="K283" s="160">
        <f>SUM(K284:K285)</f>
        <v>0</v>
      </c>
      <c r="L283" s="162">
        <f>SUM(L284:L285)</f>
        <v>0</v>
      </c>
    </row>
    <row r="284" spans="1:12" x14ac:dyDescent="0.25">
      <c r="A284" s="174" t="s">
        <v>292</v>
      </c>
      <c r="B284" s="44" t="s">
        <v>293</v>
      </c>
      <c r="C284" s="201">
        <f t="shared" si="36"/>
        <v>0</v>
      </c>
      <c r="D284" s="74"/>
      <c r="E284" s="74"/>
      <c r="F284" s="74"/>
      <c r="G284" s="157"/>
      <c r="H284" s="72">
        <f t="shared" si="37"/>
        <v>0</v>
      </c>
      <c r="I284" s="74"/>
      <c r="J284" s="74"/>
      <c r="K284" s="74"/>
      <c r="L284" s="158"/>
    </row>
    <row r="285" spans="1:12" ht="24" x14ac:dyDescent="0.25">
      <c r="A285" s="174" t="s">
        <v>294</v>
      </c>
      <c r="B285" s="231" t="s">
        <v>295</v>
      </c>
      <c r="C285" s="205">
        <f t="shared" si="36"/>
        <v>0</v>
      </c>
      <c r="D285" s="68"/>
      <c r="E285" s="68"/>
      <c r="F285" s="68"/>
      <c r="G285" s="154"/>
      <c r="H285" s="66">
        <f t="shared" si="37"/>
        <v>0</v>
      </c>
      <c r="I285" s="68"/>
      <c r="J285" s="68"/>
      <c r="K285" s="68"/>
      <c r="L285" s="155"/>
    </row>
    <row r="286" spans="1:12" ht="12.75" thickBot="1" x14ac:dyDescent="0.3">
      <c r="A286" s="232"/>
      <c r="B286" s="232" t="s">
        <v>296</v>
      </c>
      <c r="C286" s="233">
        <f t="shared" ref="C286:L286" si="42">SUM(C283,C269,C230,C195,C187,C173,C75,C53)</f>
        <v>4576</v>
      </c>
      <c r="D286" s="233">
        <f t="shared" si="42"/>
        <v>4576</v>
      </c>
      <c r="E286" s="233">
        <f t="shared" si="42"/>
        <v>0</v>
      </c>
      <c r="F286" s="233">
        <f t="shared" si="42"/>
        <v>0</v>
      </c>
      <c r="G286" s="234">
        <f t="shared" si="42"/>
        <v>0</v>
      </c>
      <c r="H286" s="235">
        <f t="shared" si="42"/>
        <v>4479</v>
      </c>
      <c r="I286" s="233">
        <f t="shared" si="42"/>
        <v>4479</v>
      </c>
      <c r="J286" s="233">
        <f t="shared" si="42"/>
        <v>0</v>
      </c>
      <c r="K286" s="233">
        <f t="shared" si="42"/>
        <v>0</v>
      </c>
      <c r="L286" s="236">
        <f t="shared" si="42"/>
        <v>0</v>
      </c>
    </row>
    <row r="287" spans="1:12" s="24" customFormat="1" ht="13.5" thickTop="1" thickBot="1" x14ac:dyDescent="0.3">
      <c r="A287" s="601" t="s">
        <v>297</v>
      </c>
      <c r="B287" s="602"/>
      <c r="C287" s="237">
        <f>SUM(D287:G287)</f>
        <v>0</v>
      </c>
      <c r="D287" s="238">
        <f>SUM(D24,D25,D41)-D51</f>
        <v>0</v>
      </c>
      <c r="E287" s="238">
        <f>SUM(E24,E25,E41)-E51</f>
        <v>0</v>
      </c>
      <c r="F287" s="238">
        <f>(F26+F43)-F51</f>
        <v>0</v>
      </c>
      <c r="G287" s="239">
        <f>G45-G51</f>
        <v>0</v>
      </c>
      <c r="H287" s="237">
        <f>SUM(I287:L287)</f>
        <v>0</v>
      </c>
      <c r="I287" s="238">
        <f>SUM(I24,I25,I41)-I51</f>
        <v>0</v>
      </c>
      <c r="J287" s="238">
        <f>SUM(J24,J25,J41)-J51</f>
        <v>0</v>
      </c>
      <c r="K287" s="238">
        <f>(K26+K43)-K51</f>
        <v>0</v>
      </c>
      <c r="L287" s="240">
        <f>L45-L51</f>
        <v>0</v>
      </c>
    </row>
    <row r="288" spans="1:12" s="24" customFormat="1" ht="12.75" thickTop="1" x14ac:dyDescent="0.25">
      <c r="A288" s="620" t="s">
        <v>298</v>
      </c>
      <c r="B288" s="621"/>
      <c r="C288" s="241">
        <f t="shared" ref="C288:L288" si="43">SUM(C289,C290)-C297+C298</f>
        <v>0</v>
      </c>
      <c r="D288" s="242">
        <f t="shared" si="43"/>
        <v>0</v>
      </c>
      <c r="E288" s="242">
        <f t="shared" si="43"/>
        <v>0</v>
      </c>
      <c r="F288" s="242">
        <f t="shared" si="43"/>
        <v>0</v>
      </c>
      <c r="G288" s="243">
        <f t="shared" si="43"/>
        <v>0</v>
      </c>
      <c r="H288" s="244">
        <f t="shared" si="43"/>
        <v>0</v>
      </c>
      <c r="I288" s="242">
        <f t="shared" si="43"/>
        <v>0</v>
      </c>
      <c r="J288" s="242">
        <f t="shared" si="43"/>
        <v>0</v>
      </c>
      <c r="K288" s="242">
        <f t="shared" si="43"/>
        <v>0</v>
      </c>
      <c r="L288" s="245">
        <f t="shared" si="43"/>
        <v>0</v>
      </c>
    </row>
    <row r="289" spans="1:12" s="24" customFormat="1" ht="12.75" thickBot="1" x14ac:dyDescent="0.3">
      <c r="A289" s="126" t="s">
        <v>299</v>
      </c>
      <c r="B289" s="126" t="s">
        <v>300</v>
      </c>
      <c r="C289" s="246">
        <f t="shared" ref="C289:L289" si="44">C21-C283</f>
        <v>0</v>
      </c>
      <c r="D289" s="128">
        <f t="shared" si="44"/>
        <v>0</v>
      </c>
      <c r="E289" s="128">
        <f t="shared" si="44"/>
        <v>0</v>
      </c>
      <c r="F289" s="128">
        <f t="shared" si="44"/>
        <v>0</v>
      </c>
      <c r="G289" s="129">
        <f t="shared" si="44"/>
        <v>0</v>
      </c>
      <c r="H289" s="247">
        <f t="shared" si="44"/>
        <v>0</v>
      </c>
      <c r="I289" s="128">
        <f t="shared" si="44"/>
        <v>0</v>
      </c>
      <c r="J289" s="128">
        <f t="shared" si="44"/>
        <v>0</v>
      </c>
      <c r="K289" s="128">
        <f t="shared" si="44"/>
        <v>0</v>
      </c>
      <c r="L289" s="130">
        <f t="shared" si="44"/>
        <v>0</v>
      </c>
    </row>
    <row r="290" spans="1:12" s="24" customFormat="1" ht="12.75" thickTop="1" x14ac:dyDescent="0.25">
      <c r="A290" s="248" t="s">
        <v>301</v>
      </c>
      <c r="B290" s="248" t="s">
        <v>302</v>
      </c>
      <c r="C290" s="241">
        <f t="shared" ref="C290:L290" si="45">SUM(C291,C293,C295)-SUM(C292,C294,C296)</f>
        <v>0</v>
      </c>
      <c r="D290" s="242">
        <f t="shared" si="45"/>
        <v>0</v>
      </c>
      <c r="E290" s="242">
        <f t="shared" si="45"/>
        <v>0</v>
      </c>
      <c r="F290" s="242">
        <f t="shared" si="45"/>
        <v>0</v>
      </c>
      <c r="G290" s="249">
        <f t="shared" si="45"/>
        <v>0</v>
      </c>
      <c r="H290" s="244">
        <f t="shared" si="45"/>
        <v>0</v>
      </c>
      <c r="I290" s="242">
        <f t="shared" si="45"/>
        <v>0</v>
      </c>
      <c r="J290" s="242">
        <f t="shared" si="45"/>
        <v>0</v>
      </c>
      <c r="K290" s="242">
        <f t="shared" si="45"/>
        <v>0</v>
      </c>
      <c r="L290" s="245">
        <f t="shared" si="45"/>
        <v>0</v>
      </c>
    </row>
    <row r="291" spans="1:12" x14ac:dyDescent="0.25">
      <c r="A291" s="250" t="s">
        <v>303</v>
      </c>
      <c r="B291" s="116" t="s">
        <v>304</v>
      </c>
      <c r="C291" s="79">
        <f t="shared" ref="C291:C296" si="46">SUM(D291:G291)</f>
        <v>0</v>
      </c>
      <c r="D291" s="81"/>
      <c r="E291" s="81"/>
      <c r="F291" s="81"/>
      <c r="G291" s="229"/>
      <c r="H291" s="79">
        <f t="shared" ref="H291:H296" si="47">SUM(I291:L291)</f>
        <v>0</v>
      </c>
      <c r="I291" s="81"/>
      <c r="J291" s="81"/>
      <c r="K291" s="81"/>
      <c r="L291" s="230"/>
    </row>
    <row r="292" spans="1:12" ht="24" x14ac:dyDescent="0.25">
      <c r="A292" s="174" t="s">
        <v>305</v>
      </c>
      <c r="B292" s="43" t="s">
        <v>306</v>
      </c>
      <c r="C292" s="72">
        <f t="shared" si="46"/>
        <v>0</v>
      </c>
      <c r="D292" s="74"/>
      <c r="E292" s="74"/>
      <c r="F292" s="74"/>
      <c r="G292" s="157"/>
      <c r="H292" s="72">
        <f t="shared" si="47"/>
        <v>0</v>
      </c>
      <c r="I292" s="74"/>
      <c r="J292" s="74"/>
      <c r="K292" s="74"/>
      <c r="L292" s="158"/>
    </row>
    <row r="293" spans="1:12" x14ac:dyDescent="0.25">
      <c r="A293" s="174" t="s">
        <v>307</v>
      </c>
      <c r="B293" s="43" t="s">
        <v>308</v>
      </c>
      <c r="C293" s="72">
        <f t="shared" si="46"/>
        <v>0</v>
      </c>
      <c r="D293" s="74"/>
      <c r="E293" s="74"/>
      <c r="F293" s="74"/>
      <c r="G293" s="157"/>
      <c r="H293" s="72">
        <f t="shared" si="47"/>
        <v>0</v>
      </c>
      <c r="I293" s="74"/>
      <c r="J293" s="74"/>
      <c r="K293" s="74"/>
      <c r="L293" s="158"/>
    </row>
    <row r="294" spans="1:12" ht="24" x14ac:dyDescent="0.25">
      <c r="A294" s="174" t="s">
        <v>309</v>
      </c>
      <c r="B294" s="43" t="s">
        <v>310</v>
      </c>
      <c r="C294" s="72">
        <f t="shared" si="46"/>
        <v>0</v>
      </c>
      <c r="D294" s="74"/>
      <c r="E294" s="74"/>
      <c r="F294" s="74"/>
      <c r="G294" s="157"/>
      <c r="H294" s="72">
        <f t="shared" si="47"/>
        <v>0</v>
      </c>
      <c r="I294" s="74"/>
      <c r="J294" s="74"/>
      <c r="K294" s="74"/>
      <c r="L294" s="158"/>
    </row>
    <row r="295" spans="1:12" x14ac:dyDescent="0.25">
      <c r="A295" s="174" t="s">
        <v>311</v>
      </c>
      <c r="B295" s="43" t="s">
        <v>312</v>
      </c>
      <c r="C295" s="72">
        <f t="shared" si="46"/>
        <v>0</v>
      </c>
      <c r="D295" s="74"/>
      <c r="E295" s="74"/>
      <c r="F295" s="74"/>
      <c r="G295" s="157"/>
      <c r="H295" s="72">
        <f t="shared" si="47"/>
        <v>0</v>
      </c>
      <c r="I295" s="74"/>
      <c r="J295" s="74"/>
      <c r="K295" s="74"/>
      <c r="L295" s="158"/>
    </row>
    <row r="296" spans="1:12" ht="24.75" thickBot="1" x14ac:dyDescent="0.3">
      <c r="A296" s="251" t="s">
        <v>313</v>
      </c>
      <c r="B296" s="252" t="s">
        <v>314</v>
      </c>
      <c r="C296" s="185">
        <f t="shared" si="46"/>
        <v>0</v>
      </c>
      <c r="D296" s="189"/>
      <c r="E296" s="189"/>
      <c r="F296" s="189"/>
      <c r="G296" s="253"/>
      <c r="H296" s="185">
        <f t="shared" si="47"/>
        <v>0</v>
      </c>
      <c r="I296" s="189"/>
      <c r="J296" s="189"/>
      <c r="K296" s="189"/>
      <c r="L296" s="191"/>
    </row>
    <row r="297" spans="1:12" s="24" customFormat="1" ht="13.5" thickTop="1" thickBot="1" x14ac:dyDescent="0.3">
      <c r="A297" s="254" t="s">
        <v>315</v>
      </c>
      <c r="B297" s="254" t="s">
        <v>316</v>
      </c>
      <c r="C297" s="255">
        <f>SUM(D297:G297)</f>
        <v>0</v>
      </c>
      <c r="D297" s="256"/>
      <c r="E297" s="256"/>
      <c r="F297" s="256"/>
      <c r="G297" s="257"/>
      <c r="H297" s="255">
        <f>SUM(I297:L297)</f>
        <v>0</v>
      </c>
      <c r="I297" s="256"/>
      <c r="J297" s="256"/>
      <c r="K297" s="256"/>
      <c r="L297" s="258"/>
    </row>
    <row r="298" spans="1:12" s="24" customFormat="1" ht="48.75" thickTop="1" x14ac:dyDescent="0.25">
      <c r="A298" s="248" t="s">
        <v>317</v>
      </c>
      <c r="B298" s="259" t="s">
        <v>318</v>
      </c>
      <c r="C298" s="260">
        <f>SUM(D298:G298)</f>
        <v>0</v>
      </c>
      <c r="D298" s="177"/>
      <c r="E298" s="177"/>
      <c r="F298" s="177"/>
      <c r="G298" s="178"/>
      <c r="H298" s="260">
        <f>SUM(I298:L298)</f>
        <v>0</v>
      </c>
      <c r="I298" s="177"/>
      <c r="J298" s="177"/>
      <c r="K298" s="177"/>
      <c r="L298" s="179"/>
    </row>
    <row r="299" spans="1:12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</row>
    <row r="300" spans="1:12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</row>
    <row r="301" spans="1:12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</row>
    <row r="302" spans="1:12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</row>
    <row r="303" spans="1:12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</row>
    <row r="304" spans="1:12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</row>
    <row r="305" spans="1:12" x14ac:dyDescent="0.2">
      <c r="A305" s="1"/>
      <c r="B305" s="1"/>
      <c r="C305" s="261"/>
      <c r="D305" s="1"/>
      <c r="E305" s="1"/>
      <c r="F305" s="1"/>
      <c r="G305" s="1"/>
      <c r="H305" s="1"/>
      <c r="I305" s="1"/>
      <c r="J305" s="1"/>
      <c r="K305" s="1"/>
      <c r="L305" s="1"/>
    </row>
    <row r="306" spans="1:12" x14ac:dyDescent="0.2">
      <c r="A306" s="1"/>
      <c r="B306" s="1"/>
      <c r="C306" s="261"/>
      <c r="D306" s="1"/>
      <c r="E306" s="1"/>
      <c r="F306" s="1"/>
      <c r="G306" s="1"/>
      <c r="H306" s="1"/>
      <c r="I306" s="1"/>
      <c r="J306" s="1"/>
      <c r="K306" s="1"/>
      <c r="L306" s="1"/>
    </row>
    <row r="307" spans="1:12" x14ac:dyDescent="0.2">
      <c r="A307" s="1"/>
      <c r="B307" s="1"/>
      <c r="C307" s="261"/>
      <c r="D307" s="1"/>
      <c r="E307" s="1"/>
      <c r="F307" s="1"/>
      <c r="G307" s="1"/>
      <c r="H307" s="1"/>
      <c r="I307" s="1"/>
      <c r="J307" s="1"/>
      <c r="K307" s="1"/>
      <c r="L307" s="1"/>
    </row>
    <row r="308" spans="1:12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</row>
    <row r="309" spans="1:12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</row>
    <row r="310" spans="1:12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</row>
    <row r="311" spans="1:12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</row>
    <row r="312" spans="1:12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</row>
    <row r="313" spans="1:12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</row>
    <row r="314" spans="1:12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</row>
    <row r="315" spans="1:12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</row>
    <row r="316" spans="1:12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</row>
  </sheetData>
  <sheetProtection formatCells="0" formatColumns="0" formatRows="0"/>
  <autoFilter ref="A18:L298"/>
  <mergeCells count="29">
    <mergeCell ref="A288:B288"/>
    <mergeCell ref="H16:H17"/>
    <mergeCell ref="I16:I17"/>
    <mergeCell ref="J16:J17"/>
    <mergeCell ref="K16:K17"/>
    <mergeCell ref="L16:L17"/>
    <mergeCell ref="A287:B287"/>
    <mergeCell ref="C13:L13"/>
    <mergeCell ref="A15:A17"/>
    <mergeCell ref="B15:B17"/>
    <mergeCell ref="C15:G15"/>
    <mergeCell ref="H15:L15"/>
    <mergeCell ref="C16:C17"/>
    <mergeCell ref="D16:D17"/>
    <mergeCell ref="E16:E17"/>
    <mergeCell ref="F16:F17"/>
    <mergeCell ref="G16:G17"/>
    <mergeCell ref="C12:L12"/>
    <mergeCell ref="A1:L1"/>
    <mergeCell ref="A2:L2"/>
    <mergeCell ref="C3:L3"/>
    <mergeCell ref="C4:L4"/>
    <mergeCell ref="C5:L5"/>
    <mergeCell ref="C6:L6"/>
    <mergeCell ref="C7:L7"/>
    <mergeCell ref="C8:L8"/>
    <mergeCell ref="C9:L9"/>
    <mergeCell ref="C10:L10"/>
    <mergeCell ref="C11:L11"/>
  </mergeCells>
  <pageMargins left="0.78740157480314965" right="0.39370078740157483" top="0.39370078740157483" bottom="0.39370078740157483" header="0.23622047244094491" footer="0.19685039370078741"/>
  <pageSetup paperSize="9" scale="70" orientation="portrait" verticalDpi="4294967294" r:id="rId1"/>
  <headerFooter>
    <oddHeader xml:space="preserve">&amp;C                               </oddHeader>
    <oddFooter>&amp;L&amp;D, &amp;T&amp;R&amp;"Times New Roman,Regular"&amp;10&amp;P (&amp;N)</oddFoot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M316"/>
  <sheetViews>
    <sheetView showGridLines="0" view="pageLayout" zoomScaleNormal="100" workbookViewId="0">
      <selection activeCell="C6" sqref="C6:L6"/>
    </sheetView>
  </sheetViews>
  <sheetFormatPr defaultRowHeight="12" x14ac:dyDescent="0.25"/>
  <cols>
    <col min="1" max="1" width="10.85546875" style="262" customWidth="1"/>
    <col min="2" max="2" width="28" style="262" customWidth="1"/>
    <col min="3" max="3" width="9.7109375" style="262" customWidth="1"/>
    <col min="4" max="4" width="9.5703125" style="262" customWidth="1"/>
    <col min="5" max="6" width="8.7109375" style="262" customWidth="1"/>
    <col min="7" max="7" width="8.28515625" style="262" customWidth="1"/>
    <col min="8" max="11" width="8.7109375" style="262" customWidth="1"/>
    <col min="12" max="12" width="7.5703125" style="262" customWidth="1"/>
    <col min="13" max="16" width="0" style="1" hidden="1" customWidth="1"/>
    <col min="17" max="16384" width="9.140625" style="1"/>
  </cols>
  <sheetData>
    <row r="1" spans="1:12" x14ac:dyDescent="0.25">
      <c r="A1" s="591" t="s">
        <v>526</v>
      </c>
      <c r="B1" s="591"/>
      <c r="C1" s="591"/>
      <c r="D1" s="591"/>
      <c r="E1" s="591"/>
      <c r="F1" s="591"/>
      <c r="G1" s="591"/>
      <c r="H1" s="591"/>
      <c r="I1" s="591"/>
      <c r="J1" s="591"/>
      <c r="K1" s="591"/>
      <c r="L1" s="591"/>
    </row>
    <row r="2" spans="1:12" ht="35.25" customHeight="1" x14ac:dyDescent="0.25">
      <c r="A2" s="592" t="s">
        <v>1</v>
      </c>
      <c r="B2" s="593"/>
      <c r="C2" s="593"/>
      <c r="D2" s="593"/>
      <c r="E2" s="593"/>
      <c r="F2" s="593"/>
      <c r="G2" s="593"/>
      <c r="H2" s="593"/>
      <c r="I2" s="593"/>
      <c r="J2" s="593"/>
      <c r="K2" s="593"/>
      <c r="L2" s="594"/>
    </row>
    <row r="3" spans="1:12" ht="12.75" customHeight="1" x14ac:dyDescent="0.25">
      <c r="A3" s="2" t="s">
        <v>2</v>
      </c>
      <c r="B3" s="3"/>
      <c r="C3" s="595" t="s">
        <v>527</v>
      </c>
      <c r="D3" s="595"/>
      <c r="E3" s="595"/>
      <c r="F3" s="595"/>
      <c r="G3" s="595"/>
      <c r="H3" s="595"/>
      <c r="I3" s="595"/>
      <c r="J3" s="595"/>
      <c r="K3" s="595"/>
      <c r="L3" s="596"/>
    </row>
    <row r="4" spans="1:12" ht="12.75" customHeight="1" x14ac:dyDescent="0.25">
      <c r="A4" s="2" t="s">
        <v>4</v>
      </c>
      <c r="B4" s="3"/>
      <c r="C4" s="595" t="s">
        <v>528</v>
      </c>
      <c r="D4" s="595"/>
      <c r="E4" s="595"/>
      <c r="F4" s="595"/>
      <c r="G4" s="595"/>
      <c r="H4" s="595"/>
      <c r="I4" s="595"/>
      <c r="J4" s="595"/>
      <c r="K4" s="595"/>
      <c r="L4" s="596"/>
    </row>
    <row r="5" spans="1:12" ht="12.75" customHeight="1" x14ac:dyDescent="0.25">
      <c r="A5" s="4" t="s">
        <v>6</v>
      </c>
      <c r="B5" s="5"/>
      <c r="C5" s="589" t="s">
        <v>529</v>
      </c>
      <c r="D5" s="589"/>
      <c r="E5" s="589"/>
      <c r="F5" s="589"/>
      <c r="G5" s="589"/>
      <c r="H5" s="589"/>
      <c r="I5" s="589"/>
      <c r="J5" s="589"/>
      <c r="K5" s="589"/>
      <c r="L5" s="590"/>
    </row>
    <row r="6" spans="1:12" ht="12.75" customHeight="1" x14ac:dyDescent="0.25">
      <c r="A6" s="4" t="s">
        <v>8</v>
      </c>
      <c r="B6" s="5"/>
      <c r="C6" s="589" t="s">
        <v>325</v>
      </c>
      <c r="D6" s="589"/>
      <c r="E6" s="589"/>
      <c r="F6" s="589"/>
      <c r="G6" s="589"/>
      <c r="H6" s="589"/>
      <c r="I6" s="589"/>
      <c r="J6" s="589"/>
      <c r="K6" s="589"/>
      <c r="L6" s="590"/>
    </row>
    <row r="7" spans="1:12" x14ac:dyDescent="0.25">
      <c r="A7" s="4" t="s">
        <v>10</v>
      </c>
      <c r="B7" s="5"/>
      <c r="C7" s="668" t="s">
        <v>530</v>
      </c>
      <c r="D7" s="595"/>
      <c r="E7" s="595"/>
      <c r="F7" s="595"/>
      <c r="G7" s="595"/>
      <c r="H7" s="595"/>
      <c r="I7" s="595"/>
      <c r="J7" s="595"/>
      <c r="K7" s="595"/>
      <c r="L7" s="596"/>
    </row>
    <row r="8" spans="1:12" ht="12.75" customHeight="1" x14ac:dyDescent="0.25">
      <c r="A8" s="6" t="s">
        <v>12</v>
      </c>
      <c r="B8" s="5"/>
      <c r="C8" s="597"/>
      <c r="D8" s="597"/>
      <c r="E8" s="597"/>
      <c r="F8" s="597"/>
      <c r="G8" s="597"/>
      <c r="H8" s="597"/>
      <c r="I8" s="597"/>
      <c r="J8" s="597"/>
      <c r="K8" s="597"/>
      <c r="L8" s="598"/>
    </row>
    <row r="9" spans="1:12" ht="12.75" customHeight="1" x14ac:dyDescent="0.25">
      <c r="A9" s="4"/>
      <c r="B9" s="5" t="s">
        <v>13</v>
      </c>
      <c r="C9" s="670" t="s">
        <v>531</v>
      </c>
      <c r="D9" s="661"/>
      <c r="E9" s="661"/>
      <c r="F9" s="661"/>
      <c r="G9" s="661"/>
      <c r="H9" s="661"/>
      <c r="I9" s="661"/>
      <c r="J9" s="661"/>
      <c r="K9" s="661"/>
      <c r="L9" s="662"/>
    </row>
    <row r="10" spans="1:12" ht="12.75" customHeight="1" x14ac:dyDescent="0.25">
      <c r="A10" s="4"/>
      <c r="B10" s="5" t="s">
        <v>15</v>
      </c>
      <c r="C10" s="670" t="s">
        <v>532</v>
      </c>
      <c r="D10" s="661"/>
      <c r="E10" s="661"/>
      <c r="F10" s="661"/>
      <c r="G10" s="661"/>
      <c r="H10" s="661"/>
      <c r="I10" s="661"/>
      <c r="J10" s="661"/>
      <c r="K10" s="661"/>
      <c r="L10" s="662"/>
    </row>
    <row r="11" spans="1:12" ht="12.75" customHeight="1" x14ac:dyDescent="0.25">
      <c r="A11" s="4"/>
      <c r="B11" s="5" t="s">
        <v>16</v>
      </c>
      <c r="C11" s="670"/>
      <c r="D11" s="661"/>
      <c r="E11" s="661"/>
      <c r="F11" s="661"/>
      <c r="G11" s="661"/>
      <c r="H11" s="661"/>
      <c r="I11" s="661"/>
      <c r="J11" s="661"/>
      <c r="K11" s="661"/>
      <c r="L11" s="662"/>
    </row>
    <row r="12" spans="1:12" ht="12.75" customHeight="1" x14ac:dyDescent="0.25">
      <c r="A12" s="4"/>
      <c r="B12" s="5" t="s">
        <v>17</v>
      </c>
      <c r="C12" s="670" t="s">
        <v>533</v>
      </c>
      <c r="D12" s="661"/>
      <c r="E12" s="661"/>
      <c r="F12" s="661"/>
      <c r="G12" s="661"/>
      <c r="H12" s="661"/>
      <c r="I12" s="661"/>
      <c r="J12" s="661"/>
      <c r="K12" s="661"/>
      <c r="L12" s="662"/>
    </row>
    <row r="13" spans="1:12" ht="12.75" customHeight="1" x14ac:dyDescent="0.25">
      <c r="A13" s="4"/>
      <c r="B13" s="5" t="s">
        <v>18</v>
      </c>
      <c r="C13" s="670" t="s">
        <v>534</v>
      </c>
      <c r="D13" s="661"/>
      <c r="E13" s="661"/>
      <c r="F13" s="661"/>
      <c r="G13" s="661"/>
      <c r="H13" s="661"/>
      <c r="I13" s="661"/>
      <c r="J13" s="661"/>
      <c r="K13" s="661"/>
      <c r="L13" s="662"/>
    </row>
    <row r="14" spans="1:12" ht="12.75" customHeight="1" x14ac:dyDescent="0.25">
      <c r="A14" s="7"/>
      <c r="B14" s="8"/>
      <c r="C14" s="9"/>
      <c r="D14" s="9"/>
      <c r="E14" s="9"/>
      <c r="F14" s="9"/>
      <c r="G14" s="9"/>
      <c r="H14" s="9"/>
      <c r="I14" s="9"/>
      <c r="J14" s="9"/>
      <c r="K14" s="9"/>
      <c r="L14" s="10"/>
    </row>
    <row r="15" spans="1:12" s="11" customFormat="1" ht="12.75" customHeight="1" x14ac:dyDescent="0.25">
      <c r="A15" s="603" t="s">
        <v>19</v>
      </c>
      <c r="B15" s="606" t="s">
        <v>20</v>
      </c>
      <c r="C15" s="608" t="s">
        <v>21</v>
      </c>
      <c r="D15" s="609"/>
      <c r="E15" s="609"/>
      <c r="F15" s="609"/>
      <c r="G15" s="610"/>
      <c r="H15" s="608" t="s">
        <v>22</v>
      </c>
      <c r="I15" s="609"/>
      <c r="J15" s="609"/>
      <c r="K15" s="609"/>
      <c r="L15" s="611"/>
    </row>
    <row r="16" spans="1:12" s="11" customFormat="1" ht="12.75" customHeight="1" x14ac:dyDescent="0.25">
      <c r="A16" s="604"/>
      <c r="B16" s="607"/>
      <c r="C16" s="612" t="s">
        <v>23</v>
      </c>
      <c r="D16" s="613" t="s">
        <v>24</v>
      </c>
      <c r="E16" s="615" t="s">
        <v>25</v>
      </c>
      <c r="F16" s="617" t="s">
        <v>26</v>
      </c>
      <c r="G16" s="619" t="s">
        <v>27</v>
      </c>
      <c r="H16" s="612" t="s">
        <v>23</v>
      </c>
      <c r="I16" s="613" t="s">
        <v>24</v>
      </c>
      <c r="J16" s="615" t="s">
        <v>25</v>
      </c>
      <c r="K16" s="617" t="s">
        <v>26</v>
      </c>
      <c r="L16" s="599" t="s">
        <v>27</v>
      </c>
    </row>
    <row r="17" spans="1:12" s="12" customFormat="1" ht="61.5" customHeight="1" thickBot="1" x14ac:dyDescent="0.3">
      <c r="A17" s="605"/>
      <c r="B17" s="607"/>
      <c r="C17" s="612"/>
      <c r="D17" s="614"/>
      <c r="E17" s="616"/>
      <c r="F17" s="618"/>
      <c r="G17" s="619"/>
      <c r="H17" s="622"/>
      <c r="I17" s="623"/>
      <c r="J17" s="616"/>
      <c r="K17" s="618"/>
      <c r="L17" s="600"/>
    </row>
    <row r="18" spans="1:12" s="12" customFormat="1" ht="9.75" customHeight="1" thickTop="1" x14ac:dyDescent="0.25">
      <c r="A18" s="13" t="s">
        <v>28</v>
      </c>
      <c r="B18" s="13">
        <v>2</v>
      </c>
      <c r="C18" s="14">
        <v>3</v>
      </c>
      <c r="D18" s="15">
        <v>4</v>
      </c>
      <c r="E18" s="15">
        <v>5</v>
      </c>
      <c r="F18" s="15">
        <v>6</v>
      </c>
      <c r="G18" s="16">
        <v>7</v>
      </c>
      <c r="H18" s="14">
        <v>8</v>
      </c>
      <c r="I18" s="15">
        <v>9</v>
      </c>
      <c r="J18" s="15">
        <v>10</v>
      </c>
      <c r="K18" s="15">
        <v>11</v>
      </c>
      <c r="L18" s="17">
        <v>12</v>
      </c>
    </row>
    <row r="19" spans="1:12" s="24" customFormat="1" x14ac:dyDescent="0.25">
      <c r="A19" s="18"/>
      <c r="B19" s="19" t="s">
        <v>29</v>
      </c>
      <c r="C19" s="20"/>
      <c r="D19" s="21"/>
      <c r="E19" s="21"/>
      <c r="F19" s="21"/>
      <c r="G19" s="22"/>
      <c r="H19" s="20"/>
      <c r="I19" s="21"/>
      <c r="J19" s="21"/>
      <c r="K19" s="21"/>
      <c r="L19" s="23"/>
    </row>
    <row r="20" spans="1:12" s="24" customFormat="1" ht="12.75" thickBot="1" x14ac:dyDescent="0.3">
      <c r="A20" s="25"/>
      <c r="B20" s="26" t="s">
        <v>30</v>
      </c>
      <c r="C20" s="27">
        <f t="shared" ref="C20:C47" si="0">SUM(D20:G20)</f>
        <v>1130906</v>
      </c>
      <c r="D20" s="28">
        <f>SUM(D21,D24,D25,D41,D43)</f>
        <v>608189</v>
      </c>
      <c r="E20" s="28">
        <f>SUM(E21,E24,E43)</f>
        <v>434532</v>
      </c>
      <c r="F20" s="28">
        <f>SUM(F21,F26,F43)</f>
        <v>88185</v>
      </c>
      <c r="G20" s="29">
        <f>SUM(G21,G45)</f>
        <v>0</v>
      </c>
      <c r="H20" s="27">
        <f>SUM(I20:L20)</f>
        <v>1133494</v>
      </c>
      <c r="I20" s="28">
        <f>SUM(I21,I24,I25,I41,I43)</f>
        <v>605657</v>
      </c>
      <c r="J20" s="28">
        <f>SUM(J21,J24,J43)</f>
        <v>437928</v>
      </c>
      <c r="K20" s="28">
        <f>SUM(K21,K26,K43)</f>
        <v>89909</v>
      </c>
      <c r="L20" s="30">
        <f>SUM(L21,L45)</f>
        <v>0</v>
      </c>
    </row>
    <row r="21" spans="1:12" ht="12.75" thickTop="1" x14ac:dyDescent="0.25">
      <c r="A21" s="31"/>
      <c r="B21" s="32" t="s">
        <v>31</v>
      </c>
      <c r="C21" s="33">
        <f t="shared" si="0"/>
        <v>0</v>
      </c>
      <c r="D21" s="34">
        <f>SUM(D22:D23)</f>
        <v>0</v>
      </c>
      <c r="E21" s="34">
        <f>SUM(E22:E23)</f>
        <v>0</v>
      </c>
      <c r="F21" s="34">
        <f>SUM(F22:F23)</f>
        <v>0</v>
      </c>
      <c r="G21" s="35">
        <f>SUM(G22:G23)</f>
        <v>0</v>
      </c>
      <c r="H21" s="33">
        <f t="shared" ref="H21:H47" si="1">SUM(I21:L21)</f>
        <v>368</v>
      </c>
      <c r="I21" s="34">
        <f>SUM(I22:I23)</f>
        <v>0</v>
      </c>
      <c r="J21" s="34">
        <f>SUM(J22:J23)</f>
        <v>0</v>
      </c>
      <c r="K21" s="34">
        <f>SUM(K22:K23)</f>
        <v>368</v>
      </c>
      <c r="L21" s="36">
        <f>SUM(L22:L23)</f>
        <v>0</v>
      </c>
    </row>
    <row r="22" spans="1:12" x14ac:dyDescent="0.25">
      <c r="A22" s="37"/>
      <c r="B22" s="38" t="s">
        <v>32</v>
      </c>
      <c r="C22" s="39">
        <f t="shared" si="0"/>
        <v>0</v>
      </c>
      <c r="D22" s="40"/>
      <c r="E22" s="40"/>
      <c r="F22" s="40"/>
      <c r="G22" s="41"/>
      <c r="H22" s="39">
        <f t="shared" si="1"/>
        <v>0</v>
      </c>
      <c r="I22" s="40"/>
      <c r="J22" s="40"/>
      <c r="K22" s="40"/>
      <c r="L22" s="42"/>
    </row>
    <row r="23" spans="1:12" x14ac:dyDescent="0.25">
      <c r="A23" s="43"/>
      <c r="B23" s="44" t="s">
        <v>33</v>
      </c>
      <c r="C23" s="45">
        <f t="shared" si="0"/>
        <v>0</v>
      </c>
      <c r="D23" s="46"/>
      <c r="E23" s="46"/>
      <c r="F23" s="46"/>
      <c r="G23" s="47"/>
      <c r="H23" s="45">
        <f t="shared" si="1"/>
        <v>368</v>
      </c>
      <c r="I23" s="46"/>
      <c r="J23" s="46"/>
      <c r="K23" s="46">
        <v>368</v>
      </c>
      <c r="L23" s="48"/>
    </row>
    <row r="24" spans="1:12" s="24" customFormat="1" ht="24.75" thickBot="1" x14ac:dyDescent="0.3">
      <c r="A24" s="49">
        <v>19300</v>
      </c>
      <c r="B24" s="49" t="s">
        <v>34</v>
      </c>
      <c r="C24" s="50">
        <f t="shared" si="0"/>
        <v>1042721</v>
      </c>
      <c r="D24" s="51">
        <v>608189</v>
      </c>
      <c r="E24" s="51">
        <v>434532</v>
      </c>
      <c r="F24" s="52" t="s">
        <v>35</v>
      </c>
      <c r="G24" s="53" t="s">
        <v>35</v>
      </c>
      <c r="H24" s="50">
        <f t="shared" si="1"/>
        <v>1043585</v>
      </c>
      <c r="I24" s="51">
        <f>I51</f>
        <v>605657</v>
      </c>
      <c r="J24" s="51">
        <f>J51</f>
        <v>437928</v>
      </c>
      <c r="K24" s="52" t="s">
        <v>35</v>
      </c>
      <c r="L24" s="54" t="s">
        <v>35</v>
      </c>
    </row>
    <row r="25" spans="1:12" s="24" customFormat="1" ht="24.75" thickTop="1" x14ac:dyDescent="0.25">
      <c r="A25" s="55"/>
      <c r="B25" s="56" t="s">
        <v>36</v>
      </c>
      <c r="C25" s="57">
        <f t="shared" si="0"/>
        <v>0</v>
      </c>
      <c r="D25" s="58"/>
      <c r="E25" s="59" t="s">
        <v>35</v>
      </c>
      <c r="F25" s="59" t="s">
        <v>35</v>
      </c>
      <c r="G25" s="60" t="s">
        <v>35</v>
      </c>
      <c r="H25" s="57">
        <f t="shared" si="1"/>
        <v>0</v>
      </c>
      <c r="I25" s="61"/>
      <c r="J25" s="59" t="s">
        <v>35</v>
      </c>
      <c r="K25" s="59" t="s">
        <v>35</v>
      </c>
      <c r="L25" s="62" t="s">
        <v>35</v>
      </c>
    </row>
    <row r="26" spans="1:12" s="24" customFormat="1" ht="36" x14ac:dyDescent="0.25">
      <c r="A26" s="56">
        <v>21300</v>
      </c>
      <c r="B26" s="56" t="s">
        <v>37</v>
      </c>
      <c r="C26" s="57">
        <f t="shared" si="0"/>
        <v>88185</v>
      </c>
      <c r="D26" s="59" t="s">
        <v>35</v>
      </c>
      <c r="E26" s="59" t="s">
        <v>35</v>
      </c>
      <c r="F26" s="63">
        <f>SUM(F27,F31,F33,F36)</f>
        <v>88185</v>
      </c>
      <c r="G26" s="60" t="s">
        <v>35</v>
      </c>
      <c r="H26" s="57">
        <f t="shared" si="1"/>
        <v>89331</v>
      </c>
      <c r="I26" s="59" t="s">
        <v>35</v>
      </c>
      <c r="J26" s="59" t="s">
        <v>35</v>
      </c>
      <c r="K26" s="63">
        <f>SUM(K27,K31,K33,K36)</f>
        <v>89331</v>
      </c>
      <c r="L26" s="62" t="s">
        <v>35</v>
      </c>
    </row>
    <row r="27" spans="1:12" s="24" customFormat="1" ht="24" x14ac:dyDescent="0.25">
      <c r="A27" s="64">
        <v>21350</v>
      </c>
      <c r="B27" s="56" t="s">
        <v>38</v>
      </c>
      <c r="C27" s="57">
        <f t="shared" si="0"/>
        <v>86682</v>
      </c>
      <c r="D27" s="59" t="s">
        <v>35</v>
      </c>
      <c r="E27" s="59" t="s">
        <v>35</v>
      </c>
      <c r="F27" s="63">
        <f>SUM(F28:F30)</f>
        <v>86682</v>
      </c>
      <c r="G27" s="60" t="s">
        <v>35</v>
      </c>
      <c r="H27" s="57">
        <f t="shared" si="1"/>
        <v>87354</v>
      </c>
      <c r="I27" s="59" t="s">
        <v>35</v>
      </c>
      <c r="J27" s="59" t="s">
        <v>35</v>
      </c>
      <c r="K27" s="63">
        <f>SUM(K28:K30)</f>
        <v>87354</v>
      </c>
      <c r="L27" s="62" t="s">
        <v>35</v>
      </c>
    </row>
    <row r="28" spans="1:12" x14ac:dyDescent="0.25">
      <c r="A28" s="37">
        <v>21351</v>
      </c>
      <c r="B28" s="65" t="s">
        <v>39</v>
      </c>
      <c r="C28" s="66">
        <f t="shared" si="0"/>
        <v>86682</v>
      </c>
      <c r="D28" s="67" t="s">
        <v>35</v>
      </c>
      <c r="E28" s="67" t="s">
        <v>35</v>
      </c>
      <c r="F28" s="68">
        <v>86682</v>
      </c>
      <c r="G28" s="69" t="s">
        <v>35</v>
      </c>
      <c r="H28" s="66">
        <f t="shared" si="1"/>
        <v>0</v>
      </c>
      <c r="I28" s="67" t="s">
        <v>35</v>
      </c>
      <c r="J28" s="67" t="s">
        <v>35</v>
      </c>
      <c r="K28" s="68"/>
      <c r="L28" s="70" t="s">
        <v>35</v>
      </c>
    </row>
    <row r="29" spans="1:12" x14ac:dyDescent="0.25">
      <c r="A29" s="43">
        <v>21352</v>
      </c>
      <c r="B29" s="71" t="s">
        <v>40</v>
      </c>
      <c r="C29" s="72">
        <f t="shared" si="0"/>
        <v>0</v>
      </c>
      <c r="D29" s="73" t="s">
        <v>35</v>
      </c>
      <c r="E29" s="73" t="s">
        <v>35</v>
      </c>
      <c r="F29" s="74"/>
      <c r="G29" s="75" t="s">
        <v>35</v>
      </c>
      <c r="H29" s="72">
        <f t="shared" si="1"/>
        <v>0</v>
      </c>
      <c r="I29" s="73" t="s">
        <v>35</v>
      </c>
      <c r="J29" s="73" t="s">
        <v>35</v>
      </c>
      <c r="K29" s="74"/>
      <c r="L29" s="76" t="s">
        <v>35</v>
      </c>
    </row>
    <row r="30" spans="1:12" ht="24" x14ac:dyDescent="0.25">
      <c r="A30" s="43">
        <v>21359</v>
      </c>
      <c r="B30" s="71" t="s">
        <v>41</v>
      </c>
      <c r="C30" s="72">
        <f t="shared" si="0"/>
        <v>0</v>
      </c>
      <c r="D30" s="73" t="s">
        <v>35</v>
      </c>
      <c r="E30" s="73" t="s">
        <v>35</v>
      </c>
      <c r="F30" s="74"/>
      <c r="G30" s="75" t="s">
        <v>35</v>
      </c>
      <c r="H30" s="72">
        <f t="shared" si="1"/>
        <v>87354</v>
      </c>
      <c r="I30" s="73" t="s">
        <v>35</v>
      </c>
      <c r="J30" s="73" t="s">
        <v>35</v>
      </c>
      <c r="K30" s="74">
        <f>86682+672</f>
        <v>87354</v>
      </c>
      <c r="L30" s="76" t="s">
        <v>35</v>
      </c>
    </row>
    <row r="31" spans="1:12" s="24" customFormat="1" ht="36" x14ac:dyDescent="0.25">
      <c r="A31" s="64">
        <v>21370</v>
      </c>
      <c r="B31" s="56" t="s">
        <v>42</v>
      </c>
      <c r="C31" s="57">
        <f t="shared" si="0"/>
        <v>0</v>
      </c>
      <c r="D31" s="59" t="s">
        <v>35</v>
      </c>
      <c r="E31" s="59" t="s">
        <v>35</v>
      </c>
      <c r="F31" s="63">
        <f>SUM(F32)</f>
        <v>0</v>
      </c>
      <c r="G31" s="60" t="s">
        <v>35</v>
      </c>
      <c r="H31" s="57">
        <f t="shared" si="1"/>
        <v>0</v>
      </c>
      <c r="I31" s="59" t="s">
        <v>35</v>
      </c>
      <c r="J31" s="59" t="s">
        <v>35</v>
      </c>
      <c r="K31" s="63">
        <f>SUM(K32)</f>
        <v>0</v>
      </c>
      <c r="L31" s="62" t="s">
        <v>35</v>
      </c>
    </row>
    <row r="32" spans="1:12" ht="36" x14ac:dyDescent="0.25">
      <c r="A32" s="77">
        <v>21379</v>
      </c>
      <c r="B32" s="78" t="s">
        <v>43</v>
      </c>
      <c r="C32" s="79">
        <f t="shared" si="0"/>
        <v>0</v>
      </c>
      <c r="D32" s="80" t="s">
        <v>35</v>
      </c>
      <c r="E32" s="80" t="s">
        <v>35</v>
      </c>
      <c r="F32" s="81"/>
      <c r="G32" s="82" t="s">
        <v>35</v>
      </c>
      <c r="H32" s="79">
        <f t="shared" si="1"/>
        <v>0</v>
      </c>
      <c r="I32" s="80" t="s">
        <v>35</v>
      </c>
      <c r="J32" s="80" t="s">
        <v>35</v>
      </c>
      <c r="K32" s="81"/>
      <c r="L32" s="83" t="s">
        <v>35</v>
      </c>
    </row>
    <row r="33" spans="1:12" s="24" customFormat="1" x14ac:dyDescent="0.25">
      <c r="A33" s="64">
        <v>21380</v>
      </c>
      <c r="B33" s="56" t="s">
        <v>44</v>
      </c>
      <c r="C33" s="57">
        <f t="shared" si="0"/>
        <v>1503</v>
      </c>
      <c r="D33" s="59" t="s">
        <v>35</v>
      </c>
      <c r="E33" s="59" t="s">
        <v>35</v>
      </c>
      <c r="F33" s="63">
        <f>SUM(F34:F35)</f>
        <v>1503</v>
      </c>
      <c r="G33" s="60" t="s">
        <v>35</v>
      </c>
      <c r="H33" s="57">
        <f t="shared" si="1"/>
        <v>1977</v>
      </c>
      <c r="I33" s="59" t="s">
        <v>35</v>
      </c>
      <c r="J33" s="59" t="s">
        <v>35</v>
      </c>
      <c r="K33" s="63">
        <f>SUM(K34:K35)</f>
        <v>1977</v>
      </c>
      <c r="L33" s="62" t="s">
        <v>35</v>
      </c>
    </row>
    <row r="34" spans="1:12" x14ac:dyDescent="0.25">
      <c r="A34" s="38">
        <v>21381</v>
      </c>
      <c r="B34" s="65" t="s">
        <v>45</v>
      </c>
      <c r="C34" s="66">
        <f t="shared" si="0"/>
        <v>180</v>
      </c>
      <c r="D34" s="67" t="s">
        <v>35</v>
      </c>
      <c r="E34" s="67" t="s">
        <v>35</v>
      </c>
      <c r="F34" s="68">
        <v>180</v>
      </c>
      <c r="G34" s="69" t="s">
        <v>35</v>
      </c>
      <c r="H34" s="66">
        <f t="shared" si="1"/>
        <v>654</v>
      </c>
      <c r="I34" s="67" t="s">
        <v>35</v>
      </c>
      <c r="J34" s="67" t="s">
        <v>35</v>
      </c>
      <c r="K34" s="68">
        <f>180+390+84</f>
        <v>654</v>
      </c>
      <c r="L34" s="70" t="s">
        <v>35</v>
      </c>
    </row>
    <row r="35" spans="1:12" ht="24" x14ac:dyDescent="0.25">
      <c r="A35" s="44">
        <v>21383</v>
      </c>
      <c r="B35" s="71" t="s">
        <v>46</v>
      </c>
      <c r="C35" s="72">
        <f>SUM(D35:G35)</f>
        <v>1323</v>
      </c>
      <c r="D35" s="73" t="s">
        <v>35</v>
      </c>
      <c r="E35" s="73" t="s">
        <v>35</v>
      </c>
      <c r="F35" s="74">
        <v>1323</v>
      </c>
      <c r="G35" s="75" t="s">
        <v>35</v>
      </c>
      <c r="H35" s="72">
        <f t="shared" si="1"/>
        <v>1323</v>
      </c>
      <c r="I35" s="73" t="s">
        <v>35</v>
      </c>
      <c r="J35" s="73" t="s">
        <v>35</v>
      </c>
      <c r="K35" s="74">
        <v>1323</v>
      </c>
      <c r="L35" s="76" t="s">
        <v>35</v>
      </c>
    </row>
    <row r="36" spans="1:12" s="24" customFormat="1" ht="25.5" customHeight="1" x14ac:dyDescent="0.25">
      <c r="A36" s="64">
        <v>21390</v>
      </c>
      <c r="B36" s="56" t="s">
        <v>47</v>
      </c>
      <c r="C36" s="57">
        <f t="shared" si="0"/>
        <v>0</v>
      </c>
      <c r="D36" s="59" t="s">
        <v>35</v>
      </c>
      <c r="E36" s="59" t="s">
        <v>35</v>
      </c>
      <c r="F36" s="63">
        <f>SUM(F37:F40)</f>
        <v>0</v>
      </c>
      <c r="G36" s="60" t="s">
        <v>35</v>
      </c>
      <c r="H36" s="57">
        <f t="shared" si="1"/>
        <v>0</v>
      </c>
      <c r="I36" s="59" t="s">
        <v>35</v>
      </c>
      <c r="J36" s="59" t="s">
        <v>35</v>
      </c>
      <c r="K36" s="63">
        <f>SUM(K37:K40)</f>
        <v>0</v>
      </c>
      <c r="L36" s="62" t="s">
        <v>35</v>
      </c>
    </row>
    <row r="37" spans="1:12" ht="24" x14ac:dyDescent="0.25">
      <c r="A37" s="38">
        <v>21391</v>
      </c>
      <c r="B37" s="65" t="s">
        <v>48</v>
      </c>
      <c r="C37" s="66">
        <f t="shared" si="0"/>
        <v>0</v>
      </c>
      <c r="D37" s="67" t="s">
        <v>35</v>
      </c>
      <c r="E37" s="67" t="s">
        <v>35</v>
      </c>
      <c r="F37" s="68"/>
      <c r="G37" s="69" t="s">
        <v>35</v>
      </c>
      <c r="H37" s="66">
        <f t="shared" si="1"/>
        <v>0</v>
      </c>
      <c r="I37" s="67" t="s">
        <v>35</v>
      </c>
      <c r="J37" s="67" t="s">
        <v>35</v>
      </c>
      <c r="K37" s="68"/>
      <c r="L37" s="70" t="s">
        <v>35</v>
      </c>
    </row>
    <row r="38" spans="1:12" x14ac:dyDescent="0.25">
      <c r="A38" s="44">
        <v>21393</v>
      </c>
      <c r="B38" s="71" t="s">
        <v>49</v>
      </c>
      <c r="C38" s="72">
        <f t="shared" si="0"/>
        <v>0</v>
      </c>
      <c r="D38" s="73" t="s">
        <v>35</v>
      </c>
      <c r="E38" s="73" t="s">
        <v>35</v>
      </c>
      <c r="F38" s="74"/>
      <c r="G38" s="75" t="s">
        <v>35</v>
      </c>
      <c r="H38" s="72">
        <f t="shared" si="1"/>
        <v>0</v>
      </c>
      <c r="I38" s="73" t="s">
        <v>35</v>
      </c>
      <c r="J38" s="73" t="s">
        <v>35</v>
      </c>
      <c r="K38" s="74"/>
      <c r="L38" s="76" t="s">
        <v>35</v>
      </c>
    </row>
    <row r="39" spans="1:12" x14ac:dyDescent="0.25">
      <c r="A39" s="44">
        <v>21395</v>
      </c>
      <c r="B39" s="71" t="s">
        <v>50</v>
      </c>
      <c r="C39" s="72">
        <f t="shared" si="0"/>
        <v>0</v>
      </c>
      <c r="D39" s="73" t="s">
        <v>35</v>
      </c>
      <c r="E39" s="73" t="s">
        <v>35</v>
      </c>
      <c r="F39" s="74"/>
      <c r="G39" s="75" t="s">
        <v>35</v>
      </c>
      <c r="H39" s="72">
        <f t="shared" si="1"/>
        <v>0</v>
      </c>
      <c r="I39" s="73" t="s">
        <v>35</v>
      </c>
      <c r="J39" s="73" t="s">
        <v>35</v>
      </c>
      <c r="K39" s="74"/>
      <c r="L39" s="76" t="s">
        <v>35</v>
      </c>
    </row>
    <row r="40" spans="1:12" ht="24" x14ac:dyDescent="0.25">
      <c r="A40" s="84">
        <v>21399</v>
      </c>
      <c r="B40" s="85" t="s">
        <v>51</v>
      </c>
      <c r="C40" s="86">
        <f t="shared" si="0"/>
        <v>0</v>
      </c>
      <c r="D40" s="87" t="s">
        <v>35</v>
      </c>
      <c r="E40" s="87" t="s">
        <v>35</v>
      </c>
      <c r="F40" s="88"/>
      <c r="G40" s="89" t="s">
        <v>35</v>
      </c>
      <c r="H40" s="86">
        <f t="shared" si="1"/>
        <v>0</v>
      </c>
      <c r="I40" s="87" t="s">
        <v>35</v>
      </c>
      <c r="J40" s="87" t="s">
        <v>35</v>
      </c>
      <c r="K40" s="88"/>
      <c r="L40" s="90" t="s">
        <v>35</v>
      </c>
    </row>
    <row r="41" spans="1:12" s="24" customFormat="1" ht="26.25" customHeight="1" x14ac:dyDescent="0.25">
      <c r="A41" s="91">
        <v>21420</v>
      </c>
      <c r="B41" s="92" t="s">
        <v>52</v>
      </c>
      <c r="C41" s="93">
        <f>SUM(D41:G41)</f>
        <v>0</v>
      </c>
      <c r="D41" s="94">
        <f>SUM(D42)</f>
        <v>0</v>
      </c>
      <c r="E41" s="95" t="s">
        <v>35</v>
      </c>
      <c r="F41" s="95" t="s">
        <v>35</v>
      </c>
      <c r="G41" s="96" t="s">
        <v>35</v>
      </c>
      <c r="H41" s="93">
        <f>SUM(I41:L41)</f>
        <v>0</v>
      </c>
      <c r="I41" s="94">
        <f>SUM(I42)</f>
        <v>0</v>
      </c>
      <c r="J41" s="95" t="s">
        <v>35</v>
      </c>
      <c r="K41" s="95" t="s">
        <v>35</v>
      </c>
      <c r="L41" s="97" t="s">
        <v>35</v>
      </c>
    </row>
    <row r="42" spans="1:12" s="24" customFormat="1" ht="26.25" customHeight="1" x14ac:dyDescent="0.25">
      <c r="A42" s="84">
        <v>21429</v>
      </c>
      <c r="B42" s="85" t="s">
        <v>53</v>
      </c>
      <c r="C42" s="86">
        <f>SUM(D42:G42)</f>
        <v>0</v>
      </c>
      <c r="D42" s="98"/>
      <c r="E42" s="87" t="s">
        <v>35</v>
      </c>
      <c r="F42" s="87" t="s">
        <v>35</v>
      </c>
      <c r="G42" s="89" t="s">
        <v>35</v>
      </c>
      <c r="H42" s="86">
        <f t="shared" ref="H42:H44" si="2">SUM(I42:L42)</f>
        <v>0</v>
      </c>
      <c r="I42" s="98"/>
      <c r="J42" s="87" t="s">
        <v>35</v>
      </c>
      <c r="K42" s="87" t="s">
        <v>35</v>
      </c>
      <c r="L42" s="90" t="s">
        <v>35</v>
      </c>
    </row>
    <row r="43" spans="1:12" s="24" customFormat="1" ht="24" x14ac:dyDescent="0.25">
      <c r="A43" s="64">
        <v>21490</v>
      </c>
      <c r="B43" s="56" t="s">
        <v>54</v>
      </c>
      <c r="C43" s="57">
        <f t="shared" si="0"/>
        <v>0</v>
      </c>
      <c r="D43" s="99">
        <f>D44</f>
        <v>0</v>
      </c>
      <c r="E43" s="99">
        <f t="shared" ref="E43:F43" si="3">E44</f>
        <v>0</v>
      </c>
      <c r="F43" s="99">
        <f t="shared" si="3"/>
        <v>0</v>
      </c>
      <c r="G43" s="60" t="s">
        <v>35</v>
      </c>
      <c r="H43" s="100">
        <f t="shared" si="2"/>
        <v>210</v>
      </c>
      <c r="I43" s="99">
        <f>I44</f>
        <v>0</v>
      </c>
      <c r="J43" s="99">
        <f t="shared" ref="J43:K43" si="4">J44</f>
        <v>0</v>
      </c>
      <c r="K43" s="99">
        <f t="shared" si="4"/>
        <v>210</v>
      </c>
      <c r="L43" s="62" t="s">
        <v>35</v>
      </c>
    </row>
    <row r="44" spans="1:12" s="24" customFormat="1" ht="24" x14ac:dyDescent="0.25">
      <c r="A44" s="44">
        <v>21499</v>
      </c>
      <c r="B44" s="71" t="s">
        <v>55</v>
      </c>
      <c r="C44" s="79">
        <f>SUM(D44:G44)</f>
        <v>0</v>
      </c>
      <c r="D44" s="101"/>
      <c r="E44" s="102"/>
      <c r="F44" s="102"/>
      <c r="G44" s="103" t="s">
        <v>35</v>
      </c>
      <c r="H44" s="104">
        <f t="shared" si="2"/>
        <v>210</v>
      </c>
      <c r="I44" s="40"/>
      <c r="J44" s="105"/>
      <c r="K44" s="105">
        <v>210</v>
      </c>
      <c r="L44" s="106" t="s">
        <v>35</v>
      </c>
    </row>
    <row r="45" spans="1:12" ht="12.75" customHeight="1" x14ac:dyDescent="0.25">
      <c r="A45" s="107">
        <v>23000</v>
      </c>
      <c r="B45" s="108" t="s">
        <v>56</v>
      </c>
      <c r="C45" s="109">
        <f>SUM(D45:G45)</f>
        <v>0</v>
      </c>
      <c r="D45" s="59" t="s">
        <v>35</v>
      </c>
      <c r="E45" s="59" t="s">
        <v>35</v>
      </c>
      <c r="F45" s="59" t="s">
        <v>35</v>
      </c>
      <c r="G45" s="99">
        <f>SUM(G46:G47)</f>
        <v>0</v>
      </c>
      <c r="H45" s="109">
        <f t="shared" si="1"/>
        <v>0</v>
      </c>
      <c r="I45" s="87" t="s">
        <v>35</v>
      </c>
      <c r="J45" s="87" t="s">
        <v>35</v>
      </c>
      <c r="K45" s="87" t="s">
        <v>35</v>
      </c>
      <c r="L45" s="110">
        <f>SUM(L46:L47)</f>
        <v>0</v>
      </c>
    </row>
    <row r="46" spans="1:12" ht="24" x14ac:dyDescent="0.25">
      <c r="A46" s="111">
        <v>23410</v>
      </c>
      <c r="B46" s="112" t="s">
        <v>57</v>
      </c>
      <c r="C46" s="113">
        <f t="shared" si="0"/>
        <v>0</v>
      </c>
      <c r="D46" s="95" t="s">
        <v>35</v>
      </c>
      <c r="E46" s="95" t="s">
        <v>35</v>
      </c>
      <c r="F46" s="95" t="s">
        <v>35</v>
      </c>
      <c r="G46" s="114"/>
      <c r="H46" s="113">
        <f t="shared" si="1"/>
        <v>0</v>
      </c>
      <c r="I46" s="95" t="s">
        <v>35</v>
      </c>
      <c r="J46" s="95" t="s">
        <v>35</v>
      </c>
      <c r="K46" s="95" t="s">
        <v>35</v>
      </c>
      <c r="L46" s="115"/>
    </row>
    <row r="47" spans="1:12" ht="24" x14ac:dyDescent="0.25">
      <c r="A47" s="111">
        <v>23510</v>
      </c>
      <c r="B47" s="112" t="s">
        <v>58</v>
      </c>
      <c r="C47" s="93">
        <f t="shared" si="0"/>
        <v>0</v>
      </c>
      <c r="D47" s="95" t="s">
        <v>35</v>
      </c>
      <c r="E47" s="95" t="s">
        <v>35</v>
      </c>
      <c r="F47" s="95" t="s">
        <v>35</v>
      </c>
      <c r="G47" s="114"/>
      <c r="H47" s="93">
        <f t="shared" si="1"/>
        <v>0</v>
      </c>
      <c r="I47" s="95" t="s">
        <v>35</v>
      </c>
      <c r="J47" s="95" t="s">
        <v>35</v>
      </c>
      <c r="K47" s="95" t="s">
        <v>35</v>
      </c>
      <c r="L47" s="115"/>
    </row>
    <row r="48" spans="1:12" x14ac:dyDescent="0.25">
      <c r="A48" s="116"/>
      <c r="B48" s="112"/>
      <c r="C48" s="117"/>
      <c r="D48" s="95"/>
      <c r="E48" s="95"/>
      <c r="F48" s="94"/>
      <c r="G48" s="118"/>
      <c r="H48" s="117"/>
      <c r="I48" s="95"/>
      <c r="J48" s="95"/>
      <c r="K48" s="94"/>
      <c r="L48" s="119"/>
    </row>
    <row r="49" spans="1:12" s="24" customFormat="1" x14ac:dyDescent="0.25">
      <c r="A49" s="120"/>
      <c r="B49" s="121" t="s">
        <v>59</v>
      </c>
      <c r="C49" s="122"/>
      <c r="D49" s="123"/>
      <c r="E49" s="123"/>
      <c r="F49" s="123"/>
      <c r="G49" s="124"/>
      <c r="H49" s="122"/>
      <c r="I49" s="123"/>
      <c r="J49" s="123"/>
      <c r="K49" s="123"/>
      <c r="L49" s="125"/>
    </row>
    <row r="50" spans="1:12" s="24" customFormat="1" ht="12.75" thickBot="1" x14ac:dyDescent="0.3">
      <c r="A50" s="126"/>
      <c r="B50" s="25" t="s">
        <v>60</v>
      </c>
      <c r="C50" s="127">
        <f t="shared" ref="C50:C113" si="5">SUM(D50:G50)</f>
        <v>1130906</v>
      </c>
      <c r="D50" s="128">
        <f>SUM(D51,D283)</f>
        <v>608189</v>
      </c>
      <c r="E50" s="128">
        <f>SUM(E51,E283)</f>
        <v>434532</v>
      </c>
      <c r="F50" s="128">
        <f>SUM(F51,F283)</f>
        <v>88185</v>
      </c>
      <c r="G50" s="129">
        <f>SUM(G51,G283)</f>
        <v>0</v>
      </c>
      <c r="H50" s="127">
        <f t="shared" ref="H50:H113" si="6">SUM(I50:L50)</f>
        <v>1133494</v>
      </c>
      <c r="I50" s="128">
        <f>SUM(I51,I283)</f>
        <v>605657</v>
      </c>
      <c r="J50" s="128">
        <f>SUM(J51,J283)</f>
        <v>437928</v>
      </c>
      <c r="K50" s="128">
        <f>SUM(K51,K283)</f>
        <v>89909</v>
      </c>
      <c r="L50" s="130">
        <f>SUM(L51,L283)</f>
        <v>0</v>
      </c>
    </row>
    <row r="51" spans="1:12" s="24" customFormat="1" ht="36.75" thickTop="1" x14ac:dyDescent="0.25">
      <c r="A51" s="131"/>
      <c r="B51" s="132" t="s">
        <v>61</v>
      </c>
      <c r="C51" s="133">
        <f t="shared" si="5"/>
        <v>1130906</v>
      </c>
      <c r="D51" s="134">
        <f>SUM(D52,D194)</f>
        <v>608189</v>
      </c>
      <c r="E51" s="134">
        <f>SUM(E52,E194)</f>
        <v>434532</v>
      </c>
      <c r="F51" s="134">
        <f>SUM(F52,F194)</f>
        <v>88185</v>
      </c>
      <c r="G51" s="135">
        <f>SUM(G52,G194)</f>
        <v>0</v>
      </c>
      <c r="H51" s="133">
        <f t="shared" si="6"/>
        <v>1133494</v>
      </c>
      <c r="I51" s="134">
        <f>SUM(I52,I194)</f>
        <v>605657</v>
      </c>
      <c r="J51" s="134">
        <f>SUM(J52,J194)</f>
        <v>437928</v>
      </c>
      <c r="K51" s="134">
        <f>SUM(K52,K194)</f>
        <v>89909</v>
      </c>
      <c r="L51" s="136">
        <f>SUM(L52,L194)</f>
        <v>0</v>
      </c>
    </row>
    <row r="52" spans="1:12" s="24" customFormat="1" ht="24" x14ac:dyDescent="0.25">
      <c r="A52" s="137"/>
      <c r="B52" s="18" t="s">
        <v>62</v>
      </c>
      <c r="C52" s="138">
        <f t="shared" si="5"/>
        <v>926022</v>
      </c>
      <c r="D52" s="139">
        <f>SUM(D53,D75,D173,D187)</f>
        <v>405997</v>
      </c>
      <c r="E52" s="139">
        <f>SUM(E53,E75,E173,E187)</f>
        <v>434532</v>
      </c>
      <c r="F52" s="139">
        <f>SUM(F53,F75,F173,F187)</f>
        <v>85493</v>
      </c>
      <c r="G52" s="140">
        <f>SUM(G53,G75,G173,G187)</f>
        <v>0</v>
      </c>
      <c r="H52" s="138">
        <f t="shared" si="6"/>
        <v>913990</v>
      </c>
      <c r="I52" s="139">
        <f>SUM(I53,I75,I173,I187)</f>
        <v>388845</v>
      </c>
      <c r="J52" s="139">
        <f>SUM(J53,J75,J173,J187)</f>
        <v>437928</v>
      </c>
      <c r="K52" s="139">
        <f>SUM(K53,K75,K173,K187)</f>
        <v>87217</v>
      </c>
      <c r="L52" s="141">
        <f>SUM(L53,L75,L173,L187)</f>
        <v>0</v>
      </c>
    </row>
    <row r="53" spans="1:12" s="24" customFormat="1" x14ac:dyDescent="0.25">
      <c r="A53" s="142">
        <v>1000</v>
      </c>
      <c r="B53" s="142" t="s">
        <v>63</v>
      </c>
      <c r="C53" s="143">
        <f t="shared" si="5"/>
        <v>843756</v>
      </c>
      <c r="D53" s="144">
        <f>SUM(D54,D67)</f>
        <v>351083</v>
      </c>
      <c r="E53" s="144">
        <f>SUM(E54,E67)</f>
        <v>434532</v>
      </c>
      <c r="F53" s="144">
        <f>SUM(F54,F67)</f>
        <v>58141</v>
      </c>
      <c r="G53" s="145">
        <f>SUM(G54,G67)</f>
        <v>0</v>
      </c>
      <c r="H53" s="143">
        <f t="shared" si="6"/>
        <v>846361</v>
      </c>
      <c r="I53" s="144">
        <f>SUM(I54,I67)</f>
        <v>344960</v>
      </c>
      <c r="J53" s="144">
        <f>SUM(J54,J67)</f>
        <v>437928</v>
      </c>
      <c r="K53" s="144">
        <f>SUM(K54,K67)</f>
        <v>63473</v>
      </c>
      <c r="L53" s="146">
        <f>SUM(L54,L67)</f>
        <v>0</v>
      </c>
    </row>
    <row r="54" spans="1:12" x14ac:dyDescent="0.25">
      <c r="A54" s="56">
        <v>1100</v>
      </c>
      <c r="B54" s="147" t="s">
        <v>64</v>
      </c>
      <c r="C54" s="57">
        <f t="shared" si="5"/>
        <v>649188</v>
      </c>
      <c r="D54" s="63">
        <f>SUM(D55,D58,D66)</f>
        <v>252826</v>
      </c>
      <c r="E54" s="63">
        <f>SUM(E55,E58,E66)</f>
        <v>350892</v>
      </c>
      <c r="F54" s="63">
        <f>SUM(F55,F58,F66)</f>
        <v>45470</v>
      </c>
      <c r="G54" s="148">
        <f>SUM(G55,G58,G66)</f>
        <v>0</v>
      </c>
      <c r="H54" s="57">
        <f t="shared" si="6"/>
        <v>645017</v>
      </c>
      <c r="I54" s="63">
        <f>SUM(I55,I58,I66)</f>
        <v>243690</v>
      </c>
      <c r="J54" s="63">
        <f>SUM(J55,J58,J66)</f>
        <v>352211</v>
      </c>
      <c r="K54" s="63">
        <f>SUM(K55,K58,K66)</f>
        <v>49116</v>
      </c>
      <c r="L54" s="149">
        <f>SUM(L55,L58,L66)</f>
        <v>0</v>
      </c>
    </row>
    <row r="55" spans="1:12" x14ac:dyDescent="0.25">
      <c r="A55" s="150">
        <v>1110</v>
      </c>
      <c r="B55" s="112" t="s">
        <v>65</v>
      </c>
      <c r="C55" s="117">
        <f t="shared" si="5"/>
        <v>571484</v>
      </c>
      <c r="D55" s="151">
        <f>SUM(D56:D57)</f>
        <v>213672</v>
      </c>
      <c r="E55" s="151">
        <f>SUM(E56:E57)</f>
        <v>312692</v>
      </c>
      <c r="F55" s="151">
        <f>SUM(F56:F57)</f>
        <v>45120</v>
      </c>
      <c r="G55" s="152">
        <f>SUM(G56:G57)</f>
        <v>0</v>
      </c>
      <c r="H55" s="117">
        <f t="shared" si="6"/>
        <v>575399</v>
      </c>
      <c r="I55" s="151">
        <f>SUM(I56:I57)</f>
        <v>213810</v>
      </c>
      <c r="J55" s="151">
        <f>SUM(J56:J57)</f>
        <v>312473</v>
      </c>
      <c r="K55" s="151">
        <f>SUM(K56:K57)</f>
        <v>49116</v>
      </c>
      <c r="L55" s="153">
        <f>SUM(L56:L57)</f>
        <v>0</v>
      </c>
    </row>
    <row r="56" spans="1:12" x14ac:dyDescent="0.25">
      <c r="A56" s="38">
        <v>1111</v>
      </c>
      <c r="B56" s="65" t="s">
        <v>66</v>
      </c>
      <c r="C56" s="66">
        <f t="shared" si="5"/>
        <v>0</v>
      </c>
      <c r="D56" s="68"/>
      <c r="E56" s="68"/>
      <c r="F56" s="68"/>
      <c r="G56" s="154"/>
      <c r="H56" s="66">
        <f t="shared" si="6"/>
        <v>0</v>
      </c>
      <c r="I56" s="68"/>
      <c r="J56" s="68"/>
      <c r="K56" s="68"/>
      <c r="L56" s="155"/>
    </row>
    <row r="57" spans="1:12" ht="24" customHeight="1" x14ac:dyDescent="0.25">
      <c r="A57" s="44">
        <v>1119</v>
      </c>
      <c r="B57" s="71" t="s">
        <v>67</v>
      </c>
      <c r="C57" s="72">
        <f t="shared" si="5"/>
        <v>571484</v>
      </c>
      <c r="D57" s="74">
        <v>213672</v>
      </c>
      <c r="E57" s="74">
        <v>312692</v>
      </c>
      <c r="F57" s="74">
        <v>45120</v>
      </c>
      <c r="G57" s="157"/>
      <c r="H57" s="72">
        <f t="shared" si="6"/>
        <v>575399</v>
      </c>
      <c r="I57" s="74">
        <v>213810</v>
      </c>
      <c r="J57" s="74">
        <f>1116+310182+1175</f>
        <v>312473</v>
      </c>
      <c r="K57" s="74">
        <v>49116</v>
      </c>
      <c r="L57" s="158"/>
    </row>
    <row r="58" spans="1:12" x14ac:dyDescent="0.25">
      <c r="A58" s="159">
        <v>1140</v>
      </c>
      <c r="B58" s="71" t="s">
        <v>68</v>
      </c>
      <c r="C58" s="72">
        <f t="shared" si="5"/>
        <v>70554</v>
      </c>
      <c r="D58" s="160">
        <f>SUM(D59:D65)</f>
        <v>32354</v>
      </c>
      <c r="E58" s="160">
        <f>SUM(E59:E65)</f>
        <v>38200</v>
      </c>
      <c r="F58" s="160">
        <f>SUM(F59:F65)</f>
        <v>0</v>
      </c>
      <c r="G58" s="161">
        <f>SUM(G59:G65)</f>
        <v>0</v>
      </c>
      <c r="H58" s="72">
        <f t="shared" si="6"/>
        <v>68118</v>
      </c>
      <c r="I58" s="160">
        <f>SUM(I59:I65)</f>
        <v>28380</v>
      </c>
      <c r="J58" s="160">
        <f>SUM(J59:J65)</f>
        <v>39738</v>
      </c>
      <c r="K58" s="160">
        <f>SUM(K59:K65)</f>
        <v>0</v>
      </c>
      <c r="L58" s="162">
        <f>SUM(L59:L65)</f>
        <v>0</v>
      </c>
    </row>
    <row r="59" spans="1:12" x14ac:dyDescent="0.25">
      <c r="A59" s="44">
        <v>1141</v>
      </c>
      <c r="B59" s="71" t="s">
        <v>69</v>
      </c>
      <c r="C59" s="72">
        <f t="shared" si="5"/>
        <v>0</v>
      </c>
      <c r="D59" s="74"/>
      <c r="E59" s="74"/>
      <c r="F59" s="74"/>
      <c r="G59" s="157"/>
      <c r="H59" s="72">
        <f t="shared" si="6"/>
        <v>0</v>
      </c>
      <c r="I59" s="74"/>
      <c r="J59" s="74"/>
      <c r="K59" s="74"/>
      <c r="L59" s="158"/>
    </row>
    <row r="60" spans="1:12" ht="24.75" customHeight="1" x14ac:dyDescent="0.25">
      <c r="A60" s="44">
        <v>1142</v>
      </c>
      <c r="B60" s="71" t="s">
        <v>70</v>
      </c>
      <c r="C60" s="72">
        <f t="shared" si="5"/>
        <v>0</v>
      </c>
      <c r="D60" s="74"/>
      <c r="E60" s="74"/>
      <c r="F60" s="74"/>
      <c r="G60" s="157"/>
      <c r="H60" s="72">
        <f t="shared" si="6"/>
        <v>0</v>
      </c>
      <c r="I60" s="74"/>
      <c r="J60" s="74"/>
      <c r="K60" s="74"/>
      <c r="L60" s="158"/>
    </row>
    <row r="61" spans="1:12" ht="24" x14ac:dyDescent="0.25">
      <c r="A61" s="44">
        <v>1145</v>
      </c>
      <c r="B61" s="71" t="s">
        <v>71</v>
      </c>
      <c r="C61" s="72">
        <f t="shared" si="5"/>
        <v>0</v>
      </c>
      <c r="D61" s="74"/>
      <c r="E61" s="74"/>
      <c r="F61" s="74"/>
      <c r="G61" s="157"/>
      <c r="H61" s="72">
        <f t="shared" si="6"/>
        <v>0</v>
      </c>
      <c r="I61" s="74"/>
      <c r="J61" s="74"/>
      <c r="K61" s="74"/>
      <c r="L61" s="158"/>
    </row>
    <row r="62" spans="1:12" ht="27.75" customHeight="1" x14ac:dyDescent="0.25">
      <c r="A62" s="44">
        <v>1146</v>
      </c>
      <c r="B62" s="71" t="s">
        <v>72</v>
      </c>
      <c r="C62" s="72">
        <f t="shared" si="5"/>
        <v>889</v>
      </c>
      <c r="D62" s="74">
        <v>889</v>
      </c>
      <c r="E62" s="74"/>
      <c r="F62" s="74"/>
      <c r="G62" s="157"/>
      <c r="H62" s="72">
        <f t="shared" si="6"/>
        <v>0</v>
      </c>
      <c r="I62" s="74"/>
      <c r="J62" s="74"/>
      <c r="K62" s="74"/>
      <c r="L62" s="158"/>
    </row>
    <row r="63" spans="1:12" x14ac:dyDescent="0.25">
      <c r="A63" s="44">
        <v>1147</v>
      </c>
      <c r="B63" s="71" t="s">
        <v>73</v>
      </c>
      <c r="C63" s="72">
        <f t="shared" si="5"/>
        <v>19257</v>
      </c>
      <c r="D63" s="74">
        <v>2270</v>
      </c>
      <c r="E63" s="74">
        <v>16987</v>
      </c>
      <c r="F63" s="74"/>
      <c r="G63" s="157"/>
      <c r="H63" s="72">
        <f t="shared" si="6"/>
        <v>25774</v>
      </c>
      <c r="I63" s="74">
        <v>2432</v>
      </c>
      <c r="J63" s="74">
        <v>23342</v>
      </c>
      <c r="K63" s="74"/>
      <c r="L63" s="158"/>
    </row>
    <row r="64" spans="1:12" x14ac:dyDescent="0.25">
      <c r="A64" s="44">
        <v>1148</v>
      </c>
      <c r="B64" s="71" t="s">
        <v>74</v>
      </c>
      <c r="C64" s="72">
        <f t="shared" si="5"/>
        <v>29195</v>
      </c>
      <c r="D64" s="74">
        <v>29195</v>
      </c>
      <c r="E64" s="74"/>
      <c r="F64" s="74"/>
      <c r="G64" s="157"/>
      <c r="H64" s="72">
        <f t="shared" si="6"/>
        <v>25948</v>
      </c>
      <c r="I64" s="74">
        <v>25948</v>
      </c>
      <c r="J64" s="74"/>
      <c r="K64" s="74"/>
      <c r="L64" s="158"/>
    </row>
    <row r="65" spans="1:12" ht="24" customHeight="1" x14ac:dyDescent="0.25">
      <c r="A65" s="44">
        <v>1149</v>
      </c>
      <c r="B65" s="71" t="s">
        <v>75</v>
      </c>
      <c r="C65" s="72">
        <f t="shared" si="5"/>
        <v>21213</v>
      </c>
      <c r="D65" s="74"/>
      <c r="E65" s="74">
        <v>21213</v>
      </c>
      <c r="F65" s="74"/>
      <c r="G65" s="157"/>
      <c r="H65" s="72">
        <f t="shared" si="6"/>
        <v>16396</v>
      </c>
      <c r="I65" s="74"/>
      <c r="J65" s="74">
        <f>276+16120</f>
        <v>16396</v>
      </c>
      <c r="K65" s="74"/>
      <c r="L65" s="158"/>
    </row>
    <row r="66" spans="1:12" ht="36" x14ac:dyDescent="0.25">
      <c r="A66" s="150">
        <v>1150</v>
      </c>
      <c r="B66" s="112" t="s">
        <v>76</v>
      </c>
      <c r="C66" s="117">
        <f t="shared" si="5"/>
        <v>7150</v>
      </c>
      <c r="D66" s="163">
        <v>6800</v>
      </c>
      <c r="E66" s="163"/>
      <c r="F66" s="163">
        <v>350</v>
      </c>
      <c r="G66" s="164"/>
      <c r="H66" s="117">
        <f t="shared" si="6"/>
        <v>1500</v>
      </c>
      <c r="I66" s="163">
        <f>300+1200</f>
        <v>1500</v>
      </c>
      <c r="J66" s="163"/>
      <c r="K66" s="163">
        <v>0</v>
      </c>
      <c r="L66" s="165"/>
    </row>
    <row r="67" spans="1:12" ht="24" x14ac:dyDescent="0.25">
      <c r="A67" s="56">
        <v>1200</v>
      </c>
      <c r="B67" s="147" t="s">
        <v>77</v>
      </c>
      <c r="C67" s="57">
        <f t="shared" si="5"/>
        <v>194568</v>
      </c>
      <c r="D67" s="63">
        <f>SUM(D68:D69)</f>
        <v>98257</v>
      </c>
      <c r="E67" s="63">
        <f>SUM(E68:E69)</f>
        <v>83640</v>
      </c>
      <c r="F67" s="63">
        <f>SUM(F68:F69)</f>
        <v>12671</v>
      </c>
      <c r="G67" s="166">
        <f>SUM(G68:G69)</f>
        <v>0</v>
      </c>
      <c r="H67" s="57">
        <f t="shared" si="6"/>
        <v>201344</v>
      </c>
      <c r="I67" s="63">
        <f>SUM(I68:I69)</f>
        <v>101270</v>
      </c>
      <c r="J67" s="63">
        <f>SUM(J68:J69)</f>
        <v>85717</v>
      </c>
      <c r="K67" s="63">
        <f>SUM(K68:K69)</f>
        <v>14357</v>
      </c>
      <c r="L67" s="167">
        <f>SUM(L68:L69)</f>
        <v>0</v>
      </c>
    </row>
    <row r="68" spans="1:12" ht="24" x14ac:dyDescent="0.25">
      <c r="A68" s="168">
        <v>1210</v>
      </c>
      <c r="B68" s="65" t="s">
        <v>78</v>
      </c>
      <c r="C68" s="66">
        <f t="shared" si="5"/>
        <v>156726</v>
      </c>
      <c r="D68" s="68">
        <v>62776</v>
      </c>
      <c r="E68" s="68">
        <v>82940</v>
      </c>
      <c r="F68" s="68">
        <v>11010</v>
      </c>
      <c r="G68" s="154"/>
      <c r="H68" s="66">
        <f t="shared" si="6"/>
        <v>160996</v>
      </c>
      <c r="I68" s="68">
        <v>63674</v>
      </c>
      <c r="J68" s="68">
        <f>335+84398+284</f>
        <v>85017</v>
      </c>
      <c r="K68" s="68">
        <v>12305</v>
      </c>
      <c r="L68" s="155"/>
    </row>
    <row r="69" spans="1:12" ht="24" x14ac:dyDescent="0.25">
      <c r="A69" s="159">
        <v>1220</v>
      </c>
      <c r="B69" s="71" t="s">
        <v>79</v>
      </c>
      <c r="C69" s="72">
        <f t="shared" si="5"/>
        <v>37842</v>
      </c>
      <c r="D69" s="160">
        <f>SUM(D70:D74)</f>
        <v>35481</v>
      </c>
      <c r="E69" s="160">
        <f>SUM(E70:E74)</f>
        <v>700</v>
      </c>
      <c r="F69" s="160">
        <f>SUM(F70:F74)</f>
        <v>1661</v>
      </c>
      <c r="G69" s="161">
        <f>SUM(G70:G74)</f>
        <v>0</v>
      </c>
      <c r="H69" s="72">
        <f t="shared" si="6"/>
        <v>40348</v>
      </c>
      <c r="I69" s="160">
        <f>SUM(I70:I74)</f>
        <v>37596</v>
      </c>
      <c r="J69" s="160">
        <f>SUM(J70:J74)</f>
        <v>700</v>
      </c>
      <c r="K69" s="160">
        <f>SUM(K70:K74)</f>
        <v>2052</v>
      </c>
      <c r="L69" s="162">
        <f>SUM(L70:L74)</f>
        <v>0</v>
      </c>
    </row>
    <row r="70" spans="1:12" ht="48" x14ac:dyDescent="0.25">
      <c r="A70" s="44">
        <v>1221</v>
      </c>
      <c r="B70" s="71" t="s">
        <v>80</v>
      </c>
      <c r="C70" s="72">
        <f t="shared" si="5"/>
        <v>22335</v>
      </c>
      <c r="D70" s="74">
        <v>20083</v>
      </c>
      <c r="E70" s="74">
        <v>700</v>
      </c>
      <c r="F70" s="74">
        <v>1552</v>
      </c>
      <c r="G70" s="157"/>
      <c r="H70" s="72">
        <f t="shared" si="6"/>
        <v>24787</v>
      </c>
      <c r="I70" s="74">
        <v>22126</v>
      </c>
      <c r="J70" s="74">
        <f>700</f>
        <v>700</v>
      </c>
      <c r="K70" s="74">
        <v>1961</v>
      </c>
      <c r="L70" s="158"/>
    </row>
    <row r="71" spans="1:12" x14ac:dyDescent="0.25">
      <c r="A71" s="44">
        <v>1223</v>
      </c>
      <c r="B71" s="71" t="s">
        <v>81</v>
      </c>
      <c r="C71" s="72">
        <f t="shared" si="5"/>
        <v>0</v>
      </c>
      <c r="D71" s="74"/>
      <c r="E71" s="74"/>
      <c r="F71" s="74"/>
      <c r="G71" s="157"/>
      <c r="H71" s="72">
        <f t="shared" si="6"/>
        <v>0</v>
      </c>
      <c r="I71" s="74"/>
      <c r="J71" s="74"/>
      <c r="K71" s="74"/>
      <c r="L71" s="158"/>
    </row>
    <row r="72" spans="1:12" x14ac:dyDescent="0.25">
      <c r="A72" s="44">
        <v>1225</v>
      </c>
      <c r="B72" s="71" t="s">
        <v>82</v>
      </c>
      <c r="C72" s="72">
        <f t="shared" si="5"/>
        <v>0</v>
      </c>
      <c r="D72" s="74"/>
      <c r="E72" s="74"/>
      <c r="F72" s="74"/>
      <c r="G72" s="157"/>
      <c r="H72" s="72">
        <f t="shared" si="6"/>
        <v>0</v>
      </c>
      <c r="I72" s="74"/>
      <c r="J72" s="74"/>
      <c r="K72" s="74"/>
      <c r="L72" s="158"/>
    </row>
    <row r="73" spans="1:12" ht="36" x14ac:dyDescent="0.25">
      <c r="A73" s="44">
        <v>1227</v>
      </c>
      <c r="B73" s="71" t="s">
        <v>83</v>
      </c>
      <c r="C73" s="72">
        <f t="shared" si="5"/>
        <v>14970</v>
      </c>
      <c r="D73" s="74">
        <v>14970</v>
      </c>
      <c r="E73" s="74"/>
      <c r="F73" s="74"/>
      <c r="G73" s="157"/>
      <c r="H73" s="72">
        <f t="shared" si="6"/>
        <v>14970</v>
      </c>
      <c r="I73" s="74">
        <v>14970</v>
      </c>
      <c r="J73" s="74"/>
      <c r="K73" s="74"/>
      <c r="L73" s="158"/>
    </row>
    <row r="74" spans="1:12" ht="48" x14ac:dyDescent="0.25">
      <c r="A74" s="44">
        <v>1228</v>
      </c>
      <c r="B74" s="71" t="s">
        <v>84</v>
      </c>
      <c r="C74" s="72">
        <f t="shared" si="5"/>
        <v>537</v>
      </c>
      <c r="D74" s="74">
        <v>428</v>
      </c>
      <c r="E74" s="74"/>
      <c r="F74" s="74">
        <v>109</v>
      </c>
      <c r="G74" s="157"/>
      <c r="H74" s="72">
        <f t="shared" si="6"/>
        <v>591</v>
      </c>
      <c r="I74" s="74">
        <v>500</v>
      </c>
      <c r="J74" s="74"/>
      <c r="K74" s="74">
        <v>91</v>
      </c>
      <c r="L74" s="158"/>
    </row>
    <row r="75" spans="1:12" x14ac:dyDescent="0.25">
      <c r="A75" s="142">
        <v>2000</v>
      </c>
      <c r="B75" s="142" t="s">
        <v>85</v>
      </c>
      <c r="C75" s="143">
        <f t="shared" si="5"/>
        <v>82266</v>
      </c>
      <c r="D75" s="144">
        <f>SUM(D76,D83,D130,D164,D165,D172)</f>
        <v>54914</v>
      </c>
      <c r="E75" s="144">
        <f>SUM(E76,E83,E130,E164,E165,E172)</f>
        <v>0</v>
      </c>
      <c r="F75" s="144">
        <f>SUM(F76,F83,F130,F164,F165,F172)</f>
        <v>27352</v>
      </c>
      <c r="G75" s="145">
        <f>SUM(G76,G83,G130,G164,G165,G172)</f>
        <v>0</v>
      </c>
      <c r="H75" s="143">
        <f t="shared" si="6"/>
        <v>67629</v>
      </c>
      <c r="I75" s="144">
        <f>SUM(I76,I83,I130,I164,I165,I172)</f>
        <v>43885</v>
      </c>
      <c r="J75" s="144">
        <f>SUM(J76,J83,J130,J164,J165,J172)</f>
        <v>0</v>
      </c>
      <c r="K75" s="144">
        <f>SUM(K76,K83,K130,K164,K165,K172)</f>
        <v>23744</v>
      </c>
      <c r="L75" s="146">
        <f>SUM(L76,L83,L130,L164,L165,L172)</f>
        <v>0</v>
      </c>
    </row>
    <row r="76" spans="1:12" ht="24" x14ac:dyDescent="0.25">
      <c r="A76" s="56">
        <v>2100</v>
      </c>
      <c r="B76" s="147" t="s">
        <v>86</v>
      </c>
      <c r="C76" s="57">
        <f t="shared" si="5"/>
        <v>2858</v>
      </c>
      <c r="D76" s="63">
        <f>SUM(D77,D80)</f>
        <v>2438</v>
      </c>
      <c r="E76" s="63">
        <f>SUM(E77,E80)</f>
        <v>0</v>
      </c>
      <c r="F76" s="63">
        <f>SUM(F77,F80)</f>
        <v>420</v>
      </c>
      <c r="G76" s="166">
        <f>SUM(G77,G80)</f>
        <v>0</v>
      </c>
      <c r="H76" s="57">
        <f t="shared" si="6"/>
        <v>2858</v>
      </c>
      <c r="I76" s="63">
        <f>SUM(I77,I80)</f>
        <v>2438</v>
      </c>
      <c r="J76" s="63">
        <f>SUM(J77,J80)</f>
        <v>0</v>
      </c>
      <c r="K76" s="63">
        <f>SUM(K77,K80)</f>
        <v>420</v>
      </c>
      <c r="L76" s="167">
        <f>SUM(L77,L80)</f>
        <v>0</v>
      </c>
    </row>
    <row r="77" spans="1:12" ht="24" x14ac:dyDescent="0.25">
      <c r="A77" s="168">
        <v>2110</v>
      </c>
      <c r="B77" s="65" t="s">
        <v>87</v>
      </c>
      <c r="C77" s="66">
        <f t="shared" si="5"/>
        <v>120</v>
      </c>
      <c r="D77" s="169">
        <f>SUM(D78:D79)</f>
        <v>0</v>
      </c>
      <c r="E77" s="169">
        <f>SUM(E78:E79)</f>
        <v>0</v>
      </c>
      <c r="F77" s="169">
        <f>SUM(F78:F79)</f>
        <v>120</v>
      </c>
      <c r="G77" s="170">
        <f>SUM(G78:G79)</f>
        <v>0</v>
      </c>
      <c r="H77" s="66">
        <f t="shared" si="6"/>
        <v>120</v>
      </c>
      <c r="I77" s="169">
        <f>SUM(I78:I79)</f>
        <v>0</v>
      </c>
      <c r="J77" s="169">
        <f>SUM(J78:J79)</f>
        <v>0</v>
      </c>
      <c r="K77" s="169">
        <f>SUM(K78:K79)</f>
        <v>120</v>
      </c>
      <c r="L77" s="171">
        <f>SUM(L78:L79)</f>
        <v>0</v>
      </c>
    </row>
    <row r="78" spans="1:12" x14ac:dyDescent="0.25">
      <c r="A78" s="44">
        <v>2111</v>
      </c>
      <c r="B78" s="71" t="s">
        <v>88</v>
      </c>
      <c r="C78" s="72">
        <f t="shared" si="5"/>
        <v>30</v>
      </c>
      <c r="D78" s="74"/>
      <c r="E78" s="74"/>
      <c r="F78" s="74">
        <v>30</v>
      </c>
      <c r="G78" s="157"/>
      <c r="H78" s="72">
        <f t="shared" si="6"/>
        <v>30</v>
      </c>
      <c r="I78" s="74"/>
      <c r="J78" s="74"/>
      <c r="K78" s="74">
        <v>30</v>
      </c>
      <c r="L78" s="158"/>
    </row>
    <row r="79" spans="1:12" ht="24" x14ac:dyDescent="0.25">
      <c r="A79" s="44">
        <v>2112</v>
      </c>
      <c r="B79" s="71" t="s">
        <v>89</v>
      </c>
      <c r="C79" s="72">
        <f t="shared" si="5"/>
        <v>90</v>
      </c>
      <c r="D79" s="74"/>
      <c r="E79" s="74"/>
      <c r="F79" s="74">
        <v>90</v>
      </c>
      <c r="G79" s="157"/>
      <c r="H79" s="72">
        <f t="shared" si="6"/>
        <v>90</v>
      </c>
      <c r="I79" s="74"/>
      <c r="J79" s="74"/>
      <c r="K79" s="74">
        <v>90</v>
      </c>
      <c r="L79" s="158"/>
    </row>
    <row r="80" spans="1:12" ht="24" x14ac:dyDescent="0.25">
      <c r="A80" s="159">
        <v>2120</v>
      </c>
      <c r="B80" s="71" t="s">
        <v>90</v>
      </c>
      <c r="C80" s="72">
        <f t="shared" si="5"/>
        <v>2738</v>
      </c>
      <c r="D80" s="160">
        <f>SUM(D81:D82)</f>
        <v>2438</v>
      </c>
      <c r="E80" s="160">
        <f>SUM(E81:E82)</f>
        <v>0</v>
      </c>
      <c r="F80" s="160">
        <f>SUM(F81:F82)</f>
        <v>300</v>
      </c>
      <c r="G80" s="161">
        <f>SUM(G81:G82)</f>
        <v>0</v>
      </c>
      <c r="H80" s="72">
        <f t="shared" si="6"/>
        <v>2738</v>
      </c>
      <c r="I80" s="160">
        <f>SUM(I81:I82)</f>
        <v>2438</v>
      </c>
      <c r="J80" s="160">
        <f>SUM(J81:J82)</f>
        <v>0</v>
      </c>
      <c r="K80" s="160">
        <f>SUM(K81:K82)</f>
        <v>300</v>
      </c>
      <c r="L80" s="162">
        <f>SUM(L81:L82)</f>
        <v>0</v>
      </c>
    </row>
    <row r="81" spans="1:12" x14ac:dyDescent="0.25">
      <c r="A81" s="44">
        <v>2121</v>
      </c>
      <c r="B81" s="71" t="s">
        <v>88</v>
      </c>
      <c r="C81" s="72">
        <f t="shared" si="5"/>
        <v>972</v>
      </c>
      <c r="D81" s="74">
        <v>798</v>
      </c>
      <c r="E81" s="74"/>
      <c r="F81" s="74">
        <v>174</v>
      </c>
      <c r="G81" s="157"/>
      <c r="H81" s="72">
        <f t="shared" si="6"/>
        <v>972</v>
      </c>
      <c r="I81" s="74">
        <v>798</v>
      </c>
      <c r="J81" s="74"/>
      <c r="K81" s="74">
        <v>174</v>
      </c>
      <c r="L81" s="158"/>
    </row>
    <row r="82" spans="1:12" ht="24" x14ac:dyDescent="0.25">
      <c r="A82" s="44">
        <v>2122</v>
      </c>
      <c r="B82" s="71" t="s">
        <v>89</v>
      </c>
      <c r="C82" s="72">
        <f t="shared" si="5"/>
        <v>1766</v>
      </c>
      <c r="D82" s="74">
        <v>1640</v>
      </c>
      <c r="E82" s="74"/>
      <c r="F82" s="74">
        <v>126</v>
      </c>
      <c r="G82" s="157"/>
      <c r="H82" s="72">
        <f t="shared" si="6"/>
        <v>1766</v>
      </c>
      <c r="I82" s="74">
        <f>1640</f>
        <v>1640</v>
      </c>
      <c r="J82" s="74"/>
      <c r="K82" s="74">
        <v>126</v>
      </c>
      <c r="L82" s="158"/>
    </row>
    <row r="83" spans="1:12" x14ac:dyDescent="0.25">
      <c r="A83" s="56">
        <v>2200</v>
      </c>
      <c r="B83" s="147" t="s">
        <v>91</v>
      </c>
      <c r="C83" s="57">
        <f t="shared" si="5"/>
        <v>69129</v>
      </c>
      <c r="D83" s="63">
        <f>SUM(D84,D89,D95,D103,D112,D116,D122,D128)</f>
        <v>47725</v>
      </c>
      <c r="E83" s="63">
        <f>SUM(E84,E89,E95,E103,E112,E116,E122,E128)</f>
        <v>0</v>
      </c>
      <c r="F83" s="63">
        <f>SUM(F84,F89,F95,F103,F112,F116,F122,F128)</f>
        <v>21404</v>
      </c>
      <c r="G83" s="166">
        <f>SUM(G84,G89,G95,G103,G112,G116,G122,G128)</f>
        <v>0</v>
      </c>
      <c r="H83" s="57">
        <f t="shared" si="6"/>
        <v>54079</v>
      </c>
      <c r="I83" s="63">
        <f>SUM(I84,I89,I95,I103,I112,I116,I122,I128)</f>
        <v>34762</v>
      </c>
      <c r="J83" s="63">
        <f>SUM(J84,J89,J95,J103,J112,J116,J122,J128)</f>
        <v>0</v>
      </c>
      <c r="K83" s="63">
        <f>SUM(K84,K89,K95,K103,K112,K116,K122,K128)</f>
        <v>19317</v>
      </c>
      <c r="L83" s="172">
        <f>SUM(L84,L89,L95,L103,L112,L116,L122,L128)</f>
        <v>0</v>
      </c>
    </row>
    <row r="84" spans="1:12" ht="24" x14ac:dyDescent="0.25">
      <c r="A84" s="150">
        <v>2210</v>
      </c>
      <c r="B84" s="112" t="s">
        <v>92</v>
      </c>
      <c r="C84" s="117">
        <f t="shared" si="5"/>
        <v>1352</v>
      </c>
      <c r="D84" s="151">
        <f>SUM(D85:D88)</f>
        <v>549</v>
      </c>
      <c r="E84" s="151">
        <f>SUM(E85:E88)</f>
        <v>0</v>
      </c>
      <c r="F84" s="151">
        <f>SUM(F85:F88)</f>
        <v>803</v>
      </c>
      <c r="G84" s="151">
        <f>SUM(G85:G88)</f>
        <v>0</v>
      </c>
      <c r="H84" s="117">
        <f t="shared" si="6"/>
        <v>1352</v>
      </c>
      <c r="I84" s="151">
        <f>SUM(I85:I88)</f>
        <v>549</v>
      </c>
      <c r="J84" s="151">
        <f>SUM(J85:J88)</f>
        <v>0</v>
      </c>
      <c r="K84" s="151">
        <f>SUM(K85:K88)</f>
        <v>803</v>
      </c>
      <c r="L84" s="153">
        <f>SUM(L85:L88)</f>
        <v>0</v>
      </c>
    </row>
    <row r="85" spans="1:12" ht="24" x14ac:dyDescent="0.25">
      <c r="A85" s="38">
        <v>2211</v>
      </c>
      <c r="B85" s="65" t="s">
        <v>93</v>
      </c>
      <c r="C85" s="66">
        <f t="shared" si="5"/>
        <v>0</v>
      </c>
      <c r="D85" s="68"/>
      <c r="E85" s="68"/>
      <c r="F85" s="68"/>
      <c r="G85" s="154"/>
      <c r="H85" s="66">
        <f t="shared" si="6"/>
        <v>0</v>
      </c>
      <c r="I85" s="68"/>
      <c r="J85" s="68"/>
      <c r="K85" s="68"/>
      <c r="L85" s="155"/>
    </row>
    <row r="86" spans="1:12" ht="36" x14ac:dyDescent="0.25">
      <c r="A86" s="44">
        <v>2212</v>
      </c>
      <c r="B86" s="71" t="s">
        <v>94</v>
      </c>
      <c r="C86" s="72">
        <f t="shared" si="5"/>
        <v>1097</v>
      </c>
      <c r="D86" s="74">
        <v>549</v>
      </c>
      <c r="E86" s="74"/>
      <c r="F86" s="74">
        <v>548</v>
      </c>
      <c r="G86" s="157"/>
      <c r="H86" s="72">
        <f t="shared" si="6"/>
        <v>1097</v>
      </c>
      <c r="I86" s="74">
        <v>549</v>
      </c>
      <c r="J86" s="74"/>
      <c r="K86" s="74">
        <v>548</v>
      </c>
      <c r="L86" s="158"/>
    </row>
    <row r="87" spans="1:12" ht="24" x14ac:dyDescent="0.25">
      <c r="A87" s="44">
        <v>2214</v>
      </c>
      <c r="B87" s="71" t="s">
        <v>95</v>
      </c>
      <c r="C87" s="72">
        <f t="shared" si="5"/>
        <v>180</v>
      </c>
      <c r="D87" s="74"/>
      <c r="E87" s="74"/>
      <c r="F87" s="74">
        <v>180</v>
      </c>
      <c r="G87" s="157"/>
      <c r="H87" s="72">
        <f t="shared" si="6"/>
        <v>180</v>
      </c>
      <c r="I87" s="74"/>
      <c r="J87" s="74"/>
      <c r="K87" s="74">
        <v>180</v>
      </c>
      <c r="L87" s="158"/>
    </row>
    <row r="88" spans="1:12" x14ac:dyDescent="0.25">
      <c r="A88" s="44">
        <v>2219</v>
      </c>
      <c r="B88" s="71" t="s">
        <v>96</v>
      </c>
      <c r="C88" s="72">
        <f t="shared" si="5"/>
        <v>75</v>
      </c>
      <c r="D88" s="74"/>
      <c r="E88" s="74"/>
      <c r="F88" s="74">
        <v>75</v>
      </c>
      <c r="G88" s="157"/>
      <c r="H88" s="72">
        <f t="shared" si="6"/>
        <v>75</v>
      </c>
      <c r="I88" s="74"/>
      <c r="J88" s="74"/>
      <c r="K88" s="74">
        <v>75</v>
      </c>
      <c r="L88" s="158"/>
    </row>
    <row r="89" spans="1:12" ht="24" x14ac:dyDescent="0.25">
      <c r="A89" s="159">
        <v>2220</v>
      </c>
      <c r="B89" s="71" t="s">
        <v>97</v>
      </c>
      <c r="C89" s="72">
        <f t="shared" si="5"/>
        <v>32767</v>
      </c>
      <c r="D89" s="160">
        <f>SUM(D90:D94)</f>
        <v>28574</v>
      </c>
      <c r="E89" s="160">
        <f>SUM(E90:E94)</f>
        <v>0</v>
      </c>
      <c r="F89" s="160">
        <f>SUM(F90:F94)</f>
        <v>4193</v>
      </c>
      <c r="G89" s="161">
        <f>SUM(G90:G94)</f>
        <v>0</v>
      </c>
      <c r="H89" s="72">
        <f t="shared" si="6"/>
        <v>25082</v>
      </c>
      <c r="I89" s="160">
        <f>SUM(I90:I94)</f>
        <v>21289</v>
      </c>
      <c r="J89" s="160">
        <f>SUM(J90:J94)</f>
        <v>0</v>
      </c>
      <c r="K89" s="160">
        <f>SUM(K90:K94)</f>
        <v>3793</v>
      </c>
      <c r="L89" s="162">
        <f>SUM(L90:L94)</f>
        <v>0</v>
      </c>
    </row>
    <row r="90" spans="1:12" ht="24" x14ac:dyDescent="0.25">
      <c r="A90" s="44">
        <v>2221</v>
      </c>
      <c r="B90" s="71" t="s">
        <v>98</v>
      </c>
      <c r="C90" s="72">
        <f t="shared" si="5"/>
        <v>23690</v>
      </c>
      <c r="D90" s="74">
        <v>22167</v>
      </c>
      <c r="E90" s="74"/>
      <c r="F90" s="74">
        <v>1523</v>
      </c>
      <c r="G90" s="157"/>
      <c r="H90" s="72">
        <f t="shared" si="6"/>
        <v>14385</v>
      </c>
      <c r="I90" s="74">
        <f>12862+400</f>
        <v>13262</v>
      </c>
      <c r="J90" s="74"/>
      <c r="K90" s="74">
        <f>1523-400</f>
        <v>1123</v>
      </c>
      <c r="L90" s="158"/>
    </row>
    <row r="91" spans="1:12" x14ac:dyDescent="0.25">
      <c r="A91" s="44">
        <v>2222</v>
      </c>
      <c r="B91" s="71" t="s">
        <v>99</v>
      </c>
      <c r="C91" s="72">
        <f t="shared" si="5"/>
        <v>2215</v>
      </c>
      <c r="D91" s="74">
        <v>1605</v>
      </c>
      <c r="E91" s="74"/>
      <c r="F91" s="74">
        <v>610</v>
      </c>
      <c r="G91" s="157"/>
      <c r="H91" s="72">
        <f t="shared" si="6"/>
        <v>1369</v>
      </c>
      <c r="I91" s="74">
        <v>759</v>
      </c>
      <c r="J91" s="74"/>
      <c r="K91" s="74">
        <v>610</v>
      </c>
      <c r="L91" s="158"/>
    </row>
    <row r="92" spans="1:12" x14ac:dyDescent="0.25">
      <c r="A92" s="44">
        <v>2223</v>
      </c>
      <c r="B92" s="71" t="s">
        <v>100</v>
      </c>
      <c r="C92" s="72">
        <f t="shared" si="5"/>
        <v>6442</v>
      </c>
      <c r="D92" s="74">
        <v>4592</v>
      </c>
      <c r="E92" s="74"/>
      <c r="F92" s="74">
        <v>1850</v>
      </c>
      <c r="G92" s="157"/>
      <c r="H92" s="72">
        <f t="shared" si="6"/>
        <v>8968</v>
      </c>
      <c r="I92" s="74">
        <v>7118</v>
      </c>
      <c r="J92" s="74"/>
      <c r="K92" s="74">
        <v>1850</v>
      </c>
      <c r="L92" s="158"/>
    </row>
    <row r="93" spans="1:12" ht="48" x14ac:dyDescent="0.25">
      <c r="A93" s="44">
        <v>2224</v>
      </c>
      <c r="B93" s="71" t="s">
        <v>101</v>
      </c>
      <c r="C93" s="72">
        <f t="shared" si="5"/>
        <v>420</v>
      </c>
      <c r="D93" s="74">
        <v>210</v>
      </c>
      <c r="E93" s="74"/>
      <c r="F93" s="74">
        <v>210</v>
      </c>
      <c r="G93" s="157"/>
      <c r="H93" s="72">
        <f t="shared" si="6"/>
        <v>360</v>
      </c>
      <c r="I93" s="74">
        <v>150</v>
      </c>
      <c r="J93" s="74"/>
      <c r="K93" s="74">
        <v>210</v>
      </c>
      <c r="L93" s="158"/>
    </row>
    <row r="94" spans="1:12" ht="24" x14ac:dyDescent="0.25">
      <c r="A94" s="44">
        <v>2229</v>
      </c>
      <c r="B94" s="71" t="s">
        <v>102</v>
      </c>
      <c r="C94" s="72">
        <f t="shared" si="5"/>
        <v>0</v>
      </c>
      <c r="D94" s="74"/>
      <c r="E94" s="74"/>
      <c r="F94" s="74"/>
      <c r="G94" s="157"/>
      <c r="H94" s="72">
        <f t="shared" si="6"/>
        <v>0</v>
      </c>
      <c r="I94" s="74"/>
      <c r="J94" s="74"/>
      <c r="K94" s="74"/>
      <c r="L94" s="158"/>
    </row>
    <row r="95" spans="1:12" ht="36" x14ac:dyDescent="0.25">
      <c r="A95" s="159">
        <v>2230</v>
      </c>
      <c r="B95" s="71" t="s">
        <v>103</v>
      </c>
      <c r="C95" s="72">
        <f t="shared" si="5"/>
        <v>6088</v>
      </c>
      <c r="D95" s="160">
        <f>SUM(D96:D102)</f>
        <v>3938</v>
      </c>
      <c r="E95" s="160">
        <f>SUM(E96:E102)</f>
        <v>0</v>
      </c>
      <c r="F95" s="160">
        <f>SUM(F96:F102)</f>
        <v>2150</v>
      </c>
      <c r="G95" s="161">
        <f>SUM(G96:G102)</f>
        <v>0</v>
      </c>
      <c r="H95" s="72">
        <f t="shared" si="6"/>
        <v>2508</v>
      </c>
      <c r="I95" s="160">
        <f>SUM(I96:I102)</f>
        <v>1928</v>
      </c>
      <c r="J95" s="160">
        <f>SUM(J96:J102)</f>
        <v>0</v>
      </c>
      <c r="K95" s="160">
        <f>SUM(K96:K102)</f>
        <v>580</v>
      </c>
      <c r="L95" s="162">
        <f>SUM(L96:L102)</f>
        <v>0</v>
      </c>
    </row>
    <row r="96" spans="1:12" ht="24" x14ac:dyDescent="0.25">
      <c r="A96" s="44">
        <v>2231</v>
      </c>
      <c r="B96" s="71" t="s">
        <v>104</v>
      </c>
      <c r="C96" s="72">
        <f t="shared" si="5"/>
        <v>0</v>
      </c>
      <c r="D96" s="74"/>
      <c r="E96" s="74"/>
      <c r="F96" s="74"/>
      <c r="G96" s="157"/>
      <c r="H96" s="72">
        <f t="shared" si="6"/>
        <v>0</v>
      </c>
      <c r="I96" s="74"/>
      <c r="J96" s="74"/>
      <c r="K96" s="74"/>
      <c r="L96" s="158"/>
    </row>
    <row r="97" spans="1:12" ht="24.75" customHeight="1" x14ac:dyDescent="0.25">
      <c r="A97" s="44">
        <v>2232</v>
      </c>
      <c r="B97" s="71" t="s">
        <v>105</v>
      </c>
      <c r="C97" s="72">
        <f t="shared" si="5"/>
        <v>0</v>
      </c>
      <c r="D97" s="74"/>
      <c r="E97" s="74"/>
      <c r="F97" s="74"/>
      <c r="G97" s="157"/>
      <c r="H97" s="72">
        <f t="shared" si="6"/>
        <v>0</v>
      </c>
      <c r="I97" s="74"/>
      <c r="J97" s="74"/>
      <c r="K97" s="74"/>
      <c r="L97" s="158"/>
    </row>
    <row r="98" spans="1:12" ht="24" x14ac:dyDescent="0.25">
      <c r="A98" s="38">
        <v>2233</v>
      </c>
      <c r="B98" s="65" t="s">
        <v>106</v>
      </c>
      <c r="C98" s="66">
        <f t="shared" si="5"/>
        <v>0</v>
      </c>
      <c r="D98" s="68"/>
      <c r="E98" s="68"/>
      <c r="F98" s="68"/>
      <c r="G98" s="154"/>
      <c r="H98" s="66">
        <f t="shared" si="6"/>
        <v>0</v>
      </c>
      <c r="I98" s="68"/>
      <c r="J98" s="68"/>
      <c r="K98" s="68"/>
      <c r="L98" s="155"/>
    </row>
    <row r="99" spans="1:12" ht="36" x14ac:dyDescent="0.25">
      <c r="A99" s="44">
        <v>2234</v>
      </c>
      <c r="B99" s="71" t="s">
        <v>107</v>
      </c>
      <c r="C99" s="72">
        <f t="shared" si="5"/>
        <v>0</v>
      </c>
      <c r="D99" s="74"/>
      <c r="E99" s="74"/>
      <c r="F99" s="74"/>
      <c r="G99" s="157"/>
      <c r="H99" s="72">
        <f t="shared" si="6"/>
        <v>0</v>
      </c>
      <c r="I99" s="74"/>
      <c r="J99" s="74"/>
      <c r="K99" s="74"/>
      <c r="L99" s="158"/>
    </row>
    <row r="100" spans="1:12" ht="24" x14ac:dyDescent="0.25">
      <c r="A100" s="44">
        <v>2235</v>
      </c>
      <c r="B100" s="71" t="s">
        <v>108</v>
      </c>
      <c r="C100" s="72">
        <f t="shared" si="5"/>
        <v>1770</v>
      </c>
      <c r="D100" s="74"/>
      <c r="E100" s="74"/>
      <c r="F100" s="74">
        <v>1770</v>
      </c>
      <c r="G100" s="157"/>
      <c r="H100" s="72">
        <f t="shared" si="6"/>
        <v>240</v>
      </c>
      <c r="I100" s="74"/>
      <c r="J100" s="74"/>
      <c r="K100" s="74">
        <v>240</v>
      </c>
      <c r="L100" s="158"/>
    </row>
    <row r="101" spans="1:12" x14ac:dyDescent="0.25">
      <c r="A101" s="44">
        <v>2236</v>
      </c>
      <c r="B101" s="71" t="s">
        <v>109</v>
      </c>
      <c r="C101" s="72">
        <f t="shared" si="5"/>
        <v>0</v>
      </c>
      <c r="D101" s="74"/>
      <c r="E101" s="74"/>
      <c r="F101" s="74"/>
      <c r="G101" s="157"/>
      <c r="H101" s="72">
        <f t="shared" si="6"/>
        <v>0</v>
      </c>
      <c r="I101" s="74"/>
      <c r="J101" s="74"/>
      <c r="K101" s="74"/>
      <c r="L101" s="158"/>
    </row>
    <row r="102" spans="1:12" ht="24" x14ac:dyDescent="0.25">
      <c r="A102" s="44">
        <v>2239</v>
      </c>
      <c r="B102" s="71" t="s">
        <v>110</v>
      </c>
      <c r="C102" s="72">
        <f t="shared" si="5"/>
        <v>4318</v>
      </c>
      <c r="D102" s="74">
        <v>3938</v>
      </c>
      <c r="E102" s="74"/>
      <c r="F102" s="74">
        <v>380</v>
      </c>
      <c r="G102" s="157"/>
      <c r="H102" s="72">
        <f t="shared" si="6"/>
        <v>2268</v>
      </c>
      <c r="I102" s="74">
        <f>1472+456</f>
        <v>1928</v>
      </c>
      <c r="J102" s="74"/>
      <c r="K102" s="74">
        <f>45+295</f>
        <v>340</v>
      </c>
      <c r="L102" s="158"/>
    </row>
    <row r="103" spans="1:12" ht="36" x14ac:dyDescent="0.25">
      <c r="A103" s="159">
        <v>2240</v>
      </c>
      <c r="B103" s="71" t="s">
        <v>111</v>
      </c>
      <c r="C103" s="72">
        <f t="shared" si="5"/>
        <v>3207</v>
      </c>
      <c r="D103" s="160">
        <f>SUM(D104:D111)</f>
        <v>1187</v>
      </c>
      <c r="E103" s="160">
        <f>SUM(E104:E111)</f>
        <v>0</v>
      </c>
      <c r="F103" s="160">
        <f>SUM(F104:F111)</f>
        <v>2020</v>
      </c>
      <c r="G103" s="161">
        <f>SUM(G104:G111)</f>
        <v>0</v>
      </c>
      <c r="H103" s="72">
        <f t="shared" si="6"/>
        <v>3112</v>
      </c>
      <c r="I103" s="160">
        <f>SUM(I104:I111)</f>
        <v>1119</v>
      </c>
      <c r="J103" s="160">
        <f>SUM(J104:J111)</f>
        <v>0</v>
      </c>
      <c r="K103" s="160">
        <f>SUM(K104:K111)</f>
        <v>1993</v>
      </c>
      <c r="L103" s="162">
        <f>SUM(L104:L111)</f>
        <v>0</v>
      </c>
    </row>
    <row r="104" spans="1:12" x14ac:dyDescent="0.25">
      <c r="A104" s="44">
        <v>2241</v>
      </c>
      <c r="B104" s="71" t="s">
        <v>112</v>
      </c>
      <c r="C104" s="72">
        <f t="shared" si="5"/>
        <v>0</v>
      </c>
      <c r="D104" s="74"/>
      <c r="E104" s="74"/>
      <c r="F104" s="74"/>
      <c r="G104" s="157"/>
      <c r="H104" s="72">
        <f t="shared" si="6"/>
        <v>0</v>
      </c>
      <c r="I104" s="74"/>
      <c r="J104" s="74"/>
      <c r="K104" s="74"/>
      <c r="L104" s="158"/>
    </row>
    <row r="105" spans="1:12" ht="24" x14ac:dyDescent="0.25">
      <c r="A105" s="44">
        <v>2242</v>
      </c>
      <c r="B105" s="71" t="s">
        <v>113</v>
      </c>
      <c r="C105" s="72">
        <f t="shared" si="5"/>
        <v>0</v>
      </c>
      <c r="D105" s="74"/>
      <c r="E105" s="74"/>
      <c r="F105" s="74"/>
      <c r="G105" s="157"/>
      <c r="H105" s="72">
        <f t="shared" si="6"/>
        <v>0</v>
      </c>
      <c r="I105" s="74"/>
      <c r="J105" s="74"/>
      <c r="K105" s="74"/>
      <c r="L105" s="158"/>
    </row>
    <row r="106" spans="1:12" ht="24" x14ac:dyDescent="0.25">
      <c r="A106" s="44">
        <v>2243</v>
      </c>
      <c r="B106" s="71" t="s">
        <v>114</v>
      </c>
      <c r="C106" s="72">
        <f t="shared" si="5"/>
        <v>934</v>
      </c>
      <c r="D106" s="74"/>
      <c r="E106" s="74"/>
      <c r="F106" s="74">
        <v>934</v>
      </c>
      <c r="G106" s="157"/>
      <c r="H106" s="72">
        <f t="shared" si="6"/>
        <v>934</v>
      </c>
      <c r="I106" s="74"/>
      <c r="J106" s="74"/>
      <c r="K106" s="74">
        <v>934</v>
      </c>
      <c r="L106" s="158"/>
    </row>
    <row r="107" spans="1:12" x14ac:dyDescent="0.25">
      <c r="A107" s="44">
        <v>2244</v>
      </c>
      <c r="B107" s="71" t="s">
        <v>115</v>
      </c>
      <c r="C107" s="72">
        <f t="shared" si="5"/>
        <v>2273</v>
      </c>
      <c r="D107" s="74">
        <v>1187</v>
      </c>
      <c r="E107" s="74"/>
      <c r="F107" s="74">
        <v>1086</v>
      </c>
      <c r="G107" s="157"/>
      <c r="H107" s="72">
        <f t="shared" si="6"/>
        <v>2178</v>
      </c>
      <c r="I107" s="74">
        <v>1119</v>
      </c>
      <c r="J107" s="74"/>
      <c r="K107" s="74">
        <v>1059</v>
      </c>
      <c r="L107" s="158"/>
    </row>
    <row r="108" spans="1:12" ht="24" x14ac:dyDescent="0.25">
      <c r="A108" s="44">
        <v>2246</v>
      </c>
      <c r="B108" s="71" t="s">
        <v>116</v>
      </c>
      <c r="C108" s="72">
        <f t="shared" si="5"/>
        <v>0</v>
      </c>
      <c r="D108" s="74"/>
      <c r="E108" s="74"/>
      <c r="F108" s="74"/>
      <c r="G108" s="157"/>
      <c r="H108" s="72">
        <f t="shared" si="6"/>
        <v>0</v>
      </c>
      <c r="I108" s="74"/>
      <c r="J108" s="74"/>
      <c r="K108" s="74"/>
      <c r="L108" s="158"/>
    </row>
    <row r="109" spans="1:12" x14ac:dyDescent="0.25">
      <c r="A109" s="44">
        <v>2247</v>
      </c>
      <c r="B109" s="71" t="s">
        <v>117</v>
      </c>
      <c r="C109" s="72">
        <f t="shared" si="5"/>
        <v>0</v>
      </c>
      <c r="D109" s="74"/>
      <c r="E109" s="74"/>
      <c r="F109" s="74"/>
      <c r="G109" s="157"/>
      <c r="H109" s="72">
        <f t="shared" si="6"/>
        <v>0</v>
      </c>
      <c r="I109" s="74"/>
      <c r="J109" s="74"/>
      <c r="K109" s="74"/>
      <c r="L109" s="158"/>
    </row>
    <row r="110" spans="1:12" ht="24" x14ac:dyDescent="0.25">
      <c r="A110" s="44">
        <v>2248</v>
      </c>
      <c r="B110" s="71" t="s">
        <v>118</v>
      </c>
      <c r="C110" s="72">
        <f t="shared" si="5"/>
        <v>0</v>
      </c>
      <c r="D110" s="74"/>
      <c r="E110" s="74"/>
      <c r="F110" s="74"/>
      <c r="G110" s="157"/>
      <c r="H110" s="72">
        <f t="shared" si="6"/>
        <v>0</v>
      </c>
      <c r="I110" s="74"/>
      <c r="J110" s="74"/>
      <c r="K110" s="74"/>
      <c r="L110" s="158"/>
    </row>
    <row r="111" spans="1:12" ht="24" x14ac:dyDescent="0.25">
      <c r="A111" s="44">
        <v>2249</v>
      </c>
      <c r="B111" s="71" t="s">
        <v>119</v>
      </c>
      <c r="C111" s="72">
        <f t="shared" si="5"/>
        <v>0</v>
      </c>
      <c r="D111" s="74"/>
      <c r="E111" s="74"/>
      <c r="F111" s="74"/>
      <c r="G111" s="157"/>
      <c r="H111" s="72">
        <f t="shared" si="6"/>
        <v>0</v>
      </c>
      <c r="I111" s="74"/>
      <c r="J111" s="74"/>
      <c r="K111" s="74"/>
      <c r="L111" s="158"/>
    </row>
    <row r="112" spans="1:12" x14ac:dyDescent="0.25">
      <c r="A112" s="159">
        <v>2250</v>
      </c>
      <c r="B112" s="71" t="s">
        <v>120</v>
      </c>
      <c r="C112" s="72">
        <f t="shared" si="5"/>
        <v>146</v>
      </c>
      <c r="D112" s="160">
        <f>SUM(D113:D115)</f>
        <v>146</v>
      </c>
      <c r="E112" s="160">
        <f>SUM(E113:E115)</f>
        <v>0</v>
      </c>
      <c r="F112" s="160">
        <f>SUM(F113:F115)</f>
        <v>0</v>
      </c>
      <c r="G112" s="173">
        <f>SUM(G113:G115)</f>
        <v>0</v>
      </c>
      <c r="H112" s="72">
        <f t="shared" si="6"/>
        <v>146</v>
      </c>
      <c r="I112" s="160">
        <f>SUM(I113:I115)</f>
        <v>146</v>
      </c>
      <c r="J112" s="160">
        <f>SUM(J113:J115)</f>
        <v>0</v>
      </c>
      <c r="K112" s="160">
        <f>SUM(K113:K115)</f>
        <v>0</v>
      </c>
      <c r="L112" s="162">
        <f>SUM(L113:L115)</f>
        <v>0</v>
      </c>
    </row>
    <row r="113" spans="1:12" x14ac:dyDescent="0.25">
      <c r="A113" s="44">
        <v>2251</v>
      </c>
      <c r="B113" s="71" t="s">
        <v>121</v>
      </c>
      <c r="C113" s="72">
        <f t="shared" si="5"/>
        <v>0</v>
      </c>
      <c r="D113" s="74"/>
      <c r="E113" s="74"/>
      <c r="F113" s="74"/>
      <c r="G113" s="157"/>
      <c r="H113" s="72">
        <f t="shared" si="6"/>
        <v>0</v>
      </c>
      <c r="I113" s="74"/>
      <c r="J113" s="74"/>
      <c r="K113" s="74"/>
      <c r="L113" s="158"/>
    </row>
    <row r="114" spans="1:12" ht="24" x14ac:dyDescent="0.25">
      <c r="A114" s="44">
        <v>2252</v>
      </c>
      <c r="B114" s="71" t="s">
        <v>122</v>
      </c>
      <c r="C114" s="72">
        <f>SUM(D114:G114)</f>
        <v>0</v>
      </c>
      <c r="D114" s="74"/>
      <c r="E114" s="74"/>
      <c r="F114" s="74"/>
      <c r="G114" s="157"/>
      <c r="H114" s="72">
        <f>SUM(I114:L114)</f>
        <v>0</v>
      </c>
      <c r="I114" s="74"/>
      <c r="J114" s="74"/>
      <c r="K114" s="74"/>
      <c r="L114" s="158"/>
    </row>
    <row r="115" spans="1:12" ht="24" x14ac:dyDescent="0.25">
      <c r="A115" s="44">
        <v>2259</v>
      </c>
      <c r="B115" s="71" t="s">
        <v>123</v>
      </c>
      <c r="C115" s="72">
        <f>SUM(D115:G115)</f>
        <v>146</v>
      </c>
      <c r="D115" s="74">
        <v>146</v>
      </c>
      <c r="E115" s="74"/>
      <c r="F115" s="74"/>
      <c r="G115" s="157"/>
      <c r="H115" s="72">
        <f>SUM(I115:L115)</f>
        <v>146</v>
      </c>
      <c r="I115" s="74">
        <v>146</v>
      </c>
      <c r="J115" s="74"/>
      <c r="K115" s="74"/>
      <c r="L115" s="158"/>
    </row>
    <row r="116" spans="1:12" x14ac:dyDescent="0.25">
      <c r="A116" s="159">
        <v>2260</v>
      </c>
      <c r="B116" s="71" t="s">
        <v>124</v>
      </c>
      <c r="C116" s="72">
        <f t="shared" ref="C116:C187" si="7">SUM(D116:G116)</f>
        <v>15274</v>
      </c>
      <c r="D116" s="160">
        <f>SUM(D117:D121)</f>
        <v>6051</v>
      </c>
      <c r="E116" s="160">
        <f>SUM(E117:E121)</f>
        <v>0</v>
      </c>
      <c r="F116" s="160">
        <f>SUM(F117:F121)</f>
        <v>9223</v>
      </c>
      <c r="G116" s="161">
        <f>SUM(G117:G121)</f>
        <v>0</v>
      </c>
      <c r="H116" s="72">
        <f t="shared" ref="H116:H188" si="8">SUM(I116:L116)</f>
        <v>15484</v>
      </c>
      <c r="I116" s="160">
        <f>SUM(I117:I121)</f>
        <v>6051</v>
      </c>
      <c r="J116" s="160">
        <f>SUM(J117:J121)</f>
        <v>0</v>
      </c>
      <c r="K116" s="160">
        <f>SUM(K117:K121)</f>
        <v>9433</v>
      </c>
      <c r="L116" s="162">
        <f>SUM(L117:L121)</f>
        <v>0</v>
      </c>
    </row>
    <row r="117" spans="1:12" x14ac:dyDescent="0.25">
      <c r="A117" s="44">
        <v>2261</v>
      </c>
      <c r="B117" s="71" t="s">
        <v>125</v>
      </c>
      <c r="C117" s="72">
        <f t="shared" si="7"/>
        <v>12049</v>
      </c>
      <c r="D117" s="74">
        <v>6025</v>
      </c>
      <c r="E117" s="74"/>
      <c r="F117" s="74">
        <v>6024</v>
      </c>
      <c r="G117" s="157"/>
      <c r="H117" s="72">
        <f t="shared" si="8"/>
        <v>12049</v>
      </c>
      <c r="I117" s="74">
        <v>6025</v>
      </c>
      <c r="J117" s="74"/>
      <c r="K117" s="74">
        <v>6024</v>
      </c>
      <c r="L117" s="158"/>
    </row>
    <row r="118" spans="1:12" x14ac:dyDescent="0.25">
      <c r="A118" s="44">
        <v>2262</v>
      </c>
      <c r="B118" s="71" t="s">
        <v>126</v>
      </c>
      <c r="C118" s="72">
        <f t="shared" si="7"/>
        <v>3199</v>
      </c>
      <c r="D118" s="74"/>
      <c r="E118" s="74"/>
      <c r="F118" s="74">
        <v>3199</v>
      </c>
      <c r="G118" s="157"/>
      <c r="H118" s="72">
        <f t="shared" si="8"/>
        <v>3409</v>
      </c>
      <c r="I118" s="74"/>
      <c r="J118" s="74"/>
      <c r="K118" s="74">
        <f>3199+210</f>
        <v>3409</v>
      </c>
      <c r="L118" s="158"/>
    </row>
    <row r="119" spans="1:12" x14ac:dyDescent="0.25">
      <c r="A119" s="44">
        <v>2263</v>
      </c>
      <c r="B119" s="71" t="s">
        <v>127</v>
      </c>
      <c r="C119" s="72">
        <f t="shared" si="7"/>
        <v>0</v>
      </c>
      <c r="D119" s="74"/>
      <c r="E119" s="74"/>
      <c r="F119" s="74"/>
      <c r="G119" s="157"/>
      <c r="H119" s="72">
        <f t="shared" si="8"/>
        <v>0</v>
      </c>
      <c r="I119" s="74"/>
      <c r="J119" s="74"/>
      <c r="K119" s="74"/>
      <c r="L119" s="158"/>
    </row>
    <row r="120" spans="1:12" ht="24" x14ac:dyDescent="0.25">
      <c r="A120" s="44">
        <v>2264</v>
      </c>
      <c r="B120" s="71" t="s">
        <v>128</v>
      </c>
      <c r="C120" s="72">
        <f t="shared" si="7"/>
        <v>0</v>
      </c>
      <c r="D120" s="74"/>
      <c r="E120" s="74"/>
      <c r="F120" s="74"/>
      <c r="G120" s="157"/>
      <c r="H120" s="72">
        <f t="shared" si="8"/>
        <v>0</v>
      </c>
      <c r="I120" s="74"/>
      <c r="J120" s="74"/>
      <c r="K120" s="74"/>
      <c r="L120" s="158"/>
    </row>
    <row r="121" spans="1:12" x14ac:dyDescent="0.25">
      <c r="A121" s="44">
        <v>2269</v>
      </c>
      <c r="B121" s="71" t="s">
        <v>129</v>
      </c>
      <c r="C121" s="72">
        <f t="shared" si="7"/>
        <v>26</v>
      </c>
      <c r="D121" s="74">
        <v>26</v>
      </c>
      <c r="E121" s="74"/>
      <c r="F121" s="74"/>
      <c r="G121" s="157"/>
      <c r="H121" s="72">
        <f t="shared" si="8"/>
        <v>26</v>
      </c>
      <c r="I121" s="74">
        <v>26</v>
      </c>
      <c r="J121" s="74"/>
      <c r="K121" s="74"/>
      <c r="L121" s="158"/>
    </row>
    <row r="122" spans="1:12" x14ac:dyDescent="0.25">
      <c r="A122" s="159">
        <v>2270</v>
      </c>
      <c r="B122" s="71" t="s">
        <v>130</v>
      </c>
      <c r="C122" s="72">
        <f t="shared" si="7"/>
        <v>10295</v>
      </c>
      <c r="D122" s="160">
        <f>SUM(D123:D127)</f>
        <v>7280</v>
      </c>
      <c r="E122" s="160">
        <f>SUM(E123:E127)</f>
        <v>0</v>
      </c>
      <c r="F122" s="160">
        <f>SUM(F123:F127)</f>
        <v>3015</v>
      </c>
      <c r="G122" s="161">
        <f>SUM(G123:G127)</f>
        <v>0</v>
      </c>
      <c r="H122" s="72">
        <f t="shared" si="8"/>
        <v>6395</v>
      </c>
      <c r="I122" s="160">
        <f>SUM(I123:I127)</f>
        <v>3680</v>
      </c>
      <c r="J122" s="160">
        <f>SUM(J123:J127)</f>
        <v>0</v>
      </c>
      <c r="K122" s="160">
        <f>SUM(K123:K127)</f>
        <v>2715</v>
      </c>
      <c r="L122" s="162">
        <f>SUM(L123:L127)</f>
        <v>0</v>
      </c>
    </row>
    <row r="123" spans="1:12" x14ac:dyDescent="0.25">
      <c r="A123" s="44">
        <v>2272</v>
      </c>
      <c r="B123" s="174" t="s">
        <v>131</v>
      </c>
      <c r="C123" s="72">
        <f t="shared" si="7"/>
        <v>0</v>
      </c>
      <c r="D123" s="74"/>
      <c r="E123" s="74"/>
      <c r="F123" s="74"/>
      <c r="G123" s="157"/>
      <c r="H123" s="72">
        <f t="shared" si="8"/>
        <v>0</v>
      </c>
      <c r="I123" s="74"/>
      <c r="J123" s="74"/>
      <c r="K123" s="74"/>
      <c r="L123" s="158"/>
    </row>
    <row r="124" spans="1:12" ht="24" x14ac:dyDescent="0.25">
      <c r="A124" s="44">
        <v>2274</v>
      </c>
      <c r="B124" s="175" t="s">
        <v>132</v>
      </c>
      <c r="C124" s="72">
        <f t="shared" si="7"/>
        <v>0</v>
      </c>
      <c r="D124" s="74"/>
      <c r="E124" s="74"/>
      <c r="F124" s="74"/>
      <c r="G124" s="157"/>
      <c r="H124" s="72">
        <f t="shared" si="8"/>
        <v>0</v>
      </c>
      <c r="I124" s="74"/>
      <c r="J124" s="74"/>
      <c r="K124" s="74"/>
      <c r="L124" s="158"/>
    </row>
    <row r="125" spans="1:12" ht="24" x14ac:dyDescent="0.25">
      <c r="A125" s="44">
        <v>2275</v>
      </c>
      <c r="B125" s="71" t="s">
        <v>133</v>
      </c>
      <c r="C125" s="72">
        <f t="shared" si="7"/>
        <v>3600</v>
      </c>
      <c r="D125" s="74">
        <v>3600</v>
      </c>
      <c r="E125" s="74"/>
      <c r="F125" s="74"/>
      <c r="G125" s="157"/>
      <c r="H125" s="72">
        <f t="shared" si="8"/>
        <v>0</v>
      </c>
      <c r="I125" s="74">
        <v>0</v>
      </c>
      <c r="J125" s="74"/>
      <c r="K125" s="74"/>
      <c r="L125" s="158"/>
    </row>
    <row r="126" spans="1:12" ht="36" x14ac:dyDescent="0.25">
      <c r="A126" s="44">
        <v>2276</v>
      </c>
      <c r="B126" s="71" t="s">
        <v>134</v>
      </c>
      <c r="C126" s="72">
        <f t="shared" si="7"/>
        <v>0</v>
      </c>
      <c r="D126" s="74"/>
      <c r="E126" s="74"/>
      <c r="F126" s="74"/>
      <c r="G126" s="157"/>
      <c r="H126" s="72">
        <f t="shared" si="8"/>
        <v>0</v>
      </c>
      <c r="I126" s="74"/>
      <c r="J126" s="74"/>
      <c r="K126" s="74"/>
      <c r="L126" s="158"/>
    </row>
    <row r="127" spans="1:12" ht="24" x14ac:dyDescent="0.25">
      <c r="A127" s="44">
        <v>2279</v>
      </c>
      <c r="B127" s="71" t="s">
        <v>135</v>
      </c>
      <c r="C127" s="72">
        <f t="shared" si="7"/>
        <v>6695</v>
      </c>
      <c r="D127" s="74">
        <v>3680</v>
      </c>
      <c r="E127" s="74"/>
      <c r="F127" s="74">
        <v>3015</v>
      </c>
      <c r="G127" s="157"/>
      <c r="H127" s="72">
        <f t="shared" si="8"/>
        <v>6395</v>
      </c>
      <c r="I127" s="74">
        <v>3680</v>
      </c>
      <c r="J127" s="74"/>
      <c r="K127" s="74">
        <f>3015-300</f>
        <v>2715</v>
      </c>
      <c r="L127" s="158"/>
    </row>
    <row r="128" spans="1:12" ht="24" x14ac:dyDescent="0.25">
      <c r="A128" s="168">
        <v>2280</v>
      </c>
      <c r="B128" s="65" t="s">
        <v>136</v>
      </c>
      <c r="C128" s="66">
        <f t="shared" ref="C128:L128" si="9">SUM(C129)</f>
        <v>0</v>
      </c>
      <c r="D128" s="169">
        <f t="shared" si="9"/>
        <v>0</v>
      </c>
      <c r="E128" s="169">
        <f t="shared" si="9"/>
        <v>0</v>
      </c>
      <c r="F128" s="169">
        <f t="shared" si="9"/>
        <v>0</v>
      </c>
      <c r="G128" s="169">
        <f t="shared" si="9"/>
        <v>0</v>
      </c>
      <c r="H128" s="66">
        <f t="shared" si="9"/>
        <v>0</v>
      </c>
      <c r="I128" s="169">
        <f t="shared" si="9"/>
        <v>0</v>
      </c>
      <c r="J128" s="169">
        <f t="shared" si="9"/>
        <v>0</v>
      </c>
      <c r="K128" s="169">
        <f t="shared" si="9"/>
        <v>0</v>
      </c>
      <c r="L128" s="176">
        <f t="shared" si="9"/>
        <v>0</v>
      </c>
    </row>
    <row r="129" spans="1:12" ht="24" x14ac:dyDescent="0.25">
      <c r="A129" s="44">
        <v>2283</v>
      </c>
      <c r="B129" s="71" t="s">
        <v>137</v>
      </c>
      <c r="C129" s="72">
        <f>SUM(D129:G129)</f>
        <v>0</v>
      </c>
      <c r="D129" s="74"/>
      <c r="E129" s="74"/>
      <c r="F129" s="74"/>
      <c r="G129" s="157"/>
      <c r="H129" s="72">
        <f>SUM(I129:L129)</f>
        <v>0</v>
      </c>
      <c r="I129" s="74"/>
      <c r="J129" s="74"/>
      <c r="K129" s="74"/>
      <c r="L129" s="158"/>
    </row>
    <row r="130" spans="1:12" ht="38.25" customHeight="1" x14ac:dyDescent="0.25">
      <c r="A130" s="56">
        <v>2300</v>
      </c>
      <c r="B130" s="147" t="s">
        <v>138</v>
      </c>
      <c r="C130" s="57">
        <f t="shared" si="7"/>
        <v>10211</v>
      </c>
      <c r="D130" s="63">
        <f>SUM(D131,D136,D140,D141,D144,D151,D159,D160,D163)</f>
        <v>4683</v>
      </c>
      <c r="E130" s="63">
        <f>SUM(E131,E136,E140,E141,E144,E151,E159,E160,E163)</f>
        <v>0</v>
      </c>
      <c r="F130" s="63">
        <f>SUM(F131,F136,F140,F141,F144,F151,F159,F160,F163)</f>
        <v>5528</v>
      </c>
      <c r="G130" s="166">
        <f>SUM(G131,G136,G140,G141,G144,G151,G159,G160,G163)</f>
        <v>0</v>
      </c>
      <c r="H130" s="57">
        <f t="shared" si="8"/>
        <v>10624</v>
      </c>
      <c r="I130" s="63">
        <f>SUM(I131,I136,I140,I141,I144,I151,I159,I160,I163)</f>
        <v>6617</v>
      </c>
      <c r="J130" s="63">
        <f>SUM(J131,J136,J140,J141,J144,J151,J159,J160,J163)</f>
        <v>0</v>
      </c>
      <c r="K130" s="63">
        <f>SUM(K131,K136,K140,K141,K144,K151,K159,K160,K163)</f>
        <v>4007</v>
      </c>
      <c r="L130" s="167">
        <f>SUM(L131,L136,L140,L141,L144,L151,L159,L160,L163)</f>
        <v>0</v>
      </c>
    </row>
    <row r="131" spans="1:12" ht="24" x14ac:dyDescent="0.25">
      <c r="A131" s="168">
        <v>2310</v>
      </c>
      <c r="B131" s="65" t="s">
        <v>139</v>
      </c>
      <c r="C131" s="66">
        <f t="shared" si="7"/>
        <v>4940</v>
      </c>
      <c r="D131" s="169">
        <f>SUM(D132:D135)</f>
        <v>2565</v>
      </c>
      <c r="E131" s="169">
        <f t="shared" ref="E131:L131" si="10">SUM(E132:E135)</f>
        <v>0</v>
      </c>
      <c r="F131" s="169">
        <f t="shared" si="10"/>
        <v>2375</v>
      </c>
      <c r="G131" s="170">
        <f t="shared" si="10"/>
        <v>0</v>
      </c>
      <c r="H131" s="66">
        <f t="shared" si="8"/>
        <v>6929</v>
      </c>
      <c r="I131" s="169">
        <f t="shared" si="10"/>
        <v>4654</v>
      </c>
      <c r="J131" s="169">
        <f t="shared" si="10"/>
        <v>0</v>
      </c>
      <c r="K131" s="169">
        <f t="shared" si="10"/>
        <v>2275</v>
      </c>
      <c r="L131" s="171">
        <f t="shared" si="10"/>
        <v>0</v>
      </c>
    </row>
    <row r="132" spans="1:12" x14ac:dyDescent="0.25">
      <c r="A132" s="44">
        <v>2311</v>
      </c>
      <c r="B132" s="71" t="s">
        <v>140</v>
      </c>
      <c r="C132" s="72">
        <f t="shared" si="7"/>
        <v>1730</v>
      </c>
      <c r="D132" s="74">
        <v>865</v>
      </c>
      <c r="E132" s="74"/>
      <c r="F132" s="74">
        <v>865</v>
      </c>
      <c r="G132" s="157"/>
      <c r="H132" s="72">
        <f t="shared" si="8"/>
        <v>1409</v>
      </c>
      <c r="I132" s="74">
        <v>644</v>
      </c>
      <c r="J132" s="74"/>
      <c r="K132" s="74">
        <v>765</v>
      </c>
      <c r="L132" s="158"/>
    </row>
    <row r="133" spans="1:12" x14ac:dyDescent="0.25">
      <c r="A133" s="44">
        <v>2312</v>
      </c>
      <c r="B133" s="71" t="s">
        <v>141</v>
      </c>
      <c r="C133" s="72">
        <f t="shared" si="7"/>
        <v>900</v>
      </c>
      <c r="D133" s="74">
        <v>700</v>
      </c>
      <c r="E133" s="74"/>
      <c r="F133" s="74">
        <v>200</v>
      </c>
      <c r="G133" s="157"/>
      <c r="H133" s="72">
        <f t="shared" si="8"/>
        <v>3510</v>
      </c>
      <c r="I133" s="74">
        <f>700+2335+275</f>
        <v>3310</v>
      </c>
      <c r="J133" s="74"/>
      <c r="K133" s="74">
        <v>200</v>
      </c>
      <c r="L133" s="158"/>
    </row>
    <row r="134" spans="1:12" x14ac:dyDescent="0.25">
      <c r="A134" s="44">
        <v>2313</v>
      </c>
      <c r="B134" s="71" t="s">
        <v>142</v>
      </c>
      <c r="C134" s="72">
        <f t="shared" si="7"/>
        <v>0</v>
      </c>
      <c r="D134" s="74"/>
      <c r="E134" s="74"/>
      <c r="F134" s="74"/>
      <c r="G134" s="157"/>
      <c r="H134" s="72">
        <f t="shared" si="8"/>
        <v>0</v>
      </c>
      <c r="I134" s="74"/>
      <c r="J134" s="74"/>
      <c r="K134" s="74"/>
      <c r="L134" s="158"/>
    </row>
    <row r="135" spans="1:12" ht="36" customHeight="1" x14ac:dyDescent="0.25">
      <c r="A135" s="44">
        <v>2314</v>
      </c>
      <c r="B135" s="71" t="s">
        <v>143</v>
      </c>
      <c r="C135" s="72">
        <f t="shared" si="7"/>
        <v>2310</v>
      </c>
      <c r="D135" s="74">
        <v>1000</v>
      </c>
      <c r="E135" s="74"/>
      <c r="F135" s="74">
        <v>1310</v>
      </c>
      <c r="G135" s="157"/>
      <c r="H135" s="72">
        <f t="shared" si="8"/>
        <v>2010</v>
      </c>
      <c r="I135" s="74">
        <v>700</v>
      </c>
      <c r="J135" s="74"/>
      <c r="K135" s="74">
        <v>1310</v>
      </c>
      <c r="L135" s="158"/>
    </row>
    <row r="136" spans="1:12" x14ac:dyDescent="0.25">
      <c r="A136" s="159">
        <v>2320</v>
      </c>
      <c r="B136" s="71" t="s">
        <v>144</v>
      </c>
      <c r="C136" s="72">
        <f t="shared" si="7"/>
        <v>860</v>
      </c>
      <c r="D136" s="160">
        <f>SUM(D137:D139)</f>
        <v>0</v>
      </c>
      <c r="E136" s="160">
        <f>SUM(E137:E139)</f>
        <v>0</v>
      </c>
      <c r="F136" s="160">
        <f>SUM(F137:F139)</f>
        <v>860</v>
      </c>
      <c r="G136" s="161">
        <f>SUM(G137:G139)</f>
        <v>0</v>
      </c>
      <c r="H136" s="72">
        <f t="shared" si="8"/>
        <v>549</v>
      </c>
      <c r="I136" s="160">
        <f>SUM(I137:I139)</f>
        <v>0</v>
      </c>
      <c r="J136" s="160">
        <f>SUM(J137:J139)</f>
        <v>0</v>
      </c>
      <c r="K136" s="160">
        <f>SUM(K137:K139)</f>
        <v>549</v>
      </c>
      <c r="L136" s="162">
        <f>SUM(L137:L139)</f>
        <v>0</v>
      </c>
    </row>
    <row r="137" spans="1:12" x14ac:dyDescent="0.25">
      <c r="A137" s="44">
        <v>2321</v>
      </c>
      <c r="B137" s="71" t="s">
        <v>145</v>
      </c>
      <c r="C137" s="72">
        <f t="shared" si="7"/>
        <v>0</v>
      </c>
      <c r="D137" s="74"/>
      <c r="E137" s="74"/>
      <c r="F137" s="74"/>
      <c r="G137" s="157"/>
      <c r="H137" s="72">
        <f t="shared" si="8"/>
        <v>0</v>
      </c>
      <c r="I137" s="74"/>
      <c r="J137" s="74"/>
      <c r="K137" s="74"/>
      <c r="L137" s="158"/>
    </row>
    <row r="138" spans="1:12" x14ac:dyDescent="0.25">
      <c r="A138" s="44">
        <v>2322</v>
      </c>
      <c r="B138" s="71" t="s">
        <v>146</v>
      </c>
      <c r="C138" s="72">
        <f t="shared" si="7"/>
        <v>860</v>
      </c>
      <c r="D138" s="74"/>
      <c r="E138" s="74"/>
      <c r="F138" s="74">
        <v>860</v>
      </c>
      <c r="G138" s="157"/>
      <c r="H138" s="72">
        <f t="shared" si="8"/>
        <v>549</v>
      </c>
      <c r="I138" s="74"/>
      <c r="J138" s="74"/>
      <c r="K138" s="74">
        <v>549</v>
      </c>
      <c r="L138" s="158"/>
    </row>
    <row r="139" spans="1:12" ht="10.5" customHeight="1" x14ac:dyDescent="0.25">
      <c r="A139" s="44">
        <v>2329</v>
      </c>
      <c r="B139" s="71" t="s">
        <v>147</v>
      </c>
      <c r="C139" s="72">
        <f t="shared" si="7"/>
        <v>0</v>
      </c>
      <c r="D139" s="74"/>
      <c r="E139" s="74"/>
      <c r="F139" s="74"/>
      <c r="G139" s="157"/>
      <c r="H139" s="72">
        <f t="shared" si="8"/>
        <v>0</v>
      </c>
      <c r="I139" s="74"/>
      <c r="J139" s="74"/>
      <c r="K139" s="74"/>
      <c r="L139" s="158"/>
    </row>
    <row r="140" spans="1:12" x14ac:dyDescent="0.25">
      <c r="A140" s="159">
        <v>2330</v>
      </c>
      <c r="B140" s="71" t="s">
        <v>148</v>
      </c>
      <c r="C140" s="72">
        <f t="shared" si="7"/>
        <v>0</v>
      </c>
      <c r="D140" s="74"/>
      <c r="E140" s="74"/>
      <c r="F140" s="74"/>
      <c r="G140" s="157"/>
      <c r="H140" s="72">
        <f t="shared" si="8"/>
        <v>0</v>
      </c>
      <c r="I140" s="74"/>
      <c r="J140" s="74"/>
      <c r="K140" s="74"/>
      <c r="L140" s="158"/>
    </row>
    <row r="141" spans="1:12" ht="48" x14ac:dyDescent="0.25">
      <c r="A141" s="159">
        <v>2340</v>
      </c>
      <c r="B141" s="71" t="s">
        <v>149</v>
      </c>
      <c r="C141" s="72">
        <f t="shared" si="7"/>
        <v>75</v>
      </c>
      <c r="D141" s="160">
        <f>SUM(D142:D143)</f>
        <v>0</v>
      </c>
      <c r="E141" s="160">
        <f>SUM(E142:E143)</f>
        <v>0</v>
      </c>
      <c r="F141" s="160">
        <f>SUM(F142:F143)</f>
        <v>75</v>
      </c>
      <c r="G141" s="161">
        <f>SUM(G142:G143)</f>
        <v>0</v>
      </c>
      <c r="H141" s="72">
        <f t="shared" si="8"/>
        <v>75</v>
      </c>
      <c r="I141" s="160">
        <f>SUM(I142:I143)</f>
        <v>0</v>
      </c>
      <c r="J141" s="160">
        <f>SUM(J142:J143)</f>
        <v>0</v>
      </c>
      <c r="K141" s="160">
        <f>SUM(K142:K143)</f>
        <v>75</v>
      </c>
      <c r="L141" s="162">
        <f>SUM(L142:L143)</f>
        <v>0</v>
      </c>
    </row>
    <row r="142" spans="1:12" x14ac:dyDescent="0.25">
      <c r="A142" s="44">
        <v>2341</v>
      </c>
      <c r="B142" s="71" t="s">
        <v>150</v>
      </c>
      <c r="C142" s="72">
        <f t="shared" si="7"/>
        <v>75</v>
      </c>
      <c r="D142" s="74"/>
      <c r="E142" s="74"/>
      <c r="F142" s="74">
        <v>75</v>
      </c>
      <c r="G142" s="157"/>
      <c r="H142" s="72">
        <f t="shared" si="8"/>
        <v>75</v>
      </c>
      <c r="I142" s="74"/>
      <c r="J142" s="74"/>
      <c r="K142" s="74">
        <v>75</v>
      </c>
      <c r="L142" s="158"/>
    </row>
    <row r="143" spans="1:12" ht="24" x14ac:dyDescent="0.25">
      <c r="A143" s="44">
        <v>2344</v>
      </c>
      <c r="B143" s="71" t="s">
        <v>151</v>
      </c>
      <c r="C143" s="72">
        <f t="shared" si="7"/>
        <v>0</v>
      </c>
      <c r="D143" s="74"/>
      <c r="E143" s="74"/>
      <c r="F143" s="74"/>
      <c r="G143" s="157"/>
      <c r="H143" s="72">
        <f t="shared" si="8"/>
        <v>0</v>
      </c>
      <c r="I143" s="74"/>
      <c r="J143" s="74"/>
      <c r="K143" s="74"/>
      <c r="L143" s="158"/>
    </row>
    <row r="144" spans="1:12" ht="24" x14ac:dyDescent="0.25">
      <c r="A144" s="150">
        <v>2350</v>
      </c>
      <c r="B144" s="112" t="s">
        <v>152</v>
      </c>
      <c r="C144" s="117">
        <f t="shared" si="7"/>
        <v>2956</v>
      </c>
      <c r="D144" s="151">
        <f>SUM(D145:D150)</f>
        <v>1428</v>
      </c>
      <c r="E144" s="151">
        <f>SUM(E145:E150)</f>
        <v>0</v>
      </c>
      <c r="F144" s="151">
        <f>SUM(F145:F150)</f>
        <v>1528</v>
      </c>
      <c r="G144" s="152">
        <f>SUM(G145:G150)</f>
        <v>0</v>
      </c>
      <c r="H144" s="117">
        <f t="shared" si="8"/>
        <v>2181</v>
      </c>
      <c r="I144" s="151">
        <f>SUM(I145:I150)</f>
        <v>1273</v>
      </c>
      <c r="J144" s="151">
        <f>SUM(J145:J150)</f>
        <v>0</v>
      </c>
      <c r="K144" s="151">
        <f>SUM(K145:K150)</f>
        <v>908</v>
      </c>
      <c r="L144" s="153">
        <f>SUM(L145:L150)</f>
        <v>0</v>
      </c>
    </row>
    <row r="145" spans="1:12" x14ac:dyDescent="0.25">
      <c r="A145" s="38">
        <v>2351</v>
      </c>
      <c r="B145" s="65" t="s">
        <v>153</v>
      </c>
      <c r="C145" s="66">
        <f t="shared" si="7"/>
        <v>300</v>
      </c>
      <c r="D145" s="68">
        <v>150</v>
      </c>
      <c r="E145" s="68"/>
      <c r="F145" s="68">
        <v>150</v>
      </c>
      <c r="G145" s="154"/>
      <c r="H145" s="66">
        <f t="shared" si="8"/>
        <v>160</v>
      </c>
      <c r="I145" s="68">
        <v>80</v>
      </c>
      <c r="J145" s="68"/>
      <c r="K145" s="68">
        <v>80</v>
      </c>
      <c r="L145" s="155"/>
    </row>
    <row r="146" spans="1:12" x14ac:dyDescent="0.25">
      <c r="A146" s="44">
        <v>2352</v>
      </c>
      <c r="B146" s="71" t="s">
        <v>154</v>
      </c>
      <c r="C146" s="72">
        <f t="shared" si="7"/>
        <v>2556</v>
      </c>
      <c r="D146" s="74">
        <v>1278</v>
      </c>
      <c r="E146" s="74"/>
      <c r="F146" s="74">
        <v>1278</v>
      </c>
      <c r="G146" s="157"/>
      <c r="H146" s="72">
        <f t="shared" si="8"/>
        <v>1971</v>
      </c>
      <c r="I146" s="74">
        <v>1193</v>
      </c>
      <c r="J146" s="74"/>
      <c r="K146" s="74">
        <v>778</v>
      </c>
      <c r="L146" s="158"/>
    </row>
    <row r="147" spans="1:12" ht="24" x14ac:dyDescent="0.25">
      <c r="A147" s="44">
        <v>2353</v>
      </c>
      <c r="B147" s="71" t="s">
        <v>155</v>
      </c>
      <c r="C147" s="72">
        <f t="shared" si="7"/>
        <v>0</v>
      </c>
      <c r="D147" s="74"/>
      <c r="E147" s="74"/>
      <c r="F147" s="74"/>
      <c r="G147" s="157"/>
      <c r="H147" s="72">
        <f t="shared" si="8"/>
        <v>0</v>
      </c>
      <c r="I147" s="74"/>
      <c r="J147" s="74"/>
      <c r="K147" s="74"/>
      <c r="L147" s="158"/>
    </row>
    <row r="148" spans="1:12" ht="24" x14ac:dyDescent="0.25">
      <c r="A148" s="44">
        <v>2354</v>
      </c>
      <c r="B148" s="71" t="s">
        <v>156</v>
      </c>
      <c r="C148" s="72">
        <f t="shared" si="7"/>
        <v>0</v>
      </c>
      <c r="D148" s="74"/>
      <c r="E148" s="74"/>
      <c r="F148" s="74"/>
      <c r="G148" s="157"/>
      <c r="H148" s="72">
        <f t="shared" si="8"/>
        <v>0</v>
      </c>
      <c r="I148" s="74"/>
      <c r="J148" s="74"/>
      <c r="K148" s="74"/>
      <c r="L148" s="158"/>
    </row>
    <row r="149" spans="1:12" ht="24" x14ac:dyDescent="0.25">
      <c r="A149" s="44">
        <v>2355</v>
      </c>
      <c r="B149" s="71" t="s">
        <v>157</v>
      </c>
      <c r="C149" s="72">
        <f t="shared" si="7"/>
        <v>100</v>
      </c>
      <c r="D149" s="74"/>
      <c r="E149" s="74"/>
      <c r="F149" s="74">
        <v>100</v>
      </c>
      <c r="G149" s="157"/>
      <c r="H149" s="72">
        <f t="shared" si="8"/>
        <v>50</v>
      </c>
      <c r="I149" s="74"/>
      <c r="J149" s="74"/>
      <c r="K149" s="74">
        <v>50</v>
      </c>
      <c r="L149" s="158"/>
    </row>
    <row r="150" spans="1:12" ht="24" x14ac:dyDescent="0.25">
      <c r="A150" s="44">
        <v>2359</v>
      </c>
      <c r="B150" s="71" t="s">
        <v>158</v>
      </c>
      <c r="C150" s="72">
        <f t="shared" si="7"/>
        <v>0</v>
      </c>
      <c r="D150" s="74"/>
      <c r="E150" s="74"/>
      <c r="F150" s="74"/>
      <c r="G150" s="157"/>
      <c r="H150" s="72">
        <f t="shared" si="8"/>
        <v>0</v>
      </c>
      <c r="I150" s="74"/>
      <c r="J150" s="74"/>
      <c r="K150" s="74"/>
      <c r="L150" s="158"/>
    </row>
    <row r="151" spans="1:12" ht="24.75" customHeight="1" x14ac:dyDescent="0.25">
      <c r="A151" s="159">
        <v>2360</v>
      </c>
      <c r="B151" s="71" t="s">
        <v>159</v>
      </c>
      <c r="C151" s="72">
        <f t="shared" si="7"/>
        <v>0</v>
      </c>
      <c r="D151" s="160">
        <f>SUM(D152:D158)</f>
        <v>0</v>
      </c>
      <c r="E151" s="160">
        <f>SUM(E152:E158)</f>
        <v>0</v>
      </c>
      <c r="F151" s="160">
        <f>SUM(F152:F158)</f>
        <v>0</v>
      </c>
      <c r="G151" s="161">
        <f>SUM(G152:G158)</f>
        <v>0</v>
      </c>
      <c r="H151" s="72">
        <f t="shared" si="8"/>
        <v>0</v>
      </c>
      <c r="I151" s="160">
        <f>SUM(I152:I158)</f>
        <v>0</v>
      </c>
      <c r="J151" s="160">
        <f>SUM(J152:J158)</f>
        <v>0</v>
      </c>
      <c r="K151" s="160">
        <f>SUM(K152:K158)</f>
        <v>0</v>
      </c>
      <c r="L151" s="162">
        <f>SUM(L152:L158)</f>
        <v>0</v>
      </c>
    </row>
    <row r="152" spans="1:12" x14ac:dyDescent="0.25">
      <c r="A152" s="43">
        <v>2361</v>
      </c>
      <c r="B152" s="71" t="s">
        <v>160</v>
      </c>
      <c r="C152" s="72">
        <f t="shared" si="7"/>
        <v>0</v>
      </c>
      <c r="D152" s="74"/>
      <c r="E152" s="74"/>
      <c r="F152" s="74"/>
      <c r="G152" s="157"/>
      <c r="H152" s="72">
        <f t="shared" si="8"/>
        <v>0</v>
      </c>
      <c r="I152" s="74"/>
      <c r="J152" s="74"/>
      <c r="K152" s="74"/>
      <c r="L152" s="158"/>
    </row>
    <row r="153" spans="1:12" ht="24" x14ac:dyDescent="0.25">
      <c r="A153" s="43">
        <v>2362</v>
      </c>
      <c r="B153" s="71" t="s">
        <v>161</v>
      </c>
      <c r="C153" s="72">
        <f t="shared" si="7"/>
        <v>0</v>
      </c>
      <c r="D153" s="74"/>
      <c r="E153" s="74"/>
      <c r="F153" s="74"/>
      <c r="G153" s="157"/>
      <c r="H153" s="72">
        <f t="shared" si="8"/>
        <v>0</v>
      </c>
      <c r="I153" s="74"/>
      <c r="J153" s="74"/>
      <c r="K153" s="74"/>
      <c r="L153" s="158"/>
    </row>
    <row r="154" spans="1:12" x14ac:dyDescent="0.25">
      <c r="A154" s="43">
        <v>2363</v>
      </c>
      <c r="B154" s="71" t="s">
        <v>162</v>
      </c>
      <c r="C154" s="72">
        <f t="shared" si="7"/>
        <v>0</v>
      </c>
      <c r="D154" s="74"/>
      <c r="E154" s="74"/>
      <c r="F154" s="74"/>
      <c r="G154" s="157"/>
      <c r="H154" s="72">
        <f t="shared" si="8"/>
        <v>0</v>
      </c>
      <c r="I154" s="74"/>
      <c r="J154" s="74"/>
      <c r="K154" s="74"/>
      <c r="L154" s="158"/>
    </row>
    <row r="155" spans="1:12" x14ac:dyDescent="0.25">
      <c r="A155" s="43">
        <v>2364</v>
      </c>
      <c r="B155" s="71" t="s">
        <v>163</v>
      </c>
      <c r="C155" s="72">
        <f t="shared" si="7"/>
        <v>0</v>
      </c>
      <c r="D155" s="74"/>
      <c r="E155" s="74"/>
      <c r="F155" s="74"/>
      <c r="G155" s="157"/>
      <c r="H155" s="72">
        <f t="shared" si="8"/>
        <v>0</v>
      </c>
      <c r="I155" s="74"/>
      <c r="J155" s="74"/>
      <c r="K155" s="74"/>
      <c r="L155" s="158"/>
    </row>
    <row r="156" spans="1:12" ht="12.75" customHeight="1" x14ac:dyDescent="0.25">
      <c r="A156" s="43">
        <v>2365</v>
      </c>
      <c r="B156" s="71" t="s">
        <v>164</v>
      </c>
      <c r="C156" s="72">
        <f t="shared" si="7"/>
        <v>0</v>
      </c>
      <c r="D156" s="74"/>
      <c r="E156" s="74"/>
      <c r="F156" s="74"/>
      <c r="G156" s="157"/>
      <c r="H156" s="72">
        <f t="shared" si="8"/>
        <v>0</v>
      </c>
      <c r="I156" s="74"/>
      <c r="J156" s="74"/>
      <c r="K156" s="74"/>
      <c r="L156" s="158"/>
    </row>
    <row r="157" spans="1:12" ht="36" x14ac:dyDescent="0.25">
      <c r="A157" s="43">
        <v>2366</v>
      </c>
      <c r="B157" s="71" t="s">
        <v>165</v>
      </c>
      <c r="C157" s="72">
        <f t="shared" si="7"/>
        <v>0</v>
      </c>
      <c r="D157" s="74"/>
      <c r="E157" s="74"/>
      <c r="F157" s="74"/>
      <c r="G157" s="157"/>
      <c r="H157" s="72">
        <f t="shared" si="8"/>
        <v>0</v>
      </c>
      <c r="I157" s="74"/>
      <c r="J157" s="74"/>
      <c r="K157" s="74"/>
      <c r="L157" s="158"/>
    </row>
    <row r="158" spans="1:12" ht="48" x14ac:dyDescent="0.25">
      <c r="A158" s="43">
        <v>2369</v>
      </c>
      <c r="B158" s="71" t="s">
        <v>166</v>
      </c>
      <c r="C158" s="72">
        <f t="shared" si="7"/>
        <v>0</v>
      </c>
      <c r="D158" s="74"/>
      <c r="E158" s="74"/>
      <c r="F158" s="74"/>
      <c r="G158" s="157"/>
      <c r="H158" s="72">
        <f t="shared" si="8"/>
        <v>0</v>
      </c>
      <c r="I158" s="74"/>
      <c r="J158" s="74"/>
      <c r="K158" s="74"/>
      <c r="L158" s="158"/>
    </row>
    <row r="159" spans="1:12" x14ac:dyDescent="0.25">
      <c r="A159" s="150">
        <v>2370</v>
      </c>
      <c r="B159" s="112" t="s">
        <v>167</v>
      </c>
      <c r="C159" s="117">
        <f t="shared" si="7"/>
        <v>1380</v>
      </c>
      <c r="D159" s="163">
        <v>690</v>
      </c>
      <c r="E159" s="163"/>
      <c r="F159" s="163">
        <v>690</v>
      </c>
      <c r="G159" s="164"/>
      <c r="H159" s="117">
        <f t="shared" si="8"/>
        <v>890</v>
      </c>
      <c r="I159" s="163">
        <v>690</v>
      </c>
      <c r="J159" s="163"/>
      <c r="K159" s="163">
        <v>200</v>
      </c>
      <c r="L159" s="165"/>
    </row>
    <row r="160" spans="1:12" x14ac:dyDescent="0.25">
      <c r="A160" s="150">
        <v>2380</v>
      </c>
      <c r="B160" s="112" t="s">
        <v>168</v>
      </c>
      <c r="C160" s="117">
        <f t="shared" si="7"/>
        <v>0</v>
      </c>
      <c r="D160" s="151">
        <f>SUM(D161:D162)</f>
        <v>0</v>
      </c>
      <c r="E160" s="151">
        <f>SUM(E161:E162)</f>
        <v>0</v>
      </c>
      <c r="F160" s="151">
        <f>SUM(F161:F162)</f>
        <v>0</v>
      </c>
      <c r="G160" s="152">
        <f>SUM(G161:G162)</f>
        <v>0</v>
      </c>
      <c r="H160" s="117">
        <f t="shared" si="8"/>
        <v>0</v>
      </c>
      <c r="I160" s="151">
        <f>SUM(I161:I162)</f>
        <v>0</v>
      </c>
      <c r="J160" s="151">
        <f>SUM(J161:J162)</f>
        <v>0</v>
      </c>
      <c r="K160" s="151">
        <f>SUM(K161:K162)</f>
        <v>0</v>
      </c>
      <c r="L160" s="153">
        <f>SUM(L161:L162)</f>
        <v>0</v>
      </c>
    </row>
    <row r="161" spans="1:12" x14ac:dyDescent="0.25">
      <c r="A161" s="37">
        <v>2381</v>
      </c>
      <c r="B161" s="65" t="s">
        <v>169</v>
      </c>
      <c r="C161" s="66">
        <f t="shared" si="7"/>
        <v>0</v>
      </c>
      <c r="D161" s="68"/>
      <c r="E161" s="68"/>
      <c r="F161" s="68"/>
      <c r="G161" s="154"/>
      <c r="H161" s="66">
        <f t="shared" si="8"/>
        <v>0</v>
      </c>
      <c r="I161" s="68"/>
      <c r="J161" s="68"/>
      <c r="K161" s="68"/>
      <c r="L161" s="155"/>
    </row>
    <row r="162" spans="1:12" ht="24" x14ac:dyDescent="0.25">
      <c r="A162" s="43">
        <v>2389</v>
      </c>
      <c r="B162" s="71" t="s">
        <v>170</v>
      </c>
      <c r="C162" s="72">
        <f t="shared" si="7"/>
        <v>0</v>
      </c>
      <c r="D162" s="74"/>
      <c r="E162" s="74"/>
      <c r="F162" s="74"/>
      <c r="G162" s="157"/>
      <c r="H162" s="72">
        <f t="shared" si="8"/>
        <v>0</v>
      </c>
      <c r="I162" s="74"/>
      <c r="J162" s="74"/>
      <c r="K162" s="74"/>
      <c r="L162" s="158"/>
    </row>
    <row r="163" spans="1:12" x14ac:dyDescent="0.25">
      <c r="A163" s="150">
        <v>2390</v>
      </c>
      <c r="B163" s="112" t="s">
        <v>171</v>
      </c>
      <c r="C163" s="117">
        <f t="shared" si="7"/>
        <v>0</v>
      </c>
      <c r="D163" s="163"/>
      <c r="E163" s="163"/>
      <c r="F163" s="163"/>
      <c r="G163" s="164"/>
      <c r="H163" s="117">
        <f t="shared" si="8"/>
        <v>0</v>
      </c>
      <c r="I163" s="163"/>
      <c r="J163" s="163"/>
      <c r="K163" s="163"/>
      <c r="L163" s="165"/>
    </row>
    <row r="164" spans="1:12" x14ac:dyDescent="0.25">
      <c r="A164" s="56">
        <v>2400</v>
      </c>
      <c r="B164" s="147" t="s">
        <v>172</v>
      </c>
      <c r="C164" s="57">
        <f t="shared" si="7"/>
        <v>0</v>
      </c>
      <c r="D164" s="177"/>
      <c r="E164" s="177"/>
      <c r="F164" s="177"/>
      <c r="G164" s="178"/>
      <c r="H164" s="57">
        <f t="shared" si="8"/>
        <v>0</v>
      </c>
      <c r="I164" s="177"/>
      <c r="J164" s="177"/>
      <c r="K164" s="177"/>
      <c r="L164" s="179"/>
    </row>
    <row r="165" spans="1:12" ht="24" x14ac:dyDescent="0.25">
      <c r="A165" s="56">
        <v>2500</v>
      </c>
      <c r="B165" s="147" t="s">
        <v>173</v>
      </c>
      <c r="C165" s="57">
        <f t="shared" si="7"/>
        <v>68</v>
      </c>
      <c r="D165" s="63">
        <f>SUM(D166,D171)</f>
        <v>68</v>
      </c>
      <c r="E165" s="63">
        <f t="shared" ref="E165:G165" si="11">SUM(E166,E171)</f>
        <v>0</v>
      </c>
      <c r="F165" s="63">
        <f t="shared" si="11"/>
        <v>0</v>
      </c>
      <c r="G165" s="63">
        <f t="shared" si="11"/>
        <v>0</v>
      </c>
      <c r="H165" s="57">
        <f t="shared" si="8"/>
        <v>68</v>
      </c>
      <c r="I165" s="63">
        <f>SUM(I166,I171)</f>
        <v>68</v>
      </c>
      <c r="J165" s="63">
        <f t="shared" ref="J165:L165" si="12">SUM(J166,J171)</f>
        <v>0</v>
      </c>
      <c r="K165" s="63">
        <f t="shared" si="12"/>
        <v>0</v>
      </c>
      <c r="L165" s="149">
        <f t="shared" si="12"/>
        <v>0</v>
      </c>
    </row>
    <row r="166" spans="1:12" ht="16.5" customHeight="1" x14ac:dyDescent="0.25">
      <c r="A166" s="168">
        <v>2510</v>
      </c>
      <c r="B166" s="65" t="s">
        <v>174</v>
      </c>
      <c r="C166" s="66">
        <f t="shared" si="7"/>
        <v>68</v>
      </c>
      <c r="D166" s="169">
        <f>SUM(D167:D170)</f>
        <v>68</v>
      </c>
      <c r="E166" s="169">
        <f t="shared" ref="E166:G166" si="13">SUM(E167:E170)</f>
        <v>0</v>
      </c>
      <c r="F166" s="169">
        <f t="shared" si="13"/>
        <v>0</v>
      </c>
      <c r="G166" s="169">
        <f t="shared" si="13"/>
        <v>0</v>
      </c>
      <c r="H166" s="66">
        <f t="shared" si="8"/>
        <v>68</v>
      </c>
      <c r="I166" s="169">
        <f>SUM(I167:I170)</f>
        <v>68</v>
      </c>
      <c r="J166" s="169">
        <f t="shared" ref="J166:L166" si="14">SUM(J167:J170)</f>
        <v>0</v>
      </c>
      <c r="K166" s="169">
        <f t="shared" si="14"/>
        <v>0</v>
      </c>
      <c r="L166" s="180">
        <f t="shared" si="14"/>
        <v>0</v>
      </c>
    </row>
    <row r="167" spans="1:12" ht="24" x14ac:dyDescent="0.25">
      <c r="A167" s="44">
        <v>2512</v>
      </c>
      <c r="B167" s="71" t="s">
        <v>175</v>
      </c>
      <c r="C167" s="72">
        <f t="shared" si="7"/>
        <v>0</v>
      </c>
      <c r="D167" s="74"/>
      <c r="E167" s="74"/>
      <c r="F167" s="74"/>
      <c r="G167" s="157"/>
      <c r="H167" s="72">
        <f t="shared" si="8"/>
        <v>0</v>
      </c>
      <c r="I167" s="74"/>
      <c r="J167" s="74"/>
      <c r="K167" s="74"/>
      <c r="L167" s="158"/>
    </row>
    <row r="168" spans="1:12" ht="36" x14ac:dyDescent="0.25">
      <c r="A168" s="44">
        <v>2513</v>
      </c>
      <c r="B168" s="71" t="s">
        <v>176</v>
      </c>
      <c r="C168" s="72">
        <f t="shared" si="7"/>
        <v>68</v>
      </c>
      <c r="D168" s="74">
        <v>68</v>
      </c>
      <c r="E168" s="74"/>
      <c r="F168" s="74"/>
      <c r="G168" s="157"/>
      <c r="H168" s="72">
        <f t="shared" si="8"/>
        <v>68</v>
      </c>
      <c r="I168" s="74">
        <v>68</v>
      </c>
      <c r="J168" s="74"/>
      <c r="K168" s="74"/>
      <c r="L168" s="158"/>
    </row>
    <row r="169" spans="1:12" ht="24" x14ac:dyDescent="0.25">
      <c r="A169" s="44">
        <v>2515</v>
      </c>
      <c r="B169" s="71" t="s">
        <v>177</v>
      </c>
      <c r="C169" s="72">
        <f t="shared" si="7"/>
        <v>0</v>
      </c>
      <c r="D169" s="74"/>
      <c r="E169" s="74"/>
      <c r="F169" s="74"/>
      <c r="G169" s="157"/>
      <c r="H169" s="72">
        <f t="shared" si="8"/>
        <v>0</v>
      </c>
      <c r="I169" s="74"/>
      <c r="J169" s="74"/>
      <c r="K169" s="74"/>
      <c r="L169" s="158"/>
    </row>
    <row r="170" spans="1:12" ht="24" x14ac:dyDescent="0.25">
      <c r="A170" s="44">
        <v>2519</v>
      </c>
      <c r="B170" s="71" t="s">
        <v>178</v>
      </c>
      <c r="C170" s="72">
        <f t="shared" si="7"/>
        <v>0</v>
      </c>
      <c r="D170" s="74"/>
      <c r="E170" s="74"/>
      <c r="F170" s="74"/>
      <c r="G170" s="157"/>
      <c r="H170" s="72">
        <f t="shared" si="8"/>
        <v>0</v>
      </c>
      <c r="I170" s="74"/>
      <c r="J170" s="74"/>
      <c r="K170" s="74"/>
      <c r="L170" s="158"/>
    </row>
    <row r="171" spans="1:12" ht="24" x14ac:dyDescent="0.25">
      <c r="A171" s="159">
        <v>2520</v>
      </c>
      <c r="B171" s="71" t="s">
        <v>179</v>
      </c>
      <c r="C171" s="72">
        <f t="shared" si="7"/>
        <v>0</v>
      </c>
      <c r="D171" s="74"/>
      <c r="E171" s="74"/>
      <c r="F171" s="74"/>
      <c r="G171" s="157"/>
      <c r="H171" s="72">
        <f t="shared" si="8"/>
        <v>0</v>
      </c>
      <c r="I171" s="74"/>
      <c r="J171" s="74"/>
      <c r="K171" s="74"/>
      <c r="L171" s="158"/>
    </row>
    <row r="172" spans="1:12" s="182" customFormat="1" ht="36" customHeight="1" x14ac:dyDescent="0.25">
      <c r="A172" s="19">
        <v>2800</v>
      </c>
      <c r="B172" s="65" t="s">
        <v>180</v>
      </c>
      <c r="C172" s="66">
        <f t="shared" si="7"/>
        <v>0</v>
      </c>
      <c r="D172" s="40"/>
      <c r="E172" s="40"/>
      <c r="F172" s="40"/>
      <c r="G172" s="41"/>
      <c r="H172" s="66">
        <f t="shared" si="8"/>
        <v>0</v>
      </c>
      <c r="I172" s="40"/>
      <c r="J172" s="40"/>
      <c r="K172" s="40"/>
      <c r="L172" s="42"/>
    </row>
    <row r="173" spans="1:12" x14ac:dyDescent="0.25">
      <c r="A173" s="142">
        <v>3000</v>
      </c>
      <c r="B173" s="142" t="s">
        <v>181</v>
      </c>
      <c r="C173" s="143">
        <f t="shared" si="7"/>
        <v>0</v>
      </c>
      <c r="D173" s="144">
        <f>SUM(D174,D184)</f>
        <v>0</v>
      </c>
      <c r="E173" s="144">
        <f>SUM(E174,E184)</f>
        <v>0</v>
      </c>
      <c r="F173" s="144">
        <f>SUM(F174,F184)</f>
        <v>0</v>
      </c>
      <c r="G173" s="145">
        <f>SUM(G174,G184)</f>
        <v>0</v>
      </c>
      <c r="H173" s="143">
        <f t="shared" si="8"/>
        <v>0</v>
      </c>
      <c r="I173" s="144">
        <f>SUM(I174,I184)</f>
        <v>0</v>
      </c>
      <c r="J173" s="144">
        <f>SUM(J174,J184)</f>
        <v>0</v>
      </c>
      <c r="K173" s="144">
        <f>SUM(K174,K184)</f>
        <v>0</v>
      </c>
      <c r="L173" s="146">
        <f>SUM(L174,L184)</f>
        <v>0</v>
      </c>
    </row>
    <row r="174" spans="1:12" ht="24" x14ac:dyDescent="0.25">
      <c r="A174" s="56">
        <v>3200</v>
      </c>
      <c r="B174" s="183" t="s">
        <v>182</v>
      </c>
      <c r="C174" s="184">
        <f t="shared" si="7"/>
        <v>0</v>
      </c>
      <c r="D174" s="63">
        <f>SUM(D175,D179)</f>
        <v>0</v>
      </c>
      <c r="E174" s="63">
        <f t="shared" ref="E174:G174" si="15">SUM(E175,E179)</f>
        <v>0</v>
      </c>
      <c r="F174" s="63">
        <f t="shared" si="15"/>
        <v>0</v>
      </c>
      <c r="G174" s="63">
        <f t="shared" si="15"/>
        <v>0</v>
      </c>
      <c r="H174" s="57">
        <f t="shared" si="8"/>
        <v>0</v>
      </c>
      <c r="I174" s="63">
        <f>SUM(I175,I179)</f>
        <v>0</v>
      </c>
      <c r="J174" s="63">
        <f t="shared" ref="J174:L174" si="16">SUM(J175,J179)</f>
        <v>0</v>
      </c>
      <c r="K174" s="63">
        <f t="shared" si="16"/>
        <v>0</v>
      </c>
      <c r="L174" s="149">
        <f t="shared" si="16"/>
        <v>0</v>
      </c>
    </row>
    <row r="175" spans="1:12" ht="36" x14ac:dyDescent="0.25">
      <c r="A175" s="168">
        <v>3260</v>
      </c>
      <c r="B175" s="65" t="s">
        <v>183</v>
      </c>
      <c r="C175" s="66">
        <f t="shared" si="7"/>
        <v>0</v>
      </c>
      <c r="D175" s="169">
        <f>SUM(D176:D178)</f>
        <v>0</v>
      </c>
      <c r="E175" s="169">
        <f>SUM(E176:E178)</f>
        <v>0</v>
      </c>
      <c r="F175" s="169">
        <f>SUM(F176:F178)</f>
        <v>0</v>
      </c>
      <c r="G175" s="170">
        <f>SUM(G176:G178)</f>
        <v>0</v>
      </c>
      <c r="H175" s="66">
        <f t="shared" si="8"/>
        <v>0</v>
      </c>
      <c r="I175" s="169">
        <f>SUM(I176:I178)</f>
        <v>0</v>
      </c>
      <c r="J175" s="169">
        <f>SUM(J176:J178)</f>
        <v>0</v>
      </c>
      <c r="K175" s="169">
        <f>SUM(K176:K178)</f>
        <v>0</v>
      </c>
      <c r="L175" s="171">
        <f>SUM(L176:L178)</f>
        <v>0</v>
      </c>
    </row>
    <row r="176" spans="1:12" ht="24" x14ac:dyDescent="0.25">
      <c r="A176" s="44">
        <v>3261</v>
      </c>
      <c r="B176" s="71" t="s">
        <v>184</v>
      </c>
      <c r="C176" s="72">
        <f>SUM(D176:G176)</f>
        <v>0</v>
      </c>
      <c r="D176" s="74"/>
      <c r="E176" s="74"/>
      <c r="F176" s="74"/>
      <c r="G176" s="157"/>
      <c r="H176" s="72">
        <f>SUM(I176:L176)</f>
        <v>0</v>
      </c>
      <c r="I176" s="74"/>
      <c r="J176" s="74"/>
      <c r="K176" s="74"/>
      <c r="L176" s="158"/>
    </row>
    <row r="177" spans="1:12" ht="36" x14ac:dyDescent="0.25">
      <c r="A177" s="44">
        <v>3262</v>
      </c>
      <c r="B177" s="71" t="s">
        <v>185</v>
      </c>
      <c r="C177" s="72">
        <f>SUM(D177:G177)</f>
        <v>0</v>
      </c>
      <c r="D177" s="74"/>
      <c r="E177" s="74"/>
      <c r="F177" s="74"/>
      <c r="G177" s="157"/>
      <c r="H177" s="72">
        <f>SUM(I177:L177)</f>
        <v>0</v>
      </c>
      <c r="I177" s="74"/>
      <c r="J177" s="74"/>
      <c r="K177" s="74"/>
      <c r="L177" s="158"/>
    </row>
    <row r="178" spans="1:12" ht="24" x14ac:dyDescent="0.25">
      <c r="A178" s="44">
        <v>3263</v>
      </c>
      <c r="B178" s="71" t="s">
        <v>186</v>
      </c>
      <c r="C178" s="72">
        <f>SUM(D178:G178)</f>
        <v>0</v>
      </c>
      <c r="D178" s="74"/>
      <c r="E178" s="74"/>
      <c r="F178" s="74"/>
      <c r="G178" s="157"/>
      <c r="H178" s="72">
        <f>SUM(I178:L178)</f>
        <v>0</v>
      </c>
      <c r="I178" s="74"/>
      <c r="J178" s="74"/>
      <c r="K178" s="74"/>
      <c r="L178" s="158"/>
    </row>
    <row r="179" spans="1:12" ht="84" x14ac:dyDescent="0.25">
      <c r="A179" s="168">
        <v>3290</v>
      </c>
      <c r="B179" s="65" t="s">
        <v>187</v>
      </c>
      <c r="C179" s="185">
        <f t="shared" ref="C179:C183" si="17">SUM(D179:G179)</f>
        <v>0</v>
      </c>
      <c r="D179" s="169">
        <f>SUM(D180:D183)</f>
        <v>0</v>
      </c>
      <c r="E179" s="169">
        <f t="shared" ref="E179:G179" si="18">SUM(E180:E183)</f>
        <v>0</v>
      </c>
      <c r="F179" s="169">
        <f t="shared" si="18"/>
        <v>0</v>
      </c>
      <c r="G179" s="169">
        <f t="shared" si="18"/>
        <v>0</v>
      </c>
      <c r="H179" s="185">
        <f t="shared" ref="H179:H183" si="19">SUM(I179:L179)</f>
        <v>0</v>
      </c>
      <c r="I179" s="169">
        <f>SUM(I180:I183)</f>
        <v>0</v>
      </c>
      <c r="J179" s="169">
        <f t="shared" ref="J179:L179" si="20">SUM(J180:J183)</f>
        <v>0</v>
      </c>
      <c r="K179" s="169">
        <f t="shared" si="20"/>
        <v>0</v>
      </c>
      <c r="L179" s="186">
        <f t="shared" si="20"/>
        <v>0</v>
      </c>
    </row>
    <row r="180" spans="1:12" ht="72" x14ac:dyDescent="0.25">
      <c r="A180" s="44">
        <v>3291</v>
      </c>
      <c r="B180" s="71" t="s">
        <v>188</v>
      </c>
      <c r="C180" s="72">
        <f t="shared" si="17"/>
        <v>0</v>
      </c>
      <c r="D180" s="74"/>
      <c r="E180" s="74"/>
      <c r="F180" s="74"/>
      <c r="G180" s="187"/>
      <c r="H180" s="72">
        <f t="shared" si="19"/>
        <v>0</v>
      </c>
      <c r="I180" s="74"/>
      <c r="J180" s="74"/>
      <c r="K180" s="74"/>
      <c r="L180" s="158"/>
    </row>
    <row r="181" spans="1:12" ht="72" x14ac:dyDescent="0.25">
      <c r="A181" s="44">
        <v>3292</v>
      </c>
      <c r="B181" s="71" t="s">
        <v>189</v>
      </c>
      <c r="C181" s="72">
        <f t="shared" si="17"/>
        <v>0</v>
      </c>
      <c r="D181" s="74"/>
      <c r="E181" s="74"/>
      <c r="F181" s="74"/>
      <c r="G181" s="187"/>
      <c r="H181" s="72">
        <f t="shared" si="19"/>
        <v>0</v>
      </c>
      <c r="I181" s="74"/>
      <c r="J181" s="74"/>
      <c r="K181" s="74"/>
      <c r="L181" s="158"/>
    </row>
    <row r="182" spans="1:12" ht="72" x14ac:dyDescent="0.25">
      <c r="A182" s="44">
        <v>3293</v>
      </c>
      <c r="B182" s="71" t="s">
        <v>190</v>
      </c>
      <c r="C182" s="72">
        <f t="shared" si="17"/>
        <v>0</v>
      </c>
      <c r="D182" s="74"/>
      <c r="E182" s="74"/>
      <c r="F182" s="74"/>
      <c r="G182" s="187"/>
      <c r="H182" s="72">
        <f t="shared" si="19"/>
        <v>0</v>
      </c>
      <c r="I182" s="74"/>
      <c r="J182" s="74"/>
      <c r="K182" s="74"/>
      <c r="L182" s="158"/>
    </row>
    <row r="183" spans="1:12" ht="60" x14ac:dyDescent="0.25">
      <c r="A183" s="188">
        <v>3294</v>
      </c>
      <c r="B183" s="71" t="s">
        <v>191</v>
      </c>
      <c r="C183" s="185">
        <f t="shared" si="17"/>
        <v>0</v>
      </c>
      <c r="D183" s="189"/>
      <c r="E183" s="189"/>
      <c r="F183" s="189"/>
      <c r="G183" s="190"/>
      <c r="H183" s="185">
        <f t="shared" si="19"/>
        <v>0</v>
      </c>
      <c r="I183" s="189"/>
      <c r="J183" s="189"/>
      <c r="K183" s="189"/>
      <c r="L183" s="191"/>
    </row>
    <row r="184" spans="1:12" ht="48" x14ac:dyDescent="0.25">
      <c r="A184" s="192">
        <v>3300</v>
      </c>
      <c r="B184" s="183" t="s">
        <v>192</v>
      </c>
      <c r="C184" s="193">
        <f t="shared" si="7"/>
        <v>0</v>
      </c>
      <c r="D184" s="194">
        <f>SUM(D185:D186)</f>
        <v>0</v>
      </c>
      <c r="E184" s="194">
        <f t="shared" ref="E184:G184" si="21">SUM(E185:E186)</f>
        <v>0</v>
      </c>
      <c r="F184" s="194">
        <f t="shared" si="21"/>
        <v>0</v>
      </c>
      <c r="G184" s="194">
        <f t="shared" si="21"/>
        <v>0</v>
      </c>
      <c r="H184" s="193">
        <f t="shared" si="8"/>
        <v>0</v>
      </c>
      <c r="I184" s="194">
        <f>SUM(I185:I186)</f>
        <v>0</v>
      </c>
      <c r="J184" s="194">
        <f t="shared" ref="J184:L184" si="22">SUM(J185:J186)</f>
        <v>0</v>
      </c>
      <c r="K184" s="194">
        <f t="shared" si="22"/>
        <v>0</v>
      </c>
      <c r="L184" s="149">
        <f t="shared" si="22"/>
        <v>0</v>
      </c>
    </row>
    <row r="185" spans="1:12" ht="48" x14ac:dyDescent="0.25">
      <c r="A185" s="111">
        <v>3310</v>
      </c>
      <c r="B185" s="112" t="s">
        <v>193</v>
      </c>
      <c r="C185" s="195">
        <f t="shared" si="7"/>
        <v>0</v>
      </c>
      <c r="D185" s="163"/>
      <c r="E185" s="163"/>
      <c r="F185" s="163"/>
      <c r="G185" s="164"/>
      <c r="H185" s="195">
        <f t="shared" si="8"/>
        <v>0</v>
      </c>
      <c r="I185" s="163"/>
      <c r="J185" s="163"/>
      <c r="K185" s="163"/>
      <c r="L185" s="165"/>
    </row>
    <row r="186" spans="1:12" ht="48.75" customHeight="1" x14ac:dyDescent="0.25">
      <c r="A186" s="38">
        <v>3320</v>
      </c>
      <c r="B186" s="65" t="s">
        <v>194</v>
      </c>
      <c r="C186" s="66">
        <f t="shared" si="7"/>
        <v>0</v>
      </c>
      <c r="D186" s="68"/>
      <c r="E186" s="68"/>
      <c r="F186" s="68"/>
      <c r="G186" s="154"/>
      <c r="H186" s="66">
        <f t="shared" si="8"/>
        <v>0</v>
      </c>
      <c r="I186" s="68"/>
      <c r="J186" s="68"/>
      <c r="K186" s="68"/>
      <c r="L186" s="155"/>
    </row>
    <row r="187" spans="1:12" x14ac:dyDescent="0.25">
      <c r="A187" s="196">
        <v>4000</v>
      </c>
      <c r="B187" s="142" t="s">
        <v>195</v>
      </c>
      <c r="C187" s="143">
        <f t="shared" si="7"/>
        <v>0</v>
      </c>
      <c r="D187" s="144">
        <f>SUM(D188,D191)</f>
        <v>0</v>
      </c>
      <c r="E187" s="144">
        <f>SUM(E188,E191)</f>
        <v>0</v>
      </c>
      <c r="F187" s="144">
        <f>SUM(F188,F191)</f>
        <v>0</v>
      </c>
      <c r="G187" s="145">
        <f>SUM(G188,G191)</f>
        <v>0</v>
      </c>
      <c r="H187" s="143">
        <f t="shared" si="8"/>
        <v>0</v>
      </c>
      <c r="I187" s="144">
        <f>SUM(I188,I191)</f>
        <v>0</v>
      </c>
      <c r="J187" s="144">
        <f>SUM(J188,J191)</f>
        <v>0</v>
      </c>
      <c r="K187" s="144">
        <f>SUM(K188,K191)</f>
        <v>0</v>
      </c>
      <c r="L187" s="146">
        <f>SUM(L188,L191)</f>
        <v>0</v>
      </c>
    </row>
    <row r="188" spans="1:12" ht="24" x14ac:dyDescent="0.25">
      <c r="A188" s="197">
        <v>4200</v>
      </c>
      <c r="B188" s="147" t="s">
        <v>196</v>
      </c>
      <c r="C188" s="57">
        <f>SUM(D188:G188)</f>
        <v>0</v>
      </c>
      <c r="D188" s="63">
        <f>SUM(D189,D190)</f>
        <v>0</v>
      </c>
      <c r="E188" s="63">
        <f>SUM(E189,E190)</f>
        <v>0</v>
      </c>
      <c r="F188" s="63">
        <f>SUM(F189,F190)</f>
        <v>0</v>
      </c>
      <c r="G188" s="166">
        <f>SUM(G189,G190)</f>
        <v>0</v>
      </c>
      <c r="H188" s="57">
        <f t="shared" si="8"/>
        <v>0</v>
      </c>
      <c r="I188" s="63">
        <f>SUM(I189,I190)</f>
        <v>0</v>
      </c>
      <c r="J188" s="63">
        <f>SUM(J189,J190)</f>
        <v>0</v>
      </c>
      <c r="K188" s="63">
        <f>SUM(K189,K190)</f>
        <v>0</v>
      </c>
      <c r="L188" s="167">
        <f>SUM(L189,L190)</f>
        <v>0</v>
      </c>
    </row>
    <row r="189" spans="1:12" ht="36" x14ac:dyDescent="0.25">
      <c r="A189" s="168">
        <v>4240</v>
      </c>
      <c r="B189" s="65" t="s">
        <v>197</v>
      </c>
      <c r="C189" s="66">
        <f t="shared" ref="C189:C264" si="23">SUM(D189:G189)</f>
        <v>0</v>
      </c>
      <c r="D189" s="68"/>
      <c r="E189" s="68"/>
      <c r="F189" s="68"/>
      <c r="G189" s="154"/>
      <c r="H189" s="66">
        <f t="shared" ref="H189:H263" si="24">SUM(I189:L189)</f>
        <v>0</v>
      </c>
      <c r="I189" s="68"/>
      <c r="J189" s="68"/>
      <c r="K189" s="68"/>
      <c r="L189" s="155"/>
    </row>
    <row r="190" spans="1:12" ht="24" x14ac:dyDescent="0.25">
      <c r="A190" s="159">
        <v>4250</v>
      </c>
      <c r="B190" s="71" t="s">
        <v>198</v>
      </c>
      <c r="C190" s="72">
        <f t="shared" si="23"/>
        <v>0</v>
      </c>
      <c r="D190" s="74"/>
      <c r="E190" s="74"/>
      <c r="F190" s="74"/>
      <c r="G190" s="157"/>
      <c r="H190" s="72">
        <f t="shared" si="24"/>
        <v>0</v>
      </c>
      <c r="I190" s="74"/>
      <c r="J190" s="74"/>
      <c r="K190" s="74"/>
      <c r="L190" s="158"/>
    </row>
    <row r="191" spans="1:12" x14ac:dyDescent="0.25">
      <c r="A191" s="56">
        <v>4300</v>
      </c>
      <c r="B191" s="147" t="s">
        <v>199</v>
      </c>
      <c r="C191" s="57">
        <f t="shared" si="23"/>
        <v>0</v>
      </c>
      <c r="D191" s="63">
        <f>SUM(D192)</f>
        <v>0</v>
      </c>
      <c r="E191" s="63">
        <f>SUM(E192)</f>
        <v>0</v>
      </c>
      <c r="F191" s="63">
        <f>SUM(F192)</f>
        <v>0</v>
      </c>
      <c r="G191" s="166">
        <f>SUM(G192)</f>
        <v>0</v>
      </c>
      <c r="H191" s="57">
        <f t="shared" si="24"/>
        <v>0</v>
      </c>
      <c r="I191" s="63">
        <f>SUM(I192)</f>
        <v>0</v>
      </c>
      <c r="J191" s="63">
        <f>SUM(J192)</f>
        <v>0</v>
      </c>
      <c r="K191" s="63">
        <f>SUM(K192)</f>
        <v>0</v>
      </c>
      <c r="L191" s="167">
        <f>SUM(L192)</f>
        <v>0</v>
      </c>
    </row>
    <row r="192" spans="1:12" ht="24" x14ac:dyDescent="0.25">
      <c r="A192" s="168">
        <v>4310</v>
      </c>
      <c r="B192" s="65" t="s">
        <v>200</v>
      </c>
      <c r="C192" s="66">
        <f>SUM(D192:G192)</f>
        <v>0</v>
      </c>
      <c r="D192" s="169">
        <f>SUM(D193:D193)</f>
        <v>0</v>
      </c>
      <c r="E192" s="169">
        <f>SUM(E193:E193)</f>
        <v>0</v>
      </c>
      <c r="F192" s="169">
        <f>SUM(F193:F193)</f>
        <v>0</v>
      </c>
      <c r="G192" s="170">
        <f>SUM(G193:G193)</f>
        <v>0</v>
      </c>
      <c r="H192" s="66">
        <f t="shared" si="24"/>
        <v>0</v>
      </c>
      <c r="I192" s="169">
        <f>SUM(I193:I193)</f>
        <v>0</v>
      </c>
      <c r="J192" s="169">
        <f>SUM(J193:J193)</f>
        <v>0</v>
      </c>
      <c r="K192" s="169">
        <f>SUM(K193:K193)</f>
        <v>0</v>
      </c>
      <c r="L192" s="171">
        <f>SUM(L193:L193)</f>
        <v>0</v>
      </c>
    </row>
    <row r="193" spans="1:12" ht="36" x14ac:dyDescent="0.25">
      <c r="A193" s="44">
        <v>4311</v>
      </c>
      <c r="B193" s="71" t="s">
        <v>201</v>
      </c>
      <c r="C193" s="72">
        <f t="shared" si="23"/>
        <v>0</v>
      </c>
      <c r="D193" s="74"/>
      <c r="E193" s="74"/>
      <c r="F193" s="74"/>
      <c r="G193" s="157"/>
      <c r="H193" s="72">
        <f t="shared" si="24"/>
        <v>0</v>
      </c>
      <c r="I193" s="74"/>
      <c r="J193" s="74"/>
      <c r="K193" s="74"/>
      <c r="L193" s="158"/>
    </row>
    <row r="194" spans="1:12" s="24" customFormat="1" ht="24" x14ac:dyDescent="0.25">
      <c r="A194" s="198"/>
      <c r="B194" s="19" t="s">
        <v>202</v>
      </c>
      <c r="C194" s="138">
        <f t="shared" si="23"/>
        <v>204884</v>
      </c>
      <c r="D194" s="139">
        <f>SUM(D195,D230,D269)</f>
        <v>202192</v>
      </c>
      <c r="E194" s="139">
        <f>SUM(E195,E230,E269)</f>
        <v>0</v>
      </c>
      <c r="F194" s="139">
        <f>SUM(F195,F230,F269)</f>
        <v>2692</v>
      </c>
      <c r="G194" s="139">
        <f>SUM(G195,G230,G269)</f>
        <v>0</v>
      </c>
      <c r="H194" s="138">
        <f t="shared" si="24"/>
        <v>219504</v>
      </c>
      <c r="I194" s="139">
        <f>SUM(I195,I230,I269)</f>
        <v>216812</v>
      </c>
      <c r="J194" s="139">
        <f>SUM(J195,J230,J269)</f>
        <v>0</v>
      </c>
      <c r="K194" s="139">
        <f>SUM(K195,K230,K269)</f>
        <v>2692</v>
      </c>
      <c r="L194" s="199">
        <f>SUM(L195,L230,L269)</f>
        <v>0</v>
      </c>
    </row>
    <row r="195" spans="1:12" x14ac:dyDescent="0.25">
      <c r="A195" s="142">
        <v>5000</v>
      </c>
      <c r="B195" s="142" t="s">
        <v>203</v>
      </c>
      <c r="C195" s="143">
        <f t="shared" si="23"/>
        <v>204884</v>
      </c>
      <c r="D195" s="144">
        <f>D196+D204</f>
        <v>202192</v>
      </c>
      <c r="E195" s="144">
        <f>E196+E204</f>
        <v>0</v>
      </c>
      <c r="F195" s="144">
        <f>F196+F204</f>
        <v>2692</v>
      </c>
      <c r="G195" s="144">
        <f>G196+G204</f>
        <v>0</v>
      </c>
      <c r="H195" s="143">
        <f t="shared" si="24"/>
        <v>219504</v>
      </c>
      <c r="I195" s="144">
        <f>I196+I204</f>
        <v>216812</v>
      </c>
      <c r="J195" s="144">
        <f>J196+J204</f>
        <v>0</v>
      </c>
      <c r="K195" s="144">
        <f>K196+K204</f>
        <v>2692</v>
      </c>
      <c r="L195" s="200">
        <f>L196+L204</f>
        <v>0</v>
      </c>
    </row>
    <row r="196" spans="1:12" x14ac:dyDescent="0.25">
      <c r="A196" s="56">
        <v>5100</v>
      </c>
      <c r="B196" s="147" t="s">
        <v>204</v>
      </c>
      <c r="C196" s="57">
        <f t="shared" si="23"/>
        <v>0</v>
      </c>
      <c r="D196" s="63">
        <f>D197+D198+D201+D202+D203</f>
        <v>0</v>
      </c>
      <c r="E196" s="63">
        <f>E197+E198+E201+E202+E203</f>
        <v>0</v>
      </c>
      <c r="F196" s="63">
        <f>F197+F198+F201+F202+F203</f>
        <v>0</v>
      </c>
      <c r="G196" s="166">
        <f>G197+G198+G201+G202+G203</f>
        <v>0</v>
      </c>
      <c r="H196" s="57">
        <f t="shared" si="24"/>
        <v>260</v>
      </c>
      <c r="I196" s="63">
        <f>I197+I198+I201+I202+I203</f>
        <v>260</v>
      </c>
      <c r="J196" s="63">
        <f>J197+J198+J201+J202+J203</f>
        <v>0</v>
      </c>
      <c r="K196" s="63">
        <f>K197+K198+K201+K202+K203</f>
        <v>0</v>
      </c>
      <c r="L196" s="167">
        <f>L197+L198+L201+L202+L203</f>
        <v>0</v>
      </c>
    </row>
    <row r="197" spans="1:12" x14ac:dyDescent="0.25">
      <c r="A197" s="168">
        <v>5110</v>
      </c>
      <c r="B197" s="65" t="s">
        <v>205</v>
      </c>
      <c r="C197" s="66">
        <f t="shared" si="23"/>
        <v>0</v>
      </c>
      <c r="D197" s="68"/>
      <c r="E197" s="68"/>
      <c r="F197" s="68"/>
      <c r="G197" s="154"/>
      <c r="H197" s="66">
        <f t="shared" si="24"/>
        <v>0</v>
      </c>
      <c r="I197" s="68"/>
      <c r="J197" s="68"/>
      <c r="K197" s="68"/>
      <c r="L197" s="155"/>
    </row>
    <row r="198" spans="1:12" ht="24" x14ac:dyDescent="0.25">
      <c r="A198" s="159">
        <v>5120</v>
      </c>
      <c r="B198" s="71" t="s">
        <v>206</v>
      </c>
      <c r="C198" s="72">
        <f t="shared" si="23"/>
        <v>0</v>
      </c>
      <c r="D198" s="160">
        <f>D199+D200</f>
        <v>0</v>
      </c>
      <c r="E198" s="160">
        <f>E199+E200</f>
        <v>0</v>
      </c>
      <c r="F198" s="160">
        <f>F199+F200</f>
        <v>0</v>
      </c>
      <c r="G198" s="161">
        <f>G199+G200</f>
        <v>0</v>
      </c>
      <c r="H198" s="72">
        <f t="shared" si="24"/>
        <v>260</v>
      </c>
      <c r="I198" s="160">
        <f>I199+I200</f>
        <v>260</v>
      </c>
      <c r="J198" s="160">
        <f>J199+J200</f>
        <v>0</v>
      </c>
      <c r="K198" s="160">
        <f>K199+K200</f>
        <v>0</v>
      </c>
      <c r="L198" s="162">
        <f>L199+L200</f>
        <v>0</v>
      </c>
    </row>
    <row r="199" spans="1:12" x14ac:dyDescent="0.25">
      <c r="A199" s="44">
        <v>5121</v>
      </c>
      <c r="B199" s="71" t="s">
        <v>207</v>
      </c>
      <c r="C199" s="72">
        <f t="shared" si="23"/>
        <v>0</v>
      </c>
      <c r="D199" s="74"/>
      <c r="E199" s="74"/>
      <c r="F199" s="74"/>
      <c r="G199" s="157"/>
      <c r="H199" s="72">
        <f t="shared" si="24"/>
        <v>260</v>
      </c>
      <c r="I199" s="74">
        <v>260</v>
      </c>
      <c r="J199" s="74"/>
      <c r="K199" s="74"/>
      <c r="L199" s="158"/>
    </row>
    <row r="200" spans="1:12" ht="24" x14ac:dyDescent="0.25">
      <c r="A200" s="44">
        <v>5129</v>
      </c>
      <c r="B200" s="71" t="s">
        <v>208</v>
      </c>
      <c r="C200" s="72">
        <f t="shared" si="23"/>
        <v>0</v>
      </c>
      <c r="D200" s="74"/>
      <c r="E200" s="74"/>
      <c r="F200" s="74"/>
      <c r="G200" s="157"/>
      <c r="H200" s="72">
        <f t="shared" si="24"/>
        <v>0</v>
      </c>
      <c r="I200" s="74"/>
      <c r="J200" s="74"/>
      <c r="K200" s="74"/>
      <c r="L200" s="158"/>
    </row>
    <row r="201" spans="1:12" x14ac:dyDescent="0.25">
      <c r="A201" s="159">
        <v>5130</v>
      </c>
      <c r="B201" s="71" t="s">
        <v>209</v>
      </c>
      <c r="C201" s="72">
        <f t="shared" si="23"/>
        <v>0</v>
      </c>
      <c r="D201" s="74"/>
      <c r="E201" s="74"/>
      <c r="F201" s="74"/>
      <c r="G201" s="157"/>
      <c r="H201" s="72">
        <f t="shared" si="24"/>
        <v>0</v>
      </c>
      <c r="I201" s="74"/>
      <c r="J201" s="74"/>
      <c r="K201" s="74"/>
      <c r="L201" s="158"/>
    </row>
    <row r="202" spans="1:12" x14ac:dyDescent="0.25">
      <c r="A202" s="159">
        <v>5140</v>
      </c>
      <c r="B202" s="71" t="s">
        <v>210</v>
      </c>
      <c r="C202" s="72">
        <f t="shared" si="23"/>
        <v>0</v>
      </c>
      <c r="D202" s="74"/>
      <c r="E202" s="74"/>
      <c r="F202" s="74"/>
      <c r="G202" s="157"/>
      <c r="H202" s="72">
        <f t="shared" si="24"/>
        <v>0</v>
      </c>
      <c r="I202" s="74"/>
      <c r="J202" s="74"/>
      <c r="K202" s="74"/>
      <c r="L202" s="158"/>
    </row>
    <row r="203" spans="1:12" ht="24" x14ac:dyDescent="0.25">
      <c r="A203" s="159">
        <v>5170</v>
      </c>
      <c r="B203" s="71" t="s">
        <v>211</v>
      </c>
      <c r="C203" s="72">
        <f t="shared" si="23"/>
        <v>0</v>
      </c>
      <c r="D203" s="74"/>
      <c r="E203" s="74"/>
      <c r="F203" s="74"/>
      <c r="G203" s="157"/>
      <c r="H203" s="72">
        <f t="shared" si="24"/>
        <v>0</v>
      </c>
      <c r="I203" s="74"/>
      <c r="J203" s="74"/>
      <c r="K203" s="74"/>
      <c r="L203" s="158"/>
    </row>
    <row r="204" spans="1:12" x14ac:dyDescent="0.25">
      <c r="A204" s="56">
        <v>5200</v>
      </c>
      <c r="B204" s="147" t="s">
        <v>212</v>
      </c>
      <c r="C204" s="57">
        <f t="shared" si="23"/>
        <v>204884</v>
      </c>
      <c r="D204" s="63">
        <f>D205+D215+D216+D225+D226+D227+D229</f>
        <v>202192</v>
      </c>
      <c r="E204" s="63">
        <f>E205+E215+E216+E225+E226+E227+E229</f>
        <v>0</v>
      </c>
      <c r="F204" s="63">
        <f>F205+F215+F216+F225+F226+F227+F229</f>
        <v>2692</v>
      </c>
      <c r="G204" s="166">
        <f>G205+G215+G216+G225+G226+G227+G229</f>
        <v>0</v>
      </c>
      <c r="H204" s="57">
        <f t="shared" si="24"/>
        <v>219244</v>
      </c>
      <c r="I204" s="63">
        <f>I205+I215+I216+I225+I226+I227+I229</f>
        <v>216552</v>
      </c>
      <c r="J204" s="63">
        <f>J205+J215+J216+J225+J226+J227+J229</f>
        <v>0</v>
      </c>
      <c r="K204" s="63">
        <f>K205+K215+K216+K225+K226+K227+K229</f>
        <v>2692</v>
      </c>
      <c r="L204" s="167">
        <f>L205+L215+L216+L225+L226+L227+L229</f>
        <v>0</v>
      </c>
    </row>
    <row r="205" spans="1:12" x14ac:dyDescent="0.25">
      <c r="A205" s="150">
        <v>5210</v>
      </c>
      <c r="B205" s="112" t="s">
        <v>213</v>
      </c>
      <c r="C205" s="117">
        <f t="shared" si="23"/>
        <v>0</v>
      </c>
      <c r="D205" s="151">
        <f>SUM(D206:D214)</f>
        <v>0</v>
      </c>
      <c r="E205" s="151">
        <f>SUM(E206:E214)</f>
        <v>0</v>
      </c>
      <c r="F205" s="151">
        <f>SUM(F206:F214)</f>
        <v>0</v>
      </c>
      <c r="G205" s="152">
        <f>SUM(G206:G214)</f>
        <v>0</v>
      </c>
      <c r="H205" s="117">
        <f t="shared" si="24"/>
        <v>0</v>
      </c>
      <c r="I205" s="151">
        <f>SUM(I206:I214)</f>
        <v>0</v>
      </c>
      <c r="J205" s="151">
        <f>SUM(J206:J214)</f>
        <v>0</v>
      </c>
      <c r="K205" s="151">
        <f>SUM(K206:K214)</f>
        <v>0</v>
      </c>
      <c r="L205" s="153">
        <f>SUM(L206:L214)</f>
        <v>0</v>
      </c>
    </row>
    <row r="206" spans="1:12" x14ac:dyDescent="0.25">
      <c r="A206" s="38">
        <v>5211</v>
      </c>
      <c r="B206" s="65" t="s">
        <v>214</v>
      </c>
      <c r="C206" s="66">
        <f t="shared" si="23"/>
        <v>0</v>
      </c>
      <c r="D206" s="68"/>
      <c r="E206" s="68"/>
      <c r="F206" s="68"/>
      <c r="G206" s="154"/>
      <c r="H206" s="66">
        <f t="shared" si="24"/>
        <v>0</v>
      </c>
      <c r="I206" s="68"/>
      <c r="J206" s="68"/>
      <c r="K206" s="68"/>
      <c r="L206" s="155"/>
    </row>
    <row r="207" spans="1:12" x14ac:dyDescent="0.25">
      <c r="A207" s="44">
        <v>5212</v>
      </c>
      <c r="B207" s="71" t="s">
        <v>215</v>
      </c>
      <c r="C207" s="72">
        <f t="shared" si="23"/>
        <v>0</v>
      </c>
      <c r="D207" s="74"/>
      <c r="E207" s="74"/>
      <c r="F207" s="74"/>
      <c r="G207" s="157"/>
      <c r="H207" s="72">
        <f t="shared" si="24"/>
        <v>0</v>
      </c>
      <c r="I207" s="74"/>
      <c r="J207" s="74"/>
      <c r="K207" s="74"/>
      <c r="L207" s="158"/>
    </row>
    <row r="208" spans="1:12" x14ac:dyDescent="0.25">
      <c r="A208" s="44">
        <v>5213</v>
      </c>
      <c r="B208" s="71" t="s">
        <v>216</v>
      </c>
      <c r="C208" s="72">
        <f t="shared" si="23"/>
        <v>0</v>
      </c>
      <c r="D208" s="74"/>
      <c r="E208" s="74"/>
      <c r="F208" s="74"/>
      <c r="G208" s="157"/>
      <c r="H208" s="72">
        <f t="shared" si="24"/>
        <v>0</v>
      </c>
      <c r="I208" s="74"/>
      <c r="J208" s="74"/>
      <c r="K208" s="74"/>
      <c r="L208" s="158"/>
    </row>
    <row r="209" spans="1:12" x14ac:dyDescent="0.25">
      <c r="A209" s="44">
        <v>5214</v>
      </c>
      <c r="B209" s="71" t="s">
        <v>217</v>
      </c>
      <c r="C209" s="72">
        <f t="shared" si="23"/>
        <v>0</v>
      </c>
      <c r="D209" s="74"/>
      <c r="E209" s="74"/>
      <c r="F209" s="74"/>
      <c r="G209" s="157"/>
      <c r="H209" s="72">
        <f t="shared" si="24"/>
        <v>0</v>
      </c>
      <c r="I209" s="74"/>
      <c r="J209" s="74"/>
      <c r="K209" s="74"/>
      <c r="L209" s="158"/>
    </row>
    <row r="210" spans="1:12" x14ac:dyDescent="0.25">
      <c r="A210" s="44">
        <v>5215</v>
      </c>
      <c r="B210" s="71" t="s">
        <v>218</v>
      </c>
      <c r="C210" s="72">
        <f>SUM(D210:G210)</f>
        <v>0</v>
      </c>
      <c r="D210" s="74"/>
      <c r="E210" s="74"/>
      <c r="F210" s="74"/>
      <c r="G210" s="157"/>
      <c r="H210" s="72">
        <f>SUM(I210:L210)</f>
        <v>0</v>
      </c>
      <c r="I210" s="74"/>
      <c r="J210" s="74"/>
      <c r="K210" s="74"/>
      <c r="L210" s="158"/>
    </row>
    <row r="211" spans="1:12" ht="14.25" customHeight="1" x14ac:dyDescent="0.25">
      <c r="A211" s="44">
        <v>5216</v>
      </c>
      <c r="B211" s="71" t="s">
        <v>219</v>
      </c>
      <c r="C211" s="72">
        <f t="shared" si="23"/>
        <v>0</v>
      </c>
      <c r="D211" s="74"/>
      <c r="E211" s="74"/>
      <c r="F211" s="74"/>
      <c r="G211" s="157"/>
      <c r="H211" s="72">
        <f t="shared" si="24"/>
        <v>0</v>
      </c>
      <c r="I211" s="74"/>
      <c r="J211" s="74"/>
      <c r="K211" s="74"/>
      <c r="L211" s="158"/>
    </row>
    <row r="212" spans="1:12" x14ac:dyDescent="0.25">
      <c r="A212" s="44">
        <v>5217</v>
      </c>
      <c r="B212" s="71" t="s">
        <v>220</v>
      </c>
      <c r="C212" s="72">
        <f t="shared" si="23"/>
        <v>0</v>
      </c>
      <c r="D212" s="74"/>
      <c r="E212" s="74"/>
      <c r="F212" s="74"/>
      <c r="G212" s="157"/>
      <c r="H212" s="72">
        <f t="shared" si="24"/>
        <v>0</v>
      </c>
      <c r="I212" s="74"/>
      <c r="J212" s="74"/>
      <c r="K212" s="74"/>
      <c r="L212" s="158"/>
    </row>
    <row r="213" spans="1:12" x14ac:dyDescent="0.25">
      <c r="A213" s="44">
        <v>5218</v>
      </c>
      <c r="B213" s="71" t="s">
        <v>221</v>
      </c>
      <c r="C213" s="72">
        <f t="shared" si="23"/>
        <v>0</v>
      </c>
      <c r="D213" s="74"/>
      <c r="E213" s="74"/>
      <c r="F213" s="74"/>
      <c r="G213" s="157"/>
      <c r="H213" s="72">
        <f t="shared" si="24"/>
        <v>0</v>
      </c>
      <c r="I213" s="74"/>
      <c r="J213" s="74"/>
      <c r="K213" s="74"/>
      <c r="L213" s="158"/>
    </row>
    <row r="214" spans="1:12" x14ac:dyDescent="0.25">
      <c r="A214" s="44">
        <v>5219</v>
      </c>
      <c r="B214" s="71" t="s">
        <v>222</v>
      </c>
      <c r="C214" s="72">
        <f t="shared" si="23"/>
        <v>0</v>
      </c>
      <c r="D214" s="74"/>
      <c r="E214" s="74"/>
      <c r="F214" s="74"/>
      <c r="G214" s="157"/>
      <c r="H214" s="72">
        <f t="shared" si="24"/>
        <v>0</v>
      </c>
      <c r="I214" s="74"/>
      <c r="J214" s="74"/>
      <c r="K214" s="74"/>
      <c r="L214" s="158"/>
    </row>
    <row r="215" spans="1:12" ht="13.5" customHeight="1" x14ac:dyDescent="0.25">
      <c r="A215" s="159">
        <v>5220</v>
      </c>
      <c r="B215" s="71" t="s">
        <v>223</v>
      </c>
      <c r="C215" s="72">
        <f t="shared" si="23"/>
        <v>0</v>
      </c>
      <c r="D215" s="74"/>
      <c r="E215" s="74"/>
      <c r="F215" s="74"/>
      <c r="G215" s="157"/>
      <c r="H215" s="72">
        <f t="shared" si="24"/>
        <v>0</v>
      </c>
      <c r="I215" s="74"/>
      <c r="J215" s="74"/>
      <c r="K215" s="74"/>
      <c r="L215" s="158"/>
    </row>
    <row r="216" spans="1:12" x14ac:dyDescent="0.25">
      <c r="A216" s="159">
        <v>5230</v>
      </c>
      <c r="B216" s="71" t="s">
        <v>224</v>
      </c>
      <c r="C216" s="72">
        <f t="shared" si="23"/>
        <v>204884</v>
      </c>
      <c r="D216" s="160">
        <f>SUM(D217:D224)</f>
        <v>202192</v>
      </c>
      <c r="E216" s="160">
        <f>SUM(E217:E224)</f>
        <v>0</v>
      </c>
      <c r="F216" s="160">
        <f>SUM(F217:F224)</f>
        <v>2692</v>
      </c>
      <c r="G216" s="161">
        <f>SUM(G217:G224)</f>
        <v>0</v>
      </c>
      <c r="H216" s="72">
        <f t="shared" si="24"/>
        <v>219244</v>
      </c>
      <c r="I216" s="160">
        <f>SUM(I217:I224)</f>
        <v>216552</v>
      </c>
      <c r="J216" s="160">
        <f>SUM(J217:J224)</f>
        <v>0</v>
      </c>
      <c r="K216" s="160">
        <f>SUM(K217:K224)</f>
        <v>2692</v>
      </c>
      <c r="L216" s="162">
        <f>SUM(L217:L224)</f>
        <v>0</v>
      </c>
    </row>
    <row r="217" spans="1:12" x14ac:dyDescent="0.25">
      <c r="A217" s="44">
        <v>5231</v>
      </c>
      <c r="B217" s="71" t="s">
        <v>225</v>
      </c>
      <c r="C217" s="72">
        <f t="shared" si="23"/>
        <v>0</v>
      </c>
      <c r="D217" s="74"/>
      <c r="E217" s="74"/>
      <c r="F217" s="74"/>
      <c r="G217" s="157"/>
      <c r="H217" s="72">
        <f t="shared" si="24"/>
        <v>0</v>
      </c>
      <c r="I217" s="74"/>
      <c r="J217" s="74"/>
      <c r="K217" s="74"/>
      <c r="L217" s="158"/>
    </row>
    <row r="218" spans="1:12" x14ac:dyDescent="0.25">
      <c r="A218" s="44">
        <v>5232</v>
      </c>
      <c r="B218" s="71" t="s">
        <v>226</v>
      </c>
      <c r="C218" s="72">
        <f t="shared" si="23"/>
        <v>1692</v>
      </c>
      <c r="D218" s="74">
        <v>1692</v>
      </c>
      <c r="E218" s="74"/>
      <c r="F218" s="74"/>
      <c r="G218" s="157"/>
      <c r="H218" s="72">
        <f t="shared" si="24"/>
        <v>1692</v>
      </c>
      <c r="I218" s="74">
        <v>1692</v>
      </c>
      <c r="J218" s="74"/>
      <c r="K218" s="74"/>
      <c r="L218" s="158"/>
    </row>
    <row r="219" spans="1:12" x14ac:dyDescent="0.25">
      <c r="A219" s="44">
        <v>5233</v>
      </c>
      <c r="B219" s="71" t="s">
        <v>227</v>
      </c>
      <c r="C219" s="201">
        <f t="shared" si="23"/>
        <v>400</v>
      </c>
      <c r="D219" s="74"/>
      <c r="E219" s="74"/>
      <c r="F219" s="74">
        <v>400</v>
      </c>
      <c r="G219" s="157"/>
      <c r="H219" s="72">
        <f t="shared" si="24"/>
        <v>400</v>
      </c>
      <c r="I219" s="74"/>
      <c r="J219" s="74"/>
      <c r="K219" s="74">
        <v>400</v>
      </c>
      <c r="L219" s="158"/>
    </row>
    <row r="220" spans="1:12" ht="24" x14ac:dyDescent="0.25">
      <c r="A220" s="44">
        <v>5234</v>
      </c>
      <c r="B220" s="71" t="s">
        <v>228</v>
      </c>
      <c r="C220" s="201">
        <f t="shared" si="23"/>
        <v>0</v>
      </c>
      <c r="D220" s="74"/>
      <c r="E220" s="74"/>
      <c r="F220" s="74"/>
      <c r="G220" s="157"/>
      <c r="H220" s="72">
        <f t="shared" si="24"/>
        <v>0</v>
      </c>
      <c r="I220" s="74"/>
      <c r="J220" s="74"/>
      <c r="K220" s="74"/>
      <c r="L220" s="158"/>
    </row>
    <row r="221" spans="1:12" ht="14.25" customHeight="1" x14ac:dyDescent="0.25">
      <c r="A221" s="44">
        <v>5236</v>
      </c>
      <c r="B221" s="71" t="s">
        <v>229</v>
      </c>
      <c r="C221" s="201">
        <f t="shared" si="23"/>
        <v>0</v>
      </c>
      <c r="D221" s="74"/>
      <c r="E221" s="74"/>
      <c r="F221" s="74"/>
      <c r="G221" s="157"/>
      <c r="H221" s="72">
        <f t="shared" si="24"/>
        <v>0</v>
      </c>
      <c r="I221" s="74"/>
      <c r="J221" s="74"/>
      <c r="K221" s="74"/>
      <c r="L221" s="158"/>
    </row>
    <row r="222" spans="1:12" ht="14.25" customHeight="1" x14ac:dyDescent="0.25">
      <c r="A222" s="44">
        <v>5237</v>
      </c>
      <c r="B222" s="71" t="s">
        <v>230</v>
      </c>
      <c r="C222" s="201">
        <f t="shared" si="23"/>
        <v>0</v>
      </c>
      <c r="D222" s="74"/>
      <c r="E222" s="74"/>
      <c r="F222" s="74"/>
      <c r="G222" s="157"/>
      <c r="H222" s="72">
        <f t="shared" si="24"/>
        <v>0</v>
      </c>
      <c r="I222" s="74"/>
      <c r="J222" s="74"/>
      <c r="K222" s="74"/>
      <c r="L222" s="158"/>
    </row>
    <row r="223" spans="1:12" ht="24" x14ac:dyDescent="0.25">
      <c r="A223" s="44">
        <v>5238</v>
      </c>
      <c r="B223" s="71" t="s">
        <v>231</v>
      </c>
      <c r="C223" s="201">
        <f t="shared" si="23"/>
        <v>0</v>
      </c>
      <c r="D223" s="74"/>
      <c r="E223" s="74"/>
      <c r="F223" s="74"/>
      <c r="G223" s="157"/>
      <c r="H223" s="72">
        <f t="shared" si="24"/>
        <v>13320</v>
      </c>
      <c r="I223" s="74">
        <f>5400+4320+600+3000</f>
        <v>13320</v>
      </c>
      <c r="J223" s="74"/>
      <c r="K223" s="74"/>
      <c r="L223" s="158"/>
    </row>
    <row r="224" spans="1:12" ht="24" x14ac:dyDescent="0.25">
      <c r="A224" s="44">
        <v>5239</v>
      </c>
      <c r="B224" s="71" t="s">
        <v>232</v>
      </c>
      <c r="C224" s="201">
        <f t="shared" si="23"/>
        <v>202792</v>
      </c>
      <c r="D224" s="74">
        <v>200500</v>
      </c>
      <c r="E224" s="74"/>
      <c r="F224" s="74">
        <v>2292</v>
      </c>
      <c r="G224" s="157"/>
      <c r="H224" s="72">
        <f t="shared" si="24"/>
        <v>203832</v>
      </c>
      <c r="I224" s="74">
        <f>200000+500+1040</f>
        <v>201540</v>
      </c>
      <c r="J224" s="74"/>
      <c r="K224" s="74">
        <f>1792+500</f>
        <v>2292</v>
      </c>
      <c r="L224" s="158"/>
    </row>
    <row r="225" spans="1:12" ht="24" x14ac:dyDescent="0.25">
      <c r="A225" s="159">
        <v>5240</v>
      </c>
      <c r="B225" s="71" t="s">
        <v>233</v>
      </c>
      <c r="C225" s="201">
        <f t="shared" si="23"/>
        <v>0</v>
      </c>
      <c r="D225" s="74"/>
      <c r="E225" s="74"/>
      <c r="F225" s="74"/>
      <c r="G225" s="157"/>
      <c r="H225" s="72">
        <f t="shared" si="24"/>
        <v>0</v>
      </c>
      <c r="I225" s="74"/>
      <c r="J225" s="74"/>
      <c r="K225" s="74"/>
      <c r="L225" s="158"/>
    </row>
    <row r="226" spans="1:12" x14ac:dyDescent="0.25">
      <c r="A226" s="159">
        <v>5250</v>
      </c>
      <c r="B226" s="71" t="s">
        <v>234</v>
      </c>
      <c r="C226" s="201">
        <f t="shared" si="23"/>
        <v>0</v>
      </c>
      <c r="D226" s="74"/>
      <c r="E226" s="74"/>
      <c r="F226" s="74"/>
      <c r="G226" s="157"/>
      <c r="H226" s="72">
        <f t="shared" si="24"/>
        <v>0</v>
      </c>
      <c r="I226" s="74"/>
      <c r="J226" s="74"/>
      <c r="K226" s="74"/>
      <c r="L226" s="158"/>
    </row>
    <row r="227" spans="1:12" x14ac:dyDescent="0.25">
      <c r="A227" s="159">
        <v>5260</v>
      </c>
      <c r="B227" s="71" t="s">
        <v>235</v>
      </c>
      <c r="C227" s="201">
        <f t="shared" si="23"/>
        <v>0</v>
      </c>
      <c r="D227" s="160">
        <f>SUM(D228)</f>
        <v>0</v>
      </c>
      <c r="E227" s="160">
        <f>SUM(E228)</f>
        <v>0</v>
      </c>
      <c r="F227" s="160">
        <f>SUM(F228)</f>
        <v>0</v>
      </c>
      <c r="G227" s="161">
        <f>SUM(G228)</f>
        <v>0</v>
      </c>
      <c r="H227" s="72">
        <f t="shared" si="24"/>
        <v>0</v>
      </c>
      <c r="I227" s="160">
        <f>SUM(I228)</f>
        <v>0</v>
      </c>
      <c r="J227" s="160">
        <f>SUM(J228)</f>
        <v>0</v>
      </c>
      <c r="K227" s="160">
        <f>SUM(K228)</f>
        <v>0</v>
      </c>
      <c r="L227" s="162">
        <f>SUM(L228)</f>
        <v>0</v>
      </c>
    </row>
    <row r="228" spans="1:12" ht="24" x14ac:dyDescent="0.25">
      <c r="A228" s="44">
        <v>5269</v>
      </c>
      <c r="B228" s="71" t="s">
        <v>236</v>
      </c>
      <c r="C228" s="201">
        <f t="shared" si="23"/>
        <v>0</v>
      </c>
      <c r="D228" s="74"/>
      <c r="E228" s="74"/>
      <c r="F228" s="74"/>
      <c r="G228" s="157"/>
      <c r="H228" s="72">
        <f t="shared" si="24"/>
        <v>0</v>
      </c>
      <c r="I228" s="74"/>
      <c r="J228" s="74"/>
      <c r="K228" s="74"/>
      <c r="L228" s="158"/>
    </row>
    <row r="229" spans="1:12" ht="24" x14ac:dyDescent="0.25">
      <c r="A229" s="150">
        <v>5270</v>
      </c>
      <c r="B229" s="112" t="s">
        <v>237</v>
      </c>
      <c r="C229" s="202">
        <f t="shared" si="23"/>
        <v>0</v>
      </c>
      <c r="D229" s="163"/>
      <c r="E229" s="163"/>
      <c r="F229" s="163"/>
      <c r="G229" s="164"/>
      <c r="H229" s="117">
        <f t="shared" si="24"/>
        <v>0</v>
      </c>
      <c r="I229" s="163"/>
      <c r="J229" s="163"/>
      <c r="K229" s="163"/>
      <c r="L229" s="165"/>
    </row>
    <row r="230" spans="1:12" x14ac:dyDescent="0.25">
      <c r="A230" s="142">
        <v>6000</v>
      </c>
      <c r="B230" s="142" t="s">
        <v>238</v>
      </c>
      <c r="C230" s="203">
        <f t="shared" si="23"/>
        <v>0</v>
      </c>
      <c r="D230" s="144">
        <f>D231+D251+D259</f>
        <v>0</v>
      </c>
      <c r="E230" s="144">
        <f>E231+E251+E259</f>
        <v>0</v>
      </c>
      <c r="F230" s="144">
        <f>F231+F251+F259</f>
        <v>0</v>
      </c>
      <c r="G230" s="145">
        <f>G231+G251+G259</f>
        <v>0</v>
      </c>
      <c r="H230" s="143">
        <f t="shared" si="24"/>
        <v>0</v>
      </c>
      <c r="I230" s="144">
        <f>I231+I251+I259</f>
        <v>0</v>
      </c>
      <c r="J230" s="144">
        <f>J231+J251+J259</f>
        <v>0</v>
      </c>
      <c r="K230" s="144">
        <f>K231+K251+K259</f>
        <v>0</v>
      </c>
      <c r="L230" s="146">
        <f>L231+L251+L259</f>
        <v>0</v>
      </c>
    </row>
    <row r="231" spans="1:12" ht="14.25" customHeight="1" x14ac:dyDescent="0.25">
      <c r="A231" s="192">
        <v>6200</v>
      </c>
      <c r="B231" s="183" t="s">
        <v>239</v>
      </c>
      <c r="C231" s="204">
        <f>SUM(D231:G231)</f>
        <v>0</v>
      </c>
      <c r="D231" s="194">
        <f>SUM(D232,D233,D235,D238,D244,D245,D246)</f>
        <v>0</v>
      </c>
      <c r="E231" s="194">
        <f>SUM(E232,E233,E235,E238,E244,E245,E246)</f>
        <v>0</v>
      </c>
      <c r="F231" s="194">
        <f>SUM(F232,F233,F235,F238,F244,F245,F246)</f>
        <v>0</v>
      </c>
      <c r="G231" s="194">
        <f>SUM(G232,G233,G235,G238,G244,G245,G246)</f>
        <v>0</v>
      </c>
      <c r="H231" s="193">
        <f t="shared" si="24"/>
        <v>0</v>
      </c>
      <c r="I231" s="194">
        <f>SUM(I232,I233,I235,I238,I244,I245,I246)</f>
        <v>0</v>
      </c>
      <c r="J231" s="194">
        <f>SUM(J232,J233,J235,J238,J244,J245,J246)</f>
        <v>0</v>
      </c>
      <c r="K231" s="194">
        <f>SUM(K232,K233,K235,K238,K244,K245,K246)</f>
        <v>0</v>
      </c>
      <c r="L231" s="149">
        <f>SUM(L232,L233,L235,L238,L244,L245,L246)</f>
        <v>0</v>
      </c>
    </row>
    <row r="232" spans="1:12" ht="24" x14ac:dyDescent="0.25">
      <c r="A232" s="168">
        <v>6220</v>
      </c>
      <c r="B232" s="65" t="s">
        <v>240</v>
      </c>
      <c r="C232" s="205">
        <f t="shared" si="23"/>
        <v>0</v>
      </c>
      <c r="D232" s="68"/>
      <c r="E232" s="68"/>
      <c r="F232" s="68"/>
      <c r="G232" s="206"/>
      <c r="H232" s="207">
        <f t="shared" si="24"/>
        <v>0</v>
      </c>
      <c r="I232" s="68"/>
      <c r="J232" s="68"/>
      <c r="K232" s="68"/>
      <c r="L232" s="155"/>
    </row>
    <row r="233" spans="1:12" x14ac:dyDescent="0.25">
      <c r="A233" s="159">
        <v>6230</v>
      </c>
      <c r="B233" s="71" t="s">
        <v>241</v>
      </c>
      <c r="C233" s="201">
        <f t="shared" si="23"/>
        <v>0</v>
      </c>
      <c r="D233" s="160">
        <f>SUM(D234)</f>
        <v>0</v>
      </c>
      <c r="E233" s="160">
        <f t="shared" ref="E233:L233" si="25">SUM(E234)</f>
        <v>0</v>
      </c>
      <c r="F233" s="160">
        <f t="shared" si="25"/>
        <v>0</v>
      </c>
      <c r="G233" s="161">
        <f t="shared" si="25"/>
        <v>0</v>
      </c>
      <c r="H233" s="208">
        <f t="shared" si="24"/>
        <v>0</v>
      </c>
      <c r="I233" s="160">
        <f t="shared" si="25"/>
        <v>0</v>
      </c>
      <c r="J233" s="160">
        <f t="shared" si="25"/>
        <v>0</v>
      </c>
      <c r="K233" s="160">
        <f t="shared" si="25"/>
        <v>0</v>
      </c>
      <c r="L233" s="162">
        <f t="shared" si="25"/>
        <v>0</v>
      </c>
    </row>
    <row r="234" spans="1:12" ht="24" x14ac:dyDescent="0.25">
      <c r="A234" s="44">
        <v>6239</v>
      </c>
      <c r="B234" s="65" t="s">
        <v>242</v>
      </c>
      <c r="C234" s="201">
        <f t="shared" si="23"/>
        <v>0</v>
      </c>
      <c r="D234" s="68"/>
      <c r="E234" s="68"/>
      <c r="F234" s="68"/>
      <c r="G234" s="154"/>
      <c r="H234" s="208">
        <f t="shared" si="24"/>
        <v>0</v>
      </c>
      <c r="I234" s="68"/>
      <c r="J234" s="68"/>
      <c r="K234" s="68"/>
      <c r="L234" s="155"/>
    </row>
    <row r="235" spans="1:12" ht="24" x14ac:dyDescent="0.25">
      <c r="A235" s="159">
        <v>6240</v>
      </c>
      <c r="B235" s="71" t="s">
        <v>243</v>
      </c>
      <c r="C235" s="201">
        <f>SUM(D235:G235)</f>
        <v>0</v>
      </c>
      <c r="D235" s="160">
        <f>SUM(D236:D237)</f>
        <v>0</v>
      </c>
      <c r="E235" s="160">
        <f>SUM(E236:E237)</f>
        <v>0</v>
      </c>
      <c r="F235" s="160">
        <f>SUM(F236:F237)</f>
        <v>0</v>
      </c>
      <c r="G235" s="161">
        <f>SUM(G236:G237)</f>
        <v>0</v>
      </c>
      <c r="H235" s="208">
        <f t="shared" si="24"/>
        <v>0</v>
      </c>
      <c r="I235" s="160">
        <f>SUM(I236:I237)</f>
        <v>0</v>
      </c>
      <c r="J235" s="160">
        <f>SUM(J236:J237)</f>
        <v>0</v>
      </c>
      <c r="K235" s="160">
        <f>SUM(K236:K237)</f>
        <v>0</v>
      </c>
      <c r="L235" s="162">
        <f>SUM(L236:L237)</f>
        <v>0</v>
      </c>
    </row>
    <row r="236" spans="1:12" x14ac:dyDescent="0.25">
      <c r="A236" s="44">
        <v>6241</v>
      </c>
      <c r="B236" s="71" t="s">
        <v>244</v>
      </c>
      <c r="C236" s="201">
        <f>SUM(D236:G236)</f>
        <v>0</v>
      </c>
      <c r="D236" s="74"/>
      <c r="E236" s="74"/>
      <c r="F236" s="74"/>
      <c r="G236" s="157"/>
      <c r="H236" s="208">
        <f>SUM(I236:L236)</f>
        <v>0</v>
      </c>
      <c r="I236" s="74"/>
      <c r="J236" s="74"/>
      <c r="K236" s="74"/>
      <c r="L236" s="158"/>
    </row>
    <row r="237" spans="1:12" x14ac:dyDescent="0.25">
      <c r="A237" s="44">
        <v>6242</v>
      </c>
      <c r="B237" s="71" t="s">
        <v>245</v>
      </c>
      <c r="C237" s="201">
        <f>SUM(D237:G237)</f>
        <v>0</v>
      </c>
      <c r="D237" s="74"/>
      <c r="E237" s="74"/>
      <c r="F237" s="74"/>
      <c r="G237" s="157"/>
      <c r="H237" s="208">
        <f t="shared" si="24"/>
        <v>0</v>
      </c>
      <c r="I237" s="74"/>
      <c r="J237" s="74"/>
      <c r="K237" s="74"/>
      <c r="L237" s="158"/>
    </row>
    <row r="238" spans="1:12" ht="25.5" customHeight="1" x14ac:dyDescent="0.25">
      <c r="A238" s="159">
        <v>6250</v>
      </c>
      <c r="B238" s="71" t="s">
        <v>246</v>
      </c>
      <c r="C238" s="201">
        <f>SUM(D238:G238)</f>
        <v>0</v>
      </c>
      <c r="D238" s="160">
        <f>SUM(D239:D243)</f>
        <v>0</v>
      </c>
      <c r="E238" s="160">
        <f>SUM(E239:E243)</f>
        <v>0</v>
      </c>
      <c r="F238" s="160">
        <f>SUM(F239:F243)</f>
        <v>0</v>
      </c>
      <c r="G238" s="161">
        <f>SUM(G239:G243)</f>
        <v>0</v>
      </c>
      <c r="H238" s="208">
        <f t="shared" si="24"/>
        <v>0</v>
      </c>
      <c r="I238" s="160">
        <f>SUM(I239:I243)</f>
        <v>0</v>
      </c>
      <c r="J238" s="160">
        <f>SUM(J239:J243)</f>
        <v>0</v>
      </c>
      <c r="K238" s="160">
        <f>SUM(K239:K243)</f>
        <v>0</v>
      </c>
      <c r="L238" s="162">
        <f>SUM(L239:L243)</f>
        <v>0</v>
      </c>
    </row>
    <row r="239" spans="1:12" ht="14.25" customHeight="1" x14ac:dyDescent="0.25">
      <c r="A239" s="44">
        <v>6252</v>
      </c>
      <c r="B239" s="71" t="s">
        <v>247</v>
      </c>
      <c r="C239" s="201">
        <f>SUM(D239:G239)</f>
        <v>0</v>
      </c>
      <c r="D239" s="74"/>
      <c r="E239" s="74"/>
      <c r="F239" s="74"/>
      <c r="G239" s="157"/>
      <c r="H239" s="208">
        <f t="shared" si="24"/>
        <v>0</v>
      </c>
      <c r="I239" s="74"/>
      <c r="J239" s="74"/>
      <c r="K239" s="74"/>
      <c r="L239" s="158"/>
    </row>
    <row r="240" spans="1:12" ht="14.25" customHeight="1" x14ac:dyDescent="0.25">
      <c r="A240" s="44">
        <v>6253</v>
      </c>
      <c r="B240" s="71" t="s">
        <v>248</v>
      </c>
      <c r="C240" s="201">
        <f t="shared" si="23"/>
        <v>0</v>
      </c>
      <c r="D240" s="74"/>
      <c r="E240" s="74"/>
      <c r="F240" s="74"/>
      <c r="G240" s="157"/>
      <c r="H240" s="208">
        <f t="shared" si="24"/>
        <v>0</v>
      </c>
      <c r="I240" s="74"/>
      <c r="J240" s="74"/>
      <c r="K240" s="74"/>
      <c r="L240" s="158"/>
    </row>
    <row r="241" spans="1:12" ht="24" x14ac:dyDescent="0.25">
      <c r="A241" s="44">
        <v>6254</v>
      </c>
      <c r="B241" s="71" t="s">
        <v>249</v>
      </c>
      <c r="C241" s="201">
        <f t="shared" si="23"/>
        <v>0</v>
      </c>
      <c r="D241" s="74"/>
      <c r="E241" s="74"/>
      <c r="F241" s="74"/>
      <c r="G241" s="157"/>
      <c r="H241" s="208">
        <f t="shared" si="24"/>
        <v>0</v>
      </c>
      <c r="I241" s="74"/>
      <c r="J241" s="74"/>
      <c r="K241" s="74"/>
      <c r="L241" s="158"/>
    </row>
    <row r="242" spans="1:12" ht="24" x14ac:dyDescent="0.25">
      <c r="A242" s="44">
        <v>6255</v>
      </c>
      <c r="B242" s="71" t="s">
        <v>250</v>
      </c>
      <c r="C242" s="201">
        <f t="shared" si="23"/>
        <v>0</v>
      </c>
      <c r="D242" s="74"/>
      <c r="E242" s="74"/>
      <c r="F242" s="74"/>
      <c r="G242" s="157"/>
      <c r="H242" s="208">
        <f t="shared" si="24"/>
        <v>0</v>
      </c>
      <c r="I242" s="74"/>
      <c r="J242" s="74"/>
      <c r="K242" s="74"/>
      <c r="L242" s="158"/>
    </row>
    <row r="243" spans="1:12" x14ac:dyDescent="0.25">
      <c r="A243" s="44">
        <v>6259</v>
      </c>
      <c r="B243" s="71" t="s">
        <v>251</v>
      </c>
      <c r="C243" s="201">
        <f t="shared" si="23"/>
        <v>0</v>
      </c>
      <c r="D243" s="74"/>
      <c r="E243" s="74"/>
      <c r="F243" s="74"/>
      <c r="G243" s="157"/>
      <c r="H243" s="208">
        <f t="shared" si="24"/>
        <v>0</v>
      </c>
      <c r="I243" s="74"/>
      <c r="J243" s="74"/>
      <c r="K243" s="74"/>
      <c r="L243" s="158"/>
    </row>
    <row r="244" spans="1:12" ht="24" x14ac:dyDescent="0.25">
      <c r="A244" s="159">
        <v>6260</v>
      </c>
      <c r="B244" s="71" t="s">
        <v>252</v>
      </c>
      <c r="C244" s="201">
        <f t="shared" si="23"/>
        <v>0</v>
      </c>
      <c r="D244" s="74"/>
      <c r="E244" s="74"/>
      <c r="F244" s="74"/>
      <c r="G244" s="157"/>
      <c r="H244" s="208">
        <f t="shared" si="24"/>
        <v>0</v>
      </c>
      <c r="I244" s="74"/>
      <c r="J244" s="74"/>
      <c r="K244" s="74"/>
      <c r="L244" s="158"/>
    </row>
    <row r="245" spans="1:12" x14ac:dyDescent="0.25">
      <c r="A245" s="159">
        <v>6270</v>
      </c>
      <c r="B245" s="71" t="s">
        <v>253</v>
      </c>
      <c r="C245" s="201">
        <f t="shared" si="23"/>
        <v>0</v>
      </c>
      <c r="D245" s="74"/>
      <c r="E245" s="74"/>
      <c r="F245" s="74"/>
      <c r="G245" s="157"/>
      <c r="H245" s="208">
        <f t="shared" si="24"/>
        <v>0</v>
      </c>
      <c r="I245" s="74"/>
      <c r="J245" s="74"/>
      <c r="K245" s="74"/>
      <c r="L245" s="158"/>
    </row>
    <row r="246" spans="1:12" ht="24" x14ac:dyDescent="0.25">
      <c r="A246" s="168">
        <v>6290</v>
      </c>
      <c r="B246" s="65" t="s">
        <v>254</v>
      </c>
      <c r="C246" s="209">
        <f t="shared" si="23"/>
        <v>0</v>
      </c>
      <c r="D246" s="169">
        <f>SUM(D247:D250)</f>
        <v>0</v>
      </c>
      <c r="E246" s="169">
        <f t="shared" ref="E246:G246" si="26">SUM(E247:E250)</f>
        <v>0</v>
      </c>
      <c r="F246" s="169">
        <f t="shared" si="26"/>
        <v>0</v>
      </c>
      <c r="G246" s="210">
        <f t="shared" si="26"/>
        <v>0</v>
      </c>
      <c r="H246" s="209">
        <f t="shared" si="24"/>
        <v>0</v>
      </c>
      <c r="I246" s="169">
        <f>SUM(I247:I250)</f>
        <v>0</v>
      </c>
      <c r="J246" s="169">
        <f t="shared" ref="J246:L246" si="27">SUM(J247:J250)</f>
        <v>0</v>
      </c>
      <c r="K246" s="169">
        <f t="shared" si="27"/>
        <v>0</v>
      </c>
      <c r="L246" s="186">
        <f t="shared" si="27"/>
        <v>0</v>
      </c>
    </row>
    <row r="247" spans="1:12" x14ac:dyDescent="0.25">
      <c r="A247" s="44">
        <v>6291</v>
      </c>
      <c r="B247" s="71" t="s">
        <v>255</v>
      </c>
      <c r="C247" s="201">
        <f t="shared" si="23"/>
        <v>0</v>
      </c>
      <c r="D247" s="74"/>
      <c r="E247" s="74"/>
      <c r="F247" s="74"/>
      <c r="G247" s="211"/>
      <c r="H247" s="201">
        <f t="shared" si="24"/>
        <v>0</v>
      </c>
      <c r="I247" s="74"/>
      <c r="J247" s="74"/>
      <c r="K247" s="74"/>
      <c r="L247" s="158"/>
    </row>
    <row r="248" spans="1:12" x14ac:dyDescent="0.25">
      <c r="A248" s="44">
        <v>6292</v>
      </c>
      <c r="B248" s="71" t="s">
        <v>256</v>
      </c>
      <c r="C248" s="201">
        <f t="shared" si="23"/>
        <v>0</v>
      </c>
      <c r="D248" s="74"/>
      <c r="E248" s="74"/>
      <c r="F248" s="74"/>
      <c r="G248" s="211"/>
      <c r="H248" s="201">
        <f t="shared" si="24"/>
        <v>0</v>
      </c>
      <c r="I248" s="74"/>
      <c r="J248" s="74"/>
      <c r="K248" s="74"/>
      <c r="L248" s="158"/>
    </row>
    <row r="249" spans="1:12" ht="72" x14ac:dyDescent="0.25">
      <c r="A249" s="44">
        <v>6296</v>
      </c>
      <c r="B249" s="71" t="s">
        <v>257</v>
      </c>
      <c r="C249" s="201">
        <f t="shared" si="23"/>
        <v>0</v>
      </c>
      <c r="D249" s="74"/>
      <c r="E249" s="74"/>
      <c r="F249" s="74"/>
      <c r="G249" s="211"/>
      <c r="H249" s="201">
        <f t="shared" si="24"/>
        <v>0</v>
      </c>
      <c r="I249" s="74"/>
      <c r="J249" s="74"/>
      <c r="K249" s="74"/>
      <c r="L249" s="158"/>
    </row>
    <row r="250" spans="1:12" ht="39.75" customHeight="1" x14ac:dyDescent="0.25">
      <c r="A250" s="44">
        <v>6299</v>
      </c>
      <c r="B250" s="71" t="s">
        <v>258</v>
      </c>
      <c r="C250" s="201">
        <f t="shared" si="23"/>
        <v>0</v>
      </c>
      <c r="D250" s="74"/>
      <c r="E250" s="74"/>
      <c r="F250" s="74"/>
      <c r="G250" s="211"/>
      <c r="H250" s="201">
        <f t="shared" si="24"/>
        <v>0</v>
      </c>
      <c r="I250" s="74"/>
      <c r="J250" s="74"/>
      <c r="K250" s="74"/>
      <c r="L250" s="158"/>
    </row>
    <row r="251" spans="1:12" x14ac:dyDescent="0.25">
      <c r="A251" s="56">
        <v>6300</v>
      </c>
      <c r="B251" s="147" t="s">
        <v>259</v>
      </c>
      <c r="C251" s="184">
        <f t="shared" si="23"/>
        <v>0</v>
      </c>
      <c r="D251" s="63">
        <f>SUM(D252,D257,D258)</f>
        <v>0</v>
      </c>
      <c r="E251" s="63">
        <f t="shared" ref="E251:G251" si="28">SUM(E252,E257,E258)</f>
        <v>0</v>
      </c>
      <c r="F251" s="63">
        <f t="shared" si="28"/>
        <v>0</v>
      </c>
      <c r="G251" s="63">
        <f t="shared" si="28"/>
        <v>0</v>
      </c>
      <c r="H251" s="57">
        <f t="shared" si="24"/>
        <v>0</v>
      </c>
      <c r="I251" s="63">
        <f>SUM(I252,I257,I258)</f>
        <v>0</v>
      </c>
      <c r="J251" s="63">
        <f t="shared" ref="J251:L251" si="29">SUM(J252,J257,J258)</f>
        <v>0</v>
      </c>
      <c r="K251" s="63">
        <f t="shared" si="29"/>
        <v>0</v>
      </c>
      <c r="L251" s="172">
        <f t="shared" si="29"/>
        <v>0</v>
      </c>
    </row>
    <row r="252" spans="1:12" ht="24" x14ac:dyDescent="0.25">
      <c r="A252" s="168">
        <v>6320</v>
      </c>
      <c r="B252" s="65" t="s">
        <v>260</v>
      </c>
      <c r="C252" s="209">
        <f t="shared" si="23"/>
        <v>0</v>
      </c>
      <c r="D252" s="169">
        <f>SUM(D253:D256)</f>
        <v>0</v>
      </c>
      <c r="E252" s="169">
        <f>SUM(E253:E256)</f>
        <v>0</v>
      </c>
      <c r="F252" s="169">
        <f t="shared" ref="F252:G252" si="30">SUM(F253:F256)</f>
        <v>0</v>
      </c>
      <c r="G252" s="212">
        <f t="shared" si="30"/>
        <v>0</v>
      </c>
      <c r="H252" s="209">
        <f t="shared" si="24"/>
        <v>0</v>
      </c>
      <c r="I252" s="169">
        <f>SUM(I253:I256)</f>
        <v>0</v>
      </c>
      <c r="J252" s="169">
        <f t="shared" ref="J252:L252" si="31">SUM(J253:J256)</f>
        <v>0</v>
      </c>
      <c r="K252" s="169">
        <f t="shared" si="31"/>
        <v>0</v>
      </c>
      <c r="L252" s="213">
        <f t="shared" si="31"/>
        <v>0</v>
      </c>
    </row>
    <row r="253" spans="1:12" x14ac:dyDescent="0.25">
      <c r="A253" s="44">
        <v>6322</v>
      </c>
      <c r="B253" s="71" t="s">
        <v>261</v>
      </c>
      <c r="C253" s="201">
        <f t="shared" si="23"/>
        <v>0</v>
      </c>
      <c r="D253" s="74"/>
      <c r="E253" s="74"/>
      <c r="F253" s="74"/>
      <c r="G253" s="211"/>
      <c r="H253" s="201">
        <f t="shared" si="24"/>
        <v>0</v>
      </c>
      <c r="I253" s="74"/>
      <c r="J253" s="74"/>
      <c r="K253" s="74"/>
      <c r="L253" s="158"/>
    </row>
    <row r="254" spans="1:12" ht="24" x14ac:dyDescent="0.25">
      <c r="A254" s="44">
        <v>6323</v>
      </c>
      <c r="B254" s="71" t="s">
        <v>262</v>
      </c>
      <c r="C254" s="201">
        <f t="shared" si="23"/>
        <v>0</v>
      </c>
      <c r="D254" s="74"/>
      <c r="E254" s="74"/>
      <c r="F254" s="74"/>
      <c r="G254" s="211"/>
      <c r="H254" s="201">
        <f t="shared" si="24"/>
        <v>0</v>
      </c>
      <c r="I254" s="74"/>
      <c r="J254" s="74"/>
      <c r="K254" s="74"/>
      <c r="L254" s="158"/>
    </row>
    <row r="255" spans="1:12" ht="24" x14ac:dyDescent="0.25">
      <c r="A255" s="44">
        <v>6324</v>
      </c>
      <c r="B255" s="71" t="s">
        <v>263</v>
      </c>
      <c r="C255" s="201">
        <f t="shared" si="23"/>
        <v>0</v>
      </c>
      <c r="D255" s="74"/>
      <c r="E255" s="74"/>
      <c r="F255" s="74"/>
      <c r="G255" s="211"/>
      <c r="H255" s="201">
        <f t="shared" si="24"/>
        <v>0</v>
      </c>
      <c r="I255" s="74"/>
      <c r="J255" s="74"/>
      <c r="K255" s="74"/>
      <c r="L255" s="158"/>
    </row>
    <row r="256" spans="1:12" x14ac:dyDescent="0.25">
      <c r="A256" s="38">
        <v>6329</v>
      </c>
      <c r="B256" s="65" t="s">
        <v>264</v>
      </c>
      <c r="C256" s="205">
        <f t="shared" si="23"/>
        <v>0</v>
      </c>
      <c r="D256" s="68"/>
      <c r="E256" s="68"/>
      <c r="F256" s="68"/>
      <c r="G256" s="214"/>
      <c r="H256" s="205">
        <f t="shared" si="24"/>
        <v>0</v>
      </c>
      <c r="I256" s="68"/>
      <c r="J256" s="68"/>
      <c r="K256" s="68"/>
      <c r="L256" s="155"/>
    </row>
    <row r="257" spans="1:13" ht="24" x14ac:dyDescent="0.25">
      <c r="A257" s="215">
        <v>6330</v>
      </c>
      <c r="B257" s="216" t="s">
        <v>265</v>
      </c>
      <c r="C257" s="209">
        <f>SUM(D257:G257)</f>
        <v>0</v>
      </c>
      <c r="D257" s="189"/>
      <c r="E257" s="189"/>
      <c r="F257" s="189"/>
      <c r="G257" s="211"/>
      <c r="H257" s="209">
        <f>SUM(I257:L257)</f>
        <v>0</v>
      </c>
      <c r="I257" s="189"/>
      <c r="J257" s="189"/>
      <c r="K257" s="189"/>
      <c r="L257" s="191"/>
    </row>
    <row r="258" spans="1:13" x14ac:dyDescent="0.25">
      <c r="A258" s="159">
        <v>6360</v>
      </c>
      <c r="B258" s="71" t="s">
        <v>266</v>
      </c>
      <c r="C258" s="201">
        <f t="shared" si="23"/>
        <v>0</v>
      </c>
      <c r="D258" s="74"/>
      <c r="E258" s="74"/>
      <c r="F258" s="74"/>
      <c r="G258" s="157"/>
      <c r="H258" s="208">
        <f t="shared" si="24"/>
        <v>0</v>
      </c>
      <c r="I258" s="74"/>
      <c r="J258" s="74"/>
      <c r="K258" s="74"/>
      <c r="L258" s="158"/>
    </row>
    <row r="259" spans="1:13" ht="36" x14ac:dyDescent="0.25">
      <c r="A259" s="56">
        <v>6400</v>
      </c>
      <c r="B259" s="147" t="s">
        <v>267</v>
      </c>
      <c r="C259" s="184">
        <f>SUM(D259:G259)</f>
        <v>0</v>
      </c>
      <c r="D259" s="63">
        <f>SUM(D260,D264)</f>
        <v>0</v>
      </c>
      <c r="E259" s="63">
        <f t="shared" ref="E259:G259" si="32">SUM(E260,E264)</f>
        <v>0</v>
      </c>
      <c r="F259" s="63">
        <f t="shared" si="32"/>
        <v>0</v>
      </c>
      <c r="G259" s="63">
        <f t="shared" si="32"/>
        <v>0</v>
      </c>
      <c r="H259" s="57">
        <f>SUM(I259:L259)</f>
        <v>0</v>
      </c>
      <c r="I259" s="63">
        <f>SUM(I260,I264)</f>
        <v>0</v>
      </c>
      <c r="J259" s="63">
        <f t="shared" ref="J259:L259" si="33">SUM(J260,J264)</f>
        <v>0</v>
      </c>
      <c r="K259" s="63">
        <f t="shared" si="33"/>
        <v>0</v>
      </c>
      <c r="L259" s="172">
        <f t="shared" si="33"/>
        <v>0</v>
      </c>
    </row>
    <row r="260" spans="1:13" ht="24" x14ac:dyDescent="0.25">
      <c r="A260" s="168">
        <v>6410</v>
      </c>
      <c r="B260" s="65" t="s">
        <v>268</v>
      </c>
      <c r="C260" s="205">
        <f t="shared" si="23"/>
        <v>0</v>
      </c>
      <c r="D260" s="169">
        <f>SUM(D261:D263)</f>
        <v>0</v>
      </c>
      <c r="E260" s="169">
        <f t="shared" ref="E260:G260" si="34">SUM(E261:E263)</f>
        <v>0</v>
      </c>
      <c r="F260" s="169">
        <f t="shared" si="34"/>
        <v>0</v>
      </c>
      <c r="G260" s="217">
        <f t="shared" si="34"/>
        <v>0</v>
      </c>
      <c r="H260" s="205">
        <f t="shared" si="24"/>
        <v>0</v>
      </c>
      <c r="I260" s="169">
        <f>SUM(I261:I263)</f>
        <v>0</v>
      </c>
      <c r="J260" s="169">
        <f t="shared" ref="J260:L260" si="35">SUM(J261:J263)</f>
        <v>0</v>
      </c>
      <c r="K260" s="169">
        <f t="shared" si="35"/>
        <v>0</v>
      </c>
      <c r="L260" s="180">
        <f t="shared" si="35"/>
        <v>0</v>
      </c>
    </row>
    <row r="261" spans="1:13" x14ac:dyDescent="0.25">
      <c r="A261" s="44">
        <v>6411</v>
      </c>
      <c r="B261" s="174" t="s">
        <v>269</v>
      </c>
      <c r="C261" s="201">
        <f t="shared" si="23"/>
        <v>0</v>
      </c>
      <c r="D261" s="74"/>
      <c r="E261" s="74"/>
      <c r="F261" s="74"/>
      <c r="G261" s="157"/>
      <c r="H261" s="208">
        <f t="shared" si="24"/>
        <v>0</v>
      </c>
      <c r="I261" s="74"/>
      <c r="J261" s="74"/>
      <c r="K261" s="74"/>
      <c r="L261" s="158"/>
    </row>
    <row r="262" spans="1:13" ht="36" x14ac:dyDescent="0.25">
      <c r="A262" s="44">
        <v>6412</v>
      </c>
      <c r="B262" s="71" t="s">
        <v>270</v>
      </c>
      <c r="C262" s="201">
        <f t="shared" si="23"/>
        <v>0</v>
      </c>
      <c r="D262" s="74"/>
      <c r="E262" s="74"/>
      <c r="F262" s="74"/>
      <c r="G262" s="157"/>
      <c r="H262" s="208">
        <f t="shared" si="24"/>
        <v>0</v>
      </c>
      <c r="I262" s="74"/>
      <c r="J262" s="74"/>
      <c r="K262" s="74"/>
      <c r="L262" s="158"/>
    </row>
    <row r="263" spans="1:13" ht="36" x14ac:dyDescent="0.25">
      <c r="A263" s="44">
        <v>6419</v>
      </c>
      <c r="B263" s="71" t="s">
        <v>271</v>
      </c>
      <c r="C263" s="201">
        <f t="shared" si="23"/>
        <v>0</v>
      </c>
      <c r="D263" s="74"/>
      <c r="E263" s="74"/>
      <c r="F263" s="74"/>
      <c r="G263" s="157"/>
      <c r="H263" s="208">
        <f t="shared" si="24"/>
        <v>0</v>
      </c>
      <c r="I263" s="74"/>
      <c r="J263" s="74"/>
      <c r="K263" s="74"/>
      <c r="L263" s="158"/>
    </row>
    <row r="264" spans="1:13" ht="36" x14ac:dyDescent="0.25">
      <c r="A264" s="159">
        <v>6420</v>
      </c>
      <c r="B264" s="71" t="s">
        <v>272</v>
      </c>
      <c r="C264" s="201">
        <f t="shared" si="23"/>
        <v>0</v>
      </c>
      <c r="D264" s="160">
        <f>SUM(D265:D268)</f>
        <v>0</v>
      </c>
      <c r="E264" s="160">
        <f>SUM(E265:E268)</f>
        <v>0</v>
      </c>
      <c r="F264" s="160">
        <f>SUM(F265:F268)</f>
        <v>0</v>
      </c>
      <c r="G264" s="218">
        <f>SUM(G265:G268)</f>
        <v>0</v>
      </c>
      <c r="H264" s="201">
        <f>SUM(I264:L264)</f>
        <v>0</v>
      </c>
      <c r="I264" s="160">
        <f>SUM(I265:I268)</f>
        <v>0</v>
      </c>
      <c r="J264" s="160">
        <f>SUM(J265:J268)</f>
        <v>0</v>
      </c>
      <c r="K264" s="160">
        <f>SUM(K265:K268)</f>
        <v>0</v>
      </c>
      <c r="L264" s="176">
        <f>SUM(L265:L268)</f>
        <v>0</v>
      </c>
    </row>
    <row r="265" spans="1:13" x14ac:dyDescent="0.25">
      <c r="A265" s="44">
        <v>6421</v>
      </c>
      <c r="B265" s="71" t="s">
        <v>273</v>
      </c>
      <c r="C265" s="201">
        <f t="shared" ref="C265:C285" si="36">SUM(D265:G265)</f>
        <v>0</v>
      </c>
      <c r="D265" s="74"/>
      <c r="E265" s="74"/>
      <c r="F265" s="74"/>
      <c r="G265" s="157"/>
      <c r="H265" s="208">
        <f t="shared" ref="H265:H285" si="37">SUM(I265:L265)</f>
        <v>0</v>
      </c>
      <c r="I265" s="74"/>
      <c r="J265" s="74"/>
      <c r="K265" s="74"/>
      <c r="L265" s="158"/>
    </row>
    <row r="266" spans="1:13" x14ac:dyDescent="0.25">
      <c r="A266" s="44">
        <v>6422</v>
      </c>
      <c r="B266" s="71" t="s">
        <v>274</v>
      </c>
      <c r="C266" s="201">
        <f t="shared" si="36"/>
        <v>0</v>
      </c>
      <c r="D266" s="74"/>
      <c r="E266" s="74"/>
      <c r="F266" s="74"/>
      <c r="G266" s="157"/>
      <c r="H266" s="208">
        <f t="shared" si="37"/>
        <v>0</v>
      </c>
      <c r="I266" s="74"/>
      <c r="J266" s="74"/>
      <c r="K266" s="74"/>
      <c r="L266" s="158"/>
    </row>
    <row r="267" spans="1:13" ht="13.5" customHeight="1" x14ac:dyDescent="0.25">
      <c r="A267" s="44">
        <v>6423</v>
      </c>
      <c r="B267" s="71" t="s">
        <v>275</v>
      </c>
      <c r="C267" s="201">
        <f>SUM(D267:G267)</f>
        <v>0</v>
      </c>
      <c r="D267" s="74"/>
      <c r="E267" s="74"/>
      <c r="F267" s="74"/>
      <c r="G267" s="157"/>
      <c r="H267" s="208">
        <f>SUM(I267:L267)</f>
        <v>0</v>
      </c>
      <c r="I267" s="74"/>
      <c r="J267" s="74"/>
      <c r="K267" s="74"/>
      <c r="L267" s="158"/>
    </row>
    <row r="268" spans="1:13" ht="36" x14ac:dyDescent="0.25">
      <c r="A268" s="44">
        <v>6424</v>
      </c>
      <c r="B268" s="71" t="s">
        <v>276</v>
      </c>
      <c r="C268" s="201">
        <f>SUM(D268:G268)</f>
        <v>0</v>
      </c>
      <c r="D268" s="74"/>
      <c r="E268" s="74"/>
      <c r="F268" s="74"/>
      <c r="G268" s="157"/>
      <c r="H268" s="208">
        <f>SUM(I268:L268)</f>
        <v>0</v>
      </c>
      <c r="I268" s="74"/>
      <c r="J268" s="74"/>
      <c r="K268" s="74"/>
      <c r="L268" s="158"/>
      <c r="M268" s="225"/>
    </row>
    <row r="269" spans="1:13" ht="36" x14ac:dyDescent="0.25">
      <c r="A269" s="220">
        <v>7000</v>
      </c>
      <c r="B269" s="220" t="s">
        <v>277</v>
      </c>
      <c r="C269" s="221">
        <f t="shared" si="36"/>
        <v>0</v>
      </c>
      <c r="D269" s="222">
        <f>SUM(D270,D281)</f>
        <v>0</v>
      </c>
      <c r="E269" s="222">
        <f>SUM(E270,E281)</f>
        <v>0</v>
      </c>
      <c r="F269" s="222">
        <f>SUM(F270,F281)</f>
        <v>0</v>
      </c>
      <c r="G269" s="222">
        <f>SUM(G270,G281)</f>
        <v>0</v>
      </c>
      <c r="H269" s="223">
        <f t="shared" si="37"/>
        <v>0</v>
      </c>
      <c r="I269" s="222">
        <f>SUM(I270,I281)</f>
        <v>0</v>
      </c>
      <c r="J269" s="222">
        <f>SUM(J270,J281)</f>
        <v>0</v>
      </c>
      <c r="K269" s="222">
        <f>SUM(K270,K281)</f>
        <v>0</v>
      </c>
      <c r="L269" s="224">
        <f>SUM(L270,L281)</f>
        <v>0</v>
      </c>
    </row>
    <row r="270" spans="1:13" ht="24" x14ac:dyDescent="0.25">
      <c r="A270" s="56">
        <v>7200</v>
      </c>
      <c r="B270" s="147" t="s">
        <v>278</v>
      </c>
      <c r="C270" s="184">
        <f t="shared" si="36"/>
        <v>0</v>
      </c>
      <c r="D270" s="63">
        <f>SUM(D271,D272,D275,D276,D280)</f>
        <v>0</v>
      </c>
      <c r="E270" s="63">
        <f>SUM(E271,E272,E275,E276,E280)</f>
        <v>0</v>
      </c>
      <c r="F270" s="63">
        <f>SUM(F271,F272,F275,F276,F280)</f>
        <v>0</v>
      </c>
      <c r="G270" s="63">
        <f>SUM(G271,G272,G275,G276,G280)</f>
        <v>0</v>
      </c>
      <c r="H270" s="57">
        <f t="shared" si="37"/>
        <v>0</v>
      </c>
      <c r="I270" s="63">
        <f>SUM(I271,I272,I275,I276,I280)</f>
        <v>0</v>
      </c>
      <c r="J270" s="63">
        <f>SUM(J271,J272,J275,J276,J280)</f>
        <v>0</v>
      </c>
      <c r="K270" s="63">
        <f>SUM(K271,K272,K275,K276,K280)</f>
        <v>0</v>
      </c>
      <c r="L270" s="149">
        <f>SUM(L271,L272,L275,L276,L280)</f>
        <v>0</v>
      </c>
    </row>
    <row r="271" spans="1:13" ht="24" x14ac:dyDescent="0.25">
      <c r="A271" s="168">
        <v>7210</v>
      </c>
      <c r="B271" s="65" t="s">
        <v>279</v>
      </c>
      <c r="C271" s="205">
        <f t="shared" si="36"/>
        <v>0</v>
      </c>
      <c r="D271" s="68"/>
      <c r="E271" s="68"/>
      <c r="F271" s="68"/>
      <c r="G271" s="154"/>
      <c r="H271" s="66">
        <f t="shared" si="37"/>
        <v>0</v>
      </c>
      <c r="I271" s="68"/>
      <c r="J271" s="68"/>
      <c r="K271" s="68"/>
      <c r="L271" s="155"/>
    </row>
    <row r="272" spans="1:13" s="225" customFormat="1" ht="36" x14ac:dyDescent="0.25">
      <c r="A272" s="159">
        <v>7220</v>
      </c>
      <c r="B272" s="71" t="s">
        <v>280</v>
      </c>
      <c r="C272" s="201">
        <f>SUM(D272:G272)</f>
        <v>0</v>
      </c>
      <c r="D272" s="160">
        <f>SUM(D273:D274)</f>
        <v>0</v>
      </c>
      <c r="E272" s="160">
        <f>SUM(E273:E274)</f>
        <v>0</v>
      </c>
      <c r="F272" s="160">
        <f>SUM(F273:F274)</f>
        <v>0</v>
      </c>
      <c r="G272" s="160">
        <f>SUM(G273:G274)</f>
        <v>0</v>
      </c>
      <c r="H272" s="72">
        <f>SUM(I272:L272)</f>
        <v>0</v>
      </c>
      <c r="I272" s="160">
        <f>SUM(I273:I274)</f>
        <v>0</v>
      </c>
      <c r="J272" s="160">
        <f>SUM(J273:J274)</f>
        <v>0</v>
      </c>
      <c r="K272" s="160">
        <f>SUM(K273:K274)</f>
        <v>0</v>
      </c>
      <c r="L272" s="162">
        <f>SUM(L273:L274)</f>
        <v>0</v>
      </c>
    </row>
    <row r="273" spans="1:12" s="225" customFormat="1" ht="36" x14ac:dyDescent="0.25">
      <c r="A273" s="44">
        <v>7221</v>
      </c>
      <c r="B273" s="71" t="s">
        <v>281</v>
      </c>
      <c r="C273" s="201">
        <f t="shared" si="36"/>
        <v>0</v>
      </c>
      <c r="D273" s="74"/>
      <c r="E273" s="74"/>
      <c r="F273" s="74"/>
      <c r="G273" s="157"/>
      <c r="H273" s="72">
        <f t="shared" si="37"/>
        <v>0</v>
      </c>
      <c r="I273" s="74"/>
      <c r="J273" s="74"/>
      <c r="K273" s="74"/>
      <c r="L273" s="158"/>
    </row>
    <row r="274" spans="1:12" s="225" customFormat="1" ht="36" x14ac:dyDescent="0.25">
      <c r="A274" s="44">
        <v>7222</v>
      </c>
      <c r="B274" s="71" t="s">
        <v>282</v>
      </c>
      <c r="C274" s="201">
        <f t="shared" si="36"/>
        <v>0</v>
      </c>
      <c r="D274" s="74"/>
      <c r="E274" s="74"/>
      <c r="F274" s="74"/>
      <c r="G274" s="157"/>
      <c r="H274" s="72">
        <f t="shared" si="37"/>
        <v>0</v>
      </c>
      <c r="I274" s="74"/>
      <c r="J274" s="74"/>
      <c r="K274" s="74"/>
      <c r="L274" s="158"/>
    </row>
    <row r="275" spans="1:12" ht="24" x14ac:dyDescent="0.25">
      <c r="A275" s="159">
        <v>7230</v>
      </c>
      <c r="B275" s="71" t="s">
        <v>283</v>
      </c>
      <c r="C275" s="201">
        <f t="shared" si="36"/>
        <v>0</v>
      </c>
      <c r="D275" s="74"/>
      <c r="E275" s="74"/>
      <c r="F275" s="74"/>
      <c r="G275" s="157"/>
      <c r="H275" s="72">
        <f t="shared" si="37"/>
        <v>0</v>
      </c>
      <c r="I275" s="74"/>
      <c r="J275" s="74"/>
      <c r="K275" s="74"/>
      <c r="L275" s="158"/>
    </row>
    <row r="276" spans="1:12" ht="24" x14ac:dyDescent="0.25">
      <c r="A276" s="159">
        <v>7240</v>
      </c>
      <c r="B276" s="71" t="s">
        <v>284</v>
      </c>
      <c r="C276" s="201">
        <f t="shared" si="36"/>
        <v>0</v>
      </c>
      <c r="D276" s="160">
        <f>SUM(D277:D279)</f>
        <v>0</v>
      </c>
      <c r="E276" s="160">
        <f t="shared" ref="E276:G276" si="38">SUM(E277:E279)</f>
        <v>0</v>
      </c>
      <c r="F276" s="160">
        <f t="shared" si="38"/>
        <v>0</v>
      </c>
      <c r="G276" s="161">
        <f t="shared" si="38"/>
        <v>0</v>
      </c>
      <c r="H276" s="72">
        <f t="shared" si="37"/>
        <v>0</v>
      </c>
      <c r="I276" s="160">
        <f t="shared" ref="I276:L276" si="39">SUM(I277:I279)</f>
        <v>0</v>
      </c>
      <c r="J276" s="160">
        <f t="shared" si="39"/>
        <v>0</v>
      </c>
      <c r="K276" s="160">
        <f>SUM(K277:K279)</f>
        <v>0</v>
      </c>
      <c r="L276" s="162">
        <f t="shared" si="39"/>
        <v>0</v>
      </c>
    </row>
    <row r="277" spans="1:12" ht="48" x14ac:dyDescent="0.25">
      <c r="A277" s="44">
        <v>7245</v>
      </c>
      <c r="B277" s="71" t="s">
        <v>285</v>
      </c>
      <c r="C277" s="201">
        <f t="shared" si="36"/>
        <v>0</v>
      </c>
      <c r="D277" s="74"/>
      <c r="E277" s="74"/>
      <c r="F277" s="74"/>
      <c r="G277" s="157"/>
      <c r="H277" s="72">
        <f t="shared" si="37"/>
        <v>0</v>
      </c>
      <c r="I277" s="74"/>
      <c r="J277" s="74"/>
      <c r="K277" s="74"/>
      <c r="L277" s="158"/>
    </row>
    <row r="278" spans="1:12" ht="84.75" customHeight="1" x14ac:dyDescent="0.25">
      <c r="A278" s="44">
        <v>7246</v>
      </c>
      <c r="B278" s="71" t="s">
        <v>286</v>
      </c>
      <c r="C278" s="201">
        <f t="shared" si="36"/>
        <v>0</v>
      </c>
      <c r="D278" s="74"/>
      <c r="E278" s="74"/>
      <c r="F278" s="74"/>
      <c r="G278" s="157"/>
      <c r="H278" s="72">
        <f t="shared" si="37"/>
        <v>0</v>
      </c>
      <c r="I278" s="74"/>
      <c r="J278" s="74"/>
      <c r="K278" s="74"/>
      <c r="L278" s="158"/>
    </row>
    <row r="279" spans="1:12" ht="36" x14ac:dyDescent="0.25">
      <c r="A279" s="44">
        <v>7247</v>
      </c>
      <c r="B279" s="71" t="s">
        <v>287</v>
      </c>
      <c r="C279" s="201">
        <f t="shared" si="36"/>
        <v>0</v>
      </c>
      <c r="D279" s="74"/>
      <c r="E279" s="74"/>
      <c r="F279" s="74"/>
      <c r="G279" s="157"/>
      <c r="H279" s="72">
        <f t="shared" si="37"/>
        <v>0</v>
      </c>
      <c r="I279" s="74"/>
      <c r="J279" s="74"/>
      <c r="K279" s="74"/>
      <c r="L279" s="158"/>
    </row>
    <row r="280" spans="1:12" ht="24" x14ac:dyDescent="0.25">
      <c r="A280" s="168">
        <v>7260</v>
      </c>
      <c r="B280" s="65" t="s">
        <v>288</v>
      </c>
      <c r="C280" s="205">
        <f t="shared" si="36"/>
        <v>0</v>
      </c>
      <c r="D280" s="68"/>
      <c r="E280" s="68"/>
      <c r="F280" s="68"/>
      <c r="G280" s="154"/>
      <c r="H280" s="66">
        <f t="shared" si="37"/>
        <v>0</v>
      </c>
      <c r="I280" s="68"/>
      <c r="J280" s="68"/>
      <c r="K280" s="68"/>
      <c r="L280" s="155"/>
    </row>
    <row r="281" spans="1:12" x14ac:dyDescent="0.25">
      <c r="A281" s="108">
        <v>7700</v>
      </c>
      <c r="B281" s="85" t="s">
        <v>289</v>
      </c>
      <c r="C281" s="86">
        <f t="shared" si="36"/>
        <v>0</v>
      </c>
      <c r="D281" s="226">
        <f>D282</f>
        <v>0</v>
      </c>
      <c r="E281" s="226">
        <f t="shared" ref="E281:G281" si="40">E282</f>
        <v>0</v>
      </c>
      <c r="F281" s="226">
        <f t="shared" si="40"/>
        <v>0</v>
      </c>
      <c r="G281" s="227">
        <f t="shared" si="40"/>
        <v>0</v>
      </c>
      <c r="H281" s="86">
        <f t="shared" si="37"/>
        <v>0</v>
      </c>
      <c r="I281" s="226">
        <f t="shared" ref="I281:L281" si="41">I282</f>
        <v>0</v>
      </c>
      <c r="J281" s="226">
        <f t="shared" si="41"/>
        <v>0</v>
      </c>
      <c r="K281" s="226">
        <f t="shared" si="41"/>
        <v>0</v>
      </c>
      <c r="L281" s="228">
        <f t="shared" si="41"/>
        <v>0</v>
      </c>
    </row>
    <row r="282" spans="1:12" x14ac:dyDescent="0.25">
      <c r="A282" s="150">
        <v>7720</v>
      </c>
      <c r="B282" s="65" t="s">
        <v>290</v>
      </c>
      <c r="C282" s="79">
        <f t="shared" si="36"/>
        <v>0</v>
      </c>
      <c r="D282" s="81"/>
      <c r="E282" s="81"/>
      <c r="F282" s="81"/>
      <c r="G282" s="229"/>
      <c r="H282" s="79">
        <f t="shared" si="37"/>
        <v>0</v>
      </c>
      <c r="I282" s="81"/>
      <c r="J282" s="81"/>
      <c r="K282" s="81"/>
      <c r="L282" s="230"/>
    </row>
    <row r="283" spans="1:12" x14ac:dyDescent="0.25">
      <c r="A283" s="174"/>
      <c r="B283" s="71" t="s">
        <v>291</v>
      </c>
      <c r="C283" s="201">
        <f t="shared" si="36"/>
        <v>0</v>
      </c>
      <c r="D283" s="160">
        <f>SUM(D284:D285)</f>
        <v>0</v>
      </c>
      <c r="E283" s="160">
        <f>SUM(E284:E285)</f>
        <v>0</v>
      </c>
      <c r="F283" s="160">
        <f>SUM(F284:F285)</f>
        <v>0</v>
      </c>
      <c r="G283" s="161">
        <f>SUM(G284:G285)</f>
        <v>0</v>
      </c>
      <c r="H283" s="72">
        <f t="shared" si="37"/>
        <v>0</v>
      </c>
      <c r="I283" s="160">
        <f>SUM(I284:I285)</f>
        <v>0</v>
      </c>
      <c r="J283" s="160">
        <f>SUM(J284:J285)</f>
        <v>0</v>
      </c>
      <c r="K283" s="160">
        <f>SUM(K284:K285)</f>
        <v>0</v>
      </c>
      <c r="L283" s="162">
        <f>SUM(L284:L285)</f>
        <v>0</v>
      </c>
    </row>
    <row r="284" spans="1:12" x14ac:dyDescent="0.25">
      <c r="A284" s="174" t="s">
        <v>292</v>
      </c>
      <c r="B284" s="44" t="s">
        <v>293</v>
      </c>
      <c r="C284" s="201">
        <f t="shared" si="36"/>
        <v>0</v>
      </c>
      <c r="D284" s="74"/>
      <c r="E284" s="74"/>
      <c r="F284" s="74"/>
      <c r="G284" s="157"/>
      <c r="H284" s="72">
        <f t="shared" si="37"/>
        <v>0</v>
      </c>
      <c r="I284" s="74"/>
      <c r="J284" s="74"/>
      <c r="K284" s="74"/>
      <c r="L284" s="158"/>
    </row>
    <row r="285" spans="1:12" ht="24" x14ac:dyDescent="0.25">
      <c r="A285" s="174" t="s">
        <v>294</v>
      </c>
      <c r="B285" s="231" t="s">
        <v>295</v>
      </c>
      <c r="C285" s="205">
        <f t="shared" si="36"/>
        <v>0</v>
      </c>
      <c r="D285" s="68"/>
      <c r="E285" s="68"/>
      <c r="F285" s="68"/>
      <c r="G285" s="154"/>
      <c r="H285" s="66">
        <f t="shared" si="37"/>
        <v>0</v>
      </c>
      <c r="I285" s="68"/>
      <c r="J285" s="68"/>
      <c r="K285" s="68"/>
      <c r="L285" s="155"/>
    </row>
    <row r="286" spans="1:12" ht="12.75" thickBot="1" x14ac:dyDescent="0.3">
      <c r="A286" s="232"/>
      <c r="B286" s="232" t="s">
        <v>296</v>
      </c>
      <c r="C286" s="233">
        <f t="shared" ref="C286:L286" si="42">SUM(C283,C269,C230,C195,C187,C173,C75,C53)</f>
        <v>1130906</v>
      </c>
      <c r="D286" s="233">
        <f t="shared" si="42"/>
        <v>608189</v>
      </c>
      <c r="E286" s="233">
        <f t="shared" si="42"/>
        <v>434532</v>
      </c>
      <c r="F286" s="233">
        <f t="shared" si="42"/>
        <v>88185</v>
      </c>
      <c r="G286" s="234">
        <f t="shared" si="42"/>
        <v>0</v>
      </c>
      <c r="H286" s="235">
        <f t="shared" si="42"/>
        <v>1133494</v>
      </c>
      <c r="I286" s="233">
        <f t="shared" si="42"/>
        <v>605657</v>
      </c>
      <c r="J286" s="233">
        <f t="shared" si="42"/>
        <v>437928</v>
      </c>
      <c r="K286" s="233">
        <f t="shared" si="42"/>
        <v>89909</v>
      </c>
      <c r="L286" s="236">
        <f t="shared" si="42"/>
        <v>0</v>
      </c>
    </row>
    <row r="287" spans="1:12" s="24" customFormat="1" ht="13.5" thickTop="1" thickBot="1" x14ac:dyDescent="0.3">
      <c r="A287" s="601" t="s">
        <v>297</v>
      </c>
      <c r="B287" s="602"/>
      <c r="C287" s="237">
        <f>SUM(D287:G287)</f>
        <v>0</v>
      </c>
      <c r="D287" s="238">
        <f>SUM(D24,D25,D41)-D51</f>
        <v>0</v>
      </c>
      <c r="E287" s="238">
        <f>SUM(E24,E25,E41)-E51</f>
        <v>0</v>
      </c>
      <c r="F287" s="238">
        <f>(F26+F43)-F51</f>
        <v>0</v>
      </c>
      <c r="G287" s="239">
        <f>G45-G51</f>
        <v>0</v>
      </c>
      <c r="H287" s="237">
        <f>SUM(I287:L287)</f>
        <v>-368</v>
      </c>
      <c r="I287" s="238">
        <f>SUM(I24,I25,I41)-I51</f>
        <v>0</v>
      </c>
      <c r="J287" s="238">
        <f>SUM(J24,J25,J41)-J51</f>
        <v>0</v>
      </c>
      <c r="K287" s="238">
        <f>(K26+K43)-K51</f>
        <v>-368</v>
      </c>
      <c r="L287" s="240">
        <f>L45-L51</f>
        <v>0</v>
      </c>
    </row>
    <row r="288" spans="1:12" s="24" customFormat="1" ht="12.75" thickTop="1" x14ac:dyDescent="0.25">
      <c r="A288" s="620" t="s">
        <v>298</v>
      </c>
      <c r="B288" s="621"/>
      <c r="C288" s="241">
        <f t="shared" ref="C288:L288" si="43">SUM(C289,C290)-C297+C298</f>
        <v>0</v>
      </c>
      <c r="D288" s="242">
        <f t="shared" si="43"/>
        <v>0</v>
      </c>
      <c r="E288" s="242">
        <f t="shared" si="43"/>
        <v>0</v>
      </c>
      <c r="F288" s="242">
        <f t="shared" si="43"/>
        <v>0</v>
      </c>
      <c r="G288" s="243">
        <f t="shared" si="43"/>
        <v>0</v>
      </c>
      <c r="H288" s="244">
        <f t="shared" si="43"/>
        <v>368</v>
      </c>
      <c r="I288" s="242">
        <f t="shared" si="43"/>
        <v>0</v>
      </c>
      <c r="J288" s="242">
        <f t="shared" si="43"/>
        <v>0</v>
      </c>
      <c r="K288" s="242">
        <f t="shared" si="43"/>
        <v>368</v>
      </c>
      <c r="L288" s="245">
        <f t="shared" si="43"/>
        <v>0</v>
      </c>
    </row>
    <row r="289" spans="1:12" s="24" customFormat="1" ht="12.75" thickBot="1" x14ac:dyDescent="0.3">
      <c r="A289" s="126" t="s">
        <v>299</v>
      </c>
      <c r="B289" s="126" t="s">
        <v>300</v>
      </c>
      <c r="C289" s="246">
        <f t="shared" ref="C289:L289" si="44">C21-C283</f>
        <v>0</v>
      </c>
      <c r="D289" s="128">
        <f t="shared" si="44"/>
        <v>0</v>
      </c>
      <c r="E289" s="128">
        <f t="shared" si="44"/>
        <v>0</v>
      </c>
      <c r="F289" s="128">
        <f t="shared" si="44"/>
        <v>0</v>
      </c>
      <c r="G289" s="129">
        <f t="shared" si="44"/>
        <v>0</v>
      </c>
      <c r="H289" s="247">
        <f t="shared" si="44"/>
        <v>368</v>
      </c>
      <c r="I289" s="128">
        <f t="shared" si="44"/>
        <v>0</v>
      </c>
      <c r="J289" s="128">
        <f t="shared" si="44"/>
        <v>0</v>
      </c>
      <c r="K289" s="128">
        <f t="shared" si="44"/>
        <v>368</v>
      </c>
      <c r="L289" s="130">
        <f t="shared" si="44"/>
        <v>0</v>
      </c>
    </row>
    <row r="290" spans="1:12" s="24" customFormat="1" ht="12.75" thickTop="1" x14ac:dyDescent="0.25">
      <c r="A290" s="248" t="s">
        <v>301</v>
      </c>
      <c r="B290" s="248" t="s">
        <v>302</v>
      </c>
      <c r="C290" s="241">
        <f t="shared" ref="C290:L290" si="45">SUM(C291,C293,C295)-SUM(C292,C294,C296)</f>
        <v>0</v>
      </c>
      <c r="D290" s="242">
        <f t="shared" si="45"/>
        <v>0</v>
      </c>
      <c r="E290" s="242">
        <f t="shared" si="45"/>
        <v>0</v>
      </c>
      <c r="F290" s="242">
        <f t="shared" si="45"/>
        <v>0</v>
      </c>
      <c r="G290" s="249">
        <f t="shared" si="45"/>
        <v>0</v>
      </c>
      <c r="H290" s="244">
        <f t="shared" si="45"/>
        <v>0</v>
      </c>
      <c r="I290" s="242">
        <f t="shared" si="45"/>
        <v>0</v>
      </c>
      <c r="J290" s="242">
        <f t="shared" si="45"/>
        <v>0</v>
      </c>
      <c r="K290" s="242">
        <f t="shared" si="45"/>
        <v>0</v>
      </c>
      <c r="L290" s="245">
        <f t="shared" si="45"/>
        <v>0</v>
      </c>
    </row>
    <row r="291" spans="1:12" x14ac:dyDescent="0.25">
      <c r="A291" s="250" t="s">
        <v>303</v>
      </c>
      <c r="B291" s="116" t="s">
        <v>304</v>
      </c>
      <c r="C291" s="79">
        <f t="shared" ref="C291:C296" si="46">SUM(D291:G291)</f>
        <v>0</v>
      </c>
      <c r="D291" s="81"/>
      <c r="E291" s="81"/>
      <c r="F291" s="81"/>
      <c r="G291" s="229"/>
      <c r="H291" s="79">
        <f t="shared" ref="H291:H296" si="47">SUM(I291:L291)</f>
        <v>0</v>
      </c>
      <c r="I291" s="81"/>
      <c r="J291" s="81"/>
      <c r="K291" s="81"/>
      <c r="L291" s="230"/>
    </row>
    <row r="292" spans="1:12" ht="24" x14ac:dyDescent="0.25">
      <c r="A292" s="174" t="s">
        <v>305</v>
      </c>
      <c r="B292" s="43" t="s">
        <v>306</v>
      </c>
      <c r="C292" s="72">
        <f t="shared" si="46"/>
        <v>0</v>
      </c>
      <c r="D292" s="74"/>
      <c r="E292" s="74"/>
      <c r="F292" s="74"/>
      <c r="G292" s="157"/>
      <c r="H292" s="72">
        <f t="shared" si="47"/>
        <v>0</v>
      </c>
      <c r="I292" s="74"/>
      <c r="J292" s="74"/>
      <c r="K292" s="74"/>
      <c r="L292" s="158"/>
    </row>
    <row r="293" spans="1:12" x14ac:dyDescent="0.25">
      <c r="A293" s="174" t="s">
        <v>307</v>
      </c>
      <c r="B293" s="43" t="s">
        <v>308</v>
      </c>
      <c r="C293" s="72">
        <f t="shared" si="46"/>
        <v>0</v>
      </c>
      <c r="D293" s="74"/>
      <c r="E293" s="74"/>
      <c r="F293" s="74"/>
      <c r="G293" s="157"/>
      <c r="H293" s="72">
        <f t="shared" si="47"/>
        <v>0</v>
      </c>
      <c r="I293" s="74"/>
      <c r="J293" s="74"/>
      <c r="K293" s="74"/>
      <c r="L293" s="158"/>
    </row>
    <row r="294" spans="1:12" ht="24" x14ac:dyDescent="0.25">
      <c r="A294" s="174" t="s">
        <v>309</v>
      </c>
      <c r="B294" s="43" t="s">
        <v>310</v>
      </c>
      <c r="C294" s="72">
        <f t="shared" si="46"/>
        <v>0</v>
      </c>
      <c r="D294" s="74"/>
      <c r="E294" s="74"/>
      <c r="F294" s="74"/>
      <c r="G294" s="157"/>
      <c r="H294" s="72">
        <f t="shared" si="47"/>
        <v>0</v>
      </c>
      <c r="I294" s="74"/>
      <c r="J294" s="74"/>
      <c r="K294" s="74"/>
      <c r="L294" s="158"/>
    </row>
    <row r="295" spans="1:12" x14ac:dyDescent="0.25">
      <c r="A295" s="174" t="s">
        <v>311</v>
      </c>
      <c r="B295" s="43" t="s">
        <v>312</v>
      </c>
      <c r="C295" s="72">
        <f t="shared" si="46"/>
        <v>0</v>
      </c>
      <c r="D295" s="74"/>
      <c r="E295" s="74"/>
      <c r="F295" s="74"/>
      <c r="G295" s="157"/>
      <c r="H295" s="72">
        <f t="shared" si="47"/>
        <v>0</v>
      </c>
      <c r="I295" s="74"/>
      <c r="J295" s="74"/>
      <c r="K295" s="74"/>
      <c r="L295" s="158"/>
    </row>
    <row r="296" spans="1:12" ht="24.75" thickBot="1" x14ac:dyDescent="0.3">
      <c r="A296" s="251" t="s">
        <v>313</v>
      </c>
      <c r="B296" s="252" t="s">
        <v>314</v>
      </c>
      <c r="C296" s="185">
        <f t="shared" si="46"/>
        <v>0</v>
      </c>
      <c r="D296" s="189"/>
      <c r="E296" s="189"/>
      <c r="F296" s="189"/>
      <c r="G296" s="253"/>
      <c r="H296" s="185">
        <f t="shared" si="47"/>
        <v>0</v>
      </c>
      <c r="I296" s="189"/>
      <c r="J296" s="189"/>
      <c r="K296" s="189"/>
      <c r="L296" s="191"/>
    </row>
    <row r="297" spans="1:12" s="24" customFormat="1" ht="13.5" thickTop="1" thickBot="1" x14ac:dyDescent="0.3">
      <c r="A297" s="254" t="s">
        <v>315</v>
      </c>
      <c r="B297" s="254" t="s">
        <v>316</v>
      </c>
      <c r="C297" s="255">
        <f>SUM(D297:G297)</f>
        <v>0</v>
      </c>
      <c r="D297" s="256"/>
      <c r="E297" s="256"/>
      <c r="F297" s="256"/>
      <c r="G297" s="257"/>
      <c r="H297" s="255">
        <f>SUM(I297:L297)</f>
        <v>0</v>
      </c>
      <c r="I297" s="256"/>
      <c r="J297" s="256"/>
      <c r="K297" s="256"/>
      <c r="L297" s="258"/>
    </row>
    <row r="298" spans="1:12" s="24" customFormat="1" ht="48.75" thickTop="1" x14ac:dyDescent="0.25">
      <c r="A298" s="248" t="s">
        <v>317</v>
      </c>
      <c r="B298" s="259" t="s">
        <v>318</v>
      </c>
      <c r="C298" s="260">
        <f>SUM(D298:G298)</f>
        <v>0</v>
      </c>
      <c r="D298" s="177"/>
      <c r="E298" s="177"/>
      <c r="F298" s="177"/>
      <c r="G298" s="178"/>
      <c r="H298" s="260">
        <f>SUM(I298:L298)</f>
        <v>0</v>
      </c>
      <c r="I298" s="177"/>
      <c r="J298" s="177"/>
      <c r="K298" s="177"/>
      <c r="L298" s="179"/>
    </row>
    <row r="299" spans="1:12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</row>
    <row r="300" spans="1:12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</row>
    <row r="301" spans="1:12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</row>
    <row r="302" spans="1:12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</row>
    <row r="303" spans="1:12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</row>
    <row r="304" spans="1:12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</row>
    <row r="305" spans="1:12" x14ac:dyDescent="0.2">
      <c r="A305" s="1"/>
      <c r="B305" s="1"/>
      <c r="C305" s="261"/>
      <c r="D305" s="1"/>
      <c r="E305" s="1"/>
      <c r="F305" s="1"/>
      <c r="G305" s="1"/>
      <c r="H305" s="1"/>
      <c r="I305" s="1"/>
      <c r="J305" s="1"/>
      <c r="K305" s="1"/>
      <c r="L305" s="1"/>
    </row>
    <row r="306" spans="1:12" x14ac:dyDescent="0.2">
      <c r="A306" s="1"/>
      <c r="B306" s="1"/>
      <c r="C306" s="261"/>
      <c r="D306" s="1"/>
      <c r="E306" s="1"/>
      <c r="F306" s="1"/>
      <c r="G306" s="1"/>
      <c r="H306" s="1"/>
      <c r="I306" s="1"/>
      <c r="J306" s="1"/>
      <c r="K306" s="1"/>
      <c r="L306" s="1"/>
    </row>
    <row r="307" spans="1:12" x14ac:dyDescent="0.2">
      <c r="A307" s="1"/>
      <c r="B307" s="1"/>
      <c r="C307" s="261"/>
      <c r="D307" s="1"/>
      <c r="E307" s="1"/>
      <c r="F307" s="1"/>
      <c r="G307" s="1"/>
      <c r="H307" s="1"/>
      <c r="I307" s="1"/>
      <c r="J307" s="1"/>
      <c r="K307" s="1"/>
      <c r="L307" s="1"/>
    </row>
    <row r="308" spans="1:12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</row>
    <row r="309" spans="1:12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</row>
    <row r="310" spans="1:12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</row>
    <row r="311" spans="1:12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</row>
    <row r="312" spans="1:12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</row>
    <row r="313" spans="1:12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</row>
    <row r="314" spans="1:12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</row>
    <row r="315" spans="1:12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</row>
    <row r="316" spans="1:12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</row>
  </sheetData>
  <sheetProtection formatCells="0" formatColumns="0" formatRows="0"/>
  <autoFilter ref="A18:L298"/>
  <mergeCells count="29">
    <mergeCell ref="A288:B288"/>
    <mergeCell ref="H16:H17"/>
    <mergeCell ref="I16:I17"/>
    <mergeCell ref="J16:J17"/>
    <mergeCell ref="K16:K17"/>
    <mergeCell ref="L16:L17"/>
    <mergeCell ref="A287:B287"/>
    <mergeCell ref="C13:L13"/>
    <mergeCell ref="A15:A17"/>
    <mergeCell ref="B15:B17"/>
    <mergeCell ref="C15:G15"/>
    <mergeCell ref="H15:L15"/>
    <mergeCell ref="C16:C17"/>
    <mergeCell ref="D16:D17"/>
    <mergeCell ref="E16:E17"/>
    <mergeCell ref="F16:F17"/>
    <mergeCell ref="G16:G17"/>
    <mergeCell ref="C12:L12"/>
    <mergeCell ref="A1:L1"/>
    <mergeCell ref="A2:L2"/>
    <mergeCell ref="C3:L3"/>
    <mergeCell ref="C4:L4"/>
    <mergeCell ref="C5:L5"/>
    <mergeCell ref="C6:L6"/>
    <mergeCell ref="C7:L7"/>
    <mergeCell ref="C8:L8"/>
    <mergeCell ref="C9:L9"/>
    <mergeCell ref="C10:L10"/>
    <mergeCell ref="C11:L11"/>
  </mergeCells>
  <pageMargins left="0.78740157480314965" right="0.39370078740157483" top="0.39370078740157483" bottom="0.39370078740157483" header="0.23622047244094491" footer="0.19685039370078741"/>
  <pageSetup paperSize="9" scale="70" orientation="portrait" r:id="rId1"/>
  <headerFooter>
    <oddHeader xml:space="preserve">&amp;C                               </oddHeader>
    <oddFooter>&amp;L&amp;D, &amp;T&amp;R&amp;"Times New Roman,Regular"&amp;10&amp;P (&amp;N)</oddFoot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M316"/>
  <sheetViews>
    <sheetView showGridLines="0" view="pageLayout" zoomScaleNormal="100" workbookViewId="0">
      <selection activeCell="C3" sqref="C3:L3"/>
    </sheetView>
  </sheetViews>
  <sheetFormatPr defaultColWidth="9.140625" defaultRowHeight="12" x14ac:dyDescent="0.25"/>
  <cols>
    <col min="1" max="1" width="10.85546875" style="262" customWidth="1"/>
    <col min="2" max="2" width="28" style="262" customWidth="1"/>
    <col min="3" max="3" width="9.7109375" style="262" customWidth="1"/>
    <col min="4" max="4" width="9.5703125" style="262" customWidth="1"/>
    <col min="5" max="6" width="8.7109375" style="262" customWidth="1"/>
    <col min="7" max="7" width="8.28515625" style="262" customWidth="1"/>
    <col min="8" max="11" width="8.7109375" style="262" customWidth="1"/>
    <col min="12" max="12" width="7.5703125" style="262" customWidth="1"/>
    <col min="13" max="16" width="0" style="1" hidden="1" customWidth="1"/>
    <col min="17" max="16384" width="9.140625" style="1"/>
  </cols>
  <sheetData>
    <row r="1" spans="1:12" x14ac:dyDescent="0.25">
      <c r="A1" s="591" t="s">
        <v>546</v>
      </c>
      <c r="B1" s="591"/>
      <c r="C1" s="591"/>
      <c r="D1" s="591"/>
      <c r="E1" s="591"/>
      <c r="F1" s="591"/>
      <c r="G1" s="591"/>
      <c r="H1" s="591"/>
      <c r="I1" s="591"/>
      <c r="J1" s="591"/>
      <c r="K1" s="591"/>
      <c r="L1" s="591"/>
    </row>
    <row r="2" spans="1:12" ht="35.25" customHeight="1" x14ac:dyDescent="0.25">
      <c r="A2" s="592" t="s">
        <v>1</v>
      </c>
      <c r="B2" s="593"/>
      <c r="C2" s="593"/>
      <c r="D2" s="593"/>
      <c r="E2" s="593"/>
      <c r="F2" s="593"/>
      <c r="G2" s="593"/>
      <c r="H2" s="593"/>
      <c r="I2" s="593"/>
      <c r="J2" s="593"/>
      <c r="K2" s="593"/>
      <c r="L2" s="594"/>
    </row>
    <row r="3" spans="1:12" ht="12.75" customHeight="1" x14ac:dyDescent="0.25">
      <c r="A3" s="2" t="s">
        <v>2</v>
      </c>
      <c r="B3" s="3"/>
      <c r="C3" s="668" t="s">
        <v>663</v>
      </c>
      <c r="D3" s="595"/>
      <c r="E3" s="595"/>
      <c r="F3" s="595"/>
      <c r="G3" s="595"/>
      <c r="H3" s="595"/>
      <c r="I3" s="595"/>
      <c r="J3" s="595"/>
      <c r="K3" s="595"/>
      <c r="L3" s="596"/>
    </row>
    <row r="4" spans="1:12" ht="12.75" customHeight="1" x14ac:dyDescent="0.25">
      <c r="A4" s="2" t="s">
        <v>4</v>
      </c>
      <c r="B4" s="3"/>
      <c r="C4" s="668" t="s">
        <v>400</v>
      </c>
      <c r="D4" s="595"/>
      <c r="E4" s="595"/>
      <c r="F4" s="595"/>
      <c r="G4" s="595"/>
      <c r="H4" s="595"/>
      <c r="I4" s="595"/>
      <c r="J4" s="595"/>
      <c r="K4" s="595"/>
      <c r="L4" s="596"/>
    </row>
    <row r="5" spans="1:12" ht="12.75" customHeight="1" x14ac:dyDescent="0.25">
      <c r="A5" s="4" t="s">
        <v>6</v>
      </c>
      <c r="B5" s="5"/>
      <c r="C5" s="667" t="s">
        <v>401</v>
      </c>
      <c r="D5" s="589"/>
      <c r="E5" s="589"/>
      <c r="F5" s="589"/>
      <c r="G5" s="589"/>
      <c r="H5" s="589"/>
      <c r="I5" s="589"/>
      <c r="J5" s="589"/>
      <c r="K5" s="589"/>
      <c r="L5" s="590"/>
    </row>
    <row r="6" spans="1:12" ht="12.75" customHeight="1" x14ac:dyDescent="0.25">
      <c r="A6" s="4" t="s">
        <v>8</v>
      </c>
      <c r="B6" s="5"/>
      <c r="C6" s="667" t="s">
        <v>320</v>
      </c>
      <c r="D6" s="589"/>
      <c r="E6" s="589"/>
      <c r="F6" s="589"/>
      <c r="G6" s="589"/>
      <c r="H6" s="589"/>
      <c r="I6" s="589"/>
      <c r="J6" s="589"/>
      <c r="K6" s="589"/>
      <c r="L6" s="590"/>
    </row>
    <row r="7" spans="1:12" x14ac:dyDescent="0.25">
      <c r="A7" s="4" t="s">
        <v>10</v>
      </c>
      <c r="B7" s="5"/>
      <c r="C7" s="668" t="s">
        <v>547</v>
      </c>
      <c r="D7" s="595"/>
      <c r="E7" s="595"/>
      <c r="F7" s="595"/>
      <c r="G7" s="595"/>
      <c r="H7" s="595"/>
      <c r="I7" s="595"/>
      <c r="J7" s="595"/>
      <c r="K7" s="595"/>
      <c r="L7" s="596"/>
    </row>
    <row r="8" spans="1:12" ht="12.75" customHeight="1" x14ac:dyDescent="0.25">
      <c r="A8" s="6" t="s">
        <v>12</v>
      </c>
      <c r="B8" s="5"/>
      <c r="C8" s="597"/>
      <c r="D8" s="597"/>
      <c r="E8" s="597"/>
      <c r="F8" s="597"/>
      <c r="G8" s="597"/>
      <c r="H8" s="597"/>
      <c r="I8" s="597"/>
      <c r="J8" s="597"/>
      <c r="K8" s="597"/>
      <c r="L8" s="598"/>
    </row>
    <row r="9" spans="1:12" ht="12.75" customHeight="1" x14ac:dyDescent="0.25">
      <c r="A9" s="4"/>
      <c r="B9" s="5" t="s">
        <v>13</v>
      </c>
      <c r="C9" s="667" t="s">
        <v>402</v>
      </c>
      <c r="D9" s="589"/>
      <c r="E9" s="589"/>
      <c r="F9" s="589"/>
      <c r="G9" s="589"/>
      <c r="H9" s="589"/>
      <c r="I9" s="589"/>
      <c r="J9" s="589"/>
      <c r="K9" s="589"/>
      <c r="L9" s="590"/>
    </row>
    <row r="10" spans="1:12" ht="12.75" customHeight="1" x14ac:dyDescent="0.25">
      <c r="A10" s="4"/>
      <c r="B10" s="5" t="s">
        <v>15</v>
      </c>
      <c r="C10" s="667" t="s">
        <v>403</v>
      </c>
      <c r="D10" s="589"/>
      <c r="E10" s="589"/>
      <c r="F10" s="589"/>
      <c r="G10" s="589"/>
      <c r="H10" s="589"/>
      <c r="I10" s="589"/>
      <c r="J10" s="589"/>
      <c r="K10" s="589"/>
      <c r="L10" s="590"/>
    </row>
    <row r="11" spans="1:12" ht="12.75" customHeight="1" x14ac:dyDescent="0.25">
      <c r="A11" s="4"/>
      <c r="B11" s="5" t="s">
        <v>16</v>
      </c>
      <c r="C11" s="667"/>
      <c r="D11" s="589"/>
      <c r="E11" s="589"/>
      <c r="F11" s="589"/>
      <c r="G11" s="589"/>
      <c r="H11" s="589"/>
      <c r="I11" s="589"/>
      <c r="J11" s="589"/>
      <c r="K11" s="589"/>
      <c r="L11" s="590"/>
    </row>
    <row r="12" spans="1:12" ht="12.75" customHeight="1" x14ac:dyDescent="0.25">
      <c r="A12" s="4"/>
      <c r="B12" s="5" t="s">
        <v>17</v>
      </c>
      <c r="C12" s="667" t="s">
        <v>404</v>
      </c>
      <c r="D12" s="589"/>
      <c r="E12" s="589"/>
      <c r="F12" s="589"/>
      <c r="G12" s="589"/>
      <c r="H12" s="589"/>
      <c r="I12" s="589"/>
      <c r="J12" s="589"/>
      <c r="K12" s="589"/>
      <c r="L12" s="590"/>
    </row>
    <row r="13" spans="1:12" ht="12.75" customHeight="1" x14ac:dyDescent="0.25">
      <c r="A13" s="4"/>
      <c r="B13" s="5" t="s">
        <v>18</v>
      </c>
      <c r="C13" s="589"/>
      <c r="D13" s="589"/>
      <c r="E13" s="589"/>
      <c r="F13" s="589"/>
      <c r="G13" s="589"/>
      <c r="H13" s="589"/>
      <c r="I13" s="589"/>
      <c r="J13" s="589"/>
      <c r="K13" s="589"/>
      <c r="L13" s="590"/>
    </row>
    <row r="14" spans="1:12" ht="12.75" customHeight="1" x14ac:dyDescent="0.25">
      <c r="A14" s="7"/>
      <c r="B14" s="8"/>
      <c r="C14" s="9"/>
      <c r="D14" s="9"/>
      <c r="E14" s="9"/>
      <c r="F14" s="9"/>
      <c r="G14" s="9"/>
      <c r="H14" s="9"/>
      <c r="I14" s="9"/>
      <c r="J14" s="9"/>
      <c r="K14" s="9"/>
      <c r="L14" s="10"/>
    </row>
    <row r="15" spans="1:12" s="11" customFormat="1" ht="12.75" customHeight="1" x14ac:dyDescent="0.25">
      <c r="A15" s="603" t="s">
        <v>19</v>
      </c>
      <c r="B15" s="606" t="s">
        <v>20</v>
      </c>
      <c r="C15" s="608" t="s">
        <v>21</v>
      </c>
      <c r="D15" s="609"/>
      <c r="E15" s="609"/>
      <c r="F15" s="609"/>
      <c r="G15" s="610"/>
      <c r="H15" s="608" t="s">
        <v>22</v>
      </c>
      <c r="I15" s="609"/>
      <c r="J15" s="609"/>
      <c r="K15" s="609"/>
      <c r="L15" s="611"/>
    </row>
    <row r="16" spans="1:12" s="11" customFormat="1" ht="12.75" customHeight="1" x14ac:dyDescent="0.25">
      <c r="A16" s="604"/>
      <c r="B16" s="607"/>
      <c r="C16" s="612" t="s">
        <v>23</v>
      </c>
      <c r="D16" s="613" t="s">
        <v>24</v>
      </c>
      <c r="E16" s="615" t="s">
        <v>25</v>
      </c>
      <c r="F16" s="617" t="s">
        <v>26</v>
      </c>
      <c r="G16" s="619" t="s">
        <v>27</v>
      </c>
      <c r="H16" s="612" t="s">
        <v>23</v>
      </c>
      <c r="I16" s="613" t="s">
        <v>24</v>
      </c>
      <c r="J16" s="615" t="s">
        <v>25</v>
      </c>
      <c r="K16" s="617" t="s">
        <v>26</v>
      </c>
      <c r="L16" s="599" t="s">
        <v>27</v>
      </c>
    </row>
    <row r="17" spans="1:12" s="12" customFormat="1" ht="61.5" customHeight="1" thickBot="1" x14ac:dyDescent="0.3">
      <c r="A17" s="605"/>
      <c r="B17" s="607"/>
      <c r="C17" s="612"/>
      <c r="D17" s="614"/>
      <c r="E17" s="616"/>
      <c r="F17" s="618"/>
      <c r="G17" s="619"/>
      <c r="H17" s="622"/>
      <c r="I17" s="623"/>
      <c r="J17" s="616"/>
      <c r="K17" s="618"/>
      <c r="L17" s="600"/>
    </row>
    <row r="18" spans="1:12" s="12" customFormat="1" ht="9.75" customHeight="1" thickTop="1" x14ac:dyDescent="0.25">
      <c r="A18" s="13" t="s">
        <v>28</v>
      </c>
      <c r="B18" s="13">
        <v>2</v>
      </c>
      <c r="C18" s="14">
        <v>3</v>
      </c>
      <c r="D18" s="15">
        <v>4</v>
      </c>
      <c r="E18" s="15">
        <v>5</v>
      </c>
      <c r="F18" s="15">
        <v>6</v>
      </c>
      <c r="G18" s="16">
        <v>7</v>
      </c>
      <c r="H18" s="14">
        <v>8</v>
      </c>
      <c r="I18" s="15">
        <v>9</v>
      </c>
      <c r="J18" s="15">
        <v>10</v>
      </c>
      <c r="K18" s="15">
        <v>11</v>
      </c>
      <c r="L18" s="17">
        <v>12</v>
      </c>
    </row>
    <row r="19" spans="1:12" s="24" customFormat="1" x14ac:dyDescent="0.25">
      <c r="A19" s="18"/>
      <c r="B19" s="19" t="s">
        <v>29</v>
      </c>
      <c r="C19" s="20"/>
      <c r="D19" s="21"/>
      <c r="E19" s="21"/>
      <c r="F19" s="21"/>
      <c r="G19" s="22"/>
      <c r="H19" s="20"/>
      <c r="I19" s="21"/>
      <c r="J19" s="21"/>
      <c r="K19" s="21"/>
      <c r="L19" s="23"/>
    </row>
    <row r="20" spans="1:12" s="24" customFormat="1" ht="12.75" thickBot="1" x14ac:dyDescent="0.3">
      <c r="A20" s="25"/>
      <c r="B20" s="26" t="s">
        <v>30</v>
      </c>
      <c r="C20" s="27">
        <f t="shared" ref="C20:C47" si="0">SUM(D20:G20)</f>
        <v>335261</v>
      </c>
      <c r="D20" s="28">
        <f>SUM(D21,D24,D25,D41,D43)</f>
        <v>302317</v>
      </c>
      <c r="E20" s="28">
        <f>SUM(E21,E24,E43)</f>
        <v>31608</v>
      </c>
      <c r="F20" s="28">
        <f>SUM(F21,F26,F43)</f>
        <v>1336</v>
      </c>
      <c r="G20" s="29">
        <f>SUM(G21,G45)</f>
        <v>0</v>
      </c>
      <c r="H20" s="27">
        <f>SUM(I20:L20)</f>
        <v>340687</v>
      </c>
      <c r="I20" s="28">
        <f>SUM(I21,I24,I25,I41,I43)</f>
        <v>314132</v>
      </c>
      <c r="J20" s="28">
        <f>SUM(J21,J24,J43)</f>
        <v>25299</v>
      </c>
      <c r="K20" s="28">
        <f>SUM(K21,K26,K43)</f>
        <v>1256</v>
      </c>
      <c r="L20" s="30">
        <f>SUM(L21,L45)</f>
        <v>0</v>
      </c>
    </row>
    <row r="21" spans="1:12" ht="12.75" thickTop="1" x14ac:dyDescent="0.25">
      <c r="A21" s="31"/>
      <c r="B21" s="32" t="s">
        <v>31</v>
      </c>
      <c r="C21" s="33">
        <f t="shared" si="0"/>
        <v>0</v>
      </c>
      <c r="D21" s="34">
        <f>SUM(D22:D23)</f>
        <v>0</v>
      </c>
      <c r="E21" s="34">
        <f>SUM(E22:E23)</f>
        <v>0</v>
      </c>
      <c r="F21" s="34">
        <f>SUM(F22:F23)</f>
        <v>0</v>
      </c>
      <c r="G21" s="35">
        <f>SUM(G22:G23)</f>
        <v>0</v>
      </c>
      <c r="H21" s="33">
        <f t="shared" ref="H21:H47" si="1">SUM(I21:L21)</f>
        <v>0</v>
      </c>
      <c r="I21" s="34">
        <f>SUM(I22:I23)</f>
        <v>0</v>
      </c>
      <c r="J21" s="34">
        <f>SUM(J22:J23)</f>
        <v>0</v>
      </c>
      <c r="K21" s="34">
        <f>SUM(K22:K23)</f>
        <v>0</v>
      </c>
      <c r="L21" s="36">
        <f>SUM(L22:L23)</f>
        <v>0</v>
      </c>
    </row>
    <row r="22" spans="1:12" x14ac:dyDescent="0.25">
      <c r="A22" s="37"/>
      <c r="B22" s="38" t="s">
        <v>32</v>
      </c>
      <c r="C22" s="39">
        <f t="shared" si="0"/>
        <v>0</v>
      </c>
      <c r="D22" s="40"/>
      <c r="E22" s="40"/>
      <c r="F22" s="40"/>
      <c r="G22" s="41"/>
      <c r="H22" s="39">
        <f t="shared" si="1"/>
        <v>0</v>
      </c>
      <c r="I22" s="40"/>
      <c r="J22" s="40"/>
      <c r="K22" s="40"/>
      <c r="L22" s="42"/>
    </row>
    <row r="23" spans="1:12" x14ac:dyDescent="0.25">
      <c r="A23" s="43"/>
      <c r="B23" s="44" t="s">
        <v>33</v>
      </c>
      <c r="C23" s="45">
        <f t="shared" si="0"/>
        <v>0</v>
      </c>
      <c r="D23" s="46"/>
      <c r="E23" s="46"/>
      <c r="F23" s="46"/>
      <c r="G23" s="47"/>
      <c r="H23" s="45">
        <f t="shared" si="1"/>
        <v>0</v>
      </c>
      <c r="I23" s="46"/>
      <c r="J23" s="46"/>
      <c r="K23" s="46"/>
      <c r="L23" s="48"/>
    </row>
    <row r="24" spans="1:12" s="24" customFormat="1" ht="24.75" thickBot="1" x14ac:dyDescent="0.3">
      <c r="A24" s="49">
        <v>19300</v>
      </c>
      <c r="B24" s="49" t="s">
        <v>34</v>
      </c>
      <c r="C24" s="50">
        <f t="shared" si="0"/>
        <v>333925</v>
      </c>
      <c r="D24" s="51">
        <v>302317</v>
      </c>
      <c r="E24" s="51">
        <v>31608</v>
      </c>
      <c r="F24" s="52" t="s">
        <v>35</v>
      </c>
      <c r="G24" s="53" t="s">
        <v>35</v>
      </c>
      <c r="H24" s="50">
        <f t="shared" si="1"/>
        <v>339431</v>
      </c>
      <c r="I24" s="51">
        <f>I51</f>
        <v>314132</v>
      </c>
      <c r="J24" s="51">
        <f>J51</f>
        <v>25299</v>
      </c>
      <c r="K24" s="52" t="s">
        <v>35</v>
      </c>
      <c r="L24" s="54" t="s">
        <v>35</v>
      </c>
    </row>
    <row r="25" spans="1:12" s="24" customFormat="1" ht="24.75" thickTop="1" x14ac:dyDescent="0.25">
      <c r="A25" s="55"/>
      <c r="B25" s="56" t="s">
        <v>36</v>
      </c>
      <c r="C25" s="57">
        <f t="shared" si="0"/>
        <v>0</v>
      </c>
      <c r="D25" s="58"/>
      <c r="E25" s="59" t="s">
        <v>35</v>
      </c>
      <c r="F25" s="59" t="s">
        <v>35</v>
      </c>
      <c r="G25" s="60" t="s">
        <v>35</v>
      </c>
      <c r="H25" s="57">
        <f t="shared" si="1"/>
        <v>0</v>
      </c>
      <c r="I25" s="61"/>
      <c r="J25" s="59" t="s">
        <v>35</v>
      </c>
      <c r="K25" s="59" t="s">
        <v>35</v>
      </c>
      <c r="L25" s="62" t="s">
        <v>35</v>
      </c>
    </row>
    <row r="26" spans="1:12" s="24" customFormat="1" ht="36" x14ac:dyDescent="0.25">
      <c r="A26" s="56">
        <v>21300</v>
      </c>
      <c r="B26" s="56" t="s">
        <v>37</v>
      </c>
      <c r="C26" s="57">
        <f t="shared" si="0"/>
        <v>1336</v>
      </c>
      <c r="D26" s="59" t="s">
        <v>35</v>
      </c>
      <c r="E26" s="59" t="s">
        <v>35</v>
      </c>
      <c r="F26" s="63">
        <f>SUM(F27,F31,F33,F36)</f>
        <v>1336</v>
      </c>
      <c r="G26" s="60" t="s">
        <v>35</v>
      </c>
      <c r="H26" s="57">
        <f t="shared" si="1"/>
        <v>1256</v>
      </c>
      <c r="I26" s="59" t="s">
        <v>35</v>
      </c>
      <c r="J26" s="59" t="s">
        <v>35</v>
      </c>
      <c r="K26" s="63">
        <f>SUM(K27,K31,K33,K36)</f>
        <v>1256</v>
      </c>
      <c r="L26" s="62" t="s">
        <v>35</v>
      </c>
    </row>
    <row r="27" spans="1:12" s="24" customFormat="1" ht="24" x14ac:dyDescent="0.25">
      <c r="A27" s="64">
        <v>21350</v>
      </c>
      <c r="B27" s="56" t="s">
        <v>38</v>
      </c>
      <c r="C27" s="57">
        <f t="shared" si="0"/>
        <v>0</v>
      </c>
      <c r="D27" s="59" t="s">
        <v>35</v>
      </c>
      <c r="E27" s="59" t="s">
        <v>35</v>
      </c>
      <c r="F27" s="63">
        <f>SUM(F28:F30)</f>
        <v>0</v>
      </c>
      <c r="G27" s="60" t="s">
        <v>35</v>
      </c>
      <c r="H27" s="57">
        <f t="shared" si="1"/>
        <v>0</v>
      </c>
      <c r="I27" s="59" t="s">
        <v>35</v>
      </c>
      <c r="J27" s="59" t="s">
        <v>35</v>
      </c>
      <c r="K27" s="63">
        <f>SUM(K28:K30)</f>
        <v>0</v>
      </c>
      <c r="L27" s="62" t="s">
        <v>35</v>
      </c>
    </row>
    <row r="28" spans="1:12" x14ac:dyDescent="0.25">
      <c r="A28" s="37">
        <v>21351</v>
      </c>
      <c r="B28" s="65" t="s">
        <v>39</v>
      </c>
      <c r="C28" s="66">
        <f t="shared" si="0"/>
        <v>0</v>
      </c>
      <c r="D28" s="67" t="s">
        <v>35</v>
      </c>
      <c r="E28" s="67" t="s">
        <v>35</v>
      </c>
      <c r="F28" s="68"/>
      <c r="G28" s="69" t="s">
        <v>35</v>
      </c>
      <c r="H28" s="66">
        <f t="shared" si="1"/>
        <v>0</v>
      </c>
      <c r="I28" s="67" t="s">
        <v>35</v>
      </c>
      <c r="J28" s="67" t="s">
        <v>35</v>
      </c>
      <c r="K28" s="68"/>
      <c r="L28" s="70" t="s">
        <v>35</v>
      </c>
    </row>
    <row r="29" spans="1:12" x14ac:dyDescent="0.25">
      <c r="A29" s="43">
        <v>21352</v>
      </c>
      <c r="B29" s="71" t="s">
        <v>40</v>
      </c>
      <c r="C29" s="72">
        <f t="shared" si="0"/>
        <v>0</v>
      </c>
      <c r="D29" s="73" t="s">
        <v>35</v>
      </c>
      <c r="E29" s="73" t="s">
        <v>35</v>
      </c>
      <c r="F29" s="74"/>
      <c r="G29" s="75" t="s">
        <v>35</v>
      </c>
      <c r="H29" s="72">
        <f t="shared" si="1"/>
        <v>0</v>
      </c>
      <c r="I29" s="73" t="s">
        <v>35</v>
      </c>
      <c r="J29" s="73" t="s">
        <v>35</v>
      </c>
      <c r="K29" s="74"/>
      <c r="L29" s="76" t="s">
        <v>35</v>
      </c>
    </row>
    <row r="30" spans="1:12" ht="24" x14ac:dyDescent="0.25">
      <c r="A30" s="43">
        <v>21359</v>
      </c>
      <c r="B30" s="71" t="s">
        <v>41</v>
      </c>
      <c r="C30" s="72">
        <f t="shared" si="0"/>
        <v>0</v>
      </c>
      <c r="D30" s="73" t="s">
        <v>35</v>
      </c>
      <c r="E30" s="73" t="s">
        <v>35</v>
      </c>
      <c r="F30" s="74"/>
      <c r="G30" s="75" t="s">
        <v>35</v>
      </c>
      <c r="H30" s="72">
        <f t="shared" si="1"/>
        <v>0</v>
      </c>
      <c r="I30" s="73" t="s">
        <v>35</v>
      </c>
      <c r="J30" s="73" t="s">
        <v>35</v>
      </c>
      <c r="K30" s="74"/>
      <c r="L30" s="76" t="s">
        <v>35</v>
      </c>
    </row>
    <row r="31" spans="1:12" s="24" customFormat="1" ht="36" x14ac:dyDescent="0.25">
      <c r="A31" s="64">
        <v>21370</v>
      </c>
      <c r="B31" s="56" t="s">
        <v>42</v>
      </c>
      <c r="C31" s="57">
        <f t="shared" si="0"/>
        <v>0</v>
      </c>
      <c r="D31" s="59" t="s">
        <v>35</v>
      </c>
      <c r="E31" s="59" t="s">
        <v>35</v>
      </c>
      <c r="F31" s="63">
        <f>SUM(F32)</f>
        <v>0</v>
      </c>
      <c r="G31" s="60" t="s">
        <v>35</v>
      </c>
      <c r="H31" s="57">
        <f t="shared" si="1"/>
        <v>0</v>
      </c>
      <c r="I31" s="59" t="s">
        <v>35</v>
      </c>
      <c r="J31" s="59" t="s">
        <v>35</v>
      </c>
      <c r="K31" s="63">
        <f>SUM(K32)</f>
        <v>0</v>
      </c>
      <c r="L31" s="62" t="s">
        <v>35</v>
      </c>
    </row>
    <row r="32" spans="1:12" ht="36" x14ac:dyDescent="0.25">
      <c r="A32" s="77">
        <v>21379</v>
      </c>
      <c r="B32" s="78" t="s">
        <v>43</v>
      </c>
      <c r="C32" s="79">
        <f t="shared" si="0"/>
        <v>0</v>
      </c>
      <c r="D32" s="80" t="s">
        <v>35</v>
      </c>
      <c r="E32" s="80" t="s">
        <v>35</v>
      </c>
      <c r="F32" s="81"/>
      <c r="G32" s="82" t="s">
        <v>35</v>
      </c>
      <c r="H32" s="79">
        <f t="shared" si="1"/>
        <v>0</v>
      </c>
      <c r="I32" s="80" t="s">
        <v>35</v>
      </c>
      <c r="J32" s="80" t="s">
        <v>35</v>
      </c>
      <c r="K32" s="81"/>
      <c r="L32" s="83" t="s">
        <v>35</v>
      </c>
    </row>
    <row r="33" spans="1:12" s="24" customFormat="1" x14ac:dyDescent="0.25">
      <c r="A33" s="64">
        <v>21380</v>
      </c>
      <c r="B33" s="56" t="s">
        <v>44</v>
      </c>
      <c r="C33" s="57">
        <f t="shared" si="0"/>
        <v>0</v>
      </c>
      <c r="D33" s="59" t="s">
        <v>35</v>
      </c>
      <c r="E33" s="59" t="s">
        <v>35</v>
      </c>
      <c r="F33" s="63">
        <f>SUM(F34:F35)</f>
        <v>0</v>
      </c>
      <c r="G33" s="60" t="s">
        <v>35</v>
      </c>
      <c r="H33" s="57">
        <f t="shared" si="1"/>
        <v>0</v>
      </c>
      <c r="I33" s="59" t="s">
        <v>35</v>
      </c>
      <c r="J33" s="59" t="s">
        <v>35</v>
      </c>
      <c r="K33" s="63">
        <f>SUM(K34:K35)</f>
        <v>0</v>
      </c>
      <c r="L33" s="62" t="s">
        <v>35</v>
      </c>
    </row>
    <row r="34" spans="1:12" x14ac:dyDescent="0.25">
      <c r="A34" s="38">
        <v>21381</v>
      </c>
      <c r="B34" s="65" t="s">
        <v>45</v>
      </c>
      <c r="C34" s="66">
        <f t="shared" si="0"/>
        <v>0</v>
      </c>
      <c r="D34" s="67" t="s">
        <v>35</v>
      </c>
      <c r="E34" s="67" t="s">
        <v>35</v>
      </c>
      <c r="F34" s="68"/>
      <c r="G34" s="69" t="s">
        <v>35</v>
      </c>
      <c r="H34" s="66">
        <f t="shared" si="1"/>
        <v>0</v>
      </c>
      <c r="I34" s="67" t="s">
        <v>35</v>
      </c>
      <c r="J34" s="67" t="s">
        <v>35</v>
      </c>
      <c r="K34" s="68"/>
      <c r="L34" s="70" t="s">
        <v>35</v>
      </c>
    </row>
    <row r="35" spans="1:12" ht="24" x14ac:dyDescent="0.25">
      <c r="A35" s="44">
        <v>21383</v>
      </c>
      <c r="B35" s="71" t="s">
        <v>46</v>
      </c>
      <c r="C35" s="72">
        <f>SUM(D35:G35)</f>
        <v>0</v>
      </c>
      <c r="D35" s="73" t="s">
        <v>35</v>
      </c>
      <c r="E35" s="73" t="s">
        <v>35</v>
      </c>
      <c r="F35" s="74"/>
      <c r="G35" s="75" t="s">
        <v>35</v>
      </c>
      <c r="H35" s="72">
        <f t="shared" si="1"/>
        <v>0</v>
      </c>
      <c r="I35" s="73" t="s">
        <v>35</v>
      </c>
      <c r="J35" s="73" t="s">
        <v>35</v>
      </c>
      <c r="K35" s="74"/>
      <c r="L35" s="76" t="s">
        <v>35</v>
      </c>
    </row>
    <row r="36" spans="1:12" s="24" customFormat="1" ht="25.5" customHeight="1" x14ac:dyDescent="0.25">
      <c r="A36" s="64">
        <v>21390</v>
      </c>
      <c r="B36" s="56" t="s">
        <v>47</v>
      </c>
      <c r="C36" s="57">
        <f t="shared" si="0"/>
        <v>1336</v>
      </c>
      <c r="D36" s="59" t="s">
        <v>35</v>
      </c>
      <c r="E36" s="59" t="s">
        <v>35</v>
      </c>
      <c r="F36" s="63">
        <f>SUM(F37:F40)</f>
        <v>1336</v>
      </c>
      <c r="G36" s="60" t="s">
        <v>35</v>
      </c>
      <c r="H36" s="57">
        <f t="shared" si="1"/>
        <v>1256</v>
      </c>
      <c r="I36" s="59" t="s">
        <v>35</v>
      </c>
      <c r="J36" s="59" t="s">
        <v>35</v>
      </c>
      <c r="K36" s="63">
        <f>SUM(K37:K40)</f>
        <v>1256</v>
      </c>
      <c r="L36" s="62" t="s">
        <v>35</v>
      </c>
    </row>
    <row r="37" spans="1:12" ht="24" x14ac:dyDescent="0.25">
      <c r="A37" s="38">
        <v>21391</v>
      </c>
      <c r="B37" s="65" t="s">
        <v>48</v>
      </c>
      <c r="C37" s="66">
        <f t="shared" si="0"/>
        <v>0</v>
      </c>
      <c r="D37" s="67" t="s">
        <v>35</v>
      </c>
      <c r="E37" s="67" t="s">
        <v>35</v>
      </c>
      <c r="F37" s="68"/>
      <c r="G37" s="69" t="s">
        <v>35</v>
      </c>
      <c r="H37" s="66">
        <f t="shared" si="1"/>
        <v>0</v>
      </c>
      <c r="I37" s="67" t="s">
        <v>35</v>
      </c>
      <c r="J37" s="67" t="s">
        <v>35</v>
      </c>
      <c r="K37" s="68"/>
      <c r="L37" s="70" t="s">
        <v>35</v>
      </c>
    </row>
    <row r="38" spans="1:12" x14ac:dyDescent="0.25">
      <c r="A38" s="44">
        <v>21393</v>
      </c>
      <c r="B38" s="71" t="s">
        <v>49</v>
      </c>
      <c r="C38" s="72">
        <f t="shared" si="0"/>
        <v>0</v>
      </c>
      <c r="D38" s="73" t="s">
        <v>35</v>
      </c>
      <c r="E38" s="73" t="s">
        <v>35</v>
      </c>
      <c r="F38" s="74"/>
      <c r="G38" s="75" t="s">
        <v>35</v>
      </c>
      <c r="H38" s="72">
        <f t="shared" si="1"/>
        <v>0</v>
      </c>
      <c r="I38" s="73" t="s">
        <v>35</v>
      </c>
      <c r="J38" s="73" t="s">
        <v>35</v>
      </c>
      <c r="K38" s="74"/>
      <c r="L38" s="76" t="s">
        <v>35</v>
      </c>
    </row>
    <row r="39" spans="1:12" x14ac:dyDescent="0.25">
      <c r="A39" s="44">
        <v>21395</v>
      </c>
      <c r="B39" s="71" t="s">
        <v>50</v>
      </c>
      <c r="C39" s="72">
        <f t="shared" si="0"/>
        <v>0</v>
      </c>
      <c r="D39" s="73" t="s">
        <v>35</v>
      </c>
      <c r="E39" s="73" t="s">
        <v>35</v>
      </c>
      <c r="F39" s="74"/>
      <c r="G39" s="75" t="s">
        <v>35</v>
      </c>
      <c r="H39" s="72">
        <f t="shared" si="1"/>
        <v>0</v>
      </c>
      <c r="I39" s="73" t="s">
        <v>35</v>
      </c>
      <c r="J39" s="73" t="s">
        <v>35</v>
      </c>
      <c r="K39" s="74"/>
      <c r="L39" s="76" t="s">
        <v>35</v>
      </c>
    </row>
    <row r="40" spans="1:12" ht="24" x14ac:dyDescent="0.25">
      <c r="A40" s="84">
        <v>21399</v>
      </c>
      <c r="B40" s="85" t="s">
        <v>51</v>
      </c>
      <c r="C40" s="86">
        <f t="shared" si="0"/>
        <v>1336</v>
      </c>
      <c r="D40" s="87" t="s">
        <v>35</v>
      </c>
      <c r="E40" s="87" t="s">
        <v>35</v>
      </c>
      <c r="F40" s="88">
        <v>1336</v>
      </c>
      <c r="G40" s="89" t="s">
        <v>35</v>
      </c>
      <c r="H40" s="86">
        <f t="shared" si="1"/>
        <v>1256</v>
      </c>
      <c r="I40" s="87" t="s">
        <v>35</v>
      </c>
      <c r="J40" s="87" t="s">
        <v>35</v>
      </c>
      <c r="K40" s="88">
        <v>1256</v>
      </c>
      <c r="L40" s="90" t="s">
        <v>35</v>
      </c>
    </row>
    <row r="41" spans="1:12" s="24" customFormat="1" ht="26.25" customHeight="1" x14ac:dyDescent="0.25">
      <c r="A41" s="91">
        <v>21420</v>
      </c>
      <c r="B41" s="92" t="s">
        <v>52</v>
      </c>
      <c r="C41" s="93">
        <f>SUM(D41:G41)</f>
        <v>0</v>
      </c>
      <c r="D41" s="94">
        <f>SUM(D42)</f>
        <v>0</v>
      </c>
      <c r="E41" s="95" t="s">
        <v>35</v>
      </c>
      <c r="F41" s="95" t="s">
        <v>35</v>
      </c>
      <c r="G41" s="96" t="s">
        <v>35</v>
      </c>
      <c r="H41" s="93">
        <f>SUM(I41:L41)</f>
        <v>0</v>
      </c>
      <c r="I41" s="94">
        <f>SUM(I42)</f>
        <v>0</v>
      </c>
      <c r="J41" s="95" t="s">
        <v>35</v>
      </c>
      <c r="K41" s="95" t="s">
        <v>35</v>
      </c>
      <c r="L41" s="97" t="s">
        <v>35</v>
      </c>
    </row>
    <row r="42" spans="1:12" s="24" customFormat="1" ht="26.25" customHeight="1" x14ac:dyDescent="0.25">
      <c r="A42" s="84">
        <v>21429</v>
      </c>
      <c r="B42" s="85" t="s">
        <v>53</v>
      </c>
      <c r="C42" s="86">
        <f>SUM(D42:G42)</f>
        <v>0</v>
      </c>
      <c r="D42" s="98"/>
      <c r="E42" s="87" t="s">
        <v>35</v>
      </c>
      <c r="F42" s="87" t="s">
        <v>35</v>
      </c>
      <c r="G42" s="89" t="s">
        <v>35</v>
      </c>
      <c r="H42" s="86">
        <f t="shared" ref="H42:H44" si="2">SUM(I42:L42)</f>
        <v>0</v>
      </c>
      <c r="I42" s="98"/>
      <c r="J42" s="87" t="s">
        <v>35</v>
      </c>
      <c r="K42" s="87" t="s">
        <v>35</v>
      </c>
      <c r="L42" s="90" t="s">
        <v>35</v>
      </c>
    </row>
    <row r="43" spans="1:12" s="24" customFormat="1" ht="24" x14ac:dyDescent="0.25">
      <c r="A43" s="64">
        <v>21490</v>
      </c>
      <c r="B43" s="56" t="s">
        <v>54</v>
      </c>
      <c r="C43" s="57">
        <f t="shared" si="0"/>
        <v>0</v>
      </c>
      <c r="D43" s="99">
        <f>D44</f>
        <v>0</v>
      </c>
      <c r="E43" s="99">
        <f t="shared" ref="E43:F43" si="3">E44</f>
        <v>0</v>
      </c>
      <c r="F43" s="99">
        <f t="shared" si="3"/>
        <v>0</v>
      </c>
      <c r="G43" s="60" t="s">
        <v>35</v>
      </c>
      <c r="H43" s="100">
        <f t="shared" si="2"/>
        <v>0</v>
      </c>
      <c r="I43" s="99">
        <f>I44</f>
        <v>0</v>
      </c>
      <c r="J43" s="99">
        <f t="shared" ref="J43:K43" si="4">J44</f>
        <v>0</v>
      </c>
      <c r="K43" s="99">
        <f t="shared" si="4"/>
        <v>0</v>
      </c>
      <c r="L43" s="62" t="s">
        <v>35</v>
      </c>
    </row>
    <row r="44" spans="1:12" s="24" customFormat="1" ht="24" x14ac:dyDescent="0.25">
      <c r="A44" s="44">
        <v>21499</v>
      </c>
      <c r="B44" s="71" t="s">
        <v>55</v>
      </c>
      <c r="C44" s="79">
        <f>SUM(D44:G44)</f>
        <v>0</v>
      </c>
      <c r="D44" s="101"/>
      <c r="E44" s="102"/>
      <c r="F44" s="102"/>
      <c r="G44" s="103" t="s">
        <v>35</v>
      </c>
      <c r="H44" s="104">
        <f t="shared" si="2"/>
        <v>0</v>
      </c>
      <c r="I44" s="40"/>
      <c r="J44" s="105"/>
      <c r="K44" s="105"/>
      <c r="L44" s="106" t="s">
        <v>35</v>
      </c>
    </row>
    <row r="45" spans="1:12" ht="12.75" customHeight="1" x14ac:dyDescent="0.25">
      <c r="A45" s="107">
        <v>23000</v>
      </c>
      <c r="B45" s="108" t="s">
        <v>56</v>
      </c>
      <c r="C45" s="109">
        <f>SUM(D45:G45)</f>
        <v>0</v>
      </c>
      <c r="D45" s="59" t="s">
        <v>35</v>
      </c>
      <c r="E45" s="59" t="s">
        <v>35</v>
      </c>
      <c r="F45" s="59" t="s">
        <v>35</v>
      </c>
      <c r="G45" s="99">
        <f>SUM(G46:G47)</f>
        <v>0</v>
      </c>
      <c r="H45" s="109">
        <f t="shared" si="1"/>
        <v>0</v>
      </c>
      <c r="I45" s="87" t="s">
        <v>35</v>
      </c>
      <c r="J45" s="87" t="s">
        <v>35</v>
      </c>
      <c r="K45" s="87" t="s">
        <v>35</v>
      </c>
      <c r="L45" s="110">
        <f>SUM(L46:L47)</f>
        <v>0</v>
      </c>
    </row>
    <row r="46" spans="1:12" ht="24" x14ac:dyDescent="0.25">
      <c r="A46" s="111">
        <v>23410</v>
      </c>
      <c r="B46" s="112" t="s">
        <v>57</v>
      </c>
      <c r="C46" s="113">
        <f t="shared" si="0"/>
        <v>0</v>
      </c>
      <c r="D46" s="95" t="s">
        <v>35</v>
      </c>
      <c r="E46" s="95" t="s">
        <v>35</v>
      </c>
      <c r="F46" s="95" t="s">
        <v>35</v>
      </c>
      <c r="G46" s="114"/>
      <c r="H46" s="113">
        <f t="shared" si="1"/>
        <v>0</v>
      </c>
      <c r="I46" s="95" t="s">
        <v>35</v>
      </c>
      <c r="J46" s="95" t="s">
        <v>35</v>
      </c>
      <c r="K46" s="95" t="s">
        <v>35</v>
      </c>
      <c r="L46" s="115"/>
    </row>
    <row r="47" spans="1:12" ht="24" x14ac:dyDescent="0.25">
      <c r="A47" s="111">
        <v>23510</v>
      </c>
      <c r="B47" s="112" t="s">
        <v>58</v>
      </c>
      <c r="C47" s="93">
        <f t="shared" si="0"/>
        <v>0</v>
      </c>
      <c r="D47" s="95" t="s">
        <v>35</v>
      </c>
      <c r="E47" s="95" t="s">
        <v>35</v>
      </c>
      <c r="F47" s="95" t="s">
        <v>35</v>
      </c>
      <c r="G47" s="114"/>
      <c r="H47" s="93">
        <f t="shared" si="1"/>
        <v>0</v>
      </c>
      <c r="I47" s="95" t="s">
        <v>35</v>
      </c>
      <c r="J47" s="95" t="s">
        <v>35</v>
      </c>
      <c r="K47" s="95" t="s">
        <v>35</v>
      </c>
      <c r="L47" s="115"/>
    </row>
    <row r="48" spans="1:12" x14ac:dyDescent="0.25">
      <c r="A48" s="116"/>
      <c r="B48" s="112"/>
      <c r="C48" s="117"/>
      <c r="D48" s="95"/>
      <c r="E48" s="95"/>
      <c r="F48" s="94"/>
      <c r="G48" s="118"/>
      <c r="H48" s="117"/>
      <c r="I48" s="95"/>
      <c r="J48" s="95"/>
      <c r="K48" s="94"/>
      <c r="L48" s="119"/>
    </row>
    <row r="49" spans="1:12" s="24" customFormat="1" x14ac:dyDescent="0.25">
      <c r="A49" s="120"/>
      <c r="B49" s="121" t="s">
        <v>59</v>
      </c>
      <c r="C49" s="122"/>
      <c r="D49" s="123"/>
      <c r="E49" s="123"/>
      <c r="F49" s="123"/>
      <c r="G49" s="124"/>
      <c r="H49" s="122"/>
      <c r="I49" s="123"/>
      <c r="J49" s="123"/>
      <c r="K49" s="123"/>
      <c r="L49" s="125"/>
    </row>
    <row r="50" spans="1:12" s="24" customFormat="1" ht="12.75" thickBot="1" x14ac:dyDescent="0.3">
      <c r="A50" s="126"/>
      <c r="B50" s="25" t="s">
        <v>60</v>
      </c>
      <c r="C50" s="127">
        <f t="shared" ref="C50:C113" si="5">SUM(D50:G50)</f>
        <v>335261</v>
      </c>
      <c r="D50" s="128">
        <f>SUM(D51,D283)</f>
        <v>302317</v>
      </c>
      <c r="E50" s="128">
        <f>SUM(E51,E283)</f>
        <v>31608</v>
      </c>
      <c r="F50" s="128">
        <f>SUM(F51,F283)</f>
        <v>1336</v>
      </c>
      <c r="G50" s="129">
        <f>SUM(G51,G283)</f>
        <v>0</v>
      </c>
      <c r="H50" s="127">
        <f t="shared" ref="H50:H113" si="6">SUM(I50:L50)</f>
        <v>340687</v>
      </c>
      <c r="I50" s="128">
        <f>SUM(I51,I283)</f>
        <v>314132</v>
      </c>
      <c r="J50" s="128">
        <f>SUM(J51,J283)</f>
        <v>25299</v>
      </c>
      <c r="K50" s="128">
        <f>SUM(K51,K283)</f>
        <v>1256</v>
      </c>
      <c r="L50" s="130">
        <f>SUM(L51,L283)</f>
        <v>0</v>
      </c>
    </row>
    <row r="51" spans="1:12" s="24" customFormat="1" ht="36.75" thickTop="1" x14ac:dyDescent="0.25">
      <c r="A51" s="131"/>
      <c r="B51" s="132" t="s">
        <v>61</v>
      </c>
      <c r="C51" s="133">
        <f t="shared" si="5"/>
        <v>335261</v>
      </c>
      <c r="D51" s="134">
        <f>SUM(D52,D194)</f>
        <v>302317</v>
      </c>
      <c r="E51" s="134">
        <f>SUM(E52,E194)</f>
        <v>31608</v>
      </c>
      <c r="F51" s="134">
        <f>SUM(F52,F194)</f>
        <v>1336</v>
      </c>
      <c r="G51" s="135">
        <f>SUM(G52,G194)</f>
        <v>0</v>
      </c>
      <c r="H51" s="133">
        <f t="shared" si="6"/>
        <v>340687</v>
      </c>
      <c r="I51" s="134">
        <f>SUM(I52,I194)</f>
        <v>314132</v>
      </c>
      <c r="J51" s="134">
        <f>SUM(J52,J194)</f>
        <v>25299</v>
      </c>
      <c r="K51" s="134">
        <f>SUM(K52,K194)</f>
        <v>1256</v>
      </c>
      <c r="L51" s="136">
        <f>SUM(L52,L194)</f>
        <v>0</v>
      </c>
    </row>
    <row r="52" spans="1:12" s="24" customFormat="1" ht="24" x14ac:dyDescent="0.25">
      <c r="A52" s="137"/>
      <c r="B52" s="18" t="s">
        <v>62</v>
      </c>
      <c r="C52" s="138">
        <f t="shared" si="5"/>
        <v>334631</v>
      </c>
      <c r="D52" s="139">
        <f>SUM(D53,D75,D173,D187)</f>
        <v>301687</v>
      </c>
      <c r="E52" s="139">
        <f>SUM(E53,E75,E173,E187)</f>
        <v>31608</v>
      </c>
      <c r="F52" s="139">
        <f>SUM(F53,F75,F173,F187)</f>
        <v>1336</v>
      </c>
      <c r="G52" s="140">
        <f>SUM(G53,G75,G173,G187)</f>
        <v>0</v>
      </c>
      <c r="H52" s="138">
        <f t="shared" si="6"/>
        <v>340057</v>
      </c>
      <c r="I52" s="139">
        <f>SUM(I53,I75,I173,I187)</f>
        <v>313502</v>
      </c>
      <c r="J52" s="139">
        <f>SUM(J53,J75,J173,J187)</f>
        <v>25299</v>
      </c>
      <c r="K52" s="139">
        <f>SUM(K53,K75,K173,K187)</f>
        <v>1256</v>
      </c>
      <c r="L52" s="141">
        <f>SUM(L53,L75,L173,L187)</f>
        <v>0</v>
      </c>
    </row>
    <row r="53" spans="1:12" s="24" customFormat="1" x14ac:dyDescent="0.25">
      <c r="A53" s="142">
        <v>1000</v>
      </c>
      <c r="B53" s="142" t="s">
        <v>63</v>
      </c>
      <c r="C53" s="143">
        <f t="shared" si="5"/>
        <v>288003</v>
      </c>
      <c r="D53" s="144">
        <f>SUM(D54,D67)</f>
        <v>256395</v>
      </c>
      <c r="E53" s="144">
        <f>SUM(E54,E67)</f>
        <v>31608</v>
      </c>
      <c r="F53" s="144">
        <f>SUM(F54,F67)</f>
        <v>0</v>
      </c>
      <c r="G53" s="145">
        <f>SUM(G54,G67)</f>
        <v>0</v>
      </c>
      <c r="H53" s="143">
        <f t="shared" si="6"/>
        <v>293268</v>
      </c>
      <c r="I53" s="144">
        <f>SUM(I54,I67)</f>
        <v>267969</v>
      </c>
      <c r="J53" s="144">
        <f>SUM(J54,J67)</f>
        <v>25299</v>
      </c>
      <c r="K53" s="144">
        <f>SUM(K54,K67)</f>
        <v>0</v>
      </c>
      <c r="L53" s="146">
        <f>SUM(L54,L67)</f>
        <v>0</v>
      </c>
    </row>
    <row r="54" spans="1:12" x14ac:dyDescent="0.25">
      <c r="A54" s="56">
        <v>1100</v>
      </c>
      <c r="B54" s="147" t="s">
        <v>64</v>
      </c>
      <c r="C54" s="57">
        <f t="shared" si="5"/>
        <v>216187</v>
      </c>
      <c r="D54" s="63">
        <f>SUM(D55,D58,D66)</f>
        <v>190862</v>
      </c>
      <c r="E54" s="63">
        <f>SUM(E55,E58,E66)</f>
        <v>25325</v>
      </c>
      <c r="F54" s="63">
        <f>SUM(F55,F58,F66)</f>
        <v>0</v>
      </c>
      <c r="G54" s="148">
        <f>SUM(G55,G58,G66)</f>
        <v>0</v>
      </c>
      <c r="H54" s="57">
        <f t="shared" si="6"/>
        <v>219889</v>
      </c>
      <c r="I54" s="63">
        <f>SUM(I55,I58,I66)</f>
        <v>199801</v>
      </c>
      <c r="J54" s="63">
        <f>SUM(J55,J58,J66)</f>
        <v>20088</v>
      </c>
      <c r="K54" s="63">
        <f>SUM(K55,K58,K66)</f>
        <v>0</v>
      </c>
      <c r="L54" s="149">
        <f>SUM(L55,L58,L66)</f>
        <v>0</v>
      </c>
    </row>
    <row r="55" spans="1:12" x14ac:dyDescent="0.25">
      <c r="A55" s="150">
        <v>1110</v>
      </c>
      <c r="B55" s="112" t="s">
        <v>65</v>
      </c>
      <c r="C55" s="117">
        <f t="shared" si="5"/>
        <v>193573</v>
      </c>
      <c r="D55" s="151">
        <f>SUM(D56:D57)</f>
        <v>168335</v>
      </c>
      <c r="E55" s="151">
        <f>SUM(E56:E57)</f>
        <v>25238</v>
      </c>
      <c r="F55" s="151">
        <f>SUM(F56:F57)</f>
        <v>0</v>
      </c>
      <c r="G55" s="152">
        <f>SUM(G56:G57)</f>
        <v>0</v>
      </c>
      <c r="H55" s="117">
        <f t="shared" si="6"/>
        <v>197707</v>
      </c>
      <c r="I55" s="151">
        <f>SUM(I56:I57)</f>
        <v>178159</v>
      </c>
      <c r="J55" s="151">
        <f>SUM(J56:J57)</f>
        <v>19548</v>
      </c>
      <c r="K55" s="151">
        <f>SUM(K56:K57)</f>
        <v>0</v>
      </c>
      <c r="L55" s="153">
        <f>SUM(L56:L57)</f>
        <v>0</v>
      </c>
    </row>
    <row r="56" spans="1:12" x14ac:dyDescent="0.25">
      <c r="A56" s="38">
        <v>1111</v>
      </c>
      <c r="B56" s="65" t="s">
        <v>66</v>
      </c>
      <c r="C56" s="66">
        <f t="shared" si="5"/>
        <v>0</v>
      </c>
      <c r="D56" s="68"/>
      <c r="E56" s="68"/>
      <c r="F56" s="68"/>
      <c r="G56" s="154"/>
      <c r="H56" s="66">
        <f t="shared" si="6"/>
        <v>0</v>
      </c>
      <c r="I56" s="68"/>
      <c r="J56" s="68"/>
      <c r="K56" s="68"/>
      <c r="L56" s="155"/>
    </row>
    <row r="57" spans="1:12" ht="24" customHeight="1" x14ac:dyDescent="0.25">
      <c r="A57" s="44">
        <v>1119</v>
      </c>
      <c r="B57" s="71" t="s">
        <v>67</v>
      </c>
      <c r="C57" s="72">
        <f t="shared" si="5"/>
        <v>193573</v>
      </c>
      <c r="D57" s="74">
        <v>168335</v>
      </c>
      <c r="E57" s="74">
        <v>25238</v>
      </c>
      <c r="F57" s="74"/>
      <c r="G57" s="157"/>
      <c r="H57" s="72">
        <f t="shared" si="6"/>
        <v>197707</v>
      </c>
      <c r="I57" s="74">
        <v>178159</v>
      </c>
      <c r="J57" s="74">
        <v>19548</v>
      </c>
      <c r="K57" s="74"/>
      <c r="L57" s="158"/>
    </row>
    <row r="58" spans="1:12" x14ac:dyDescent="0.25">
      <c r="A58" s="159">
        <v>1140</v>
      </c>
      <c r="B58" s="71" t="s">
        <v>68</v>
      </c>
      <c r="C58" s="72">
        <f t="shared" si="5"/>
        <v>21324</v>
      </c>
      <c r="D58" s="160">
        <f>SUM(D59:D65)</f>
        <v>21237</v>
      </c>
      <c r="E58" s="160">
        <f>SUM(E59:E65)</f>
        <v>87</v>
      </c>
      <c r="F58" s="160">
        <f>SUM(F59:F65)</f>
        <v>0</v>
      </c>
      <c r="G58" s="161">
        <f>SUM(G59:G65)</f>
        <v>0</v>
      </c>
      <c r="H58" s="72">
        <f t="shared" si="6"/>
        <v>20757</v>
      </c>
      <c r="I58" s="160">
        <f>SUM(I59:I65)</f>
        <v>20217</v>
      </c>
      <c r="J58" s="160">
        <f>SUM(J59:J65)</f>
        <v>540</v>
      </c>
      <c r="K58" s="160">
        <f>SUM(K59:K65)</f>
        <v>0</v>
      </c>
      <c r="L58" s="162">
        <f>SUM(L59:L65)</f>
        <v>0</v>
      </c>
    </row>
    <row r="59" spans="1:12" x14ac:dyDescent="0.25">
      <c r="A59" s="44">
        <v>1141</v>
      </c>
      <c r="B59" s="71" t="s">
        <v>69</v>
      </c>
      <c r="C59" s="72">
        <f t="shared" si="5"/>
        <v>3760</v>
      </c>
      <c r="D59" s="74">
        <v>3760</v>
      </c>
      <c r="E59" s="74"/>
      <c r="F59" s="74"/>
      <c r="G59" s="157"/>
      <c r="H59" s="72">
        <f t="shared" si="6"/>
        <v>4153</v>
      </c>
      <c r="I59" s="74">
        <v>4153</v>
      </c>
      <c r="J59" s="74"/>
      <c r="K59" s="74"/>
      <c r="L59" s="158"/>
    </row>
    <row r="60" spans="1:12" ht="24.75" customHeight="1" x14ac:dyDescent="0.25">
      <c r="A60" s="44">
        <v>1142</v>
      </c>
      <c r="B60" s="71" t="s">
        <v>70</v>
      </c>
      <c r="C60" s="72">
        <f t="shared" si="5"/>
        <v>989</v>
      </c>
      <c r="D60" s="74">
        <v>989</v>
      </c>
      <c r="E60" s="74"/>
      <c r="F60" s="74"/>
      <c r="G60" s="157"/>
      <c r="H60" s="72">
        <f t="shared" si="6"/>
        <v>1093</v>
      </c>
      <c r="I60" s="74">
        <v>1093</v>
      </c>
      <c r="J60" s="74"/>
      <c r="K60" s="74"/>
      <c r="L60" s="158"/>
    </row>
    <row r="61" spans="1:12" ht="24" x14ac:dyDescent="0.25">
      <c r="A61" s="44">
        <v>1145</v>
      </c>
      <c r="B61" s="71" t="s">
        <v>71</v>
      </c>
      <c r="C61" s="72">
        <f t="shared" si="5"/>
        <v>0</v>
      </c>
      <c r="D61" s="74"/>
      <c r="E61" s="74"/>
      <c r="F61" s="74"/>
      <c r="G61" s="157"/>
      <c r="H61" s="72">
        <f t="shared" si="6"/>
        <v>0</v>
      </c>
      <c r="I61" s="74"/>
      <c r="J61" s="74"/>
      <c r="K61" s="74"/>
      <c r="L61" s="158"/>
    </row>
    <row r="62" spans="1:12" ht="27.75" customHeight="1" x14ac:dyDescent="0.25">
      <c r="A62" s="44">
        <v>1146</v>
      </c>
      <c r="B62" s="71" t="s">
        <v>72</v>
      </c>
      <c r="C62" s="72">
        <f t="shared" si="5"/>
        <v>0</v>
      </c>
      <c r="D62" s="74"/>
      <c r="E62" s="74"/>
      <c r="F62" s="74"/>
      <c r="G62" s="157"/>
      <c r="H62" s="72">
        <f t="shared" si="6"/>
        <v>0</v>
      </c>
      <c r="I62" s="74"/>
      <c r="J62" s="74"/>
      <c r="K62" s="74"/>
      <c r="L62" s="158"/>
    </row>
    <row r="63" spans="1:12" x14ac:dyDescent="0.25">
      <c r="A63" s="44">
        <v>1147</v>
      </c>
      <c r="B63" s="71" t="s">
        <v>73</v>
      </c>
      <c r="C63" s="72">
        <f t="shared" si="5"/>
        <v>2281</v>
      </c>
      <c r="D63" s="74">
        <v>2281</v>
      </c>
      <c r="E63" s="74"/>
      <c r="F63" s="74"/>
      <c r="G63" s="157"/>
      <c r="H63" s="72">
        <f t="shared" si="6"/>
        <v>2512</v>
      </c>
      <c r="I63" s="74">
        <v>2512</v>
      </c>
      <c r="J63" s="74"/>
      <c r="K63" s="74"/>
      <c r="L63" s="158"/>
    </row>
    <row r="64" spans="1:12" x14ac:dyDescent="0.25">
      <c r="A64" s="44">
        <v>1148</v>
      </c>
      <c r="B64" s="71" t="s">
        <v>74</v>
      </c>
      <c r="C64" s="72">
        <f t="shared" si="5"/>
        <v>14170</v>
      </c>
      <c r="D64" s="74">
        <f>12929+1241</f>
        <v>14170</v>
      </c>
      <c r="E64" s="74"/>
      <c r="F64" s="74"/>
      <c r="G64" s="157"/>
      <c r="H64" s="72">
        <f t="shared" si="6"/>
        <v>12422</v>
      </c>
      <c r="I64" s="74">
        <v>12422</v>
      </c>
      <c r="J64" s="74"/>
      <c r="K64" s="74"/>
      <c r="L64" s="158"/>
    </row>
    <row r="65" spans="1:12" ht="24" customHeight="1" x14ac:dyDescent="0.25">
      <c r="A65" s="44">
        <v>1149</v>
      </c>
      <c r="B65" s="71" t="s">
        <v>75</v>
      </c>
      <c r="C65" s="72">
        <f t="shared" si="5"/>
        <v>124</v>
      </c>
      <c r="D65" s="74">
        <v>37</v>
      </c>
      <c r="E65" s="74">
        <v>87</v>
      </c>
      <c r="F65" s="74"/>
      <c r="G65" s="157"/>
      <c r="H65" s="72">
        <f t="shared" si="6"/>
        <v>577</v>
      </c>
      <c r="I65" s="74">
        <v>37</v>
      </c>
      <c r="J65" s="74">
        <v>540</v>
      </c>
      <c r="K65" s="74"/>
      <c r="L65" s="158"/>
    </row>
    <row r="66" spans="1:12" ht="36" x14ac:dyDescent="0.25">
      <c r="A66" s="150">
        <v>1150</v>
      </c>
      <c r="B66" s="112" t="s">
        <v>76</v>
      </c>
      <c r="C66" s="117">
        <f t="shared" si="5"/>
        <v>1290</v>
      </c>
      <c r="D66" s="163">
        <v>1290</v>
      </c>
      <c r="E66" s="163"/>
      <c r="F66" s="163"/>
      <c r="G66" s="164"/>
      <c r="H66" s="117">
        <f t="shared" si="6"/>
        <v>1425</v>
      </c>
      <c r="I66" s="163">
        <v>1425</v>
      </c>
      <c r="J66" s="163"/>
      <c r="K66" s="163"/>
      <c r="L66" s="165"/>
    </row>
    <row r="67" spans="1:12" ht="24" x14ac:dyDescent="0.25">
      <c r="A67" s="56">
        <v>1200</v>
      </c>
      <c r="B67" s="147" t="s">
        <v>77</v>
      </c>
      <c r="C67" s="57">
        <f t="shared" si="5"/>
        <v>71816</v>
      </c>
      <c r="D67" s="63">
        <f>SUM(D68:D69)</f>
        <v>65533</v>
      </c>
      <c r="E67" s="63">
        <f>SUM(E68:E69)</f>
        <v>6283</v>
      </c>
      <c r="F67" s="63">
        <f>SUM(F68:F69)</f>
        <v>0</v>
      </c>
      <c r="G67" s="166">
        <f>SUM(G68:G69)</f>
        <v>0</v>
      </c>
      <c r="H67" s="57">
        <f t="shared" si="6"/>
        <v>73379</v>
      </c>
      <c r="I67" s="63">
        <f>SUM(I68:I69)</f>
        <v>68168</v>
      </c>
      <c r="J67" s="63">
        <f>SUM(J68:J69)</f>
        <v>5211</v>
      </c>
      <c r="K67" s="63">
        <f>SUM(K68:K69)</f>
        <v>0</v>
      </c>
      <c r="L67" s="167">
        <f>SUM(L68:L69)</f>
        <v>0</v>
      </c>
    </row>
    <row r="68" spans="1:12" ht="24" x14ac:dyDescent="0.25">
      <c r="A68" s="168">
        <v>1210</v>
      </c>
      <c r="B68" s="65" t="s">
        <v>78</v>
      </c>
      <c r="C68" s="66">
        <f t="shared" si="5"/>
        <v>53573</v>
      </c>
      <c r="D68" s="68">
        <v>47540</v>
      </c>
      <c r="E68" s="68">
        <v>6033</v>
      </c>
      <c r="F68" s="68"/>
      <c r="G68" s="154"/>
      <c r="H68" s="66">
        <f t="shared" si="6"/>
        <v>55633</v>
      </c>
      <c r="I68" s="68">
        <v>50722</v>
      </c>
      <c r="J68" s="68">
        <v>4911</v>
      </c>
      <c r="K68" s="68"/>
      <c r="L68" s="155"/>
    </row>
    <row r="69" spans="1:12" ht="24" x14ac:dyDescent="0.25">
      <c r="A69" s="159">
        <v>1220</v>
      </c>
      <c r="B69" s="71" t="s">
        <v>79</v>
      </c>
      <c r="C69" s="72">
        <f t="shared" si="5"/>
        <v>18243</v>
      </c>
      <c r="D69" s="160">
        <f>SUM(D70:D74)</f>
        <v>17993</v>
      </c>
      <c r="E69" s="160">
        <f>SUM(E70:E74)</f>
        <v>250</v>
      </c>
      <c r="F69" s="160">
        <f>SUM(F70:F74)</f>
        <v>0</v>
      </c>
      <c r="G69" s="161">
        <f>SUM(G70:G74)</f>
        <v>0</v>
      </c>
      <c r="H69" s="72">
        <f t="shared" si="6"/>
        <v>17746</v>
      </c>
      <c r="I69" s="160">
        <f>SUM(I70:I74)</f>
        <v>17446</v>
      </c>
      <c r="J69" s="160">
        <f>SUM(J70:J74)</f>
        <v>300</v>
      </c>
      <c r="K69" s="160">
        <f>SUM(K70:K74)</f>
        <v>0</v>
      </c>
      <c r="L69" s="162">
        <f>SUM(L70:L74)</f>
        <v>0</v>
      </c>
    </row>
    <row r="70" spans="1:12" ht="48" x14ac:dyDescent="0.25">
      <c r="A70" s="44">
        <v>1221</v>
      </c>
      <c r="B70" s="71" t="s">
        <v>80</v>
      </c>
      <c r="C70" s="72">
        <f t="shared" si="5"/>
        <v>10913</v>
      </c>
      <c r="D70" s="74">
        <f>9476+827+360</f>
        <v>10663</v>
      </c>
      <c r="E70" s="74">
        <v>250</v>
      </c>
      <c r="F70" s="74"/>
      <c r="G70" s="157"/>
      <c r="H70" s="72">
        <f t="shared" si="6"/>
        <v>11056</v>
      </c>
      <c r="I70" s="74">
        <v>10756</v>
      </c>
      <c r="J70" s="74">
        <v>300</v>
      </c>
      <c r="K70" s="74"/>
      <c r="L70" s="158"/>
    </row>
    <row r="71" spans="1:12" x14ac:dyDescent="0.25">
      <c r="A71" s="44">
        <v>1223</v>
      </c>
      <c r="B71" s="71" t="s">
        <v>81</v>
      </c>
      <c r="C71" s="72">
        <f t="shared" si="5"/>
        <v>0</v>
      </c>
      <c r="D71" s="74"/>
      <c r="E71" s="74"/>
      <c r="F71" s="74"/>
      <c r="G71" s="157"/>
      <c r="H71" s="72">
        <f t="shared" si="6"/>
        <v>0</v>
      </c>
      <c r="I71" s="74"/>
      <c r="J71" s="74"/>
      <c r="K71" s="74"/>
      <c r="L71" s="158"/>
    </row>
    <row r="72" spans="1:12" x14ac:dyDescent="0.25">
      <c r="A72" s="44">
        <v>1225</v>
      </c>
      <c r="B72" s="71" t="s">
        <v>82</v>
      </c>
      <c r="C72" s="72">
        <f t="shared" si="5"/>
        <v>0</v>
      </c>
      <c r="D72" s="74"/>
      <c r="E72" s="74"/>
      <c r="F72" s="74"/>
      <c r="G72" s="157"/>
      <c r="H72" s="72">
        <f t="shared" si="6"/>
        <v>0</v>
      </c>
      <c r="I72" s="74"/>
      <c r="J72" s="74"/>
      <c r="K72" s="74"/>
      <c r="L72" s="158"/>
    </row>
    <row r="73" spans="1:12" ht="36" x14ac:dyDescent="0.25">
      <c r="A73" s="44">
        <v>1227</v>
      </c>
      <c r="B73" s="71" t="s">
        <v>83</v>
      </c>
      <c r="C73" s="72">
        <f t="shared" si="5"/>
        <v>6830</v>
      </c>
      <c r="D73" s="74">
        <v>6830</v>
      </c>
      <c r="E73" s="74"/>
      <c r="F73" s="74"/>
      <c r="G73" s="157"/>
      <c r="H73" s="72">
        <f t="shared" si="6"/>
        <v>6190</v>
      </c>
      <c r="I73" s="74">
        <v>6190</v>
      </c>
      <c r="J73" s="74"/>
      <c r="K73" s="74"/>
      <c r="L73" s="158"/>
    </row>
    <row r="74" spans="1:12" ht="48" x14ac:dyDescent="0.25">
      <c r="A74" s="44">
        <v>1228</v>
      </c>
      <c r="B74" s="71" t="s">
        <v>84</v>
      </c>
      <c r="C74" s="72">
        <f t="shared" si="5"/>
        <v>500</v>
      </c>
      <c r="D74" s="74">
        <v>500</v>
      </c>
      <c r="E74" s="74"/>
      <c r="F74" s="74"/>
      <c r="G74" s="157"/>
      <c r="H74" s="72">
        <f t="shared" si="6"/>
        <v>500</v>
      </c>
      <c r="I74" s="74">
        <v>500</v>
      </c>
      <c r="J74" s="74"/>
      <c r="K74" s="74"/>
      <c r="L74" s="158"/>
    </row>
    <row r="75" spans="1:12" x14ac:dyDescent="0.25">
      <c r="A75" s="142">
        <v>2000</v>
      </c>
      <c r="B75" s="142" t="s">
        <v>85</v>
      </c>
      <c r="C75" s="143">
        <f t="shared" si="5"/>
        <v>46628</v>
      </c>
      <c r="D75" s="144">
        <f>SUM(D76,D83,D130,D164,D165,D172)</f>
        <v>45292</v>
      </c>
      <c r="E75" s="144">
        <f>SUM(E76,E83,E130,E164,E165,E172)</f>
        <v>0</v>
      </c>
      <c r="F75" s="144">
        <f>SUM(F76,F83,F130,F164,F165,F172)</f>
        <v>1336</v>
      </c>
      <c r="G75" s="145">
        <f>SUM(G76,G83,G130,G164,G165,G172)</f>
        <v>0</v>
      </c>
      <c r="H75" s="143">
        <f t="shared" si="6"/>
        <v>46789</v>
      </c>
      <c r="I75" s="144">
        <f>SUM(I76,I83,I130,I164,I165,I172)</f>
        <v>45533</v>
      </c>
      <c r="J75" s="144">
        <f>SUM(J76,J83,J130,J164,J165,J172)</f>
        <v>0</v>
      </c>
      <c r="K75" s="144">
        <f>SUM(K76,K83,K130,K164,K165,K172)</f>
        <v>1256</v>
      </c>
      <c r="L75" s="146">
        <f>SUM(L76,L83,L130,L164,L165,L172)</f>
        <v>0</v>
      </c>
    </row>
    <row r="76" spans="1:12" ht="24" x14ac:dyDescent="0.25">
      <c r="A76" s="56">
        <v>2100</v>
      </c>
      <c r="B76" s="147" t="s">
        <v>86</v>
      </c>
      <c r="C76" s="57">
        <f t="shared" si="5"/>
        <v>238</v>
      </c>
      <c r="D76" s="63">
        <f>SUM(D77,D80)</f>
        <v>238</v>
      </c>
      <c r="E76" s="63">
        <f>SUM(E77,E80)</f>
        <v>0</v>
      </c>
      <c r="F76" s="63">
        <f>SUM(F77,F80)</f>
        <v>0</v>
      </c>
      <c r="G76" s="166">
        <f>SUM(G77,G80)</f>
        <v>0</v>
      </c>
      <c r="H76" s="57">
        <f t="shared" si="6"/>
        <v>180</v>
      </c>
      <c r="I76" s="63">
        <f>SUM(I77,I80)</f>
        <v>180</v>
      </c>
      <c r="J76" s="63">
        <f>SUM(J77,J80)</f>
        <v>0</v>
      </c>
      <c r="K76" s="63">
        <f>SUM(K77,K80)</f>
        <v>0</v>
      </c>
      <c r="L76" s="167">
        <f>SUM(L77,L80)</f>
        <v>0</v>
      </c>
    </row>
    <row r="77" spans="1:12" ht="24" x14ac:dyDescent="0.25">
      <c r="A77" s="168">
        <v>2110</v>
      </c>
      <c r="B77" s="65" t="s">
        <v>87</v>
      </c>
      <c r="C77" s="66">
        <f t="shared" si="5"/>
        <v>180</v>
      </c>
      <c r="D77" s="169">
        <f>SUM(D78:D79)</f>
        <v>180</v>
      </c>
      <c r="E77" s="169">
        <f>SUM(E78:E79)</f>
        <v>0</v>
      </c>
      <c r="F77" s="169">
        <f>SUM(F78:F79)</f>
        <v>0</v>
      </c>
      <c r="G77" s="170">
        <f>SUM(G78:G79)</f>
        <v>0</v>
      </c>
      <c r="H77" s="66">
        <f t="shared" si="6"/>
        <v>180</v>
      </c>
      <c r="I77" s="169">
        <f>SUM(I78:I79)</f>
        <v>180</v>
      </c>
      <c r="J77" s="169">
        <f>SUM(J78:J79)</f>
        <v>0</v>
      </c>
      <c r="K77" s="169">
        <f>SUM(K78:K79)</f>
        <v>0</v>
      </c>
      <c r="L77" s="171">
        <f>SUM(L78:L79)</f>
        <v>0</v>
      </c>
    </row>
    <row r="78" spans="1:12" x14ac:dyDescent="0.25">
      <c r="A78" s="44">
        <v>2111</v>
      </c>
      <c r="B78" s="71" t="s">
        <v>88</v>
      </c>
      <c r="C78" s="72">
        <f t="shared" si="5"/>
        <v>0</v>
      </c>
      <c r="D78" s="74"/>
      <c r="E78" s="74"/>
      <c r="F78" s="74"/>
      <c r="G78" s="157"/>
      <c r="H78" s="72">
        <f t="shared" si="6"/>
        <v>0</v>
      </c>
      <c r="I78" s="74"/>
      <c r="J78" s="74"/>
      <c r="K78" s="74"/>
      <c r="L78" s="158"/>
    </row>
    <row r="79" spans="1:12" ht="24" x14ac:dyDescent="0.25">
      <c r="A79" s="44">
        <v>2112</v>
      </c>
      <c r="B79" s="71" t="s">
        <v>89</v>
      </c>
      <c r="C79" s="72">
        <f t="shared" si="5"/>
        <v>180</v>
      </c>
      <c r="D79" s="74">
        <v>180</v>
      </c>
      <c r="E79" s="74"/>
      <c r="F79" s="74"/>
      <c r="G79" s="157"/>
      <c r="H79" s="72">
        <f t="shared" si="6"/>
        <v>180</v>
      </c>
      <c r="I79" s="74">
        <v>180</v>
      </c>
      <c r="J79" s="74"/>
      <c r="K79" s="74"/>
      <c r="L79" s="158"/>
    </row>
    <row r="80" spans="1:12" ht="24" x14ac:dyDescent="0.25">
      <c r="A80" s="159">
        <v>2120</v>
      </c>
      <c r="B80" s="71" t="s">
        <v>90</v>
      </c>
      <c r="C80" s="72">
        <f t="shared" si="5"/>
        <v>58</v>
      </c>
      <c r="D80" s="160">
        <f>SUM(D81:D82)</f>
        <v>58</v>
      </c>
      <c r="E80" s="160">
        <f>SUM(E81:E82)</f>
        <v>0</v>
      </c>
      <c r="F80" s="160">
        <f>SUM(F81:F82)</f>
        <v>0</v>
      </c>
      <c r="G80" s="161">
        <f>SUM(G81:G82)</f>
        <v>0</v>
      </c>
      <c r="H80" s="72">
        <f t="shared" si="6"/>
        <v>0</v>
      </c>
      <c r="I80" s="160">
        <f>SUM(I81:I82)</f>
        <v>0</v>
      </c>
      <c r="J80" s="160">
        <f>SUM(J81:J82)</f>
        <v>0</v>
      </c>
      <c r="K80" s="160">
        <f>SUM(K81:K82)</f>
        <v>0</v>
      </c>
      <c r="L80" s="162">
        <f>SUM(L81:L82)</f>
        <v>0</v>
      </c>
    </row>
    <row r="81" spans="1:12" x14ac:dyDescent="0.25">
      <c r="A81" s="44">
        <v>2121</v>
      </c>
      <c r="B81" s="71" t="s">
        <v>88</v>
      </c>
      <c r="C81" s="72">
        <f t="shared" si="5"/>
        <v>58</v>
      </c>
      <c r="D81" s="74">
        <v>58</v>
      </c>
      <c r="E81" s="74"/>
      <c r="F81" s="74"/>
      <c r="G81" s="157"/>
      <c r="H81" s="72">
        <f t="shared" si="6"/>
        <v>0</v>
      </c>
      <c r="I81" s="74"/>
      <c r="J81" s="74"/>
      <c r="K81" s="74"/>
      <c r="L81" s="158"/>
    </row>
    <row r="82" spans="1:12" ht="24" x14ac:dyDescent="0.25">
      <c r="A82" s="44">
        <v>2122</v>
      </c>
      <c r="B82" s="71" t="s">
        <v>89</v>
      </c>
      <c r="C82" s="72">
        <f t="shared" si="5"/>
        <v>0</v>
      </c>
      <c r="D82" s="74"/>
      <c r="E82" s="74"/>
      <c r="F82" s="74"/>
      <c r="G82" s="157"/>
      <c r="H82" s="72">
        <f t="shared" si="6"/>
        <v>0</v>
      </c>
      <c r="I82" s="74"/>
      <c r="J82" s="74"/>
      <c r="K82" s="74"/>
      <c r="L82" s="158"/>
    </row>
    <row r="83" spans="1:12" x14ac:dyDescent="0.25">
      <c r="A83" s="56">
        <v>2200</v>
      </c>
      <c r="B83" s="147" t="s">
        <v>91</v>
      </c>
      <c r="C83" s="57">
        <f t="shared" si="5"/>
        <v>24071</v>
      </c>
      <c r="D83" s="63">
        <f>SUM(D84,D89,D95,D103,D112,D116,D122,D128)</f>
        <v>24071</v>
      </c>
      <c r="E83" s="63">
        <f>SUM(E84,E89,E95,E103,E112,E116,E122,E128)</f>
        <v>0</v>
      </c>
      <c r="F83" s="63">
        <f>SUM(F84,F89,F95,F103,F112,F116,F122,F128)</f>
        <v>0</v>
      </c>
      <c r="G83" s="166">
        <f>SUM(G84,G89,G95,G103,G112,G116,G122,G128)</f>
        <v>0</v>
      </c>
      <c r="H83" s="57">
        <f t="shared" si="6"/>
        <v>23427</v>
      </c>
      <c r="I83" s="63">
        <f>SUM(I84,I89,I95,I103,I112,I116,I122,I128)</f>
        <v>23427</v>
      </c>
      <c r="J83" s="63">
        <f>SUM(J84,J89,J95,J103,J112,J116,J122,J128)</f>
        <v>0</v>
      </c>
      <c r="K83" s="63">
        <f>SUM(K84,K89,K95,K103,K112,K116,K122,K128)</f>
        <v>0</v>
      </c>
      <c r="L83" s="172">
        <f>SUM(L84,L89,L95,L103,L112,L116,L122,L128)</f>
        <v>0</v>
      </c>
    </row>
    <row r="84" spans="1:12" ht="24" x14ac:dyDescent="0.25">
      <c r="A84" s="150">
        <v>2210</v>
      </c>
      <c r="B84" s="112" t="s">
        <v>92</v>
      </c>
      <c r="C84" s="117">
        <f t="shared" si="5"/>
        <v>584</v>
      </c>
      <c r="D84" s="151">
        <f>SUM(D85:D88)</f>
        <v>584</v>
      </c>
      <c r="E84" s="151">
        <f>SUM(E85:E88)</f>
        <v>0</v>
      </c>
      <c r="F84" s="151">
        <f>SUM(F85:F88)</f>
        <v>0</v>
      </c>
      <c r="G84" s="151">
        <f>SUM(G85:G88)</f>
        <v>0</v>
      </c>
      <c r="H84" s="117">
        <f t="shared" si="6"/>
        <v>584</v>
      </c>
      <c r="I84" s="151">
        <f>SUM(I85:I88)</f>
        <v>584</v>
      </c>
      <c r="J84" s="151">
        <f>SUM(J85:J88)</f>
        <v>0</v>
      </c>
      <c r="K84" s="151">
        <f>SUM(K85:K88)</f>
        <v>0</v>
      </c>
      <c r="L84" s="153">
        <f>SUM(L85:L88)</f>
        <v>0</v>
      </c>
    </row>
    <row r="85" spans="1:12" ht="24" x14ac:dyDescent="0.25">
      <c r="A85" s="38">
        <v>2211</v>
      </c>
      <c r="B85" s="65" t="s">
        <v>93</v>
      </c>
      <c r="C85" s="66">
        <f t="shared" si="5"/>
        <v>0</v>
      </c>
      <c r="D85" s="68"/>
      <c r="E85" s="68"/>
      <c r="F85" s="68"/>
      <c r="G85" s="154"/>
      <c r="H85" s="66">
        <f t="shared" si="6"/>
        <v>0</v>
      </c>
      <c r="I85" s="68"/>
      <c r="J85" s="68"/>
      <c r="K85" s="68"/>
      <c r="L85" s="155"/>
    </row>
    <row r="86" spans="1:12" ht="36" x14ac:dyDescent="0.25">
      <c r="A86" s="44">
        <v>2212</v>
      </c>
      <c r="B86" s="71" t="s">
        <v>94</v>
      </c>
      <c r="C86" s="72">
        <f t="shared" si="5"/>
        <v>555</v>
      </c>
      <c r="D86" s="74">
        <v>555</v>
      </c>
      <c r="E86" s="74"/>
      <c r="F86" s="74"/>
      <c r="G86" s="157"/>
      <c r="H86" s="72">
        <f t="shared" si="6"/>
        <v>555</v>
      </c>
      <c r="I86" s="74">
        <v>555</v>
      </c>
      <c r="J86" s="74"/>
      <c r="K86" s="74"/>
      <c r="L86" s="158"/>
    </row>
    <row r="87" spans="1:12" ht="24" x14ac:dyDescent="0.25">
      <c r="A87" s="44">
        <v>2214</v>
      </c>
      <c r="B87" s="71" t="s">
        <v>95</v>
      </c>
      <c r="C87" s="72">
        <f t="shared" si="5"/>
        <v>0</v>
      </c>
      <c r="D87" s="74"/>
      <c r="E87" s="74"/>
      <c r="F87" s="74"/>
      <c r="G87" s="157"/>
      <c r="H87" s="72">
        <f t="shared" si="6"/>
        <v>0</v>
      </c>
      <c r="I87" s="74"/>
      <c r="J87" s="74"/>
      <c r="K87" s="74"/>
      <c r="L87" s="158"/>
    </row>
    <row r="88" spans="1:12" x14ac:dyDescent="0.25">
      <c r="A88" s="44">
        <v>2219</v>
      </c>
      <c r="B88" s="71" t="s">
        <v>96</v>
      </c>
      <c r="C88" s="72">
        <f t="shared" si="5"/>
        <v>29</v>
      </c>
      <c r="D88" s="74">
        <v>29</v>
      </c>
      <c r="E88" s="74"/>
      <c r="F88" s="74"/>
      <c r="G88" s="157"/>
      <c r="H88" s="72">
        <f t="shared" si="6"/>
        <v>29</v>
      </c>
      <c r="I88" s="74">
        <v>29</v>
      </c>
      <c r="J88" s="74"/>
      <c r="K88" s="74"/>
      <c r="L88" s="158"/>
    </row>
    <row r="89" spans="1:12" ht="24" x14ac:dyDescent="0.25">
      <c r="A89" s="159">
        <v>2220</v>
      </c>
      <c r="B89" s="71" t="s">
        <v>97</v>
      </c>
      <c r="C89" s="72">
        <f t="shared" si="5"/>
        <v>17767</v>
      </c>
      <c r="D89" s="160">
        <f>SUM(D90:D94)</f>
        <v>17767</v>
      </c>
      <c r="E89" s="160">
        <f>SUM(E90:E94)</f>
        <v>0</v>
      </c>
      <c r="F89" s="160">
        <f>SUM(F90:F94)</f>
        <v>0</v>
      </c>
      <c r="G89" s="161">
        <f>SUM(G90:G94)</f>
        <v>0</v>
      </c>
      <c r="H89" s="72">
        <f t="shared" si="6"/>
        <v>17200</v>
      </c>
      <c r="I89" s="160">
        <f>SUM(I90:I94)</f>
        <v>17200</v>
      </c>
      <c r="J89" s="160">
        <f>SUM(J90:J94)</f>
        <v>0</v>
      </c>
      <c r="K89" s="160">
        <f>SUM(K90:K94)</f>
        <v>0</v>
      </c>
      <c r="L89" s="162">
        <f>SUM(L90:L94)</f>
        <v>0</v>
      </c>
    </row>
    <row r="90" spans="1:12" ht="24" x14ac:dyDescent="0.25">
      <c r="A90" s="44">
        <v>2221</v>
      </c>
      <c r="B90" s="71" t="s">
        <v>98</v>
      </c>
      <c r="C90" s="72">
        <f t="shared" si="5"/>
        <v>0</v>
      </c>
      <c r="D90" s="74"/>
      <c r="E90" s="74"/>
      <c r="F90" s="74"/>
      <c r="G90" s="157"/>
      <c r="H90" s="72">
        <f t="shared" si="6"/>
        <v>0</v>
      </c>
      <c r="I90" s="74"/>
      <c r="J90" s="74"/>
      <c r="K90" s="74"/>
      <c r="L90" s="158"/>
    </row>
    <row r="91" spans="1:12" x14ac:dyDescent="0.25">
      <c r="A91" s="44">
        <v>2222</v>
      </c>
      <c r="B91" s="71" t="s">
        <v>99</v>
      </c>
      <c r="C91" s="72">
        <f t="shared" si="5"/>
        <v>2687</v>
      </c>
      <c r="D91" s="74">
        <v>2687</v>
      </c>
      <c r="E91" s="74"/>
      <c r="F91" s="74"/>
      <c r="G91" s="157"/>
      <c r="H91" s="72">
        <f t="shared" si="6"/>
        <v>2619</v>
      </c>
      <c r="I91" s="74">
        <v>2619</v>
      </c>
      <c r="J91" s="74"/>
      <c r="K91" s="74"/>
      <c r="L91" s="158"/>
    </row>
    <row r="92" spans="1:12" x14ac:dyDescent="0.25">
      <c r="A92" s="44">
        <v>2223</v>
      </c>
      <c r="B92" s="71" t="s">
        <v>100</v>
      </c>
      <c r="C92" s="72">
        <f t="shared" si="5"/>
        <v>14653</v>
      </c>
      <c r="D92" s="74">
        <v>14653</v>
      </c>
      <c r="E92" s="74"/>
      <c r="F92" s="74"/>
      <c r="G92" s="157"/>
      <c r="H92" s="72">
        <f t="shared" si="6"/>
        <v>14211</v>
      </c>
      <c r="I92" s="74">
        <v>14211</v>
      </c>
      <c r="J92" s="74"/>
      <c r="K92" s="74"/>
      <c r="L92" s="158"/>
    </row>
    <row r="93" spans="1:12" ht="48" x14ac:dyDescent="0.25">
      <c r="A93" s="44">
        <v>2224</v>
      </c>
      <c r="B93" s="71" t="s">
        <v>101</v>
      </c>
      <c r="C93" s="72">
        <f t="shared" si="5"/>
        <v>427</v>
      </c>
      <c r="D93" s="74">
        <v>427</v>
      </c>
      <c r="E93" s="74"/>
      <c r="F93" s="74"/>
      <c r="G93" s="157"/>
      <c r="H93" s="72">
        <f t="shared" si="6"/>
        <v>370</v>
      </c>
      <c r="I93" s="74">
        <v>370</v>
      </c>
      <c r="J93" s="74"/>
      <c r="K93" s="74"/>
      <c r="L93" s="158"/>
    </row>
    <row r="94" spans="1:12" ht="24" x14ac:dyDescent="0.25">
      <c r="A94" s="44">
        <v>2229</v>
      </c>
      <c r="B94" s="71" t="s">
        <v>102</v>
      </c>
      <c r="C94" s="72">
        <f t="shared" si="5"/>
        <v>0</v>
      </c>
      <c r="D94" s="74"/>
      <c r="E94" s="74"/>
      <c r="F94" s="74"/>
      <c r="G94" s="157"/>
      <c r="H94" s="72">
        <f t="shared" si="6"/>
        <v>0</v>
      </c>
      <c r="I94" s="74"/>
      <c r="J94" s="74"/>
      <c r="K94" s="74"/>
      <c r="L94" s="158"/>
    </row>
    <row r="95" spans="1:12" ht="36" x14ac:dyDescent="0.25">
      <c r="A95" s="159">
        <v>2230</v>
      </c>
      <c r="B95" s="71" t="s">
        <v>103</v>
      </c>
      <c r="C95" s="72">
        <f t="shared" si="5"/>
        <v>811</v>
      </c>
      <c r="D95" s="160">
        <f>SUM(D96:D102)</f>
        <v>811</v>
      </c>
      <c r="E95" s="160">
        <f>SUM(E96:E102)</f>
        <v>0</v>
      </c>
      <c r="F95" s="160">
        <f>SUM(F96:F102)</f>
        <v>0</v>
      </c>
      <c r="G95" s="161">
        <f>SUM(G96:G102)</f>
        <v>0</v>
      </c>
      <c r="H95" s="72">
        <f t="shared" si="6"/>
        <v>863</v>
      </c>
      <c r="I95" s="160">
        <f>SUM(I96:I102)</f>
        <v>863</v>
      </c>
      <c r="J95" s="160">
        <f>SUM(J96:J102)</f>
        <v>0</v>
      </c>
      <c r="K95" s="160">
        <f>SUM(K96:K102)</f>
        <v>0</v>
      </c>
      <c r="L95" s="162">
        <f>SUM(L96:L102)</f>
        <v>0</v>
      </c>
    </row>
    <row r="96" spans="1:12" ht="24" x14ac:dyDescent="0.25">
      <c r="A96" s="44">
        <v>2231</v>
      </c>
      <c r="B96" s="71" t="s">
        <v>104</v>
      </c>
      <c r="C96" s="72">
        <f t="shared" si="5"/>
        <v>0</v>
      </c>
      <c r="D96" s="74"/>
      <c r="E96" s="74"/>
      <c r="F96" s="74"/>
      <c r="G96" s="157"/>
      <c r="H96" s="72">
        <f t="shared" si="6"/>
        <v>0</v>
      </c>
      <c r="I96" s="74"/>
      <c r="J96" s="74"/>
      <c r="K96" s="74"/>
      <c r="L96" s="158"/>
    </row>
    <row r="97" spans="1:12" ht="24.75" customHeight="1" x14ac:dyDescent="0.25">
      <c r="A97" s="44">
        <v>2232</v>
      </c>
      <c r="B97" s="71" t="s">
        <v>105</v>
      </c>
      <c r="C97" s="72">
        <f t="shared" si="5"/>
        <v>0</v>
      </c>
      <c r="D97" s="74"/>
      <c r="E97" s="74"/>
      <c r="F97" s="74"/>
      <c r="G97" s="157"/>
      <c r="H97" s="72">
        <f t="shared" si="6"/>
        <v>0</v>
      </c>
      <c r="I97" s="74"/>
      <c r="J97" s="74"/>
      <c r="K97" s="74"/>
      <c r="L97" s="158"/>
    </row>
    <row r="98" spans="1:12" ht="24" x14ac:dyDescent="0.25">
      <c r="A98" s="38">
        <v>2233</v>
      </c>
      <c r="B98" s="65" t="s">
        <v>106</v>
      </c>
      <c r="C98" s="66">
        <f t="shared" si="5"/>
        <v>0</v>
      </c>
      <c r="D98" s="68"/>
      <c r="E98" s="68"/>
      <c r="F98" s="68"/>
      <c r="G98" s="154"/>
      <c r="H98" s="66">
        <f t="shared" si="6"/>
        <v>0</v>
      </c>
      <c r="I98" s="68"/>
      <c r="J98" s="68"/>
      <c r="K98" s="68"/>
      <c r="L98" s="155"/>
    </row>
    <row r="99" spans="1:12" ht="36" x14ac:dyDescent="0.25">
      <c r="A99" s="44">
        <v>2234</v>
      </c>
      <c r="B99" s="71" t="s">
        <v>107</v>
      </c>
      <c r="C99" s="72">
        <f t="shared" si="5"/>
        <v>0</v>
      </c>
      <c r="D99" s="74"/>
      <c r="E99" s="74"/>
      <c r="F99" s="74"/>
      <c r="G99" s="157"/>
      <c r="H99" s="72">
        <f t="shared" si="6"/>
        <v>0</v>
      </c>
      <c r="I99" s="74"/>
      <c r="J99" s="74"/>
      <c r="K99" s="74"/>
      <c r="L99" s="158"/>
    </row>
    <row r="100" spans="1:12" ht="24" x14ac:dyDescent="0.25">
      <c r="A100" s="44">
        <v>2235</v>
      </c>
      <c r="B100" s="71" t="s">
        <v>108</v>
      </c>
      <c r="C100" s="72">
        <f t="shared" si="5"/>
        <v>0</v>
      </c>
      <c r="D100" s="74"/>
      <c r="E100" s="74"/>
      <c r="F100" s="74"/>
      <c r="G100" s="157"/>
      <c r="H100" s="72">
        <f t="shared" si="6"/>
        <v>0</v>
      </c>
      <c r="I100" s="74"/>
      <c r="J100" s="74"/>
      <c r="K100" s="74"/>
      <c r="L100" s="158"/>
    </row>
    <row r="101" spans="1:12" x14ac:dyDescent="0.25">
      <c r="A101" s="44">
        <v>2236</v>
      </c>
      <c r="B101" s="71" t="s">
        <v>109</v>
      </c>
      <c r="C101" s="72">
        <f t="shared" si="5"/>
        <v>0</v>
      </c>
      <c r="D101" s="74"/>
      <c r="E101" s="74"/>
      <c r="F101" s="74"/>
      <c r="G101" s="157"/>
      <c r="H101" s="72">
        <f t="shared" si="6"/>
        <v>0</v>
      </c>
      <c r="I101" s="74"/>
      <c r="J101" s="74"/>
      <c r="K101" s="74"/>
      <c r="L101" s="158"/>
    </row>
    <row r="102" spans="1:12" ht="24" x14ac:dyDescent="0.25">
      <c r="A102" s="44">
        <v>2239</v>
      </c>
      <c r="B102" s="71" t="s">
        <v>110</v>
      </c>
      <c r="C102" s="72">
        <f t="shared" si="5"/>
        <v>811</v>
      </c>
      <c r="D102" s="74">
        <v>811</v>
      </c>
      <c r="E102" s="74"/>
      <c r="F102" s="74"/>
      <c r="G102" s="157"/>
      <c r="H102" s="72">
        <f t="shared" si="6"/>
        <v>863</v>
      </c>
      <c r="I102" s="74">
        <v>863</v>
      </c>
      <c r="J102" s="74"/>
      <c r="K102" s="74"/>
      <c r="L102" s="158"/>
    </row>
    <row r="103" spans="1:12" ht="36" x14ac:dyDescent="0.25">
      <c r="A103" s="159">
        <v>2240</v>
      </c>
      <c r="B103" s="71" t="s">
        <v>111</v>
      </c>
      <c r="C103" s="72">
        <f t="shared" si="5"/>
        <v>4627</v>
      </c>
      <c r="D103" s="160">
        <f>SUM(D104:D111)</f>
        <v>4627</v>
      </c>
      <c r="E103" s="160">
        <f>SUM(E104:E111)</f>
        <v>0</v>
      </c>
      <c r="F103" s="160">
        <f>SUM(F104:F111)</f>
        <v>0</v>
      </c>
      <c r="G103" s="161">
        <f>SUM(G104:G111)</f>
        <v>0</v>
      </c>
      <c r="H103" s="72">
        <f t="shared" si="6"/>
        <v>4498</v>
      </c>
      <c r="I103" s="160">
        <f>SUM(I104:I111)</f>
        <v>4498</v>
      </c>
      <c r="J103" s="160">
        <f>SUM(J104:J111)</f>
        <v>0</v>
      </c>
      <c r="K103" s="160">
        <f>SUM(K104:K111)</f>
        <v>0</v>
      </c>
      <c r="L103" s="162">
        <f>SUM(L104:L111)</f>
        <v>0</v>
      </c>
    </row>
    <row r="104" spans="1:12" x14ac:dyDescent="0.25">
      <c r="A104" s="44">
        <v>2241</v>
      </c>
      <c r="B104" s="71" t="s">
        <v>112</v>
      </c>
      <c r="C104" s="72">
        <f t="shared" si="5"/>
        <v>0</v>
      </c>
      <c r="D104" s="74"/>
      <c r="E104" s="74"/>
      <c r="F104" s="74"/>
      <c r="G104" s="157"/>
      <c r="H104" s="72">
        <f t="shared" si="6"/>
        <v>0</v>
      </c>
      <c r="I104" s="74"/>
      <c r="J104" s="74"/>
      <c r="K104" s="74"/>
      <c r="L104" s="158"/>
    </row>
    <row r="105" spans="1:12" ht="24" x14ac:dyDescent="0.25">
      <c r="A105" s="44">
        <v>2242</v>
      </c>
      <c r="B105" s="71" t="s">
        <v>113</v>
      </c>
      <c r="C105" s="72">
        <f t="shared" si="5"/>
        <v>0</v>
      </c>
      <c r="D105" s="74"/>
      <c r="E105" s="74"/>
      <c r="F105" s="74"/>
      <c r="G105" s="157"/>
      <c r="H105" s="72">
        <f t="shared" si="6"/>
        <v>0</v>
      </c>
      <c r="I105" s="74"/>
      <c r="J105" s="74"/>
      <c r="K105" s="74"/>
      <c r="L105" s="158"/>
    </row>
    <row r="106" spans="1:12" ht="24" x14ac:dyDescent="0.25">
      <c r="A106" s="44">
        <v>2243</v>
      </c>
      <c r="B106" s="71" t="s">
        <v>114</v>
      </c>
      <c r="C106" s="72">
        <f t="shared" si="5"/>
        <v>274</v>
      </c>
      <c r="D106" s="74">
        <v>274</v>
      </c>
      <c r="E106" s="74"/>
      <c r="F106" s="74"/>
      <c r="G106" s="157"/>
      <c r="H106" s="72">
        <f t="shared" si="6"/>
        <v>274</v>
      </c>
      <c r="I106" s="74">
        <v>274</v>
      </c>
      <c r="J106" s="74"/>
      <c r="K106" s="74"/>
      <c r="L106" s="158"/>
    </row>
    <row r="107" spans="1:12" x14ac:dyDescent="0.25">
      <c r="A107" s="44">
        <v>2244</v>
      </c>
      <c r="B107" s="71" t="s">
        <v>115</v>
      </c>
      <c r="C107" s="72">
        <f t="shared" si="5"/>
        <v>4265</v>
      </c>
      <c r="D107" s="74">
        <v>4265</v>
      </c>
      <c r="E107" s="74"/>
      <c r="F107" s="74"/>
      <c r="G107" s="157"/>
      <c r="H107" s="72">
        <f t="shared" si="6"/>
        <v>4136</v>
      </c>
      <c r="I107" s="74">
        <v>4136</v>
      </c>
      <c r="J107" s="74"/>
      <c r="K107" s="74"/>
      <c r="L107" s="158"/>
    </row>
    <row r="108" spans="1:12" ht="24" x14ac:dyDescent="0.25">
      <c r="A108" s="44">
        <v>2246</v>
      </c>
      <c r="B108" s="71" t="s">
        <v>116</v>
      </c>
      <c r="C108" s="72">
        <f t="shared" si="5"/>
        <v>0</v>
      </c>
      <c r="D108" s="74"/>
      <c r="E108" s="74"/>
      <c r="F108" s="74"/>
      <c r="G108" s="157"/>
      <c r="H108" s="72">
        <f t="shared" si="6"/>
        <v>0</v>
      </c>
      <c r="I108" s="74"/>
      <c r="J108" s="74"/>
      <c r="K108" s="74"/>
      <c r="L108" s="158"/>
    </row>
    <row r="109" spans="1:12" x14ac:dyDescent="0.25">
      <c r="A109" s="44">
        <v>2247</v>
      </c>
      <c r="B109" s="71" t="s">
        <v>117</v>
      </c>
      <c r="C109" s="72">
        <f t="shared" si="5"/>
        <v>0</v>
      </c>
      <c r="D109" s="74"/>
      <c r="E109" s="74"/>
      <c r="F109" s="74"/>
      <c r="G109" s="157"/>
      <c r="H109" s="72">
        <f t="shared" si="6"/>
        <v>0</v>
      </c>
      <c r="I109" s="74"/>
      <c r="J109" s="74"/>
      <c r="K109" s="74"/>
      <c r="L109" s="158"/>
    </row>
    <row r="110" spans="1:12" ht="24" x14ac:dyDescent="0.25">
      <c r="A110" s="44">
        <v>2248</v>
      </c>
      <c r="B110" s="71" t="s">
        <v>118</v>
      </c>
      <c r="C110" s="72">
        <f t="shared" si="5"/>
        <v>0</v>
      </c>
      <c r="D110" s="74"/>
      <c r="E110" s="74"/>
      <c r="F110" s="74"/>
      <c r="G110" s="157"/>
      <c r="H110" s="72">
        <f t="shared" si="6"/>
        <v>0</v>
      </c>
      <c r="I110" s="74"/>
      <c r="J110" s="74"/>
      <c r="K110" s="74"/>
      <c r="L110" s="158"/>
    </row>
    <row r="111" spans="1:12" ht="24" x14ac:dyDescent="0.25">
      <c r="A111" s="44">
        <v>2249</v>
      </c>
      <c r="B111" s="71" t="s">
        <v>119</v>
      </c>
      <c r="C111" s="72">
        <f t="shared" si="5"/>
        <v>88</v>
      </c>
      <c r="D111" s="74">
        <v>88</v>
      </c>
      <c r="E111" s="74"/>
      <c r="F111" s="74"/>
      <c r="G111" s="157"/>
      <c r="H111" s="72">
        <f t="shared" si="6"/>
        <v>88</v>
      </c>
      <c r="I111" s="74">
        <v>88</v>
      </c>
      <c r="J111" s="74"/>
      <c r="K111" s="74"/>
      <c r="L111" s="158"/>
    </row>
    <row r="112" spans="1:12" x14ac:dyDescent="0.25">
      <c r="A112" s="159">
        <v>2250</v>
      </c>
      <c r="B112" s="71" t="s">
        <v>120</v>
      </c>
      <c r="C112" s="72">
        <f t="shared" si="5"/>
        <v>166</v>
      </c>
      <c r="D112" s="160">
        <f>SUM(D113:D115)</f>
        <v>166</v>
      </c>
      <c r="E112" s="160">
        <f>SUM(E113:E115)</f>
        <v>0</v>
      </c>
      <c r="F112" s="160">
        <f>SUM(F113:F115)</f>
        <v>0</v>
      </c>
      <c r="G112" s="173">
        <f>SUM(G113:G115)</f>
        <v>0</v>
      </c>
      <c r="H112" s="72">
        <f t="shared" si="6"/>
        <v>166</v>
      </c>
      <c r="I112" s="160">
        <f>SUM(I113:I115)</f>
        <v>166</v>
      </c>
      <c r="J112" s="160">
        <f>SUM(J113:J115)</f>
        <v>0</v>
      </c>
      <c r="K112" s="160">
        <f>SUM(K113:K115)</f>
        <v>0</v>
      </c>
      <c r="L112" s="162">
        <f>SUM(L113:L115)</f>
        <v>0</v>
      </c>
    </row>
    <row r="113" spans="1:12" x14ac:dyDescent="0.25">
      <c r="A113" s="44">
        <v>2251</v>
      </c>
      <c r="B113" s="71" t="s">
        <v>121</v>
      </c>
      <c r="C113" s="72">
        <f t="shared" si="5"/>
        <v>166</v>
      </c>
      <c r="D113" s="74">
        <v>166</v>
      </c>
      <c r="E113" s="74"/>
      <c r="F113" s="74"/>
      <c r="G113" s="157"/>
      <c r="H113" s="72">
        <f t="shared" si="6"/>
        <v>166</v>
      </c>
      <c r="I113" s="74">
        <v>166</v>
      </c>
      <c r="J113" s="74"/>
      <c r="K113" s="74"/>
      <c r="L113" s="158"/>
    </row>
    <row r="114" spans="1:12" ht="24" x14ac:dyDescent="0.25">
      <c r="A114" s="44">
        <v>2252</v>
      </c>
      <c r="B114" s="71" t="s">
        <v>122</v>
      </c>
      <c r="C114" s="72">
        <f>SUM(D114:G114)</f>
        <v>0</v>
      </c>
      <c r="D114" s="74"/>
      <c r="E114" s="74"/>
      <c r="F114" s="74"/>
      <c r="G114" s="157"/>
      <c r="H114" s="72">
        <f>SUM(I114:L114)</f>
        <v>0</v>
      </c>
      <c r="I114" s="74"/>
      <c r="J114" s="74"/>
      <c r="K114" s="74"/>
      <c r="L114" s="158"/>
    </row>
    <row r="115" spans="1:12" ht="24" x14ac:dyDescent="0.25">
      <c r="A115" s="44">
        <v>2259</v>
      </c>
      <c r="B115" s="71" t="s">
        <v>123</v>
      </c>
      <c r="C115" s="72">
        <f>SUM(D115:G115)</f>
        <v>0</v>
      </c>
      <c r="D115" s="74"/>
      <c r="E115" s="74"/>
      <c r="F115" s="74"/>
      <c r="G115" s="157"/>
      <c r="H115" s="72">
        <f>SUM(I115:L115)</f>
        <v>0</v>
      </c>
      <c r="I115" s="74"/>
      <c r="J115" s="74"/>
      <c r="K115" s="74"/>
      <c r="L115" s="158"/>
    </row>
    <row r="116" spans="1:12" x14ac:dyDescent="0.25">
      <c r="A116" s="159">
        <v>2260</v>
      </c>
      <c r="B116" s="71" t="s">
        <v>124</v>
      </c>
      <c r="C116" s="72">
        <f t="shared" ref="C116:C187" si="7">SUM(D116:G116)</f>
        <v>26</v>
      </c>
      <c r="D116" s="160">
        <f>SUM(D117:D121)</f>
        <v>26</v>
      </c>
      <c r="E116" s="160">
        <f>SUM(E117:E121)</f>
        <v>0</v>
      </c>
      <c r="F116" s="160">
        <f>SUM(F117:F121)</f>
        <v>0</v>
      </c>
      <c r="G116" s="161">
        <f>SUM(G117:G121)</f>
        <v>0</v>
      </c>
      <c r="H116" s="72">
        <f t="shared" ref="H116:H188" si="8">SUM(I116:L116)</f>
        <v>26</v>
      </c>
      <c r="I116" s="160">
        <f>SUM(I117:I121)</f>
        <v>26</v>
      </c>
      <c r="J116" s="160">
        <f>SUM(J117:J121)</f>
        <v>0</v>
      </c>
      <c r="K116" s="160">
        <f>SUM(K117:K121)</f>
        <v>0</v>
      </c>
      <c r="L116" s="162">
        <f>SUM(L117:L121)</f>
        <v>0</v>
      </c>
    </row>
    <row r="117" spans="1:12" x14ac:dyDescent="0.25">
      <c r="A117" s="44">
        <v>2261</v>
      </c>
      <c r="B117" s="71" t="s">
        <v>125</v>
      </c>
      <c r="C117" s="72">
        <f t="shared" si="7"/>
        <v>0</v>
      </c>
      <c r="D117" s="74"/>
      <c r="E117" s="74"/>
      <c r="F117" s="74"/>
      <c r="G117" s="157"/>
      <c r="H117" s="72">
        <f t="shared" si="8"/>
        <v>0</v>
      </c>
      <c r="I117" s="74"/>
      <c r="J117" s="74"/>
      <c r="K117" s="74"/>
      <c r="L117" s="158"/>
    </row>
    <row r="118" spans="1:12" x14ac:dyDescent="0.25">
      <c r="A118" s="44">
        <v>2262</v>
      </c>
      <c r="B118" s="71" t="s">
        <v>126</v>
      </c>
      <c r="C118" s="72">
        <f t="shared" si="7"/>
        <v>0</v>
      </c>
      <c r="D118" s="74"/>
      <c r="E118" s="74"/>
      <c r="F118" s="74"/>
      <c r="G118" s="157"/>
      <c r="H118" s="72">
        <f t="shared" si="8"/>
        <v>0</v>
      </c>
      <c r="I118" s="74"/>
      <c r="J118" s="74"/>
      <c r="K118" s="74"/>
      <c r="L118" s="158"/>
    </row>
    <row r="119" spans="1:12" x14ac:dyDescent="0.25">
      <c r="A119" s="44">
        <v>2263</v>
      </c>
      <c r="B119" s="71" t="s">
        <v>127</v>
      </c>
      <c r="C119" s="72">
        <f t="shared" si="7"/>
        <v>0</v>
      </c>
      <c r="D119" s="74"/>
      <c r="E119" s="74"/>
      <c r="F119" s="74"/>
      <c r="G119" s="157"/>
      <c r="H119" s="72">
        <f t="shared" si="8"/>
        <v>0</v>
      </c>
      <c r="I119" s="74"/>
      <c r="J119" s="74"/>
      <c r="K119" s="74"/>
      <c r="L119" s="158"/>
    </row>
    <row r="120" spans="1:12" ht="24" x14ac:dyDescent="0.25">
      <c r="A120" s="44">
        <v>2264</v>
      </c>
      <c r="B120" s="71" t="s">
        <v>128</v>
      </c>
      <c r="C120" s="72">
        <f t="shared" si="7"/>
        <v>0</v>
      </c>
      <c r="D120" s="74"/>
      <c r="E120" s="74"/>
      <c r="F120" s="74"/>
      <c r="G120" s="157"/>
      <c r="H120" s="72">
        <f t="shared" si="8"/>
        <v>0</v>
      </c>
      <c r="I120" s="74"/>
      <c r="J120" s="74"/>
      <c r="K120" s="74"/>
      <c r="L120" s="158"/>
    </row>
    <row r="121" spans="1:12" x14ac:dyDescent="0.25">
      <c r="A121" s="44">
        <v>2269</v>
      </c>
      <c r="B121" s="71" t="s">
        <v>129</v>
      </c>
      <c r="C121" s="72">
        <f t="shared" si="7"/>
        <v>26</v>
      </c>
      <c r="D121" s="74">
        <v>26</v>
      </c>
      <c r="E121" s="74"/>
      <c r="F121" s="74"/>
      <c r="G121" s="157"/>
      <c r="H121" s="72">
        <f t="shared" si="8"/>
        <v>26</v>
      </c>
      <c r="I121" s="74">
        <v>26</v>
      </c>
      <c r="J121" s="74"/>
      <c r="K121" s="74"/>
      <c r="L121" s="158"/>
    </row>
    <row r="122" spans="1:12" x14ac:dyDescent="0.25">
      <c r="A122" s="159">
        <v>2270</v>
      </c>
      <c r="B122" s="71" t="s">
        <v>130</v>
      </c>
      <c r="C122" s="72">
        <f t="shared" si="7"/>
        <v>90</v>
      </c>
      <c r="D122" s="160">
        <f>SUM(D123:D127)</f>
        <v>90</v>
      </c>
      <c r="E122" s="160">
        <f>SUM(E123:E127)</f>
        <v>0</v>
      </c>
      <c r="F122" s="160">
        <f>SUM(F123:F127)</f>
        <v>0</v>
      </c>
      <c r="G122" s="161">
        <f>SUM(G123:G127)</f>
        <v>0</v>
      </c>
      <c r="H122" s="72">
        <f t="shared" si="8"/>
        <v>90</v>
      </c>
      <c r="I122" s="160">
        <f>SUM(I123:I127)</f>
        <v>90</v>
      </c>
      <c r="J122" s="160">
        <f>SUM(J123:J127)</f>
        <v>0</v>
      </c>
      <c r="K122" s="160">
        <f>SUM(K123:K127)</f>
        <v>0</v>
      </c>
      <c r="L122" s="162">
        <f>SUM(L123:L127)</f>
        <v>0</v>
      </c>
    </row>
    <row r="123" spans="1:12" x14ac:dyDescent="0.25">
      <c r="A123" s="44">
        <v>2272</v>
      </c>
      <c r="B123" s="174" t="s">
        <v>131</v>
      </c>
      <c r="C123" s="72">
        <f t="shared" si="7"/>
        <v>0</v>
      </c>
      <c r="D123" s="74"/>
      <c r="E123" s="74"/>
      <c r="F123" s="74"/>
      <c r="G123" s="157"/>
      <c r="H123" s="72">
        <f t="shared" si="8"/>
        <v>0</v>
      </c>
      <c r="I123" s="74"/>
      <c r="J123" s="74"/>
      <c r="K123" s="74"/>
      <c r="L123" s="158"/>
    </row>
    <row r="124" spans="1:12" ht="24" x14ac:dyDescent="0.25">
      <c r="A124" s="44">
        <v>2274</v>
      </c>
      <c r="B124" s="175" t="s">
        <v>132</v>
      </c>
      <c r="C124" s="72">
        <f t="shared" si="7"/>
        <v>0</v>
      </c>
      <c r="D124" s="74"/>
      <c r="E124" s="74"/>
      <c r="F124" s="74"/>
      <c r="G124" s="157"/>
      <c r="H124" s="72">
        <f t="shared" si="8"/>
        <v>0</v>
      </c>
      <c r="I124" s="74"/>
      <c r="J124" s="74"/>
      <c r="K124" s="74"/>
      <c r="L124" s="158"/>
    </row>
    <row r="125" spans="1:12" ht="24" x14ac:dyDescent="0.25">
      <c r="A125" s="44">
        <v>2275</v>
      </c>
      <c r="B125" s="71" t="s">
        <v>133</v>
      </c>
      <c r="C125" s="72">
        <f t="shared" si="7"/>
        <v>0</v>
      </c>
      <c r="D125" s="74"/>
      <c r="E125" s="74"/>
      <c r="F125" s="74"/>
      <c r="G125" s="157"/>
      <c r="H125" s="72">
        <f t="shared" si="8"/>
        <v>0</v>
      </c>
      <c r="I125" s="74"/>
      <c r="J125" s="74"/>
      <c r="K125" s="74"/>
      <c r="L125" s="158"/>
    </row>
    <row r="126" spans="1:12" ht="36" x14ac:dyDescent="0.25">
      <c r="A126" s="44">
        <v>2276</v>
      </c>
      <c r="B126" s="71" t="s">
        <v>134</v>
      </c>
      <c r="C126" s="72">
        <f t="shared" si="7"/>
        <v>0</v>
      </c>
      <c r="D126" s="74"/>
      <c r="E126" s="74"/>
      <c r="F126" s="74"/>
      <c r="G126" s="157"/>
      <c r="H126" s="72">
        <f t="shared" si="8"/>
        <v>0</v>
      </c>
      <c r="I126" s="74"/>
      <c r="J126" s="74"/>
      <c r="K126" s="74"/>
      <c r="L126" s="158"/>
    </row>
    <row r="127" spans="1:12" ht="24" x14ac:dyDescent="0.25">
      <c r="A127" s="44">
        <v>2279</v>
      </c>
      <c r="B127" s="71" t="s">
        <v>135</v>
      </c>
      <c r="C127" s="72">
        <f t="shared" si="7"/>
        <v>90</v>
      </c>
      <c r="D127" s="74">
        <v>90</v>
      </c>
      <c r="E127" s="74"/>
      <c r="F127" s="74"/>
      <c r="G127" s="157"/>
      <c r="H127" s="72">
        <f t="shared" si="8"/>
        <v>90</v>
      </c>
      <c r="I127" s="74">
        <v>90</v>
      </c>
      <c r="J127" s="74"/>
      <c r="K127" s="74"/>
      <c r="L127" s="158"/>
    </row>
    <row r="128" spans="1:12" ht="24" x14ac:dyDescent="0.25">
      <c r="A128" s="168">
        <v>2280</v>
      </c>
      <c r="B128" s="65" t="s">
        <v>136</v>
      </c>
      <c r="C128" s="66">
        <f t="shared" ref="C128:L128" si="9">SUM(C129)</f>
        <v>0</v>
      </c>
      <c r="D128" s="169">
        <f t="shared" si="9"/>
        <v>0</v>
      </c>
      <c r="E128" s="169">
        <f t="shared" si="9"/>
        <v>0</v>
      </c>
      <c r="F128" s="169">
        <f t="shared" si="9"/>
        <v>0</v>
      </c>
      <c r="G128" s="169">
        <f t="shared" si="9"/>
        <v>0</v>
      </c>
      <c r="H128" s="66">
        <f t="shared" si="9"/>
        <v>0</v>
      </c>
      <c r="I128" s="169">
        <f t="shared" si="9"/>
        <v>0</v>
      </c>
      <c r="J128" s="169">
        <f t="shared" si="9"/>
        <v>0</v>
      </c>
      <c r="K128" s="169">
        <f t="shared" si="9"/>
        <v>0</v>
      </c>
      <c r="L128" s="176">
        <f t="shared" si="9"/>
        <v>0</v>
      </c>
    </row>
    <row r="129" spans="1:12" ht="24" x14ac:dyDescent="0.25">
      <c r="A129" s="44">
        <v>2283</v>
      </c>
      <c r="B129" s="71" t="s">
        <v>137</v>
      </c>
      <c r="C129" s="72">
        <f>SUM(D129:G129)</f>
        <v>0</v>
      </c>
      <c r="D129" s="74"/>
      <c r="E129" s="74"/>
      <c r="F129" s="74"/>
      <c r="G129" s="157"/>
      <c r="H129" s="72">
        <f>SUM(I129:L129)</f>
        <v>0</v>
      </c>
      <c r="I129" s="74"/>
      <c r="J129" s="74"/>
      <c r="K129" s="74"/>
      <c r="L129" s="158"/>
    </row>
    <row r="130" spans="1:12" ht="38.25" customHeight="1" x14ac:dyDescent="0.25">
      <c r="A130" s="56">
        <v>2300</v>
      </c>
      <c r="B130" s="147" t="s">
        <v>138</v>
      </c>
      <c r="C130" s="57">
        <f t="shared" si="7"/>
        <v>22064</v>
      </c>
      <c r="D130" s="63">
        <f>SUM(D131,D136,D140,D141,D144,D151,D159,D160,D163)</f>
        <v>20728</v>
      </c>
      <c r="E130" s="63">
        <f>SUM(E131,E136,E140,E141,E144,E151,E159,E160,E163)</f>
        <v>0</v>
      </c>
      <c r="F130" s="63">
        <f>SUM(F131,F136,F140,F141,F144,F151,F159,F160,F163)</f>
        <v>1336</v>
      </c>
      <c r="G130" s="166">
        <f>SUM(G131,G136,G140,G141,G144,G151,G159,G160,G163)</f>
        <v>0</v>
      </c>
      <c r="H130" s="57">
        <f t="shared" si="8"/>
        <v>22927</v>
      </c>
      <c r="I130" s="63">
        <f>SUM(I131,I136,I140,I141,I144,I151,I159,I160,I163)</f>
        <v>21671</v>
      </c>
      <c r="J130" s="63">
        <f>SUM(J131,J136,J140,J141,J144,J151,J159,J160,J163)</f>
        <v>0</v>
      </c>
      <c r="K130" s="63">
        <f>SUM(K131,K136,K140,K141,K144,K151,K159,K160,K163)</f>
        <v>1256</v>
      </c>
      <c r="L130" s="167">
        <f>SUM(L131,L136,L140,L141,L144,L151,L159,L160,L163)</f>
        <v>0</v>
      </c>
    </row>
    <row r="131" spans="1:12" ht="24" x14ac:dyDescent="0.25">
      <c r="A131" s="168">
        <v>2310</v>
      </c>
      <c r="B131" s="65" t="s">
        <v>139</v>
      </c>
      <c r="C131" s="66">
        <f t="shared" si="7"/>
        <v>1664</v>
      </c>
      <c r="D131" s="169">
        <f>SUM(D132:D135)</f>
        <v>1664</v>
      </c>
      <c r="E131" s="169">
        <f t="shared" ref="E131:L131" si="10">SUM(E132:E135)</f>
        <v>0</v>
      </c>
      <c r="F131" s="169">
        <f t="shared" si="10"/>
        <v>0</v>
      </c>
      <c r="G131" s="170">
        <f t="shared" si="10"/>
        <v>0</v>
      </c>
      <c r="H131" s="66">
        <f t="shared" si="8"/>
        <v>1559</v>
      </c>
      <c r="I131" s="169">
        <f t="shared" si="10"/>
        <v>1559</v>
      </c>
      <c r="J131" s="169">
        <f t="shared" si="10"/>
        <v>0</v>
      </c>
      <c r="K131" s="169">
        <f t="shared" si="10"/>
        <v>0</v>
      </c>
      <c r="L131" s="171">
        <f t="shared" si="10"/>
        <v>0</v>
      </c>
    </row>
    <row r="132" spans="1:12" x14ac:dyDescent="0.25">
      <c r="A132" s="44">
        <v>2311</v>
      </c>
      <c r="B132" s="71" t="s">
        <v>140</v>
      </c>
      <c r="C132" s="72">
        <f t="shared" si="7"/>
        <v>521</v>
      </c>
      <c r="D132" s="74">
        <v>521</v>
      </c>
      <c r="E132" s="74"/>
      <c r="F132" s="74"/>
      <c r="G132" s="157"/>
      <c r="H132" s="72">
        <f t="shared" si="8"/>
        <v>521</v>
      </c>
      <c r="I132" s="74">
        <v>521</v>
      </c>
      <c r="J132" s="74"/>
      <c r="K132" s="74"/>
      <c r="L132" s="158"/>
    </row>
    <row r="133" spans="1:12" x14ac:dyDescent="0.25">
      <c r="A133" s="44">
        <v>2312</v>
      </c>
      <c r="B133" s="71" t="s">
        <v>141</v>
      </c>
      <c r="C133" s="72">
        <f t="shared" si="7"/>
        <v>843</v>
      </c>
      <c r="D133" s="74">
        <v>843</v>
      </c>
      <c r="E133" s="74"/>
      <c r="F133" s="74"/>
      <c r="G133" s="157"/>
      <c r="H133" s="72">
        <f t="shared" si="8"/>
        <v>738</v>
      </c>
      <c r="I133" s="74">
        <v>738</v>
      </c>
      <c r="J133" s="74"/>
      <c r="K133" s="74"/>
      <c r="L133" s="158"/>
    </row>
    <row r="134" spans="1:12" x14ac:dyDescent="0.25">
      <c r="A134" s="44">
        <v>2313</v>
      </c>
      <c r="B134" s="71" t="s">
        <v>142</v>
      </c>
      <c r="C134" s="72">
        <f t="shared" si="7"/>
        <v>0</v>
      </c>
      <c r="D134" s="74"/>
      <c r="E134" s="74"/>
      <c r="F134" s="74"/>
      <c r="G134" s="157"/>
      <c r="H134" s="72">
        <f t="shared" si="8"/>
        <v>0</v>
      </c>
      <c r="I134" s="74"/>
      <c r="J134" s="74"/>
      <c r="K134" s="74"/>
      <c r="L134" s="158"/>
    </row>
    <row r="135" spans="1:12" ht="36" customHeight="1" x14ac:dyDescent="0.25">
      <c r="A135" s="44">
        <v>2314</v>
      </c>
      <c r="B135" s="71" t="s">
        <v>143</v>
      </c>
      <c r="C135" s="72">
        <f t="shared" si="7"/>
        <v>300</v>
      </c>
      <c r="D135" s="74">
        <v>300</v>
      </c>
      <c r="E135" s="74"/>
      <c r="F135" s="74"/>
      <c r="G135" s="157"/>
      <c r="H135" s="72">
        <f t="shared" si="8"/>
        <v>300</v>
      </c>
      <c r="I135" s="74">
        <v>300</v>
      </c>
      <c r="J135" s="74"/>
      <c r="K135" s="74"/>
      <c r="L135" s="158"/>
    </row>
    <row r="136" spans="1:12" x14ac:dyDescent="0.25">
      <c r="A136" s="159">
        <v>2320</v>
      </c>
      <c r="B136" s="71" t="s">
        <v>144</v>
      </c>
      <c r="C136" s="72">
        <f t="shared" si="7"/>
        <v>15040</v>
      </c>
      <c r="D136" s="160">
        <f>SUM(D137:D139)</f>
        <v>14960</v>
      </c>
      <c r="E136" s="160">
        <f>SUM(E137:E139)</f>
        <v>0</v>
      </c>
      <c r="F136" s="160">
        <f>SUM(F137:F139)</f>
        <v>80</v>
      </c>
      <c r="G136" s="161">
        <f>SUM(G137:G139)</f>
        <v>0</v>
      </c>
      <c r="H136" s="72">
        <f t="shared" si="8"/>
        <v>16261</v>
      </c>
      <c r="I136" s="160">
        <f>SUM(I137:I139)</f>
        <v>16261</v>
      </c>
      <c r="J136" s="160">
        <f>SUM(J137:J139)</f>
        <v>0</v>
      </c>
      <c r="K136" s="160">
        <f>SUM(K137:K139)</f>
        <v>0</v>
      </c>
      <c r="L136" s="162">
        <f>SUM(L137:L139)</f>
        <v>0</v>
      </c>
    </row>
    <row r="137" spans="1:12" x14ac:dyDescent="0.25">
      <c r="A137" s="44">
        <v>2321</v>
      </c>
      <c r="B137" s="71" t="s">
        <v>145</v>
      </c>
      <c r="C137" s="72">
        <f t="shared" si="7"/>
        <v>14900</v>
      </c>
      <c r="D137" s="74">
        <v>14900</v>
      </c>
      <c r="E137" s="74"/>
      <c r="F137" s="74"/>
      <c r="G137" s="157"/>
      <c r="H137" s="72">
        <f t="shared" si="8"/>
        <v>16194</v>
      </c>
      <c r="I137" s="74">
        <v>16194</v>
      </c>
      <c r="J137" s="74"/>
      <c r="K137" s="74"/>
      <c r="L137" s="158"/>
    </row>
    <row r="138" spans="1:12" x14ac:dyDescent="0.25">
      <c r="A138" s="44">
        <v>2322</v>
      </c>
      <c r="B138" s="71" t="s">
        <v>146</v>
      </c>
      <c r="C138" s="72">
        <f t="shared" si="7"/>
        <v>140</v>
      </c>
      <c r="D138" s="74">
        <v>60</v>
      </c>
      <c r="E138" s="74"/>
      <c r="F138" s="74">
        <v>80</v>
      </c>
      <c r="G138" s="157"/>
      <c r="H138" s="72">
        <f t="shared" si="8"/>
        <v>67</v>
      </c>
      <c r="I138" s="74">
        <v>67</v>
      </c>
      <c r="J138" s="74"/>
      <c r="K138" s="74"/>
      <c r="L138" s="158"/>
    </row>
    <row r="139" spans="1:12" ht="10.5" customHeight="1" x14ac:dyDescent="0.25">
      <c r="A139" s="44">
        <v>2329</v>
      </c>
      <c r="B139" s="71" t="s">
        <v>147</v>
      </c>
      <c r="C139" s="72">
        <f t="shared" si="7"/>
        <v>0</v>
      </c>
      <c r="D139" s="74"/>
      <c r="E139" s="74"/>
      <c r="F139" s="74"/>
      <c r="G139" s="157"/>
      <c r="H139" s="72">
        <f t="shared" si="8"/>
        <v>0</v>
      </c>
      <c r="I139" s="74"/>
      <c r="J139" s="74"/>
      <c r="K139" s="74"/>
      <c r="L139" s="158"/>
    </row>
    <row r="140" spans="1:12" x14ac:dyDescent="0.25">
      <c r="A140" s="159">
        <v>2330</v>
      </c>
      <c r="B140" s="71" t="s">
        <v>148</v>
      </c>
      <c r="C140" s="72">
        <f t="shared" si="7"/>
        <v>0</v>
      </c>
      <c r="D140" s="74"/>
      <c r="E140" s="74"/>
      <c r="F140" s="74"/>
      <c r="G140" s="157"/>
      <c r="H140" s="72">
        <f t="shared" si="8"/>
        <v>0</v>
      </c>
      <c r="I140" s="74"/>
      <c r="J140" s="74"/>
      <c r="K140" s="74"/>
      <c r="L140" s="158"/>
    </row>
    <row r="141" spans="1:12" ht="48" x14ac:dyDescent="0.25">
      <c r="A141" s="159">
        <v>2340</v>
      </c>
      <c r="B141" s="71" t="s">
        <v>149</v>
      </c>
      <c r="C141" s="72">
        <f t="shared" si="7"/>
        <v>80</v>
      </c>
      <c r="D141" s="160">
        <f>SUM(D142:D143)</f>
        <v>80</v>
      </c>
      <c r="E141" s="160">
        <f>SUM(E142:E143)</f>
        <v>0</v>
      </c>
      <c r="F141" s="160">
        <f>SUM(F142:F143)</f>
        <v>0</v>
      </c>
      <c r="G141" s="161">
        <f>SUM(G142:G143)</f>
        <v>0</v>
      </c>
      <c r="H141" s="72">
        <f t="shared" si="8"/>
        <v>80</v>
      </c>
      <c r="I141" s="160">
        <f>SUM(I142:I143)</f>
        <v>80</v>
      </c>
      <c r="J141" s="160">
        <f>SUM(J142:J143)</f>
        <v>0</v>
      </c>
      <c r="K141" s="160">
        <f>SUM(K142:K143)</f>
        <v>0</v>
      </c>
      <c r="L141" s="162">
        <f>SUM(L142:L143)</f>
        <v>0</v>
      </c>
    </row>
    <row r="142" spans="1:12" x14ac:dyDescent="0.25">
      <c r="A142" s="44">
        <v>2341</v>
      </c>
      <c r="B142" s="71" t="s">
        <v>150</v>
      </c>
      <c r="C142" s="72">
        <f t="shared" si="7"/>
        <v>80</v>
      </c>
      <c r="D142" s="74">
        <v>80</v>
      </c>
      <c r="E142" s="74"/>
      <c r="F142" s="74"/>
      <c r="G142" s="157"/>
      <c r="H142" s="72">
        <f t="shared" si="8"/>
        <v>80</v>
      </c>
      <c r="I142" s="74">
        <v>80</v>
      </c>
      <c r="J142" s="74"/>
      <c r="K142" s="74"/>
      <c r="L142" s="158"/>
    </row>
    <row r="143" spans="1:12" ht="24" x14ac:dyDescent="0.25">
      <c r="A143" s="44">
        <v>2344</v>
      </c>
      <c r="B143" s="71" t="s">
        <v>151</v>
      </c>
      <c r="C143" s="72">
        <f t="shared" si="7"/>
        <v>0</v>
      </c>
      <c r="D143" s="74"/>
      <c r="E143" s="74"/>
      <c r="F143" s="74"/>
      <c r="G143" s="157"/>
      <c r="H143" s="72">
        <f t="shared" si="8"/>
        <v>0</v>
      </c>
      <c r="I143" s="74"/>
      <c r="J143" s="74"/>
      <c r="K143" s="74"/>
      <c r="L143" s="158"/>
    </row>
    <row r="144" spans="1:12" ht="24" x14ac:dyDescent="0.25">
      <c r="A144" s="150">
        <v>2350</v>
      </c>
      <c r="B144" s="112" t="s">
        <v>152</v>
      </c>
      <c r="C144" s="117">
        <f t="shared" si="7"/>
        <v>2440</v>
      </c>
      <c r="D144" s="151">
        <f>SUM(D145:D150)</f>
        <v>2440</v>
      </c>
      <c r="E144" s="151">
        <f>SUM(E145:E150)</f>
        <v>0</v>
      </c>
      <c r="F144" s="151">
        <f>SUM(F145:F150)</f>
        <v>0</v>
      </c>
      <c r="G144" s="152">
        <f>SUM(G145:G150)</f>
        <v>0</v>
      </c>
      <c r="H144" s="117">
        <f t="shared" si="8"/>
        <v>2187</v>
      </c>
      <c r="I144" s="151">
        <f>SUM(I145:I150)</f>
        <v>2187</v>
      </c>
      <c r="J144" s="151">
        <f>SUM(J145:J150)</f>
        <v>0</v>
      </c>
      <c r="K144" s="151">
        <f>SUM(K145:K150)</f>
        <v>0</v>
      </c>
      <c r="L144" s="153">
        <f>SUM(L145:L150)</f>
        <v>0</v>
      </c>
    </row>
    <row r="145" spans="1:12" x14ac:dyDescent="0.25">
      <c r="A145" s="38">
        <v>2351</v>
      </c>
      <c r="B145" s="65" t="s">
        <v>153</v>
      </c>
      <c r="C145" s="66">
        <f t="shared" si="7"/>
        <v>80</v>
      </c>
      <c r="D145" s="68">
        <v>80</v>
      </c>
      <c r="E145" s="68"/>
      <c r="F145" s="68"/>
      <c r="G145" s="154"/>
      <c r="H145" s="66">
        <f t="shared" si="8"/>
        <v>80</v>
      </c>
      <c r="I145" s="68">
        <v>80</v>
      </c>
      <c r="J145" s="68"/>
      <c r="K145" s="68"/>
      <c r="L145" s="155"/>
    </row>
    <row r="146" spans="1:12" x14ac:dyDescent="0.25">
      <c r="A146" s="44">
        <v>2352</v>
      </c>
      <c r="B146" s="71" t="s">
        <v>154</v>
      </c>
      <c r="C146" s="72">
        <f t="shared" si="7"/>
        <v>2360</v>
      </c>
      <c r="D146" s="74">
        <v>2360</v>
      </c>
      <c r="E146" s="74"/>
      <c r="F146" s="74"/>
      <c r="G146" s="157"/>
      <c r="H146" s="72">
        <f t="shared" si="8"/>
        <v>2022</v>
      </c>
      <c r="I146" s="74">
        <v>2022</v>
      </c>
      <c r="J146" s="74"/>
      <c r="K146" s="74"/>
      <c r="L146" s="158"/>
    </row>
    <row r="147" spans="1:12" ht="24" x14ac:dyDescent="0.25">
      <c r="A147" s="44">
        <v>2353</v>
      </c>
      <c r="B147" s="71" t="s">
        <v>155</v>
      </c>
      <c r="C147" s="72">
        <f t="shared" si="7"/>
        <v>0</v>
      </c>
      <c r="D147" s="74"/>
      <c r="E147" s="74"/>
      <c r="F147" s="74"/>
      <c r="G147" s="157"/>
      <c r="H147" s="72">
        <f t="shared" si="8"/>
        <v>85</v>
      </c>
      <c r="I147" s="74">
        <v>85</v>
      </c>
      <c r="J147" s="74"/>
      <c r="K147" s="74"/>
      <c r="L147" s="158"/>
    </row>
    <row r="148" spans="1:12" ht="24" x14ac:dyDescent="0.25">
      <c r="A148" s="44">
        <v>2354</v>
      </c>
      <c r="B148" s="71" t="s">
        <v>156</v>
      </c>
      <c r="C148" s="72">
        <f t="shared" si="7"/>
        <v>0</v>
      </c>
      <c r="D148" s="74"/>
      <c r="E148" s="74"/>
      <c r="F148" s="74"/>
      <c r="G148" s="157"/>
      <c r="H148" s="72">
        <f t="shared" si="8"/>
        <v>0</v>
      </c>
      <c r="I148" s="74"/>
      <c r="J148" s="74"/>
      <c r="K148" s="74"/>
      <c r="L148" s="158"/>
    </row>
    <row r="149" spans="1:12" ht="24" x14ac:dyDescent="0.25">
      <c r="A149" s="44">
        <v>2355</v>
      </c>
      <c r="B149" s="71" t="s">
        <v>157</v>
      </c>
      <c r="C149" s="72">
        <f t="shared" si="7"/>
        <v>0</v>
      </c>
      <c r="D149" s="74"/>
      <c r="E149" s="74"/>
      <c r="F149" s="74"/>
      <c r="G149" s="157"/>
      <c r="H149" s="72">
        <f t="shared" si="8"/>
        <v>0</v>
      </c>
      <c r="I149" s="74"/>
      <c r="J149" s="74"/>
      <c r="K149" s="74"/>
      <c r="L149" s="158"/>
    </row>
    <row r="150" spans="1:12" ht="24" x14ac:dyDescent="0.25">
      <c r="A150" s="44">
        <v>2359</v>
      </c>
      <c r="B150" s="71" t="s">
        <v>158</v>
      </c>
      <c r="C150" s="72">
        <f t="shared" si="7"/>
        <v>0</v>
      </c>
      <c r="D150" s="74"/>
      <c r="E150" s="74"/>
      <c r="F150" s="74"/>
      <c r="G150" s="157"/>
      <c r="H150" s="72">
        <f t="shared" si="8"/>
        <v>0</v>
      </c>
      <c r="I150" s="74"/>
      <c r="J150" s="74"/>
      <c r="K150" s="74"/>
      <c r="L150" s="158"/>
    </row>
    <row r="151" spans="1:12" ht="24.75" customHeight="1" x14ac:dyDescent="0.25">
      <c r="A151" s="159">
        <v>2360</v>
      </c>
      <c r="B151" s="71" t="s">
        <v>159</v>
      </c>
      <c r="C151" s="72">
        <f t="shared" si="7"/>
        <v>1457</v>
      </c>
      <c r="D151" s="160">
        <f>SUM(D152:D158)</f>
        <v>201</v>
      </c>
      <c r="E151" s="160">
        <f>SUM(E152:E158)</f>
        <v>0</v>
      </c>
      <c r="F151" s="160">
        <f>SUM(F152:F158)</f>
        <v>1256</v>
      </c>
      <c r="G151" s="161">
        <f>SUM(G152:G158)</f>
        <v>0</v>
      </c>
      <c r="H151" s="72">
        <f t="shared" si="8"/>
        <v>1457</v>
      </c>
      <c r="I151" s="160">
        <f>SUM(I152:I158)</f>
        <v>201</v>
      </c>
      <c r="J151" s="160">
        <f>SUM(J152:J158)</f>
        <v>0</v>
      </c>
      <c r="K151" s="160">
        <f>SUM(K152:K158)</f>
        <v>1256</v>
      </c>
      <c r="L151" s="162">
        <f>SUM(L152:L158)</f>
        <v>0</v>
      </c>
    </row>
    <row r="152" spans="1:12" x14ac:dyDescent="0.25">
      <c r="A152" s="43">
        <v>2361</v>
      </c>
      <c r="B152" s="71" t="s">
        <v>160</v>
      </c>
      <c r="C152" s="72">
        <f t="shared" si="7"/>
        <v>122</v>
      </c>
      <c r="D152" s="74">
        <v>122</v>
      </c>
      <c r="E152" s="74"/>
      <c r="F152" s="74"/>
      <c r="G152" s="157"/>
      <c r="H152" s="72">
        <f t="shared" si="8"/>
        <v>122</v>
      </c>
      <c r="I152" s="74">
        <v>122</v>
      </c>
      <c r="J152" s="74"/>
      <c r="K152" s="74"/>
      <c r="L152" s="158"/>
    </row>
    <row r="153" spans="1:12" ht="24" x14ac:dyDescent="0.25">
      <c r="A153" s="43">
        <v>2362</v>
      </c>
      <c r="B153" s="71" t="s">
        <v>161</v>
      </c>
      <c r="C153" s="72">
        <f t="shared" si="7"/>
        <v>79</v>
      </c>
      <c r="D153" s="74">
        <v>79</v>
      </c>
      <c r="E153" s="74"/>
      <c r="F153" s="74"/>
      <c r="G153" s="157"/>
      <c r="H153" s="72">
        <f t="shared" si="8"/>
        <v>79</v>
      </c>
      <c r="I153" s="74">
        <v>79</v>
      </c>
      <c r="J153" s="74"/>
      <c r="K153" s="74"/>
      <c r="L153" s="158"/>
    </row>
    <row r="154" spans="1:12" x14ac:dyDescent="0.25">
      <c r="A154" s="43">
        <v>2363</v>
      </c>
      <c r="B154" s="71" t="s">
        <v>162</v>
      </c>
      <c r="C154" s="72">
        <f t="shared" si="7"/>
        <v>1256</v>
      </c>
      <c r="D154" s="74"/>
      <c r="E154" s="74"/>
      <c r="F154" s="74">
        <v>1256</v>
      </c>
      <c r="G154" s="157"/>
      <c r="H154" s="72">
        <f t="shared" si="8"/>
        <v>1256</v>
      </c>
      <c r="I154" s="74"/>
      <c r="J154" s="74"/>
      <c r="K154" s="74">
        <v>1256</v>
      </c>
      <c r="L154" s="158"/>
    </row>
    <row r="155" spans="1:12" x14ac:dyDescent="0.25">
      <c r="A155" s="43">
        <v>2364</v>
      </c>
      <c r="B155" s="71" t="s">
        <v>163</v>
      </c>
      <c r="C155" s="72">
        <f t="shared" si="7"/>
        <v>0</v>
      </c>
      <c r="D155" s="74"/>
      <c r="E155" s="74"/>
      <c r="F155" s="74"/>
      <c r="G155" s="157"/>
      <c r="H155" s="72">
        <f t="shared" si="8"/>
        <v>0</v>
      </c>
      <c r="I155" s="74"/>
      <c r="J155" s="74"/>
      <c r="K155" s="74"/>
      <c r="L155" s="158"/>
    </row>
    <row r="156" spans="1:12" ht="12.75" customHeight="1" x14ac:dyDescent="0.25">
      <c r="A156" s="43">
        <v>2365</v>
      </c>
      <c r="B156" s="71" t="s">
        <v>164</v>
      </c>
      <c r="C156" s="72">
        <f t="shared" si="7"/>
        <v>0</v>
      </c>
      <c r="D156" s="74"/>
      <c r="E156" s="74"/>
      <c r="F156" s="74"/>
      <c r="G156" s="157"/>
      <c r="H156" s="72">
        <f t="shared" si="8"/>
        <v>0</v>
      </c>
      <c r="I156" s="74"/>
      <c r="J156" s="74"/>
      <c r="K156" s="74"/>
      <c r="L156" s="158"/>
    </row>
    <row r="157" spans="1:12" ht="36" x14ac:dyDescent="0.25">
      <c r="A157" s="43">
        <v>2366</v>
      </c>
      <c r="B157" s="71" t="s">
        <v>165</v>
      </c>
      <c r="C157" s="72">
        <f t="shared" si="7"/>
        <v>0</v>
      </c>
      <c r="D157" s="74"/>
      <c r="E157" s="74"/>
      <c r="F157" s="74"/>
      <c r="G157" s="157"/>
      <c r="H157" s="72">
        <f t="shared" si="8"/>
        <v>0</v>
      </c>
      <c r="I157" s="74"/>
      <c r="J157" s="74"/>
      <c r="K157" s="74"/>
      <c r="L157" s="158"/>
    </row>
    <row r="158" spans="1:12" ht="48" x14ac:dyDescent="0.25">
      <c r="A158" s="43">
        <v>2369</v>
      </c>
      <c r="B158" s="71" t="s">
        <v>166</v>
      </c>
      <c r="C158" s="72">
        <f t="shared" si="7"/>
        <v>0</v>
      </c>
      <c r="D158" s="74"/>
      <c r="E158" s="74"/>
      <c r="F158" s="74"/>
      <c r="G158" s="157"/>
      <c r="H158" s="72">
        <f t="shared" si="8"/>
        <v>0</v>
      </c>
      <c r="I158" s="74"/>
      <c r="J158" s="74"/>
      <c r="K158" s="74"/>
      <c r="L158" s="158"/>
    </row>
    <row r="159" spans="1:12" x14ac:dyDescent="0.25">
      <c r="A159" s="150">
        <v>2370</v>
      </c>
      <c r="B159" s="112" t="s">
        <v>167</v>
      </c>
      <c r="C159" s="117">
        <f t="shared" si="7"/>
        <v>1383</v>
      </c>
      <c r="D159" s="163">
        <v>1383</v>
      </c>
      <c r="E159" s="163"/>
      <c r="F159" s="163"/>
      <c r="G159" s="164"/>
      <c r="H159" s="117">
        <f t="shared" si="8"/>
        <v>1383</v>
      </c>
      <c r="I159" s="163">
        <v>1383</v>
      </c>
      <c r="J159" s="163"/>
      <c r="K159" s="163"/>
      <c r="L159" s="165"/>
    </row>
    <row r="160" spans="1:12" x14ac:dyDescent="0.25">
      <c r="A160" s="150">
        <v>2380</v>
      </c>
      <c r="B160" s="112" t="s">
        <v>168</v>
      </c>
      <c r="C160" s="117">
        <f t="shared" si="7"/>
        <v>0</v>
      </c>
      <c r="D160" s="151">
        <f>SUM(D161:D162)</f>
        <v>0</v>
      </c>
      <c r="E160" s="151">
        <f>SUM(E161:E162)</f>
        <v>0</v>
      </c>
      <c r="F160" s="151">
        <f>SUM(F161:F162)</f>
        <v>0</v>
      </c>
      <c r="G160" s="152">
        <f>SUM(G161:G162)</f>
        <v>0</v>
      </c>
      <c r="H160" s="117">
        <f t="shared" si="8"/>
        <v>0</v>
      </c>
      <c r="I160" s="151">
        <f>SUM(I161:I162)</f>
        <v>0</v>
      </c>
      <c r="J160" s="151">
        <f>SUM(J161:J162)</f>
        <v>0</v>
      </c>
      <c r="K160" s="151">
        <f>SUM(K161:K162)</f>
        <v>0</v>
      </c>
      <c r="L160" s="153">
        <f>SUM(L161:L162)</f>
        <v>0</v>
      </c>
    </row>
    <row r="161" spans="1:12" x14ac:dyDescent="0.25">
      <c r="A161" s="37">
        <v>2381</v>
      </c>
      <c r="B161" s="65" t="s">
        <v>169</v>
      </c>
      <c r="C161" s="66">
        <f t="shared" si="7"/>
        <v>0</v>
      </c>
      <c r="D161" s="68"/>
      <c r="E161" s="68"/>
      <c r="F161" s="68"/>
      <c r="G161" s="154"/>
      <c r="H161" s="66">
        <f t="shared" si="8"/>
        <v>0</v>
      </c>
      <c r="I161" s="68"/>
      <c r="J161" s="68"/>
      <c r="K161" s="68"/>
      <c r="L161" s="155"/>
    </row>
    <row r="162" spans="1:12" ht="24" x14ac:dyDescent="0.25">
      <c r="A162" s="43">
        <v>2389</v>
      </c>
      <c r="B162" s="71" t="s">
        <v>170</v>
      </c>
      <c r="C162" s="72">
        <f t="shared" si="7"/>
        <v>0</v>
      </c>
      <c r="D162" s="74"/>
      <c r="E162" s="74"/>
      <c r="F162" s="74"/>
      <c r="G162" s="157"/>
      <c r="H162" s="72">
        <f t="shared" si="8"/>
        <v>0</v>
      </c>
      <c r="I162" s="74"/>
      <c r="J162" s="74"/>
      <c r="K162" s="74"/>
      <c r="L162" s="158"/>
    </row>
    <row r="163" spans="1:12" x14ac:dyDescent="0.25">
      <c r="A163" s="150">
        <v>2390</v>
      </c>
      <c r="B163" s="112" t="s">
        <v>171</v>
      </c>
      <c r="C163" s="117">
        <f t="shared" si="7"/>
        <v>0</v>
      </c>
      <c r="D163" s="163"/>
      <c r="E163" s="163"/>
      <c r="F163" s="163"/>
      <c r="G163" s="164"/>
      <c r="H163" s="117">
        <f t="shared" si="8"/>
        <v>0</v>
      </c>
      <c r="I163" s="163"/>
      <c r="J163" s="163"/>
      <c r="K163" s="163"/>
      <c r="L163" s="165"/>
    </row>
    <row r="164" spans="1:12" x14ac:dyDescent="0.25">
      <c r="A164" s="56">
        <v>2400</v>
      </c>
      <c r="B164" s="147" t="s">
        <v>172</v>
      </c>
      <c r="C164" s="57">
        <f t="shared" si="7"/>
        <v>0</v>
      </c>
      <c r="D164" s="177"/>
      <c r="E164" s="177"/>
      <c r="F164" s="177"/>
      <c r="G164" s="178"/>
      <c r="H164" s="57">
        <f t="shared" si="8"/>
        <v>0</v>
      </c>
      <c r="I164" s="177"/>
      <c r="J164" s="177"/>
      <c r="K164" s="177"/>
      <c r="L164" s="179"/>
    </row>
    <row r="165" spans="1:12" ht="24" x14ac:dyDescent="0.25">
      <c r="A165" s="56">
        <v>2500</v>
      </c>
      <c r="B165" s="147" t="s">
        <v>173</v>
      </c>
      <c r="C165" s="57">
        <f t="shared" si="7"/>
        <v>255</v>
      </c>
      <c r="D165" s="63">
        <f>SUM(D166,D171)</f>
        <v>255</v>
      </c>
      <c r="E165" s="63">
        <f t="shared" ref="E165:G165" si="11">SUM(E166,E171)</f>
        <v>0</v>
      </c>
      <c r="F165" s="63">
        <f t="shared" si="11"/>
        <v>0</v>
      </c>
      <c r="G165" s="63">
        <f t="shared" si="11"/>
        <v>0</v>
      </c>
      <c r="H165" s="57">
        <f t="shared" si="8"/>
        <v>255</v>
      </c>
      <c r="I165" s="63">
        <f>SUM(I166,I171)</f>
        <v>255</v>
      </c>
      <c r="J165" s="63">
        <f t="shared" ref="J165:L165" si="12">SUM(J166,J171)</f>
        <v>0</v>
      </c>
      <c r="K165" s="63">
        <f t="shared" si="12"/>
        <v>0</v>
      </c>
      <c r="L165" s="149">
        <f t="shared" si="12"/>
        <v>0</v>
      </c>
    </row>
    <row r="166" spans="1:12" ht="16.5" customHeight="1" x14ac:dyDescent="0.25">
      <c r="A166" s="168">
        <v>2510</v>
      </c>
      <c r="B166" s="65" t="s">
        <v>174</v>
      </c>
      <c r="C166" s="66">
        <f t="shared" si="7"/>
        <v>255</v>
      </c>
      <c r="D166" s="169">
        <f>SUM(D167:D170)</f>
        <v>255</v>
      </c>
      <c r="E166" s="169">
        <f t="shared" ref="E166:G166" si="13">SUM(E167:E170)</f>
        <v>0</v>
      </c>
      <c r="F166" s="169">
        <f t="shared" si="13"/>
        <v>0</v>
      </c>
      <c r="G166" s="169">
        <f t="shared" si="13"/>
        <v>0</v>
      </c>
      <c r="H166" s="66">
        <f t="shared" si="8"/>
        <v>255</v>
      </c>
      <c r="I166" s="169">
        <f>SUM(I167:I170)</f>
        <v>255</v>
      </c>
      <c r="J166" s="169">
        <f t="shared" ref="J166:L166" si="14">SUM(J167:J170)</f>
        <v>0</v>
      </c>
      <c r="K166" s="169">
        <f t="shared" si="14"/>
        <v>0</v>
      </c>
      <c r="L166" s="180">
        <f t="shared" si="14"/>
        <v>0</v>
      </c>
    </row>
    <row r="167" spans="1:12" ht="24" x14ac:dyDescent="0.25">
      <c r="A167" s="44">
        <v>2512</v>
      </c>
      <c r="B167" s="71" t="s">
        <v>175</v>
      </c>
      <c r="C167" s="72">
        <f t="shared" si="7"/>
        <v>0</v>
      </c>
      <c r="D167" s="74"/>
      <c r="E167" s="74"/>
      <c r="F167" s="74"/>
      <c r="G167" s="157"/>
      <c r="H167" s="72">
        <f t="shared" si="8"/>
        <v>0</v>
      </c>
      <c r="I167" s="74"/>
      <c r="J167" s="74"/>
      <c r="K167" s="74"/>
      <c r="L167" s="158"/>
    </row>
    <row r="168" spans="1:12" ht="36" x14ac:dyDescent="0.25">
      <c r="A168" s="44">
        <v>2513</v>
      </c>
      <c r="B168" s="71" t="s">
        <v>176</v>
      </c>
      <c r="C168" s="72">
        <f t="shared" si="7"/>
        <v>0</v>
      </c>
      <c r="D168" s="74"/>
      <c r="E168" s="74"/>
      <c r="F168" s="74"/>
      <c r="G168" s="157"/>
      <c r="H168" s="72">
        <f t="shared" si="8"/>
        <v>0</v>
      </c>
      <c r="I168" s="74"/>
      <c r="J168" s="74"/>
      <c r="K168" s="74"/>
      <c r="L168" s="158"/>
    </row>
    <row r="169" spans="1:12" ht="24" x14ac:dyDescent="0.25">
      <c r="A169" s="44">
        <v>2515</v>
      </c>
      <c r="B169" s="71" t="s">
        <v>177</v>
      </c>
      <c r="C169" s="72">
        <f t="shared" si="7"/>
        <v>255</v>
      </c>
      <c r="D169" s="74">
        <v>255</v>
      </c>
      <c r="E169" s="74"/>
      <c r="F169" s="74"/>
      <c r="G169" s="157"/>
      <c r="H169" s="72">
        <f t="shared" si="8"/>
        <v>255</v>
      </c>
      <c r="I169" s="74">
        <v>255</v>
      </c>
      <c r="J169" s="74"/>
      <c r="K169" s="74"/>
      <c r="L169" s="158"/>
    </row>
    <row r="170" spans="1:12" ht="24" x14ac:dyDescent="0.25">
      <c r="A170" s="44">
        <v>2519</v>
      </c>
      <c r="B170" s="71" t="s">
        <v>178</v>
      </c>
      <c r="C170" s="72">
        <f t="shared" si="7"/>
        <v>0</v>
      </c>
      <c r="D170" s="74"/>
      <c r="E170" s="74"/>
      <c r="F170" s="74"/>
      <c r="G170" s="157"/>
      <c r="H170" s="72">
        <f t="shared" si="8"/>
        <v>0</v>
      </c>
      <c r="I170" s="74"/>
      <c r="J170" s="74"/>
      <c r="K170" s="74"/>
      <c r="L170" s="158"/>
    </row>
    <row r="171" spans="1:12" ht="24" x14ac:dyDescent="0.25">
      <c r="A171" s="159">
        <v>2520</v>
      </c>
      <c r="B171" s="71" t="s">
        <v>179</v>
      </c>
      <c r="C171" s="72">
        <f t="shared" si="7"/>
        <v>0</v>
      </c>
      <c r="D171" s="74"/>
      <c r="E171" s="74"/>
      <c r="F171" s="74"/>
      <c r="G171" s="157"/>
      <c r="H171" s="72">
        <f t="shared" si="8"/>
        <v>0</v>
      </c>
      <c r="I171" s="74"/>
      <c r="J171" s="74"/>
      <c r="K171" s="74"/>
      <c r="L171" s="158"/>
    </row>
    <row r="172" spans="1:12" s="182" customFormat="1" ht="36" customHeight="1" x14ac:dyDescent="0.25">
      <c r="A172" s="19">
        <v>2800</v>
      </c>
      <c r="B172" s="65" t="s">
        <v>180</v>
      </c>
      <c r="C172" s="66">
        <f t="shared" si="7"/>
        <v>0</v>
      </c>
      <c r="D172" s="40"/>
      <c r="E172" s="40"/>
      <c r="F172" s="40"/>
      <c r="G172" s="41"/>
      <c r="H172" s="66">
        <f t="shared" si="8"/>
        <v>0</v>
      </c>
      <c r="I172" s="40"/>
      <c r="J172" s="40"/>
      <c r="K172" s="40"/>
      <c r="L172" s="42"/>
    </row>
    <row r="173" spans="1:12" x14ac:dyDescent="0.25">
      <c r="A173" s="142">
        <v>3000</v>
      </c>
      <c r="B173" s="142" t="s">
        <v>181</v>
      </c>
      <c r="C173" s="143">
        <f t="shared" si="7"/>
        <v>0</v>
      </c>
      <c r="D173" s="144">
        <f>SUM(D174,D184)</f>
        <v>0</v>
      </c>
      <c r="E173" s="144">
        <f>SUM(E174,E184)</f>
        <v>0</v>
      </c>
      <c r="F173" s="144">
        <f>SUM(F174,F184)</f>
        <v>0</v>
      </c>
      <c r="G173" s="145">
        <f>SUM(G174,G184)</f>
        <v>0</v>
      </c>
      <c r="H173" s="143">
        <f t="shared" si="8"/>
        <v>0</v>
      </c>
      <c r="I173" s="144">
        <f>SUM(I174,I184)</f>
        <v>0</v>
      </c>
      <c r="J173" s="144">
        <f>SUM(J174,J184)</f>
        <v>0</v>
      </c>
      <c r="K173" s="144">
        <f>SUM(K174,K184)</f>
        <v>0</v>
      </c>
      <c r="L173" s="146">
        <f>SUM(L174,L184)</f>
        <v>0</v>
      </c>
    </row>
    <row r="174" spans="1:12" ht="24" x14ac:dyDescent="0.25">
      <c r="A174" s="56">
        <v>3200</v>
      </c>
      <c r="B174" s="183" t="s">
        <v>182</v>
      </c>
      <c r="C174" s="184">
        <f t="shared" si="7"/>
        <v>0</v>
      </c>
      <c r="D174" s="63">
        <f>SUM(D175,D179)</f>
        <v>0</v>
      </c>
      <c r="E174" s="63">
        <f t="shared" ref="E174:G174" si="15">SUM(E175,E179)</f>
        <v>0</v>
      </c>
      <c r="F174" s="63">
        <f t="shared" si="15"/>
        <v>0</v>
      </c>
      <c r="G174" s="63">
        <f t="shared" si="15"/>
        <v>0</v>
      </c>
      <c r="H174" s="57">
        <f t="shared" si="8"/>
        <v>0</v>
      </c>
      <c r="I174" s="63">
        <f>SUM(I175,I179)</f>
        <v>0</v>
      </c>
      <c r="J174" s="63">
        <f t="shared" ref="J174:L174" si="16">SUM(J175,J179)</f>
        <v>0</v>
      </c>
      <c r="K174" s="63">
        <f t="shared" si="16"/>
        <v>0</v>
      </c>
      <c r="L174" s="149">
        <f t="shared" si="16"/>
        <v>0</v>
      </c>
    </row>
    <row r="175" spans="1:12" ht="36" x14ac:dyDescent="0.25">
      <c r="A175" s="168">
        <v>3260</v>
      </c>
      <c r="B175" s="65" t="s">
        <v>183</v>
      </c>
      <c r="C175" s="66">
        <f t="shared" si="7"/>
        <v>0</v>
      </c>
      <c r="D175" s="169">
        <f>SUM(D176:D178)</f>
        <v>0</v>
      </c>
      <c r="E175" s="169">
        <f>SUM(E176:E178)</f>
        <v>0</v>
      </c>
      <c r="F175" s="169">
        <f>SUM(F176:F178)</f>
        <v>0</v>
      </c>
      <c r="G175" s="170">
        <f>SUM(G176:G178)</f>
        <v>0</v>
      </c>
      <c r="H175" s="66">
        <f t="shared" si="8"/>
        <v>0</v>
      </c>
      <c r="I175" s="169">
        <f>SUM(I176:I178)</f>
        <v>0</v>
      </c>
      <c r="J175" s="169">
        <f>SUM(J176:J178)</f>
        <v>0</v>
      </c>
      <c r="K175" s="169">
        <f>SUM(K176:K178)</f>
        <v>0</v>
      </c>
      <c r="L175" s="171">
        <f>SUM(L176:L178)</f>
        <v>0</v>
      </c>
    </row>
    <row r="176" spans="1:12" ht="24" x14ac:dyDescent="0.25">
      <c r="A176" s="44">
        <v>3261</v>
      </c>
      <c r="B176" s="71" t="s">
        <v>184</v>
      </c>
      <c r="C176" s="72">
        <f>SUM(D176:G176)</f>
        <v>0</v>
      </c>
      <c r="D176" s="74"/>
      <c r="E176" s="74"/>
      <c r="F176" s="74"/>
      <c r="G176" s="157"/>
      <c r="H176" s="72">
        <f>SUM(I176:L176)</f>
        <v>0</v>
      </c>
      <c r="I176" s="74"/>
      <c r="J176" s="74"/>
      <c r="K176" s="74"/>
      <c r="L176" s="158"/>
    </row>
    <row r="177" spans="1:12" ht="36" x14ac:dyDescent="0.25">
      <c r="A177" s="44">
        <v>3262</v>
      </c>
      <c r="B177" s="71" t="s">
        <v>185</v>
      </c>
      <c r="C177" s="72">
        <f>SUM(D177:G177)</f>
        <v>0</v>
      </c>
      <c r="D177" s="74"/>
      <c r="E177" s="74"/>
      <c r="F177" s="74"/>
      <c r="G177" s="157"/>
      <c r="H177" s="72">
        <f>SUM(I177:L177)</f>
        <v>0</v>
      </c>
      <c r="I177" s="74"/>
      <c r="J177" s="74"/>
      <c r="K177" s="74"/>
      <c r="L177" s="158"/>
    </row>
    <row r="178" spans="1:12" ht="24" x14ac:dyDescent="0.25">
      <c r="A178" s="44">
        <v>3263</v>
      </c>
      <c r="B178" s="71" t="s">
        <v>186</v>
      </c>
      <c r="C178" s="72">
        <f>SUM(D178:G178)</f>
        <v>0</v>
      </c>
      <c r="D178" s="74"/>
      <c r="E178" s="74"/>
      <c r="F178" s="74"/>
      <c r="G178" s="157"/>
      <c r="H178" s="72">
        <f>SUM(I178:L178)</f>
        <v>0</v>
      </c>
      <c r="I178" s="74"/>
      <c r="J178" s="74"/>
      <c r="K178" s="74"/>
      <c r="L178" s="158"/>
    </row>
    <row r="179" spans="1:12" ht="84" x14ac:dyDescent="0.25">
      <c r="A179" s="168">
        <v>3290</v>
      </c>
      <c r="B179" s="65" t="s">
        <v>187</v>
      </c>
      <c r="C179" s="185">
        <f t="shared" ref="C179:C183" si="17">SUM(D179:G179)</f>
        <v>0</v>
      </c>
      <c r="D179" s="169">
        <f>SUM(D180:D183)</f>
        <v>0</v>
      </c>
      <c r="E179" s="169">
        <f t="shared" ref="E179:G179" si="18">SUM(E180:E183)</f>
        <v>0</v>
      </c>
      <c r="F179" s="169">
        <f t="shared" si="18"/>
        <v>0</v>
      </c>
      <c r="G179" s="169">
        <f t="shared" si="18"/>
        <v>0</v>
      </c>
      <c r="H179" s="185">
        <f t="shared" ref="H179:H183" si="19">SUM(I179:L179)</f>
        <v>0</v>
      </c>
      <c r="I179" s="169">
        <f>SUM(I180:I183)</f>
        <v>0</v>
      </c>
      <c r="J179" s="169">
        <f t="shared" ref="J179:L179" si="20">SUM(J180:J183)</f>
        <v>0</v>
      </c>
      <c r="K179" s="169">
        <f t="shared" si="20"/>
        <v>0</v>
      </c>
      <c r="L179" s="186">
        <f t="shared" si="20"/>
        <v>0</v>
      </c>
    </row>
    <row r="180" spans="1:12" ht="72" x14ac:dyDescent="0.25">
      <c r="A180" s="44">
        <v>3291</v>
      </c>
      <c r="B180" s="71" t="s">
        <v>188</v>
      </c>
      <c r="C180" s="72">
        <f t="shared" si="17"/>
        <v>0</v>
      </c>
      <c r="D180" s="74"/>
      <c r="E180" s="74"/>
      <c r="F180" s="74"/>
      <c r="G180" s="187"/>
      <c r="H180" s="72">
        <f t="shared" si="19"/>
        <v>0</v>
      </c>
      <c r="I180" s="74"/>
      <c r="J180" s="74"/>
      <c r="K180" s="74"/>
      <c r="L180" s="158"/>
    </row>
    <row r="181" spans="1:12" ht="72" x14ac:dyDescent="0.25">
      <c r="A181" s="44">
        <v>3292</v>
      </c>
      <c r="B181" s="71" t="s">
        <v>189</v>
      </c>
      <c r="C181" s="72">
        <f t="shared" si="17"/>
        <v>0</v>
      </c>
      <c r="D181" s="74"/>
      <c r="E181" s="74"/>
      <c r="F181" s="74"/>
      <c r="G181" s="187"/>
      <c r="H181" s="72">
        <f t="shared" si="19"/>
        <v>0</v>
      </c>
      <c r="I181" s="74"/>
      <c r="J181" s="74"/>
      <c r="K181" s="74"/>
      <c r="L181" s="158"/>
    </row>
    <row r="182" spans="1:12" ht="72" x14ac:dyDescent="0.25">
      <c r="A182" s="44">
        <v>3293</v>
      </c>
      <c r="B182" s="71" t="s">
        <v>190</v>
      </c>
      <c r="C182" s="72">
        <f t="shared" si="17"/>
        <v>0</v>
      </c>
      <c r="D182" s="74"/>
      <c r="E182" s="74"/>
      <c r="F182" s="74"/>
      <c r="G182" s="187"/>
      <c r="H182" s="72">
        <f t="shared" si="19"/>
        <v>0</v>
      </c>
      <c r="I182" s="74"/>
      <c r="J182" s="74"/>
      <c r="K182" s="74"/>
      <c r="L182" s="158"/>
    </row>
    <row r="183" spans="1:12" ht="60" x14ac:dyDescent="0.25">
      <c r="A183" s="188">
        <v>3294</v>
      </c>
      <c r="B183" s="71" t="s">
        <v>191</v>
      </c>
      <c r="C183" s="185">
        <f t="shared" si="17"/>
        <v>0</v>
      </c>
      <c r="D183" s="189"/>
      <c r="E183" s="189"/>
      <c r="F183" s="189"/>
      <c r="G183" s="190"/>
      <c r="H183" s="185">
        <f t="shared" si="19"/>
        <v>0</v>
      </c>
      <c r="I183" s="189"/>
      <c r="J183" s="189"/>
      <c r="K183" s="189"/>
      <c r="L183" s="191"/>
    </row>
    <row r="184" spans="1:12" ht="48" x14ac:dyDescent="0.25">
      <c r="A184" s="192">
        <v>3300</v>
      </c>
      <c r="B184" s="183" t="s">
        <v>192</v>
      </c>
      <c r="C184" s="193">
        <f t="shared" si="7"/>
        <v>0</v>
      </c>
      <c r="D184" s="194">
        <f>SUM(D185:D186)</f>
        <v>0</v>
      </c>
      <c r="E184" s="194">
        <f t="shared" ref="E184:G184" si="21">SUM(E185:E186)</f>
        <v>0</v>
      </c>
      <c r="F184" s="194">
        <f t="shared" si="21"/>
        <v>0</v>
      </c>
      <c r="G184" s="194">
        <f t="shared" si="21"/>
        <v>0</v>
      </c>
      <c r="H184" s="193">
        <f t="shared" si="8"/>
        <v>0</v>
      </c>
      <c r="I184" s="194">
        <f>SUM(I185:I186)</f>
        <v>0</v>
      </c>
      <c r="J184" s="194">
        <f t="shared" ref="J184:L184" si="22">SUM(J185:J186)</f>
        <v>0</v>
      </c>
      <c r="K184" s="194">
        <f t="shared" si="22"/>
        <v>0</v>
      </c>
      <c r="L184" s="149">
        <f t="shared" si="22"/>
        <v>0</v>
      </c>
    </row>
    <row r="185" spans="1:12" ht="48" x14ac:dyDescent="0.25">
      <c r="A185" s="111">
        <v>3310</v>
      </c>
      <c r="B185" s="112" t="s">
        <v>193</v>
      </c>
      <c r="C185" s="195">
        <f t="shared" si="7"/>
        <v>0</v>
      </c>
      <c r="D185" s="163"/>
      <c r="E185" s="163"/>
      <c r="F185" s="163"/>
      <c r="G185" s="164"/>
      <c r="H185" s="195">
        <f t="shared" si="8"/>
        <v>0</v>
      </c>
      <c r="I185" s="163"/>
      <c r="J185" s="163"/>
      <c r="K185" s="163"/>
      <c r="L185" s="165"/>
    </row>
    <row r="186" spans="1:12" ht="48.75" customHeight="1" x14ac:dyDescent="0.25">
      <c r="A186" s="38">
        <v>3320</v>
      </c>
      <c r="B186" s="65" t="s">
        <v>194</v>
      </c>
      <c r="C186" s="66">
        <f t="shared" si="7"/>
        <v>0</v>
      </c>
      <c r="D186" s="68"/>
      <c r="E186" s="68"/>
      <c r="F186" s="68"/>
      <c r="G186" s="154"/>
      <c r="H186" s="66">
        <f t="shared" si="8"/>
        <v>0</v>
      </c>
      <c r="I186" s="68"/>
      <c r="J186" s="68"/>
      <c r="K186" s="68"/>
      <c r="L186" s="155"/>
    </row>
    <row r="187" spans="1:12" x14ac:dyDescent="0.25">
      <c r="A187" s="196">
        <v>4000</v>
      </c>
      <c r="B187" s="142" t="s">
        <v>195</v>
      </c>
      <c r="C187" s="143">
        <f t="shared" si="7"/>
        <v>0</v>
      </c>
      <c r="D187" s="144">
        <f>SUM(D188,D191)</f>
        <v>0</v>
      </c>
      <c r="E187" s="144">
        <f>SUM(E188,E191)</f>
        <v>0</v>
      </c>
      <c r="F187" s="144">
        <f>SUM(F188,F191)</f>
        <v>0</v>
      </c>
      <c r="G187" s="145">
        <f>SUM(G188,G191)</f>
        <v>0</v>
      </c>
      <c r="H187" s="143">
        <f t="shared" si="8"/>
        <v>0</v>
      </c>
      <c r="I187" s="144">
        <f>SUM(I188,I191)</f>
        <v>0</v>
      </c>
      <c r="J187" s="144">
        <f>SUM(J188,J191)</f>
        <v>0</v>
      </c>
      <c r="K187" s="144">
        <f>SUM(K188,K191)</f>
        <v>0</v>
      </c>
      <c r="L187" s="146">
        <f>SUM(L188,L191)</f>
        <v>0</v>
      </c>
    </row>
    <row r="188" spans="1:12" ht="24" x14ac:dyDescent="0.25">
      <c r="A188" s="197">
        <v>4200</v>
      </c>
      <c r="B188" s="147" t="s">
        <v>196</v>
      </c>
      <c r="C188" s="57">
        <f>SUM(D188:G188)</f>
        <v>0</v>
      </c>
      <c r="D188" s="63">
        <f>SUM(D189,D190)</f>
        <v>0</v>
      </c>
      <c r="E188" s="63">
        <f>SUM(E189,E190)</f>
        <v>0</v>
      </c>
      <c r="F188" s="63">
        <f>SUM(F189,F190)</f>
        <v>0</v>
      </c>
      <c r="G188" s="166">
        <f>SUM(G189,G190)</f>
        <v>0</v>
      </c>
      <c r="H188" s="57">
        <f t="shared" si="8"/>
        <v>0</v>
      </c>
      <c r="I188" s="63">
        <f>SUM(I189,I190)</f>
        <v>0</v>
      </c>
      <c r="J188" s="63">
        <f>SUM(J189,J190)</f>
        <v>0</v>
      </c>
      <c r="K188" s="63">
        <f>SUM(K189,K190)</f>
        <v>0</v>
      </c>
      <c r="L188" s="167">
        <f>SUM(L189,L190)</f>
        <v>0</v>
      </c>
    </row>
    <row r="189" spans="1:12" ht="36" x14ac:dyDescent="0.25">
      <c r="A189" s="168">
        <v>4240</v>
      </c>
      <c r="B189" s="65" t="s">
        <v>197</v>
      </c>
      <c r="C189" s="66">
        <f t="shared" ref="C189:C264" si="23">SUM(D189:G189)</f>
        <v>0</v>
      </c>
      <c r="D189" s="68"/>
      <c r="E189" s="68"/>
      <c r="F189" s="68"/>
      <c r="G189" s="154"/>
      <c r="H189" s="66">
        <f t="shared" ref="H189:H263" si="24">SUM(I189:L189)</f>
        <v>0</v>
      </c>
      <c r="I189" s="68"/>
      <c r="J189" s="68"/>
      <c r="K189" s="68"/>
      <c r="L189" s="155"/>
    </row>
    <row r="190" spans="1:12" ht="24" x14ac:dyDescent="0.25">
      <c r="A190" s="159">
        <v>4250</v>
      </c>
      <c r="B190" s="71" t="s">
        <v>198</v>
      </c>
      <c r="C190" s="72">
        <f t="shared" si="23"/>
        <v>0</v>
      </c>
      <c r="D190" s="74"/>
      <c r="E190" s="74"/>
      <c r="F190" s="74"/>
      <c r="G190" s="157"/>
      <c r="H190" s="72">
        <f t="shared" si="24"/>
        <v>0</v>
      </c>
      <c r="I190" s="74"/>
      <c r="J190" s="74"/>
      <c r="K190" s="74"/>
      <c r="L190" s="158"/>
    </row>
    <row r="191" spans="1:12" x14ac:dyDescent="0.25">
      <c r="A191" s="56">
        <v>4300</v>
      </c>
      <c r="B191" s="147" t="s">
        <v>199</v>
      </c>
      <c r="C191" s="57">
        <f t="shared" si="23"/>
        <v>0</v>
      </c>
      <c r="D191" s="63">
        <f>SUM(D192)</f>
        <v>0</v>
      </c>
      <c r="E191" s="63">
        <f>SUM(E192)</f>
        <v>0</v>
      </c>
      <c r="F191" s="63">
        <f>SUM(F192)</f>
        <v>0</v>
      </c>
      <c r="G191" s="166">
        <f>SUM(G192)</f>
        <v>0</v>
      </c>
      <c r="H191" s="57">
        <f t="shared" si="24"/>
        <v>0</v>
      </c>
      <c r="I191" s="63">
        <f>SUM(I192)</f>
        <v>0</v>
      </c>
      <c r="J191" s="63">
        <f>SUM(J192)</f>
        <v>0</v>
      </c>
      <c r="K191" s="63">
        <f>SUM(K192)</f>
        <v>0</v>
      </c>
      <c r="L191" s="167">
        <f>SUM(L192)</f>
        <v>0</v>
      </c>
    </row>
    <row r="192" spans="1:12" ht="24" x14ac:dyDescent="0.25">
      <c r="A192" s="168">
        <v>4310</v>
      </c>
      <c r="B192" s="65" t="s">
        <v>200</v>
      </c>
      <c r="C192" s="66">
        <f>SUM(D192:G192)</f>
        <v>0</v>
      </c>
      <c r="D192" s="169">
        <f>SUM(D193:D193)</f>
        <v>0</v>
      </c>
      <c r="E192" s="169">
        <f>SUM(E193:E193)</f>
        <v>0</v>
      </c>
      <c r="F192" s="169">
        <f>SUM(F193:F193)</f>
        <v>0</v>
      </c>
      <c r="G192" s="170">
        <f>SUM(G193:G193)</f>
        <v>0</v>
      </c>
      <c r="H192" s="66">
        <f t="shared" si="24"/>
        <v>0</v>
      </c>
      <c r="I192" s="169">
        <f>SUM(I193:I193)</f>
        <v>0</v>
      </c>
      <c r="J192" s="169">
        <f>SUM(J193:J193)</f>
        <v>0</v>
      </c>
      <c r="K192" s="169">
        <f>SUM(K193:K193)</f>
        <v>0</v>
      </c>
      <c r="L192" s="171">
        <f>SUM(L193:L193)</f>
        <v>0</v>
      </c>
    </row>
    <row r="193" spans="1:12" ht="36" x14ac:dyDescent="0.25">
      <c r="A193" s="44">
        <v>4311</v>
      </c>
      <c r="B193" s="71" t="s">
        <v>201</v>
      </c>
      <c r="C193" s="72">
        <f t="shared" si="23"/>
        <v>0</v>
      </c>
      <c r="D193" s="74"/>
      <c r="E193" s="74"/>
      <c r="F193" s="74"/>
      <c r="G193" s="157"/>
      <c r="H193" s="72">
        <f t="shared" si="24"/>
        <v>0</v>
      </c>
      <c r="I193" s="74"/>
      <c r="J193" s="74"/>
      <c r="K193" s="74"/>
      <c r="L193" s="158"/>
    </row>
    <row r="194" spans="1:12" s="24" customFormat="1" ht="24" x14ac:dyDescent="0.25">
      <c r="A194" s="198"/>
      <c r="B194" s="19" t="s">
        <v>202</v>
      </c>
      <c r="C194" s="138">
        <f t="shared" si="23"/>
        <v>630</v>
      </c>
      <c r="D194" s="139">
        <f>SUM(D195,D230,D269)</f>
        <v>630</v>
      </c>
      <c r="E194" s="139">
        <f>SUM(E195,E230,E269)</f>
        <v>0</v>
      </c>
      <c r="F194" s="139">
        <f>SUM(F195,F230,F269)</f>
        <v>0</v>
      </c>
      <c r="G194" s="139">
        <f>SUM(G195,G230,G269)</f>
        <v>0</v>
      </c>
      <c r="H194" s="138">
        <f t="shared" si="24"/>
        <v>630</v>
      </c>
      <c r="I194" s="139">
        <f>SUM(I195,I230,I269)</f>
        <v>630</v>
      </c>
      <c r="J194" s="139">
        <f>SUM(J195,J230,J269)</f>
        <v>0</v>
      </c>
      <c r="K194" s="139">
        <f>SUM(K195,K230,K269)</f>
        <v>0</v>
      </c>
      <c r="L194" s="199">
        <f>SUM(L195,L230,L269)</f>
        <v>0</v>
      </c>
    </row>
    <row r="195" spans="1:12" x14ac:dyDescent="0.25">
      <c r="A195" s="142">
        <v>5000</v>
      </c>
      <c r="B195" s="142" t="s">
        <v>203</v>
      </c>
      <c r="C195" s="143">
        <f t="shared" si="23"/>
        <v>630</v>
      </c>
      <c r="D195" s="144">
        <f>D196+D204</f>
        <v>630</v>
      </c>
      <c r="E195" s="144">
        <f>E196+E204</f>
        <v>0</v>
      </c>
      <c r="F195" s="144">
        <f>F196+F204</f>
        <v>0</v>
      </c>
      <c r="G195" s="144">
        <f>G196+G204</f>
        <v>0</v>
      </c>
      <c r="H195" s="143">
        <f t="shared" si="24"/>
        <v>630</v>
      </c>
      <c r="I195" s="144">
        <f>I196+I204</f>
        <v>630</v>
      </c>
      <c r="J195" s="144">
        <f>J196+J204</f>
        <v>0</v>
      </c>
      <c r="K195" s="144">
        <f>K196+K204</f>
        <v>0</v>
      </c>
      <c r="L195" s="200">
        <f>L196+L204</f>
        <v>0</v>
      </c>
    </row>
    <row r="196" spans="1:12" x14ac:dyDescent="0.25">
      <c r="A196" s="56">
        <v>5100</v>
      </c>
      <c r="B196" s="147" t="s">
        <v>204</v>
      </c>
      <c r="C196" s="57">
        <f t="shared" si="23"/>
        <v>0</v>
      </c>
      <c r="D196" s="63">
        <f>D197+D198+D201+D202+D203</f>
        <v>0</v>
      </c>
      <c r="E196" s="63">
        <f>E197+E198+E201+E202+E203</f>
        <v>0</v>
      </c>
      <c r="F196" s="63">
        <f>F197+F198+F201+F202+F203</f>
        <v>0</v>
      </c>
      <c r="G196" s="166">
        <f>G197+G198+G201+G202+G203</f>
        <v>0</v>
      </c>
      <c r="H196" s="57">
        <f t="shared" si="24"/>
        <v>0</v>
      </c>
      <c r="I196" s="63">
        <f>I197+I198+I201+I202+I203</f>
        <v>0</v>
      </c>
      <c r="J196" s="63">
        <f>J197+J198+J201+J202+J203</f>
        <v>0</v>
      </c>
      <c r="K196" s="63">
        <f>K197+K198+K201+K202+K203</f>
        <v>0</v>
      </c>
      <c r="L196" s="167">
        <f>L197+L198+L201+L202+L203</f>
        <v>0</v>
      </c>
    </row>
    <row r="197" spans="1:12" x14ac:dyDescent="0.25">
      <c r="A197" s="168">
        <v>5110</v>
      </c>
      <c r="B197" s="65" t="s">
        <v>205</v>
      </c>
      <c r="C197" s="66">
        <f t="shared" si="23"/>
        <v>0</v>
      </c>
      <c r="D197" s="68"/>
      <c r="E197" s="68"/>
      <c r="F197" s="68"/>
      <c r="G197" s="154"/>
      <c r="H197" s="66">
        <f t="shared" si="24"/>
        <v>0</v>
      </c>
      <c r="I197" s="68"/>
      <c r="J197" s="68"/>
      <c r="K197" s="68"/>
      <c r="L197" s="155"/>
    </row>
    <row r="198" spans="1:12" ht="24" x14ac:dyDescent="0.25">
      <c r="A198" s="159">
        <v>5120</v>
      </c>
      <c r="B198" s="71" t="s">
        <v>206</v>
      </c>
      <c r="C198" s="72">
        <f t="shared" si="23"/>
        <v>0</v>
      </c>
      <c r="D198" s="160">
        <f>D199+D200</f>
        <v>0</v>
      </c>
      <c r="E198" s="160">
        <f>E199+E200</f>
        <v>0</v>
      </c>
      <c r="F198" s="160">
        <f>F199+F200</f>
        <v>0</v>
      </c>
      <c r="G198" s="161">
        <f>G199+G200</f>
        <v>0</v>
      </c>
      <c r="H198" s="72">
        <f t="shared" si="24"/>
        <v>0</v>
      </c>
      <c r="I198" s="160">
        <f>I199+I200</f>
        <v>0</v>
      </c>
      <c r="J198" s="160">
        <f>J199+J200</f>
        <v>0</v>
      </c>
      <c r="K198" s="160">
        <f>K199+K200</f>
        <v>0</v>
      </c>
      <c r="L198" s="162">
        <f>L199+L200</f>
        <v>0</v>
      </c>
    </row>
    <row r="199" spans="1:12" x14ac:dyDescent="0.25">
      <c r="A199" s="44">
        <v>5121</v>
      </c>
      <c r="B199" s="71" t="s">
        <v>207</v>
      </c>
      <c r="C199" s="72">
        <f t="shared" si="23"/>
        <v>0</v>
      </c>
      <c r="D199" s="74"/>
      <c r="E199" s="74"/>
      <c r="F199" s="74"/>
      <c r="G199" s="157"/>
      <c r="H199" s="72">
        <f t="shared" si="24"/>
        <v>0</v>
      </c>
      <c r="I199" s="74"/>
      <c r="J199" s="74"/>
      <c r="K199" s="74"/>
      <c r="L199" s="158"/>
    </row>
    <row r="200" spans="1:12" ht="24" x14ac:dyDescent="0.25">
      <c r="A200" s="44">
        <v>5129</v>
      </c>
      <c r="B200" s="71" t="s">
        <v>208</v>
      </c>
      <c r="C200" s="72">
        <f t="shared" si="23"/>
        <v>0</v>
      </c>
      <c r="D200" s="74"/>
      <c r="E200" s="74"/>
      <c r="F200" s="74"/>
      <c r="G200" s="157"/>
      <c r="H200" s="72">
        <f t="shared" si="24"/>
        <v>0</v>
      </c>
      <c r="I200" s="74"/>
      <c r="J200" s="74"/>
      <c r="K200" s="74"/>
      <c r="L200" s="158"/>
    </row>
    <row r="201" spans="1:12" x14ac:dyDescent="0.25">
      <c r="A201" s="159">
        <v>5130</v>
      </c>
      <c r="B201" s="71" t="s">
        <v>209</v>
      </c>
      <c r="C201" s="72">
        <f t="shared" si="23"/>
        <v>0</v>
      </c>
      <c r="D201" s="74"/>
      <c r="E201" s="74"/>
      <c r="F201" s="74"/>
      <c r="G201" s="157"/>
      <c r="H201" s="72">
        <f t="shared" si="24"/>
        <v>0</v>
      </c>
      <c r="I201" s="74"/>
      <c r="J201" s="74"/>
      <c r="K201" s="74"/>
      <c r="L201" s="158"/>
    </row>
    <row r="202" spans="1:12" x14ac:dyDescent="0.25">
      <c r="A202" s="159">
        <v>5140</v>
      </c>
      <c r="B202" s="71" t="s">
        <v>210</v>
      </c>
      <c r="C202" s="72">
        <f t="shared" si="23"/>
        <v>0</v>
      </c>
      <c r="D202" s="74"/>
      <c r="E202" s="74"/>
      <c r="F202" s="74"/>
      <c r="G202" s="157"/>
      <c r="H202" s="72">
        <f t="shared" si="24"/>
        <v>0</v>
      </c>
      <c r="I202" s="74"/>
      <c r="J202" s="74"/>
      <c r="K202" s="74"/>
      <c r="L202" s="158"/>
    </row>
    <row r="203" spans="1:12" ht="24" x14ac:dyDescent="0.25">
      <c r="A203" s="159">
        <v>5170</v>
      </c>
      <c r="B203" s="71" t="s">
        <v>211</v>
      </c>
      <c r="C203" s="72">
        <f t="shared" si="23"/>
        <v>0</v>
      </c>
      <c r="D203" s="74"/>
      <c r="E203" s="74"/>
      <c r="F203" s="74"/>
      <c r="G203" s="157"/>
      <c r="H203" s="72">
        <f t="shared" si="24"/>
        <v>0</v>
      </c>
      <c r="I203" s="74"/>
      <c r="J203" s="74"/>
      <c r="K203" s="74"/>
      <c r="L203" s="158"/>
    </row>
    <row r="204" spans="1:12" x14ac:dyDescent="0.25">
      <c r="A204" s="56">
        <v>5200</v>
      </c>
      <c r="B204" s="147" t="s">
        <v>212</v>
      </c>
      <c r="C204" s="57">
        <f t="shared" si="23"/>
        <v>630</v>
      </c>
      <c r="D204" s="63">
        <f>D205+D215+D216+D225+D226+D227+D229</f>
        <v>630</v>
      </c>
      <c r="E204" s="63">
        <f>E205+E215+E216+E225+E226+E227+E229</f>
        <v>0</v>
      </c>
      <c r="F204" s="63">
        <f>F205+F215+F216+F225+F226+F227+F229</f>
        <v>0</v>
      </c>
      <c r="G204" s="166">
        <f>G205+G215+G216+G225+G226+G227+G229</f>
        <v>0</v>
      </c>
      <c r="H204" s="57">
        <f t="shared" si="24"/>
        <v>630</v>
      </c>
      <c r="I204" s="63">
        <f>I205+I215+I216+I225+I226+I227+I229</f>
        <v>630</v>
      </c>
      <c r="J204" s="63">
        <f>J205+J215+J216+J225+J226+J227+J229</f>
        <v>0</v>
      </c>
      <c r="K204" s="63">
        <f>K205+K215+K216+K225+K226+K227+K229</f>
        <v>0</v>
      </c>
      <c r="L204" s="167">
        <f>L205+L215+L216+L225+L226+L227+L229</f>
        <v>0</v>
      </c>
    </row>
    <row r="205" spans="1:12" x14ac:dyDescent="0.25">
      <c r="A205" s="150">
        <v>5210</v>
      </c>
      <c r="B205" s="112" t="s">
        <v>213</v>
      </c>
      <c r="C205" s="117">
        <f t="shared" si="23"/>
        <v>0</v>
      </c>
      <c r="D205" s="151">
        <f>SUM(D206:D214)</f>
        <v>0</v>
      </c>
      <c r="E205" s="151">
        <f>SUM(E206:E214)</f>
        <v>0</v>
      </c>
      <c r="F205" s="151">
        <f>SUM(F206:F214)</f>
        <v>0</v>
      </c>
      <c r="G205" s="152">
        <f>SUM(G206:G214)</f>
        <v>0</v>
      </c>
      <c r="H205" s="117">
        <f t="shared" si="24"/>
        <v>0</v>
      </c>
      <c r="I205" s="151">
        <f>SUM(I206:I214)</f>
        <v>0</v>
      </c>
      <c r="J205" s="151">
        <f>SUM(J206:J214)</f>
        <v>0</v>
      </c>
      <c r="K205" s="151">
        <f>SUM(K206:K214)</f>
        <v>0</v>
      </c>
      <c r="L205" s="153">
        <f>SUM(L206:L214)</f>
        <v>0</v>
      </c>
    </row>
    <row r="206" spans="1:12" x14ac:dyDescent="0.25">
      <c r="A206" s="38">
        <v>5211</v>
      </c>
      <c r="B206" s="65" t="s">
        <v>214</v>
      </c>
      <c r="C206" s="66">
        <f t="shared" si="23"/>
        <v>0</v>
      </c>
      <c r="D206" s="68"/>
      <c r="E206" s="68"/>
      <c r="F206" s="68"/>
      <c r="G206" s="154"/>
      <c r="H206" s="66">
        <f t="shared" si="24"/>
        <v>0</v>
      </c>
      <c r="I206" s="68"/>
      <c r="J206" s="68"/>
      <c r="K206" s="68"/>
      <c r="L206" s="155"/>
    </row>
    <row r="207" spans="1:12" x14ac:dyDescent="0.25">
      <c r="A207" s="44">
        <v>5212</v>
      </c>
      <c r="B207" s="71" t="s">
        <v>215</v>
      </c>
      <c r="C207" s="72">
        <f t="shared" si="23"/>
        <v>0</v>
      </c>
      <c r="D207" s="74"/>
      <c r="E207" s="74"/>
      <c r="F207" s="74"/>
      <c r="G207" s="157"/>
      <c r="H207" s="72">
        <f t="shared" si="24"/>
        <v>0</v>
      </c>
      <c r="I207" s="74"/>
      <c r="J207" s="74"/>
      <c r="K207" s="74"/>
      <c r="L207" s="158"/>
    </row>
    <row r="208" spans="1:12" x14ac:dyDescent="0.25">
      <c r="A208" s="44">
        <v>5213</v>
      </c>
      <c r="B208" s="71" t="s">
        <v>216</v>
      </c>
      <c r="C208" s="72">
        <f t="shared" si="23"/>
        <v>0</v>
      </c>
      <c r="D208" s="74"/>
      <c r="E208" s="74"/>
      <c r="F208" s="74"/>
      <c r="G208" s="157"/>
      <c r="H208" s="72">
        <f t="shared" si="24"/>
        <v>0</v>
      </c>
      <c r="I208" s="74"/>
      <c r="J208" s="74"/>
      <c r="K208" s="74"/>
      <c r="L208" s="158"/>
    </row>
    <row r="209" spans="1:12" x14ac:dyDescent="0.25">
      <c r="A209" s="44">
        <v>5214</v>
      </c>
      <c r="B209" s="71" t="s">
        <v>217</v>
      </c>
      <c r="C209" s="72">
        <f t="shared" si="23"/>
        <v>0</v>
      </c>
      <c r="D209" s="74"/>
      <c r="E209" s="74"/>
      <c r="F209" s="74"/>
      <c r="G209" s="157"/>
      <c r="H209" s="72">
        <f t="shared" si="24"/>
        <v>0</v>
      </c>
      <c r="I209" s="74"/>
      <c r="J209" s="74"/>
      <c r="K209" s="74"/>
      <c r="L209" s="158"/>
    </row>
    <row r="210" spans="1:12" x14ac:dyDescent="0.25">
      <c r="A210" s="44">
        <v>5215</v>
      </c>
      <c r="B210" s="71" t="s">
        <v>218</v>
      </c>
      <c r="C210" s="72">
        <f>SUM(D210:G210)</f>
        <v>0</v>
      </c>
      <c r="D210" s="74"/>
      <c r="E210" s="74"/>
      <c r="F210" s="74"/>
      <c r="G210" s="157"/>
      <c r="H210" s="72">
        <f>SUM(I210:L210)</f>
        <v>0</v>
      </c>
      <c r="I210" s="74"/>
      <c r="J210" s="74"/>
      <c r="K210" s="74"/>
      <c r="L210" s="158"/>
    </row>
    <row r="211" spans="1:12" ht="14.25" customHeight="1" x14ac:dyDescent="0.25">
      <c r="A211" s="44">
        <v>5216</v>
      </c>
      <c r="B211" s="71" t="s">
        <v>219</v>
      </c>
      <c r="C211" s="72">
        <f t="shared" si="23"/>
        <v>0</v>
      </c>
      <c r="D211" s="74"/>
      <c r="E211" s="74"/>
      <c r="F211" s="74"/>
      <c r="G211" s="157"/>
      <c r="H211" s="72">
        <f t="shared" si="24"/>
        <v>0</v>
      </c>
      <c r="I211" s="74"/>
      <c r="J211" s="74"/>
      <c r="K211" s="74"/>
      <c r="L211" s="158"/>
    </row>
    <row r="212" spans="1:12" x14ac:dyDescent="0.25">
      <c r="A212" s="44">
        <v>5217</v>
      </c>
      <c r="B212" s="71" t="s">
        <v>220</v>
      </c>
      <c r="C212" s="72">
        <f t="shared" si="23"/>
        <v>0</v>
      </c>
      <c r="D212" s="74"/>
      <c r="E212" s="74"/>
      <c r="F212" s="74"/>
      <c r="G212" s="157"/>
      <c r="H212" s="72">
        <f t="shared" si="24"/>
        <v>0</v>
      </c>
      <c r="I212" s="74"/>
      <c r="J212" s="74"/>
      <c r="K212" s="74"/>
      <c r="L212" s="158"/>
    </row>
    <row r="213" spans="1:12" x14ac:dyDescent="0.25">
      <c r="A213" s="44">
        <v>5218</v>
      </c>
      <c r="B213" s="71" t="s">
        <v>221</v>
      </c>
      <c r="C213" s="72">
        <f t="shared" si="23"/>
        <v>0</v>
      </c>
      <c r="D213" s="74"/>
      <c r="E213" s="74"/>
      <c r="F213" s="74"/>
      <c r="G213" s="157"/>
      <c r="H213" s="72">
        <f t="shared" si="24"/>
        <v>0</v>
      </c>
      <c r="I213" s="74"/>
      <c r="J213" s="74"/>
      <c r="K213" s="74"/>
      <c r="L213" s="158"/>
    </row>
    <row r="214" spans="1:12" x14ac:dyDescent="0.25">
      <c r="A214" s="44">
        <v>5219</v>
      </c>
      <c r="B214" s="71" t="s">
        <v>222</v>
      </c>
      <c r="C214" s="72">
        <f t="shared" si="23"/>
        <v>0</v>
      </c>
      <c r="D214" s="74"/>
      <c r="E214" s="74"/>
      <c r="F214" s="74"/>
      <c r="G214" s="157"/>
      <c r="H214" s="72">
        <f t="shared" si="24"/>
        <v>0</v>
      </c>
      <c r="I214" s="74"/>
      <c r="J214" s="74"/>
      <c r="K214" s="74"/>
      <c r="L214" s="158"/>
    </row>
    <row r="215" spans="1:12" ht="13.5" customHeight="1" x14ac:dyDescent="0.25">
      <c r="A215" s="159">
        <v>5220</v>
      </c>
      <c r="B215" s="71" t="s">
        <v>223</v>
      </c>
      <c r="C215" s="72">
        <f t="shared" si="23"/>
        <v>0</v>
      </c>
      <c r="D215" s="74"/>
      <c r="E215" s="74"/>
      <c r="F215" s="74"/>
      <c r="G215" s="157"/>
      <c r="H215" s="72">
        <f t="shared" si="24"/>
        <v>0</v>
      </c>
      <c r="I215" s="74"/>
      <c r="J215" s="74"/>
      <c r="K215" s="74"/>
      <c r="L215" s="158"/>
    </row>
    <row r="216" spans="1:12" x14ac:dyDescent="0.25">
      <c r="A216" s="159">
        <v>5230</v>
      </c>
      <c r="B216" s="71" t="s">
        <v>224</v>
      </c>
      <c r="C216" s="72">
        <f t="shared" si="23"/>
        <v>170</v>
      </c>
      <c r="D216" s="160">
        <f>SUM(D217:D224)</f>
        <v>170</v>
      </c>
      <c r="E216" s="160">
        <f>SUM(E217:E224)</f>
        <v>0</v>
      </c>
      <c r="F216" s="160">
        <f>SUM(F217:F224)</f>
        <v>0</v>
      </c>
      <c r="G216" s="161">
        <f>SUM(G217:G224)</f>
        <v>0</v>
      </c>
      <c r="H216" s="72">
        <f t="shared" si="24"/>
        <v>170</v>
      </c>
      <c r="I216" s="160">
        <f>SUM(I217:I224)</f>
        <v>170</v>
      </c>
      <c r="J216" s="160">
        <f>SUM(J217:J224)</f>
        <v>0</v>
      </c>
      <c r="K216" s="160">
        <f>SUM(K217:K224)</f>
        <v>0</v>
      </c>
      <c r="L216" s="162">
        <f>SUM(L217:L224)</f>
        <v>0</v>
      </c>
    </row>
    <row r="217" spans="1:12" x14ac:dyDescent="0.25">
      <c r="A217" s="44">
        <v>5231</v>
      </c>
      <c r="B217" s="71" t="s">
        <v>225</v>
      </c>
      <c r="C217" s="72">
        <f t="shared" si="23"/>
        <v>0</v>
      </c>
      <c r="D217" s="74"/>
      <c r="E217" s="74"/>
      <c r="F217" s="74"/>
      <c r="G217" s="157"/>
      <c r="H217" s="72">
        <f t="shared" si="24"/>
        <v>0</v>
      </c>
      <c r="I217" s="74"/>
      <c r="J217" s="74"/>
      <c r="K217" s="74"/>
      <c r="L217" s="158"/>
    </row>
    <row r="218" spans="1:12" x14ac:dyDescent="0.25">
      <c r="A218" s="44">
        <v>5232</v>
      </c>
      <c r="B218" s="71" t="s">
        <v>226</v>
      </c>
      <c r="C218" s="72">
        <f t="shared" si="23"/>
        <v>0</v>
      </c>
      <c r="D218" s="74"/>
      <c r="E218" s="74"/>
      <c r="F218" s="74"/>
      <c r="G218" s="157"/>
      <c r="H218" s="72">
        <f t="shared" si="24"/>
        <v>0</v>
      </c>
      <c r="I218" s="74"/>
      <c r="J218" s="74"/>
      <c r="K218" s="74"/>
      <c r="L218" s="158"/>
    </row>
    <row r="219" spans="1:12" x14ac:dyDescent="0.25">
      <c r="A219" s="44">
        <v>5233</v>
      </c>
      <c r="B219" s="71" t="s">
        <v>227</v>
      </c>
      <c r="C219" s="201">
        <f t="shared" si="23"/>
        <v>170</v>
      </c>
      <c r="D219" s="74">
        <v>170</v>
      </c>
      <c r="E219" s="74"/>
      <c r="F219" s="74"/>
      <c r="G219" s="157"/>
      <c r="H219" s="72">
        <f t="shared" si="24"/>
        <v>170</v>
      </c>
      <c r="I219" s="74">
        <v>170</v>
      </c>
      <c r="J219" s="74"/>
      <c r="K219" s="74"/>
      <c r="L219" s="158"/>
    </row>
    <row r="220" spans="1:12" ht="24" x14ac:dyDescent="0.25">
      <c r="A220" s="44">
        <v>5234</v>
      </c>
      <c r="B220" s="71" t="s">
        <v>228</v>
      </c>
      <c r="C220" s="201">
        <f t="shared" si="23"/>
        <v>0</v>
      </c>
      <c r="D220" s="74"/>
      <c r="E220" s="74"/>
      <c r="F220" s="74"/>
      <c r="G220" s="157"/>
      <c r="H220" s="72">
        <f t="shared" si="24"/>
        <v>0</v>
      </c>
      <c r="I220" s="74"/>
      <c r="J220" s="74"/>
      <c r="K220" s="74"/>
      <c r="L220" s="158"/>
    </row>
    <row r="221" spans="1:12" ht="14.25" customHeight="1" x14ac:dyDescent="0.25">
      <c r="A221" s="44">
        <v>5236</v>
      </c>
      <c r="B221" s="71" t="s">
        <v>229</v>
      </c>
      <c r="C221" s="201">
        <f t="shared" si="23"/>
        <v>0</v>
      </c>
      <c r="D221" s="74"/>
      <c r="E221" s="74"/>
      <c r="F221" s="74"/>
      <c r="G221" s="157"/>
      <c r="H221" s="72">
        <f t="shared" si="24"/>
        <v>0</v>
      </c>
      <c r="I221" s="74"/>
      <c r="J221" s="74"/>
      <c r="K221" s="74"/>
      <c r="L221" s="158"/>
    </row>
    <row r="222" spans="1:12" ht="14.25" customHeight="1" x14ac:dyDescent="0.25">
      <c r="A222" s="44">
        <v>5237</v>
      </c>
      <c r="B222" s="71" t="s">
        <v>230</v>
      </c>
      <c r="C222" s="201">
        <f t="shared" si="23"/>
        <v>0</v>
      </c>
      <c r="D222" s="74"/>
      <c r="E222" s="74"/>
      <c r="F222" s="74"/>
      <c r="G222" s="157"/>
      <c r="H222" s="72">
        <f t="shared" si="24"/>
        <v>0</v>
      </c>
      <c r="I222" s="74"/>
      <c r="J222" s="74"/>
      <c r="K222" s="74"/>
      <c r="L222" s="158"/>
    </row>
    <row r="223" spans="1:12" ht="24" x14ac:dyDescent="0.25">
      <c r="A223" s="44">
        <v>5238</v>
      </c>
      <c r="B223" s="71" t="s">
        <v>231</v>
      </c>
      <c r="C223" s="201">
        <f t="shared" si="23"/>
        <v>0</v>
      </c>
      <c r="D223" s="74"/>
      <c r="E223" s="74"/>
      <c r="F223" s="74"/>
      <c r="G223" s="157"/>
      <c r="H223" s="72">
        <f t="shared" si="24"/>
        <v>0</v>
      </c>
      <c r="I223" s="74"/>
      <c r="J223" s="74"/>
      <c r="K223" s="74"/>
      <c r="L223" s="158"/>
    </row>
    <row r="224" spans="1:12" ht="24" x14ac:dyDescent="0.25">
      <c r="A224" s="44">
        <v>5239</v>
      </c>
      <c r="B224" s="71" t="s">
        <v>232</v>
      </c>
      <c r="C224" s="201">
        <f t="shared" si="23"/>
        <v>0</v>
      </c>
      <c r="D224" s="74"/>
      <c r="E224" s="74"/>
      <c r="F224" s="74"/>
      <c r="G224" s="157"/>
      <c r="H224" s="72">
        <f t="shared" si="24"/>
        <v>0</v>
      </c>
      <c r="I224" s="74"/>
      <c r="J224" s="74"/>
      <c r="K224" s="74"/>
      <c r="L224" s="158"/>
    </row>
    <row r="225" spans="1:12" ht="24" x14ac:dyDescent="0.25">
      <c r="A225" s="159">
        <v>5240</v>
      </c>
      <c r="B225" s="71" t="s">
        <v>233</v>
      </c>
      <c r="C225" s="201">
        <f t="shared" si="23"/>
        <v>0</v>
      </c>
      <c r="D225" s="74"/>
      <c r="E225" s="74"/>
      <c r="F225" s="74"/>
      <c r="G225" s="157"/>
      <c r="H225" s="72">
        <f t="shared" si="24"/>
        <v>0</v>
      </c>
      <c r="I225" s="74"/>
      <c r="J225" s="74"/>
      <c r="K225" s="74"/>
      <c r="L225" s="158"/>
    </row>
    <row r="226" spans="1:12" x14ac:dyDescent="0.25">
      <c r="A226" s="159">
        <v>5250</v>
      </c>
      <c r="B226" s="71" t="s">
        <v>234</v>
      </c>
      <c r="C226" s="201">
        <f t="shared" si="23"/>
        <v>460</v>
      </c>
      <c r="D226" s="74">
        <v>460</v>
      </c>
      <c r="E226" s="74"/>
      <c r="F226" s="74"/>
      <c r="G226" s="157"/>
      <c r="H226" s="72">
        <f t="shared" si="24"/>
        <v>460</v>
      </c>
      <c r="I226" s="74">
        <v>460</v>
      </c>
      <c r="J226" s="74"/>
      <c r="K226" s="74"/>
      <c r="L226" s="158"/>
    </row>
    <row r="227" spans="1:12" x14ac:dyDescent="0.25">
      <c r="A227" s="159">
        <v>5260</v>
      </c>
      <c r="B227" s="71" t="s">
        <v>235</v>
      </c>
      <c r="C227" s="201">
        <f t="shared" si="23"/>
        <v>0</v>
      </c>
      <c r="D227" s="160">
        <f>SUM(D228)</f>
        <v>0</v>
      </c>
      <c r="E227" s="160">
        <f>SUM(E228)</f>
        <v>0</v>
      </c>
      <c r="F227" s="160">
        <f>SUM(F228)</f>
        <v>0</v>
      </c>
      <c r="G227" s="161">
        <f>SUM(G228)</f>
        <v>0</v>
      </c>
      <c r="H227" s="72">
        <f t="shared" si="24"/>
        <v>0</v>
      </c>
      <c r="I227" s="160">
        <f>SUM(I228)</f>
        <v>0</v>
      </c>
      <c r="J227" s="160">
        <f>SUM(J228)</f>
        <v>0</v>
      </c>
      <c r="K227" s="160">
        <f>SUM(K228)</f>
        <v>0</v>
      </c>
      <c r="L227" s="162">
        <f>SUM(L228)</f>
        <v>0</v>
      </c>
    </row>
    <row r="228" spans="1:12" ht="24" x14ac:dyDescent="0.25">
      <c r="A228" s="44">
        <v>5269</v>
      </c>
      <c r="B228" s="71" t="s">
        <v>236</v>
      </c>
      <c r="C228" s="201">
        <f t="shared" si="23"/>
        <v>0</v>
      </c>
      <c r="D228" s="74"/>
      <c r="E228" s="74"/>
      <c r="F228" s="74"/>
      <c r="G228" s="157"/>
      <c r="H228" s="72">
        <f t="shared" si="24"/>
        <v>0</v>
      </c>
      <c r="I228" s="74"/>
      <c r="J228" s="74"/>
      <c r="K228" s="74"/>
      <c r="L228" s="158"/>
    </row>
    <row r="229" spans="1:12" ht="24" x14ac:dyDescent="0.25">
      <c r="A229" s="150">
        <v>5270</v>
      </c>
      <c r="B229" s="112" t="s">
        <v>237</v>
      </c>
      <c r="C229" s="202">
        <f t="shared" si="23"/>
        <v>0</v>
      </c>
      <c r="D229" s="163"/>
      <c r="E229" s="163"/>
      <c r="F229" s="163"/>
      <c r="G229" s="164"/>
      <c r="H229" s="117">
        <f t="shared" si="24"/>
        <v>0</v>
      </c>
      <c r="I229" s="163"/>
      <c r="J229" s="163"/>
      <c r="K229" s="163"/>
      <c r="L229" s="165"/>
    </row>
    <row r="230" spans="1:12" x14ac:dyDescent="0.25">
      <c r="A230" s="142">
        <v>6000</v>
      </c>
      <c r="B230" s="142" t="s">
        <v>238</v>
      </c>
      <c r="C230" s="203">
        <f t="shared" si="23"/>
        <v>0</v>
      </c>
      <c r="D230" s="144">
        <f>D231+D251+D259</f>
        <v>0</v>
      </c>
      <c r="E230" s="144">
        <f>E231+E251+E259</f>
        <v>0</v>
      </c>
      <c r="F230" s="144">
        <f>F231+F251+F259</f>
        <v>0</v>
      </c>
      <c r="G230" s="145">
        <f>G231+G251+G259</f>
        <v>0</v>
      </c>
      <c r="H230" s="143">
        <f t="shared" si="24"/>
        <v>0</v>
      </c>
      <c r="I230" s="144">
        <f>I231+I251+I259</f>
        <v>0</v>
      </c>
      <c r="J230" s="144">
        <f>J231+J251+J259</f>
        <v>0</v>
      </c>
      <c r="K230" s="144">
        <f>K231+K251+K259</f>
        <v>0</v>
      </c>
      <c r="L230" s="146">
        <f>L231+L251+L259</f>
        <v>0</v>
      </c>
    </row>
    <row r="231" spans="1:12" ht="14.25" customHeight="1" x14ac:dyDescent="0.25">
      <c r="A231" s="192">
        <v>6200</v>
      </c>
      <c r="B231" s="183" t="s">
        <v>239</v>
      </c>
      <c r="C231" s="204">
        <f>SUM(D231:G231)</f>
        <v>0</v>
      </c>
      <c r="D231" s="194">
        <f>SUM(D232,D233,D235,D238,D244,D245,D246)</f>
        <v>0</v>
      </c>
      <c r="E231" s="194">
        <f>SUM(E232,E233,E235,E238,E244,E245,E246)</f>
        <v>0</v>
      </c>
      <c r="F231" s="194">
        <f>SUM(F232,F233,F235,F238,F244,F245,F246)</f>
        <v>0</v>
      </c>
      <c r="G231" s="194">
        <f>SUM(G232,G233,G235,G238,G244,G245,G246)</f>
        <v>0</v>
      </c>
      <c r="H231" s="193">
        <f t="shared" si="24"/>
        <v>0</v>
      </c>
      <c r="I231" s="194">
        <f>SUM(I232,I233,I235,I238,I244,I245,I246)</f>
        <v>0</v>
      </c>
      <c r="J231" s="194">
        <f>SUM(J232,J233,J235,J238,J244,J245,J246)</f>
        <v>0</v>
      </c>
      <c r="K231" s="194">
        <f>SUM(K232,K233,K235,K238,K244,K245,K246)</f>
        <v>0</v>
      </c>
      <c r="L231" s="149">
        <f>SUM(L232,L233,L235,L238,L244,L245,L246)</f>
        <v>0</v>
      </c>
    </row>
    <row r="232" spans="1:12" ht="24" x14ac:dyDescent="0.25">
      <c r="A232" s="168">
        <v>6220</v>
      </c>
      <c r="B232" s="65" t="s">
        <v>240</v>
      </c>
      <c r="C232" s="205">
        <f t="shared" si="23"/>
        <v>0</v>
      </c>
      <c r="D232" s="68"/>
      <c r="E232" s="68"/>
      <c r="F232" s="68"/>
      <c r="G232" s="206"/>
      <c r="H232" s="207">
        <f t="shared" si="24"/>
        <v>0</v>
      </c>
      <c r="I232" s="68"/>
      <c r="J232" s="68"/>
      <c r="K232" s="68"/>
      <c r="L232" s="155"/>
    </row>
    <row r="233" spans="1:12" x14ac:dyDescent="0.25">
      <c r="A233" s="159">
        <v>6230</v>
      </c>
      <c r="B233" s="71" t="s">
        <v>241</v>
      </c>
      <c r="C233" s="201">
        <f t="shared" si="23"/>
        <v>0</v>
      </c>
      <c r="D233" s="160">
        <f>SUM(D234)</f>
        <v>0</v>
      </c>
      <c r="E233" s="160">
        <f t="shared" ref="E233:L233" si="25">SUM(E234)</f>
        <v>0</v>
      </c>
      <c r="F233" s="160">
        <f t="shared" si="25"/>
        <v>0</v>
      </c>
      <c r="G233" s="161">
        <f t="shared" si="25"/>
        <v>0</v>
      </c>
      <c r="H233" s="208">
        <f t="shared" si="24"/>
        <v>0</v>
      </c>
      <c r="I233" s="160">
        <f t="shared" si="25"/>
        <v>0</v>
      </c>
      <c r="J233" s="160">
        <f t="shared" si="25"/>
        <v>0</v>
      </c>
      <c r="K233" s="160">
        <f t="shared" si="25"/>
        <v>0</v>
      </c>
      <c r="L233" s="162">
        <f t="shared" si="25"/>
        <v>0</v>
      </c>
    </row>
    <row r="234" spans="1:12" ht="24" x14ac:dyDescent="0.25">
      <c r="A234" s="44">
        <v>6239</v>
      </c>
      <c r="B234" s="65" t="s">
        <v>242</v>
      </c>
      <c r="C234" s="201">
        <f t="shared" si="23"/>
        <v>0</v>
      </c>
      <c r="D234" s="68"/>
      <c r="E234" s="68"/>
      <c r="F234" s="68"/>
      <c r="G234" s="154"/>
      <c r="H234" s="208">
        <f t="shared" si="24"/>
        <v>0</v>
      </c>
      <c r="I234" s="68"/>
      <c r="J234" s="68"/>
      <c r="K234" s="68"/>
      <c r="L234" s="155"/>
    </row>
    <row r="235" spans="1:12" ht="24" x14ac:dyDescent="0.25">
      <c r="A235" s="159">
        <v>6240</v>
      </c>
      <c r="B235" s="71" t="s">
        <v>243</v>
      </c>
      <c r="C235" s="201">
        <f>SUM(D235:G235)</f>
        <v>0</v>
      </c>
      <c r="D235" s="160">
        <f>SUM(D236:D237)</f>
        <v>0</v>
      </c>
      <c r="E235" s="160">
        <f>SUM(E236:E237)</f>
        <v>0</v>
      </c>
      <c r="F235" s="160">
        <f>SUM(F236:F237)</f>
        <v>0</v>
      </c>
      <c r="G235" s="161">
        <f>SUM(G236:G237)</f>
        <v>0</v>
      </c>
      <c r="H235" s="208">
        <f t="shared" si="24"/>
        <v>0</v>
      </c>
      <c r="I235" s="160">
        <f>SUM(I236:I237)</f>
        <v>0</v>
      </c>
      <c r="J235" s="160">
        <f>SUM(J236:J237)</f>
        <v>0</v>
      </c>
      <c r="K235" s="160">
        <f>SUM(K236:K237)</f>
        <v>0</v>
      </c>
      <c r="L235" s="162">
        <f>SUM(L236:L237)</f>
        <v>0</v>
      </c>
    </row>
    <row r="236" spans="1:12" x14ac:dyDescent="0.25">
      <c r="A236" s="44">
        <v>6241</v>
      </c>
      <c r="B236" s="71" t="s">
        <v>244</v>
      </c>
      <c r="C236" s="201">
        <f>SUM(D236:G236)</f>
        <v>0</v>
      </c>
      <c r="D236" s="74"/>
      <c r="E236" s="74"/>
      <c r="F236" s="74"/>
      <c r="G236" s="157"/>
      <c r="H236" s="208">
        <f>SUM(I236:L236)</f>
        <v>0</v>
      </c>
      <c r="I236" s="74"/>
      <c r="J236" s="74"/>
      <c r="K236" s="74"/>
      <c r="L236" s="158"/>
    </row>
    <row r="237" spans="1:12" x14ac:dyDescent="0.25">
      <c r="A237" s="44">
        <v>6242</v>
      </c>
      <c r="B237" s="71" t="s">
        <v>245</v>
      </c>
      <c r="C237" s="201">
        <f>SUM(D237:G237)</f>
        <v>0</v>
      </c>
      <c r="D237" s="74"/>
      <c r="E237" s="74"/>
      <c r="F237" s="74"/>
      <c r="G237" s="157"/>
      <c r="H237" s="208">
        <f t="shared" si="24"/>
        <v>0</v>
      </c>
      <c r="I237" s="74"/>
      <c r="J237" s="74"/>
      <c r="K237" s="74"/>
      <c r="L237" s="158"/>
    </row>
    <row r="238" spans="1:12" ht="25.5" customHeight="1" x14ac:dyDescent="0.25">
      <c r="A238" s="159">
        <v>6250</v>
      </c>
      <c r="B238" s="71" t="s">
        <v>246</v>
      </c>
      <c r="C238" s="201">
        <f>SUM(D238:G238)</f>
        <v>0</v>
      </c>
      <c r="D238" s="160">
        <f>SUM(D239:D243)</f>
        <v>0</v>
      </c>
      <c r="E238" s="160">
        <f>SUM(E239:E243)</f>
        <v>0</v>
      </c>
      <c r="F238" s="160">
        <f>SUM(F239:F243)</f>
        <v>0</v>
      </c>
      <c r="G238" s="161">
        <f>SUM(G239:G243)</f>
        <v>0</v>
      </c>
      <c r="H238" s="208">
        <f t="shared" si="24"/>
        <v>0</v>
      </c>
      <c r="I238" s="160">
        <f>SUM(I239:I243)</f>
        <v>0</v>
      </c>
      <c r="J238" s="160">
        <f>SUM(J239:J243)</f>
        <v>0</v>
      </c>
      <c r="K238" s="160">
        <f>SUM(K239:K243)</f>
        <v>0</v>
      </c>
      <c r="L238" s="162">
        <f>SUM(L239:L243)</f>
        <v>0</v>
      </c>
    </row>
    <row r="239" spans="1:12" ht="14.25" customHeight="1" x14ac:dyDescent="0.25">
      <c r="A239" s="44">
        <v>6252</v>
      </c>
      <c r="B239" s="71" t="s">
        <v>247</v>
      </c>
      <c r="C239" s="201">
        <f>SUM(D239:G239)</f>
        <v>0</v>
      </c>
      <c r="D239" s="74"/>
      <c r="E239" s="74"/>
      <c r="F239" s="74"/>
      <c r="G239" s="157"/>
      <c r="H239" s="208">
        <f t="shared" si="24"/>
        <v>0</v>
      </c>
      <c r="I239" s="74"/>
      <c r="J239" s="74"/>
      <c r="K239" s="74"/>
      <c r="L239" s="158"/>
    </row>
    <row r="240" spans="1:12" ht="14.25" customHeight="1" x14ac:dyDescent="0.25">
      <c r="A240" s="44">
        <v>6253</v>
      </c>
      <c r="B240" s="71" t="s">
        <v>248</v>
      </c>
      <c r="C240" s="201">
        <f t="shared" si="23"/>
        <v>0</v>
      </c>
      <c r="D240" s="74"/>
      <c r="E240" s="74"/>
      <c r="F240" s="74"/>
      <c r="G240" s="157"/>
      <c r="H240" s="208">
        <f t="shared" si="24"/>
        <v>0</v>
      </c>
      <c r="I240" s="74"/>
      <c r="J240" s="74"/>
      <c r="K240" s="74"/>
      <c r="L240" s="158"/>
    </row>
    <row r="241" spans="1:12" ht="24" x14ac:dyDescent="0.25">
      <c r="A241" s="44">
        <v>6254</v>
      </c>
      <c r="B241" s="71" t="s">
        <v>249</v>
      </c>
      <c r="C241" s="201">
        <f t="shared" si="23"/>
        <v>0</v>
      </c>
      <c r="D241" s="74"/>
      <c r="E241" s="74"/>
      <c r="F241" s="74"/>
      <c r="G241" s="157"/>
      <c r="H241" s="208">
        <f t="shared" si="24"/>
        <v>0</v>
      </c>
      <c r="I241" s="74"/>
      <c r="J241" s="74"/>
      <c r="K241" s="74"/>
      <c r="L241" s="158"/>
    </row>
    <row r="242" spans="1:12" ht="24" x14ac:dyDescent="0.25">
      <c r="A242" s="44">
        <v>6255</v>
      </c>
      <c r="B242" s="71" t="s">
        <v>250</v>
      </c>
      <c r="C242" s="201">
        <f t="shared" si="23"/>
        <v>0</v>
      </c>
      <c r="D242" s="74"/>
      <c r="E242" s="74"/>
      <c r="F242" s="74"/>
      <c r="G242" s="157"/>
      <c r="H242" s="208">
        <f t="shared" si="24"/>
        <v>0</v>
      </c>
      <c r="I242" s="74"/>
      <c r="J242" s="74"/>
      <c r="K242" s="74"/>
      <c r="L242" s="158"/>
    </row>
    <row r="243" spans="1:12" x14ac:dyDescent="0.25">
      <c r="A243" s="44">
        <v>6259</v>
      </c>
      <c r="B243" s="71" t="s">
        <v>251</v>
      </c>
      <c r="C243" s="201">
        <f t="shared" si="23"/>
        <v>0</v>
      </c>
      <c r="D243" s="74"/>
      <c r="E243" s="74"/>
      <c r="F243" s="74"/>
      <c r="G243" s="157"/>
      <c r="H243" s="208">
        <f t="shared" si="24"/>
        <v>0</v>
      </c>
      <c r="I243" s="74"/>
      <c r="J243" s="74"/>
      <c r="K243" s="74"/>
      <c r="L243" s="158"/>
    </row>
    <row r="244" spans="1:12" ht="24" x14ac:dyDescent="0.25">
      <c r="A244" s="159">
        <v>6260</v>
      </c>
      <c r="B244" s="71" t="s">
        <v>252</v>
      </c>
      <c r="C244" s="201">
        <f t="shared" si="23"/>
        <v>0</v>
      </c>
      <c r="D244" s="74"/>
      <c r="E244" s="74"/>
      <c r="F244" s="74"/>
      <c r="G244" s="157"/>
      <c r="H244" s="208">
        <f t="shared" si="24"/>
        <v>0</v>
      </c>
      <c r="I244" s="74"/>
      <c r="J244" s="74"/>
      <c r="K244" s="74"/>
      <c r="L244" s="158"/>
    </row>
    <row r="245" spans="1:12" x14ac:dyDescent="0.25">
      <c r="A245" s="159">
        <v>6270</v>
      </c>
      <c r="B245" s="71" t="s">
        <v>253</v>
      </c>
      <c r="C245" s="201">
        <f t="shared" si="23"/>
        <v>0</v>
      </c>
      <c r="D245" s="74"/>
      <c r="E245" s="74"/>
      <c r="F245" s="74"/>
      <c r="G245" s="157"/>
      <c r="H245" s="208">
        <f t="shared" si="24"/>
        <v>0</v>
      </c>
      <c r="I245" s="74"/>
      <c r="J245" s="74"/>
      <c r="K245" s="74"/>
      <c r="L245" s="158"/>
    </row>
    <row r="246" spans="1:12" ht="24" x14ac:dyDescent="0.25">
      <c r="A246" s="168">
        <v>6290</v>
      </c>
      <c r="B246" s="65" t="s">
        <v>254</v>
      </c>
      <c r="C246" s="209">
        <f t="shared" si="23"/>
        <v>0</v>
      </c>
      <c r="D246" s="169">
        <f>SUM(D247:D250)</f>
        <v>0</v>
      </c>
      <c r="E246" s="169">
        <f t="shared" ref="E246:G246" si="26">SUM(E247:E250)</f>
        <v>0</v>
      </c>
      <c r="F246" s="169">
        <f t="shared" si="26"/>
        <v>0</v>
      </c>
      <c r="G246" s="210">
        <f t="shared" si="26"/>
        <v>0</v>
      </c>
      <c r="H246" s="209">
        <f t="shared" si="24"/>
        <v>0</v>
      </c>
      <c r="I246" s="169">
        <f>SUM(I247:I250)</f>
        <v>0</v>
      </c>
      <c r="J246" s="169">
        <f t="shared" ref="J246:L246" si="27">SUM(J247:J250)</f>
        <v>0</v>
      </c>
      <c r="K246" s="169">
        <f t="shared" si="27"/>
        <v>0</v>
      </c>
      <c r="L246" s="186">
        <f t="shared" si="27"/>
        <v>0</v>
      </c>
    </row>
    <row r="247" spans="1:12" x14ac:dyDescent="0.25">
      <c r="A247" s="44">
        <v>6291</v>
      </c>
      <c r="B247" s="71" t="s">
        <v>255</v>
      </c>
      <c r="C247" s="201">
        <f t="shared" si="23"/>
        <v>0</v>
      </c>
      <c r="D247" s="74"/>
      <c r="E247" s="74"/>
      <c r="F247" s="74"/>
      <c r="G247" s="211"/>
      <c r="H247" s="201">
        <f t="shared" si="24"/>
        <v>0</v>
      </c>
      <c r="I247" s="74"/>
      <c r="J247" s="74"/>
      <c r="K247" s="74"/>
      <c r="L247" s="158"/>
    </row>
    <row r="248" spans="1:12" x14ac:dyDescent="0.25">
      <c r="A248" s="44">
        <v>6292</v>
      </c>
      <c r="B248" s="71" t="s">
        <v>256</v>
      </c>
      <c r="C248" s="201">
        <f t="shared" si="23"/>
        <v>0</v>
      </c>
      <c r="D248" s="74"/>
      <c r="E248" s="74"/>
      <c r="F248" s="74"/>
      <c r="G248" s="211"/>
      <c r="H248" s="201">
        <f t="shared" si="24"/>
        <v>0</v>
      </c>
      <c r="I248" s="74"/>
      <c r="J248" s="74"/>
      <c r="K248" s="74"/>
      <c r="L248" s="158"/>
    </row>
    <row r="249" spans="1:12" ht="72" x14ac:dyDescent="0.25">
      <c r="A249" s="44">
        <v>6296</v>
      </c>
      <c r="B249" s="71" t="s">
        <v>257</v>
      </c>
      <c r="C249" s="201">
        <f t="shared" si="23"/>
        <v>0</v>
      </c>
      <c r="D249" s="74"/>
      <c r="E249" s="74"/>
      <c r="F249" s="74"/>
      <c r="G249" s="211"/>
      <c r="H249" s="201">
        <f t="shared" si="24"/>
        <v>0</v>
      </c>
      <c r="I249" s="74"/>
      <c r="J249" s="74"/>
      <c r="K249" s="74"/>
      <c r="L249" s="158"/>
    </row>
    <row r="250" spans="1:12" ht="39.75" customHeight="1" x14ac:dyDescent="0.25">
      <c r="A250" s="44">
        <v>6299</v>
      </c>
      <c r="B250" s="71" t="s">
        <v>258</v>
      </c>
      <c r="C250" s="201">
        <f t="shared" si="23"/>
        <v>0</v>
      </c>
      <c r="D250" s="74"/>
      <c r="E250" s="74"/>
      <c r="F250" s="74"/>
      <c r="G250" s="211"/>
      <c r="H250" s="201">
        <f t="shared" si="24"/>
        <v>0</v>
      </c>
      <c r="I250" s="74"/>
      <c r="J250" s="74"/>
      <c r="K250" s="74"/>
      <c r="L250" s="158"/>
    </row>
    <row r="251" spans="1:12" x14ac:dyDescent="0.25">
      <c r="A251" s="56">
        <v>6300</v>
      </c>
      <c r="B251" s="147" t="s">
        <v>259</v>
      </c>
      <c r="C251" s="184">
        <f t="shared" si="23"/>
        <v>0</v>
      </c>
      <c r="D251" s="63">
        <f>SUM(D252,D257,D258)</f>
        <v>0</v>
      </c>
      <c r="E251" s="63">
        <f t="shared" ref="E251:G251" si="28">SUM(E252,E257,E258)</f>
        <v>0</v>
      </c>
      <c r="F251" s="63">
        <f t="shared" si="28"/>
        <v>0</v>
      </c>
      <c r="G251" s="63">
        <f t="shared" si="28"/>
        <v>0</v>
      </c>
      <c r="H251" s="57">
        <f t="shared" si="24"/>
        <v>0</v>
      </c>
      <c r="I251" s="63">
        <f>SUM(I252,I257,I258)</f>
        <v>0</v>
      </c>
      <c r="J251" s="63">
        <f t="shared" ref="J251:L251" si="29">SUM(J252,J257,J258)</f>
        <v>0</v>
      </c>
      <c r="K251" s="63">
        <f t="shared" si="29"/>
        <v>0</v>
      </c>
      <c r="L251" s="172">
        <f t="shared" si="29"/>
        <v>0</v>
      </c>
    </row>
    <row r="252" spans="1:12" ht="24" x14ac:dyDescent="0.25">
      <c r="A252" s="168">
        <v>6320</v>
      </c>
      <c r="B252" s="65" t="s">
        <v>260</v>
      </c>
      <c r="C252" s="209">
        <f t="shared" si="23"/>
        <v>0</v>
      </c>
      <c r="D252" s="169">
        <f>SUM(D253:D256)</f>
        <v>0</v>
      </c>
      <c r="E252" s="169">
        <f>SUM(E253:E256)</f>
        <v>0</v>
      </c>
      <c r="F252" s="169">
        <f t="shared" ref="F252:G252" si="30">SUM(F253:F256)</f>
        <v>0</v>
      </c>
      <c r="G252" s="212">
        <f t="shared" si="30"/>
        <v>0</v>
      </c>
      <c r="H252" s="209">
        <f t="shared" si="24"/>
        <v>0</v>
      </c>
      <c r="I252" s="169">
        <f>SUM(I253:I256)</f>
        <v>0</v>
      </c>
      <c r="J252" s="169">
        <f t="shared" ref="J252:L252" si="31">SUM(J253:J256)</f>
        <v>0</v>
      </c>
      <c r="K252" s="169">
        <f t="shared" si="31"/>
        <v>0</v>
      </c>
      <c r="L252" s="213">
        <f t="shared" si="31"/>
        <v>0</v>
      </c>
    </row>
    <row r="253" spans="1:12" x14ac:dyDescent="0.25">
      <c r="A253" s="44">
        <v>6322</v>
      </c>
      <c r="B253" s="71" t="s">
        <v>261</v>
      </c>
      <c r="C253" s="201">
        <f t="shared" si="23"/>
        <v>0</v>
      </c>
      <c r="D253" s="74"/>
      <c r="E253" s="74"/>
      <c r="F253" s="74"/>
      <c r="G253" s="211"/>
      <c r="H253" s="201">
        <f t="shared" si="24"/>
        <v>0</v>
      </c>
      <c r="I253" s="74"/>
      <c r="J253" s="74"/>
      <c r="K253" s="74"/>
      <c r="L253" s="158"/>
    </row>
    <row r="254" spans="1:12" ht="24" x14ac:dyDescent="0.25">
      <c r="A254" s="44">
        <v>6323</v>
      </c>
      <c r="B254" s="71" t="s">
        <v>262</v>
      </c>
      <c r="C254" s="201">
        <f t="shared" si="23"/>
        <v>0</v>
      </c>
      <c r="D254" s="74"/>
      <c r="E254" s="74"/>
      <c r="F254" s="74"/>
      <c r="G254" s="211"/>
      <c r="H254" s="201">
        <f t="shared" si="24"/>
        <v>0</v>
      </c>
      <c r="I254" s="74"/>
      <c r="J254" s="74"/>
      <c r="K254" s="74"/>
      <c r="L254" s="158"/>
    </row>
    <row r="255" spans="1:12" ht="24" x14ac:dyDescent="0.25">
      <c r="A255" s="44">
        <v>6324</v>
      </c>
      <c r="B255" s="71" t="s">
        <v>263</v>
      </c>
      <c r="C255" s="201">
        <f t="shared" si="23"/>
        <v>0</v>
      </c>
      <c r="D255" s="74"/>
      <c r="E255" s="74"/>
      <c r="F255" s="74"/>
      <c r="G255" s="211"/>
      <c r="H255" s="201">
        <f t="shared" si="24"/>
        <v>0</v>
      </c>
      <c r="I255" s="74"/>
      <c r="J255" s="74"/>
      <c r="K255" s="74"/>
      <c r="L255" s="158"/>
    </row>
    <row r="256" spans="1:12" x14ac:dyDescent="0.25">
      <c r="A256" s="38">
        <v>6329</v>
      </c>
      <c r="B256" s="65" t="s">
        <v>264</v>
      </c>
      <c r="C256" s="205">
        <f t="shared" si="23"/>
        <v>0</v>
      </c>
      <c r="D256" s="68"/>
      <c r="E256" s="68"/>
      <c r="F256" s="68"/>
      <c r="G256" s="214"/>
      <c r="H256" s="205">
        <f t="shared" si="24"/>
        <v>0</v>
      </c>
      <c r="I256" s="68"/>
      <c r="J256" s="68"/>
      <c r="K256" s="68"/>
      <c r="L256" s="155"/>
    </row>
    <row r="257" spans="1:13" ht="24" x14ac:dyDescent="0.25">
      <c r="A257" s="215">
        <v>6330</v>
      </c>
      <c r="B257" s="216" t="s">
        <v>265</v>
      </c>
      <c r="C257" s="209">
        <f>SUM(D257:G257)</f>
        <v>0</v>
      </c>
      <c r="D257" s="189"/>
      <c r="E257" s="189"/>
      <c r="F257" s="189"/>
      <c r="G257" s="211"/>
      <c r="H257" s="209">
        <f>SUM(I257:L257)</f>
        <v>0</v>
      </c>
      <c r="I257" s="189"/>
      <c r="J257" s="189"/>
      <c r="K257" s="189"/>
      <c r="L257" s="191"/>
    </row>
    <row r="258" spans="1:13" x14ac:dyDescent="0.25">
      <c r="A258" s="159">
        <v>6360</v>
      </c>
      <c r="B258" s="71" t="s">
        <v>266</v>
      </c>
      <c r="C258" s="201">
        <f t="shared" si="23"/>
        <v>0</v>
      </c>
      <c r="D258" s="74"/>
      <c r="E258" s="74"/>
      <c r="F258" s="74"/>
      <c r="G258" s="157"/>
      <c r="H258" s="208">
        <f t="shared" si="24"/>
        <v>0</v>
      </c>
      <c r="I258" s="74"/>
      <c r="J258" s="74"/>
      <c r="K258" s="74"/>
      <c r="L258" s="158"/>
    </row>
    <row r="259" spans="1:13" ht="36" x14ac:dyDescent="0.25">
      <c r="A259" s="56">
        <v>6400</v>
      </c>
      <c r="B259" s="147" t="s">
        <v>267</v>
      </c>
      <c r="C259" s="184">
        <f>SUM(D259:G259)</f>
        <v>0</v>
      </c>
      <c r="D259" s="63">
        <f>SUM(D260,D264)</f>
        <v>0</v>
      </c>
      <c r="E259" s="63">
        <f t="shared" ref="E259:G259" si="32">SUM(E260,E264)</f>
        <v>0</v>
      </c>
      <c r="F259" s="63">
        <f t="shared" si="32"/>
        <v>0</v>
      </c>
      <c r="G259" s="63">
        <f t="shared" si="32"/>
        <v>0</v>
      </c>
      <c r="H259" s="57">
        <f>SUM(I259:L259)</f>
        <v>0</v>
      </c>
      <c r="I259" s="63">
        <f>SUM(I260,I264)</f>
        <v>0</v>
      </c>
      <c r="J259" s="63">
        <f t="shared" ref="J259:L259" si="33">SUM(J260,J264)</f>
        <v>0</v>
      </c>
      <c r="K259" s="63">
        <f t="shared" si="33"/>
        <v>0</v>
      </c>
      <c r="L259" s="172">
        <f t="shared" si="33"/>
        <v>0</v>
      </c>
    </row>
    <row r="260" spans="1:13" ht="24" x14ac:dyDescent="0.25">
      <c r="A260" s="168">
        <v>6410</v>
      </c>
      <c r="B260" s="65" t="s">
        <v>268</v>
      </c>
      <c r="C260" s="205">
        <f t="shared" si="23"/>
        <v>0</v>
      </c>
      <c r="D260" s="169">
        <f>SUM(D261:D263)</f>
        <v>0</v>
      </c>
      <c r="E260" s="169">
        <f t="shared" ref="E260:G260" si="34">SUM(E261:E263)</f>
        <v>0</v>
      </c>
      <c r="F260" s="169">
        <f t="shared" si="34"/>
        <v>0</v>
      </c>
      <c r="G260" s="217">
        <f t="shared" si="34"/>
        <v>0</v>
      </c>
      <c r="H260" s="205">
        <f t="shared" si="24"/>
        <v>0</v>
      </c>
      <c r="I260" s="169">
        <f>SUM(I261:I263)</f>
        <v>0</v>
      </c>
      <c r="J260" s="169">
        <f t="shared" ref="J260:L260" si="35">SUM(J261:J263)</f>
        <v>0</v>
      </c>
      <c r="K260" s="169">
        <f t="shared" si="35"/>
        <v>0</v>
      </c>
      <c r="L260" s="180">
        <f t="shared" si="35"/>
        <v>0</v>
      </c>
    </row>
    <row r="261" spans="1:13" x14ac:dyDescent="0.25">
      <c r="A261" s="44">
        <v>6411</v>
      </c>
      <c r="B261" s="174" t="s">
        <v>269</v>
      </c>
      <c r="C261" s="201">
        <f t="shared" si="23"/>
        <v>0</v>
      </c>
      <c r="D261" s="74"/>
      <c r="E261" s="74"/>
      <c r="F261" s="74"/>
      <c r="G261" s="157"/>
      <c r="H261" s="208">
        <f t="shared" si="24"/>
        <v>0</v>
      </c>
      <c r="I261" s="74"/>
      <c r="J261" s="74"/>
      <c r="K261" s="74"/>
      <c r="L261" s="158"/>
    </row>
    <row r="262" spans="1:13" ht="36" x14ac:dyDescent="0.25">
      <c r="A262" s="44">
        <v>6412</v>
      </c>
      <c r="B262" s="71" t="s">
        <v>270</v>
      </c>
      <c r="C262" s="201">
        <f t="shared" si="23"/>
        <v>0</v>
      </c>
      <c r="D262" s="74"/>
      <c r="E262" s="74"/>
      <c r="F262" s="74"/>
      <c r="G262" s="157"/>
      <c r="H262" s="208">
        <f t="shared" si="24"/>
        <v>0</v>
      </c>
      <c r="I262" s="74"/>
      <c r="J262" s="74"/>
      <c r="K262" s="74"/>
      <c r="L262" s="158"/>
    </row>
    <row r="263" spans="1:13" ht="36" x14ac:dyDescent="0.25">
      <c r="A263" s="44">
        <v>6419</v>
      </c>
      <c r="B263" s="71" t="s">
        <v>271</v>
      </c>
      <c r="C263" s="201">
        <f t="shared" si="23"/>
        <v>0</v>
      </c>
      <c r="D263" s="74"/>
      <c r="E263" s="74"/>
      <c r="F263" s="74"/>
      <c r="G263" s="157"/>
      <c r="H263" s="208">
        <f t="shared" si="24"/>
        <v>0</v>
      </c>
      <c r="I263" s="74"/>
      <c r="J263" s="74"/>
      <c r="K263" s="74"/>
      <c r="L263" s="158"/>
    </row>
    <row r="264" spans="1:13" ht="36" x14ac:dyDescent="0.25">
      <c r="A264" s="159">
        <v>6420</v>
      </c>
      <c r="B264" s="71" t="s">
        <v>272</v>
      </c>
      <c r="C264" s="201">
        <f t="shared" si="23"/>
        <v>0</v>
      </c>
      <c r="D264" s="160">
        <f>SUM(D265:D268)</f>
        <v>0</v>
      </c>
      <c r="E264" s="160">
        <f>SUM(E265:E268)</f>
        <v>0</v>
      </c>
      <c r="F264" s="160">
        <f>SUM(F265:F268)</f>
        <v>0</v>
      </c>
      <c r="G264" s="218">
        <f>SUM(G265:G268)</f>
        <v>0</v>
      </c>
      <c r="H264" s="201">
        <f>SUM(I264:L264)</f>
        <v>0</v>
      </c>
      <c r="I264" s="160">
        <f>SUM(I265:I268)</f>
        <v>0</v>
      </c>
      <c r="J264" s="160">
        <f>SUM(J265:J268)</f>
        <v>0</v>
      </c>
      <c r="K264" s="160">
        <f>SUM(K265:K268)</f>
        <v>0</v>
      </c>
      <c r="L264" s="176">
        <f>SUM(L265:L268)</f>
        <v>0</v>
      </c>
    </row>
    <row r="265" spans="1:13" x14ac:dyDescent="0.25">
      <c r="A265" s="44">
        <v>6421</v>
      </c>
      <c r="B265" s="71" t="s">
        <v>273</v>
      </c>
      <c r="C265" s="201">
        <f t="shared" ref="C265:C285" si="36">SUM(D265:G265)</f>
        <v>0</v>
      </c>
      <c r="D265" s="74"/>
      <c r="E265" s="74"/>
      <c r="F265" s="74"/>
      <c r="G265" s="157"/>
      <c r="H265" s="208">
        <f t="shared" ref="H265:H285" si="37">SUM(I265:L265)</f>
        <v>0</v>
      </c>
      <c r="I265" s="74"/>
      <c r="J265" s="74"/>
      <c r="K265" s="74"/>
      <c r="L265" s="158"/>
    </row>
    <row r="266" spans="1:13" x14ac:dyDescent="0.25">
      <c r="A266" s="44">
        <v>6422</v>
      </c>
      <c r="B266" s="71" t="s">
        <v>274</v>
      </c>
      <c r="C266" s="201">
        <f t="shared" si="36"/>
        <v>0</v>
      </c>
      <c r="D266" s="74"/>
      <c r="E266" s="74"/>
      <c r="F266" s="74"/>
      <c r="G266" s="157"/>
      <c r="H266" s="208">
        <f t="shared" si="37"/>
        <v>0</v>
      </c>
      <c r="I266" s="74"/>
      <c r="J266" s="74"/>
      <c r="K266" s="74"/>
      <c r="L266" s="158"/>
    </row>
    <row r="267" spans="1:13" ht="13.5" customHeight="1" x14ac:dyDescent="0.25">
      <c r="A267" s="44">
        <v>6423</v>
      </c>
      <c r="B267" s="71" t="s">
        <v>275</v>
      </c>
      <c r="C267" s="201">
        <f>SUM(D267:G267)</f>
        <v>0</v>
      </c>
      <c r="D267" s="74"/>
      <c r="E267" s="74"/>
      <c r="F267" s="74"/>
      <c r="G267" s="157"/>
      <c r="H267" s="208">
        <f>SUM(I267:L267)</f>
        <v>0</v>
      </c>
      <c r="I267" s="74"/>
      <c r="J267" s="74"/>
      <c r="K267" s="74"/>
      <c r="L267" s="158"/>
    </row>
    <row r="268" spans="1:13" ht="36" x14ac:dyDescent="0.25">
      <c r="A268" s="44">
        <v>6424</v>
      </c>
      <c r="B268" s="71" t="s">
        <v>276</v>
      </c>
      <c r="C268" s="201">
        <f>SUM(D268:G268)</f>
        <v>0</v>
      </c>
      <c r="D268" s="74"/>
      <c r="E268" s="74"/>
      <c r="F268" s="74"/>
      <c r="G268" s="157"/>
      <c r="H268" s="208">
        <f>SUM(I268:L268)</f>
        <v>0</v>
      </c>
      <c r="I268" s="74"/>
      <c r="J268" s="74"/>
      <c r="K268" s="74"/>
      <c r="L268" s="158"/>
      <c r="M268" s="225"/>
    </row>
    <row r="269" spans="1:13" ht="36" x14ac:dyDescent="0.25">
      <c r="A269" s="220">
        <v>7000</v>
      </c>
      <c r="B269" s="220" t="s">
        <v>277</v>
      </c>
      <c r="C269" s="221">
        <f t="shared" si="36"/>
        <v>0</v>
      </c>
      <c r="D269" s="222">
        <f>SUM(D270,D281)</f>
        <v>0</v>
      </c>
      <c r="E269" s="222">
        <f>SUM(E270,E281)</f>
        <v>0</v>
      </c>
      <c r="F269" s="222">
        <f>SUM(F270,F281)</f>
        <v>0</v>
      </c>
      <c r="G269" s="222">
        <f>SUM(G270,G281)</f>
        <v>0</v>
      </c>
      <c r="H269" s="223">
        <f t="shared" si="37"/>
        <v>0</v>
      </c>
      <c r="I269" s="222">
        <f>SUM(I270,I281)</f>
        <v>0</v>
      </c>
      <c r="J269" s="222">
        <f>SUM(J270,J281)</f>
        <v>0</v>
      </c>
      <c r="K269" s="222">
        <f>SUM(K270,K281)</f>
        <v>0</v>
      </c>
      <c r="L269" s="224">
        <f>SUM(L270,L281)</f>
        <v>0</v>
      </c>
    </row>
    <row r="270" spans="1:13" ht="24" x14ac:dyDescent="0.25">
      <c r="A270" s="56">
        <v>7200</v>
      </c>
      <c r="B270" s="147" t="s">
        <v>278</v>
      </c>
      <c r="C270" s="184">
        <f t="shared" si="36"/>
        <v>0</v>
      </c>
      <c r="D270" s="63">
        <f>SUM(D271,D272,D275,D276,D280)</f>
        <v>0</v>
      </c>
      <c r="E270" s="63">
        <f>SUM(E271,E272,E275,E276,E280)</f>
        <v>0</v>
      </c>
      <c r="F270" s="63">
        <f>SUM(F271,F272,F275,F276,F280)</f>
        <v>0</v>
      </c>
      <c r="G270" s="63">
        <f>SUM(G271,G272,G275,G276,G280)</f>
        <v>0</v>
      </c>
      <c r="H270" s="57">
        <f t="shared" si="37"/>
        <v>0</v>
      </c>
      <c r="I270" s="63">
        <f>SUM(I271,I272,I275,I276,I280)</f>
        <v>0</v>
      </c>
      <c r="J270" s="63">
        <f>SUM(J271,J272,J275,J276,J280)</f>
        <v>0</v>
      </c>
      <c r="K270" s="63">
        <f>SUM(K271,K272,K275,K276,K280)</f>
        <v>0</v>
      </c>
      <c r="L270" s="149">
        <f>SUM(L271,L272,L275,L276,L280)</f>
        <v>0</v>
      </c>
    </row>
    <row r="271" spans="1:13" ht="24" x14ac:dyDescent="0.25">
      <c r="A271" s="168">
        <v>7210</v>
      </c>
      <c r="B271" s="65" t="s">
        <v>279</v>
      </c>
      <c r="C271" s="205">
        <f t="shared" si="36"/>
        <v>0</v>
      </c>
      <c r="D271" s="68"/>
      <c r="E271" s="68"/>
      <c r="F271" s="68"/>
      <c r="G271" s="154"/>
      <c r="H271" s="66">
        <f t="shared" si="37"/>
        <v>0</v>
      </c>
      <c r="I271" s="68"/>
      <c r="J271" s="68"/>
      <c r="K271" s="68"/>
      <c r="L271" s="155"/>
    </row>
    <row r="272" spans="1:13" s="225" customFormat="1" ht="36" x14ac:dyDescent="0.25">
      <c r="A272" s="159">
        <v>7220</v>
      </c>
      <c r="B272" s="71" t="s">
        <v>280</v>
      </c>
      <c r="C272" s="201">
        <f>SUM(D272:G272)</f>
        <v>0</v>
      </c>
      <c r="D272" s="160">
        <f>SUM(D273:D274)</f>
        <v>0</v>
      </c>
      <c r="E272" s="160">
        <f>SUM(E273:E274)</f>
        <v>0</v>
      </c>
      <c r="F272" s="160">
        <f>SUM(F273:F274)</f>
        <v>0</v>
      </c>
      <c r="G272" s="160">
        <f>SUM(G273:G274)</f>
        <v>0</v>
      </c>
      <c r="H272" s="72">
        <f>SUM(I272:L272)</f>
        <v>0</v>
      </c>
      <c r="I272" s="160">
        <f>SUM(I273:I274)</f>
        <v>0</v>
      </c>
      <c r="J272" s="160">
        <f>SUM(J273:J274)</f>
        <v>0</v>
      </c>
      <c r="K272" s="160">
        <f>SUM(K273:K274)</f>
        <v>0</v>
      </c>
      <c r="L272" s="162">
        <f>SUM(L273:L274)</f>
        <v>0</v>
      </c>
    </row>
    <row r="273" spans="1:12" s="225" customFormat="1" ht="36" x14ac:dyDescent="0.25">
      <c r="A273" s="44">
        <v>7221</v>
      </c>
      <c r="B273" s="71" t="s">
        <v>281</v>
      </c>
      <c r="C273" s="201">
        <f t="shared" si="36"/>
        <v>0</v>
      </c>
      <c r="D273" s="74"/>
      <c r="E273" s="74"/>
      <c r="F273" s="74"/>
      <c r="G273" s="157"/>
      <c r="H273" s="72">
        <f t="shared" si="37"/>
        <v>0</v>
      </c>
      <c r="I273" s="74"/>
      <c r="J273" s="74"/>
      <c r="K273" s="74"/>
      <c r="L273" s="158"/>
    </row>
    <row r="274" spans="1:12" s="225" customFormat="1" ht="36" x14ac:dyDescent="0.25">
      <c r="A274" s="44">
        <v>7222</v>
      </c>
      <c r="B274" s="71" t="s">
        <v>282</v>
      </c>
      <c r="C274" s="201">
        <f t="shared" si="36"/>
        <v>0</v>
      </c>
      <c r="D274" s="74"/>
      <c r="E274" s="74"/>
      <c r="F274" s="74"/>
      <c r="G274" s="157"/>
      <c r="H274" s="72">
        <f t="shared" si="37"/>
        <v>0</v>
      </c>
      <c r="I274" s="74"/>
      <c r="J274" s="74"/>
      <c r="K274" s="74"/>
      <c r="L274" s="158"/>
    </row>
    <row r="275" spans="1:12" ht="24" x14ac:dyDescent="0.25">
      <c r="A275" s="159">
        <v>7230</v>
      </c>
      <c r="B275" s="71" t="s">
        <v>283</v>
      </c>
      <c r="C275" s="201">
        <f t="shared" si="36"/>
        <v>0</v>
      </c>
      <c r="D275" s="74"/>
      <c r="E275" s="74"/>
      <c r="F275" s="74"/>
      <c r="G275" s="157"/>
      <c r="H275" s="72">
        <f t="shared" si="37"/>
        <v>0</v>
      </c>
      <c r="I275" s="74"/>
      <c r="J275" s="74"/>
      <c r="K275" s="74"/>
      <c r="L275" s="158"/>
    </row>
    <row r="276" spans="1:12" ht="24" x14ac:dyDescent="0.25">
      <c r="A276" s="159">
        <v>7240</v>
      </c>
      <c r="B276" s="71" t="s">
        <v>284</v>
      </c>
      <c r="C276" s="201">
        <f t="shared" si="36"/>
        <v>0</v>
      </c>
      <c r="D276" s="160">
        <f>SUM(D277:D279)</f>
        <v>0</v>
      </c>
      <c r="E276" s="160">
        <f t="shared" ref="E276:G276" si="38">SUM(E277:E279)</f>
        <v>0</v>
      </c>
      <c r="F276" s="160">
        <f t="shared" si="38"/>
        <v>0</v>
      </c>
      <c r="G276" s="161">
        <f t="shared" si="38"/>
        <v>0</v>
      </c>
      <c r="H276" s="72">
        <f t="shared" si="37"/>
        <v>0</v>
      </c>
      <c r="I276" s="160">
        <f t="shared" ref="I276:L276" si="39">SUM(I277:I279)</f>
        <v>0</v>
      </c>
      <c r="J276" s="160">
        <f t="shared" si="39"/>
        <v>0</v>
      </c>
      <c r="K276" s="160">
        <f>SUM(K277:K279)</f>
        <v>0</v>
      </c>
      <c r="L276" s="162">
        <f t="shared" si="39"/>
        <v>0</v>
      </c>
    </row>
    <row r="277" spans="1:12" ht="48" x14ac:dyDescent="0.25">
      <c r="A277" s="44">
        <v>7245</v>
      </c>
      <c r="B277" s="71" t="s">
        <v>285</v>
      </c>
      <c r="C277" s="201">
        <f t="shared" si="36"/>
        <v>0</v>
      </c>
      <c r="D277" s="74"/>
      <c r="E277" s="74"/>
      <c r="F277" s="74"/>
      <c r="G277" s="157"/>
      <c r="H277" s="72">
        <f t="shared" si="37"/>
        <v>0</v>
      </c>
      <c r="I277" s="74"/>
      <c r="J277" s="74"/>
      <c r="K277" s="74"/>
      <c r="L277" s="158"/>
    </row>
    <row r="278" spans="1:12" ht="84.75" customHeight="1" x14ac:dyDescent="0.25">
      <c r="A278" s="44">
        <v>7246</v>
      </c>
      <c r="B278" s="71" t="s">
        <v>286</v>
      </c>
      <c r="C278" s="201">
        <f t="shared" si="36"/>
        <v>0</v>
      </c>
      <c r="D278" s="74"/>
      <c r="E278" s="74"/>
      <c r="F278" s="74"/>
      <c r="G278" s="157"/>
      <c r="H278" s="72">
        <f t="shared" si="37"/>
        <v>0</v>
      </c>
      <c r="I278" s="74"/>
      <c r="J278" s="74"/>
      <c r="K278" s="74"/>
      <c r="L278" s="158"/>
    </row>
    <row r="279" spans="1:12" ht="36" x14ac:dyDescent="0.25">
      <c r="A279" s="44">
        <v>7247</v>
      </c>
      <c r="B279" s="71" t="s">
        <v>287</v>
      </c>
      <c r="C279" s="201">
        <f t="shared" si="36"/>
        <v>0</v>
      </c>
      <c r="D279" s="74"/>
      <c r="E279" s="74"/>
      <c r="F279" s="74"/>
      <c r="G279" s="157"/>
      <c r="H279" s="72">
        <f t="shared" si="37"/>
        <v>0</v>
      </c>
      <c r="I279" s="74"/>
      <c r="J279" s="74"/>
      <c r="K279" s="74"/>
      <c r="L279" s="158"/>
    </row>
    <row r="280" spans="1:12" ht="24" x14ac:dyDescent="0.25">
      <c r="A280" s="168">
        <v>7260</v>
      </c>
      <c r="B280" s="65" t="s">
        <v>288</v>
      </c>
      <c r="C280" s="205">
        <f t="shared" si="36"/>
        <v>0</v>
      </c>
      <c r="D280" s="68"/>
      <c r="E280" s="68"/>
      <c r="F280" s="68"/>
      <c r="G280" s="154"/>
      <c r="H280" s="66">
        <f t="shared" si="37"/>
        <v>0</v>
      </c>
      <c r="I280" s="68"/>
      <c r="J280" s="68"/>
      <c r="K280" s="68"/>
      <c r="L280" s="155"/>
    </row>
    <row r="281" spans="1:12" x14ac:dyDescent="0.25">
      <c r="A281" s="108">
        <v>7700</v>
      </c>
      <c r="B281" s="85" t="s">
        <v>289</v>
      </c>
      <c r="C281" s="86">
        <f t="shared" si="36"/>
        <v>0</v>
      </c>
      <c r="D281" s="226">
        <f>D282</f>
        <v>0</v>
      </c>
      <c r="E281" s="226">
        <f t="shared" ref="E281:G281" si="40">E282</f>
        <v>0</v>
      </c>
      <c r="F281" s="226">
        <f t="shared" si="40"/>
        <v>0</v>
      </c>
      <c r="G281" s="227">
        <f t="shared" si="40"/>
        <v>0</v>
      </c>
      <c r="H281" s="86">
        <f t="shared" si="37"/>
        <v>0</v>
      </c>
      <c r="I281" s="226">
        <f t="shared" ref="I281:L281" si="41">I282</f>
        <v>0</v>
      </c>
      <c r="J281" s="226">
        <f t="shared" si="41"/>
        <v>0</v>
      </c>
      <c r="K281" s="226">
        <f t="shared" si="41"/>
        <v>0</v>
      </c>
      <c r="L281" s="228">
        <f t="shared" si="41"/>
        <v>0</v>
      </c>
    </row>
    <row r="282" spans="1:12" x14ac:dyDescent="0.25">
      <c r="A282" s="150">
        <v>7720</v>
      </c>
      <c r="B282" s="65" t="s">
        <v>290</v>
      </c>
      <c r="C282" s="79">
        <f t="shared" si="36"/>
        <v>0</v>
      </c>
      <c r="D282" s="81"/>
      <c r="E282" s="81"/>
      <c r="F282" s="81"/>
      <c r="G282" s="229"/>
      <c r="H282" s="79">
        <f t="shared" si="37"/>
        <v>0</v>
      </c>
      <c r="I282" s="81"/>
      <c r="J282" s="81"/>
      <c r="K282" s="81"/>
      <c r="L282" s="230"/>
    </row>
    <row r="283" spans="1:12" x14ac:dyDescent="0.25">
      <c r="A283" s="174"/>
      <c r="B283" s="71" t="s">
        <v>291</v>
      </c>
      <c r="C283" s="201">
        <f t="shared" si="36"/>
        <v>0</v>
      </c>
      <c r="D283" s="160">
        <f>SUM(D284:D285)</f>
        <v>0</v>
      </c>
      <c r="E283" s="160">
        <f>SUM(E284:E285)</f>
        <v>0</v>
      </c>
      <c r="F283" s="160">
        <f>SUM(F284:F285)</f>
        <v>0</v>
      </c>
      <c r="G283" s="161">
        <f>SUM(G284:G285)</f>
        <v>0</v>
      </c>
      <c r="H283" s="72">
        <f t="shared" si="37"/>
        <v>0</v>
      </c>
      <c r="I283" s="160">
        <f>SUM(I284:I285)</f>
        <v>0</v>
      </c>
      <c r="J283" s="160">
        <f>SUM(J284:J285)</f>
        <v>0</v>
      </c>
      <c r="K283" s="160">
        <f>SUM(K284:K285)</f>
        <v>0</v>
      </c>
      <c r="L283" s="162">
        <f>SUM(L284:L285)</f>
        <v>0</v>
      </c>
    </row>
    <row r="284" spans="1:12" x14ac:dyDescent="0.25">
      <c r="A284" s="174" t="s">
        <v>292</v>
      </c>
      <c r="B284" s="44" t="s">
        <v>293</v>
      </c>
      <c r="C284" s="201">
        <f t="shared" si="36"/>
        <v>0</v>
      </c>
      <c r="D284" s="74"/>
      <c r="E284" s="74"/>
      <c r="F284" s="74"/>
      <c r="G284" s="157"/>
      <c r="H284" s="72">
        <f t="shared" si="37"/>
        <v>0</v>
      </c>
      <c r="I284" s="74"/>
      <c r="J284" s="74"/>
      <c r="K284" s="74"/>
      <c r="L284" s="158"/>
    </row>
    <row r="285" spans="1:12" ht="24" x14ac:dyDescent="0.25">
      <c r="A285" s="174" t="s">
        <v>294</v>
      </c>
      <c r="B285" s="231" t="s">
        <v>295</v>
      </c>
      <c r="C285" s="205">
        <f t="shared" si="36"/>
        <v>0</v>
      </c>
      <c r="D285" s="68"/>
      <c r="E285" s="68"/>
      <c r="F285" s="68"/>
      <c r="G285" s="154"/>
      <c r="H285" s="66">
        <f t="shared" si="37"/>
        <v>0</v>
      </c>
      <c r="I285" s="68"/>
      <c r="J285" s="68"/>
      <c r="K285" s="68"/>
      <c r="L285" s="155"/>
    </row>
    <row r="286" spans="1:12" ht="12.75" thickBot="1" x14ac:dyDescent="0.3">
      <c r="A286" s="232"/>
      <c r="B286" s="232" t="s">
        <v>296</v>
      </c>
      <c r="C286" s="233">
        <f t="shared" ref="C286:L286" si="42">SUM(C283,C269,C230,C195,C187,C173,C75,C53)</f>
        <v>335261</v>
      </c>
      <c r="D286" s="233">
        <f t="shared" si="42"/>
        <v>302317</v>
      </c>
      <c r="E286" s="233">
        <f t="shared" si="42"/>
        <v>31608</v>
      </c>
      <c r="F286" s="233">
        <f t="shared" si="42"/>
        <v>1336</v>
      </c>
      <c r="G286" s="234">
        <f t="shared" si="42"/>
        <v>0</v>
      </c>
      <c r="H286" s="235">
        <f t="shared" si="42"/>
        <v>340687</v>
      </c>
      <c r="I286" s="233">
        <f t="shared" si="42"/>
        <v>314132</v>
      </c>
      <c r="J286" s="233">
        <f t="shared" si="42"/>
        <v>25299</v>
      </c>
      <c r="K286" s="233">
        <f t="shared" si="42"/>
        <v>1256</v>
      </c>
      <c r="L286" s="236">
        <f t="shared" si="42"/>
        <v>0</v>
      </c>
    </row>
    <row r="287" spans="1:12" s="24" customFormat="1" ht="13.5" thickTop="1" thickBot="1" x14ac:dyDescent="0.3">
      <c r="A287" s="601" t="s">
        <v>297</v>
      </c>
      <c r="B287" s="602"/>
      <c r="C287" s="237">
        <f>SUM(D287:G287)</f>
        <v>0</v>
      </c>
      <c r="D287" s="238">
        <f>SUM(D24,D25,D41)-D51</f>
        <v>0</v>
      </c>
      <c r="E287" s="238">
        <f>SUM(E24,E25,E41)-E51</f>
        <v>0</v>
      </c>
      <c r="F287" s="238">
        <f>(F26+F43)-F51</f>
        <v>0</v>
      </c>
      <c r="G287" s="239">
        <f>G45-G51</f>
        <v>0</v>
      </c>
      <c r="H287" s="237">
        <f>SUM(I287:L287)</f>
        <v>0</v>
      </c>
      <c r="I287" s="238">
        <f>SUM(I24,I25,I41)-I51</f>
        <v>0</v>
      </c>
      <c r="J287" s="238">
        <f>SUM(J24,J25,J41)-J51</f>
        <v>0</v>
      </c>
      <c r="K287" s="238">
        <f>(K26+K43)-K51</f>
        <v>0</v>
      </c>
      <c r="L287" s="240">
        <f>L45-L51</f>
        <v>0</v>
      </c>
    </row>
    <row r="288" spans="1:12" s="24" customFormat="1" ht="12.75" thickTop="1" x14ac:dyDescent="0.25">
      <c r="A288" s="620" t="s">
        <v>298</v>
      </c>
      <c r="B288" s="621"/>
      <c r="C288" s="241">
        <f t="shared" ref="C288:L288" si="43">SUM(C289,C290)-C297+C298</f>
        <v>0</v>
      </c>
      <c r="D288" s="242">
        <f t="shared" si="43"/>
        <v>0</v>
      </c>
      <c r="E288" s="242">
        <f t="shared" si="43"/>
        <v>0</v>
      </c>
      <c r="F288" s="242">
        <f t="shared" si="43"/>
        <v>0</v>
      </c>
      <c r="G288" s="243">
        <f t="shared" si="43"/>
        <v>0</v>
      </c>
      <c r="H288" s="244">
        <f t="shared" si="43"/>
        <v>0</v>
      </c>
      <c r="I288" s="242">
        <f t="shared" si="43"/>
        <v>0</v>
      </c>
      <c r="J288" s="242">
        <f t="shared" si="43"/>
        <v>0</v>
      </c>
      <c r="K288" s="242">
        <f t="shared" si="43"/>
        <v>0</v>
      </c>
      <c r="L288" s="245">
        <f t="shared" si="43"/>
        <v>0</v>
      </c>
    </row>
    <row r="289" spans="1:12" s="24" customFormat="1" ht="12.75" thickBot="1" x14ac:dyDescent="0.3">
      <c r="A289" s="126" t="s">
        <v>299</v>
      </c>
      <c r="B289" s="126" t="s">
        <v>300</v>
      </c>
      <c r="C289" s="246">
        <f t="shared" ref="C289:L289" si="44">C21-C283</f>
        <v>0</v>
      </c>
      <c r="D289" s="128">
        <f t="shared" si="44"/>
        <v>0</v>
      </c>
      <c r="E289" s="128">
        <f t="shared" si="44"/>
        <v>0</v>
      </c>
      <c r="F289" s="128">
        <f t="shared" si="44"/>
        <v>0</v>
      </c>
      <c r="G289" s="129">
        <f t="shared" si="44"/>
        <v>0</v>
      </c>
      <c r="H289" s="247">
        <f t="shared" si="44"/>
        <v>0</v>
      </c>
      <c r="I289" s="128">
        <f t="shared" si="44"/>
        <v>0</v>
      </c>
      <c r="J289" s="128">
        <f t="shared" si="44"/>
        <v>0</v>
      </c>
      <c r="K289" s="128">
        <f t="shared" si="44"/>
        <v>0</v>
      </c>
      <c r="L289" s="130">
        <f t="shared" si="44"/>
        <v>0</v>
      </c>
    </row>
    <row r="290" spans="1:12" s="24" customFormat="1" ht="12.75" thickTop="1" x14ac:dyDescent="0.25">
      <c r="A290" s="248" t="s">
        <v>301</v>
      </c>
      <c r="B290" s="248" t="s">
        <v>302</v>
      </c>
      <c r="C290" s="241">
        <f t="shared" ref="C290:L290" si="45">SUM(C291,C293,C295)-SUM(C292,C294,C296)</f>
        <v>0</v>
      </c>
      <c r="D290" s="242">
        <f t="shared" si="45"/>
        <v>0</v>
      </c>
      <c r="E290" s="242">
        <f t="shared" si="45"/>
        <v>0</v>
      </c>
      <c r="F290" s="242">
        <f t="shared" si="45"/>
        <v>0</v>
      </c>
      <c r="G290" s="249">
        <f t="shared" si="45"/>
        <v>0</v>
      </c>
      <c r="H290" s="244">
        <f t="shared" si="45"/>
        <v>0</v>
      </c>
      <c r="I290" s="242">
        <f t="shared" si="45"/>
        <v>0</v>
      </c>
      <c r="J290" s="242">
        <f t="shared" si="45"/>
        <v>0</v>
      </c>
      <c r="K290" s="242">
        <f t="shared" si="45"/>
        <v>0</v>
      </c>
      <c r="L290" s="245">
        <f t="shared" si="45"/>
        <v>0</v>
      </c>
    </row>
    <row r="291" spans="1:12" x14ac:dyDescent="0.25">
      <c r="A291" s="250" t="s">
        <v>303</v>
      </c>
      <c r="B291" s="116" t="s">
        <v>304</v>
      </c>
      <c r="C291" s="79">
        <f t="shared" ref="C291:C296" si="46">SUM(D291:G291)</f>
        <v>0</v>
      </c>
      <c r="D291" s="81"/>
      <c r="E291" s="81"/>
      <c r="F291" s="81"/>
      <c r="G291" s="229"/>
      <c r="H291" s="79">
        <f t="shared" ref="H291:H296" si="47">SUM(I291:L291)</f>
        <v>0</v>
      </c>
      <c r="I291" s="81"/>
      <c r="J291" s="81"/>
      <c r="K291" s="81"/>
      <c r="L291" s="230"/>
    </row>
    <row r="292" spans="1:12" ht="24" x14ac:dyDescent="0.25">
      <c r="A292" s="174" t="s">
        <v>305</v>
      </c>
      <c r="B292" s="43" t="s">
        <v>306</v>
      </c>
      <c r="C292" s="72">
        <f t="shared" si="46"/>
        <v>0</v>
      </c>
      <c r="D292" s="74"/>
      <c r="E292" s="74"/>
      <c r="F292" s="74"/>
      <c r="G292" s="157"/>
      <c r="H292" s="72">
        <f t="shared" si="47"/>
        <v>0</v>
      </c>
      <c r="I292" s="74"/>
      <c r="J292" s="74"/>
      <c r="K292" s="74"/>
      <c r="L292" s="158"/>
    </row>
    <row r="293" spans="1:12" x14ac:dyDescent="0.25">
      <c r="A293" s="174" t="s">
        <v>307</v>
      </c>
      <c r="B293" s="43" t="s">
        <v>308</v>
      </c>
      <c r="C293" s="72">
        <f t="shared" si="46"/>
        <v>0</v>
      </c>
      <c r="D293" s="74"/>
      <c r="E293" s="74"/>
      <c r="F293" s="74"/>
      <c r="G293" s="157"/>
      <c r="H293" s="72">
        <f t="shared" si="47"/>
        <v>0</v>
      </c>
      <c r="I293" s="74"/>
      <c r="J293" s="74"/>
      <c r="K293" s="74"/>
      <c r="L293" s="158"/>
    </row>
    <row r="294" spans="1:12" ht="24" x14ac:dyDescent="0.25">
      <c r="A294" s="174" t="s">
        <v>309</v>
      </c>
      <c r="B294" s="43" t="s">
        <v>310</v>
      </c>
      <c r="C294" s="72">
        <f t="shared" si="46"/>
        <v>0</v>
      </c>
      <c r="D294" s="74"/>
      <c r="E294" s="74"/>
      <c r="F294" s="74"/>
      <c r="G294" s="157"/>
      <c r="H294" s="72">
        <f t="shared" si="47"/>
        <v>0</v>
      </c>
      <c r="I294" s="74"/>
      <c r="J294" s="74"/>
      <c r="K294" s="74"/>
      <c r="L294" s="158"/>
    </row>
    <row r="295" spans="1:12" x14ac:dyDescent="0.25">
      <c r="A295" s="174" t="s">
        <v>311</v>
      </c>
      <c r="B295" s="43" t="s">
        <v>312</v>
      </c>
      <c r="C295" s="72">
        <f t="shared" si="46"/>
        <v>0</v>
      </c>
      <c r="D295" s="74"/>
      <c r="E295" s="74"/>
      <c r="F295" s="74"/>
      <c r="G295" s="157"/>
      <c r="H295" s="72">
        <f t="shared" si="47"/>
        <v>0</v>
      </c>
      <c r="I295" s="74"/>
      <c r="J295" s="74"/>
      <c r="K295" s="74"/>
      <c r="L295" s="158"/>
    </row>
    <row r="296" spans="1:12" ht="24.75" thickBot="1" x14ac:dyDescent="0.3">
      <c r="A296" s="251" t="s">
        <v>313</v>
      </c>
      <c r="B296" s="252" t="s">
        <v>314</v>
      </c>
      <c r="C296" s="185">
        <f t="shared" si="46"/>
        <v>0</v>
      </c>
      <c r="D296" s="189"/>
      <c r="E296" s="189"/>
      <c r="F296" s="189"/>
      <c r="G296" s="253"/>
      <c r="H296" s="185">
        <f t="shared" si="47"/>
        <v>0</v>
      </c>
      <c r="I296" s="189"/>
      <c r="J296" s="189"/>
      <c r="K296" s="189"/>
      <c r="L296" s="191"/>
    </row>
    <row r="297" spans="1:12" s="24" customFormat="1" ht="13.5" thickTop="1" thickBot="1" x14ac:dyDescent="0.3">
      <c r="A297" s="254" t="s">
        <v>315</v>
      </c>
      <c r="B297" s="254" t="s">
        <v>316</v>
      </c>
      <c r="C297" s="255">
        <f>SUM(D297:G297)</f>
        <v>0</v>
      </c>
      <c r="D297" s="256"/>
      <c r="E297" s="256"/>
      <c r="F297" s="256"/>
      <c r="G297" s="257"/>
      <c r="H297" s="255">
        <f>SUM(I297:L297)</f>
        <v>0</v>
      </c>
      <c r="I297" s="256"/>
      <c r="J297" s="256"/>
      <c r="K297" s="256"/>
      <c r="L297" s="258"/>
    </row>
    <row r="298" spans="1:12" s="24" customFormat="1" ht="48.75" thickTop="1" x14ac:dyDescent="0.25">
      <c r="A298" s="248" t="s">
        <v>317</v>
      </c>
      <c r="B298" s="259" t="s">
        <v>318</v>
      </c>
      <c r="C298" s="260">
        <f>SUM(D298:G298)</f>
        <v>0</v>
      </c>
      <c r="D298" s="177"/>
      <c r="E298" s="177"/>
      <c r="F298" s="177"/>
      <c r="G298" s="178"/>
      <c r="H298" s="260">
        <f>SUM(I298:L298)</f>
        <v>0</v>
      </c>
      <c r="I298" s="177"/>
      <c r="J298" s="177"/>
      <c r="K298" s="177"/>
      <c r="L298" s="179"/>
    </row>
    <row r="299" spans="1:12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</row>
    <row r="300" spans="1:12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</row>
    <row r="301" spans="1:12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</row>
    <row r="302" spans="1:12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</row>
    <row r="303" spans="1:12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</row>
    <row r="304" spans="1:12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</row>
    <row r="305" spans="1:12" x14ac:dyDescent="0.2">
      <c r="A305" s="1"/>
      <c r="B305" s="1"/>
      <c r="C305" s="261"/>
      <c r="D305" s="1"/>
      <c r="E305" s="1"/>
      <c r="F305" s="1"/>
      <c r="G305" s="1"/>
      <c r="H305" s="1"/>
      <c r="I305" s="1"/>
      <c r="J305" s="1"/>
      <c r="K305" s="1"/>
      <c r="L305" s="1"/>
    </row>
    <row r="306" spans="1:12" x14ac:dyDescent="0.2">
      <c r="A306" s="1"/>
      <c r="B306" s="1"/>
      <c r="C306" s="261"/>
      <c r="D306" s="1"/>
      <c r="E306" s="1"/>
      <c r="F306" s="1"/>
      <c r="G306" s="1"/>
      <c r="H306" s="1"/>
      <c r="I306" s="1"/>
      <c r="J306" s="1"/>
      <c r="K306" s="1"/>
      <c r="L306" s="1"/>
    </row>
    <row r="307" spans="1:12" x14ac:dyDescent="0.2">
      <c r="A307" s="1"/>
      <c r="B307" s="1"/>
      <c r="C307" s="261"/>
      <c r="D307" s="1"/>
      <c r="E307" s="1"/>
      <c r="F307" s="1"/>
      <c r="G307" s="1"/>
      <c r="H307" s="1"/>
      <c r="I307" s="1"/>
      <c r="J307" s="1"/>
      <c r="K307" s="1"/>
      <c r="L307" s="1"/>
    </row>
    <row r="308" spans="1:12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</row>
    <row r="309" spans="1:12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</row>
    <row r="310" spans="1:12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</row>
    <row r="311" spans="1:12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</row>
    <row r="312" spans="1:12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</row>
    <row r="313" spans="1:12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</row>
    <row r="314" spans="1:12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</row>
    <row r="315" spans="1:12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</row>
    <row r="316" spans="1:12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</row>
  </sheetData>
  <sheetProtection formatCells="0" formatColumns="0" formatRows="0"/>
  <autoFilter ref="A18:L298"/>
  <mergeCells count="29">
    <mergeCell ref="A288:B288"/>
    <mergeCell ref="H16:H17"/>
    <mergeCell ref="I16:I17"/>
    <mergeCell ref="J16:J17"/>
    <mergeCell ref="K16:K17"/>
    <mergeCell ref="L16:L17"/>
    <mergeCell ref="A287:B287"/>
    <mergeCell ref="C13:L13"/>
    <mergeCell ref="A15:A17"/>
    <mergeCell ref="B15:B17"/>
    <mergeCell ref="C15:G15"/>
    <mergeCell ref="H15:L15"/>
    <mergeCell ref="C16:C17"/>
    <mergeCell ref="D16:D17"/>
    <mergeCell ref="E16:E17"/>
    <mergeCell ref="F16:F17"/>
    <mergeCell ref="G16:G17"/>
    <mergeCell ref="C12:L12"/>
    <mergeCell ref="A1:L1"/>
    <mergeCell ref="A2:L2"/>
    <mergeCell ref="C3:L3"/>
    <mergeCell ref="C4:L4"/>
    <mergeCell ref="C5:L5"/>
    <mergeCell ref="C6:L6"/>
    <mergeCell ref="C7:L7"/>
    <mergeCell ref="C8:L8"/>
    <mergeCell ref="C9:L9"/>
    <mergeCell ref="C10:L10"/>
    <mergeCell ref="C11:L11"/>
  </mergeCells>
  <pageMargins left="0.78740157480314965" right="0.39370078740157483" top="0.39370078740157483" bottom="0.39370078740157483" header="0.23622047244094491" footer="0.19685039370078741"/>
  <pageSetup paperSize="9" scale="70" orientation="portrait" r:id="rId1"/>
  <headerFooter>
    <oddHeader xml:space="preserve">&amp;C                               </oddHeader>
    <oddFooter>&amp;L&amp;D, &amp;T&amp;R&amp;"Times New Roman,Regular"&amp;10&amp;P (&amp;N)</oddFoot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M314"/>
  <sheetViews>
    <sheetView showGridLines="0" view="pageLayout" zoomScaleNormal="100" workbookViewId="0">
      <selection activeCell="C6" sqref="C6:L6"/>
    </sheetView>
  </sheetViews>
  <sheetFormatPr defaultColWidth="9.140625" defaultRowHeight="12" x14ac:dyDescent="0.25"/>
  <cols>
    <col min="1" max="1" width="10.85546875" style="262" customWidth="1"/>
    <col min="2" max="2" width="28" style="262" customWidth="1"/>
    <col min="3" max="3" width="9.7109375" style="262" customWidth="1"/>
    <col min="4" max="4" width="9.5703125" style="262" customWidth="1"/>
    <col min="5" max="6" width="8.7109375" style="262" customWidth="1"/>
    <col min="7" max="7" width="8.28515625" style="262" customWidth="1"/>
    <col min="8" max="11" width="8.7109375" style="262" customWidth="1"/>
    <col min="12" max="12" width="7.5703125" style="262" customWidth="1"/>
    <col min="13" max="16" width="0" style="1" hidden="1" customWidth="1"/>
    <col min="17" max="16384" width="9.140625" style="1"/>
  </cols>
  <sheetData>
    <row r="1" spans="1:12" x14ac:dyDescent="0.25">
      <c r="A1" s="591" t="s">
        <v>399</v>
      </c>
      <c r="B1" s="591"/>
      <c r="C1" s="591"/>
      <c r="D1" s="591"/>
      <c r="E1" s="591"/>
      <c r="F1" s="591"/>
      <c r="G1" s="591"/>
      <c r="H1" s="591"/>
      <c r="I1" s="591"/>
      <c r="J1" s="591"/>
      <c r="K1" s="591"/>
      <c r="L1" s="591"/>
    </row>
    <row r="2" spans="1:12" ht="35.25" customHeight="1" x14ac:dyDescent="0.25">
      <c r="A2" s="592" t="s">
        <v>1</v>
      </c>
      <c r="B2" s="593"/>
      <c r="C2" s="593"/>
      <c r="D2" s="593"/>
      <c r="E2" s="593"/>
      <c r="F2" s="593"/>
      <c r="G2" s="593"/>
      <c r="H2" s="593"/>
      <c r="I2" s="593"/>
      <c r="J2" s="593"/>
      <c r="K2" s="593"/>
      <c r="L2" s="594"/>
    </row>
    <row r="3" spans="1:12" ht="12.75" customHeight="1" x14ac:dyDescent="0.25">
      <c r="A3" s="2" t="s">
        <v>2</v>
      </c>
      <c r="B3" s="3"/>
      <c r="C3" s="595" t="s">
        <v>663</v>
      </c>
      <c r="D3" s="595"/>
      <c r="E3" s="595"/>
      <c r="F3" s="595"/>
      <c r="G3" s="595"/>
      <c r="H3" s="595"/>
      <c r="I3" s="595"/>
      <c r="J3" s="595"/>
      <c r="K3" s="595"/>
      <c r="L3" s="596"/>
    </row>
    <row r="4" spans="1:12" ht="12.75" customHeight="1" x14ac:dyDescent="0.25">
      <c r="A4" s="2" t="s">
        <v>4</v>
      </c>
      <c r="B4" s="3"/>
      <c r="C4" s="595" t="s">
        <v>400</v>
      </c>
      <c r="D4" s="595"/>
      <c r="E4" s="595"/>
      <c r="F4" s="595"/>
      <c r="G4" s="595"/>
      <c r="H4" s="595"/>
      <c r="I4" s="595"/>
      <c r="J4" s="595"/>
      <c r="K4" s="595"/>
      <c r="L4" s="596"/>
    </row>
    <row r="5" spans="1:12" ht="12.75" customHeight="1" x14ac:dyDescent="0.25">
      <c r="A5" s="4" t="s">
        <v>6</v>
      </c>
      <c r="B5" s="5"/>
      <c r="C5" s="589" t="s">
        <v>401</v>
      </c>
      <c r="D5" s="589"/>
      <c r="E5" s="589"/>
      <c r="F5" s="589"/>
      <c r="G5" s="589"/>
      <c r="H5" s="589"/>
      <c r="I5" s="589"/>
      <c r="J5" s="589"/>
      <c r="K5" s="589"/>
      <c r="L5" s="590"/>
    </row>
    <row r="6" spans="1:12" ht="12.75" customHeight="1" x14ac:dyDescent="0.25">
      <c r="A6" s="4" t="s">
        <v>8</v>
      </c>
      <c r="B6" s="5"/>
      <c r="C6" s="589" t="s">
        <v>344</v>
      </c>
      <c r="D6" s="589"/>
      <c r="E6" s="589"/>
      <c r="F6" s="589"/>
      <c r="G6" s="589"/>
      <c r="H6" s="589"/>
      <c r="I6" s="589"/>
      <c r="J6" s="589"/>
      <c r="K6" s="589"/>
      <c r="L6" s="590"/>
    </row>
    <row r="7" spans="1:12" ht="12" customHeight="1" x14ac:dyDescent="0.25">
      <c r="A7" s="4" t="s">
        <v>10</v>
      </c>
      <c r="B7" s="5"/>
      <c r="C7" s="595" t="s">
        <v>345</v>
      </c>
      <c r="D7" s="595"/>
      <c r="E7" s="595"/>
      <c r="F7" s="595"/>
      <c r="G7" s="595"/>
      <c r="H7" s="595"/>
      <c r="I7" s="595"/>
      <c r="J7" s="595"/>
      <c r="K7" s="595"/>
      <c r="L7" s="596"/>
    </row>
    <row r="8" spans="1:12" ht="12.75" customHeight="1" x14ac:dyDescent="0.25">
      <c r="A8" s="6" t="s">
        <v>12</v>
      </c>
      <c r="B8" s="5"/>
      <c r="C8" s="597"/>
      <c r="D8" s="597"/>
      <c r="E8" s="597"/>
      <c r="F8" s="597"/>
      <c r="G8" s="597"/>
      <c r="H8" s="597"/>
      <c r="I8" s="597"/>
      <c r="J8" s="597"/>
      <c r="K8" s="597"/>
      <c r="L8" s="598"/>
    </row>
    <row r="9" spans="1:12" ht="12.75" customHeight="1" x14ac:dyDescent="0.25">
      <c r="A9" s="4"/>
      <c r="B9" s="5" t="s">
        <v>13</v>
      </c>
      <c r="C9" s="589" t="s">
        <v>402</v>
      </c>
      <c r="D9" s="589"/>
      <c r="E9" s="589"/>
      <c r="F9" s="589"/>
      <c r="G9" s="589"/>
      <c r="H9" s="589"/>
      <c r="I9" s="589"/>
      <c r="J9" s="589"/>
      <c r="K9" s="589"/>
      <c r="L9" s="590"/>
    </row>
    <row r="10" spans="1:12" ht="12.75" customHeight="1" x14ac:dyDescent="0.25">
      <c r="A10" s="4"/>
      <c r="B10" s="5" t="s">
        <v>15</v>
      </c>
      <c r="C10" s="589" t="s">
        <v>403</v>
      </c>
      <c r="D10" s="589"/>
      <c r="E10" s="589"/>
      <c r="F10" s="589"/>
      <c r="G10" s="589"/>
      <c r="H10" s="589"/>
      <c r="I10" s="589"/>
      <c r="J10" s="589"/>
      <c r="K10" s="589"/>
      <c r="L10" s="590"/>
    </row>
    <row r="11" spans="1:12" ht="12.75" customHeight="1" x14ac:dyDescent="0.25">
      <c r="A11" s="4"/>
      <c r="B11" s="5" t="s">
        <v>16</v>
      </c>
      <c r="C11" s="589"/>
      <c r="D11" s="589"/>
      <c r="E11" s="589"/>
      <c r="F11" s="589"/>
      <c r="G11" s="589"/>
      <c r="H11" s="589"/>
      <c r="I11" s="589"/>
      <c r="J11" s="589"/>
      <c r="K11" s="589"/>
      <c r="L11" s="590"/>
    </row>
    <row r="12" spans="1:12" ht="12.75" customHeight="1" x14ac:dyDescent="0.25">
      <c r="A12" s="4"/>
      <c r="B12" s="5" t="s">
        <v>17</v>
      </c>
      <c r="C12" s="589" t="s">
        <v>404</v>
      </c>
      <c r="D12" s="589"/>
      <c r="E12" s="589"/>
      <c r="F12" s="589"/>
      <c r="G12" s="589"/>
      <c r="H12" s="589"/>
      <c r="I12" s="589"/>
      <c r="J12" s="589"/>
      <c r="K12" s="589"/>
      <c r="L12" s="590"/>
    </row>
    <row r="13" spans="1:12" ht="12.75" customHeight="1" x14ac:dyDescent="0.25">
      <c r="A13" s="4"/>
      <c r="B13" s="5" t="s">
        <v>18</v>
      </c>
      <c r="C13" s="589"/>
      <c r="D13" s="589"/>
      <c r="E13" s="589"/>
      <c r="F13" s="589"/>
      <c r="G13" s="589"/>
      <c r="H13" s="589"/>
      <c r="I13" s="589"/>
      <c r="J13" s="589"/>
      <c r="K13" s="589"/>
      <c r="L13" s="590"/>
    </row>
    <row r="14" spans="1:12" ht="12.75" customHeight="1" x14ac:dyDescent="0.25">
      <c r="A14" s="7"/>
      <c r="B14" s="8"/>
      <c r="C14" s="9"/>
      <c r="D14" s="9"/>
      <c r="E14" s="9"/>
      <c r="F14" s="9"/>
      <c r="G14" s="9"/>
      <c r="H14" s="9"/>
      <c r="I14" s="9"/>
      <c r="J14" s="9"/>
      <c r="K14" s="9"/>
      <c r="L14" s="10"/>
    </row>
    <row r="15" spans="1:12" s="11" customFormat="1" ht="12.75" customHeight="1" x14ac:dyDescent="0.25">
      <c r="A15" s="603" t="s">
        <v>19</v>
      </c>
      <c r="B15" s="606" t="s">
        <v>20</v>
      </c>
      <c r="C15" s="608" t="s">
        <v>21</v>
      </c>
      <c r="D15" s="609"/>
      <c r="E15" s="609"/>
      <c r="F15" s="609"/>
      <c r="G15" s="610"/>
      <c r="H15" s="608" t="s">
        <v>22</v>
      </c>
      <c r="I15" s="609"/>
      <c r="J15" s="609"/>
      <c r="K15" s="609"/>
      <c r="L15" s="611"/>
    </row>
    <row r="16" spans="1:12" s="11" customFormat="1" ht="12.75" customHeight="1" x14ac:dyDescent="0.25">
      <c r="A16" s="604"/>
      <c r="B16" s="607"/>
      <c r="C16" s="612" t="s">
        <v>23</v>
      </c>
      <c r="D16" s="613" t="s">
        <v>24</v>
      </c>
      <c r="E16" s="615" t="s">
        <v>25</v>
      </c>
      <c r="F16" s="617" t="s">
        <v>26</v>
      </c>
      <c r="G16" s="619" t="s">
        <v>27</v>
      </c>
      <c r="H16" s="612" t="s">
        <v>23</v>
      </c>
      <c r="I16" s="613" t="s">
        <v>24</v>
      </c>
      <c r="J16" s="615" t="s">
        <v>25</v>
      </c>
      <c r="K16" s="617" t="s">
        <v>26</v>
      </c>
      <c r="L16" s="599" t="s">
        <v>27</v>
      </c>
    </row>
    <row r="17" spans="1:12" s="12" customFormat="1" ht="61.5" customHeight="1" thickBot="1" x14ac:dyDescent="0.3">
      <c r="A17" s="605"/>
      <c r="B17" s="607"/>
      <c r="C17" s="612"/>
      <c r="D17" s="614"/>
      <c r="E17" s="616"/>
      <c r="F17" s="618"/>
      <c r="G17" s="619"/>
      <c r="H17" s="622"/>
      <c r="I17" s="623"/>
      <c r="J17" s="616"/>
      <c r="K17" s="618"/>
      <c r="L17" s="600"/>
    </row>
    <row r="18" spans="1:12" s="12" customFormat="1" ht="9.75" customHeight="1" thickTop="1" x14ac:dyDescent="0.25">
      <c r="A18" s="13" t="s">
        <v>28</v>
      </c>
      <c r="B18" s="13">
        <v>2</v>
      </c>
      <c r="C18" s="14">
        <v>3</v>
      </c>
      <c r="D18" s="15">
        <v>4</v>
      </c>
      <c r="E18" s="15">
        <v>5</v>
      </c>
      <c r="F18" s="15">
        <v>6</v>
      </c>
      <c r="G18" s="16">
        <v>7</v>
      </c>
      <c r="H18" s="14">
        <v>8</v>
      </c>
      <c r="I18" s="15">
        <v>9</v>
      </c>
      <c r="J18" s="15">
        <v>10</v>
      </c>
      <c r="K18" s="15">
        <v>11</v>
      </c>
      <c r="L18" s="17">
        <v>12</v>
      </c>
    </row>
    <row r="19" spans="1:12" s="24" customFormat="1" x14ac:dyDescent="0.25">
      <c r="A19" s="18"/>
      <c r="B19" s="19" t="s">
        <v>29</v>
      </c>
      <c r="C19" s="20"/>
      <c r="D19" s="21"/>
      <c r="E19" s="21"/>
      <c r="F19" s="21"/>
      <c r="G19" s="22"/>
      <c r="H19" s="20"/>
      <c r="I19" s="21"/>
      <c r="J19" s="21"/>
      <c r="K19" s="21"/>
      <c r="L19" s="23"/>
    </row>
    <row r="20" spans="1:12" s="24" customFormat="1" ht="12.75" thickBot="1" x14ac:dyDescent="0.3">
      <c r="A20" s="25"/>
      <c r="B20" s="26" t="s">
        <v>30</v>
      </c>
      <c r="C20" s="27">
        <f t="shared" ref="C20:C47" si="0">SUM(D20:G20)</f>
        <v>29070</v>
      </c>
      <c r="D20" s="28">
        <f>SUM(D21,D24,D25,D41,D43)</f>
        <v>29070</v>
      </c>
      <c r="E20" s="28">
        <f>SUM(E21,E24,E43)</f>
        <v>0</v>
      </c>
      <c r="F20" s="28">
        <f>SUM(F21,F26,F43)</f>
        <v>0</v>
      </c>
      <c r="G20" s="29">
        <f>SUM(G21,G45)</f>
        <v>0</v>
      </c>
      <c r="H20" s="27">
        <f t="shared" ref="H20:H47" si="1">SUM(I20:L20)</f>
        <v>30830</v>
      </c>
      <c r="I20" s="28">
        <f>SUM(I21,I24,I25,I41,I43)</f>
        <v>30830</v>
      </c>
      <c r="J20" s="28">
        <f>SUM(J21,J24,J43)</f>
        <v>0</v>
      </c>
      <c r="K20" s="28">
        <f>SUM(K21,K26,K43)</f>
        <v>0</v>
      </c>
      <c r="L20" s="30">
        <f>SUM(L21,L45)</f>
        <v>0</v>
      </c>
    </row>
    <row r="21" spans="1:12" ht="12.75" thickTop="1" x14ac:dyDescent="0.25">
      <c r="A21" s="31"/>
      <c r="B21" s="32" t="s">
        <v>31</v>
      </c>
      <c r="C21" s="33">
        <f t="shared" si="0"/>
        <v>0</v>
      </c>
      <c r="D21" s="34">
        <f>SUM(D22:D23)</f>
        <v>0</v>
      </c>
      <c r="E21" s="34">
        <f>SUM(E22:E23)</f>
        <v>0</v>
      </c>
      <c r="F21" s="34">
        <f>SUM(F22:F23)</f>
        <v>0</v>
      </c>
      <c r="G21" s="35">
        <f>SUM(G22:G23)</f>
        <v>0</v>
      </c>
      <c r="H21" s="33">
        <f t="shared" si="1"/>
        <v>0</v>
      </c>
      <c r="I21" s="34">
        <f>SUM(I22:I23)</f>
        <v>0</v>
      </c>
      <c r="J21" s="34">
        <f>SUM(J22:J23)</f>
        <v>0</v>
      </c>
      <c r="K21" s="34">
        <f>SUM(K22:K23)</f>
        <v>0</v>
      </c>
      <c r="L21" s="36">
        <f>SUM(L22:L23)</f>
        <v>0</v>
      </c>
    </row>
    <row r="22" spans="1:12" x14ac:dyDescent="0.25">
      <c r="A22" s="37"/>
      <c r="B22" s="38" t="s">
        <v>32</v>
      </c>
      <c r="C22" s="39">
        <f t="shared" si="0"/>
        <v>0</v>
      </c>
      <c r="D22" s="40"/>
      <c r="E22" s="40"/>
      <c r="F22" s="40"/>
      <c r="G22" s="41"/>
      <c r="H22" s="39">
        <f t="shared" si="1"/>
        <v>0</v>
      </c>
      <c r="I22" s="40"/>
      <c r="J22" s="40"/>
      <c r="K22" s="40"/>
      <c r="L22" s="42"/>
    </row>
    <row r="23" spans="1:12" x14ac:dyDescent="0.25">
      <c r="A23" s="43"/>
      <c r="B23" s="44" t="s">
        <v>33</v>
      </c>
      <c r="C23" s="45">
        <f t="shared" si="0"/>
        <v>0</v>
      </c>
      <c r="D23" s="46"/>
      <c r="E23" s="46"/>
      <c r="F23" s="46"/>
      <c r="G23" s="47"/>
      <c r="H23" s="45">
        <f t="shared" si="1"/>
        <v>0</v>
      </c>
      <c r="I23" s="46"/>
      <c r="J23" s="46"/>
      <c r="K23" s="46"/>
      <c r="L23" s="48"/>
    </row>
    <row r="24" spans="1:12" s="24" customFormat="1" ht="24.75" thickBot="1" x14ac:dyDescent="0.3">
      <c r="A24" s="49">
        <v>19300</v>
      </c>
      <c r="B24" s="49" t="s">
        <v>34</v>
      </c>
      <c r="C24" s="50">
        <f t="shared" si="0"/>
        <v>29070</v>
      </c>
      <c r="D24" s="51">
        <v>29070</v>
      </c>
      <c r="E24" s="51"/>
      <c r="F24" s="52" t="s">
        <v>35</v>
      </c>
      <c r="G24" s="53" t="s">
        <v>35</v>
      </c>
      <c r="H24" s="50">
        <f t="shared" si="1"/>
        <v>30830</v>
      </c>
      <c r="I24" s="51">
        <f>I51</f>
        <v>30830</v>
      </c>
      <c r="J24" s="51"/>
      <c r="K24" s="52" t="s">
        <v>35</v>
      </c>
      <c r="L24" s="54" t="s">
        <v>35</v>
      </c>
    </row>
    <row r="25" spans="1:12" s="24" customFormat="1" ht="24.75" thickTop="1" x14ac:dyDescent="0.25">
      <c r="A25" s="55"/>
      <c r="B25" s="56" t="s">
        <v>36</v>
      </c>
      <c r="C25" s="57">
        <f t="shared" si="0"/>
        <v>0</v>
      </c>
      <c r="D25" s="58"/>
      <c r="E25" s="59" t="s">
        <v>35</v>
      </c>
      <c r="F25" s="59" t="s">
        <v>35</v>
      </c>
      <c r="G25" s="60" t="s">
        <v>35</v>
      </c>
      <c r="H25" s="57">
        <f t="shared" si="1"/>
        <v>0</v>
      </c>
      <c r="I25" s="61"/>
      <c r="J25" s="59" t="s">
        <v>35</v>
      </c>
      <c r="K25" s="59" t="s">
        <v>35</v>
      </c>
      <c r="L25" s="62" t="s">
        <v>35</v>
      </c>
    </row>
    <row r="26" spans="1:12" s="24" customFormat="1" ht="36" x14ac:dyDescent="0.25">
      <c r="A26" s="56">
        <v>21300</v>
      </c>
      <c r="B26" s="56" t="s">
        <v>37</v>
      </c>
      <c r="C26" s="57">
        <f t="shared" si="0"/>
        <v>0</v>
      </c>
      <c r="D26" s="59" t="s">
        <v>35</v>
      </c>
      <c r="E26" s="59" t="s">
        <v>35</v>
      </c>
      <c r="F26" s="63">
        <f>SUM(F27,F31,F33,F36)</f>
        <v>0</v>
      </c>
      <c r="G26" s="60" t="s">
        <v>35</v>
      </c>
      <c r="H26" s="57">
        <f t="shared" si="1"/>
        <v>0</v>
      </c>
      <c r="I26" s="59" t="s">
        <v>35</v>
      </c>
      <c r="J26" s="59" t="s">
        <v>35</v>
      </c>
      <c r="K26" s="63">
        <f>SUM(K27,K31,K33,K36)</f>
        <v>0</v>
      </c>
      <c r="L26" s="62" t="s">
        <v>35</v>
      </c>
    </row>
    <row r="27" spans="1:12" s="24" customFormat="1" ht="24" x14ac:dyDescent="0.25">
      <c r="A27" s="64">
        <v>21350</v>
      </c>
      <c r="B27" s="56" t="s">
        <v>38</v>
      </c>
      <c r="C27" s="57">
        <f t="shared" si="0"/>
        <v>0</v>
      </c>
      <c r="D27" s="59" t="s">
        <v>35</v>
      </c>
      <c r="E27" s="59" t="s">
        <v>35</v>
      </c>
      <c r="F27" s="63">
        <f>SUM(F28:F30)</f>
        <v>0</v>
      </c>
      <c r="G27" s="60" t="s">
        <v>35</v>
      </c>
      <c r="H27" s="57">
        <f t="shared" si="1"/>
        <v>0</v>
      </c>
      <c r="I27" s="59" t="s">
        <v>35</v>
      </c>
      <c r="J27" s="59" t="s">
        <v>35</v>
      </c>
      <c r="K27" s="63">
        <f>SUM(K28:K30)</f>
        <v>0</v>
      </c>
      <c r="L27" s="62" t="s">
        <v>35</v>
      </c>
    </row>
    <row r="28" spans="1:12" x14ac:dyDescent="0.25">
      <c r="A28" s="37">
        <v>21351</v>
      </c>
      <c r="B28" s="65" t="s">
        <v>39</v>
      </c>
      <c r="C28" s="66">
        <f t="shared" si="0"/>
        <v>0</v>
      </c>
      <c r="D28" s="67" t="s">
        <v>35</v>
      </c>
      <c r="E28" s="67" t="s">
        <v>35</v>
      </c>
      <c r="F28" s="68"/>
      <c r="G28" s="69" t="s">
        <v>35</v>
      </c>
      <c r="H28" s="66">
        <f t="shared" si="1"/>
        <v>0</v>
      </c>
      <c r="I28" s="67" t="s">
        <v>35</v>
      </c>
      <c r="J28" s="67" t="s">
        <v>35</v>
      </c>
      <c r="K28" s="68"/>
      <c r="L28" s="70" t="s">
        <v>35</v>
      </c>
    </row>
    <row r="29" spans="1:12" x14ac:dyDescent="0.25">
      <c r="A29" s="43">
        <v>21352</v>
      </c>
      <c r="B29" s="71" t="s">
        <v>40</v>
      </c>
      <c r="C29" s="72">
        <f t="shared" si="0"/>
        <v>0</v>
      </c>
      <c r="D29" s="73" t="s">
        <v>35</v>
      </c>
      <c r="E29" s="73" t="s">
        <v>35</v>
      </c>
      <c r="F29" s="74"/>
      <c r="G29" s="75" t="s">
        <v>35</v>
      </c>
      <c r="H29" s="72">
        <f t="shared" si="1"/>
        <v>0</v>
      </c>
      <c r="I29" s="73" t="s">
        <v>35</v>
      </c>
      <c r="J29" s="73" t="s">
        <v>35</v>
      </c>
      <c r="K29" s="74"/>
      <c r="L29" s="76" t="s">
        <v>35</v>
      </c>
    </row>
    <row r="30" spans="1:12" ht="24" x14ac:dyDescent="0.25">
      <c r="A30" s="43">
        <v>21359</v>
      </c>
      <c r="B30" s="71" t="s">
        <v>41</v>
      </c>
      <c r="C30" s="72">
        <f t="shared" si="0"/>
        <v>0</v>
      </c>
      <c r="D30" s="73" t="s">
        <v>35</v>
      </c>
      <c r="E30" s="73" t="s">
        <v>35</v>
      </c>
      <c r="F30" s="74"/>
      <c r="G30" s="75" t="s">
        <v>35</v>
      </c>
      <c r="H30" s="72">
        <f t="shared" si="1"/>
        <v>0</v>
      </c>
      <c r="I30" s="73" t="s">
        <v>35</v>
      </c>
      <c r="J30" s="73" t="s">
        <v>35</v>
      </c>
      <c r="K30" s="74"/>
      <c r="L30" s="76" t="s">
        <v>35</v>
      </c>
    </row>
    <row r="31" spans="1:12" s="24" customFormat="1" ht="36" x14ac:dyDescent="0.25">
      <c r="A31" s="64">
        <v>21370</v>
      </c>
      <c r="B31" s="56" t="s">
        <v>42</v>
      </c>
      <c r="C31" s="57">
        <f t="shared" si="0"/>
        <v>0</v>
      </c>
      <c r="D31" s="59" t="s">
        <v>35</v>
      </c>
      <c r="E31" s="59" t="s">
        <v>35</v>
      </c>
      <c r="F31" s="63">
        <f>SUM(F32)</f>
        <v>0</v>
      </c>
      <c r="G31" s="60" t="s">
        <v>35</v>
      </c>
      <c r="H31" s="57">
        <f t="shared" si="1"/>
        <v>0</v>
      </c>
      <c r="I31" s="59" t="s">
        <v>35</v>
      </c>
      <c r="J31" s="59" t="s">
        <v>35</v>
      </c>
      <c r="K31" s="63">
        <f>SUM(K32)</f>
        <v>0</v>
      </c>
      <c r="L31" s="62" t="s">
        <v>35</v>
      </c>
    </row>
    <row r="32" spans="1:12" ht="36" x14ac:dyDescent="0.25">
      <c r="A32" s="77">
        <v>21379</v>
      </c>
      <c r="B32" s="78" t="s">
        <v>43</v>
      </c>
      <c r="C32" s="79">
        <f t="shared" si="0"/>
        <v>0</v>
      </c>
      <c r="D32" s="80" t="s">
        <v>35</v>
      </c>
      <c r="E32" s="80" t="s">
        <v>35</v>
      </c>
      <c r="F32" s="81"/>
      <c r="G32" s="82" t="s">
        <v>35</v>
      </c>
      <c r="H32" s="79">
        <f t="shared" si="1"/>
        <v>0</v>
      </c>
      <c r="I32" s="80" t="s">
        <v>35</v>
      </c>
      <c r="J32" s="80" t="s">
        <v>35</v>
      </c>
      <c r="K32" s="81"/>
      <c r="L32" s="83" t="s">
        <v>35</v>
      </c>
    </row>
    <row r="33" spans="1:12" s="24" customFormat="1" x14ac:dyDescent="0.25">
      <c r="A33" s="64">
        <v>21380</v>
      </c>
      <c r="B33" s="56" t="s">
        <v>44</v>
      </c>
      <c r="C33" s="57">
        <f t="shared" si="0"/>
        <v>0</v>
      </c>
      <c r="D33" s="59" t="s">
        <v>35</v>
      </c>
      <c r="E33" s="59" t="s">
        <v>35</v>
      </c>
      <c r="F33" s="63">
        <f>SUM(F34:F35)</f>
        <v>0</v>
      </c>
      <c r="G33" s="60" t="s">
        <v>35</v>
      </c>
      <c r="H33" s="57">
        <f t="shared" si="1"/>
        <v>0</v>
      </c>
      <c r="I33" s="59" t="s">
        <v>35</v>
      </c>
      <c r="J33" s="59" t="s">
        <v>35</v>
      </c>
      <c r="K33" s="63">
        <f>SUM(K34:K35)</f>
        <v>0</v>
      </c>
      <c r="L33" s="62" t="s">
        <v>35</v>
      </c>
    </row>
    <row r="34" spans="1:12" x14ac:dyDescent="0.25">
      <c r="A34" s="38">
        <v>21381</v>
      </c>
      <c r="B34" s="65" t="s">
        <v>45</v>
      </c>
      <c r="C34" s="66">
        <f t="shared" si="0"/>
        <v>0</v>
      </c>
      <c r="D34" s="67" t="s">
        <v>35</v>
      </c>
      <c r="E34" s="67" t="s">
        <v>35</v>
      </c>
      <c r="F34" s="68"/>
      <c r="G34" s="69" t="s">
        <v>35</v>
      </c>
      <c r="H34" s="66">
        <f t="shared" si="1"/>
        <v>0</v>
      </c>
      <c r="I34" s="67" t="s">
        <v>35</v>
      </c>
      <c r="J34" s="67" t="s">
        <v>35</v>
      </c>
      <c r="K34" s="68"/>
      <c r="L34" s="70" t="s">
        <v>35</v>
      </c>
    </row>
    <row r="35" spans="1:12" ht="24" x14ac:dyDescent="0.25">
      <c r="A35" s="44">
        <v>21383</v>
      </c>
      <c r="B35" s="71" t="s">
        <v>46</v>
      </c>
      <c r="C35" s="72">
        <f t="shared" si="0"/>
        <v>0</v>
      </c>
      <c r="D35" s="73" t="s">
        <v>35</v>
      </c>
      <c r="E35" s="73" t="s">
        <v>35</v>
      </c>
      <c r="F35" s="74"/>
      <c r="G35" s="75" t="s">
        <v>35</v>
      </c>
      <c r="H35" s="72">
        <f t="shared" si="1"/>
        <v>0</v>
      </c>
      <c r="I35" s="73" t="s">
        <v>35</v>
      </c>
      <c r="J35" s="73" t="s">
        <v>35</v>
      </c>
      <c r="K35" s="74"/>
      <c r="L35" s="76" t="s">
        <v>35</v>
      </c>
    </row>
    <row r="36" spans="1:12" s="24" customFormat="1" ht="25.5" customHeight="1" x14ac:dyDescent="0.25">
      <c r="A36" s="64">
        <v>21390</v>
      </c>
      <c r="B36" s="56" t="s">
        <v>47</v>
      </c>
      <c r="C36" s="57">
        <f t="shared" si="0"/>
        <v>0</v>
      </c>
      <c r="D36" s="59" t="s">
        <v>35</v>
      </c>
      <c r="E36" s="59" t="s">
        <v>35</v>
      </c>
      <c r="F36" s="63">
        <f>SUM(F37:F40)</f>
        <v>0</v>
      </c>
      <c r="G36" s="60" t="s">
        <v>35</v>
      </c>
      <c r="H36" s="57">
        <f t="shared" si="1"/>
        <v>0</v>
      </c>
      <c r="I36" s="59" t="s">
        <v>35</v>
      </c>
      <c r="J36" s="59" t="s">
        <v>35</v>
      </c>
      <c r="K36" s="63">
        <f>SUM(K37:K40)</f>
        <v>0</v>
      </c>
      <c r="L36" s="62" t="s">
        <v>35</v>
      </c>
    </row>
    <row r="37" spans="1:12" ht="24" x14ac:dyDescent="0.25">
      <c r="A37" s="38">
        <v>21391</v>
      </c>
      <c r="B37" s="65" t="s">
        <v>48</v>
      </c>
      <c r="C37" s="66">
        <f t="shared" si="0"/>
        <v>0</v>
      </c>
      <c r="D37" s="67" t="s">
        <v>35</v>
      </c>
      <c r="E37" s="67" t="s">
        <v>35</v>
      </c>
      <c r="F37" s="68"/>
      <c r="G37" s="69" t="s">
        <v>35</v>
      </c>
      <c r="H37" s="66">
        <f t="shared" si="1"/>
        <v>0</v>
      </c>
      <c r="I37" s="67" t="s">
        <v>35</v>
      </c>
      <c r="J37" s="67" t="s">
        <v>35</v>
      </c>
      <c r="K37" s="68"/>
      <c r="L37" s="70" t="s">
        <v>35</v>
      </c>
    </row>
    <row r="38" spans="1:12" x14ac:dyDescent="0.25">
      <c r="A38" s="44">
        <v>21393</v>
      </c>
      <c r="B38" s="71" t="s">
        <v>49</v>
      </c>
      <c r="C38" s="72">
        <f t="shared" si="0"/>
        <v>0</v>
      </c>
      <c r="D38" s="73" t="s">
        <v>35</v>
      </c>
      <c r="E38" s="73" t="s">
        <v>35</v>
      </c>
      <c r="F38" s="74"/>
      <c r="G38" s="75" t="s">
        <v>35</v>
      </c>
      <c r="H38" s="72">
        <f t="shared" si="1"/>
        <v>0</v>
      </c>
      <c r="I38" s="73" t="s">
        <v>35</v>
      </c>
      <c r="J38" s="73" t="s">
        <v>35</v>
      </c>
      <c r="K38" s="74"/>
      <c r="L38" s="76" t="s">
        <v>35</v>
      </c>
    </row>
    <row r="39" spans="1:12" x14ac:dyDescent="0.25">
      <c r="A39" s="44">
        <v>21395</v>
      </c>
      <c r="B39" s="71" t="s">
        <v>50</v>
      </c>
      <c r="C39" s="72">
        <f t="shared" si="0"/>
        <v>0</v>
      </c>
      <c r="D39" s="73" t="s">
        <v>35</v>
      </c>
      <c r="E39" s="73" t="s">
        <v>35</v>
      </c>
      <c r="F39" s="74"/>
      <c r="G39" s="75" t="s">
        <v>35</v>
      </c>
      <c r="H39" s="72">
        <f t="shared" si="1"/>
        <v>0</v>
      </c>
      <c r="I39" s="73" t="s">
        <v>35</v>
      </c>
      <c r="J39" s="73" t="s">
        <v>35</v>
      </c>
      <c r="K39" s="74"/>
      <c r="L39" s="76" t="s">
        <v>35</v>
      </c>
    </row>
    <row r="40" spans="1:12" ht="24" x14ac:dyDescent="0.25">
      <c r="A40" s="84">
        <v>21399</v>
      </c>
      <c r="B40" s="85" t="s">
        <v>51</v>
      </c>
      <c r="C40" s="86">
        <f t="shared" si="0"/>
        <v>0</v>
      </c>
      <c r="D40" s="87" t="s">
        <v>35</v>
      </c>
      <c r="E40" s="87" t="s">
        <v>35</v>
      </c>
      <c r="F40" s="88"/>
      <c r="G40" s="89" t="s">
        <v>35</v>
      </c>
      <c r="H40" s="86">
        <f t="shared" si="1"/>
        <v>0</v>
      </c>
      <c r="I40" s="87" t="s">
        <v>35</v>
      </c>
      <c r="J40" s="87" t="s">
        <v>35</v>
      </c>
      <c r="K40" s="88"/>
      <c r="L40" s="90" t="s">
        <v>35</v>
      </c>
    </row>
    <row r="41" spans="1:12" s="24" customFormat="1" ht="26.25" customHeight="1" x14ac:dyDescent="0.25">
      <c r="A41" s="91">
        <v>21420</v>
      </c>
      <c r="B41" s="92" t="s">
        <v>52</v>
      </c>
      <c r="C41" s="93">
        <f t="shared" si="0"/>
        <v>0</v>
      </c>
      <c r="D41" s="94">
        <f>SUM(D42)</f>
        <v>0</v>
      </c>
      <c r="E41" s="95" t="s">
        <v>35</v>
      </c>
      <c r="F41" s="95" t="s">
        <v>35</v>
      </c>
      <c r="G41" s="96" t="s">
        <v>35</v>
      </c>
      <c r="H41" s="93">
        <f t="shared" si="1"/>
        <v>0</v>
      </c>
      <c r="I41" s="94">
        <f>SUM(I42)</f>
        <v>0</v>
      </c>
      <c r="J41" s="95" t="s">
        <v>35</v>
      </c>
      <c r="K41" s="95" t="s">
        <v>35</v>
      </c>
      <c r="L41" s="97" t="s">
        <v>35</v>
      </c>
    </row>
    <row r="42" spans="1:12" s="24" customFormat="1" ht="26.25" customHeight="1" x14ac:dyDescent="0.25">
      <c r="A42" s="84">
        <v>21429</v>
      </c>
      <c r="B42" s="85" t="s">
        <v>53</v>
      </c>
      <c r="C42" s="86">
        <f t="shared" si="0"/>
        <v>0</v>
      </c>
      <c r="D42" s="98"/>
      <c r="E42" s="87" t="s">
        <v>35</v>
      </c>
      <c r="F42" s="87" t="s">
        <v>35</v>
      </c>
      <c r="G42" s="89" t="s">
        <v>35</v>
      </c>
      <c r="H42" s="86">
        <f t="shared" si="1"/>
        <v>0</v>
      </c>
      <c r="I42" s="98"/>
      <c r="J42" s="87" t="s">
        <v>35</v>
      </c>
      <c r="K42" s="87" t="s">
        <v>35</v>
      </c>
      <c r="L42" s="90" t="s">
        <v>35</v>
      </c>
    </row>
    <row r="43" spans="1:12" s="24" customFormat="1" ht="24" x14ac:dyDescent="0.25">
      <c r="A43" s="64">
        <v>21490</v>
      </c>
      <c r="B43" s="56" t="s">
        <v>54</v>
      </c>
      <c r="C43" s="57">
        <f t="shared" si="0"/>
        <v>0</v>
      </c>
      <c r="D43" s="99">
        <f>D44</f>
        <v>0</v>
      </c>
      <c r="E43" s="99">
        <f>E44</f>
        <v>0</v>
      </c>
      <c r="F43" s="99">
        <f>F44</f>
        <v>0</v>
      </c>
      <c r="G43" s="60" t="s">
        <v>35</v>
      </c>
      <c r="H43" s="100">
        <f t="shared" si="1"/>
        <v>0</v>
      </c>
      <c r="I43" s="99">
        <f>I44</f>
        <v>0</v>
      </c>
      <c r="J43" s="99">
        <f>J44</f>
        <v>0</v>
      </c>
      <c r="K43" s="99">
        <f>K44</f>
        <v>0</v>
      </c>
      <c r="L43" s="62" t="s">
        <v>35</v>
      </c>
    </row>
    <row r="44" spans="1:12" s="24" customFormat="1" ht="24" x14ac:dyDescent="0.25">
      <c r="A44" s="44">
        <v>21499</v>
      </c>
      <c r="B44" s="71" t="s">
        <v>55</v>
      </c>
      <c r="C44" s="79">
        <f t="shared" si="0"/>
        <v>0</v>
      </c>
      <c r="D44" s="101"/>
      <c r="E44" s="102"/>
      <c r="F44" s="102"/>
      <c r="G44" s="103" t="s">
        <v>35</v>
      </c>
      <c r="H44" s="104">
        <f t="shared" si="1"/>
        <v>0</v>
      </c>
      <c r="I44" s="40"/>
      <c r="J44" s="105"/>
      <c r="K44" s="105"/>
      <c r="L44" s="106" t="s">
        <v>35</v>
      </c>
    </row>
    <row r="45" spans="1:12" ht="12.75" customHeight="1" x14ac:dyDescent="0.25">
      <c r="A45" s="107">
        <v>23000</v>
      </c>
      <c r="B45" s="108" t="s">
        <v>56</v>
      </c>
      <c r="C45" s="109">
        <f t="shared" si="0"/>
        <v>0</v>
      </c>
      <c r="D45" s="59" t="s">
        <v>35</v>
      </c>
      <c r="E45" s="59" t="s">
        <v>35</v>
      </c>
      <c r="F45" s="59" t="s">
        <v>35</v>
      </c>
      <c r="G45" s="99">
        <f>SUM(G46:G47)</f>
        <v>0</v>
      </c>
      <c r="H45" s="109">
        <f t="shared" si="1"/>
        <v>0</v>
      </c>
      <c r="I45" s="87" t="s">
        <v>35</v>
      </c>
      <c r="J45" s="87" t="s">
        <v>35</v>
      </c>
      <c r="K45" s="87" t="s">
        <v>35</v>
      </c>
      <c r="L45" s="110">
        <f>SUM(L46:L47)</f>
        <v>0</v>
      </c>
    </row>
    <row r="46" spans="1:12" ht="24" x14ac:dyDescent="0.25">
      <c r="A46" s="111">
        <v>23410</v>
      </c>
      <c r="B46" s="112" t="s">
        <v>57</v>
      </c>
      <c r="C46" s="113">
        <f t="shared" si="0"/>
        <v>0</v>
      </c>
      <c r="D46" s="95" t="s">
        <v>35</v>
      </c>
      <c r="E46" s="95" t="s">
        <v>35</v>
      </c>
      <c r="F46" s="95" t="s">
        <v>35</v>
      </c>
      <c r="G46" s="114"/>
      <c r="H46" s="113">
        <f t="shared" si="1"/>
        <v>0</v>
      </c>
      <c r="I46" s="95" t="s">
        <v>35</v>
      </c>
      <c r="J46" s="95" t="s">
        <v>35</v>
      </c>
      <c r="K46" s="95" t="s">
        <v>35</v>
      </c>
      <c r="L46" s="115"/>
    </row>
    <row r="47" spans="1:12" ht="24" x14ac:dyDescent="0.25">
      <c r="A47" s="111">
        <v>23510</v>
      </c>
      <c r="B47" s="112" t="s">
        <v>58</v>
      </c>
      <c r="C47" s="93">
        <f t="shared" si="0"/>
        <v>0</v>
      </c>
      <c r="D47" s="95" t="s">
        <v>35</v>
      </c>
      <c r="E47" s="95" t="s">
        <v>35</v>
      </c>
      <c r="F47" s="95" t="s">
        <v>35</v>
      </c>
      <c r="G47" s="114"/>
      <c r="H47" s="93">
        <f t="shared" si="1"/>
        <v>0</v>
      </c>
      <c r="I47" s="95" t="s">
        <v>35</v>
      </c>
      <c r="J47" s="95" t="s">
        <v>35</v>
      </c>
      <c r="K47" s="95" t="s">
        <v>35</v>
      </c>
      <c r="L47" s="115"/>
    </row>
    <row r="48" spans="1:12" x14ac:dyDescent="0.25">
      <c r="A48" s="116"/>
      <c r="B48" s="112"/>
      <c r="C48" s="117"/>
      <c r="D48" s="95"/>
      <c r="E48" s="95"/>
      <c r="F48" s="94"/>
      <c r="G48" s="118"/>
      <c r="H48" s="117"/>
      <c r="I48" s="95"/>
      <c r="J48" s="95"/>
      <c r="K48" s="94"/>
      <c r="L48" s="119"/>
    </row>
    <row r="49" spans="1:12" s="24" customFormat="1" x14ac:dyDescent="0.25">
      <c r="A49" s="120"/>
      <c r="B49" s="121" t="s">
        <v>59</v>
      </c>
      <c r="C49" s="122"/>
      <c r="D49" s="123"/>
      <c r="E49" s="123"/>
      <c r="F49" s="123"/>
      <c r="G49" s="124"/>
      <c r="H49" s="122"/>
      <c r="I49" s="123"/>
      <c r="J49" s="123"/>
      <c r="K49" s="123"/>
      <c r="L49" s="125"/>
    </row>
    <row r="50" spans="1:12" s="24" customFormat="1" ht="12.75" thickBot="1" x14ac:dyDescent="0.3">
      <c r="A50" s="126"/>
      <c r="B50" s="25" t="s">
        <v>60</v>
      </c>
      <c r="C50" s="127">
        <f t="shared" ref="C50:C113" si="2">SUM(D50:G50)</f>
        <v>29070</v>
      </c>
      <c r="D50" s="128">
        <f>SUM(D51,D283)</f>
        <v>29070</v>
      </c>
      <c r="E50" s="128">
        <f>SUM(E51,E283)</f>
        <v>0</v>
      </c>
      <c r="F50" s="128">
        <f>SUM(F51,F283)</f>
        <v>0</v>
      </c>
      <c r="G50" s="129">
        <f>SUM(G51,G283)</f>
        <v>0</v>
      </c>
      <c r="H50" s="127">
        <f t="shared" ref="H50:H81" si="3">SUM(I50:L50)</f>
        <v>30830</v>
      </c>
      <c r="I50" s="128">
        <f>SUM(I51,I283)</f>
        <v>30830</v>
      </c>
      <c r="J50" s="128">
        <f>SUM(J51,J283)</f>
        <v>0</v>
      </c>
      <c r="K50" s="128">
        <f>SUM(K51,K283)</f>
        <v>0</v>
      </c>
      <c r="L50" s="130">
        <f>SUM(L51,L283)</f>
        <v>0</v>
      </c>
    </row>
    <row r="51" spans="1:12" s="24" customFormat="1" ht="36.75" thickTop="1" x14ac:dyDescent="0.25">
      <c r="A51" s="131"/>
      <c r="B51" s="132" t="s">
        <v>61</v>
      </c>
      <c r="C51" s="133">
        <f t="shared" si="2"/>
        <v>29070</v>
      </c>
      <c r="D51" s="134">
        <f>SUM(D52,D194)</f>
        <v>29070</v>
      </c>
      <c r="E51" s="134">
        <f>SUM(E52,E194)</f>
        <v>0</v>
      </c>
      <c r="F51" s="134">
        <f>SUM(F52,F194)</f>
        <v>0</v>
      </c>
      <c r="G51" s="135">
        <f>SUM(G52,G194)</f>
        <v>0</v>
      </c>
      <c r="H51" s="133">
        <f t="shared" si="3"/>
        <v>30830</v>
      </c>
      <c r="I51" s="134">
        <f>SUM(I52,I194)</f>
        <v>30830</v>
      </c>
      <c r="J51" s="134">
        <f>SUM(J52,J194)</f>
        <v>0</v>
      </c>
      <c r="K51" s="134">
        <f>SUM(K52,K194)</f>
        <v>0</v>
      </c>
      <c r="L51" s="136">
        <f>SUM(L52,L194)</f>
        <v>0</v>
      </c>
    </row>
    <row r="52" spans="1:12" s="24" customFormat="1" ht="24" x14ac:dyDescent="0.25">
      <c r="A52" s="137"/>
      <c r="B52" s="18" t="s">
        <v>62</v>
      </c>
      <c r="C52" s="138">
        <f t="shared" si="2"/>
        <v>29070</v>
      </c>
      <c r="D52" s="139">
        <f>SUM(D53,D75,D173,D187)</f>
        <v>29070</v>
      </c>
      <c r="E52" s="139">
        <f>SUM(E53,E75,E173,E187)</f>
        <v>0</v>
      </c>
      <c r="F52" s="139">
        <f>SUM(F53,F75,F173,F187)</f>
        <v>0</v>
      </c>
      <c r="G52" s="140">
        <f>SUM(G53,G75,G173,G187)</f>
        <v>0</v>
      </c>
      <c r="H52" s="138">
        <f t="shared" si="3"/>
        <v>30830</v>
      </c>
      <c r="I52" s="139">
        <f>SUM(I53,I75,I173,I187)</f>
        <v>30830</v>
      </c>
      <c r="J52" s="139">
        <f>SUM(J53,J75,J173,J187)</f>
        <v>0</v>
      </c>
      <c r="K52" s="139">
        <f>SUM(K53,K75,K173,K187)</f>
        <v>0</v>
      </c>
      <c r="L52" s="141">
        <f>SUM(L53,L75,L173,L187)</f>
        <v>0</v>
      </c>
    </row>
    <row r="53" spans="1:12" s="24" customFormat="1" x14ac:dyDescent="0.25">
      <c r="A53" s="142">
        <v>1000</v>
      </c>
      <c r="B53" s="142" t="s">
        <v>63</v>
      </c>
      <c r="C53" s="143">
        <f t="shared" si="2"/>
        <v>0</v>
      </c>
      <c r="D53" s="144">
        <f>SUM(D54,D67)</f>
        <v>0</v>
      </c>
      <c r="E53" s="144">
        <f>SUM(E54,E67)</f>
        <v>0</v>
      </c>
      <c r="F53" s="144">
        <f>SUM(F54,F67)</f>
        <v>0</v>
      </c>
      <c r="G53" s="145">
        <f>SUM(G54,G67)</f>
        <v>0</v>
      </c>
      <c r="H53" s="143">
        <f t="shared" si="3"/>
        <v>0</v>
      </c>
      <c r="I53" s="144">
        <f>SUM(I54,I67)</f>
        <v>0</v>
      </c>
      <c r="J53" s="144">
        <f>SUM(J54,J67)</f>
        <v>0</v>
      </c>
      <c r="K53" s="144">
        <f>SUM(K54,K67)</f>
        <v>0</v>
      </c>
      <c r="L53" s="146">
        <f>SUM(L54,L67)</f>
        <v>0</v>
      </c>
    </row>
    <row r="54" spans="1:12" x14ac:dyDescent="0.25">
      <c r="A54" s="56">
        <v>1100</v>
      </c>
      <c r="B54" s="147" t="s">
        <v>64</v>
      </c>
      <c r="C54" s="57">
        <f t="shared" si="2"/>
        <v>0</v>
      </c>
      <c r="D54" s="63">
        <f>SUM(D55,D58,D66)</f>
        <v>0</v>
      </c>
      <c r="E54" s="63">
        <f>SUM(E55,E58,E66)</f>
        <v>0</v>
      </c>
      <c r="F54" s="63">
        <f>SUM(F55,F58,F66)</f>
        <v>0</v>
      </c>
      <c r="G54" s="148">
        <f>SUM(G55,G58,G66)</f>
        <v>0</v>
      </c>
      <c r="H54" s="57">
        <f t="shared" si="3"/>
        <v>0</v>
      </c>
      <c r="I54" s="63">
        <f>SUM(I55,I58,I66)</f>
        <v>0</v>
      </c>
      <c r="J54" s="63">
        <f>SUM(J55,J58,J66)</f>
        <v>0</v>
      </c>
      <c r="K54" s="63">
        <f>SUM(K55,K58,K66)</f>
        <v>0</v>
      </c>
      <c r="L54" s="149">
        <f>SUM(L55,L58,L66)</f>
        <v>0</v>
      </c>
    </row>
    <row r="55" spans="1:12" x14ac:dyDescent="0.25">
      <c r="A55" s="150">
        <v>1110</v>
      </c>
      <c r="B55" s="112" t="s">
        <v>65</v>
      </c>
      <c r="C55" s="117">
        <f t="shared" si="2"/>
        <v>0</v>
      </c>
      <c r="D55" s="151">
        <f>SUM(D56:D57)</f>
        <v>0</v>
      </c>
      <c r="E55" s="151">
        <f>SUM(E56:E57)</f>
        <v>0</v>
      </c>
      <c r="F55" s="151">
        <f>SUM(F56:F57)</f>
        <v>0</v>
      </c>
      <c r="G55" s="152">
        <f>SUM(G56:G57)</f>
        <v>0</v>
      </c>
      <c r="H55" s="117">
        <f t="shared" si="3"/>
        <v>0</v>
      </c>
      <c r="I55" s="151">
        <f>SUM(I56:I57)</f>
        <v>0</v>
      </c>
      <c r="J55" s="151">
        <f>SUM(J56:J57)</f>
        <v>0</v>
      </c>
      <c r="K55" s="151">
        <f>SUM(K56:K57)</f>
        <v>0</v>
      </c>
      <c r="L55" s="153">
        <f>SUM(L56:L57)</f>
        <v>0</v>
      </c>
    </row>
    <row r="56" spans="1:12" x14ac:dyDescent="0.25">
      <c r="A56" s="38">
        <v>1111</v>
      </c>
      <c r="B56" s="65" t="s">
        <v>66</v>
      </c>
      <c r="C56" s="66">
        <f t="shared" si="2"/>
        <v>0</v>
      </c>
      <c r="D56" s="68"/>
      <c r="E56" s="68"/>
      <c r="F56" s="68"/>
      <c r="G56" s="154"/>
      <c r="H56" s="66">
        <f t="shared" si="3"/>
        <v>0</v>
      </c>
      <c r="I56" s="68"/>
      <c r="J56" s="68"/>
      <c r="K56" s="68"/>
      <c r="L56" s="155"/>
    </row>
    <row r="57" spans="1:12" ht="24" customHeight="1" x14ac:dyDescent="0.25">
      <c r="A57" s="44">
        <v>1119</v>
      </c>
      <c r="B57" s="71" t="s">
        <v>67</v>
      </c>
      <c r="C57" s="72">
        <f t="shared" si="2"/>
        <v>0</v>
      </c>
      <c r="D57" s="74"/>
      <c r="E57" s="74"/>
      <c r="F57" s="74"/>
      <c r="G57" s="157"/>
      <c r="H57" s="72">
        <f t="shared" si="3"/>
        <v>0</v>
      </c>
      <c r="I57" s="74"/>
      <c r="J57" s="74"/>
      <c r="K57" s="74"/>
      <c r="L57" s="158"/>
    </row>
    <row r="58" spans="1:12" x14ac:dyDescent="0.25">
      <c r="A58" s="159">
        <v>1140</v>
      </c>
      <c r="B58" s="71" t="s">
        <v>68</v>
      </c>
      <c r="C58" s="72">
        <f t="shared" si="2"/>
        <v>0</v>
      </c>
      <c r="D58" s="160">
        <f>SUM(D59:D65)</f>
        <v>0</v>
      </c>
      <c r="E58" s="160">
        <f>SUM(E59:E65)</f>
        <v>0</v>
      </c>
      <c r="F58" s="160">
        <f>SUM(F59:F65)</f>
        <v>0</v>
      </c>
      <c r="G58" s="161">
        <f>SUM(G59:G65)</f>
        <v>0</v>
      </c>
      <c r="H58" s="72">
        <f t="shared" si="3"/>
        <v>0</v>
      </c>
      <c r="I58" s="160">
        <f>SUM(I59:I65)</f>
        <v>0</v>
      </c>
      <c r="J58" s="160">
        <f>SUM(J59:J65)</f>
        <v>0</v>
      </c>
      <c r="K58" s="160">
        <f>SUM(K59:K65)</f>
        <v>0</v>
      </c>
      <c r="L58" s="162">
        <f>SUM(L59:L65)</f>
        <v>0</v>
      </c>
    </row>
    <row r="59" spans="1:12" x14ac:dyDescent="0.25">
      <c r="A59" s="44">
        <v>1141</v>
      </c>
      <c r="B59" s="71" t="s">
        <v>69</v>
      </c>
      <c r="C59" s="72">
        <f t="shared" si="2"/>
        <v>0</v>
      </c>
      <c r="D59" s="74"/>
      <c r="E59" s="74"/>
      <c r="F59" s="74"/>
      <c r="G59" s="157"/>
      <c r="H59" s="72">
        <f t="shared" si="3"/>
        <v>0</v>
      </c>
      <c r="I59" s="74"/>
      <c r="J59" s="74"/>
      <c r="K59" s="74"/>
      <c r="L59" s="158"/>
    </row>
    <row r="60" spans="1:12" ht="24.75" customHeight="1" x14ac:dyDescent="0.25">
      <c r="A60" s="44">
        <v>1142</v>
      </c>
      <c r="B60" s="71" t="s">
        <v>70</v>
      </c>
      <c r="C60" s="72">
        <f t="shared" si="2"/>
        <v>0</v>
      </c>
      <c r="D60" s="74"/>
      <c r="E60" s="74"/>
      <c r="F60" s="74"/>
      <c r="G60" s="157"/>
      <c r="H60" s="72">
        <f t="shared" si="3"/>
        <v>0</v>
      </c>
      <c r="I60" s="74"/>
      <c r="J60" s="74"/>
      <c r="K60" s="74"/>
      <c r="L60" s="158"/>
    </row>
    <row r="61" spans="1:12" ht="24" x14ac:dyDescent="0.25">
      <c r="A61" s="44">
        <v>1145</v>
      </c>
      <c r="B61" s="71" t="s">
        <v>71</v>
      </c>
      <c r="C61" s="72">
        <f t="shared" si="2"/>
        <v>0</v>
      </c>
      <c r="D61" s="74"/>
      <c r="E61" s="74"/>
      <c r="F61" s="74"/>
      <c r="G61" s="157"/>
      <c r="H61" s="72">
        <f t="shared" si="3"/>
        <v>0</v>
      </c>
      <c r="I61" s="74"/>
      <c r="J61" s="74"/>
      <c r="K61" s="74"/>
      <c r="L61" s="158"/>
    </row>
    <row r="62" spans="1:12" ht="27.75" customHeight="1" x14ac:dyDescent="0.25">
      <c r="A62" s="44">
        <v>1146</v>
      </c>
      <c r="B62" s="71" t="s">
        <v>72</v>
      </c>
      <c r="C62" s="72">
        <f t="shared" si="2"/>
        <v>0</v>
      </c>
      <c r="D62" s="74"/>
      <c r="E62" s="74"/>
      <c r="F62" s="74"/>
      <c r="G62" s="157"/>
      <c r="H62" s="72">
        <f t="shared" si="3"/>
        <v>0</v>
      </c>
      <c r="I62" s="74"/>
      <c r="J62" s="74"/>
      <c r="K62" s="74"/>
      <c r="L62" s="158"/>
    </row>
    <row r="63" spans="1:12" x14ac:dyDescent="0.25">
      <c r="A63" s="44">
        <v>1147</v>
      </c>
      <c r="B63" s="71" t="s">
        <v>73</v>
      </c>
      <c r="C63" s="72">
        <f t="shared" si="2"/>
        <v>0</v>
      </c>
      <c r="D63" s="74"/>
      <c r="E63" s="74"/>
      <c r="F63" s="74"/>
      <c r="G63" s="157"/>
      <c r="H63" s="72">
        <f t="shared" si="3"/>
        <v>0</v>
      </c>
      <c r="I63" s="74"/>
      <c r="J63" s="74"/>
      <c r="K63" s="74"/>
      <c r="L63" s="158"/>
    </row>
    <row r="64" spans="1:12" x14ac:dyDescent="0.25">
      <c r="A64" s="44">
        <v>1148</v>
      </c>
      <c r="B64" s="71" t="s">
        <v>74</v>
      </c>
      <c r="C64" s="72">
        <f t="shared" si="2"/>
        <v>0</v>
      </c>
      <c r="D64" s="74"/>
      <c r="E64" s="74"/>
      <c r="F64" s="74"/>
      <c r="G64" s="157"/>
      <c r="H64" s="72">
        <f t="shared" si="3"/>
        <v>0</v>
      </c>
      <c r="I64" s="74"/>
      <c r="J64" s="74"/>
      <c r="K64" s="74"/>
      <c r="L64" s="158"/>
    </row>
    <row r="65" spans="1:12" ht="24" customHeight="1" x14ac:dyDescent="0.25">
      <c r="A65" s="44">
        <v>1149</v>
      </c>
      <c r="B65" s="71" t="s">
        <v>75</v>
      </c>
      <c r="C65" s="72">
        <f t="shared" si="2"/>
        <v>0</v>
      </c>
      <c r="D65" s="74"/>
      <c r="E65" s="74"/>
      <c r="F65" s="74"/>
      <c r="G65" s="157"/>
      <c r="H65" s="72">
        <f t="shared" si="3"/>
        <v>0</v>
      </c>
      <c r="I65" s="74"/>
      <c r="J65" s="74"/>
      <c r="K65" s="74"/>
      <c r="L65" s="158"/>
    </row>
    <row r="66" spans="1:12" ht="36" x14ac:dyDescent="0.25">
      <c r="A66" s="150">
        <v>1150</v>
      </c>
      <c r="B66" s="112" t="s">
        <v>76</v>
      </c>
      <c r="C66" s="117">
        <f t="shared" si="2"/>
        <v>0</v>
      </c>
      <c r="D66" s="163"/>
      <c r="E66" s="163"/>
      <c r="F66" s="163"/>
      <c r="G66" s="164"/>
      <c r="H66" s="117">
        <f t="shared" si="3"/>
        <v>0</v>
      </c>
      <c r="I66" s="163"/>
      <c r="J66" s="163"/>
      <c r="K66" s="163"/>
      <c r="L66" s="165"/>
    </row>
    <row r="67" spans="1:12" ht="24" x14ac:dyDescent="0.25">
      <c r="A67" s="56">
        <v>1200</v>
      </c>
      <c r="B67" s="147" t="s">
        <v>77</v>
      </c>
      <c r="C67" s="57">
        <f t="shared" si="2"/>
        <v>0</v>
      </c>
      <c r="D67" s="63">
        <f>SUM(D68:D69)</f>
        <v>0</v>
      </c>
      <c r="E67" s="63">
        <f>SUM(E68:E69)</f>
        <v>0</v>
      </c>
      <c r="F67" s="63">
        <f>SUM(F68:F69)</f>
        <v>0</v>
      </c>
      <c r="G67" s="166">
        <f>SUM(G68:G69)</f>
        <v>0</v>
      </c>
      <c r="H67" s="57">
        <f t="shared" si="3"/>
        <v>0</v>
      </c>
      <c r="I67" s="63">
        <f>SUM(I68:I69)</f>
        <v>0</v>
      </c>
      <c r="J67" s="63">
        <f>SUM(J68:J69)</f>
        <v>0</v>
      </c>
      <c r="K67" s="63">
        <f>SUM(K68:K69)</f>
        <v>0</v>
      </c>
      <c r="L67" s="167">
        <f>SUM(L68:L69)</f>
        <v>0</v>
      </c>
    </row>
    <row r="68" spans="1:12" ht="24" x14ac:dyDescent="0.25">
      <c r="A68" s="168">
        <v>1210</v>
      </c>
      <c r="B68" s="65" t="s">
        <v>78</v>
      </c>
      <c r="C68" s="66">
        <f t="shared" si="2"/>
        <v>0</v>
      </c>
      <c r="D68" s="68"/>
      <c r="E68" s="68"/>
      <c r="F68" s="68"/>
      <c r="G68" s="154"/>
      <c r="H68" s="66">
        <f t="shared" si="3"/>
        <v>0</v>
      </c>
      <c r="I68" s="68"/>
      <c r="J68" s="68"/>
      <c r="K68" s="68"/>
      <c r="L68" s="155"/>
    </row>
    <row r="69" spans="1:12" ht="24" x14ac:dyDescent="0.25">
      <c r="A69" s="159">
        <v>1220</v>
      </c>
      <c r="B69" s="71" t="s">
        <v>79</v>
      </c>
      <c r="C69" s="72">
        <f t="shared" si="2"/>
        <v>0</v>
      </c>
      <c r="D69" s="160">
        <f>SUM(D70:D74)</f>
        <v>0</v>
      </c>
      <c r="E69" s="160">
        <f>SUM(E70:E74)</f>
        <v>0</v>
      </c>
      <c r="F69" s="160">
        <f>SUM(F70:F74)</f>
        <v>0</v>
      </c>
      <c r="G69" s="161">
        <f>SUM(G70:G74)</f>
        <v>0</v>
      </c>
      <c r="H69" s="72">
        <f t="shared" si="3"/>
        <v>0</v>
      </c>
      <c r="I69" s="160">
        <f>SUM(I70:I74)</f>
        <v>0</v>
      </c>
      <c r="J69" s="160">
        <f>SUM(J70:J74)</f>
        <v>0</v>
      </c>
      <c r="K69" s="160">
        <f>SUM(K70:K74)</f>
        <v>0</v>
      </c>
      <c r="L69" s="162">
        <f>SUM(L70:L74)</f>
        <v>0</v>
      </c>
    </row>
    <row r="70" spans="1:12" ht="48" x14ac:dyDescent="0.25">
      <c r="A70" s="44">
        <v>1221</v>
      </c>
      <c r="B70" s="71" t="s">
        <v>80</v>
      </c>
      <c r="C70" s="72">
        <f t="shared" si="2"/>
        <v>0</v>
      </c>
      <c r="D70" s="74"/>
      <c r="E70" s="74"/>
      <c r="F70" s="74"/>
      <c r="G70" s="157"/>
      <c r="H70" s="72">
        <f t="shared" si="3"/>
        <v>0</v>
      </c>
      <c r="I70" s="74"/>
      <c r="J70" s="74"/>
      <c r="K70" s="74"/>
      <c r="L70" s="158"/>
    </row>
    <row r="71" spans="1:12" x14ac:dyDescent="0.25">
      <c r="A71" s="44">
        <v>1223</v>
      </c>
      <c r="B71" s="71" t="s">
        <v>81</v>
      </c>
      <c r="C71" s="72">
        <f t="shared" si="2"/>
        <v>0</v>
      </c>
      <c r="D71" s="74"/>
      <c r="E71" s="74"/>
      <c r="F71" s="74"/>
      <c r="G71" s="157"/>
      <c r="H71" s="72">
        <f t="shared" si="3"/>
        <v>0</v>
      </c>
      <c r="I71" s="74"/>
      <c r="J71" s="74"/>
      <c r="K71" s="74"/>
      <c r="L71" s="158"/>
    </row>
    <row r="72" spans="1:12" x14ac:dyDescent="0.25">
      <c r="A72" s="44">
        <v>1225</v>
      </c>
      <c r="B72" s="71" t="s">
        <v>82</v>
      </c>
      <c r="C72" s="72">
        <f t="shared" si="2"/>
        <v>0</v>
      </c>
      <c r="D72" s="74"/>
      <c r="E72" s="74"/>
      <c r="F72" s="74"/>
      <c r="G72" s="157"/>
      <c r="H72" s="72">
        <f t="shared" si="3"/>
        <v>0</v>
      </c>
      <c r="I72" s="74"/>
      <c r="J72" s="74"/>
      <c r="K72" s="74"/>
      <c r="L72" s="158"/>
    </row>
    <row r="73" spans="1:12" ht="36" x14ac:dyDescent="0.25">
      <c r="A73" s="44">
        <v>1227</v>
      </c>
      <c r="B73" s="71" t="s">
        <v>83</v>
      </c>
      <c r="C73" s="72">
        <f t="shared" si="2"/>
        <v>0</v>
      </c>
      <c r="D73" s="74"/>
      <c r="E73" s="74"/>
      <c r="F73" s="74"/>
      <c r="G73" s="157"/>
      <c r="H73" s="72">
        <f t="shared" si="3"/>
        <v>0</v>
      </c>
      <c r="I73" s="74"/>
      <c r="J73" s="74"/>
      <c r="K73" s="74"/>
      <c r="L73" s="158"/>
    </row>
    <row r="74" spans="1:12" ht="48" x14ac:dyDescent="0.25">
      <c r="A74" s="44">
        <v>1228</v>
      </c>
      <c r="B74" s="71" t="s">
        <v>84</v>
      </c>
      <c r="C74" s="72">
        <f t="shared" si="2"/>
        <v>0</v>
      </c>
      <c r="D74" s="74"/>
      <c r="E74" s="74"/>
      <c r="F74" s="74"/>
      <c r="G74" s="157"/>
      <c r="H74" s="72">
        <f t="shared" si="3"/>
        <v>0</v>
      </c>
      <c r="I74" s="74"/>
      <c r="J74" s="74"/>
      <c r="K74" s="74"/>
      <c r="L74" s="158"/>
    </row>
    <row r="75" spans="1:12" x14ac:dyDescent="0.25">
      <c r="A75" s="142">
        <v>2000</v>
      </c>
      <c r="B75" s="142" t="s">
        <v>85</v>
      </c>
      <c r="C75" s="143">
        <f t="shared" si="2"/>
        <v>29070</v>
      </c>
      <c r="D75" s="144">
        <f>SUM(D76,D83,D130,D164,D165,D172)</f>
        <v>29070</v>
      </c>
      <c r="E75" s="144">
        <f>SUM(E76,E83,E130,E164,E165,E172)</f>
        <v>0</v>
      </c>
      <c r="F75" s="144">
        <f>SUM(F76,F83,F130,F164,F165,F172)</f>
        <v>0</v>
      </c>
      <c r="G75" s="145">
        <f>SUM(G76,G83,G130,G164,G165,G172)</f>
        <v>0</v>
      </c>
      <c r="H75" s="143">
        <f t="shared" si="3"/>
        <v>30830</v>
      </c>
      <c r="I75" s="144">
        <f>SUM(I76,I83,I130,I164,I165,I172)</f>
        <v>30830</v>
      </c>
      <c r="J75" s="144">
        <f>SUM(J76,J83,J130,J164,J165,J172)</f>
        <v>0</v>
      </c>
      <c r="K75" s="144">
        <f>SUM(K76,K83,K130,K164,K165,K172)</f>
        <v>0</v>
      </c>
      <c r="L75" s="146">
        <f>SUM(L76,L83,L130,L164,L165,L172)</f>
        <v>0</v>
      </c>
    </row>
    <row r="76" spans="1:12" ht="24" x14ac:dyDescent="0.25">
      <c r="A76" s="56">
        <v>2100</v>
      </c>
      <c r="B76" s="147" t="s">
        <v>86</v>
      </c>
      <c r="C76" s="57">
        <f t="shared" si="2"/>
        <v>0</v>
      </c>
      <c r="D76" s="63">
        <f>SUM(D77,D80)</f>
        <v>0</v>
      </c>
      <c r="E76" s="63">
        <f>SUM(E77,E80)</f>
        <v>0</v>
      </c>
      <c r="F76" s="63">
        <f>SUM(F77,F80)</f>
        <v>0</v>
      </c>
      <c r="G76" s="166">
        <f>SUM(G77,G80)</f>
        <v>0</v>
      </c>
      <c r="H76" s="57">
        <f t="shared" si="3"/>
        <v>0</v>
      </c>
      <c r="I76" s="63">
        <f>SUM(I77,I80)</f>
        <v>0</v>
      </c>
      <c r="J76" s="63">
        <f>SUM(J77,J80)</f>
        <v>0</v>
      </c>
      <c r="K76" s="63">
        <f>SUM(K77,K80)</f>
        <v>0</v>
      </c>
      <c r="L76" s="167">
        <f>SUM(L77,L80)</f>
        <v>0</v>
      </c>
    </row>
    <row r="77" spans="1:12" ht="24" x14ac:dyDescent="0.25">
      <c r="A77" s="168">
        <v>2110</v>
      </c>
      <c r="B77" s="65" t="s">
        <v>87</v>
      </c>
      <c r="C77" s="66">
        <f t="shared" si="2"/>
        <v>0</v>
      </c>
      <c r="D77" s="169">
        <f>SUM(D78:D79)</f>
        <v>0</v>
      </c>
      <c r="E77" s="169">
        <f>SUM(E78:E79)</f>
        <v>0</v>
      </c>
      <c r="F77" s="169">
        <f>SUM(F78:F79)</f>
        <v>0</v>
      </c>
      <c r="G77" s="170">
        <f>SUM(G78:G79)</f>
        <v>0</v>
      </c>
      <c r="H77" s="66">
        <f t="shared" si="3"/>
        <v>0</v>
      </c>
      <c r="I77" s="169">
        <f>SUM(I78:I79)</f>
        <v>0</v>
      </c>
      <c r="J77" s="169">
        <f>SUM(J78:J79)</f>
        <v>0</v>
      </c>
      <c r="K77" s="169">
        <f>SUM(K78:K79)</f>
        <v>0</v>
      </c>
      <c r="L77" s="171">
        <f>SUM(L78:L79)</f>
        <v>0</v>
      </c>
    </row>
    <row r="78" spans="1:12" x14ac:dyDescent="0.25">
      <c r="A78" s="44">
        <v>2111</v>
      </c>
      <c r="B78" s="71" t="s">
        <v>88</v>
      </c>
      <c r="C78" s="72">
        <f t="shared" si="2"/>
        <v>0</v>
      </c>
      <c r="D78" s="74"/>
      <c r="E78" s="74"/>
      <c r="F78" s="74"/>
      <c r="G78" s="157"/>
      <c r="H78" s="72">
        <f t="shared" si="3"/>
        <v>0</v>
      </c>
      <c r="I78" s="74"/>
      <c r="J78" s="74"/>
      <c r="K78" s="74"/>
      <c r="L78" s="158"/>
    </row>
    <row r="79" spans="1:12" ht="24" x14ac:dyDescent="0.25">
      <c r="A79" s="44">
        <v>2112</v>
      </c>
      <c r="B79" s="71" t="s">
        <v>89</v>
      </c>
      <c r="C79" s="72">
        <f t="shared" si="2"/>
        <v>0</v>
      </c>
      <c r="D79" s="74"/>
      <c r="E79" s="74"/>
      <c r="F79" s="74"/>
      <c r="G79" s="157"/>
      <c r="H79" s="72">
        <f t="shared" si="3"/>
        <v>0</v>
      </c>
      <c r="I79" s="74"/>
      <c r="J79" s="74"/>
      <c r="K79" s="74"/>
      <c r="L79" s="158"/>
    </row>
    <row r="80" spans="1:12" ht="24" x14ac:dyDescent="0.25">
      <c r="A80" s="159">
        <v>2120</v>
      </c>
      <c r="B80" s="71" t="s">
        <v>90</v>
      </c>
      <c r="C80" s="72">
        <f t="shared" si="2"/>
        <v>0</v>
      </c>
      <c r="D80" s="160">
        <f>SUM(D81:D82)</f>
        <v>0</v>
      </c>
      <c r="E80" s="160">
        <f>SUM(E81:E82)</f>
        <v>0</v>
      </c>
      <c r="F80" s="160">
        <f>SUM(F81:F82)</f>
        <v>0</v>
      </c>
      <c r="G80" s="161">
        <f>SUM(G81:G82)</f>
        <v>0</v>
      </c>
      <c r="H80" s="72">
        <f t="shared" si="3"/>
        <v>0</v>
      </c>
      <c r="I80" s="160">
        <f>SUM(I81:I82)</f>
        <v>0</v>
      </c>
      <c r="J80" s="160">
        <f>SUM(J81:J82)</f>
        <v>0</v>
      </c>
      <c r="K80" s="160">
        <f>SUM(K81:K82)</f>
        <v>0</v>
      </c>
      <c r="L80" s="162">
        <f>SUM(L81:L82)</f>
        <v>0</v>
      </c>
    </row>
    <row r="81" spans="1:12" x14ac:dyDescent="0.25">
      <c r="A81" s="44">
        <v>2121</v>
      </c>
      <c r="B81" s="71" t="s">
        <v>88</v>
      </c>
      <c r="C81" s="72">
        <f t="shared" si="2"/>
        <v>0</v>
      </c>
      <c r="D81" s="74"/>
      <c r="E81" s="74"/>
      <c r="F81" s="74"/>
      <c r="G81" s="157"/>
      <c r="H81" s="72">
        <f t="shared" si="3"/>
        <v>0</v>
      </c>
      <c r="I81" s="74"/>
      <c r="J81" s="74"/>
      <c r="K81" s="74"/>
      <c r="L81" s="158"/>
    </row>
    <row r="82" spans="1:12" ht="24" x14ac:dyDescent="0.25">
      <c r="A82" s="44">
        <v>2122</v>
      </c>
      <c r="B82" s="71" t="s">
        <v>89</v>
      </c>
      <c r="C82" s="72">
        <f t="shared" si="2"/>
        <v>0</v>
      </c>
      <c r="D82" s="74"/>
      <c r="E82" s="74"/>
      <c r="F82" s="74"/>
      <c r="G82" s="157"/>
      <c r="H82" s="72">
        <f t="shared" ref="H82:H127" si="4">SUM(I82:L82)</f>
        <v>0</v>
      </c>
      <c r="I82" s="74"/>
      <c r="J82" s="74"/>
      <c r="K82" s="74"/>
      <c r="L82" s="158"/>
    </row>
    <row r="83" spans="1:12" x14ac:dyDescent="0.25">
      <c r="A83" s="56">
        <v>2200</v>
      </c>
      <c r="B83" s="147" t="s">
        <v>91</v>
      </c>
      <c r="C83" s="57">
        <f t="shared" si="2"/>
        <v>0</v>
      </c>
      <c r="D83" s="63">
        <f>SUM(D84,D89,D95,D103,D112,D116,D122,D128)</f>
        <v>0</v>
      </c>
      <c r="E83" s="63">
        <f>SUM(E84,E89,E95,E103,E112,E116,E122,E128)</f>
        <v>0</v>
      </c>
      <c r="F83" s="63">
        <f>SUM(F84,F89,F95,F103,F112,F116,F122,F128)</f>
        <v>0</v>
      </c>
      <c r="G83" s="166">
        <f>SUM(G84,G89,G95,G103,G112,G116,G122,G128)</f>
        <v>0</v>
      </c>
      <c r="H83" s="57">
        <f t="shared" si="4"/>
        <v>0</v>
      </c>
      <c r="I83" s="63">
        <f>SUM(I84,I89,I95,I103,I112,I116,I122,I128)</f>
        <v>0</v>
      </c>
      <c r="J83" s="63">
        <f>SUM(J84,J89,J95,J103,J112,J116,J122,J128)</f>
        <v>0</v>
      </c>
      <c r="K83" s="63">
        <f>SUM(K84,K89,K95,K103,K112,K116,K122,K128)</f>
        <v>0</v>
      </c>
      <c r="L83" s="172">
        <f>SUM(L84,L89,L95,L103,L112,L116,L122,L128)</f>
        <v>0</v>
      </c>
    </row>
    <row r="84" spans="1:12" ht="24" x14ac:dyDescent="0.25">
      <c r="A84" s="150">
        <v>2210</v>
      </c>
      <c r="B84" s="112" t="s">
        <v>92</v>
      </c>
      <c r="C84" s="117">
        <f t="shared" si="2"/>
        <v>0</v>
      </c>
      <c r="D84" s="151">
        <f>SUM(D85:D88)</f>
        <v>0</v>
      </c>
      <c r="E84" s="151">
        <f>SUM(E85:E88)</f>
        <v>0</v>
      </c>
      <c r="F84" s="151">
        <f>SUM(F85:F88)</f>
        <v>0</v>
      </c>
      <c r="G84" s="151">
        <f>SUM(G85:G88)</f>
        <v>0</v>
      </c>
      <c r="H84" s="117">
        <f t="shared" si="4"/>
        <v>0</v>
      </c>
      <c r="I84" s="151">
        <f>SUM(I85:I88)</f>
        <v>0</v>
      </c>
      <c r="J84" s="151">
        <f>SUM(J85:J88)</f>
        <v>0</v>
      </c>
      <c r="K84" s="151">
        <f>SUM(K85:K88)</f>
        <v>0</v>
      </c>
      <c r="L84" s="153">
        <f>SUM(L85:L88)</f>
        <v>0</v>
      </c>
    </row>
    <row r="85" spans="1:12" ht="24" x14ac:dyDescent="0.25">
      <c r="A85" s="38">
        <v>2211</v>
      </c>
      <c r="B85" s="65" t="s">
        <v>93</v>
      </c>
      <c r="C85" s="66">
        <f t="shared" si="2"/>
        <v>0</v>
      </c>
      <c r="D85" s="68"/>
      <c r="E85" s="68"/>
      <c r="F85" s="68"/>
      <c r="G85" s="154"/>
      <c r="H85" s="66">
        <f t="shared" si="4"/>
        <v>0</v>
      </c>
      <c r="I85" s="68"/>
      <c r="J85" s="68"/>
      <c r="K85" s="68"/>
      <c r="L85" s="155"/>
    </row>
    <row r="86" spans="1:12" ht="36" x14ac:dyDescent="0.25">
      <c r="A86" s="44">
        <v>2212</v>
      </c>
      <c r="B86" s="71" t="s">
        <v>94</v>
      </c>
      <c r="C86" s="72">
        <f t="shared" si="2"/>
        <v>0</v>
      </c>
      <c r="D86" s="74"/>
      <c r="E86" s="74"/>
      <c r="F86" s="74"/>
      <c r="G86" s="157"/>
      <c r="H86" s="72">
        <f t="shared" si="4"/>
        <v>0</v>
      </c>
      <c r="I86" s="74"/>
      <c r="J86" s="74"/>
      <c r="K86" s="74"/>
      <c r="L86" s="158"/>
    </row>
    <row r="87" spans="1:12" ht="24" x14ac:dyDescent="0.25">
      <c r="A87" s="44">
        <v>2214</v>
      </c>
      <c r="B87" s="71" t="s">
        <v>95</v>
      </c>
      <c r="C87" s="72">
        <f t="shared" si="2"/>
        <v>0</v>
      </c>
      <c r="D87" s="74"/>
      <c r="E87" s="74"/>
      <c r="F87" s="74"/>
      <c r="G87" s="157"/>
      <c r="H87" s="72">
        <f t="shared" si="4"/>
        <v>0</v>
      </c>
      <c r="I87" s="74"/>
      <c r="J87" s="74"/>
      <c r="K87" s="74"/>
      <c r="L87" s="158"/>
    </row>
    <row r="88" spans="1:12" x14ac:dyDescent="0.25">
      <c r="A88" s="44">
        <v>2219</v>
      </c>
      <c r="B88" s="71" t="s">
        <v>96</v>
      </c>
      <c r="C88" s="72">
        <f t="shared" si="2"/>
        <v>0</v>
      </c>
      <c r="D88" s="74"/>
      <c r="E88" s="74"/>
      <c r="F88" s="74"/>
      <c r="G88" s="157"/>
      <c r="H88" s="72">
        <f t="shared" si="4"/>
        <v>0</v>
      </c>
      <c r="I88" s="74"/>
      <c r="J88" s="74"/>
      <c r="K88" s="74"/>
      <c r="L88" s="158"/>
    </row>
    <row r="89" spans="1:12" ht="24" x14ac:dyDescent="0.25">
      <c r="A89" s="159">
        <v>2220</v>
      </c>
      <c r="B89" s="71" t="s">
        <v>97</v>
      </c>
      <c r="C89" s="72">
        <f t="shared" si="2"/>
        <v>0</v>
      </c>
      <c r="D89" s="160">
        <f>SUM(D90:D94)</f>
        <v>0</v>
      </c>
      <c r="E89" s="160">
        <f>SUM(E90:E94)</f>
        <v>0</v>
      </c>
      <c r="F89" s="160">
        <f>SUM(F90:F94)</f>
        <v>0</v>
      </c>
      <c r="G89" s="161">
        <f>SUM(G90:G94)</f>
        <v>0</v>
      </c>
      <c r="H89" s="72">
        <f t="shared" si="4"/>
        <v>0</v>
      </c>
      <c r="I89" s="160">
        <f>SUM(I90:I94)</f>
        <v>0</v>
      </c>
      <c r="J89" s="160">
        <f>SUM(J90:J94)</f>
        <v>0</v>
      </c>
      <c r="K89" s="160">
        <f>SUM(K90:K94)</f>
        <v>0</v>
      </c>
      <c r="L89" s="162">
        <f>SUM(L90:L94)</f>
        <v>0</v>
      </c>
    </row>
    <row r="90" spans="1:12" ht="24" x14ac:dyDescent="0.25">
      <c r="A90" s="44">
        <v>2221</v>
      </c>
      <c r="B90" s="71" t="s">
        <v>98</v>
      </c>
      <c r="C90" s="72">
        <f t="shared" si="2"/>
        <v>0</v>
      </c>
      <c r="D90" s="74"/>
      <c r="E90" s="74"/>
      <c r="F90" s="74"/>
      <c r="G90" s="157"/>
      <c r="H90" s="72">
        <f t="shared" si="4"/>
        <v>0</v>
      </c>
      <c r="I90" s="74"/>
      <c r="J90" s="74"/>
      <c r="K90" s="74"/>
      <c r="L90" s="158"/>
    </row>
    <row r="91" spans="1:12" x14ac:dyDescent="0.25">
      <c r="A91" s="44">
        <v>2222</v>
      </c>
      <c r="B91" s="71" t="s">
        <v>99</v>
      </c>
      <c r="C91" s="72">
        <f t="shared" si="2"/>
        <v>0</v>
      </c>
      <c r="D91" s="74"/>
      <c r="E91" s="74"/>
      <c r="F91" s="74"/>
      <c r="G91" s="157"/>
      <c r="H91" s="72">
        <f t="shared" si="4"/>
        <v>0</v>
      </c>
      <c r="I91" s="74"/>
      <c r="J91" s="74"/>
      <c r="K91" s="74"/>
      <c r="L91" s="158"/>
    </row>
    <row r="92" spans="1:12" x14ac:dyDescent="0.25">
      <c r="A92" s="44">
        <v>2223</v>
      </c>
      <c r="B92" s="71" t="s">
        <v>100</v>
      </c>
      <c r="C92" s="72">
        <f t="shared" si="2"/>
        <v>0</v>
      </c>
      <c r="D92" s="74"/>
      <c r="E92" s="74"/>
      <c r="F92" s="74"/>
      <c r="G92" s="157"/>
      <c r="H92" s="72">
        <f t="shared" si="4"/>
        <v>0</v>
      </c>
      <c r="I92" s="74"/>
      <c r="J92" s="74"/>
      <c r="K92" s="74"/>
      <c r="L92" s="158"/>
    </row>
    <row r="93" spans="1:12" ht="48" x14ac:dyDescent="0.25">
      <c r="A93" s="44">
        <v>2224</v>
      </c>
      <c r="B93" s="71" t="s">
        <v>101</v>
      </c>
      <c r="C93" s="72">
        <f t="shared" si="2"/>
        <v>0</v>
      </c>
      <c r="D93" s="74"/>
      <c r="E93" s="74"/>
      <c r="F93" s="74"/>
      <c r="G93" s="157"/>
      <c r="H93" s="72">
        <f t="shared" si="4"/>
        <v>0</v>
      </c>
      <c r="I93" s="74"/>
      <c r="J93" s="74"/>
      <c r="K93" s="74"/>
      <c r="L93" s="158"/>
    </row>
    <row r="94" spans="1:12" ht="24" x14ac:dyDescent="0.25">
      <c r="A94" s="44">
        <v>2229</v>
      </c>
      <c r="B94" s="71" t="s">
        <v>102</v>
      </c>
      <c r="C94" s="72">
        <f t="shared" si="2"/>
        <v>0</v>
      </c>
      <c r="D94" s="74"/>
      <c r="E94" s="74"/>
      <c r="F94" s="74"/>
      <c r="G94" s="157"/>
      <c r="H94" s="72">
        <f t="shared" si="4"/>
        <v>0</v>
      </c>
      <c r="I94" s="74"/>
      <c r="J94" s="74"/>
      <c r="K94" s="74"/>
      <c r="L94" s="158"/>
    </row>
    <row r="95" spans="1:12" ht="36" x14ac:dyDescent="0.25">
      <c r="A95" s="159">
        <v>2230</v>
      </c>
      <c r="B95" s="71" t="s">
        <v>103</v>
      </c>
      <c r="C95" s="72">
        <f t="shared" si="2"/>
        <v>0</v>
      </c>
      <c r="D95" s="160">
        <f>SUM(D96:D102)</f>
        <v>0</v>
      </c>
      <c r="E95" s="160">
        <f>SUM(E96:E102)</f>
        <v>0</v>
      </c>
      <c r="F95" s="160">
        <f>SUM(F96:F102)</f>
        <v>0</v>
      </c>
      <c r="G95" s="161">
        <f>SUM(G96:G102)</f>
        <v>0</v>
      </c>
      <c r="H95" s="72">
        <f t="shared" si="4"/>
        <v>0</v>
      </c>
      <c r="I95" s="160">
        <f>SUM(I96:I102)</f>
        <v>0</v>
      </c>
      <c r="J95" s="160">
        <f>SUM(J96:J102)</f>
        <v>0</v>
      </c>
      <c r="K95" s="160">
        <f>SUM(K96:K102)</f>
        <v>0</v>
      </c>
      <c r="L95" s="162">
        <f>SUM(L96:L102)</f>
        <v>0</v>
      </c>
    </row>
    <row r="96" spans="1:12" ht="24" x14ac:dyDescent="0.25">
      <c r="A96" s="44">
        <v>2231</v>
      </c>
      <c r="B96" s="71" t="s">
        <v>104</v>
      </c>
      <c r="C96" s="72">
        <f t="shared" si="2"/>
        <v>0</v>
      </c>
      <c r="D96" s="74"/>
      <c r="E96" s="74"/>
      <c r="F96" s="74"/>
      <c r="G96" s="157"/>
      <c r="H96" s="72">
        <f t="shared" si="4"/>
        <v>0</v>
      </c>
      <c r="I96" s="74"/>
      <c r="J96" s="74"/>
      <c r="K96" s="74"/>
      <c r="L96" s="158"/>
    </row>
    <row r="97" spans="1:12" ht="24.75" customHeight="1" x14ac:dyDescent="0.25">
      <c r="A97" s="44">
        <v>2232</v>
      </c>
      <c r="B97" s="71" t="s">
        <v>105</v>
      </c>
      <c r="C97" s="72">
        <f t="shared" si="2"/>
        <v>0</v>
      </c>
      <c r="D97" s="74"/>
      <c r="E97" s="74"/>
      <c r="F97" s="74"/>
      <c r="G97" s="157"/>
      <c r="H97" s="72">
        <f t="shared" si="4"/>
        <v>0</v>
      </c>
      <c r="I97" s="74"/>
      <c r="J97" s="74"/>
      <c r="K97" s="74"/>
      <c r="L97" s="158"/>
    </row>
    <row r="98" spans="1:12" ht="24" x14ac:dyDescent="0.25">
      <c r="A98" s="38">
        <v>2233</v>
      </c>
      <c r="B98" s="65" t="s">
        <v>106</v>
      </c>
      <c r="C98" s="66">
        <f t="shared" si="2"/>
        <v>0</v>
      </c>
      <c r="D98" s="68"/>
      <c r="E98" s="68"/>
      <c r="F98" s="68"/>
      <c r="G98" s="154"/>
      <c r="H98" s="66">
        <f t="shared" si="4"/>
        <v>0</v>
      </c>
      <c r="I98" s="68"/>
      <c r="J98" s="68"/>
      <c r="K98" s="68"/>
      <c r="L98" s="155"/>
    </row>
    <row r="99" spans="1:12" ht="36" x14ac:dyDescent="0.25">
      <c r="A99" s="44">
        <v>2234</v>
      </c>
      <c r="B99" s="71" t="s">
        <v>107</v>
      </c>
      <c r="C99" s="72">
        <f t="shared" si="2"/>
        <v>0</v>
      </c>
      <c r="D99" s="74"/>
      <c r="E99" s="74"/>
      <c r="F99" s="74"/>
      <c r="G99" s="157"/>
      <c r="H99" s="72">
        <f t="shared" si="4"/>
        <v>0</v>
      </c>
      <c r="I99" s="74"/>
      <c r="J99" s="74"/>
      <c r="K99" s="74"/>
      <c r="L99" s="158"/>
    </row>
    <row r="100" spans="1:12" ht="24" x14ac:dyDescent="0.25">
      <c r="A100" s="44">
        <v>2235</v>
      </c>
      <c r="B100" s="71" t="s">
        <v>108</v>
      </c>
      <c r="C100" s="72">
        <f t="shared" si="2"/>
        <v>0</v>
      </c>
      <c r="D100" s="74"/>
      <c r="E100" s="74"/>
      <c r="F100" s="74"/>
      <c r="G100" s="157"/>
      <c r="H100" s="72">
        <f t="shared" si="4"/>
        <v>0</v>
      </c>
      <c r="I100" s="74"/>
      <c r="J100" s="74"/>
      <c r="K100" s="74"/>
      <c r="L100" s="158"/>
    </row>
    <row r="101" spans="1:12" x14ac:dyDescent="0.25">
      <c r="A101" s="44">
        <v>2236</v>
      </c>
      <c r="B101" s="71" t="s">
        <v>109</v>
      </c>
      <c r="C101" s="72">
        <f t="shared" si="2"/>
        <v>0</v>
      </c>
      <c r="D101" s="74"/>
      <c r="E101" s="74"/>
      <c r="F101" s="74"/>
      <c r="G101" s="157"/>
      <c r="H101" s="72">
        <f t="shared" si="4"/>
        <v>0</v>
      </c>
      <c r="I101" s="74"/>
      <c r="J101" s="74"/>
      <c r="K101" s="74"/>
      <c r="L101" s="158"/>
    </row>
    <row r="102" spans="1:12" ht="24" x14ac:dyDescent="0.25">
      <c r="A102" s="44">
        <v>2239</v>
      </c>
      <c r="B102" s="71" t="s">
        <v>110</v>
      </c>
      <c r="C102" s="72">
        <f t="shared" si="2"/>
        <v>0</v>
      </c>
      <c r="D102" s="74"/>
      <c r="E102" s="74"/>
      <c r="F102" s="74"/>
      <c r="G102" s="157"/>
      <c r="H102" s="72">
        <f t="shared" si="4"/>
        <v>0</v>
      </c>
      <c r="I102" s="74"/>
      <c r="J102" s="74"/>
      <c r="K102" s="74"/>
      <c r="L102" s="158"/>
    </row>
    <row r="103" spans="1:12" ht="36" x14ac:dyDescent="0.25">
      <c r="A103" s="159">
        <v>2240</v>
      </c>
      <c r="B103" s="71" t="s">
        <v>111</v>
      </c>
      <c r="C103" s="72">
        <f t="shared" si="2"/>
        <v>0</v>
      </c>
      <c r="D103" s="160">
        <f>SUM(D104:D111)</f>
        <v>0</v>
      </c>
      <c r="E103" s="160">
        <f>SUM(E104:E111)</f>
        <v>0</v>
      </c>
      <c r="F103" s="160">
        <f>SUM(F104:F111)</f>
        <v>0</v>
      </c>
      <c r="G103" s="161">
        <f>SUM(G104:G111)</f>
        <v>0</v>
      </c>
      <c r="H103" s="72">
        <f t="shared" si="4"/>
        <v>0</v>
      </c>
      <c r="I103" s="160">
        <f>SUM(I104:I111)</f>
        <v>0</v>
      </c>
      <c r="J103" s="160">
        <f>SUM(J104:J111)</f>
        <v>0</v>
      </c>
      <c r="K103" s="160">
        <f>SUM(K104:K111)</f>
        <v>0</v>
      </c>
      <c r="L103" s="162">
        <f>SUM(L104:L111)</f>
        <v>0</v>
      </c>
    </row>
    <row r="104" spans="1:12" x14ac:dyDescent="0.25">
      <c r="A104" s="44">
        <v>2241</v>
      </c>
      <c r="B104" s="71" t="s">
        <v>112</v>
      </c>
      <c r="C104" s="72">
        <f t="shared" si="2"/>
        <v>0</v>
      </c>
      <c r="D104" s="74"/>
      <c r="E104" s="74"/>
      <c r="F104" s="74"/>
      <c r="G104" s="157"/>
      <c r="H104" s="72">
        <f t="shared" si="4"/>
        <v>0</v>
      </c>
      <c r="I104" s="74"/>
      <c r="J104" s="74"/>
      <c r="K104" s="74"/>
      <c r="L104" s="158"/>
    </row>
    <row r="105" spans="1:12" ht="24" x14ac:dyDescent="0.25">
      <c r="A105" s="44">
        <v>2242</v>
      </c>
      <c r="B105" s="71" t="s">
        <v>113</v>
      </c>
      <c r="C105" s="72">
        <f t="shared" si="2"/>
        <v>0</v>
      </c>
      <c r="D105" s="74"/>
      <c r="E105" s="74"/>
      <c r="F105" s="74"/>
      <c r="G105" s="157"/>
      <c r="H105" s="72">
        <f t="shared" si="4"/>
        <v>0</v>
      </c>
      <c r="I105" s="74"/>
      <c r="J105" s="74"/>
      <c r="K105" s="74"/>
      <c r="L105" s="158"/>
    </row>
    <row r="106" spans="1:12" ht="24" x14ac:dyDescent="0.25">
      <c r="A106" s="44">
        <v>2243</v>
      </c>
      <c r="B106" s="71" t="s">
        <v>114</v>
      </c>
      <c r="C106" s="72">
        <f t="shared" si="2"/>
        <v>0</v>
      </c>
      <c r="D106" s="74"/>
      <c r="E106" s="74"/>
      <c r="F106" s="74"/>
      <c r="G106" s="157"/>
      <c r="H106" s="72">
        <f t="shared" si="4"/>
        <v>0</v>
      </c>
      <c r="I106" s="74"/>
      <c r="J106" s="74"/>
      <c r="K106" s="74"/>
      <c r="L106" s="158"/>
    </row>
    <row r="107" spans="1:12" x14ac:dyDescent="0.25">
      <c r="A107" s="44">
        <v>2244</v>
      </c>
      <c r="B107" s="71" t="s">
        <v>115</v>
      </c>
      <c r="C107" s="72">
        <f t="shared" si="2"/>
        <v>0</v>
      </c>
      <c r="D107" s="74"/>
      <c r="E107" s="74"/>
      <c r="F107" s="74"/>
      <c r="G107" s="157"/>
      <c r="H107" s="72">
        <f t="shared" si="4"/>
        <v>0</v>
      </c>
      <c r="I107" s="74"/>
      <c r="J107" s="74"/>
      <c r="K107" s="74"/>
      <c r="L107" s="158"/>
    </row>
    <row r="108" spans="1:12" ht="24" x14ac:dyDescent="0.25">
      <c r="A108" s="44">
        <v>2246</v>
      </c>
      <c r="B108" s="71" t="s">
        <v>116</v>
      </c>
      <c r="C108" s="72">
        <f t="shared" si="2"/>
        <v>0</v>
      </c>
      <c r="D108" s="74"/>
      <c r="E108" s="74"/>
      <c r="F108" s="74"/>
      <c r="G108" s="157"/>
      <c r="H108" s="72">
        <f t="shared" si="4"/>
        <v>0</v>
      </c>
      <c r="I108" s="74"/>
      <c r="J108" s="74"/>
      <c r="K108" s="74"/>
      <c r="L108" s="158"/>
    </row>
    <row r="109" spans="1:12" x14ac:dyDescent="0.25">
      <c r="A109" s="44">
        <v>2247</v>
      </c>
      <c r="B109" s="71" t="s">
        <v>117</v>
      </c>
      <c r="C109" s="72">
        <f t="shared" si="2"/>
        <v>0</v>
      </c>
      <c r="D109" s="74"/>
      <c r="E109" s="74"/>
      <c r="F109" s="74"/>
      <c r="G109" s="157"/>
      <c r="H109" s="72">
        <f t="shared" si="4"/>
        <v>0</v>
      </c>
      <c r="I109" s="74"/>
      <c r="J109" s="74"/>
      <c r="K109" s="74"/>
      <c r="L109" s="158"/>
    </row>
    <row r="110" spans="1:12" ht="24" x14ac:dyDescent="0.25">
      <c r="A110" s="44">
        <v>2248</v>
      </c>
      <c r="B110" s="71" t="s">
        <v>118</v>
      </c>
      <c r="C110" s="72">
        <f t="shared" si="2"/>
        <v>0</v>
      </c>
      <c r="D110" s="74"/>
      <c r="E110" s="74"/>
      <c r="F110" s="74"/>
      <c r="G110" s="157"/>
      <c r="H110" s="72">
        <f t="shared" si="4"/>
        <v>0</v>
      </c>
      <c r="I110" s="74"/>
      <c r="J110" s="74"/>
      <c r="K110" s="74"/>
      <c r="L110" s="158"/>
    </row>
    <row r="111" spans="1:12" ht="24" x14ac:dyDescent="0.25">
      <c r="A111" s="44">
        <v>2249</v>
      </c>
      <c r="B111" s="71" t="s">
        <v>119</v>
      </c>
      <c r="C111" s="72">
        <f t="shared" si="2"/>
        <v>0</v>
      </c>
      <c r="D111" s="74"/>
      <c r="E111" s="74"/>
      <c r="F111" s="74"/>
      <c r="G111" s="157"/>
      <c r="H111" s="72">
        <f t="shared" si="4"/>
        <v>0</v>
      </c>
      <c r="I111" s="74"/>
      <c r="J111" s="74"/>
      <c r="K111" s="74"/>
      <c r="L111" s="158"/>
    </row>
    <row r="112" spans="1:12" x14ac:dyDescent="0.25">
      <c r="A112" s="159">
        <v>2250</v>
      </c>
      <c r="B112" s="71" t="s">
        <v>120</v>
      </c>
      <c r="C112" s="72">
        <f t="shared" si="2"/>
        <v>0</v>
      </c>
      <c r="D112" s="160">
        <f>SUM(D113:D115)</f>
        <v>0</v>
      </c>
      <c r="E112" s="160">
        <f>SUM(E113:E115)</f>
        <v>0</v>
      </c>
      <c r="F112" s="160">
        <f>SUM(F113:F115)</f>
        <v>0</v>
      </c>
      <c r="G112" s="173">
        <f>SUM(G113:G115)</f>
        <v>0</v>
      </c>
      <c r="H112" s="72">
        <f t="shared" si="4"/>
        <v>0</v>
      </c>
      <c r="I112" s="160">
        <f>SUM(I113:I115)</f>
        <v>0</v>
      </c>
      <c r="J112" s="160">
        <f>SUM(J113:J115)</f>
        <v>0</v>
      </c>
      <c r="K112" s="160">
        <f>SUM(K113:K115)</f>
        <v>0</v>
      </c>
      <c r="L112" s="162">
        <f>SUM(L113:L115)</f>
        <v>0</v>
      </c>
    </row>
    <row r="113" spans="1:12" x14ac:dyDescent="0.25">
      <c r="A113" s="44">
        <v>2251</v>
      </c>
      <c r="B113" s="71" t="s">
        <v>121</v>
      </c>
      <c r="C113" s="72">
        <f t="shared" si="2"/>
        <v>0</v>
      </c>
      <c r="D113" s="74"/>
      <c r="E113" s="74"/>
      <c r="F113" s="74"/>
      <c r="G113" s="157"/>
      <c r="H113" s="72">
        <f t="shared" si="4"/>
        <v>0</v>
      </c>
      <c r="I113" s="74"/>
      <c r="J113" s="74"/>
      <c r="K113" s="74"/>
      <c r="L113" s="158"/>
    </row>
    <row r="114" spans="1:12" ht="24" x14ac:dyDescent="0.25">
      <c r="A114" s="44">
        <v>2252</v>
      </c>
      <c r="B114" s="71" t="s">
        <v>122</v>
      </c>
      <c r="C114" s="72">
        <f t="shared" ref="C114:C127" si="5">SUM(D114:G114)</f>
        <v>0</v>
      </c>
      <c r="D114" s="74"/>
      <c r="E114" s="74"/>
      <c r="F114" s="74"/>
      <c r="G114" s="157"/>
      <c r="H114" s="72">
        <f t="shared" si="4"/>
        <v>0</v>
      </c>
      <c r="I114" s="74"/>
      <c r="J114" s="74"/>
      <c r="K114" s="74"/>
      <c r="L114" s="158"/>
    </row>
    <row r="115" spans="1:12" ht="24" x14ac:dyDescent="0.25">
      <c r="A115" s="44">
        <v>2259</v>
      </c>
      <c r="B115" s="71" t="s">
        <v>123</v>
      </c>
      <c r="C115" s="72">
        <f t="shared" si="5"/>
        <v>0</v>
      </c>
      <c r="D115" s="74"/>
      <c r="E115" s="74"/>
      <c r="F115" s="74"/>
      <c r="G115" s="157"/>
      <c r="H115" s="72">
        <f t="shared" si="4"/>
        <v>0</v>
      </c>
      <c r="I115" s="74"/>
      <c r="J115" s="74"/>
      <c r="K115" s="74"/>
      <c r="L115" s="158"/>
    </row>
    <row r="116" spans="1:12" x14ac:dyDescent="0.25">
      <c r="A116" s="159">
        <v>2260</v>
      </c>
      <c r="B116" s="71" t="s">
        <v>124</v>
      </c>
      <c r="C116" s="72">
        <f t="shared" si="5"/>
        <v>0</v>
      </c>
      <c r="D116" s="160">
        <f>SUM(D117:D121)</f>
        <v>0</v>
      </c>
      <c r="E116" s="160">
        <f>SUM(E117:E121)</f>
        <v>0</v>
      </c>
      <c r="F116" s="160">
        <f>SUM(F117:F121)</f>
        <v>0</v>
      </c>
      <c r="G116" s="161">
        <f>SUM(G117:G121)</f>
        <v>0</v>
      </c>
      <c r="H116" s="72">
        <f t="shared" si="4"/>
        <v>0</v>
      </c>
      <c r="I116" s="160">
        <f>SUM(I117:I121)</f>
        <v>0</v>
      </c>
      <c r="J116" s="160">
        <f>SUM(J117:J121)</f>
        <v>0</v>
      </c>
      <c r="K116" s="160">
        <f>SUM(K117:K121)</f>
        <v>0</v>
      </c>
      <c r="L116" s="162">
        <f>SUM(L117:L121)</f>
        <v>0</v>
      </c>
    </row>
    <row r="117" spans="1:12" x14ac:dyDescent="0.25">
      <c r="A117" s="44">
        <v>2261</v>
      </c>
      <c r="B117" s="71" t="s">
        <v>125</v>
      </c>
      <c r="C117" s="72">
        <f t="shared" si="5"/>
        <v>0</v>
      </c>
      <c r="D117" s="74"/>
      <c r="E117" s="74"/>
      <c r="F117" s="74"/>
      <c r="G117" s="157"/>
      <c r="H117" s="72">
        <f t="shared" si="4"/>
        <v>0</v>
      </c>
      <c r="I117" s="74"/>
      <c r="J117" s="74"/>
      <c r="K117" s="74"/>
      <c r="L117" s="158"/>
    </row>
    <row r="118" spans="1:12" x14ac:dyDescent="0.25">
      <c r="A118" s="44">
        <v>2262</v>
      </c>
      <c r="B118" s="71" t="s">
        <v>126</v>
      </c>
      <c r="C118" s="72">
        <f t="shared" si="5"/>
        <v>0</v>
      </c>
      <c r="D118" s="74"/>
      <c r="E118" s="74"/>
      <c r="F118" s="74"/>
      <c r="G118" s="157"/>
      <c r="H118" s="72">
        <f t="shared" si="4"/>
        <v>0</v>
      </c>
      <c r="I118" s="74"/>
      <c r="J118" s="74"/>
      <c r="K118" s="74"/>
      <c r="L118" s="158"/>
    </row>
    <row r="119" spans="1:12" x14ac:dyDescent="0.25">
      <c r="A119" s="44">
        <v>2263</v>
      </c>
      <c r="B119" s="71" t="s">
        <v>127</v>
      </c>
      <c r="C119" s="72">
        <f t="shared" si="5"/>
        <v>0</v>
      </c>
      <c r="D119" s="74"/>
      <c r="E119" s="74"/>
      <c r="F119" s="74"/>
      <c r="G119" s="157"/>
      <c r="H119" s="72">
        <f t="shared" si="4"/>
        <v>0</v>
      </c>
      <c r="I119" s="74"/>
      <c r="J119" s="74"/>
      <c r="K119" s="74"/>
      <c r="L119" s="158"/>
    </row>
    <row r="120" spans="1:12" ht="24" x14ac:dyDescent="0.25">
      <c r="A120" s="44">
        <v>2264</v>
      </c>
      <c r="B120" s="71" t="s">
        <v>128</v>
      </c>
      <c r="C120" s="72">
        <f t="shared" si="5"/>
        <v>0</v>
      </c>
      <c r="D120" s="74"/>
      <c r="E120" s="74"/>
      <c r="F120" s="74"/>
      <c r="G120" s="157"/>
      <c r="H120" s="72">
        <f t="shared" si="4"/>
        <v>0</v>
      </c>
      <c r="I120" s="74"/>
      <c r="J120" s="74"/>
      <c r="K120" s="74"/>
      <c r="L120" s="158"/>
    </row>
    <row r="121" spans="1:12" x14ac:dyDescent="0.25">
      <c r="A121" s="44">
        <v>2269</v>
      </c>
      <c r="B121" s="71" t="s">
        <v>129</v>
      </c>
      <c r="C121" s="72">
        <f t="shared" si="5"/>
        <v>0</v>
      </c>
      <c r="D121" s="74"/>
      <c r="E121" s="74"/>
      <c r="F121" s="74"/>
      <c r="G121" s="157"/>
      <c r="H121" s="72">
        <f t="shared" si="4"/>
        <v>0</v>
      </c>
      <c r="I121" s="74"/>
      <c r="J121" s="74"/>
      <c r="K121" s="74"/>
      <c r="L121" s="158"/>
    </row>
    <row r="122" spans="1:12" x14ac:dyDescent="0.25">
      <c r="A122" s="159">
        <v>2270</v>
      </c>
      <c r="B122" s="71" t="s">
        <v>130</v>
      </c>
      <c r="C122" s="72">
        <f t="shared" si="5"/>
        <v>0</v>
      </c>
      <c r="D122" s="160">
        <f>SUM(D123:D127)</f>
        <v>0</v>
      </c>
      <c r="E122" s="160">
        <f>SUM(E123:E127)</f>
        <v>0</v>
      </c>
      <c r="F122" s="160">
        <f>SUM(F123:F127)</f>
        <v>0</v>
      </c>
      <c r="G122" s="161">
        <f>SUM(G123:G127)</f>
        <v>0</v>
      </c>
      <c r="H122" s="72">
        <f t="shared" si="4"/>
        <v>0</v>
      </c>
      <c r="I122" s="160">
        <f>SUM(I123:I127)</f>
        <v>0</v>
      </c>
      <c r="J122" s="160">
        <f>SUM(J123:J127)</f>
        <v>0</v>
      </c>
      <c r="K122" s="160">
        <f>SUM(K123:K127)</f>
        <v>0</v>
      </c>
      <c r="L122" s="162">
        <f>SUM(L123:L127)</f>
        <v>0</v>
      </c>
    </row>
    <row r="123" spans="1:12" x14ac:dyDescent="0.25">
      <c r="A123" s="44">
        <v>2272</v>
      </c>
      <c r="B123" s="174" t="s">
        <v>131</v>
      </c>
      <c r="C123" s="72">
        <f t="shared" si="5"/>
        <v>0</v>
      </c>
      <c r="D123" s="74"/>
      <c r="E123" s="74"/>
      <c r="F123" s="74"/>
      <c r="G123" s="157"/>
      <c r="H123" s="72">
        <f t="shared" si="4"/>
        <v>0</v>
      </c>
      <c r="I123" s="74"/>
      <c r="J123" s="74"/>
      <c r="K123" s="74"/>
      <c r="L123" s="158"/>
    </row>
    <row r="124" spans="1:12" ht="24" x14ac:dyDescent="0.25">
      <c r="A124" s="44">
        <v>2274</v>
      </c>
      <c r="B124" s="175" t="s">
        <v>132</v>
      </c>
      <c r="C124" s="72">
        <f t="shared" si="5"/>
        <v>0</v>
      </c>
      <c r="D124" s="74"/>
      <c r="E124" s="74"/>
      <c r="F124" s="74"/>
      <c r="G124" s="157"/>
      <c r="H124" s="72">
        <f t="shared" si="4"/>
        <v>0</v>
      </c>
      <c r="I124" s="74"/>
      <c r="J124" s="74"/>
      <c r="K124" s="74"/>
      <c r="L124" s="158"/>
    </row>
    <row r="125" spans="1:12" ht="24" x14ac:dyDescent="0.25">
      <c r="A125" s="44">
        <v>2275</v>
      </c>
      <c r="B125" s="71" t="s">
        <v>133</v>
      </c>
      <c r="C125" s="72">
        <f t="shared" si="5"/>
        <v>0</v>
      </c>
      <c r="D125" s="74"/>
      <c r="E125" s="74"/>
      <c r="F125" s="74"/>
      <c r="G125" s="157"/>
      <c r="H125" s="72">
        <f t="shared" si="4"/>
        <v>0</v>
      </c>
      <c r="I125" s="74"/>
      <c r="J125" s="74"/>
      <c r="K125" s="74"/>
      <c r="L125" s="158"/>
    </row>
    <row r="126" spans="1:12" ht="36" x14ac:dyDescent="0.25">
      <c r="A126" s="44">
        <v>2276</v>
      </c>
      <c r="B126" s="71" t="s">
        <v>134</v>
      </c>
      <c r="C126" s="72">
        <f t="shared" si="5"/>
        <v>0</v>
      </c>
      <c r="D126" s="74"/>
      <c r="E126" s="74"/>
      <c r="F126" s="74"/>
      <c r="G126" s="157"/>
      <c r="H126" s="72">
        <f t="shared" si="4"/>
        <v>0</v>
      </c>
      <c r="I126" s="74"/>
      <c r="J126" s="74"/>
      <c r="K126" s="74"/>
      <c r="L126" s="158"/>
    </row>
    <row r="127" spans="1:12" ht="24" x14ac:dyDescent="0.25">
      <c r="A127" s="44">
        <v>2279</v>
      </c>
      <c r="B127" s="71" t="s">
        <v>135</v>
      </c>
      <c r="C127" s="72">
        <f t="shared" si="5"/>
        <v>0</v>
      </c>
      <c r="D127" s="74"/>
      <c r="E127" s="74"/>
      <c r="F127" s="74"/>
      <c r="G127" s="157"/>
      <c r="H127" s="72">
        <f t="shared" si="4"/>
        <v>0</v>
      </c>
      <c r="I127" s="74"/>
      <c r="J127" s="74"/>
      <c r="K127" s="74"/>
      <c r="L127" s="158"/>
    </row>
    <row r="128" spans="1:12" ht="24" x14ac:dyDescent="0.25">
      <c r="A128" s="168">
        <v>2280</v>
      </c>
      <c r="B128" s="65" t="s">
        <v>136</v>
      </c>
      <c r="C128" s="66">
        <f t="shared" ref="C128:L128" si="6">SUM(C129)</f>
        <v>0</v>
      </c>
      <c r="D128" s="169">
        <f t="shared" si="6"/>
        <v>0</v>
      </c>
      <c r="E128" s="169">
        <f t="shared" si="6"/>
        <v>0</v>
      </c>
      <c r="F128" s="169">
        <f t="shared" si="6"/>
        <v>0</v>
      </c>
      <c r="G128" s="169">
        <f t="shared" si="6"/>
        <v>0</v>
      </c>
      <c r="H128" s="66">
        <f t="shared" si="6"/>
        <v>0</v>
      </c>
      <c r="I128" s="169">
        <f t="shared" si="6"/>
        <v>0</v>
      </c>
      <c r="J128" s="169">
        <f t="shared" si="6"/>
        <v>0</v>
      </c>
      <c r="K128" s="169">
        <f t="shared" si="6"/>
        <v>0</v>
      </c>
      <c r="L128" s="176">
        <f t="shared" si="6"/>
        <v>0</v>
      </c>
    </row>
    <row r="129" spans="1:12" ht="24" x14ac:dyDescent="0.25">
      <c r="A129" s="44">
        <v>2283</v>
      </c>
      <c r="B129" s="71" t="s">
        <v>137</v>
      </c>
      <c r="C129" s="72">
        <f t="shared" ref="C129:C192" si="7">SUM(D129:G129)</f>
        <v>0</v>
      </c>
      <c r="D129" s="74"/>
      <c r="E129" s="74"/>
      <c r="F129" s="74"/>
      <c r="G129" s="157"/>
      <c r="H129" s="72">
        <f t="shared" ref="H129:H192" si="8">SUM(I129:L129)</f>
        <v>0</v>
      </c>
      <c r="I129" s="74"/>
      <c r="J129" s="74"/>
      <c r="K129" s="74"/>
      <c r="L129" s="158"/>
    </row>
    <row r="130" spans="1:12" ht="38.25" customHeight="1" x14ac:dyDescent="0.25">
      <c r="A130" s="56">
        <v>2300</v>
      </c>
      <c r="B130" s="147" t="s">
        <v>138</v>
      </c>
      <c r="C130" s="57">
        <f t="shared" si="7"/>
        <v>29070</v>
      </c>
      <c r="D130" s="63">
        <f>SUM(D131,D136,D140,D141,D144,D151,D159,D160,D163)</f>
        <v>29070</v>
      </c>
      <c r="E130" s="63">
        <f>SUM(E131,E136,E140,E141,E144,E151,E159,E160,E163)</f>
        <v>0</v>
      </c>
      <c r="F130" s="63">
        <f>SUM(F131,F136,F140,F141,F144,F151,F159,F160,F163)</f>
        <v>0</v>
      </c>
      <c r="G130" s="166">
        <f>SUM(G131,G136,G140,G141,G144,G151,G159,G160,G163)</f>
        <v>0</v>
      </c>
      <c r="H130" s="57">
        <f t="shared" si="8"/>
        <v>30830</v>
      </c>
      <c r="I130" s="63">
        <f>SUM(I131,I136,I140,I141,I144,I151,I159,I160,I163)</f>
        <v>30830</v>
      </c>
      <c r="J130" s="63">
        <f>SUM(J131,J136,J140,J141,J144,J151,J159,J160,J163)</f>
        <v>0</v>
      </c>
      <c r="K130" s="63">
        <f>SUM(K131,K136,K140,K141,K144,K151,K159,K160,K163)</f>
        <v>0</v>
      </c>
      <c r="L130" s="167">
        <f>SUM(L131,L136,L140,L141,L144,L151,L159,L160,L163)</f>
        <v>0</v>
      </c>
    </row>
    <row r="131" spans="1:12" ht="24" x14ac:dyDescent="0.25">
      <c r="A131" s="168">
        <v>2310</v>
      </c>
      <c r="B131" s="65" t="s">
        <v>139</v>
      </c>
      <c r="C131" s="66">
        <f t="shared" si="7"/>
        <v>0</v>
      </c>
      <c r="D131" s="169">
        <f>SUM(D132:D135)</f>
        <v>0</v>
      </c>
      <c r="E131" s="169">
        <f>SUM(E132:E135)</f>
        <v>0</v>
      </c>
      <c r="F131" s="169">
        <f>SUM(F132:F135)</f>
        <v>0</v>
      </c>
      <c r="G131" s="170">
        <f>SUM(G132:G135)</f>
        <v>0</v>
      </c>
      <c r="H131" s="66">
        <f t="shared" si="8"/>
        <v>0</v>
      </c>
      <c r="I131" s="169">
        <f>SUM(I132:I135)</f>
        <v>0</v>
      </c>
      <c r="J131" s="169">
        <f>SUM(J132:J135)</f>
        <v>0</v>
      </c>
      <c r="K131" s="169">
        <f>SUM(K132:K135)</f>
        <v>0</v>
      </c>
      <c r="L131" s="171">
        <f>SUM(L132:L135)</f>
        <v>0</v>
      </c>
    </row>
    <row r="132" spans="1:12" x14ac:dyDescent="0.25">
      <c r="A132" s="44">
        <v>2311</v>
      </c>
      <c r="B132" s="71" t="s">
        <v>140</v>
      </c>
      <c r="C132" s="72">
        <f t="shared" si="7"/>
        <v>0</v>
      </c>
      <c r="D132" s="74"/>
      <c r="E132" s="74"/>
      <c r="F132" s="74"/>
      <c r="G132" s="157"/>
      <c r="H132" s="72">
        <f t="shared" si="8"/>
        <v>0</v>
      </c>
      <c r="I132" s="74"/>
      <c r="J132" s="74"/>
      <c r="K132" s="74"/>
      <c r="L132" s="158"/>
    </row>
    <row r="133" spans="1:12" x14ac:dyDescent="0.25">
      <c r="A133" s="44">
        <v>2312</v>
      </c>
      <c r="B133" s="71" t="s">
        <v>141</v>
      </c>
      <c r="C133" s="72">
        <f t="shared" si="7"/>
        <v>0</v>
      </c>
      <c r="D133" s="74"/>
      <c r="E133" s="74"/>
      <c r="F133" s="74"/>
      <c r="G133" s="157"/>
      <c r="H133" s="72">
        <f t="shared" si="8"/>
        <v>0</v>
      </c>
      <c r="I133" s="74"/>
      <c r="J133" s="74"/>
      <c r="K133" s="74"/>
      <c r="L133" s="158"/>
    </row>
    <row r="134" spans="1:12" x14ac:dyDescent="0.25">
      <c r="A134" s="44">
        <v>2313</v>
      </c>
      <c r="B134" s="71" t="s">
        <v>142</v>
      </c>
      <c r="C134" s="72">
        <f t="shared" si="7"/>
        <v>0</v>
      </c>
      <c r="D134" s="74"/>
      <c r="E134" s="74"/>
      <c r="F134" s="74"/>
      <c r="G134" s="157"/>
      <c r="H134" s="72">
        <f t="shared" si="8"/>
        <v>0</v>
      </c>
      <c r="I134" s="74"/>
      <c r="J134" s="74"/>
      <c r="K134" s="74"/>
      <c r="L134" s="158"/>
    </row>
    <row r="135" spans="1:12" ht="36" customHeight="1" x14ac:dyDescent="0.25">
      <c r="A135" s="44">
        <v>2314</v>
      </c>
      <c r="B135" s="71" t="s">
        <v>143</v>
      </c>
      <c r="C135" s="72">
        <f t="shared" si="7"/>
        <v>0</v>
      </c>
      <c r="D135" s="74"/>
      <c r="E135" s="74"/>
      <c r="F135" s="74"/>
      <c r="G135" s="157"/>
      <c r="H135" s="72">
        <f t="shared" si="8"/>
        <v>0</v>
      </c>
      <c r="I135" s="74"/>
      <c r="J135" s="74"/>
      <c r="K135" s="74"/>
      <c r="L135" s="158"/>
    </row>
    <row r="136" spans="1:12" x14ac:dyDescent="0.25">
      <c r="A136" s="159">
        <v>2320</v>
      </c>
      <c r="B136" s="71" t="s">
        <v>144</v>
      </c>
      <c r="C136" s="72">
        <f t="shared" si="7"/>
        <v>0</v>
      </c>
      <c r="D136" s="160">
        <f>SUM(D137:D139)</f>
        <v>0</v>
      </c>
      <c r="E136" s="160">
        <f>SUM(E137:E139)</f>
        <v>0</v>
      </c>
      <c r="F136" s="160">
        <f>SUM(F137:F139)</f>
        <v>0</v>
      </c>
      <c r="G136" s="161">
        <f>SUM(G137:G139)</f>
        <v>0</v>
      </c>
      <c r="H136" s="72">
        <f t="shared" si="8"/>
        <v>0</v>
      </c>
      <c r="I136" s="160">
        <f>SUM(I137:I139)</f>
        <v>0</v>
      </c>
      <c r="J136" s="160">
        <f>SUM(J137:J139)</f>
        <v>0</v>
      </c>
      <c r="K136" s="160">
        <f>SUM(K137:K139)</f>
        <v>0</v>
      </c>
      <c r="L136" s="162">
        <f>SUM(L137:L139)</f>
        <v>0</v>
      </c>
    </row>
    <row r="137" spans="1:12" x14ac:dyDescent="0.25">
      <c r="A137" s="44">
        <v>2321</v>
      </c>
      <c r="B137" s="71" t="s">
        <v>145</v>
      </c>
      <c r="C137" s="72">
        <f t="shared" si="7"/>
        <v>0</v>
      </c>
      <c r="D137" s="74"/>
      <c r="E137" s="74"/>
      <c r="F137" s="74"/>
      <c r="G137" s="157"/>
      <c r="H137" s="72">
        <f t="shared" si="8"/>
        <v>0</v>
      </c>
      <c r="I137" s="74"/>
      <c r="J137" s="74"/>
      <c r="K137" s="74"/>
      <c r="L137" s="158"/>
    </row>
    <row r="138" spans="1:12" x14ac:dyDescent="0.25">
      <c r="A138" s="44">
        <v>2322</v>
      </c>
      <c r="B138" s="71" t="s">
        <v>146</v>
      </c>
      <c r="C138" s="72">
        <f t="shared" si="7"/>
        <v>0</v>
      </c>
      <c r="D138" s="74"/>
      <c r="E138" s="74"/>
      <c r="F138" s="74"/>
      <c r="G138" s="157"/>
      <c r="H138" s="72">
        <f t="shared" si="8"/>
        <v>0</v>
      </c>
      <c r="I138" s="74"/>
      <c r="J138" s="74"/>
      <c r="K138" s="74"/>
      <c r="L138" s="158"/>
    </row>
    <row r="139" spans="1:12" ht="10.5" customHeight="1" x14ac:dyDescent="0.25">
      <c r="A139" s="44">
        <v>2329</v>
      </c>
      <c r="B139" s="71" t="s">
        <v>147</v>
      </c>
      <c r="C139" s="72">
        <f t="shared" si="7"/>
        <v>0</v>
      </c>
      <c r="D139" s="74"/>
      <c r="E139" s="74"/>
      <c r="F139" s="74"/>
      <c r="G139" s="157"/>
      <c r="H139" s="72">
        <f t="shared" si="8"/>
        <v>0</v>
      </c>
      <c r="I139" s="74"/>
      <c r="J139" s="74"/>
      <c r="K139" s="74"/>
      <c r="L139" s="158"/>
    </row>
    <row r="140" spans="1:12" x14ac:dyDescent="0.25">
      <c r="A140" s="159">
        <v>2330</v>
      </c>
      <c r="B140" s="71" t="s">
        <v>148</v>
      </c>
      <c r="C140" s="72">
        <f t="shared" si="7"/>
        <v>0</v>
      </c>
      <c r="D140" s="74"/>
      <c r="E140" s="74"/>
      <c r="F140" s="74"/>
      <c r="G140" s="157"/>
      <c r="H140" s="72">
        <f t="shared" si="8"/>
        <v>0</v>
      </c>
      <c r="I140" s="74"/>
      <c r="J140" s="74"/>
      <c r="K140" s="74"/>
      <c r="L140" s="158"/>
    </row>
    <row r="141" spans="1:12" ht="48" x14ac:dyDescent="0.25">
      <c r="A141" s="159">
        <v>2340</v>
      </c>
      <c r="B141" s="71" t="s">
        <v>149</v>
      </c>
      <c r="C141" s="72">
        <f t="shared" si="7"/>
        <v>0</v>
      </c>
      <c r="D141" s="160">
        <f>SUM(D142:D143)</f>
        <v>0</v>
      </c>
      <c r="E141" s="160">
        <f>SUM(E142:E143)</f>
        <v>0</v>
      </c>
      <c r="F141" s="160">
        <f>SUM(F142:F143)</f>
        <v>0</v>
      </c>
      <c r="G141" s="161">
        <f>SUM(G142:G143)</f>
        <v>0</v>
      </c>
      <c r="H141" s="72">
        <f t="shared" si="8"/>
        <v>0</v>
      </c>
      <c r="I141" s="160">
        <f>SUM(I142:I143)</f>
        <v>0</v>
      </c>
      <c r="J141" s="160">
        <f>SUM(J142:J143)</f>
        <v>0</v>
      </c>
      <c r="K141" s="160">
        <f>SUM(K142:K143)</f>
        <v>0</v>
      </c>
      <c r="L141" s="162">
        <f>SUM(L142:L143)</f>
        <v>0</v>
      </c>
    </row>
    <row r="142" spans="1:12" x14ac:dyDescent="0.25">
      <c r="A142" s="44">
        <v>2341</v>
      </c>
      <c r="B142" s="71" t="s">
        <v>150</v>
      </c>
      <c r="C142" s="72">
        <f t="shared" si="7"/>
        <v>0</v>
      </c>
      <c r="D142" s="74"/>
      <c r="E142" s="74"/>
      <c r="F142" s="74"/>
      <c r="G142" s="157"/>
      <c r="H142" s="72">
        <f t="shared" si="8"/>
        <v>0</v>
      </c>
      <c r="I142" s="74"/>
      <c r="J142" s="74"/>
      <c r="K142" s="74"/>
      <c r="L142" s="158"/>
    </row>
    <row r="143" spans="1:12" ht="24" x14ac:dyDescent="0.25">
      <c r="A143" s="44">
        <v>2344</v>
      </c>
      <c r="B143" s="71" t="s">
        <v>151</v>
      </c>
      <c r="C143" s="72">
        <f t="shared" si="7"/>
        <v>0</v>
      </c>
      <c r="D143" s="74"/>
      <c r="E143" s="74"/>
      <c r="F143" s="74"/>
      <c r="G143" s="157"/>
      <c r="H143" s="72">
        <f t="shared" si="8"/>
        <v>0</v>
      </c>
      <c r="I143" s="74"/>
      <c r="J143" s="74"/>
      <c r="K143" s="74"/>
      <c r="L143" s="158"/>
    </row>
    <row r="144" spans="1:12" ht="24" x14ac:dyDescent="0.25">
      <c r="A144" s="150">
        <v>2350</v>
      </c>
      <c r="B144" s="112" t="s">
        <v>152</v>
      </c>
      <c r="C144" s="117">
        <f t="shared" si="7"/>
        <v>0</v>
      </c>
      <c r="D144" s="151">
        <f>SUM(D145:D150)</f>
        <v>0</v>
      </c>
      <c r="E144" s="151">
        <f>SUM(E145:E150)</f>
        <v>0</v>
      </c>
      <c r="F144" s="151">
        <f>SUM(F145:F150)</f>
        <v>0</v>
      </c>
      <c r="G144" s="152">
        <f>SUM(G145:G150)</f>
        <v>0</v>
      </c>
      <c r="H144" s="117">
        <f t="shared" si="8"/>
        <v>0</v>
      </c>
      <c r="I144" s="151">
        <f>SUM(I145:I150)</f>
        <v>0</v>
      </c>
      <c r="J144" s="151">
        <f>SUM(J145:J150)</f>
        <v>0</v>
      </c>
      <c r="K144" s="151">
        <f>SUM(K145:K150)</f>
        <v>0</v>
      </c>
      <c r="L144" s="153">
        <f>SUM(L145:L150)</f>
        <v>0</v>
      </c>
    </row>
    <row r="145" spans="1:12" x14ac:dyDescent="0.25">
      <c r="A145" s="38">
        <v>2351</v>
      </c>
      <c r="B145" s="65" t="s">
        <v>153</v>
      </c>
      <c r="C145" s="66">
        <f t="shared" si="7"/>
        <v>0</v>
      </c>
      <c r="D145" s="68"/>
      <c r="E145" s="68"/>
      <c r="F145" s="68"/>
      <c r="G145" s="154"/>
      <c r="H145" s="66">
        <f t="shared" si="8"/>
        <v>0</v>
      </c>
      <c r="I145" s="68"/>
      <c r="J145" s="68"/>
      <c r="K145" s="68"/>
      <c r="L145" s="155"/>
    </row>
    <row r="146" spans="1:12" x14ac:dyDescent="0.25">
      <c r="A146" s="44">
        <v>2352</v>
      </c>
      <c r="B146" s="71" t="s">
        <v>154</v>
      </c>
      <c r="C146" s="72">
        <f t="shared" si="7"/>
        <v>0</v>
      </c>
      <c r="D146" s="74"/>
      <c r="E146" s="74"/>
      <c r="F146" s="74"/>
      <c r="G146" s="157"/>
      <c r="H146" s="72">
        <f t="shared" si="8"/>
        <v>0</v>
      </c>
      <c r="I146" s="74"/>
      <c r="J146" s="74"/>
      <c r="K146" s="74"/>
      <c r="L146" s="158"/>
    </row>
    <row r="147" spans="1:12" ht="24" x14ac:dyDescent="0.25">
      <c r="A147" s="44">
        <v>2353</v>
      </c>
      <c r="B147" s="71" t="s">
        <v>155</v>
      </c>
      <c r="C147" s="72">
        <f t="shared" si="7"/>
        <v>0</v>
      </c>
      <c r="D147" s="74"/>
      <c r="E147" s="74"/>
      <c r="F147" s="74"/>
      <c r="G147" s="157"/>
      <c r="H147" s="72">
        <f t="shared" si="8"/>
        <v>0</v>
      </c>
      <c r="I147" s="74"/>
      <c r="J147" s="74"/>
      <c r="K147" s="74"/>
      <c r="L147" s="158"/>
    </row>
    <row r="148" spans="1:12" ht="24" x14ac:dyDescent="0.25">
      <c r="A148" s="44">
        <v>2354</v>
      </c>
      <c r="B148" s="71" t="s">
        <v>156</v>
      </c>
      <c r="C148" s="72">
        <f t="shared" si="7"/>
        <v>0</v>
      </c>
      <c r="D148" s="74"/>
      <c r="E148" s="74"/>
      <c r="F148" s="74"/>
      <c r="G148" s="157"/>
      <c r="H148" s="72">
        <f t="shared" si="8"/>
        <v>0</v>
      </c>
      <c r="I148" s="74"/>
      <c r="J148" s="74"/>
      <c r="K148" s="74"/>
      <c r="L148" s="158"/>
    </row>
    <row r="149" spans="1:12" ht="24" x14ac:dyDescent="0.25">
      <c r="A149" s="44">
        <v>2355</v>
      </c>
      <c r="B149" s="71" t="s">
        <v>157</v>
      </c>
      <c r="C149" s="72">
        <f t="shared" si="7"/>
        <v>0</v>
      </c>
      <c r="D149" s="74"/>
      <c r="E149" s="74"/>
      <c r="F149" s="74"/>
      <c r="G149" s="157"/>
      <c r="H149" s="72">
        <f t="shared" si="8"/>
        <v>0</v>
      </c>
      <c r="I149" s="74"/>
      <c r="J149" s="74"/>
      <c r="K149" s="74"/>
      <c r="L149" s="158"/>
    </row>
    <row r="150" spans="1:12" ht="24" x14ac:dyDescent="0.25">
      <c r="A150" s="44">
        <v>2359</v>
      </c>
      <c r="B150" s="71" t="s">
        <v>158</v>
      </c>
      <c r="C150" s="72">
        <f t="shared" si="7"/>
        <v>0</v>
      </c>
      <c r="D150" s="74"/>
      <c r="E150" s="74"/>
      <c r="F150" s="74"/>
      <c r="G150" s="157"/>
      <c r="H150" s="72">
        <f t="shared" si="8"/>
        <v>0</v>
      </c>
      <c r="I150" s="74"/>
      <c r="J150" s="74"/>
      <c r="K150" s="74"/>
      <c r="L150" s="158"/>
    </row>
    <row r="151" spans="1:12" ht="24.75" customHeight="1" x14ac:dyDescent="0.25">
      <c r="A151" s="159">
        <v>2360</v>
      </c>
      <c r="B151" s="71" t="s">
        <v>159</v>
      </c>
      <c r="C151" s="72">
        <f t="shared" si="7"/>
        <v>29070</v>
      </c>
      <c r="D151" s="160">
        <f>SUM(D152:D158)</f>
        <v>29070</v>
      </c>
      <c r="E151" s="160">
        <f>SUM(E152:E158)</f>
        <v>0</v>
      </c>
      <c r="F151" s="160">
        <f>SUM(F152:F158)</f>
        <v>0</v>
      </c>
      <c r="G151" s="161">
        <f>SUM(G152:G158)</f>
        <v>0</v>
      </c>
      <c r="H151" s="72">
        <f t="shared" si="8"/>
        <v>30830</v>
      </c>
      <c r="I151" s="160">
        <f>SUM(I152:I158)</f>
        <v>30830</v>
      </c>
      <c r="J151" s="160">
        <f>SUM(J152:J158)</f>
        <v>0</v>
      </c>
      <c r="K151" s="160">
        <f>SUM(K152:K158)</f>
        <v>0</v>
      </c>
      <c r="L151" s="162">
        <f>SUM(L152:L158)</f>
        <v>0</v>
      </c>
    </row>
    <row r="152" spans="1:12" x14ac:dyDescent="0.25">
      <c r="A152" s="43">
        <v>2361</v>
      </c>
      <c r="B152" s="71" t="s">
        <v>160</v>
      </c>
      <c r="C152" s="72">
        <f t="shared" si="7"/>
        <v>0</v>
      </c>
      <c r="D152" s="74"/>
      <c r="E152" s="74"/>
      <c r="F152" s="74"/>
      <c r="G152" s="157"/>
      <c r="H152" s="72">
        <f t="shared" si="8"/>
        <v>0</v>
      </c>
      <c r="I152" s="74"/>
      <c r="J152" s="74"/>
      <c r="K152" s="74"/>
      <c r="L152" s="158"/>
    </row>
    <row r="153" spans="1:12" ht="24" x14ac:dyDescent="0.25">
      <c r="A153" s="43">
        <v>2362</v>
      </c>
      <c r="B153" s="71" t="s">
        <v>161</v>
      </c>
      <c r="C153" s="72">
        <f t="shared" si="7"/>
        <v>0</v>
      </c>
      <c r="D153" s="74"/>
      <c r="E153" s="74"/>
      <c r="F153" s="74"/>
      <c r="G153" s="157"/>
      <c r="H153" s="72">
        <f t="shared" si="8"/>
        <v>0</v>
      </c>
      <c r="I153" s="74"/>
      <c r="J153" s="74"/>
      <c r="K153" s="74"/>
      <c r="L153" s="158"/>
    </row>
    <row r="154" spans="1:12" x14ac:dyDescent="0.25">
      <c r="A154" s="43">
        <v>2363</v>
      </c>
      <c r="B154" s="71" t="s">
        <v>162</v>
      </c>
      <c r="C154" s="72">
        <f t="shared" si="7"/>
        <v>29070</v>
      </c>
      <c r="D154" s="74">
        <v>29070</v>
      </c>
      <c r="E154" s="74"/>
      <c r="F154" s="74"/>
      <c r="G154" s="157"/>
      <c r="H154" s="72">
        <f t="shared" si="8"/>
        <v>30830</v>
      </c>
      <c r="I154" s="74">
        <v>30830</v>
      </c>
      <c r="J154" s="74"/>
      <c r="K154" s="74"/>
      <c r="L154" s="158"/>
    </row>
    <row r="155" spans="1:12" x14ac:dyDescent="0.25">
      <c r="A155" s="43">
        <v>2364</v>
      </c>
      <c r="B155" s="71" t="s">
        <v>163</v>
      </c>
      <c r="C155" s="72">
        <f t="shared" si="7"/>
        <v>0</v>
      </c>
      <c r="D155" s="74"/>
      <c r="E155" s="74"/>
      <c r="F155" s="74"/>
      <c r="G155" s="157"/>
      <c r="H155" s="72">
        <f t="shared" si="8"/>
        <v>0</v>
      </c>
      <c r="I155" s="74"/>
      <c r="J155" s="74"/>
      <c r="K155" s="74"/>
      <c r="L155" s="158"/>
    </row>
    <row r="156" spans="1:12" ht="12.75" customHeight="1" x14ac:dyDescent="0.25">
      <c r="A156" s="43">
        <v>2365</v>
      </c>
      <c r="B156" s="71" t="s">
        <v>164</v>
      </c>
      <c r="C156" s="72">
        <f t="shared" si="7"/>
        <v>0</v>
      </c>
      <c r="D156" s="74"/>
      <c r="E156" s="74"/>
      <c r="F156" s="74"/>
      <c r="G156" s="157"/>
      <c r="H156" s="72">
        <f t="shared" si="8"/>
        <v>0</v>
      </c>
      <c r="I156" s="74"/>
      <c r="J156" s="74"/>
      <c r="K156" s="74"/>
      <c r="L156" s="158"/>
    </row>
    <row r="157" spans="1:12" ht="36" x14ac:dyDescent="0.25">
      <c r="A157" s="43">
        <v>2366</v>
      </c>
      <c r="B157" s="71" t="s">
        <v>165</v>
      </c>
      <c r="C157" s="72">
        <f t="shared" si="7"/>
        <v>0</v>
      </c>
      <c r="D157" s="74"/>
      <c r="E157" s="74"/>
      <c r="F157" s="74"/>
      <c r="G157" s="157"/>
      <c r="H157" s="72">
        <f t="shared" si="8"/>
        <v>0</v>
      </c>
      <c r="I157" s="74"/>
      <c r="J157" s="74"/>
      <c r="K157" s="74"/>
      <c r="L157" s="158"/>
    </row>
    <row r="158" spans="1:12" ht="48" x14ac:dyDescent="0.25">
      <c r="A158" s="43">
        <v>2369</v>
      </c>
      <c r="B158" s="71" t="s">
        <v>166</v>
      </c>
      <c r="C158" s="72">
        <f t="shared" si="7"/>
        <v>0</v>
      </c>
      <c r="D158" s="74"/>
      <c r="E158" s="74"/>
      <c r="F158" s="74"/>
      <c r="G158" s="157"/>
      <c r="H158" s="72">
        <f t="shared" si="8"/>
        <v>0</v>
      </c>
      <c r="I158" s="74"/>
      <c r="J158" s="74"/>
      <c r="K158" s="74"/>
      <c r="L158" s="158"/>
    </row>
    <row r="159" spans="1:12" x14ac:dyDescent="0.25">
      <c r="A159" s="150">
        <v>2370</v>
      </c>
      <c r="B159" s="112" t="s">
        <v>167</v>
      </c>
      <c r="C159" s="117">
        <f t="shared" si="7"/>
        <v>0</v>
      </c>
      <c r="D159" s="163"/>
      <c r="E159" s="163"/>
      <c r="F159" s="163"/>
      <c r="G159" s="164"/>
      <c r="H159" s="117">
        <f t="shared" si="8"/>
        <v>0</v>
      </c>
      <c r="I159" s="163"/>
      <c r="J159" s="163"/>
      <c r="K159" s="163"/>
      <c r="L159" s="165"/>
    </row>
    <row r="160" spans="1:12" x14ac:dyDescent="0.25">
      <c r="A160" s="150">
        <v>2380</v>
      </c>
      <c r="B160" s="112" t="s">
        <v>168</v>
      </c>
      <c r="C160" s="117">
        <f t="shared" si="7"/>
        <v>0</v>
      </c>
      <c r="D160" s="151">
        <f>SUM(D161:D162)</f>
        <v>0</v>
      </c>
      <c r="E160" s="151">
        <f>SUM(E161:E162)</f>
        <v>0</v>
      </c>
      <c r="F160" s="151">
        <f>SUM(F161:F162)</f>
        <v>0</v>
      </c>
      <c r="G160" s="152">
        <f>SUM(G161:G162)</f>
        <v>0</v>
      </c>
      <c r="H160" s="117">
        <f t="shared" si="8"/>
        <v>0</v>
      </c>
      <c r="I160" s="151">
        <f>SUM(I161:I162)</f>
        <v>0</v>
      </c>
      <c r="J160" s="151">
        <f>SUM(J161:J162)</f>
        <v>0</v>
      </c>
      <c r="K160" s="151">
        <f>SUM(K161:K162)</f>
        <v>0</v>
      </c>
      <c r="L160" s="153">
        <f>SUM(L161:L162)</f>
        <v>0</v>
      </c>
    </row>
    <row r="161" spans="1:12" x14ac:dyDescent="0.25">
      <c r="A161" s="37">
        <v>2381</v>
      </c>
      <c r="B161" s="65" t="s">
        <v>169</v>
      </c>
      <c r="C161" s="66">
        <f t="shared" si="7"/>
        <v>0</v>
      </c>
      <c r="D161" s="68"/>
      <c r="E161" s="68"/>
      <c r="F161" s="68"/>
      <c r="G161" s="154"/>
      <c r="H161" s="66">
        <f t="shared" si="8"/>
        <v>0</v>
      </c>
      <c r="I161" s="68"/>
      <c r="J161" s="68"/>
      <c r="K161" s="68"/>
      <c r="L161" s="155"/>
    </row>
    <row r="162" spans="1:12" ht="24" x14ac:dyDescent="0.25">
      <c r="A162" s="43">
        <v>2389</v>
      </c>
      <c r="B162" s="71" t="s">
        <v>170</v>
      </c>
      <c r="C162" s="72">
        <f t="shared" si="7"/>
        <v>0</v>
      </c>
      <c r="D162" s="74"/>
      <c r="E162" s="74"/>
      <c r="F162" s="74"/>
      <c r="G162" s="157"/>
      <c r="H162" s="72">
        <f t="shared" si="8"/>
        <v>0</v>
      </c>
      <c r="I162" s="74"/>
      <c r="J162" s="74"/>
      <c r="K162" s="74"/>
      <c r="L162" s="158"/>
    </row>
    <row r="163" spans="1:12" x14ac:dyDescent="0.25">
      <c r="A163" s="150">
        <v>2390</v>
      </c>
      <c r="B163" s="112" t="s">
        <v>171</v>
      </c>
      <c r="C163" s="117">
        <f t="shared" si="7"/>
        <v>0</v>
      </c>
      <c r="D163" s="163"/>
      <c r="E163" s="163"/>
      <c r="F163" s="163"/>
      <c r="G163" s="164"/>
      <c r="H163" s="117">
        <f t="shared" si="8"/>
        <v>0</v>
      </c>
      <c r="I163" s="163"/>
      <c r="J163" s="163"/>
      <c r="K163" s="163"/>
      <c r="L163" s="165"/>
    </row>
    <row r="164" spans="1:12" x14ac:dyDescent="0.25">
      <c r="A164" s="56">
        <v>2400</v>
      </c>
      <c r="B164" s="147" t="s">
        <v>172</v>
      </c>
      <c r="C164" s="57">
        <f t="shared" si="7"/>
        <v>0</v>
      </c>
      <c r="D164" s="177"/>
      <c r="E164" s="177"/>
      <c r="F164" s="177"/>
      <c r="G164" s="178"/>
      <c r="H164" s="57">
        <f t="shared" si="8"/>
        <v>0</v>
      </c>
      <c r="I164" s="177"/>
      <c r="J164" s="177"/>
      <c r="K164" s="177"/>
      <c r="L164" s="179"/>
    </row>
    <row r="165" spans="1:12" ht="24" x14ac:dyDescent="0.25">
      <c r="A165" s="56">
        <v>2500</v>
      </c>
      <c r="B165" s="147" t="s">
        <v>173</v>
      </c>
      <c r="C165" s="57">
        <f t="shared" si="7"/>
        <v>0</v>
      </c>
      <c r="D165" s="63">
        <f>SUM(D166,D171)</f>
        <v>0</v>
      </c>
      <c r="E165" s="63">
        <f>SUM(E166,E171)</f>
        <v>0</v>
      </c>
      <c r="F165" s="63">
        <f>SUM(F166,F171)</f>
        <v>0</v>
      </c>
      <c r="G165" s="63">
        <f>SUM(G166,G171)</f>
        <v>0</v>
      </c>
      <c r="H165" s="57">
        <f t="shared" si="8"/>
        <v>0</v>
      </c>
      <c r="I165" s="63">
        <f>SUM(I166,I171)</f>
        <v>0</v>
      </c>
      <c r="J165" s="63">
        <f>SUM(J166,J171)</f>
        <v>0</v>
      </c>
      <c r="K165" s="63">
        <f>SUM(K166,K171)</f>
        <v>0</v>
      </c>
      <c r="L165" s="149">
        <f>SUM(L166,L171)</f>
        <v>0</v>
      </c>
    </row>
    <row r="166" spans="1:12" ht="16.5" customHeight="1" x14ac:dyDescent="0.25">
      <c r="A166" s="168">
        <v>2510</v>
      </c>
      <c r="B166" s="65" t="s">
        <v>174</v>
      </c>
      <c r="C166" s="66">
        <f t="shared" si="7"/>
        <v>0</v>
      </c>
      <c r="D166" s="169">
        <f>SUM(D167:D170)</f>
        <v>0</v>
      </c>
      <c r="E166" s="169">
        <f>SUM(E167:E170)</f>
        <v>0</v>
      </c>
      <c r="F166" s="169">
        <f>SUM(F167:F170)</f>
        <v>0</v>
      </c>
      <c r="G166" s="169">
        <f>SUM(G167:G170)</f>
        <v>0</v>
      </c>
      <c r="H166" s="66">
        <f t="shared" si="8"/>
        <v>0</v>
      </c>
      <c r="I166" s="169">
        <f>SUM(I167:I170)</f>
        <v>0</v>
      </c>
      <c r="J166" s="169">
        <f>SUM(J167:J170)</f>
        <v>0</v>
      </c>
      <c r="K166" s="169">
        <f>SUM(K167:K170)</f>
        <v>0</v>
      </c>
      <c r="L166" s="180">
        <f>SUM(L167:L170)</f>
        <v>0</v>
      </c>
    </row>
    <row r="167" spans="1:12" ht="24" x14ac:dyDescent="0.25">
      <c r="A167" s="44">
        <v>2512</v>
      </c>
      <c r="B167" s="71" t="s">
        <v>175</v>
      </c>
      <c r="C167" s="72">
        <f t="shared" si="7"/>
        <v>0</v>
      </c>
      <c r="D167" s="74"/>
      <c r="E167" s="74"/>
      <c r="F167" s="74"/>
      <c r="G167" s="157"/>
      <c r="H167" s="72">
        <f t="shared" si="8"/>
        <v>0</v>
      </c>
      <c r="I167" s="74"/>
      <c r="J167" s="74"/>
      <c r="K167" s="74"/>
      <c r="L167" s="158"/>
    </row>
    <row r="168" spans="1:12" ht="36" x14ac:dyDescent="0.25">
      <c r="A168" s="44">
        <v>2513</v>
      </c>
      <c r="B168" s="71" t="s">
        <v>176</v>
      </c>
      <c r="C168" s="72">
        <f t="shared" si="7"/>
        <v>0</v>
      </c>
      <c r="D168" s="74"/>
      <c r="E168" s="74"/>
      <c r="F168" s="74"/>
      <c r="G168" s="157"/>
      <c r="H168" s="72">
        <f t="shared" si="8"/>
        <v>0</v>
      </c>
      <c r="I168" s="74"/>
      <c r="J168" s="74"/>
      <c r="K168" s="74"/>
      <c r="L168" s="158"/>
    </row>
    <row r="169" spans="1:12" ht="24" x14ac:dyDescent="0.25">
      <c r="A169" s="44">
        <v>2515</v>
      </c>
      <c r="B169" s="71" t="s">
        <v>177</v>
      </c>
      <c r="C169" s="72">
        <f t="shared" si="7"/>
        <v>0</v>
      </c>
      <c r="D169" s="74"/>
      <c r="E169" s="74"/>
      <c r="F169" s="74"/>
      <c r="G169" s="157"/>
      <c r="H169" s="72">
        <f t="shared" si="8"/>
        <v>0</v>
      </c>
      <c r="I169" s="74"/>
      <c r="J169" s="74"/>
      <c r="K169" s="74"/>
      <c r="L169" s="158"/>
    </row>
    <row r="170" spans="1:12" ht="24" x14ac:dyDescent="0.25">
      <c r="A170" s="44">
        <v>2519</v>
      </c>
      <c r="B170" s="71" t="s">
        <v>178</v>
      </c>
      <c r="C170" s="72">
        <f t="shared" si="7"/>
        <v>0</v>
      </c>
      <c r="D170" s="74"/>
      <c r="E170" s="74"/>
      <c r="F170" s="74"/>
      <c r="G170" s="157"/>
      <c r="H170" s="72">
        <f t="shared" si="8"/>
        <v>0</v>
      </c>
      <c r="I170" s="74"/>
      <c r="J170" s="74"/>
      <c r="K170" s="74"/>
      <c r="L170" s="158"/>
    </row>
    <row r="171" spans="1:12" ht="24" x14ac:dyDescent="0.25">
      <c r="A171" s="159">
        <v>2520</v>
      </c>
      <c r="B171" s="71" t="s">
        <v>179</v>
      </c>
      <c r="C171" s="72">
        <f t="shared" si="7"/>
        <v>0</v>
      </c>
      <c r="D171" s="74"/>
      <c r="E171" s="74"/>
      <c r="F171" s="74"/>
      <c r="G171" s="157"/>
      <c r="H171" s="72">
        <f t="shared" si="8"/>
        <v>0</v>
      </c>
      <c r="I171" s="74"/>
      <c r="J171" s="74"/>
      <c r="K171" s="74"/>
      <c r="L171" s="158"/>
    </row>
    <row r="172" spans="1:12" s="182" customFormat="1" ht="36" customHeight="1" x14ac:dyDescent="0.25">
      <c r="A172" s="19">
        <v>2800</v>
      </c>
      <c r="B172" s="65" t="s">
        <v>180</v>
      </c>
      <c r="C172" s="66">
        <f t="shared" si="7"/>
        <v>0</v>
      </c>
      <c r="D172" s="40"/>
      <c r="E172" s="40"/>
      <c r="F172" s="40"/>
      <c r="G172" s="41"/>
      <c r="H172" s="66">
        <f t="shared" si="8"/>
        <v>0</v>
      </c>
      <c r="I172" s="40"/>
      <c r="J172" s="40"/>
      <c r="K172" s="40"/>
      <c r="L172" s="42"/>
    </row>
    <row r="173" spans="1:12" x14ac:dyDescent="0.25">
      <c r="A173" s="142">
        <v>3000</v>
      </c>
      <c r="B173" s="142" t="s">
        <v>181</v>
      </c>
      <c r="C173" s="143">
        <f t="shared" si="7"/>
        <v>0</v>
      </c>
      <c r="D173" s="144">
        <f>SUM(D174,D184)</f>
        <v>0</v>
      </c>
      <c r="E173" s="144">
        <f>SUM(E174,E184)</f>
        <v>0</v>
      </c>
      <c r="F173" s="144">
        <f>SUM(F174,F184)</f>
        <v>0</v>
      </c>
      <c r="G173" s="145">
        <f>SUM(G174,G184)</f>
        <v>0</v>
      </c>
      <c r="H173" s="143">
        <f t="shared" si="8"/>
        <v>0</v>
      </c>
      <c r="I173" s="144">
        <f>SUM(I174,I184)</f>
        <v>0</v>
      </c>
      <c r="J173" s="144">
        <f>SUM(J174,J184)</f>
        <v>0</v>
      </c>
      <c r="K173" s="144">
        <f>SUM(K174,K184)</f>
        <v>0</v>
      </c>
      <c r="L173" s="146">
        <f>SUM(L174,L184)</f>
        <v>0</v>
      </c>
    </row>
    <row r="174" spans="1:12" ht="24" x14ac:dyDescent="0.25">
      <c r="A174" s="56">
        <v>3200</v>
      </c>
      <c r="B174" s="183" t="s">
        <v>182</v>
      </c>
      <c r="C174" s="184">
        <f t="shared" si="7"/>
        <v>0</v>
      </c>
      <c r="D174" s="63">
        <f>SUM(D175,D179)</f>
        <v>0</v>
      </c>
      <c r="E174" s="63">
        <f>SUM(E175,E179)</f>
        <v>0</v>
      </c>
      <c r="F174" s="63">
        <f>SUM(F175,F179)</f>
        <v>0</v>
      </c>
      <c r="G174" s="63">
        <f>SUM(G175,G179)</f>
        <v>0</v>
      </c>
      <c r="H174" s="57">
        <f t="shared" si="8"/>
        <v>0</v>
      </c>
      <c r="I174" s="63">
        <f>SUM(I175,I179)</f>
        <v>0</v>
      </c>
      <c r="J174" s="63">
        <f>SUM(J175,J179)</f>
        <v>0</v>
      </c>
      <c r="K174" s="63">
        <f>SUM(K175,K179)</f>
        <v>0</v>
      </c>
      <c r="L174" s="149">
        <f>SUM(L175,L179)</f>
        <v>0</v>
      </c>
    </row>
    <row r="175" spans="1:12" ht="36" x14ac:dyDescent="0.25">
      <c r="A175" s="168">
        <v>3260</v>
      </c>
      <c r="B175" s="65" t="s">
        <v>183</v>
      </c>
      <c r="C175" s="66">
        <f t="shared" si="7"/>
        <v>0</v>
      </c>
      <c r="D175" s="169">
        <f>SUM(D176:D178)</f>
        <v>0</v>
      </c>
      <c r="E175" s="169">
        <f>SUM(E176:E178)</f>
        <v>0</v>
      </c>
      <c r="F175" s="169">
        <f>SUM(F176:F178)</f>
        <v>0</v>
      </c>
      <c r="G175" s="170">
        <f>SUM(G176:G178)</f>
        <v>0</v>
      </c>
      <c r="H175" s="66">
        <f t="shared" si="8"/>
        <v>0</v>
      </c>
      <c r="I175" s="169">
        <f>SUM(I176:I178)</f>
        <v>0</v>
      </c>
      <c r="J175" s="169">
        <f>SUM(J176:J178)</f>
        <v>0</v>
      </c>
      <c r="K175" s="169">
        <f>SUM(K176:K178)</f>
        <v>0</v>
      </c>
      <c r="L175" s="171">
        <f>SUM(L176:L178)</f>
        <v>0</v>
      </c>
    </row>
    <row r="176" spans="1:12" ht="24" x14ac:dyDescent="0.25">
      <c r="A176" s="44">
        <v>3261</v>
      </c>
      <c r="B176" s="71" t="s">
        <v>184</v>
      </c>
      <c r="C176" s="72">
        <f t="shared" si="7"/>
        <v>0</v>
      </c>
      <c r="D176" s="74"/>
      <c r="E176" s="74"/>
      <c r="F176" s="74"/>
      <c r="G176" s="157"/>
      <c r="H176" s="72">
        <f t="shared" si="8"/>
        <v>0</v>
      </c>
      <c r="I176" s="74"/>
      <c r="J176" s="74"/>
      <c r="K176" s="74"/>
      <c r="L176" s="158"/>
    </row>
    <row r="177" spans="1:12" ht="36" x14ac:dyDescent="0.25">
      <c r="A177" s="44">
        <v>3262</v>
      </c>
      <c r="B177" s="71" t="s">
        <v>185</v>
      </c>
      <c r="C177" s="72">
        <f t="shared" si="7"/>
        <v>0</v>
      </c>
      <c r="D177" s="74"/>
      <c r="E177" s="74"/>
      <c r="F177" s="74"/>
      <c r="G177" s="157"/>
      <c r="H177" s="72">
        <f t="shared" si="8"/>
        <v>0</v>
      </c>
      <c r="I177" s="74"/>
      <c r="J177" s="74"/>
      <c r="K177" s="74"/>
      <c r="L177" s="158"/>
    </row>
    <row r="178" spans="1:12" ht="24" x14ac:dyDescent="0.25">
      <c r="A178" s="44">
        <v>3263</v>
      </c>
      <c r="B178" s="71" t="s">
        <v>186</v>
      </c>
      <c r="C178" s="72">
        <f t="shared" si="7"/>
        <v>0</v>
      </c>
      <c r="D178" s="74"/>
      <c r="E178" s="74"/>
      <c r="F178" s="74"/>
      <c r="G178" s="157"/>
      <c r="H178" s="72">
        <f t="shared" si="8"/>
        <v>0</v>
      </c>
      <c r="I178" s="74"/>
      <c r="J178" s="74"/>
      <c r="K178" s="74"/>
      <c r="L178" s="158"/>
    </row>
    <row r="179" spans="1:12" ht="84" x14ac:dyDescent="0.25">
      <c r="A179" s="168">
        <v>3290</v>
      </c>
      <c r="B179" s="65" t="s">
        <v>187</v>
      </c>
      <c r="C179" s="185">
        <f t="shared" si="7"/>
        <v>0</v>
      </c>
      <c r="D179" s="169">
        <f>SUM(D180:D183)</f>
        <v>0</v>
      </c>
      <c r="E179" s="169">
        <f>SUM(E180:E183)</f>
        <v>0</v>
      </c>
      <c r="F179" s="169">
        <f>SUM(F180:F183)</f>
        <v>0</v>
      </c>
      <c r="G179" s="169">
        <f>SUM(G180:G183)</f>
        <v>0</v>
      </c>
      <c r="H179" s="185">
        <f t="shared" si="8"/>
        <v>0</v>
      </c>
      <c r="I179" s="169">
        <f>SUM(I180:I183)</f>
        <v>0</v>
      </c>
      <c r="J179" s="169">
        <f>SUM(J180:J183)</f>
        <v>0</v>
      </c>
      <c r="K179" s="169">
        <f>SUM(K180:K183)</f>
        <v>0</v>
      </c>
      <c r="L179" s="186">
        <f>SUM(L180:L183)</f>
        <v>0</v>
      </c>
    </row>
    <row r="180" spans="1:12" ht="72" x14ac:dyDescent="0.25">
      <c r="A180" s="44">
        <v>3291</v>
      </c>
      <c r="B180" s="71" t="s">
        <v>188</v>
      </c>
      <c r="C180" s="72">
        <f t="shared" si="7"/>
        <v>0</v>
      </c>
      <c r="D180" s="74"/>
      <c r="E180" s="74"/>
      <c r="F180" s="74"/>
      <c r="G180" s="187"/>
      <c r="H180" s="72">
        <f t="shared" si="8"/>
        <v>0</v>
      </c>
      <c r="I180" s="74"/>
      <c r="J180" s="74"/>
      <c r="K180" s="74"/>
      <c r="L180" s="158"/>
    </row>
    <row r="181" spans="1:12" ht="72" x14ac:dyDescent="0.25">
      <c r="A181" s="44">
        <v>3292</v>
      </c>
      <c r="B181" s="71" t="s">
        <v>189</v>
      </c>
      <c r="C181" s="72">
        <f t="shared" si="7"/>
        <v>0</v>
      </c>
      <c r="D181" s="74"/>
      <c r="E181" s="74"/>
      <c r="F181" s="74"/>
      <c r="G181" s="187"/>
      <c r="H181" s="72">
        <f t="shared" si="8"/>
        <v>0</v>
      </c>
      <c r="I181" s="74"/>
      <c r="J181" s="74"/>
      <c r="K181" s="74"/>
      <c r="L181" s="158"/>
    </row>
    <row r="182" spans="1:12" ht="72" x14ac:dyDescent="0.25">
      <c r="A182" s="44">
        <v>3293</v>
      </c>
      <c r="B182" s="71" t="s">
        <v>190</v>
      </c>
      <c r="C182" s="72">
        <f t="shared" si="7"/>
        <v>0</v>
      </c>
      <c r="D182" s="74"/>
      <c r="E182" s="74"/>
      <c r="F182" s="74"/>
      <c r="G182" s="187"/>
      <c r="H182" s="72">
        <f t="shared" si="8"/>
        <v>0</v>
      </c>
      <c r="I182" s="74"/>
      <c r="J182" s="74"/>
      <c r="K182" s="74"/>
      <c r="L182" s="158"/>
    </row>
    <row r="183" spans="1:12" ht="60" x14ac:dyDescent="0.25">
      <c r="A183" s="188">
        <v>3294</v>
      </c>
      <c r="B183" s="71" t="s">
        <v>191</v>
      </c>
      <c r="C183" s="185">
        <f t="shared" si="7"/>
        <v>0</v>
      </c>
      <c r="D183" s="189"/>
      <c r="E183" s="189"/>
      <c r="F183" s="189"/>
      <c r="G183" s="190"/>
      <c r="H183" s="185">
        <f t="shared" si="8"/>
        <v>0</v>
      </c>
      <c r="I183" s="189"/>
      <c r="J183" s="189"/>
      <c r="K183" s="189"/>
      <c r="L183" s="191"/>
    </row>
    <row r="184" spans="1:12" ht="48" x14ac:dyDescent="0.25">
      <c r="A184" s="192">
        <v>3300</v>
      </c>
      <c r="B184" s="183" t="s">
        <v>192</v>
      </c>
      <c r="C184" s="193">
        <f t="shared" si="7"/>
        <v>0</v>
      </c>
      <c r="D184" s="194">
        <f>SUM(D185:D186)</f>
        <v>0</v>
      </c>
      <c r="E184" s="194">
        <f>SUM(E185:E186)</f>
        <v>0</v>
      </c>
      <c r="F184" s="194">
        <f>SUM(F185:F186)</f>
        <v>0</v>
      </c>
      <c r="G184" s="194">
        <f>SUM(G185:G186)</f>
        <v>0</v>
      </c>
      <c r="H184" s="193">
        <f t="shared" si="8"/>
        <v>0</v>
      </c>
      <c r="I184" s="194">
        <f>SUM(I185:I186)</f>
        <v>0</v>
      </c>
      <c r="J184" s="194">
        <f>SUM(J185:J186)</f>
        <v>0</v>
      </c>
      <c r="K184" s="194">
        <f>SUM(K185:K186)</f>
        <v>0</v>
      </c>
      <c r="L184" s="149">
        <f>SUM(L185:L186)</f>
        <v>0</v>
      </c>
    </row>
    <row r="185" spans="1:12" ht="48" x14ac:dyDescent="0.25">
      <c r="A185" s="111">
        <v>3310</v>
      </c>
      <c r="B185" s="112" t="s">
        <v>193</v>
      </c>
      <c r="C185" s="195">
        <f t="shared" si="7"/>
        <v>0</v>
      </c>
      <c r="D185" s="163"/>
      <c r="E185" s="163"/>
      <c r="F185" s="163"/>
      <c r="G185" s="164"/>
      <c r="H185" s="195">
        <f t="shared" si="8"/>
        <v>0</v>
      </c>
      <c r="I185" s="163"/>
      <c r="J185" s="163"/>
      <c r="K185" s="163"/>
      <c r="L185" s="165"/>
    </row>
    <row r="186" spans="1:12" ht="48.75" customHeight="1" x14ac:dyDescent="0.25">
      <c r="A186" s="38">
        <v>3320</v>
      </c>
      <c r="B186" s="65" t="s">
        <v>194</v>
      </c>
      <c r="C186" s="66">
        <f t="shared" si="7"/>
        <v>0</v>
      </c>
      <c r="D186" s="68"/>
      <c r="E186" s="68"/>
      <c r="F186" s="68"/>
      <c r="G186" s="154"/>
      <c r="H186" s="66">
        <f t="shared" si="8"/>
        <v>0</v>
      </c>
      <c r="I186" s="68"/>
      <c r="J186" s="68"/>
      <c r="K186" s="68"/>
      <c r="L186" s="155"/>
    </row>
    <row r="187" spans="1:12" x14ac:dyDescent="0.25">
      <c r="A187" s="196">
        <v>4000</v>
      </c>
      <c r="B187" s="142" t="s">
        <v>195</v>
      </c>
      <c r="C187" s="143">
        <f t="shared" si="7"/>
        <v>0</v>
      </c>
      <c r="D187" s="144">
        <f>SUM(D188,D191)</f>
        <v>0</v>
      </c>
      <c r="E187" s="144">
        <f>SUM(E188,E191)</f>
        <v>0</v>
      </c>
      <c r="F187" s="144">
        <f>SUM(F188,F191)</f>
        <v>0</v>
      </c>
      <c r="G187" s="145">
        <f>SUM(G188,G191)</f>
        <v>0</v>
      </c>
      <c r="H187" s="143">
        <f t="shared" si="8"/>
        <v>0</v>
      </c>
      <c r="I187" s="144">
        <f>SUM(I188,I191)</f>
        <v>0</v>
      </c>
      <c r="J187" s="144">
        <f>SUM(J188,J191)</f>
        <v>0</v>
      </c>
      <c r="K187" s="144">
        <f>SUM(K188,K191)</f>
        <v>0</v>
      </c>
      <c r="L187" s="146">
        <f>SUM(L188,L191)</f>
        <v>0</v>
      </c>
    </row>
    <row r="188" spans="1:12" ht="24" x14ac:dyDescent="0.25">
      <c r="A188" s="197">
        <v>4200</v>
      </c>
      <c r="B188" s="147" t="s">
        <v>196</v>
      </c>
      <c r="C188" s="57">
        <f t="shared" si="7"/>
        <v>0</v>
      </c>
      <c r="D188" s="63">
        <f>SUM(D189,D190)</f>
        <v>0</v>
      </c>
      <c r="E188" s="63">
        <f>SUM(E189,E190)</f>
        <v>0</v>
      </c>
      <c r="F188" s="63">
        <f>SUM(F189,F190)</f>
        <v>0</v>
      </c>
      <c r="G188" s="166">
        <f>SUM(G189,G190)</f>
        <v>0</v>
      </c>
      <c r="H188" s="57">
        <f t="shared" si="8"/>
        <v>0</v>
      </c>
      <c r="I188" s="63">
        <f>SUM(I189,I190)</f>
        <v>0</v>
      </c>
      <c r="J188" s="63">
        <f>SUM(J189,J190)</f>
        <v>0</v>
      </c>
      <c r="K188" s="63">
        <f>SUM(K189,K190)</f>
        <v>0</v>
      </c>
      <c r="L188" s="167">
        <f>SUM(L189,L190)</f>
        <v>0</v>
      </c>
    </row>
    <row r="189" spans="1:12" ht="36" x14ac:dyDescent="0.25">
      <c r="A189" s="168">
        <v>4240</v>
      </c>
      <c r="B189" s="65" t="s">
        <v>197</v>
      </c>
      <c r="C189" s="66">
        <f t="shared" si="7"/>
        <v>0</v>
      </c>
      <c r="D189" s="68"/>
      <c r="E189" s="68"/>
      <c r="F189" s="68"/>
      <c r="G189" s="154"/>
      <c r="H189" s="66">
        <f t="shared" si="8"/>
        <v>0</v>
      </c>
      <c r="I189" s="68"/>
      <c r="J189" s="68"/>
      <c r="K189" s="68"/>
      <c r="L189" s="155"/>
    </row>
    <row r="190" spans="1:12" ht="24" x14ac:dyDescent="0.25">
      <c r="A190" s="159">
        <v>4250</v>
      </c>
      <c r="B190" s="71" t="s">
        <v>198</v>
      </c>
      <c r="C190" s="72">
        <f t="shared" si="7"/>
        <v>0</v>
      </c>
      <c r="D190" s="74"/>
      <c r="E190" s="74"/>
      <c r="F190" s="74"/>
      <c r="G190" s="157"/>
      <c r="H190" s="72">
        <f t="shared" si="8"/>
        <v>0</v>
      </c>
      <c r="I190" s="74"/>
      <c r="J190" s="74"/>
      <c r="K190" s="74"/>
      <c r="L190" s="158"/>
    </row>
    <row r="191" spans="1:12" x14ac:dyDescent="0.25">
      <c r="A191" s="56">
        <v>4300</v>
      </c>
      <c r="B191" s="147" t="s">
        <v>199</v>
      </c>
      <c r="C191" s="57">
        <f t="shared" si="7"/>
        <v>0</v>
      </c>
      <c r="D191" s="63">
        <f>SUM(D192)</f>
        <v>0</v>
      </c>
      <c r="E191" s="63">
        <f>SUM(E192)</f>
        <v>0</v>
      </c>
      <c r="F191" s="63">
        <f>SUM(F192)</f>
        <v>0</v>
      </c>
      <c r="G191" s="166">
        <f>SUM(G192)</f>
        <v>0</v>
      </c>
      <c r="H191" s="57">
        <f t="shared" si="8"/>
        <v>0</v>
      </c>
      <c r="I191" s="63">
        <f>SUM(I192)</f>
        <v>0</v>
      </c>
      <c r="J191" s="63">
        <f>SUM(J192)</f>
        <v>0</v>
      </c>
      <c r="K191" s="63">
        <f>SUM(K192)</f>
        <v>0</v>
      </c>
      <c r="L191" s="167">
        <f>SUM(L192)</f>
        <v>0</v>
      </c>
    </row>
    <row r="192" spans="1:12" ht="24" x14ac:dyDescent="0.25">
      <c r="A192" s="168">
        <v>4310</v>
      </c>
      <c r="B192" s="65" t="s">
        <v>200</v>
      </c>
      <c r="C192" s="66">
        <f t="shared" si="7"/>
        <v>0</v>
      </c>
      <c r="D192" s="169">
        <f>SUM(D193:D193)</f>
        <v>0</v>
      </c>
      <c r="E192" s="169">
        <f>SUM(E193:E193)</f>
        <v>0</v>
      </c>
      <c r="F192" s="169">
        <f>SUM(F193:F193)</f>
        <v>0</v>
      </c>
      <c r="G192" s="170">
        <f>SUM(G193:G193)</f>
        <v>0</v>
      </c>
      <c r="H192" s="66">
        <f t="shared" si="8"/>
        <v>0</v>
      </c>
      <c r="I192" s="169">
        <f>SUM(I193:I193)</f>
        <v>0</v>
      </c>
      <c r="J192" s="169">
        <f>SUM(J193:J193)</f>
        <v>0</v>
      </c>
      <c r="K192" s="169">
        <f>SUM(K193:K193)</f>
        <v>0</v>
      </c>
      <c r="L192" s="171">
        <f>SUM(L193:L193)</f>
        <v>0</v>
      </c>
    </row>
    <row r="193" spans="1:12" ht="36" x14ac:dyDescent="0.25">
      <c r="A193" s="44">
        <v>4311</v>
      </c>
      <c r="B193" s="71" t="s">
        <v>201</v>
      </c>
      <c r="C193" s="72">
        <f t="shared" ref="C193:C256" si="9">SUM(D193:G193)</f>
        <v>0</v>
      </c>
      <c r="D193" s="74"/>
      <c r="E193" s="74"/>
      <c r="F193" s="74"/>
      <c r="G193" s="157"/>
      <c r="H193" s="72">
        <f t="shared" ref="H193:H256" si="10">SUM(I193:L193)</f>
        <v>0</v>
      </c>
      <c r="I193" s="74"/>
      <c r="J193" s="74"/>
      <c r="K193" s="74"/>
      <c r="L193" s="158"/>
    </row>
    <row r="194" spans="1:12" s="24" customFormat="1" ht="24" x14ac:dyDescent="0.25">
      <c r="A194" s="198"/>
      <c r="B194" s="19" t="s">
        <v>202</v>
      </c>
      <c r="C194" s="138">
        <f t="shared" si="9"/>
        <v>0</v>
      </c>
      <c r="D194" s="139">
        <f>SUM(D195,D230,D269)</f>
        <v>0</v>
      </c>
      <c r="E194" s="139">
        <f>SUM(E195,E230,E269)</f>
        <v>0</v>
      </c>
      <c r="F194" s="139">
        <f>SUM(F195,F230,F269)</f>
        <v>0</v>
      </c>
      <c r="G194" s="139">
        <f>SUM(G195,G230,G269)</f>
        <v>0</v>
      </c>
      <c r="H194" s="138">
        <f t="shared" si="10"/>
        <v>0</v>
      </c>
      <c r="I194" s="139">
        <f>SUM(I195,I230,I269)</f>
        <v>0</v>
      </c>
      <c r="J194" s="139">
        <f>SUM(J195,J230,J269)</f>
        <v>0</v>
      </c>
      <c r="K194" s="139">
        <f>SUM(K195,K230,K269)</f>
        <v>0</v>
      </c>
      <c r="L194" s="199">
        <f>SUM(L195,L230,L269)</f>
        <v>0</v>
      </c>
    </row>
    <row r="195" spans="1:12" x14ac:dyDescent="0.25">
      <c r="A195" s="142">
        <v>5000</v>
      </c>
      <c r="B195" s="142" t="s">
        <v>203</v>
      </c>
      <c r="C195" s="143">
        <f t="shared" si="9"/>
        <v>0</v>
      </c>
      <c r="D195" s="144">
        <f>D196+D204</f>
        <v>0</v>
      </c>
      <c r="E195" s="144">
        <f>E196+E204</f>
        <v>0</v>
      </c>
      <c r="F195" s="144">
        <f>F196+F204</f>
        <v>0</v>
      </c>
      <c r="G195" s="144">
        <f>G196+G204</f>
        <v>0</v>
      </c>
      <c r="H195" s="143">
        <f t="shared" si="10"/>
        <v>0</v>
      </c>
      <c r="I195" s="144">
        <f>I196+I204</f>
        <v>0</v>
      </c>
      <c r="J195" s="144">
        <f>J196+J204</f>
        <v>0</v>
      </c>
      <c r="K195" s="144">
        <f>K196+K204</f>
        <v>0</v>
      </c>
      <c r="L195" s="200">
        <f>L196+L204</f>
        <v>0</v>
      </c>
    </row>
    <row r="196" spans="1:12" x14ac:dyDescent="0.25">
      <c r="A196" s="56">
        <v>5100</v>
      </c>
      <c r="B196" s="147" t="s">
        <v>204</v>
      </c>
      <c r="C196" s="57">
        <f t="shared" si="9"/>
        <v>0</v>
      </c>
      <c r="D196" s="63">
        <f>D197+D198+D201+D202+D203</f>
        <v>0</v>
      </c>
      <c r="E196" s="63">
        <f>E197+E198+E201+E202+E203</f>
        <v>0</v>
      </c>
      <c r="F196" s="63">
        <f>F197+F198+F201+F202+F203</f>
        <v>0</v>
      </c>
      <c r="G196" s="166">
        <f>G197+G198+G201+G202+G203</f>
        <v>0</v>
      </c>
      <c r="H196" s="57">
        <f t="shared" si="10"/>
        <v>0</v>
      </c>
      <c r="I196" s="63">
        <f>I197+I198+I201+I202+I203</f>
        <v>0</v>
      </c>
      <c r="J196" s="63">
        <f>J197+J198+J201+J202+J203</f>
        <v>0</v>
      </c>
      <c r="K196" s="63">
        <f>K197+K198+K201+K202+K203</f>
        <v>0</v>
      </c>
      <c r="L196" s="167">
        <f>L197+L198+L201+L202+L203</f>
        <v>0</v>
      </c>
    </row>
    <row r="197" spans="1:12" x14ac:dyDescent="0.25">
      <c r="A197" s="168">
        <v>5110</v>
      </c>
      <c r="B197" s="65" t="s">
        <v>205</v>
      </c>
      <c r="C197" s="66">
        <f t="shared" si="9"/>
        <v>0</v>
      </c>
      <c r="D197" s="68"/>
      <c r="E197" s="68"/>
      <c r="F197" s="68"/>
      <c r="G197" s="154"/>
      <c r="H197" s="66">
        <f t="shared" si="10"/>
        <v>0</v>
      </c>
      <c r="I197" s="68"/>
      <c r="J197" s="68"/>
      <c r="K197" s="68"/>
      <c r="L197" s="155"/>
    </row>
    <row r="198" spans="1:12" ht="24" x14ac:dyDescent="0.25">
      <c r="A198" s="159">
        <v>5120</v>
      </c>
      <c r="B198" s="71" t="s">
        <v>206</v>
      </c>
      <c r="C198" s="72">
        <f t="shared" si="9"/>
        <v>0</v>
      </c>
      <c r="D198" s="160">
        <f>D199+D200</f>
        <v>0</v>
      </c>
      <c r="E198" s="160">
        <f>E199+E200</f>
        <v>0</v>
      </c>
      <c r="F198" s="160">
        <f>F199+F200</f>
        <v>0</v>
      </c>
      <c r="G198" s="161">
        <f>G199+G200</f>
        <v>0</v>
      </c>
      <c r="H198" s="72">
        <f t="shared" si="10"/>
        <v>0</v>
      </c>
      <c r="I198" s="160">
        <f>I199+I200</f>
        <v>0</v>
      </c>
      <c r="J198" s="160">
        <f>J199+J200</f>
        <v>0</v>
      </c>
      <c r="K198" s="160">
        <f>K199+K200</f>
        <v>0</v>
      </c>
      <c r="L198" s="162">
        <f>L199+L200</f>
        <v>0</v>
      </c>
    </row>
    <row r="199" spans="1:12" x14ac:dyDescent="0.25">
      <c r="A199" s="44">
        <v>5121</v>
      </c>
      <c r="B199" s="71" t="s">
        <v>207</v>
      </c>
      <c r="C199" s="72">
        <f t="shared" si="9"/>
        <v>0</v>
      </c>
      <c r="D199" s="74"/>
      <c r="E199" s="74"/>
      <c r="F199" s="74"/>
      <c r="G199" s="157"/>
      <c r="H199" s="72">
        <f t="shared" si="10"/>
        <v>0</v>
      </c>
      <c r="I199" s="74"/>
      <c r="J199" s="74"/>
      <c r="K199" s="74"/>
      <c r="L199" s="158"/>
    </row>
    <row r="200" spans="1:12" ht="24" x14ac:dyDescent="0.25">
      <c r="A200" s="44">
        <v>5129</v>
      </c>
      <c r="B200" s="71" t="s">
        <v>208</v>
      </c>
      <c r="C200" s="72">
        <f t="shared" si="9"/>
        <v>0</v>
      </c>
      <c r="D200" s="74"/>
      <c r="E200" s="74"/>
      <c r="F200" s="74"/>
      <c r="G200" s="157"/>
      <c r="H200" s="72">
        <f t="shared" si="10"/>
        <v>0</v>
      </c>
      <c r="I200" s="74"/>
      <c r="J200" s="74"/>
      <c r="K200" s="74"/>
      <c r="L200" s="158"/>
    </row>
    <row r="201" spans="1:12" x14ac:dyDescent="0.25">
      <c r="A201" s="159">
        <v>5130</v>
      </c>
      <c r="B201" s="71" t="s">
        <v>209</v>
      </c>
      <c r="C201" s="72">
        <f t="shared" si="9"/>
        <v>0</v>
      </c>
      <c r="D201" s="74"/>
      <c r="E201" s="74"/>
      <c r="F201" s="74"/>
      <c r="G201" s="157"/>
      <c r="H201" s="72">
        <f t="shared" si="10"/>
        <v>0</v>
      </c>
      <c r="I201" s="74"/>
      <c r="J201" s="74"/>
      <c r="K201" s="74"/>
      <c r="L201" s="158"/>
    </row>
    <row r="202" spans="1:12" x14ac:dyDescent="0.25">
      <c r="A202" s="159">
        <v>5140</v>
      </c>
      <c r="B202" s="71" t="s">
        <v>210</v>
      </c>
      <c r="C202" s="72">
        <f t="shared" si="9"/>
        <v>0</v>
      </c>
      <c r="D202" s="74"/>
      <c r="E202" s="74"/>
      <c r="F202" s="74"/>
      <c r="G202" s="157"/>
      <c r="H202" s="72">
        <f t="shared" si="10"/>
        <v>0</v>
      </c>
      <c r="I202" s="74"/>
      <c r="J202" s="74"/>
      <c r="K202" s="74"/>
      <c r="L202" s="158"/>
    </row>
    <row r="203" spans="1:12" ht="24" x14ac:dyDescent="0.25">
      <c r="A203" s="159">
        <v>5170</v>
      </c>
      <c r="B203" s="71" t="s">
        <v>211</v>
      </c>
      <c r="C203" s="72">
        <f t="shared" si="9"/>
        <v>0</v>
      </c>
      <c r="D203" s="74"/>
      <c r="E203" s="74"/>
      <c r="F203" s="74"/>
      <c r="G203" s="157"/>
      <c r="H203" s="72">
        <f t="shared" si="10"/>
        <v>0</v>
      </c>
      <c r="I203" s="74"/>
      <c r="J203" s="74"/>
      <c r="K203" s="74"/>
      <c r="L203" s="158"/>
    </row>
    <row r="204" spans="1:12" x14ac:dyDescent="0.25">
      <c r="A204" s="56">
        <v>5200</v>
      </c>
      <c r="B204" s="147" t="s">
        <v>212</v>
      </c>
      <c r="C204" s="57">
        <f t="shared" si="9"/>
        <v>0</v>
      </c>
      <c r="D204" s="63">
        <f>D205+D215+D216+D225+D226+D227+D229</f>
        <v>0</v>
      </c>
      <c r="E204" s="63">
        <f>E205+E215+E216+E225+E226+E227+E229</f>
        <v>0</v>
      </c>
      <c r="F204" s="63">
        <f>F205+F215+F216+F225+F226+F227+F229</f>
        <v>0</v>
      </c>
      <c r="G204" s="166">
        <f>G205+G215+G216+G225+G226+G227+G229</f>
        <v>0</v>
      </c>
      <c r="H204" s="57">
        <f t="shared" si="10"/>
        <v>0</v>
      </c>
      <c r="I204" s="63">
        <f>I205+I215+I216+I225+I226+I227+I229</f>
        <v>0</v>
      </c>
      <c r="J204" s="63">
        <f>J205+J215+J216+J225+J226+J227+J229</f>
        <v>0</v>
      </c>
      <c r="K204" s="63">
        <f>K205+K215+K216+K225+K226+K227+K229</f>
        <v>0</v>
      </c>
      <c r="L204" s="167">
        <f>L205+L215+L216+L225+L226+L227+L229</f>
        <v>0</v>
      </c>
    </row>
    <row r="205" spans="1:12" x14ac:dyDescent="0.25">
      <c r="A205" s="150">
        <v>5210</v>
      </c>
      <c r="B205" s="112" t="s">
        <v>213</v>
      </c>
      <c r="C205" s="117">
        <f t="shared" si="9"/>
        <v>0</v>
      </c>
      <c r="D205" s="151">
        <f>SUM(D206:D214)</f>
        <v>0</v>
      </c>
      <c r="E205" s="151">
        <f>SUM(E206:E214)</f>
        <v>0</v>
      </c>
      <c r="F205" s="151">
        <f>SUM(F206:F214)</f>
        <v>0</v>
      </c>
      <c r="G205" s="152">
        <f>SUM(G206:G214)</f>
        <v>0</v>
      </c>
      <c r="H205" s="117">
        <f t="shared" si="10"/>
        <v>0</v>
      </c>
      <c r="I205" s="151">
        <f>SUM(I206:I214)</f>
        <v>0</v>
      </c>
      <c r="J205" s="151">
        <f>SUM(J206:J214)</f>
        <v>0</v>
      </c>
      <c r="K205" s="151">
        <f>SUM(K206:K214)</f>
        <v>0</v>
      </c>
      <c r="L205" s="153">
        <f>SUM(L206:L214)</f>
        <v>0</v>
      </c>
    </row>
    <row r="206" spans="1:12" x14ac:dyDescent="0.25">
      <c r="A206" s="38">
        <v>5211</v>
      </c>
      <c r="B206" s="65" t="s">
        <v>214</v>
      </c>
      <c r="C206" s="66">
        <f t="shared" si="9"/>
        <v>0</v>
      </c>
      <c r="D206" s="68"/>
      <c r="E206" s="68"/>
      <c r="F206" s="68"/>
      <c r="G206" s="154"/>
      <c r="H206" s="66">
        <f t="shared" si="10"/>
        <v>0</v>
      </c>
      <c r="I206" s="68"/>
      <c r="J206" s="68"/>
      <c r="K206" s="68"/>
      <c r="L206" s="155"/>
    </row>
    <row r="207" spans="1:12" x14ac:dyDescent="0.25">
      <c r="A207" s="44">
        <v>5212</v>
      </c>
      <c r="B207" s="71" t="s">
        <v>215</v>
      </c>
      <c r="C207" s="72">
        <f t="shared" si="9"/>
        <v>0</v>
      </c>
      <c r="D207" s="74"/>
      <c r="E207" s="74"/>
      <c r="F207" s="74"/>
      <c r="G207" s="157"/>
      <c r="H207" s="72">
        <f t="shared" si="10"/>
        <v>0</v>
      </c>
      <c r="I207" s="74"/>
      <c r="J207" s="74"/>
      <c r="K207" s="74"/>
      <c r="L207" s="158"/>
    </row>
    <row r="208" spans="1:12" x14ac:dyDescent="0.25">
      <c r="A208" s="44">
        <v>5213</v>
      </c>
      <c r="B208" s="71" t="s">
        <v>216</v>
      </c>
      <c r="C208" s="72">
        <f t="shared" si="9"/>
        <v>0</v>
      </c>
      <c r="D208" s="74"/>
      <c r="E208" s="74"/>
      <c r="F208" s="74"/>
      <c r="G208" s="157"/>
      <c r="H208" s="72">
        <f t="shared" si="10"/>
        <v>0</v>
      </c>
      <c r="I208" s="74"/>
      <c r="J208" s="74"/>
      <c r="K208" s="74"/>
      <c r="L208" s="158"/>
    </row>
    <row r="209" spans="1:12" x14ac:dyDescent="0.25">
      <c r="A209" s="44">
        <v>5214</v>
      </c>
      <c r="B209" s="71" t="s">
        <v>217</v>
      </c>
      <c r="C209" s="72">
        <f t="shared" si="9"/>
        <v>0</v>
      </c>
      <c r="D209" s="74"/>
      <c r="E209" s="74"/>
      <c r="F209" s="74"/>
      <c r="G209" s="157"/>
      <c r="H209" s="72">
        <f t="shared" si="10"/>
        <v>0</v>
      </c>
      <c r="I209" s="74"/>
      <c r="J209" s="74"/>
      <c r="K209" s="74"/>
      <c r="L209" s="158"/>
    </row>
    <row r="210" spans="1:12" x14ac:dyDescent="0.25">
      <c r="A210" s="44">
        <v>5215</v>
      </c>
      <c r="B210" s="71" t="s">
        <v>218</v>
      </c>
      <c r="C210" s="72">
        <f t="shared" si="9"/>
        <v>0</v>
      </c>
      <c r="D210" s="74"/>
      <c r="E210" s="74"/>
      <c r="F210" s="74"/>
      <c r="G210" s="157"/>
      <c r="H210" s="72">
        <f t="shared" si="10"/>
        <v>0</v>
      </c>
      <c r="I210" s="74"/>
      <c r="J210" s="74"/>
      <c r="K210" s="74"/>
      <c r="L210" s="158"/>
    </row>
    <row r="211" spans="1:12" ht="14.25" customHeight="1" x14ac:dyDescent="0.25">
      <c r="A211" s="44">
        <v>5216</v>
      </c>
      <c r="B211" s="71" t="s">
        <v>219</v>
      </c>
      <c r="C211" s="72">
        <f t="shared" si="9"/>
        <v>0</v>
      </c>
      <c r="D211" s="74"/>
      <c r="E211" s="74"/>
      <c r="F211" s="74"/>
      <c r="G211" s="157"/>
      <c r="H211" s="72">
        <f t="shared" si="10"/>
        <v>0</v>
      </c>
      <c r="I211" s="74"/>
      <c r="J211" s="74"/>
      <c r="K211" s="74"/>
      <c r="L211" s="158"/>
    </row>
    <row r="212" spans="1:12" x14ac:dyDescent="0.25">
      <c r="A212" s="44">
        <v>5217</v>
      </c>
      <c r="B212" s="71" t="s">
        <v>220</v>
      </c>
      <c r="C212" s="72">
        <f t="shared" si="9"/>
        <v>0</v>
      </c>
      <c r="D212" s="74"/>
      <c r="E212" s="74"/>
      <c r="F212" s="74"/>
      <c r="G212" s="157"/>
      <c r="H212" s="72">
        <f t="shared" si="10"/>
        <v>0</v>
      </c>
      <c r="I212" s="74"/>
      <c r="J212" s="74"/>
      <c r="K212" s="74"/>
      <c r="L212" s="158"/>
    </row>
    <row r="213" spans="1:12" x14ac:dyDescent="0.25">
      <c r="A213" s="44">
        <v>5218</v>
      </c>
      <c r="B213" s="71" t="s">
        <v>221</v>
      </c>
      <c r="C213" s="72">
        <f t="shared" si="9"/>
        <v>0</v>
      </c>
      <c r="D213" s="74"/>
      <c r="E213" s="74"/>
      <c r="F213" s="74"/>
      <c r="G213" s="157"/>
      <c r="H213" s="72">
        <f t="shared" si="10"/>
        <v>0</v>
      </c>
      <c r="I213" s="74"/>
      <c r="J213" s="74"/>
      <c r="K213" s="74"/>
      <c r="L213" s="158"/>
    </row>
    <row r="214" spans="1:12" x14ac:dyDescent="0.25">
      <c r="A214" s="44">
        <v>5219</v>
      </c>
      <c r="B214" s="71" t="s">
        <v>222</v>
      </c>
      <c r="C214" s="72">
        <f t="shared" si="9"/>
        <v>0</v>
      </c>
      <c r="D214" s="74"/>
      <c r="E214" s="74"/>
      <c r="F214" s="74"/>
      <c r="G214" s="157"/>
      <c r="H214" s="72">
        <f t="shared" si="10"/>
        <v>0</v>
      </c>
      <c r="I214" s="74"/>
      <c r="J214" s="74"/>
      <c r="K214" s="74"/>
      <c r="L214" s="158"/>
    </row>
    <row r="215" spans="1:12" ht="13.5" customHeight="1" x14ac:dyDescent="0.25">
      <c r="A215" s="159">
        <v>5220</v>
      </c>
      <c r="B215" s="71" t="s">
        <v>223</v>
      </c>
      <c r="C215" s="72">
        <f t="shared" si="9"/>
        <v>0</v>
      </c>
      <c r="D215" s="74"/>
      <c r="E215" s="74"/>
      <c r="F215" s="74"/>
      <c r="G215" s="157"/>
      <c r="H215" s="72">
        <f t="shared" si="10"/>
        <v>0</v>
      </c>
      <c r="I215" s="74"/>
      <c r="J215" s="74"/>
      <c r="K215" s="74"/>
      <c r="L215" s="158"/>
    </row>
    <row r="216" spans="1:12" x14ac:dyDescent="0.25">
      <c r="A216" s="159">
        <v>5230</v>
      </c>
      <c r="B216" s="71" t="s">
        <v>224</v>
      </c>
      <c r="C216" s="72">
        <f t="shared" si="9"/>
        <v>0</v>
      </c>
      <c r="D216" s="160">
        <f>SUM(D217:D224)</f>
        <v>0</v>
      </c>
      <c r="E216" s="160">
        <f>SUM(E217:E224)</f>
        <v>0</v>
      </c>
      <c r="F216" s="160">
        <f>SUM(F217:F224)</f>
        <v>0</v>
      </c>
      <c r="G216" s="161">
        <f>SUM(G217:G224)</f>
        <v>0</v>
      </c>
      <c r="H216" s="72">
        <f t="shared" si="10"/>
        <v>0</v>
      </c>
      <c r="I216" s="160">
        <f>SUM(I217:I224)</f>
        <v>0</v>
      </c>
      <c r="J216" s="160">
        <f>SUM(J217:J224)</f>
        <v>0</v>
      </c>
      <c r="K216" s="160">
        <f>SUM(K217:K224)</f>
        <v>0</v>
      </c>
      <c r="L216" s="162">
        <f>SUM(L217:L224)</f>
        <v>0</v>
      </c>
    </row>
    <row r="217" spans="1:12" x14ac:dyDescent="0.25">
      <c r="A217" s="44">
        <v>5231</v>
      </c>
      <c r="B217" s="71" t="s">
        <v>225</v>
      </c>
      <c r="C217" s="72">
        <f t="shared" si="9"/>
        <v>0</v>
      </c>
      <c r="D217" s="74"/>
      <c r="E217" s="74"/>
      <c r="F217" s="74"/>
      <c r="G217" s="157"/>
      <c r="H217" s="72">
        <f t="shared" si="10"/>
        <v>0</v>
      </c>
      <c r="I217" s="74"/>
      <c r="J217" s="74"/>
      <c r="K217" s="74"/>
      <c r="L217" s="158"/>
    </row>
    <row r="218" spans="1:12" x14ac:dyDescent="0.25">
      <c r="A218" s="44">
        <v>5232</v>
      </c>
      <c r="B218" s="71" t="s">
        <v>226</v>
      </c>
      <c r="C218" s="72">
        <f t="shared" si="9"/>
        <v>0</v>
      </c>
      <c r="D218" s="74"/>
      <c r="E218" s="74"/>
      <c r="F218" s="74"/>
      <c r="G218" s="157"/>
      <c r="H218" s="72">
        <f t="shared" si="10"/>
        <v>0</v>
      </c>
      <c r="I218" s="74"/>
      <c r="J218" s="74"/>
      <c r="K218" s="74"/>
      <c r="L218" s="158"/>
    </row>
    <row r="219" spans="1:12" x14ac:dyDescent="0.25">
      <c r="A219" s="44">
        <v>5233</v>
      </c>
      <c r="B219" s="71" t="s">
        <v>227</v>
      </c>
      <c r="C219" s="201">
        <f t="shared" si="9"/>
        <v>0</v>
      </c>
      <c r="D219" s="74"/>
      <c r="E219" s="74"/>
      <c r="F219" s="74"/>
      <c r="G219" s="157"/>
      <c r="H219" s="72">
        <f t="shared" si="10"/>
        <v>0</v>
      </c>
      <c r="I219" s="74"/>
      <c r="J219" s="74"/>
      <c r="K219" s="74"/>
      <c r="L219" s="158"/>
    </row>
    <row r="220" spans="1:12" ht="24" x14ac:dyDescent="0.25">
      <c r="A220" s="44">
        <v>5234</v>
      </c>
      <c r="B220" s="71" t="s">
        <v>228</v>
      </c>
      <c r="C220" s="201">
        <f t="shared" si="9"/>
        <v>0</v>
      </c>
      <c r="D220" s="74"/>
      <c r="E220" s="74"/>
      <c r="F220" s="74"/>
      <c r="G220" s="157"/>
      <c r="H220" s="72">
        <f t="shared" si="10"/>
        <v>0</v>
      </c>
      <c r="I220" s="74"/>
      <c r="J220" s="74"/>
      <c r="K220" s="74"/>
      <c r="L220" s="158"/>
    </row>
    <row r="221" spans="1:12" ht="14.25" customHeight="1" x14ac:dyDescent="0.25">
      <c r="A221" s="44">
        <v>5236</v>
      </c>
      <c r="B221" s="71" t="s">
        <v>229</v>
      </c>
      <c r="C221" s="201">
        <f t="shared" si="9"/>
        <v>0</v>
      </c>
      <c r="D221" s="74"/>
      <c r="E221" s="74"/>
      <c r="F221" s="74"/>
      <c r="G221" s="157"/>
      <c r="H221" s="72">
        <f t="shared" si="10"/>
        <v>0</v>
      </c>
      <c r="I221" s="74"/>
      <c r="J221" s="74"/>
      <c r="K221" s="74"/>
      <c r="L221" s="158"/>
    </row>
    <row r="222" spans="1:12" ht="14.25" customHeight="1" x14ac:dyDescent="0.25">
      <c r="A222" s="44">
        <v>5237</v>
      </c>
      <c r="B222" s="71" t="s">
        <v>230</v>
      </c>
      <c r="C222" s="201">
        <f t="shared" si="9"/>
        <v>0</v>
      </c>
      <c r="D222" s="74"/>
      <c r="E222" s="74"/>
      <c r="F222" s="74"/>
      <c r="G222" s="157"/>
      <c r="H222" s="72">
        <f t="shared" si="10"/>
        <v>0</v>
      </c>
      <c r="I222" s="74"/>
      <c r="J222" s="74"/>
      <c r="K222" s="74"/>
      <c r="L222" s="158"/>
    </row>
    <row r="223" spans="1:12" ht="24" x14ac:dyDescent="0.25">
      <c r="A223" s="44">
        <v>5238</v>
      </c>
      <c r="B223" s="71" t="s">
        <v>231</v>
      </c>
      <c r="C223" s="201">
        <f t="shared" si="9"/>
        <v>0</v>
      </c>
      <c r="D223" s="74"/>
      <c r="E223" s="74"/>
      <c r="F223" s="74"/>
      <c r="G223" s="157"/>
      <c r="H223" s="72">
        <f t="shared" si="10"/>
        <v>0</v>
      </c>
      <c r="I223" s="74"/>
      <c r="J223" s="74"/>
      <c r="K223" s="74"/>
      <c r="L223" s="158"/>
    </row>
    <row r="224" spans="1:12" ht="24" x14ac:dyDescent="0.25">
      <c r="A224" s="44">
        <v>5239</v>
      </c>
      <c r="B224" s="71" t="s">
        <v>232</v>
      </c>
      <c r="C224" s="201">
        <f t="shared" si="9"/>
        <v>0</v>
      </c>
      <c r="D224" s="74"/>
      <c r="E224" s="74"/>
      <c r="F224" s="74"/>
      <c r="G224" s="157"/>
      <c r="H224" s="72">
        <f t="shared" si="10"/>
        <v>0</v>
      </c>
      <c r="I224" s="74"/>
      <c r="J224" s="74"/>
      <c r="K224" s="74"/>
      <c r="L224" s="158"/>
    </row>
    <row r="225" spans="1:12" ht="24" x14ac:dyDescent="0.25">
      <c r="A225" s="159">
        <v>5240</v>
      </c>
      <c r="B225" s="71" t="s">
        <v>233</v>
      </c>
      <c r="C225" s="201">
        <f t="shared" si="9"/>
        <v>0</v>
      </c>
      <c r="D225" s="74"/>
      <c r="E225" s="74"/>
      <c r="F225" s="74"/>
      <c r="G225" s="157"/>
      <c r="H225" s="72">
        <f t="shared" si="10"/>
        <v>0</v>
      </c>
      <c r="I225" s="74"/>
      <c r="J225" s="74"/>
      <c r="K225" s="74"/>
      <c r="L225" s="158"/>
    </row>
    <row r="226" spans="1:12" x14ac:dyDescent="0.25">
      <c r="A226" s="159">
        <v>5250</v>
      </c>
      <c r="B226" s="71" t="s">
        <v>234</v>
      </c>
      <c r="C226" s="201">
        <f t="shared" si="9"/>
        <v>0</v>
      </c>
      <c r="D226" s="74"/>
      <c r="E226" s="74"/>
      <c r="F226" s="74"/>
      <c r="G226" s="157"/>
      <c r="H226" s="72">
        <f t="shared" si="10"/>
        <v>0</v>
      </c>
      <c r="I226" s="74"/>
      <c r="J226" s="74"/>
      <c r="K226" s="74"/>
      <c r="L226" s="158"/>
    </row>
    <row r="227" spans="1:12" x14ac:dyDescent="0.25">
      <c r="A227" s="159">
        <v>5260</v>
      </c>
      <c r="B227" s="71" t="s">
        <v>235</v>
      </c>
      <c r="C227" s="201">
        <f t="shared" si="9"/>
        <v>0</v>
      </c>
      <c r="D227" s="160">
        <f>SUM(D228)</f>
        <v>0</v>
      </c>
      <c r="E227" s="160">
        <f>SUM(E228)</f>
        <v>0</v>
      </c>
      <c r="F227" s="160">
        <f>SUM(F228)</f>
        <v>0</v>
      </c>
      <c r="G227" s="161">
        <f>SUM(G228)</f>
        <v>0</v>
      </c>
      <c r="H227" s="72">
        <f t="shared" si="10"/>
        <v>0</v>
      </c>
      <c r="I227" s="160">
        <f>SUM(I228)</f>
        <v>0</v>
      </c>
      <c r="J227" s="160">
        <f>SUM(J228)</f>
        <v>0</v>
      </c>
      <c r="K227" s="160">
        <f>SUM(K228)</f>
        <v>0</v>
      </c>
      <c r="L227" s="162">
        <f>SUM(L228)</f>
        <v>0</v>
      </c>
    </row>
    <row r="228" spans="1:12" ht="24" x14ac:dyDescent="0.25">
      <c r="A228" s="44">
        <v>5269</v>
      </c>
      <c r="B228" s="71" t="s">
        <v>236</v>
      </c>
      <c r="C228" s="201">
        <f t="shared" si="9"/>
        <v>0</v>
      </c>
      <c r="D228" s="74"/>
      <c r="E228" s="74"/>
      <c r="F228" s="74"/>
      <c r="G228" s="157"/>
      <c r="H228" s="72">
        <f t="shared" si="10"/>
        <v>0</v>
      </c>
      <c r="I228" s="74"/>
      <c r="J228" s="74"/>
      <c r="K228" s="74"/>
      <c r="L228" s="158"/>
    </row>
    <row r="229" spans="1:12" ht="24" x14ac:dyDescent="0.25">
      <c r="A229" s="150">
        <v>5270</v>
      </c>
      <c r="B229" s="112" t="s">
        <v>237</v>
      </c>
      <c r="C229" s="202">
        <f t="shared" si="9"/>
        <v>0</v>
      </c>
      <c r="D229" s="163"/>
      <c r="E229" s="163"/>
      <c r="F229" s="163"/>
      <c r="G229" s="164"/>
      <c r="H229" s="117">
        <f t="shared" si="10"/>
        <v>0</v>
      </c>
      <c r="I229" s="163"/>
      <c r="J229" s="163"/>
      <c r="K229" s="163"/>
      <c r="L229" s="165"/>
    </row>
    <row r="230" spans="1:12" x14ac:dyDescent="0.25">
      <c r="A230" s="142">
        <v>6000</v>
      </c>
      <c r="B230" s="142" t="s">
        <v>238</v>
      </c>
      <c r="C230" s="203">
        <f t="shared" si="9"/>
        <v>0</v>
      </c>
      <c r="D230" s="144">
        <f>D231+D251+D259</f>
        <v>0</v>
      </c>
      <c r="E230" s="144">
        <f>E231+E251+E259</f>
        <v>0</v>
      </c>
      <c r="F230" s="144">
        <f>F231+F251+F259</f>
        <v>0</v>
      </c>
      <c r="G230" s="145">
        <f>G231+G251+G259</f>
        <v>0</v>
      </c>
      <c r="H230" s="143">
        <f t="shared" si="10"/>
        <v>0</v>
      </c>
      <c r="I230" s="144">
        <f>I231+I251+I259</f>
        <v>0</v>
      </c>
      <c r="J230" s="144">
        <f>J231+J251+J259</f>
        <v>0</v>
      </c>
      <c r="K230" s="144">
        <f>K231+K251+K259</f>
        <v>0</v>
      </c>
      <c r="L230" s="146">
        <f>L231+L251+L259</f>
        <v>0</v>
      </c>
    </row>
    <row r="231" spans="1:12" ht="14.25" customHeight="1" x14ac:dyDescent="0.25">
      <c r="A231" s="192">
        <v>6200</v>
      </c>
      <c r="B231" s="183" t="s">
        <v>239</v>
      </c>
      <c r="C231" s="204">
        <f t="shared" si="9"/>
        <v>0</v>
      </c>
      <c r="D231" s="194">
        <f>SUM(D232,D233,D235,D238,D244,D245,D246)</f>
        <v>0</v>
      </c>
      <c r="E231" s="194">
        <f>SUM(E232,E233,E235,E238,E244,E245,E246)</f>
        <v>0</v>
      </c>
      <c r="F231" s="194">
        <f>SUM(F232,F233,F235,F238,F244,F245,F246)</f>
        <v>0</v>
      </c>
      <c r="G231" s="194">
        <f>SUM(G232,G233,G235,G238,G244,G245,G246)</f>
        <v>0</v>
      </c>
      <c r="H231" s="193">
        <f t="shared" si="10"/>
        <v>0</v>
      </c>
      <c r="I231" s="194">
        <f>SUM(I232,I233,I235,I238,I244,I245,I246)</f>
        <v>0</v>
      </c>
      <c r="J231" s="194">
        <f>SUM(J232,J233,J235,J238,J244,J245,J246)</f>
        <v>0</v>
      </c>
      <c r="K231" s="194">
        <f>SUM(K232,K233,K235,K238,K244,K245,K246)</f>
        <v>0</v>
      </c>
      <c r="L231" s="149">
        <f>SUM(L232,L233,L235,L238,L244,L245,L246)</f>
        <v>0</v>
      </c>
    </row>
    <row r="232" spans="1:12" ht="24" x14ac:dyDescent="0.25">
      <c r="A232" s="168">
        <v>6220</v>
      </c>
      <c r="B232" s="65" t="s">
        <v>240</v>
      </c>
      <c r="C232" s="205">
        <f t="shared" si="9"/>
        <v>0</v>
      </c>
      <c r="D232" s="68"/>
      <c r="E232" s="68"/>
      <c r="F232" s="68"/>
      <c r="G232" s="206"/>
      <c r="H232" s="207">
        <f t="shared" si="10"/>
        <v>0</v>
      </c>
      <c r="I232" s="68"/>
      <c r="J232" s="68"/>
      <c r="K232" s="68"/>
      <c r="L232" s="155"/>
    </row>
    <row r="233" spans="1:12" x14ac:dyDescent="0.25">
      <c r="A233" s="159">
        <v>6230</v>
      </c>
      <c r="B233" s="71" t="s">
        <v>241</v>
      </c>
      <c r="C233" s="201">
        <f t="shared" si="9"/>
        <v>0</v>
      </c>
      <c r="D233" s="160">
        <f>SUM(D234)</f>
        <v>0</v>
      </c>
      <c r="E233" s="160">
        <f>SUM(E234)</f>
        <v>0</v>
      </c>
      <c r="F233" s="160">
        <f>SUM(F234)</f>
        <v>0</v>
      </c>
      <c r="G233" s="161">
        <f>SUM(G234)</f>
        <v>0</v>
      </c>
      <c r="H233" s="208">
        <f t="shared" si="10"/>
        <v>0</v>
      </c>
      <c r="I233" s="160">
        <f>SUM(I234)</f>
        <v>0</v>
      </c>
      <c r="J233" s="160">
        <f>SUM(J234)</f>
        <v>0</v>
      </c>
      <c r="K233" s="160">
        <f>SUM(K234)</f>
        <v>0</v>
      </c>
      <c r="L233" s="162">
        <f>SUM(L234)</f>
        <v>0</v>
      </c>
    </row>
    <row r="234" spans="1:12" ht="24" x14ac:dyDescent="0.25">
      <c r="A234" s="44">
        <v>6239</v>
      </c>
      <c r="B234" s="65" t="s">
        <v>242</v>
      </c>
      <c r="C234" s="201">
        <f t="shared" si="9"/>
        <v>0</v>
      </c>
      <c r="D234" s="68"/>
      <c r="E234" s="68"/>
      <c r="F234" s="68"/>
      <c r="G234" s="154"/>
      <c r="H234" s="208">
        <f t="shared" si="10"/>
        <v>0</v>
      </c>
      <c r="I234" s="68"/>
      <c r="J234" s="68"/>
      <c r="K234" s="68"/>
      <c r="L234" s="155"/>
    </row>
    <row r="235" spans="1:12" ht="24" x14ac:dyDescent="0.25">
      <c r="A235" s="159">
        <v>6240</v>
      </c>
      <c r="B235" s="71" t="s">
        <v>243</v>
      </c>
      <c r="C235" s="201">
        <f t="shared" si="9"/>
        <v>0</v>
      </c>
      <c r="D235" s="160">
        <f>SUM(D236:D237)</f>
        <v>0</v>
      </c>
      <c r="E235" s="160">
        <f>SUM(E236:E237)</f>
        <v>0</v>
      </c>
      <c r="F235" s="160">
        <f>SUM(F236:F237)</f>
        <v>0</v>
      </c>
      <c r="G235" s="161">
        <f>SUM(G236:G237)</f>
        <v>0</v>
      </c>
      <c r="H235" s="208">
        <f t="shared" si="10"/>
        <v>0</v>
      </c>
      <c r="I235" s="160">
        <f>SUM(I236:I237)</f>
        <v>0</v>
      </c>
      <c r="J235" s="160">
        <f>SUM(J236:J237)</f>
        <v>0</v>
      </c>
      <c r="K235" s="160">
        <f>SUM(K236:K237)</f>
        <v>0</v>
      </c>
      <c r="L235" s="162">
        <f>SUM(L236:L237)</f>
        <v>0</v>
      </c>
    </row>
    <row r="236" spans="1:12" x14ac:dyDescent="0.25">
      <c r="A236" s="44">
        <v>6241</v>
      </c>
      <c r="B236" s="71" t="s">
        <v>244</v>
      </c>
      <c r="C236" s="201">
        <f t="shared" si="9"/>
        <v>0</v>
      </c>
      <c r="D236" s="74"/>
      <c r="E236" s="74"/>
      <c r="F236" s="74"/>
      <c r="G236" s="157"/>
      <c r="H236" s="208">
        <f t="shared" si="10"/>
        <v>0</v>
      </c>
      <c r="I236" s="74"/>
      <c r="J236" s="74"/>
      <c r="K236" s="74"/>
      <c r="L236" s="158"/>
    </row>
    <row r="237" spans="1:12" x14ac:dyDescent="0.25">
      <c r="A237" s="44">
        <v>6242</v>
      </c>
      <c r="B237" s="71" t="s">
        <v>245</v>
      </c>
      <c r="C237" s="201">
        <f t="shared" si="9"/>
        <v>0</v>
      </c>
      <c r="D237" s="74"/>
      <c r="E237" s="74"/>
      <c r="F237" s="74"/>
      <c r="G237" s="157"/>
      <c r="H237" s="208">
        <f t="shared" si="10"/>
        <v>0</v>
      </c>
      <c r="I237" s="74"/>
      <c r="J237" s="74"/>
      <c r="K237" s="74"/>
      <c r="L237" s="158"/>
    </row>
    <row r="238" spans="1:12" ht="25.5" customHeight="1" x14ac:dyDescent="0.25">
      <c r="A238" s="159">
        <v>6250</v>
      </c>
      <c r="B238" s="71" t="s">
        <v>246</v>
      </c>
      <c r="C238" s="201">
        <f t="shared" si="9"/>
        <v>0</v>
      </c>
      <c r="D238" s="160">
        <f>SUM(D239:D243)</f>
        <v>0</v>
      </c>
      <c r="E238" s="160">
        <f>SUM(E239:E243)</f>
        <v>0</v>
      </c>
      <c r="F238" s="160">
        <f>SUM(F239:F243)</f>
        <v>0</v>
      </c>
      <c r="G238" s="161">
        <f>SUM(G239:G243)</f>
        <v>0</v>
      </c>
      <c r="H238" s="208">
        <f t="shared" si="10"/>
        <v>0</v>
      </c>
      <c r="I238" s="160">
        <f>SUM(I239:I243)</f>
        <v>0</v>
      </c>
      <c r="J238" s="160">
        <f>SUM(J239:J243)</f>
        <v>0</v>
      </c>
      <c r="K238" s="160">
        <f>SUM(K239:K243)</f>
        <v>0</v>
      </c>
      <c r="L238" s="162">
        <f>SUM(L239:L243)</f>
        <v>0</v>
      </c>
    </row>
    <row r="239" spans="1:12" ht="14.25" customHeight="1" x14ac:dyDescent="0.25">
      <c r="A239" s="44">
        <v>6252</v>
      </c>
      <c r="B239" s="71" t="s">
        <v>247</v>
      </c>
      <c r="C239" s="201">
        <f t="shared" si="9"/>
        <v>0</v>
      </c>
      <c r="D239" s="74"/>
      <c r="E239" s="74"/>
      <c r="F239" s="74"/>
      <c r="G239" s="157"/>
      <c r="H239" s="208">
        <f t="shared" si="10"/>
        <v>0</v>
      </c>
      <c r="I239" s="74"/>
      <c r="J239" s="74"/>
      <c r="K239" s="74"/>
      <c r="L239" s="158"/>
    </row>
    <row r="240" spans="1:12" ht="14.25" customHeight="1" x14ac:dyDescent="0.25">
      <c r="A240" s="44">
        <v>6253</v>
      </c>
      <c r="B240" s="71" t="s">
        <v>248</v>
      </c>
      <c r="C240" s="201">
        <f t="shared" si="9"/>
        <v>0</v>
      </c>
      <c r="D240" s="74"/>
      <c r="E240" s="74"/>
      <c r="F240" s="74"/>
      <c r="G240" s="157"/>
      <c r="H240" s="208">
        <f t="shared" si="10"/>
        <v>0</v>
      </c>
      <c r="I240" s="74"/>
      <c r="J240" s="74"/>
      <c r="K240" s="74"/>
      <c r="L240" s="158"/>
    </row>
    <row r="241" spans="1:12" ht="24" x14ac:dyDescent="0.25">
      <c r="A241" s="44">
        <v>6254</v>
      </c>
      <c r="B241" s="71" t="s">
        <v>249</v>
      </c>
      <c r="C241" s="201">
        <f t="shared" si="9"/>
        <v>0</v>
      </c>
      <c r="D241" s="74"/>
      <c r="E241" s="74"/>
      <c r="F241" s="74"/>
      <c r="G241" s="157"/>
      <c r="H241" s="208">
        <f t="shared" si="10"/>
        <v>0</v>
      </c>
      <c r="I241" s="74"/>
      <c r="J241" s="74"/>
      <c r="K241" s="74"/>
      <c r="L241" s="158"/>
    </row>
    <row r="242" spans="1:12" ht="24" x14ac:dyDescent="0.25">
      <c r="A242" s="44">
        <v>6255</v>
      </c>
      <c r="B242" s="71" t="s">
        <v>250</v>
      </c>
      <c r="C242" s="201">
        <f t="shared" si="9"/>
        <v>0</v>
      </c>
      <c r="D242" s="74"/>
      <c r="E242" s="74"/>
      <c r="F242" s="74"/>
      <c r="G242" s="157"/>
      <c r="H242" s="208">
        <f t="shared" si="10"/>
        <v>0</v>
      </c>
      <c r="I242" s="74"/>
      <c r="J242" s="74"/>
      <c r="K242" s="74"/>
      <c r="L242" s="158"/>
    </row>
    <row r="243" spans="1:12" x14ac:dyDescent="0.25">
      <c r="A243" s="44">
        <v>6259</v>
      </c>
      <c r="B243" s="71" t="s">
        <v>251</v>
      </c>
      <c r="C243" s="201">
        <f t="shared" si="9"/>
        <v>0</v>
      </c>
      <c r="D243" s="74"/>
      <c r="E243" s="74"/>
      <c r="F243" s="74"/>
      <c r="G243" s="157"/>
      <c r="H243" s="208">
        <f t="shared" si="10"/>
        <v>0</v>
      </c>
      <c r="I243" s="74"/>
      <c r="J243" s="74"/>
      <c r="K243" s="74"/>
      <c r="L243" s="158"/>
    </row>
    <row r="244" spans="1:12" ht="24" x14ac:dyDescent="0.25">
      <c r="A244" s="159">
        <v>6260</v>
      </c>
      <c r="B244" s="71" t="s">
        <v>252</v>
      </c>
      <c r="C244" s="201">
        <f t="shared" si="9"/>
        <v>0</v>
      </c>
      <c r="D244" s="74"/>
      <c r="E244" s="74"/>
      <c r="F244" s="74"/>
      <c r="G244" s="157"/>
      <c r="H244" s="208">
        <f t="shared" si="10"/>
        <v>0</v>
      </c>
      <c r="I244" s="74"/>
      <c r="J244" s="74"/>
      <c r="K244" s="74"/>
      <c r="L244" s="158"/>
    </row>
    <row r="245" spans="1:12" x14ac:dyDescent="0.25">
      <c r="A245" s="159">
        <v>6270</v>
      </c>
      <c r="B245" s="71" t="s">
        <v>253</v>
      </c>
      <c r="C245" s="201">
        <f t="shared" si="9"/>
        <v>0</v>
      </c>
      <c r="D245" s="74"/>
      <c r="E245" s="74"/>
      <c r="F245" s="74"/>
      <c r="G245" s="157"/>
      <c r="H245" s="208">
        <f t="shared" si="10"/>
        <v>0</v>
      </c>
      <c r="I245" s="74"/>
      <c r="J245" s="74"/>
      <c r="K245" s="74"/>
      <c r="L245" s="158"/>
    </row>
    <row r="246" spans="1:12" ht="24" x14ac:dyDescent="0.25">
      <c r="A246" s="168">
        <v>6290</v>
      </c>
      <c r="B246" s="65" t="s">
        <v>254</v>
      </c>
      <c r="C246" s="209">
        <f t="shared" si="9"/>
        <v>0</v>
      </c>
      <c r="D246" s="169">
        <f>SUM(D247:D250)</f>
        <v>0</v>
      </c>
      <c r="E246" s="169">
        <f>SUM(E247:E250)</f>
        <v>0</v>
      </c>
      <c r="F246" s="169">
        <f>SUM(F247:F250)</f>
        <v>0</v>
      </c>
      <c r="G246" s="210">
        <f>SUM(G247:G250)</f>
        <v>0</v>
      </c>
      <c r="H246" s="209">
        <f t="shared" si="10"/>
        <v>0</v>
      </c>
      <c r="I246" s="169">
        <f>SUM(I247:I250)</f>
        <v>0</v>
      </c>
      <c r="J246" s="169">
        <f>SUM(J247:J250)</f>
        <v>0</v>
      </c>
      <c r="K246" s="169">
        <f>SUM(K247:K250)</f>
        <v>0</v>
      </c>
      <c r="L246" s="186">
        <f>SUM(L247:L250)</f>
        <v>0</v>
      </c>
    </row>
    <row r="247" spans="1:12" x14ac:dyDescent="0.25">
      <c r="A247" s="44">
        <v>6291</v>
      </c>
      <c r="B247" s="71" t="s">
        <v>255</v>
      </c>
      <c r="C247" s="201">
        <f t="shared" si="9"/>
        <v>0</v>
      </c>
      <c r="D247" s="74"/>
      <c r="E247" s="74"/>
      <c r="F247" s="74"/>
      <c r="G247" s="211"/>
      <c r="H247" s="201">
        <f t="shared" si="10"/>
        <v>0</v>
      </c>
      <c r="I247" s="74"/>
      <c r="J247" s="74"/>
      <c r="K247" s="74"/>
      <c r="L247" s="158"/>
    </row>
    <row r="248" spans="1:12" x14ac:dyDescent="0.25">
      <c r="A248" s="44">
        <v>6292</v>
      </c>
      <c r="B248" s="71" t="s">
        <v>256</v>
      </c>
      <c r="C248" s="201">
        <f t="shared" si="9"/>
        <v>0</v>
      </c>
      <c r="D248" s="74"/>
      <c r="E248" s="74"/>
      <c r="F248" s="74"/>
      <c r="G248" s="211"/>
      <c r="H248" s="201">
        <f t="shared" si="10"/>
        <v>0</v>
      </c>
      <c r="I248" s="74"/>
      <c r="J248" s="74"/>
      <c r="K248" s="74"/>
      <c r="L248" s="158"/>
    </row>
    <row r="249" spans="1:12" ht="72" x14ac:dyDescent="0.25">
      <c r="A249" s="44">
        <v>6296</v>
      </c>
      <c r="B249" s="71" t="s">
        <v>257</v>
      </c>
      <c r="C249" s="201">
        <f t="shared" si="9"/>
        <v>0</v>
      </c>
      <c r="D249" s="74"/>
      <c r="E249" s="74"/>
      <c r="F249" s="74"/>
      <c r="G249" s="211"/>
      <c r="H249" s="201">
        <f t="shared" si="10"/>
        <v>0</v>
      </c>
      <c r="I249" s="74"/>
      <c r="J249" s="74"/>
      <c r="K249" s="74"/>
      <c r="L249" s="158"/>
    </row>
    <row r="250" spans="1:12" ht="39.75" customHeight="1" x14ac:dyDescent="0.25">
      <c r="A250" s="44">
        <v>6299</v>
      </c>
      <c r="B250" s="71" t="s">
        <v>258</v>
      </c>
      <c r="C250" s="201">
        <f t="shared" si="9"/>
        <v>0</v>
      </c>
      <c r="D250" s="74"/>
      <c r="E250" s="74"/>
      <c r="F250" s="74"/>
      <c r="G250" s="211"/>
      <c r="H250" s="201">
        <f t="shared" si="10"/>
        <v>0</v>
      </c>
      <c r="I250" s="74"/>
      <c r="J250" s="74"/>
      <c r="K250" s="74"/>
      <c r="L250" s="158"/>
    </row>
    <row r="251" spans="1:12" x14ac:dyDescent="0.25">
      <c r="A251" s="56">
        <v>6300</v>
      </c>
      <c r="B251" s="147" t="s">
        <v>259</v>
      </c>
      <c r="C251" s="184">
        <f t="shared" si="9"/>
        <v>0</v>
      </c>
      <c r="D251" s="63">
        <f>SUM(D252,D257,D258)</f>
        <v>0</v>
      </c>
      <c r="E251" s="63">
        <f>SUM(E252,E257,E258)</f>
        <v>0</v>
      </c>
      <c r="F251" s="63">
        <f>SUM(F252,F257,F258)</f>
        <v>0</v>
      </c>
      <c r="G251" s="63">
        <f>SUM(G252,G257,G258)</f>
        <v>0</v>
      </c>
      <c r="H251" s="57">
        <f t="shared" si="10"/>
        <v>0</v>
      </c>
      <c r="I251" s="63">
        <f>SUM(I252,I257,I258)</f>
        <v>0</v>
      </c>
      <c r="J251" s="63">
        <f>SUM(J252,J257,J258)</f>
        <v>0</v>
      </c>
      <c r="K251" s="63">
        <f>SUM(K252,K257,K258)</f>
        <v>0</v>
      </c>
      <c r="L251" s="172">
        <f>SUM(L252,L257,L258)</f>
        <v>0</v>
      </c>
    </row>
    <row r="252" spans="1:12" ht="24" x14ac:dyDescent="0.25">
      <c r="A252" s="168">
        <v>6320</v>
      </c>
      <c r="B252" s="65" t="s">
        <v>260</v>
      </c>
      <c r="C252" s="209">
        <f t="shared" si="9"/>
        <v>0</v>
      </c>
      <c r="D252" s="169">
        <f>SUM(D253:D256)</f>
        <v>0</v>
      </c>
      <c r="E252" s="169">
        <f>SUM(E253:E256)</f>
        <v>0</v>
      </c>
      <c r="F252" s="169">
        <f>SUM(F253:F256)</f>
        <v>0</v>
      </c>
      <c r="G252" s="212">
        <f>SUM(G253:G256)</f>
        <v>0</v>
      </c>
      <c r="H252" s="209">
        <f t="shared" si="10"/>
        <v>0</v>
      </c>
      <c r="I252" s="169">
        <f>SUM(I253:I256)</f>
        <v>0</v>
      </c>
      <c r="J252" s="169">
        <f>SUM(J253:J256)</f>
        <v>0</v>
      </c>
      <c r="K252" s="169">
        <f>SUM(K253:K256)</f>
        <v>0</v>
      </c>
      <c r="L252" s="213">
        <f>SUM(L253:L256)</f>
        <v>0</v>
      </c>
    </row>
    <row r="253" spans="1:12" x14ac:dyDescent="0.25">
      <c r="A253" s="44">
        <v>6322</v>
      </c>
      <c r="B253" s="71" t="s">
        <v>261</v>
      </c>
      <c r="C253" s="201">
        <f t="shared" si="9"/>
        <v>0</v>
      </c>
      <c r="D253" s="74"/>
      <c r="E253" s="74"/>
      <c r="F253" s="74"/>
      <c r="G253" s="211"/>
      <c r="H253" s="201">
        <f t="shared" si="10"/>
        <v>0</v>
      </c>
      <c r="I253" s="74"/>
      <c r="J253" s="74"/>
      <c r="K253" s="74"/>
      <c r="L253" s="158"/>
    </row>
    <row r="254" spans="1:12" ht="24" x14ac:dyDescent="0.25">
      <c r="A254" s="44">
        <v>6323</v>
      </c>
      <c r="B254" s="71" t="s">
        <v>262</v>
      </c>
      <c r="C254" s="201">
        <f t="shared" si="9"/>
        <v>0</v>
      </c>
      <c r="D254" s="74"/>
      <c r="E254" s="74"/>
      <c r="F254" s="74"/>
      <c r="G254" s="211"/>
      <c r="H254" s="201">
        <f t="shared" si="10"/>
        <v>0</v>
      </c>
      <c r="I254" s="74"/>
      <c r="J254" s="74"/>
      <c r="K254" s="74"/>
      <c r="L254" s="158"/>
    </row>
    <row r="255" spans="1:12" ht="24" x14ac:dyDescent="0.25">
      <c r="A255" s="44">
        <v>6324</v>
      </c>
      <c r="B255" s="71" t="s">
        <v>263</v>
      </c>
      <c r="C255" s="201">
        <f t="shared" si="9"/>
        <v>0</v>
      </c>
      <c r="D255" s="74"/>
      <c r="E255" s="74"/>
      <c r="F255" s="74"/>
      <c r="G255" s="211"/>
      <c r="H255" s="201">
        <f t="shared" si="10"/>
        <v>0</v>
      </c>
      <c r="I255" s="74"/>
      <c r="J255" s="74"/>
      <c r="K255" s="74"/>
      <c r="L255" s="158"/>
    </row>
    <row r="256" spans="1:12" x14ac:dyDescent="0.25">
      <c r="A256" s="38">
        <v>6329</v>
      </c>
      <c r="B256" s="65" t="s">
        <v>264</v>
      </c>
      <c r="C256" s="205">
        <f t="shared" si="9"/>
        <v>0</v>
      </c>
      <c r="D256" s="68"/>
      <c r="E256" s="68"/>
      <c r="F256" s="68"/>
      <c r="G256" s="214"/>
      <c r="H256" s="205">
        <f t="shared" si="10"/>
        <v>0</v>
      </c>
      <c r="I256" s="68"/>
      <c r="J256" s="68"/>
      <c r="K256" s="68"/>
      <c r="L256" s="155"/>
    </row>
    <row r="257" spans="1:13" ht="24" x14ac:dyDescent="0.25">
      <c r="A257" s="215">
        <v>6330</v>
      </c>
      <c r="B257" s="216" t="s">
        <v>265</v>
      </c>
      <c r="C257" s="209">
        <f t="shared" ref="C257:C285" si="11">SUM(D257:G257)</f>
        <v>0</v>
      </c>
      <c r="D257" s="189"/>
      <c r="E257" s="189"/>
      <c r="F257" s="189"/>
      <c r="G257" s="211"/>
      <c r="H257" s="209">
        <f t="shared" ref="H257:H285" si="12">SUM(I257:L257)</f>
        <v>0</v>
      </c>
      <c r="I257" s="189"/>
      <c r="J257" s="189"/>
      <c r="K257" s="189"/>
      <c r="L257" s="191"/>
    </row>
    <row r="258" spans="1:13" x14ac:dyDescent="0.25">
      <c r="A258" s="159">
        <v>6360</v>
      </c>
      <c r="B258" s="71" t="s">
        <v>266</v>
      </c>
      <c r="C258" s="201">
        <f t="shared" si="11"/>
        <v>0</v>
      </c>
      <c r="D258" s="74"/>
      <c r="E258" s="74"/>
      <c r="F258" s="74"/>
      <c r="G258" s="157"/>
      <c r="H258" s="208">
        <f t="shared" si="12"/>
        <v>0</v>
      </c>
      <c r="I258" s="74"/>
      <c r="J258" s="74"/>
      <c r="K258" s="74"/>
      <c r="L258" s="158"/>
    </row>
    <row r="259" spans="1:13" ht="36" x14ac:dyDescent="0.25">
      <c r="A259" s="56">
        <v>6400</v>
      </c>
      <c r="B259" s="147" t="s">
        <v>267</v>
      </c>
      <c r="C259" s="184">
        <f t="shared" si="11"/>
        <v>0</v>
      </c>
      <c r="D259" s="63">
        <f>SUM(D260,D264)</f>
        <v>0</v>
      </c>
      <c r="E259" s="63">
        <f>SUM(E260,E264)</f>
        <v>0</v>
      </c>
      <c r="F259" s="63">
        <f>SUM(F260,F264)</f>
        <v>0</v>
      </c>
      <c r="G259" s="63">
        <f>SUM(G260,G264)</f>
        <v>0</v>
      </c>
      <c r="H259" s="57">
        <f t="shared" si="12"/>
        <v>0</v>
      </c>
      <c r="I259" s="63">
        <f>SUM(I260,I264)</f>
        <v>0</v>
      </c>
      <c r="J259" s="63">
        <f>SUM(J260,J264)</f>
        <v>0</v>
      </c>
      <c r="K259" s="63">
        <f>SUM(K260,K264)</f>
        <v>0</v>
      </c>
      <c r="L259" s="172">
        <f>SUM(L260,L264)</f>
        <v>0</v>
      </c>
    </row>
    <row r="260" spans="1:13" ht="24" x14ac:dyDescent="0.25">
      <c r="A260" s="168">
        <v>6410</v>
      </c>
      <c r="B260" s="65" t="s">
        <v>268</v>
      </c>
      <c r="C260" s="205">
        <f t="shared" si="11"/>
        <v>0</v>
      </c>
      <c r="D260" s="169">
        <f>SUM(D261:D263)</f>
        <v>0</v>
      </c>
      <c r="E260" s="169">
        <f>SUM(E261:E263)</f>
        <v>0</v>
      </c>
      <c r="F260" s="169">
        <f>SUM(F261:F263)</f>
        <v>0</v>
      </c>
      <c r="G260" s="217">
        <f>SUM(G261:G263)</f>
        <v>0</v>
      </c>
      <c r="H260" s="205">
        <f t="shared" si="12"/>
        <v>0</v>
      </c>
      <c r="I260" s="169">
        <f>SUM(I261:I263)</f>
        <v>0</v>
      </c>
      <c r="J260" s="169">
        <f>SUM(J261:J263)</f>
        <v>0</v>
      </c>
      <c r="K260" s="169">
        <f>SUM(K261:K263)</f>
        <v>0</v>
      </c>
      <c r="L260" s="180">
        <f>SUM(L261:L263)</f>
        <v>0</v>
      </c>
    </row>
    <row r="261" spans="1:13" x14ac:dyDescent="0.25">
      <c r="A261" s="44">
        <v>6411</v>
      </c>
      <c r="B261" s="174" t="s">
        <v>269</v>
      </c>
      <c r="C261" s="201">
        <f t="shared" si="11"/>
        <v>0</v>
      </c>
      <c r="D261" s="74"/>
      <c r="E261" s="74"/>
      <c r="F261" s="74"/>
      <c r="G261" s="157"/>
      <c r="H261" s="208">
        <f t="shared" si="12"/>
        <v>0</v>
      </c>
      <c r="I261" s="74"/>
      <c r="J261" s="74"/>
      <c r="K261" s="74"/>
      <c r="L261" s="158"/>
    </row>
    <row r="262" spans="1:13" ht="36" x14ac:dyDescent="0.25">
      <c r="A262" s="44">
        <v>6412</v>
      </c>
      <c r="B262" s="71" t="s">
        <v>270</v>
      </c>
      <c r="C262" s="201">
        <f t="shared" si="11"/>
        <v>0</v>
      </c>
      <c r="D262" s="74"/>
      <c r="E262" s="74"/>
      <c r="F262" s="74"/>
      <c r="G262" s="157"/>
      <c r="H262" s="208">
        <f t="shared" si="12"/>
        <v>0</v>
      </c>
      <c r="I262" s="74"/>
      <c r="J262" s="74"/>
      <c r="K262" s="74"/>
      <c r="L262" s="158"/>
    </row>
    <row r="263" spans="1:13" ht="36" x14ac:dyDescent="0.25">
      <c r="A263" s="44">
        <v>6419</v>
      </c>
      <c r="B263" s="71" t="s">
        <v>271</v>
      </c>
      <c r="C263" s="201">
        <f t="shared" si="11"/>
        <v>0</v>
      </c>
      <c r="D263" s="74"/>
      <c r="E263" s="74"/>
      <c r="F263" s="74"/>
      <c r="G263" s="157"/>
      <c r="H263" s="208">
        <f t="shared" si="12"/>
        <v>0</v>
      </c>
      <c r="I263" s="74"/>
      <c r="J263" s="74"/>
      <c r="K263" s="74"/>
      <c r="L263" s="158"/>
    </row>
    <row r="264" spans="1:13" ht="36" x14ac:dyDescent="0.25">
      <c r="A264" s="159">
        <v>6420</v>
      </c>
      <c r="B264" s="71" t="s">
        <v>272</v>
      </c>
      <c r="C264" s="201">
        <f t="shared" si="11"/>
        <v>0</v>
      </c>
      <c r="D264" s="160">
        <f>SUM(D265:D268)</f>
        <v>0</v>
      </c>
      <c r="E264" s="160">
        <f>SUM(E265:E268)</f>
        <v>0</v>
      </c>
      <c r="F264" s="160">
        <f>SUM(F265:F268)</f>
        <v>0</v>
      </c>
      <c r="G264" s="218">
        <f>SUM(G265:G268)</f>
        <v>0</v>
      </c>
      <c r="H264" s="201">
        <f t="shared" si="12"/>
        <v>0</v>
      </c>
      <c r="I264" s="160">
        <f>SUM(I265:I268)</f>
        <v>0</v>
      </c>
      <c r="J264" s="160">
        <f>SUM(J265:J268)</f>
        <v>0</v>
      </c>
      <c r="K264" s="160">
        <f>SUM(K265:K268)</f>
        <v>0</v>
      </c>
      <c r="L264" s="176">
        <f>SUM(L265:L268)</f>
        <v>0</v>
      </c>
    </row>
    <row r="265" spans="1:13" x14ac:dyDescent="0.25">
      <c r="A265" s="44">
        <v>6421</v>
      </c>
      <c r="B265" s="71" t="s">
        <v>273</v>
      </c>
      <c r="C265" s="201">
        <f t="shared" si="11"/>
        <v>0</v>
      </c>
      <c r="D265" s="74"/>
      <c r="E265" s="74"/>
      <c r="F265" s="74"/>
      <c r="G265" s="157"/>
      <c r="H265" s="208">
        <f t="shared" si="12"/>
        <v>0</v>
      </c>
      <c r="I265" s="74"/>
      <c r="J265" s="74"/>
      <c r="K265" s="74"/>
      <c r="L265" s="158"/>
    </row>
    <row r="266" spans="1:13" x14ac:dyDescent="0.25">
      <c r="A266" s="44">
        <v>6422</v>
      </c>
      <c r="B266" s="71" t="s">
        <v>274</v>
      </c>
      <c r="C266" s="201">
        <f t="shared" si="11"/>
        <v>0</v>
      </c>
      <c r="D266" s="74"/>
      <c r="E266" s="74"/>
      <c r="F266" s="74"/>
      <c r="G266" s="157"/>
      <c r="H266" s="208">
        <f t="shared" si="12"/>
        <v>0</v>
      </c>
      <c r="I266" s="74"/>
      <c r="J266" s="74"/>
      <c r="K266" s="74"/>
      <c r="L266" s="158"/>
    </row>
    <row r="267" spans="1:13" ht="13.5" customHeight="1" x14ac:dyDescent="0.25">
      <c r="A267" s="44">
        <v>6423</v>
      </c>
      <c r="B267" s="71" t="s">
        <v>275</v>
      </c>
      <c r="C267" s="201">
        <f t="shared" si="11"/>
        <v>0</v>
      </c>
      <c r="D267" s="74"/>
      <c r="E267" s="74"/>
      <c r="F267" s="74"/>
      <c r="G267" s="157"/>
      <c r="H267" s="208">
        <f t="shared" si="12"/>
        <v>0</v>
      </c>
      <c r="I267" s="74"/>
      <c r="J267" s="74"/>
      <c r="K267" s="74"/>
      <c r="L267" s="158"/>
    </row>
    <row r="268" spans="1:13" ht="36" x14ac:dyDescent="0.25">
      <c r="A268" s="44">
        <v>6424</v>
      </c>
      <c r="B268" s="71" t="s">
        <v>276</v>
      </c>
      <c r="C268" s="201">
        <f t="shared" si="11"/>
        <v>0</v>
      </c>
      <c r="D268" s="74"/>
      <c r="E268" s="74"/>
      <c r="F268" s="74"/>
      <c r="G268" s="157"/>
      <c r="H268" s="208">
        <f t="shared" si="12"/>
        <v>0</v>
      </c>
      <c r="I268" s="74"/>
      <c r="J268" s="74"/>
      <c r="K268" s="74"/>
      <c r="L268" s="158"/>
      <c r="M268" s="225"/>
    </row>
    <row r="269" spans="1:13" ht="36" x14ac:dyDescent="0.25">
      <c r="A269" s="220">
        <v>7000</v>
      </c>
      <c r="B269" s="220" t="s">
        <v>277</v>
      </c>
      <c r="C269" s="221">
        <f t="shared" si="11"/>
        <v>0</v>
      </c>
      <c r="D269" s="222">
        <f>SUM(D270,D281)</f>
        <v>0</v>
      </c>
      <c r="E269" s="222">
        <f>SUM(E270,E281)</f>
        <v>0</v>
      </c>
      <c r="F269" s="222">
        <f>SUM(F270,F281)</f>
        <v>0</v>
      </c>
      <c r="G269" s="222">
        <f>SUM(G270,G281)</f>
        <v>0</v>
      </c>
      <c r="H269" s="223">
        <f t="shared" si="12"/>
        <v>0</v>
      </c>
      <c r="I269" s="222">
        <f>SUM(I270,I281)</f>
        <v>0</v>
      </c>
      <c r="J269" s="222">
        <f>SUM(J270,J281)</f>
        <v>0</v>
      </c>
      <c r="K269" s="222">
        <f>SUM(K270,K281)</f>
        <v>0</v>
      </c>
      <c r="L269" s="224">
        <f>SUM(L270,L281)</f>
        <v>0</v>
      </c>
    </row>
    <row r="270" spans="1:13" ht="24" x14ac:dyDescent="0.25">
      <c r="A270" s="56">
        <v>7200</v>
      </c>
      <c r="B270" s="147" t="s">
        <v>278</v>
      </c>
      <c r="C270" s="184">
        <f t="shared" si="11"/>
        <v>0</v>
      </c>
      <c r="D270" s="63">
        <f>SUM(D271,D272,D275,D276,D280)</f>
        <v>0</v>
      </c>
      <c r="E270" s="63">
        <f>SUM(E271,E272,E275,E276,E280)</f>
        <v>0</v>
      </c>
      <c r="F270" s="63">
        <f>SUM(F271,F272,F275,F276,F280)</f>
        <v>0</v>
      </c>
      <c r="G270" s="63">
        <f>SUM(G271,G272,G275,G276,G280)</f>
        <v>0</v>
      </c>
      <c r="H270" s="57">
        <f t="shared" si="12"/>
        <v>0</v>
      </c>
      <c r="I270" s="63">
        <f>SUM(I271,I272,I275,I276,I280)</f>
        <v>0</v>
      </c>
      <c r="J270" s="63">
        <f>SUM(J271,J272,J275,J276,J280)</f>
        <v>0</v>
      </c>
      <c r="K270" s="63">
        <f>SUM(K271,K272,K275,K276,K280)</f>
        <v>0</v>
      </c>
      <c r="L270" s="149">
        <f>SUM(L271,L272,L275,L276,L280)</f>
        <v>0</v>
      </c>
    </row>
    <row r="271" spans="1:13" ht="24" x14ac:dyDescent="0.25">
      <c r="A271" s="168">
        <v>7210</v>
      </c>
      <c r="B271" s="65" t="s">
        <v>279</v>
      </c>
      <c r="C271" s="205">
        <f t="shared" si="11"/>
        <v>0</v>
      </c>
      <c r="D271" s="68"/>
      <c r="E271" s="68"/>
      <c r="F271" s="68"/>
      <c r="G271" s="154"/>
      <c r="H271" s="66">
        <f t="shared" si="12"/>
        <v>0</v>
      </c>
      <c r="I271" s="68"/>
      <c r="J271" s="68"/>
      <c r="K271" s="68"/>
      <c r="L271" s="155"/>
    </row>
    <row r="272" spans="1:13" s="225" customFormat="1" ht="36" x14ac:dyDescent="0.25">
      <c r="A272" s="159">
        <v>7220</v>
      </c>
      <c r="B272" s="71" t="s">
        <v>280</v>
      </c>
      <c r="C272" s="201">
        <f t="shared" si="11"/>
        <v>0</v>
      </c>
      <c r="D272" s="160">
        <f>SUM(D273:D274)</f>
        <v>0</v>
      </c>
      <c r="E272" s="160">
        <f>SUM(E273:E274)</f>
        <v>0</v>
      </c>
      <c r="F272" s="160">
        <f>SUM(F273:F274)</f>
        <v>0</v>
      </c>
      <c r="G272" s="160">
        <f>SUM(G273:G274)</f>
        <v>0</v>
      </c>
      <c r="H272" s="72">
        <f t="shared" si="12"/>
        <v>0</v>
      </c>
      <c r="I272" s="160">
        <f>SUM(I273:I274)</f>
        <v>0</v>
      </c>
      <c r="J272" s="160">
        <f>SUM(J273:J274)</f>
        <v>0</v>
      </c>
      <c r="K272" s="160">
        <f>SUM(K273:K274)</f>
        <v>0</v>
      </c>
      <c r="L272" s="162">
        <f>SUM(L273:L274)</f>
        <v>0</v>
      </c>
    </row>
    <row r="273" spans="1:12" s="225" customFormat="1" ht="36" x14ac:dyDescent="0.25">
      <c r="A273" s="44">
        <v>7221</v>
      </c>
      <c r="B273" s="71" t="s">
        <v>281</v>
      </c>
      <c r="C273" s="201">
        <f t="shared" si="11"/>
        <v>0</v>
      </c>
      <c r="D273" s="74"/>
      <c r="E273" s="74"/>
      <c r="F273" s="74"/>
      <c r="G273" s="157"/>
      <c r="H273" s="72">
        <f t="shared" si="12"/>
        <v>0</v>
      </c>
      <c r="I273" s="74"/>
      <c r="J273" s="74"/>
      <c r="K273" s="74"/>
      <c r="L273" s="158"/>
    </row>
    <row r="274" spans="1:12" s="225" customFormat="1" ht="36" x14ac:dyDescent="0.25">
      <c r="A274" s="44">
        <v>7222</v>
      </c>
      <c r="B274" s="71" t="s">
        <v>282</v>
      </c>
      <c r="C274" s="201">
        <f t="shared" si="11"/>
        <v>0</v>
      </c>
      <c r="D274" s="74"/>
      <c r="E274" s="74"/>
      <c r="F274" s="74"/>
      <c r="G274" s="157"/>
      <c r="H274" s="72">
        <f t="shared" si="12"/>
        <v>0</v>
      </c>
      <c r="I274" s="74"/>
      <c r="J274" s="74"/>
      <c r="K274" s="74"/>
      <c r="L274" s="158"/>
    </row>
    <row r="275" spans="1:12" ht="24" x14ac:dyDescent="0.25">
      <c r="A275" s="159">
        <v>7230</v>
      </c>
      <c r="B275" s="71" t="s">
        <v>283</v>
      </c>
      <c r="C275" s="201">
        <f t="shared" si="11"/>
        <v>0</v>
      </c>
      <c r="D275" s="74"/>
      <c r="E275" s="74"/>
      <c r="F275" s="74"/>
      <c r="G275" s="157"/>
      <c r="H275" s="72">
        <f t="shared" si="12"/>
        <v>0</v>
      </c>
      <c r="I275" s="74"/>
      <c r="J275" s="74"/>
      <c r="K275" s="74"/>
      <c r="L275" s="158"/>
    </row>
    <row r="276" spans="1:12" ht="24" x14ac:dyDescent="0.25">
      <c r="A276" s="159">
        <v>7240</v>
      </c>
      <c r="B276" s="71" t="s">
        <v>284</v>
      </c>
      <c r="C276" s="201">
        <f t="shared" si="11"/>
        <v>0</v>
      </c>
      <c r="D276" s="160">
        <f>SUM(D277:D279)</f>
        <v>0</v>
      </c>
      <c r="E276" s="160">
        <f>SUM(E277:E279)</f>
        <v>0</v>
      </c>
      <c r="F276" s="160">
        <f>SUM(F277:F279)</f>
        <v>0</v>
      </c>
      <c r="G276" s="161">
        <f>SUM(G277:G279)</f>
        <v>0</v>
      </c>
      <c r="H276" s="72">
        <f t="shared" si="12"/>
        <v>0</v>
      </c>
      <c r="I276" s="160">
        <f>SUM(I277:I279)</f>
        <v>0</v>
      </c>
      <c r="J276" s="160">
        <f>SUM(J277:J279)</f>
        <v>0</v>
      </c>
      <c r="K276" s="160">
        <f>SUM(K277:K279)</f>
        <v>0</v>
      </c>
      <c r="L276" s="162">
        <f>SUM(L277:L279)</f>
        <v>0</v>
      </c>
    </row>
    <row r="277" spans="1:12" ht="48" x14ac:dyDescent="0.25">
      <c r="A277" s="44">
        <v>7245</v>
      </c>
      <c r="B277" s="71" t="s">
        <v>285</v>
      </c>
      <c r="C277" s="201">
        <f t="shared" si="11"/>
        <v>0</v>
      </c>
      <c r="D277" s="74"/>
      <c r="E277" s="74"/>
      <c r="F277" s="74"/>
      <c r="G277" s="157"/>
      <c r="H277" s="72">
        <f t="shared" si="12"/>
        <v>0</v>
      </c>
      <c r="I277" s="74"/>
      <c r="J277" s="74"/>
      <c r="K277" s="74"/>
      <c r="L277" s="158"/>
    </row>
    <row r="278" spans="1:12" ht="84.75" customHeight="1" x14ac:dyDescent="0.25">
      <c r="A278" s="44">
        <v>7246</v>
      </c>
      <c r="B278" s="71" t="s">
        <v>286</v>
      </c>
      <c r="C278" s="201">
        <f t="shared" si="11"/>
        <v>0</v>
      </c>
      <c r="D278" s="74"/>
      <c r="E278" s="74"/>
      <c r="F278" s="74"/>
      <c r="G278" s="157"/>
      <c r="H278" s="72">
        <f t="shared" si="12"/>
        <v>0</v>
      </c>
      <c r="I278" s="74"/>
      <c r="J278" s="74"/>
      <c r="K278" s="74"/>
      <c r="L278" s="158"/>
    </row>
    <row r="279" spans="1:12" ht="36" x14ac:dyDescent="0.25">
      <c r="A279" s="44">
        <v>7247</v>
      </c>
      <c r="B279" s="71" t="s">
        <v>287</v>
      </c>
      <c r="C279" s="201">
        <f t="shared" si="11"/>
        <v>0</v>
      </c>
      <c r="D279" s="74"/>
      <c r="E279" s="74"/>
      <c r="F279" s="74"/>
      <c r="G279" s="157"/>
      <c r="H279" s="72">
        <f t="shared" si="12"/>
        <v>0</v>
      </c>
      <c r="I279" s="74"/>
      <c r="J279" s="74"/>
      <c r="K279" s="74"/>
      <c r="L279" s="158"/>
    </row>
    <row r="280" spans="1:12" ht="24" x14ac:dyDescent="0.25">
      <c r="A280" s="168">
        <v>7260</v>
      </c>
      <c r="B280" s="65" t="s">
        <v>288</v>
      </c>
      <c r="C280" s="205">
        <f t="shared" si="11"/>
        <v>0</v>
      </c>
      <c r="D280" s="68"/>
      <c r="E280" s="68"/>
      <c r="F280" s="68"/>
      <c r="G280" s="154"/>
      <c r="H280" s="66">
        <f t="shared" si="12"/>
        <v>0</v>
      </c>
      <c r="I280" s="68"/>
      <c r="J280" s="68"/>
      <c r="K280" s="68"/>
      <c r="L280" s="155"/>
    </row>
    <row r="281" spans="1:12" x14ac:dyDescent="0.25">
      <c r="A281" s="108">
        <v>7700</v>
      </c>
      <c r="B281" s="85" t="s">
        <v>289</v>
      </c>
      <c r="C281" s="86">
        <f t="shared" si="11"/>
        <v>0</v>
      </c>
      <c r="D281" s="226">
        <f>D282</f>
        <v>0</v>
      </c>
      <c r="E281" s="226">
        <f>E282</f>
        <v>0</v>
      </c>
      <c r="F281" s="226">
        <f>F282</f>
        <v>0</v>
      </c>
      <c r="G281" s="227">
        <f>G282</f>
        <v>0</v>
      </c>
      <c r="H281" s="86">
        <f t="shared" si="12"/>
        <v>0</v>
      </c>
      <c r="I281" s="226">
        <f>I282</f>
        <v>0</v>
      </c>
      <c r="J281" s="226">
        <f>J282</f>
        <v>0</v>
      </c>
      <c r="K281" s="226">
        <f>K282</f>
        <v>0</v>
      </c>
      <c r="L281" s="228">
        <f>L282</f>
        <v>0</v>
      </c>
    </row>
    <row r="282" spans="1:12" x14ac:dyDescent="0.25">
      <c r="A282" s="150">
        <v>7720</v>
      </c>
      <c r="B282" s="65" t="s">
        <v>290</v>
      </c>
      <c r="C282" s="79">
        <f t="shared" si="11"/>
        <v>0</v>
      </c>
      <c r="D282" s="81"/>
      <c r="E282" s="81"/>
      <c r="F282" s="81"/>
      <c r="G282" s="229"/>
      <c r="H282" s="79">
        <f t="shared" si="12"/>
        <v>0</v>
      </c>
      <c r="I282" s="81"/>
      <c r="J282" s="81"/>
      <c r="K282" s="81"/>
      <c r="L282" s="230"/>
    </row>
    <row r="283" spans="1:12" x14ac:dyDescent="0.25">
      <c r="A283" s="174"/>
      <c r="B283" s="71" t="s">
        <v>291</v>
      </c>
      <c r="C283" s="201">
        <f t="shared" si="11"/>
        <v>0</v>
      </c>
      <c r="D283" s="160">
        <f>SUM(D284:D285)</f>
        <v>0</v>
      </c>
      <c r="E283" s="160">
        <f>SUM(E284:E285)</f>
        <v>0</v>
      </c>
      <c r="F283" s="160">
        <f>SUM(F284:F285)</f>
        <v>0</v>
      </c>
      <c r="G283" s="161">
        <f>SUM(G284:G285)</f>
        <v>0</v>
      </c>
      <c r="H283" s="72">
        <f t="shared" si="12"/>
        <v>0</v>
      </c>
      <c r="I283" s="160">
        <f>SUM(I284:I285)</f>
        <v>0</v>
      </c>
      <c r="J283" s="160">
        <f>SUM(J284:J285)</f>
        <v>0</v>
      </c>
      <c r="K283" s="160">
        <f>SUM(K284:K285)</f>
        <v>0</v>
      </c>
      <c r="L283" s="162">
        <f>SUM(L284:L285)</f>
        <v>0</v>
      </c>
    </row>
    <row r="284" spans="1:12" x14ac:dyDescent="0.25">
      <c r="A284" s="174" t="s">
        <v>292</v>
      </c>
      <c r="B284" s="44" t="s">
        <v>293</v>
      </c>
      <c r="C284" s="201">
        <f t="shared" si="11"/>
        <v>0</v>
      </c>
      <c r="D284" s="74"/>
      <c r="E284" s="74"/>
      <c r="F284" s="74"/>
      <c r="G284" s="157"/>
      <c r="H284" s="72">
        <f t="shared" si="12"/>
        <v>0</v>
      </c>
      <c r="I284" s="74"/>
      <c r="J284" s="74"/>
      <c r="K284" s="74"/>
      <c r="L284" s="158"/>
    </row>
    <row r="285" spans="1:12" ht="24" x14ac:dyDescent="0.25">
      <c r="A285" s="174" t="s">
        <v>294</v>
      </c>
      <c r="B285" s="231" t="s">
        <v>295</v>
      </c>
      <c r="C285" s="205">
        <f t="shared" si="11"/>
        <v>0</v>
      </c>
      <c r="D285" s="68"/>
      <c r="E285" s="68"/>
      <c r="F285" s="68"/>
      <c r="G285" s="154"/>
      <c r="H285" s="66">
        <f t="shared" si="12"/>
        <v>0</v>
      </c>
      <c r="I285" s="68"/>
      <c r="J285" s="68"/>
      <c r="K285" s="68"/>
      <c r="L285" s="155"/>
    </row>
    <row r="286" spans="1:12" ht="12.75" thickBot="1" x14ac:dyDescent="0.3">
      <c r="A286" s="232"/>
      <c r="B286" s="232" t="s">
        <v>296</v>
      </c>
      <c r="C286" s="233">
        <f t="shared" ref="C286:L286" si="13">SUM(C283,C269,C230,C195,C187,C173,C75,C53)</f>
        <v>29070</v>
      </c>
      <c r="D286" s="233">
        <f t="shared" si="13"/>
        <v>29070</v>
      </c>
      <c r="E286" s="233">
        <f t="shared" si="13"/>
        <v>0</v>
      </c>
      <c r="F286" s="233">
        <f t="shared" si="13"/>
        <v>0</v>
      </c>
      <c r="G286" s="234">
        <f t="shared" si="13"/>
        <v>0</v>
      </c>
      <c r="H286" s="235">
        <f t="shared" si="13"/>
        <v>30830</v>
      </c>
      <c r="I286" s="233">
        <f t="shared" si="13"/>
        <v>30830</v>
      </c>
      <c r="J286" s="233">
        <f t="shared" si="13"/>
        <v>0</v>
      </c>
      <c r="K286" s="233">
        <f t="shared" si="13"/>
        <v>0</v>
      </c>
      <c r="L286" s="236">
        <f t="shared" si="13"/>
        <v>0</v>
      </c>
    </row>
    <row r="287" spans="1:12" s="24" customFormat="1" ht="13.5" thickTop="1" thickBot="1" x14ac:dyDescent="0.3">
      <c r="A287" s="601" t="s">
        <v>297</v>
      </c>
      <c r="B287" s="602"/>
      <c r="C287" s="237">
        <f>SUM(D287:G287)</f>
        <v>0</v>
      </c>
      <c r="D287" s="238">
        <f>SUM(D24,D25,D41)-D51</f>
        <v>0</v>
      </c>
      <c r="E287" s="238">
        <f>SUM(E24,E25,E41)-E51</f>
        <v>0</v>
      </c>
      <c r="F287" s="238">
        <f>(F26+F43)-F51</f>
        <v>0</v>
      </c>
      <c r="G287" s="239">
        <f>G45-G51</f>
        <v>0</v>
      </c>
      <c r="H287" s="237">
        <f>SUM(I287:L287)</f>
        <v>0</v>
      </c>
      <c r="I287" s="238">
        <f>SUM(I24,I25,I41)-I51</f>
        <v>0</v>
      </c>
      <c r="J287" s="238">
        <f>SUM(J24,J25,J41)-J51</f>
        <v>0</v>
      </c>
      <c r="K287" s="238">
        <f>(K26+K43)-K51</f>
        <v>0</v>
      </c>
      <c r="L287" s="240">
        <f>L45-L51</f>
        <v>0</v>
      </c>
    </row>
    <row r="288" spans="1:12" s="24" customFormat="1" ht="12.75" thickTop="1" x14ac:dyDescent="0.25">
      <c r="A288" s="620" t="s">
        <v>298</v>
      </c>
      <c r="B288" s="621"/>
      <c r="C288" s="241">
        <f t="shared" ref="C288:L288" si="14">SUM(C289,C290)-C297+C298</f>
        <v>0</v>
      </c>
      <c r="D288" s="242">
        <f t="shared" si="14"/>
        <v>0</v>
      </c>
      <c r="E288" s="242">
        <f t="shared" si="14"/>
        <v>0</v>
      </c>
      <c r="F288" s="242">
        <f t="shared" si="14"/>
        <v>0</v>
      </c>
      <c r="G288" s="243">
        <f t="shared" si="14"/>
        <v>0</v>
      </c>
      <c r="H288" s="244">
        <f t="shared" si="14"/>
        <v>0</v>
      </c>
      <c r="I288" s="242">
        <f t="shared" si="14"/>
        <v>0</v>
      </c>
      <c r="J288" s="242">
        <f t="shared" si="14"/>
        <v>0</v>
      </c>
      <c r="K288" s="242">
        <f t="shared" si="14"/>
        <v>0</v>
      </c>
      <c r="L288" s="245">
        <f t="shared" si="14"/>
        <v>0</v>
      </c>
    </row>
    <row r="289" spans="1:12" s="24" customFormat="1" ht="12.75" thickBot="1" x14ac:dyDescent="0.3">
      <c r="A289" s="126" t="s">
        <v>299</v>
      </c>
      <c r="B289" s="126" t="s">
        <v>300</v>
      </c>
      <c r="C289" s="246">
        <f t="shared" ref="C289:L289" si="15">C21-C283</f>
        <v>0</v>
      </c>
      <c r="D289" s="128">
        <f t="shared" si="15"/>
        <v>0</v>
      </c>
      <c r="E289" s="128">
        <f t="shared" si="15"/>
        <v>0</v>
      </c>
      <c r="F289" s="128">
        <f t="shared" si="15"/>
        <v>0</v>
      </c>
      <c r="G289" s="129">
        <f t="shared" si="15"/>
        <v>0</v>
      </c>
      <c r="H289" s="247">
        <f t="shared" si="15"/>
        <v>0</v>
      </c>
      <c r="I289" s="128">
        <f t="shared" si="15"/>
        <v>0</v>
      </c>
      <c r="J289" s="128">
        <f t="shared" si="15"/>
        <v>0</v>
      </c>
      <c r="K289" s="128">
        <f t="shared" si="15"/>
        <v>0</v>
      </c>
      <c r="L289" s="130">
        <f t="shared" si="15"/>
        <v>0</v>
      </c>
    </row>
    <row r="290" spans="1:12" s="24" customFormat="1" ht="12.75" thickTop="1" x14ac:dyDescent="0.25">
      <c r="A290" s="248" t="s">
        <v>301</v>
      </c>
      <c r="B290" s="248" t="s">
        <v>302</v>
      </c>
      <c r="C290" s="241">
        <f t="shared" ref="C290:L290" si="16">SUM(C291,C293,C295)-SUM(C292,C294,C296)</f>
        <v>0</v>
      </c>
      <c r="D290" s="242">
        <f t="shared" si="16"/>
        <v>0</v>
      </c>
      <c r="E290" s="242">
        <f t="shared" si="16"/>
        <v>0</v>
      </c>
      <c r="F290" s="242">
        <f t="shared" si="16"/>
        <v>0</v>
      </c>
      <c r="G290" s="249">
        <f t="shared" si="16"/>
        <v>0</v>
      </c>
      <c r="H290" s="244">
        <f t="shared" si="16"/>
        <v>0</v>
      </c>
      <c r="I290" s="242">
        <f t="shared" si="16"/>
        <v>0</v>
      </c>
      <c r="J290" s="242">
        <f t="shared" si="16"/>
        <v>0</v>
      </c>
      <c r="K290" s="242">
        <f t="shared" si="16"/>
        <v>0</v>
      </c>
      <c r="L290" s="245">
        <f t="shared" si="16"/>
        <v>0</v>
      </c>
    </row>
    <row r="291" spans="1:12" x14ac:dyDescent="0.25">
      <c r="A291" s="250" t="s">
        <v>303</v>
      </c>
      <c r="B291" s="116" t="s">
        <v>304</v>
      </c>
      <c r="C291" s="79">
        <f t="shared" ref="C291:C298" si="17">SUM(D291:G291)</f>
        <v>0</v>
      </c>
      <c r="D291" s="81"/>
      <c r="E291" s="81"/>
      <c r="F291" s="81"/>
      <c r="G291" s="229"/>
      <c r="H291" s="79">
        <f t="shared" ref="H291:H298" si="18">SUM(I291:L291)</f>
        <v>0</v>
      </c>
      <c r="I291" s="81"/>
      <c r="J291" s="81"/>
      <c r="K291" s="81"/>
      <c r="L291" s="230"/>
    </row>
    <row r="292" spans="1:12" ht="24" x14ac:dyDescent="0.25">
      <c r="A292" s="174" t="s">
        <v>305</v>
      </c>
      <c r="B292" s="43" t="s">
        <v>306</v>
      </c>
      <c r="C292" s="72">
        <f t="shared" si="17"/>
        <v>0</v>
      </c>
      <c r="D292" s="74"/>
      <c r="E292" s="74"/>
      <c r="F292" s="74"/>
      <c r="G292" s="157"/>
      <c r="H292" s="72">
        <f t="shared" si="18"/>
        <v>0</v>
      </c>
      <c r="I292" s="74"/>
      <c r="J292" s="74"/>
      <c r="K292" s="74"/>
      <c r="L292" s="158"/>
    </row>
    <row r="293" spans="1:12" x14ac:dyDescent="0.25">
      <c r="A293" s="174" t="s">
        <v>307</v>
      </c>
      <c r="B293" s="43" t="s">
        <v>308</v>
      </c>
      <c r="C293" s="72">
        <f t="shared" si="17"/>
        <v>0</v>
      </c>
      <c r="D293" s="74"/>
      <c r="E293" s="74"/>
      <c r="F293" s="74"/>
      <c r="G293" s="157"/>
      <c r="H293" s="72">
        <f t="shared" si="18"/>
        <v>0</v>
      </c>
      <c r="I293" s="74"/>
      <c r="J293" s="74"/>
      <c r="K293" s="74"/>
      <c r="L293" s="158"/>
    </row>
    <row r="294" spans="1:12" ht="24" x14ac:dyDescent="0.25">
      <c r="A294" s="174" t="s">
        <v>309</v>
      </c>
      <c r="B294" s="43" t="s">
        <v>310</v>
      </c>
      <c r="C294" s="72">
        <f t="shared" si="17"/>
        <v>0</v>
      </c>
      <c r="D294" s="74"/>
      <c r="E294" s="74"/>
      <c r="F294" s="74"/>
      <c r="G294" s="157"/>
      <c r="H294" s="72">
        <f t="shared" si="18"/>
        <v>0</v>
      </c>
      <c r="I294" s="74"/>
      <c r="J294" s="74"/>
      <c r="K294" s="74"/>
      <c r="L294" s="158"/>
    </row>
    <row r="295" spans="1:12" x14ac:dyDescent="0.25">
      <c r="A295" s="174" t="s">
        <v>311</v>
      </c>
      <c r="B295" s="43" t="s">
        <v>312</v>
      </c>
      <c r="C295" s="72">
        <f t="shared" si="17"/>
        <v>0</v>
      </c>
      <c r="D295" s="74"/>
      <c r="E295" s="74"/>
      <c r="F295" s="74"/>
      <c r="G295" s="157"/>
      <c r="H295" s="72">
        <f t="shared" si="18"/>
        <v>0</v>
      </c>
      <c r="I295" s="74"/>
      <c r="J295" s="74"/>
      <c r="K295" s="74"/>
      <c r="L295" s="158"/>
    </row>
    <row r="296" spans="1:12" ht="24.75" thickBot="1" x14ac:dyDescent="0.3">
      <c r="A296" s="251" t="s">
        <v>313</v>
      </c>
      <c r="B296" s="252" t="s">
        <v>314</v>
      </c>
      <c r="C296" s="185">
        <f t="shared" si="17"/>
        <v>0</v>
      </c>
      <c r="D296" s="189"/>
      <c r="E296" s="189"/>
      <c r="F296" s="189"/>
      <c r="G296" s="253"/>
      <c r="H296" s="185">
        <f t="shared" si="18"/>
        <v>0</v>
      </c>
      <c r="I296" s="189"/>
      <c r="J296" s="189"/>
      <c r="K296" s="189"/>
      <c r="L296" s="191"/>
    </row>
    <row r="297" spans="1:12" s="24" customFormat="1" ht="13.5" thickTop="1" thickBot="1" x14ac:dyDescent="0.3">
      <c r="A297" s="254" t="s">
        <v>315</v>
      </c>
      <c r="B297" s="254" t="s">
        <v>316</v>
      </c>
      <c r="C297" s="255">
        <f t="shared" si="17"/>
        <v>0</v>
      </c>
      <c r="D297" s="256"/>
      <c r="E297" s="256"/>
      <c r="F297" s="256"/>
      <c r="G297" s="257"/>
      <c r="H297" s="255">
        <f t="shared" si="18"/>
        <v>0</v>
      </c>
      <c r="I297" s="256"/>
      <c r="J297" s="256"/>
      <c r="K297" s="256"/>
      <c r="L297" s="258"/>
    </row>
    <row r="298" spans="1:12" s="24" customFormat="1" ht="48.75" thickTop="1" x14ac:dyDescent="0.25">
      <c r="A298" s="248" t="s">
        <v>317</v>
      </c>
      <c r="B298" s="259" t="s">
        <v>318</v>
      </c>
      <c r="C298" s="260">
        <f t="shared" si="17"/>
        <v>0</v>
      </c>
      <c r="D298" s="177"/>
      <c r="E298" s="177"/>
      <c r="F298" s="177"/>
      <c r="G298" s="178"/>
      <c r="H298" s="260">
        <f t="shared" si="18"/>
        <v>0</v>
      </c>
      <c r="I298" s="177"/>
      <c r="J298" s="177"/>
      <c r="K298" s="177"/>
      <c r="L298" s="179"/>
    </row>
    <row r="299" spans="1:12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</row>
    <row r="300" spans="1:12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</row>
    <row r="301" spans="1:12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</row>
    <row r="302" spans="1:12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</row>
    <row r="303" spans="1:12" x14ac:dyDescent="0.2">
      <c r="A303" s="1"/>
      <c r="B303" s="1"/>
      <c r="C303" s="261"/>
      <c r="D303" s="1"/>
      <c r="E303" s="1"/>
      <c r="F303" s="1"/>
      <c r="G303" s="1"/>
      <c r="H303" s="1"/>
      <c r="I303" s="1"/>
      <c r="J303" s="1"/>
      <c r="K303" s="1"/>
      <c r="L303" s="1"/>
    </row>
    <row r="304" spans="1:12" x14ac:dyDescent="0.2">
      <c r="A304" s="1"/>
      <c r="B304" s="1"/>
      <c r="C304" s="261"/>
      <c r="D304" s="1"/>
      <c r="E304" s="1"/>
      <c r="F304" s="1"/>
      <c r="G304" s="1"/>
      <c r="H304" s="1"/>
      <c r="I304" s="1"/>
      <c r="J304" s="1"/>
      <c r="K304" s="1"/>
      <c r="L304" s="1"/>
    </row>
    <row r="305" spans="1:12" x14ac:dyDescent="0.2">
      <c r="A305" s="1"/>
      <c r="B305" s="1"/>
      <c r="C305" s="261"/>
      <c r="D305" s="1"/>
      <c r="E305" s="1"/>
      <c r="F305" s="1"/>
      <c r="G305" s="1"/>
      <c r="H305" s="1"/>
      <c r="I305" s="1"/>
      <c r="J305" s="1"/>
      <c r="K305" s="1"/>
      <c r="L305" s="1"/>
    </row>
    <row r="306" spans="1:12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</row>
    <row r="307" spans="1:12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</row>
    <row r="308" spans="1:12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</row>
    <row r="309" spans="1:12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</row>
    <row r="310" spans="1:12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</row>
    <row r="311" spans="1:12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</row>
    <row r="312" spans="1:12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</row>
    <row r="313" spans="1:12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</row>
    <row r="314" spans="1:12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</row>
  </sheetData>
  <sheetProtection formatCells="0" formatColumns="0" formatRows="0"/>
  <autoFilter ref="A18:L298"/>
  <mergeCells count="29">
    <mergeCell ref="A288:B288"/>
    <mergeCell ref="H16:H17"/>
    <mergeCell ref="I16:I17"/>
    <mergeCell ref="J16:J17"/>
    <mergeCell ref="K16:K17"/>
    <mergeCell ref="L16:L17"/>
    <mergeCell ref="A287:B287"/>
    <mergeCell ref="C13:L13"/>
    <mergeCell ref="A15:A17"/>
    <mergeCell ref="B15:B17"/>
    <mergeCell ref="C15:G15"/>
    <mergeCell ref="H15:L15"/>
    <mergeCell ref="C16:C17"/>
    <mergeCell ref="D16:D17"/>
    <mergeCell ref="E16:E17"/>
    <mergeCell ref="F16:F17"/>
    <mergeCell ref="G16:G17"/>
    <mergeCell ref="C12:L12"/>
    <mergeCell ref="A1:L1"/>
    <mergeCell ref="A2:L2"/>
    <mergeCell ref="C3:L3"/>
    <mergeCell ref="C4:L4"/>
    <mergeCell ref="C5:L5"/>
    <mergeCell ref="C6:L6"/>
    <mergeCell ref="C7:L7"/>
    <mergeCell ref="C8:L8"/>
    <mergeCell ref="C9:L9"/>
    <mergeCell ref="C10:L10"/>
    <mergeCell ref="C11:L11"/>
  </mergeCells>
  <pageMargins left="0.78740157480314965" right="0.39370078740157483" top="0.39370078740157483" bottom="0.39370078740157483" header="0.23622047244094491" footer="0.19685039370078741"/>
  <pageSetup paperSize="9" scale="70" orientation="portrait" r:id="rId1"/>
  <headerFooter>
    <oddHeader xml:space="preserve">&amp;C                               </oddHeader>
    <oddFooter>&amp;L&amp;D, &amp;T&amp;R&amp;"Times New Roman,Regular"&amp;10&amp;P (&amp;N)</oddFoot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M316"/>
  <sheetViews>
    <sheetView showGridLines="0" view="pageLayout" zoomScaleNormal="100" workbookViewId="0">
      <selection activeCell="C6" sqref="C6:L6"/>
    </sheetView>
  </sheetViews>
  <sheetFormatPr defaultRowHeight="12" x14ac:dyDescent="0.25"/>
  <cols>
    <col min="1" max="1" width="10.85546875" style="262" customWidth="1"/>
    <col min="2" max="2" width="28" style="262" customWidth="1"/>
    <col min="3" max="3" width="9.7109375" style="262" customWidth="1"/>
    <col min="4" max="4" width="9.5703125" style="262" customWidth="1"/>
    <col min="5" max="6" width="8.7109375" style="262" customWidth="1"/>
    <col min="7" max="7" width="8.28515625" style="262" customWidth="1"/>
    <col min="8" max="11" width="8.7109375" style="262" customWidth="1"/>
    <col min="12" max="12" width="7.5703125" style="262" customWidth="1"/>
    <col min="13" max="16" width="0" style="1" hidden="1" customWidth="1"/>
    <col min="17" max="16384" width="9.140625" style="1"/>
  </cols>
  <sheetData>
    <row r="1" spans="1:12" x14ac:dyDescent="0.25">
      <c r="A1" s="591" t="s">
        <v>548</v>
      </c>
      <c r="B1" s="591"/>
      <c r="C1" s="591"/>
      <c r="D1" s="591"/>
      <c r="E1" s="591"/>
      <c r="F1" s="591"/>
      <c r="G1" s="591"/>
      <c r="H1" s="591"/>
      <c r="I1" s="591"/>
      <c r="J1" s="591"/>
      <c r="K1" s="591"/>
      <c r="L1" s="591"/>
    </row>
    <row r="2" spans="1:12" ht="35.25" customHeight="1" x14ac:dyDescent="0.25">
      <c r="A2" s="592" t="s">
        <v>1</v>
      </c>
      <c r="B2" s="593"/>
      <c r="C2" s="593"/>
      <c r="D2" s="593"/>
      <c r="E2" s="593"/>
      <c r="F2" s="593"/>
      <c r="G2" s="593"/>
      <c r="H2" s="593"/>
      <c r="I2" s="593"/>
      <c r="J2" s="593"/>
      <c r="K2" s="593"/>
      <c r="L2" s="594"/>
    </row>
    <row r="3" spans="1:12" ht="12.75" customHeight="1" x14ac:dyDescent="0.25">
      <c r="A3" s="2" t="s">
        <v>2</v>
      </c>
      <c r="B3" s="3"/>
      <c r="C3" s="595" t="s">
        <v>406</v>
      </c>
      <c r="D3" s="595"/>
      <c r="E3" s="595"/>
      <c r="F3" s="595"/>
      <c r="G3" s="595"/>
      <c r="H3" s="595"/>
      <c r="I3" s="595"/>
      <c r="J3" s="595"/>
      <c r="K3" s="595"/>
      <c r="L3" s="596"/>
    </row>
    <row r="4" spans="1:12" ht="12.75" customHeight="1" x14ac:dyDescent="0.25">
      <c r="A4" s="2" t="s">
        <v>4</v>
      </c>
      <c r="B4" s="3"/>
      <c r="C4" s="595" t="s">
        <v>407</v>
      </c>
      <c r="D4" s="595"/>
      <c r="E4" s="595"/>
      <c r="F4" s="595"/>
      <c r="G4" s="595"/>
      <c r="H4" s="595"/>
      <c r="I4" s="595"/>
      <c r="J4" s="595"/>
      <c r="K4" s="595"/>
      <c r="L4" s="596"/>
    </row>
    <row r="5" spans="1:12" ht="12.75" customHeight="1" x14ac:dyDescent="0.25">
      <c r="A5" s="4" t="s">
        <v>6</v>
      </c>
      <c r="B5" s="5"/>
      <c r="C5" s="589" t="s">
        <v>408</v>
      </c>
      <c r="D5" s="589"/>
      <c r="E5" s="589"/>
      <c r="F5" s="589"/>
      <c r="G5" s="589"/>
      <c r="H5" s="589"/>
      <c r="I5" s="589"/>
      <c r="J5" s="589"/>
      <c r="K5" s="589"/>
      <c r="L5" s="590"/>
    </row>
    <row r="6" spans="1:12" ht="12.75" customHeight="1" x14ac:dyDescent="0.25">
      <c r="A6" s="4" t="s">
        <v>8</v>
      </c>
      <c r="B6" s="5"/>
      <c r="C6" s="589" t="s">
        <v>320</v>
      </c>
      <c r="D6" s="589"/>
      <c r="E6" s="589"/>
      <c r="F6" s="589"/>
      <c r="G6" s="589"/>
      <c r="H6" s="589"/>
      <c r="I6" s="589"/>
      <c r="J6" s="589"/>
      <c r="K6" s="589"/>
      <c r="L6" s="590"/>
    </row>
    <row r="7" spans="1:12" ht="12" customHeight="1" x14ac:dyDescent="0.25">
      <c r="A7" s="4" t="s">
        <v>10</v>
      </c>
      <c r="B7" s="5"/>
      <c r="C7" s="595" t="s">
        <v>547</v>
      </c>
      <c r="D7" s="595"/>
      <c r="E7" s="595"/>
      <c r="F7" s="595"/>
      <c r="G7" s="595"/>
      <c r="H7" s="595"/>
      <c r="I7" s="595"/>
      <c r="J7" s="595"/>
      <c r="K7" s="595"/>
      <c r="L7" s="596"/>
    </row>
    <row r="8" spans="1:12" ht="12.75" customHeight="1" x14ac:dyDescent="0.25">
      <c r="A8" s="6" t="s">
        <v>12</v>
      </c>
      <c r="B8" s="5"/>
      <c r="C8" s="597"/>
      <c r="D8" s="597"/>
      <c r="E8" s="597"/>
      <c r="F8" s="597"/>
      <c r="G8" s="597"/>
      <c r="H8" s="597"/>
      <c r="I8" s="597"/>
      <c r="J8" s="597"/>
      <c r="K8" s="597"/>
      <c r="L8" s="598"/>
    </row>
    <row r="9" spans="1:12" ht="12.75" customHeight="1" x14ac:dyDescent="0.25">
      <c r="A9" s="4"/>
      <c r="B9" s="5" t="s">
        <v>13</v>
      </c>
      <c r="C9" s="589" t="s">
        <v>409</v>
      </c>
      <c r="D9" s="589"/>
      <c r="E9" s="589"/>
      <c r="F9" s="589"/>
      <c r="G9" s="589"/>
      <c r="H9" s="589"/>
      <c r="I9" s="589"/>
      <c r="J9" s="589"/>
      <c r="K9" s="589"/>
      <c r="L9" s="590"/>
    </row>
    <row r="10" spans="1:12" ht="12.75" customHeight="1" x14ac:dyDescent="0.25">
      <c r="A10" s="4"/>
      <c r="B10" s="5" t="s">
        <v>15</v>
      </c>
      <c r="C10" s="589" t="s">
        <v>410</v>
      </c>
      <c r="D10" s="589"/>
      <c r="E10" s="589"/>
      <c r="F10" s="589"/>
      <c r="G10" s="589"/>
      <c r="H10" s="589"/>
      <c r="I10" s="589"/>
      <c r="J10" s="589"/>
      <c r="K10" s="589"/>
      <c r="L10" s="590"/>
    </row>
    <row r="11" spans="1:12" ht="12.75" customHeight="1" x14ac:dyDescent="0.25">
      <c r="A11" s="4"/>
      <c r="B11" s="5" t="s">
        <v>16</v>
      </c>
      <c r="C11" s="597"/>
      <c r="D11" s="597"/>
      <c r="E11" s="597"/>
      <c r="F11" s="597"/>
      <c r="G11" s="597"/>
      <c r="H11" s="597"/>
      <c r="I11" s="597"/>
      <c r="J11" s="597"/>
      <c r="K11" s="597"/>
      <c r="L11" s="598"/>
    </row>
    <row r="12" spans="1:12" ht="12.75" customHeight="1" x14ac:dyDescent="0.25">
      <c r="A12" s="4"/>
      <c r="B12" s="5" t="s">
        <v>17</v>
      </c>
      <c r="C12" s="589" t="s">
        <v>411</v>
      </c>
      <c r="D12" s="589"/>
      <c r="E12" s="589"/>
      <c r="F12" s="589"/>
      <c r="G12" s="589"/>
      <c r="H12" s="589"/>
      <c r="I12" s="589"/>
      <c r="J12" s="589"/>
      <c r="K12" s="589"/>
      <c r="L12" s="590"/>
    </row>
    <row r="13" spans="1:12" ht="12.75" customHeight="1" x14ac:dyDescent="0.25">
      <c r="A13" s="4"/>
      <c r="B13" s="5" t="s">
        <v>18</v>
      </c>
      <c r="C13" s="589"/>
      <c r="D13" s="589"/>
      <c r="E13" s="589"/>
      <c r="F13" s="589"/>
      <c r="G13" s="589"/>
      <c r="H13" s="589"/>
      <c r="I13" s="589"/>
      <c r="J13" s="589"/>
      <c r="K13" s="589"/>
      <c r="L13" s="590"/>
    </row>
    <row r="14" spans="1:12" ht="12.75" customHeight="1" x14ac:dyDescent="0.25">
      <c r="A14" s="7"/>
      <c r="B14" s="8"/>
      <c r="C14" s="9"/>
      <c r="D14" s="9"/>
      <c r="E14" s="9"/>
      <c r="F14" s="9"/>
      <c r="G14" s="9"/>
      <c r="H14" s="9"/>
      <c r="I14" s="9"/>
      <c r="J14" s="9"/>
      <c r="K14" s="9"/>
      <c r="L14" s="10"/>
    </row>
    <row r="15" spans="1:12" s="11" customFormat="1" ht="12.75" customHeight="1" x14ac:dyDescent="0.25">
      <c r="A15" s="603" t="s">
        <v>19</v>
      </c>
      <c r="B15" s="606" t="s">
        <v>20</v>
      </c>
      <c r="C15" s="608" t="s">
        <v>21</v>
      </c>
      <c r="D15" s="609"/>
      <c r="E15" s="609"/>
      <c r="F15" s="609"/>
      <c r="G15" s="610"/>
      <c r="H15" s="608" t="s">
        <v>22</v>
      </c>
      <c r="I15" s="609"/>
      <c r="J15" s="609"/>
      <c r="K15" s="609"/>
      <c r="L15" s="611"/>
    </row>
    <row r="16" spans="1:12" s="11" customFormat="1" ht="12.75" customHeight="1" x14ac:dyDescent="0.25">
      <c r="A16" s="604"/>
      <c r="B16" s="607"/>
      <c r="C16" s="612" t="s">
        <v>23</v>
      </c>
      <c r="D16" s="613" t="s">
        <v>24</v>
      </c>
      <c r="E16" s="615" t="s">
        <v>25</v>
      </c>
      <c r="F16" s="617" t="s">
        <v>26</v>
      </c>
      <c r="G16" s="619" t="s">
        <v>27</v>
      </c>
      <c r="H16" s="612" t="s">
        <v>23</v>
      </c>
      <c r="I16" s="613" t="s">
        <v>24</v>
      </c>
      <c r="J16" s="615" t="s">
        <v>25</v>
      </c>
      <c r="K16" s="617" t="s">
        <v>26</v>
      </c>
      <c r="L16" s="599" t="s">
        <v>27</v>
      </c>
    </row>
    <row r="17" spans="1:12" s="12" customFormat="1" ht="61.5" customHeight="1" thickBot="1" x14ac:dyDescent="0.3">
      <c r="A17" s="605"/>
      <c r="B17" s="607"/>
      <c r="C17" s="612"/>
      <c r="D17" s="614"/>
      <c r="E17" s="616"/>
      <c r="F17" s="618"/>
      <c r="G17" s="619"/>
      <c r="H17" s="622"/>
      <c r="I17" s="623"/>
      <c r="J17" s="616"/>
      <c r="K17" s="618"/>
      <c r="L17" s="600"/>
    </row>
    <row r="18" spans="1:12" s="12" customFormat="1" ht="9.75" customHeight="1" thickTop="1" x14ac:dyDescent="0.25">
      <c r="A18" s="13" t="s">
        <v>28</v>
      </c>
      <c r="B18" s="13">
        <v>2</v>
      </c>
      <c r="C18" s="14">
        <v>3</v>
      </c>
      <c r="D18" s="15">
        <v>4</v>
      </c>
      <c r="E18" s="15">
        <v>5</v>
      </c>
      <c r="F18" s="15">
        <v>6</v>
      </c>
      <c r="G18" s="16">
        <v>7</v>
      </c>
      <c r="H18" s="14">
        <v>8</v>
      </c>
      <c r="I18" s="15">
        <v>9</v>
      </c>
      <c r="J18" s="15">
        <v>10</v>
      </c>
      <c r="K18" s="15">
        <v>11</v>
      </c>
      <c r="L18" s="17">
        <v>12</v>
      </c>
    </row>
    <row r="19" spans="1:12" s="24" customFormat="1" x14ac:dyDescent="0.25">
      <c r="A19" s="18"/>
      <c r="B19" s="19" t="s">
        <v>29</v>
      </c>
      <c r="C19" s="20"/>
      <c r="D19" s="21"/>
      <c r="E19" s="21"/>
      <c r="F19" s="21"/>
      <c r="G19" s="22"/>
      <c r="H19" s="20"/>
      <c r="I19" s="21"/>
      <c r="J19" s="21"/>
      <c r="K19" s="21"/>
      <c r="L19" s="23"/>
    </row>
    <row r="20" spans="1:12" s="24" customFormat="1" ht="12.75" thickBot="1" x14ac:dyDescent="0.3">
      <c r="A20" s="25"/>
      <c r="B20" s="26" t="s">
        <v>30</v>
      </c>
      <c r="C20" s="27">
        <f t="shared" ref="C20:C47" si="0">SUM(D20:G20)</f>
        <v>408878</v>
      </c>
      <c r="D20" s="28">
        <f>SUM(D21,D24,D25,D41,D43)</f>
        <v>389067</v>
      </c>
      <c r="E20" s="28">
        <f>SUM(E21,E24,E43)</f>
        <v>19811</v>
      </c>
      <c r="F20" s="28">
        <f>SUM(F21,F26,F43)</f>
        <v>0</v>
      </c>
      <c r="G20" s="29">
        <f>SUM(G21,G45)</f>
        <v>0</v>
      </c>
      <c r="H20" s="27">
        <f>SUM(I20:L20)</f>
        <v>406277</v>
      </c>
      <c r="I20" s="28">
        <f>SUM(I21,I24,I25,I41,I43)</f>
        <v>385668</v>
      </c>
      <c r="J20" s="28">
        <f>SUM(J21,J24,J43)</f>
        <v>20609</v>
      </c>
      <c r="K20" s="28">
        <f>SUM(K21,K26,K43)</f>
        <v>0</v>
      </c>
      <c r="L20" s="30">
        <f>SUM(L21,L45)</f>
        <v>0</v>
      </c>
    </row>
    <row r="21" spans="1:12" ht="12.75" thickTop="1" x14ac:dyDescent="0.25">
      <c r="A21" s="31"/>
      <c r="B21" s="32" t="s">
        <v>31</v>
      </c>
      <c r="C21" s="33">
        <f t="shared" si="0"/>
        <v>0</v>
      </c>
      <c r="D21" s="34">
        <f>SUM(D22:D23)</f>
        <v>0</v>
      </c>
      <c r="E21" s="34">
        <f>SUM(E22:E23)</f>
        <v>0</v>
      </c>
      <c r="F21" s="34">
        <f>SUM(F22:F23)</f>
        <v>0</v>
      </c>
      <c r="G21" s="35">
        <f>SUM(G22:G23)</f>
        <v>0</v>
      </c>
      <c r="H21" s="33">
        <f t="shared" ref="H21:H47" si="1">SUM(I21:L21)</f>
        <v>0</v>
      </c>
      <c r="I21" s="34">
        <f>SUM(I22:I23)</f>
        <v>0</v>
      </c>
      <c r="J21" s="34">
        <f>SUM(J22:J23)</f>
        <v>0</v>
      </c>
      <c r="K21" s="34">
        <f>SUM(K22:K23)</f>
        <v>0</v>
      </c>
      <c r="L21" s="36">
        <f>SUM(L22:L23)</f>
        <v>0</v>
      </c>
    </row>
    <row r="22" spans="1:12" x14ac:dyDescent="0.25">
      <c r="A22" s="37"/>
      <c r="B22" s="38" t="s">
        <v>32</v>
      </c>
      <c r="C22" s="39">
        <f t="shared" si="0"/>
        <v>0</v>
      </c>
      <c r="D22" s="40"/>
      <c r="E22" s="40"/>
      <c r="F22" s="40"/>
      <c r="G22" s="41"/>
      <c r="H22" s="39">
        <f t="shared" si="1"/>
        <v>0</v>
      </c>
      <c r="I22" s="40"/>
      <c r="J22" s="40"/>
      <c r="K22" s="40"/>
      <c r="L22" s="42"/>
    </row>
    <row r="23" spans="1:12" x14ac:dyDescent="0.25">
      <c r="A23" s="43"/>
      <c r="B23" s="44" t="s">
        <v>33</v>
      </c>
      <c r="C23" s="45">
        <f t="shared" si="0"/>
        <v>0</v>
      </c>
      <c r="D23" s="46"/>
      <c r="E23" s="46"/>
      <c r="F23" s="46"/>
      <c r="G23" s="47"/>
      <c r="H23" s="45">
        <f t="shared" si="1"/>
        <v>0</v>
      </c>
      <c r="I23" s="46"/>
      <c r="J23" s="46"/>
      <c r="K23" s="46"/>
      <c r="L23" s="48"/>
    </row>
    <row r="24" spans="1:12" s="24" customFormat="1" ht="24.75" thickBot="1" x14ac:dyDescent="0.3">
      <c r="A24" s="49">
        <v>19300</v>
      </c>
      <c r="B24" s="49" t="s">
        <v>34</v>
      </c>
      <c r="C24" s="50">
        <f t="shared" si="0"/>
        <v>408878</v>
      </c>
      <c r="D24" s="51">
        <v>389067</v>
      </c>
      <c r="E24" s="51">
        <v>19811</v>
      </c>
      <c r="F24" s="52" t="s">
        <v>35</v>
      </c>
      <c r="G24" s="53" t="s">
        <v>35</v>
      </c>
      <c r="H24" s="50">
        <f t="shared" si="1"/>
        <v>406277</v>
      </c>
      <c r="I24" s="51">
        <f>I51</f>
        <v>385668</v>
      </c>
      <c r="J24" s="51">
        <f>J51</f>
        <v>20609</v>
      </c>
      <c r="K24" s="52" t="s">
        <v>35</v>
      </c>
      <c r="L24" s="54" t="s">
        <v>35</v>
      </c>
    </row>
    <row r="25" spans="1:12" s="24" customFormat="1" ht="24.75" thickTop="1" x14ac:dyDescent="0.25">
      <c r="A25" s="55"/>
      <c r="B25" s="56" t="s">
        <v>36</v>
      </c>
      <c r="C25" s="57">
        <f t="shared" si="0"/>
        <v>0</v>
      </c>
      <c r="D25" s="58"/>
      <c r="E25" s="59" t="s">
        <v>35</v>
      </c>
      <c r="F25" s="59" t="s">
        <v>35</v>
      </c>
      <c r="G25" s="60" t="s">
        <v>35</v>
      </c>
      <c r="H25" s="57">
        <f t="shared" si="1"/>
        <v>0</v>
      </c>
      <c r="I25" s="61"/>
      <c r="J25" s="59" t="s">
        <v>35</v>
      </c>
      <c r="K25" s="59" t="s">
        <v>35</v>
      </c>
      <c r="L25" s="62" t="s">
        <v>35</v>
      </c>
    </row>
    <row r="26" spans="1:12" s="24" customFormat="1" ht="36" x14ac:dyDescent="0.25">
      <c r="A26" s="56">
        <v>21300</v>
      </c>
      <c r="B26" s="56" t="s">
        <v>37</v>
      </c>
      <c r="C26" s="57">
        <f t="shared" si="0"/>
        <v>0</v>
      </c>
      <c r="D26" s="59" t="s">
        <v>35</v>
      </c>
      <c r="E26" s="59" t="s">
        <v>35</v>
      </c>
      <c r="F26" s="63">
        <f>SUM(F27,F31,F33,F36)</f>
        <v>0</v>
      </c>
      <c r="G26" s="60" t="s">
        <v>35</v>
      </c>
      <c r="H26" s="57">
        <f t="shared" si="1"/>
        <v>0</v>
      </c>
      <c r="I26" s="59" t="s">
        <v>35</v>
      </c>
      <c r="J26" s="59" t="s">
        <v>35</v>
      </c>
      <c r="K26" s="63">
        <f>SUM(K27,K31,K33,K36)</f>
        <v>0</v>
      </c>
      <c r="L26" s="62" t="s">
        <v>35</v>
      </c>
    </row>
    <row r="27" spans="1:12" s="24" customFormat="1" ht="24" x14ac:dyDescent="0.25">
      <c r="A27" s="64">
        <v>21350</v>
      </c>
      <c r="B27" s="56" t="s">
        <v>38</v>
      </c>
      <c r="C27" s="57">
        <f t="shared" si="0"/>
        <v>0</v>
      </c>
      <c r="D27" s="59" t="s">
        <v>35</v>
      </c>
      <c r="E27" s="59" t="s">
        <v>35</v>
      </c>
      <c r="F27" s="63">
        <f>SUM(F28:F30)</f>
        <v>0</v>
      </c>
      <c r="G27" s="60" t="s">
        <v>35</v>
      </c>
      <c r="H27" s="57">
        <f t="shared" si="1"/>
        <v>0</v>
      </c>
      <c r="I27" s="59" t="s">
        <v>35</v>
      </c>
      <c r="J27" s="59" t="s">
        <v>35</v>
      </c>
      <c r="K27" s="63">
        <f>SUM(K28:K30)</f>
        <v>0</v>
      </c>
      <c r="L27" s="62" t="s">
        <v>35</v>
      </c>
    </row>
    <row r="28" spans="1:12" x14ac:dyDescent="0.25">
      <c r="A28" s="37">
        <v>21351</v>
      </c>
      <c r="B28" s="65" t="s">
        <v>39</v>
      </c>
      <c r="C28" s="66">
        <f t="shared" si="0"/>
        <v>0</v>
      </c>
      <c r="D28" s="67" t="s">
        <v>35</v>
      </c>
      <c r="E28" s="67" t="s">
        <v>35</v>
      </c>
      <c r="F28" s="68"/>
      <c r="G28" s="69" t="s">
        <v>35</v>
      </c>
      <c r="H28" s="66">
        <f t="shared" si="1"/>
        <v>0</v>
      </c>
      <c r="I28" s="67" t="s">
        <v>35</v>
      </c>
      <c r="J28" s="67" t="s">
        <v>35</v>
      </c>
      <c r="K28" s="68"/>
      <c r="L28" s="70" t="s">
        <v>35</v>
      </c>
    </row>
    <row r="29" spans="1:12" x14ac:dyDescent="0.25">
      <c r="A29" s="43">
        <v>21352</v>
      </c>
      <c r="B29" s="71" t="s">
        <v>40</v>
      </c>
      <c r="C29" s="72">
        <f t="shared" si="0"/>
        <v>0</v>
      </c>
      <c r="D29" s="73" t="s">
        <v>35</v>
      </c>
      <c r="E29" s="73" t="s">
        <v>35</v>
      </c>
      <c r="F29" s="74"/>
      <c r="G29" s="75" t="s">
        <v>35</v>
      </c>
      <c r="H29" s="72">
        <f t="shared" si="1"/>
        <v>0</v>
      </c>
      <c r="I29" s="73" t="s">
        <v>35</v>
      </c>
      <c r="J29" s="73" t="s">
        <v>35</v>
      </c>
      <c r="K29" s="74"/>
      <c r="L29" s="76" t="s">
        <v>35</v>
      </c>
    </row>
    <row r="30" spans="1:12" ht="24" x14ac:dyDescent="0.25">
      <c r="A30" s="43">
        <v>21359</v>
      </c>
      <c r="B30" s="71" t="s">
        <v>41</v>
      </c>
      <c r="C30" s="72">
        <f t="shared" si="0"/>
        <v>0</v>
      </c>
      <c r="D30" s="73" t="s">
        <v>35</v>
      </c>
      <c r="E30" s="73" t="s">
        <v>35</v>
      </c>
      <c r="F30" s="74"/>
      <c r="G30" s="75" t="s">
        <v>35</v>
      </c>
      <c r="H30" s="72">
        <f t="shared" si="1"/>
        <v>0</v>
      </c>
      <c r="I30" s="73" t="s">
        <v>35</v>
      </c>
      <c r="J30" s="73" t="s">
        <v>35</v>
      </c>
      <c r="K30" s="74"/>
      <c r="L30" s="76" t="s">
        <v>35</v>
      </c>
    </row>
    <row r="31" spans="1:12" s="24" customFormat="1" ht="36" x14ac:dyDescent="0.25">
      <c r="A31" s="64">
        <v>21370</v>
      </c>
      <c r="B31" s="56" t="s">
        <v>42</v>
      </c>
      <c r="C31" s="57">
        <f t="shared" si="0"/>
        <v>0</v>
      </c>
      <c r="D31" s="59" t="s">
        <v>35</v>
      </c>
      <c r="E31" s="59" t="s">
        <v>35</v>
      </c>
      <c r="F31" s="63">
        <f>SUM(F32)</f>
        <v>0</v>
      </c>
      <c r="G31" s="60" t="s">
        <v>35</v>
      </c>
      <c r="H31" s="57">
        <f t="shared" si="1"/>
        <v>0</v>
      </c>
      <c r="I31" s="59" t="s">
        <v>35</v>
      </c>
      <c r="J31" s="59" t="s">
        <v>35</v>
      </c>
      <c r="K31" s="63">
        <f>SUM(K32)</f>
        <v>0</v>
      </c>
      <c r="L31" s="62" t="s">
        <v>35</v>
      </c>
    </row>
    <row r="32" spans="1:12" ht="36" x14ac:dyDescent="0.25">
      <c r="A32" s="77">
        <v>21379</v>
      </c>
      <c r="B32" s="78" t="s">
        <v>43</v>
      </c>
      <c r="C32" s="79">
        <f t="shared" si="0"/>
        <v>0</v>
      </c>
      <c r="D32" s="80" t="s">
        <v>35</v>
      </c>
      <c r="E32" s="80" t="s">
        <v>35</v>
      </c>
      <c r="F32" s="81"/>
      <c r="G32" s="82" t="s">
        <v>35</v>
      </c>
      <c r="H32" s="79">
        <f t="shared" si="1"/>
        <v>0</v>
      </c>
      <c r="I32" s="80" t="s">
        <v>35</v>
      </c>
      <c r="J32" s="80" t="s">
        <v>35</v>
      </c>
      <c r="K32" s="81"/>
      <c r="L32" s="83" t="s">
        <v>35</v>
      </c>
    </row>
    <row r="33" spans="1:12" s="24" customFormat="1" x14ac:dyDescent="0.25">
      <c r="A33" s="64">
        <v>21380</v>
      </c>
      <c r="B33" s="56" t="s">
        <v>44</v>
      </c>
      <c r="C33" s="57">
        <f t="shared" si="0"/>
        <v>0</v>
      </c>
      <c r="D33" s="59" t="s">
        <v>35</v>
      </c>
      <c r="E33" s="59" t="s">
        <v>35</v>
      </c>
      <c r="F33" s="63">
        <f>SUM(F34:F35)</f>
        <v>0</v>
      </c>
      <c r="G33" s="60" t="s">
        <v>35</v>
      </c>
      <c r="H33" s="57">
        <f t="shared" si="1"/>
        <v>0</v>
      </c>
      <c r="I33" s="59" t="s">
        <v>35</v>
      </c>
      <c r="J33" s="59" t="s">
        <v>35</v>
      </c>
      <c r="K33" s="63">
        <f>SUM(K34:K35)</f>
        <v>0</v>
      </c>
      <c r="L33" s="62" t="s">
        <v>35</v>
      </c>
    </row>
    <row r="34" spans="1:12" x14ac:dyDescent="0.25">
      <c r="A34" s="38">
        <v>21381</v>
      </c>
      <c r="B34" s="65" t="s">
        <v>45</v>
      </c>
      <c r="C34" s="66">
        <f t="shared" si="0"/>
        <v>0</v>
      </c>
      <c r="D34" s="67" t="s">
        <v>35</v>
      </c>
      <c r="E34" s="67" t="s">
        <v>35</v>
      </c>
      <c r="F34" s="68"/>
      <c r="G34" s="69" t="s">
        <v>35</v>
      </c>
      <c r="H34" s="66">
        <f t="shared" si="1"/>
        <v>0</v>
      </c>
      <c r="I34" s="67" t="s">
        <v>35</v>
      </c>
      <c r="J34" s="67" t="s">
        <v>35</v>
      </c>
      <c r="K34" s="68"/>
      <c r="L34" s="70" t="s">
        <v>35</v>
      </c>
    </row>
    <row r="35" spans="1:12" ht="24" x14ac:dyDescent="0.25">
      <c r="A35" s="44">
        <v>21383</v>
      </c>
      <c r="B35" s="71" t="s">
        <v>46</v>
      </c>
      <c r="C35" s="72">
        <f>SUM(D35:G35)</f>
        <v>0</v>
      </c>
      <c r="D35" s="73" t="s">
        <v>35</v>
      </c>
      <c r="E35" s="73" t="s">
        <v>35</v>
      </c>
      <c r="F35" s="74"/>
      <c r="G35" s="75" t="s">
        <v>35</v>
      </c>
      <c r="H35" s="72">
        <f t="shared" si="1"/>
        <v>0</v>
      </c>
      <c r="I35" s="73" t="s">
        <v>35</v>
      </c>
      <c r="J35" s="73" t="s">
        <v>35</v>
      </c>
      <c r="K35" s="74"/>
      <c r="L35" s="76" t="s">
        <v>35</v>
      </c>
    </row>
    <row r="36" spans="1:12" s="24" customFormat="1" ht="25.5" customHeight="1" x14ac:dyDescent="0.25">
      <c r="A36" s="64">
        <v>21390</v>
      </c>
      <c r="B36" s="56" t="s">
        <v>47</v>
      </c>
      <c r="C36" s="57">
        <f t="shared" si="0"/>
        <v>0</v>
      </c>
      <c r="D36" s="59" t="s">
        <v>35</v>
      </c>
      <c r="E36" s="59" t="s">
        <v>35</v>
      </c>
      <c r="F36" s="63">
        <f>SUM(F37:F40)</f>
        <v>0</v>
      </c>
      <c r="G36" s="60" t="s">
        <v>35</v>
      </c>
      <c r="H36" s="57">
        <f t="shared" si="1"/>
        <v>0</v>
      </c>
      <c r="I36" s="59" t="s">
        <v>35</v>
      </c>
      <c r="J36" s="59" t="s">
        <v>35</v>
      </c>
      <c r="K36" s="63">
        <f>SUM(K37:K40)</f>
        <v>0</v>
      </c>
      <c r="L36" s="62" t="s">
        <v>35</v>
      </c>
    </row>
    <row r="37" spans="1:12" ht="24" x14ac:dyDescent="0.25">
      <c r="A37" s="38">
        <v>21391</v>
      </c>
      <c r="B37" s="65" t="s">
        <v>48</v>
      </c>
      <c r="C37" s="66">
        <f t="shared" si="0"/>
        <v>0</v>
      </c>
      <c r="D37" s="67" t="s">
        <v>35</v>
      </c>
      <c r="E37" s="67" t="s">
        <v>35</v>
      </c>
      <c r="F37" s="68"/>
      <c r="G37" s="69" t="s">
        <v>35</v>
      </c>
      <c r="H37" s="66">
        <f t="shared" si="1"/>
        <v>0</v>
      </c>
      <c r="I37" s="67" t="s">
        <v>35</v>
      </c>
      <c r="J37" s="67" t="s">
        <v>35</v>
      </c>
      <c r="K37" s="68"/>
      <c r="L37" s="70" t="s">
        <v>35</v>
      </c>
    </row>
    <row r="38" spans="1:12" x14ac:dyDescent="0.25">
      <c r="A38" s="44">
        <v>21393</v>
      </c>
      <c r="B38" s="71" t="s">
        <v>49</v>
      </c>
      <c r="C38" s="72">
        <f t="shared" si="0"/>
        <v>0</v>
      </c>
      <c r="D38" s="73" t="s">
        <v>35</v>
      </c>
      <c r="E38" s="73" t="s">
        <v>35</v>
      </c>
      <c r="F38" s="74"/>
      <c r="G38" s="75" t="s">
        <v>35</v>
      </c>
      <c r="H38" s="72">
        <f t="shared" si="1"/>
        <v>0</v>
      </c>
      <c r="I38" s="73" t="s">
        <v>35</v>
      </c>
      <c r="J38" s="73" t="s">
        <v>35</v>
      </c>
      <c r="K38" s="74"/>
      <c r="L38" s="76" t="s">
        <v>35</v>
      </c>
    </row>
    <row r="39" spans="1:12" x14ac:dyDescent="0.25">
      <c r="A39" s="44">
        <v>21395</v>
      </c>
      <c r="B39" s="71" t="s">
        <v>50</v>
      </c>
      <c r="C39" s="72">
        <f t="shared" si="0"/>
        <v>0</v>
      </c>
      <c r="D39" s="73" t="s">
        <v>35</v>
      </c>
      <c r="E39" s="73" t="s">
        <v>35</v>
      </c>
      <c r="F39" s="74"/>
      <c r="G39" s="75" t="s">
        <v>35</v>
      </c>
      <c r="H39" s="72">
        <f t="shared" si="1"/>
        <v>0</v>
      </c>
      <c r="I39" s="73" t="s">
        <v>35</v>
      </c>
      <c r="J39" s="73" t="s">
        <v>35</v>
      </c>
      <c r="K39" s="74"/>
      <c r="L39" s="76" t="s">
        <v>35</v>
      </c>
    </row>
    <row r="40" spans="1:12" ht="24" x14ac:dyDescent="0.25">
      <c r="A40" s="84">
        <v>21399</v>
      </c>
      <c r="B40" s="85" t="s">
        <v>51</v>
      </c>
      <c r="C40" s="86">
        <f t="shared" si="0"/>
        <v>0</v>
      </c>
      <c r="D40" s="87" t="s">
        <v>35</v>
      </c>
      <c r="E40" s="87" t="s">
        <v>35</v>
      </c>
      <c r="F40" s="88"/>
      <c r="G40" s="89" t="s">
        <v>35</v>
      </c>
      <c r="H40" s="86">
        <f t="shared" si="1"/>
        <v>0</v>
      </c>
      <c r="I40" s="87" t="s">
        <v>35</v>
      </c>
      <c r="J40" s="87" t="s">
        <v>35</v>
      </c>
      <c r="K40" s="88"/>
      <c r="L40" s="90" t="s">
        <v>35</v>
      </c>
    </row>
    <row r="41" spans="1:12" s="24" customFormat="1" ht="26.25" customHeight="1" x14ac:dyDescent="0.25">
      <c r="A41" s="91">
        <v>21420</v>
      </c>
      <c r="B41" s="92" t="s">
        <v>52</v>
      </c>
      <c r="C41" s="93">
        <f>SUM(D41:G41)</f>
        <v>0</v>
      </c>
      <c r="D41" s="94">
        <f>SUM(D42)</f>
        <v>0</v>
      </c>
      <c r="E41" s="95" t="s">
        <v>35</v>
      </c>
      <c r="F41" s="95" t="s">
        <v>35</v>
      </c>
      <c r="G41" s="96" t="s">
        <v>35</v>
      </c>
      <c r="H41" s="93">
        <f>SUM(I41:L41)</f>
        <v>0</v>
      </c>
      <c r="I41" s="94">
        <f>SUM(I42)</f>
        <v>0</v>
      </c>
      <c r="J41" s="95" t="s">
        <v>35</v>
      </c>
      <c r="K41" s="95" t="s">
        <v>35</v>
      </c>
      <c r="L41" s="97" t="s">
        <v>35</v>
      </c>
    </row>
    <row r="42" spans="1:12" s="24" customFormat="1" ht="26.25" customHeight="1" x14ac:dyDescent="0.25">
      <c r="A42" s="84">
        <v>21429</v>
      </c>
      <c r="B42" s="85" t="s">
        <v>53</v>
      </c>
      <c r="C42" s="86">
        <f>SUM(D42:G42)</f>
        <v>0</v>
      </c>
      <c r="D42" s="98"/>
      <c r="E42" s="87" t="s">
        <v>35</v>
      </c>
      <c r="F42" s="87" t="s">
        <v>35</v>
      </c>
      <c r="G42" s="89" t="s">
        <v>35</v>
      </c>
      <c r="H42" s="86">
        <f t="shared" ref="H42:H44" si="2">SUM(I42:L42)</f>
        <v>0</v>
      </c>
      <c r="I42" s="98"/>
      <c r="J42" s="87" t="s">
        <v>35</v>
      </c>
      <c r="K42" s="87" t="s">
        <v>35</v>
      </c>
      <c r="L42" s="90" t="s">
        <v>35</v>
      </c>
    </row>
    <row r="43" spans="1:12" s="24" customFormat="1" ht="24" x14ac:dyDescent="0.25">
      <c r="A43" s="64">
        <v>21490</v>
      </c>
      <c r="B43" s="56" t="s">
        <v>54</v>
      </c>
      <c r="C43" s="57">
        <f t="shared" si="0"/>
        <v>0</v>
      </c>
      <c r="D43" s="99">
        <f>D44</f>
        <v>0</v>
      </c>
      <c r="E43" s="99">
        <f t="shared" ref="E43:F43" si="3">E44</f>
        <v>0</v>
      </c>
      <c r="F43" s="99">
        <f t="shared" si="3"/>
        <v>0</v>
      </c>
      <c r="G43" s="60" t="s">
        <v>35</v>
      </c>
      <c r="H43" s="100">
        <f t="shared" si="2"/>
        <v>0</v>
      </c>
      <c r="I43" s="99">
        <f>I44</f>
        <v>0</v>
      </c>
      <c r="J43" s="99">
        <f t="shared" ref="J43:K43" si="4">J44</f>
        <v>0</v>
      </c>
      <c r="K43" s="99">
        <f t="shared" si="4"/>
        <v>0</v>
      </c>
      <c r="L43" s="62" t="s">
        <v>35</v>
      </c>
    </row>
    <row r="44" spans="1:12" s="24" customFormat="1" ht="24" x14ac:dyDescent="0.25">
      <c r="A44" s="44">
        <v>21499</v>
      </c>
      <c r="B44" s="71" t="s">
        <v>55</v>
      </c>
      <c r="C44" s="79">
        <f>SUM(D44:G44)</f>
        <v>0</v>
      </c>
      <c r="D44" s="101"/>
      <c r="E44" s="102"/>
      <c r="F44" s="102"/>
      <c r="G44" s="103" t="s">
        <v>35</v>
      </c>
      <c r="H44" s="104">
        <f t="shared" si="2"/>
        <v>0</v>
      </c>
      <c r="I44" s="40"/>
      <c r="J44" s="105"/>
      <c r="K44" s="105"/>
      <c r="L44" s="106" t="s">
        <v>35</v>
      </c>
    </row>
    <row r="45" spans="1:12" ht="12.75" customHeight="1" x14ac:dyDescent="0.25">
      <c r="A45" s="107">
        <v>23000</v>
      </c>
      <c r="B45" s="108" t="s">
        <v>56</v>
      </c>
      <c r="C45" s="109">
        <f>SUM(D45:G45)</f>
        <v>0</v>
      </c>
      <c r="D45" s="59" t="s">
        <v>35</v>
      </c>
      <c r="E45" s="59" t="s">
        <v>35</v>
      </c>
      <c r="F45" s="59" t="s">
        <v>35</v>
      </c>
      <c r="G45" s="99">
        <f>SUM(G46:G47)</f>
        <v>0</v>
      </c>
      <c r="H45" s="109">
        <f t="shared" si="1"/>
        <v>0</v>
      </c>
      <c r="I45" s="87" t="s">
        <v>35</v>
      </c>
      <c r="J45" s="87" t="s">
        <v>35</v>
      </c>
      <c r="K45" s="87" t="s">
        <v>35</v>
      </c>
      <c r="L45" s="110">
        <f>SUM(L46:L47)</f>
        <v>0</v>
      </c>
    </row>
    <row r="46" spans="1:12" ht="24" x14ac:dyDescent="0.25">
      <c r="A46" s="111">
        <v>23410</v>
      </c>
      <c r="B46" s="112" t="s">
        <v>57</v>
      </c>
      <c r="C46" s="113">
        <f t="shared" si="0"/>
        <v>0</v>
      </c>
      <c r="D46" s="95" t="s">
        <v>35</v>
      </c>
      <c r="E46" s="95" t="s">
        <v>35</v>
      </c>
      <c r="F46" s="95" t="s">
        <v>35</v>
      </c>
      <c r="G46" s="114"/>
      <c r="H46" s="113">
        <f t="shared" si="1"/>
        <v>0</v>
      </c>
      <c r="I46" s="95" t="s">
        <v>35</v>
      </c>
      <c r="J46" s="95" t="s">
        <v>35</v>
      </c>
      <c r="K46" s="95" t="s">
        <v>35</v>
      </c>
      <c r="L46" s="115"/>
    </row>
    <row r="47" spans="1:12" ht="24" x14ac:dyDescent="0.25">
      <c r="A47" s="111">
        <v>23510</v>
      </c>
      <c r="B47" s="112" t="s">
        <v>58</v>
      </c>
      <c r="C47" s="93">
        <f t="shared" si="0"/>
        <v>0</v>
      </c>
      <c r="D47" s="95" t="s">
        <v>35</v>
      </c>
      <c r="E47" s="95" t="s">
        <v>35</v>
      </c>
      <c r="F47" s="95" t="s">
        <v>35</v>
      </c>
      <c r="G47" s="114"/>
      <c r="H47" s="93">
        <f t="shared" si="1"/>
        <v>0</v>
      </c>
      <c r="I47" s="95" t="s">
        <v>35</v>
      </c>
      <c r="J47" s="95" t="s">
        <v>35</v>
      </c>
      <c r="K47" s="95" t="s">
        <v>35</v>
      </c>
      <c r="L47" s="115"/>
    </row>
    <row r="48" spans="1:12" x14ac:dyDescent="0.25">
      <c r="A48" s="116"/>
      <c r="B48" s="112"/>
      <c r="C48" s="117"/>
      <c r="D48" s="95"/>
      <c r="E48" s="95"/>
      <c r="F48" s="94"/>
      <c r="G48" s="118"/>
      <c r="H48" s="117"/>
      <c r="I48" s="95"/>
      <c r="J48" s="95"/>
      <c r="K48" s="94"/>
      <c r="L48" s="119"/>
    </row>
    <row r="49" spans="1:12" s="24" customFormat="1" x14ac:dyDescent="0.25">
      <c r="A49" s="120"/>
      <c r="B49" s="121" t="s">
        <v>59</v>
      </c>
      <c r="C49" s="122"/>
      <c r="D49" s="123"/>
      <c r="E49" s="123"/>
      <c r="F49" s="123"/>
      <c r="G49" s="124"/>
      <c r="H49" s="122"/>
      <c r="I49" s="123"/>
      <c r="J49" s="123"/>
      <c r="K49" s="123"/>
      <c r="L49" s="125"/>
    </row>
    <row r="50" spans="1:12" s="24" customFormat="1" ht="12.75" thickBot="1" x14ac:dyDescent="0.3">
      <c r="A50" s="126"/>
      <c r="B50" s="25" t="s">
        <v>60</v>
      </c>
      <c r="C50" s="127">
        <f t="shared" ref="C50:C113" si="5">SUM(D50:G50)</f>
        <v>408878</v>
      </c>
      <c r="D50" s="128">
        <f>SUM(D51,D283)</f>
        <v>389067</v>
      </c>
      <c r="E50" s="128">
        <f>SUM(E51,E283)</f>
        <v>19811</v>
      </c>
      <c r="F50" s="128">
        <f>SUM(F51,F283)</f>
        <v>0</v>
      </c>
      <c r="G50" s="129">
        <f>SUM(G51,G283)</f>
        <v>0</v>
      </c>
      <c r="H50" s="127">
        <f t="shared" ref="H50:H113" si="6">SUM(I50:L50)</f>
        <v>406277</v>
      </c>
      <c r="I50" s="128">
        <f>SUM(I51,I283)</f>
        <v>385668</v>
      </c>
      <c r="J50" s="128">
        <f>SUM(J51,J283)</f>
        <v>20609</v>
      </c>
      <c r="K50" s="128">
        <f>SUM(K51,K283)</f>
        <v>0</v>
      </c>
      <c r="L50" s="130">
        <f>SUM(L51,L283)</f>
        <v>0</v>
      </c>
    </row>
    <row r="51" spans="1:12" s="24" customFormat="1" ht="36.75" thickTop="1" x14ac:dyDescent="0.25">
      <c r="A51" s="131"/>
      <c r="B51" s="132" t="s">
        <v>61</v>
      </c>
      <c r="C51" s="133">
        <f t="shared" si="5"/>
        <v>408878</v>
      </c>
      <c r="D51" s="134">
        <f>SUM(D52,D194)</f>
        <v>389067</v>
      </c>
      <c r="E51" s="134">
        <f>SUM(E52,E194)</f>
        <v>19811</v>
      </c>
      <c r="F51" s="134">
        <f>SUM(F52,F194)</f>
        <v>0</v>
      </c>
      <c r="G51" s="135">
        <f>SUM(G52,G194)</f>
        <v>0</v>
      </c>
      <c r="H51" s="133">
        <f t="shared" si="6"/>
        <v>406277</v>
      </c>
      <c r="I51" s="134">
        <f>SUM(I52,I194)</f>
        <v>385668</v>
      </c>
      <c r="J51" s="134">
        <f>SUM(J52,J194)</f>
        <v>20609</v>
      </c>
      <c r="K51" s="134">
        <f>SUM(K52,K194)</f>
        <v>0</v>
      </c>
      <c r="L51" s="136">
        <f>SUM(L52,L194)</f>
        <v>0</v>
      </c>
    </row>
    <row r="52" spans="1:12" s="24" customFormat="1" ht="24" x14ac:dyDescent="0.25">
      <c r="A52" s="137"/>
      <c r="B52" s="18" t="s">
        <v>62</v>
      </c>
      <c r="C52" s="138">
        <f t="shared" si="5"/>
        <v>406378</v>
      </c>
      <c r="D52" s="139">
        <f>SUM(D53,D75,D173,D187)</f>
        <v>386567</v>
      </c>
      <c r="E52" s="139">
        <f>SUM(E53,E75,E173,E187)</f>
        <v>19811</v>
      </c>
      <c r="F52" s="139">
        <f>SUM(F53,F75,F173,F187)</f>
        <v>0</v>
      </c>
      <c r="G52" s="140">
        <f>SUM(G53,G75,G173,G187)</f>
        <v>0</v>
      </c>
      <c r="H52" s="138">
        <f t="shared" si="6"/>
        <v>403177</v>
      </c>
      <c r="I52" s="139">
        <f>SUM(I53,I75,I173,I187)</f>
        <v>382568</v>
      </c>
      <c r="J52" s="139">
        <f>SUM(J53,J75,J173,J187)</f>
        <v>20609</v>
      </c>
      <c r="K52" s="139">
        <f>SUM(K53,K75,K173,K187)</f>
        <v>0</v>
      </c>
      <c r="L52" s="141">
        <f>SUM(L53,L75,L173,L187)</f>
        <v>0</v>
      </c>
    </row>
    <row r="53" spans="1:12" s="24" customFormat="1" x14ac:dyDescent="0.25">
      <c r="A53" s="142">
        <v>1000</v>
      </c>
      <c r="B53" s="142" t="s">
        <v>63</v>
      </c>
      <c r="C53" s="143">
        <f t="shared" si="5"/>
        <v>372969</v>
      </c>
      <c r="D53" s="144">
        <f>SUM(D54,D67)</f>
        <v>353158</v>
      </c>
      <c r="E53" s="144">
        <f>SUM(E54,E67)</f>
        <v>19811</v>
      </c>
      <c r="F53" s="144">
        <f>SUM(F54,F67)</f>
        <v>0</v>
      </c>
      <c r="G53" s="145">
        <f>SUM(G54,G67)</f>
        <v>0</v>
      </c>
      <c r="H53" s="143">
        <f t="shared" si="6"/>
        <v>372225</v>
      </c>
      <c r="I53" s="144">
        <f>SUM(I54,I67)</f>
        <v>351616</v>
      </c>
      <c r="J53" s="144">
        <f>SUM(J54,J67)</f>
        <v>20609</v>
      </c>
      <c r="K53" s="144">
        <f>SUM(K54,K67)</f>
        <v>0</v>
      </c>
      <c r="L53" s="146">
        <f>SUM(L54,L67)</f>
        <v>0</v>
      </c>
    </row>
    <row r="54" spans="1:12" x14ac:dyDescent="0.25">
      <c r="A54" s="56">
        <v>1100</v>
      </c>
      <c r="B54" s="147" t="s">
        <v>64</v>
      </c>
      <c r="C54" s="57">
        <f t="shared" si="5"/>
        <v>281986</v>
      </c>
      <c r="D54" s="63">
        <f>SUM(D55,D58,D66)</f>
        <v>266087</v>
      </c>
      <c r="E54" s="63">
        <f>SUM(E55,E58,E66)</f>
        <v>15899</v>
      </c>
      <c r="F54" s="63">
        <f>SUM(F55,F58,F66)</f>
        <v>0</v>
      </c>
      <c r="G54" s="148">
        <f>SUM(G55,G58,G66)</f>
        <v>0</v>
      </c>
      <c r="H54" s="57">
        <f t="shared" si="6"/>
        <v>278794</v>
      </c>
      <c r="I54" s="63">
        <f>SUM(I55,I58,I66)</f>
        <v>262586</v>
      </c>
      <c r="J54" s="63">
        <f>SUM(J55,J58,J66)</f>
        <v>16208</v>
      </c>
      <c r="K54" s="63">
        <f>SUM(K55,K58,K66)</f>
        <v>0</v>
      </c>
      <c r="L54" s="149">
        <f>SUM(L55,L58,L66)</f>
        <v>0</v>
      </c>
    </row>
    <row r="55" spans="1:12" x14ac:dyDescent="0.25">
      <c r="A55" s="150">
        <v>1110</v>
      </c>
      <c r="B55" s="112" t="s">
        <v>65</v>
      </c>
      <c r="C55" s="117">
        <f t="shared" si="5"/>
        <v>252688</v>
      </c>
      <c r="D55" s="151">
        <f>SUM(D56:D57)</f>
        <v>237518</v>
      </c>
      <c r="E55" s="151">
        <f>SUM(E56:E57)</f>
        <v>15170</v>
      </c>
      <c r="F55" s="151">
        <f>SUM(F56:F57)</f>
        <v>0</v>
      </c>
      <c r="G55" s="152">
        <f>SUM(G56:G57)</f>
        <v>0</v>
      </c>
      <c r="H55" s="117">
        <f t="shared" si="6"/>
        <v>251338</v>
      </c>
      <c r="I55" s="151">
        <f>SUM(I56:I57)</f>
        <v>236426</v>
      </c>
      <c r="J55" s="151">
        <f>SUM(J56:J57)</f>
        <v>14912</v>
      </c>
      <c r="K55" s="151">
        <f>SUM(K56:K57)</f>
        <v>0</v>
      </c>
      <c r="L55" s="153">
        <f>SUM(L56:L57)</f>
        <v>0</v>
      </c>
    </row>
    <row r="56" spans="1:12" x14ac:dyDescent="0.25">
      <c r="A56" s="38">
        <v>1111</v>
      </c>
      <c r="B56" s="65" t="s">
        <v>66</v>
      </c>
      <c r="C56" s="66">
        <f t="shared" si="5"/>
        <v>0</v>
      </c>
      <c r="D56" s="68"/>
      <c r="E56" s="68"/>
      <c r="F56" s="68"/>
      <c r="G56" s="154"/>
      <c r="H56" s="66">
        <f t="shared" si="6"/>
        <v>0</v>
      </c>
      <c r="I56" s="68"/>
      <c r="J56" s="68"/>
      <c r="K56" s="68"/>
      <c r="L56" s="155"/>
    </row>
    <row r="57" spans="1:12" ht="24" customHeight="1" x14ac:dyDescent="0.25">
      <c r="A57" s="44">
        <v>1119</v>
      </c>
      <c r="B57" s="71" t="s">
        <v>67</v>
      </c>
      <c r="C57" s="72">
        <f t="shared" si="5"/>
        <v>252688</v>
      </c>
      <c r="D57" s="74">
        <v>237518</v>
      </c>
      <c r="E57" s="74">
        <v>15170</v>
      </c>
      <c r="F57" s="74"/>
      <c r="G57" s="157"/>
      <c r="H57" s="72">
        <f t="shared" si="6"/>
        <v>251338</v>
      </c>
      <c r="I57" s="74">
        <v>236426</v>
      </c>
      <c r="J57" s="74">
        <v>14912</v>
      </c>
      <c r="K57" s="74"/>
      <c r="L57" s="158"/>
    </row>
    <row r="58" spans="1:12" x14ac:dyDescent="0.25">
      <c r="A58" s="159">
        <v>1140</v>
      </c>
      <c r="B58" s="71" t="s">
        <v>68</v>
      </c>
      <c r="C58" s="72">
        <f t="shared" si="5"/>
        <v>28008</v>
      </c>
      <c r="D58" s="160">
        <f>SUM(D59:D65)</f>
        <v>27279</v>
      </c>
      <c r="E58" s="160">
        <f>SUM(E59:E65)</f>
        <v>729</v>
      </c>
      <c r="F58" s="160">
        <f>SUM(F59:F65)</f>
        <v>0</v>
      </c>
      <c r="G58" s="161">
        <f>SUM(G59:G65)</f>
        <v>0</v>
      </c>
      <c r="H58" s="72">
        <f t="shared" si="6"/>
        <v>26031</v>
      </c>
      <c r="I58" s="160">
        <f>SUM(I59:I65)</f>
        <v>24735</v>
      </c>
      <c r="J58" s="160">
        <f>SUM(J59:J65)</f>
        <v>1296</v>
      </c>
      <c r="K58" s="160">
        <f>SUM(K59:K65)</f>
        <v>0</v>
      </c>
      <c r="L58" s="162">
        <f>SUM(L59:L65)</f>
        <v>0</v>
      </c>
    </row>
    <row r="59" spans="1:12" x14ac:dyDescent="0.25">
      <c r="A59" s="44">
        <v>1141</v>
      </c>
      <c r="B59" s="71" t="s">
        <v>69</v>
      </c>
      <c r="C59" s="72">
        <f t="shared" si="5"/>
        <v>3760</v>
      </c>
      <c r="D59" s="74">
        <v>3760</v>
      </c>
      <c r="E59" s="74"/>
      <c r="F59" s="74"/>
      <c r="G59" s="157"/>
      <c r="H59" s="72">
        <f t="shared" si="6"/>
        <v>4153</v>
      </c>
      <c r="I59" s="74">
        <v>4153</v>
      </c>
      <c r="J59" s="74"/>
      <c r="K59" s="74"/>
      <c r="L59" s="158"/>
    </row>
    <row r="60" spans="1:12" ht="24.75" customHeight="1" x14ac:dyDescent="0.25">
      <c r="A60" s="44">
        <v>1142</v>
      </c>
      <c r="B60" s="71" t="s">
        <v>70</v>
      </c>
      <c r="C60" s="72">
        <f t="shared" si="5"/>
        <v>989</v>
      </c>
      <c r="D60" s="74">
        <v>989</v>
      </c>
      <c r="E60" s="74"/>
      <c r="F60" s="74"/>
      <c r="G60" s="157"/>
      <c r="H60" s="72">
        <f t="shared" si="6"/>
        <v>1093</v>
      </c>
      <c r="I60" s="74">
        <v>1093</v>
      </c>
      <c r="J60" s="74"/>
      <c r="K60" s="74"/>
      <c r="L60" s="158"/>
    </row>
    <row r="61" spans="1:12" ht="24" x14ac:dyDescent="0.25">
      <c r="A61" s="44">
        <v>1145</v>
      </c>
      <c r="B61" s="71" t="s">
        <v>71</v>
      </c>
      <c r="C61" s="72">
        <f t="shared" si="5"/>
        <v>0</v>
      </c>
      <c r="D61" s="74"/>
      <c r="E61" s="74"/>
      <c r="F61" s="74"/>
      <c r="G61" s="157"/>
      <c r="H61" s="72">
        <f t="shared" si="6"/>
        <v>0</v>
      </c>
      <c r="I61" s="74"/>
      <c r="J61" s="74"/>
      <c r="K61" s="74"/>
      <c r="L61" s="158"/>
    </row>
    <row r="62" spans="1:12" ht="27.75" customHeight="1" x14ac:dyDescent="0.25">
      <c r="A62" s="44">
        <v>1146</v>
      </c>
      <c r="B62" s="71" t="s">
        <v>72</v>
      </c>
      <c r="C62" s="72">
        <f t="shared" si="5"/>
        <v>0</v>
      </c>
      <c r="D62" s="74"/>
      <c r="E62" s="74"/>
      <c r="F62" s="74"/>
      <c r="G62" s="157"/>
      <c r="H62" s="72">
        <f t="shared" si="6"/>
        <v>0</v>
      </c>
      <c r="I62" s="74"/>
      <c r="J62" s="74"/>
      <c r="K62" s="74"/>
      <c r="L62" s="158"/>
    </row>
    <row r="63" spans="1:12" x14ac:dyDescent="0.25">
      <c r="A63" s="44">
        <v>1147</v>
      </c>
      <c r="B63" s="71" t="s">
        <v>73</v>
      </c>
      <c r="C63" s="72">
        <f t="shared" si="5"/>
        <v>2157</v>
      </c>
      <c r="D63" s="74">
        <v>2157</v>
      </c>
      <c r="E63" s="74"/>
      <c r="F63" s="74"/>
      <c r="G63" s="157"/>
      <c r="H63" s="72">
        <f t="shared" si="6"/>
        <v>2410</v>
      </c>
      <c r="I63" s="74">
        <v>2410</v>
      </c>
      <c r="J63" s="74"/>
      <c r="K63" s="74"/>
      <c r="L63" s="158"/>
    </row>
    <row r="64" spans="1:12" x14ac:dyDescent="0.25">
      <c r="A64" s="44">
        <v>1148</v>
      </c>
      <c r="B64" s="71" t="s">
        <v>74</v>
      </c>
      <c r="C64" s="72">
        <f t="shared" si="5"/>
        <v>16971</v>
      </c>
      <c r="D64" s="74">
        <f>16014+957</f>
        <v>16971</v>
      </c>
      <c r="E64" s="74"/>
      <c r="F64" s="74"/>
      <c r="G64" s="157"/>
      <c r="H64" s="72">
        <f t="shared" si="6"/>
        <v>13677</v>
      </c>
      <c r="I64" s="74">
        <v>13677</v>
      </c>
      <c r="J64" s="74"/>
      <c r="K64" s="74"/>
      <c r="L64" s="158"/>
    </row>
    <row r="65" spans="1:12" ht="24" customHeight="1" x14ac:dyDescent="0.25">
      <c r="A65" s="44">
        <v>1149</v>
      </c>
      <c r="B65" s="71" t="s">
        <v>75</v>
      </c>
      <c r="C65" s="72">
        <f t="shared" si="5"/>
        <v>4131</v>
      </c>
      <c r="D65" s="74">
        <v>3402</v>
      </c>
      <c r="E65" s="74">
        <v>729</v>
      </c>
      <c r="F65" s="74"/>
      <c r="G65" s="157"/>
      <c r="H65" s="72">
        <f t="shared" si="6"/>
        <v>4698</v>
      </c>
      <c r="I65" s="74">
        <v>3402</v>
      </c>
      <c r="J65" s="74">
        <v>1296</v>
      </c>
      <c r="K65" s="74"/>
      <c r="L65" s="158"/>
    </row>
    <row r="66" spans="1:12" ht="36" x14ac:dyDescent="0.25">
      <c r="A66" s="150">
        <v>1150</v>
      </c>
      <c r="B66" s="112" t="s">
        <v>76</v>
      </c>
      <c r="C66" s="117">
        <f t="shared" si="5"/>
        <v>1290</v>
      </c>
      <c r="D66" s="163">
        <v>1290</v>
      </c>
      <c r="E66" s="163"/>
      <c r="F66" s="163"/>
      <c r="G66" s="164"/>
      <c r="H66" s="117">
        <f t="shared" si="6"/>
        <v>1425</v>
      </c>
      <c r="I66" s="163">
        <v>1425</v>
      </c>
      <c r="J66" s="163"/>
      <c r="K66" s="163"/>
      <c r="L66" s="165"/>
    </row>
    <row r="67" spans="1:12" ht="24" x14ac:dyDescent="0.25">
      <c r="A67" s="56">
        <v>1200</v>
      </c>
      <c r="B67" s="147" t="s">
        <v>77</v>
      </c>
      <c r="C67" s="57">
        <f t="shared" si="5"/>
        <v>90983</v>
      </c>
      <c r="D67" s="63">
        <f>SUM(D68:D69)</f>
        <v>87071</v>
      </c>
      <c r="E67" s="63">
        <f>SUM(E68:E69)</f>
        <v>3912</v>
      </c>
      <c r="F67" s="63">
        <f>SUM(F68:F69)</f>
        <v>0</v>
      </c>
      <c r="G67" s="166">
        <f>SUM(G68:G69)</f>
        <v>0</v>
      </c>
      <c r="H67" s="57">
        <f t="shared" si="6"/>
        <v>93431</v>
      </c>
      <c r="I67" s="63">
        <f>SUM(I68:I69)</f>
        <v>89030</v>
      </c>
      <c r="J67" s="63">
        <f>SUM(J68:J69)</f>
        <v>4401</v>
      </c>
      <c r="K67" s="63">
        <f>SUM(K68:K69)</f>
        <v>0</v>
      </c>
      <c r="L67" s="167">
        <f>SUM(L68:L69)</f>
        <v>0</v>
      </c>
    </row>
    <row r="68" spans="1:12" ht="24" x14ac:dyDescent="0.25">
      <c r="A68" s="168">
        <v>1210</v>
      </c>
      <c r="B68" s="65" t="s">
        <v>78</v>
      </c>
      <c r="C68" s="66">
        <f t="shared" si="5"/>
        <v>69709</v>
      </c>
      <c r="D68" s="68">
        <v>65927</v>
      </c>
      <c r="E68" s="68">
        <v>3782</v>
      </c>
      <c r="F68" s="68"/>
      <c r="G68" s="154"/>
      <c r="H68" s="66">
        <f t="shared" si="6"/>
        <v>70755</v>
      </c>
      <c r="I68" s="68">
        <v>66754</v>
      </c>
      <c r="J68" s="68">
        <v>4001</v>
      </c>
      <c r="K68" s="68"/>
      <c r="L68" s="155"/>
    </row>
    <row r="69" spans="1:12" ht="24" x14ac:dyDescent="0.25">
      <c r="A69" s="159">
        <v>1220</v>
      </c>
      <c r="B69" s="71" t="s">
        <v>79</v>
      </c>
      <c r="C69" s="72">
        <f t="shared" si="5"/>
        <v>21274</v>
      </c>
      <c r="D69" s="160">
        <f>SUM(D70:D74)</f>
        <v>21144</v>
      </c>
      <c r="E69" s="160">
        <f>SUM(E70:E74)</f>
        <v>130</v>
      </c>
      <c r="F69" s="160">
        <f>SUM(F70:F74)</f>
        <v>0</v>
      </c>
      <c r="G69" s="161">
        <f>SUM(G70:G74)</f>
        <v>0</v>
      </c>
      <c r="H69" s="72">
        <f t="shared" si="6"/>
        <v>22676</v>
      </c>
      <c r="I69" s="160">
        <f>SUM(I70:I74)</f>
        <v>22276</v>
      </c>
      <c r="J69" s="160">
        <f>SUM(J70:J74)</f>
        <v>400</v>
      </c>
      <c r="K69" s="160">
        <f>SUM(K70:K74)</f>
        <v>0</v>
      </c>
      <c r="L69" s="162">
        <f>SUM(L70:L74)</f>
        <v>0</v>
      </c>
    </row>
    <row r="70" spans="1:12" ht="48" x14ac:dyDescent="0.25">
      <c r="A70" s="44">
        <v>1221</v>
      </c>
      <c r="B70" s="71" t="s">
        <v>80</v>
      </c>
      <c r="C70" s="72">
        <f t="shared" si="5"/>
        <v>13517</v>
      </c>
      <c r="D70" s="74">
        <f>12389+638+360</f>
        <v>13387</v>
      </c>
      <c r="E70" s="74">
        <v>130</v>
      </c>
      <c r="F70" s="74"/>
      <c r="G70" s="157"/>
      <c r="H70" s="72">
        <f t="shared" si="6"/>
        <v>14919</v>
      </c>
      <c r="I70" s="74">
        <v>14519</v>
      </c>
      <c r="J70" s="74">
        <v>400</v>
      </c>
      <c r="K70" s="74"/>
      <c r="L70" s="158"/>
    </row>
    <row r="71" spans="1:12" x14ac:dyDescent="0.25">
      <c r="A71" s="44">
        <v>1223</v>
      </c>
      <c r="B71" s="71" t="s">
        <v>81</v>
      </c>
      <c r="C71" s="72">
        <f t="shared" si="5"/>
        <v>0</v>
      </c>
      <c r="D71" s="74"/>
      <c r="E71" s="74"/>
      <c r="F71" s="74"/>
      <c r="G71" s="157"/>
      <c r="H71" s="72">
        <f t="shared" si="6"/>
        <v>0</v>
      </c>
      <c r="I71" s="74"/>
      <c r="J71" s="74"/>
      <c r="K71" s="74"/>
      <c r="L71" s="158"/>
    </row>
    <row r="72" spans="1:12" x14ac:dyDescent="0.25">
      <c r="A72" s="44">
        <v>1225</v>
      </c>
      <c r="B72" s="71" t="s">
        <v>82</v>
      </c>
      <c r="C72" s="72">
        <f t="shared" si="5"/>
        <v>0</v>
      </c>
      <c r="D72" s="74"/>
      <c r="E72" s="74"/>
      <c r="F72" s="74"/>
      <c r="G72" s="157"/>
      <c r="H72" s="72">
        <f t="shared" si="6"/>
        <v>0</v>
      </c>
      <c r="I72" s="74"/>
      <c r="J72" s="74"/>
      <c r="K72" s="74"/>
      <c r="L72" s="158"/>
    </row>
    <row r="73" spans="1:12" ht="36" x14ac:dyDescent="0.25">
      <c r="A73" s="44">
        <v>1227</v>
      </c>
      <c r="B73" s="71" t="s">
        <v>83</v>
      </c>
      <c r="C73" s="72">
        <f t="shared" si="5"/>
        <v>7257</v>
      </c>
      <c r="D73" s="74">
        <v>7257</v>
      </c>
      <c r="E73" s="74"/>
      <c r="F73" s="74"/>
      <c r="G73" s="157"/>
      <c r="H73" s="72">
        <f t="shared" si="6"/>
        <v>7257</v>
      </c>
      <c r="I73" s="74">
        <v>7257</v>
      </c>
      <c r="J73" s="74"/>
      <c r="K73" s="74"/>
      <c r="L73" s="158"/>
    </row>
    <row r="74" spans="1:12" ht="48" x14ac:dyDescent="0.25">
      <c r="A74" s="44">
        <v>1228</v>
      </c>
      <c r="B74" s="71" t="s">
        <v>84</v>
      </c>
      <c r="C74" s="72">
        <f t="shared" si="5"/>
        <v>500</v>
      </c>
      <c r="D74" s="74">
        <v>500</v>
      </c>
      <c r="E74" s="74"/>
      <c r="F74" s="74"/>
      <c r="G74" s="157"/>
      <c r="H74" s="72">
        <f t="shared" si="6"/>
        <v>500</v>
      </c>
      <c r="I74" s="74">
        <v>500</v>
      </c>
      <c r="J74" s="74"/>
      <c r="K74" s="74"/>
      <c r="L74" s="158"/>
    </row>
    <row r="75" spans="1:12" x14ac:dyDescent="0.25">
      <c r="A75" s="142">
        <v>2000</v>
      </c>
      <c r="B75" s="142" t="s">
        <v>85</v>
      </c>
      <c r="C75" s="143">
        <f t="shared" si="5"/>
        <v>33409</v>
      </c>
      <c r="D75" s="144">
        <f>SUM(D76,D83,D130,D164,D165,D172)</f>
        <v>33409</v>
      </c>
      <c r="E75" s="144">
        <f>SUM(E76,E83,E130,E164,E165,E172)</f>
        <v>0</v>
      </c>
      <c r="F75" s="144">
        <f>SUM(F76,F83,F130,F164,F165,F172)</f>
        <v>0</v>
      </c>
      <c r="G75" s="145">
        <f>SUM(G76,G83,G130,G164,G165,G172)</f>
        <v>0</v>
      </c>
      <c r="H75" s="143">
        <f t="shared" si="6"/>
        <v>30952</v>
      </c>
      <c r="I75" s="144">
        <f>SUM(I76,I83,I130,I164,I165,I172)</f>
        <v>30952</v>
      </c>
      <c r="J75" s="144">
        <f>SUM(J76,J83,J130,J164,J165,J172)</f>
        <v>0</v>
      </c>
      <c r="K75" s="144">
        <f>SUM(K76,K83,K130,K164,K165,K172)</f>
        <v>0</v>
      </c>
      <c r="L75" s="146">
        <f>SUM(L76,L83,L130,L164,L165,L172)</f>
        <v>0</v>
      </c>
    </row>
    <row r="76" spans="1:12" ht="24" x14ac:dyDescent="0.25">
      <c r="A76" s="56">
        <v>2100</v>
      </c>
      <c r="B76" s="147" t="s">
        <v>86</v>
      </c>
      <c r="C76" s="57">
        <f t="shared" si="5"/>
        <v>180</v>
      </c>
      <c r="D76" s="63">
        <f>SUM(D77,D80)</f>
        <v>180</v>
      </c>
      <c r="E76" s="63">
        <f>SUM(E77,E80)</f>
        <v>0</v>
      </c>
      <c r="F76" s="63">
        <f>SUM(F77,F80)</f>
        <v>0</v>
      </c>
      <c r="G76" s="166">
        <f>SUM(G77,G80)</f>
        <v>0</v>
      </c>
      <c r="H76" s="57">
        <f t="shared" si="6"/>
        <v>180</v>
      </c>
      <c r="I76" s="63">
        <f>SUM(I77,I80)</f>
        <v>180</v>
      </c>
      <c r="J76" s="63">
        <f>SUM(J77,J80)</f>
        <v>0</v>
      </c>
      <c r="K76" s="63">
        <f>SUM(K77,K80)</f>
        <v>0</v>
      </c>
      <c r="L76" s="167">
        <f>SUM(L77,L80)</f>
        <v>0</v>
      </c>
    </row>
    <row r="77" spans="1:12" ht="24" x14ac:dyDescent="0.25">
      <c r="A77" s="168">
        <v>2110</v>
      </c>
      <c r="B77" s="65" t="s">
        <v>87</v>
      </c>
      <c r="C77" s="66">
        <f t="shared" si="5"/>
        <v>180</v>
      </c>
      <c r="D77" s="169">
        <f>SUM(D78:D79)</f>
        <v>180</v>
      </c>
      <c r="E77" s="169">
        <f>SUM(E78:E79)</f>
        <v>0</v>
      </c>
      <c r="F77" s="169">
        <f>SUM(F78:F79)</f>
        <v>0</v>
      </c>
      <c r="G77" s="170">
        <f>SUM(G78:G79)</f>
        <v>0</v>
      </c>
      <c r="H77" s="66">
        <f t="shared" si="6"/>
        <v>180</v>
      </c>
      <c r="I77" s="169">
        <f>SUM(I78:I79)</f>
        <v>180</v>
      </c>
      <c r="J77" s="169">
        <f>SUM(J78:J79)</f>
        <v>0</v>
      </c>
      <c r="K77" s="169">
        <f>SUM(K78:K79)</f>
        <v>0</v>
      </c>
      <c r="L77" s="171">
        <f>SUM(L78:L79)</f>
        <v>0</v>
      </c>
    </row>
    <row r="78" spans="1:12" x14ac:dyDescent="0.25">
      <c r="A78" s="44">
        <v>2111</v>
      </c>
      <c r="B78" s="71" t="s">
        <v>88</v>
      </c>
      <c r="C78" s="72">
        <f t="shared" si="5"/>
        <v>0</v>
      </c>
      <c r="D78" s="74"/>
      <c r="E78" s="74"/>
      <c r="F78" s="74"/>
      <c r="G78" s="157"/>
      <c r="H78" s="72">
        <f t="shared" si="6"/>
        <v>0</v>
      </c>
      <c r="I78" s="74"/>
      <c r="J78" s="74"/>
      <c r="K78" s="74"/>
      <c r="L78" s="158"/>
    </row>
    <row r="79" spans="1:12" ht="24" x14ac:dyDescent="0.25">
      <c r="A79" s="44">
        <v>2112</v>
      </c>
      <c r="B79" s="71" t="s">
        <v>89</v>
      </c>
      <c r="C79" s="72">
        <f t="shared" si="5"/>
        <v>180</v>
      </c>
      <c r="D79" s="74">
        <v>180</v>
      </c>
      <c r="E79" s="74"/>
      <c r="F79" s="74"/>
      <c r="G79" s="157"/>
      <c r="H79" s="72">
        <f t="shared" si="6"/>
        <v>180</v>
      </c>
      <c r="I79" s="74">
        <v>180</v>
      </c>
      <c r="J79" s="74"/>
      <c r="K79" s="74"/>
      <c r="L79" s="158"/>
    </row>
    <row r="80" spans="1:12" ht="24" x14ac:dyDescent="0.25">
      <c r="A80" s="159">
        <v>2120</v>
      </c>
      <c r="B80" s="71" t="s">
        <v>90</v>
      </c>
      <c r="C80" s="72">
        <f t="shared" si="5"/>
        <v>0</v>
      </c>
      <c r="D80" s="160">
        <f>SUM(D81:D82)</f>
        <v>0</v>
      </c>
      <c r="E80" s="160">
        <f>SUM(E81:E82)</f>
        <v>0</v>
      </c>
      <c r="F80" s="160">
        <f>SUM(F81:F82)</f>
        <v>0</v>
      </c>
      <c r="G80" s="161">
        <f>SUM(G81:G82)</f>
        <v>0</v>
      </c>
      <c r="H80" s="72">
        <f t="shared" si="6"/>
        <v>0</v>
      </c>
      <c r="I80" s="160">
        <f>SUM(I81:I82)</f>
        <v>0</v>
      </c>
      <c r="J80" s="160">
        <f>SUM(J81:J82)</f>
        <v>0</v>
      </c>
      <c r="K80" s="160">
        <f>SUM(K81:K82)</f>
        <v>0</v>
      </c>
      <c r="L80" s="162">
        <f>SUM(L81:L82)</f>
        <v>0</v>
      </c>
    </row>
    <row r="81" spans="1:12" x14ac:dyDescent="0.25">
      <c r="A81" s="44">
        <v>2121</v>
      </c>
      <c r="B81" s="71" t="s">
        <v>88</v>
      </c>
      <c r="C81" s="72">
        <f t="shared" si="5"/>
        <v>0</v>
      </c>
      <c r="D81" s="74"/>
      <c r="E81" s="74"/>
      <c r="F81" s="74"/>
      <c r="G81" s="157"/>
      <c r="H81" s="72">
        <f t="shared" si="6"/>
        <v>0</v>
      </c>
      <c r="I81" s="74"/>
      <c r="J81" s="74"/>
      <c r="K81" s="74"/>
      <c r="L81" s="158"/>
    </row>
    <row r="82" spans="1:12" ht="24" x14ac:dyDescent="0.25">
      <c r="A82" s="44">
        <v>2122</v>
      </c>
      <c r="B82" s="71" t="s">
        <v>89</v>
      </c>
      <c r="C82" s="72">
        <f t="shared" si="5"/>
        <v>0</v>
      </c>
      <c r="D82" s="74"/>
      <c r="E82" s="74"/>
      <c r="F82" s="74"/>
      <c r="G82" s="157"/>
      <c r="H82" s="72">
        <f t="shared" si="6"/>
        <v>0</v>
      </c>
      <c r="I82" s="74"/>
      <c r="J82" s="74"/>
      <c r="K82" s="74"/>
      <c r="L82" s="158"/>
    </row>
    <row r="83" spans="1:12" x14ac:dyDescent="0.25">
      <c r="A83" s="56">
        <v>2200</v>
      </c>
      <c r="B83" s="147" t="s">
        <v>91</v>
      </c>
      <c r="C83" s="57">
        <f t="shared" si="5"/>
        <v>30529</v>
      </c>
      <c r="D83" s="63">
        <f>SUM(D84,D89,D95,D103,D112,D116,D122,D128)</f>
        <v>30529</v>
      </c>
      <c r="E83" s="63">
        <f>SUM(E84,E89,E95,E103,E112,E116,E122,E128)</f>
        <v>0</v>
      </c>
      <c r="F83" s="63">
        <f>SUM(F84,F89,F95,F103,F112,F116,F122,F128)</f>
        <v>0</v>
      </c>
      <c r="G83" s="166">
        <f>SUM(G84,G89,G95,G103,G112,G116,G122,G128)</f>
        <v>0</v>
      </c>
      <c r="H83" s="57">
        <f t="shared" si="6"/>
        <v>28072</v>
      </c>
      <c r="I83" s="63">
        <f>SUM(I84,I89,I95,I103,I112,I116,I122,I128)</f>
        <v>28072</v>
      </c>
      <c r="J83" s="63">
        <f>SUM(J84,J89,J95,J103,J112,J116,J122,J128)</f>
        <v>0</v>
      </c>
      <c r="K83" s="63">
        <f>SUM(K84,K89,K95,K103,K112,K116,K122,K128)</f>
        <v>0</v>
      </c>
      <c r="L83" s="172">
        <f>SUM(L84,L89,L95,L103,L112,L116,L122,L128)</f>
        <v>0</v>
      </c>
    </row>
    <row r="84" spans="1:12" ht="24" x14ac:dyDescent="0.25">
      <c r="A84" s="150">
        <v>2210</v>
      </c>
      <c r="B84" s="112" t="s">
        <v>92</v>
      </c>
      <c r="C84" s="317">
        <f t="shared" si="5"/>
        <v>910</v>
      </c>
      <c r="D84" s="318">
        <f>SUM(D85:D88)</f>
        <v>910</v>
      </c>
      <c r="E84" s="151">
        <f>SUM(E85:E88)</f>
        <v>0</v>
      </c>
      <c r="F84" s="151">
        <f>SUM(F85:F88)</f>
        <v>0</v>
      </c>
      <c r="G84" s="151">
        <f>SUM(G85:G88)</f>
        <v>0</v>
      </c>
      <c r="H84" s="117">
        <f t="shared" si="6"/>
        <v>726</v>
      </c>
      <c r="I84" s="151">
        <f>SUM(I85:I88)</f>
        <v>726</v>
      </c>
      <c r="J84" s="151">
        <f>SUM(J85:J88)</f>
        <v>0</v>
      </c>
      <c r="K84" s="151">
        <f>SUM(K85:K88)</f>
        <v>0</v>
      </c>
      <c r="L84" s="153">
        <f>SUM(L85:L88)</f>
        <v>0</v>
      </c>
    </row>
    <row r="85" spans="1:12" ht="24" x14ac:dyDescent="0.25">
      <c r="A85" s="38">
        <v>2211</v>
      </c>
      <c r="B85" s="65" t="s">
        <v>93</v>
      </c>
      <c r="C85" s="66">
        <f t="shared" si="5"/>
        <v>0</v>
      </c>
      <c r="D85" s="68"/>
      <c r="E85" s="68"/>
      <c r="F85" s="68"/>
      <c r="G85" s="154"/>
      <c r="H85" s="66">
        <f t="shared" si="6"/>
        <v>0</v>
      </c>
      <c r="I85" s="68"/>
      <c r="J85" s="68"/>
      <c r="K85" s="68"/>
      <c r="L85" s="155"/>
    </row>
    <row r="86" spans="1:12" ht="36" x14ac:dyDescent="0.25">
      <c r="A86" s="44">
        <v>2212</v>
      </c>
      <c r="B86" s="71" t="s">
        <v>94</v>
      </c>
      <c r="C86" s="72">
        <f t="shared" si="5"/>
        <v>614</v>
      </c>
      <c r="D86" s="74">
        <v>614</v>
      </c>
      <c r="E86" s="74"/>
      <c r="F86" s="74"/>
      <c r="G86" s="157"/>
      <c r="H86" s="72">
        <f t="shared" si="6"/>
        <v>499</v>
      </c>
      <c r="I86" s="74">
        <v>499</v>
      </c>
      <c r="J86" s="74"/>
      <c r="K86" s="74"/>
      <c r="L86" s="158"/>
    </row>
    <row r="87" spans="1:12" ht="24" x14ac:dyDescent="0.25">
      <c r="A87" s="44">
        <v>2214</v>
      </c>
      <c r="B87" s="71" t="s">
        <v>95</v>
      </c>
      <c r="C87" s="72">
        <f t="shared" si="5"/>
        <v>196</v>
      </c>
      <c r="D87" s="74">
        <v>196</v>
      </c>
      <c r="E87" s="74"/>
      <c r="F87" s="74"/>
      <c r="G87" s="157"/>
      <c r="H87" s="72">
        <f t="shared" si="6"/>
        <v>192</v>
      </c>
      <c r="I87" s="74">
        <v>192</v>
      </c>
      <c r="J87" s="74"/>
      <c r="K87" s="74"/>
      <c r="L87" s="158"/>
    </row>
    <row r="88" spans="1:12" x14ac:dyDescent="0.25">
      <c r="A88" s="44">
        <v>2219</v>
      </c>
      <c r="B88" s="71" t="s">
        <v>96</v>
      </c>
      <c r="C88" s="72">
        <f t="shared" si="5"/>
        <v>100</v>
      </c>
      <c r="D88" s="74">
        <v>100</v>
      </c>
      <c r="E88" s="74"/>
      <c r="F88" s="74"/>
      <c r="G88" s="157"/>
      <c r="H88" s="72">
        <f t="shared" si="6"/>
        <v>35</v>
      </c>
      <c r="I88" s="74">
        <v>35</v>
      </c>
      <c r="J88" s="74"/>
      <c r="K88" s="74"/>
      <c r="L88" s="158"/>
    </row>
    <row r="89" spans="1:12" ht="24" x14ac:dyDescent="0.25">
      <c r="A89" s="159">
        <v>2220</v>
      </c>
      <c r="B89" s="71" t="s">
        <v>97</v>
      </c>
      <c r="C89" s="72">
        <f t="shared" si="5"/>
        <v>24589</v>
      </c>
      <c r="D89" s="160">
        <f>SUM(D90:D94)</f>
        <v>24589</v>
      </c>
      <c r="E89" s="160">
        <f>SUM(E90:E94)</f>
        <v>0</v>
      </c>
      <c r="F89" s="160">
        <f>SUM(F90:F94)</f>
        <v>0</v>
      </c>
      <c r="G89" s="161">
        <f>SUM(G90:G94)</f>
        <v>0</v>
      </c>
      <c r="H89" s="72">
        <f t="shared" si="6"/>
        <v>23753</v>
      </c>
      <c r="I89" s="160">
        <f>SUM(I90:I94)</f>
        <v>23753</v>
      </c>
      <c r="J89" s="160">
        <f>SUM(J90:J94)</f>
        <v>0</v>
      </c>
      <c r="K89" s="160">
        <f>SUM(K90:K94)</f>
        <v>0</v>
      </c>
      <c r="L89" s="162">
        <f>SUM(L90:L94)</f>
        <v>0</v>
      </c>
    </row>
    <row r="90" spans="1:12" ht="24" x14ac:dyDescent="0.25">
      <c r="A90" s="44">
        <v>2221</v>
      </c>
      <c r="B90" s="71" t="s">
        <v>98</v>
      </c>
      <c r="C90" s="72">
        <f t="shared" si="5"/>
        <v>14920</v>
      </c>
      <c r="D90" s="74">
        <v>14920</v>
      </c>
      <c r="E90" s="74"/>
      <c r="F90" s="74"/>
      <c r="G90" s="157"/>
      <c r="H90" s="72">
        <f t="shared" si="6"/>
        <v>15375</v>
      </c>
      <c r="I90" s="74">
        <v>15375</v>
      </c>
      <c r="J90" s="74"/>
      <c r="K90" s="74"/>
      <c r="L90" s="158"/>
    </row>
    <row r="91" spans="1:12" x14ac:dyDescent="0.25">
      <c r="A91" s="44">
        <v>2222</v>
      </c>
      <c r="B91" s="71" t="s">
        <v>99</v>
      </c>
      <c r="C91" s="72">
        <f t="shared" si="5"/>
        <v>3560</v>
      </c>
      <c r="D91" s="74">
        <v>3560</v>
      </c>
      <c r="E91" s="74"/>
      <c r="F91" s="74"/>
      <c r="G91" s="157"/>
      <c r="H91" s="72">
        <f t="shared" si="6"/>
        <v>2385</v>
      </c>
      <c r="I91" s="74">
        <v>2385</v>
      </c>
      <c r="J91" s="74"/>
      <c r="K91" s="74"/>
      <c r="L91" s="158"/>
    </row>
    <row r="92" spans="1:12" x14ac:dyDescent="0.25">
      <c r="A92" s="44">
        <v>2223</v>
      </c>
      <c r="B92" s="71" t="s">
        <v>100</v>
      </c>
      <c r="C92" s="72">
        <f t="shared" si="5"/>
        <v>4646</v>
      </c>
      <c r="D92" s="74">
        <v>4646</v>
      </c>
      <c r="E92" s="74"/>
      <c r="F92" s="74"/>
      <c r="G92" s="157"/>
      <c r="H92" s="72">
        <f t="shared" si="6"/>
        <v>5168</v>
      </c>
      <c r="I92" s="74">
        <f>5178-10</f>
        <v>5168</v>
      </c>
      <c r="J92" s="74"/>
      <c r="K92" s="74"/>
      <c r="L92" s="158"/>
    </row>
    <row r="93" spans="1:12" ht="48" x14ac:dyDescent="0.25">
      <c r="A93" s="44">
        <v>2224</v>
      </c>
      <c r="B93" s="71" t="s">
        <v>101</v>
      </c>
      <c r="C93" s="72">
        <f t="shared" si="5"/>
        <v>1463</v>
      </c>
      <c r="D93" s="74">
        <v>1463</v>
      </c>
      <c r="E93" s="74"/>
      <c r="F93" s="74"/>
      <c r="G93" s="157"/>
      <c r="H93" s="72">
        <f t="shared" si="6"/>
        <v>825</v>
      </c>
      <c r="I93" s="74">
        <v>825</v>
      </c>
      <c r="J93" s="74"/>
      <c r="K93" s="74"/>
      <c r="L93" s="158"/>
    </row>
    <row r="94" spans="1:12" ht="24" x14ac:dyDescent="0.25">
      <c r="A94" s="44">
        <v>2229</v>
      </c>
      <c r="B94" s="71" t="s">
        <v>102</v>
      </c>
      <c r="C94" s="72">
        <f t="shared" si="5"/>
        <v>0</v>
      </c>
      <c r="D94" s="74"/>
      <c r="E94" s="74"/>
      <c r="F94" s="74"/>
      <c r="G94" s="157"/>
      <c r="H94" s="72">
        <f t="shared" si="6"/>
        <v>0</v>
      </c>
      <c r="I94" s="74"/>
      <c r="J94" s="74"/>
      <c r="K94" s="74"/>
      <c r="L94" s="158"/>
    </row>
    <row r="95" spans="1:12" ht="36" x14ac:dyDescent="0.25">
      <c r="A95" s="159">
        <v>2230</v>
      </c>
      <c r="B95" s="71" t="s">
        <v>103</v>
      </c>
      <c r="C95" s="72">
        <f t="shared" si="5"/>
        <v>1218</v>
      </c>
      <c r="D95" s="319">
        <f>SUM(D96:D102)</f>
        <v>1218</v>
      </c>
      <c r="E95" s="160">
        <f>SUM(E96:E102)</f>
        <v>0</v>
      </c>
      <c r="F95" s="160">
        <f>SUM(F96:F102)</f>
        <v>0</v>
      </c>
      <c r="G95" s="161">
        <f>SUM(G96:G102)</f>
        <v>0</v>
      </c>
      <c r="H95" s="72">
        <f t="shared" si="6"/>
        <v>1023</v>
      </c>
      <c r="I95" s="160">
        <f>SUM(I96:I102)</f>
        <v>1023</v>
      </c>
      <c r="J95" s="160">
        <f>SUM(J96:J102)</f>
        <v>0</v>
      </c>
      <c r="K95" s="160">
        <f>SUM(K96:K102)</f>
        <v>0</v>
      </c>
      <c r="L95" s="162">
        <f>SUM(L96:L102)</f>
        <v>0</v>
      </c>
    </row>
    <row r="96" spans="1:12" ht="24" x14ac:dyDescent="0.25">
      <c r="A96" s="44">
        <v>2231</v>
      </c>
      <c r="B96" s="71" t="s">
        <v>104</v>
      </c>
      <c r="C96" s="72">
        <f t="shared" si="5"/>
        <v>0</v>
      </c>
      <c r="D96" s="74"/>
      <c r="E96" s="74"/>
      <c r="F96" s="74"/>
      <c r="G96" s="157"/>
      <c r="H96" s="72">
        <f t="shared" si="6"/>
        <v>0</v>
      </c>
      <c r="I96" s="74"/>
      <c r="J96" s="74"/>
      <c r="K96" s="74"/>
      <c r="L96" s="158"/>
    </row>
    <row r="97" spans="1:12" ht="24.75" customHeight="1" x14ac:dyDescent="0.25">
      <c r="A97" s="44">
        <v>2232</v>
      </c>
      <c r="B97" s="71" t="s">
        <v>105</v>
      </c>
      <c r="C97" s="72">
        <f t="shared" si="5"/>
        <v>0</v>
      </c>
      <c r="D97" s="74"/>
      <c r="E97" s="74"/>
      <c r="F97" s="74"/>
      <c r="G97" s="157"/>
      <c r="H97" s="72">
        <f t="shared" si="6"/>
        <v>0</v>
      </c>
      <c r="I97" s="74"/>
      <c r="J97" s="74"/>
      <c r="K97" s="74"/>
      <c r="L97" s="158"/>
    </row>
    <row r="98" spans="1:12" ht="24" x14ac:dyDescent="0.25">
      <c r="A98" s="38">
        <v>2233</v>
      </c>
      <c r="B98" s="65" t="s">
        <v>106</v>
      </c>
      <c r="C98" s="66">
        <f t="shared" si="5"/>
        <v>0</v>
      </c>
      <c r="D98" s="68"/>
      <c r="E98" s="68"/>
      <c r="F98" s="68"/>
      <c r="G98" s="154"/>
      <c r="H98" s="66">
        <f t="shared" si="6"/>
        <v>0</v>
      </c>
      <c r="I98" s="68"/>
      <c r="J98" s="68"/>
      <c r="K98" s="68"/>
      <c r="L98" s="155"/>
    </row>
    <row r="99" spans="1:12" ht="36" x14ac:dyDescent="0.25">
      <c r="A99" s="44">
        <v>2234</v>
      </c>
      <c r="B99" s="71" t="s">
        <v>107</v>
      </c>
      <c r="C99" s="72">
        <f t="shared" si="5"/>
        <v>0</v>
      </c>
      <c r="D99" s="74"/>
      <c r="E99" s="74"/>
      <c r="F99" s="74"/>
      <c r="G99" s="157"/>
      <c r="H99" s="72">
        <f t="shared" si="6"/>
        <v>0</v>
      </c>
      <c r="I99" s="74"/>
      <c r="J99" s="74"/>
      <c r="K99" s="74"/>
      <c r="L99" s="158"/>
    </row>
    <row r="100" spans="1:12" ht="24" x14ac:dyDescent="0.25">
      <c r="A100" s="44">
        <v>2235</v>
      </c>
      <c r="B100" s="71" t="s">
        <v>108</v>
      </c>
      <c r="C100" s="72">
        <f t="shared" si="5"/>
        <v>0</v>
      </c>
      <c r="D100" s="74"/>
      <c r="E100" s="74"/>
      <c r="F100" s="74"/>
      <c r="G100" s="157"/>
      <c r="H100" s="72">
        <f t="shared" si="6"/>
        <v>0</v>
      </c>
      <c r="I100" s="74"/>
      <c r="J100" s="74"/>
      <c r="K100" s="74"/>
      <c r="L100" s="158"/>
    </row>
    <row r="101" spans="1:12" x14ac:dyDescent="0.25">
      <c r="A101" s="44">
        <v>2236</v>
      </c>
      <c r="B101" s="71" t="s">
        <v>109</v>
      </c>
      <c r="C101" s="72">
        <f t="shared" si="5"/>
        <v>0</v>
      </c>
      <c r="D101" s="74"/>
      <c r="E101" s="74"/>
      <c r="F101" s="74"/>
      <c r="G101" s="157"/>
      <c r="H101" s="72">
        <f t="shared" si="6"/>
        <v>0</v>
      </c>
      <c r="I101" s="74"/>
      <c r="J101" s="74"/>
      <c r="K101" s="74"/>
      <c r="L101" s="158"/>
    </row>
    <row r="102" spans="1:12" ht="24" x14ac:dyDescent="0.25">
      <c r="A102" s="44">
        <v>2239</v>
      </c>
      <c r="B102" s="71" t="s">
        <v>110</v>
      </c>
      <c r="C102" s="72">
        <f t="shared" si="5"/>
        <v>1218</v>
      </c>
      <c r="D102" s="320">
        <v>1218</v>
      </c>
      <c r="E102" s="74"/>
      <c r="F102" s="74"/>
      <c r="G102" s="157"/>
      <c r="H102" s="72">
        <f t="shared" si="6"/>
        <v>1023</v>
      </c>
      <c r="I102" s="74">
        <v>1023</v>
      </c>
      <c r="J102" s="74"/>
      <c r="K102" s="74"/>
      <c r="L102" s="158"/>
    </row>
    <row r="103" spans="1:12" ht="36" x14ac:dyDescent="0.25">
      <c r="A103" s="159">
        <v>2240</v>
      </c>
      <c r="B103" s="71" t="s">
        <v>111</v>
      </c>
      <c r="C103" s="72">
        <f t="shared" si="5"/>
        <v>3760</v>
      </c>
      <c r="D103" s="160">
        <f>SUM(D104:D111)</f>
        <v>3760</v>
      </c>
      <c r="E103" s="160">
        <f>SUM(E104:E111)</f>
        <v>0</v>
      </c>
      <c r="F103" s="160">
        <f>SUM(F104:F111)</f>
        <v>0</v>
      </c>
      <c r="G103" s="161">
        <f>SUM(G104:G111)</f>
        <v>0</v>
      </c>
      <c r="H103" s="72">
        <f t="shared" si="6"/>
        <v>2534</v>
      </c>
      <c r="I103" s="160">
        <f>SUM(I104:I111)</f>
        <v>2534</v>
      </c>
      <c r="J103" s="160">
        <f>SUM(J104:J111)</f>
        <v>0</v>
      </c>
      <c r="K103" s="160">
        <f>SUM(K104:K111)</f>
        <v>0</v>
      </c>
      <c r="L103" s="162">
        <f>SUM(L104:L111)</f>
        <v>0</v>
      </c>
    </row>
    <row r="104" spans="1:12" x14ac:dyDescent="0.25">
      <c r="A104" s="44">
        <v>2241</v>
      </c>
      <c r="B104" s="71" t="s">
        <v>112</v>
      </c>
      <c r="C104" s="72">
        <f t="shared" si="5"/>
        <v>0</v>
      </c>
      <c r="D104" s="74"/>
      <c r="E104" s="74"/>
      <c r="F104" s="74"/>
      <c r="G104" s="157"/>
      <c r="H104" s="72">
        <f t="shared" si="6"/>
        <v>0</v>
      </c>
      <c r="I104" s="74"/>
      <c r="J104" s="74"/>
      <c r="K104" s="74"/>
      <c r="L104" s="158"/>
    </row>
    <row r="105" spans="1:12" ht="24" x14ac:dyDescent="0.25">
      <c r="A105" s="44">
        <v>2242</v>
      </c>
      <c r="B105" s="71" t="s">
        <v>113</v>
      </c>
      <c r="C105" s="72">
        <f t="shared" si="5"/>
        <v>0</v>
      </c>
      <c r="D105" s="74"/>
      <c r="E105" s="74"/>
      <c r="F105" s="74"/>
      <c r="G105" s="157"/>
      <c r="H105" s="72">
        <f t="shared" si="6"/>
        <v>0</v>
      </c>
      <c r="I105" s="74"/>
      <c r="J105" s="74"/>
      <c r="K105" s="74"/>
      <c r="L105" s="158"/>
    </row>
    <row r="106" spans="1:12" ht="24" x14ac:dyDescent="0.25">
      <c r="A106" s="44">
        <v>2243</v>
      </c>
      <c r="B106" s="71" t="s">
        <v>114</v>
      </c>
      <c r="C106" s="72">
        <f t="shared" si="5"/>
        <v>120</v>
      </c>
      <c r="D106" s="74">
        <v>120</v>
      </c>
      <c r="E106" s="74"/>
      <c r="F106" s="74"/>
      <c r="G106" s="157"/>
      <c r="H106" s="72">
        <f t="shared" si="6"/>
        <v>120</v>
      </c>
      <c r="I106" s="74">
        <v>120</v>
      </c>
      <c r="J106" s="74"/>
      <c r="K106" s="74"/>
      <c r="L106" s="158"/>
    </row>
    <row r="107" spans="1:12" x14ac:dyDescent="0.25">
      <c r="A107" s="44">
        <v>2244</v>
      </c>
      <c r="B107" s="71" t="s">
        <v>115</v>
      </c>
      <c r="C107" s="72">
        <f t="shared" si="5"/>
        <v>1452</v>
      </c>
      <c r="D107" s="74">
        <v>1452</v>
      </c>
      <c r="E107" s="74"/>
      <c r="F107" s="74"/>
      <c r="G107" s="157"/>
      <c r="H107" s="72">
        <f t="shared" si="6"/>
        <v>1046</v>
      </c>
      <c r="I107" s="74">
        <v>1046</v>
      </c>
      <c r="J107" s="74"/>
      <c r="K107" s="74"/>
      <c r="L107" s="158"/>
    </row>
    <row r="108" spans="1:12" ht="24" x14ac:dyDescent="0.25">
      <c r="A108" s="44">
        <v>2246</v>
      </c>
      <c r="B108" s="71" t="s">
        <v>116</v>
      </c>
      <c r="C108" s="72">
        <f t="shared" si="5"/>
        <v>0</v>
      </c>
      <c r="D108" s="74"/>
      <c r="E108" s="74"/>
      <c r="F108" s="74"/>
      <c r="G108" s="157"/>
      <c r="H108" s="72">
        <f t="shared" si="6"/>
        <v>0</v>
      </c>
      <c r="I108" s="74"/>
      <c r="J108" s="74"/>
      <c r="K108" s="74"/>
      <c r="L108" s="158"/>
    </row>
    <row r="109" spans="1:12" x14ac:dyDescent="0.25">
      <c r="A109" s="44">
        <v>2247</v>
      </c>
      <c r="B109" s="71" t="s">
        <v>117</v>
      </c>
      <c r="C109" s="72">
        <f t="shared" si="5"/>
        <v>0</v>
      </c>
      <c r="D109" s="74"/>
      <c r="E109" s="74"/>
      <c r="F109" s="74"/>
      <c r="G109" s="157"/>
      <c r="H109" s="72">
        <f t="shared" si="6"/>
        <v>0</v>
      </c>
      <c r="I109" s="74"/>
      <c r="J109" s="74"/>
      <c r="K109" s="74"/>
      <c r="L109" s="158"/>
    </row>
    <row r="110" spans="1:12" ht="24" x14ac:dyDescent="0.25">
      <c r="A110" s="44">
        <v>2248</v>
      </c>
      <c r="B110" s="71" t="s">
        <v>118</v>
      </c>
      <c r="C110" s="72">
        <f t="shared" si="5"/>
        <v>0</v>
      </c>
      <c r="D110" s="74"/>
      <c r="E110" s="74"/>
      <c r="F110" s="74"/>
      <c r="G110" s="157"/>
      <c r="H110" s="72">
        <f t="shared" si="6"/>
        <v>0</v>
      </c>
      <c r="I110" s="74"/>
      <c r="J110" s="74"/>
      <c r="K110" s="74"/>
      <c r="L110" s="158"/>
    </row>
    <row r="111" spans="1:12" ht="24" x14ac:dyDescent="0.25">
      <c r="A111" s="44">
        <v>2249</v>
      </c>
      <c r="B111" s="71" t="s">
        <v>119</v>
      </c>
      <c r="C111" s="72">
        <f t="shared" si="5"/>
        <v>2188</v>
      </c>
      <c r="D111" s="74">
        <v>2188</v>
      </c>
      <c r="E111" s="74"/>
      <c r="F111" s="74"/>
      <c r="G111" s="157"/>
      <c r="H111" s="72">
        <f t="shared" si="6"/>
        <v>1368</v>
      </c>
      <c r="I111" s="74">
        <v>1368</v>
      </c>
      <c r="J111" s="74"/>
      <c r="K111" s="74"/>
      <c r="L111" s="158"/>
    </row>
    <row r="112" spans="1:12" x14ac:dyDescent="0.25">
      <c r="A112" s="159">
        <v>2250</v>
      </c>
      <c r="B112" s="71" t="s">
        <v>120</v>
      </c>
      <c r="C112" s="72">
        <f t="shared" si="5"/>
        <v>0</v>
      </c>
      <c r="D112" s="160">
        <f>SUM(D113:D115)</f>
        <v>0</v>
      </c>
      <c r="E112" s="160">
        <f>SUM(E113:E115)</f>
        <v>0</v>
      </c>
      <c r="F112" s="160">
        <f>SUM(F113:F115)</f>
        <v>0</v>
      </c>
      <c r="G112" s="173">
        <f>SUM(G113:G115)</f>
        <v>0</v>
      </c>
      <c r="H112" s="72">
        <f t="shared" si="6"/>
        <v>0</v>
      </c>
      <c r="I112" s="160">
        <f>SUM(I113:I115)</f>
        <v>0</v>
      </c>
      <c r="J112" s="160">
        <f>SUM(J113:J115)</f>
        <v>0</v>
      </c>
      <c r="K112" s="160">
        <f>SUM(K113:K115)</f>
        <v>0</v>
      </c>
      <c r="L112" s="162">
        <f>SUM(L113:L115)</f>
        <v>0</v>
      </c>
    </row>
    <row r="113" spans="1:12" x14ac:dyDescent="0.25">
      <c r="A113" s="44">
        <v>2251</v>
      </c>
      <c r="B113" s="71" t="s">
        <v>121</v>
      </c>
      <c r="C113" s="72">
        <f t="shared" si="5"/>
        <v>0</v>
      </c>
      <c r="D113" s="74"/>
      <c r="E113" s="74"/>
      <c r="F113" s="74"/>
      <c r="G113" s="157"/>
      <c r="H113" s="72">
        <f t="shared" si="6"/>
        <v>0</v>
      </c>
      <c r="I113" s="74"/>
      <c r="J113" s="74"/>
      <c r="K113" s="74"/>
      <c r="L113" s="158"/>
    </row>
    <row r="114" spans="1:12" ht="24" x14ac:dyDescent="0.25">
      <c r="A114" s="44">
        <v>2252</v>
      </c>
      <c r="B114" s="71" t="s">
        <v>122</v>
      </c>
      <c r="C114" s="72">
        <f>SUM(D114:G114)</f>
        <v>0</v>
      </c>
      <c r="D114" s="74"/>
      <c r="E114" s="74"/>
      <c r="F114" s="74"/>
      <c r="G114" s="157"/>
      <c r="H114" s="72">
        <f>SUM(I114:L114)</f>
        <v>0</v>
      </c>
      <c r="I114" s="74"/>
      <c r="J114" s="74"/>
      <c r="K114" s="74"/>
      <c r="L114" s="158"/>
    </row>
    <row r="115" spans="1:12" ht="24" x14ac:dyDescent="0.25">
      <c r="A115" s="44">
        <v>2259</v>
      </c>
      <c r="B115" s="71" t="s">
        <v>123</v>
      </c>
      <c r="C115" s="72">
        <f>SUM(D115:G115)</f>
        <v>0</v>
      </c>
      <c r="D115" s="74"/>
      <c r="E115" s="74"/>
      <c r="F115" s="74"/>
      <c r="G115" s="157"/>
      <c r="H115" s="72">
        <f>SUM(I115:L115)</f>
        <v>0</v>
      </c>
      <c r="I115" s="74"/>
      <c r="J115" s="74"/>
      <c r="K115" s="74"/>
      <c r="L115" s="158"/>
    </row>
    <row r="116" spans="1:12" x14ac:dyDescent="0.25">
      <c r="A116" s="159">
        <v>2260</v>
      </c>
      <c r="B116" s="71" t="s">
        <v>124</v>
      </c>
      <c r="C116" s="72">
        <f t="shared" ref="C116:C187" si="7">SUM(D116:G116)</f>
        <v>52</v>
      </c>
      <c r="D116" s="160">
        <f>SUM(D117:D121)</f>
        <v>52</v>
      </c>
      <c r="E116" s="160">
        <f>SUM(E117:E121)</f>
        <v>0</v>
      </c>
      <c r="F116" s="160">
        <f>SUM(F117:F121)</f>
        <v>0</v>
      </c>
      <c r="G116" s="161">
        <f>SUM(G117:G121)</f>
        <v>0</v>
      </c>
      <c r="H116" s="72">
        <f t="shared" ref="H116:H188" si="8">SUM(I116:L116)</f>
        <v>26</v>
      </c>
      <c r="I116" s="160">
        <f>SUM(I117:I121)</f>
        <v>26</v>
      </c>
      <c r="J116" s="160">
        <f>SUM(J117:J121)</f>
        <v>0</v>
      </c>
      <c r="K116" s="160">
        <f>SUM(K117:K121)</f>
        <v>0</v>
      </c>
      <c r="L116" s="162">
        <f>SUM(L117:L121)</f>
        <v>0</v>
      </c>
    </row>
    <row r="117" spans="1:12" x14ac:dyDescent="0.25">
      <c r="A117" s="44">
        <v>2261</v>
      </c>
      <c r="B117" s="71" t="s">
        <v>125</v>
      </c>
      <c r="C117" s="72">
        <f t="shared" si="7"/>
        <v>0</v>
      </c>
      <c r="D117" s="74"/>
      <c r="E117" s="74"/>
      <c r="F117" s="74"/>
      <c r="G117" s="157"/>
      <c r="H117" s="72">
        <f t="shared" si="8"/>
        <v>0</v>
      </c>
      <c r="I117" s="74"/>
      <c r="J117" s="74"/>
      <c r="K117" s="74"/>
      <c r="L117" s="158"/>
    </row>
    <row r="118" spans="1:12" x14ac:dyDescent="0.25">
      <c r="A118" s="44">
        <v>2262</v>
      </c>
      <c r="B118" s="71" t="s">
        <v>126</v>
      </c>
      <c r="C118" s="72">
        <f t="shared" si="7"/>
        <v>0</v>
      </c>
      <c r="D118" s="74"/>
      <c r="E118" s="74"/>
      <c r="F118" s="74"/>
      <c r="G118" s="157"/>
      <c r="H118" s="72">
        <f t="shared" si="8"/>
        <v>0</v>
      </c>
      <c r="I118" s="74"/>
      <c r="J118" s="74"/>
      <c r="K118" s="74"/>
      <c r="L118" s="158"/>
    </row>
    <row r="119" spans="1:12" x14ac:dyDescent="0.25">
      <c r="A119" s="44">
        <v>2263</v>
      </c>
      <c r="B119" s="71" t="s">
        <v>127</v>
      </c>
      <c r="C119" s="72">
        <f t="shared" si="7"/>
        <v>0</v>
      </c>
      <c r="D119" s="74"/>
      <c r="E119" s="74"/>
      <c r="F119" s="74"/>
      <c r="G119" s="157"/>
      <c r="H119" s="72">
        <f t="shared" si="8"/>
        <v>0</v>
      </c>
      <c r="I119" s="74"/>
      <c r="J119" s="74"/>
      <c r="K119" s="74"/>
      <c r="L119" s="158"/>
    </row>
    <row r="120" spans="1:12" ht="24" x14ac:dyDescent="0.25">
      <c r="A120" s="44">
        <v>2264</v>
      </c>
      <c r="B120" s="71" t="s">
        <v>128</v>
      </c>
      <c r="C120" s="72">
        <f t="shared" si="7"/>
        <v>0</v>
      </c>
      <c r="D120" s="74"/>
      <c r="E120" s="74"/>
      <c r="F120" s="74"/>
      <c r="G120" s="157"/>
      <c r="H120" s="72">
        <f t="shared" si="8"/>
        <v>0</v>
      </c>
      <c r="I120" s="74"/>
      <c r="J120" s="74"/>
      <c r="K120" s="74"/>
      <c r="L120" s="158"/>
    </row>
    <row r="121" spans="1:12" x14ac:dyDescent="0.25">
      <c r="A121" s="44">
        <v>2269</v>
      </c>
      <c r="B121" s="71" t="s">
        <v>129</v>
      </c>
      <c r="C121" s="72">
        <f t="shared" si="7"/>
        <v>52</v>
      </c>
      <c r="D121" s="74">
        <v>52</v>
      </c>
      <c r="E121" s="74"/>
      <c r="F121" s="74"/>
      <c r="G121" s="157"/>
      <c r="H121" s="72">
        <f t="shared" si="8"/>
        <v>26</v>
      </c>
      <c r="I121" s="74">
        <v>26</v>
      </c>
      <c r="J121" s="74"/>
      <c r="K121" s="74"/>
      <c r="L121" s="158"/>
    </row>
    <row r="122" spans="1:12" x14ac:dyDescent="0.25">
      <c r="A122" s="159">
        <v>2270</v>
      </c>
      <c r="B122" s="71" t="s">
        <v>130</v>
      </c>
      <c r="C122" s="72">
        <f t="shared" si="7"/>
        <v>0</v>
      </c>
      <c r="D122" s="160">
        <f>SUM(D123:D127)</f>
        <v>0</v>
      </c>
      <c r="E122" s="160">
        <f>SUM(E123:E127)</f>
        <v>0</v>
      </c>
      <c r="F122" s="160">
        <f>SUM(F123:F127)</f>
        <v>0</v>
      </c>
      <c r="G122" s="161">
        <f>SUM(G123:G127)</f>
        <v>0</v>
      </c>
      <c r="H122" s="72">
        <f t="shared" si="8"/>
        <v>10</v>
      </c>
      <c r="I122" s="160">
        <f>SUM(I123:I127)</f>
        <v>10</v>
      </c>
      <c r="J122" s="160">
        <f>SUM(J123:J127)</f>
        <v>0</v>
      </c>
      <c r="K122" s="160">
        <f>SUM(K123:K127)</f>
        <v>0</v>
      </c>
      <c r="L122" s="162">
        <f>SUM(L123:L127)</f>
        <v>0</v>
      </c>
    </row>
    <row r="123" spans="1:12" x14ac:dyDescent="0.25">
      <c r="A123" s="44">
        <v>2272</v>
      </c>
      <c r="B123" s="174" t="s">
        <v>131</v>
      </c>
      <c r="C123" s="72">
        <f t="shared" si="7"/>
        <v>0</v>
      </c>
      <c r="D123" s="74"/>
      <c r="E123" s="74"/>
      <c r="F123" s="74"/>
      <c r="G123" s="157"/>
      <c r="H123" s="72">
        <f t="shared" si="8"/>
        <v>0</v>
      </c>
      <c r="I123" s="74"/>
      <c r="J123" s="74"/>
      <c r="K123" s="74"/>
      <c r="L123" s="158"/>
    </row>
    <row r="124" spans="1:12" ht="24" x14ac:dyDescent="0.25">
      <c r="A124" s="44">
        <v>2274</v>
      </c>
      <c r="B124" s="175" t="s">
        <v>132</v>
      </c>
      <c r="C124" s="72">
        <f t="shared" si="7"/>
        <v>0</v>
      </c>
      <c r="D124" s="74"/>
      <c r="E124" s="74"/>
      <c r="F124" s="74"/>
      <c r="G124" s="157"/>
      <c r="H124" s="72">
        <f t="shared" si="8"/>
        <v>0</v>
      </c>
      <c r="I124" s="74"/>
      <c r="J124" s="74"/>
      <c r="K124" s="74"/>
      <c r="L124" s="158"/>
    </row>
    <row r="125" spans="1:12" ht="24" x14ac:dyDescent="0.25">
      <c r="A125" s="44">
        <v>2275</v>
      </c>
      <c r="B125" s="71" t="s">
        <v>133</v>
      </c>
      <c r="C125" s="72">
        <f t="shared" si="7"/>
        <v>0</v>
      </c>
      <c r="D125" s="74"/>
      <c r="E125" s="74"/>
      <c r="F125" s="74"/>
      <c r="G125" s="157"/>
      <c r="H125" s="72">
        <f t="shared" si="8"/>
        <v>0</v>
      </c>
      <c r="I125" s="74"/>
      <c r="J125" s="74"/>
      <c r="K125" s="74"/>
      <c r="L125" s="158"/>
    </row>
    <row r="126" spans="1:12" ht="36" x14ac:dyDescent="0.25">
      <c r="A126" s="44">
        <v>2276</v>
      </c>
      <c r="B126" s="71" t="s">
        <v>134</v>
      </c>
      <c r="C126" s="72">
        <f t="shared" si="7"/>
        <v>0</v>
      </c>
      <c r="D126" s="74"/>
      <c r="E126" s="74"/>
      <c r="F126" s="74"/>
      <c r="G126" s="157"/>
      <c r="H126" s="72">
        <f t="shared" si="8"/>
        <v>0</v>
      </c>
      <c r="I126" s="74"/>
      <c r="J126" s="74"/>
      <c r="K126" s="74"/>
      <c r="L126" s="158"/>
    </row>
    <row r="127" spans="1:12" ht="24" x14ac:dyDescent="0.25">
      <c r="A127" s="44">
        <v>2279</v>
      </c>
      <c r="B127" s="71" t="s">
        <v>135</v>
      </c>
      <c r="C127" s="72">
        <f t="shared" si="7"/>
        <v>0</v>
      </c>
      <c r="D127" s="74"/>
      <c r="E127" s="74"/>
      <c r="F127" s="74"/>
      <c r="G127" s="157"/>
      <c r="H127" s="72">
        <f t="shared" si="8"/>
        <v>10</v>
      </c>
      <c r="I127" s="74">
        <v>10</v>
      </c>
      <c r="J127" s="74"/>
      <c r="K127" s="74"/>
      <c r="L127" s="158"/>
    </row>
    <row r="128" spans="1:12" ht="24" x14ac:dyDescent="0.25">
      <c r="A128" s="168">
        <v>2280</v>
      </c>
      <c r="B128" s="65" t="s">
        <v>136</v>
      </c>
      <c r="C128" s="66">
        <f t="shared" ref="C128:L128" si="9">SUM(C129)</f>
        <v>0</v>
      </c>
      <c r="D128" s="169">
        <f t="shared" si="9"/>
        <v>0</v>
      </c>
      <c r="E128" s="169">
        <f t="shared" si="9"/>
        <v>0</v>
      </c>
      <c r="F128" s="169">
        <f t="shared" si="9"/>
        <v>0</v>
      </c>
      <c r="G128" s="169">
        <f t="shared" si="9"/>
        <v>0</v>
      </c>
      <c r="H128" s="66">
        <f t="shared" si="9"/>
        <v>0</v>
      </c>
      <c r="I128" s="169">
        <f t="shared" si="9"/>
        <v>0</v>
      </c>
      <c r="J128" s="169">
        <f t="shared" si="9"/>
        <v>0</v>
      </c>
      <c r="K128" s="169">
        <f t="shared" si="9"/>
        <v>0</v>
      </c>
      <c r="L128" s="176">
        <f t="shared" si="9"/>
        <v>0</v>
      </c>
    </row>
    <row r="129" spans="1:12" ht="24" x14ac:dyDescent="0.25">
      <c r="A129" s="44">
        <v>2283</v>
      </c>
      <c r="B129" s="71" t="s">
        <v>137</v>
      </c>
      <c r="C129" s="72">
        <f>SUM(D129:G129)</f>
        <v>0</v>
      </c>
      <c r="D129" s="74"/>
      <c r="E129" s="74"/>
      <c r="F129" s="74"/>
      <c r="G129" s="157"/>
      <c r="H129" s="72">
        <f>SUM(I129:L129)</f>
        <v>0</v>
      </c>
      <c r="I129" s="74"/>
      <c r="J129" s="74"/>
      <c r="K129" s="74"/>
      <c r="L129" s="158"/>
    </row>
    <row r="130" spans="1:12" ht="38.25" customHeight="1" x14ac:dyDescent="0.25">
      <c r="A130" s="56">
        <v>2300</v>
      </c>
      <c r="B130" s="147" t="s">
        <v>138</v>
      </c>
      <c r="C130" s="57">
        <f t="shared" si="7"/>
        <v>2700</v>
      </c>
      <c r="D130" s="63">
        <f>SUM(D131,D136,D140,D141,D144,D151,D159,D160,D163)</f>
        <v>2700</v>
      </c>
      <c r="E130" s="63">
        <f>SUM(E131,E136,E140,E141,E144,E151,E159,E160,E163)</f>
        <v>0</v>
      </c>
      <c r="F130" s="63">
        <f>SUM(F131,F136,F140,F141,F144,F151,F159,F160,F163)</f>
        <v>0</v>
      </c>
      <c r="G130" s="166">
        <f>SUM(G131,G136,G140,G141,G144,G151,G159,G160,G163)</f>
        <v>0</v>
      </c>
      <c r="H130" s="57">
        <f t="shared" si="8"/>
        <v>2700</v>
      </c>
      <c r="I130" s="63">
        <f>SUM(I131,I136,I140,I141,I144,I151,I159,I160,I163)</f>
        <v>2700</v>
      </c>
      <c r="J130" s="63">
        <f>SUM(J131,J136,J140,J141,J144,J151,J159,J160,J163)</f>
        <v>0</v>
      </c>
      <c r="K130" s="63">
        <f>SUM(K131,K136,K140,K141,K144,K151,K159,K160,K163)</f>
        <v>0</v>
      </c>
      <c r="L130" s="167">
        <f>SUM(L131,L136,L140,L141,L144,L151,L159,L160,L163)</f>
        <v>0</v>
      </c>
    </row>
    <row r="131" spans="1:12" ht="24" x14ac:dyDescent="0.25">
      <c r="A131" s="168">
        <v>2310</v>
      </c>
      <c r="B131" s="65" t="s">
        <v>139</v>
      </c>
      <c r="C131" s="66">
        <f t="shared" si="7"/>
        <v>393</v>
      </c>
      <c r="D131" s="169">
        <f>SUM(D132:D135)</f>
        <v>393</v>
      </c>
      <c r="E131" s="169">
        <f t="shared" ref="E131:L131" si="10">SUM(E132:E135)</f>
        <v>0</v>
      </c>
      <c r="F131" s="169">
        <f t="shared" si="10"/>
        <v>0</v>
      </c>
      <c r="G131" s="170">
        <f t="shared" si="10"/>
        <v>0</v>
      </c>
      <c r="H131" s="66">
        <f t="shared" si="8"/>
        <v>393</v>
      </c>
      <c r="I131" s="169">
        <f t="shared" si="10"/>
        <v>393</v>
      </c>
      <c r="J131" s="169">
        <f t="shared" si="10"/>
        <v>0</v>
      </c>
      <c r="K131" s="169">
        <f t="shared" si="10"/>
        <v>0</v>
      </c>
      <c r="L131" s="171">
        <f t="shared" si="10"/>
        <v>0</v>
      </c>
    </row>
    <row r="132" spans="1:12" x14ac:dyDescent="0.25">
      <c r="A132" s="44">
        <v>2311</v>
      </c>
      <c r="B132" s="71" t="s">
        <v>140</v>
      </c>
      <c r="C132" s="72">
        <f t="shared" si="7"/>
        <v>393</v>
      </c>
      <c r="D132" s="74">
        <v>393</v>
      </c>
      <c r="E132" s="74"/>
      <c r="F132" s="74"/>
      <c r="G132" s="157"/>
      <c r="H132" s="72">
        <f t="shared" si="8"/>
        <v>393</v>
      </c>
      <c r="I132" s="74">
        <v>393</v>
      </c>
      <c r="J132" s="74"/>
      <c r="K132" s="74"/>
      <c r="L132" s="158"/>
    </row>
    <row r="133" spans="1:12" x14ac:dyDescent="0.25">
      <c r="A133" s="44">
        <v>2312</v>
      </c>
      <c r="B133" s="71" t="s">
        <v>141</v>
      </c>
      <c r="C133" s="72">
        <f t="shared" si="7"/>
        <v>0</v>
      </c>
      <c r="D133" s="74">
        <v>0</v>
      </c>
      <c r="E133" s="74"/>
      <c r="F133" s="74"/>
      <c r="G133" s="157"/>
      <c r="H133" s="72">
        <f t="shared" si="8"/>
        <v>0</v>
      </c>
      <c r="I133" s="74"/>
      <c r="J133" s="74"/>
      <c r="K133" s="74"/>
      <c r="L133" s="158"/>
    </row>
    <row r="134" spans="1:12" x14ac:dyDescent="0.25">
      <c r="A134" s="44">
        <v>2313</v>
      </c>
      <c r="B134" s="71" t="s">
        <v>142</v>
      </c>
      <c r="C134" s="72">
        <f t="shared" si="7"/>
        <v>0</v>
      </c>
      <c r="D134" s="74"/>
      <c r="E134" s="74"/>
      <c r="F134" s="74"/>
      <c r="G134" s="157"/>
      <c r="H134" s="72">
        <f t="shared" si="8"/>
        <v>0</v>
      </c>
      <c r="I134" s="74"/>
      <c r="J134" s="74"/>
      <c r="K134" s="74"/>
      <c r="L134" s="158"/>
    </row>
    <row r="135" spans="1:12" ht="36" customHeight="1" x14ac:dyDescent="0.25">
      <c r="A135" s="44">
        <v>2314</v>
      </c>
      <c r="B135" s="71" t="s">
        <v>143</v>
      </c>
      <c r="C135" s="72">
        <f t="shared" si="7"/>
        <v>0</v>
      </c>
      <c r="D135" s="74"/>
      <c r="E135" s="74"/>
      <c r="F135" s="74"/>
      <c r="G135" s="157"/>
      <c r="H135" s="72">
        <f t="shared" si="8"/>
        <v>0</v>
      </c>
      <c r="I135" s="74"/>
      <c r="J135" s="74"/>
      <c r="K135" s="74"/>
      <c r="L135" s="158"/>
    </row>
    <row r="136" spans="1:12" x14ac:dyDescent="0.25">
      <c r="A136" s="159">
        <v>2320</v>
      </c>
      <c r="B136" s="71" t="s">
        <v>144</v>
      </c>
      <c r="C136" s="72">
        <f t="shared" si="7"/>
        <v>47</v>
      </c>
      <c r="D136" s="160">
        <f>SUM(D137:D139)</f>
        <v>47</v>
      </c>
      <c r="E136" s="160">
        <f>SUM(E137:E139)</f>
        <v>0</v>
      </c>
      <c r="F136" s="160">
        <f>SUM(F137:F139)</f>
        <v>0</v>
      </c>
      <c r="G136" s="161">
        <f>SUM(G137:G139)</f>
        <v>0</v>
      </c>
      <c r="H136" s="72">
        <f t="shared" si="8"/>
        <v>47</v>
      </c>
      <c r="I136" s="160">
        <f>SUM(I137:I139)</f>
        <v>47</v>
      </c>
      <c r="J136" s="160">
        <f>SUM(J137:J139)</f>
        <v>0</v>
      </c>
      <c r="K136" s="160">
        <f>SUM(K137:K139)</f>
        <v>0</v>
      </c>
      <c r="L136" s="162">
        <f>SUM(L137:L139)</f>
        <v>0</v>
      </c>
    </row>
    <row r="137" spans="1:12" x14ac:dyDescent="0.25">
      <c r="A137" s="44">
        <v>2321</v>
      </c>
      <c r="B137" s="71" t="s">
        <v>145</v>
      </c>
      <c r="C137" s="72">
        <f t="shared" si="7"/>
        <v>0</v>
      </c>
      <c r="D137" s="74"/>
      <c r="E137" s="74"/>
      <c r="F137" s="74"/>
      <c r="G137" s="157"/>
      <c r="H137" s="72">
        <f t="shared" si="8"/>
        <v>0</v>
      </c>
      <c r="I137" s="74"/>
      <c r="J137" s="74"/>
      <c r="K137" s="74"/>
      <c r="L137" s="158"/>
    </row>
    <row r="138" spans="1:12" x14ac:dyDescent="0.25">
      <c r="A138" s="44">
        <v>2322</v>
      </c>
      <c r="B138" s="71" t="s">
        <v>146</v>
      </c>
      <c r="C138" s="72">
        <f t="shared" si="7"/>
        <v>47</v>
      </c>
      <c r="D138" s="74">
        <v>47</v>
      </c>
      <c r="E138" s="74"/>
      <c r="F138" s="74"/>
      <c r="G138" s="157"/>
      <c r="H138" s="72">
        <f t="shared" si="8"/>
        <v>47</v>
      </c>
      <c r="I138" s="74">
        <v>47</v>
      </c>
      <c r="J138" s="74"/>
      <c r="K138" s="74"/>
      <c r="L138" s="158"/>
    </row>
    <row r="139" spans="1:12" ht="10.5" customHeight="1" x14ac:dyDescent="0.25">
      <c r="A139" s="44">
        <v>2329</v>
      </c>
      <c r="B139" s="71" t="s">
        <v>147</v>
      </c>
      <c r="C139" s="72">
        <f t="shared" si="7"/>
        <v>0</v>
      </c>
      <c r="D139" s="74"/>
      <c r="E139" s="74"/>
      <c r="F139" s="74"/>
      <c r="G139" s="157"/>
      <c r="H139" s="72">
        <f t="shared" si="8"/>
        <v>0</v>
      </c>
      <c r="I139" s="74"/>
      <c r="J139" s="74"/>
      <c r="K139" s="74"/>
      <c r="L139" s="158"/>
    </row>
    <row r="140" spans="1:12" x14ac:dyDescent="0.25">
      <c r="A140" s="159">
        <v>2330</v>
      </c>
      <c r="B140" s="71" t="s">
        <v>148</v>
      </c>
      <c r="C140" s="72">
        <f t="shared" si="7"/>
        <v>0</v>
      </c>
      <c r="D140" s="74"/>
      <c r="E140" s="74"/>
      <c r="F140" s="74"/>
      <c r="G140" s="157"/>
      <c r="H140" s="72">
        <f t="shared" si="8"/>
        <v>0</v>
      </c>
      <c r="I140" s="74"/>
      <c r="J140" s="74"/>
      <c r="K140" s="74"/>
      <c r="L140" s="158"/>
    </row>
    <row r="141" spans="1:12" ht="48" x14ac:dyDescent="0.25">
      <c r="A141" s="159">
        <v>2340</v>
      </c>
      <c r="B141" s="71" t="s">
        <v>149</v>
      </c>
      <c r="C141" s="72">
        <f t="shared" si="7"/>
        <v>70</v>
      </c>
      <c r="D141" s="160">
        <f>SUM(D142:D143)</f>
        <v>70</v>
      </c>
      <c r="E141" s="160">
        <f>SUM(E142:E143)</f>
        <v>0</v>
      </c>
      <c r="F141" s="160">
        <f>SUM(F142:F143)</f>
        <v>0</v>
      </c>
      <c r="G141" s="161">
        <f>SUM(G142:G143)</f>
        <v>0</v>
      </c>
      <c r="H141" s="72">
        <f t="shared" si="8"/>
        <v>70</v>
      </c>
      <c r="I141" s="160">
        <f>SUM(I142:I143)</f>
        <v>70</v>
      </c>
      <c r="J141" s="160">
        <f>SUM(J142:J143)</f>
        <v>0</v>
      </c>
      <c r="K141" s="160">
        <f>SUM(K142:K143)</f>
        <v>0</v>
      </c>
      <c r="L141" s="162">
        <f>SUM(L142:L143)</f>
        <v>0</v>
      </c>
    </row>
    <row r="142" spans="1:12" x14ac:dyDescent="0.25">
      <c r="A142" s="44">
        <v>2341</v>
      </c>
      <c r="B142" s="71" t="s">
        <v>150</v>
      </c>
      <c r="C142" s="72">
        <f t="shared" si="7"/>
        <v>70</v>
      </c>
      <c r="D142" s="74">
        <v>70</v>
      </c>
      <c r="E142" s="74"/>
      <c r="F142" s="74"/>
      <c r="G142" s="157"/>
      <c r="H142" s="72">
        <f t="shared" si="8"/>
        <v>70</v>
      </c>
      <c r="I142" s="74">
        <v>70</v>
      </c>
      <c r="J142" s="74"/>
      <c r="K142" s="74"/>
      <c r="L142" s="158"/>
    </row>
    <row r="143" spans="1:12" ht="24" x14ac:dyDescent="0.25">
      <c r="A143" s="44">
        <v>2344</v>
      </c>
      <c r="B143" s="71" t="s">
        <v>151</v>
      </c>
      <c r="C143" s="72">
        <f t="shared" si="7"/>
        <v>0</v>
      </c>
      <c r="D143" s="74"/>
      <c r="E143" s="74"/>
      <c r="F143" s="74"/>
      <c r="G143" s="157"/>
      <c r="H143" s="72">
        <f t="shared" si="8"/>
        <v>0</v>
      </c>
      <c r="I143" s="74"/>
      <c r="J143" s="74"/>
      <c r="K143" s="74"/>
      <c r="L143" s="158"/>
    </row>
    <row r="144" spans="1:12" ht="24" x14ac:dyDescent="0.25">
      <c r="A144" s="150">
        <v>2350</v>
      </c>
      <c r="B144" s="112" t="s">
        <v>152</v>
      </c>
      <c r="C144" s="117">
        <f t="shared" si="7"/>
        <v>1520</v>
      </c>
      <c r="D144" s="151">
        <f>SUM(D145:D150)</f>
        <v>1520</v>
      </c>
      <c r="E144" s="151">
        <f>SUM(E145:E150)</f>
        <v>0</v>
      </c>
      <c r="F144" s="151">
        <f>SUM(F145:F150)</f>
        <v>0</v>
      </c>
      <c r="G144" s="152">
        <f>SUM(G145:G150)</f>
        <v>0</v>
      </c>
      <c r="H144" s="117">
        <f t="shared" si="8"/>
        <v>1520</v>
      </c>
      <c r="I144" s="151">
        <f>SUM(I145:I150)</f>
        <v>1520</v>
      </c>
      <c r="J144" s="151">
        <f>SUM(J145:J150)</f>
        <v>0</v>
      </c>
      <c r="K144" s="151">
        <f>SUM(K145:K150)</f>
        <v>0</v>
      </c>
      <c r="L144" s="153">
        <f>SUM(L145:L150)</f>
        <v>0</v>
      </c>
    </row>
    <row r="145" spans="1:12" x14ac:dyDescent="0.25">
      <c r="A145" s="38">
        <v>2351</v>
      </c>
      <c r="B145" s="65" t="s">
        <v>153</v>
      </c>
      <c r="C145" s="66">
        <f t="shared" si="7"/>
        <v>200</v>
      </c>
      <c r="D145" s="68">
        <v>200</v>
      </c>
      <c r="E145" s="68"/>
      <c r="F145" s="68"/>
      <c r="G145" s="154"/>
      <c r="H145" s="66">
        <f t="shared" si="8"/>
        <v>200</v>
      </c>
      <c r="I145" s="68">
        <v>200</v>
      </c>
      <c r="J145" s="68"/>
      <c r="K145" s="68"/>
      <c r="L145" s="155"/>
    </row>
    <row r="146" spans="1:12" x14ac:dyDescent="0.25">
      <c r="A146" s="44">
        <v>2352</v>
      </c>
      <c r="B146" s="71" t="s">
        <v>154</v>
      </c>
      <c r="C146" s="72">
        <f t="shared" si="7"/>
        <v>1320</v>
      </c>
      <c r="D146" s="74">
        <v>1320</v>
      </c>
      <c r="E146" s="74"/>
      <c r="F146" s="74"/>
      <c r="G146" s="157"/>
      <c r="H146" s="72">
        <f t="shared" si="8"/>
        <v>1320</v>
      </c>
      <c r="I146" s="74">
        <v>1320</v>
      </c>
      <c r="J146" s="74"/>
      <c r="K146" s="74"/>
      <c r="L146" s="158"/>
    </row>
    <row r="147" spans="1:12" ht="24" x14ac:dyDescent="0.25">
      <c r="A147" s="44">
        <v>2353</v>
      </c>
      <c r="B147" s="71" t="s">
        <v>155</v>
      </c>
      <c r="C147" s="72">
        <f t="shared" si="7"/>
        <v>0</v>
      </c>
      <c r="D147" s="74"/>
      <c r="E147" s="74"/>
      <c r="F147" s="74"/>
      <c r="G147" s="157"/>
      <c r="H147" s="72">
        <f t="shared" si="8"/>
        <v>0</v>
      </c>
      <c r="I147" s="74"/>
      <c r="J147" s="74"/>
      <c r="K147" s="74"/>
      <c r="L147" s="158"/>
    </row>
    <row r="148" spans="1:12" ht="24" x14ac:dyDescent="0.25">
      <c r="A148" s="44">
        <v>2354</v>
      </c>
      <c r="B148" s="71" t="s">
        <v>156</v>
      </c>
      <c r="C148" s="72">
        <f t="shared" si="7"/>
        <v>0</v>
      </c>
      <c r="D148" s="74"/>
      <c r="E148" s="74"/>
      <c r="F148" s="74"/>
      <c r="G148" s="157"/>
      <c r="H148" s="72">
        <f t="shared" si="8"/>
        <v>0</v>
      </c>
      <c r="I148" s="74"/>
      <c r="J148" s="74"/>
      <c r="K148" s="74"/>
      <c r="L148" s="158"/>
    </row>
    <row r="149" spans="1:12" ht="24" x14ac:dyDescent="0.25">
      <c r="A149" s="44">
        <v>2355</v>
      </c>
      <c r="B149" s="71" t="s">
        <v>157</v>
      </c>
      <c r="C149" s="72">
        <f t="shared" si="7"/>
        <v>0</v>
      </c>
      <c r="D149" s="74"/>
      <c r="E149" s="74"/>
      <c r="F149" s="74"/>
      <c r="G149" s="157"/>
      <c r="H149" s="72">
        <f t="shared" si="8"/>
        <v>0</v>
      </c>
      <c r="I149" s="74"/>
      <c r="J149" s="74"/>
      <c r="K149" s="74"/>
      <c r="L149" s="158"/>
    </row>
    <row r="150" spans="1:12" ht="24" x14ac:dyDescent="0.25">
      <c r="A150" s="44">
        <v>2359</v>
      </c>
      <c r="B150" s="71" t="s">
        <v>158</v>
      </c>
      <c r="C150" s="72">
        <f t="shared" si="7"/>
        <v>0</v>
      </c>
      <c r="D150" s="74"/>
      <c r="E150" s="74"/>
      <c r="F150" s="74"/>
      <c r="G150" s="157"/>
      <c r="H150" s="72">
        <f t="shared" si="8"/>
        <v>0</v>
      </c>
      <c r="I150" s="74"/>
      <c r="J150" s="74"/>
      <c r="K150" s="74"/>
      <c r="L150" s="158"/>
    </row>
    <row r="151" spans="1:12" ht="24.75" customHeight="1" x14ac:dyDescent="0.25">
      <c r="A151" s="159">
        <v>2360</v>
      </c>
      <c r="B151" s="71" t="s">
        <v>159</v>
      </c>
      <c r="C151" s="72">
        <f t="shared" si="7"/>
        <v>0</v>
      </c>
      <c r="D151" s="160">
        <f>SUM(D152:D158)</f>
        <v>0</v>
      </c>
      <c r="E151" s="160">
        <f>SUM(E152:E158)</f>
        <v>0</v>
      </c>
      <c r="F151" s="160">
        <f>SUM(F152:F158)</f>
        <v>0</v>
      </c>
      <c r="G151" s="161">
        <f>SUM(G152:G158)</f>
        <v>0</v>
      </c>
      <c r="H151" s="72">
        <f t="shared" si="8"/>
        <v>0</v>
      </c>
      <c r="I151" s="160">
        <f>SUM(I152:I158)</f>
        <v>0</v>
      </c>
      <c r="J151" s="160">
        <f>SUM(J152:J158)</f>
        <v>0</v>
      </c>
      <c r="K151" s="160">
        <f>SUM(K152:K158)</f>
        <v>0</v>
      </c>
      <c r="L151" s="162">
        <f>SUM(L152:L158)</f>
        <v>0</v>
      </c>
    </row>
    <row r="152" spans="1:12" x14ac:dyDescent="0.25">
      <c r="A152" s="43">
        <v>2361</v>
      </c>
      <c r="B152" s="71" t="s">
        <v>160</v>
      </c>
      <c r="C152" s="72">
        <f t="shared" si="7"/>
        <v>0</v>
      </c>
      <c r="D152" s="74"/>
      <c r="E152" s="74"/>
      <c r="F152" s="74"/>
      <c r="G152" s="157"/>
      <c r="H152" s="72">
        <f t="shared" si="8"/>
        <v>0</v>
      </c>
      <c r="I152" s="74"/>
      <c r="J152" s="74"/>
      <c r="K152" s="74"/>
      <c r="L152" s="158"/>
    </row>
    <row r="153" spans="1:12" ht="24" x14ac:dyDescent="0.25">
      <c r="A153" s="43">
        <v>2362</v>
      </c>
      <c r="B153" s="71" t="s">
        <v>161</v>
      </c>
      <c r="C153" s="72">
        <f t="shared" si="7"/>
        <v>0</v>
      </c>
      <c r="D153" s="74"/>
      <c r="E153" s="74"/>
      <c r="F153" s="74"/>
      <c r="G153" s="157"/>
      <c r="H153" s="72">
        <f t="shared" si="8"/>
        <v>0</v>
      </c>
      <c r="I153" s="74"/>
      <c r="J153" s="74"/>
      <c r="K153" s="74"/>
      <c r="L153" s="158"/>
    </row>
    <row r="154" spans="1:12" x14ac:dyDescent="0.25">
      <c r="A154" s="43">
        <v>2363</v>
      </c>
      <c r="B154" s="71" t="s">
        <v>162</v>
      </c>
      <c r="C154" s="72">
        <f t="shared" si="7"/>
        <v>0</v>
      </c>
      <c r="D154" s="74"/>
      <c r="E154" s="74"/>
      <c r="F154" s="74"/>
      <c r="G154" s="157"/>
      <c r="H154" s="72">
        <f t="shared" si="8"/>
        <v>0</v>
      </c>
      <c r="I154" s="74"/>
      <c r="J154" s="74"/>
      <c r="K154" s="74"/>
      <c r="L154" s="158"/>
    </row>
    <row r="155" spans="1:12" x14ac:dyDescent="0.25">
      <c r="A155" s="43">
        <v>2364</v>
      </c>
      <c r="B155" s="71" t="s">
        <v>163</v>
      </c>
      <c r="C155" s="72">
        <f t="shared" si="7"/>
        <v>0</v>
      </c>
      <c r="D155" s="74"/>
      <c r="E155" s="74"/>
      <c r="F155" s="74"/>
      <c r="G155" s="157"/>
      <c r="H155" s="72">
        <f t="shared" si="8"/>
        <v>0</v>
      </c>
      <c r="I155" s="74"/>
      <c r="J155" s="74"/>
      <c r="K155" s="74"/>
      <c r="L155" s="158"/>
    </row>
    <row r="156" spans="1:12" ht="12.75" customHeight="1" x14ac:dyDescent="0.25">
      <c r="A156" s="43">
        <v>2365</v>
      </c>
      <c r="B156" s="71" t="s">
        <v>164</v>
      </c>
      <c r="C156" s="72">
        <f t="shared" si="7"/>
        <v>0</v>
      </c>
      <c r="D156" s="74"/>
      <c r="E156" s="74"/>
      <c r="F156" s="74"/>
      <c r="G156" s="157"/>
      <c r="H156" s="72">
        <f t="shared" si="8"/>
        <v>0</v>
      </c>
      <c r="I156" s="74"/>
      <c r="J156" s="74"/>
      <c r="K156" s="74"/>
      <c r="L156" s="158"/>
    </row>
    <row r="157" spans="1:12" ht="36" x14ac:dyDescent="0.25">
      <c r="A157" s="43">
        <v>2366</v>
      </c>
      <c r="B157" s="71" t="s">
        <v>165</v>
      </c>
      <c r="C157" s="72">
        <f t="shared" si="7"/>
        <v>0</v>
      </c>
      <c r="D157" s="74"/>
      <c r="E157" s="74"/>
      <c r="F157" s="74"/>
      <c r="G157" s="157"/>
      <c r="H157" s="72">
        <f t="shared" si="8"/>
        <v>0</v>
      </c>
      <c r="I157" s="74"/>
      <c r="J157" s="74"/>
      <c r="K157" s="74"/>
      <c r="L157" s="158"/>
    </row>
    <row r="158" spans="1:12" ht="48" x14ac:dyDescent="0.25">
      <c r="A158" s="43">
        <v>2369</v>
      </c>
      <c r="B158" s="71" t="s">
        <v>166</v>
      </c>
      <c r="C158" s="72">
        <f t="shared" si="7"/>
        <v>0</v>
      </c>
      <c r="D158" s="74"/>
      <c r="E158" s="74"/>
      <c r="F158" s="74"/>
      <c r="G158" s="157"/>
      <c r="H158" s="72">
        <f t="shared" si="8"/>
        <v>0</v>
      </c>
      <c r="I158" s="74"/>
      <c r="J158" s="74"/>
      <c r="K158" s="74"/>
      <c r="L158" s="158"/>
    </row>
    <row r="159" spans="1:12" x14ac:dyDescent="0.25">
      <c r="A159" s="150">
        <v>2370</v>
      </c>
      <c r="B159" s="112" t="s">
        <v>167</v>
      </c>
      <c r="C159" s="117">
        <f t="shared" si="7"/>
        <v>670</v>
      </c>
      <c r="D159" s="163">
        <v>670</v>
      </c>
      <c r="E159" s="163"/>
      <c r="F159" s="163"/>
      <c r="G159" s="164"/>
      <c r="H159" s="117">
        <f t="shared" si="8"/>
        <v>670</v>
      </c>
      <c r="I159" s="163">
        <v>670</v>
      </c>
      <c r="J159" s="163"/>
      <c r="K159" s="163"/>
      <c r="L159" s="165"/>
    </row>
    <row r="160" spans="1:12" x14ac:dyDescent="0.25">
      <c r="A160" s="150">
        <v>2380</v>
      </c>
      <c r="B160" s="112" t="s">
        <v>168</v>
      </c>
      <c r="C160" s="117">
        <f t="shared" si="7"/>
        <v>0</v>
      </c>
      <c r="D160" s="151">
        <f>SUM(D161:D162)</f>
        <v>0</v>
      </c>
      <c r="E160" s="151">
        <f>SUM(E161:E162)</f>
        <v>0</v>
      </c>
      <c r="F160" s="151">
        <f>SUM(F161:F162)</f>
        <v>0</v>
      </c>
      <c r="G160" s="152">
        <f>SUM(G161:G162)</f>
        <v>0</v>
      </c>
      <c r="H160" s="117">
        <f t="shared" si="8"/>
        <v>0</v>
      </c>
      <c r="I160" s="151">
        <f>SUM(I161:I162)</f>
        <v>0</v>
      </c>
      <c r="J160" s="151">
        <f>SUM(J161:J162)</f>
        <v>0</v>
      </c>
      <c r="K160" s="151">
        <f>SUM(K161:K162)</f>
        <v>0</v>
      </c>
      <c r="L160" s="153">
        <f>SUM(L161:L162)</f>
        <v>0</v>
      </c>
    </row>
    <row r="161" spans="1:12" x14ac:dyDescent="0.25">
      <c r="A161" s="37">
        <v>2381</v>
      </c>
      <c r="B161" s="65" t="s">
        <v>169</v>
      </c>
      <c r="C161" s="66">
        <f t="shared" si="7"/>
        <v>0</v>
      </c>
      <c r="D161" s="68"/>
      <c r="E161" s="68"/>
      <c r="F161" s="68"/>
      <c r="G161" s="154"/>
      <c r="H161" s="66">
        <f t="shared" si="8"/>
        <v>0</v>
      </c>
      <c r="I161" s="68"/>
      <c r="J161" s="68"/>
      <c r="K161" s="68"/>
      <c r="L161" s="155"/>
    </row>
    <row r="162" spans="1:12" ht="24" x14ac:dyDescent="0.25">
      <c r="A162" s="43">
        <v>2389</v>
      </c>
      <c r="B162" s="71" t="s">
        <v>170</v>
      </c>
      <c r="C162" s="72">
        <f t="shared" si="7"/>
        <v>0</v>
      </c>
      <c r="D162" s="74"/>
      <c r="E162" s="74"/>
      <c r="F162" s="74"/>
      <c r="G162" s="157"/>
      <c r="H162" s="72">
        <f t="shared" si="8"/>
        <v>0</v>
      </c>
      <c r="I162" s="74"/>
      <c r="J162" s="74"/>
      <c r="K162" s="74"/>
      <c r="L162" s="158"/>
    </row>
    <row r="163" spans="1:12" x14ac:dyDescent="0.25">
      <c r="A163" s="150">
        <v>2390</v>
      </c>
      <c r="B163" s="112" t="s">
        <v>171</v>
      </c>
      <c r="C163" s="117">
        <f t="shared" si="7"/>
        <v>0</v>
      </c>
      <c r="D163" s="163"/>
      <c r="E163" s="163"/>
      <c r="F163" s="163"/>
      <c r="G163" s="164"/>
      <c r="H163" s="117">
        <f t="shared" si="8"/>
        <v>0</v>
      </c>
      <c r="I163" s="163"/>
      <c r="J163" s="163"/>
      <c r="K163" s="163"/>
      <c r="L163" s="165"/>
    </row>
    <row r="164" spans="1:12" x14ac:dyDescent="0.25">
      <c r="A164" s="56">
        <v>2400</v>
      </c>
      <c r="B164" s="147" t="s">
        <v>172</v>
      </c>
      <c r="C164" s="57">
        <f t="shared" si="7"/>
        <v>0</v>
      </c>
      <c r="D164" s="177"/>
      <c r="E164" s="177"/>
      <c r="F164" s="177"/>
      <c r="G164" s="178"/>
      <c r="H164" s="57">
        <f t="shared" si="8"/>
        <v>0</v>
      </c>
      <c r="I164" s="177"/>
      <c r="J164" s="177"/>
      <c r="K164" s="177"/>
      <c r="L164" s="179"/>
    </row>
    <row r="165" spans="1:12" ht="24" x14ac:dyDescent="0.25">
      <c r="A165" s="56">
        <v>2500</v>
      </c>
      <c r="B165" s="147" t="s">
        <v>173</v>
      </c>
      <c r="C165" s="57">
        <f t="shared" si="7"/>
        <v>0</v>
      </c>
      <c r="D165" s="63">
        <f>SUM(D166,D171)</f>
        <v>0</v>
      </c>
      <c r="E165" s="63">
        <f t="shared" ref="E165:G165" si="11">SUM(E166,E171)</f>
        <v>0</v>
      </c>
      <c r="F165" s="63">
        <f t="shared" si="11"/>
        <v>0</v>
      </c>
      <c r="G165" s="63">
        <f t="shared" si="11"/>
        <v>0</v>
      </c>
      <c r="H165" s="57">
        <f t="shared" si="8"/>
        <v>0</v>
      </c>
      <c r="I165" s="63">
        <f>SUM(I166,I171)</f>
        <v>0</v>
      </c>
      <c r="J165" s="63">
        <f t="shared" ref="J165:L165" si="12">SUM(J166,J171)</f>
        <v>0</v>
      </c>
      <c r="K165" s="63">
        <f t="shared" si="12"/>
        <v>0</v>
      </c>
      <c r="L165" s="149">
        <f t="shared" si="12"/>
        <v>0</v>
      </c>
    </row>
    <row r="166" spans="1:12" ht="16.5" customHeight="1" x14ac:dyDescent="0.25">
      <c r="A166" s="168">
        <v>2510</v>
      </c>
      <c r="B166" s="65" t="s">
        <v>174</v>
      </c>
      <c r="C166" s="66">
        <f t="shared" si="7"/>
        <v>0</v>
      </c>
      <c r="D166" s="169">
        <f>SUM(D167:D170)</f>
        <v>0</v>
      </c>
      <c r="E166" s="169">
        <f t="shared" ref="E166:G166" si="13">SUM(E167:E170)</f>
        <v>0</v>
      </c>
      <c r="F166" s="169">
        <f t="shared" si="13"/>
        <v>0</v>
      </c>
      <c r="G166" s="169">
        <f t="shared" si="13"/>
        <v>0</v>
      </c>
      <c r="H166" s="66">
        <f t="shared" si="8"/>
        <v>0</v>
      </c>
      <c r="I166" s="169">
        <f>SUM(I167:I170)</f>
        <v>0</v>
      </c>
      <c r="J166" s="169">
        <f t="shared" ref="J166:L166" si="14">SUM(J167:J170)</f>
        <v>0</v>
      </c>
      <c r="K166" s="169">
        <f t="shared" si="14"/>
        <v>0</v>
      </c>
      <c r="L166" s="180">
        <f t="shared" si="14"/>
        <v>0</v>
      </c>
    </row>
    <row r="167" spans="1:12" ht="24" x14ac:dyDescent="0.25">
      <c r="A167" s="44">
        <v>2512</v>
      </c>
      <c r="B167" s="71" t="s">
        <v>175</v>
      </c>
      <c r="C167" s="72">
        <f t="shared" si="7"/>
        <v>0</v>
      </c>
      <c r="D167" s="74"/>
      <c r="E167" s="74"/>
      <c r="F167" s="74"/>
      <c r="G167" s="157"/>
      <c r="H167" s="72">
        <f t="shared" si="8"/>
        <v>0</v>
      </c>
      <c r="I167" s="74"/>
      <c r="J167" s="74"/>
      <c r="K167" s="74"/>
      <c r="L167" s="158"/>
    </row>
    <row r="168" spans="1:12" ht="36" x14ac:dyDescent="0.25">
      <c r="A168" s="44">
        <v>2513</v>
      </c>
      <c r="B168" s="71" t="s">
        <v>176</v>
      </c>
      <c r="C168" s="72">
        <f t="shared" si="7"/>
        <v>0</v>
      </c>
      <c r="D168" s="74"/>
      <c r="E168" s="74"/>
      <c r="F168" s="74"/>
      <c r="G168" s="157"/>
      <c r="H168" s="72">
        <f t="shared" si="8"/>
        <v>0</v>
      </c>
      <c r="I168" s="74"/>
      <c r="J168" s="74"/>
      <c r="K168" s="74"/>
      <c r="L168" s="158"/>
    </row>
    <row r="169" spans="1:12" ht="24" x14ac:dyDescent="0.25">
      <c r="A169" s="44">
        <v>2515</v>
      </c>
      <c r="B169" s="71" t="s">
        <v>177</v>
      </c>
      <c r="C169" s="72">
        <f t="shared" si="7"/>
        <v>0</v>
      </c>
      <c r="D169" s="74"/>
      <c r="E169" s="74"/>
      <c r="F169" s="74"/>
      <c r="G169" s="157"/>
      <c r="H169" s="72">
        <f t="shared" si="8"/>
        <v>0</v>
      </c>
      <c r="I169" s="74"/>
      <c r="J169" s="74"/>
      <c r="K169" s="74"/>
      <c r="L169" s="158"/>
    </row>
    <row r="170" spans="1:12" ht="24" x14ac:dyDescent="0.25">
      <c r="A170" s="44">
        <v>2519</v>
      </c>
      <c r="B170" s="71" t="s">
        <v>178</v>
      </c>
      <c r="C170" s="72">
        <f t="shared" si="7"/>
        <v>0</v>
      </c>
      <c r="D170" s="74"/>
      <c r="E170" s="74"/>
      <c r="F170" s="74"/>
      <c r="G170" s="157"/>
      <c r="H170" s="72">
        <f t="shared" si="8"/>
        <v>0</v>
      </c>
      <c r="I170" s="74"/>
      <c r="J170" s="74"/>
      <c r="K170" s="74"/>
      <c r="L170" s="158"/>
    </row>
    <row r="171" spans="1:12" ht="24" x14ac:dyDescent="0.25">
      <c r="A171" s="159">
        <v>2520</v>
      </c>
      <c r="B171" s="71" t="s">
        <v>179</v>
      </c>
      <c r="C171" s="72">
        <f t="shared" si="7"/>
        <v>0</v>
      </c>
      <c r="D171" s="74"/>
      <c r="E171" s="74"/>
      <c r="F171" s="74"/>
      <c r="G171" s="157"/>
      <c r="H171" s="72">
        <f t="shared" si="8"/>
        <v>0</v>
      </c>
      <c r="I171" s="74"/>
      <c r="J171" s="74"/>
      <c r="K171" s="74"/>
      <c r="L171" s="158"/>
    </row>
    <row r="172" spans="1:12" s="182" customFormat="1" ht="36" customHeight="1" x14ac:dyDescent="0.25">
      <c r="A172" s="19">
        <v>2800</v>
      </c>
      <c r="B172" s="65" t="s">
        <v>180</v>
      </c>
      <c r="C172" s="66">
        <f t="shared" si="7"/>
        <v>0</v>
      </c>
      <c r="D172" s="40"/>
      <c r="E172" s="40"/>
      <c r="F172" s="40"/>
      <c r="G172" s="41"/>
      <c r="H172" s="66">
        <f t="shared" si="8"/>
        <v>0</v>
      </c>
      <c r="I172" s="40"/>
      <c r="J172" s="40"/>
      <c r="K172" s="40"/>
      <c r="L172" s="42"/>
    </row>
    <row r="173" spans="1:12" x14ac:dyDescent="0.25">
      <c r="A173" s="142">
        <v>3000</v>
      </c>
      <c r="B173" s="142" t="s">
        <v>181</v>
      </c>
      <c r="C173" s="143">
        <f t="shared" si="7"/>
        <v>0</v>
      </c>
      <c r="D173" s="144">
        <f>SUM(D174,D184)</f>
        <v>0</v>
      </c>
      <c r="E173" s="144">
        <f>SUM(E174,E184)</f>
        <v>0</v>
      </c>
      <c r="F173" s="144">
        <f>SUM(F174,F184)</f>
        <v>0</v>
      </c>
      <c r="G173" s="145">
        <f>SUM(G174,G184)</f>
        <v>0</v>
      </c>
      <c r="H173" s="143">
        <f t="shared" si="8"/>
        <v>0</v>
      </c>
      <c r="I173" s="144">
        <f>SUM(I174,I184)</f>
        <v>0</v>
      </c>
      <c r="J173" s="144">
        <f>SUM(J174,J184)</f>
        <v>0</v>
      </c>
      <c r="K173" s="144">
        <f>SUM(K174,K184)</f>
        <v>0</v>
      </c>
      <c r="L173" s="146">
        <f>SUM(L174,L184)</f>
        <v>0</v>
      </c>
    </row>
    <row r="174" spans="1:12" ht="24" x14ac:dyDescent="0.25">
      <c r="A174" s="56">
        <v>3200</v>
      </c>
      <c r="B174" s="183" t="s">
        <v>182</v>
      </c>
      <c r="C174" s="184">
        <f t="shared" si="7"/>
        <v>0</v>
      </c>
      <c r="D174" s="63">
        <f>SUM(D175,D179)</f>
        <v>0</v>
      </c>
      <c r="E174" s="63">
        <f t="shared" ref="E174:G174" si="15">SUM(E175,E179)</f>
        <v>0</v>
      </c>
      <c r="F174" s="63">
        <f t="shared" si="15"/>
        <v>0</v>
      </c>
      <c r="G174" s="63">
        <f t="shared" si="15"/>
        <v>0</v>
      </c>
      <c r="H174" s="57">
        <f t="shared" si="8"/>
        <v>0</v>
      </c>
      <c r="I174" s="63">
        <f>SUM(I175,I179)</f>
        <v>0</v>
      </c>
      <c r="J174" s="63">
        <f t="shared" ref="J174:L174" si="16">SUM(J175,J179)</f>
        <v>0</v>
      </c>
      <c r="K174" s="63">
        <f t="shared" si="16"/>
        <v>0</v>
      </c>
      <c r="L174" s="149">
        <f t="shared" si="16"/>
        <v>0</v>
      </c>
    </row>
    <row r="175" spans="1:12" ht="36" x14ac:dyDescent="0.25">
      <c r="A175" s="168">
        <v>3260</v>
      </c>
      <c r="B175" s="65" t="s">
        <v>183</v>
      </c>
      <c r="C175" s="66">
        <f t="shared" si="7"/>
        <v>0</v>
      </c>
      <c r="D175" s="169">
        <f>SUM(D176:D178)</f>
        <v>0</v>
      </c>
      <c r="E175" s="169">
        <f>SUM(E176:E178)</f>
        <v>0</v>
      </c>
      <c r="F175" s="169">
        <f>SUM(F176:F178)</f>
        <v>0</v>
      </c>
      <c r="G175" s="170">
        <f>SUM(G176:G178)</f>
        <v>0</v>
      </c>
      <c r="H175" s="66">
        <f t="shared" si="8"/>
        <v>0</v>
      </c>
      <c r="I175" s="169">
        <f>SUM(I176:I178)</f>
        <v>0</v>
      </c>
      <c r="J175" s="169">
        <f>SUM(J176:J178)</f>
        <v>0</v>
      </c>
      <c r="K175" s="169">
        <f>SUM(K176:K178)</f>
        <v>0</v>
      </c>
      <c r="L175" s="171">
        <f>SUM(L176:L178)</f>
        <v>0</v>
      </c>
    </row>
    <row r="176" spans="1:12" ht="24" x14ac:dyDescent="0.25">
      <c r="A176" s="44">
        <v>3261</v>
      </c>
      <c r="B176" s="71" t="s">
        <v>184</v>
      </c>
      <c r="C176" s="72">
        <f>SUM(D176:G176)</f>
        <v>0</v>
      </c>
      <c r="D176" s="74"/>
      <c r="E176" s="74"/>
      <c r="F176" s="74"/>
      <c r="G176" s="157"/>
      <c r="H176" s="72">
        <f>SUM(I176:L176)</f>
        <v>0</v>
      </c>
      <c r="I176" s="74"/>
      <c r="J176" s="74"/>
      <c r="K176" s="74"/>
      <c r="L176" s="158"/>
    </row>
    <row r="177" spans="1:12" ht="36" x14ac:dyDescent="0.25">
      <c r="A177" s="44">
        <v>3262</v>
      </c>
      <c r="B177" s="71" t="s">
        <v>185</v>
      </c>
      <c r="C177" s="72">
        <f>SUM(D177:G177)</f>
        <v>0</v>
      </c>
      <c r="D177" s="74"/>
      <c r="E177" s="74"/>
      <c r="F177" s="74"/>
      <c r="G177" s="157"/>
      <c r="H177" s="72">
        <f>SUM(I177:L177)</f>
        <v>0</v>
      </c>
      <c r="I177" s="74"/>
      <c r="J177" s="74"/>
      <c r="K177" s="74"/>
      <c r="L177" s="158"/>
    </row>
    <row r="178" spans="1:12" ht="24" x14ac:dyDescent="0.25">
      <c r="A178" s="44">
        <v>3263</v>
      </c>
      <c r="B178" s="71" t="s">
        <v>186</v>
      </c>
      <c r="C178" s="72">
        <f>SUM(D178:G178)</f>
        <v>0</v>
      </c>
      <c r="D178" s="74"/>
      <c r="E178" s="74"/>
      <c r="F178" s="74"/>
      <c r="G178" s="157"/>
      <c r="H178" s="72">
        <f>SUM(I178:L178)</f>
        <v>0</v>
      </c>
      <c r="I178" s="74"/>
      <c r="J178" s="74"/>
      <c r="K178" s="74"/>
      <c r="L178" s="158"/>
    </row>
    <row r="179" spans="1:12" ht="84" x14ac:dyDescent="0.25">
      <c r="A179" s="168">
        <v>3290</v>
      </c>
      <c r="B179" s="65" t="s">
        <v>187</v>
      </c>
      <c r="C179" s="185">
        <f t="shared" ref="C179:C183" si="17">SUM(D179:G179)</f>
        <v>0</v>
      </c>
      <c r="D179" s="169">
        <f>SUM(D180:D183)</f>
        <v>0</v>
      </c>
      <c r="E179" s="169">
        <f t="shared" ref="E179:G179" si="18">SUM(E180:E183)</f>
        <v>0</v>
      </c>
      <c r="F179" s="169">
        <f t="shared" si="18"/>
        <v>0</v>
      </c>
      <c r="G179" s="169">
        <f t="shared" si="18"/>
        <v>0</v>
      </c>
      <c r="H179" s="185">
        <f t="shared" ref="H179:H183" si="19">SUM(I179:L179)</f>
        <v>0</v>
      </c>
      <c r="I179" s="169">
        <f>SUM(I180:I183)</f>
        <v>0</v>
      </c>
      <c r="J179" s="169">
        <f t="shared" ref="J179:L179" si="20">SUM(J180:J183)</f>
        <v>0</v>
      </c>
      <c r="K179" s="169">
        <f t="shared" si="20"/>
        <v>0</v>
      </c>
      <c r="L179" s="186">
        <f t="shared" si="20"/>
        <v>0</v>
      </c>
    </row>
    <row r="180" spans="1:12" ht="72" x14ac:dyDescent="0.25">
      <c r="A180" s="44">
        <v>3291</v>
      </c>
      <c r="B180" s="71" t="s">
        <v>188</v>
      </c>
      <c r="C180" s="72">
        <f t="shared" si="17"/>
        <v>0</v>
      </c>
      <c r="D180" s="74"/>
      <c r="E180" s="74"/>
      <c r="F180" s="74"/>
      <c r="G180" s="187"/>
      <c r="H180" s="72">
        <f t="shared" si="19"/>
        <v>0</v>
      </c>
      <c r="I180" s="74"/>
      <c r="J180" s="74"/>
      <c r="K180" s="74"/>
      <c r="L180" s="158"/>
    </row>
    <row r="181" spans="1:12" ht="72" x14ac:dyDescent="0.25">
      <c r="A181" s="44">
        <v>3292</v>
      </c>
      <c r="B181" s="71" t="s">
        <v>189</v>
      </c>
      <c r="C181" s="72">
        <f t="shared" si="17"/>
        <v>0</v>
      </c>
      <c r="D181" s="74"/>
      <c r="E181" s="74"/>
      <c r="F181" s="74"/>
      <c r="G181" s="187"/>
      <c r="H181" s="72">
        <f t="shared" si="19"/>
        <v>0</v>
      </c>
      <c r="I181" s="74"/>
      <c r="J181" s="74"/>
      <c r="K181" s="74"/>
      <c r="L181" s="158"/>
    </row>
    <row r="182" spans="1:12" ht="72" x14ac:dyDescent="0.25">
      <c r="A182" s="44">
        <v>3293</v>
      </c>
      <c r="B182" s="71" t="s">
        <v>190</v>
      </c>
      <c r="C182" s="72">
        <f t="shared" si="17"/>
        <v>0</v>
      </c>
      <c r="D182" s="74"/>
      <c r="E182" s="74"/>
      <c r="F182" s="74"/>
      <c r="G182" s="187"/>
      <c r="H182" s="72">
        <f t="shared" si="19"/>
        <v>0</v>
      </c>
      <c r="I182" s="74"/>
      <c r="J182" s="74"/>
      <c r="K182" s="74"/>
      <c r="L182" s="158"/>
    </row>
    <row r="183" spans="1:12" ht="60" x14ac:dyDescent="0.25">
      <c r="A183" s="188">
        <v>3294</v>
      </c>
      <c r="B183" s="71" t="s">
        <v>191</v>
      </c>
      <c r="C183" s="185">
        <f t="shared" si="17"/>
        <v>0</v>
      </c>
      <c r="D183" s="189"/>
      <c r="E183" s="189"/>
      <c r="F183" s="189"/>
      <c r="G183" s="190"/>
      <c r="H183" s="185">
        <f t="shared" si="19"/>
        <v>0</v>
      </c>
      <c r="I183" s="189"/>
      <c r="J183" s="189"/>
      <c r="K183" s="189"/>
      <c r="L183" s="191"/>
    </row>
    <row r="184" spans="1:12" ht="48" x14ac:dyDescent="0.25">
      <c r="A184" s="192">
        <v>3300</v>
      </c>
      <c r="B184" s="183" t="s">
        <v>192</v>
      </c>
      <c r="C184" s="193">
        <f t="shared" si="7"/>
        <v>0</v>
      </c>
      <c r="D184" s="194">
        <f>SUM(D185:D186)</f>
        <v>0</v>
      </c>
      <c r="E184" s="194">
        <f t="shared" ref="E184:G184" si="21">SUM(E185:E186)</f>
        <v>0</v>
      </c>
      <c r="F184" s="194">
        <f t="shared" si="21"/>
        <v>0</v>
      </c>
      <c r="G184" s="194">
        <f t="shared" si="21"/>
        <v>0</v>
      </c>
      <c r="H184" s="193">
        <f t="shared" si="8"/>
        <v>0</v>
      </c>
      <c r="I184" s="194">
        <f>SUM(I185:I186)</f>
        <v>0</v>
      </c>
      <c r="J184" s="194">
        <f t="shared" ref="J184:L184" si="22">SUM(J185:J186)</f>
        <v>0</v>
      </c>
      <c r="K184" s="194">
        <f t="shared" si="22"/>
        <v>0</v>
      </c>
      <c r="L184" s="149">
        <f t="shared" si="22"/>
        <v>0</v>
      </c>
    </row>
    <row r="185" spans="1:12" ht="48" x14ac:dyDescent="0.25">
      <c r="A185" s="111">
        <v>3310</v>
      </c>
      <c r="B185" s="112" t="s">
        <v>193</v>
      </c>
      <c r="C185" s="195">
        <f t="shared" si="7"/>
        <v>0</v>
      </c>
      <c r="D185" s="163"/>
      <c r="E185" s="163"/>
      <c r="F185" s="163"/>
      <c r="G185" s="164"/>
      <c r="H185" s="195">
        <f t="shared" si="8"/>
        <v>0</v>
      </c>
      <c r="I185" s="163"/>
      <c r="J185" s="163"/>
      <c r="K185" s="163"/>
      <c r="L185" s="165"/>
    </row>
    <row r="186" spans="1:12" ht="48.75" customHeight="1" x14ac:dyDescent="0.25">
      <c r="A186" s="38">
        <v>3320</v>
      </c>
      <c r="B186" s="65" t="s">
        <v>194</v>
      </c>
      <c r="C186" s="66">
        <f t="shared" si="7"/>
        <v>0</v>
      </c>
      <c r="D186" s="68"/>
      <c r="E186" s="68"/>
      <c r="F186" s="68"/>
      <c r="G186" s="154"/>
      <c r="H186" s="66">
        <f t="shared" si="8"/>
        <v>0</v>
      </c>
      <c r="I186" s="68"/>
      <c r="J186" s="68"/>
      <c r="K186" s="68"/>
      <c r="L186" s="155"/>
    </row>
    <row r="187" spans="1:12" x14ac:dyDescent="0.25">
      <c r="A187" s="196">
        <v>4000</v>
      </c>
      <c r="B187" s="142" t="s">
        <v>195</v>
      </c>
      <c r="C187" s="143">
        <f t="shared" si="7"/>
        <v>0</v>
      </c>
      <c r="D187" s="144">
        <f>SUM(D188,D191)</f>
        <v>0</v>
      </c>
      <c r="E187" s="144">
        <f>SUM(E188,E191)</f>
        <v>0</v>
      </c>
      <c r="F187" s="144">
        <f>SUM(F188,F191)</f>
        <v>0</v>
      </c>
      <c r="G187" s="145">
        <f>SUM(G188,G191)</f>
        <v>0</v>
      </c>
      <c r="H187" s="143">
        <f t="shared" si="8"/>
        <v>0</v>
      </c>
      <c r="I187" s="144">
        <f>SUM(I188,I191)</f>
        <v>0</v>
      </c>
      <c r="J187" s="144">
        <f>SUM(J188,J191)</f>
        <v>0</v>
      </c>
      <c r="K187" s="144">
        <f>SUM(K188,K191)</f>
        <v>0</v>
      </c>
      <c r="L187" s="146">
        <f>SUM(L188,L191)</f>
        <v>0</v>
      </c>
    </row>
    <row r="188" spans="1:12" ht="24" x14ac:dyDescent="0.25">
      <c r="A188" s="197">
        <v>4200</v>
      </c>
      <c r="B188" s="147" t="s">
        <v>196</v>
      </c>
      <c r="C188" s="57">
        <f>SUM(D188:G188)</f>
        <v>0</v>
      </c>
      <c r="D188" s="63">
        <f>SUM(D189,D190)</f>
        <v>0</v>
      </c>
      <c r="E188" s="63">
        <f>SUM(E189,E190)</f>
        <v>0</v>
      </c>
      <c r="F188" s="63">
        <f>SUM(F189,F190)</f>
        <v>0</v>
      </c>
      <c r="G188" s="166">
        <f>SUM(G189,G190)</f>
        <v>0</v>
      </c>
      <c r="H188" s="57">
        <f t="shared" si="8"/>
        <v>0</v>
      </c>
      <c r="I188" s="63">
        <f>SUM(I189,I190)</f>
        <v>0</v>
      </c>
      <c r="J188" s="63">
        <f>SUM(J189,J190)</f>
        <v>0</v>
      </c>
      <c r="K188" s="63">
        <f>SUM(K189,K190)</f>
        <v>0</v>
      </c>
      <c r="L188" s="167">
        <f>SUM(L189,L190)</f>
        <v>0</v>
      </c>
    </row>
    <row r="189" spans="1:12" ht="36" x14ac:dyDescent="0.25">
      <c r="A189" s="168">
        <v>4240</v>
      </c>
      <c r="B189" s="65" t="s">
        <v>197</v>
      </c>
      <c r="C189" s="66">
        <f t="shared" ref="C189:C264" si="23">SUM(D189:G189)</f>
        <v>0</v>
      </c>
      <c r="D189" s="68"/>
      <c r="E189" s="68"/>
      <c r="F189" s="68"/>
      <c r="G189" s="154"/>
      <c r="H189" s="66">
        <f t="shared" ref="H189:H263" si="24">SUM(I189:L189)</f>
        <v>0</v>
      </c>
      <c r="I189" s="68"/>
      <c r="J189" s="68"/>
      <c r="K189" s="68"/>
      <c r="L189" s="155"/>
    </row>
    <row r="190" spans="1:12" ht="24" x14ac:dyDescent="0.25">
      <c r="A190" s="159">
        <v>4250</v>
      </c>
      <c r="B190" s="71" t="s">
        <v>198</v>
      </c>
      <c r="C190" s="72">
        <f t="shared" si="23"/>
        <v>0</v>
      </c>
      <c r="D190" s="74"/>
      <c r="E190" s="74"/>
      <c r="F190" s="74"/>
      <c r="G190" s="157"/>
      <c r="H190" s="72">
        <f t="shared" si="24"/>
        <v>0</v>
      </c>
      <c r="I190" s="74"/>
      <c r="J190" s="74"/>
      <c r="K190" s="74"/>
      <c r="L190" s="158"/>
    </row>
    <row r="191" spans="1:12" x14ac:dyDescent="0.25">
      <c r="A191" s="56">
        <v>4300</v>
      </c>
      <c r="B191" s="147" t="s">
        <v>199</v>
      </c>
      <c r="C191" s="57">
        <f t="shared" si="23"/>
        <v>0</v>
      </c>
      <c r="D191" s="63">
        <f>SUM(D192)</f>
        <v>0</v>
      </c>
      <c r="E191" s="63">
        <f>SUM(E192)</f>
        <v>0</v>
      </c>
      <c r="F191" s="63">
        <f>SUM(F192)</f>
        <v>0</v>
      </c>
      <c r="G191" s="166">
        <f>SUM(G192)</f>
        <v>0</v>
      </c>
      <c r="H191" s="57">
        <f t="shared" si="24"/>
        <v>0</v>
      </c>
      <c r="I191" s="63">
        <f>SUM(I192)</f>
        <v>0</v>
      </c>
      <c r="J191" s="63">
        <f>SUM(J192)</f>
        <v>0</v>
      </c>
      <c r="K191" s="63">
        <f>SUM(K192)</f>
        <v>0</v>
      </c>
      <c r="L191" s="167">
        <f>SUM(L192)</f>
        <v>0</v>
      </c>
    </row>
    <row r="192" spans="1:12" ht="24" x14ac:dyDescent="0.25">
      <c r="A192" s="168">
        <v>4310</v>
      </c>
      <c r="B192" s="65" t="s">
        <v>200</v>
      </c>
      <c r="C192" s="66">
        <f>SUM(D192:G192)</f>
        <v>0</v>
      </c>
      <c r="D192" s="169">
        <f>SUM(D193:D193)</f>
        <v>0</v>
      </c>
      <c r="E192" s="169">
        <f>SUM(E193:E193)</f>
        <v>0</v>
      </c>
      <c r="F192" s="169">
        <f>SUM(F193:F193)</f>
        <v>0</v>
      </c>
      <c r="G192" s="170">
        <f>SUM(G193:G193)</f>
        <v>0</v>
      </c>
      <c r="H192" s="66">
        <f t="shared" si="24"/>
        <v>0</v>
      </c>
      <c r="I192" s="169">
        <f>SUM(I193:I193)</f>
        <v>0</v>
      </c>
      <c r="J192" s="169">
        <f>SUM(J193:J193)</f>
        <v>0</v>
      </c>
      <c r="K192" s="169">
        <f>SUM(K193:K193)</f>
        <v>0</v>
      </c>
      <c r="L192" s="171">
        <f>SUM(L193:L193)</f>
        <v>0</v>
      </c>
    </row>
    <row r="193" spans="1:12" ht="36" x14ac:dyDescent="0.25">
      <c r="A193" s="44">
        <v>4311</v>
      </c>
      <c r="B193" s="71" t="s">
        <v>201</v>
      </c>
      <c r="C193" s="72">
        <f t="shared" si="23"/>
        <v>0</v>
      </c>
      <c r="D193" s="74"/>
      <c r="E193" s="74"/>
      <c r="F193" s="74"/>
      <c r="G193" s="157"/>
      <c r="H193" s="72">
        <f t="shared" si="24"/>
        <v>0</v>
      </c>
      <c r="I193" s="74"/>
      <c r="J193" s="74"/>
      <c r="K193" s="74"/>
      <c r="L193" s="158"/>
    </row>
    <row r="194" spans="1:12" s="24" customFormat="1" ht="24" x14ac:dyDescent="0.25">
      <c r="A194" s="198"/>
      <c r="B194" s="19" t="s">
        <v>202</v>
      </c>
      <c r="C194" s="138">
        <f t="shared" si="23"/>
        <v>2500</v>
      </c>
      <c r="D194" s="139">
        <f>SUM(D195,D230,D269)</f>
        <v>2500</v>
      </c>
      <c r="E194" s="139">
        <f>SUM(E195,E230,E269)</f>
        <v>0</v>
      </c>
      <c r="F194" s="139">
        <f>SUM(F195,F230,F269)</f>
        <v>0</v>
      </c>
      <c r="G194" s="139">
        <f>SUM(G195,G230,G269)</f>
        <v>0</v>
      </c>
      <c r="H194" s="138">
        <f t="shared" si="24"/>
        <v>3100</v>
      </c>
      <c r="I194" s="139">
        <f>SUM(I195,I230,I269)</f>
        <v>3100</v>
      </c>
      <c r="J194" s="139">
        <f>SUM(J195,J230,J269)</f>
        <v>0</v>
      </c>
      <c r="K194" s="139">
        <f>SUM(K195,K230,K269)</f>
        <v>0</v>
      </c>
      <c r="L194" s="199">
        <f>SUM(L195,L230,L269)</f>
        <v>0</v>
      </c>
    </row>
    <row r="195" spans="1:12" x14ac:dyDescent="0.25">
      <c r="A195" s="142">
        <v>5000</v>
      </c>
      <c r="B195" s="142" t="s">
        <v>203</v>
      </c>
      <c r="C195" s="143">
        <f t="shared" si="23"/>
        <v>2500</v>
      </c>
      <c r="D195" s="144">
        <f>D196+D204</f>
        <v>2500</v>
      </c>
      <c r="E195" s="144">
        <f>E196+E204</f>
        <v>0</v>
      </c>
      <c r="F195" s="144">
        <f>F196+F204</f>
        <v>0</v>
      </c>
      <c r="G195" s="144">
        <f>G196+G204</f>
        <v>0</v>
      </c>
      <c r="H195" s="143">
        <f t="shared" si="24"/>
        <v>3100</v>
      </c>
      <c r="I195" s="144">
        <f>I196+I204</f>
        <v>3100</v>
      </c>
      <c r="J195" s="144">
        <f>J196+J204</f>
        <v>0</v>
      </c>
      <c r="K195" s="144">
        <f>K196+K204</f>
        <v>0</v>
      </c>
      <c r="L195" s="200">
        <f>L196+L204</f>
        <v>0</v>
      </c>
    </row>
    <row r="196" spans="1:12" x14ac:dyDescent="0.25">
      <c r="A196" s="56">
        <v>5100</v>
      </c>
      <c r="B196" s="147" t="s">
        <v>204</v>
      </c>
      <c r="C196" s="57">
        <f t="shared" si="23"/>
        <v>0</v>
      </c>
      <c r="D196" s="63">
        <f>D197+D198+D201+D202+D203</f>
        <v>0</v>
      </c>
      <c r="E196" s="63">
        <f>E197+E198+E201+E202+E203</f>
        <v>0</v>
      </c>
      <c r="F196" s="63">
        <f>F197+F198+F201+F202+F203</f>
        <v>0</v>
      </c>
      <c r="G196" s="166">
        <f>G197+G198+G201+G202+G203</f>
        <v>0</v>
      </c>
      <c r="H196" s="57">
        <f t="shared" si="24"/>
        <v>0</v>
      </c>
      <c r="I196" s="63">
        <f>I197+I198+I201+I202+I203</f>
        <v>0</v>
      </c>
      <c r="J196" s="63">
        <f>J197+J198+J201+J202+J203</f>
        <v>0</v>
      </c>
      <c r="K196" s="63">
        <f>K197+K198+K201+K202+K203</f>
        <v>0</v>
      </c>
      <c r="L196" s="167">
        <f>L197+L198+L201+L202+L203</f>
        <v>0</v>
      </c>
    </row>
    <row r="197" spans="1:12" x14ac:dyDescent="0.25">
      <c r="A197" s="168">
        <v>5110</v>
      </c>
      <c r="B197" s="65" t="s">
        <v>205</v>
      </c>
      <c r="C197" s="66">
        <f t="shared" si="23"/>
        <v>0</v>
      </c>
      <c r="D197" s="68"/>
      <c r="E197" s="68"/>
      <c r="F197" s="68"/>
      <c r="G197" s="154"/>
      <c r="H197" s="66">
        <f t="shared" si="24"/>
        <v>0</v>
      </c>
      <c r="I197" s="68"/>
      <c r="J197" s="68"/>
      <c r="K197" s="68"/>
      <c r="L197" s="155"/>
    </row>
    <row r="198" spans="1:12" ht="24" x14ac:dyDescent="0.25">
      <c r="A198" s="159">
        <v>5120</v>
      </c>
      <c r="B198" s="71" t="s">
        <v>206</v>
      </c>
      <c r="C198" s="72">
        <f t="shared" si="23"/>
        <v>0</v>
      </c>
      <c r="D198" s="160">
        <f>D199+D200</f>
        <v>0</v>
      </c>
      <c r="E198" s="160">
        <f>E199+E200</f>
        <v>0</v>
      </c>
      <c r="F198" s="160">
        <f>F199+F200</f>
        <v>0</v>
      </c>
      <c r="G198" s="161">
        <f>G199+G200</f>
        <v>0</v>
      </c>
      <c r="H198" s="72">
        <f t="shared" si="24"/>
        <v>0</v>
      </c>
      <c r="I198" s="160">
        <f>I199+I200</f>
        <v>0</v>
      </c>
      <c r="J198" s="160">
        <f>J199+J200</f>
        <v>0</v>
      </c>
      <c r="K198" s="160">
        <f>K199+K200</f>
        <v>0</v>
      </c>
      <c r="L198" s="162">
        <f>L199+L200</f>
        <v>0</v>
      </c>
    </row>
    <row r="199" spans="1:12" x14ac:dyDescent="0.25">
      <c r="A199" s="44">
        <v>5121</v>
      </c>
      <c r="B199" s="71" t="s">
        <v>207</v>
      </c>
      <c r="C199" s="72">
        <f t="shared" si="23"/>
        <v>0</v>
      </c>
      <c r="D199" s="74"/>
      <c r="E199" s="74"/>
      <c r="F199" s="74"/>
      <c r="G199" s="157"/>
      <c r="H199" s="72">
        <f t="shared" si="24"/>
        <v>0</v>
      </c>
      <c r="I199" s="74"/>
      <c r="J199" s="74"/>
      <c r="K199" s="74"/>
      <c r="L199" s="158"/>
    </row>
    <row r="200" spans="1:12" ht="24" x14ac:dyDescent="0.25">
      <c r="A200" s="44">
        <v>5129</v>
      </c>
      <c r="B200" s="71" t="s">
        <v>208</v>
      </c>
      <c r="C200" s="72">
        <f t="shared" si="23"/>
        <v>0</v>
      </c>
      <c r="D200" s="74"/>
      <c r="E200" s="74"/>
      <c r="F200" s="74"/>
      <c r="G200" s="157"/>
      <c r="H200" s="72">
        <f t="shared" si="24"/>
        <v>0</v>
      </c>
      <c r="I200" s="74"/>
      <c r="J200" s="74"/>
      <c r="K200" s="74"/>
      <c r="L200" s="158"/>
    </row>
    <row r="201" spans="1:12" x14ac:dyDescent="0.25">
      <c r="A201" s="159">
        <v>5130</v>
      </c>
      <c r="B201" s="71" t="s">
        <v>209</v>
      </c>
      <c r="C201" s="72">
        <f t="shared" si="23"/>
        <v>0</v>
      </c>
      <c r="D201" s="74"/>
      <c r="E201" s="74"/>
      <c r="F201" s="74"/>
      <c r="G201" s="157"/>
      <c r="H201" s="72">
        <f t="shared" si="24"/>
        <v>0</v>
      </c>
      <c r="I201" s="74"/>
      <c r="J201" s="74"/>
      <c r="K201" s="74"/>
      <c r="L201" s="158"/>
    </row>
    <row r="202" spans="1:12" x14ac:dyDescent="0.25">
      <c r="A202" s="159">
        <v>5140</v>
      </c>
      <c r="B202" s="71" t="s">
        <v>210</v>
      </c>
      <c r="C202" s="72">
        <f t="shared" si="23"/>
        <v>0</v>
      </c>
      <c r="D202" s="74"/>
      <c r="E202" s="74"/>
      <c r="F202" s="74"/>
      <c r="G202" s="157"/>
      <c r="H202" s="72">
        <f t="shared" si="24"/>
        <v>0</v>
      </c>
      <c r="I202" s="74"/>
      <c r="J202" s="74"/>
      <c r="K202" s="74"/>
      <c r="L202" s="158"/>
    </row>
    <row r="203" spans="1:12" ht="24" x14ac:dyDescent="0.25">
      <c r="A203" s="159">
        <v>5170</v>
      </c>
      <c r="B203" s="71" t="s">
        <v>211</v>
      </c>
      <c r="C203" s="72">
        <f t="shared" si="23"/>
        <v>0</v>
      </c>
      <c r="D203" s="74"/>
      <c r="E203" s="74"/>
      <c r="F203" s="74"/>
      <c r="G203" s="157"/>
      <c r="H203" s="72">
        <f t="shared" si="24"/>
        <v>0</v>
      </c>
      <c r="I203" s="74"/>
      <c r="J203" s="74"/>
      <c r="K203" s="74"/>
      <c r="L203" s="158"/>
    </row>
    <row r="204" spans="1:12" x14ac:dyDescent="0.25">
      <c r="A204" s="56">
        <v>5200</v>
      </c>
      <c r="B204" s="147" t="s">
        <v>212</v>
      </c>
      <c r="C204" s="57">
        <f t="shared" si="23"/>
        <v>2500</v>
      </c>
      <c r="D204" s="63">
        <f>D205+D215+D216+D225+D226+D227+D229</f>
        <v>2500</v>
      </c>
      <c r="E204" s="63">
        <f>E205+E215+E216+E225+E226+E227+E229</f>
        <v>0</v>
      </c>
      <c r="F204" s="63">
        <f>F205+F215+F216+F225+F226+F227+F229</f>
        <v>0</v>
      </c>
      <c r="G204" s="166">
        <f>G205+G215+G216+G225+G226+G227+G229</f>
        <v>0</v>
      </c>
      <c r="H204" s="57">
        <f t="shared" si="24"/>
        <v>3100</v>
      </c>
      <c r="I204" s="63">
        <f>I205+I215+I216+I225+I226+I227+I229</f>
        <v>3100</v>
      </c>
      <c r="J204" s="63">
        <f>J205+J215+J216+J225+J226+J227+J229</f>
        <v>0</v>
      </c>
      <c r="K204" s="63">
        <f>K205+K215+K216+K225+K226+K227+K229</f>
        <v>0</v>
      </c>
      <c r="L204" s="167">
        <f>L205+L215+L216+L225+L226+L227+L229</f>
        <v>0</v>
      </c>
    </row>
    <row r="205" spans="1:12" x14ac:dyDescent="0.25">
      <c r="A205" s="150">
        <v>5210</v>
      </c>
      <c r="B205" s="112" t="s">
        <v>213</v>
      </c>
      <c r="C205" s="117">
        <f t="shared" si="23"/>
        <v>0</v>
      </c>
      <c r="D205" s="151">
        <f>SUM(D206:D214)</f>
        <v>0</v>
      </c>
      <c r="E205" s="151">
        <f>SUM(E206:E214)</f>
        <v>0</v>
      </c>
      <c r="F205" s="151">
        <f>SUM(F206:F214)</f>
        <v>0</v>
      </c>
      <c r="G205" s="152">
        <f>SUM(G206:G214)</f>
        <v>0</v>
      </c>
      <c r="H205" s="117">
        <f t="shared" si="24"/>
        <v>0</v>
      </c>
      <c r="I205" s="151">
        <f>SUM(I206:I214)</f>
        <v>0</v>
      </c>
      <c r="J205" s="151">
        <f>SUM(J206:J214)</f>
        <v>0</v>
      </c>
      <c r="K205" s="151">
        <f>SUM(K206:K214)</f>
        <v>0</v>
      </c>
      <c r="L205" s="153">
        <f>SUM(L206:L214)</f>
        <v>0</v>
      </c>
    </row>
    <row r="206" spans="1:12" x14ac:dyDescent="0.25">
      <c r="A206" s="38">
        <v>5211</v>
      </c>
      <c r="B206" s="65" t="s">
        <v>214</v>
      </c>
      <c r="C206" s="66">
        <f t="shared" si="23"/>
        <v>0</v>
      </c>
      <c r="D206" s="68"/>
      <c r="E206" s="68"/>
      <c r="F206" s="68"/>
      <c r="G206" s="154"/>
      <c r="H206" s="66">
        <f t="shared" si="24"/>
        <v>0</v>
      </c>
      <c r="I206" s="68"/>
      <c r="J206" s="68"/>
      <c r="K206" s="68"/>
      <c r="L206" s="155"/>
    </row>
    <row r="207" spans="1:12" x14ac:dyDescent="0.25">
      <c r="A207" s="44">
        <v>5212</v>
      </c>
      <c r="B207" s="71" t="s">
        <v>215</v>
      </c>
      <c r="C207" s="72">
        <f t="shared" si="23"/>
        <v>0</v>
      </c>
      <c r="D207" s="74"/>
      <c r="E207" s="74"/>
      <c r="F207" s="74"/>
      <c r="G207" s="157"/>
      <c r="H207" s="72">
        <f t="shared" si="24"/>
        <v>0</v>
      </c>
      <c r="I207" s="74"/>
      <c r="J207" s="74"/>
      <c r="K207" s="74"/>
      <c r="L207" s="158"/>
    </row>
    <row r="208" spans="1:12" x14ac:dyDescent="0.25">
      <c r="A208" s="44">
        <v>5213</v>
      </c>
      <c r="B208" s="71" t="s">
        <v>216</v>
      </c>
      <c r="C208" s="72">
        <f t="shared" si="23"/>
        <v>0</v>
      </c>
      <c r="D208" s="74"/>
      <c r="E208" s="74"/>
      <c r="F208" s="74"/>
      <c r="G208" s="157"/>
      <c r="H208" s="72">
        <f t="shared" si="24"/>
        <v>0</v>
      </c>
      <c r="I208" s="74"/>
      <c r="J208" s="74"/>
      <c r="K208" s="74"/>
      <c r="L208" s="158"/>
    </row>
    <row r="209" spans="1:12" x14ac:dyDescent="0.25">
      <c r="A209" s="44">
        <v>5214</v>
      </c>
      <c r="B209" s="71" t="s">
        <v>217</v>
      </c>
      <c r="C209" s="72">
        <f t="shared" si="23"/>
        <v>0</v>
      </c>
      <c r="D209" s="74"/>
      <c r="E209" s="74"/>
      <c r="F209" s="74"/>
      <c r="G209" s="157"/>
      <c r="H209" s="72">
        <f t="shared" si="24"/>
        <v>0</v>
      </c>
      <c r="I209" s="74"/>
      <c r="J209" s="74"/>
      <c r="K209" s="74"/>
      <c r="L209" s="158"/>
    </row>
    <row r="210" spans="1:12" x14ac:dyDescent="0.25">
      <c r="A210" s="44">
        <v>5215</v>
      </c>
      <c r="B210" s="71" t="s">
        <v>218</v>
      </c>
      <c r="C210" s="72">
        <f>SUM(D210:G210)</f>
        <v>0</v>
      </c>
      <c r="D210" s="74"/>
      <c r="E210" s="74"/>
      <c r="F210" s="74"/>
      <c r="G210" s="157"/>
      <c r="H210" s="72">
        <f>SUM(I210:L210)</f>
        <v>0</v>
      </c>
      <c r="I210" s="74"/>
      <c r="J210" s="74"/>
      <c r="K210" s="74"/>
      <c r="L210" s="158"/>
    </row>
    <row r="211" spans="1:12" ht="14.25" customHeight="1" x14ac:dyDescent="0.25">
      <c r="A211" s="44">
        <v>5216</v>
      </c>
      <c r="B211" s="71" t="s">
        <v>219</v>
      </c>
      <c r="C211" s="72">
        <f t="shared" si="23"/>
        <v>0</v>
      </c>
      <c r="D211" s="74"/>
      <c r="E211" s="74"/>
      <c r="F211" s="74"/>
      <c r="G211" s="157"/>
      <c r="H211" s="72">
        <f t="shared" si="24"/>
        <v>0</v>
      </c>
      <c r="I211" s="74"/>
      <c r="J211" s="74"/>
      <c r="K211" s="74"/>
      <c r="L211" s="158"/>
    </row>
    <row r="212" spans="1:12" x14ac:dyDescent="0.25">
      <c r="A212" s="44">
        <v>5217</v>
      </c>
      <c r="B212" s="71" t="s">
        <v>220</v>
      </c>
      <c r="C212" s="72">
        <f t="shared" si="23"/>
        <v>0</v>
      </c>
      <c r="D212" s="74"/>
      <c r="E212" s="74"/>
      <c r="F212" s="74"/>
      <c r="G212" s="157"/>
      <c r="H212" s="72">
        <f t="shared" si="24"/>
        <v>0</v>
      </c>
      <c r="I212" s="74"/>
      <c r="J212" s="74"/>
      <c r="K212" s="74"/>
      <c r="L212" s="158"/>
    </row>
    <row r="213" spans="1:12" x14ac:dyDescent="0.25">
      <c r="A213" s="44">
        <v>5218</v>
      </c>
      <c r="B213" s="71" t="s">
        <v>221</v>
      </c>
      <c r="C213" s="72">
        <f t="shared" si="23"/>
        <v>0</v>
      </c>
      <c r="D213" s="74"/>
      <c r="E213" s="74"/>
      <c r="F213" s="74"/>
      <c r="G213" s="157"/>
      <c r="H213" s="72">
        <f t="shared" si="24"/>
        <v>0</v>
      </c>
      <c r="I213" s="74"/>
      <c r="J213" s="74"/>
      <c r="K213" s="74"/>
      <c r="L213" s="158"/>
    </row>
    <row r="214" spans="1:12" x14ac:dyDescent="0.25">
      <c r="A214" s="44">
        <v>5219</v>
      </c>
      <c r="B214" s="71" t="s">
        <v>222</v>
      </c>
      <c r="C214" s="72">
        <f t="shared" si="23"/>
        <v>0</v>
      </c>
      <c r="D214" s="74"/>
      <c r="E214" s="74"/>
      <c r="F214" s="74"/>
      <c r="G214" s="157"/>
      <c r="H214" s="72">
        <f t="shared" si="24"/>
        <v>0</v>
      </c>
      <c r="I214" s="74"/>
      <c r="J214" s="74"/>
      <c r="K214" s="74"/>
      <c r="L214" s="158"/>
    </row>
    <row r="215" spans="1:12" ht="13.5" customHeight="1" x14ac:dyDescent="0.25">
      <c r="A215" s="159">
        <v>5220</v>
      </c>
      <c r="B215" s="71" t="s">
        <v>223</v>
      </c>
      <c r="C215" s="72">
        <f t="shared" si="23"/>
        <v>0</v>
      </c>
      <c r="D215" s="74"/>
      <c r="E215" s="74"/>
      <c r="F215" s="74"/>
      <c r="G215" s="157"/>
      <c r="H215" s="72">
        <f t="shared" si="24"/>
        <v>0</v>
      </c>
      <c r="I215" s="74"/>
      <c r="J215" s="74"/>
      <c r="K215" s="74"/>
      <c r="L215" s="158"/>
    </row>
    <row r="216" spans="1:12" x14ac:dyDescent="0.25">
      <c r="A216" s="159">
        <v>5230</v>
      </c>
      <c r="B216" s="71" t="s">
        <v>224</v>
      </c>
      <c r="C216" s="72">
        <f t="shared" si="23"/>
        <v>2500</v>
      </c>
      <c r="D216" s="160">
        <f>SUM(D217:D224)</f>
        <v>2500</v>
      </c>
      <c r="E216" s="160">
        <f>SUM(E217:E224)</f>
        <v>0</v>
      </c>
      <c r="F216" s="160">
        <f>SUM(F217:F224)</f>
        <v>0</v>
      </c>
      <c r="G216" s="161">
        <f>SUM(G217:G224)</f>
        <v>0</v>
      </c>
      <c r="H216" s="72">
        <f t="shared" si="24"/>
        <v>3100</v>
      </c>
      <c r="I216" s="160">
        <f>SUM(I217:I224)</f>
        <v>3100</v>
      </c>
      <c r="J216" s="160">
        <f>SUM(J217:J224)</f>
        <v>0</v>
      </c>
      <c r="K216" s="160">
        <f>SUM(K217:K224)</f>
        <v>0</v>
      </c>
      <c r="L216" s="162">
        <f>SUM(L217:L224)</f>
        <v>0</v>
      </c>
    </row>
    <row r="217" spans="1:12" x14ac:dyDescent="0.25">
      <c r="A217" s="44">
        <v>5231</v>
      </c>
      <c r="B217" s="71" t="s">
        <v>225</v>
      </c>
      <c r="C217" s="72">
        <f t="shared" si="23"/>
        <v>0</v>
      </c>
      <c r="D217" s="74"/>
      <c r="E217" s="74"/>
      <c r="F217" s="74"/>
      <c r="G217" s="157"/>
      <c r="H217" s="72">
        <f t="shared" si="24"/>
        <v>0</v>
      </c>
      <c r="I217" s="74"/>
      <c r="J217" s="74"/>
      <c r="K217" s="74"/>
      <c r="L217" s="158"/>
    </row>
    <row r="218" spans="1:12" x14ac:dyDescent="0.25">
      <c r="A218" s="44">
        <v>5232</v>
      </c>
      <c r="B218" s="71" t="s">
        <v>226</v>
      </c>
      <c r="C218" s="72">
        <f t="shared" si="23"/>
        <v>2500</v>
      </c>
      <c r="D218" s="74">
        <v>2500</v>
      </c>
      <c r="E218" s="74"/>
      <c r="F218" s="74"/>
      <c r="G218" s="157"/>
      <c r="H218" s="72">
        <f t="shared" si="24"/>
        <v>2500</v>
      </c>
      <c r="I218" s="74">
        <v>2500</v>
      </c>
      <c r="J218" s="74"/>
      <c r="K218" s="74"/>
      <c r="L218" s="158"/>
    </row>
    <row r="219" spans="1:12" x14ac:dyDescent="0.25">
      <c r="A219" s="44">
        <v>5233</v>
      </c>
      <c r="B219" s="71" t="s">
        <v>227</v>
      </c>
      <c r="C219" s="201">
        <f t="shared" si="23"/>
        <v>0</v>
      </c>
      <c r="D219" s="74"/>
      <c r="E219" s="74"/>
      <c r="F219" s="74"/>
      <c r="G219" s="157"/>
      <c r="H219" s="72">
        <f t="shared" si="24"/>
        <v>0</v>
      </c>
      <c r="I219" s="74"/>
      <c r="J219" s="74"/>
      <c r="K219" s="74"/>
      <c r="L219" s="158"/>
    </row>
    <row r="220" spans="1:12" ht="24" x14ac:dyDescent="0.25">
      <c r="A220" s="44">
        <v>5234</v>
      </c>
      <c r="B220" s="71" t="s">
        <v>228</v>
      </c>
      <c r="C220" s="201">
        <f t="shared" si="23"/>
        <v>0</v>
      </c>
      <c r="D220" s="74"/>
      <c r="E220" s="74"/>
      <c r="F220" s="74"/>
      <c r="G220" s="157"/>
      <c r="H220" s="72">
        <f t="shared" si="24"/>
        <v>0</v>
      </c>
      <c r="I220" s="74"/>
      <c r="J220" s="74"/>
      <c r="K220" s="74"/>
      <c r="L220" s="158"/>
    </row>
    <row r="221" spans="1:12" ht="14.25" customHeight="1" x14ac:dyDescent="0.25">
      <c r="A221" s="44">
        <v>5236</v>
      </c>
      <c r="B221" s="71" t="s">
        <v>229</v>
      </c>
      <c r="C221" s="201">
        <f t="shared" si="23"/>
        <v>0</v>
      </c>
      <c r="D221" s="74"/>
      <c r="E221" s="74"/>
      <c r="F221" s="74"/>
      <c r="G221" s="157"/>
      <c r="H221" s="72">
        <f t="shared" si="24"/>
        <v>0</v>
      </c>
      <c r="I221" s="74"/>
      <c r="J221" s="74"/>
      <c r="K221" s="74"/>
      <c r="L221" s="158"/>
    </row>
    <row r="222" spans="1:12" ht="14.25" customHeight="1" x14ac:dyDescent="0.25">
      <c r="A222" s="44">
        <v>5237</v>
      </c>
      <c r="B222" s="71" t="s">
        <v>230</v>
      </c>
      <c r="C222" s="201">
        <f t="shared" si="23"/>
        <v>0</v>
      </c>
      <c r="D222" s="74"/>
      <c r="E222" s="74"/>
      <c r="F222" s="74"/>
      <c r="G222" s="157"/>
      <c r="H222" s="72">
        <f t="shared" si="24"/>
        <v>0</v>
      </c>
      <c r="I222" s="74"/>
      <c r="J222" s="74"/>
      <c r="K222" s="74"/>
      <c r="L222" s="158"/>
    </row>
    <row r="223" spans="1:12" ht="24" x14ac:dyDescent="0.25">
      <c r="A223" s="44">
        <v>5238</v>
      </c>
      <c r="B223" s="71" t="s">
        <v>231</v>
      </c>
      <c r="C223" s="201">
        <f t="shared" si="23"/>
        <v>0</v>
      </c>
      <c r="D223" s="74">
        <v>0</v>
      </c>
      <c r="E223" s="74"/>
      <c r="F223" s="74"/>
      <c r="G223" s="157"/>
      <c r="H223" s="72">
        <f t="shared" si="24"/>
        <v>600</v>
      </c>
      <c r="I223" s="74">
        <v>600</v>
      </c>
      <c r="J223" s="74"/>
      <c r="K223" s="74"/>
      <c r="L223" s="158"/>
    </row>
    <row r="224" spans="1:12" ht="24" x14ac:dyDescent="0.25">
      <c r="A224" s="44">
        <v>5239</v>
      </c>
      <c r="B224" s="71" t="s">
        <v>232</v>
      </c>
      <c r="C224" s="201">
        <f t="shared" si="23"/>
        <v>0</v>
      </c>
      <c r="D224" s="74"/>
      <c r="E224" s="74"/>
      <c r="F224" s="74"/>
      <c r="G224" s="157"/>
      <c r="H224" s="72">
        <f t="shared" si="24"/>
        <v>0</v>
      </c>
      <c r="I224" s="74"/>
      <c r="J224" s="74"/>
      <c r="K224" s="74"/>
      <c r="L224" s="158"/>
    </row>
    <row r="225" spans="1:12" ht="24" x14ac:dyDescent="0.25">
      <c r="A225" s="159">
        <v>5240</v>
      </c>
      <c r="B225" s="71" t="s">
        <v>233</v>
      </c>
      <c r="C225" s="201">
        <f t="shared" si="23"/>
        <v>0</v>
      </c>
      <c r="D225" s="74"/>
      <c r="E225" s="74"/>
      <c r="F225" s="74"/>
      <c r="G225" s="157"/>
      <c r="H225" s="72">
        <f t="shared" si="24"/>
        <v>0</v>
      </c>
      <c r="I225" s="74"/>
      <c r="J225" s="74"/>
      <c r="K225" s="74"/>
      <c r="L225" s="158"/>
    </row>
    <row r="226" spans="1:12" x14ac:dyDescent="0.25">
      <c r="A226" s="159">
        <v>5250</v>
      </c>
      <c r="B226" s="71" t="s">
        <v>234</v>
      </c>
      <c r="C226" s="201">
        <f t="shared" si="23"/>
        <v>0</v>
      </c>
      <c r="D226" s="74"/>
      <c r="E226" s="74"/>
      <c r="F226" s="74"/>
      <c r="G226" s="157"/>
      <c r="H226" s="72">
        <f t="shared" si="24"/>
        <v>0</v>
      </c>
      <c r="I226" s="74"/>
      <c r="J226" s="74"/>
      <c r="K226" s="74"/>
      <c r="L226" s="158"/>
    </row>
    <row r="227" spans="1:12" x14ac:dyDescent="0.25">
      <c r="A227" s="159">
        <v>5260</v>
      </c>
      <c r="B227" s="71" t="s">
        <v>235</v>
      </c>
      <c r="C227" s="201">
        <f t="shared" si="23"/>
        <v>0</v>
      </c>
      <c r="D227" s="160">
        <f>SUM(D228)</f>
        <v>0</v>
      </c>
      <c r="E227" s="160">
        <f>SUM(E228)</f>
        <v>0</v>
      </c>
      <c r="F227" s="160">
        <f>SUM(F228)</f>
        <v>0</v>
      </c>
      <c r="G227" s="161">
        <f>SUM(G228)</f>
        <v>0</v>
      </c>
      <c r="H227" s="72">
        <f t="shared" si="24"/>
        <v>0</v>
      </c>
      <c r="I227" s="160">
        <f>SUM(I228)</f>
        <v>0</v>
      </c>
      <c r="J227" s="160">
        <f>SUM(J228)</f>
        <v>0</v>
      </c>
      <c r="K227" s="160">
        <f>SUM(K228)</f>
        <v>0</v>
      </c>
      <c r="L227" s="162">
        <f>SUM(L228)</f>
        <v>0</v>
      </c>
    </row>
    <row r="228" spans="1:12" ht="24" x14ac:dyDescent="0.25">
      <c r="A228" s="44">
        <v>5269</v>
      </c>
      <c r="B228" s="71" t="s">
        <v>236</v>
      </c>
      <c r="C228" s="201">
        <f t="shared" si="23"/>
        <v>0</v>
      </c>
      <c r="D228" s="74"/>
      <c r="E228" s="74"/>
      <c r="F228" s="74"/>
      <c r="G228" s="157"/>
      <c r="H228" s="72">
        <f t="shared" si="24"/>
        <v>0</v>
      </c>
      <c r="I228" s="74"/>
      <c r="J228" s="74"/>
      <c r="K228" s="74"/>
      <c r="L228" s="158"/>
    </row>
    <row r="229" spans="1:12" ht="24" x14ac:dyDescent="0.25">
      <c r="A229" s="150">
        <v>5270</v>
      </c>
      <c r="B229" s="112" t="s">
        <v>237</v>
      </c>
      <c r="C229" s="202">
        <f t="shared" si="23"/>
        <v>0</v>
      </c>
      <c r="D229" s="163"/>
      <c r="E229" s="163"/>
      <c r="F229" s="163"/>
      <c r="G229" s="164"/>
      <c r="H229" s="117">
        <f t="shared" si="24"/>
        <v>0</v>
      </c>
      <c r="I229" s="163"/>
      <c r="J229" s="163"/>
      <c r="K229" s="163"/>
      <c r="L229" s="165"/>
    </row>
    <row r="230" spans="1:12" x14ac:dyDescent="0.25">
      <c r="A230" s="142">
        <v>6000</v>
      </c>
      <c r="B230" s="142" t="s">
        <v>238</v>
      </c>
      <c r="C230" s="203">
        <f t="shared" si="23"/>
        <v>0</v>
      </c>
      <c r="D230" s="144">
        <f>D231+D251+D259</f>
        <v>0</v>
      </c>
      <c r="E230" s="144">
        <f>E231+E251+E259</f>
        <v>0</v>
      </c>
      <c r="F230" s="144">
        <f>F231+F251+F259</f>
        <v>0</v>
      </c>
      <c r="G230" s="145">
        <f>G231+G251+G259</f>
        <v>0</v>
      </c>
      <c r="H230" s="143">
        <f t="shared" si="24"/>
        <v>0</v>
      </c>
      <c r="I230" s="144">
        <f>I231+I251+I259</f>
        <v>0</v>
      </c>
      <c r="J230" s="144">
        <f>J231+J251+J259</f>
        <v>0</v>
      </c>
      <c r="K230" s="144">
        <f>K231+K251+K259</f>
        <v>0</v>
      </c>
      <c r="L230" s="146">
        <f>L231+L251+L259</f>
        <v>0</v>
      </c>
    </row>
    <row r="231" spans="1:12" ht="14.25" customHeight="1" x14ac:dyDescent="0.25">
      <c r="A231" s="192">
        <v>6200</v>
      </c>
      <c r="B231" s="183" t="s">
        <v>239</v>
      </c>
      <c r="C231" s="204">
        <f>SUM(D231:G231)</f>
        <v>0</v>
      </c>
      <c r="D231" s="194">
        <f>SUM(D232,D233,D235,D238,D244,D245,D246)</f>
        <v>0</v>
      </c>
      <c r="E231" s="194">
        <f>SUM(E232,E233,E235,E238,E244,E245,E246)</f>
        <v>0</v>
      </c>
      <c r="F231" s="194">
        <f>SUM(F232,F233,F235,F238,F244,F245,F246)</f>
        <v>0</v>
      </c>
      <c r="G231" s="194">
        <f>SUM(G232,G233,G235,G238,G244,G245,G246)</f>
        <v>0</v>
      </c>
      <c r="H231" s="193">
        <f t="shared" si="24"/>
        <v>0</v>
      </c>
      <c r="I231" s="194">
        <f>SUM(I232,I233,I235,I238,I244,I245,I246)</f>
        <v>0</v>
      </c>
      <c r="J231" s="194">
        <f>SUM(J232,J233,J235,J238,J244,J245,J246)</f>
        <v>0</v>
      </c>
      <c r="K231" s="194">
        <f>SUM(K232,K233,K235,K238,K244,K245,K246)</f>
        <v>0</v>
      </c>
      <c r="L231" s="149">
        <f>SUM(L232,L233,L235,L238,L244,L245,L246)</f>
        <v>0</v>
      </c>
    </row>
    <row r="232" spans="1:12" ht="24" x14ac:dyDescent="0.25">
      <c r="A232" s="168">
        <v>6220</v>
      </c>
      <c r="B232" s="65" t="s">
        <v>240</v>
      </c>
      <c r="C232" s="205">
        <f t="shared" si="23"/>
        <v>0</v>
      </c>
      <c r="D232" s="68"/>
      <c r="E232" s="68"/>
      <c r="F232" s="68"/>
      <c r="G232" s="206"/>
      <c r="H232" s="207">
        <f t="shared" si="24"/>
        <v>0</v>
      </c>
      <c r="I232" s="68"/>
      <c r="J232" s="68"/>
      <c r="K232" s="68"/>
      <c r="L232" s="155"/>
    </row>
    <row r="233" spans="1:12" x14ac:dyDescent="0.25">
      <c r="A233" s="159">
        <v>6230</v>
      </c>
      <c r="B233" s="71" t="s">
        <v>241</v>
      </c>
      <c r="C233" s="201">
        <f t="shared" si="23"/>
        <v>0</v>
      </c>
      <c r="D233" s="160">
        <f>SUM(D234)</f>
        <v>0</v>
      </c>
      <c r="E233" s="160">
        <f t="shared" ref="E233:L233" si="25">SUM(E234)</f>
        <v>0</v>
      </c>
      <c r="F233" s="160">
        <f t="shared" si="25"/>
        <v>0</v>
      </c>
      <c r="G233" s="161">
        <f t="shared" si="25"/>
        <v>0</v>
      </c>
      <c r="H233" s="208">
        <f t="shared" si="24"/>
        <v>0</v>
      </c>
      <c r="I233" s="160">
        <f t="shared" si="25"/>
        <v>0</v>
      </c>
      <c r="J233" s="160">
        <f t="shared" si="25"/>
        <v>0</v>
      </c>
      <c r="K233" s="160">
        <f t="shared" si="25"/>
        <v>0</v>
      </c>
      <c r="L233" s="162">
        <f t="shared" si="25"/>
        <v>0</v>
      </c>
    </row>
    <row r="234" spans="1:12" ht="24" x14ac:dyDescent="0.25">
      <c r="A234" s="44">
        <v>6239</v>
      </c>
      <c r="B234" s="65" t="s">
        <v>242</v>
      </c>
      <c r="C234" s="201">
        <f t="shared" si="23"/>
        <v>0</v>
      </c>
      <c r="D234" s="68"/>
      <c r="E234" s="68"/>
      <c r="F234" s="68"/>
      <c r="G234" s="154"/>
      <c r="H234" s="208">
        <f t="shared" si="24"/>
        <v>0</v>
      </c>
      <c r="I234" s="68"/>
      <c r="J234" s="68"/>
      <c r="K234" s="68"/>
      <c r="L234" s="155"/>
    </row>
    <row r="235" spans="1:12" ht="24" x14ac:dyDescent="0.25">
      <c r="A235" s="159">
        <v>6240</v>
      </c>
      <c r="B235" s="71" t="s">
        <v>243</v>
      </c>
      <c r="C235" s="201">
        <f>SUM(D235:G235)</f>
        <v>0</v>
      </c>
      <c r="D235" s="160">
        <f>SUM(D236:D237)</f>
        <v>0</v>
      </c>
      <c r="E235" s="160">
        <f>SUM(E236:E237)</f>
        <v>0</v>
      </c>
      <c r="F235" s="160">
        <f>SUM(F236:F237)</f>
        <v>0</v>
      </c>
      <c r="G235" s="161">
        <f>SUM(G236:G237)</f>
        <v>0</v>
      </c>
      <c r="H235" s="208">
        <f t="shared" si="24"/>
        <v>0</v>
      </c>
      <c r="I235" s="160">
        <f>SUM(I236:I237)</f>
        <v>0</v>
      </c>
      <c r="J235" s="160">
        <f>SUM(J236:J237)</f>
        <v>0</v>
      </c>
      <c r="K235" s="160">
        <f>SUM(K236:K237)</f>
        <v>0</v>
      </c>
      <c r="L235" s="162">
        <f>SUM(L236:L237)</f>
        <v>0</v>
      </c>
    </row>
    <row r="236" spans="1:12" x14ac:dyDescent="0.25">
      <c r="A236" s="44">
        <v>6241</v>
      </c>
      <c r="B236" s="71" t="s">
        <v>244</v>
      </c>
      <c r="C236" s="201">
        <f>SUM(D236:G236)</f>
        <v>0</v>
      </c>
      <c r="D236" s="74"/>
      <c r="E236" s="74"/>
      <c r="F236" s="74"/>
      <c r="G236" s="157"/>
      <c r="H236" s="208">
        <f>SUM(I236:L236)</f>
        <v>0</v>
      </c>
      <c r="I236" s="74"/>
      <c r="J236" s="74"/>
      <c r="K236" s="74"/>
      <c r="L236" s="158"/>
    </row>
    <row r="237" spans="1:12" x14ac:dyDescent="0.25">
      <c r="A237" s="44">
        <v>6242</v>
      </c>
      <c r="B237" s="71" t="s">
        <v>245</v>
      </c>
      <c r="C237" s="201">
        <f>SUM(D237:G237)</f>
        <v>0</v>
      </c>
      <c r="D237" s="74"/>
      <c r="E237" s="74"/>
      <c r="F237" s="74"/>
      <c r="G237" s="157"/>
      <c r="H237" s="208">
        <f t="shared" si="24"/>
        <v>0</v>
      </c>
      <c r="I237" s="74"/>
      <c r="J237" s="74"/>
      <c r="K237" s="74"/>
      <c r="L237" s="158"/>
    </row>
    <row r="238" spans="1:12" ht="25.5" customHeight="1" x14ac:dyDescent="0.25">
      <c r="A238" s="159">
        <v>6250</v>
      </c>
      <c r="B238" s="71" t="s">
        <v>246</v>
      </c>
      <c r="C238" s="201">
        <f>SUM(D238:G238)</f>
        <v>0</v>
      </c>
      <c r="D238" s="160">
        <f>SUM(D239:D243)</f>
        <v>0</v>
      </c>
      <c r="E238" s="160">
        <f>SUM(E239:E243)</f>
        <v>0</v>
      </c>
      <c r="F238" s="160">
        <f>SUM(F239:F243)</f>
        <v>0</v>
      </c>
      <c r="G238" s="161">
        <f>SUM(G239:G243)</f>
        <v>0</v>
      </c>
      <c r="H238" s="208">
        <f t="shared" si="24"/>
        <v>0</v>
      </c>
      <c r="I238" s="160">
        <f>SUM(I239:I243)</f>
        <v>0</v>
      </c>
      <c r="J238" s="160">
        <f>SUM(J239:J243)</f>
        <v>0</v>
      </c>
      <c r="K238" s="160">
        <f>SUM(K239:K243)</f>
        <v>0</v>
      </c>
      <c r="L238" s="162">
        <f>SUM(L239:L243)</f>
        <v>0</v>
      </c>
    </row>
    <row r="239" spans="1:12" ht="14.25" customHeight="1" x14ac:dyDescent="0.25">
      <c r="A239" s="44">
        <v>6252</v>
      </c>
      <c r="B239" s="71" t="s">
        <v>247</v>
      </c>
      <c r="C239" s="201">
        <f>SUM(D239:G239)</f>
        <v>0</v>
      </c>
      <c r="D239" s="74"/>
      <c r="E239" s="74"/>
      <c r="F239" s="74"/>
      <c r="G239" s="157"/>
      <c r="H239" s="208">
        <f t="shared" si="24"/>
        <v>0</v>
      </c>
      <c r="I239" s="74"/>
      <c r="J239" s="74"/>
      <c r="K239" s="74"/>
      <c r="L239" s="158"/>
    </row>
    <row r="240" spans="1:12" ht="14.25" customHeight="1" x14ac:dyDescent="0.25">
      <c r="A240" s="44">
        <v>6253</v>
      </c>
      <c r="B240" s="71" t="s">
        <v>248</v>
      </c>
      <c r="C240" s="201">
        <f t="shared" si="23"/>
        <v>0</v>
      </c>
      <c r="D240" s="74"/>
      <c r="E240" s="74"/>
      <c r="F240" s="74"/>
      <c r="G240" s="157"/>
      <c r="H240" s="208">
        <f t="shared" si="24"/>
        <v>0</v>
      </c>
      <c r="I240" s="74"/>
      <c r="J240" s="74"/>
      <c r="K240" s="74"/>
      <c r="L240" s="158"/>
    </row>
    <row r="241" spans="1:12" ht="24" x14ac:dyDescent="0.25">
      <c r="A241" s="44">
        <v>6254</v>
      </c>
      <c r="B241" s="71" t="s">
        <v>249</v>
      </c>
      <c r="C241" s="201">
        <f t="shared" si="23"/>
        <v>0</v>
      </c>
      <c r="D241" s="74"/>
      <c r="E241" s="74"/>
      <c r="F241" s="74"/>
      <c r="G241" s="157"/>
      <c r="H241" s="208">
        <f t="shared" si="24"/>
        <v>0</v>
      </c>
      <c r="I241" s="74"/>
      <c r="J241" s="74"/>
      <c r="K241" s="74"/>
      <c r="L241" s="158"/>
    </row>
    <row r="242" spans="1:12" ht="24" x14ac:dyDescent="0.25">
      <c r="A242" s="44">
        <v>6255</v>
      </c>
      <c r="B242" s="71" t="s">
        <v>250</v>
      </c>
      <c r="C242" s="201">
        <f t="shared" si="23"/>
        <v>0</v>
      </c>
      <c r="D242" s="74"/>
      <c r="E242" s="74"/>
      <c r="F242" s="74"/>
      <c r="G242" s="157"/>
      <c r="H242" s="208">
        <f t="shared" si="24"/>
        <v>0</v>
      </c>
      <c r="I242" s="74"/>
      <c r="J242" s="74"/>
      <c r="K242" s="74"/>
      <c r="L242" s="158"/>
    </row>
    <row r="243" spans="1:12" x14ac:dyDescent="0.25">
      <c r="A243" s="44">
        <v>6259</v>
      </c>
      <c r="B243" s="71" t="s">
        <v>251</v>
      </c>
      <c r="C243" s="201">
        <f t="shared" si="23"/>
        <v>0</v>
      </c>
      <c r="D243" s="74"/>
      <c r="E243" s="74"/>
      <c r="F243" s="74"/>
      <c r="G243" s="157"/>
      <c r="H243" s="208">
        <f t="shared" si="24"/>
        <v>0</v>
      </c>
      <c r="I243" s="74"/>
      <c r="J243" s="74"/>
      <c r="K243" s="74"/>
      <c r="L243" s="158"/>
    </row>
    <row r="244" spans="1:12" ht="24" x14ac:dyDescent="0.25">
      <c r="A244" s="159">
        <v>6260</v>
      </c>
      <c r="B244" s="71" t="s">
        <v>252</v>
      </c>
      <c r="C244" s="201">
        <f t="shared" si="23"/>
        <v>0</v>
      </c>
      <c r="D244" s="74"/>
      <c r="E244" s="74"/>
      <c r="F244" s="74"/>
      <c r="G244" s="157"/>
      <c r="H244" s="208">
        <f t="shared" si="24"/>
        <v>0</v>
      </c>
      <c r="I244" s="74"/>
      <c r="J244" s="74"/>
      <c r="K244" s="74"/>
      <c r="L244" s="158"/>
    </row>
    <row r="245" spans="1:12" x14ac:dyDescent="0.25">
      <c r="A245" s="159">
        <v>6270</v>
      </c>
      <c r="B245" s="71" t="s">
        <v>253</v>
      </c>
      <c r="C245" s="201">
        <f t="shared" si="23"/>
        <v>0</v>
      </c>
      <c r="D245" s="74"/>
      <c r="E245" s="74"/>
      <c r="F245" s="74"/>
      <c r="G245" s="157"/>
      <c r="H245" s="208">
        <f t="shared" si="24"/>
        <v>0</v>
      </c>
      <c r="I245" s="74"/>
      <c r="J245" s="74"/>
      <c r="K245" s="74"/>
      <c r="L245" s="158"/>
    </row>
    <row r="246" spans="1:12" ht="24" x14ac:dyDescent="0.25">
      <c r="A246" s="168">
        <v>6290</v>
      </c>
      <c r="B246" s="65" t="s">
        <v>254</v>
      </c>
      <c r="C246" s="209">
        <f t="shared" si="23"/>
        <v>0</v>
      </c>
      <c r="D246" s="169">
        <f>SUM(D247:D250)</f>
        <v>0</v>
      </c>
      <c r="E246" s="169">
        <f t="shared" ref="E246:G246" si="26">SUM(E247:E250)</f>
        <v>0</v>
      </c>
      <c r="F246" s="169">
        <f t="shared" si="26"/>
        <v>0</v>
      </c>
      <c r="G246" s="210">
        <f t="shared" si="26"/>
        <v>0</v>
      </c>
      <c r="H246" s="209">
        <f t="shared" si="24"/>
        <v>0</v>
      </c>
      <c r="I246" s="169">
        <f>SUM(I247:I250)</f>
        <v>0</v>
      </c>
      <c r="J246" s="169">
        <f t="shared" ref="J246:L246" si="27">SUM(J247:J250)</f>
        <v>0</v>
      </c>
      <c r="K246" s="169">
        <f t="shared" si="27"/>
        <v>0</v>
      </c>
      <c r="L246" s="186">
        <f t="shared" si="27"/>
        <v>0</v>
      </c>
    </row>
    <row r="247" spans="1:12" x14ac:dyDescent="0.25">
      <c r="A247" s="44">
        <v>6291</v>
      </c>
      <c r="B247" s="71" t="s">
        <v>255</v>
      </c>
      <c r="C247" s="201">
        <f t="shared" si="23"/>
        <v>0</v>
      </c>
      <c r="D247" s="74"/>
      <c r="E247" s="74"/>
      <c r="F247" s="74"/>
      <c r="G247" s="211"/>
      <c r="H247" s="201">
        <f t="shared" si="24"/>
        <v>0</v>
      </c>
      <c r="I247" s="74"/>
      <c r="J247" s="74"/>
      <c r="K247" s="74"/>
      <c r="L247" s="158"/>
    </row>
    <row r="248" spans="1:12" x14ac:dyDescent="0.25">
      <c r="A248" s="44">
        <v>6292</v>
      </c>
      <c r="B248" s="71" t="s">
        <v>256</v>
      </c>
      <c r="C248" s="201">
        <f t="shared" si="23"/>
        <v>0</v>
      </c>
      <c r="D248" s="74"/>
      <c r="E248" s="74"/>
      <c r="F248" s="74"/>
      <c r="G248" s="211"/>
      <c r="H248" s="201">
        <f t="shared" si="24"/>
        <v>0</v>
      </c>
      <c r="I248" s="74"/>
      <c r="J248" s="74"/>
      <c r="K248" s="74"/>
      <c r="L248" s="158"/>
    </row>
    <row r="249" spans="1:12" ht="72" x14ac:dyDescent="0.25">
      <c r="A249" s="44">
        <v>6296</v>
      </c>
      <c r="B249" s="71" t="s">
        <v>257</v>
      </c>
      <c r="C249" s="201">
        <f t="shared" si="23"/>
        <v>0</v>
      </c>
      <c r="D249" s="74"/>
      <c r="E249" s="74"/>
      <c r="F249" s="74"/>
      <c r="G249" s="211"/>
      <c r="H249" s="201">
        <f t="shared" si="24"/>
        <v>0</v>
      </c>
      <c r="I249" s="74"/>
      <c r="J249" s="74"/>
      <c r="K249" s="74"/>
      <c r="L249" s="158"/>
    </row>
    <row r="250" spans="1:12" ht="39.75" customHeight="1" x14ac:dyDescent="0.25">
      <c r="A250" s="44">
        <v>6299</v>
      </c>
      <c r="B250" s="71" t="s">
        <v>258</v>
      </c>
      <c r="C250" s="201">
        <f t="shared" si="23"/>
        <v>0</v>
      </c>
      <c r="D250" s="74"/>
      <c r="E250" s="74"/>
      <c r="F250" s="74"/>
      <c r="G250" s="211"/>
      <c r="H250" s="201">
        <f t="shared" si="24"/>
        <v>0</v>
      </c>
      <c r="I250" s="74"/>
      <c r="J250" s="74"/>
      <c r="K250" s="74"/>
      <c r="L250" s="158"/>
    </row>
    <row r="251" spans="1:12" x14ac:dyDescent="0.25">
      <c r="A251" s="56">
        <v>6300</v>
      </c>
      <c r="B251" s="147" t="s">
        <v>259</v>
      </c>
      <c r="C251" s="184">
        <f t="shared" si="23"/>
        <v>0</v>
      </c>
      <c r="D251" s="63">
        <f>SUM(D252,D257,D258)</f>
        <v>0</v>
      </c>
      <c r="E251" s="63">
        <f t="shared" ref="E251:G251" si="28">SUM(E252,E257,E258)</f>
        <v>0</v>
      </c>
      <c r="F251" s="63">
        <f t="shared" si="28"/>
        <v>0</v>
      </c>
      <c r="G251" s="63">
        <f t="shared" si="28"/>
        <v>0</v>
      </c>
      <c r="H251" s="57">
        <f t="shared" si="24"/>
        <v>0</v>
      </c>
      <c r="I251" s="63">
        <f>SUM(I252,I257,I258)</f>
        <v>0</v>
      </c>
      <c r="J251" s="63">
        <f t="shared" ref="J251:L251" si="29">SUM(J252,J257,J258)</f>
        <v>0</v>
      </c>
      <c r="K251" s="63">
        <f t="shared" si="29"/>
        <v>0</v>
      </c>
      <c r="L251" s="172">
        <f t="shared" si="29"/>
        <v>0</v>
      </c>
    </row>
    <row r="252" spans="1:12" ht="24" x14ac:dyDescent="0.25">
      <c r="A252" s="168">
        <v>6320</v>
      </c>
      <c r="B252" s="65" t="s">
        <v>260</v>
      </c>
      <c r="C252" s="209">
        <f t="shared" si="23"/>
        <v>0</v>
      </c>
      <c r="D252" s="169">
        <f>SUM(D253:D256)</f>
        <v>0</v>
      </c>
      <c r="E252" s="169">
        <f>SUM(E253:E256)</f>
        <v>0</v>
      </c>
      <c r="F252" s="169">
        <f t="shared" ref="F252:G252" si="30">SUM(F253:F256)</f>
        <v>0</v>
      </c>
      <c r="G252" s="212">
        <f t="shared" si="30"/>
        <v>0</v>
      </c>
      <c r="H252" s="209">
        <f t="shared" si="24"/>
        <v>0</v>
      </c>
      <c r="I252" s="169">
        <f>SUM(I253:I256)</f>
        <v>0</v>
      </c>
      <c r="J252" s="169">
        <f t="shared" ref="J252:L252" si="31">SUM(J253:J256)</f>
        <v>0</v>
      </c>
      <c r="K252" s="169">
        <f t="shared" si="31"/>
        <v>0</v>
      </c>
      <c r="L252" s="213">
        <f t="shared" si="31"/>
        <v>0</v>
      </c>
    </row>
    <row r="253" spans="1:12" x14ac:dyDescent="0.25">
      <c r="A253" s="44">
        <v>6322</v>
      </c>
      <c r="B253" s="71" t="s">
        <v>261</v>
      </c>
      <c r="C253" s="201">
        <f t="shared" si="23"/>
        <v>0</v>
      </c>
      <c r="D253" s="74"/>
      <c r="E253" s="74"/>
      <c r="F253" s="74"/>
      <c r="G253" s="211"/>
      <c r="H253" s="201">
        <f t="shared" si="24"/>
        <v>0</v>
      </c>
      <c r="I253" s="74"/>
      <c r="J253" s="74"/>
      <c r="K253" s="74"/>
      <c r="L253" s="158"/>
    </row>
    <row r="254" spans="1:12" ht="24" x14ac:dyDescent="0.25">
      <c r="A254" s="44">
        <v>6323</v>
      </c>
      <c r="B254" s="71" t="s">
        <v>262</v>
      </c>
      <c r="C254" s="201">
        <f t="shared" si="23"/>
        <v>0</v>
      </c>
      <c r="D254" s="74"/>
      <c r="E254" s="74"/>
      <c r="F254" s="74"/>
      <c r="G254" s="211"/>
      <c r="H254" s="201">
        <f t="shared" si="24"/>
        <v>0</v>
      </c>
      <c r="I254" s="74"/>
      <c r="J254" s="74"/>
      <c r="K254" s="74"/>
      <c r="L254" s="158"/>
    </row>
    <row r="255" spans="1:12" ht="24" x14ac:dyDescent="0.25">
      <c r="A255" s="44">
        <v>6324</v>
      </c>
      <c r="B255" s="71" t="s">
        <v>263</v>
      </c>
      <c r="C255" s="201">
        <f t="shared" si="23"/>
        <v>0</v>
      </c>
      <c r="D255" s="74"/>
      <c r="E255" s="74"/>
      <c r="F255" s="74"/>
      <c r="G255" s="211"/>
      <c r="H255" s="201">
        <f t="shared" si="24"/>
        <v>0</v>
      </c>
      <c r="I255" s="74"/>
      <c r="J255" s="74"/>
      <c r="K255" s="74"/>
      <c r="L255" s="158"/>
    </row>
    <row r="256" spans="1:12" x14ac:dyDescent="0.25">
      <c r="A256" s="38">
        <v>6329</v>
      </c>
      <c r="B256" s="65" t="s">
        <v>264</v>
      </c>
      <c r="C256" s="205">
        <f t="shared" si="23"/>
        <v>0</v>
      </c>
      <c r="D256" s="68"/>
      <c r="E256" s="68"/>
      <c r="F256" s="68"/>
      <c r="G256" s="214"/>
      <c r="H256" s="205">
        <f t="shared" si="24"/>
        <v>0</v>
      </c>
      <c r="I256" s="68"/>
      <c r="J256" s="68"/>
      <c r="K256" s="68"/>
      <c r="L256" s="155"/>
    </row>
    <row r="257" spans="1:13" ht="24" x14ac:dyDescent="0.25">
      <c r="A257" s="215">
        <v>6330</v>
      </c>
      <c r="B257" s="216" t="s">
        <v>265</v>
      </c>
      <c r="C257" s="209">
        <f>SUM(D257:G257)</f>
        <v>0</v>
      </c>
      <c r="D257" s="189"/>
      <c r="E257" s="189"/>
      <c r="F257" s="189"/>
      <c r="G257" s="211"/>
      <c r="H257" s="209">
        <f>SUM(I257:L257)</f>
        <v>0</v>
      </c>
      <c r="I257" s="189"/>
      <c r="J257" s="189"/>
      <c r="K257" s="189"/>
      <c r="L257" s="191"/>
    </row>
    <row r="258" spans="1:13" x14ac:dyDescent="0.25">
      <c r="A258" s="159">
        <v>6360</v>
      </c>
      <c r="B258" s="71" t="s">
        <v>266</v>
      </c>
      <c r="C258" s="201">
        <f t="shared" si="23"/>
        <v>0</v>
      </c>
      <c r="D258" s="74"/>
      <c r="E258" s="74"/>
      <c r="F258" s="74"/>
      <c r="G258" s="157"/>
      <c r="H258" s="208">
        <f t="shared" si="24"/>
        <v>0</v>
      </c>
      <c r="I258" s="74"/>
      <c r="J258" s="74"/>
      <c r="K258" s="74"/>
      <c r="L258" s="158"/>
    </row>
    <row r="259" spans="1:13" ht="36" x14ac:dyDescent="0.25">
      <c r="A259" s="56">
        <v>6400</v>
      </c>
      <c r="B259" s="147" t="s">
        <v>267</v>
      </c>
      <c r="C259" s="184">
        <f>SUM(D259:G259)</f>
        <v>0</v>
      </c>
      <c r="D259" s="63">
        <f>SUM(D260,D264)</f>
        <v>0</v>
      </c>
      <c r="E259" s="63">
        <f t="shared" ref="E259:G259" si="32">SUM(E260,E264)</f>
        <v>0</v>
      </c>
      <c r="F259" s="63">
        <f t="shared" si="32"/>
        <v>0</v>
      </c>
      <c r="G259" s="63">
        <f t="shared" si="32"/>
        <v>0</v>
      </c>
      <c r="H259" s="57">
        <f>SUM(I259:L259)</f>
        <v>0</v>
      </c>
      <c r="I259" s="63">
        <f>SUM(I260,I264)</f>
        <v>0</v>
      </c>
      <c r="J259" s="63">
        <f t="shared" ref="J259:L259" si="33">SUM(J260,J264)</f>
        <v>0</v>
      </c>
      <c r="K259" s="63">
        <f t="shared" si="33"/>
        <v>0</v>
      </c>
      <c r="L259" s="172">
        <f t="shared" si="33"/>
        <v>0</v>
      </c>
    </row>
    <row r="260" spans="1:13" ht="24" x14ac:dyDescent="0.25">
      <c r="A260" s="168">
        <v>6410</v>
      </c>
      <c r="B260" s="65" t="s">
        <v>268</v>
      </c>
      <c r="C260" s="205">
        <f t="shared" si="23"/>
        <v>0</v>
      </c>
      <c r="D260" s="169">
        <f>SUM(D261:D263)</f>
        <v>0</v>
      </c>
      <c r="E260" s="169">
        <f t="shared" ref="E260:G260" si="34">SUM(E261:E263)</f>
        <v>0</v>
      </c>
      <c r="F260" s="169">
        <f t="shared" si="34"/>
        <v>0</v>
      </c>
      <c r="G260" s="217">
        <f t="shared" si="34"/>
        <v>0</v>
      </c>
      <c r="H260" s="205">
        <f t="shared" si="24"/>
        <v>0</v>
      </c>
      <c r="I260" s="169">
        <f>SUM(I261:I263)</f>
        <v>0</v>
      </c>
      <c r="J260" s="169">
        <f t="shared" ref="J260:L260" si="35">SUM(J261:J263)</f>
        <v>0</v>
      </c>
      <c r="K260" s="169">
        <f t="shared" si="35"/>
        <v>0</v>
      </c>
      <c r="L260" s="180">
        <f t="shared" si="35"/>
        <v>0</v>
      </c>
    </row>
    <row r="261" spans="1:13" x14ac:dyDescent="0.25">
      <c r="A261" s="44">
        <v>6411</v>
      </c>
      <c r="B261" s="174" t="s">
        <v>269</v>
      </c>
      <c r="C261" s="201">
        <f t="shared" si="23"/>
        <v>0</v>
      </c>
      <c r="D261" s="74"/>
      <c r="E261" s="74"/>
      <c r="F261" s="74"/>
      <c r="G261" s="157"/>
      <c r="H261" s="208">
        <f t="shared" si="24"/>
        <v>0</v>
      </c>
      <c r="I261" s="74"/>
      <c r="J261" s="74"/>
      <c r="K261" s="74"/>
      <c r="L261" s="158"/>
    </row>
    <row r="262" spans="1:13" ht="36" x14ac:dyDescent="0.25">
      <c r="A262" s="44">
        <v>6412</v>
      </c>
      <c r="B262" s="71" t="s">
        <v>270</v>
      </c>
      <c r="C262" s="201">
        <f t="shared" si="23"/>
        <v>0</v>
      </c>
      <c r="D262" s="74"/>
      <c r="E262" s="74"/>
      <c r="F262" s="74"/>
      <c r="G262" s="157"/>
      <c r="H262" s="208">
        <f t="shared" si="24"/>
        <v>0</v>
      </c>
      <c r="I262" s="74"/>
      <c r="J262" s="74"/>
      <c r="K262" s="74"/>
      <c r="L262" s="158"/>
    </row>
    <row r="263" spans="1:13" ht="36" x14ac:dyDescent="0.25">
      <c r="A263" s="44">
        <v>6419</v>
      </c>
      <c r="B263" s="71" t="s">
        <v>271</v>
      </c>
      <c r="C263" s="201">
        <f t="shared" si="23"/>
        <v>0</v>
      </c>
      <c r="D263" s="74"/>
      <c r="E263" s="74"/>
      <c r="F263" s="74"/>
      <c r="G263" s="157"/>
      <c r="H263" s="208">
        <f t="shared" si="24"/>
        <v>0</v>
      </c>
      <c r="I263" s="74"/>
      <c r="J263" s="74"/>
      <c r="K263" s="74"/>
      <c r="L263" s="158"/>
    </row>
    <row r="264" spans="1:13" ht="36" x14ac:dyDescent="0.25">
      <c r="A264" s="159">
        <v>6420</v>
      </c>
      <c r="B264" s="71" t="s">
        <v>272</v>
      </c>
      <c r="C264" s="201">
        <f t="shared" si="23"/>
        <v>0</v>
      </c>
      <c r="D264" s="160">
        <f>SUM(D265:D268)</f>
        <v>0</v>
      </c>
      <c r="E264" s="160">
        <f>SUM(E265:E268)</f>
        <v>0</v>
      </c>
      <c r="F264" s="160">
        <f>SUM(F265:F268)</f>
        <v>0</v>
      </c>
      <c r="G264" s="218">
        <f>SUM(G265:G268)</f>
        <v>0</v>
      </c>
      <c r="H264" s="201">
        <f>SUM(I264:L264)</f>
        <v>0</v>
      </c>
      <c r="I264" s="160">
        <f>SUM(I265:I268)</f>
        <v>0</v>
      </c>
      <c r="J264" s="160">
        <f>SUM(J265:J268)</f>
        <v>0</v>
      </c>
      <c r="K264" s="160">
        <f>SUM(K265:K268)</f>
        <v>0</v>
      </c>
      <c r="L264" s="176">
        <f>SUM(L265:L268)</f>
        <v>0</v>
      </c>
    </row>
    <row r="265" spans="1:13" x14ac:dyDescent="0.25">
      <c r="A265" s="44">
        <v>6421</v>
      </c>
      <c r="B265" s="71" t="s">
        <v>273</v>
      </c>
      <c r="C265" s="201">
        <f t="shared" ref="C265:C285" si="36">SUM(D265:G265)</f>
        <v>0</v>
      </c>
      <c r="D265" s="74"/>
      <c r="E265" s="74"/>
      <c r="F265" s="74"/>
      <c r="G265" s="157"/>
      <c r="H265" s="208">
        <f t="shared" ref="H265:H285" si="37">SUM(I265:L265)</f>
        <v>0</v>
      </c>
      <c r="I265" s="74"/>
      <c r="J265" s="74"/>
      <c r="K265" s="74"/>
      <c r="L265" s="158"/>
    </row>
    <row r="266" spans="1:13" x14ac:dyDescent="0.25">
      <c r="A266" s="44">
        <v>6422</v>
      </c>
      <c r="B266" s="71" t="s">
        <v>274</v>
      </c>
      <c r="C266" s="201">
        <f t="shared" si="36"/>
        <v>0</v>
      </c>
      <c r="D266" s="74"/>
      <c r="E266" s="74"/>
      <c r="F266" s="74"/>
      <c r="G266" s="157"/>
      <c r="H266" s="208">
        <f t="shared" si="37"/>
        <v>0</v>
      </c>
      <c r="I266" s="74"/>
      <c r="J266" s="74"/>
      <c r="K266" s="74"/>
      <c r="L266" s="158"/>
    </row>
    <row r="267" spans="1:13" ht="13.5" customHeight="1" x14ac:dyDescent="0.25">
      <c r="A267" s="44">
        <v>6423</v>
      </c>
      <c r="B267" s="71" t="s">
        <v>275</v>
      </c>
      <c r="C267" s="201">
        <f>SUM(D267:G267)</f>
        <v>0</v>
      </c>
      <c r="D267" s="74"/>
      <c r="E267" s="74"/>
      <c r="F267" s="74"/>
      <c r="G267" s="157"/>
      <c r="H267" s="208">
        <f>SUM(I267:L267)</f>
        <v>0</v>
      </c>
      <c r="I267" s="74"/>
      <c r="J267" s="74"/>
      <c r="K267" s="74"/>
      <c r="L267" s="158"/>
    </row>
    <row r="268" spans="1:13" ht="36" x14ac:dyDescent="0.25">
      <c r="A268" s="44">
        <v>6424</v>
      </c>
      <c r="B268" s="71" t="s">
        <v>276</v>
      </c>
      <c r="C268" s="201">
        <f>SUM(D268:G268)</f>
        <v>0</v>
      </c>
      <c r="D268" s="74"/>
      <c r="E268" s="74"/>
      <c r="F268" s="74"/>
      <c r="G268" s="157"/>
      <c r="H268" s="208">
        <f>SUM(I268:L268)</f>
        <v>0</v>
      </c>
      <c r="I268" s="74"/>
      <c r="J268" s="74"/>
      <c r="K268" s="74"/>
      <c r="L268" s="158"/>
      <c r="M268" s="225"/>
    </row>
    <row r="269" spans="1:13" ht="36" x14ac:dyDescent="0.25">
      <c r="A269" s="220">
        <v>7000</v>
      </c>
      <c r="B269" s="220" t="s">
        <v>277</v>
      </c>
      <c r="C269" s="221">
        <f t="shared" si="36"/>
        <v>0</v>
      </c>
      <c r="D269" s="222">
        <f>SUM(D270,D281)</f>
        <v>0</v>
      </c>
      <c r="E269" s="222">
        <f>SUM(E270,E281)</f>
        <v>0</v>
      </c>
      <c r="F269" s="222">
        <f>SUM(F270,F281)</f>
        <v>0</v>
      </c>
      <c r="G269" s="222">
        <f>SUM(G270,G281)</f>
        <v>0</v>
      </c>
      <c r="H269" s="223">
        <f t="shared" si="37"/>
        <v>0</v>
      </c>
      <c r="I269" s="222">
        <f>SUM(I270,I281)</f>
        <v>0</v>
      </c>
      <c r="J269" s="222">
        <f>SUM(J270,J281)</f>
        <v>0</v>
      </c>
      <c r="K269" s="222">
        <f>SUM(K270,K281)</f>
        <v>0</v>
      </c>
      <c r="L269" s="224">
        <f>SUM(L270,L281)</f>
        <v>0</v>
      </c>
    </row>
    <row r="270" spans="1:13" ht="24" x14ac:dyDescent="0.25">
      <c r="A270" s="56">
        <v>7200</v>
      </c>
      <c r="B270" s="147" t="s">
        <v>278</v>
      </c>
      <c r="C270" s="184">
        <f t="shared" si="36"/>
        <v>0</v>
      </c>
      <c r="D270" s="63">
        <f>SUM(D271,D272,D275,D276,D280)</f>
        <v>0</v>
      </c>
      <c r="E270" s="63">
        <f>SUM(E271,E272,E275,E276,E280)</f>
        <v>0</v>
      </c>
      <c r="F270" s="63">
        <f>SUM(F271,F272,F275,F276,F280)</f>
        <v>0</v>
      </c>
      <c r="G270" s="63">
        <f>SUM(G271,G272,G275,G276,G280)</f>
        <v>0</v>
      </c>
      <c r="H270" s="57">
        <f t="shared" si="37"/>
        <v>0</v>
      </c>
      <c r="I270" s="63">
        <f>SUM(I271,I272,I275,I276,I280)</f>
        <v>0</v>
      </c>
      <c r="J270" s="63">
        <f>SUM(J271,J272,J275,J276,J280)</f>
        <v>0</v>
      </c>
      <c r="K270" s="63">
        <f>SUM(K271,K272,K275,K276,K280)</f>
        <v>0</v>
      </c>
      <c r="L270" s="149">
        <f>SUM(L271,L272,L275,L276,L280)</f>
        <v>0</v>
      </c>
    </row>
    <row r="271" spans="1:13" ht="24" x14ac:dyDescent="0.25">
      <c r="A271" s="168">
        <v>7210</v>
      </c>
      <c r="B271" s="65" t="s">
        <v>279</v>
      </c>
      <c r="C271" s="205">
        <f t="shared" si="36"/>
        <v>0</v>
      </c>
      <c r="D271" s="68"/>
      <c r="E271" s="68"/>
      <c r="F271" s="68"/>
      <c r="G271" s="154"/>
      <c r="H271" s="66">
        <f t="shared" si="37"/>
        <v>0</v>
      </c>
      <c r="I271" s="68"/>
      <c r="J271" s="68"/>
      <c r="K271" s="68"/>
      <c r="L271" s="155"/>
    </row>
    <row r="272" spans="1:13" s="225" customFormat="1" ht="36" x14ac:dyDescent="0.25">
      <c r="A272" s="159">
        <v>7220</v>
      </c>
      <c r="B272" s="71" t="s">
        <v>280</v>
      </c>
      <c r="C272" s="201">
        <f>SUM(D272:G272)</f>
        <v>0</v>
      </c>
      <c r="D272" s="160">
        <f>SUM(D273:D274)</f>
        <v>0</v>
      </c>
      <c r="E272" s="160">
        <f>SUM(E273:E274)</f>
        <v>0</v>
      </c>
      <c r="F272" s="160">
        <f>SUM(F273:F274)</f>
        <v>0</v>
      </c>
      <c r="G272" s="160">
        <f>SUM(G273:G274)</f>
        <v>0</v>
      </c>
      <c r="H272" s="72">
        <f>SUM(I272:L272)</f>
        <v>0</v>
      </c>
      <c r="I272" s="160">
        <f>SUM(I273:I274)</f>
        <v>0</v>
      </c>
      <c r="J272" s="160">
        <f>SUM(J273:J274)</f>
        <v>0</v>
      </c>
      <c r="K272" s="160">
        <f>SUM(K273:K274)</f>
        <v>0</v>
      </c>
      <c r="L272" s="162">
        <f>SUM(L273:L274)</f>
        <v>0</v>
      </c>
    </row>
    <row r="273" spans="1:12" s="225" customFormat="1" ht="36" x14ac:dyDescent="0.25">
      <c r="A273" s="44">
        <v>7221</v>
      </c>
      <c r="B273" s="71" t="s">
        <v>281</v>
      </c>
      <c r="C273" s="201">
        <f t="shared" si="36"/>
        <v>0</v>
      </c>
      <c r="D273" s="74"/>
      <c r="E273" s="74"/>
      <c r="F273" s="74"/>
      <c r="G273" s="157"/>
      <c r="H273" s="72">
        <f t="shared" si="37"/>
        <v>0</v>
      </c>
      <c r="I273" s="74"/>
      <c r="J273" s="74"/>
      <c r="K273" s="74"/>
      <c r="L273" s="158"/>
    </row>
    <row r="274" spans="1:12" s="225" customFormat="1" ht="36" x14ac:dyDescent="0.25">
      <c r="A274" s="44">
        <v>7222</v>
      </c>
      <c r="B274" s="71" t="s">
        <v>282</v>
      </c>
      <c r="C274" s="201">
        <f t="shared" si="36"/>
        <v>0</v>
      </c>
      <c r="D274" s="74"/>
      <c r="E274" s="74"/>
      <c r="F274" s="74"/>
      <c r="G274" s="157"/>
      <c r="H274" s="72">
        <f t="shared" si="37"/>
        <v>0</v>
      </c>
      <c r="I274" s="74"/>
      <c r="J274" s="74"/>
      <c r="K274" s="74"/>
      <c r="L274" s="158"/>
    </row>
    <row r="275" spans="1:12" ht="24" x14ac:dyDescent="0.25">
      <c r="A275" s="159">
        <v>7230</v>
      </c>
      <c r="B275" s="71" t="s">
        <v>283</v>
      </c>
      <c r="C275" s="201">
        <f t="shared" si="36"/>
        <v>0</v>
      </c>
      <c r="D275" s="74"/>
      <c r="E275" s="74"/>
      <c r="F275" s="74"/>
      <c r="G275" s="157"/>
      <c r="H275" s="72">
        <f t="shared" si="37"/>
        <v>0</v>
      </c>
      <c r="I275" s="74"/>
      <c r="J275" s="74"/>
      <c r="K275" s="74"/>
      <c r="L275" s="158"/>
    </row>
    <row r="276" spans="1:12" ht="24" x14ac:dyDescent="0.25">
      <c r="A276" s="159">
        <v>7240</v>
      </c>
      <c r="B276" s="71" t="s">
        <v>284</v>
      </c>
      <c r="C276" s="201">
        <f t="shared" si="36"/>
        <v>0</v>
      </c>
      <c r="D276" s="160">
        <f>SUM(D277:D279)</f>
        <v>0</v>
      </c>
      <c r="E276" s="160">
        <f t="shared" ref="E276:G276" si="38">SUM(E277:E279)</f>
        <v>0</v>
      </c>
      <c r="F276" s="160">
        <f t="shared" si="38"/>
        <v>0</v>
      </c>
      <c r="G276" s="161">
        <f t="shared" si="38"/>
        <v>0</v>
      </c>
      <c r="H276" s="72">
        <f t="shared" si="37"/>
        <v>0</v>
      </c>
      <c r="I276" s="160">
        <f t="shared" ref="I276:L276" si="39">SUM(I277:I279)</f>
        <v>0</v>
      </c>
      <c r="J276" s="160">
        <f t="shared" si="39"/>
        <v>0</v>
      </c>
      <c r="K276" s="160">
        <f>SUM(K277:K279)</f>
        <v>0</v>
      </c>
      <c r="L276" s="162">
        <f t="shared" si="39"/>
        <v>0</v>
      </c>
    </row>
    <row r="277" spans="1:12" ht="48" x14ac:dyDescent="0.25">
      <c r="A277" s="44">
        <v>7245</v>
      </c>
      <c r="B277" s="71" t="s">
        <v>285</v>
      </c>
      <c r="C277" s="201">
        <f t="shared" si="36"/>
        <v>0</v>
      </c>
      <c r="D277" s="74"/>
      <c r="E277" s="74"/>
      <c r="F277" s="74"/>
      <c r="G277" s="157"/>
      <c r="H277" s="72">
        <f t="shared" si="37"/>
        <v>0</v>
      </c>
      <c r="I277" s="74"/>
      <c r="J277" s="74"/>
      <c r="K277" s="74"/>
      <c r="L277" s="158"/>
    </row>
    <row r="278" spans="1:12" ht="84.75" customHeight="1" x14ac:dyDescent="0.25">
      <c r="A278" s="44">
        <v>7246</v>
      </c>
      <c r="B278" s="71" t="s">
        <v>286</v>
      </c>
      <c r="C278" s="201">
        <f t="shared" si="36"/>
        <v>0</v>
      </c>
      <c r="D278" s="74"/>
      <c r="E278" s="74"/>
      <c r="F278" s="74"/>
      <c r="G278" s="157"/>
      <c r="H278" s="72">
        <f t="shared" si="37"/>
        <v>0</v>
      </c>
      <c r="I278" s="74"/>
      <c r="J278" s="74"/>
      <c r="K278" s="74"/>
      <c r="L278" s="158"/>
    </row>
    <row r="279" spans="1:12" ht="36" x14ac:dyDescent="0.25">
      <c r="A279" s="44">
        <v>7247</v>
      </c>
      <c r="B279" s="71" t="s">
        <v>287</v>
      </c>
      <c r="C279" s="201">
        <f t="shared" si="36"/>
        <v>0</v>
      </c>
      <c r="D279" s="74"/>
      <c r="E279" s="74"/>
      <c r="F279" s="74"/>
      <c r="G279" s="157"/>
      <c r="H279" s="72">
        <f t="shared" si="37"/>
        <v>0</v>
      </c>
      <c r="I279" s="74"/>
      <c r="J279" s="74"/>
      <c r="K279" s="74"/>
      <c r="L279" s="158"/>
    </row>
    <row r="280" spans="1:12" ht="24" x14ac:dyDescent="0.25">
      <c r="A280" s="168">
        <v>7260</v>
      </c>
      <c r="B280" s="65" t="s">
        <v>288</v>
      </c>
      <c r="C280" s="205">
        <f t="shared" si="36"/>
        <v>0</v>
      </c>
      <c r="D280" s="68"/>
      <c r="E280" s="68"/>
      <c r="F280" s="68"/>
      <c r="G280" s="154"/>
      <c r="H280" s="66">
        <f t="shared" si="37"/>
        <v>0</v>
      </c>
      <c r="I280" s="68"/>
      <c r="J280" s="68"/>
      <c r="K280" s="68"/>
      <c r="L280" s="155"/>
    </row>
    <row r="281" spans="1:12" x14ac:dyDescent="0.25">
      <c r="A281" s="108">
        <v>7700</v>
      </c>
      <c r="B281" s="85" t="s">
        <v>289</v>
      </c>
      <c r="C281" s="86">
        <f t="shared" si="36"/>
        <v>0</v>
      </c>
      <c r="D281" s="226">
        <f>D282</f>
        <v>0</v>
      </c>
      <c r="E281" s="226">
        <f t="shared" ref="E281:G281" si="40">E282</f>
        <v>0</v>
      </c>
      <c r="F281" s="226">
        <f t="shared" si="40"/>
        <v>0</v>
      </c>
      <c r="G281" s="227">
        <f t="shared" si="40"/>
        <v>0</v>
      </c>
      <c r="H281" s="86">
        <f t="shared" si="37"/>
        <v>0</v>
      </c>
      <c r="I281" s="226">
        <f t="shared" ref="I281:L281" si="41">I282</f>
        <v>0</v>
      </c>
      <c r="J281" s="226">
        <f t="shared" si="41"/>
        <v>0</v>
      </c>
      <c r="K281" s="226">
        <f t="shared" si="41"/>
        <v>0</v>
      </c>
      <c r="L281" s="228">
        <f t="shared" si="41"/>
        <v>0</v>
      </c>
    </row>
    <row r="282" spans="1:12" x14ac:dyDescent="0.25">
      <c r="A282" s="150">
        <v>7720</v>
      </c>
      <c r="B282" s="65" t="s">
        <v>290</v>
      </c>
      <c r="C282" s="79">
        <f t="shared" si="36"/>
        <v>0</v>
      </c>
      <c r="D282" s="81"/>
      <c r="E282" s="81"/>
      <c r="F282" s="81"/>
      <c r="G282" s="229"/>
      <c r="H282" s="79">
        <f t="shared" si="37"/>
        <v>0</v>
      </c>
      <c r="I282" s="81"/>
      <c r="J282" s="81"/>
      <c r="K282" s="81"/>
      <c r="L282" s="230"/>
    </row>
    <row r="283" spans="1:12" x14ac:dyDescent="0.25">
      <c r="A283" s="174"/>
      <c r="B283" s="71" t="s">
        <v>291</v>
      </c>
      <c r="C283" s="201">
        <f t="shared" si="36"/>
        <v>0</v>
      </c>
      <c r="D283" s="160">
        <f>SUM(D284:D285)</f>
        <v>0</v>
      </c>
      <c r="E283" s="160">
        <f>SUM(E284:E285)</f>
        <v>0</v>
      </c>
      <c r="F283" s="160">
        <f>SUM(F284:F285)</f>
        <v>0</v>
      </c>
      <c r="G283" s="161">
        <f>SUM(G284:G285)</f>
        <v>0</v>
      </c>
      <c r="H283" s="72">
        <f t="shared" si="37"/>
        <v>0</v>
      </c>
      <c r="I283" s="160">
        <f>SUM(I284:I285)</f>
        <v>0</v>
      </c>
      <c r="J283" s="160">
        <f>SUM(J284:J285)</f>
        <v>0</v>
      </c>
      <c r="K283" s="160">
        <f>SUM(K284:K285)</f>
        <v>0</v>
      </c>
      <c r="L283" s="162">
        <f>SUM(L284:L285)</f>
        <v>0</v>
      </c>
    </row>
    <row r="284" spans="1:12" x14ac:dyDescent="0.25">
      <c r="A284" s="174" t="s">
        <v>292</v>
      </c>
      <c r="B284" s="44" t="s">
        <v>293</v>
      </c>
      <c r="C284" s="201">
        <f t="shared" si="36"/>
        <v>0</v>
      </c>
      <c r="D284" s="74"/>
      <c r="E284" s="74"/>
      <c r="F284" s="74"/>
      <c r="G284" s="157"/>
      <c r="H284" s="72">
        <f t="shared" si="37"/>
        <v>0</v>
      </c>
      <c r="I284" s="74"/>
      <c r="J284" s="74"/>
      <c r="K284" s="74"/>
      <c r="L284" s="158"/>
    </row>
    <row r="285" spans="1:12" ht="24" x14ac:dyDescent="0.25">
      <c r="A285" s="174" t="s">
        <v>294</v>
      </c>
      <c r="B285" s="231" t="s">
        <v>295</v>
      </c>
      <c r="C285" s="205">
        <f t="shared" si="36"/>
        <v>0</v>
      </c>
      <c r="D285" s="68"/>
      <c r="E285" s="68"/>
      <c r="F285" s="68"/>
      <c r="G285" s="154"/>
      <c r="H285" s="66">
        <f t="shared" si="37"/>
        <v>0</v>
      </c>
      <c r="I285" s="68"/>
      <c r="J285" s="68"/>
      <c r="K285" s="68"/>
      <c r="L285" s="155"/>
    </row>
    <row r="286" spans="1:12" ht="12.75" thickBot="1" x14ac:dyDescent="0.3">
      <c r="A286" s="232"/>
      <c r="B286" s="232" t="s">
        <v>296</v>
      </c>
      <c r="C286" s="233">
        <f t="shared" ref="C286:L286" si="42">SUM(C283,C269,C230,C195,C187,C173,C75,C53)</f>
        <v>408878</v>
      </c>
      <c r="D286" s="233">
        <f t="shared" si="42"/>
        <v>389067</v>
      </c>
      <c r="E286" s="233">
        <f t="shared" si="42"/>
        <v>19811</v>
      </c>
      <c r="F286" s="233">
        <f t="shared" si="42"/>
        <v>0</v>
      </c>
      <c r="G286" s="234">
        <f t="shared" si="42"/>
        <v>0</v>
      </c>
      <c r="H286" s="235">
        <f t="shared" si="42"/>
        <v>406277</v>
      </c>
      <c r="I286" s="233">
        <f t="shared" si="42"/>
        <v>385668</v>
      </c>
      <c r="J286" s="233">
        <f t="shared" si="42"/>
        <v>20609</v>
      </c>
      <c r="K286" s="233">
        <f t="shared" si="42"/>
        <v>0</v>
      </c>
      <c r="L286" s="236">
        <f t="shared" si="42"/>
        <v>0</v>
      </c>
    </row>
    <row r="287" spans="1:12" s="24" customFormat="1" ht="13.5" thickTop="1" thickBot="1" x14ac:dyDescent="0.3">
      <c r="A287" s="601" t="s">
        <v>297</v>
      </c>
      <c r="B287" s="602"/>
      <c r="C287" s="237">
        <f>SUM(D287:G287)</f>
        <v>0</v>
      </c>
      <c r="D287" s="238">
        <f>SUM(D24,D25,D41)-D51</f>
        <v>0</v>
      </c>
      <c r="E287" s="238">
        <f>SUM(E24,E25,E41)-E51</f>
        <v>0</v>
      </c>
      <c r="F287" s="238">
        <f>(F26+F43)-F51</f>
        <v>0</v>
      </c>
      <c r="G287" s="239">
        <f>G45-G51</f>
        <v>0</v>
      </c>
      <c r="H287" s="237">
        <f>SUM(I287:L287)</f>
        <v>0</v>
      </c>
      <c r="I287" s="238">
        <f>SUM(I24,I25,I41)-I51</f>
        <v>0</v>
      </c>
      <c r="J287" s="238">
        <f>SUM(J24,J25,J41)-J51</f>
        <v>0</v>
      </c>
      <c r="K287" s="238">
        <f>(K26+K43)-K51</f>
        <v>0</v>
      </c>
      <c r="L287" s="240">
        <f>L45-L51</f>
        <v>0</v>
      </c>
    </row>
    <row r="288" spans="1:12" s="24" customFormat="1" ht="12.75" thickTop="1" x14ac:dyDescent="0.25">
      <c r="A288" s="620" t="s">
        <v>298</v>
      </c>
      <c r="B288" s="621"/>
      <c r="C288" s="241">
        <f t="shared" ref="C288:L288" si="43">SUM(C289,C290)-C297+C298</f>
        <v>0</v>
      </c>
      <c r="D288" s="242">
        <f t="shared" si="43"/>
        <v>0</v>
      </c>
      <c r="E288" s="242">
        <f t="shared" si="43"/>
        <v>0</v>
      </c>
      <c r="F288" s="242">
        <f t="shared" si="43"/>
        <v>0</v>
      </c>
      <c r="G288" s="243">
        <f t="shared" si="43"/>
        <v>0</v>
      </c>
      <c r="H288" s="244">
        <f t="shared" si="43"/>
        <v>0</v>
      </c>
      <c r="I288" s="242">
        <f t="shared" si="43"/>
        <v>0</v>
      </c>
      <c r="J288" s="242">
        <f t="shared" si="43"/>
        <v>0</v>
      </c>
      <c r="K288" s="242">
        <f t="shared" si="43"/>
        <v>0</v>
      </c>
      <c r="L288" s="245">
        <f t="shared" si="43"/>
        <v>0</v>
      </c>
    </row>
    <row r="289" spans="1:12" s="24" customFormat="1" ht="12.75" thickBot="1" x14ac:dyDescent="0.3">
      <c r="A289" s="126" t="s">
        <v>299</v>
      </c>
      <c r="B289" s="126" t="s">
        <v>300</v>
      </c>
      <c r="C289" s="246">
        <f t="shared" ref="C289:L289" si="44">C21-C283</f>
        <v>0</v>
      </c>
      <c r="D289" s="128">
        <f t="shared" si="44"/>
        <v>0</v>
      </c>
      <c r="E289" s="128">
        <f t="shared" si="44"/>
        <v>0</v>
      </c>
      <c r="F289" s="128">
        <f t="shared" si="44"/>
        <v>0</v>
      </c>
      <c r="G289" s="129">
        <f t="shared" si="44"/>
        <v>0</v>
      </c>
      <c r="H289" s="247">
        <f t="shared" si="44"/>
        <v>0</v>
      </c>
      <c r="I289" s="128">
        <f t="shared" si="44"/>
        <v>0</v>
      </c>
      <c r="J289" s="128">
        <f t="shared" si="44"/>
        <v>0</v>
      </c>
      <c r="K289" s="128">
        <f t="shared" si="44"/>
        <v>0</v>
      </c>
      <c r="L289" s="130">
        <f t="shared" si="44"/>
        <v>0</v>
      </c>
    </row>
    <row r="290" spans="1:12" s="24" customFormat="1" ht="12.75" thickTop="1" x14ac:dyDescent="0.25">
      <c r="A290" s="248" t="s">
        <v>301</v>
      </c>
      <c r="B290" s="248" t="s">
        <v>302</v>
      </c>
      <c r="C290" s="241">
        <f t="shared" ref="C290:L290" si="45">SUM(C291,C293,C295)-SUM(C292,C294,C296)</f>
        <v>0</v>
      </c>
      <c r="D290" s="242">
        <f t="shared" si="45"/>
        <v>0</v>
      </c>
      <c r="E290" s="242">
        <f t="shared" si="45"/>
        <v>0</v>
      </c>
      <c r="F290" s="242">
        <f t="shared" si="45"/>
        <v>0</v>
      </c>
      <c r="G290" s="249">
        <f t="shared" si="45"/>
        <v>0</v>
      </c>
      <c r="H290" s="244">
        <f t="shared" si="45"/>
        <v>0</v>
      </c>
      <c r="I290" s="242">
        <f t="shared" si="45"/>
        <v>0</v>
      </c>
      <c r="J290" s="242">
        <f t="shared" si="45"/>
        <v>0</v>
      </c>
      <c r="K290" s="242">
        <f t="shared" si="45"/>
        <v>0</v>
      </c>
      <c r="L290" s="245">
        <f t="shared" si="45"/>
        <v>0</v>
      </c>
    </row>
    <row r="291" spans="1:12" x14ac:dyDescent="0.25">
      <c r="A291" s="250" t="s">
        <v>303</v>
      </c>
      <c r="B291" s="116" t="s">
        <v>304</v>
      </c>
      <c r="C291" s="79">
        <f t="shared" ref="C291:C296" si="46">SUM(D291:G291)</f>
        <v>0</v>
      </c>
      <c r="D291" s="81"/>
      <c r="E291" s="81"/>
      <c r="F291" s="81"/>
      <c r="G291" s="229"/>
      <c r="H291" s="79">
        <f t="shared" ref="H291:H296" si="47">SUM(I291:L291)</f>
        <v>0</v>
      </c>
      <c r="I291" s="81"/>
      <c r="J291" s="81"/>
      <c r="K291" s="81"/>
      <c r="L291" s="230"/>
    </row>
    <row r="292" spans="1:12" ht="24" x14ac:dyDescent="0.25">
      <c r="A292" s="174" t="s">
        <v>305</v>
      </c>
      <c r="B292" s="43" t="s">
        <v>306</v>
      </c>
      <c r="C292" s="72">
        <f t="shared" si="46"/>
        <v>0</v>
      </c>
      <c r="D292" s="74"/>
      <c r="E292" s="74"/>
      <c r="F292" s="74"/>
      <c r="G292" s="157"/>
      <c r="H292" s="72">
        <f t="shared" si="47"/>
        <v>0</v>
      </c>
      <c r="I292" s="74"/>
      <c r="J292" s="74"/>
      <c r="K292" s="74"/>
      <c r="L292" s="158"/>
    </row>
    <row r="293" spans="1:12" x14ac:dyDescent="0.25">
      <c r="A293" s="174" t="s">
        <v>307</v>
      </c>
      <c r="B293" s="43" t="s">
        <v>308</v>
      </c>
      <c r="C293" s="72">
        <f t="shared" si="46"/>
        <v>0</v>
      </c>
      <c r="D293" s="74"/>
      <c r="E293" s="74"/>
      <c r="F293" s="74"/>
      <c r="G293" s="157"/>
      <c r="H293" s="72">
        <f t="shared" si="47"/>
        <v>0</v>
      </c>
      <c r="I293" s="74"/>
      <c r="J293" s="74"/>
      <c r="K293" s="74"/>
      <c r="L293" s="158"/>
    </row>
    <row r="294" spans="1:12" ht="24" x14ac:dyDescent="0.25">
      <c r="A294" s="174" t="s">
        <v>309</v>
      </c>
      <c r="B294" s="43" t="s">
        <v>310</v>
      </c>
      <c r="C294" s="72">
        <f t="shared" si="46"/>
        <v>0</v>
      </c>
      <c r="D294" s="74"/>
      <c r="E294" s="74"/>
      <c r="F294" s="74"/>
      <c r="G294" s="157"/>
      <c r="H294" s="72">
        <f t="shared" si="47"/>
        <v>0</v>
      </c>
      <c r="I294" s="74"/>
      <c r="J294" s="74"/>
      <c r="K294" s="74"/>
      <c r="L294" s="158"/>
    </row>
    <row r="295" spans="1:12" x14ac:dyDescent="0.25">
      <c r="A295" s="174" t="s">
        <v>311</v>
      </c>
      <c r="B295" s="43" t="s">
        <v>312</v>
      </c>
      <c r="C295" s="72">
        <f t="shared" si="46"/>
        <v>0</v>
      </c>
      <c r="D295" s="74"/>
      <c r="E295" s="74"/>
      <c r="F295" s="74"/>
      <c r="G295" s="157"/>
      <c r="H295" s="72">
        <f t="shared" si="47"/>
        <v>0</v>
      </c>
      <c r="I295" s="74"/>
      <c r="J295" s="74"/>
      <c r="K295" s="74"/>
      <c r="L295" s="158"/>
    </row>
    <row r="296" spans="1:12" ht="24.75" thickBot="1" x14ac:dyDescent="0.3">
      <c r="A296" s="251" t="s">
        <v>313</v>
      </c>
      <c r="B296" s="252" t="s">
        <v>314</v>
      </c>
      <c r="C296" s="185">
        <f t="shared" si="46"/>
        <v>0</v>
      </c>
      <c r="D296" s="189"/>
      <c r="E296" s="189"/>
      <c r="F296" s="189"/>
      <c r="G296" s="253"/>
      <c r="H296" s="185">
        <f t="shared" si="47"/>
        <v>0</v>
      </c>
      <c r="I296" s="189"/>
      <c r="J296" s="189"/>
      <c r="K296" s="189"/>
      <c r="L296" s="191"/>
    </row>
    <row r="297" spans="1:12" s="24" customFormat="1" ht="13.5" thickTop="1" thickBot="1" x14ac:dyDescent="0.3">
      <c r="A297" s="254" t="s">
        <v>315</v>
      </c>
      <c r="B297" s="254" t="s">
        <v>316</v>
      </c>
      <c r="C297" s="255">
        <f>SUM(D297:G297)</f>
        <v>0</v>
      </c>
      <c r="D297" s="256"/>
      <c r="E297" s="256"/>
      <c r="F297" s="256"/>
      <c r="G297" s="257"/>
      <c r="H297" s="255">
        <f>SUM(I297:L297)</f>
        <v>0</v>
      </c>
      <c r="I297" s="256"/>
      <c r="J297" s="256"/>
      <c r="K297" s="256"/>
      <c r="L297" s="258"/>
    </row>
    <row r="298" spans="1:12" s="24" customFormat="1" ht="48.75" thickTop="1" x14ac:dyDescent="0.25">
      <c r="A298" s="248" t="s">
        <v>317</v>
      </c>
      <c r="B298" s="259" t="s">
        <v>318</v>
      </c>
      <c r="C298" s="260">
        <f>SUM(D298:G298)</f>
        <v>0</v>
      </c>
      <c r="D298" s="177"/>
      <c r="E298" s="177"/>
      <c r="F298" s="177"/>
      <c r="G298" s="178"/>
      <c r="H298" s="260">
        <f>SUM(I298:L298)</f>
        <v>0</v>
      </c>
      <c r="I298" s="177"/>
      <c r="J298" s="177"/>
      <c r="K298" s="177"/>
      <c r="L298" s="179"/>
    </row>
    <row r="299" spans="1:12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</row>
    <row r="300" spans="1:12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</row>
    <row r="301" spans="1:12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</row>
    <row r="302" spans="1:12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</row>
    <row r="303" spans="1:12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</row>
    <row r="304" spans="1:12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</row>
    <row r="305" spans="1:12" x14ac:dyDescent="0.2">
      <c r="A305" s="1"/>
      <c r="B305" s="1"/>
      <c r="C305" s="261"/>
      <c r="D305" s="1"/>
      <c r="E305" s="1"/>
      <c r="F305" s="1"/>
      <c r="G305" s="1"/>
      <c r="H305" s="1"/>
      <c r="I305" s="1"/>
      <c r="J305" s="1"/>
      <c r="K305" s="1"/>
      <c r="L305" s="1"/>
    </row>
    <row r="306" spans="1:12" x14ac:dyDescent="0.2">
      <c r="A306" s="1"/>
      <c r="B306" s="1"/>
      <c r="C306" s="261"/>
      <c r="D306" s="1"/>
      <c r="E306" s="1"/>
      <c r="F306" s="1"/>
      <c r="G306" s="1"/>
      <c r="H306" s="1"/>
      <c r="I306" s="1"/>
      <c r="J306" s="1"/>
      <c r="K306" s="1"/>
      <c r="L306" s="1"/>
    </row>
    <row r="307" spans="1:12" x14ac:dyDescent="0.2">
      <c r="A307" s="1"/>
      <c r="B307" s="1"/>
      <c r="C307" s="261"/>
      <c r="D307" s="1"/>
      <c r="E307" s="1"/>
      <c r="F307" s="1"/>
      <c r="G307" s="1"/>
      <c r="H307" s="1"/>
      <c r="I307" s="1"/>
      <c r="J307" s="1"/>
      <c r="K307" s="1"/>
      <c r="L307" s="1"/>
    </row>
    <row r="308" spans="1:12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</row>
    <row r="309" spans="1:12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</row>
    <row r="310" spans="1:12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</row>
    <row r="311" spans="1:12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</row>
    <row r="312" spans="1:12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</row>
    <row r="313" spans="1:12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</row>
    <row r="314" spans="1:12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</row>
    <row r="315" spans="1:12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</row>
    <row r="316" spans="1:12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</row>
  </sheetData>
  <sheetProtection formatCells="0" formatColumns="0" formatRows="0"/>
  <autoFilter ref="A18:L298"/>
  <mergeCells count="29">
    <mergeCell ref="A288:B288"/>
    <mergeCell ref="H16:H17"/>
    <mergeCell ref="I16:I17"/>
    <mergeCell ref="J16:J17"/>
    <mergeCell ref="K16:K17"/>
    <mergeCell ref="L16:L17"/>
    <mergeCell ref="A287:B287"/>
    <mergeCell ref="C13:L13"/>
    <mergeCell ref="A15:A17"/>
    <mergeCell ref="B15:B17"/>
    <mergeCell ref="C15:G15"/>
    <mergeCell ref="H15:L15"/>
    <mergeCell ref="C16:C17"/>
    <mergeCell ref="D16:D17"/>
    <mergeCell ref="E16:E17"/>
    <mergeCell ref="F16:F17"/>
    <mergeCell ref="G16:G17"/>
    <mergeCell ref="C12:L12"/>
    <mergeCell ref="A1:L1"/>
    <mergeCell ref="A2:L2"/>
    <mergeCell ref="C3:L3"/>
    <mergeCell ref="C4:L4"/>
    <mergeCell ref="C5:L5"/>
    <mergeCell ref="C6:L6"/>
    <mergeCell ref="C7:L7"/>
    <mergeCell ref="C8:L8"/>
    <mergeCell ref="C9:L9"/>
    <mergeCell ref="C10:L10"/>
    <mergeCell ref="C11:L11"/>
  </mergeCells>
  <pageMargins left="0.78740157480314965" right="0.39370078740157483" top="0.39370078740157483" bottom="0.39370078740157483" header="0.23622047244094491" footer="0.19685039370078741"/>
  <pageSetup paperSize="9" scale="70" orientation="portrait" verticalDpi="4294967294" r:id="rId1"/>
  <headerFooter>
    <oddHeader xml:space="preserve">&amp;C                               </oddHeader>
    <oddFooter>&amp;L&amp;D, &amp;T&amp;R&amp;"Times New Roman,Regular"&amp;10&amp;P (&amp;N)</oddFoot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M314"/>
  <sheetViews>
    <sheetView showGridLines="0" view="pageLayout" zoomScaleNormal="100" workbookViewId="0">
      <selection activeCell="C6" sqref="C6:L6"/>
    </sheetView>
  </sheetViews>
  <sheetFormatPr defaultRowHeight="12" x14ac:dyDescent="0.25"/>
  <cols>
    <col min="1" max="1" width="10.85546875" style="262" customWidth="1"/>
    <col min="2" max="2" width="28" style="262" customWidth="1"/>
    <col min="3" max="3" width="9.7109375" style="262" customWidth="1"/>
    <col min="4" max="4" width="9.5703125" style="262" customWidth="1"/>
    <col min="5" max="6" width="8.7109375" style="262" customWidth="1"/>
    <col min="7" max="7" width="8.28515625" style="262" customWidth="1"/>
    <col min="8" max="11" width="8.7109375" style="262" customWidth="1"/>
    <col min="12" max="12" width="7.5703125" style="262" customWidth="1"/>
    <col min="13" max="16" width="0" style="1" hidden="1" customWidth="1"/>
    <col min="17" max="16384" width="9.140625" style="1"/>
  </cols>
  <sheetData>
    <row r="1" spans="1:12" x14ac:dyDescent="0.25">
      <c r="A1" s="591" t="s">
        <v>405</v>
      </c>
      <c r="B1" s="591"/>
      <c r="C1" s="591"/>
      <c r="D1" s="591"/>
      <c r="E1" s="591"/>
      <c r="F1" s="591"/>
      <c r="G1" s="591"/>
      <c r="H1" s="591"/>
      <c r="I1" s="591"/>
      <c r="J1" s="591"/>
      <c r="K1" s="591"/>
      <c r="L1" s="591"/>
    </row>
    <row r="2" spans="1:12" ht="35.25" customHeight="1" x14ac:dyDescent="0.25">
      <c r="A2" s="592" t="s">
        <v>1</v>
      </c>
      <c r="B2" s="593"/>
      <c r="C2" s="593"/>
      <c r="D2" s="593"/>
      <c r="E2" s="593"/>
      <c r="F2" s="593"/>
      <c r="G2" s="593"/>
      <c r="H2" s="593"/>
      <c r="I2" s="593"/>
      <c r="J2" s="593"/>
      <c r="K2" s="593"/>
      <c r="L2" s="594"/>
    </row>
    <row r="3" spans="1:12" ht="12.75" customHeight="1" x14ac:dyDescent="0.25">
      <c r="A3" s="2" t="s">
        <v>2</v>
      </c>
      <c r="B3" s="3"/>
      <c r="C3" s="595" t="s">
        <v>406</v>
      </c>
      <c r="D3" s="595"/>
      <c r="E3" s="595"/>
      <c r="F3" s="595"/>
      <c r="G3" s="595"/>
      <c r="H3" s="595"/>
      <c r="I3" s="595"/>
      <c r="J3" s="595"/>
      <c r="K3" s="595"/>
      <c r="L3" s="596"/>
    </row>
    <row r="4" spans="1:12" ht="12.75" customHeight="1" x14ac:dyDescent="0.25">
      <c r="A4" s="2" t="s">
        <v>4</v>
      </c>
      <c r="B4" s="3"/>
      <c r="C4" s="595" t="s">
        <v>407</v>
      </c>
      <c r="D4" s="595"/>
      <c r="E4" s="595"/>
      <c r="F4" s="595"/>
      <c r="G4" s="595"/>
      <c r="H4" s="595"/>
      <c r="I4" s="595"/>
      <c r="J4" s="595"/>
      <c r="K4" s="595"/>
      <c r="L4" s="596"/>
    </row>
    <row r="5" spans="1:12" ht="12.75" customHeight="1" x14ac:dyDescent="0.25">
      <c r="A5" s="4" t="s">
        <v>6</v>
      </c>
      <c r="B5" s="5"/>
      <c r="C5" s="589" t="s">
        <v>408</v>
      </c>
      <c r="D5" s="589"/>
      <c r="E5" s="589"/>
      <c r="F5" s="589"/>
      <c r="G5" s="589"/>
      <c r="H5" s="589"/>
      <c r="I5" s="589"/>
      <c r="J5" s="589"/>
      <c r="K5" s="589"/>
      <c r="L5" s="590"/>
    </row>
    <row r="6" spans="1:12" ht="12.75" customHeight="1" x14ac:dyDescent="0.25">
      <c r="A6" s="4" t="s">
        <v>8</v>
      </c>
      <c r="B6" s="5"/>
      <c r="C6" s="589" t="s">
        <v>344</v>
      </c>
      <c r="D6" s="589"/>
      <c r="E6" s="589"/>
      <c r="F6" s="589"/>
      <c r="G6" s="589"/>
      <c r="H6" s="589"/>
      <c r="I6" s="589"/>
      <c r="J6" s="589"/>
      <c r="K6" s="589"/>
      <c r="L6" s="590"/>
    </row>
    <row r="7" spans="1:12" x14ac:dyDescent="0.25">
      <c r="A7" s="4" t="s">
        <v>10</v>
      </c>
      <c r="B7" s="5"/>
      <c r="C7" s="595" t="s">
        <v>345</v>
      </c>
      <c r="D7" s="595"/>
      <c r="E7" s="595"/>
      <c r="F7" s="595"/>
      <c r="G7" s="595"/>
      <c r="H7" s="595"/>
      <c r="I7" s="595"/>
      <c r="J7" s="595"/>
      <c r="K7" s="595"/>
      <c r="L7" s="596"/>
    </row>
    <row r="8" spans="1:12" ht="12.75" customHeight="1" x14ac:dyDescent="0.25">
      <c r="A8" s="6" t="s">
        <v>12</v>
      </c>
      <c r="B8" s="5"/>
      <c r="C8" s="597"/>
      <c r="D8" s="597"/>
      <c r="E8" s="597"/>
      <c r="F8" s="597"/>
      <c r="G8" s="597"/>
      <c r="H8" s="597"/>
      <c r="I8" s="597"/>
      <c r="J8" s="597"/>
      <c r="K8" s="597"/>
      <c r="L8" s="598"/>
    </row>
    <row r="9" spans="1:12" ht="12.75" customHeight="1" x14ac:dyDescent="0.25">
      <c r="A9" s="4"/>
      <c r="B9" s="5" t="s">
        <v>13</v>
      </c>
      <c r="C9" s="589" t="s">
        <v>409</v>
      </c>
      <c r="D9" s="589"/>
      <c r="E9" s="589"/>
      <c r="F9" s="589"/>
      <c r="G9" s="589"/>
      <c r="H9" s="589"/>
      <c r="I9" s="589"/>
      <c r="J9" s="589"/>
      <c r="K9" s="589"/>
      <c r="L9" s="590"/>
    </row>
    <row r="10" spans="1:12" ht="12.75" customHeight="1" x14ac:dyDescent="0.25">
      <c r="A10" s="4"/>
      <c r="B10" s="5" t="s">
        <v>15</v>
      </c>
      <c r="C10" s="589" t="s">
        <v>410</v>
      </c>
      <c r="D10" s="589"/>
      <c r="E10" s="589"/>
      <c r="F10" s="589"/>
      <c r="G10" s="589"/>
      <c r="H10" s="589"/>
      <c r="I10" s="589"/>
      <c r="J10" s="589"/>
      <c r="K10" s="589"/>
      <c r="L10" s="590"/>
    </row>
    <row r="11" spans="1:12" ht="12.75" customHeight="1" x14ac:dyDescent="0.25">
      <c r="A11" s="4"/>
      <c r="B11" s="5" t="s">
        <v>16</v>
      </c>
      <c r="C11" s="597"/>
      <c r="D11" s="597"/>
      <c r="E11" s="597"/>
      <c r="F11" s="597"/>
      <c r="G11" s="597"/>
      <c r="H11" s="597"/>
      <c r="I11" s="597"/>
      <c r="J11" s="597"/>
      <c r="K11" s="597"/>
      <c r="L11" s="598"/>
    </row>
    <row r="12" spans="1:12" ht="12.75" customHeight="1" x14ac:dyDescent="0.25">
      <c r="A12" s="4"/>
      <c r="B12" s="5" t="s">
        <v>17</v>
      </c>
      <c r="C12" s="589" t="s">
        <v>411</v>
      </c>
      <c r="D12" s="589"/>
      <c r="E12" s="589"/>
      <c r="F12" s="589"/>
      <c r="G12" s="589"/>
      <c r="H12" s="589"/>
      <c r="I12" s="589"/>
      <c r="J12" s="589"/>
      <c r="K12" s="589"/>
      <c r="L12" s="590"/>
    </row>
    <row r="13" spans="1:12" ht="12.75" customHeight="1" x14ac:dyDescent="0.25">
      <c r="A13" s="4"/>
      <c r="B13" s="5" t="s">
        <v>18</v>
      </c>
      <c r="C13" s="589"/>
      <c r="D13" s="589"/>
      <c r="E13" s="589"/>
      <c r="F13" s="589"/>
      <c r="G13" s="589"/>
      <c r="H13" s="589"/>
      <c r="I13" s="589"/>
      <c r="J13" s="589"/>
      <c r="K13" s="589"/>
      <c r="L13" s="590"/>
    </row>
    <row r="14" spans="1:12" ht="12.75" customHeight="1" x14ac:dyDescent="0.25">
      <c r="A14" s="7"/>
      <c r="B14" s="8"/>
      <c r="C14" s="9"/>
      <c r="D14" s="9"/>
      <c r="E14" s="9"/>
      <c r="F14" s="9"/>
      <c r="G14" s="9"/>
      <c r="H14" s="9"/>
      <c r="I14" s="9"/>
      <c r="J14" s="9"/>
      <c r="K14" s="9"/>
      <c r="L14" s="10"/>
    </row>
    <row r="15" spans="1:12" s="11" customFormat="1" ht="12.75" customHeight="1" x14ac:dyDescent="0.25">
      <c r="A15" s="603" t="s">
        <v>19</v>
      </c>
      <c r="B15" s="606" t="s">
        <v>20</v>
      </c>
      <c r="C15" s="608" t="s">
        <v>21</v>
      </c>
      <c r="D15" s="609"/>
      <c r="E15" s="609"/>
      <c r="F15" s="609"/>
      <c r="G15" s="610"/>
      <c r="H15" s="608" t="s">
        <v>22</v>
      </c>
      <c r="I15" s="609"/>
      <c r="J15" s="609"/>
      <c r="K15" s="609"/>
      <c r="L15" s="611"/>
    </row>
    <row r="16" spans="1:12" s="11" customFormat="1" ht="12.75" customHeight="1" x14ac:dyDescent="0.25">
      <c r="A16" s="604"/>
      <c r="B16" s="607"/>
      <c r="C16" s="612" t="s">
        <v>23</v>
      </c>
      <c r="D16" s="613" t="s">
        <v>24</v>
      </c>
      <c r="E16" s="615" t="s">
        <v>25</v>
      </c>
      <c r="F16" s="617" t="s">
        <v>26</v>
      </c>
      <c r="G16" s="619" t="s">
        <v>27</v>
      </c>
      <c r="H16" s="612" t="s">
        <v>23</v>
      </c>
      <c r="I16" s="613" t="s">
        <v>24</v>
      </c>
      <c r="J16" s="615" t="s">
        <v>25</v>
      </c>
      <c r="K16" s="617" t="s">
        <v>26</v>
      </c>
      <c r="L16" s="599" t="s">
        <v>27</v>
      </c>
    </row>
    <row r="17" spans="1:12" s="12" customFormat="1" ht="61.5" customHeight="1" thickBot="1" x14ac:dyDescent="0.3">
      <c r="A17" s="605"/>
      <c r="B17" s="607"/>
      <c r="C17" s="612"/>
      <c r="D17" s="614"/>
      <c r="E17" s="616"/>
      <c r="F17" s="618"/>
      <c r="G17" s="619"/>
      <c r="H17" s="622"/>
      <c r="I17" s="623"/>
      <c r="J17" s="616"/>
      <c r="K17" s="618"/>
      <c r="L17" s="600"/>
    </row>
    <row r="18" spans="1:12" s="12" customFormat="1" ht="9.75" customHeight="1" thickTop="1" x14ac:dyDescent="0.25">
      <c r="A18" s="13" t="s">
        <v>28</v>
      </c>
      <c r="B18" s="13">
        <v>2</v>
      </c>
      <c r="C18" s="14">
        <v>3</v>
      </c>
      <c r="D18" s="15">
        <v>4</v>
      </c>
      <c r="E18" s="15">
        <v>5</v>
      </c>
      <c r="F18" s="15">
        <v>6</v>
      </c>
      <c r="G18" s="16">
        <v>7</v>
      </c>
      <c r="H18" s="14">
        <v>8</v>
      </c>
      <c r="I18" s="15">
        <v>9</v>
      </c>
      <c r="J18" s="15">
        <v>10</v>
      </c>
      <c r="K18" s="15">
        <v>11</v>
      </c>
      <c r="L18" s="17">
        <v>12</v>
      </c>
    </row>
    <row r="19" spans="1:12" s="24" customFormat="1" x14ac:dyDescent="0.25">
      <c r="A19" s="18"/>
      <c r="B19" s="19" t="s">
        <v>29</v>
      </c>
      <c r="C19" s="20"/>
      <c r="D19" s="21"/>
      <c r="E19" s="21"/>
      <c r="F19" s="21"/>
      <c r="G19" s="22"/>
      <c r="H19" s="20"/>
      <c r="I19" s="21"/>
      <c r="J19" s="21"/>
      <c r="K19" s="21"/>
      <c r="L19" s="23"/>
    </row>
    <row r="20" spans="1:12" s="24" customFormat="1" ht="12.75" thickBot="1" x14ac:dyDescent="0.3">
      <c r="A20" s="25"/>
      <c r="B20" s="26" t="s">
        <v>30</v>
      </c>
      <c r="C20" s="27">
        <f t="shared" ref="C20:C47" si="0">SUM(D20:G20)</f>
        <v>41020</v>
      </c>
      <c r="D20" s="28">
        <f>SUM(D21,D24,D25,D41,D43)</f>
        <v>41020</v>
      </c>
      <c r="E20" s="28">
        <f>SUM(E21,E24,E43)</f>
        <v>0</v>
      </c>
      <c r="F20" s="28">
        <f>SUM(F21,F26,F43)</f>
        <v>0</v>
      </c>
      <c r="G20" s="29">
        <f>SUM(G21,G45)</f>
        <v>0</v>
      </c>
      <c r="H20" s="27">
        <f>SUM(I20:L20)</f>
        <v>43460</v>
      </c>
      <c r="I20" s="28">
        <f>SUM(I21,I24,I25,I41,I43)</f>
        <v>43460</v>
      </c>
      <c r="J20" s="28">
        <f>SUM(J21,J24,J43)</f>
        <v>0</v>
      </c>
      <c r="K20" s="28">
        <f>SUM(K21,K26,K43)</f>
        <v>0</v>
      </c>
      <c r="L20" s="30">
        <f>SUM(L21,L45)</f>
        <v>0</v>
      </c>
    </row>
    <row r="21" spans="1:12" ht="12.75" thickTop="1" x14ac:dyDescent="0.25">
      <c r="A21" s="31"/>
      <c r="B21" s="32" t="s">
        <v>31</v>
      </c>
      <c r="C21" s="33">
        <f t="shared" si="0"/>
        <v>0</v>
      </c>
      <c r="D21" s="34">
        <f>SUM(D22:D23)</f>
        <v>0</v>
      </c>
      <c r="E21" s="34">
        <f>SUM(E22:E23)</f>
        <v>0</v>
      </c>
      <c r="F21" s="34">
        <f>SUM(F22:F23)</f>
        <v>0</v>
      </c>
      <c r="G21" s="35">
        <f>SUM(G22:G23)</f>
        <v>0</v>
      </c>
      <c r="H21" s="33">
        <f t="shared" ref="H21:H47" si="1">SUM(I21:L21)</f>
        <v>0</v>
      </c>
      <c r="I21" s="34">
        <f>SUM(I22:I23)</f>
        <v>0</v>
      </c>
      <c r="J21" s="34">
        <f>SUM(J22:J23)</f>
        <v>0</v>
      </c>
      <c r="K21" s="34">
        <f>SUM(K22:K23)</f>
        <v>0</v>
      </c>
      <c r="L21" s="36">
        <f>SUM(L22:L23)</f>
        <v>0</v>
      </c>
    </row>
    <row r="22" spans="1:12" x14ac:dyDescent="0.25">
      <c r="A22" s="37"/>
      <c r="B22" s="38" t="s">
        <v>32</v>
      </c>
      <c r="C22" s="39">
        <f t="shared" si="0"/>
        <v>0</v>
      </c>
      <c r="D22" s="40"/>
      <c r="E22" s="40"/>
      <c r="F22" s="40"/>
      <c r="G22" s="41"/>
      <c r="H22" s="39">
        <f t="shared" si="1"/>
        <v>0</v>
      </c>
      <c r="I22" s="40"/>
      <c r="J22" s="40"/>
      <c r="K22" s="40"/>
      <c r="L22" s="42"/>
    </row>
    <row r="23" spans="1:12" x14ac:dyDescent="0.25">
      <c r="A23" s="43"/>
      <c r="B23" s="44" t="s">
        <v>33</v>
      </c>
      <c r="C23" s="45">
        <f t="shared" si="0"/>
        <v>0</v>
      </c>
      <c r="D23" s="46"/>
      <c r="E23" s="46"/>
      <c r="F23" s="46"/>
      <c r="G23" s="47"/>
      <c r="H23" s="45">
        <f t="shared" si="1"/>
        <v>0</v>
      </c>
      <c r="I23" s="46"/>
      <c r="J23" s="46"/>
      <c r="K23" s="46"/>
      <c r="L23" s="48"/>
    </row>
    <row r="24" spans="1:12" s="24" customFormat="1" ht="24.75" thickBot="1" x14ac:dyDescent="0.3">
      <c r="A24" s="49">
        <v>19300</v>
      </c>
      <c r="B24" s="49" t="s">
        <v>34</v>
      </c>
      <c r="C24" s="50">
        <f t="shared" si="0"/>
        <v>41020</v>
      </c>
      <c r="D24" s="51">
        <v>41020</v>
      </c>
      <c r="E24" s="51"/>
      <c r="F24" s="52" t="s">
        <v>35</v>
      </c>
      <c r="G24" s="53" t="s">
        <v>35</v>
      </c>
      <c r="H24" s="50">
        <f t="shared" si="1"/>
        <v>43460</v>
      </c>
      <c r="I24" s="51">
        <f>I51</f>
        <v>43460</v>
      </c>
      <c r="J24" s="51"/>
      <c r="K24" s="52" t="s">
        <v>35</v>
      </c>
      <c r="L24" s="54" t="s">
        <v>35</v>
      </c>
    </row>
    <row r="25" spans="1:12" s="24" customFormat="1" ht="24.75" thickTop="1" x14ac:dyDescent="0.25">
      <c r="A25" s="55"/>
      <c r="B25" s="56" t="s">
        <v>36</v>
      </c>
      <c r="C25" s="57">
        <f t="shared" si="0"/>
        <v>0</v>
      </c>
      <c r="D25" s="58"/>
      <c r="E25" s="59" t="s">
        <v>35</v>
      </c>
      <c r="F25" s="59" t="s">
        <v>35</v>
      </c>
      <c r="G25" s="60" t="s">
        <v>35</v>
      </c>
      <c r="H25" s="57">
        <f t="shared" si="1"/>
        <v>0</v>
      </c>
      <c r="I25" s="61"/>
      <c r="J25" s="59" t="s">
        <v>35</v>
      </c>
      <c r="K25" s="59" t="s">
        <v>35</v>
      </c>
      <c r="L25" s="62" t="s">
        <v>35</v>
      </c>
    </row>
    <row r="26" spans="1:12" s="24" customFormat="1" ht="36" x14ac:dyDescent="0.25">
      <c r="A26" s="56">
        <v>21300</v>
      </c>
      <c r="B26" s="56" t="s">
        <v>37</v>
      </c>
      <c r="C26" s="57">
        <f t="shared" si="0"/>
        <v>0</v>
      </c>
      <c r="D26" s="59" t="s">
        <v>35</v>
      </c>
      <c r="E26" s="59" t="s">
        <v>35</v>
      </c>
      <c r="F26" s="63">
        <f>SUM(F27,F31,F33,F36)</f>
        <v>0</v>
      </c>
      <c r="G26" s="60" t="s">
        <v>35</v>
      </c>
      <c r="H26" s="57">
        <f t="shared" si="1"/>
        <v>0</v>
      </c>
      <c r="I26" s="59" t="s">
        <v>35</v>
      </c>
      <c r="J26" s="59" t="s">
        <v>35</v>
      </c>
      <c r="K26" s="63">
        <f>SUM(K27,K31,K33,K36)</f>
        <v>0</v>
      </c>
      <c r="L26" s="62" t="s">
        <v>35</v>
      </c>
    </row>
    <row r="27" spans="1:12" s="24" customFormat="1" ht="24" x14ac:dyDescent="0.25">
      <c r="A27" s="64">
        <v>21350</v>
      </c>
      <c r="B27" s="56" t="s">
        <v>38</v>
      </c>
      <c r="C27" s="57">
        <f t="shared" si="0"/>
        <v>0</v>
      </c>
      <c r="D27" s="59" t="s">
        <v>35</v>
      </c>
      <c r="E27" s="59" t="s">
        <v>35</v>
      </c>
      <c r="F27" s="63">
        <f>SUM(F28:F30)</f>
        <v>0</v>
      </c>
      <c r="G27" s="60" t="s">
        <v>35</v>
      </c>
      <c r="H27" s="57">
        <f t="shared" si="1"/>
        <v>0</v>
      </c>
      <c r="I27" s="59" t="s">
        <v>35</v>
      </c>
      <c r="J27" s="59" t="s">
        <v>35</v>
      </c>
      <c r="K27" s="63">
        <f>SUM(K28:K30)</f>
        <v>0</v>
      </c>
      <c r="L27" s="62" t="s">
        <v>35</v>
      </c>
    </row>
    <row r="28" spans="1:12" x14ac:dyDescent="0.25">
      <c r="A28" s="37">
        <v>21351</v>
      </c>
      <c r="B28" s="65" t="s">
        <v>39</v>
      </c>
      <c r="C28" s="66">
        <f t="shared" si="0"/>
        <v>0</v>
      </c>
      <c r="D28" s="67" t="s">
        <v>35</v>
      </c>
      <c r="E28" s="67" t="s">
        <v>35</v>
      </c>
      <c r="F28" s="68"/>
      <c r="G28" s="69" t="s">
        <v>35</v>
      </c>
      <c r="H28" s="66">
        <f t="shared" si="1"/>
        <v>0</v>
      </c>
      <c r="I28" s="67" t="s">
        <v>35</v>
      </c>
      <c r="J28" s="67" t="s">
        <v>35</v>
      </c>
      <c r="K28" s="68"/>
      <c r="L28" s="70" t="s">
        <v>35</v>
      </c>
    </row>
    <row r="29" spans="1:12" x14ac:dyDescent="0.25">
      <c r="A29" s="43">
        <v>21352</v>
      </c>
      <c r="B29" s="71" t="s">
        <v>40</v>
      </c>
      <c r="C29" s="72">
        <f t="shared" si="0"/>
        <v>0</v>
      </c>
      <c r="D29" s="73" t="s">
        <v>35</v>
      </c>
      <c r="E29" s="73" t="s">
        <v>35</v>
      </c>
      <c r="F29" s="74"/>
      <c r="G29" s="75" t="s">
        <v>35</v>
      </c>
      <c r="H29" s="72">
        <f t="shared" si="1"/>
        <v>0</v>
      </c>
      <c r="I29" s="73" t="s">
        <v>35</v>
      </c>
      <c r="J29" s="73" t="s">
        <v>35</v>
      </c>
      <c r="K29" s="74"/>
      <c r="L29" s="76" t="s">
        <v>35</v>
      </c>
    </row>
    <row r="30" spans="1:12" ht="24" x14ac:dyDescent="0.25">
      <c r="A30" s="43">
        <v>21359</v>
      </c>
      <c r="B30" s="71" t="s">
        <v>41</v>
      </c>
      <c r="C30" s="72">
        <f t="shared" si="0"/>
        <v>0</v>
      </c>
      <c r="D30" s="73" t="s">
        <v>35</v>
      </c>
      <c r="E30" s="73" t="s">
        <v>35</v>
      </c>
      <c r="F30" s="74"/>
      <c r="G30" s="75" t="s">
        <v>35</v>
      </c>
      <c r="H30" s="72">
        <f t="shared" si="1"/>
        <v>0</v>
      </c>
      <c r="I30" s="73" t="s">
        <v>35</v>
      </c>
      <c r="J30" s="73" t="s">
        <v>35</v>
      </c>
      <c r="K30" s="74"/>
      <c r="L30" s="76" t="s">
        <v>35</v>
      </c>
    </row>
    <row r="31" spans="1:12" s="24" customFormat="1" ht="36" x14ac:dyDescent="0.25">
      <c r="A31" s="64">
        <v>21370</v>
      </c>
      <c r="B31" s="56" t="s">
        <v>42</v>
      </c>
      <c r="C31" s="57">
        <f t="shared" si="0"/>
        <v>0</v>
      </c>
      <c r="D31" s="59" t="s">
        <v>35</v>
      </c>
      <c r="E31" s="59" t="s">
        <v>35</v>
      </c>
      <c r="F31" s="63">
        <f>SUM(F32)</f>
        <v>0</v>
      </c>
      <c r="G31" s="60" t="s">
        <v>35</v>
      </c>
      <c r="H31" s="57">
        <f t="shared" si="1"/>
        <v>0</v>
      </c>
      <c r="I31" s="59" t="s">
        <v>35</v>
      </c>
      <c r="J31" s="59" t="s">
        <v>35</v>
      </c>
      <c r="K31" s="63">
        <f>SUM(K32)</f>
        <v>0</v>
      </c>
      <c r="L31" s="62" t="s">
        <v>35</v>
      </c>
    </row>
    <row r="32" spans="1:12" ht="36" x14ac:dyDescent="0.25">
      <c r="A32" s="77">
        <v>21379</v>
      </c>
      <c r="B32" s="78" t="s">
        <v>43</v>
      </c>
      <c r="C32" s="79">
        <f t="shared" si="0"/>
        <v>0</v>
      </c>
      <c r="D32" s="80" t="s">
        <v>35</v>
      </c>
      <c r="E32" s="80" t="s">
        <v>35</v>
      </c>
      <c r="F32" s="81"/>
      <c r="G32" s="82" t="s">
        <v>35</v>
      </c>
      <c r="H32" s="79">
        <f t="shared" si="1"/>
        <v>0</v>
      </c>
      <c r="I32" s="80" t="s">
        <v>35</v>
      </c>
      <c r="J32" s="80" t="s">
        <v>35</v>
      </c>
      <c r="K32" s="81"/>
      <c r="L32" s="83" t="s">
        <v>35</v>
      </c>
    </row>
    <row r="33" spans="1:12" s="24" customFormat="1" x14ac:dyDescent="0.25">
      <c r="A33" s="64">
        <v>21380</v>
      </c>
      <c r="B33" s="56" t="s">
        <v>44</v>
      </c>
      <c r="C33" s="57">
        <f t="shared" si="0"/>
        <v>0</v>
      </c>
      <c r="D33" s="59" t="s">
        <v>35</v>
      </c>
      <c r="E33" s="59" t="s">
        <v>35</v>
      </c>
      <c r="F33" s="63">
        <f>SUM(F34:F35)</f>
        <v>0</v>
      </c>
      <c r="G33" s="60" t="s">
        <v>35</v>
      </c>
      <c r="H33" s="57">
        <f t="shared" si="1"/>
        <v>0</v>
      </c>
      <c r="I33" s="59" t="s">
        <v>35</v>
      </c>
      <c r="J33" s="59" t="s">
        <v>35</v>
      </c>
      <c r="K33" s="63">
        <f>SUM(K34:K35)</f>
        <v>0</v>
      </c>
      <c r="L33" s="62" t="s">
        <v>35</v>
      </c>
    </row>
    <row r="34" spans="1:12" x14ac:dyDescent="0.25">
      <c r="A34" s="38">
        <v>21381</v>
      </c>
      <c r="B34" s="65" t="s">
        <v>45</v>
      </c>
      <c r="C34" s="66">
        <f t="shared" si="0"/>
        <v>0</v>
      </c>
      <c r="D34" s="67" t="s">
        <v>35</v>
      </c>
      <c r="E34" s="67" t="s">
        <v>35</v>
      </c>
      <c r="F34" s="68"/>
      <c r="G34" s="69" t="s">
        <v>35</v>
      </c>
      <c r="H34" s="66">
        <f t="shared" si="1"/>
        <v>0</v>
      </c>
      <c r="I34" s="67" t="s">
        <v>35</v>
      </c>
      <c r="J34" s="67" t="s">
        <v>35</v>
      </c>
      <c r="K34" s="68"/>
      <c r="L34" s="70" t="s">
        <v>35</v>
      </c>
    </row>
    <row r="35" spans="1:12" ht="24" x14ac:dyDescent="0.25">
      <c r="A35" s="44">
        <v>21383</v>
      </c>
      <c r="B35" s="71" t="s">
        <v>46</v>
      </c>
      <c r="C35" s="72">
        <f>SUM(D35:G35)</f>
        <v>0</v>
      </c>
      <c r="D35" s="73" t="s">
        <v>35</v>
      </c>
      <c r="E35" s="73" t="s">
        <v>35</v>
      </c>
      <c r="F35" s="74"/>
      <c r="G35" s="75" t="s">
        <v>35</v>
      </c>
      <c r="H35" s="72">
        <f t="shared" si="1"/>
        <v>0</v>
      </c>
      <c r="I35" s="73" t="s">
        <v>35</v>
      </c>
      <c r="J35" s="73" t="s">
        <v>35</v>
      </c>
      <c r="K35" s="74"/>
      <c r="L35" s="76" t="s">
        <v>35</v>
      </c>
    </row>
    <row r="36" spans="1:12" s="24" customFormat="1" ht="25.5" customHeight="1" x14ac:dyDescent="0.25">
      <c r="A36" s="64">
        <v>21390</v>
      </c>
      <c r="B36" s="56" t="s">
        <v>47</v>
      </c>
      <c r="C36" s="57">
        <f t="shared" si="0"/>
        <v>0</v>
      </c>
      <c r="D36" s="59" t="s">
        <v>35</v>
      </c>
      <c r="E36" s="59" t="s">
        <v>35</v>
      </c>
      <c r="F36" s="63">
        <f>SUM(F37:F40)</f>
        <v>0</v>
      </c>
      <c r="G36" s="60" t="s">
        <v>35</v>
      </c>
      <c r="H36" s="57">
        <f t="shared" si="1"/>
        <v>0</v>
      </c>
      <c r="I36" s="59" t="s">
        <v>35</v>
      </c>
      <c r="J36" s="59" t="s">
        <v>35</v>
      </c>
      <c r="K36" s="63">
        <f>SUM(K37:K40)</f>
        <v>0</v>
      </c>
      <c r="L36" s="62" t="s">
        <v>35</v>
      </c>
    </row>
    <row r="37" spans="1:12" ht="24" x14ac:dyDescent="0.25">
      <c r="A37" s="38">
        <v>21391</v>
      </c>
      <c r="B37" s="65" t="s">
        <v>48</v>
      </c>
      <c r="C37" s="66">
        <f t="shared" si="0"/>
        <v>0</v>
      </c>
      <c r="D37" s="67" t="s">
        <v>35</v>
      </c>
      <c r="E37" s="67" t="s">
        <v>35</v>
      </c>
      <c r="F37" s="68"/>
      <c r="G37" s="69" t="s">
        <v>35</v>
      </c>
      <c r="H37" s="66">
        <f t="shared" si="1"/>
        <v>0</v>
      </c>
      <c r="I37" s="67" t="s">
        <v>35</v>
      </c>
      <c r="J37" s="67" t="s">
        <v>35</v>
      </c>
      <c r="K37" s="68"/>
      <c r="L37" s="70" t="s">
        <v>35</v>
      </c>
    </row>
    <row r="38" spans="1:12" x14ac:dyDescent="0.25">
      <c r="A38" s="44">
        <v>21393</v>
      </c>
      <c r="B38" s="71" t="s">
        <v>49</v>
      </c>
      <c r="C38" s="72">
        <f t="shared" si="0"/>
        <v>0</v>
      </c>
      <c r="D38" s="73" t="s">
        <v>35</v>
      </c>
      <c r="E38" s="73" t="s">
        <v>35</v>
      </c>
      <c r="F38" s="74"/>
      <c r="G38" s="75" t="s">
        <v>35</v>
      </c>
      <c r="H38" s="72">
        <f t="shared" si="1"/>
        <v>0</v>
      </c>
      <c r="I38" s="73" t="s">
        <v>35</v>
      </c>
      <c r="J38" s="73" t="s">
        <v>35</v>
      </c>
      <c r="K38" s="74"/>
      <c r="L38" s="76" t="s">
        <v>35</v>
      </c>
    </row>
    <row r="39" spans="1:12" x14ac:dyDescent="0.25">
      <c r="A39" s="44">
        <v>21395</v>
      </c>
      <c r="B39" s="71" t="s">
        <v>50</v>
      </c>
      <c r="C39" s="72">
        <f t="shared" si="0"/>
        <v>0</v>
      </c>
      <c r="D39" s="73" t="s">
        <v>35</v>
      </c>
      <c r="E39" s="73" t="s">
        <v>35</v>
      </c>
      <c r="F39" s="74"/>
      <c r="G39" s="75" t="s">
        <v>35</v>
      </c>
      <c r="H39" s="72">
        <f t="shared" si="1"/>
        <v>0</v>
      </c>
      <c r="I39" s="73" t="s">
        <v>35</v>
      </c>
      <c r="J39" s="73" t="s">
        <v>35</v>
      </c>
      <c r="K39" s="74"/>
      <c r="L39" s="76" t="s">
        <v>35</v>
      </c>
    </row>
    <row r="40" spans="1:12" ht="24" x14ac:dyDescent="0.25">
      <c r="A40" s="84">
        <v>21399</v>
      </c>
      <c r="B40" s="85" t="s">
        <v>51</v>
      </c>
      <c r="C40" s="86">
        <f t="shared" si="0"/>
        <v>0</v>
      </c>
      <c r="D40" s="87" t="s">
        <v>35</v>
      </c>
      <c r="E40" s="87" t="s">
        <v>35</v>
      </c>
      <c r="F40" s="88"/>
      <c r="G40" s="89" t="s">
        <v>35</v>
      </c>
      <c r="H40" s="86">
        <f t="shared" si="1"/>
        <v>0</v>
      </c>
      <c r="I40" s="87" t="s">
        <v>35</v>
      </c>
      <c r="J40" s="87" t="s">
        <v>35</v>
      </c>
      <c r="K40" s="88"/>
      <c r="L40" s="90" t="s">
        <v>35</v>
      </c>
    </row>
    <row r="41" spans="1:12" s="24" customFormat="1" ht="26.25" customHeight="1" x14ac:dyDescent="0.25">
      <c r="A41" s="91">
        <v>21420</v>
      </c>
      <c r="B41" s="92" t="s">
        <v>52</v>
      </c>
      <c r="C41" s="93">
        <f>SUM(D41:G41)</f>
        <v>0</v>
      </c>
      <c r="D41" s="94">
        <f>SUM(D42)</f>
        <v>0</v>
      </c>
      <c r="E41" s="95" t="s">
        <v>35</v>
      </c>
      <c r="F41" s="95" t="s">
        <v>35</v>
      </c>
      <c r="G41" s="96" t="s">
        <v>35</v>
      </c>
      <c r="H41" s="93">
        <f>SUM(I41:L41)</f>
        <v>0</v>
      </c>
      <c r="I41" s="94">
        <f>SUM(I42)</f>
        <v>0</v>
      </c>
      <c r="J41" s="95" t="s">
        <v>35</v>
      </c>
      <c r="K41" s="95" t="s">
        <v>35</v>
      </c>
      <c r="L41" s="97" t="s">
        <v>35</v>
      </c>
    </row>
    <row r="42" spans="1:12" s="24" customFormat="1" ht="26.25" customHeight="1" x14ac:dyDescent="0.25">
      <c r="A42" s="84">
        <v>21429</v>
      </c>
      <c r="B42" s="85" t="s">
        <v>53</v>
      </c>
      <c r="C42" s="86">
        <f>SUM(D42:G42)</f>
        <v>0</v>
      </c>
      <c r="D42" s="98"/>
      <c r="E42" s="87" t="s">
        <v>35</v>
      </c>
      <c r="F42" s="87" t="s">
        <v>35</v>
      </c>
      <c r="G42" s="89" t="s">
        <v>35</v>
      </c>
      <c r="H42" s="86">
        <f t="shared" ref="H42:H44" si="2">SUM(I42:L42)</f>
        <v>0</v>
      </c>
      <c r="I42" s="98"/>
      <c r="J42" s="87" t="s">
        <v>35</v>
      </c>
      <c r="K42" s="87" t="s">
        <v>35</v>
      </c>
      <c r="L42" s="90" t="s">
        <v>35</v>
      </c>
    </row>
    <row r="43" spans="1:12" s="24" customFormat="1" ht="24" x14ac:dyDescent="0.25">
      <c r="A43" s="64">
        <v>21490</v>
      </c>
      <c r="B43" s="56" t="s">
        <v>54</v>
      </c>
      <c r="C43" s="57">
        <f t="shared" si="0"/>
        <v>0</v>
      </c>
      <c r="D43" s="99">
        <f>D44</f>
        <v>0</v>
      </c>
      <c r="E43" s="99">
        <f t="shared" ref="E43:F43" si="3">E44</f>
        <v>0</v>
      </c>
      <c r="F43" s="99">
        <f t="shared" si="3"/>
        <v>0</v>
      </c>
      <c r="G43" s="60" t="s">
        <v>35</v>
      </c>
      <c r="H43" s="100">
        <f t="shared" si="2"/>
        <v>0</v>
      </c>
      <c r="I43" s="99">
        <f>I44</f>
        <v>0</v>
      </c>
      <c r="J43" s="99">
        <f t="shared" ref="J43:K43" si="4">J44</f>
        <v>0</v>
      </c>
      <c r="K43" s="99">
        <f t="shared" si="4"/>
        <v>0</v>
      </c>
      <c r="L43" s="62" t="s">
        <v>35</v>
      </c>
    </row>
    <row r="44" spans="1:12" s="24" customFormat="1" ht="24" x14ac:dyDescent="0.25">
      <c r="A44" s="44">
        <v>21499</v>
      </c>
      <c r="B44" s="71" t="s">
        <v>55</v>
      </c>
      <c r="C44" s="79">
        <f>SUM(D44:G44)</f>
        <v>0</v>
      </c>
      <c r="D44" s="101"/>
      <c r="E44" s="102"/>
      <c r="F44" s="102"/>
      <c r="G44" s="103" t="s">
        <v>35</v>
      </c>
      <c r="H44" s="104">
        <f t="shared" si="2"/>
        <v>0</v>
      </c>
      <c r="I44" s="40"/>
      <c r="J44" s="105"/>
      <c r="K44" s="105"/>
      <c r="L44" s="106" t="s">
        <v>35</v>
      </c>
    </row>
    <row r="45" spans="1:12" ht="12.75" customHeight="1" x14ac:dyDescent="0.25">
      <c r="A45" s="107">
        <v>23000</v>
      </c>
      <c r="B45" s="108" t="s">
        <v>56</v>
      </c>
      <c r="C45" s="109">
        <f>SUM(D45:G45)</f>
        <v>0</v>
      </c>
      <c r="D45" s="59" t="s">
        <v>35</v>
      </c>
      <c r="E45" s="59" t="s">
        <v>35</v>
      </c>
      <c r="F45" s="59" t="s">
        <v>35</v>
      </c>
      <c r="G45" s="99">
        <f>SUM(G46:G47)</f>
        <v>0</v>
      </c>
      <c r="H45" s="109">
        <f t="shared" si="1"/>
        <v>0</v>
      </c>
      <c r="I45" s="87" t="s">
        <v>35</v>
      </c>
      <c r="J45" s="87" t="s">
        <v>35</v>
      </c>
      <c r="K45" s="87" t="s">
        <v>35</v>
      </c>
      <c r="L45" s="110">
        <f>SUM(L46:L47)</f>
        <v>0</v>
      </c>
    </row>
    <row r="46" spans="1:12" ht="24" x14ac:dyDescent="0.25">
      <c r="A46" s="111">
        <v>23410</v>
      </c>
      <c r="B46" s="112" t="s">
        <v>57</v>
      </c>
      <c r="C46" s="113">
        <f t="shared" si="0"/>
        <v>0</v>
      </c>
      <c r="D46" s="95" t="s">
        <v>35</v>
      </c>
      <c r="E46" s="95" t="s">
        <v>35</v>
      </c>
      <c r="F46" s="95" t="s">
        <v>35</v>
      </c>
      <c r="G46" s="114"/>
      <c r="H46" s="113">
        <f t="shared" si="1"/>
        <v>0</v>
      </c>
      <c r="I46" s="95" t="s">
        <v>35</v>
      </c>
      <c r="J46" s="95" t="s">
        <v>35</v>
      </c>
      <c r="K46" s="95" t="s">
        <v>35</v>
      </c>
      <c r="L46" s="115"/>
    </row>
    <row r="47" spans="1:12" ht="24" x14ac:dyDescent="0.25">
      <c r="A47" s="111">
        <v>23510</v>
      </c>
      <c r="B47" s="112" t="s">
        <v>58</v>
      </c>
      <c r="C47" s="93">
        <f t="shared" si="0"/>
        <v>0</v>
      </c>
      <c r="D47" s="95" t="s">
        <v>35</v>
      </c>
      <c r="E47" s="95" t="s">
        <v>35</v>
      </c>
      <c r="F47" s="95" t="s">
        <v>35</v>
      </c>
      <c r="G47" s="114"/>
      <c r="H47" s="93">
        <f t="shared" si="1"/>
        <v>0</v>
      </c>
      <c r="I47" s="95" t="s">
        <v>35</v>
      </c>
      <c r="J47" s="95" t="s">
        <v>35</v>
      </c>
      <c r="K47" s="95" t="s">
        <v>35</v>
      </c>
      <c r="L47" s="115"/>
    </row>
    <row r="48" spans="1:12" x14ac:dyDescent="0.25">
      <c r="A48" s="116"/>
      <c r="B48" s="112"/>
      <c r="C48" s="117"/>
      <c r="D48" s="95"/>
      <c r="E48" s="95"/>
      <c r="F48" s="94"/>
      <c r="G48" s="118"/>
      <c r="H48" s="117"/>
      <c r="I48" s="95"/>
      <c r="J48" s="95"/>
      <c r="K48" s="94"/>
      <c r="L48" s="119"/>
    </row>
    <row r="49" spans="1:12" s="24" customFormat="1" x14ac:dyDescent="0.25">
      <c r="A49" s="120"/>
      <c r="B49" s="121" t="s">
        <v>59</v>
      </c>
      <c r="C49" s="122"/>
      <c r="D49" s="123"/>
      <c r="E49" s="123"/>
      <c r="F49" s="123"/>
      <c r="G49" s="124"/>
      <c r="H49" s="122"/>
      <c r="I49" s="123"/>
      <c r="J49" s="123"/>
      <c r="K49" s="123"/>
      <c r="L49" s="125"/>
    </row>
    <row r="50" spans="1:12" s="24" customFormat="1" ht="12.75" thickBot="1" x14ac:dyDescent="0.3">
      <c r="A50" s="126"/>
      <c r="B50" s="25" t="s">
        <v>60</v>
      </c>
      <c r="C50" s="127">
        <f t="shared" ref="C50:C113" si="5">SUM(D50:G50)</f>
        <v>41020</v>
      </c>
      <c r="D50" s="128">
        <f>SUM(D51,D283)</f>
        <v>41020</v>
      </c>
      <c r="E50" s="128">
        <f>SUM(E51,E283)</f>
        <v>0</v>
      </c>
      <c r="F50" s="128">
        <f>SUM(F51,F283)</f>
        <v>0</v>
      </c>
      <c r="G50" s="129">
        <f>SUM(G51,G283)</f>
        <v>0</v>
      </c>
      <c r="H50" s="127">
        <f t="shared" ref="H50:H113" si="6">SUM(I50:L50)</f>
        <v>43460</v>
      </c>
      <c r="I50" s="128">
        <f>SUM(I51,I283)</f>
        <v>43460</v>
      </c>
      <c r="J50" s="128">
        <f>SUM(J51,J283)</f>
        <v>0</v>
      </c>
      <c r="K50" s="128">
        <f>SUM(K51,K283)</f>
        <v>0</v>
      </c>
      <c r="L50" s="130">
        <f>SUM(L51,L283)</f>
        <v>0</v>
      </c>
    </row>
    <row r="51" spans="1:12" s="24" customFormat="1" ht="36.75" thickTop="1" x14ac:dyDescent="0.25">
      <c r="A51" s="131"/>
      <c r="B51" s="132" t="s">
        <v>61</v>
      </c>
      <c r="C51" s="133">
        <f t="shared" si="5"/>
        <v>41020</v>
      </c>
      <c r="D51" s="134">
        <f>SUM(D52,D194)</f>
        <v>41020</v>
      </c>
      <c r="E51" s="134">
        <f>SUM(E52,E194)</f>
        <v>0</v>
      </c>
      <c r="F51" s="134">
        <f>SUM(F52,F194)</f>
        <v>0</v>
      </c>
      <c r="G51" s="135">
        <f>SUM(G52,G194)</f>
        <v>0</v>
      </c>
      <c r="H51" s="133">
        <f t="shared" si="6"/>
        <v>43460</v>
      </c>
      <c r="I51" s="134">
        <f>SUM(I52,I194)</f>
        <v>43460</v>
      </c>
      <c r="J51" s="134">
        <f>SUM(J52,J194)</f>
        <v>0</v>
      </c>
      <c r="K51" s="134">
        <f>SUM(K52,K194)</f>
        <v>0</v>
      </c>
      <c r="L51" s="136">
        <f>SUM(L52,L194)</f>
        <v>0</v>
      </c>
    </row>
    <row r="52" spans="1:12" s="24" customFormat="1" ht="24" x14ac:dyDescent="0.25">
      <c r="A52" s="137"/>
      <c r="B52" s="18" t="s">
        <v>62</v>
      </c>
      <c r="C52" s="138">
        <f t="shared" si="5"/>
        <v>41020</v>
      </c>
      <c r="D52" s="139">
        <f>SUM(D53,D75,D173,D187)</f>
        <v>41020</v>
      </c>
      <c r="E52" s="139">
        <f>SUM(E53,E75,E173,E187)</f>
        <v>0</v>
      </c>
      <c r="F52" s="139">
        <f>SUM(F53,F75,F173,F187)</f>
        <v>0</v>
      </c>
      <c r="G52" s="140">
        <f>SUM(G53,G75,G173,G187)</f>
        <v>0</v>
      </c>
      <c r="H52" s="138">
        <f t="shared" si="6"/>
        <v>43460</v>
      </c>
      <c r="I52" s="139">
        <f>SUM(I53,I75,I173,I187)</f>
        <v>43460</v>
      </c>
      <c r="J52" s="139">
        <f>SUM(J53,J75,J173,J187)</f>
        <v>0</v>
      </c>
      <c r="K52" s="139">
        <f>SUM(K53,K75,K173,K187)</f>
        <v>0</v>
      </c>
      <c r="L52" s="141">
        <f>SUM(L53,L75,L173,L187)</f>
        <v>0</v>
      </c>
    </row>
    <row r="53" spans="1:12" s="24" customFormat="1" x14ac:dyDescent="0.25">
      <c r="A53" s="142">
        <v>1000</v>
      </c>
      <c r="B53" s="142" t="s">
        <v>63</v>
      </c>
      <c r="C53" s="143">
        <f t="shared" si="5"/>
        <v>0</v>
      </c>
      <c r="D53" s="144">
        <f>SUM(D54,D67)</f>
        <v>0</v>
      </c>
      <c r="E53" s="144">
        <f>SUM(E54,E67)</f>
        <v>0</v>
      </c>
      <c r="F53" s="144">
        <f>SUM(F54,F67)</f>
        <v>0</v>
      </c>
      <c r="G53" s="145">
        <f>SUM(G54,G67)</f>
        <v>0</v>
      </c>
      <c r="H53" s="143">
        <f t="shared" si="6"/>
        <v>0</v>
      </c>
      <c r="I53" s="144">
        <f>SUM(I54,I67)</f>
        <v>0</v>
      </c>
      <c r="J53" s="144">
        <f>SUM(J54,J67)</f>
        <v>0</v>
      </c>
      <c r="K53" s="144">
        <f>SUM(K54,K67)</f>
        <v>0</v>
      </c>
      <c r="L53" s="146">
        <f>SUM(L54,L67)</f>
        <v>0</v>
      </c>
    </row>
    <row r="54" spans="1:12" x14ac:dyDescent="0.25">
      <c r="A54" s="56">
        <v>1100</v>
      </c>
      <c r="B54" s="147" t="s">
        <v>64</v>
      </c>
      <c r="C54" s="57">
        <f t="shared" si="5"/>
        <v>0</v>
      </c>
      <c r="D54" s="63">
        <f>SUM(D55,D58,D66)</f>
        <v>0</v>
      </c>
      <c r="E54" s="63">
        <f>SUM(E55,E58,E66)</f>
        <v>0</v>
      </c>
      <c r="F54" s="63">
        <f>SUM(F55,F58,F66)</f>
        <v>0</v>
      </c>
      <c r="G54" s="148">
        <f>SUM(G55,G58,G66)</f>
        <v>0</v>
      </c>
      <c r="H54" s="57">
        <f t="shared" si="6"/>
        <v>0</v>
      </c>
      <c r="I54" s="63">
        <f>SUM(I55,I58,I66)</f>
        <v>0</v>
      </c>
      <c r="J54" s="63">
        <f>SUM(J55,J58,J66)</f>
        <v>0</v>
      </c>
      <c r="K54" s="63">
        <f>SUM(K55,K58,K66)</f>
        <v>0</v>
      </c>
      <c r="L54" s="149">
        <f>SUM(L55,L58,L66)</f>
        <v>0</v>
      </c>
    </row>
    <row r="55" spans="1:12" x14ac:dyDescent="0.25">
      <c r="A55" s="150">
        <v>1110</v>
      </c>
      <c r="B55" s="112" t="s">
        <v>65</v>
      </c>
      <c r="C55" s="117">
        <f t="shared" si="5"/>
        <v>0</v>
      </c>
      <c r="D55" s="151">
        <f>SUM(D56:D57)</f>
        <v>0</v>
      </c>
      <c r="E55" s="151">
        <f>SUM(E56:E57)</f>
        <v>0</v>
      </c>
      <c r="F55" s="151">
        <f>SUM(F56:F57)</f>
        <v>0</v>
      </c>
      <c r="G55" s="152">
        <f>SUM(G56:G57)</f>
        <v>0</v>
      </c>
      <c r="H55" s="117">
        <f t="shared" si="6"/>
        <v>0</v>
      </c>
      <c r="I55" s="151">
        <f>SUM(I56:I57)</f>
        <v>0</v>
      </c>
      <c r="J55" s="151">
        <f>SUM(J56:J57)</f>
        <v>0</v>
      </c>
      <c r="K55" s="151">
        <f>SUM(K56:K57)</f>
        <v>0</v>
      </c>
      <c r="L55" s="153">
        <f>SUM(L56:L57)</f>
        <v>0</v>
      </c>
    </row>
    <row r="56" spans="1:12" x14ac:dyDescent="0.25">
      <c r="A56" s="38">
        <v>1111</v>
      </c>
      <c r="B56" s="65" t="s">
        <v>66</v>
      </c>
      <c r="C56" s="66">
        <f t="shared" si="5"/>
        <v>0</v>
      </c>
      <c r="D56" s="68"/>
      <c r="E56" s="68"/>
      <c r="F56" s="68"/>
      <c r="G56" s="154"/>
      <c r="H56" s="66">
        <f t="shared" si="6"/>
        <v>0</v>
      </c>
      <c r="I56" s="68"/>
      <c r="J56" s="68"/>
      <c r="K56" s="68"/>
      <c r="L56" s="155"/>
    </row>
    <row r="57" spans="1:12" ht="24" customHeight="1" x14ac:dyDescent="0.25">
      <c r="A57" s="44">
        <v>1119</v>
      </c>
      <c r="B57" s="71" t="s">
        <v>67</v>
      </c>
      <c r="C57" s="72">
        <f t="shared" si="5"/>
        <v>0</v>
      </c>
      <c r="D57" s="74"/>
      <c r="E57" s="74"/>
      <c r="F57" s="74"/>
      <c r="G57" s="157"/>
      <c r="H57" s="72">
        <f t="shared" si="6"/>
        <v>0</v>
      </c>
      <c r="I57" s="74"/>
      <c r="J57" s="74"/>
      <c r="K57" s="74"/>
      <c r="L57" s="158"/>
    </row>
    <row r="58" spans="1:12" x14ac:dyDescent="0.25">
      <c r="A58" s="159">
        <v>1140</v>
      </c>
      <c r="B58" s="71" t="s">
        <v>68</v>
      </c>
      <c r="C58" s="72">
        <f t="shared" si="5"/>
        <v>0</v>
      </c>
      <c r="D58" s="160">
        <f>SUM(D59:D65)</f>
        <v>0</v>
      </c>
      <c r="E58" s="160">
        <f>SUM(E59:E65)</f>
        <v>0</v>
      </c>
      <c r="F58" s="160">
        <f>SUM(F59:F65)</f>
        <v>0</v>
      </c>
      <c r="G58" s="161">
        <f>SUM(G59:G65)</f>
        <v>0</v>
      </c>
      <c r="H58" s="72">
        <f t="shared" si="6"/>
        <v>0</v>
      </c>
      <c r="I58" s="160">
        <f>SUM(I59:I65)</f>
        <v>0</v>
      </c>
      <c r="J58" s="160">
        <f>SUM(J59:J65)</f>
        <v>0</v>
      </c>
      <c r="K58" s="160">
        <f>SUM(K59:K65)</f>
        <v>0</v>
      </c>
      <c r="L58" s="162">
        <f>SUM(L59:L65)</f>
        <v>0</v>
      </c>
    </row>
    <row r="59" spans="1:12" x14ac:dyDescent="0.25">
      <c r="A59" s="44">
        <v>1141</v>
      </c>
      <c r="B59" s="71" t="s">
        <v>69</v>
      </c>
      <c r="C59" s="72">
        <f t="shared" si="5"/>
        <v>0</v>
      </c>
      <c r="D59" s="74"/>
      <c r="E59" s="74"/>
      <c r="F59" s="74"/>
      <c r="G59" s="157"/>
      <c r="H59" s="72">
        <f t="shared" si="6"/>
        <v>0</v>
      </c>
      <c r="I59" s="74"/>
      <c r="J59" s="74"/>
      <c r="K59" s="74"/>
      <c r="L59" s="158"/>
    </row>
    <row r="60" spans="1:12" ht="24.75" customHeight="1" x14ac:dyDescent="0.25">
      <c r="A60" s="44">
        <v>1142</v>
      </c>
      <c r="B60" s="71" t="s">
        <v>70</v>
      </c>
      <c r="C60" s="72">
        <f t="shared" si="5"/>
        <v>0</v>
      </c>
      <c r="D60" s="74"/>
      <c r="E60" s="74"/>
      <c r="F60" s="74"/>
      <c r="G60" s="157"/>
      <c r="H60" s="72">
        <f t="shared" si="6"/>
        <v>0</v>
      </c>
      <c r="I60" s="74"/>
      <c r="J60" s="74"/>
      <c r="K60" s="74"/>
      <c r="L60" s="158"/>
    </row>
    <row r="61" spans="1:12" ht="24" x14ac:dyDescent="0.25">
      <c r="A61" s="44">
        <v>1145</v>
      </c>
      <c r="B61" s="71" t="s">
        <v>71</v>
      </c>
      <c r="C61" s="72">
        <f t="shared" si="5"/>
        <v>0</v>
      </c>
      <c r="D61" s="74"/>
      <c r="E61" s="74"/>
      <c r="F61" s="74"/>
      <c r="G61" s="157"/>
      <c r="H61" s="72">
        <f t="shared" si="6"/>
        <v>0</v>
      </c>
      <c r="I61" s="74"/>
      <c r="J61" s="74"/>
      <c r="K61" s="74"/>
      <c r="L61" s="158"/>
    </row>
    <row r="62" spans="1:12" ht="27.75" customHeight="1" x14ac:dyDescent="0.25">
      <c r="A62" s="44">
        <v>1146</v>
      </c>
      <c r="B62" s="71" t="s">
        <v>72</v>
      </c>
      <c r="C62" s="72">
        <f t="shared" si="5"/>
        <v>0</v>
      </c>
      <c r="D62" s="74"/>
      <c r="E62" s="74"/>
      <c r="F62" s="74"/>
      <c r="G62" s="157"/>
      <c r="H62" s="72">
        <f t="shared" si="6"/>
        <v>0</v>
      </c>
      <c r="I62" s="74"/>
      <c r="J62" s="74"/>
      <c r="K62" s="74"/>
      <c r="L62" s="158"/>
    </row>
    <row r="63" spans="1:12" x14ac:dyDescent="0.25">
      <c r="A63" s="44">
        <v>1147</v>
      </c>
      <c r="B63" s="71" t="s">
        <v>73</v>
      </c>
      <c r="C63" s="72">
        <f t="shared" si="5"/>
        <v>0</v>
      </c>
      <c r="D63" s="74"/>
      <c r="E63" s="74"/>
      <c r="F63" s="74"/>
      <c r="G63" s="157"/>
      <c r="H63" s="72">
        <f t="shared" si="6"/>
        <v>0</v>
      </c>
      <c r="I63" s="74"/>
      <c r="J63" s="74"/>
      <c r="K63" s="74"/>
      <c r="L63" s="158"/>
    </row>
    <row r="64" spans="1:12" x14ac:dyDescent="0.25">
      <c r="A64" s="44">
        <v>1148</v>
      </c>
      <c r="B64" s="71" t="s">
        <v>74</v>
      </c>
      <c r="C64" s="72">
        <f t="shared" si="5"/>
        <v>0</v>
      </c>
      <c r="D64" s="74"/>
      <c r="E64" s="74"/>
      <c r="F64" s="74"/>
      <c r="G64" s="157"/>
      <c r="H64" s="72">
        <f t="shared" si="6"/>
        <v>0</v>
      </c>
      <c r="I64" s="74"/>
      <c r="J64" s="74"/>
      <c r="K64" s="74"/>
      <c r="L64" s="158"/>
    </row>
    <row r="65" spans="1:12" ht="24" customHeight="1" x14ac:dyDescent="0.25">
      <c r="A65" s="44">
        <v>1149</v>
      </c>
      <c r="B65" s="71" t="s">
        <v>75</v>
      </c>
      <c r="C65" s="72">
        <f t="shared" si="5"/>
        <v>0</v>
      </c>
      <c r="D65" s="74"/>
      <c r="E65" s="74"/>
      <c r="F65" s="74"/>
      <c r="G65" s="157"/>
      <c r="H65" s="72">
        <f t="shared" si="6"/>
        <v>0</v>
      </c>
      <c r="I65" s="74"/>
      <c r="J65" s="74"/>
      <c r="K65" s="74"/>
      <c r="L65" s="158"/>
    </row>
    <row r="66" spans="1:12" ht="36" x14ac:dyDescent="0.25">
      <c r="A66" s="150">
        <v>1150</v>
      </c>
      <c r="B66" s="112" t="s">
        <v>76</v>
      </c>
      <c r="C66" s="117">
        <f t="shared" si="5"/>
        <v>0</v>
      </c>
      <c r="D66" s="163"/>
      <c r="E66" s="163"/>
      <c r="F66" s="163"/>
      <c r="G66" s="164"/>
      <c r="H66" s="117">
        <f t="shared" si="6"/>
        <v>0</v>
      </c>
      <c r="I66" s="163"/>
      <c r="J66" s="163"/>
      <c r="K66" s="163"/>
      <c r="L66" s="165"/>
    </row>
    <row r="67" spans="1:12" ht="24" x14ac:dyDescent="0.25">
      <c r="A67" s="56">
        <v>1200</v>
      </c>
      <c r="B67" s="147" t="s">
        <v>77</v>
      </c>
      <c r="C67" s="57">
        <f t="shared" si="5"/>
        <v>0</v>
      </c>
      <c r="D67" s="63">
        <f>SUM(D68:D69)</f>
        <v>0</v>
      </c>
      <c r="E67" s="63">
        <f>SUM(E68:E69)</f>
        <v>0</v>
      </c>
      <c r="F67" s="63">
        <f>SUM(F68:F69)</f>
        <v>0</v>
      </c>
      <c r="G67" s="166">
        <f>SUM(G68:G69)</f>
        <v>0</v>
      </c>
      <c r="H67" s="57">
        <f t="shared" si="6"/>
        <v>0</v>
      </c>
      <c r="I67" s="63">
        <f>SUM(I68:I69)</f>
        <v>0</v>
      </c>
      <c r="J67" s="63">
        <f>SUM(J68:J69)</f>
        <v>0</v>
      </c>
      <c r="K67" s="63">
        <f>SUM(K68:K69)</f>
        <v>0</v>
      </c>
      <c r="L67" s="167">
        <f>SUM(L68:L69)</f>
        <v>0</v>
      </c>
    </row>
    <row r="68" spans="1:12" ht="24" x14ac:dyDescent="0.25">
      <c r="A68" s="168">
        <v>1210</v>
      </c>
      <c r="B68" s="65" t="s">
        <v>78</v>
      </c>
      <c r="C68" s="66">
        <f t="shared" si="5"/>
        <v>0</v>
      </c>
      <c r="D68" s="68"/>
      <c r="E68" s="68"/>
      <c r="F68" s="68"/>
      <c r="G68" s="154"/>
      <c r="H68" s="66">
        <f t="shared" si="6"/>
        <v>0</v>
      </c>
      <c r="I68" s="68"/>
      <c r="J68" s="68"/>
      <c r="K68" s="68"/>
      <c r="L68" s="155"/>
    </row>
    <row r="69" spans="1:12" ht="24" x14ac:dyDescent="0.25">
      <c r="A69" s="159">
        <v>1220</v>
      </c>
      <c r="B69" s="71" t="s">
        <v>79</v>
      </c>
      <c r="C69" s="72">
        <f t="shared" si="5"/>
        <v>0</v>
      </c>
      <c r="D69" s="160">
        <f>SUM(D70:D74)</f>
        <v>0</v>
      </c>
      <c r="E69" s="160">
        <f>SUM(E70:E74)</f>
        <v>0</v>
      </c>
      <c r="F69" s="160">
        <f>SUM(F70:F74)</f>
        <v>0</v>
      </c>
      <c r="G69" s="161">
        <f>SUM(G70:G74)</f>
        <v>0</v>
      </c>
      <c r="H69" s="72">
        <f t="shared" si="6"/>
        <v>0</v>
      </c>
      <c r="I69" s="160">
        <f>SUM(I70:I74)</f>
        <v>0</v>
      </c>
      <c r="J69" s="160">
        <f>SUM(J70:J74)</f>
        <v>0</v>
      </c>
      <c r="K69" s="160">
        <f>SUM(K70:K74)</f>
        <v>0</v>
      </c>
      <c r="L69" s="162">
        <f>SUM(L70:L74)</f>
        <v>0</v>
      </c>
    </row>
    <row r="70" spans="1:12" ht="48" x14ac:dyDescent="0.25">
      <c r="A70" s="44">
        <v>1221</v>
      </c>
      <c r="B70" s="71" t="s">
        <v>80</v>
      </c>
      <c r="C70" s="72">
        <f t="shared" si="5"/>
        <v>0</v>
      </c>
      <c r="D70" s="74"/>
      <c r="E70" s="74"/>
      <c r="F70" s="74"/>
      <c r="G70" s="157"/>
      <c r="H70" s="72">
        <f t="shared" si="6"/>
        <v>0</v>
      </c>
      <c r="I70" s="74"/>
      <c r="J70" s="74"/>
      <c r="K70" s="74"/>
      <c r="L70" s="158"/>
    </row>
    <row r="71" spans="1:12" x14ac:dyDescent="0.25">
      <c r="A71" s="44">
        <v>1223</v>
      </c>
      <c r="B71" s="71" t="s">
        <v>81</v>
      </c>
      <c r="C71" s="72">
        <f t="shared" si="5"/>
        <v>0</v>
      </c>
      <c r="D71" s="74"/>
      <c r="E71" s="74"/>
      <c r="F71" s="74"/>
      <c r="G71" s="157"/>
      <c r="H71" s="72">
        <f t="shared" si="6"/>
        <v>0</v>
      </c>
      <c r="I71" s="74"/>
      <c r="J71" s="74"/>
      <c r="K71" s="74"/>
      <c r="L71" s="158"/>
    </row>
    <row r="72" spans="1:12" x14ac:dyDescent="0.25">
      <c r="A72" s="44">
        <v>1225</v>
      </c>
      <c r="B72" s="71" t="s">
        <v>82</v>
      </c>
      <c r="C72" s="72">
        <f t="shared" si="5"/>
        <v>0</v>
      </c>
      <c r="D72" s="74"/>
      <c r="E72" s="74"/>
      <c r="F72" s="74"/>
      <c r="G72" s="157"/>
      <c r="H72" s="72">
        <f t="shared" si="6"/>
        <v>0</v>
      </c>
      <c r="I72" s="74"/>
      <c r="J72" s="74"/>
      <c r="K72" s="74"/>
      <c r="L72" s="158"/>
    </row>
    <row r="73" spans="1:12" ht="36" x14ac:dyDescent="0.25">
      <c r="A73" s="44">
        <v>1227</v>
      </c>
      <c r="B73" s="71" t="s">
        <v>83</v>
      </c>
      <c r="C73" s="72">
        <f t="shared" si="5"/>
        <v>0</v>
      </c>
      <c r="D73" s="74"/>
      <c r="E73" s="74"/>
      <c r="F73" s="74"/>
      <c r="G73" s="157"/>
      <c r="H73" s="72">
        <f t="shared" si="6"/>
        <v>0</v>
      </c>
      <c r="I73" s="74"/>
      <c r="J73" s="74"/>
      <c r="K73" s="74"/>
      <c r="L73" s="158"/>
    </row>
    <row r="74" spans="1:12" ht="48" x14ac:dyDescent="0.25">
      <c r="A74" s="44">
        <v>1228</v>
      </c>
      <c r="B74" s="71" t="s">
        <v>84</v>
      </c>
      <c r="C74" s="72">
        <f t="shared" si="5"/>
        <v>0</v>
      </c>
      <c r="D74" s="74"/>
      <c r="E74" s="74"/>
      <c r="F74" s="74"/>
      <c r="G74" s="157"/>
      <c r="H74" s="72">
        <f t="shared" si="6"/>
        <v>0</v>
      </c>
      <c r="I74" s="74"/>
      <c r="J74" s="74"/>
      <c r="K74" s="74"/>
      <c r="L74" s="158"/>
    </row>
    <row r="75" spans="1:12" x14ac:dyDescent="0.25">
      <c r="A75" s="142">
        <v>2000</v>
      </c>
      <c r="B75" s="142" t="s">
        <v>85</v>
      </c>
      <c r="C75" s="143">
        <f t="shared" si="5"/>
        <v>41020</v>
      </c>
      <c r="D75" s="144">
        <f>SUM(D76,D83,D130,D164,D165,D172)</f>
        <v>41020</v>
      </c>
      <c r="E75" s="144">
        <f>SUM(E76,E83,E130,E164,E165,E172)</f>
        <v>0</v>
      </c>
      <c r="F75" s="144">
        <f>SUM(F76,F83,F130,F164,F165,F172)</f>
        <v>0</v>
      </c>
      <c r="G75" s="145">
        <f>SUM(G76,G83,G130,G164,G165,G172)</f>
        <v>0</v>
      </c>
      <c r="H75" s="143">
        <f t="shared" si="6"/>
        <v>43460</v>
      </c>
      <c r="I75" s="144">
        <f>SUM(I76,I83,I130,I164,I165,I172)</f>
        <v>43460</v>
      </c>
      <c r="J75" s="144">
        <f>SUM(J76,J83,J130,J164,J165,J172)</f>
        <v>0</v>
      </c>
      <c r="K75" s="144">
        <f>SUM(K76,K83,K130,K164,K165,K172)</f>
        <v>0</v>
      </c>
      <c r="L75" s="146">
        <f>SUM(L76,L83,L130,L164,L165,L172)</f>
        <v>0</v>
      </c>
    </row>
    <row r="76" spans="1:12" ht="24" x14ac:dyDescent="0.25">
      <c r="A76" s="56">
        <v>2100</v>
      </c>
      <c r="B76" s="147" t="s">
        <v>86</v>
      </c>
      <c r="C76" s="57">
        <f t="shared" si="5"/>
        <v>0</v>
      </c>
      <c r="D76" s="63">
        <f>SUM(D77,D80)</f>
        <v>0</v>
      </c>
      <c r="E76" s="63">
        <f>SUM(E77,E80)</f>
        <v>0</v>
      </c>
      <c r="F76" s="63">
        <f>SUM(F77,F80)</f>
        <v>0</v>
      </c>
      <c r="G76" s="166">
        <f>SUM(G77,G80)</f>
        <v>0</v>
      </c>
      <c r="H76" s="57">
        <f t="shared" si="6"/>
        <v>0</v>
      </c>
      <c r="I76" s="63">
        <f>SUM(I77,I80)</f>
        <v>0</v>
      </c>
      <c r="J76" s="63">
        <f>SUM(J77,J80)</f>
        <v>0</v>
      </c>
      <c r="K76" s="63">
        <f>SUM(K77,K80)</f>
        <v>0</v>
      </c>
      <c r="L76" s="167">
        <f>SUM(L77,L80)</f>
        <v>0</v>
      </c>
    </row>
    <row r="77" spans="1:12" ht="24" x14ac:dyDescent="0.25">
      <c r="A77" s="168">
        <v>2110</v>
      </c>
      <c r="B77" s="65" t="s">
        <v>87</v>
      </c>
      <c r="C77" s="66">
        <f t="shared" si="5"/>
        <v>0</v>
      </c>
      <c r="D77" s="169">
        <f>SUM(D78:D79)</f>
        <v>0</v>
      </c>
      <c r="E77" s="169">
        <f>SUM(E78:E79)</f>
        <v>0</v>
      </c>
      <c r="F77" s="169">
        <f>SUM(F78:F79)</f>
        <v>0</v>
      </c>
      <c r="G77" s="170">
        <f>SUM(G78:G79)</f>
        <v>0</v>
      </c>
      <c r="H77" s="66">
        <f t="shared" si="6"/>
        <v>0</v>
      </c>
      <c r="I77" s="169">
        <f>SUM(I78:I79)</f>
        <v>0</v>
      </c>
      <c r="J77" s="169">
        <f>SUM(J78:J79)</f>
        <v>0</v>
      </c>
      <c r="K77" s="169">
        <f>SUM(K78:K79)</f>
        <v>0</v>
      </c>
      <c r="L77" s="171">
        <f>SUM(L78:L79)</f>
        <v>0</v>
      </c>
    </row>
    <row r="78" spans="1:12" x14ac:dyDescent="0.25">
      <c r="A78" s="44">
        <v>2111</v>
      </c>
      <c r="B78" s="71" t="s">
        <v>88</v>
      </c>
      <c r="C78" s="72">
        <f t="shared" si="5"/>
        <v>0</v>
      </c>
      <c r="D78" s="74"/>
      <c r="E78" s="74"/>
      <c r="F78" s="74"/>
      <c r="G78" s="157"/>
      <c r="H78" s="72">
        <f t="shared" si="6"/>
        <v>0</v>
      </c>
      <c r="I78" s="74"/>
      <c r="J78" s="74"/>
      <c r="K78" s="74"/>
      <c r="L78" s="158"/>
    </row>
    <row r="79" spans="1:12" ht="24" x14ac:dyDescent="0.25">
      <c r="A79" s="44">
        <v>2112</v>
      </c>
      <c r="B79" s="71" t="s">
        <v>89</v>
      </c>
      <c r="C79" s="72">
        <f t="shared" si="5"/>
        <v>0</v>
      </c>
      <c r="D79" s="74"/>
      <c r="E79" s="74"/>
      <c r="F79" s="74"/>
      <c r="G79" s="157"/>
      <c r="H79" s="72">
        <f t="shared" si="6"/>
        <v>0</v>
      </c>
      <c r="I79" s="74"/>
      <c r="J79" s="74"/>
      <c r="K79" s="74"/>
      <c r="L79" s="158"/>
    </row>
    <row r="80" spans="1:12" ht="24" x14ac:dyDescent="0.25">
      <c r="A80" s="159">
        <v>2120</v>
      </c>
      <c r="B80" s="71" t="s">
        <v>90</v>
      </c>
      <c r="C80" s="72">
        <f t="shared" si="5"/>
        <v>0</v>
      </c>
      <c r="D80" s="160">
        <f>SUM(D81:D82)</f>
        <v>0</v>
      </c>
      <c r="E80" s="160">
        <f>SUM(E81:E82)</f>
        <v>0</v>
      </c>
      <c r="F80" s="160">
        <f>SUM(F81:F82)</f>
        <v>0</v>
      </c>
      <c r="G80" s="161">
        <f>SUM(G81:G82)</f>
        <v>0</v>
      </c>
      <c r="H80" s="72">
        <f t="shared" si="6"/>
        <v>0</v>
      </c>
      <c r="I80" s="160">
        <f>SUM(I81:I82)</f>
        <v>0</v>
      </c>
      <c r="J80" s="160">
        <f>SUM(J81:J82)</f>
        <v>0</v>
      </c>
      <c r="K80" s="160">
        <f>SUM(K81:K82)</f>
        <v>0</v>
      </c>
      <c r="L80" s="162">
        <f>SUM(L81:L82)</f>
        <v>0</v>
      </c>
    </row>
    <row r="81" spans="1:12" x14ac:dyDescent="0.25">
      <c r="A81" s="44">
        <v>2121</v>
      </c>
      <c r="B81" s="71" t="s">
        <v>88</v>
      </c>
      <c r="C81" s="72">
        <f t="shared" si="5"/>
        <v>0</v>
      </c>
      <c r="D81" s="74"/>
      <c r="E81" s="74"/>
      <c r="F81" s="74"/>
      <c r="G81" s="157"/>
      <c r="H81" s="72">
        <f t="shared" si="6"/>
        <v>0</v>
      </c>
      <c r="I81" s="74"/>
      <c r="J81" s="74"/>
      <c r="K81" s="74"/>
      <c r="L81" s="158"/>
    </row>
    <row r="82" spans="1:12" ht="24" x14ac:dyDescent="0.25">
      <c r="A82" s="44">
        <v>2122</v>
      </c>
      <c r="B82" s="71" t="s">
        <v>89</v>
      </c>
      <c r="C82" s="72">
        <f t="shared" si="5"/>
        <v>0</v>
      </c>
      <c r="D82" s="74"/>
      <c r="E82" s="74"/>
      <c r="F82" s="74"/>
      <c r="G82" s="157"/>
      <c r="H82" s="72">
        <f t="shared" si="6"/>
        <v>0</v>
      </c>
      <c r="I82" s="74"/>
      <c r="J82" s="74"/>
      <c r="K82" s="74"/>
      <c r="L82" s="158"/>
    </row>
    <row r="83" spans="1:12" x14ac:dyDescent="0.25">
      <c r="A83" s="56">
        <v>2200</v>
      </c>
      <c r="B83" s="147" t="s">
        <v>91</v>
      </c>
      <c r="C83" s="57">
        <f t="shared" si="5"/>
        <v>0</v>
      </c>
      <c r="D83" s="63">
        <f>SUM(D84,D89,D95,D103,D112,D116,D122,D128)</f>
        <v>0</v>
      </c>
      <c r="E83" s="63">
        <f>SUM(E84,E89,E95,E103,E112,E116,E122,E128)</f>
        <v>0</v>
      </c>
      <c r="F83" s="63">
        <f>SUM(F84,F89,F95,F103,F112,F116,F122,F128)</f>
        <v>0</v>
      </c>
      <c r="G83" s="166">
        <f>SUM(G84,G89,G95,G103,G112,G116,G122,G128)</f>
        <v>0</v>
      </c>
      <c r="H83" s="57">
        <f t="shared" si="6"/>
        <v>0</v>
      </c>
      <c r="I83" s="63">
        <f>SUM(I84,I89,I95,I103,I112,I116,I122,I128)</f>
        <v>0</v>
      </c>
      <c r="J83" s="63">
        <f>SUM(J84,J89,J95,J103,J112,J116,J122,J128)</f>
        <v>0</v>
      </c>
      <c r="K83" s="63">
        <f>SUM(K84,K89,K95,K103,K112,K116,K122,K128)</f>
        <v>0</v>
      </c>
      <c r="L83" s="172">
        <f>SUM(L84,L89,L95,L103,L112,L116,L122,L128)</f>
        <v>0</v>
      </c>
    </row>
    <row r="84" spans="1:12" ht="24" x14ac:dyDescent="0.25">
      <c r="A84" s="150">
        <v>2210</v>
      </c>
      <c r="B84" s="112" t="s">
        <v>92</v>
      </c>
      <c r="C84" s="117">
        <f t="shared" si="5"/>
        <v>0</v>
      </c>
      <c r="D84" s="151">
        <f>SUM(D85:D88)</f>
        <v>0</v>
      </c>
      <c r="E84" s="151">
        <f>SUM(E85:E88)</f>
        <v>0</v>
      </c>
      <c r="F84" s="151">
        <f>SUM(F85:F88)</f>
        <v>0</v>
      </c>
      <c r="G84" s="151">
        <f>SUM(G85:G88)</f>
        <v>0</v>
      </c>
      <c r="H84" s="117">
        <f t="shared" si="6"/>
        <v>0</v>
      </c>
      <c r="I84" s="151">
        <f>SUM(I85:I88)</f>
        <v>0</v>
      </c>
      <c r="J84" s="151">
        <f>SUM(J85:J88)</f>
        <v>0</v>
      </c>
      <c r="K84" s="151">
        <f>SUM(K85:K88)</f>
        <v>0</v>
      </c>
      <c r="L84" s="153">
        <f>SUM(L85:L88)</f>
        <v>0</v>
      </c>
    </row>
    <row r="85" spans="1:12" ht="24" x14ac:dyDescent="0.25">
      <c r="A85" s="38">
        <v>2211</v>
      </c>
      <c r="B85" s="65" t="s">
        <v>93</v>
      </c>
      <c r="C85" s="66">
        <f t="shared" si="5"/>
        <v>0</v>
      </c>
      <c r="D85" s="68"/>
      <c r="E85" s="68"/>
      <c r="F85" s="68"/>
      <c r="G85" s="154"/>
      <c r="H85" s="66">
        <f t="shared" si="6"/>
        <v>0</v>
      </c>
      <c r="I85" s="68"/>
      <c r="J85" s="68"/>
      <c r="K85" s="68"/>
      <c r="L85" s="155"/>
    </row>
    <row r="86" spans="1:12" ht="36" x14ac:dyDescent="0.25">
      <c r="A86" s="44">
        <v>2212</v>
      </c>
      <c r="B86" s="71" t="s">
        <v>94</v>
      </c>
      <c r="C86" s="72">
        <f t="shared" si="5"/>
        <v>0</v>
      </c>
      <c r="D86" s="74"/>
      <c r="E86" s="74"/>
      <c r="F86" s="74"/>
      <c r="G86" s="157"/>
      <c r="H86" s="72">
        <f t="shared" si="6"/>
        <v>0</v>
      </c>
      <c r="I86" s="74"/>
      <c r="J86" s="74"/>
      <c r="K86" s="74"/>
      <c r="L86" s="158"/>
    </row>
    <row r="87" spans="1:12" ht="24" x14ac:dyDescent="0.25">
      <c r="A87" s="44">
        <v>2214</v>
      </c>
      <c r="B87" s="71" t="s">
        <v>95</v>
      </c>
      <c r="C87" s="72">
        <f t="shared" si="5"/>
        <v>0</v>
      </c>
      <c r="D87" s="74"/>
      <c r="E87" s="74"/>
      <c r="F87" s="74"/>
      <c r="G87" s="157"/>
      <c r="H87" s="72">
        <f t="shared" si="6"/>
        <v>0</v>
      </c>
      <c r="I87" s="74"/>
      <c r="J87" s="74"/>
      <c r="K87" s="74"/>
      <c r="L87" s="158"/>
    </row>
    <row r="88" spans="1:12" x14ac:dyDescent="0.25">
      <c r="A88" s="44">
        <v>2219</v>
      </c>
      <c r="B88" s="71" t="s">
        <v>96</v>
      </c>
      <c r="C88" s="72">
        <f t="shared" si="5"/>
        <v>0</v>
      </c>
      <c r="D88" s="74"/>
      <c r="E88" s="74"/>
      <c r="F88" s="74"/>
      <c r="G88" s="157"/>
      <c r="H88" s="72">
        <f t="shared" si="6"/>
        <v>0</v>
      </c>
      <c r="I88" s="74"/>
      <c r="J88" s="74"/>
      <c r="K88" s="74"/>
      <c r="L88" s="158"/>
    </row>
    <row r="89" spans="1:12" ht="24" x14ac:dyDescent="0.25">
      <c r="A89" s="159">
        <v>2220</v>
      </c>
      <c r="B89" s="71" t="s">
        <v>97</v>
      </c>
      <c r="C89" s="72">
        <f t="shared" si="5"/>
        <v>0</v>
      </c>
      <c r="D89" s="160">
        <f>SUM(D90:D94)</f>
        <v>0</v>
      </c>
      <c r="E89" s="160">
        <f>SUM(E90:E94)</f>
        <v>0</v>
      </c>
      <c r="F89" s="160">
        <f>SUM(F90:F94)</f>
        <v>0</v>
      </c>
      <c r="G89" s="161">
        <f>SUM(G90:G94)</f>
        <v>0</v>
      </c>
      <c r="H89" s="72">
        <f t="shared" si="6"/>
        <v>0</v>
      </c>
      <c r="I89" s="160">
        <f>SUM(I90:I94)</f>
        <v>0</v>
      </c>
      <c r="J89" s="160">
        <f>SUM(J90:J94)</f>
        <v>0</v>
      </c>
      <c r="K89" s="160">
        <f>SUM(K90:K94)</f>
        <v>0</v>
      </c>
      <c r="L89" s="162">
        <f>SUM(L90:L94)</f>
        <v>0</v>
      </c>
    </row>
    <row r="90" spans="1:12" ht="24" x14ac:dyDescent="0.25">
      <c r="A90" s="44">
        <v>2221</v>
      </c>
      <c r="B90" s="71" t="s">
        <v>98</v>
      </c>
      <c r="C90" s="72">
        <f t="shared" si="5"/>
        <v>0</v>
      </c>
      <c r="D90" s="74"/>
      <c r="E90" s="74"/>
      <c r="F90" s="74"/>
      <c r="G90" s="157"/>
      <c r="H90" s="72">
        <f t="shared" si="6"/>
        <v>0</v>
      </c>
      <c r="I90" s="74"/>
      <c r="J90" s="74"/>
      <c r="K90" s="74"/>
      <c r="L90" s="158"/>
    </row>
    <row r="91" spans="1:12" x14ac:dyDescent="0.25">
      <c r="A91" s="44">
        <v>2222</v>
      </c>
      <c r="B91" s="71" t="s">
        <v>99</v>
      </c>
      <c r="C91" s="72">
        <f t="shared" si="5"/>
        <v>0</v>
      </c>
      <c r="D91" s="74"/>
      <c r="E91" s="74"/>
      <c r="F91" s="74"/>
      <c r="G91" s="157"/>
      <c r="H91" s="72">
        <f t="shared" si="6"/>
        <v>0</v>
      </c>
      <c r="I91" s="74"/>
      <c r="J91" s="74"/>
      <c r="K91" s="74"/>
      <c r="L91" s="158"/>
    </row>
    <row r="92" spans="1:12" x14ac:dyDescent="0.25">
      <c r="A92" s="44">
        <v>2223</v>
      </c>
      <c r="B92" s="71" t="s">
        <v>100</v>
      </c>
      <c r="C92" s="72">
        <f t="shared" si="5"/>
        <v>0</v>
      </c>
      <c r="D92" s="74"/>
      <c r="E92" s="74"/>
      <c r="F92" s="74"/>
      <c r="G92" s="157"/>
      <c r="H92" s="72">
        <f t="shared" si="6"/>
        <v>0</v>
      </c>
      <c r="I92" s="74"/>
      <c r="J92" s="74"/>
      <c r="K92" s="74"/>
      <c r="L92" s="158"/>
    </row>
    <row r="93" spans="1:12" ht="48" x14ac:dyDescent="0.25">
      <c r="A93" s="44">
        <v>2224</v>
      </c>
      <c r="B93" s="71" t="s">
        <v>101</v>
      </c>
      <c r="C93" s="72">
        <f t="shared" si="5"/>
        <v>0</v>
      </c>
      <c r="D93" s="74"/>
      <c r="E93" s="74"/>
      <c r="F93" s="74"/>
      <c r="G93" s="157"/>
      <c r="H93" s="72">
        <f t="shared" si="6"/>
        <v>0</v>
      </c>
      <c r="I93" s="74"/>
      <c r="J93" s="74"/>
      <c r="K93" s="74"/>
      <c r="L93" s="158"/>
    </row>
    <row r="94" spans="1:12" ht="24" x14ac:dyDescent="0.25">
      <c r="A94" s="44">
        <v>2229</v>
      </c>
      <c r="B94" s="71" t="s">
        <v>102</v>
      </c>
      <c r="C94" s="72">
        <f t="shared" si="5"/>
        <v>0</v>
      </c>
      <c r="D94" s="74"/>
      <c r="E94" s="74"/>
      <c r="F94" s="74"/>
      <c r="G94" s="157"/>
      <c r="H94" s="72">
        <f t="shared" si="6"/>
        <v>0</v>
      </c>
      <c r="I94" s="74"/>
      <c r="J94" s="74"/>
      <c r="K94" s="74"/>
      <c r="L94" s="158"/>
    </row>
    <row r="95" spans="1:12" ht="36" x14ac:dyDescent="0.25">
      <c r="A95" s="159">
        <v>2230</v>
      </c>
      <c r="B95" s="71" t="s">
        <v>103</v>
      </c>
      <c r="C95" s="72">
        <f t="shared" si="5"/>
        <v>0</v>
      </c>
      <c r="D95" s="160">
        <f>SUM(D96:D102)</f>
        <v>0</v>
      </c>
      <c r="E95" s="160">
        <f>SUM(E96:E102)</f>
        <v>0</v>
      </c>
      <c r="F95" s="160">
        <f>SUM(F96:F102)</f>
        <v>0</v>
      </c>
      <c r="G95" s="161">
        <f>SUM(G96:G102)</f>
        <v>0</v>
      </c>
      <c r="H95" s="72">
        <f t="shared" si="6"/>
        <v>0</v>
      </c>
      <c r="I95" s="160">
        <f>SUM(I96:I102)</f>
        <v>0</v>
      </c>
      <c r="J95" s="160">
        <f>SUM(J96:J102)</f>
        <v>0</v>
      </c>
      <c r="K95" s="160">
        <f>SUM(K96:K102)</f>
        <v>0</v>
      </c>
      <c r="L95" s="162">
        <f>SUM(L96:L102)</f>
        <v>0</v>
      </c>
    </row>
    <row r="96" spans="1:12" ht="24" x14ac:dyDescent="0.25">
      <c r="A96" s="44">
        <v>2231</v>
      </c>
      <c r="B96" s="71" t="s">
        <v>104</v>
      </c>
      <c r="C96" s="72">
        <f t="shared" si="5"/>
        <v>0</v>
      </c>
      <c r="D96" s="74"/>
      <c r="E96" s="74"/>
      <c r="F96" s="74"/>
      <c r="G96" s="157"/>
      <c r="H96" s="72">
        <f t="shared" si="6"/>
        <v>0</v>
      </c>
      <c r="I96" s="74"/>
      <c r="J96" s="74"/>
      <c r="K96" s="74"/>
      <c r="L96" s="158"/>
    </row>
    <row r="97" spans="1:12" ht="24.75" customHeight="1" x14ac:dyDescent="0.25">
      <c r="A97" s="44">
        <v>2232</v>
      </c>
      <c r="B97" s="71" t="s">
        <v>105</v>
      </c>
      <c r="C97" s="72">
        <f t="shared" si="5"/>
        <v>0</v>
      </c>
      <c r="D97" s="74"/>
      <c r="E97" s="74"/>
      <c r="F97" s="74"/>
      <c r="G97" s="157"/>
      <c r="H97" s="72">
        <f t="shared" si="6"/>
        <v>0</v>
      </c>
      <c r="I97" s="74"/>
      <c r="J97" s="74"/>
      <c r="K97" s="74"/>
      <c r="L97" s="158"/>
    </row>
    <row r="98" spans="1:12" ht="24" x14ac:dyDescent="0.25">
      <c r="A98" s="38">
        <v>2233</v>
      </c>
      <c r="B98" s="65" t="s">
        <v>106</v>
      </c>
      <c r="C98" s="66">
        <f t="shared" si="5"/>
        <v>0</v>
      </c>
      <c r="D98" s="68"/>
      <c r="E98" s="68"/>
      <c r="F98" s="68"/>
      <c r="G98" s="154"/>
      <c r="H98" s="66">
        <f t="shared" si="6"/>
        <v>0</v>
      </c>
      <c r="I98" s="68"/>
      <c r="J98" s="68"/>
      <c r="K98" s="68"/>
      <c r="L98" s="155"/>
    </row>
    <row r="99" spans="1:12" ht="36" x14ac:dyDescent="0.25">
      <c r="A99" s="44">
        <v>2234</v>
      </c>
      <c r="B99" s="71" t="s">
        <v>107</v>
      </c>
      <c r="C99" s="72">
        <f t="shared" si="5"/>
        <v>0</v>
      </c>
      <c r="D99" s="74"/>
      <c r="E99" s="74"/>
      <c r="F99" s="74"/>
      <c r="G99" s="157"/>
      <c r="H99" s="72">
        <f t="shared" si="6"/>
        <v>0</v>
      </c>
      <c r="I99" s="74"/>
      <c r="J99" s="74"/>
      <c r="K99" s="74"/>
      <c r="L99" s="158"/>
    </row>
    <row r="100" spans="1:12" ht="24" x14ac:dyDescent="0.25">
      <c r="A100" s="44">
        <v>2235</v>
      </c>
      <c r="B100" s="71" t="s">
        <v>108</v>
      </c>
      <c r="C100" s="72">
        <f t="shared" si="5"/>
        <v>0</v>
      </c>
      <c r="D100" s="74"/>
      <c r="E100" s="74"/>
      <c r="F100" s="74"/>
      <c r="G100" s="157"/>
      <c r="H100" s="72">
        <f t="shared" si="6"/>
        <v>0</v>
      </c>
      <c r="I100" s="74"/>
      <c r="J100" s="74"/>
      <c r="K100" s="74"/>
      <c r="L100" s="158"/>
    </row>
    <row r="101" spans="1:12" x14ac:dyDescent="0.25">
      <c r="A101" s="44">
        <v>2236</v>
      </c>
      <c r="B101" s="71" t="s">
        <v>109</v>
      </c>
      <c r="C101" s="72">
        <f t="shared" si="5"/>
        <v>0</v>
      </c>
      <c r="D101" s="74"/>
      <c r="E101" s="74"/>
      <c r="F101" s="74"/>
      <c r="G101" s="157"/>
      <c r="H101" s="72">
        <f t="shared" si="6"/>
        <v>0</v>
      </c>
      <c r="I101" s="74"/>
      <c r="J101" s="74"/>
      <c r="K101" s="74"/>
      <c r="L101" s="158"/>
    </row>
    <row r="102" spans="1:12" ht="24" x14ac:dyDescent="0.25">
      <c r="A102" s="44">
        <v>2239</v>
      </c>
      <c r="B102" s="71" t="s">
        <v>110</v>
      </c>
      <c r="C102" s="72">
        <f t="shared" si="5"/>
        <v>0</v>
      </c>
      <c r="D102" s="74"/>
      <c r="E102" s="74"/>
      <c r="F102" s="74"/>
      <c r="G102" s="157"/>
      <c r="H102" s="72">
        <f t="shared" si="6"/>
        <v>0</v>
      </c>
      <c r="I102" s="74"/>
      <c r="J102" s="74"/>
      <c r="K102" s="74"/>
      <c r="L102" s="158"/>
    </row>
    <row r="103" spans="1:12" ht="36" x14ac:dyDescent="0.25">
      <c r="A103" s="159">
        <v>2240</v>
      </c>
      <c r="B103" s="71" t="s">
        <v>111</v>
      </c>
      <c r="C103" s="72">
        <f t="shared" si="5"/>
        <v>0</v>
      </c>
      <c r="D103" s="160">
        <f>SUM(D104:D111)</f>
        <v>0</v>
      </c>
      <c r="E103" s="160">
        <f>SUM(E104:E111)</f>
        <v>0</v>
      </c>
      <c r="F103" s="160">
        <f>SUM(F104:F111)</f>
        <v>0</v>
      </c>
      <c r="G103" s="161">
        <f>SUM(G104:G111)</f>
        <v>0</v>
      </c>
      <c r="H103" s="72">
        <f t="shared" si="6"/>
        <v>0</v>
      </c>
      <c r="I103" s="160">
        <f>SUM(I104:I111)</f>
        <v>0</v>
      </c>
      <c r="J103" s="160">
        <f>SUM(J104:J111)</f>
        <v>0</v>
      </c>
      <c r="K103" s="160">
        <f>SUM(K104:K111)</f>
        <v>0</v>
      </c>
      <c r="L103" s="162">
        <f>SUM(L104:L111)</f>
        <v>0</v>
      </c>
    </row>
    <row r="104" spans="1:12" x14ac:dyDescent="0.25">
      <c r="A104" s="44">
        <v>2241</v>
      </c>
      <c r="B104" s="71" t="s">
        <v>112</v>
      </c>
      <c r="C104" s="72">
        <f t="shared" si="5"/>
        <v>0</v>
      </c>
      <c r="D104" s="74"/>
      <c r="E104" s="74"/>
      <c r="F104" s="74"/>
      <c r="G104" s="157"/>
      <c r="H104" s="72">
        <f t="shared" si="6"/>
        <v>0</v>
      </c>
      <c r="I104" s="74"/>
      <c r="J104" s="74"/>
      <c r="K104" s="74"/>
      <c r="L104" s="158"/>
    </row>
    <row r="105" spans="1:12" ht="24" x14ac:dyDescent="0.25">
      <c r="A105" s="44">
        <v>2242</v>
      </c>
      <c r="B105" s="71" t="s">
        <v>113</v>
      </c>
      <c r="C105" s="72">
        <f t="shared" si="5"/>
        <v>0</v>
      </c>
      <c r="D105" s="74"/>
      <c r="E105" s="74"/>
      <c r="F105" s="74"/>
      <c r="G105" s="157"/>
      <c r="H105" s="72">
        <f t="shared" si="6"/>
        <v>0</v>
      </c>
      <c r="I105" s="74"/>
      <c r="J105" s="74"/>
      <c r="K105" s="74"/>
      <c r="L105" s="158"/>
    </row>
    <row r="106" spans="1:12" ht="24" x14ac:dyDescent="0.25">
      <c r="A106" s="44">
        <v>2243</v>
      </c>
      <c r="B106" s="71" t="s">
        <v>114</v>
      </c>
      <c r="C106" s="72">
        <f t="shared" si="5"/>
        <v>0</v>
      </c>
      <c r="D106" s="74"/>
      <c r="E106" s="74"/>
      <c r="F106" s="74"/>
      <c r="G106" s="157"/>
      <c r="H106" s="72">
        <f t="shared" si="6"/>
        <v>0</v>
      </c>
      <c r="I106" s="74"/>
      <c r="J106" s="74"/>
      <c r="K106" s="74"/>
      <c r="L106" s="158"/>
    </row>
    <row r="107" spans="1:12" x14ac:dyDescent="0.25">
      <c r="A107" s="44">
        <v>2244</v>
      </c>
      <c r="B107" s="71" t="s">
        <v>115</v>
      </c>
      <c r="C107" s="72">
        <f t="shared" si="5"/>
        <v>0</v>
      </c>
      <c r="D107" s="74"/>
      <c r="E107" s="74"/>
      <c r="F107" s="74"/>
      <c r="G107" s="157"/>
      <c r="H107" s="72">
        <f t="shared" si="6"/>
        <v>0</v>
      </c>
      <c r="I107" s="74"/>
      <c r="J107" s="74"/>
      <c r="K107" s="74"/>
      <c r="L107" s="158"/>
    </row>
    <row r="108" spans="1:12" ht="24" x14ac:dyDescent="0.25">
      <c r="A108" s="44">
        <v>2246</v>
      </c>
      <c r="B108" s="71" t="s">
        <v>116</v>
      </c>
      <c r="C108" s="72">
        <f t="shared" si="5"/>
        <v>0</v>
      </c>
      <c r="D108" s="74"/>
      <c r="E108" s="74"/>
      <c r="F108" s="74"/>
      <c r="G108" s="157"/>
      <c r="H108" s="72">
        <f t="shared" si="6"/>
        <v>0</v>
      </c>
      <c r="I108" s="74"/>
      <c r="J108" s="74"/>
      <c r="K108" s="74"/>
      <c r="L108" s="158"/>
    </row>
    <row r="109" spans="1:12" x14ac:dyDescent="0.25">
      <c r="A109" s="44">
        <v>2247</v>
      </c>
      <c r="B109" s="71" t="s">
        <v>117</v>
      </c>
      <c r="C109" s="72">
        <f t="shared" si="5"/>
        <v>0</v>
      </c>
      <c r="D109" s="74"/>
      <c r="E109" s="74"/>
      <c r="F109" s="74"/>
      <c r="G109" s="157"/>
      <c r="H109" s="72">
        <f t="shared" si="6"/>
        <v>0</v>
      </c>
      <c r="I109" s="74"/>
      <c r="J109" s="74"/>
      <c r="K109" s="74"/>
      <c r="L109" s="158"/>
    </row>
    <row r="110" spans="1:12" ht="24" x14ac:dyDescent="0.25">
      <c r="A110" s="44">
        <v>2248</v>
      </c>
      <c r="B110" s="71" t="s">
        <v>118</v>
      </c>
      <c r="C110" s="72">
        <f t="shared" si="5"/>
        <v>0</v>
      </c>
      <c r="D110" s="74"/>
      <c r="E110" s="74"/>
      <c r="F110" s="74"/>
      <c r="G110" s="157"/>
      <c r="H110" s="72">
        <f t="shared" si="6"/>
        <v>0</v>
      </c>
      <c r="I110" s="74"/>
      <c r="J110" s="74"/>
      <c r="K110" s="74"/>
      <c r="L110" s="158"/>
    </row>
    <row r="111" spans="1:12" ht="24" x14ac:dyDescent="0.25">
      <c r="A111" s="44">
        <v>2249</v>
      </c>
      <c r="B111" s="71" t="s">
        <v>119</v>
      </c>
      <c r="C111" s="72">
        <f t="shared" si="5"/>
        <v>0</v>
      </c>
      <c r="D111" s="74"/>
      <c r="E111" s="74"/>
      <c r="F111" s="74"/>
      <c r="G111" s="157"/>
      <c r="H111" s="72">
        <f t="shared" si="6"/>
        <v>0</v>
      </c>
      <c r="I111" s="74"/>
      <c r="J111" s="74"/>
      <c r="K111" s="74"/>
      <c r="L111" s="158"/>
    </row>
    <row r="112" spans="1:12" x14ac:dyDescent="0.25">
      <c r="A112" s="159">
        <v>2250</v>
      </c>
      <c r="B112" s="71" t="s">
        <v>120</v>
      </c>
      <c r="C112" s="72">
        <f t="shared" si="5"/>
        <v>0</v>
      </c>
      <c r="D112" s="160">
        <f>SUM(D113:D115)</f>
        <v>0</v>
      </c>
      <c r="E112" s="160">
        <f>SUM(E113:E115)</f>
        <v>0</v>
      </c>
      <c r="F112" s="160">
        <f>SUM(F113:F115)</f>
        <v>0</v>
      </c>
      <c r="G112" s="173">
        <f>SUM(G113:G115)</f>
        <v>0</v>
      </c>
      <c r="H112" s="72">
        <f t="shared" si="6"/>
        <v>0</v>
      </c>
      <c r="I112" s="160">
        <f>SUM(I113:I115)</f>
        <v>0</v>
      </c>
      <c r="J112" s="160">
        <f>SUM(J113:J115)</f>
        <v>0</v>
      </c>
      <c r="K112" s="160">
        <f>SUM(K113:K115)</f>
        <v>0</v>
      </c>
      <c r="L112" s="162">
        <f>SUM(L113:L115)</f>
        <v>0</v>
      </c>
    </row>
    <row r="113" spans="1:12" x14ac:dyDescent="0.25">
      <c r="A113" s="44">
        <v>2251</v>
      </c>
      <c r="B113" s="71" t="s">
        <v>121</v>
      </c>
      <c r="C113" s="72">
        <f t="shared" si="5"/>
        <v>0</v>
      </c>
      <c r="D113" s="74"/>
      <c r="E113" s="74"/>
      <c r="F113" s="74"/>
      <c r="G113" s="157"/>
      <c r="H113" s="72">
        <f t="shared" si="6"/>
        <v>0</v>
      </c>
      <c r="I113" s="74"/>
      <c r="J113" s="74"/>
      <c r="K113" s="74"/>
      <c r="L113" s="158"/>
    </row>
    <row r="114" spans="1:12" ht="24" x14ac:dyDescent="0.25">
      <c r="A114" s="44">
        <v>2252</v>
      </c>
      <c r="B114" s="71" t="s">
        <v>122</v>
      </c>
      <c r="C114" s="72">
        <f>SUM(D114:G114)</f>
        <v>0</v>
      </c>
      <c r="D114" s="74"/>
      <c r="E114" s="74"/>
      <c r="F114" s="74"/>
      <c r="G114" s="157"/>
      <c r="H114" s="72">
        <f>SUM(I114:L114)</f>
        <v>0</v>
      </c>
      <c r="I114" s="74"/>
      <c r="J114" s="74"/>
      <c r="K114" s="74"/>
      <c r="L114" s="158"/>
    </row>
    <row r="115" spans="1:12" ht="24" x14ac:dyDescent="0.25">
      <c r="A115" s="44">
        <v>2259</v>
      </c>
      <c r="B115" s="71" t="s">
        <v>123</v>
      </c>
      <c r="C115" s="72">
        <f>SUM(D115:G115)</f>
        <v>0</v>
      </c>
      <c r="D115" s="74"/>
      <c r="E115" s="74"/>
      <c r="F115" s="74"/>
      <c r="G115" s="157"/>
      <c r="H115" s="72">
        <f>SUM(I115:L115)</f>
        <v>0</v>
      </c>
      <c r="I115" s="74"/>
      <c r="J115" s="74"/>
      <c r="K115" s="74"/>
      <c r="L115" s="158"/>
    </row>
    <row r="116" spans="1:12" x14ac:dyDescent="0.25">
      <c r="A116" s="159">
        <v>2260</v>
      </c>
      <c r="B116" s="71" t="s">
        <v>124</v>
      </c>
      <c r="C116" s="72">
        <f t="shared" ref="C116:C187" si="7">SUM(D116:G116)</f>
        <v>0</v>
      </c>
      <c r="D116" s="160">
        <f>SUM(D117:D121)</f>
        <v>0</v>
      </c>
      <c r="E116" s="160">
        <f>SUM(E117:E121)</f>
        <v>0</v>
      </c>
      <c r="F116" s="160">
        <f>SUM(F117:F121)</f>
        <v>0</v>
      </c>
      <c r="G116" s="161">
        <f>SUM(G117:G121)</f>
        <v>0</v>
      </c>
      <c r="H116" s="72">
        <f t="shared" ref="H116:H188" si="8">SUM(I116:L116)</f>
        <v>0</v>
      </c>
      <c r="I116" s="160">
        <f>SUM(I117:I121)</f>
        <v>0</v>
      </c>
      <c r="J116" s="160">
        <f>SUM(J117:J121)</f>
        <v>0</v>
      </c>
      <c r="K116" s="160">
        <f>SUM(K117:K121)</f>
        <v>0</v>
      </c>
      <c r="L116" s="162">
        <f>SUM(L117:L121)</f>
        <v>0</v>
      </c>
    </row>
    <row r="117" spans="1:12" x14ac:dyDescent="0.25">
      <c r="A117" s="44">
        <v>2261</v>
      </c>
      <c r="B117" s="71" t="s">
        <v>125</v>
      </c>
      <c r="C117" s="72">
        <f t="shared" si="7"/>
        <v>0</v>
      </c>
      <c r="D117" s="74"/>
      <c r="E117" s="74"/>
      <c r="F117" s="74"/>
      <c r="G117" s="157"/>
      <c r="H117" s="72">
        <f t="shared" si="8"/>
        <v>0</v>
      </c>
      <c r="I117" s="74"/>
      <c r="J117" s="74"/>
      <c r="K117" s="74"/>
      <c r="L117" s="158"/>
    </row>
    <row r="118" spans="1:12" x14ac:dyDescent="0.25">
      <c r="A118" s="44">
        <v>2262</v>
      </c>
      <c r="B118" s="71" t="s">
        <v>126</v>
      </c>
      <c r="C118" s="72">
        <f t="shared" si="7"/>
        <v>0</v>
      </c>
      <c r="D118" s="74"/>
      <c r="E118" s="74"/>
      <c r="F118" s="74"/>
      <c r="G118" s="157"/>
      <c r="H118" s="72">
        <f t="shared" si="8"/>
        <v>0</v>
      </c>
      <c r="I118" s="74"/>
      <c r="J118" s="74"/>
      <c r="K118" s="74"/>
      <c r="L118" s="158"/>
    </row>
    <row r="119" spans="1:12" x14ac:dyDescent="0.25">
      <c r="A119" s="44">
        <v>2263</v>
      </c>
      <c r="B119" s="71" t="s">
        <v>127</v>
      </c>
      <c r="C119" s="72">
        <f t="shared" si="7"/>
        <v>0</v>
      </c>
      <c r="D119" s="74"/>
      <c r="E119" s="74"/>
      <c r="F119" s="74"/>
      <c r="G119" s="157"/>
      <c r="H119" s="72">
        <f t="shared" si="8"/>
        <v>0</v>
      </c>
      <c r="I119" s="74"/>
      <c r="J119" s="74"/>
      <c r="K119" s="74"/>
      <c r="L119" s="158"/>
    </row>
    <row r="120" spans="1:12" ht="24" x14ac:dyDescent="0.25">
      <c r="A120" s="44">
        <v>2264</v>
      </c>
      <c r="B120" s="71" t="s">
        <v>128</v>
      </c>
      <c r="C120" s="72">
        <f t="shared" si="7"/>
        <v>0</v>
      </c>
      <c r="D120" s="74"/>
      <c r="E120" s="74"/>
      <c r="F120" s="74"/>
      <c r="G120" s="157"/>
      <c r="H120" s="72">
        <f t="shared" si="8"/>
        <v>0</v>
      </c>
      <c r="I120" s="74"/>
      <c r="J120" s="74"/>
      <c r="K120" s="74"/>
      <c r="L120" s="158"/>
    </row>
    <row r="121" spans="1:12" x14ac:dyDescent="0.25">
      <c r="A121" s="44">
        <v>2269</v>
      </c>
      <c r="B121" s="71" t="s">
        <v>129</v>
      </c>
      <c r="C121" s="72">
        <f t="shared" si="7"/>
        <v>0</v>
      </c>
      <c r="D121" s="74"/>
      <c r="E121" s="74"/>
      <c r="F121" s="74"/>
      <c r="G121" s="157"/>
      <c r="H121" s="72">
        <f t="shared" si="8"/>
        <v>0</v>
      </c>
      <c r="I121" s="74"/>
      <c r="J121" s="74"/>
      <c r="K121" s="74"/>
      <c r="L121" s="158"/>
    </row>
    <row r="122" spans="1:12" x14ac:dyDescent="0.25">
      <c r="A122" s="159">
        <v>2270</v>
      </c>
      <c r="B122" s="71" t="s">
        <v>130</v>
      </c>
      <c r="C122" s="72">
        <f t="shared" si="7"/>
        <v>0</v>
      </c>
      <c r="D122" s="160">
        <f>SUM(D123:D127)</f>
        <v>0</v>
      </c>
      <c r="E122" s="160">
        <f>SUM(E123:E127)</f>
        <v>0</v>
      </c>
      <c r="F122" s="160">
        <f>SUM(F123:F127)</f>
        <v>0</v>
      </c>
      <c r="G122" s="161">
        <f>SUM(G123:G127)</f>
        <v>0</v>
      </c>
      <c r="H122" s="72">
        <f t="shared" si="8"/>
        <v>0</v>
      </c>
      <c r="I122" s="160">
        <f>SUM(I123:I127)</f>
        <v>0</v>
      </c>
      <c r="J122" s="160">
        <f>SUM(J123:J127)</f>
        <v>0</v>
      </c>
      <c r="K122" s="160">
        <f>SUM(K123:K127)</f>
        <v>0</v>
      </c>
      <c r="L122" s="162">
        <f>SUM(L123:L127)</f>
        <v>0</v>
      </c>
    </row>
    <row r="123" spans="1:12" x14ac:dyDescent="0.25">
      <c r="A123" s="44">
        <v>2272</v>
      </c>
      <c r="B123" s="174" t="s">
        <v>131</v>
      </c>
      <c r="C123" s="72">
        <f t="shared" si="7"/>
        <v>0</v>
      </c>
      <c r="D123" s="74"/>
      <c r="E123" s="74"/>
      <c r="F123" s="74"/>
      <c r="G123" s="157"/>
      <c r="H123" s="72">
        <f t="shared" si="8"/>
        <v>0</v>
      </c>
      <c r="I123" s="74"/>
      <c r="J123" s="74"/>
      <c r="K123" s="74"/>
      <c r="L123" s="158"/>
    </row>
    <row r="124" spans="1:12" ht="24" x14ac:dyDescent="0.25">
      <c r="A124" s="44">
        <v>2274</v>
      </c>
      <c r="B124" s="175" t="s">
        <v>132</v>
      </c>
      <c r="C124" s="72">
        <f t="shared" si="7"/>
        <v>0</v>
      </c>
      <c r="D124" s="74"/>
      <c r="E124" s="74"/>
      <c r="F124" s="74"/>
      <c r="G124" s="157"/>
      <c r="H124" s="72">
        <f t="shared" si="8"/>
        <v>0</v>
      </c>
      <c r="I124" s="74"/>
      <c r="J124" s="74"/>
      <c r="K124" s="74"/>
      <c r="L124" s="158"/>
    </row>
    <row r="125" spans="1:12" ht="24" x14ac:dyDescent="0.25">
      <c r="A125" s="44">
        <v>2275</v>
      </c>
      <c r="B125" s="71" t="s">
        <v>133</v>
      </c>
      <c r="C125" s="72">
        <f t="shared" si="7"/>
        <v>0</v>
      </c>
      <c r="D125" s="74"/>
      <c r="E125" s="74"/>
      <c r="F125" s="74"/>
      <c r="G125" s="157"/>
      <c r="H125" s="72">
        <f t="shared" si="8"/>
        <v>0</v>
      </c>
      <c r="I125" s="74"/>
      <c r="J125" s="74"/>
      <c r="K125" s="74"/>
      <c r="L125" s="158"/>
    </row>
    <row r="126" spans="1:12" ht="36" x14ac:dyDescent="0.25">
      <c r="A126" s="44">
        <v>2276</v>
      </c>
      <c r="B126" s="71" t="s">
        <v>134</v>
      </c>
      <c r="C126" s="72">
        <f t="shared" si="7"/>
        <v>0</v>
      </c>
      <c r="D126" s="74"/>
      <c r="E126" s="74"/>
      <c r="F126" s="74"/>
      <c r="G126" s="157"/>
      <c r="H126" s="72">
        <f t="shared" si="8"/>
        <v>0</v>
      </c>
      <c r="I126" s="74"/>
      <c r="J126" s="74"/>
      <c r="K126" s="74"/>
      <c r="L126" s="158"/>
    </row>
    <row r="127" spans="1:12" ht="24" x14ac:dyDescent="0.25">
      <c r="A127" s="44">
        <v>2279</v>
      </c>
      <c r="B127" s="71" t="s">
        <v>135</v>
      </c>
      <c r="C127" s="72">
        <f t="shared" si="7"/>
        <v>0</v>
      </c>
      <c r="D127" s="74"/>
      <c r="E127" s="74"/>
      <c r="F127" s="74"/>
      <c r="G127" s="157"/>
      <c r="H127" s="72">
        <f t="shared" si="8"/>
        <v>0</v>
      </c>
      <c r="I127" s="74"/>
      <c r="J127" s="74"/>
      <c r="K127" s="74"/>
      <c r="L127" s="158"/>
    </row>
    <row r="128" spans="1:12" ht="24" x14ac:dyDescent="0.25">
      <c r="A128" s="168">
        <v>2280</v>
      </c>
      <c r="B128" s="65" t="s">
        <v>136</v>
      </c>
      <c r="C128" s="66">
        <f t="shared" ref="C128:L128" si="9">SUM(C129)</f>
        <v>0</v>
      </c>
      <c r="D128" s="169">
        <f t="shared" si="9"/>
        <v>0</v>
      </c>
      <c r="E128" s="169">
        <f t="shared" si="9"/>
        <v>0</v>
      </c>
      <c r="F128" s="169">
        <f t="shared" si="9"/>
        <v>0</v>
      </c>
      <c r="G128" s="169">
        <f t="shared" si="9"/>
        <v>0</v>
      </c>
      <c r="H128" s="66">
        <f t="shared" si="9"/>
        <v>0</v>
      </c>
      <c r="I128" s="169">
        <f t="shared" si="9"/>
        <v>0</v>
      </c>
      <c r="J128" s="169">
        <f t="shared" si="9"/>
        <v>0</v>
      </c>
      <c r="K128" s="169">
        <f t="shared" si="9"/>
        <v>0</v>
      </c>
      <c r="L128" s="176">
        <f t="shared" si="9"/>
        <v>0</v>
      </c>
    </row>
    <row r="129" spans="1:12" ht="24" x14ac:dyDescent="0.25">
      <c r="A129" s="44">
        <v>2283</v>
      </c>
      <c r="B129" s="71" t="s">
        <v>137</v>
      </c>
      <c r="C129" s="72">
        <f>SUM(D129:G129)</f>
        <v>0</v>
      </c>
      <c r="D129" s="74"/>
      <c r="E129" s="74"/>
      <c r="F129" s="74"/>
      <c r="G129" s="157"/>
      <c r="H129" s="72">
        <f>SUM(I129:L129)</f>
        <v>0</v>
      </c>
      <c r="I129" s="74"/>
      <c r="J129" s="74"/>
      <c r="K129" s="74"/>
      <c r="L129" s="158"/>
    </row>
    <row r="130" spans="1:12" ht="38.25" customHeight="1" x14ac:dyDescent="0.25">
      <c r="A130" s="56">
        <v>2300</v>
      </c>
      <c r="B130" s="147" t="s">
        <v>138</v>
      </c>
      <c r="C130" s="57">
        <f t="shared" si="7"/>
        <v>41020</v>
      </c>
      <c r="D130" s="63">
        <f>SUM(D131,D136,D140,D141,D144,D151,D159,D160,D163)</f>
        <v>41020</v>
      </c>
      <c r="E130" s="63">
        <f>SUM(E131,E136,E140,E141,E144,E151,E159,E160,E163)</f>
        <v>0</v>
      </c>
      <c r="F130" s="63">
        <f>SUM(F131,F136,F140,F141,F144,F151,F159,F160,F163)</f>
        <v>0</v>
      </c>
      <c r="G130" s="166">
        <f>SUM(G131,G136,G140,G141,G144,G151,G159,G160,G163)</f>
        <v>0</v>
      </c>
      <c r="H130" s="57">
        <f t="shared" si="8"/>
        <v>43460</v>
      </c>
      <c r="I130" s="63">
        <f>SUM(I131,I136,I140,I141,I144,I151,I159,I160,I163)</f>
        <v>43460</v>
      </c>
      <c r="J130" s="63">
        <f>SUM(J131,J136,J140,J141,J144,J151,J159,J160,J163)</f>
        <v>0</v>
      </c>
      <c r="K130" s="63">
        <f>SUM(K131,K136,K140,K141,K144,K151,K159,K160,K163)</f>
        <v>0</v>
      </c>
      <c r="L130" s="167">
        <f>SUM(L131,L136,L140,L141,L144,L151,L159,L160,L163)</f>
        <v>0</v>
      </c>
    </row>
    <row r="131" spans="1:12" ht="24" x14ac:dyDescent="0.25">
      <c r="A131" s="168">
        <v>2310</v>
      </c>
      <c r="B131" s="65" t="s">
        <v>139</v>
      </c>
      <c r="C131" s="66">
        <f t="shared" si="7"/>
        <v>0</v>
      </c>
      <c r="D131" s="169">
        <f>SUM(D132:D135)</f>
        <v>0</v>
      </c>
      <c r="E131" s="169">
        <f t="shared" ref="E131:L131" si="10">SUM(E132:E135)</f>
        <v>0</v>
      </c>
      <c r="F131" s="169">
        <f t="shared" si="10"/>
        <v>0</v>
      </c>
      <c r="G131" s="170">
        <f t="shared" si="10"/>
        <v>0</v>
      </c>
      <c r="H131" s="66">
        <f t="shared" si="8"/>
        <v>0</v>
      </c>
      <c r="I131" s="169">
        <f t="shared" si="10"/>
        <v>0</v>
      </c>
      <c r="J131" s="169">
        <f t="shared" si="10"/>
        <v>0</v>
      </c>
      <c r="K131" s="169">
        <f t="shared" si="10"/>
        <v>0</v>
      </c>
      <c r="L131" s="171">
        <f t="shared" si="10"/>
        <v>0</v>
      </c>
    </row>
    <row r="132" spans="1:12" x14ac:dyDescent="0.25">
      <c r="A132" s="44">
        <v>2311</v>
      </c>
      <c r="B132" s="71" t="s">
        <v>140</v>
      </c>
      <c r="C132" s="72">
        <f t="shared" si="7"/>
        <v>0</v>
      </c>
      <c r="D132" s="74"/>
      <c r="E132" s="74"/>
      <c r="F132" s="74"/>
      <c r="G132" s="157"/>
      <c r="H132" s="72">
        <f t="shared" si="8"/>
        <v>0</v>
      </c>
      <c r="I132" s="74"/>
      <c r="J132" s="74"/>
      <c r="K132" s="74"/>
      <c r="L132" s="158"/>
    </row>
    <row r="133" spans="1:12" x14ac:dyDescent="0.25">
      <c r="A133" s="44">
        <v>2312</v>
      </c>
      <c r="B133" s="71" t="s">
        <v>141</v>
      </c>
      <c r="C133" s="72">
        <f t="shared" si="7"/>
        <v>0</v>
      </c>
      <c r="D133" s="74"/>
      <c r="E133" s="74"/>
      <c r="F133" s="74"/>
      <c r="G133" s="157"/>
      <c r="H133" s="72">
        <f t="shared" si="8"/>
        <v>0</v>
      </c>
      <c r="I133" s="74"/>
      <c r="J133" s="74"/>
      <c r="K133" s="74"/>
      <c r="L133" s="158"/>
    </row>
    <row r="134" spans="1:12" x14ac:dyDescent="0.25">
      <c r="A134" s="44">
        <v>2313</v>
      </c>
      <c r="B134" s="71" t="s">
        <v>142</v>
      </c>
      <c r="C134" s="72">
        <f t="shared" si="7"/>
        <v>0</v>
      </c>
      <c r="D134" s="74"/>
      <c r="E134" s="74"/>
      <c r="F134" s="74"/>
      <c r="G134" s="157"/>
      <c r="H134" s="72">
        <f t="shared" si="8"/>
        <v>0</v>
      </c>
      <c r="I134" s="74"/>
      <c r="J134" s="74"/>
      <c r="K134" s="74"/>
      <c r="L134" s="158"/>
    </row>
    <row r="135" spans="1:12" ht="36" customHeight="1" x14ac:dyDescent="0.25">
      <c r="A135" s="44">
        <v>2314</v>
      </c>
      <c r="B135" s="71" t="s">
        <v>143</v>
      </c>
      <c r="C135" s="72">
        <f t="shared" si="7"/>
        <v>0</v>
      </c>
      <c r="D135" s="74"/>
      <c r="E135" s="74"/>
      <c r="F135" s="74"/>
      <c r="G135" s="157"/>
      <c r="H135" s="72">
        <f t="shared" si="8"/>
        <v>0</v>
      </c>
      <c r="I135" s="74"/>
      <c r="J135" s="74"/>
      <c r="K135" s="74"/>
      <c r="L135" s="158"/>
    </row>
    <row r="136" spans="1:12" x14ac:dyDescent="0.25">
      <c r="A136" s="159">
        <v>2320</v>
      </c>
      <c r="B136" s="71" t="s">
        <v>144</v>
      </c>
      <c r="C136" s="72">
        <f t="shared" si="7"/>
        <v>0</v>
      </c>
      <c r="D136" s="160">
        <f>SUM(D137:D139)</f>
        <v>0</v>
      </c>
      <c r="E136" s="160">
        <f>SUM(E137:E139)</f>
        <v>0</v>
      </c>
      <c r="F136" s="160">
        <f>SUM(F137:F139)</f>
        <v>0</v>
      </c>
      <c r="G136" s="161">
        <f>SUM(G137:G139)</f>
        <v>0</v>
      </c>
      <c r="H136" s="72">
        <f t="shared" si="8"/>
        <v>0</v>
      </c>
      <c r="I136" s="160">
        <f>SUM(I137:I139)</f>
        <v>0</v>
      </c>
      <c r="J136" s="160">
        <f>SUM(J137:J139)</f>
        <v>0</v>
      </c>
      <c r="K136" s="160">
        <f>SUM(K137:K139)</f>
        <v>0</v>
      </c>
      <c r="L136" s="162">
        <f>SUM(L137:L139)</f>
        <v>0</v>
      </c>
    </row>
    <row r="137" spans="1:12" x14ac:dyDescent="0.25">
      <c r="A137" s="44">
        <v>2321</v>
      </c>
      <c r="B137" s="71" t="s">
        <v>145</v>
      </c>
      <c r="C137" s="72">
        <f t="shared" si="7"/>
        <v>0</v>
      </c>
      <c r="D137" s="74"/>
      <c r="E137" s="74"/>
      <c r="F137" s="74"/>
      <c r="G137" s="157"/>
      <c r="H137" s="72">
        <f t="shared" si="8"/>
        <v>0</v>
      </c>
      <c r="I137" s="74"/>
      <c r="J137" s="74"/>
      <c r="K137" s="74"/>
      <c r="L137" s="158"/>
    </row>
    <row r="138" spans="1:12" x14ac:dyDescent="0.25">
      <c r="A138" s="44">
        <v>2322</v>
      </c>
      <c r="B138" s="71" t="s">
        <v>146</v>
      </c>
      <c r="C138" s="72">
        <f t="shared" si="7"/>
        <v>0</v>
      </c>
      <c r="D138" s="74"/>
      <c r="E138" s="74"/>
      <c r="F138" s="74"/>
      <c r="G138" s="157"/>
      <c r="H138" s="72">
        <f t="shared" si="8"/>
        <v>0</v>
      </c>
      <c r="I138" s="74"/>
      <c r="J138" s="74"/>
      <c r="K138" s="74"/>
      <c r="L138" s="158"/>
    </row>
    <row r="139" spans="1:12" ht="10.5" customHeight="1" x14ac:dyDescent="0.25">
      <c r="A139" s="44">
        <v>2329</v>
      </c>
      <c r="B139" s="71" t="s">
        <v>147</v>
      </c>
      <c r="C139" s="72">
        <f t="shared" si="7"/>
        <v>0</v>
      </c>
      <c r="D139" s="74"/>
      <c r="E139" s="74"/>
      <c r="F139" s="74"/>
      <c r="G139" s="157"/>
      <c r="H139" s="72">
        <f t="shared" si="8"/>
        <v>0</v>
      </c>
      <c r="I139" s="74"/>
      <c r="J139" s="74"/>
      <c r="K139" s="74"/>
      <c r="L139" s="158"/>
    </row>
    <row r="140" spans="1:12" x14ac:dyDescent="0.25">
      <c r="A140" s="159">
        <v>2330</v>
      </c>
      <c r="B140" s="71" t="s">
        <v>148</v>
      </c>
      <c r="C140" s="72">
        <f t="shared" si="7"/>
        <v>0</v>
      </c>
      <c r="D140" s="74"/>
      <c r="E140" s="74"/>
      <c r="F140" s="74"/>
      <c r="G140" s="157"/>
      <c r="H140" s="72">
        <f t="shared" si="8"/>
        <v>0</v>
      </c>
      <c r="I140" s="74"/>
      <c r="J140" s="74"/>
      <c r="K140" s="74"/>
      <c r="L140" s="158"/>
    </row>
    <row r="141" spans="1:12" ht="48" x14ac:dyDescent="0.25">
      <c r="A141" s="159">
        <v>2340</v>
      </c>
      <c r="B141" s="71" t="s">
        <v>149</v>
      </c>
      <c r="C141" s="72">
        <f t="shared" si="7"/>
        <v>0</v>
      </c>
      <c r="D141" s="160">
        <f>SUM(D142:D143)</f>
        <v>0</v>
      </c>
      <c r="E141" s="160">
        <f>SUM(E142:E143)</f>
        <v>0</v>
      </c>
      <c r="F141" s="160">
        <f>SUM(F142:F143)</f>
        <v>0</v>
      </c>
      <c r="G141" s="161">
        <f>SUM(G142:G143)</f>
        <v>0</v>
      </c>
      <c r="H141" s="72">
        <f t="shared" si="8"/>
        <v>0</v>
      </c>
      <c r="I141" s="160">
        <f>SUM(I142:I143)</f>
        <v>0</v>
      </c>
      <c r="J141" s="160">
        <f>SUM(J142:J143)</f>
        <v>0</v>
      </c>
      <c r="K141" s="160">
        <f>SUM(K142:K143)</f>
        <v>0</v>
      </c>
      <c r="L141" s="162">
        <f>SUM(L142:L143)</f>
        <v>0</v>
      </c>
    </row>
    <row r="142" spans="1:12" x14ac:dyDescent="0.25">
      <c r="A142" s="44">
        <v>2341</v>
      </c>
      <c r="B142" s="71" t="s">
        <v>150</v>
      </c>
      <c r="C142" s="72">
        <f t="shared" si="7"/>
        <v>0</v>
      </c>
      <c r="D142" s="74"/>
      <c r="E142" s="74"/>
      <c r="F142" s="74"/>
      <c r="G142" s="157"/>
      <c r="H142" s="72">
        <f t="shared" si="8"/>
        <v>0</v>
      </c>
      <c r="I142" s="74"/>
      <c r="J142" s="74"/>
      <c r="K142" s="74"/>
      <c r="L142" s="158"/>
    </row>
    <row r="143" spans="1:12" ht="24" x14ac:dyDescent="0.25">
      <c r="A143" s="44">
        <v>2344</v>
      </c>
      <c r="B143" s="71" t="s">
        <v>151</v>
      </c>
      <c r="C143" s="72">
        <f t="shared" si="7"/>
        <v>0</v>
      </c>
      <c r="D143" s="74"/>
      <c r="E143" s="74"/>
      <c r="F143" s="74"/>
      <c r="G143" s="157"/>
      <c r="H143" s="72">
        <f t="shared" si="8"/>
        <v>0</v>
      </c>
      <c r="I143" s="74"/>
      <c r="J143" s="74"/>
      <c r="K143" s="74"/>
      <c r="L143" s="158"/>
    </row>
    <row r="144" spans="1:12" ht="24" x14ac:dyDescent="0.25">
      <c r="A144" s="150">
        <v>2350</v>
      </c>
      <c r="B144" s="112" t="s">
        <v>152</v>
      </c>
      <c r="C144" s="117">
        <f t="shared" si="7"/>
        <v>0</v>
      </c>
      <c r="D144" s="151">
        <f>SUM(D145:D150)</f>
        <v>0</v>
      </c>
      <c r="E144" s="151">
        <f>SUM(E145:E150)</f>
        <v>0</v>
      </c>
      <c r="F144" s="151">
        <f>SUM(F145:F150)</f>
        <v>0</v>
      </c>
      <c r="G144" s="152">
        <f>SUM(G145:G150)</f>
        <v>0</v>
      </c>
      <c r="H144" s="117">
        <f t="shared" si="8"/>
        <v>0</v>
      </c>
      <c r="I144" s="151">
        <f>SUM(I145:I150)</f>
        <v>0</v>
      </c>
      <c r="J144" s="151">
        <f>SUM(J145:J150)</f>
        <v>0</v>
      </c>
      <c r="K144" s="151">
        <f>SUM(K145:K150)</f>
        <v>0</v>
      </c>
      <c r="L144" s="153">
        <f>SUM(L145:L150)</f>
        <v>0</v>
      </c>
    </row>
    <row r="145" spans="1:12" x14ac:dyDescent="0.25">
      <c r="A145" s="38">
        <v>2351</v>
      </c>
      <c r="B145" s="65" t="s">
        <v>153</v>
      </c>
      <c r="C145" s="66">
        <f t="shared" si="7"/>
        <v>0</v>
      </c>
      <c r="D145" s="68"/>
      <c r="E145" s="68"/>
      <c r="F145" s="68"/>
      <c r="G145" s="154"/>
      <c r="H145" s="66">
        <f t="shared" si="8"/>
        <v>0</v>
      </c>
      <c r="I145" s="68"/>
      <c r="J145" s="68"/>
      <c r="K145" s="68"/>
      <c r="L145" s="155"/>
    </row>
    <row r="146" spans="1:12" x14ac:dyDescent="0.25">
      <c r="A146" s="44">
        <v>2352</v>
      </c>
      <c r="B146" s="71" t="s">
        <v>154</v>
      </c>
      <c r="C146" s="72">
        <f t="shared" si="7"/>
        <v>0</v>
      </c>
      <c r="D146" s="74"/>
      <c r="E146" s="74"/>
      <c r="F146" s="74"/>
      <c r="G146" s="157"/>
      <c r="H146" s="72">
        <f t="shared" si="8"/>
        <v>0</v>
      </c>
      <c r="I146" s="74"/>
      <c r="J146" s="74"/>
      <c r="K146" s="74"/>
      <c r="L146" s="158"/>
    </row>
    <row r="147" spans="1:12" ht="24" x14ac:dyDescent="0.25">
      <c r="A147" s="44">
        <v>2353</v>
      </c>
      <c r="B147" s="71" t="s">
        <v>155</v>
      </c>
      <c r="C147" s="72">
        <f t="shared" si="7"/>
        <v>0</v>
      </c>
      <c r="D147" s="74"/>
      <c r="E147" s="74"/>
      <c r="F147" s="74"/>
      <c r="G147" s="157"/>
      <c r="H147" s="72">
        <f t="shared" si="8"/>
        <v>0</v>
      </c>
      <c r="I147" s="74"/>
      <c r="J147" s="74"/>
      <c r="K147" s="74"/>
      <c r="L147" s="158"/>
    </row>
    <row r="148" spans="1:12" ht="24" x14ac:dyDescent="0.25">
      <c r="A148" s="44">
        <v>2354</v>
      </c>
      <c r="B148" s="71" t="s">
        <v>156</v>
      </c>
      <c r="C148" s="72">
        <f t="shared" si="7"/>
        <v>0</v>
      </c>
      <c r="D148" s="74"/>
      <c r="E148" s="74"/>
      <c r="F148" s="74"/>
      <c r="G148" s="157"/>
      <c r="H148" s="72">
        <f t="shared" si="8"/>
        <v>0</v>
      </c>
      <c r="I148" s="74"/>
      <c r="J148" s="74"/>
      <c r="K148" s="74"/>
      <c r="L148" s="158"/>
    </row>
    <row r="149" spans="1:12" ht="24" x14ac:dyDescent="0.25">
      <c r="A149" s="44">
        <v>2355</v>
      </c>
      <c r="B149" s="71" t="s">
        <v>157</v>
      </c>
      <c r="C149" s="72">
        <f t="shared" si="7"/>
        <v>0</v>
      </c>
      <c r="D149" s="74"/>
      <c r="E149" s="74"/>
      <c r="F149" s="74"/>
      <c r="G149" s="157"/>
      <c r="H149" s="72">
        <f t="shared" si="8"/>
        <v>0</v>
      </c>
      <c r="I149" s="74"/>
      <c r="J149" s="74"/>
      <c r="K149" s="74"/>
      <c r="L149" s="158"/>
    </row>
    <row r="150" spans="1:12" ht="24" x14ac:dyDescent="0.25">
      <c r="A150" s="44">
        <v>2359</v>
      </c>
      <c r="B150" s="71" t="s">
        <v>158</v>
      </c>
      <c r="C150" s="72">
        <f t="shared" si="7"/>
        <v>0</v>
      </c>
      <c r="D150" s="74"/>
      <c r="E150" s="74"/>
      <c r="F150" s="74"/>
      <c r="G150" s="157"/>
      <c r="H150" s="72">
        <f t="shared" si="8"/>
        <v>0</v>
      </c>
      <c r="I150" s="74"/>
      <c r="J150" s="74"/>
      <c r="K150" s="74"/>
      <c r="L150" s="158"/>
    </row>
    <row r="151" spans="1:12" ht="24.75" customHeight="1" x14ac:dyDescent="0.25">
      <c r="A151" s="159">
        <v>2360</v>
      </c>
      <c r="B151" s="71" t="s">
        <v>159</v>
      </c>
      <c r="C151" s="72">
        <f t="shared" si="7"/>
        <v>41020</v>
      </c>
      <c r="D151" s="160">
        <f>SUM(D152:D158)</f>
        <v>41020</v>
      </c>
      <c r="E151" s="160">
        <f>SUM(E152:E158)</f>
        <v>0</v>
      </c>
      <c r="F151" s="160">
        <f>SUM(F152:F158)</f>
        <v>0</v>
      </c>
      <c r="G151" s="161">
        <f>SUM(G152:G158)</f>
        <v>0</v>
      </c>
      <c r="H151" s="72">
        <f t="shared" si="8"/>
        <v>43460</v>
      </c>
      <c r="I151" s="160">
        <f>SUM(I152:I158)</f>
        <v>43460</v>
      </c>
      <c r="J151" s="160">
        <f>SUM(J152:J158)</f>
        <v>0</v>
      </c>
      <c r="K151" s="160">
        <f>SUM(K152:K158)</f>
        <v>0</v>
      </c>
      <c r="L151" s="162">
        <f>SUM(L152:L158)</f>
        <v>0</v>
      </c>
    </row>
    <row r="152" spans="1:12" x14ac:dyDescent="0.25">
      <c r="A152" s="43">
        <v>2361</v>
      </c>
      <c r="B152" s="71" t="s">
        <v>160</v>
      </c>
      <c r="C152" s="72">
        <f t="shared" si="7"/>
        <v>0</v>
      </c>
      <c r="D152" s="74"/>
      <c r="E152" s="74"/>
      <c r="F152" s="74"/>
      <c r="G152" s="157"/>
      <c r="H152" s="72">
        <f t="shared" si="8"/>
        <v>0</v>
      </c>
      <c r="I152" s="74"/>
      <c r="J152" s="74"/>
      <c r="K152" s="74"/>
      <c r="L152" s="158"/>
    </row>
    <row r="153" spans="1:12" ht="24" x14ac:dyDescent="0.25">
      <c r="A153" s="43">
        <v>2362</v>
      </c>
      <c r="B153" s="71" t="s">
        <v>161</v>
      </c>
      <c r="C153" s="72">
        <f t="shared" si="7"/>
        <v>0</v>
      </c>
      <c r="D153" s="74"/>
      <c r="E153" s="74"/>
      <c r="F153" s="74"/>
      <c r="G153" s="157"/>
      <c r="H153" s="72">
        <f t="shared" si="8"/>
        <v>0</v>
      </c>
      <c r="I153" s="74"/>
      <c r="J153" s="74"/>
      <c r="K153" s="74"/>
      <c r="L153" s="158"/>
    </row>
    <row r="154" spans="1:12" x14ac:dyDescent="0.25">
      <c r="A154" s="43">
        <v>2363</v>
      </c>
      <c r="B154" s="71" t="s">
        <v>162</v>
      </c>
      <c r="C154" s="72">
        <f t="shared" si="7"/>
        <v>41020</v>
      </c>
      <c r="D154" s="74">
        <v>41020</v>
      </c>
      <c r="E154" s="74"/>
      <c r="F154" s="74"/>
      <c r="G154" s="157"/>
      <c r="H154" s="72">
        <f t="shared" si="8"/>
        <v>43460</v>
      </c>
      <c r="I154" s="74">
        <v>43460</v>
      </c>
      <c r="J154" s="74"/>
      <c r="K154" s="74"/>
      <c r="L154" s="158"/>
    </row>
    <row r="155" spans="1:12" x14ac:dyDescent="0.25">
      <c r="A155" s="43">
        <v>2364</v>
      </c>
      <c r="B155" s="71" t="s">
        <v>163</v>
      </c>
      <c r="C155" s="72">
        <f t="shared" si="7"/>
        <v>0</v>
      </c>
      <c r="D155" s="74"/>
      <c r="E155" s="74"/>
      <c r="F155" s="74"/>
      <c r="G155" s="157"/>
      <c r="H155" s="72">
        <f t="shared" si="8"/>
        <v>0</v>
      </c>
      <c r="I155" s="74"/>
      <c r="J155" s="74"/>
      <c r="K155" s="74"/>
      <c r="L155" s="158"/>
    </row>
    <row r="156" spans="1:12" ht="12.75" customHeight="1" x14ac:dyDescent="0.25">
      <c r="A156" s="43">
        <v>2365</v>
      </c>
      <c r="B156" s="71" t="s">
        <v>164</v>
      </c>
      <c r="C156" s="72">
        <f t="shared" si="7"/>
        <v>0</v>
      </c>
      <c r="D156" s="74"/>
      <c r="E156" s="74"/>
      <c r="F156" s="74"/>
      <c r="G156" s="157"/>
      <c r="H156" s="72">
        <f t="shared" si="8"/>
        <v>0</v>
      </c>
      <c r="I156" s="74"/>
      <c r="J156" s="74"/>
      <c r="K156" s="74"/>
      <c r="L156" s="158"/>
    </row>
    <row r="157" spans="1:12" ht="36" x14ac:dyDescent="0.25">
      <c r="A157" s="43">
        <v>2366</v>
      </c>
      <c r="B157" s="71" t="s">
        <v>165</v>
      </c>
      <c r="C157" s="72">
        <f t="shared" si="7"/>
        <v>0</v>
      </c>
      <c r="D157" s="74"/>
      <c r="E157" s="74"/>
      <c r="F157" s="74"/>
      <c r="G157" s="157"/>
      <c r="H157" s="72">
        <f t="shared" si="8"/>
        <v>0</v>
      </c>
      <c r="I157" s="74"/>
      <c r="J157" s="74"/>
      <c r="K157" s="74"/>
      <c r="L157" s="158"/>
    </row>
    <row r="158" spans="1:12" ht="48" x14ac:dyDescent="0.25">
      <c r="A158" s="43">
        <v>2369</v>
      </c>
      <c r="B158" s="71" t="s">
        <v>166</v>
      </c>
      <c r="C158" s="72">
        <f t="shared" si="7"/>
        <v>0</v>
      </c>
      <c r="D158" s="74"/>
      <c r="E158" s="74"/>
      <c r="F158" s="74"/>
      <c r="G158" s="157"/>
      <c r="H158" s="72">
        <f t="shared" si="8"/>
        <v>0</v>
      </c>
      <c r="I158" s="74"/>
      <c r="J158" s="74"/>
      <c r="K158" s="74"/>
      <c r="L158" s="158"/>
    </row>
    <row r="159" spans="1:12" x14ac:dyDescent="0.25">
      <c r="A159" s="150">
        <v>2370</v>
      </c>
      <c r="B159" s="112" t="s">
        <v>167</v>
      </c>
      <c r="C159" s="117">
        <f t="shared" si="7"/>
        <v>0</v>
      </c>
      <c r="D159" s="163"/>
      <c r="E159" s="163"/>
      <c r="F159" s="163"/>
      <c r="G159" s="164"/>
      <c r="H159" s="117">
        <f t="shared" si="8"/>
        <v>0</v>
      </c>
      <c r="I159" s="163"/>
      <c r="J159" s="163"/>
      <c r="K159" s="163"/>
      <c r="L159" s="165"/>
    </row>
    <row r="160" spans="1:12" x14ac:dyDescent="0.25">
      <c r="A160" s="150">
        <v>2380</v>
      </c>
      <c r="B160" s="112" t="s">
        <v>168</v>
      </c>
      <c r="C160" s="117">
        <f t="shared" si="7"/>
        <v>0</v>
      </c>
      <c r="D160" s="151">
        <f>SUM(D161:D162)</f>
        <v>0</v>
      </c>
      <c r="E160" s="151">
        <f>SUM(E161:E162)</f>
        <v>0</v>
      </c>
      <c r="F160" s="151">
        <f>SUM(F161:F162)</f>
        <v>0</v>
      </c>
      <c r="G160" s="152">
        <f>SUM(G161:G162)</f>
        <v>0</v>
      </c>
      <c r="H160" s="117">
        <f t="shared" si="8"/>
        <v>0</v>
      </c>
      <c r="I160" s="151">
        <f>SUM(I161:I162)</f>
        <v>0</v>
      </c>
      <c r="J160" s="151">
        <f>SUM(J161:J162)</f>
        <v>0</v>
      </c>
      <c r="K160" s="151">
        <f>SUM(K161:K162)</f>
        <v>0</v>
      </c>
      <c r="L160" s="153">
        <f>SUM(L161:L162)</f>
        <v>0</v>
      </c>
    </row>
    <row r="161" spans="1:12" x14ac:dyDescent="0.25">
      <c r="A161" s="37">
        <v>2381</v>
      </c>
      <c r="B161" s="65" t="s">
        <v>169</v>
      </c>
      <c r="C161" s="66">
        <f t="shared" si="7"/>
        <v>0</v>
      </c>
      <c r="D161" s="68"/>
      <c r="E161" s="68"/>
      <c r="F161" s="68"/>
      <c r="G161" s="154"/>
      <c r="H161" s="66">
        <f t="shared" si="8"/>
        <v>0</v>
      </c>
      <c r="I161" s="68"/>
      <c r="J161" s="68"/>
      <c r="K161" s="68"/>
      <c r="L161" s="155"/>
    </row>
    <row r="162" spans="1:12" ht="24" x14ac:dyDescent="0.25">
      <c r="A162" s="43">
        <v>2389</v>
      </c>
      <c r="B162" s="71" t="s">
        <v>170</v>
      </c>
      <c r="C162" s="72">
        <f t="shared" si="7"/>
        <v>0</v>
      </c>
      <c r="D162" s="74"/>
      <c r="E162" s="74"/>
      <c r="F162" s="74"/>
      <c r="G162" s="157"/>
      <c r="H162" s="72">
        <f t="shared" si="8"/>
        <v>0</v>
      </c>
      <c r="I162" s="74"/>
      <c r="J162" s="74"/>
      <c r="K162" s="74"/>
      <c r="L162" s="158"/>
    </row>
    <row r="163" spans="1:12" x14ac:dyDescent="0.25">
      <c r="A163" s="150">
        <v>2390</v>
      </c>
      <c r="B163" s="112" t="s">
        <v>171</v>
      </c>
      <c r="C163" s="117">
        <f t="shared" si="7"/>
        <v>0</v>
      </c>
      <c r="D163" s="163"/>
      <c r="E163" s="163"/>
      <c r="F163" s="163"/>
      <c r="G163" s="164"/>
      <c r="H163" s="117">
        <f t="shared" si="8"/>
        <v>0</v>
      </c>
      <c r="I163" s="163"/>
      <c r="J163" s="163"/>
      <c r="K163" s="163"/>
      <c r="L163" s="165"/>
    </row>
    <row r="164" spans="1:12" x14ac:dyDescent="0.25">
      <c r="A164" s="56">
        <v>2400</v>
      </c>
      <c r="B164" s="147" t="s">
        <v>172</v>
      </c>
      <c r="C164" s="57">
        <f t="shared" si="7"/>
        <v>0</v>
      </c>
      <c r="D164" s="177"/>
      <c r="E164" s="177"/>
      <c r="F164" s="177"/>
      <c r="G164" s="178"/>
      <c r="H164" s="57">
        <f t="shared" si="8"/>
        <v>0</v>
      </c>
      <c r="I164" s="177"/>
      <c r="J164" s="177"/>
      <c r="K164" s="177"/>
      <c r="L164" s="179"/>
    </row>
    <row r="165" spans="1:12" ht="24" x14ac:dyDescent="0.25">
      <c r="A165" s="56">
        <v>2500</v>
      </c>
      <c r="B165" s="147" t="s">
        <v>173</v>
      </c>
      <c r="C165" s="57">
        <f t="shared" si="7"/>
        <v>0</v>
      </c>
      <c r="D165" s="63">
        <f>SUM(D166,D171)</f>
        <v>0</v>
      </c>
      <c r="E165" s="63">
        <f t="shared" ref="E165:G165" si="11">SUM(E166,E171)</f>
        <v>0</v>
      </c>
      <c r="F165" s="63">
        <f t="shared" si="11"/>
        <v>0</v>
      </c>
      <c r="G165" s="63">
        <f t="shared" si="11"/>
        <v>0</v>
      </c>
      <c r="H165" s="57">
        <f t="shared" si="8"/>
        <v>0</v>
      </c>
      <c r="I165" s="63">
        <f>SUM(I166,I171)</f>
        <v>0</v>
      </c>
      <c r="J165" s="63">
        <f t="shared" ref="J165:L165" si="12">SUM(J166,J171)</f>
        <v>0</v>
      </c>
      <c r="K165" s="63">
        <f t="shared" si="12"/>
        <v>0</v>
      </c>
      <c r="L165" s="149">
        <f t="shared" si="12"/>
        <v>0</v>
      </c>
    </row>
    <row r="166" spans="1:12" ht="16.5" customHeight="1" x14ac:dyDescent="0.25">
      <c r="A166" s="168">
        <v>2510</v>
      </c>
      <c r="B166" s="65" t="s">
        <v>174</v>
      </c>
      <c r="C166" s="66">
        <f t="shared" si="7"/>
        <v>0</v>
      </c>
      <c r="D166" s="169">
        <f>SUM(D167:D170)</f>
        <v>0</v>
      </c>
      <c r="E166" s="169">
        <f t="shared" ref="E166:G166" si="13">SUM(E167:E170)</f>
        <v>0</v>
      </c>
      <c r="F166" s="169">
        <f t="shared" si="13"/>
        <v>0</v>
      </c>
      <c r="G166" s="169">
        <f t="shared" si="13"/>
        <v>0</v>
      </c>
      <c r="H166" s="66">
        <f t="shared" si="8"/>
        <v>0</v>
      </c>
      <c r="I166" s="169">
        <f>SUM(I167:I170)</f>
        <v>0</v>
      </c>
      <c r="J166" s="169">
        <f t="shared" ref="J166:L166" si="14">SUM(J167:J170)</f>
        <v>0</v>
      </c>
      <c r="K166" s="169">
        <f t="shared" si="14"/>
        <v>0</v>
      </c>
      <c r="L166" s="180">
        <f t="shared" si="14"/>
        <v>0</v>
      </c>
    </row>
    <row r="167" spans="1:12" ht="24" x14ac:dyDescent="0.25">
      <c r="A167" s="44">
        <v>2512</v>
      </c>
      <c r="B167" s="71" t="s">
        <v>175</v>
      </c>
      <c r="C167" s="72">
        <f t="shared" si="7"/>
        <v>0</v>
      </c>
      <c r="D167" s="74"/>
      <c r="E167" s="74"/>
      <c r="F167" s="74"/>
      <c r="G167" s="157"/>
      <c r="H167" s="72">
        <f t="shared" si="8"/>
        <v>0</v>
      </c>
      <c r="I167" s="74"/>
      <c r="J167" s="74"/>
      <c r="K167" s="74"/>
      <c r="L167" s="158"/>
    </row>
    <row r="168" spans="1:12" ht="36" x14ac:dyDescent="0.25">
      <c r="A168" s="44">
        <v>2513</v>
      </c>
      <c r="B168" s="71" t="s">
        <v>176</v>
      </c>
      <c r="C168" s="72">
        <f t="shared" si="7"/>
        <v>0</v>
      </c>
      <c r="D168" s="74"/>
      <c r="E168" s="74"/>
      <c r="F168" s="74"/>
      <c r="G168" s="157"/>
      <c r="H168" s="72">
        <f t="shared" si="8"/>
        <v>0</v>
      </c>
      <c r="I168" s="74"/>
      <c r="J168" s="74"/>
      <c r="K168" s="74"/>
      <c r="L168" s="158"/>
    </row>
    <row r="169" spans="1:12" ht="24" x14ac:dyDescent="0.25">
      <c r="A169" s="44">
        <v>2515</v>
      </c>
      <c r="B169" s="71" t="s">
        <v>177</v>
      </c>
      <c r="C169" s="72">
        <f t="shared" si="7"/>
        <v>0</v>
      </c>
      <c r="D169" s="74"/>
      <c r="E169" s="74"/>
      <c r="F169" s="74"/>
      <c r="G169" s="157"/>
      <c r="H169" s="72">
        <f t="shared" si="8"/>
        <v>0</v>
      </c>
      <c r="I169" s="74"/>
      <c r="J169" s="74"/>
      <c r="K169" s="74"/>
      <c r="L169" s="158"/>
    </row>
    <row r="170" spans="1:12" ht="24" x14ac:dyDescent="0.25">
      <c r="A170" s="44">
        <v>2519</v>
      </c>
      <c r="B170" s="71" t="s">
        <v>178</v>
      </c>
      <c r="C170" s="72">
        <f t="shared" si="7"/>
        <v>0</v>
      </c>
      <c r="D170" s="74"/>
      <c r="E170" s="74"/>
      <c r="F170" s="74"/>
      <c r="G170" s="157"/>
      <c r="H170" s="72">
        <f t="shared" si="8"/>
        <v>0</v>
      </c>
      <c r="I170" s="74"/>
      <c r="J170" s="74"/>
      <c r="K170" s="74"/>
      <c r="L170" s="158"/>
    </row>
    <row r="171" spans="1:12" ht="24" x14ac:dyDescent="0.25">
      <c r="A171" s="159">
        <v>2520</v>
      </c>
      <c r="B171" s="71" t="s">
        <v>179</v>
      </c>
      <c r="C171" s="72">
        <f t="shared" si="7"/>
        <v>0</v>
      </c>
      <c r="D171" s="74"/>
      <c r="E171" s="74"/>
      <c r="F171" s="74"/>
      <c r="G171" s="157"/>
      <c r="H171" s="72">
        <f t="shared" si="8"/>
        <v>0</v>
      </c>
      <c r="I171" s="74"/>
      <c r="J171" s="74"/>
      <c r="K171" s="74"/>
      <c r="L171" s="158"/>
    </row>
    <row r="172" spans="1:12" s="182" customFormat="1" ht="36" customHeight="1" x14ac:dyDescent="0.25">
      <c r="A172" s="19">
        <v>2800</v>
      </c>
      <c r="B172" s="65" t="s">
        <v>180</v>
      </c>
      <c r="C172" s="66">
        <f t="shared" si="7"/>
        <v>0</v>
      </c>
      <c r="D172" s="40"/>
      <c r="E172" s="40"/>
      <c r="F172" s="40"/>
      <c r="G172" s="41"/>
      <c r="H172" s="66">
        <f t="shared" si="8"/>
        <v>0</v>
      </c>
      <c r="I172" s="40"/>
      <c r="J172" s="40"/>
      <c r="K172" s="40"/>
      <c r="L172" s="42"/>
    </row>
    <row r="173" spans="1:12" x14ac:dyDescent="0.25">
      <c r="A173" s="142">
        <v>3000</v>
      </c>
      <c r="B173" s="142" t="s">
        <v>181</v>
      </c>
      <c r="C173" s="143">
        <f t="shared" si="7"/>
        <v>0</v>
      </c>
      <c r="D173" s="144">
        <f>SUM(D174,D184)</f>
        <v>0</v>
      </c>
      <c r="E173" s="144">
        <f>SUM(E174,E184)</f>
        <v>0</v>
      </c>
      <c r="F173" s="144">
        <f>SUM(F174,F184)</f>
        <v>0</v>
      </c>
      <c r="G173" s="145">
        <f>SUM(G174,G184)</f>
        <v>0</v>
      </c>
      <c r="H173" s="143">
        <f t="shared" si="8"/>
        <v>0</v>
      </c>
      <c r="I173" s="144">
        <f>SUM(I174,I184)</f>
        <v>0</v>
      </c>
      <c r="J173" s="144">
        <f>SUM(J174,J184)</f>
        <v>0</v>
      </c>
      <c r="K173" s="144">
        <f>SUM(K174,K184)</f>
        <v>0</v>
      </c>
      <c r="L173" s="146">
        <f>SUM(L174,L184)</f>
        <v>0</v>
      </c>
    </row>
    <row r="174" spans="1:12" ht="24" x14ac:dyDescent="0.25">
      <c r="A174" s="56">
        <v>3200</v>
      </c>
      <c r="B174" s="183" t="s">
        <v>182</v>
      </c>
      <c r="C174" s="184">
        <f t="shared" si="7"/>
        <v>0</v>
      </c>
      <c r="D174" s="63">
        <f>SUM(D175,D179)</f>
        <v>0</v>
      </c>
      <c r="E174" s="63">
        <f t="shared" ref="E174:G174" si="15">SUM(E175,E179)</f>
        <v>0</v>
      </c>
      <c r="F174" s="63">
        <f t="shared" si="15"/>
        <v>0</v>
      </c>
      <c r="G174" s="63">
        <f t="shared" si="15"/>
        <v>0</v>
      </c>
      <c r="H174" s="57">
        <f t="shared" si="8"/>
        <v>0</v>
      </c>
      <c r="I174" s="63">
        <f>SUM(I175,I179)</f>
        <v>0</v>
      </c>
      <c r="J174" s="63">
        <f t="shared" ref="J174:L174" si="16">SUM(J175,J179)</f>
        <v>0</v>
      </c>
      <c r="K174" s="63">
        <f t="shared" si="16"/>
        <v>0</v>
      </c>
      <c r="L174" s="149">
        <f t="shared" si="16"/>
        <v>0</v>
      </c>
    </row>
    <row r="175" spans="1:12" ht="36" x14ac:dyDescent="0.25">
      <c r="A175" s="168">
        <v>3260</v>
      </c>
      <c r="B175" s="65" t="s">
        <v>183</v>
      </c>
      <c r="C175" s="66">
        <f t="shared" si="7"/>
        <v>0</v>
      </c>
      <c r="D175" s="169">
        <f>SUM(D176:D178)</f>
        <v>0</v>
      </c>
      <c r="E175" s="169">
        <f>SUM(E176:E178)</f>
        <v>0</v>
      </c>
      <c r="F175" s="169">
        <f>SUM(F176:F178)</f>
        <v>0</v>
      </c>
      <c r="G175" s="170">
        <f>SUM(G176:G178)</f>
        <v>0</v>
      </c>
      <c r="H175" s="66">
        <f t="shared" si="8"/>
        <v>0</v>
      </c>
      <c r="I175" s="169">
        <f>SUM(I176:I178)</f>
        <v>0</v>
      </c>
      <c r="J175" s="169">
        <f>SUM(J176:J178)</f>
        <v>0</v>
      </c>
      <c r="K175" s="169">
        <f>SUM(K176:K178)</f>
        <v>0</v>
      </c>
      <c r="L175" s="171">
        <f>SUM(L176:L178)</f>
        <v>0</v>
      </c>
    </row>
    <row r="176" spans="1:12" ht="24" x14ac:dyDescent="0.25">
      <c r="A176" s="44">
        <v>3261</v>
      </c>
      <c r="B176" s="71" t="s">
        <v>184</v>
      </c>
      <c r="C176" s="72">
        <f>SUM(D176:G176)</f>
        <v>0</v>
      </c>
      <c r="D176" s="74"/>
      <c r="E176" s="74"/>
      <c r="F176" s="74"/>
      <c r="G176" s="157"/>
      <c r="H176" s="72">
        <f>SUM(I176:L176)</f>
        <v>0</v>
      </c>
      <c r="I176" s="74"/>
      <c r="J176" s="74"/>
      <c r="K176" s="74"/>
      <c r="L176" s="158"/>
    </row>
    <row r="177" spans="1:12" ht="36" x14ac:dyDescent="0.25">
      <c r="A177" s="44">
        <v>3262</v>
      </c>
      <c r="B177" s="71" t="s">
        <v>185</v>
      </c>
      <c r="C177" s="72">
        <f>SUM(D177:G177)</f>
        <v>0</v>
      </c>
      <c r="D177" s="74"/>
      <c r="E177" s="74"/>
      <c r="F177" s="74"/>
      <c r="G177" s="157"/>
      <c r="H177" s="72">
        <f>SUM(I177:L177)</f>
        <v>0</v>
      </c>
      <c r="I177" s="74"/>
      <c r="J177" s="74"/>
      <c r="K177" s="74"/>
      <c r="L177" s="158"/>
    </row>
    <row r="178" spans="1:12" ht="24" x14ac:dyDescent="0.25">
      <c r="A178" s="44">
        <v>3263</v>
      </c>
      <c r="B178" s="71" t="s">
        <v>186</v>
      </c>
      <c r="C178" s="72">
        <f>SUM(D178:G178)</f>
        <v>0</v>
      </c>
      <c r="D178" s="74"/>
      <c r="E178" s="74"/>
      <c r="F178" s="74"/>
      <c r="G178" s="157"/>
      <c r="H178" s="72">
        <f>SUM(I178:L178)</f>
        <v>0</v>
      </c>
      <c r="I178" s="74"/>
      <c r="J178" s="74"/>
      <c r="K178" s="74"/>
      <c r="L178" s="158"/>
    </row>
    <row r="179" spans="1:12" ht="84" x14ac:dyDescent="0.25">
      <c r="A179" s="168">
        <v>3290</v>
      </c>
      <c r="B179" s="65" t="s">
        <v>187</v>
      </c>
      <c r="C179" s="185">
        <f t="shared" ref="C179:C183" si="17">SUM(D179:G179)</f>
        <v>0</v>
      </c>
      <c r="D179" s="169">
        <f>SUM(D180:D183)</f>
        <v>0</v>
      </c>
      <c r="E179" s="169">
        <f t="shared" ref="E179:G179" si="18">SUM(E180:E183)</f>
        <v>0</v>
      </c>
      <c r="F179" s="169">
        <f t="shared" si="18"/>
        <v>0</v>
      </c>
      <c r="G179" s="169">
        <f t="shared" si="18"/>
        <v>0</v>
      </c>
      <c r="H179" s="185">
        <f t="shared" ref="H179:H183" si="19">SUM(I179:L179)</f>
        <v>0</v>
      </c>
      <c r="I179" s="169">
        <f>SUM(I180:I183)</f>
        <v>0</v>
      </c>
      <c r="J179" s="169">
        <f t="shared" ref="J179:L179" si="20">SUM(J180:J183)</f>
        <v>0</v>
      </c>
      <c r="K179" s="169">
        <f t="shared" si="20"/>
        <v>0</v>
      </c>
      <c r="L179" s="186">
        <f t="shared" si="20"/>
        <v>0</v>
      </c>
    </row>
    <row r="180" spans="1:12" ht="72" x14ac:dyDescent="0.25">
      <c r="A180" s="44">
        <v>3291</v>
      </c>
      <c r="B180" s="71" t="s">
        <v>188</v>
      </c>
      <c r="C180" s="72">
        <f t="shared" si="17"/>
        <v>0</v>
      </c>
      <c r="D180" s="74"/>
      <c r="E180" s="74"/>
      <c r="F180" s="74"/>
      <c r="G180" s="187"/>
      <c r="H180" s="72">
        <f t="shared" si="19"/>
        <v>0</v>
      </c>
      <c r="I180" s="74"/>
      <c r="J180" s="74"/>
      <c r="K180" s="74"/>
      <c r="L180" s="158"/>
    </row>
    <row r="181" spans="1:12" ht="72" x14ac:dyDescent="0.25">
      <c r="A181" s="44">
        <v>3292</v>
      </c>
      <c r="B181" s="71" t="s">
        <v>189</v>
      </c>
      <c r="C181" s="72">
        <f t="shared" si="17"/>
        <v>0</v>
      </c>
      <c r="D181" s="74"/>
      <c r="E181" s="74"/>
      <c r="F181" s="74"/>
      <c r="G181" s="187"/>
      <c r="H181" s="72">
        <f t="shared" si="19"/>
        <v>0</v>
      </c>
      <c r="I181" s="74"/>
      <c r="J181" s="74"/>
      <c r="K181" s="74"/>
      <c r="L181" s="158"/>
    </row>
    <row r="182" spans="1:12" ht="72" x14ac:dyDescent="0.25">
      <c r="A182" s="44">
        <v>3293</v>
      </c>
      <c r="B182" s="71" t="s">
        <v>190</v>
      </c>
      <c r="C182" s="72">
        <f t="shared" si="17"/>
        <v>0</v>
      </c>
      <c r="D182" s="74"/>
      <c r="E182" s="74"/>
      <c r="F182" s="74"/>
      <c r="G182" s="187"/>
      <c r="H182" s="72">
        <f t="shared" si="19"/>
        <v>0</v>
      </c>
      <c r="I182" s="74"/>
      <c r="J182" s="74"/>
      <c r="K182" s="74"/>
      <c r="L182" s="158"/>
    </row>
    <row r="183" spans="1:12" ht="60" x14ac:dyDescent="0.25">
      <c r="A183" s="188">
        <v>3294</v>
      </c>
      <c r="B183" s="71" t="s">
        <v>191</v>
      </c>
      <c r="C183" s="185">
        <f t="shared" si="17"/>
        <v>0</v>
      </c>
      <c r="D183" s="189"/>
      <c r="E183" s="189"/>
      <c r="F183" s="189"/>
      <c r="G183" s="190"/>
      <c r="H183" s="185">
        <f t="shared" si="19"/>
        <v>0</v>
      </c>
      <c r="I183" s="189"/>
      <c r="J183" s="189"/>
      <c r="K183" s="189"/>
      <c r="L183" s="191"/>
    </row>
    <row r="184" spans="1:12" ht="48" x14ac:dyDescent="0.25">
      <c r="A184" s="192">
        <v>3300</v>
      </c>
      <c r="B184" s="183" t="s">
        <v>192</v>
      </c>
      <c r="C184" s="193">
        <f t="shared" si="7"/>
        <v>0</v>
      </c>
      <c r="D184" s="194">
        <f>SUM(D185:D186)</f>
        <v>0</v>
      </c>
      <c r="E184" s="194">
        <f t="shared" ref="E184:G184" si="21">SUM(E185:E186)</f>
        <v>0</v>
      </c>
      <c r="F184" s="194">
        <f t="shared" si="21"/>
        <v>0</v>
      </c>
      <c r="G184" s="194">
        <f t="shared" si="21"/>
        <v>0</v>
      </c>
      <c r="H184" s="193">
        <f t="shared" si="8"/>
        <v>0</v>
      </c>
      <c r="I184" s="194">
        <f>SUM(I185:I186)</f>
        <v>0</v>
      </c>
      <c r="J184" s="194">
        <f t="shared" ref="J184:L184" si="22">SUM(J185:J186)</f>
        <v>0</v>
      </c>
      <c r="K184" s="194">
        <f t="shared" si="22"/>
        <v>0</v>
      </c>
      <c r="L184" s="149">
        <f t="shared" si="22"/>
        <v>0</v>
      </c>
    </row>
    <row r="185" spans="1:12" ht="48" x14ac:dyDescent="0.25">
      <c r="A185" s="111">
        <v>3310</v>
      </c>
      <c r="B185" s="112" t="s">
        <v>193</v>
      </c>
      <c r="C185" s="195">
        <f t="shared" si="7"/>
        <v>0</v>
      </c>
      <c r="D185" s="163"/>
      <c r="E185" s="163"/>
      <c r="F185" s="163"/>
      <c r="G185" s="164"/>
      <c r="H185" s="195">
        <f t="shared" si="8"/>
        <v>0</v>
      </c>
      <c r="I185" s="163"/>
      <c r="J185" s="163"/>
      <c r="K185" s="163"/>
      <c r="L185" s="165"/>
    </row>
    <row r="186" spans="1:12" ht="48.75" customHeight="1" x14ac:dyDescent="0.25">
      <c r="A186" s="38">
        <v>3320</v>
      </c>
      <c r="B186" s="65" t="s">
        <v>194</v>
      </c>
      <c r="C186" s="66">
        <f t="shared" si="7"/>
        <v>0</v>
      </c>
      <c r="D186" s="68"/>
      <c r="E186" s="68"/>
      <c r="F186" s="68"/>
      <c r="G186" s="154"/>
      <c r="H186" s="66">
        <f t="shared" si="8"/>
        <v>0</v>
      </c>
      <c r="I186" s="68"/>
      <c r="J186" s="68"/>
      <c r="K186" s="68"/>
      <c r="L186" s="155"/>
    </row>
    <row r="187" spans="1:12" x14ac:dyDescent="0.25">
      <c r="A187" s="196">
        <v>4000</v>
      </c>
      <c r="B187" s="142" t="s">
        <v>195</v>
      </c>
      <c r="C187" s="143">
        <f t="shared" si="7"/>
        <v>0</v>
      </c>
      <c r="D187" s="144">
        <f>SUM(D188,D191)</f>
        <v>0</v>
      </c>
      <c r="E187" s="144">
        <f>SUM(E188,E191)</f>
        <v>0</v>
      </c>
      <c r="F187" s="144">
        <f>SUM(F188,F191)</f>
        <v>0</v>
      </c>
      <c r="G187" s="145">
        <f>SUM(G188,G191)</f>
        <v>0</v>
      </c>
      <c r="H187" s="143">
        <f t="shared" si="8"/>
        <v>0</v>
      </c>
      <c r="I187" s="144">
        <f>SUM(I188,I191)</f>
        <v>0</v>
      </c>
      <c r="J187" s="144">
        <f>SUM(J188,J191)</f>
        <v>0</v>
      </c>
      <c r="K187" s="144">
        <f>SUM(K188,K191)</f>
        <v>0</v>
      </c>
      <c r="L187" s="146">
        <f>SUM(L188,L191)</f>
        <v>0</v>
      </c>
    </row>
    <row r="188" spans="1:12" ht="24" x14ac:dyDescent="0.25">
      <c r="A188" s="197">
        <v>4200</v>
      </c>
      <c r="B188" s="147" t="s">
        <v>196</v>
      </c>
      <c r="C188" s="57">
        <f>SUM(D188:G188)</f>
        <v>0</v>
      </c>
      <c r="D188" s="63">
        <f>SUM(D189,D190)</f>
        <v>0</v>
      </c>
      <c r="E188" s="63">
        <f>SUM(E189,E190)</f>
        <v>0</v>
      </c>
      <c r="F188" s="63">
        <f>SUM(F189,F190)</f>
        <v>0</v>
      </c>
      <c r="G188" s="166">
        <f>SUM(G189,G190)</f>
        <v>0</v>
      </c>
      <c r="H188" s="57">
        <f t="shared" si="8"/>
        <v>0</v>
      </c>
      <c r="I188" s="63">
        <f>SUM(I189,I190)</f>
        <v>0</v>
      </c>
      <c r="J188" s="63">
        <f>SUM(J189,J190)</f>
        <v>0</v>
      </c>
      <c r="K188" s="63">
        <f>SUM(K189,K190)</f>
        <v>0</v>
      </c>
      <c r="L188" s="167">
        <f>SUM(L189,L190)</f>
        <v>0</v>
      </c>
    </row>
    <row r="189" spans="1:12" ht="36" x14ac:dyDescent="0.25">
      <c r="A189" s="168">
        <v>4240</v>
      </c>
      <c r="B189" s="65" t="s">
        <v>197</v>
      </c>
      <c r="C189" s="66">
        <f t="shared" ref="C189:C264" si="23">SUM(D189:G189)</f>
        <v>0</v>
      </c>
      <c r="D189" s="68"/>
      <c r="E189" s="68"/>
      <c r="F189" s="68"/>
      <c r="G189" s="154"/>
      <c r="H189" s="66">
        <f t="shared" ref="H189:H263" si="24">SUM(I189:L189)</f>
        <v>0</v>
      </c>
      <c r="I189" s="68"/>
      <c r="J189" s="68"/>
      <c r="K189" s="68"/>
      <c r="L189" s="155"/>
    </row>
    <row r="190" spans="1:12" ht="24" x14ac:dyDescent="0.25">
      <c r="A190" s="159">
        <v>4250</v>
      </c>
      <c r="B190" s="71" t="s">
        <v>198</v>
      </c>
      <c r="C190" s="72">
        <f t="shared" si="23"/>
        <v>0</v>
      </c>
      <c r="D190" s="74"/>
      <c r="E190" s="74"/>
      <c r="F190" s="74"/>
      <c r="G190" s="157"/>
      <c r="H190" s="72">
        <f t="shared" si="24"/>
        <v>0</v>
      </c>
      <c r="I190" s="74"/>
      <c r="J190" s="74"/>
      <c r="K190" s="74"/>
      <c r="L190" s="158"/>
    </row>
    <row r="191" spans="1:12" x14ac:dyDescent="0.25">
      <c r="A191" s="56">
        <v>4300</v>
      </c>
      <c r="B191" s="147" t="s">
        <v>199</v>
      </c>
      <c r="C191" s="57">
        <f t="shared" si="23"/>
        <v>0</v>
      </c>
      <c r="D191" s="63">
        <f>SUM(D192)</f>
        <v>0</v>
      </c>
      <c r="E191" s="63">
        <f>SUM(E192)</f>
        <v>0</v>
      </c>
      <c r="F191" s="63">
        <f>SUM(F192)</f>
        <v>0</v>
      </c>
      <c r="G191" s="166">
        <f>SUM(G192)</f>
        <v>0</v>
      </c>
      <c r="H191" s="57">
        <f t="shared" si="24"/>
        <v>0</v>
      </c>
      <c r="I191" s="63">
        <f>SUM(I192)</f>
        <v>0</v>
      </c>
      <c r="J191" s="63">
        <f>SUM(J192)</f>
        <v>0</v>
      </c>
      <c r="K191" s="63">
        <f>SUM(K192)</f>
        <v>0</v>
      </c>
      <c r="L191" s="167">
        <f>SUM(L192)</f>
        <v>0</v>
      </c>
    </row>
    <row r="192" spans="1:12" ht="24" x14ac:dyDescent="0.25">
      <c r="A192" s="168">
        <v>4310</v>
      </c>
      <c r="B192" s="65" t="s">
        <v>200</v>
      </c>
      <c r="C192" s="66">
        <f>SUM(D192:G192)</f>
        <v>0</v>
      </c>
      <c r="D192" s="169">
        <f>SUM(D193:D193)</f>
        <v>0</v>
      </c>
      <c r="E192" s="169">
        <f>SUM(E193:E193)</f>
        <v>0</v>
      </c>
      <c r="F192" s="169">
        <f>SUM(F193:F193)</f>
        <v>0</v>
      </c>
      <c r="G192" s="170">
        <f>SUM(G193:G193)</f>
        <v>0</v>
      </c>
      <c r="H192" s="66">
        <f t="shared" si="24"/>
        <v>0</v>
      </c>
      <c r="I192" s="169">
        <f>SUM(I193:I193)</f>
        <v>0</v>
      </c>
      <c r="J192" s="169">
        <f>SUM(J193:J193)</f>
        <v>0</v>
      </c>
      <c r="K192" s="169">
        <f>SUM(K193:K193)</f>
        <v>0</v>
      </c>
      <c r="L192" s="171">
        <f>SUM(L193:L193)</f>
        <v>0</v>
      </c>
    </row>
    <row r="193" spans="1:12" ht="36" x14ac:dyDescent="0.25">
      <c r="A193" s="44">
        <v>4311</v>
      </c>
      <c r="B193" s="71" t="s">
        <v>201</v>
      </c>
      <c r="C193" s="72">
        <f t="shared" si="23"/>
        <v>0</v>
      </c>
      <c r="D193" s="74"/>
      <c r="E193" s="74"/>
      <c r="F193" s="74"/>
      <c r="G193" s="157"/>
      <c r="H193" s="72">
        <f t="shared" si="24"/>
        <v>0</v>
      </c>
      <c r="I193" s="74"/>
      <c r="J193" s="74"/>
      <c r="K193" s="74"/>
      <c r="L193" s="158"/>
    </row>
    <row r="194" spans="1:12" s="24" customFormat="1" ht="24" x14ac:dyDescent="0.25">
      <c r="A194" s="198"/>
      <c r="B194" s="19" t="s">
        <v>202</v>
      </c>
      <c r="C194" s="138">
        <f t="shared" si="23"/>
        <v>0</v>
      </c>
      <c r="D194" s="139">
        <f>SUM(D195,D230,D269)</f>
        <v>0</v>
      </c>
      <c r="E194" s="139">
        <f>SUM(E195,E230,E269)</f>
        <v>0</v>
      </c>
      <c r="F194" s="139">
        <f>SUM(F195,F230,F269)</f>
        <v>0</v>
      </c>
      <c r="G194" s="139">
        <f>SUM(G195,G230,G269)</f>
        <v>0</v>
      </c>
      <c r="H194" s="138">
        <f t="shared" si="24"/>
        <v>0</v>
      </c>
      <c r="I194" s="139">
        <f>SUM(I195,I230,I269)</f>
        <v>0</v>
      </c>
      <c r="J194" s="139">
        <f>SUM(J195,J230,J269)</f>
        <v>0</v>
      </c>
      <c r="K194" s="139">
        <f>SUM(K195,K230,K269)</f>
        <v>0</v>
      </c>
      <c r="L194" s="199">
        <f>SUM(L195,L230,L269)</f>
        <v>0</v>
      </c>
    </row>
    <row r="195" spans="1:12" x14ac:dyDescent="0.25">
      <c r="A195" s="142">
        <v>5000</v>
      </c>
      <c r="B195" s="142" t="s">
        <v>203</v>
      </c>
      <c r="C195" s="143">
        <f t="shared" si="23"/>
        <v>0</v>
      </c>
      <c r="D195" s="144">
        <f>D196+D204</f>
        <v>0</v>
      </c>
      <c r="E195" s="144">
        <f>E196+E204</f>
        <v>0</v>
      </c>
      <c r="F195" s="144">
        <f>F196+F204</f>
        <v>0</v>
      </c>
      <c r="G195" s="144">
        <f>G196+G204</f>
        <v>0</v>
      </c>
      <c r="H195" s="143">
        <f t="shared" si="24"/>
        <v>0</v>
      </c>
      <c r="I195" s="144">
        <f>I196+I204</f>
        <v>0</v>
      </c>
      <c r="J195" s="144">
        <f>J196+J204</f>
        <v>0</v>
      </c>
      <c r="K195" s="144">
        <f>K196+K204</f>
        <v>0</v>
      </c>
      <c r="L195" s="200">
        <f>L196+L204</f>
        <v>0</v>
      </c>
    </row>
    <row r="196" spans="1:12" x14ac:dyDescent="0.25">
      <c r="A196" s="56">
        <v>5100</v>
      </c>
      <c r="B196" s="147" t="s">
        <v>204</v>
      </c>
      <c r="C196" s="57">
        <f t="shared" si="23"/>
        <v>0</v>
      </c>
      <c r="D196" s="63">
        <f>D197+D198+D201+D202+D203</f>
        <v>0</v>
      </c>
      <c r="E196" s="63">
        <f>E197+E198+E201+E202+E203</f>
        <v>0</v>
      </c>
      <c r="F196" s="63">
        <f>F197+F198+F201+F202+F203</f>
        <v>0</v>
      </c>
      <c r="G196" s="166">
        <f>G197+G198+G201+G202+G203</f>
        <v>0</v>
      </c>
      <c r="H196" s="57">
        <f t="shared" si="24"/>
        <v>0</v>
      </c>
      <c r="I196" s="63">
        <f>I197+I198+I201+I202+I203</f>
        <v>0</v>
      </c>
      <c r="J196" s="63">
        <f>J197+J198+J201+J202+J203</f>
        <v>0</v>
      </c>
      <c r="K196" s="63">
        <f>K197+K198+K201+K202+K203</f>
        <v>0</v>
      </c>
      <c r="L196" s="167">
        <f>L197+L198+L201+L202+L203</f>
        <v>0</v>
      </c>
    </row>
    <row r="197" spans="1:12" x14ac:dyDescent="0.25">
      <c r="A197" s="168">
        <v>5110</v>
      </c>
      <c r="B197" s="65" t="s">
        <v>205</v>
      </c>
      <c r="C197" s="66">
        <f t="shared" si="23"/>
        <v>0</v>
      </c>
      <c r="D197" s="68"/>
      <c r="E197" s="68"/>
      <c r="F197" s="68"/>
      <c r="G197" s="154"/>
      <c r="H197" s="66">
        <f t="shared" si="24"/>
        <v>0</v>
      </c>
      <c r="I197" s="68"/>
      <c r="J197" s="68"/>
      <c r="K197" s="68"/>
      <c r="L197" s="155"/>
    </row>
    <row r="198" spans="1:12" ht="24" x14ac:dyDescent="0.25">
      <c r="A198" s="159">
        <v>5120</v>
      </c>
      <c r="B198" s="71" t="s">
        <v>206</v>
      </c>
      <c r="C198" s="72">
        <f t="shared" si="23"/>
        <v>0</v>
      </c>
      <c r="D198" s="160">
        <f>D199+D200</f>
        <v>0</v>
      </c>
      <c r="E198" s="160">
        <f>E199+E200</f>
        <v>0</v>
      </c>
      <c r="F198" s="160">
        <f>F199+F200</f>
        <v>0</v>
      </c>
      <c r="G198" s="161">
        <f>G199+G200</f>
        <v>0</v>
      </c>
      <c r="H198" s="72">
        <f t="shared" si="24"/>
        <v>0</v>
      </c>
      <c r="I198" s="160">
        <f>I199+I200</f>
        <v>0</v>
      </c>
      <c r="J198" s="160">
        <f>J199+J200</f>
        <v>0</v>
      </c>
      <c r="K198" s="160">
        <f>K199+K200</f>
        <v>0</v>
      </c>
      <c r="L198" s="162">
        <f>L199+L200</f>
        <v>0</v>
      </c>
    </row>
    <row r="199" spans="1:12" x14ac:dyDescent="0.25">
      <c r="A199" s="44">
        <v>5121</v>
      </c>
      <c r="B199" s="71" t="s">
        <v>207</v>
      </c>
      <c r="C199" s="72">
        <f t="shared" si="23"/>
        <v>0</v>
      </c>
      <c r="D199" s="74"/>
      <c r="E199" s="74"/>
      <c r="F199" s="74"/>
      <c r="G199" s="157"/>
      <c r="H199" s="72">
        <f t="shared" si="24"/>
        <v>0</v>
      </c>
      <c r="I199" s="74"/>
      <c r="J199" s="74"/>
      <c r="K199" s="74"/>
      <c r="L199" s="158"/>
    </row>
    <row r="200" spans="1:12" ht="24" x14ac:dyDescent="0.25">
      <c r="A200" s="44">
        <v>5129</v>
      </c>
      <c r="B200" s="71" t="s">
        <v>208</v>
      </c>
      <c r="C200" s="72">
        <f t="shared" si="23"/>
        <v>0</v>
      </c>
      <c r="D200" s="74"/>
      <c r="E200" s="74"/>
      <c r="F200" s="74"/>
      <c r="G200" s="157"/>
      <c r="H200" s="72">
        <f t="shared" si="24"/>
        <v>0</v>
      </c>
      <c r="I200" s="74"/>
      <c r="J200" s="74"/>
      <c r="K200" s="74"/>
      <c r="L200" s="158"/>
    </row>
    <row r="201" spans="1:12" x14ac:dyDescent="0.25">
      <c r="A201" s="159">
        <v>5130</v>
      </c>
      <c r="B201" s="71" t="s">
        <v>209</v>
      </c>
      <c r="C201" s="72">
        <f t="shared" si="23"/>
        <v>0</v>
      </c>
      <c r="D201" s="74"/>
      <c r="E201" s="74"/>
      <c r="F201" s="74"/>
      <c r="G201" s="157"/>
      <c r="H201" s="72">
        <f t="shared" si="24"/>
        <v>0</v>
      </c>
      <c r="I201" s="74"/>
      <c r="J201" s="74"/>
      <c r="K201" s="74"/>
      <c r="L201" s="158"/>
    </row>
    <row r="202" spans="1:12" x14ac:dyDescent="0.25">
      <c r="A202" s="159">
        <v>5140</v>
      </c>
      <c r="B202" s="71" t="s">
        <v>210</v>
      </c>
      <c r="C202" s="72">
        <f t="shared" si="23"/>
        <v>0</v>
      </c>
      <c r="D202" s="74"/>
      <c r="E202" s="74"/>
      <c r="F202" s="74"/>
      <c r="G202" s="157"/>
      <c r="H202" s="72">
        <f t="shared" si="24"/>
        <v>0</v>
      </c>
      <c r="I202" s="74"/>
      <c r="J202" s="74"/>
      <c r="K202" s="74"/>
      <c r="L202" s="158"/>
    </row>
    <row r="203" spans="1:12" ht="24" x14ac:dyDescent="0.25">
      <c r="A203" s="159">
        <v>5170</v>
      </c>
      <c r="B203" s="71" t="s">
        <v>211</v>
      </c>
      <c r="C203" s="72">
        <f t="shared" si="23"/>
        <v>0</v>
      </c>
      <c r="D203" s="74"/>
      <c r="E203" s="74"/>
      <c r="F203" s="74"/>
      <c r="G203" s="157"/>
      <c r="H203" s="72">
        <f t="shared" si="24"/>
        <v>0</v>
      </c>
      <c r="I203" s="74"/>
      <c r="J203" s="74"/>
      <c r="K203" s="74"/>
      <c r="L203" s="158"/>
    </row>
    <row r="204" spans="1:12" x14ac:dyDescent="0.25">
      <c r="A204" s="56">
        <v>5200</v>
      </c>
      <c r="B204" s="147" t="s">
        <v>212</v>
      </c>
      <c r="C204" s="57">
        <f t="shared" si="23"/>
        <v>0</v>
      </c>
      <c r="D204" s="63">
        <f>D205+D215+D216+D225+D226+D227+D229</f>
        <v>0</v>
      </c>
      <c r="E204" s="63">
        <f>E205+E215+E216+E225+E226+E227+E229</f>
        <v>0</v>
      </c>
      <c r="F204" s="63">
        <f>F205+F215+F216+F225+F226+F227+F229</f>
        <v>0</v>
      </c>
      <c r="G204" s="166">
        <f>G205+G215+G216+G225+G226+G227+G229</f>
        <v>0</v>
      </c>
      <c r="H204" s="57">
        <f t="shared" si="24"/>
        <v>0</v>
      </c>
      <c r="I204" s="63">
        <f>I205+I215+I216+I225+I226+I227+I229</f>
        <v>0</v>
      </c>
      <c r="J204" s="63">
        <f>J205+J215+J216+J225+J226+J227+J229</f>
        <v>0</v>
      </c>
      <c r="K204" s="63">
        <f>K205+K215+K216+K225+K226+K227+K229</f>
        <v>0</v>
      </c>
      <c r="L204" s="167">
        <f>L205+L215+L216+L225+L226+L227+L229</f>
        <v>0</v>
      </c>
    </row>
    <row r="205" spans="1:12" x14ac:dyDescent="0.25">
      <c r="A205" s="150">
        <v>5210</v>
      </c>
      <c r="B205" s="112" t="s">
        <v>213</v>
      </c>
      <c r="C205" s="117">
        <f t="shared" si="23"/>
        <v>0</v>
      </c>
      <c r="D205" s="151">
        <f>SUM(D206:D214)</f>
        <v>0</v>
      </c>
      <c r="E205" s="151">
        <f>SUM(E206:E214)</f>
        <v>0</v>
      </c>
      <c r="F205" s="151">
        <f>SUM(F206:F214)</f>
        <v>0</v>
      </c>
      <c r="G205" s="152">
        <f>SUM(G206:G214)</f>
        <v>0</v>
      </c>
      <c r="H205" s="117">
        <f t="shared" si="24"/>
        <v>0</v>
      </c>
      <c r="I205" s="151">
        <f>SUM(I206:I214)</f>
        <v>0</v>
      </c>
      <c r="J205" s="151">
        <f>SUM(J206:J214)</f>
        <v>0</v>
      </c>
      <c r="K205" s="151">
        <f>SUM(K206:K214)</f>
        <v>0</v>
      </c>
      <c r="L205" s="153">
        <f>SUM(L206:L214)</f>
        <v>0</v>
      </c>
    </row>
    <row r="206" spans="1:12" x14ac:dyDescent="0.25">
      <c r="A206" s="38">
        <v>5211</v>
      </c>
      <c r="B206" s="65" t="s">
        <v>214</v>
      </c>
      <c r="C206" s="66">
        <f t="shared" si="23"/>
        <v>0</v>
      </c>
      <c r="D206" s="68"/>
      <c r="E206" s="68"/>
      <c r="F206" s="68"/>
      <c r="G206" s="154"/>
      <c r="H206" s="66">
        <f t="shared" si="24"/>
        <v>0</v>
      </c>
      <c r="I206" s="68"/>
      <c r="J206" s="68"/>
      <c r="K206" s="68"/>
      <c r="L206" s="155"/>
    </row>
    <row r="207" spans="1:12" x14ac:dyDescent="0.25">
      <c r="A207" s="44">
        <v>5212</v>
      </c>
      <c r="B207" s="71" t="s">
        <v>215</v>
      </c>
      <c r="C207" s="72">
        <f t="shared" si="23"/>
        <v>0</v>
      </c>
      <c r="D207" s="74"/>
      <c r="E207" s="74"/>
      <c r="F207" s="74"/>
      <c r="G207" s="157"/>
      <c r="H207" s="72">
        <f t="shared" si="24"/>
        <v>0</v>
      </c>
      <c r="I207" s="74"/>
      <c r="J207" s="74"/>
      <c r="K207" s="74"/>
      <c r="L207" s="158"/>
    </row>
    <row r="208" spans="1:12" x14ac:dyDescent="0.25">
      <c r="A208" s="44">
        <v>5213</v>
      </c>
      <c r="B208" s="71" t="s">
        <v>216</v>
      </c>
      <c r="C208" s="72">
        <f t="shared" si="23"/>
        <v>0</v>
      </c>
      <c r="D208" s="74"/>
      <c r="E208" s="74"/>
      <c r="F208" s="74"/>
      <c r="G208" s="157"/>
      <c r="H208" s="72">
        <f t="shared" si="24"/>
        <v>0</v>
      </c>
      <c r="I208" s="74"/>
      <c r="J208" s="74"/>
      <c r="K208" s="74"/>
      <c r="L208" s="158"/>
    </row>
    <row r="209" spans="1:12" x14ac:dyDescent="0.25">
      <c r="A209" s="44">
        <v>5214</v>
      </c>
      <c r="B209" s="71" t="s">
        <v>217</v>
      </c>
      <c r="C209" s="72">
        <f t="shared" si="23"/>
        <v>0</v>
      </c>
      <c r="D209" s="74"/>
      <c r="E209" s="74"/>
      <c r="F209" s="74"/>
      <c r="G209" s="157"/>
      <c r="H209" s="72">
        <f t="shared" si="24"/>
        <v>0</v>
      </c>
      <c r="I209" s="74"/>
      <c r="J209" s="74"/>
      <c r="K209" s="74"/>
      <c r="L209" s="158"/>
    </row>
    <row r="210" spans="1:12" x14ac:dyDescent="0.25">
      <c r="A210" s="44">
        <v>5215</v>
      </c>
      <c r="B210" s="71" t="s">
        <v>218</v>
      </c>
      <c r="C210" s="72">
        <f>SUM(D210:G210)</f>
        <v>0</v>
      </c>
      <c r="D210" s="74"/>
      <c r="E210" s="74"/>
      <c r="F210" s="74"/>
      <c r="G210" s="157"/>
      <c r="H210" s="72">
        <f>SUM(I210:L210)</f>
        <v>0</v>
      </c>
      <c r="I210" s="74"/>
      <c r="J210" s="74"/>
      <c r="K210" s="74"/>
      <c r="L210" s="158"/>
    </row>
    <row r="211" spans="1:12" ht="14.25" customHeight="1" x14ac:dyDescent="0.25">
      <c r="A211" s="44">
        <v>5216</v>
      </c>
      <c r="B211" s="71" t="s">
        <v>219</v>
      </c>
      <c r="C211" s="72">
        <f t="shared" si="23"/>
        <v>0</v>
      </c>
      <c r="D211" s="74"/>
      <c r="E211" s="74"/>
      <c r="F211" s="74"/>
      <c r="G211" s="157"/>
      <c r="H211" s="72">
        <f t="shared" si="24"/>
        <v>0</v>
      </c>
      <c r="I211" s="74"/>
      <c r="J211" s="74"/>
      <c r="K211" s="74"/>
      <c r="L211" s="158"/>
    </row>
    <row r="212" spans="1:12" x14ac:dyDescent="0.25">
      <c r="A212" s="44">
        <v>5217</v>
      </c>
      <c r="B212" s="71" t="s">
        <v>220</v>
      </c>
      <c r="C212" s="72">
        <f t="shared" si="23"/>
        <v>0</v>
      </c>
      <c r="D212" s="74"/>
      <c r="E212" s="74"/>
      <c r="F212" s="74"/>
      <c r="G212" s="157"/>
      <c r="H212" s="72">
        <f t="shared" si="24"/>
        <v>0</v>
      </c>
      <c r="I212" s="74"/>
      <c r="J212" s="74"/>
      <c r="K212" s="74"/>
      <c r="L212" s="158"/>
    </row>
    <row r="213" spans="1:12" x14ac:dyDescent="0.25">
      <c r="A213" s="44">
        <v>5218</v>
      </c>
      <c r="B213" s="71" t="s">
        <v>221</v>
      </c>
      <c r="C213" s="72">
        <f t="shared" si="23"/>
        <v>0</v>
      </c>
      <c r="D213" s="74"/>
      <c r="E213" s="74"/>
      <c r="F213" s="74"/>
      <c r="G213" s="157"/>
      <c r="H213" s="72">
        <f t="shared" si="24"/>
        <v>0</v>
      </c>
      <c r="I213" s="74"/>
      <c r="J213" s="74"/>
      <c r="K213" s="74"/>
      <c r="L213" s="158"/>
    </row>
    <row r="214" spans="1:12" x14ac:dyDescent="0.25">
      <c r="A214" s="44">
        <v>5219</v>
      </c>
      <c r="B214" s="71" t="s">
        <v>222</v>
      </c>
      <c r="C214" s="72">
        <f t="shared" si="23"/>
        <v>0</v>
      </c>
      <c r="D214" s="74"/>
      <c r="E214" s="74"/>
      <c r="F214" s="74"/>
      <c r="G214" s="157"/>
      <c r="H214" s="72">
        <f t="shared" si="24"/>
        <v>0</v>
      </c>
      <c r="I214" s="74"/>
      <c r="J214" s="74"/>
      <c r="K214" s="74"/>
      <c r="L214" s="158"/>
    </row>
    <row r="215" spans="1:12" ht="13.5" customHeight="1" x14ac:dyDescent="0.25">
      <c r="A215" s="159">
        <v>5220</v>
      </c>
      <c r="B215" s="71" t="s">
        <v>223</v>
      </c>
      <c r="C215" s="72">
        <f t="shared" si="23"/>
        <v>0</v>
      </c>
      <c r="D215" s="74"/>
      <c r="E215" s="74"/>
      <c r="F215" s="74"/>
      <c r="G215" s="157"/>
      <c r="H215" s="72">
        <f t="shared" si="24"/>
        <v>0</v>
      </c>
      <c r="I215" s="74"/>
      <c r="J215" s="74"/>
      <c r="K215" s="74"/>
      <c r="L215" s="158"/>
    </row>
    <row r="216" spans="1:12" x14ac:dyDescent="0.25">
      <c r="A216" s="159">
        <v>5230</v>
      </c>
      <c r="B216" s="71" t="s">
        <v>224</v>
      </c>
      <c r="C216" s="72">
        <f t="shared" si="23"/>
        <v>0</v>
      </c>
      <c r="D216" s="160">
        <f>SUM(D217:D224)</f>
        <v>0</v>
      </c>
      <c r="E216" s="160">
        <f>SUM(E217:E224)</f>
        <v>0</v>
      </c>
      <c r="F216" s="160">
        <f>SUM(F217:F224)</f>
        <v>0</v>
      </c>
      <c r="G216" s="161">
        <f>SUM(G217:G224)</f>
        <v>0</v>
      </c>
      <c r="H216" s="72">
        <f t="shared" si="24"/>
        <v>0</v>
      </c>
      <c r="I216" s="160">
        <f>SUM(I217:I224)</f>
        <v>0</v>
      </c>
      <c r="J216" s="160">
        <f>SUM(J217:J224)</f>
        <v>0</v>
      </c>
      <c r="K216" s="160">
        <f>SUM(K217:K224)</f>
        <v>0</v>
      </c>
      <c r="L216" s="162">
        <f>SUM(L217:L224)</f>
        <v>0</v>
      </c>
    </row>
    <row r="217" spans="1:12" x14ac:dyDescent="0.25">
      <c r="A217" s="44">
        <v>5231</v>
      </c>
      <c r="B217" s="71" t="s">
        <v>225</v>
      </c>
      <c r="C217" s="72">
        <f t="shared" si="23"/>
        <v>0</v>
      </c>
      <c r="D217" s="74"/>
      <c r="E217" s="74"/>
      <c r="F217" s="74"/>
      <c r="G217" s="157"/>
      <c r="H217" s="72">
        <f t="shared" si="24"/>
        <v>0</v>
      </c>
      <c r="I217" s="74"/>
      <c r="J217" s="74"/>
      <c r="K217" s="74"/>
      <c r="L217" s="158"/>
    </row>
    <row r="218" spans="1:12" x14ac:dyDescent="0.25">
      <c r="A218" s="44">
        <v>5232</v>
      </c>
      <c r="B218" s="71" t="s">
        <v>226</v>
      </c>
      <c r="C218" s="72">
        <f t="shared" si="23"/>
        <v>0</v>
      </c>
      <c r="D218" s="74"/>
      <c r="E218" s="74"/>
      <c r="F218" s="74"/>
      <c r="G218" s="157"/>
      <c r="H218" s="72">
        <f t="shared" si="24"/>
        <v>0</v>
      </c>
      <c r="I218" s="74"/>
      <c r="J218" s="74"/>
      <c r="K218" s="74"/>
      <c r="L218" s="158"/>
    </row>
    <row r="219" spans="1:12" x14ac:dyDescent="0.25">
      <c r="A219" s="44">
        <v>5233</v>
      </c>
      <c r="B219" s="71" t="s">
        <v>227</v>
      </c>
      <c r="C219" s="201">
        <f t="shared" si="23"/>
        <v>0</v>
      </c>
      <c r="D219" s="74"/>
      <c r="E219" s="74"/>
      <c r="F219" s="74"/>
      <c r="G219" s="157"/>
      <c r="H219" s="72">
        <f t="shared" si="24"/>
        <v>0</v>
      </c>
      <c r="I219" s="74"/>
      <c r="J219" s="74"/>
      <c r="K219" s="74"/>
      <c r="L219" s="158"/>
    </row>
    <row r="220" spans="1:12" ht="24" x14ac:dyDescent="0.25">
      <c r="A220" s="44">
        <v>5234</v>
      </c>
      <c r="B220" s="71" t="s">
        <v>228</v>
      </c>
      <c r="C220" s="201">
        <f t="shared" si="23"/>
        <v>0</v>
      </c>
      <c r="D220" s="74"/>
      <c r="E220" s="74"/>
      <c r="F220" s="74"/>
      <c r="G220" s="157"/>
      <c r="H220" s="72">
        <f t="shared" si="24"/>
        <v>0</v>
      </c>
      <c r="I220" s="74"/>
      <c r="J220" s="74"/>
      <c r="K220" s="74"/>
      <c r="L220" s="158"/>
    </row>
    <row r="221" spans="1:12" ht="14.25" customHeight="1" x14ac:dyDescent="0.25">
      <c r="A221" s="44">
        <v>5236</v>
      </c>
      <c r="B221" s="71" t="s">
        <v>229</v>
      </c>
      <c r="C221" s="201">
        <f t="shared" si="23"/>
        <v>0</v>
      </c>
      <c r="D221" s="74"/>
      <c r="E221" s="74"/>
      <c r="F221" s="74"/>
      <c r="G221" s="157"/>
      <c r="H221" s="72">
        <f t="shared" si="24"/>
        <v>0</v>
      </c>
      <c r="I221" s="74"/>
      <c r="J221" s="74"/>
      <c r="K221" s="74"/>
      <c r="L221" s="158"/>
    </row>
    <row r="222" spans="1:12" ht="14.25" customHeight="1" x14ac:dyDescent="0.25">
      <c r="A222" s="44">
        <v>5237</v>
      </c>
      <c r="B222" s="71" t="s">
        <v>230</v>
      </c>
      <c r="C222" s="201">
        <f t="shared" si="23"/>
        <v>0</v>
      </c>
      <c r="D222" s="74"/>
      <c r="E222" s="74"/>
      <c r="F222" s="74"/>
      <c r="G222" s="157"/>
      <c r="H222" s="72">
        <f t="shared" si="24"/>
        <v>0</v>
      </c>
      <c r="I222" s="74"/>
      <c r="J222" s="74"/>
      <c r="K222" s="74"/>
      <c r="L222" s="158"/>
    </row>
    <row r="223" spans="1:12" ht="24" x14ac:dyDescent="0.25">
      <c r="A223" s="44">
        <v>5238</v>
      </c>
      <c r="B223" s="71" t="s">
        <v>231</v>
      </c>
      <c r="C223" s="201">
        <f t="shared" si="23"/>
        <v>0</v>
      </c>
      <c r="D223" s="74"/>
      <c r="E223" s="74"/>
      <c r="F223" s="74"/>
      <c r="G223" s="157"/>
      <c r="H223" s="72">
        <f t="shared" si="24"/>
        <v>0</v>
      </c>
      <c r="I223" s="74"/>
      <c r="J223" s="74"/>
      <c r="K223" s="74"/>
      <c r="L223" s="158"/>
    </row>
    <row r="224" spans="1:12" ht="24" x14ac:dyDescent="0.25">
      <c r="A224" s="44">
        <v>5239</v>
      </c>
      <c r="B224" s="71" t="s">
        <v>232</v>
      </c>
      <c r="C224" s="201">
        <f t="shared" si="23"/>
        <v>0</v>
      </c>
      <c r="D224" s="74"/>
      <c r="E224" s="74"/>
      <c r="F224" s="74"/>
      <c r="G224" s="157"/>
      <c r="H224" s="72">
        <f t="shared" si="24"/>
        <v>0</v>
      </c>
      <c r="I224" s="74"/>
      <c r="J224" s="74"/>
      <c r="K224" s="74"/>
      <c r="L224" s="158"/>
    </row>
    <row r="225" spans="1:12" ht="24" x14ac:dyDescent="0.25">
      <c r="A225" s="159">
        <v>5240</v>
      </c>
      <c r="B225" s="71" t="s">
        <v>233</v>
      </c>
      <c r="C225" s="201">
        <f t="shared" si="23"/>
        <v>0</v>
      </c>
      <c r="D225" s="74"/>
      <c r="E225" s="74"/>
      <c r="F225" s="74"/>
      <c r="G225" s="157"/>
      <c r="H225" s="72">
        <f t="shared" si="24"/>
        <v>0</v>
      </c>
      <c r="I225" s="74"/>
      <c r="J225" s="74"/>
      <c r="K225" s="74"/>
      <c r="L225" s="158"/>
    </row>
    <row r="226" spans="1:12" x14ac:dyDescent="0.25">
      <c r="A226" s="159">
        <v>5250</v>
      </c>
      <c r="B226" s="71" t="s">
        <v>234</v>
      </c>
      <c r="C226" s="201">
        <f t="shared" si="23"/>
        <v>0</v>
      </c>
      <c r="D226" s="74"/>
      <c r="E226" s="74"/>
      <c r="F226" s="74"/>
      <c r="G226" s="157"/>
      <c r="H226" s="72">
        <f t="shared" si="24"/>
        <v>0</v>
      </c>
      <c r="I226" s="74"/>
      <c r="J226" s="74"/>
      <c r="K226" s="74"/>
      <c r="L226" s="158"/>
    </row>
    <row r="227" spans="1:12" x14ac:dyDescent="0.25">
      <c r="A227" s="159">
        <v>5260</v>
      </c>
      <c r="B227" s="71" t="s">
        <v>235</v>
      </c>
      <c r="C227" s="201">
        <f t="shared" si="23"/>
        <v>0</v>
      </c>
      <c r="D227" s="160">
        <f>SUM(D228)</f>
        <v>0</v>
      </c>
      <c r="E227" s="160">
        <f>SUM(E228)</f>
        <v>0</v>
      </c>
      <c r="F227" s="160">
        <f>SUM(F228)</f>
        <v>0</v>
      </c>
      <c r="G227" s="161">
        <f>SUM(G228)</f>
        <v>0</v>
      </c>
      <c r="H227" s="72">
        <f t="shared" si="24"/>
        <v>0</v>
      </c>
      <c r="I227" s="160">
        <f>SUM(I228)</f>
        <v>0</v>
      </c>
      <c r="J227" s="160">
        <f>SUM(J228)</f>
        <v>0</v>
      </c>
      <c r="K227" s="160">
        <f>SUM(K228)</f>
        <v>0</v>
      </c>
      <c r="L227" s="162">
        <f>SUM(L228)</f>
        <v>0</v>
      </c>
    </row>
    <row r="228" spans="1:12" ht="24" x14ac:dyDescent="0.25">
      <c r="A228" s="44">
        <v>5269</v>
      </c>
      <c r="B228" s="71" t="s">
        <v>236</v>
      </c>
      <c r="C228" s="201">
        <f t="shared" si="23"/>
        <v>0</v>
      </c>
      <c r="D228" s="74"/>
      <c r="E228" s="74"/>
      <c r="F228" s="74"/>
      <c r="G228" s="157"/>
      <c r="H228" s="72">
        <f t="shared" si="24"/>
        <v>0</v>
      </c>
      <c r="I228" s="74"/>
      <c r="J228" s="74"/>
      <c r="K228" s="74"/>
      <c r="L228" s="158"/>
    </row>
    <row r="229" spans="1:12" ht="24" x14ac:dyDescent="0.25">
      <c r="A229" s="150">
        <v>5270</v>
      </c>
      <c r="B229" s="112" t="s">
        <v>237</v>
      </c>
      <c r="C229" s="202">
        <f t="shared" si="23"/>
        <v>0</v>
      </c>
      <c r="D229" s="163"/>
      <c r="E229" s="163"/>
      <c r="F229" s="163"/>
      <c r="G229" s="164"/>
      <c r="H229" s="117">
        <f t="shared" si="24"/>
        <v>0</v>
      </c>
      <c r="I229" s="163"/>
      <c r="J229" s="163"/>
      <c r="K229" s="163"/>
      <c r="L229" s="165"/>
    </row>
    <row r="230" spans="1:12" x14ac:dyDescent="0.25">
      <c r="A230" s="142">
        <v>6000</v>
      </c>
      <c r="B230" s="142" t="s">
        <v>238</v>
      </c>
      <c r="C230" s="203">
        <f t="shared" si="23"/>
        <v>0</v>
      </c>
      <c r="D230" s="144">
        <f>D231+D251+D259</f>
        <v>0</v>
      </c>
      <c r="E230" s="144">
        <f>E231+E251+E259</f>
        <v>0</v>
      </c>
      <c r="F230" s="144">
        <f>F231+F251+F259</f>
        <v>0</v>
      </c>
      <c r="G230" s="145">
        <f>G231+G251+G259</f>
        <v>0</v>
      </c>
      <c r="H230" s="143">
        <f t="shared" si="24"/>
        <v>0</v>
      </c>
      <c r="I230" s="144">
        <f>I231+I251+I259</f>
        <v>0</v>
      </c>
      <c r="J230" s="144">
        <f>J231+J251+J259</f>
        <v>0</v>
      </c>
      <c r="K230" s="144">
        <f>K231+K251+K259</f>
        <v>0</v>
      </c>
      <c r="L230" s="146">
        <f>L231+L251+L259</f>
        <v>0</v>
      </c>
    </row>
    <row r="231" spans="1:12" ht="14.25" customHeight="1" x14ac:dyDescent="0.25">
      <c r="A231" s="192">
        <v>6200</v>
      </c>
      <c r="B231" s="183" t="s">
        <v>239</v>
      </c>
      <c r="C231" s="204">
        <f>SUM(D231:G231)</f>
        <v>0</v>
      </c>
      <c r="D231" s="194">
        <f>SUM(D232,D233,D235,D238,D244,D245,D246)</f>
        <v>0</v>
      </c>
      <c r="E231" s="194">
        <f>SUM(E232,E233,E235,E238,E244,E245,E246)</f>
        <v>0</v>
      </c>
      <c r="F231" s="194">
        <f>SUM(F232,F233,F235,F238,F244,F245,F246)</f>
        <v>0</v>
      </c>
      <c r="G231" s="194">
        <f>SUM(G232,G233,G235,G238,G244,G245,G246)</f>
        <v>0</v>
      </c>
      <c r="H231" s="193">
        <f t="shared" si="24"/>
        <v>0</v>
      </c>
      <c r="I231" s="194">
        <f>SUM(I232,I233,I235,I238,I244,I245,I246)</f>
        <v>0</v>
      </c>
      <c r="J231" s="194">
        <f>SUM(J232,J233,J235,J238,J244,J245,J246)</f>
        <v>0</v>
      </c>
      <c r="K231" s="194">
        <f>SUM(K232,K233,K235,K238,K244,K245,K246)</f>
        <v>0</v>
      </c>
      <c r="L231" s="149">
        <f>SUM(L232,L233,L235,L238,L244,L245,L246)</f>
        <v>0</v>
      </c>
    </row>
    <row r="232" spans="1:12" ht="24" x14ac:dyDescent="0.25">
      <c r="A232" s="168">
        <v>6220</v>
      </c>
      <c r="B232" s="65" t="s">
        <v>240</v>
      </c>
      <c r="C232" s="205">
        <f t="shared" si="23"/>
        <v>0</v>
      </c>
      <c r="D232" s="68"/>
      <c r="E232" s="68"/>
      <c r="F232" s="68"/>
      <c r="G232" s="206"/>
      <c r="H232" s="207">
        <f t="shared" si="24"/>
        <v>0</v>
      </c>
      <c r="I232" s="68"/>
      <c r="J232" s="68"/>
      <c r="K232" s="68"/>
      <c r="L232" s="155"/>
    </row>
    <row r="233" spans="1:12" x14ac:dyDescent="0.25">
      <c r="A233" s="159">
        <v>6230</v>
      </c>
      <c r="B233" s="71" t="s">
        <v>241</v>
      </c>
      <c r="C233" s="201">
        <f t="shared" si="23"/>
        <v>0</v>
      </c>
      <c r="D233" s="160">
        <f>SUM(D234)</f>
        <v>0</v>
      </c>
      <c r="E233" s="160">
        <f t="shared" ref="E233:L233" si="25">SUM(E234)</f>
        <v>0</v>
      </c>
      <c r="F233" s="160">
        <f t="shared" si="25"/>
        <v>0</v>
      </c>
      <c r="G233" s="161">
        <f t="shared" si="25"/>
        <v>0</v>
      </c>
      <c r="H233" s="208">
        <f t="shared" si="24"/>
        <v>0</v>
      </c>
      <c r="I233" s="160">
        <f t="shared" si="25"/>
        <v>0</v>
      </c>
      <c r="J233" s="160">
        <f t="shared" si="25"/>
        <v>0</v>
      </c>
      <c r="K233" s="160">
        <f t="shared" si="25"/>
        <v>0</v>
      </c>
      <c r="L233" s="162">
        <f t="shared" si="25"/>
        <v>0</v>
      </c>
    </row>
    <row r="234" spans="1:12" ht="24" x14ac:dyDescent="0.25">
      <c r="A234" s="44">
        <v>6239</v>
      </c>
      <c r="B234" s="65" t="s">
        <v>242</v>
      </c>
      <c r="C234" s="201">
        <f t="shared" si="23"/>
        <v>0</v>
      </c>
      <c r="D234" s="68"/>
      <c r="E234" s="68"/>
      <c r="F234" s="68"/>
      <c r="G234" s="154"/>
      <c r="H234" s="208">
        <f t="shared" si="24"/>
        <v>0</v>
      </c>
      <c r="I234" s="68"/>
      <c r="J234" s="68"/>
      <c r="K234" s="68"/>
      <c r="L234" s="155"/>
    </row>
    <row r="235" spans="1:12" ht="24" x14ac:dyDescent="0.25">
      <c r="A235" s="159">
        <v>6240</v>
      </c>
      <c r="B235" s="71" t="s">
        <v>243</v>
      </c>
      <c r="C235" s="201">
        <f>SUM(D235:G235)</f>
        <v>0</v>
      </c>
      <c r="D235" s="160">
        <f>SUM(D236:D237)</f>
        <v>0</v>
      </c>
      <c r="E235" s="160">
        <f>SUM(E236:E237)</f>
        <v>0</v>
      </c>
      <c r="F235" s="160">
        <f>SUM(F236:F237)</f>
        <v>0</v>
      </c>
      <c r="G235" s="161">
        <f>SUM(G236:G237)</f>
        <v>0</v>
      </c>
      <c r="H235" s="208">
        <f t="shared" si="24"/>
        <v>0</v>
      </c>
      <c r="I235" s="160">
        <f>SUM(I236:I237)</f>
        <v>0</v>
      </c>
      <c r="J235" s="160">
        <f>SUM(J236:J237)</f>
        <v>0</v>
      </c>
      <c r="K235" s="160">
        <f>SUM(K236:K237)</f>
        <v>0</v>
      </c>
      <c r="L235" s="162">
        <f>SUM(L236:L237)</f>
        <v>0</v>
      </c>
    </row>
    <row r="236" spans="1:12" x14ac:dyDescent="0.25">
      <c r="A236" s="44">
        <v>6241</v>
      </c>
      <c r="B236" s="71" t="s">
        <v>244</v>
      </c>
      <c r="C236" s="201">
        <f>SUM(D236:G236)</f>
        <v>0</v>
      </c>
      <c r="D236" s="74"/>
      <c r="E236" s="74"/>
      <c r="F236" s="74"/>
      <c r="G236" s="157"/>
      <c r="H236" s="208">
        <f>SUM(I236:L236)</f>
        <v>0</v>
      </c>
      <c r="I236" s="74"/>
      <c r="J236" s="74"/>
      <c r="K236" s="74"/>
      <c r="L236" s="158"/>
    </row>
    <row r="237" spans="1:12" x14ac:dyDescent="0.25">
      <c r="A237" s="44">
        <v>6242</v>
      </c>
      <c r="B237" s="71" t="s">
        <v>245</v>
      </c>
      <c r="C237" s="201">
        <f>SUM(D237:G237)</f>
        <v>0</v>
      </c>
      <c r="D237" s="74"/>
      <c r="E237" s="74"/>
      <c r="F237" s="74"/>
      <c r="G237" s="157"/>
      <c r="H237" s="208">
        <f t="shared" si="24"/>
        <v>0</v>
      </c>
      <c r="I237" s="74"/>
      <c r="J237" s="74"/>
      <c r="K237" s="74"/>
      <c r="L237" s="158"/>
    </row>
    <row r="238" spans="1:12" ht="25.5" customHeight="1" x14ac:dyDescent="0.25">
      <c r="A238" s="159">
        <v>6250</v>
      </c>
      <c r="B238" s="71" t="s">
        <v>246</v>
      </c>
      <c r="C238" s="201">
        <f>SUM(D238:G238)</f>
        <v>0</v>
      </c>
      <c r="D238" s="160">
        <f>SUM(D239:D243)</f>
        <v>0</v>
      </c>
      <c r="E238" s="160">
        <f>SUM(E239:E243)</f>
        <v>0</v>
      </c>
      <c r="F238" s="160">
        <f>SUM(F239:F243)</f>
        <v>0</v>
      </c>
      <c r="G238" s="161">
        <f>SUM(G239:G243)</f>
        <v>0</v>
      </c>
      <c r="H238" s="208">
        <f t="shared" si="24"/>
        <v>0</v>
      </c>
      <c r="I238" s="160">
        <f>SUM(I239:I243)</f>
        <v>0</v>
      </c>
      <c r="J238" s="160">
        <f>SUM(J239:J243)</f>
        <v>0</v>
      </c>
      <c r="K238" s="160">
        <f>SUM(K239:K243)</f>
        <v>0</v>
      </c>
      <c r="L238" s="162">
        <f>SUM(L239:L243)</f>
        <v>0</v>
      </c>
    </row>
    <row r="239" spans="1:12" ht="14.25" customHeight="1" x14ac:dyDescent="0.25">
      <c r="A239" s="44">
        <v>6252</v>
      </c>
      <c r="B239" s="71" t="s">
        <v>247</v>
      </c>
      <c r="C239" s="201">
        <f>SUM(D239:G239)</f>
        <v>0</v>
      </c>
      <c r="D239" s="74"/>
      <c r="E239" s="74"/>
      <c r="F239" s="74"/>
      <c r="G239" s="157"/>
      <c r="H239" s="208">
        <f t="shared" si="24"/>
        <v>0</v>
      </c>
      <c r="I239" s="74"/>
      <c r="J239" s="74"/>
      <c r="K239" s="74"/>
      <c r="L239" s="158"/>
    </row>
    <row r="240" spans="1:12" ht="14.25" customHeight="1" x14ac:dyDescent="0.25">
      <c r="A240" s="44">
        <v>6253</v>
      </c>
      <c r="B240" s="71" t="s">
        <v>248</v>
      </c>
      <c r="C240" s="201">
        <f t="shared" si="23"/>
        <v>0</v>
      </c>
      <c r="D240" s="74"/>
      <c r="E240" s="74"/>
      <c r="F240" s="74"/>
      <c r="G240" s="157"/>
      <c r="H240" s="208">
        <f t="shared" si="24"/>
        <v>0</v>
      </c>
      <c r="I240" s="74"/>
      <c r="J240" s="74"/>
      <c r="K240" s="74"/>
      <c r="L240" s="158"/>
    </row>
    <row r="241" spans="1:12" ht="24" x14ac:dyDescent="0.25">
      <c r="A241" s="44">
        <v>6254</v>
      </c>
      <c r="B241" s="71" t="s">
        <v>249</v>
      </c>
      <c r="C241" s="201">
        <f t="shared" si="23"/>
        <v>0</v>
      </c>
      <c r="D241" s="74"/>
      <c r="E241" s="74"/>
      <c r="F241" s="74"/>
      <c r="G241" s="157"/>
      <c r="H241" s="208">
        <f t="shared" si="24"/>
        <v>0</v>
      </c>
      <c r="I241" s="74"/>
      <c r="J241" s="74"/>
      <c r="K241" s="74"/>
      <c r="L241" s="158"/>
    </row>
    <row r="242" spans="1:12" ht="24" x14ac:dyDescent="0.25">
      <c r="A242" s="44">
        <v>6255</v>
      </c>
      <c r="B242" s="71" t="s">
        <v>250</v>
      </c>
      <c r="C242" s="201">
        <f t="shared" si="23"/>
        <v>0</v>
      </c>
      <c r="D242" s="74"/>
      <c r="E242" s="74"/>
      <c r="F242" s="74"/>
      <c r="G242" s="157"/>
      <c r="H242" s="208">
        <f t="shared" si="24"/>
        <v>0</v>
      </c>
      <c r="I242" s="74"/>
      <c r="J242" s="74"/>
      <c r="K242" s="74"/>
      <c r="L242" s="158"/>
    </row>
    <row r="243" spans="1:12" x14ac:dyDescent="0.25">
      <c r="A243" s="44">
        <v>6259</v>
      </c>
      <c r="B243" s="71" t="s">
        <v>251</v>
      </c>
      <c r="C243" s="201">
        <f t="shared" si="23"/>
        <v>0</v>
      </c>
      <c r="D243" s="74"/>
      <c r="E243" s="74"/>
      <c r="F243" s="74"/>
      <c r="G243" s="157"/>
      <c r="H243" s="208">
        <f t="shared" si="24"/>
        <v>0</v>
      </c>
      <c r="I243" s="74"/>
      <c r="J243" s="74"/>
      <c r="K243" s="74"/>
      <c r="L243" s="158"/>
    </row>
    <row r="244" spans="1:12" ht="24" x14ac:dyDescent="0.25">
      <c r="A244" s="159">
        <v>6260</v>
      </c>
      <c r="B244" s="71" t="s">
        <v>252</v>
      </c>
      <c r="C244" s="201">
        <f t="shared" si="23"/>
        <v>0</v>
      </c>
      <c r="D244" s="74"/>
      <c r="E244" s="74"/>
      <c r="F244" s="74"/>
      <c r="G244" s="157"/>
      <c r="H244" s="208">
        <f t="shared" si="24"/>
        <v>0</v>
      </c>
      <c r="I244" s="74"/>
      <c r="J244" s="74"/>
      <c r="K244" s="74"/>
      <c r="L244" s="158"/>
    </row>
    <row r="245" spans="1:12" x14ac:dyDescent="0.25">
      <c r="A245" s="159">
        <v>6270</v>
      </c>
      <c r="B245" s="71" t="s">
        <v>253</v>
      </c>
      <c r="C245" s="201">
        <f t="shared" si="23"/>
        <v>0</v>
      </c>
      <c r="D245" s="74"/>
      <c r="E245" s="74"/>
      <c r="F245" s="74"/>
      <c r="G245" s="157"/>
      <c r="H245" s="208">
        <f t="shared" si="24"/>
        <v>0</v>
      </c>
      <c r="I245" s="74"/>
      <c r="J245" s="74"/>
      <c r="K245" s="74"/>
      <c r="L245" s="158"/>
    </row>
    <row r="246" spans="1:12" ht="24" x14ac:dyDescent="0.25">
      <c r="A246" s="168">
        <v>6290</v>
      </c>
      <c r="B246" s="65" t="s">
        <v>254</v>
      </c>
      <c r="C246" s="209">
        <f t="shared" si="23"/>
        <v>0</v>
      </c>
      <c r="D246" s="169">
        <f>SUM(D247:D250)</f>
        <v>0</v>
      </c>
      <c r="E246" s="169">
        <f t="shared" ref="E246:G246" si="26">SUM(E247:E250)</f>
        <v>0</v>
      </c>
      <c r="F246" s="169">
        <f t="shared" si="26"/>
        <v>0</v>
      </c>
      <c r="G246" s="210">
        <f t="shared" si="26"/>
        <v>0</v>
      </c>
      <c r="H246" s="209">
        <f t="shared" si="24"/>
        <v>0</v>
      </c>
      <c r="I246" s="169">
        <f>SUM(I247:I250)</f>
        <v>0</v>
      </c>
      <c r="J246" s="169">
        <f t="shared" ref="J246:L246" si="27">SUM(J247:J250)</f>
        <v>0</v>
      </c>
      <c r="K246" s="169">
        <f t="shared" si="27"/>
        <v>0</v>
      </c>
      <c r="L246" s="186">
        <f t="shared" si="27"/>
        <v>0</v>
      </c>
    </row>
    <row r="247" spans="1:12" x14ac:dyDescent="0.25">
      <c r="A247" s="44">
        <v>6291</v>
      </c>
      <c r="B247" s="71" t="s">
        <v>255</v>
      </c>
      <c r="C247" s="201">
        <f t="shared" si="23"/>
        <v>0</v>
      </c>
      <c r="D247" s="74"/>
      <c r="E247" s="74"/>
      <c r="F247" s="74"/>
      <c r="G247" s="211"/>
      <c r="H247" s="201">
        <f t="shared" si="24"/>
        <v>0</v>
      </c>
      <c r="I247" s="74"/>
      <c r="J247" s="74"/>
      <c r="K247" s="74"/>
      <c r="L247" s="158"/>
    </row>
    <row r="248" spans="1:12" x14ac:dyDescent="0.25">
      <c r="A248" s="44">
        <v>6292</v>
      </c>
      <c r="B248" s="71" t="s">
        <v>256</v>
      </c>
      <c r="C248" s="201">
        <f t="shared" si="23"/>
        <v>0</v>
      </c>
      <c r="D248" s="74"/>
      <c r="E248" s="74"/>
      <c r="F248" s="74"/>
      <c r="G248" s="211"/>
      <c r="H248" s="201">
        <f t="shared" si="24"/>
        <v>0</v>
      </c>
      <c r="I248" s="74"/>
      <c r="J248" s="74"/>
      <c r="K248" s="74"/>
      <c r="L248" s="158"/>
    </row>
    <row r="249" spans="1:12" ht="72" x14ac:dyDescent="0.25">
      <c r="A249" s="44">
        <v>6296</v>
      </c>
      <c r="B249" s="71" t="s">
        <v>257</v>
      </c>
      <c r="C249" s="201">
        <f t="shared" si="23"/>
        <v>0</v>
      </c>
      <c r="D249" s="74"/>
      <c r="E249" s="74"/>
      <c r="F249" s="74"/>
      <c r="G249" s="211"/>
      <c r="H249" s="201">
        <f t="shared" si="24"/>
        <v>0</v>
      </c>
      <c r="I249" s="74"/>
      <c r="J249" s="74"/>
      <c r="K249" s="74"/>
      <c r="L249" s="158"/>
    </row>
    <row r="250" spans="1:12" ht="39.75" customHeight="1" x14ac:dyDescent="0.25">
      <c r="A250" s="44">
        <v>6299</v>
      </c>
      <c r="B250" s="71" t="s">
        <v>258</v>
      </c>
      <c r="C250" s="201">
        <f t="shared" si="23"/>
        <v>0</v>
      </c>
      <c r="D250" s="74"/>
      <c r="E250" s="74"/>
      <c r="F250" s="74"/>
      <c r="G250" s="211"/>
      <c r="H250" s="201">
        <f t="shared" si="24"/>
        <v>0</v>
      </c>
      <c r="I250" s="74"/>
      <c r="J250" s="74"/>
      <c r="K250" s="74"/>
      <c r="L250" s="158"/>
    </row>
    <row r="251" spans="1:12" x14ac:dyDescent="0.25">
      <c r="A251" s="56">
        <v>6300</v>
      </c>
      <c r="B251" s="147" t="s">
        <v>259</v>
      </c>
      <c r="C251" s="184">
        <f t="shared" si="23"/>
        <v>0</v>
      </c>
      <c r="D251" s="63">
        <f>SUM(D252,D257,D258)</f>
        <v>0</v>
      </c>
      <c r="E251" s="63">
        <f t="shared" ref="E251:G251" si="28">SUM(E252,E257,E258)</f>
        <v>0</v>
      </c>
      <c r="F251" s="63">
        <f t="shared" si="28"/>
        <v>0</v>
      </c>
      <c r="G251" s="63">
        <f t="shared" si="28"/>
        <v>0</v>
      </c>
      <c r="H251" s="57">
        <f t="shared" si="24"/>
        <v>0</v>
      </c>
      <c r="I251" s="63">
        <f>SUM(I252,I257,I258)</f>
        <v>0</v>
      </c>
      <c r="J251" s="63">
        <f t="shared" ref="J251:L251" si="29">SUM(J252,J257,J258)</f>
        <v>0</v>
      </c>
      <c r="K251" s="63">
        <f t="shared" si="29"/>
        <v>0</v>
      </c>
      <c r="L251" s="172">
        <f t="shared" si="29"/>
        <v>0</v>
      </c>
    </row>
    <row r="252" spans="1:12" ht="24" x14ac:dyDescent="0.25">
      <c r="A252" s="168">
        <v>6320</v>
      </c>
      <c r="B252" s="65" t="s">
        <v>260</v>
      </c>
      <c r="C252" s="209">
        <f t="shared" si="23"/>
        <v>0</v>
      </c>
      <c r="D252" s="169">
        <f>SUM(D253:D256)</f>
        <v>0</v>
      </c>
      <c r="E252" s="169">
        <f>SUM(E253:E256)</f>
        <v>0</v>
      </c>
      <c r="F252" s="169">
        <f t="shared" ref="F252:G252" si="30">SUM(F253:F256)</f>
        <v>0</v>
      </c>
      <c r="G252" s="212">
        <f t="shared" si="30"/>
        <v>0</v>
      </c>
      <c r="H252" s="209">
        <f t="shared" si="24"/>
        <v>0</v>
      </c>
      <c r="I252" s="169">
        <f>SUM(I253:I256)</f>
        <v>0</v>
      </c>
      <c r="J252" s="169">
        <f t="shared" ref="J252:L252" si="31">SUM(J253:J256)</f>
        <v>0</v>
      </c>
      <c r="K252" s="169">
        <f t="shared" si="31"/>
        <v>0</v>
      </c>
      <c r="L252" s="213">
        <f t="shared" si="31"/>
        <v>0</v>
      </c>
    </row>
    <row r="253" spans="1:12" x14ac:dyDescent="0.25">
      <c r="A253" s="44">
        <v>6322</v>
      </c>
      <c r="B253" s="71" t="s">
        <v>261</v>
      </c>
      <c r="C253" s="201">
        <f t="shared" si="23"/>
        <v>0</v>
      </c>
      <c r="D253" s="74"/>
      <c r="E253" s="74"/>
      <c r="F253" s="74"/>
      <c r="G253" s="211"/>
      <c r="H253" s="201">
        <f t="shared" si="24"/>
        <v>0</v>
      </c>
      <c r="I253" s="74"/>
      <c r="J253" s="74"/>
      <c r="K253" s="74"/>
      <c r="L253" s="158"/>
    </row>
    <row r="254" spans="1:12" ht="24" x14ac:dyDescent="0.25">
      <c r="A254" s="44">
        <v>6323</v>
      </c>
      <c r="B254" s="71" t="s">
        <v>262</v>
      </c>
      <c r="C254" s="201">
        <f t="shared" si="23"/>
        <v>0</v>
      </c>
      <c r="D254" s="74"/>
      <c r="E254" s="74"/>
      <c r="F254" s="74"/>
      <c r="G254" s="211"/>
      <c r="H254" s="201">
        <f t="shared" si="24"/>
        <v>0</v>
      </c>
      <c r="I254" s="74"/>
      <c r="J254" s="74"/>
      <c r="K254" s="74"/>
      <c r="L254" s="158"/>
    </row>
    <row r="255" spans="1:12" ht="24" x14ac:dyDescent="0.25">
      <c r="A255" s="44">
        <v>6324</v>
      </c>
      <c r="B255" s="71" t="s">
        <v>263</v>
      </c>
      <c r="C255" s="201">
        <f t="shared" si="23"/>
        <v>0</v>
      </c>
      <c r="D255" s="74"/>
      <c r="E255" s="74"/>
      <c r="F255" s="74"/>
      <c r="G255" s="211"/>
      <c r="H255" s="201">
        <f t="shared" si="24"/>
        <v>0</v>
      </c>
      <c r="I255" s="74"/>
      <c r="J255" s="74"/>
      <c r="K255" s="74"/>
      <c r="L255" s="158"/>
    </row>
    <row r="256" spans="1:12" x14ac:dyDescent="0.25">
      <c r="A256" s="38">
        <v>6329</v>
      </c>
      <c r="B256" s="65" t="s">
        <v>264</v>
      </c>
      <c r="C256" s="205">
        <f t="shared" si="23"/>
        <v>0</v>
      </c>
      <c r="D256" s="68"/>
      <c r="E256" s="68"/>
      <c r="F256" s="68"/>
      <c r="G256" s="214"/>
      <c r="H256" s="205">
        <f t="shared" si="24"/>
        <v>0</v>
      </c>
      <c r="I256" s="68"/>
      <c r="J256" s="68"/>
      <c r="K256" s="68"/>
      <c r="L256" s="155"/>
    </row>
    <row r="257" spans="1:13" ht="24" x14ac:dyDescent="0.25">
      <c r="A257" s="215">
        <v>6330</v>
      </c>
      <c r="B257" s="216" t="s">
        <v>265</v>
      </c>
      <c r="C257" s="209">
        <f>SUM(D257:G257)</f>
        <v>0</v>
      </c>
      <c r="D257" s="189"/>
      <c r="E257" s="189"/>
      <c r="F257" s="189"/>
      <c r="G257" s="211"/>
      <c r="H257" s="209">
        <f>SUM(I257:L257)</f>
        <v>0</v>
      </c>
      <c r="I257" s="189"/>
      <c r="J257" s="189"/>
      <c r="K257" s="189"/>
      <c r="L257" s="191"/>
    </row>
    <row r="258" spans="1:13" x14ac:dyDescent="0.25">
      <c r="A258" s="159">
        <v>6360</v>
      </c>
      <c r="B258" s="71" t="s">
        <v>266</v>
      </c>
      <c r="C258" s="201">
        <f t="shared" si="23"/>
        <v>0</v>
      </c>
      <c r="D258" s="74"/>
      <c r="E258" s="74"/>
      <c r="F258" s="74"/>
      <c r="G258" s="157"/>
      <c r="H258" s="208">
        <f t="shared" si="24"/>
        <v>0</v>
      </c>
      <c r="I258" s="74"/>
      <c r="J258" s="74"/>
      <c r="K258" s="74"/>
      <c r="L258" s="158"/>
    </row>
    <row r="259" spans="1:13" ht="36" x14ac:dyDescent="0.25">
      <c r="A259" s="56">
        <v>6400</v>
      </c>
      <c r="B259" s="147" t="s">
        <v>267</v>
      </c>
      <c r="C259" s="184">
        <f>SUM(D259:G259)</f>
        <v>0</v>
      </c>
      <c r="D259" s="63">
        <f>SUM(D260,D264)</f>
        <v>0</v>
      </c>
      <c r="E259" s="63">
        <f t="shared" ref="E259:G259" si="32">SUM(E260,E264)</f>
        <v>0</v>
      </c>
      <c r="F259" s="63">
        <f t="shared" si="32"/>
        <v>0</v>
      </c>
      <c r="G259" s="63">
        <f t="shared" si="32"/>
        <v>0</v>
      </c>
      <c r="H259" s="57">
        <f>SUM(I259:L259)</f>
        <v>0</v>
      </c>
      <c r="I259" s="63">
        <f>SUM(I260,I264)</f>
        <v>0</v>
      </c>
      <c r="J259" s="63">
        <f t="shared" ref="J259:L259" si="33">SUM(J260,J264)</f>
        <v>0</v>
      </c>
      <c r="K259" s="63">
        <f t="shared" si="33"/>
        <v>0</v>
      </c>
      <c r="L259" s="172">
        <f t="shared" si="33"/>
        <v>0</v>
      </c>
    </row>
    <row r="260" spans="1:13" ht="24" x14ac:dyDescent="0.25">
      <c r="A260" s="168">
        <v>6410</v>
      </c>
      <c r="B260" s="65" t="s">
        <v>268</v>
      </c>
      <c r="C260" s="205">
        <f t="shared" si="23"/>
        <v>0</v>
      </c>
      <c r="D260" s="169">
        <f>SUM(D261:D263)</f>
        <v>0</v>
      </c>
      <c r="E260" s="169">
        <f t="shared" ref="E260:G260" si="34">SUM(E261:E263)</f>
        <v>0</v>
      </c>
      <c r="F260" s="169">
        <f t="shared" si="34"/>
        <v>0</v>
      </c>
      <c r="G260" s="217">
        <f t="shared" si="34"/>
        <v>0</v>
      </c>
      <c r="H260" s="205">
        <f t="shared" si="24"/>
        <v>0</v>
      </c>
      <c r="I260" s="169">
        <f>SUM(I261:I263)</f>
        <v>0</v>
      </c>
      <c r="J260" s="169">
        <f t="shared" ref="J260:L260" si="35">SUM(J261:J263)</f>
        <v>0</v>
      </c>
      <c r="K260" s="169">
        <f t="shared" si="35"/>
        <v>0</v>
      </c>
      <c r="L260" s="180">
        <f t="shared" si="35"/>
        <v>0</v>
      </c>
    </row>
    <row r="261" spans="1:13" x14ac:dyDescent="0.25">
      <c r="A261" s="44">
        <v>6411</v>
      </c>
      <c r="B261" s="174" t="s">
        <v>269</v>
      </c>
      <c r="C261" s="201">
        <f t="shared" si="23"/>
        <v>0</v>
      </c>
      <c r="D261" s="74"/>
      <c r="E261" s="74"/>
      <c r="F261" s="74"/>
      <c r="G261" s="157"/>
      <c r="H261" s="208">
        <f t="shared" si="24"/>
        <v>0</v>
      </c>
      <c r="I261" s="74"/>
      <c r="J261" s="74"/>
      <c r="K261" s="74"/>
      <c r="L261" s="158"/>
    </row>
    <row r="262" spans="1:13" ht="36" x14ac:dyDescent="0.25">
      <c r="A262" s="44">
        <v>6412</v>
      </c>
      <c r="B262" s="71" t="s">
        <v>270</v>
      </c>
      <c r="C262" s="201">
        <f t="shared" si="23"/>
        <v>0</v>
      </c>
      <c r="D262" s="74"/>
      <c r="E262" s="74"/>
      <c r="F262" s="74"/>
      <c r="G262" s="157"/>
      <c r="H262" s="208">
        <f t="shared" si="24"/>
        <v>0</v>
      </c>
      <c r="I262" s="74"/>
      <c r="J262" s="74"/>
      <c r="K262" s="74"/>
      <c r="L262" s="158"/>
    </row>
    <row r="263" spans="1:13" ht="36" x14ac:dyDescent="0.25">
      <c r="A263" s="44">
        <v>6419</v>
      </c>
      <c r="B263" s="71" t="s">
        <v>271</v>
      </c>
      <c r="C263" s="201">
        <f t="shared" si="23"/>
        <v>0</v>
      </c>
      <c r="D263" s="74"/>
      <c r="E263" s="74"/>
      <c r="F263" s="74"/>
      <c r="G263" s="157"/>
      <c r="H263" s="208">
        <f t="shared" si="24"/>
        <v>0</v>
      </c>
      <c r="I263" s="74"/>
      <c r="J263" s="74"/>
      <c r="K263" s="74"/>
      <c r="L263" s="158"/>
    </row>
    <row r="264" spans="1:13" ht="36" x14ac:dyDescent="0.25">
      <c r="A264" s="159">
        <v>6420</v>
      </c>
      <c r="B264" s="71" t="s">
        <v>272</v>
      </c>
      <c r="C264" s="201">
        <f t="shared" si="23"/>
        <v>0</v>
      </c>
      <c r="D264" s="160">
        <f>SUM(D265:D268)</f>
        <v>0</v>
      </c>
      <c r="E264" s="160">
        <f>SUM(E265:E268)</f>
        <v>0</v>
      </c>
      <c r="F264" s="160">
        <f>SUM(F265:F268)</f>
        <v>0</v>
      </c>
      <c r="G264" s="218">
        <f>SUM(G265:G268)</f>
        <v>0</v>
      </c>
      <c r="H264" s="201">
        <f>SUM(I264:L264)</f>
        <v>0</v>
      </c>
      <c r="I264" s="160">
        <f>SUM(I265:I268)</f>
        <v>0</v>
      </c>
      <c r="J264" s="160">
        <f>SUM(J265:J268)</f>
        <v>0</v>
      </c>
      <c r="K264" s="160">
        <f>SUM(K265:K268)</f>
        <v>0</v>
      </c>
      <c r="L264" s="176">
        <f>SUM(L265:L268)</f>
        <v>0</v>
      </c>
    </row>
    <row r="265" spans="1:13" x14ac:dyDescent="0.25">
      <c r="A265" s="44">
        <v>6421</v>
      </c>
      <c r="B265" s="71" t="s">
        <v>273</v>
      </c>
      <c r="C265" s="201">
        <f t="shared" ref="C265:C285" si="36">SUM(D265:G265)</f>
        <v>0</v>
      </c>
      <c r="D265" s="74"/>
      <c r="E265" s="74"/>
      <c r="F265" s="74"/>
      <c r="G265" s="157"/>
      <c r="H265" s="208">
        <f t="shared" ref="H265:H285" si="37">SUM(I265:L265)</f>
        <v>0</v>
      </c>
      <c r="I265" s="74"/>
      <c r="J265" s="74"/>
      <c r="K265" s="74"/>
      <c r="L265" s="158"/>
    </row>
    <row r="266" spans="1:13" x14ac:dyDescent="0.25">
      <c r="A266" s="44">
        <v>6422</v>
      </c>
      <c r="B266" s="71" t="s">
        <v>274</v>
      </c>
      <c r="C266" s="201">
        <f t="shared" si="36"/>
        <v>0</v>
      </c>
      <c r="D266" s="74"/>
      <c r="E266" s="74"/>
      <c r="F266" s="74"/>
      <c r="G266" s="157"/>
      <c r="H266" s="208">
        <f t="shared" si="37"/>
        <v>0</v>
      </c>
      <c r="I266" s="74"/>
      <c r="J266" s="74"/>
      <c r="K266" s="74"/>
      <c r="L266" s="158"/>
    </row>
    <row r="267" spans="1:13" ht="13.5" customHeight="1" x14ac:dyDescent="0.25">
      <c r="A267" s="44">
        <v>6423</v>
      </c>
      <c r="B267" s="71" t="s">
        <v>275</v>
      </c>
      <c r="C267" s="201">
        <f>SUM(D267:G267)</f>
        <v>0</v>
      </c>
      <c r="D267" s="74"/>
      <c r="E267" s="74"/>
      <c r="F267" s="74"/>
      <c r="G267" s="157"/>
      <c r="H267" s="208">
        <f>SUM(I267:L267)</f>
        <v>0</v>
      </c>
      <c r="I267" s="74"/>
      <c r="J267" s="74"/>
      <c r="K267" s="74"/>
      <c r="L267" s="158"/>
    </row>
    <row r="268" spans="1:13" ht="36" x14ac:dyDescent="0.25">
      <c r="A268" s="44">
        <v>6424</v>
      </c>
      <c r="B268" s="71" t="s">
        <v>276</v>
      </c>
      <c r="C268" s="201">
        <f>SUM(D268:G268)</f>
        <v>0</v>
      </c>
      <c r="D268" s="74"/>
      <c r="E268" s="74"/>
      <c r="F268" s="74"/>
      <c r="G268" s="157"/>
      <c r="H268" s="208">
        <f>SUM(I268:L268)</f>
        <v>0</v>
      </c>
      <c r="I268" s="74"/>
      <c r="J268" s="74"/>
      <c r="K268" s="74"/>
      <c r="L268" s="158"/>
      <c r="M268" s="225"/>
    </row>
    <row r="269" spans="1:13" ht="36" x14ac:dyDescent="0.25">
      <c r="A269" s="220">
        <v>7000</v>
      </c>
      <c r="B269" s="220" t="s">
        <v>277</v>
      </c>
      <c r="C269" s="221">
        <f t="shared" si="36"/>
        <v>0</v>
      </c>
      <c r="D269" s="222">
        <f>SUM(D270,D281)</f>
        <v>0</v>
      </c>
      <c r="E269" s="222">
        <f>SUM(E270,E281)</f>
        <v>0</v>
      </c>
      <c r="F269" s="222">
        <f>SUM(F270,F281)</f>
        <v>0</v>
      </c>
      <c r="G269" s="222">
        <f>SUM(G270,G281)</f>
        <v>0</v>
      </c>
      <c r="H269" s="223">
        <f t="shared" si="37"/>
        <v>0</v>
      </c>
      <c r="I269" s="222">
        <f>SUM(I270,I281)</f>
        <v>0</v>
      </c>
      <c r="J269" s="222">
        <f>SUM(J270,J281)</f>
        <v>0</v>
      </c>
      <c r="K269" s="222">
        <f>SUM(K270,K281)</f>
        <v>0</v>
      </c>
      <c r="L269" s="224">
        <f>SUM(L270,L281)</f>
        <v>0</v>
      </c>
    </row>
    <row r="270" spans="1:13" ht="24" x14ac:dyDescent="0.25">
      <c r="A270" s="56">
        <v>7200</v>
      </c>
      <c r="B270" s="147" t="s">
        <v>278</v>
      </c>
      <c r="C270" s="184">
        <f t="shared" si="36"/>
        <v>0</v>
      </c>
      <c r="D270" s="63">
        <f>SUM(D271,D272,D275,D276,D280)</f>
        <v>0</v>
      </c>
      <c r="E270" s="63">
        <f>SUM(E271,E272,E275,E276,E280)</f>
        <v>0</v>
      </c>
      <c r="F270" s="63">
        <f>SUM(F271,F272,F275,F276,F280)</f>
        <v>0</v>
      </c>
      <c r="G270" s="63">
        <f>SUM(G271,G272,G275,G276,G280)</f>
        <v>0</v>
      </c>
      <c r="H270" s="57">
        <f t="shared" si="37"/>
        <v>0</v>
      </c>
      <c r="I270" s="63">
        <f>SUM(I271,I272,I275,I276,I280)</f>
        <v>0</v>
      </c>
      <c r="J270" s="63">
        <f>SUM(J271,J272,J275,J276,J280)</f>
        <v>0</v>
      </c>
      <c r="K270" s="63">
        <f>SUM(K271,K272,K275,K276,K280)</f>
        <v>0</v>
      </c>
      <c r="L270" s="149">
        <f>SUM(L271,L272,L275,L276,L280)</f>
        <v>0</v>
      </c>
    </row>
    <row r="271" spans="1:13" ht="24" x14ac:dyDescent="0.25">
      <c r="A271" s="168">
        <v>7210</v>
      </c>
      <c r="B271" s="65" t="s">
        <v>279</v>
      </c>
      <c r="C271" s="205">
        <f t="shared" si="36"/>
        <v>0</v>
      </c>
      <c r="D271" s="68"/>
      <c r="E271" s="68"/>
      <c r="F271" s="68"/>
      <c r="G271" s="154"/>
      <c r="H271" s="66">
        <f t="shared" si="37"/>
        <v>0</v>
      </c>
      <c r="I271" s="68"/>
      <c r="J271" s="68"/>
      <c r="K271" s="68"/>
      <c r="L271" s="155"/>
    </row>
    <row r="272" spans="1:13" s="225" customFormat="1" ht="36" x14ac:dyDescent="0.25">
      <c r="A272" s="159">
        <v>7220</v>
      </c>
      <c r="B272" s="71" t="s">
        <v>280</v>
      </c>
      <c r="C272" s="201">
        <f>SUM(D272:G272)</f>
        <v>0</v>
      </c>
      <c r="D272" s="160">
        <f>SUM(D273:D274)</f>
        <v>0</v>
      </c>
      <c r="E272" s="160">
        <f>SUM(E273:E274)</f>
        <v>0</v>
      </c>
      <c r="F272" s="160">
        <f>SUM(F273:F274)</f>
        <v>0</v>
      </c>
      <c r="G272" s="160">
        <f>SUM(G273:G274)</f>
        <v>0</v>
      </c>
      <c r="H272" s="72">
        <f>SUM(I272:L272)</f>
        <v>0</v>
      </c>
      <c r="I272" s="160">
        <f>SUM(I273:I274)</f>
        <v>0</v>
      </c>
      <c r="J272" s="160">
        <f>SUM(J273:J274)</f>
        <v>0</v>
      </c>
      <c r="K272" s="160">
        <f>SUM(K273:K274)</f>
        <v>0</v>
      </c>
      <c r="L272" s="162">
        <f>SUM(L273:L274)</f>
        <v>0</v>
      </c>
    </row>
    <row r="273" spans="1:12" s="225" customFormat="1" ht="36" x14ac:dyDescent="0.25">
      <c r="A273" s="44">
        <v>7221</v>
      </c>
      <c r="B273" s="71" t="s">
        <v>281</v>
      </c>
      <c r="C273" s="201">
        <f t="shared" si="36"/>
        <v>0</v>
      </c>
      <c r="D273" s="74"/>
      <c r="E273" s="74"/>
      <c r="F273" s="74"/>
      <c r="G273" s="157"/>
      <c r="H273" s="72">
        <f t="shared" si="37"/>
        <v>0</v>
      </c>
      <c r="I273" s="74"/>
      <c r="J273" s="74"/>
      <c r="K273" s="74"/>
      <c r="L273" s="158"/>
    </row>
    <row r="274" spans="1:12" s="225" customFormat="1" ht="36" x14ac:dyDescent="0.25">
      <c r="A274" s="44">
        <v>7222</v>
      </c>
      <c r="B274" s="71" t="s">
        <v>282</v>
      </c>
      <c r="C274" s="201">
        <f t="shared" si="36"/>
        <v>0</v>
      </c>
      <c r="D274" s="74"/>
      <c r="E274" s="74"/>
      <c r="F274" s="74"/>
      <c r="G274" s="157"/>
      <c r="H274" s="72">
        <f t="shared" si="37"/>
        <v>0</v>
      </c>
      <c r="I274" s="74"/>
      <c r="J274" s="74"/>
      <c r="K274" s="74"/>
      <c r="L274" s="158"/>
    </row>
    <row r="275" spans="1:12" ht="24" x14ac:dyDescent="0.25">
      <c r="A275" s="159">
        <v>7230</v>
      </c>
      <c r="B275" s="71" t="s">
        <v>283</v>
      </c>
      <c r="C275" s="201">
        <f t="shared" si="36"/>
        <v>0</v>
      </c>
      <c r="D275" s="74"/>
      <c r="E275" s="74"/>
      <c r="F275" s="74"/>
      <c r="G275" s="157"/>
      <c r="H275" s="72">
        <f t="shared" si="37"/>
        <v>0</v>
      </c>
      <c r="I275" s="74"/>
      <c r="J275" s="74"/>
      <c r="K275" s="74"/>
      <c r="L275" s="158"/>
    </row>
    <row r="276" spans="1:12" ht="24" x14ac:dyDescent="0.25">
      <c r="A276" s="159">
        <v>7240</v>
      </c>
      <c r="B276" s="71" t="s">
        <v>284</v>
      </c>
      <c r="C276" s="201">
        <f t="shared" si="36"/>
        <v>0</v>
      </c>
      <c r="D276" s="160">
        <f>SUM(D277:D279)</f>
        <v>0</v>
      </c>
      <c r="E276" s="160">
        <f t="shared" ref="E276:G276" si="38">SUM(E277:E279)</f>
        <v>0</v>
      </c>
      <c r="F276" s="160">
        <f t="shared" si="38"/>
        <v>0</v>
      </c>
      <c r="G276" s="161">
        <f t="shared" si="38"/>
        <v>0</v>
      </c>
      <c r="H276" s="72">
        <f t="shared" si="37"/>
        <v>0</v>
      </c>
      <c r="I276" s="160">
        <f t="shared" ref="I276:L276" si="39">SUM(I277:I279)</f>
        <v>0</v>
      </c>
      <c r="J276" s="160">
        <f t="shared" si="39"/>
        <v>0</v>
      </c>
      <c r="K276" s="160">
        <f>SUM(K277:K279)</f>
        <v>0</v>
      </c>
      <c r="L276" s="162">
        <f t="shared" si="39"/>
        <v>0</v>
      </c>
    </row>
    <row r="277" spans="1:12" ht="48" x14ac:dyDescent="0.25">
      <c r="A277" s="44">
        <v>7245</v>
      </c>
      <c r="B277" s="71" t="s">
        <v>285</v>
      </c>
      <c r="C277" s="201">
        <f t="shared" si="36"/>
        <v>0</v>
      </c>
      <c r="D277" s="74"/>
      <c r="E277" s="74"/>
      <c r="F277" s="74"/>
      <c r="G277" s="157"/>
      <c r="H277" s="72">
        <f t="shared" si="37"/>
        <v>0</v>
      </c>
      <c r="I277" s="74"/>
      <c r="J277" s="74"/>
      <c r="K277" s="74"/>
      <c r="L277" s="158"/>
    </row>
    <row r="278" spans="1:12" ht="84.75" customHeight="1" x14ac:dyDescent="0.25">
      <c r="A278" s="44">
        <v>7246</v>
      </c>
      <c r="B278" s="71" t="s">
        <v>286</v>
      </c>
      <c r="C278" s="201">
        <f t="shared" si="36"/>
        <v>0</v>
      </c>
      <c r="D278" s="74"/>
      <c r="E278" s="74"/>
      <c r="F278" s="74"/>
      <c r="G278" s="157"/>
      <c r="H278" s="72">
        <f t="shared" si="37"/>
        <v>0</v>
      </c>
      <c r="I278" s="74"/>
      <c r="J278" s="74"/>
      <c r="K278" s="74"/>
      <c r="L278" s="158"/>
    </row>
    <row r="279" spans="1:12" ht="36" x14ac:dyDescent="0.25">
      <c r="A279" s="44">
        <v>7247</v>
      </c>
      <c r="B279" s="71" t="s">
        <v>287</v>
      </c>
      <c r="C279" s="201">
        <f t="shared" si="36"/>
        <v>0</v>
      </c>
      <c r="D279" s="74"/>
      <c r="E279" s="74"/>
      <c r="F279" s="74"/>
      <c r="G279" s="157"/>
      <c r="H279" s="72">
        <f t="shared" si="37"/>
        <v>0</v>
      </c>
      <c r="I279" s="74"/>
      <c r="J279" s="74"/>
      <c r="K279" s="74"/>
      <c r="L279" s="158"/>
    </row>
    <row r="280" spans="1:12" ht="24" x14ac:dyDescent="0.25">
      <c r="A280" s="168">
        <v>7260</v>
      </c>
      <c r="B280" s="65" t="s">
        <v>288</v>
      </c>
      <c r="C280" s="205">
        <f t="shared" si="36"/>
        <v>0</v>
      </c>
      <c r="D280" s="68"/>
      <c r="E280" s="68"/>
      <c r="F280" s="68"/>
      <c r="G280" s="154"/>
      <c r="H280" s="66">
        <f t="shared" si="37"/>
        <v>0</v>
      </c>
      <c r="I280" s="68"/>
      <c r="J280" s="68"/>
      <c r="K280" s="68"/>
      <c r="L280" s="155"/>
    </row>
    <row r="281" spans="1:12" x14ac:dyDescent="0.25">
      <c r="A281" s="108">
        <v>7700</v>
      </c>
      <c r="B281" s="85" t="s">
        <v>289</v>
      </c>
      <c r="C281" s="86">
        <f t="shared" si="36"/>
        <v>0</v>
      </c>
      <c r="D281" s="226">
        <f>D282</f>
        <v>0</v>
      </c>
      <c r="E281" s="226">
        <f t="shared" ref="E281:G281" si="40">E282</f>
        <v>0</v>
      </c>
      <c r="F281" s="226">
        <f t="shared" si="40"/>
        <v>0</v>
      </c>
      <c r="G281" s="227">
        <f t="shared" si="40"/>
        <v>0</v>
      </c>
      <c r="H281" s="86">
        <f t="shared" si="37"/>
        <v>0</v>
      </c>
      <c r="I281" s="226">
        <f t="shared" ref="I281:L281" si="41">I282</f>
        <v>0</v>
      </c>
      <c r="J281" s="226">
        <f t="shared" si="41"/>
        <v>0</v>
      </c>
      <c r="K281" s="226">
        <f t="shared" si="41"/>
        <v>0</v>
      </c>
      <c r="L281" s="228">
        <f t="shared" si="41"/>
        <v>0</v>
      </c>
    </row>
    <row r="282" spans="1:12" x14ac:dyDescent="0.25">
      <c r="A282" s="150">
        <v>7720</v>
      </c>
      <c r="B282" s="65" t="s">
        <v>290</v>
      </c>
      <c r="C282" s="79">
        <f t="shared" si="36"/>
        <v>0</v>
      </c>
      <c r="D282" s="81"/>
      <c r="E282" s="81"/>
      <c r="F282" s="81"/>
      <c r="G282" s="229"/>
      <c r="H282" s="79">
        <f t="shared" si="37"/>
        <v>0</v>
      </c>
      <c r="I282" s="81"/>
      <c r="J282" s="81"/>
      <c r="K282" s="81"/>
      <c r="L282" s="230"/>
    </row>
    <row r="283" spans="1:12" x14ac:dyDescent="0.25">
      <c r="A283" s="174"/>
      <c r="B283" s="71" t="s">
        <v>291</v>
      </c>
      <c r="C283" s="201">
        <f t="shared" si="36"/>
        <v>0</v>
      </c>
      <c r="D283" s="160">
        <f>SUM(D284:D285)</f>
        <v>0</v>
      </c>
      <c r="E283" s="160">
        <f>SUM(E284:E285)</f>
        <v>0</v>
      </c>
      <c r="F283" s="160">
        <f>SUM(F284:F285)</f>
        <v>0</v>
      </c>
      <c r="G283" s="161">
        <f>SUM(G284:G285)</f>
        <v>0</v>
      </c>
      <c r="H283" s="72">
        <f t="shared" si="37"/>
        <v>0</v>
      </c>
      <c r="I283" s="160">
        <f>SUM(I284:I285)</f>
        <v>0</v>
      </c>
      <c r="J283" s="160">
        <f>SUM(J284:J285)</f>
        <v>0</v>
      </c>
      <c r="K283" s="160">
        <f>SUM(K284:K285)</f>
        <v>0</v>
      </c>
      <c r="L283" s="162">
        <f>SUM(L284:L285)</f>
        <v>0</v>
      </c>
    </row>
    <row r="284" spans="1:12" x14ac:dyDescent="0.25">
      <c r="A284" s="174" t="s">
        <v>292</v>
      </c>
      <c r="B284" s="44" t="s">
        <v>293</v>
      </c>
      <c r="C284" s="201">
        <f t="shared" si="36"/>
        <v>0</v>
      </c>
      <c r="D284" s="74"/>
      <c r="E284" s="74"/>
      <c r="F284" s="74"/>
      <c r="G284" s="157"/>
      <c r="H284" s="72">
        <f t="shared" si="37"/>
        <v>0</v>
      </c>
      <c r="I284" s="74"/>
      <c r="J284" s="74"/>
      <c r="K284" s="74"/>
      <c r="L284" s="158"/>
    </row>
    <row r="285" spans="1:12" ht="24" x14ac:dyDescent="0.25">
      <c r="A285" s="174" t="s">
        <v>294</v>
      </c>
      <c r="B285" s="231" t="s">
        <v>295</v>
      </c>
      <c r="C285" s="205">
        <f t="shared" si="36"/>
        <v>0</v>
      </c>
      <c r="D285" s="68"/>
      <c r="E285" s="68"/>
      <c r="F285" s="68"/>
      <c r="G285" s="154"/>
      <c r="H285" s="66">
        <f t="shared" si="37"/>
        <v>0</v>
      </c>
      <c r="I285" s="68"/>
      <c r="J285" s="68"/>
      <c r="K285" s="68"/>
      <c r="L285" s="155"/>
    </row>
    <row r="286" spans="1:12" ht="12.75" thickBot="1" x14ac:dyDescent="0.3">
      <c r="A286" s="232"/>
      <c r="B286" s="232" t="s">
        <v>296</v>
      </c>
      <c r="C286" s="233">
        <f t="shared" ref="C286:L286" si="42">SUM(C283,C269,C230,C195,C187,C173,C75,C53)</f>
        <v>41020</v>
      </c>
      <c r="D286" s="233">
        <f t="shared" si="42"/>
        <v>41020</v>
      </c>
      <c r="E286" s="233">
        <f t="shared" si="42"/>
        <v>0</v>
      </c>
      <c r="F286" s="233">
        <f t="shared" si="42"/>
        <v>0</v>
      </c>
      <c r="G286" s="234">
        <f t="shared" si="42"/>
        <v>0</v>
      </c>
      <c r="H286" s="235">
        <f t="shared" si="42"/>
        <v>43460</v>
      </c>
      <c r="I286" s="233">
        <f t="shared" si="42"/>
        <v>43460</v>
      </c>
      <c r="J286" s="233">
        <f t="shared" si="42"/>
        <v>0</v>
      </c>
      <c r="K286" s="233">
        <f t="shared" si="42"/>
        <v>0</v>
      </c>
      <c r="L286" s="236">
        <f t="shared" si="42"/>
        <v>0</v>
      </c>
    </row>
    <row r="287" spans="1:12" s="24" customFormat="1" ht="13.5" thickTop="1" thickBot="1" x14ac:dyDescent="0.3">
      <c r="A287" s="601" t="s">
        <v>297</v>
      </c>
      <c r="B287" s="602"/>
      <c r="C287" s="237">
        <f>SUM(D287:G287)</f>
        <v>0</v>
      </c>
      <c r="D287" s="238">
        <f>SUM(D24,D25,D41)-D51</f>
        <v>0</v>
      </c>
      <c r="E287" s="238">
        <f>SUM(E24,E25,E41)-E51</f>
        <v>0</v>
      </c>
      <c r="F287" s="238">
        <f>(F26+F43)-F51</f>
        <v>0</v>
      </c>
      <c r="G287" s="239">
        <f>G45-G51</f>
        <v>0</v>
      </c>
      <c r="H287" s="237">
        <f>SUM(I287:L287)</f>
        <v>0</v>
      </c>
      <c r="I287" s="238">
        <f>SUM(I24,I25,I41)-I51</f>
        <v>0</v>
      </c>
      <c r="J287" s="238">
        <f>SUM(J24,J25,J41)-J51</f>
        <v>0</v>
      </c>
      <c r="K287" s="238">
        <f>(K26+K43)-K51</f>
        <v>0</v>
      </c>
      <c r="L287" s="240">
        <f>L45-L51</f>
        <v>0</v>
      </c>
    </row>
    <row r="288" spans="1:12" s="24" customFormat="1" ht="12.75" thickTop="1" x14ac:dyDescent="0.25">
      <c r="A288" s="620" t="s">
        <v>298</v>
      </c>
      <c r="B288" s="621"/>
      <c r="C288" s="241">
        <f t="shared" ref="C288:L288" si="43">SUM(C289,C290)-C297+C298</f>
        <v>0</v>
      </c>
      <c r="D288" s="242">
        <f t="shared" si="43"/>
        <v>0</v>
      </c>
      <c r="E288" s="242">
        <f t="shared" si="43"/>
        <v>0</v>
      </c>
      <c r="F288" s="242">
        <f t="shared" si="43"/>
        <v>0</v>
      </c>
      <c r="G288" s="243">
        <f t="shared" si="43"/>
        <v>0</v>
      </c>
      <c r="H288" s="244">
        <f t="shared" si="43"/>
        <v>0</v>
      </c>
      <c r="I288" s="242">
        <f t="shared" si="43"/>
        <v>0</v>
      </c>
      <c r="J288" s="242">
        <f t="shared" si="43"/>
        <v>0</v>
      </c>
      <c r="K288" s="242">
        <f t="shared" si="43"/>
        <v>0</v>
      </c>
      <c r="L288" s="245">
        <f t="shared" si="43"/>
        <v>0</v>
      </c>
    </row>
    <row r="289" spans="1:12" s="24" customFormat="1" ht="12.75" thickBot="1" x14ac:dyDescent="0.3">
      <c r="A289" s="126" t="s">
        <v>299</v>
      </c>
      <c r="B289" s="126" t="s">
        <v>300</v>
      </c>
      <c r="C289" s="246">
        <f t="shared" ref="C289:L289" si="44">C21-C283</f>
        <v>0</v>
      </c>
      <c r="D289" s="128">
        <f t="shared" si="44"/>
        <v>0</v>
      </c>
      <c r="E289" s="128">
        <f t="shared" si="44"/>
        <v>0</v>
      </c>
      <c r="F289" s="128">
        <f t="shared" si="44"/>
        <v>0</v>
      </c>
      <c r="G289" s="129">
        <f t="shared" si="44"/>
        <v>0</v>
      </c>
      <c r="H289" s="247">
        <f t="shared" si="44"/>
        <v>0</v>
      </c>
      <c r="I289" s="128">
        <f t="shared" si="44"/>
        <v>0</v>
      </c>
      <c r="J289" s="128">
        <f t="shared" si="44"/>
        <v>0</v>
      </c>
      <c r="K289" s="128">
        <f t="shared" si="44"/>
        <v>0</v>
      </c>
      <c r="L289" s="130">
        <f t="shared" si="44"/>
        <v>0</v>
      </c>
    </row>
    <row r="290" spans="1:12" s="24" customFormat="1" ht="12.75" thickTop="1" x14ac:dyDescent="0.25">
      <c r="A290" s="248" t="s">
        <v>301</v>
      </c>
      <c r="B290" s="248" t="s">
        <v>302</v>
      </c>
      <c r="C290" s="241">
        <f t="shared" ref="C290:L290" si="45">SUM(C291,C293,C295)-SUM(C292,C294,C296)</f>
        <v>0</v>
      </c>
      <c r="D290" s="242">
        <f t="shared" si="45"/>
        <v>0</v>
      </c>
      <c r="E290" s="242">
        <f t="shared" si="45"/>
        <v>0</v>
      </c>
      <c r="F290" s="242">
        <f t="shared" si="45"/>
        <v>0</v>
      </c>
      <c r="G290" s="249">
        <f t="shared" si="45"/>
        <v>0</v>
      </c>
      <c r="H290" s="244">
        <f t="shared" si="45"/>
        <v>0</v>
      </c>
      <c r="I290" s="242">
        <f t="shared" si="45"/>
        <v>0</v>
      </c>
      <c r="J290" s="242">
        <f t="shared" si="45"/>
        <v>0</v>
      </c>
      <c r="K290" s="242">
        <f t="shared" si="45"/>
        <v>0</v>
      </c>
      <c r="L290" s="245">
        <f t="shared" si="45"/>
        <v>0</v>
      </c>
    </row>
    <row r="291" spans="1:12" x14ac:dyDescent="0.25">
      <c r="A291" s="250" t="s">
        <v>303</v>
      </c>
      <c r="B291" s="116" t="s">
        <v>304</v>
      </c>
      <c r="C291" s="79">
        <f t="shared" ref="C291:C296" si="46">SUM(D291:G291)</f>
        <v>0</v>
      </c>
      <c r="D291" s="81"/>
      <c r="E291" s="81"/>
      <c r="F291" s="81"/>
      <c r="G291" s="229"/>
      <c r="H291" s="79">
        <f t="shared" ref="H291:H296" si="47">SUM(I291:L291)</f>
        <v>0</v>
      </c>
      <c r="I291" s="81"/>
      <c r="J291" s="81"/>
      <c r="K291" s="81"/>
      <c r="L291" s="230"/>
    </row>
    <row r="292" spans="1:12" ht="24" x14ac:dyDescent="0.25">
      <c r="A292" s="174" t="s">
        <v>305</v>
      </c>
      <c r="B292" s="43" t="s">
        <v>306</v>
      </c>
      <c r="C292" s="72">
        <f t="shared" si="46"/>
        <v>0</v>
      </c>
      <c r="D292" s="74"/>
      <c r="E292" s="74"/>
      <c r="F292" s="74"/>
      <c r="G292" s="157"/>
      <c r="H292" s="72">
        <f t="shared" si="47"/>
        <v>0</v>
      </c>
      <c r="I292" s="74"/>
      <c r="J292" s="74"/>
      <c r="K292" s="74"/>
      <c r="L292" s="158"/>
    </row>
    <row r="293" spans="1:12" x14ac:dyDescent="0.25">
      <c r="A293" s="174" t="s">
        <v>307</v>
      </c>
      <c r="B293" s="43" t="s">
        <v>308</v>
      </c>
      <c r="C293" s="72">
        <f t="shared" si="46"/>
        <v>0</v>
      </c>
      <c r="D293" s="74"/>
      <c r="E293" s="74"/>
      <c r="F293" s="74"/>
      <c r="G293" s="157"/>
      <c r="H293" s="72">
        <f t="shared" si="47"/>
        <v>0</v>
      </c>
      <c r="I293" s="74"/>
      <c r="J293" s="74"/>
      <c r="K293" s="74"/>
      <c r="L293" s="158"/>
    </row>
    <row r="294" spans="1:12" ht="24" x14ac:dyDescent="0.25">
      <c r="A294" s="174" t="s">
        <v>309</v>
      </c>
      <c r="B294" s="43" t="s">
        <v>310</v>
      </c>
      <c r="C294" s="72">
        <f t="shared" si="46"/>
        <v>0</v>
      </c>
      <c r="D294" s="74"/>
      <c r="E294" s="74"/>
      <c r="F294" s="74"/>
      <c r="G294" s="157"/>
      <c r="H294" s="72">
        <f t="shared" si="47"/>
        <v>0</v>
      </c>
      <c r="I294" s="74"/>
      <c r="J294" s="74"/>
      <c r="K294" s="74"/>
      <c r="L294" s="158"/>
    </row>
    <row r="295" spans="1:12" x14ac:dyDescent="0.25">
      <c r="A295" s="174" t="s">
        <v>311</v>
      </c>
      <c r="B295" s="43" t="s">
        <v>312</v>
      </c>
      <c r="C295" s="72">
        <f t="shared" si="46"/>
        <v>0</v>
      </c>
      <c r="D295" s="74"/>
      <c r="E295" s="74"/>
      <c r="F295" s="74"/>
      <c r="G295" s="157"/>
      <c r="H295" s="72">
        <f t="shared" si="47"/>
        <v>0</v>
      </c>
      <c r="I295" s="74"/>
      <c r="J295" s="74"/>
      <c r="K295" s="74"/>
      <c r="L295" s="158"/>
    </row>
    <row r="296" spans="1:12" ht="24.75" thickBot="1" x14ac:dyDescent="0.3">
      <c r="A296" s="251" t="s">
        <v>313</v>
      </c>
      <c r="B296" s="252" t="s">
        <v>314</v>
      </c>
      <c r="C296" s="185">
        <f t="shared" si="46"/>
        <v>0</v>
      </c>
      <c r="D296" s="189"/>
      <c r="E296" s="189"/>
      <c r="F296" s="189"/>
      <c r="G296" s="253"/>
      <c r="H296" s="185">
        <f t="shared" si="47"/>
        <v>0</v>
      </c>
      <c r="I296" s="189"/>
      <c r="J296" s="189"/>
      <c r="K296" s="189"/>
      <c r="L296" s="191"/>
    </row>
    <row r="297" spans="1:12" s="24" customFormat="1" ht="13.5" thickTop="1" thickBot="1" x14ac:dyDescent="0.3">
      <c r="A297" s="254" t="s">
        <v>315</v>
      </c>
      <c r="B297" s="254" t="s">
        <v>316</v>
      </c>
      <c r="C297" s="255">
        <f>SUM(D297:G297)</f>
        <v>0</v>
      </c>
      <c r="D297" s="256"/>
      <c r="E297" s="256"/>
      <c r="F297" s="256"/>
      <c r="G297" s="257"/>
      <c r="H297" s="255">
        <f>SUM(I297:L297)</f>
        <v>0</v>
      </c>
      <c r="I297" s="256"/>
      <c r="J297" s="256"/>
      <c r="K297" s="256"/>
      <c r="L297" s="258"/>
    </row>
    <row r="298" spans="1:12" s="24" customFormat="1" ht="48.75" thickTop="1" x14ac:dyDescent="0.25">
      <c r="A298" s="248" t="s">
        <v>317</v>
      </c>
      <c r="B298" s="259" t="s">
        <v>318</v>
      </c>
      <c r="C298" s="260">
        <f>SUM(D298:G298)</f>
        <v>0</v>
      </c>
      <c r="D298" s="177"/>
      <c r="E298" s="177"/>
      <c r="F298" s="177"/>
      <c r="G298" s="178"/>
      <c r="H298" s="260">
        <f>SUM(I298:L298)</f>
        <v>0</v>
      </c>
      <c r="I298" s="177"/>
      <c r="J298" s="177"/>
      <c r="K298" s="177"/>
      <c r="L298" s="179"/>
    </row>
    <row r="299" spans="1:12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</row>
    <row r="300" spans="1:12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</row>
    <row r="301" spans="1:12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</row>
    <row r="302" spans="1:12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</row>
    <row r="303" spans="1:12" x14ac:dyDescent="0.2">
      <c r="A303" s="1"/>
      <c r="B303" s="1"/>
      <c r="C303" s="261"/>
      <c r="D303" s="1"/>
      <c r="E303" s="1"/>
      <c r="F303" s="1"/>
      <c r="G303" s="1"/>
      <c r="H303" s="1"/>
      <c r="I303" s="1"/>
      <c r="J303" s="1"/>
      <c r="K303" s="1"/>
      <c r="L303" s="1"/>
    </row>
    <row r="304" spans="1:12" x14ac:dyDescent="0.2">
      <c r="A304" s="1"/>
      <c r="B304" s="1"/>
      <c r="C304" s="261"/>
      <c r="D304" s="1"/>
      <c r="E304" s="1"/>
      <c r="F304" s="1"/>
      <c r="G304" s="1"/>
      <c r="H304" s="1"/>
      <c r="I304" s="1"/>
      <c r="J304" s="1"/>
      <c r="K304" s="1"/>
      <c r="L304" s="1"/>
    </row>
    <row r="305" spans="1:12" x14ac:dyDescent="0.2">
      <c r="A305" s="1"/>
      <c r="B305" s="1"/>
      <c r="C305" s="261"/>
      <c r="D305" s="1"/>
      <c r="E305" s="1"/>
      <c r="F305" s="1"/>
      <c r="G305" s="1"/>
      <c r="H305" s="1"/>
      <c r="I305" s="1"/>
      <c r="J305" s="1"/>
      <c r="K305" s="1"/>
      <c r="L305" s="1"/>
    </row>
    <row r="306" spans="1:12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</row>
    <row r="307" spans="1:12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</row>
    <row r="308" spans="1:12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</row>
    <row r="309" spans="1:12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</row>
    <row r="310" spans="1:12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</row>
    <row r="311" spans="1:12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</row>
    <row r="312" spans="1:12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</row>
    <row r="313" spans="1:12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</row>
    <row r="314" spans="1:12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</row>
  </sheetData>
  <sheetProtection formatCells="0" formatColumns="0" formatRows="0"/>
  <autoFilter ref="A18:L298"/>
  <mergeCells count="29">
    <mergeCell ref="A288:B288"/>
    <mergeCell ref="H16:H17"/>
    <mergeCell ref="I16:I17"/>
    <mergeCell ref="J16:J17"/>
    <mergeCell ref="K16:K17"/>
    <mergeCell ref="L16:L17"/>
    <mergeCell ref="A287:B287"/>
    <mergeCell ref="C13:L13"/>
    <mergeCell ref="A15:A17"/>
    <mergeCell ref="B15:B17"/>
    <mergeCell ref="C15:G15"/>
    <mergeCell ref="H15:L15"/>
    <mergeCell ref="C16:C17"/>
    <mergeCell ref="D16:D17"/>
    <mergeCell ref="E16:E17"/>
    <mergeCell ref="F16:F17"/>
    <mergeCell ref="G16:G17"/>
    <mergeCell ref="C12:L12"/>
    <mergeCell ref="A1:L1"/>
    <mergeCell ref="A2:L2"/>
    <mergeCell ref="C3:L3"/>
    <mergeCell ref="C4:L4"/>
    <mergeCell ref="C5:L5"/>
    <mergeCell ref="C6:L6"/>
    <mergeCell ref="C7:L7"/>
    <mergeCell ref="C8:L8"/>
    <mergeCell ref="C9:L9"/>
    <mergeCell ref="C10:L10"/>
    <mergeCell ref="C11:L11"/>
  </mergeCells>
  <pageMargins left="0.78740157480314965" right="0.39370078740157483" top="0.39370078740157483" bottom="0.39370078740157483" header="0.23622047244094491" footer="0.19685039370078741"/>
  <pageSetup paperSize="9" scale="70" orientation="portrait" r:id="rId1"/>
  <headerFooter>
    <oddHeader xml:space="preserve">&amp;C                               </oddHeader>
    <oddFooter>&amp;L&amp;D, &amp;T&amp;R&amp;"Times New Roman,Regular"&amp;10&amp;P (&amp;N)</oddFoot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M316"/>
  <sheetViews>
    <sheetView showGridLines="0" view="pageLayout" zoomScaleNormal="100" workbookViewId="0">
      <selection activeCell="C4" sqref="C4:L4"/>
    </sheetView>
  </sheetViews>
  <sheetFormatPr defaultRowHeight="12" x14ac:dyDescent="0.25"/>
  <cols>
    <col min="1" max="1" width="10.85546875" style="262" customWidth="1"/>
    <col min="2" max="2" width="28" style="262" customWidth="1"/>
    <col min="3" max="3" width="9.7109375" style="262" customWidth="1"/>
    <col min="4" max="4" width="9.5703125" style="262" customWidth="1"/>
    <col min="5" max="6" width="8.7109375" style="262" customWidth="1"/>
    <col min="7" max="7" width="8.28515625" style="262" customWidth="1"/>
    <col min="8" max="11" width="8.7109375" style="262" customWidth="1"/>
    <col min="12" max="12" width="7.5703125" style="262" customWidth="1"/>
    <col min="13" max="16" width="0" style="1" hidden="1" customWidth="1"/>
    <col min="17" max="16384" width="9.140625" style="1"/>
  </cols>
  <sheetData>
    <row r="1" spans="1:12" x14ac:dyDescent="0.25">
      <c r="A1" s="591" t="s">
        <v>549</v>
      </c>
      <c r="B1" s="591"/>
      <c r="C1" s="591"/>
      <c r="D1" s="591"/>
      <c r="E1" s="591"/>
      <c r="F1" s="591"/>
      <c r="G1" s="591"/>
      <c r="H1" s="591"/>
      <c r="I1" s="591"/>
      <c r="J1" s="591"/>
      <c r="K1" s="591"/>
      <c r="L1" s="591"/>
    </row>
    <row r="2" spans="1:12" ht="35.25" customHeight="1" x14ac:dyDescent="0.25">
      <c r="A2" s="592" t="s">
        <v>1</v>
      </c>
      <c r="B2" s="593"/>
      <c r="C2" s="593"/>
      <c r="D2" s="593"/>
      <c r="E2" s="593"/>
      <c r="F2" s="593"/>
      <c r="G2" s="593"/>
      <c r="H2" s="593"/>
      <c r="I2" s="593"/>
      <c r="J2" s="593"/>
      <c r="K2" s="593"/>
      <c r="L2" s="594"/>
    </row>
    <row r="3" spans="1:12" ht="12.75" customHeight="1" x14ac:dyDescent="0.25">
      <c r="A3" s="2" t="s">
        <v>2</v>
      </c>
      <c r="B3" s="3"/>
      <c r="C3" s="668" t="s">
        <v>664</v>
      </c>
      <c r="D3" s="595"/>
      <c r="E3" s="595"/>
      <c r="F3" s="595"/>
      <c r="G3" s="595"/>
      <c r="H3" s="595"/>
      <c r="I3" s="595"/>
      <c r="J3" s="595"/>
      <c r="K3" s="595"/>
      <c r="L3" s="596"/>
    </row>
    <row r="4" spans="1:12" ht="12.75" customHeight="1" x14ac:dyDescent="0.25">
      <c r="A4" s="2" t="s">
        <v>4</v>
      </c>
      <c r="B4" s="3"/>
      <c r="C4" s="668" t="s">
        <v>413</v>
      </c>
      <c r="D4" s="595"/>
      <c r="E4" s="595"/>
      <c r="F4" s="595"/>
      <c r="G4" s="595"/>
      <c r="H4" s="595"/>
      <c r="I4" s="595"/>
      <c r="J4" s="595"/>
      <c r="K4" s="595"/>
      <c r="L4" s="596"/>
    </row>
    <row r="5" spans="1:12" ht="12.75" customHeight="1" x14ac:dyDescent="0.25">
      <c r="A5" s="4" t="s">
        <v>6</v>
      </c>
      <c r="B5" s="5"/>
      <c r="C5" s="667" t="s">
        <v>414</v>
      </c>
      <c r="D5" s="589"/>
      <c r="E5" s="589"/>
      <c r="F5" s="589"/>
      <c r="G5" s="589"/>
      <c r="H5" s="589"/>
      <c r="I5" s="589"/>
      <c r="J5" s="589"/>
      <c r="K5" s="589"/>
      <c r="L5" s="590"/>
    </row>
    <row r="6" spans="1:12" ht="12.75" customHeight="1" x14ac:dyDescent="0.25">
      <c r="A6" s="4" t="s">
        <v>8</v>
      </c>
      <c r="B6" s="5"/>
      <c r="C6" s="667" t="s">
        <v>320</v>
      </c>
      <c r="D6" s="589"/>
      <c r="E6" s="589"/>
      <c r="F6" s="589"/>
      <c r="G6" s="589"/>
      <c r="H6" s="589"/>
      <c r="I6" s="589"/>
      <c r="J6" s="589"/>
      <c r="K6" s="589"/>
      <c r="L6" s="590"/>
    </row>
    <row r="7" spans="1:12" x14ac:dyDescent="0.25">
      <c r="A7" s="4" t="s">
        <v>10</v>
      </c>
      <c r="B7" s="5"/>
      <c r="C7" s="668" t="s">
        <v>547</v>
      </c>
      <c r="D7" s="595"/>
      <c r="E7" s="595"/>
      <c r="F7" s="595"/>
      <c r="G7" s="595"/>
      <c r="H7" s="595"/>
      <c r="I7" s="595"/>
      <c r="J7" s="595"/>
      <c r="K7" s="595"/>
      <c r="L7" s="596"/>
    </row>
    <row r="8" spans="1:12" ht="12.75" customHeight="1" x14ac:dyDescent="0.25">
      <c r="A8" s="6" t="s">
        <v>12</v>
      </c>
      <c r="B8" s="5"/>
      <c r="C8" s="597"/>
      <c r="D8" s="597"/>
      <c r="E8" s="597"/>
      <c r="F8" s="597"/>
      <c r="G8" s="597"/>
      <c r="H8" s="597"/>
      <c r="I8" s="597"/>
      <c r="J8" s="597"/>
      <c r="K8" s="597"/>
      <c r="L8" s="598"/>
    </row>
    <row r="9" spans="1:12" ht="12.75" customHeight="1" x14ac:dyDescent="0.25">
      <c r="A9" s="4"/>
      <c r="B9" s="5" t="s">
        <v>13</v>
      </c>
      <c r="C9" s="667" t="s">
        <v>416</v>
      </c>
      <c r="D9" s="589"/>
      <c r="E9" s="589"/>
      <c r="F9" s="589"/>
      <c r="G9" s="589"/>
      <c r="H9" s="589"/>
      <c r="I9" s="589"/>
      <c r="J9" s="589"/>
      <c r="K9" s="589"/>
      <c r="L9" s="590"/>
    </row>
    <row r="10" spans="1:12" ht="12.75" customHeight="1" x14ac:dyDescent="0.25">
      <c r="A10" s="4"/>
      <c r="B10" s="5" t="s">
        <v>15</v>
      </c>
      <c r="C10" s="667" t="s">
        <v>417</v>
      </c>
      <c r="D10" s="589"/>
      <c r="E10" s="589"/>
      <c r="F10" s="589"/>
      <c r="G10" s="589"/>
      <c r="H10" s="589"/>
      <c r="I10" s="589"/>
      <c r="J10" s="589"/>
      <c r="K10" s="589"/>
      <c r="L10" s="590"/>
    </row>
    <row r="11" spans="1:12" ht="12.75" customHeight="1" x14ac:dyDescent="0.25">
      <c r="A11" s="4"/>
      <c r="B11" s="5" t="s">
        <v>16</v>
      </c>
      <c r="C11" s="267"/>
      <c r="D11" s="267"/>
      <c r="E11" s="267"/>
      <c r="F11" s="267"/>
      <c r="G11" s="267"/>
      <c r="H11" s="267"/>
      <c r="I11" s="267"/>
      <c r="J11" s="267"/>
      <c r="K11" s="267"/>
      <c r="L11" s="321"/>
    </row>
    <row r="12" spans="1:12" ht="12.75" customHeight="1" x14ac:dyDescent="0.25">
      <c r="A12" s="4"/>
      <c r="B12" s="5" t="s">
        <v>17</v>
      </c>
      <c r="C12" s="667" t="s">
        <v>418</v>
      </c>
      <c r="D12" s="589"/>
      <c r="E12" s="589"/>
      <c r="F12" s="589"/>
      <c r="G12" s="589"/>
      <c r="H12" s="589"/>
      <c r="I12" s="589"/>
      <c r="J12" s="589"/>
      <c r="K12" s="589"/>
      <c r="L12" s="590"/>
    </row>
    <row r="13" spans="1:12" ht="12.75" customHeight="1" x14ac:dyDescent="0.25">
      <c r="A13" s="4"/>
      <c r="B13" s="5" t="s">
        <v>18</v>
      </c>
      <c r="C13" s="589"/>
      <c r="D13" s="589"/>
      <c r="E13" s="589"/>
      <c r="F13" s="589"/>
      <c r="G13" s="589"/>
      <c r="H13" s="589"/>
      <c r="I13" s="589"/>
      <c r="J13" s="589"/>
      <c r="K13" s="589"/>
      <c r="L13" s="590"/>
    </row>
    <row r="14" spans="1:12" ht="12.75" customHeight="1" x14ac:dyDescent="0.25">
      <c r="A14" s="7"/>
      <c r="B14" s="8"/>
      <c r="C14" s="9"/>
      <c r="D14" s="9"/>
      <c r="E14" s="9"/>
      <c r="F14" s="9"/>
      <c r="G14" s="9"/>
      <c r="H14" s="9"/>
      <c r="I14" s="9"/>
      <c r="J14" s="9"/>
      <c r="K14" s="9"/>
      <c r="L14" s="10"/>
    </row>
    <row r="15" spans="1:12" s="11" customFormat="1" ht="12.75" customHeight="1" x14ac:dyDescent="0.25">
      <c r="A15" s="603" t="s">
        <v>19</v>
      </c>
      <c r="B15" s="606" t="s">
        <v>20</v>
      </c>
      <c r="C15" s="608" t="s">
        <v>21</v>
      </c>
      <c r="D15" s="609"/>
      <c r="E15" s="609"/>
      <c r="F15" s="609"/>
      <c r="G15" s="610"/>
      <c r="H15" s="608" t="s">
        <v>22</v>
      </c>
      <c r="I15" s="609"/>
      <c r="J15" s="609"/>
      <c r="K15" s="609"/>
      <c r="L15" s="611"/>
    </row>
    <row r="16" spans="1:12" s="11" customFormat="1" ht="12.75" customHeight="1" x14ac:dyDescent="0.25">
      <c r="A16" s="604"/>
      <c r="B16" s="607"/>
      <c r="C16" s="612" t="s">
        <v>23</v>
      </c>
      <c r="D16" s="613" t="s">
        <v>24</v>
      </c>
      <c r="E16" s="615" t="s">
        <v>25</v>
      </c>
      <c r="F16" s="617" t="s">
        <v>26</v>
      </c>
      <c r="G16" s="619" t="s">
        <v>27</v>
      </c>
      <c r="H16" s="612" t="s">
        <v>23</v>
      </c>
      <c r="I16" s="613" t="s">
        <v>24</v>
      </c>
      <c r="J16" s="615" t="s">
        <v>25</v>
      </c>
      <c r="K16" s="617" t="s">
        <v>26</v>
      </c>
      <c r="L16" s="599" t="s">
        <v>27</v>
      </c>
    </row>
    <row r="17" spans="1:12" s="12" customFormat="1" ht="61.5" customHeight="1" thickBot="1" x14ac:dyDescent="0.3">
      <c r="A17" s="605"/>
      <c r="B17" s="607"/>
      <c r="C17" s="612"/>
      <c r="D17" s="614"/>
      <c r="E17" s="616"/>
      <c r="F17" s="618"/>
      <c r="G17" s="619"/>
      <c r="H17" s="622"/>
      <c r="I17" s="623"/>
      <c r="J17" s="616"/>
      <c r="K17" s="618"/>
      <c r="L17" s="600"/>
    </row>
    <row r="18" spans="1:12" s="12" customFormat="1" ht="9.75" customHeight="1" thickTop="1" x14ac:dyDescent="0.25">
      <c r="A18" s="13" t="s">
        <v>28</v>
      </c>
      <c r="B18" s="13">
        <v>2</v>
      </c>
      <c r="C18" s="14">
        <v>3</v>
      </c>
      <c r="D18" s="15">
        <v>4</v>
      </c>
      <c r="E18" s="15">
        <v>5</v>
      </c>
      <c r="F18" s="15">
        <v>6</v>
      </c>
      <c r="G18" s="16">
        <v>7</v>
      </c>
      <c r="H18" s="14">
        <v>8</v>
      </c>
      <c r="I18" s="15">
        <v>9</v>
      </c>
      <c r="J18" s="15">
        <v>10</v>
      </c>
      <c r="K18" s="15">
        <v>11</v>
      </c>
      <c r="L18" s="17">
        <v>12</v>
      </c>
    </row>
    <row r="19" spans="1:12" s="24" customFormat="1" x14ac:dyDescent="0.25">
      <c r="A19" s="18"/>
      <c r="B19" s="19" t="s">
        <v>29</v>
      </c>
      <c r="C19" s="20"/>
      <c r="D19" s="21"/>
      <c r="E19" s="21"/>
      <c r="F19" s="21"/>
      <c r="G19" s="22"/>
      <c r="H19" s="20"/>
      <c r="I19" s="21"/>
      <c r="J19" s="21"/>
      <c r="K19" s="21"/>
      <c r="L19" s="23"/>
    </row>
    <row r="20" spans="1:12" s="24" customFormat="1" ht="12.75" thickBot="1" x14ac:dyDescent="0.3">
      <c r="A20" s="25"/>
      <c r="B20" s="26" t="s">
        <v>30</v>
      </c>
      <c r="C20" s="27">
        <f t="shared" ref="C20:C47" si="0">SUM(D20:G20)</f>
        <v>362361</v>
      </c>
      <c r="D20" s="28">
        <f>SUM(D21,D24,D25,D41,D43)</f>
        <v>340319</v>
      </c>
      <c r="E20" s="28">
        <f>SUM(E21,E24,E43)</f>
        <v>20976</v>
      </c>
      <c r="F20" s="28">
        <f>SUM(F21,F26,F43)</f>
        <v>1066</v>
      </c>
      <c r="G20" s="29">
        <f>SUM(G21,G45)</f>
        <v>0</v>
      </c>
      <c r="H20" s="27">
        <f>SUM(I20:L20)</f>
        <v>365357</v>
      </c>
      <c r="I20" s="28">
        <f>SUM(I21,I24,I25,I41,I43)</f>
        <v>343320</v>
      </c>
      <c r="J20" s="28">
        <f>SUM(J21,J24,J43)</f>
        <v>21056</v>
      </c>
      <c r="K20" s="28">
        <f>SUM(K21,K26,K43)</f>
        <v>981</v>
      </c>
      <c r="L20" s="30">
        <f>SUM(L21,L45)</f>
        <v>0</v>
      </c>
    </row>
    <row r="21" spans="1:12" ht="12.75" thickTop="1" x14ac:dyDescent="0.25">
      <c r="A21" s="31"/>
      <c r="B21" s="32" t="s">
        <v>31</v>
      </c>
      <c r="C21" s="33">
        <f t="shared" si="0"/>
        <v>0</v>
      </c>
      <c r="D21" s="34">
        <f>SUM(D22:D23)</f>
        <v>0</v>
      </c>
      <c r="E21" s="34">
        <f>SUM(E22:E23)</f>
        <v>0</v>
      </c>
      <c r="F21" s="34">
        <f>SUM(F22:F23)</f>
        <v>0</v>
      </c>
      <c r="G21" s="35">
        <f>SUM(G22:G23)</f>
        <v>0</v>
      </c>
      <c r="H21" s="33">
        <f t="shared" ref="H21:H47" si="1">SUM(I21:L21)</f>
        <v>0</v>
      </c>
      <c r="I21" s="34">
        <f>SUM(I22:I23)</f>
        <v>0</v>
      </c>
      <c r="J21" s="34">
        <f>SUM(J22:J23)</f>
        <v>0</v>
      </c>
      <c r="K21" s="34">
        <f>SUM(K22:K23)</f>
        <v>0</v>
      </c>
      <c r="L21" s="36">
        <f>SUM(L22:L23)</f>
        <v>0</v>
      </c>
    </row>
    <row r="22" spans="1:12" x14ac:dyDescent="0.25">
      <c r="A22" s="37"/>
      <c r="B22" s="38" t="s">
        <v>32</v>
      </c>
      <c r="C22" s="39">
        <f t="shared" si="0"/>
        <v>0</v>
      </c>
      <c r="D22" s="40"/>
      <c r="E22" s="40"/>
      <c r="F22" s="40"/>
      <c r="G22" s="41"/>
      <c r="H22" s="39">
        <f t="shared" si="1"/>
        <v>0</v>
      </c>
      <c r="I22" s="40"/>
      <c r="J22" s="40"/>
      <c r="K22" s="40"/>
      <c r="L22" s="42"/>
    </row>
    <row r="23" spans="1:12" x14ac:dyDescent="0.25">
      <c r="A23" s="43"/>
      <c r="B23" s="44" t="s">
        <v>33</v>
      </c>
      <c r="C23" s="45">
        <f t="shared" si="0"/>
        <v>0</v>
      </c>
      <c r="D23" s="46"/>
      <c r="E23" s="46"/>
      <c r="F23" s="46">
        <v>0</v>
      </c>
      <c r="G23" s="47"/>
      <c r="H23" s="45">
        <f t="shared" si="1"/>
        <v>0</v>
      </c>
      <c r="I23" s="46"/>
      <c r="J23" s="46"/>
      <c r="K23" s="46"/>
      <c r="L23" s="48"/>
    </row>
    <row r="24" spans="1:12" s="24" customFormat="1" ht="24.75" thickBot="1" x14ac:dyDescent="0.3">
      <c r="A24" s="49">
        <v>19300</v>
      </c>
      <c r="B24" s="49" t="s">
        <v>34</v>
      </c>
      <c r="C24" s="50">
        <f t="shared" si="0"/>
        <v>361295</v>
      </c>
      <c r="D24" s="51">
        <v>340319</v>
      </c>
      <c r="E24" s="51">
        <v>20976</v>
      </c>
      <c r="F24" s="52" t="s">
        <v>35</v>
      </c>
      <c r="G24" s="53" t="s">
        <v>35</v>
      </c>
      <c r="H24" s="50">
        <f t="shared" si="1"/>
        <v>364376</v>
      </c>
      <c r="I24" s="51">
        <f>I51</f>
        <v>343320</v>
      </c>
      <c r="J24" s="51">
        <f>J51</f>
        <v>21056</v>
      </c>
      <c r="K24" s="52" t="s">
        <v>35</v>
      </c>
      <c r="L24" s="54" t="s">
        <v>35</v>
      </c>
    </row>
    <row r="25" spans="1:12" s="24" customFormat="1" ht="24.75" thickTop="1" x14ac:dyDescent="0.25">
      <c r="A25" s="55"/>
      <c r="B25" s="56" t="s">
        <v>36</v>
      </c>
      <c r="C25" s="57">
        <f t="shared" si="0"/>
        <v>0</v>
      </c>
      <c r="D25" s="58"/>
      <c r="E25" s="59" t="s">
        <v>35</v>
      </c>
      <c r="F25" s="59" t="s">
        <v>35</v>
      </c>
      <c r="G25" s="60" t="s">
        <v>35</v>
      </c>
      <c r="H25" s="57">
        <f t="shared" si="1"/>
        <v>0</v>
      </c>
      <c r="I25" s="61"/>
      <c r="J25" s="59" t="s">
        <v>35</v>
      </c>
      <c r="K25" s="59" t="s">
        <v>35</v>
      </c>
      <c r="L25" s="62" t="s">
        <v>35</v>
      </c>
    </row>
    <row r="26" spans="1:12" s="24" customFormat="1" ht="36" x14ac:dyDescent="0.25">
      <c r="A26" s="56">
        <v>21300</v>
      </c>
      <c r="B26" s="56" t="s">
        <v>37</v>
      </c>
      <c r="C26" s="57">
        <f t="shared" si="0"/>
        <v>1061</v>
      </c>
      <c r="D26" s="59" t="s">
        <v>35</v>
      </c>
      <c r="E26" s="59" t="s">
        <v>35</v>
      </c>
      <c r="F26" s="63">
        <f>SUM(F27,F31,F33,F36)</f>
        <v>1061</v>
      </c>
      <c r="G26" s="60" t="s">
        <v>35</v>
      </c>
      <c r="H26" s="57">
        <f t="shared" si="1"/>
        <v>976</v>
      </c>
      <c r="I26" s="59" t="s">
        <v>35</v>
      </c>
      <c r="J26" s="59" t="s">
        <v>35</v>
      </c>
      <c r="K26" s="63">
        <f>SUM(K27,K31,K33,K36)</f>
        <v>976</v>
      </c>
      <c r="L26" s="62" t="s">
        <v>35</v>
      </c>
    </row>
    <row r="27" spans="1:12" s="24" customFormat="1" ht="24" x14ac:dyDescent="0.25">
      <c r="A27" s="64">
        <v>21350</v>
      </c>
      <c r="B27" s="56" t="s">
        <v>38</v>
      </c>
      <c r="C27" s="57">
        <f t="shared" si="0"/>
        <v>0</v>
      </c>
      <c r="D27" s="59" t="s">
        <v>35</v>
      </c>
      <c r="E27" s="59" t="s">
        <v>35</v>
      </c>
      <c r="F27" s="63">
        <f>SUM(F28:F30)</f>
        <v>0</v>
      </c>
      <c r="G27" s="60" t="s">
        <v>35</v>
      </c>
      <c r="H27" s="57">
        <f t="shared" si="1"/>
        <v>0</v>
      </c>
      <c r="I27" s="59" t="s">
        <v>35</v>
      </c>
      <c r="J27" s="59" t="s">
        <v>35</v>
      </c>
      <c r="K27" s="63">
        <f>SUM(K28:K30)</f>
        <v>0</v>
      </c>
      <c r="L27" s="62" t="s">
        <v>35</v>
      </c>
    </row>
    <row r="28" spans="1:12" x14ac:dyDescent="0.25">
      <c r="A28" s="37">
        <v>21351</v>
      </c>
      <c r="B28" s="65" t="s">
        <v>39</v>
      </c>
      <c r="C28" s="66">
        <f t="shared" si="0"/>
        <v>0</v>
      </c>
      <c r="D28" s="67" t="s">
        <v>35</v>
      </c>
      <c r="E28" s="67" t="s">
        <v>35</v>
      </c>
      <c r="F28" s="68"/>
      <c r="G28" s="69" t="s">
        <v>35</v>
      </c>
      <c r="H28" s="66">
        <f t="shared" si="1"/>
        <v>0</v>
      </c>
      <c r="I28" s="67" t="s">
        <v>35</v>
      </c>
      <c r="J28" s="67" t="s">
        <v>35</v>
      </c>
      <c r="K28" s="68"/>
      <c r="L28" s="70" t="s">
        <v>35</v>
      </c>
    </row>
    <row r="29" spans="1:12" x14ac:dyDescent="0.25">
      <c r="A29" s="43">
        <v>21352</v>
      </c>
      <c r="B29" s="71" t="s">
        <v>40</v>
      </c>
      <c r="C29" s="72">
        <f t="shared" si="0"/>
        <v>0</v>
      </c>
      <c r="D29" s="73" t="s">
        <v>35</v>
      </c>
      <c r="E29" s="73" t="s">
        <v>35</v>
      </c>
      <c r="F29" s="74"/>
      <c r="G29" s="75" t="s">
        <v>35</v>
      </c>
      <c r="H29" s="72">
        <f t="shared" si="1"/>
        <v>0</v>
      </c>
      <c r="I29" s="73" t="s">
        <v>35</v>
      </c>
      <c r="J29" s="73" t="s">
        <v>35</v>
      </c>
      <c r="K29" s="74"/>
      <c r="L29" s="76" t="s">
        <v>35</v>
      </c>
    </row>
    <row r="30" spans="1:12" ht="24" x14ac:dyDescent="0.25">
      <c r="A30" s="43">
        <v>21359</v>
      </c>
      <c r="B30" s="71" t="s">
        <v>41</v>
      </c>
      <c r="C30" s="72">
        <f t="shared" si="0"/>
        <v>0</v>
      </c>
      <c r="D30" s="73" t="s">
        <v>35</v>
      </c>
      <c r="E30" s="73" t="s">
        <v>35</v>
      </c>
      <c r="F30" s="74"/>
      <c r="G30" s="75" t="s">
        <v>35</v>
      </c>
      <c r="H30" s="72">
        <f t="shared" si="1"/>
        <v>0</v>
      </c>
      <c r="I30" s="73" t="s">
        <v>35</v>
      </c>
      <c r="J30" s="73" t="s">
        <v>35</v>
      </c>
      <c r="K30" s="74"/>
      <c r="L30" s="76" t="s">
        <v>35</v>
      </c>
    </row>
    <row r="31" spans="1:12" s="24" customFormat="1" ht="36" x14ac:dyDescent="0.25">
      <c r="A31" s="64">
        <v>21370</v>
      </c>
      <c r="B31" s="56" t="s">
        <v>42</v>
      </c>
      <c r="C31" s="57">
        <f t="shared" si="0"/>
        <v>0</v>
      </c>
      <c r="D31" s="59" t="s">
        <v>35</v>
      </c>
      <c r="E31" s="59" t="s">
        <v>35</v>
      </c>
      <c r="F31" s="63">
        <f>SUM(F32)</f>
        <v>0</v>
      </c>
      <c r="G31" s="60" t="s">
        <v>35</v>
      </c>
      <c r="H31" s="57">
        <f t="shared" si="1"/>
        <v>0</v>
      </c>
      <c r="I31" s="59" t="s">
        <v>35</v>
      </c>
      <c r="J31" s="59" t="s">
        <v>35</v>
      </c>
      <c r="K31" s="63">
        <f>SUM(K32)</f>
        <v>0</v>
      </c>
      <c r="L31" s="62" t="s">
        <v>35</v>
      </c>
    </row>
    <row r="32" spans="1:12" ht="36" x14ac:dyDescent="0.25">
      <c r="A32" s="77">
        <v>21379</v>
      </c>
      <c r="B32" s="78" t="s">
        <v>43</v>
      </c>
      <c r="C32" s="79">
        <f t="shared" si="0"/>
        <v>0</v>
      </c>
      <c r="D32" s="80" t="s">
        <v>35</v>
      </c>
      <c r="E32" s="80" t="s">
        <v>35</v>
      </c>
      <c r="F32" s="81"/>
      <c r="G32" s="82" t="s">
        <v>35</v>
      </c>
      <c r="H32" s="79">
        <f t="shared" si="1"/>
        <v>0</v>
      </c>
      <c r="I32" s="80" t="s">
        <v>35</v>
      </c>
      <c r="J32" s="80" t="s">
        <v>35</v>
      </c>
      <c r="K32" s="81"/>
      <c r="L32" s="83" t="s">
        <v>35</v>
      </c>
    </row>
    <row r="33" spans="1:12" s="24" customFormat="1" x14ac:dyDescent="0.25">
      <c r="A33" s="64">
        <v>21380</v>
      </c>
      <c r="B33" s="56" t="s">
        <v>44</v>
      </c>
      <c r="C33" s="57">
        <f t="shared" si="0"/>
        <v>976</v>
      </c>
      <c r="D33" s="59" t="s">
        <v>35</v>
      </c>
      <c r="E33" s="59" t="s">
        <v>35</v>
      </c>
      <c r="F33" s="63">
        <f>SUM(F34:F35)</f>
        <v>976</v>
      </c>
      <c r="G33" s="60" t="s">
        <v>35</v>
      </c>
      <c r="H33" s="57">
        <f t="shared" si="1"/>
        <v>976</v>
      </c>
      <c r="I33" s="59" t="s">
        <v>35</v>
      </c>
      <c r="J33" s="59" t="s">
        <v>35</v>
      </c>
      <c r="K33" s="63">
        <f>SUM(K34:K35)</f>
        <v>976</v>
      </c>
      <c r="L33" s="62" t="s">
        <v>35</v>
      </c>
    </row>
    <row r="34" spans="1:12" x14ac:dyDescent="0.25">
      <c r="A34" s="38">
        <v>21381</v>
      </c>
      <c r="B34" s="65" t="s">
        <v>45</v>
      </c>
      <c r="C34" s="66">
        <f t="shared" si="0"/>
        <v>976</v>
      </c>
      <c r="D34" s="67" t="s">
        <v>35</v>
      </c>
      <c r="E34" s="67" t="s">
        <v>35</v>
      </c>
      <c r="F34" s="68">
        <v>976</v>
      </c>
      <c r="G34" s="69" t="s">
        <v>35</v>
      </c>
      <c r="H34" s="66">
        <f t="shared" si="1"/>
        <v>976</v>
      </c>
      <c r="I34" s="67" t="s">
        <v>35</v>
      </c>
      <c r="J34" s="67" t="s">
        <v>35</v>
      </c>
      <c r="K34" s="68">
        <v>976</v>
      </c>
      <c r="L34" s="70" t="s">
        <v>35</v>
      </c>
    </row>
    <row r="35" spans="1:12" ht="24" x14ac:dyDescent="0.25">
      <c r="A35" s="44">
        <v>21383</v>
      </c>
      <c r="B35" s="71" t="s">
        <v>46</v>
      </c>
      <c r="C35" s="72">
        <f>SUM(D35:G35)</f>
        <v>0</v>
      </c>
      <c r="D35" s="73" t="s">
        <v>35</v>
      </c>
      <c r="E35" s="73" t="s">
        <v>35</v>
      </c>
      <c r="F35" s="74"/>
      <c r="G35" s="75" t="s">
        <v>35</v>
      </c>
      <c r="H35" s="72">
        <f t="shared" si="1"/>
        <v>0</v>
      </c>
      <c r="I35" s="73" t="s">
        <v>35</v>
      </c>
      <c r="J35" s="73" t="s">
        <v>35</v>
      </c>
      <c r="K35" s="74"/>
      <c r="L35" s="76" t="s">
        <v>35</v>
      </c>
    </row>
    <row r="36" spans="1:12" s="24" customFormat="1" ht="25.5" customHeight="1" x14ac:dyDescent="0.25">
      <c r="A36" s="64">
        <v>21390</v>
      </c>
      <c r="B36" s="56" t="s">
        <v>47</v>
      </c>
      <c r="C36" s="57">
        <f t="shared" si="0"/>
        <v>85</v>
      </c>
      <c r="D36" s="59" t="s">
        <v>35</v>
      </c>
      <c r="E36" s="59" t="s">
        <v>35</v>
      </c>
      <c r="F36" s="63">
        <f>SUM(F37:F40)</f>
        <v>85</v>
      </c>
      <c r="G36" s="60" t="s">
        <v>35</v>
      </c>
      <c r="H36" s="57">
        <f t="shared" si="1"/>
        <v>0</v>
      </c>
      <c r="I36" s="59" t="s">
        <v>35</v>
      </c>
      <c r="J36" s="59" t="s">
        <v>35</v>
      </c>
      <c r="K36" s="63">
        <f>SUM(K37:K40)</f>
        <v>0</v>
      </c>
      <c r="L36" s="62" t="s">
        <v>35</v>
      </c>
    </row>
    <row r="37" spans="1:12" ht="24" x14ac:dyDescent="0.25">
      <c r="A37" s="38">
        <v>21391</v>
      </c>
      <c r="B37" s="65" t="s">
        <v>48</v>
      </c>
      <c r="C37" s="66">
        <f t="shared" si="0"/>
        <v>0</v>
      </c>
      <c r="D37" s="67" t="s">
        <v>35</v>
      </c>
      <c r="E37" s="67" t="s">
        <v>35</v>
      </c>
      <c r="F37" s="68"/>
      <c r="G37" s="69" t="s">
        <v>35</v>
      </c>
      <c r="H37" s="66">
        <f t="shared" si="1"/>
        <v>0</v>
      </c>
      <c r="I37" s="67" t="s">
        <v>35</v>
      </c>
      <c r="J37" s="67" t="s">
        <v>35</v>
      </c>
      <c r="K37" s="68"/>
      <c r="L37" s="70" t="s">
        <v>35</v>
      </c>
    </row>
    <row r="38" spans="1:12" x14ac:dyDescent="0.25">
      <c r="A38" s="44">
        <v>21393</v>
      </c>
      <c r="B38" s="71" t="s">
        <v>49</v>
      </c>
      <c r="C38" s="72">
        <f t="shared" si="0"/>
        <v>0</v>
      </c>
      <c r="D38" s="73" t="s">
        <v>35</v>
      </c>
      <c r="E38" s="73" t="s">
        <v>35</v>
      </c>
      <c r="F38" s="74"/>
      <c r="G38" s="75" t="s">
        <v>35</v>
      </c>
      <c r="H38" s="72">
        <f t="shared" si="1"/>
        <v>0</v>
      </c>
      <c r="I38" s="73" t="s">
        <v>35</v>
      </c>
      <c r="J38" s="73" t="s">
        <v>35</v>
      </c>
      <c r="K38" s="74"/>
      <c r="L38" s="76" t="s">
        <v>35</v>
      </c>
    </row>
    <row r="39" spans="1:12" x14ac:dyDescent="0.25">
      <c r="A39" s="44">
        <v>21395</v>
      </c>
      <c r="B39" s="71" t="s">
        <v>50</v>
      </c>
      <c r="C39" s="72">
        <f t="shared" si="0"/>
        <v>0</v>
      </c>
      <c r="D39" s="73" t="s">
        <v>35</v>
      </c>
      <c r="E39" s="73" t="s">
        <v>35</v>
      </c>
      <c r="F39" s="74"/>
      <c r="G39" s="75" t="s">
        <v>35</v>
      </c>
      <c r="H39" s="72">
        <f t="shared" si="1"/>
        <v>0</v>
      </c>
      <c r="I39" s="73" t="s">
        <v>35</v>
      </c>
      <c r="J39" s="73" t="s">
        <v>35</v>
      </c>
      <c r="K39" s="74"/>
      <c r="L39" s="76" t="s">
        <v>35</v>
      </c>
    </row>
    <row r="40" spans="1:12" ht="24" x14ac:dyDescent="0.25">
      <c r="A40" s="84">
        <v>21399</v>
      </c>
      <c r="B40" s="85" t="s">
        <v>51</v>
      </c>
      <c r="C40" s="86">
        <f t="shared" si="0"/>
        <v>85</v>
      </c>
      <c r="D40" s="87" t="s">
        <v>35</v>
      </c>
      <c r="E40" s="87" t="s">
        <v>35</v>
      </c>
      <c r="F40" s="88">
        <v>85</v>
      </c>
      <c r="G40" s="89" t="s">
        <v>35</v>
      </c>
      <c r="H40" s="86">
        <f t="shared" si="1"/>
        <v>0</v>
      </c>
      <c r="I40" s="87" t="s">
        <v>35</v>
      </c>
      <c r="J40" s="87" t="s">
        <v>35</v>
      </c>
      <c r="K40" s="88"/>
      <c r="L40" s="90" t="s">
        <v>35</v>
      </c>
    </row>
    <row r="41" spans="1:12" s="24" customFormat="1" ht="26.25" customHeight="1" x14ac:dyDescent="0.25">
      <c r="A41" s="91">
        <v>21420</v>
      </c>
      <c r="B41" s="92" t="s">
        <v>52</v>
      </c>
      <c r="C41" s="93">
        <f>SUM(D41:G41)</f>
        <v>0</v>
      </c>
      <c r="D41" s="94">
        <f>SUM(D42)</f>
        <v>0</v>
      </c>
      <c r="E41" s="95" t="s">
        <v>35</v>
      </c>
      <c r="F41" s="95" t="s">
        <v>35</v>
      </c>
      <c r="G41" s="96" t="s">
        <v>35</v>
      </c>
      <c r="H41" s="93">
        <f>SUM(I41:L41)</f>
        <v>0</v>
      </c>
      <c r="I41" s="94">
        <f>SUM(I42)</f>
        <v>0</v>
      </c>
      <c r="J41" s="95" t="s">
        <v>35</v>
      </c>
      <c r="K41" s="95" t="s">
        <v>35</v>
      </c>
      <c r="L41" s="97" t="s">
        <v>35</v>
      </c>
    </row>
    <row r="42" spans="1:12" s="24" customFormat="1" ht="26.25" customHeight="1" x14ac:dyDescent="0.25">
      <c r="A42" s="84">
        <v>21429</v>
      </c>
      <c r="B42" s="85" t="s">
        <v>53</v>
      </c>
      <c r="C42" s="86">
        <f>SUM(D42:G42)</f>
        <v>0</v>
      </c>
      <c r="D42" s="98"/>
      <c r="E42" s="87" t="s">
        <v>35</v>
      </c>
      <c r="F42" s="87" t="s">
        <v>35</v>
      </c>
      <c r="G42" s="89" t="s">
        <v>35</v>
      </c>
      <c r="H42" s="86">
        <f t="shared" ref="H42:H44" si="2">SUM(I42:L42)</f>
        <v>0</v>
      </c>
      <c r="I42" s="98"/>
      <c r="J42" s="87" t="s">
        <v>35</v>
      </c>
      <c r="K42" s="87" t="s">
        <v>35</v>
      </c>
      <c r="L42" s="90" t="s">
        <v>35</v>
      </c>
    </row>
    <row r="43" spans="1:12" s="24" customFormat="1" ht="24" x14ac:dyDescent="0.25">
      <c r="A43" s="64">
        <v>21490</v>
      </c>
      <c r="B43" s="56" t="s">
        <v>54</v>
      </c>
      <c r="C43" s="57">
        <f t="shared" si="0"/>
        <v>5</v>
      </c>
      <c r="D43" s="99">
        <f>D44</f>
        <v>0</v>
      </c>
      <c r="E43" s="99">
        <f t="shared" ref="E43:F43" si="3">E44</f>
        <v>0</v>
      </c>
      <c r="F43" s="99">
        <f t="shared" si="3"/>
        <v>5</v>
      </c>
      <c r="G43" s="60" t="s">
        <v>35</v>
      </c>
      <c r="H43" s="100">
        <f t="shared" si="2"/>
        <v>5</v>
      </c>
      <c r="I43" s="99">
        <f>I44</f>
        <v>0</v>
      </c>
      <c r="J43" s="99">
        <f t="shared" ref="J43:K43" si="4">J44</f>
        <v>0</v>
      </c>
      <c r="K43" s="99">
        <f t="shared" si="4"/>
        <v>5</v>
      </c>
      <c r="L43" s="62" t="s">
        <v>35</v>
      </c>
    </row>
    <row r="44" spans="1:12" s="24" customFormat="1" ht="24" x14ac:dyDescent="0.25">
      <c r="A44" s="44">
        <v>21499</v>
      </c>
      <c r="B44" s="71" t="s">
        <v>55</v>
      </c>
      <c r="C44" s="79">
        <f>SUM(D44:G44)</f>
        <v>5</v>
      </c>
      <c r="D44" s="101"/>
      <c r="E44" s="102"/>
      <c r="F44" s="101">
        <v>5</v>
      </c>
      <c r="G44" s="103" t="s">
        <v>35</v>
      </c>
      <c r="H44" s="104">
        <f t="shared" si="2"/>
        <v>5</v>
      </c>
      <c r="I44" s="40"/>
      <c r="J44" s="105"/>
      <c r="K44" s="105">
        <v>5</v>
      </c>
      <c r="L44" s="106" t="s">
        <v>35</v>
      </c>
    </row>
    <row r="45" spans="1:12" ht="12.75" customHeight="1" x14ac:dyDescent="0.25">
      <c r="A45" s="107">
        <v>23000</v>
      </c>
      <c r="B45" s="108" t="s">
        <v>56</v>
      </c>
      <c r="C45" s="109">
        <f>SUM(D45:G45)</f>
        <v>0</v>
      </c>
      <c r="D45" s="59" t="s">
        <v>35</v>
      </c>
      <c r="E45" s="59" t="s">
        <v>35</v>
      </c>
      <c r="F45" s="59" t="s">
        <v>35</v>
      </c>
      <c r="G45" s="99">
        <f>SUM(G46:G47)</f>
        <v>0</v>
      </c>
      <c r="H45" s="109">
        <f t="shared" si="1"/>
        <v>0</v>
      </c>
      <c r="I45" s="87" t="s">
        <v>35</v>
      </c>
      <c r="J45" s="87" t="s">
        <v>35</v>
      </c>
      <c r="K45" s="87" t="s">
        <v>35</v>
      </c>
      <c r="L45" s="110">
        <f>SUM(L46:L47)</f>
        <v>0</v>
      </c>
    </row>
    <row r="46" spans="1:12" ht="24" x14ac:dyDescent="0.25">
      <c r="A46" s="111">
        <v>23410</v>
      </c>
      <c r="B46" s="112" t="s">
        <v>57</v>
      </c>
      <c r="C46" s="113">
        <f t="shared" si="0"/>
        <v>0</v>
      </c>
      <c r="D46" s="95" t="s">
        <v>35</v>
      </c>
      <c r="E46" s="95" t="s">
        <v>35</v>
      </c>
      <c r="F46" s="95" t="s">
        <v>35</v>
      </c>
      <c r="G46" s="114"/>
      <c r="H46" s="113">
        <f t="shared" si="1"/>
        <v>0</v>
      </c>
      <c r="I46" s="95" t="s">
        <v>35</v>
      </c>
      <c r="J46" s="95" t="s">
        <v>35</v>
      </c>
      <c r="K46" s="95" t="s">
        <v>35</v>
      </c>
      <c r="L46" s="115"/>
    </row>
    <row r="47" spans="1:12" ht="24" x14ac:dyDescent="0.25">
      <c r="A47" s="111">
        <v>23510</v>
      </c>
      <c r="B47" s="112" t="s">
        <v>58</v>
      </c>
      <c r="C47" s="93">
        <f t="shared" si="0"/>
        <v>0</v>
      </c>
      <c r="D47" s="95" t="s">
        <v>35</v>
      </c>
      <c r="E47" s="95" t="s">
        <v>35</v>
      </c>
      <c r="F47" s="95" t="s">
        <v>35</v>
      </c>
      <c r="G47" s="114"/>
      <c r="H47" s="93">
        <f t="shared" si="1"/>
        <v>0</v>
      </c>
      <c r="I47" s="95" t="s">
        <v>35</v>
      </c>
      <c r="J47" s="95" t="s">
        <v>35</v>
      </c>
      <c r="K47" s="95" t="s">
        <v>35</v>
      </c>
      <c r="L47" s="115"/>
    </row>
    <row r="48" spans="1:12" x14ac:dyDescent="0.25">
      <c r="A48" s="116"/>
      <c r="B48" s="112"/>
      <c r="C48" s="117"/>
      <c r="D48" s="95"/>
      <c r="E48" s="95"/>
      <c r="F48" s="94"/>
      <c r="G48" s="118"/>
      <c r="H48" s="117"/>
      <c r="I48" s="95"/>
      <c r="J48" s="95"/>
      <c r="K48" s="94"/>
      <c r="L48" s="119"/>
    </row>
    <row r="49" spans="1:12" s="24" customFormat="1" x14ac:dyDescent="0.25">
      <c r="A49" s="120"/>
      <c r="B49" s="121" t="s">
        <v>59</v>
      </c>
      <c r="C49" s="122"/>
      <c r="D49" s="123"/>
      <c r="E49" s="123"/>
      <c r="F49" s="123"/>
      <c r="G49" s="124"/>
      <c r="H49" s="122"/>
      <c r="I49" s="123"/>
      <c r="J49" s="123"/>
      <c r="K49" s="123"/>
      <c r="L49" s="125"/>
    </row>
    <row r="50" spans="1:12" s="24" customFormat="1" ht="12.75" thickBot="1" x14ac:dyDescent="0.3">
      <c r="A50" s="126"/>
      <c r="B50" s="25" t="s">
        <v>60</v>
      </c>
      <c r="C50" s="127">
        <f t="shared" ref="C50:C113" si="5">SUM(D50:G50)</f>
        <v>362361</v>
      </c>
      <c r="D50" s="128">
        <f>SUM(D51,D283)</f>
        <v>340319</v>
      </c>
      <c r="E50" s="128">
        <f>SUM(E51,E283)</f>
        <v>20976</v>
      </c>
      <c r="F50" s="128">
        <f>SUM(F51,F283)</f>
        <v>1066</v>
      </c>
      <c r="G50" s="129">
        <f>SUM(G51,G283)</f>
        <v>0</v>
      </c>
      <c r="H50" s="127">
        <f t="shared" ref="H50:H113" si="6">SUM(I50:L50)</f>
        <v>365357</v>
      </c>
      <c r="I50" s="128">
        <f>SUM(I51,I283)</f>
        <v>343320</v>
      </c>
      <c r="J50" s="128">
        <f>SUM(J51,J283)</f>
        <v>21056</v>
      </c>
      <c r="K50" s="128">
        <f>SUM(K51,K283)</f>
        <v>981</v>
      </c>
      <c r="L50" s="130">
        <f>SUM(L51,L283)</f>
        <v>0</v>
      </c>
    </row>
    <row r="51" spans="1:12" s="24" customFormat="1" ht="36.75" thickTop="1" x14ac:dyDescent="0.25">
      <c r="A51" s="131"/>
      <c r="B51" s="132" t="s">
        <v>61</v>
      </c>
      <c r="C51" s="133">
        <f t="shared" si="5"/>
        <v>362361</v>
      </c>
      <c r="D51" s="134">
        <f>SUM(D52,D194)</f>
        <v>340319</v>
      </c>
      <c r="E51" s="134">
        <f>SUM(E52,E194)</f>
        <v>20976</v>
      </c>
      <c r="F51" s="134">
        <f>SUM(F52,F194)</f>
        <v>1066</v>
      </c>
      <c r="G51" s="135">
        <f>SUM(G52,G194)</f>
        <v>0</v>
      </c>
      <c r="H51" s="133">
        <f t="shared" si="6"/>
        <v>365357</v>
      </c>
      <c r="I51" s="134">
        <f>SUM(I52,I194)</f>
        <v>343320</v>
      </c>
      <c r="J51" s="134">
        <f>SUM(J52,J194)</f>
        <v>21056</v>
      </c>
      <c r="K51" s="134">
        <f>SUM(K52,K194)</f>
        <v>981</v>
      </c>
      <c r="L51" s="136">
        <f>SUM(L52,L194)</f>
        <v>0</v>
      </c>
    </row>
    <row r="52" spans="1:12" s="24" customFormat="1" ht="24" x14ac:dyDescent="0.25">
      <c r="A52" s="137"/>
      <c r="B52" s="18" t="s">
        <v>62</v>
      </c>
      <c r="C52" s="138">
        <f t="shared" si="5"/>
        <v>360861</v>
      </c>
      <c r="D52" s="139">
        <f>SUM(D53,D75,D173,D187)</f>
        <v>338819</v>
      </c>
      <c r="E52" s="139">
        <f>SUM(E53,E75,E173,E187)</f>
        <v>20976</v>
      </c>
      <c r="F52" s="139">
        <f>SUM(F53,F75,F173,F187)</f>
        <v>1066</v>
      </c>
      <c r="G52" s="140">
        <f>SUM(G53,G75,G173,G187)</f>
        <v>0</v>
      </c>
      <c r="H52" s="138">
        <f t="shared" si="6"/>
        <v>363507</v>
      </c>
      <c r="I52" s="139">
        <f>SUM(I53,I75,I173,I187)</f>
        <v>341470</v>
      </c>
      <c r="J52" s="139">
        <f>SUM(J53,J75,J173,J187)</f>
        <v>21056</v>
      </c>
      <c r="K52" s="139">
        <f>SUM(K53,K75,K173,K187)</f>
        <v>981</v>
      </c>
      <c r="L52" s="141">
        <f>SUM(L53,L75,L173,L187)</f>
        <v>0</v>
      </c>
    </row>
    <row r="53" spans="1:12" s="24" customFormat="1" x14ac:dyDescent="0.25">
      <c r="A53" s="142">
        <v>1000</v>
      </c>
      <c r="B53" s="142" t="s">
        <v>63</v>
      </c>
      <c r="C53" s="143">
        <f t="shared" si="5"/>
        <v>304692</v>
      </c>
      <c r="D53" s="144">
        <f>SUM(D54,D67)</f>
        <v>283716</v>
      </c>
      <c r="E53" s="144">
        <f>SUM(E54,E67)</f>
        <v>20976</v>
      </c>
      <c r="F53" s="144">
        <f>SUM(F54,F67)</f>
        <v>0</v>
      </c>
      <c r="G53" s="145">
        <f>SUM(G54,G67)</f>
        <v>0</v>
      </c>
      <c r="H53" s="143">
        <f t="shared" si="6"/>
        <v>314383</v>
      </c>
      <c r="I53" s="144">
        <f>SUM(I54,I67)</f>
        <v>293327</v>
      </c>
      <c r="J53" s="144">
        <f>SUM(J54,J67)</f>
        <v>21056</v>
      </c>
      <c r="K53" s="144">
        <f>SUM(K54,K67)</f>
        <v>0</v>
      </c>
      <c r="L53" s="146">
        <f>SUM(L54,L67)</f>
        <v>0</v>
      </c>
    </row>
    <row r="54" spans="1:12" x14ac:dyDescent="0.25">
      <c r="A54" s="56">
        <v>1100</v>
      </c>
      <c r="B54" s="147" t="s">
        <v>64</v>
      </c>
      <c r="C54" s="57">
        <f t="shared" si="5"/>
        <v>230592</v>
      </c>
      <c r="D54" s="63">
        <f>SUM(D55,D58,D66)</f>
        <v>213724</v>
      </c>
      <c r="E54" s="63">
        <f>SUM(E55,E58,E66)</f>
        <v>16868</v>
      </c>
      <c r="F54" s="63">
        <f>SUM(F55,F58,F66)</f>
        <v>0</v>
      </c>
      <c r="G54" s="148">
        <f>SUM(G55,G58,G66)</f>
        <v>0</v>
      </c>
      <c r="H54" s="57">
        <f t="shared" si="6"/>
        <v>237340</v>
      </c>
      <c r="I54" s="63">
        <f>SUM(I55,I58,I66)</f>
        <v>220472</v>
      </c>
      <c r="J54" s="63">
        <f>SUM(J55,J58,J66)</f>
        <v>16868</v>
      </c>
      <c r="K54" s="63">
        <f>SUM(K55,K58,K66)</f>
        <v>0</v>
      </c>
      <c r="L54" s="149">
        <f>SUM(L55,L58,L66)</f>
        <v>0</v>
      </c>
    </row>
    <row r="55" spans="1:12" x14ac:dyDescent="0.25">
      <c r="A55" s="150">
        <v>1110</v>
      </c>
      <c r="B55" s="112" t="s">
        <v>65</v>
      </c>
      <c r="C55" s="117">
        <f t="shared" si="5"/>
        <v>205033</v>
      </c>
      <c r="D55" s="151">
        <f>SUM(D56:D57)</f>
        <v>189245</v>
      </c>
      <c r="E55" s="151">
        <f>SUM(E56:E57)</f>
        <v>15788</v>
      </c>
      <c r="F55" s="151">
        <f>SUM(F56:F57)</f>
        <v>0</v>
      </c>
      <c r="G55" s="152">
        <f>SUM(G56:G57)</f>
        <v>0</v>
      </c>
      <c r="H55" s="117">
        <f t="shared" si="6"/>
        <v>213741</v>
      </c>
      <c r="I55" s="151">
        <f>SUM(I56:I57)</f>
        <v>197953</v>
      </c>
      <c r="J55" s="151">
        <f>SUM(J56:J57)</f>
        <v>15788</v>
      </c>
      <c r="K55" s="151">
        <f>SUM(K56:K57)</f>
        <v>0</v>
      </c>
      <c r="L55" s="153">
        <f>SUM(L56:L57)</f>
        <v>0</v>
      </c>
    </row>
    <row r="56" spans="1:12" x14ac:dyDescent="0.25">
      <c r="A56" s="38">
        <v>1111</v>
      </c>
      <c r="B56" s="65" t="s">
        <v>66</v>
      </c>
      <c r="C56" s="66">
        <f t="shared" si="5"/>
        <v>0</v>
      </c>
      <c r="D56" s="68"/>
      <c r="E56" s="68"/>
      <c r="F56" s="68"/>
      <c r="G56" s="154"/>
      <c r="H56" s="66">
        <f t="shared" si="6"/>
        <v>0</v>
      </c>
      <c r="I56" s="68"/>
      <c r="J56" s="68"/>
      <c r="K56" s="68"/>
      <c r="L56" s="155"/>
    </row>
    <row r="57" spans="1:12" ht="24" customHeight="1" x14ac:dyDescent="0.25">
      <c r="A57" s="44">
        <v>1119</v>
      </c>
      <c r="B57" s="71" t="s">
        <v>67</v>
      </c>
      <c r="C57" s="72">
        <f t="shared" si="5"/>
        <v>205033</v>
      </c>
      <c r="D57" s="74">
        <v>189245</v>
      </c>
      <c r="E57" s="74">
        <v>15788</v>
      </c>
      <c r="F57" s="74"/>
      <c r="G57" s="157"/>
      <c r="H57" s="72">
        <f t="shared" si="6"/>
        <v>213741</v>
      </c>
      <c r="I57" s="74">
        <v>197953</v>
      </c>
      <c r="J57" s="74">
        <v>15788</v>
      </c>
      <c r="K57" s="74"/>
      <c r="L57" s="158"/>
    </row>
    <row r="58" spans="1:12" x14ac:dyDescent="0.25">
      <c r="A58" s="159">
        <v>1140</v>
      </c>
      <c r="B58" s="71" t="s">
        <v>68</v>
      </c>
      <c r="C58" s="72">
        <f t="shared" si="5"/>
        <v>24269</v>
      </c>
      <c r="D58" s="160">
        <f>SUM(D59:D65)</f>
        <v>23189</v>
      </c>
      <c r="E58" s="160">
        <f>SUM(E59:E65)</f>
        <v>1080</v>
      </c>
      <c r="F58" s="160">
        <f>SUM(F59:F65)</f>
        <v>0</v>
      </c>
      <c r="G58" s="161">
        <f>SUM(G59:G65)</f>
        <v>0</v>
      </c>
      <c r="H58" s="72">
        <f t="shared" si="6"/>
        <v>22174</v>
      </c>
      <c r="I58" s="160">
        <f>SUM(I59:I65)</f>
        <v>21094</v>
      </c>
      <c r="J58" s="160">
        <f>SUM(J59:J65)</f>
        <v>1080</v>
      </c>
      <c r="K58" s="160">
        <f>SUM(K59:K65)</f>
        <v>0</v>
      </c>
      <c r="L58" s="162">
        <f>SUM(L59:L65)</f>
        <v>0</v>
      </c>
    </row>
    <row r="59" spans="1:12" x14ac:dyDescent="0.25">
      <c r="A59" s="44">
        <v>1141</v>
      </c>
      <c r="B59" s="71" t="s">
        <v>69</v>
      </c>
      <c r="C59" s="72">
        <f t="shared" si="5"/>
        <v>3760</v>
      </c>
      <c r="D59" s="74">
        <v>3760</v>
      </c>
      <c r="E59" s="74"/>
      <c r="F59" s="74"/>
      <c r="G59" s="157"/>
      <c r="H59" s="72">
        <f t="shared" si="6"/>
        <v>4153</v>
      </c>
      <c r="I59" s="74">
        <v>4153</v>
      </c>
      <c r="J59" s="74"/>
      <c r="K59" s="74"/>
      <c r="L59" s="158"/>
    </row>
    <row r="60" spans="1:12" ht="24.75" customHeight="1" x14ac:dyDescent="0.25">
      <c r="A60" s="44">
        <v>1142</v>
      </c>
      <c r="B60" s="71" t="s">
        <v>70</v>
      </c>
      <c r="C60" s="72">
        <f t="shared" si="5"/>
        <v>989</v>
      </c>
      <c r="D60" s="74">
        <v>989</v>
      </c>
      <c r="E60" s="74"/>
      <c r="F60" s="74"/>
      <c r="G60" s="157"/>
      <c r="H60" s="72">
        <f t="shared" si="6"/>
        <v>1093</v>
      </c>
      <c r="I60" s="74">
        <v>1093</v>
      </c>
      <c r="J60" s="74"/>
      <c r="K60" s="74"/>
      <c r="L60" s="158"/>
    </row>
    <row r="61" spans="1:12" ht="24" x14ac:dyDescent="0.25">
      <c r="A61" s="44">
        <v>1145</v>
      </c>
      <c r="B61" s="71" t="s">
        <v>71</v>
      </c>
      <c r="C61" s="72">
        <f t="shared" si="5"/>
        <v>0</v>
      </c>
      <c r="D61" s="74"/>
      <c r="E61" s="74"/>
      <c r="F61" s="74"/>
      <c r="G61" s="157"/>
      <c r="H61" s="72">
        <f t="shared" si="6"/>
        <v>0</v>
      </c>
      <c r="I61" s="74"/>
      <c r="J61" s="74"/>
      <c r="K61" s="74"/>
      <c r="L61" s="158"/>
    </row>
    <row r="62" spans="1:12" ht="27.75" customHeight="1" x14ac:dyDescent="0.25">
      <c r="A62" s="44">
        <v>1146</v>
      </c>
      <c r="B62" s="71" t="s">
        <v>72</v>
      </c>
      <c r="C62" s="72">
        <f t="shared" si="5"/>
        <v>0</v>
      </c>
      <c r="D62" s="74"/>
      <c r="E62" s="74"/>
      <c r="F62" s="74"/>
      <c r="G62" s="157"/>
      <c r="H62" s="72">
        <f t="shared" si="6"/>
        <v>0</v>
      </c>
      <c r="I62" s="74"/>
      <c r="J62" s="74"/>
      <c r="K62" s="74"/>
      <c r="L62" s="158"/>
    </row>
    <row r="63" spans="1:12" x14ac:dyDescent="0.25">
      <c r="A63" s="44">
        <v>1147</v>
      </c>
      <c r="B63" s="71" t="s">
        <v>73</v>
      </c>
      <c r="C63" s="72">
        <f t="shared" si="5"/>
        <v>3262</v>
      </c>
      <c r="D63" s="74">
        <v>3262</v>
      </c>
      <c r="E63" s="74"/>
      <c r="F63" s="74"/>
      <c r="G63" s="157"/>
      <c r="H63" s="72">
        <f t="shared" si="6"/>
        <v>2592</v>
      </c>
      <c r="I63" s="74">
        <v>2592</v>
      </c>
      <c r="J63" s="74"/>
      <c r="K63" s="74"/>
      <c r="L63" s="158"/>
    </row>
    <row r="64" spans="1:12" x14ac:dyDescent="0.25">
      <c r="A64" s="44">
        <v>1148</v>
      </c>
      <c r="B64" s="71" t="s">
        <v>74</v>
      </c>
      <c r="C64" s="72">
        <f t="shared" si="5"/>
        <v>13694</v>
      </c>
      <c r="D64" s="74">
        <f>12701+993</f>
        <v>13694</v>
      </c>
      <c r="E64" s="74"/>
      <c r="F64" s="74"/>
      <c r="G64" s="157"/>
      <c r="H64" s="72">
        <f t="shared" si="6"/>
        <v>11772</v>
      </c>
      <c r="I64" s="74">
        <v>11772</v>
      </c>
      <c r="J64" s="74"/>
      <c r="K64" s="74"/>
      <c r="L64" s="158"/>
    </row>
    <row r="65" spans="1:12" ht="24" customHeight="1" x14ac:dyDescent="0.25">
      <c r="A65" s="44">
        <v>1149</v>
      </c>
      <c r="B65" s="71" t="s">
        <v>75</v>
      </c>
      <c r="C65" s="72">
        <f t="shared" si="5"/>
        <v>2564</v>
      </c>
      <c r="D65" s="74">
        <v>1484</v>
      </c>
      <c r="E65" s="74">
        <v>1080</v>
      </c>
      <c r="F65" s="74"/>
      <c r="G65" s="157"/>
      <c r="H65" s="72">
        <f t="shared" si="6"/>
        <v>2564</v>
      </c>
      <c r="I65" s="74">
        <v>1484</v>
      </c>
      <c r="J65" s="74">
        <v>1080</v>
      </c>
      <c r="K65" s="74"/>
      <c r="L65" s="158"/>
    </row>
    <row r="66" spans="1:12" ht="36" x14ac:dyDescent="0.25">
      <c r="A66" s="150">
        <v>1150</v>
      </c>
      <c r="B66" s="112" t="s">
        <v>76</v>
      </c>
      <c r="C66" s="117">
        <f t="shared" si="5"/>
        <v>1290</v>
      </c>
      <c r="D66" s="163">
        <v>1290</v>
      </c>
      <c r="E66" s="163"/>
      <c r="F66" s="163"/>
      <c r="G66" s="164"/>
      <c r="H66" s="117">
        <f t="shared" si="6"/>
        <v>1425</v>
      </c>
      <c r="I66" s="163">
        <v>1425</v>
      </c>
      <c r="J66" s="163"/>
      <c r="K66" s="163"/>
      <c r="L66" s="165"/>
    </row>
    <row r="67" spans="1:12" ht="24" x14ac:dyDescent="0.25">
      <c r="A67" s="56">
        <v>1200</v>
      </c>
      <c r="B67" s="147" t="s">
        <v>77</v>
      </c>
      <c r="C67" s="57">
        <f t="shared" si="5"/>
        <v>74100</v>
      </c>
      <c r="D67" s="63">
        <f>SUM(D68:D69)</f>
        <v>69992</v>
      </c>
      <c r="E67" s="63">
        <f>SUM(E68:E69)</f>
        <v>4108</v>
      </c>
      <c r="F67" s="63">
        <f>SUM(F68:F69)</f>
        <v>0</v>
      </c>
      <c r="G67" s="166">
        <f>SUM(G68:G69)</f>
        <v>0</v>
      </c>
      <c r="H67" s="57">
        <f t="shared" si="6"/>
        <v>77043</v>
      </c>
      <c r="I67" s="63">
        <f>SUM(I68:I69)</f>
        <v>72855</v>
      </c>
      <c r="J67" s="63">
        <f>SUM(J68:J69)</f>
        <v>4188</v>
      </c>
      <c r="K67" s="63">
        <f>SUM(K68:K69)</f>
        <v>0</v>
      </c>
      <c r="L67" s="167">
        <f>SUM(L68:L69)</f>
        <v>0</v>
      </c>
    </row>
    <row r="68" spans="1:12" ht="24" x14ac:dyDescent="0.25">
      <c r="A68" s="168">
        <v>1210</v>
      </c>
      <c r="B68" s="65" t="s">
        <v>78</v>
      </c>
      <c r="C68" s="66">
        <f t="shared" si="5"/>
        <v>56844</v>
      </c>
      <c r="D68" s="68">
        <v>52836</v>
      </c>
      <c r="E68" s="68">
        <v>4008</v>
      </c>
      <c r="F68" s="68"/>
      <c r="G68" s="154"/>
      <c r="H68" s="66">
        <f t="shared" si="6"/>
        <v>59692</v>
      </c>
      <c r="I68" s="68">
        <v>55604</v>
      </c>
      <c r="J68" s="68">
        <v>4088</v>
      </c>
      <c r="K68" s="68"/>
      <c r="L68" s="155"/>
    </row>
    <row r="69" spans="1:12" ht="24" x14ac:dyDescent="0.25">
      <c r="A69" s="159">
        <v>1220</v>
      </c>
      <c r="B69" s="71" t="s">
        <v>79</v>
      </c>
      <c r="C69" s="72">
        <f t="shared" si="5"/>
        <v>17256</v>
      </c>
      <c r="D69" s="160">
        <f>SUM(D70:D74)</f>
        <v>17156</v>
      </c>
      <c r="E69" s="160">
        <f>SUM(E70:E74)</f>
        <v>100</v>
      </c>
      <c r="F69" s="160">
        <f>SUM(F70:F74)</f>
        <v>0</v>
      </c>
      <c r="G69" s="161">
        <f>SUM(G70:G74)</f>
        <v>0</v>
      </c>
      <c r="H69" s="72">
        <f t="shared" si="6"/>
        <v>17351</v>
      </c>
      <c r="I69" s="160">
        <f>SUM(I70:I74)</f>
        <v>17251</v>
      </c>
      <c r="J69" s="160">
        <f>SUM(J70:J74)</f>
        <v>100</v>
      </c>
      <c r="K69" s="160">
        <f>SUM(K70:K74)</f>
        <v>0</v>
      </c>
      <c r="L69" s="162">
        <f>SUM(L70:L74)</f>
        <v>0</v>
      </c>
    </row>
    <row r="70" spans="1:12" ht="48" x14ac:dyDescent="0.25">
      <c r="A70" s="44">
        <v>1221</v>
      </c>
      <c r="B70" s="71" t="s">
        <v>80</v>
      </c>
      <c r="C70" s="72">
        <f t="shared" si="5"/>
        <v>10353</v>
      </c>
      <c r="D70" s="74">
        <f>9231+662+360</f>
        <v>10253</v>
      </c>
      <c r="E70" s="74">
        <v>100</v>
      </c>
      <c r="F70" s="74"/>
      <c r="G70" s="157"/>
      <c r="H70" s="72">
        <f t="shared" si="6"/>
        <v>10448</v>
      </c>
      <c r="I70" s="74">
        <v>10348</v>
      </c>
      <c r="J70" s="74">
        <v>100</v>
      </c>
      <c r="K70" s="74"/>
      <c r="L70" s="158"/>
    </row>
    <row r="71" spans="1:12" x14ac:dyDescent="0.25">
      <c r="A71" s="44">
        <v>1223</v>
      </c>
      <c r="B71" s="71" t="s">
        <v>81</v>
      </c>
      <c r="C71" s="72">
        <f t="shared" si="5"/>
        <v>0</v>
      </c>
      <c r="D71" s="74"/>
      <c r="E71" s="74"/>
      <c r="F71" s="74"/>
      <c r="G71" s="157"/>
      <c r="H71" s="72">
        <f t="shared" si="6"/>
        <v>0</v>
      </c>
      <c r="I71" s="74"/>
      <c r="J71" s="74"/>
      <c r="K71" s="74"/>
      <c r="L71" s="158"/>
    </row>
    <row r="72" spans="1:12" x14ac:dyDescent="0.25">
      <c r="A72" s="44">
        <v>1225</v>
      </c>
      <c r="B72" s="71" t="s">
        <v>82</v>
      </c>
      <c r="C72" s="72">
        <f t="shared" si="5"/>
        <v>0</v>
      </c>
      <c r="D72" s="74"/>
      <c r="E72" s="74"/>
      <c r="F72" s="74"/>
      <c r="G72" s="157"/>
      <c r="H72" s="72">
        <f t="shared" si="6"/>
        <v>0</v>
      </c>
      <c r="I72" s="74"/>
      <c r="J72" s="74"/>
      <c r="K72" s="74"/>
      <c r="L72" s="158"/>
    </row>
    <row r="73" spans="1:12" ht="36" x14ac:dyDescent="0.25">
      <c r="A73" s="44">
        <v>1227</v>
      </c>
      <c r="B73" s="71" t="s">
        <v>83</v>
      </c>
      <c r="C73" s="72">
        <f t="shared" si="5"/>
        <v>6403</v>
      </c>
      <c r="D73" s="74">
        <v>6403</v>
      </c>
      <c r="E73" s="74"/>
      <c r="F73" s="74"/>
      <c r="G73" s="157"/>
      <c r="H73" s="72">
        <f t="shared" si="6"/>
        <v>6403</v>
      </c>
      <c r="I73" s="74">
        <v>6403</v>
      </c>
      <c r="J73" s="74"/>
      <c r="K73" s="74"/>
      <c r="L73" s="158"/>
    </row>
    <row r="74" spans="1:12" ht="48" x14ac:dyDescent="0.25">
      <c r="A74" s="44">
        <v>1228</v>
      </c>
      <c r="B74" s="71" t="s">
        <v>84</v>
      </c>
      <c r="C74" s="72">
        <f t="shared" si="5"/>
        <v>500</v>
      </c>
      <c r="D74" s="74">
        <v>500</v>
      </c>
      <c r="E74" s="74"/>
      <c r="F74" s="74"/>
      <c r="G74" s="157"/>
      <c r="H74" s="72">
        <f t="shared" si="6"/>
        <v>500</v>
      </c>
      <c r="I74" s="74">
        <v>500</v>
      </c>
      <c r="J74" s="74"/>
      <c r="K74" s="74"/>
      <c r="L74" s="158"/>
    </row>
    <row r="75" spans="1:12" x14ac:dyDescent="0.25">
      <c r="A75" s="142">
        <v>2000</v>
      </c>
      <c r="B75" s="142" t="s">
        <v>85</v>
      </c>
      <c r="C75" s="143">
        <f t="shared" si="5"/>
        <v>56169</v>
      </c>
      <c r="D75" s="144">
        <f>SUM(D76,D83,D130,D164,D165,D172)</f>
        <v>55103</v>
      </c>
      <c r="E75" s="144">
        <f>SUM(E76,E83,E130,E164,E165,E172)</f>
        <v>0</v>
      </c>
      <c r="F75" s="144">
        <f>SUM(F76,F83,F130,F164,F165,F172)</f>
        <v>1066</v>
      </c>
      <c r="G75" s="145">
        <f>SUM(G76,G83,G130,G164,G165,G172)</f>
        <v>0</v>
      </c>
      <c r="H75" s="143">
        <f t="shared" si="6"/>
        <v>49124</v>
      </c>
      <c r="I75" s="144">
        <f>SUM(I76,I83,I130,I164,I165,I172)</f>
        <v>48143</v>
      </c>
      <c r="J75" s="144">
        <f>SUM(J76,J83,J130,J164,J165,J172)</f>
        <v>0</v>
      </c>
      <c r="K75" s="144">
        <f>SUM(K76,K83,K130,K164,K165,K172)</f>
        <v>981</v>
      </c>
      <c r="L75" s="146">
        <f>SUM(L76,L83,L130,L164,L165,L172)</f>
        <v>0</v>
      </c>
    </row>
    <row r="76" spans="1:12" ht="24" x14ac:dyDescent="0.25">
      <c r="A76" s="56">
        <v>2100</v>
      </c>
      <c r="B76" s="147" t="s">
        <v>86</v>
      </c>
      <c r="C76" s="57">
        <f t="shared" si="5"/>
        <v>0</v>
      </c>
      <c r="D76" s="63">
        <f>SUM(D77,D80)</f>
        <v>0</v>
      </c>
      <c r="E76" s="63">
        <f>SUM(E77,E80)</f>
        <v>0</v>
      </c>
      <c r="F76" s="63">
        <f>SUM(F77,F80)</f>
        <v>0</v>
      </c>
      <c r="G76" s="166">
        <f>SUM(G77,G80)</f>
        <v>0</v>
      </c>
      <c r="H76" s="57">
        <f t="shared" si="6"/>
        <v>0</v>
      </c>
      <c r="I76" s="63">
        <f>SUM(I77,I80)</f>
        <v>0</v>
      </c>
      <c r="J76" s="63">
        <f>SUM(J77,J80)</f>
        <v>0</v>
      </c>
      <c r="K76" s="63">
        <f>SUM(K77,K80)</f>
        <v>0</v>
      </c>
      <c r="L76" s="167">
        <f>SUM(L77,L80)</f>
        <v>0</v>
      </c>
    </row>
    <row r="77" spans="1:12" ht="24" x14ac:dyDescent="0.25">
      <c r="A77" s="168">
        <v>2110</v>
      </c>
      <c r="B77" s="65" t="s">
        <v>87</v>
      </c>
      <c r="C77" s="66">
        <f t="shared" si="5"/>
        <v>0</v>
      </c>
      <c r="D77" s="169">
        <f>SUM(D78:D79)</f>
        <v>0</v>
      </c>
      <c r="E77" s="169">
        <f>SUM(E78:E79)</f>
        <v>0</v>
      </c>
      <c r="F77" s="169">
        <f>SUM(F78:F79)</f>
        <v>0</v>
      </c>
      <c r="G77" s="170">
        <f>SUM(G78:G79)</f>
        <v>0</v>
      </c>
      <c r="H77" s="66">
        <f t="shared" si="6"/>
        <v>0</v>
      </c>
      <c r="I77" s="169">
        <f>SUM(I78:I79)</f>
        <v>0</v>
      </c>
      <c r="J77" s="169">
        <f>SUM(J78:J79)</f>
        <v>0</v>
      </c>
      <c r="K77" s="169">
        <f>SUM(K78:K79)</f>
        <v>0</v>
      </c>
      <c r="L77" s="171">
        <f>SUM(L78:L79)</f>
        <v>0</v>
      </c>
    </row>
    <row r="78" spans="1:12" x14ac:dyDescent="0.25">
      <c r="A78" s="44">
        <v>2111</v>
      </c>
      <c r="B78" s="71" t="s">
        <v>88</v>
      </c>
      <c r="C78" s="72">
        <f t="shared" si="5"/>
        <v>0</v>
      </c>
      <c r="D78" s="74"/>
      <c r="E78" s="74"/>
      <c r="F78" s="74"/>
      <c r="G78" s="157"/>
      <c r="H78" s="72">
        <f t="shared" si="6"/>
        <v>0</v>
      </c>
      <c r="I78" s="74"/>
      <c r="J78" s="74"/>
      <c r="K78" s="74"/>
      <c r="L78" s="158"/>
    </row>
    <row r="79" spans="1:12" ht="24" x14ac:dyDescent="0.25">
      <c r="A79" s="44">
        <v>2112</v>
      </c>
      <c r="B79" s="71" t="s">
        <v>89</v>
      </c>
      <c r="C79" s="72">
        <f t="shared" si="5"/>
        <v>0</v>
      </c>
      <c r="D79" s="74"/>
      <c r="E79" s="74"/>
      <c r="F79" s="74"/>
      <c r="G79" s="157"/>
      <c r="H79" s="72">
        <f t="shared" si="6"/>
        <v>0</v>
      </c>
      <c r="I79" s="74"/>
      <c r="J79" s="74"/>
      <c r="K79" s="74"/>
      <c r="L79" s="158"/>
    </row>
    <row r="80" spans="1:12" ht="24" x14ac:dyDescent="0.25">
      <c r="A80" s="159">
        <v>2120</v>
      </c>
      <c r="B80" s="71" t="s">
        <v>90</v>
      </c>
      <c r="C80" s="72">
        <f t="shared" si="5"/>
        <v>0</v>
      </c>
      <c r="D80" s="160">
        <f>SUM(D81:D82)</f>
        <v>0</v>
      </c>
      <c r="E80" s="160">
        <f>SUM(E81:E82)</f>
        <v>0</v>
      </c>
      <c r="F80" s="160">
        <f>SUM(F81:F82)</f>
        <v>0</v>
      </c>
      <c r="G80" s="161">
        <f>SUM(G81:G82)</f>
        <v>0</v>
      </c>
      <c r="H80" s="72">
        <f t="shared" si="6"/>
        <v>0</v>
      </c>
      <c r="I80" s="160">
        <f>SUM(I81:I82)</f>
        <v>0</v>
      </c>
      <c r="J80" s="160">
        <f>SUM(J81:J82)</f>
        <v>0</v>
      </c>
      <c r="K80" s="160">
        <f>SUM(K81:K82)</f>
        <v>0</v>
      </c>
      <c r="L80" s="162">
        <f>SUM(L81:L82)</f>
        <v>0</v>
      </c>
    </row>
    <row r="81" spans="1:12" x14ac:dyDescent="0.25">
      <c r="A81" s="44">
        <v>2121</v>
      </c>
      <c r="B81" s="71" t="s">
        <v>88</v>
      </c>
      <c r="C81" s="72">
        <f t="shared" si="5"/>
        <v>0</v>
      </c>
      <c r="D81" s="74"/>
      <c r="E81" s="74"/>
      <c r="F81" s="74"/>
      <c r="G81" s="157"/>
      <c r="H81" s="72">
        <f t="shared" si="6"/>
        <v>0</v>
      </c>
      <c r="I81" s="74"/>
      <c r="J81" s="74"/>
      <c r="K81" s="74"/>
      <c r="L81" s="158"/>
    </row>
    <row r="82" spans="1:12" ht="24" x14ac:dyDescent="0.25">
      <c r="A82" s="44">
        <v>2122</v>
      </c>
      <c r="B82" s="71" t="s">
        <v>89</v>
      </c>
      <c r="C82" s="72">
        <f t="shared" si="5"/>
        <v>0</v>
      </c>
      <c r="D82" s="74"/>
      <c r="E82" s="74"/>
      <c r="F82" s="74"/>
      <c r="G82" s="157"/>
      <c r="H82" s="72">
        <f t="shared" si="6"/>
        <v>0</v>
      </c>
      <c r="I82" s="74"/>
      <c r="J82" s="74"/>
      <c r="K82" s="74"/>
      <c r="L82" s="158"/>
    </row>
    <row r="83" spans="1:12" x14ac:dyDescent="0.25">
      <c r="A83" s="56">
        <v>2200</v>
      </c>
      <c r="B83" s="147" t="s">
        <v>91</v>
      </c>
      <c r="C83" s="57">
        <f t="shared" si="5"/>
        <v>45329</v>
      </c>
      <c r="D83" s="63">
        <f>SUM(D84,D89,D95,D103,D112,D116,D122,D128)</f>
        <v>44348</v>
      </c>
      <c r="E83" s="63">
        <f>SUM(E84,E89,E95,E103,E112,E116,E122,E128)</f>
        <v>0</v>
      </c>
      <c r="F83" s="63">
        <f>SUM(F84,F89,F95,F103,F112,F116,F122,F128)</f>
        <v>981</v>
      </c>
      <c r="G83" s="166">
        <f>SUM(G84,G89,G95,G103,G112,G116,G122,G128)</f>
        <v>0</v>
      </c>
      <c r="H83" s="57">
        <f t="shared" si="6"/>
        <v>41818</v>
      </c>
      <c r="I83" s="63">
        <f>SUM(I84,I89,I95,I103,I112,I116,I122,I128)</f>
        <v>40837</v>
      </c>
      <c r="J83" s="63">
        <f>SUM(J84,J89,J95,J103,J112,J116,J122,J128)</f>
        <v>0</v>
      </c>
      <c r="K83" s="63">
        <f>SUM(K84,K89,K95,K103,K112,K116,K122,K128)</f>
        <v>981</v>
      </c>
      <c r="L83" s="172">
        <f>SUM(L84,L89,L95,L103,L112,L116,L122,L128)</f>
        <v>0</v>
      </c>
    </row>
    <row r="84" spans="1:12" ht="24" x14ac:dyDescent="0.25">
      <c r="A84" s="150">
        <v>2210</v>
      </c>
      <c r="B84" s="112" t="s">
        <v>92</v>
      </c>
      <c r="C84" s="117">
        <f t="shared" si="5"/>
        <v>808</v>
      </c>
      <c r="D84" s="151">
        <f>SUM(D85:D88)</f>
        <v>803</v>
      </c>
      <c r="E84" s="151">
        <f>SUM(E85:E88)</f>
        <v>0</v>
      </c>
      <c r="F84" s="151">
        <f>SUM(F85:F88)</f>
        <v>5</v>
      </c>
      <c r="G84" s="151">
        <f>SUM(G85:G88)</f>
        <v>0</v>
      </c>
      <c r="H84" s="117">
        <f t="shared" si="6"/>
        <v>784</v>
      </c>
      <c r="I84" s="151">
        <f>SUM(I85:I88)</f>
        <v>779</v>
      </c>
      <c r="J84" s="151">
        <f>SUM(J85:J88)</f>
        <v>0</v>
      </c>
      <c r="K84" s="151">
        <f>SUM(K85:K88)</f>
        <v>5</v>
      </c>
      <c r="L84" s="153">
        <f>SUM(L85:L88)</f>
        <v>0</v>
      </c>
    </row>
    <row r="85" spans="1:12" ht="24" x14ac:dyDescent="0.25">
      <c r="A85" s="38">
        <v>2211</v>
      </c>
      <c r="B85" s="65" t="s">
        <v>93</v>
      </c>
      <c r="C85" s="66">
        <f t="shared" si="5"/>
        <v>0</v>
      </c>
      <c r="D85" s="68"/>
      <c r="E85" s="68"/>
      <c r="F85" s="68"/>
      <c r="G85" s="154"/>
      <c r="H85" s="66">
        <f t="shared" si="6"/>
        <v>0</v>
      </c>
      <c r="I85" s="68"/>
      <c r="J85" s="68"/>
      <c r="K85" s="68"/>
      <c r="L85" s="155"/>
    </row>
    <row r="86" spans="1:12" ht="36" x14ac:dyDescent="0.25">
      <c r="A86" s="44">
        <v>2212</v>
      </c>
      <c r="B86" s="71" t="s">
        <v>94</v>
      </c>
      <c r="C86" s="72">
        <f t="shared" si="5"/>
        <v>778</v>
      </c>
      <c r="D86" s="74">
        <v>773</v>
      </c>
      <c r="E86" s="74"/>
      <c r="F86" s="74">
        <v>5</v>
      </c>
      <c r="G86" s="157"/>
      <c r="H86" s="72">
        <f t="shared" si="6"/>
        <v>754</v>
      </c>
      <c r="I86" s="74">
        <v>749</v>
      </c>
      <c r="J86" s="74"/>
      <c r="K86" s="74">
        <v>5</v>
      </c>
      <c r="L86" s="158"/>
    </row>
    <row r="87" spans="1:12" ht="24" x14ac:dyDescent="0.25">
      <c r="A87" s="44">
        <v>2214</v>
      </c>
      <c r="B87" s="71" t="s">
        <v>95</v>
      </c>
      <c r="C87" s="72">
        <f t="shared" si="5"/>
        <v>0</v>
      </c>
      <c r="D87" s="74"/>
      <c r="E87" s="74"/>
      <c r="F87" s="74"/>
      <c r="G87" s="157"/>
      <c r="H87" s="72">
        <f t="shared" si="6"/>
        <v>0</v>
      </c>
      <c r="I87" s="74"/>
      <c r="J87" s="74"/>
      <c r="K87" s="74"/>
      <c r="L87" s="158"/>
    </row>
    <row r="88" spans="1:12" x14ac:dyDescent="0.25">
      <c r="A88" s="44">
        <v>2219</v>
      </c>
      <c r="B88" s="71" t="s">
        <v>96</v>
      </c>
      <c r="C88" s="72">
        <f t="shared" si="5"/>
        <v>30</v>
      </c>
      <c r="D88" s="74">
        <v>30</v>
      </c>
      <c r="E88" s="74"/>
      <c r="F88" s="74"/>
      <c r="G88" s="157"/>
      <c r="H88" s="72">
        <f t="shared" si="6"/>
        <v>30</v>
      </c>
      <c r="I88" s="74">
        <v>30</v>
      </c>
      <c r="J88" s="74"/>
      <c r="K88" s="74"/>
      <c r="L88" s="158"/>
    </row>
    <row r="89" spans="1:12" ht="24" x14ac:dyDescent="0.25">
      <c r="A89" s="159">
        <v>2220</v>
      </c>
      <c r="B89" s="71" t="s">
        <v>97</v>
      </c>
      <c r="C89" s="72">
        <f t="shared" si="5"/>
        <v>31147</v>
      </c>
      <c r="D89" s="160">
        <f>SUM(D90:D94)</f>
        <v>30171</v>
      </c>
      <c r="E89" s="160">
        <f>SUM(E90:E94)</f>
        <v>0</v>
      </c>
      <c r="F89" s="160">
        <f>SUM(F90:F94)</f>
        <v>976</v>
      </c>
      <c r="G89" s="161">
        <f>SUM(G90:G94)</f>
        <v>0</v>
      </c>
      <c r="H89" s="72">
        <f t="shared" si="6"/>
        <v>30115</v>
      </c>
      <c r="I89" s="160">
        <f>SUM(I90:I94)</f>
        <v>29139</v>
      </c>
      <c r="J89" s="160">
        <f>SUM(J90:J94)</f>
        <v>0</v>
      </c>
      <c r="K89" s="160">
        <f>SUM(K90:K94)</f>
        <v>976</v>
      </c>
      <c r="L89" s="162">
        <f>SUM(L90:L94)</f>
        <v>0</v>
      </c>
    </row>
    <row r="90" spans="1:12" ht="24" x14ac:dyDescent="0.25">
      <c r="A90" s="44">
        <v>2221</v>
      </c>
      <c r="B90" s="71" t="s">
        <v>98</v>
      </c>
      <c r="C90" s="72">
        <f t="shared" si="5"/>
        <v>0</v>
      </c>
      <c r="D90" s="74"/>
      <c r="E90" s="74"/>
      <c r="F90" s="74"/>
      <c r="G90" s="157"/>
      <c r="H90" s="72">
        <f t="shared" si="6"/>
        <v>0</v>
      </c>
      <c r="I90" s="74"/>
      <c r="J90" s="74"/>
      <c r="K90" s="74"/>
      <c r="L90" s="158"/>
    </row>
    <row r="91" spans="1:12" x14ac:dyDescent="0.25">
      <c r="A91" s="44">
        <v>2222</v>
      </c>
      <c r="B91" s="71" t="s">
        <v>99</v>
      </c>
      <c r="C91" s="72">
        <f t="shared" si="5"/>
        <v>0</v>
      </c>
      <c r="D91" s="74"/>
      <c r="E91" s="74"/>
      <c r="F91" s="74"/>
      <c r="G91" s="157"/>
      <c r="H91" s="72">
        <f t="shared" si="6"/>
        <v>0</v>
      </c>
      <c r="I91" s="74"/>
      <c r="J91" s="74"/>
      <c r="K91" s="74"/>
      <c r="L91" s="158"/>
    </row>
    <row r="92" spans="1:12" x14ac:dyDescent="0.25">
      <c r="A92" s="44">
        <v>2223</v>
      </c>
      <c r="B92" s="71" t="s">
        <v>100</v>
      </c>
      <c r="C92" s="72">
        <f t="shared" si="5"/>
        <v>30718</v>
      </c>
      <c r="D92" s="74">
        <f>30718-976</f>
        <v>29742</v>
      </c>
      <c r="E92" s="74"/>
      <c r="F92" s="74">
        <v>976</v>
      </c>
      <c r="G92" s="157"/>
      <c r="H92" s="72">
        <f t="shared" si="6"/>
        <v>29731</v>
      </c>
      <c r="I92" s="74">
        <v>28755</v>
      </c>
      <c r="J92" s="74"/>
      <c r="K92" s="74">
        <v>976</v>
      </c>
      <c r="L92" s="158"/>
    </row>
    <row r="93" spans="1:12" ht="48" x14ac:dyDescent="0.25">
      <c r="A93" s="44">
        <v>2224</v>
      </c>
      <c r="B93" s="71" t="s">
        <v>101</v>
      </c>
      <c r="C93" s="72">
        <f t="shared" si="5"/>
        <v>429</v>
      </c>
      <c r="D93" s="74">
        <v>429</v>
      </c>
      <c r="E93" s="74"/>
      <c r="F93" s="74"/>
      <c r="G93" s="157"/>
      <c r="H93" s="72">
        <f t="shared" si="6"/>
        <v>384</v>
      </c>
      <c r="I93" s="74">
        <v>384</v>
      </c>
      <c r="J93" s="74"/>
      <c r="K93" s="74"/>
      <c r="L93" s="158"/>
    </row>
    <row r="94" spans="1:12" ht="24" x14ac:dyDescent="0.25">
      <c r="A94" s="44">
        <v>2229</v>
      </c>
      <c r="B94" s="71" t="s">
        <v>102</v>
      </c>
      <c r="C94" s="72">
        <f t="shared" si="5"/>
        <v>0</v>
      </c>
      <c r="D94" s="74"/>
      <c r="E94" s="74"/>
      <c r="F94" s="74"/>
      <c r="G94" s="157"/>
      <c r="H94" s="72">
        <f t="shared" si="6"/>
        <v>0</v>
      </c>
      <c r="I94" s="74"/>
      <c r="J94" s="74"/>
      <c r="K94" s="74"/>
      <c r="L94" s="158"/>
    </row>
    <row r="95" spans="1:12" ht="36" x14ac:dyDescent="0.25">
      <c r="A95" s="159">
        <v>2230</v>
      </c>
      <c r="B95" s="71" t="s">
        <v>103</v>
      </c>
      <c r="C95" s="72">
        <f t="shared" si="5"/>
        <v>1539</v>
      </c>
      <c r="D95" s="160">
        <f>SUM(D96:D102)</f>
        <v>1539</v>
      </c>
      <c r="E95" s="160">
        <f>SUM(E96:E102)</f>
        <v>0</v>
      </c>
      <c r="F95" s="160">
        <f>SUM(F96:F102)</f>
        <v>0</v>
      </c>
      <c r="G95" s="161">
        <f>SUM(G96:G102)</f>
        <v>0</v>
      </c>
      <c r="H95" s="72">
        <f t="shared" si="6"/>
        <v>1174</v>
      </c>
      <c r="I95" s="160">
        <f>SUM(I96:I102)</f>
        <v>1174</v>
      </c>
      <c r="J95" s="160">
        <f>SUM(J96:J102)</f>
        <v>0</v>
      </c>
      <c r="K95" s="160">
        <f>SUM(K96:K102)</f>
        <v>0</v>
      </c>
      <c r="L95" s="162">
        <f>SUM(L96:L102)</f>
        <v>0</v>
      </c>
    </row>
    <row r="96" spans="1:12" ht="24" x14ac:dyDescent="0.25">
      <c r="A96" s="44">
        <v>2231</v>
      </c>
      <c r="B96" s="71" t="s">
        <v>104</v>
      </c>
      <c r="C96" s="72">
        <f t="shared" si="5"/>
        <v>0</v>
      </c>
      <c r="D96" s="74"/>
      <c r="E96" s="74"/>
      <c r="F96" s="74"/>
      <c r="G96" s="157"/>
      <c r="H96" s="72">
        <f t="shared" si="6"/>
        <v>0</v>
      </c>
      <c r="I96" s="74"/>
      <c r="J96" s="74"/>
      <c r="K96" s="74"/>
      <c r="L96" s="158"/>
    </row>
    <row r="97" spans="1:12" ht="24.75" customHeight="1" x14ac:dyDescent="0.25">
      <c r="A97" s="44">
        <v>2232</v>
      </c>
      <c r="B97" s="71" t="s">
        <v>105</v>
      </c>
      <c r="C97" s="72">
        <f t="shared" si="5"/>
        <v>0</v>
      </c>
      <c r="D97" s="74"/>
      <c r="E97" s="74"/>
      <c r="F97" s="74"/>
      <c r="G97" s="157"/>
      <c r="H97" s="72">
        <f t="shared" si="6"/>
        <v>0</v>
      </c>
      <c r="I97" s="74"/>
      <c r="J97" s="74"/>
      <c r="K97" s="74"/>
      <c r="L97" s="158"/>
    </row>
    <row r="98" spans="1:12" ht="24" x14ac:dyDescent="0.25">
      <c r="A98" s="38">
        <v>2233</v>
      </c>
      <c r="B98" s="65" t="s">
        <v>106</v>
      </c>
      <c r="C98" s="66">
        <f t="shared" si="5"/>
        <v>0</v>
      </c>
      <c r="D98" s="68"/>
      <c r="E98" s="68"/>
      <c r="F98" s="68"/>
      <c r="G98" s="154"/>
      <c r="H98" s="66">
        <f t="shared" si="6"/>
        <v>0</v>
      </c>
      <c r="I98" s="68"/>
      <c r="J98" s="68"/>
      <c r="K98" s="68"/>
      <c r="L98" s="155"/>
    </row>
    <row r="99" spans="1:12" ht="36" x14ac:dyDescent="0.25">
      <c r="A99" s="44">
        <v>2234</v>
      </c>
      <c r="B99" s="71" t="s">
        <v>107</v>
      </c>
      <c r="C99" s="72">
        <f t="shared" si="5"/>
        <v>0</v>
      </c>
      <c r="D99" s="74"/>
      <c r="E99" s="74"/>
      <c r="F99" s="74"/>
      <c r="G99" s="157"/>
      <c r="H99" s="72">
        <f t="shared" si="6"/>
        <v>0</v>
      </c>
      <c r="I99" s="74"/>
      <c r="J99" s="74"/>
      <c r="K99" s="74"/>
      <c r="L99" s="158"/>
    </row>
    <row r="100" spans="1:12" ht="24" x14ac:dyDescent="0.25">
      <c r="A100" s="44">
        <v>2235</v>
      </c>
      <c r="B100" s="71" t="s">
        <v>108</v>
      </c>
      <c r="C100" s="72">
        <f t="shared" si="5"/>
        <v>230</v>
      </c>
      <c r="D100" s="74">
        <v>230</v>
      </c>
      <c r="E100" s="74"/>
      <c r="F100" s="74"/>
      <c r="G100" s="157"/>
      <c r="H100" s="72">
        <f t="shared" si="6"/>
        <v>170</v>
      </c>
      <c r="I100" s="74">
        <v>170</v>
      </c>
      <c r="J100" s="74"/>
      <c r="K100" s="74"/>
      <c r="L100" s="158"/>
    </row>
    <row r="101" spans="1:12" x14ac:dyDescent="0.25">
      <c r="A101" s="44">
        <v>2236</v>
      </c>
      <c r="B101" s="71" t="s">
        <v>109</v>
      </c>
      <c r="C101" s="72">
        <f t="shared" si="5"/>
        <v>0</v>
      </c>
      <c r="D101" s="74"/>
      <c r="E101" s="74"/>
      <c r="F101" s="74"/>
      <c r="G101" s="157"/>
      <c r="H101" s="72">
        <f t="shared" si="6"/>
        <v>0</v>
      </c>
      <c r="I101" s="74"/>
      <c r="J101" s="74"/>
      <c r="K101" s="74"/>
      <c r="L101" s="158"/>
    </row>
    <row r="102" spans="1:12" ht="24" x14ac:dyDescent="0.25">
      <c r="A102" s="44">
        <v>2239</v>
      </c>
      <c r="B102" s="71" t="s">
        <v>110</v>
      </c>
      <c r="C102" s="72">
        <f t="shared" si="5"/>
        <v>1309</v>
      </c>
      <c r="D102" s="74">
        <v>1309</v>
      </c>
      <c r="E102" s="74"/>
      <c r="F102" s="74"/>
      <c r="G102" s="157"/>
      <c r="H102" s="72">
        <f t="shared" si="6"/>
        <v>1004</v>
      </c>
      <c r="I102" s="74">
        <v>1004</v>
      </c>
      <c r="J102" s="74"/>
      <c r="K102" s="74"/>
      <c r="L102" s="158"/>
    </row>
    <row r="103" spans="1:12" ht="36" x14ac:dyDescent="0.25">
      <c r="A103" s="159">
        <v>2240</v>
      </c>
      <c r="B103" s="71" t="s">
        <v>111</v>
      </c>
      <c r="C103" s="72">
        <f t="shared" si="5"/>
        <v>11075</v>
      </c>
      <c r="D103" s="160">
        <f>SUM(D104:D111)</f>
        <v>11075</v>
      </c>
      <c r="E103" s="160">
        <f>SUM(E104:E111)</f>
        <v>0</v>
      </c>
      <c r="F103" s="160">
        <f>SUM(F104:F111)</f>
        <v>0</v>
      </c>
      <c r="G103" s="161">
        <f>SUM(G104:G111)</f>
        <v>0</v>
      </c>
      <c r="H103" s="72">
        <f t="shared" si="6"/>
        <v>8985</v>
      </c>
      <c r="I103" s="160">
        <f>SUM(I104:I111)</f>
        <v>8985</v>
      </c>
      <c r="J103" s="160">
        <f>SUM(J104:J111)</f>
        <v>0</v>
      </c>
      <c r="K103" s="160">
        <f>SUM(K104:K111)</f>
        <v>0</v>
      </c>
      <c r="L103" s="162">
        <f>SUM(L104:L111)</f>
        <v>0</v>
      </c>
    </row>
    <row r="104" spans="1:12" x14ac:dyDescent="0.25">
      <c r="A104" s="44">
        <v>2241</v>
      </c>
      <c r="B104" s="71" t="s">
        <v>112</v>
      </c>
      <c r="C104" s="72">
        <f t="shared" si="5"/>
        <v>0</v>
      </c>
      <c r="D104" s="74"/>
      <c r="E104" s="74"/>
      <c r="F104" s="74"/>
      <c r="G104" s="157"/>
      <c r="H104" s="72">
        <f t="shared" si="6"/>
        <v>0</v>
      </c>
      <c r="I104" s="74"/>
      <c r="J104" s="74"/>
      <c r="K104" s="74"/>
      <c r="L104" s="158"/>
    </row>
    <row r="105" spans="1:12" ht="24" x14ac:dyDescent="0.25">
      <c r="A105" s="44">
        <v>2242</v>
      </c>
      <c r="B105" s="71" t="s">
        <v>113</v>
      </c>
      <c r="C105" s="72">
        <f t="shared" si="5"/>
        <v>0</v>
      </c>
      <c r="D105" s="74"/>
      <c r="E105" s="74"/>
      <c r="F105" s="74"/>
      <c r="G105" s="157"/>
      <c r="H105" s="72">
        <f t="shared" si="6"/>
        <v>0</v>
      </c>
      <c r="I105" s="74"/>
      <c r="J105" s="74"/>
      <c r="K105" s="74"/>
      <c r="L105" s="158"/>
    </row>
    <row r="106" spans="1:12" ht="24" x14ac:dyDescent="0.25">
      <c r="A106" s="44">
        <v>2243</v>
      </c>
      <c r="B106" s="71" t="s">
        <v>114</v>
      </c>
      <c r="C106" s="72">
        <f t="shared" si="5"/>
        <v>1390</v>
      </c>
      <c r="D106" s="74">
        <v>1390</v>
      </c>
      <c r="E106" s="74"/>
      <c r="F106" s="74"/>
      <c r="G106" s="157"/>
      <c r="H106" s="72">
        <f t="shared" si="6"/>
        <v>630</v>
      </c>
      <c r="I106" s="74">
        <v>630</v>
      </c>
      <c r="J106" s="74"/>
      <c r="K106" s="74"/>
      <c r="L106" s="158"/>
    </row>
    <row r="107" spans="1:12" x14ac:dyDescent="0.25">
      <c r="A107" s="44">
        <v>2244</v>
      </c>
      <c r="B107" s="71" t="s">
        <v>115</v>
      </c>
      <c r="C107" s="72">
        <f t="shared" si="5"/>
        <v>9685</v>
      </c>
      <c r="D107" s="74">
        <v>9685</v>
      </c>
      <c r="E107" s="74"/>
      <c r="F107" s="74"/>
      <c r="G107" s="157"/>
      <c r="H107" s="72">
        <f t="shared" si="6"/>
        <v>8355</v>
      </c>
      <c r="I107" s="74">
        <v>8355</v>
      </c>
      <c r="J107" s="74"/>
      <c r="K107" s="74"/>
      <c r="L107" s="158"/>
    </row>
    <row r="108" spans="1:12" ht="24" x14ac:dyDescent="0.25">
      <c r="A108" s="44">
        <v>2246</v>
      </c>
      <c r="B108" s="71" t="s">
        <v>116</v>
      </c>
      <c r="C108" s="72">
        <f t="shared" si="5"/>
        <v>0</v>
      </c>
      <c r="D108" s="74"/>
      <c r="E108" s="74"/>
      <c r="F108" s="74"/>
      <c r="G108" s="157"/>
      <c r="H108" s="72">
        <f t="shared" si="6"/>
        <v>0</v>
      </c>
      <c r="I108" s="74"/>
      <c r="J108" s="74"/>
      <c r="K108" s="74"/>
      <c r="L108" s="158"/>
    </row>
    <row r="109" spans="1:12" x14ac:dyDescent="0.25">
      <c r="A109" s="44">
        <v>2247</v>
      </c>
      <c r="B109" s="71" t="s">
        <v>117</v>
      </c>
      <c r="C109" s="72">
        <f t="shared" si="5"/>
        <v>0</v>
      </c>
      <c r="D109" s="74"/>
      <c r="E109" s="74"/>
      <c r="F109" s="74"/>
      <c r="G109" s="157"/>
      <c r="H109" s="72">
        <f t="shared" si="6"/>
        <v>0</v>
      </c>
      <c r="I109" s="74"/>
      <c r="J109" s="74"/>
      <c r="K109" s="74"/>
      <c r="L109" s="158"/>
    </row>
    <row r="110" spans="1:12" ht="24" x14ac:dyDescent="0.25">
      <c r="A110" s="44">
        <v>2248</v>
      </c>
      <c r="B110" s="71" t="s">
        <v>118</v>
      </c>
      <c r="C110" s="72">
        <f t="shared" si="5"/>
        <v>0</v>
      </c>
      <c r="D110" s="74"/>
      <c r="E110" s="74"/>
      <c r="F110" s="74"/>
      <c r="G110" s="157"/>
      <c r="H110" s="72">
        <f t="shared" si="6"/>
        <v>0</v>
      </c>
      <c r="I110" s="74"/>
      <c r="J110" s="74"/>
      <c r="K110" s="74"/>
      <c r="L110" s="158"/>
    </row>
    <row r="111" spans="1:12" ht="24" x14ac:dyDescent="0.25">
      <c r="A111" s="44">
        <v>2249</v>
      </c>
      <c r="B111" s="71" t="s">
        <v>119</v>
      </c>
      <c r="C111" s="72">
        <f t="shared" si="5"/>
        <v>0</v>
      </c>
      <c r="D111" s="74"/>
      <c r="E111" s="74"/>
      <c r="F111" s="74"/>
      <c r="G111" s="157"/>
      <c r="H111" s="72">
        <f t="shared" si="6"/>
        <v>0</v>
      </c>
      <c r="I111" s="74"/>
      <c r="J111" s="74"/>
      <c r="K111" s="74"/>
      <c r="L111" s="158"/>
    </row>
    <row r="112" spans="1:12" x14ac:dyDescent="0.25">
      <c r="A112" s="159">
        <v>2250</v>
      </c>
      <c r="B112" s="71" t="s">
        <v>120</v>
      </c>
      <c r="C112" s="72">
        <f t="shared" si="5"/>
        <v>166</v>
      </c>
      <c r="D112" s="160">
        <f>SUM(D113:D115)</f>
        <v>166</v>
      </c>
      <c r="E112" s="160">
        <f>SUM(E113:E115)</f>
        <v>0</v>
      </c>
      <c r="F112" s="160">
        <f>SUM(F113:F115)</f>
        <v>0</v>
      </c>
      <c r="G112" s="173">
        <f>SUM(G113:G115)</f>
        <v>0</v>
      </c>
      <c r="H112" s="72">
        <f t="shared" si="6"/>
        <v>166</v>
      </c>
      <c r="I112" s="160">
        <f>SUM(I113:I115)</f>
        <v>166</v>
      </c>
      <c r="J112" s="160">
        <f>SUM(J113:J115)</f>
        <v>0</v>
      </c>
      <c r="K112" s="160">
        <f>SUM(K113:K115)</f>
        <v>0</v>
      </c>
      <c r="L112" s="162">
        <f>SUM(L113:L115)</f>
        <v>0</v>
      </c>
    </row>
    <row r="113" spans="1:12" x14ac:dyDescent="0.25">
      <c r="A113" s="44">
        <v>2251</v>
      </c>
      <c r="B113" s="71" t="s">
        <v>121</v>
      </c>
      <c r="C113" s="72">
        <f t="shared" si="5"/>
        <v>166</v>
      </c>
      <c r="D113" s="74">
        <v>166</v>
      </c>
      <c r="E113" s="74"/>
      <c r="F113" s="74"/>
      <c r="G113" s="157"/>
      <c r="H113" s="72">
        <f t="shared" si="6"/>
        <v>166</v>
      </c>
      <c r="I113" s="74">
        <v>166</v>
      </c>
      <c r="J113" s="74"/>
      <c r="K113" s="74"/>
      <c r="L113" s="158"/>
    </row>
    <row r="114" spans="1:12" ht="24" x14ac:dyDescent="0.25">
      <c r="A114" s="44">
        <v>2252</v>
      </c>
      <c r="B114" s="71" t="s">
        <v>122</v>
      </c>
      <c r="C114" s="72">
        <f>SUM(D114:G114)</f>
        <v>0</v>
      </c>
      <c r="D114" s="74"/>
      <c r="E114" s="74"/>
      <c r="F114" s="74"/>
      <c r="G114" s="157"/>
      <c r="H114" s="72">
        <f>SUM(I114:L114)</f>
        <v>0</v>
      </c>
      <c r="I114" s="74"/>
      <c r="J114" s="74"/>
      <c r="K114" s="74"/>
      <c r="L114" s="158"/>
    </row>
    <row r="115" spans="1:12" ht="24" x14ac:dyDescent="0.25">
      <c r="A115" s="44">
        <v>2259</v>
      </c>
      <c r="B115" s="71" t="s">
        <v>123</v>
      </c>
      <c r="C115" s="72">
        <f>SUM(D115:G115)</f>
        <v>0</v>
      </c>
      <c r="D115" s="74"/>
      <c r="E115" s="74"/>
      <c r="F115" s="74"/>
      <c r="G115" s="157"/>
      <c r="H115" s="72">
        <f>SUM(I115:L115)</f>
        <v>0</v>
      </c>
      <c r="I115" s="74"/>
      <c r="J115" s="74"/>
      <c r="K115" s="74"/>
      <c r="L115" s="158"/>
    </row>
    <row r="116" spans="1:12" x14ac:dyDescent="0.25">
      <c r="A116" s="159">
        <v>2260</v>
      </c>
      <c r="B116" s="71" t="s">
        <v>124</v>
      </c>
      <c r="C116" s="72">
        <f t="shared" ref="C116:C187" si="7">SUM(D116:G116)</f>
        <v>26</v>
      </c>
      <c r="D116" s="160">
        <f>SUM(D117:D121)</f>
        <v>26</v>
      </c>
      <c r="E116" s="160">
        <f>SUM(E117:E121)</f>
        <v>0</v>
      </c>
      <c r="F116" s="160">
        <f>SUM(F117:F121)</f>
        <v>0</v>
      </c>
      <c r="G116" s="161">
        <f>SUM(G117:G121)</f>
        <v>0</v>
      </c>
      <c r="H116" s="72">
        <f t="shared" ref="H116:H188" si="8">SUM(I116:L116)</f>
        <v>26</v>
      </c>
      <c r="I116" s="160">
        <f>SUM(I117:I121)</f>
        <v>26</v>
      </c>
      <c r="J116" s="160">
        <f>SUM(J117:J121)</f>
        <v>0</v>
      </c>
      <c r="K116" s="160">
        <f>SUM(K117:K121)</f>
        <v>0</v>
      </c>
      <c r="L116" s="162">
        <f>SUM(L117:L121)</f>
        <v>0</v>
      </c>
    </row>
    <row r="117" spans="1:12" x14ac:dyDescent="0.25">
      <c r="A117" s="44">
        <v>2261</v>
      </c>
      <c r="B117" s="71" t="s">
        <v>125</v>
      </c>
      <c r="C117" s="72">
        <f t="shared" si="7"/>
        <v>0</v>
      </c>
      <c r="D117" s="74"/>
      <c r="E117" s="74"/>
      <c r="F117" s="74"/>
      <c r="G117" s="157"/>
      <c r="H117" s="72">
        <f t="shared" si="8"/>
        <v>0</v>
      </c>
      <c r="I117" s="74"/>
      <c r="J117" s="74"/>
      <c r="K117" s="74"/>
      <c r="L117" s="158"/>
    </row>
    <row r="118" spans="1:12" x14ac:dyDescent="0.25">
      <c r="A118" s="44">
        <v>2262</v>
      </c>
      <c r="B118" s="71" t="s">
        <v>126</v>
      </c>
      <c r="C118" s="72">
        <f t="shared" si="7"/>
        <v>0</v>
      </c>
      <c r="D118" s="74"/>
      <c r="E118" s="74"/>
      <c r="F118" s="74"/>
      <c r="G118" s="157"/>
      <c r="H118" s="72">
        <f t="shared" si="8"/>
        <v>0</v>
      </c>
      <c r="I118" s="74"/>
      <c r="J118" s="74"/>
      <c r="K118" s="74"/>
      <c r="L118" s="158"/>
    </row>
    <row r="119" spans="1:12" x14ac:dyDescent="0.25">
      <c r="A119" s="44">
        <v>2263</v>
      </c>
      <c r="B119" s="71" t="s">
        <v>127</v>
      </c>
      <c r="C119" s="72">
        <f t="shared" si="7"/>
        <v>0</v>
      </c>
      <c r="D119" s="74"/>
      <c r="E119" s="74"/>
      <c r="F119" s="74"/>
      <c r="G119" s="157"/>
      <c r="H119" s="72">
        <f t="shared" si="8"/>
        <v>0</v>
      </c>
      <c r="I119" s="74"/>
      <c r="J119" s="74"/>
      <c r="K119" s="74"/>
      <c r="L119" s="158"/>
    </row>
    <row r="120" spans="1:12" ht="24" x14ac:dyDescent="0.25">
      <c r="A120" s="44">
        <v>2264</v>
      </c>
      <c r="B120" s="71" t="s">
        <v>128</v>
      </c>
      <c r="C120" s="72">
        <f t="shared" si="7"/>
        <v>0</v>
      </c>
      <c r="D120" s="74"/>
      <c r="E120" s="74"/>
      <c r="F120" s="74"/>
      <c r="G120" s="157"/>
      <c r="H120" s="72">
        <f t="shared" si="8"/>
        <v>0</v>
      </c>
      <c r="I120" s="74"/>
      <c r="J120" s="74"/>
      <c r="K120" s="74"/>
      <c r="L120" s="158"/>
    </row>
    <row r="121" spans="1:12" x14ac:dyDescent="0.25">
      <c r="A121" s="44">
        <v>2269</v>
      </c>
      <c r="B121" s="71" t="s">
        <v>129</v>
      </c>
      <c r="C121" s="72">
        <f t="shared" si="7"/>
        <v>26</v>
      </c>
      <c r="D121" s="74">
        <v>26</v>
      </c>
      <c r="E121" s="74"/>
      <c r="F121" s="74"/>
      <c r="G121" s="157"/>
      <c r="H121" s="72">
        <f t="shared" si="8"/>
        <v>26</v>
      </c>
      <c r="I121" s="74">
        <v>26</v>
      </c>
      <c r="J121" s="74"/>
      <c r="K121" s="74"/>
      <c r="L121" s="158"/>
    </row>
    <row r="122" spans="1:12" x14ac:dyDescent="0.25">
      <c r="A122" s="159">
        <v>2270</v>
      </c>
      <c r="B122" s="71" t="s">
        <v>130</v>
      </c>
      <c r="C122" s="72">
        <f t="shared" si="7"/>
        <v>568</v>
      </c>
      <c r="D122" s="160">
        <f>SUM(D123:D127)</f>
        <v>568</v>
      </c>
      <c r="E122" s="160">
        <f>SUM(E123:E127)</f>
        <v>0</v>
      </c>
      <c r="F122" s="160">
        <f>SUM(F123:F127)</f>
        <v>0</v>
      </c>
      <c r="G122" s="161">
        <f>SUM(G123:G127)</f>
        <v>0</v>
      </c>
      <c r="H122" s="72">
        <f t="shared" si="8"/>
        <v>568</v>
      </c>
      <c r="I122" s="160">
        <f>SUM(I123:I127)</f>
        <v>568</v>
      </c>
      <c r="J122" s="160">
        <f>SUM(J123:J127)</f>
        <v>0</v>
      </c>
      <c r="K122" s="160">
        <f>SUM(K123:K127)</f>
        <v>0</v>
      </c>
      <c r="L122" s="162">
        <f>SUM(L123:L127)</f>
        <v>0</v>
      </c>
    </row>
    <row r="123" spans="1:12" x14ac:dyDescent="0.25">
      <c r="A123" s="44">
        <v>2272</v>
      </c>
      <c r="B123" s="174" t="s">
        <v>131</v>
      </c>
      <c r="C123" s="72">
        <f t="shared" si="7"/>
        <v>0</v>
      </c>
      <c r="D123" s="74"/>
      <c r="E123" s="74"/>
      <c r="F123" s="74"/>
      <c r="G123" s="157"/>
      <c r="H123" s="72">
        <f t="shared" si="8"/>
        <v>0</v>
      </c>
      <c r="I123" s="74"/>
      <c r="J123" s="74"/>
      <c r="K123" s="74"/>
      <c r="L123" s="158"/>
    </row>
    <row r="124" spans="1:12" ht="24" x14ac:dyDescent="0.25">
      <c r="A124" s="44">
        <v>2274</v>
      </c>
      <c r="B124" s="175" t="s">
        <v>132</v>
      </c>
      <c r="C124" s="72">
        <f t="shared" si="7"/>
        <v>0</v>
      </c>
      <c r="D124" s="74"/>
      <c r="E124" s="74"/>
      <c r="F124" s="74"/>
      <c r="G124" s="157"/>
      <c r="H124" s="72">
        <f t="shared" si="8"/>
        <v>0</v>
      </c>
      <c r="I124" s="74"/>
      <c r="J124" s="74"/>
      <c r="K124" s="74"/>
      <c r="L124" s="158"/>
    </row>
    <row r="125" spans="1:12" ht="24" x14ac:dyDescent="0.25">
      <c r="A125" s="44">
        <v>2275</v>
      </c>
      <c r="B125" s="71" t="s">
        <v>133</v>
      </c>
      <c r="C125" s="72">
        <f t="shared" si="7"/>
        <v>0</v>
      </c>
      <c r="D125" s="74"/>
      <c r="E125" s="74"/>
      <c r="F125" s="74"/>
      <c r="G125" s="157"/>
      <c r="H125" s="72">
        <f t="shared" si="8"/>
        <v>0</v>
      </c>
      <c r="I125" s="74"/>
      <c r="J125" s="74"/>
      <c r="K125" s="74"/>
      <c r="L125" s="158"/>
    </row>
    <row r="126" spans="1:12" ht="36" x14ac:dyDescent="0.25">
      <c r="A126" s="44">
        <v>2276</v>
      </c>
      <c r="B126" s="71" t="s">
        <v>134</v>
      </c>
      <c r="C126" s="72">
        <f t="shared" si="7"/>
        <v>0</v>
      </c>
      <c r="D126" s="74"/>
      <c r="E126" s="74"/>
      <c r="F126" s="74"/>
      <c r="G126" s="157"/>
      <c r="H126" s="72">
        <f t="shared" si="8"/>
        <v>0</v>
      </c>
      <c r="I126" s="74"/>
      <c r="J126" s="74"/>
      <c r="K126" s="74"/>
      <c r="L126" s="158"/>
    </row>
    <row r="127" spans="1:12" ht="24" x14ac:dyDescent="0.25">
      <c r="A127" s="44">
        <v>2279</v>
      </c>
      <c r="B127" s="71" t="s">
        <v>135</v>
      </c>
      <c r="C127" s="72">
        <f t="shared" si="7"/>
        <v>568</v>
      </c>
      <c r="D127" s="74">
        <v>568</v>
      </c>
      <c r="E127" s="74"/>
      <c r="F127" s="74"/>
      <c r="G127" s="157"/>
      <c r="H127" s="72">
        <f t="shared" si="8"/>
        <v>568</v>
      </c>
      <c r="I127" s="74">
        <v>568</v>
      </c>
      <c r="J127" s="74"/>
      <c r="K127" s="74"/>
      <c r="L127" s="158"/>
    </row>
    <row r="128" spans="1:12" ht="24" x14ac:dyDescent="0.25">
      <c r="A128" s="168">
        <v>2280</v>
      </c>
      <c r="B128" s="65" t="s">
        <v>136</v>
      </c>
      <c r="C128" s="66">
        <f t="shared" ref="C128:L128" si="9">SUM(C129)</f>
        <v>0</v>
      </c>
      <c r="D128" s="169">
        <f t="shared" si="9"/>
        <v>0</v>
      </c>
      <c r="E128" s="169">
        <f t="shared" si="9"/>
        <v>0</v>
      </c>
      <c r="F128" s="169">
        <f t="shared" si="9"/>
        <v>0</v>
      </c>
      <c r="G128" s="169">
        <f t="shared" si="9"/>
        <v>0</v>
      </c>
      <c r="H128" s="66">
        <f t="shared" si="9"/>
        <v>0</v>
      </c>
      <c r="I128" s="169">
        <f t="shared" si="9"/>
        <v>0</v>
      </c>
      <c r="J128" s="169">
        <f t="shared" si="9"/>
        <v>0</v>
      </c>
      <c r="K128" s="169">
        <f t="shared" si="9"/>
        <v>0</v>
      </c>
      <c r="L128" s="176">
        <f t="shared" si="9"/>
        <v>0</v>
      </c>
    </row>
    <row r="129" spans="1:12" ht="24" x14ac:dyDescent="0.25">
      <c r="A129" s="44">
        <v>2283</v>
      </c>
      <c r="B129" s="71" t="s">
        <v>137</v>
      </c>
      <c r="C129" s="72">
        <f>SUM(D129:G129)</f>
        <v>0</v>
      </c>
      <c r="D129" s="74"/>
      <c r="E129" s="74"/>
      <c r="F129" s="74"/>
      <c r="G129" s="157"/>
      <c r="H129" s="72">
        <f>SUM(I129:L129)</f>
        <v>0</v>
      </c>
      <c r="I129" s="74"/>
      <c r="J129" s="74"/>
      <c r="K129" s="74"/>
      <c r="L129" s="158"/>
    </row>
    <row r="130" spans="1:12" ht="38.25" customHeight="1" x14ac:dyDescent="0.25">
      <c r="A130" s="56">
        <v>2300</v>
      </c>
      <c r="B130" s="147" t="s">
        <v>138</v>
      </c>
      <c r="C130" s="57">
        <f t="shared" si="7"/>
        <v>10765</v>
      </c>
      <c r="D130" s="63">
        <f>SUM(D131,D136,D140,D141,D144,D151,D159,D160,D163)</f>
        <v>10680</v>
      </c>
      <c r="E130" s="63">
        <f>SUM(E131,E136,E140,E141,E144,E151,E159,E160,E163)</f>
        <v>0</v>
      </c>
      <c r="F130" s="63">
        <f>SUM(F131,F136,F140,F141,F144,F151,F159,F160,F163)</f>
        <v>85</v>
      </c>
      <c r="G130" s="166">
        <f>SUM(G131,G136,G140,G141,G144,G151,G159,G160,G163)</f>
        <v>0</v>
      </c>
      <c r="H130" s="57">
        <f t="shared" si="8"/>
        <v>7231</v>
      </c>
      <c r="I130" s="63">
        <f>SUM(I131,I136,I140,I141,I144,I151,I159,I160,I163)</f>
        <v>7231</v>
      </c>
      <c r="J130" s="63">
        <f>SUM(J131,J136,J140,J141,J144,J151,J159,J160,J163)</f>
        <v>0</v>
      </c>
      <c r="K130" s="63">
        <f>SUM(K131,K136,K140,K141,K144,K151,K159,K160,K163)</f>
        <v>0</v>
      </c>
      <c r="L130" s="167">
        <f>SUM(L131,L136,L140,L141,L144,L151,L159,L160,L163)</f>
        <v>0</v>
      </c>
    </row>
    <row r="131" spans="1:12" ht="24" x14ac:dyDescent="0.25">
      <c r="A131" s="168">
        <v>2310</v>
      </c>
      <c r="B131" s="65" t="s">
        <v>139</v>
      </c>
      <c r="C131" s="66">
        <f t="shared" si="7"/>
        <v>3369</v>
      </c>
      <c r="D131" s="169">
        <f>SUM(D132:D135)</f>
        <v>3369</v>
      </c>
      <c r="E131" s="169">
        <f t="shared" ref="E131:L131" si="10">SUM(E132:E135)</f>
        <v>0</v>
      </c>
      <c r="F131" s="169">
        <f t="shared" si="10"/>
        <v>0</v>
      </c>
      <c r="G131" s="170">
        <f t="shared" si="10"/>
        <v>0</v>
      </c>
      <c r="H131" s="66">
        <f t="shared" si="8"/>
        <v>1870</v>
      </c>
      <c r="I131" s="169">
        <f t="shared" si="10"/>
        <v>1870</v>
      </c>
      <c r="J131" s="169">
        <f t="shared" si="10"/>
        <v>0</v>
      </c>
      <c r="K131" s="169">
        <f t="shared" si="10"/>
        <v>0</v>
      </c>
      <c r="L131" s="171">
        <f t="shared" si="10"/>
        <v>0</v>
      </c>
    </row>
    <row r="132" spans="1:12" x14ac:dyDescent="0.25">
      <c r="A132" s="44">
        <v>2311</v>
      </c>
      <c r="B132" s="71" t="s">
        <v>140</v>
      </c>
      <c r="C132" s="72">
        <f t="shared" si="7"/>
        <v>1143</v>
      </c>
      <c r="D132" s="74">
        <v>1143</v>
      </c>
      <c r="E132" s="74"/>
      <c r="F132" s="74"/>
      <c r="G132" s="157"/>
      <c r="H132" s="72">
        <f t="shared" si="8"/>
        <v>954</v>
      </c>
      <c r="I132" s="74">
        <v>954</v>
      </c>
      <c r="J132" s="74"/>
      <c r="K132" s="74"/>
      <c r="L132" s="158"/>
    </row>
    <row r="133" spans="1:12" x14ac:dyDescent="0.25">
      <c r="A133" s="44">
        <v>2312</v>
      </c>
      <c r="B133" s="71" t="s">
        <v>141</v>
      </c>
      <c r="C133" s="72">
        <f t="shared" si="7"/>
        <v>1400</v>
      </c>
      <c r="D133" s="74">
        <v>1400</v>
      </c>
      <c r="E133" s="74"/>
      <c r="F133" s="74"/>
      <c r="G133" s="157"/>
      <c r="H133" s="72">
        <f t="shared" si="8"/>
        <v>640</v>
      </c>
      <c r="I133" s="74">
        <v>640</v>
      </c>
      <c r="J133" s="74"/>
      <c r="K133" s="74"/>
      <c r="L133" s="158"/>
    </row>
    <row r="134" spans="1:12" x14ac:dyDescent="0.25">
      <c r="A134" s="44">
        <v>2313</v>
      </c>
      <c r="B134" s="71" t="s">
        <v>142</v>
      </c>
      <c r="C134" s="72">
        <f t="shared" si="7"/>
        <v>586</v>
      </c>
      <c r="D134" s="74">
        <v>586</v>
      </c>
      <c r="E134" s="74"/>
      <c r="F134" s="74"/>
      <c r="G134" s="157"/>
      <c r="H134" s="72">
        <f t="shared" si="8"/>
        <v>186</v>
      </c>
      <c r="I134" s="74">
        <v>186</v>
      </c>
      <c r="J134" s="74"/>
      <c r="K134" s="74"/>
      <c r="L134" s="158"/>
    </row>
    <row r="135" spans="1:12" ht="36" customHeight="1" x14ac:dyDescent="0.25">
      <c r="A135" s="44">
        <v>2314</v>
      </c>
      <c r="B135" s="71" t="s">
        <v>143</v>
      </c>
      <c r="C135" s="72">
        <f t="shared" si="7"/>
        <v>240</v>
      </c>
      <c r="D135" s="74">
        <v>240</v>
      </c>
      <c r="E135" s="74"/>
      <c r="F135" s="74"/>
      <c r="G135" s="157"/>
      <c r="H135" s="72">
        <f t="shared" si="8"/>
        <v>90</v>
      </c>
      <c r="I135" s="74">
        <v>90</v>
      </c>
      <c r="J135" s="74"/>
      <c r="K135" s="74"/>
      <c r="L135" s="158"/>
    </row>
    <row r="136" spans="1:12" x14ac:dyDescent="0.25">
      <c r="A136" s="159">
        <v>2320</v>
      </c>
      <c r="B136" s="71" t="s">
        <v>144</v>
      </c>
      <c r="C136" s="72">
        <f t="shared" si="7"/>
        <v>184</v>
      </c>
      <c r="D136" s="160">
        <f>SUM(D137:D139)</f>
        <v>99</v>
      </c>
      <c r="E136" s="160">
        <f>SUM(E137:E139)</f>
        <v>0</v>
      </c>
      <c r="F136" s="160">
        <f>SUM(F137:F139)</f>
        <v>85</v>
      </c>
      <c r="G136" s="161">
        <f>SUM(G137:G139)</f>
        <v>0</v>
      </c>
      <c r="H136" s="72">
        <f t="shared" si="8"/>
        <v>99</v>
      </c>
      <c r="I136" s="160">
        <f>SUM(I137:I139)</f>
        <v>99</v>
      </c>
      <c r="J136" s="160">
        <f>SUM(J137:J139)</f>
        <v>0</v>
      </c>
      <c r="K136" s="160">
        <f>SUM(K137:K139)</f>
        <v>0</v>
      </c>
      <c r="L136" s="162">
        <f>SUM(L137:L139)</f>
        <v>0</v>
      </c>
    </row>
    <row r="137" spans="1:12" x14ac:dyDescent="0.25">
      <c r="A137" s="44">
        <v>2321</v>
      </c>
      <c r="B137" s="71" t="s">
        <v>145</v>
      </c>
      <c r="C137" s="72">
        <f t="shared" si="7"/>
        <v>0</v>
      </c>
      <c r="D137" s="74"/>
      <c r="E137" s="74"/>
      <c r="F137" s="74"/>
      <c r="G137" s="157"/>
      <c r="H137" s="72">
        <f t="shared" si="8"/>
        <v>0</v>
      </c>
      <c r="I137" s="74"/>
      <c r="J137" s="74"/>
      <c r="K137" s="74"/>
      <c r="L137" s="158"/>
    </row>
    <row r="138" spans="1:12" x14ac:dyDescent="0.25">
      <c r="A138" s="44">
        <v>2322</v>
      </c>
      <c r="B138" s="71" t="s">
        <v>146</v>
      </c>
      <c r="C138" s="72">
        <f t="shared" si="7"/>
        <v>184</v>
      </c>
      <c r="D138" s="74">
        <v>99</v>
      </c>
      <c r="E138" s="74"/>
      <c r="F138" s="74">
        <v>85</v>
      </c>
      <c r="G138" s="157"/>
      <c r="H138" s="72">
        <f t="shared" si="8"/>
        <v>99</v>
      </c>
      <c r="I138" s="74">
        <v>99</v>
      </c>
      <c r="J138" s="74"/>
      <c r="K138" s="74"/>
      <c r="L138" s="158"/>
    </row>
    <row r="139" spans="1:12" ht="10.5" customHeight="1" x14ac:dyDescent="0.25">
      <c r="A139" s="44">
        <v>2329</v>
      </c>
      <c r="B139" s="71" t="s">
        <v>147</v>
      </c>
      <c r="C139" s="72">
        <f t="shared" si="7"/>
        <v>0</v>
      </c>
      <c r="D139" s="74"/>
      <c r="E139" s="74"/>
      <c r="F139" s="74"/>
      <c r="G139" s="157"/>
      <c r="H139" s="72">
        <f t="shared" si="8"/>
        <v>0</v>
      </c>
      <c r="I139" s="74"/>
      <c r="J139" s="74"/>
      <c r="K139" s="74"/>
      <c r="L139" s="158"/>
    </row>
    <row r="140" spans="1:12" x14ac:dyDescent="0.25">
      <c r="A140" s="159">
        <v>2330</v>
      </c>
      <c r="B140" s="71" t="s">
        <v>148</v>
      </c>
      <c r="C140" s="72">
        <f t="shared" si="7"/>
        <v>0</v>
      </c>
      <c r="D140" s="74"/>
      <c r="E140" s="74"/>
      <c r="F140" s="74"/>
      <c r="G140" s="157"/>
      <c r="H140" s="72">
        <f t="shared" si="8"/>
        <v>0</v>
      </c>
      <c r="I140" s="74"/>
      <c r="J140" s="74"/>
      <c r="K140" s="74"/>
      <c r="L140" s="158"/>
    </row>
    <row r="141" spans="1:12" ht="48" x14ac:dyDescent="0.25">
      <c r="A141" s="159">
        <v>2340</v>
      </c>
      <c r="B141" s="71" t="s">
        <v>149</v>
      </c>
      <c r="C141" s="72">
        <f t="shared" si="7"/>
        <v>135</v>
      </c>
      <c r="D141" s="160">
        <f>SUM(D142:D143)</f>
        <v>135</v>
      </c>
      <c r="E141" s="160">
        <f>SUM(E142:E143)</f>
        <v>0</v>
      </c>
      <c r="F141" s="160">
        <f>SUM(F142:F143)</f>
        <v>0</v>
      </c>
      <c r="G141" s="161">
        <f>SUM(G142:G143)</f>
        <v>0</v>
      </c>
      <c r="H141" s="72">
        <f t="shared" si="8"/>
        <v>90</v>
      </c>
      <c r="I141" s="160">
        <f>SUM(I142:I143)</f>
        <v>90</v>
      </c>
      <c r="J141" s="160">
        <f>SUM(J142:J143)</f>
        <v>0</v>
      </c>
      <c r="K141" s="160">
        <f>SUM(K142:K143)</f>
        <v>0</v>
      </c>
      <c r="L141" s="162">
        <f>SUM(L142:L143)</f>
        <v>0</v>
      </c>
    </row>
    <row r="142" spans="1:12" x14ac:dyDescent="0.25">
      <c r="A142" s="44">
        <v>2341</v>
      </c>
      <c r="B142" s="71" t="s">
        <v>150</v>
      </c>
      <c r="C142" s="72">
        <f t="shared" si="7"/>
        <v>135</v>
      </c>
      <c r="D142" s="74">
        <v>135</v>
      </c>
      <c r="E142" s="74"/>
      <c r="F142" s="74"/>
      <c r="G142" s="157"/>
      <c r="H142" s="72">
        <f t="shared" si="8"/>
        <v>90</v>
      </c>
      <c r="I142" s="74">
        <v>90</v>
      </c>
      <c r="J142" s="74"/>
      <c r="K142" s="74"/>
      <c r="L142" s="158"/>
    </row>
    <row r="143" spans="1:12" ht="24" x14ac:dyDescent="0.25">
      <c r="A143" s="44">
        <v>2344</v>
      </c>
      <c r="B143" s="71" t="s">
        <v>151</v>
      </c>
      <c r="C143" s="72">
        <f t="shared" si="7"/>
        <v>0</v>
      </c>
      <c r="D143" s="74"/>
      <c r="E143" s="74"/>
      <c r="F143" s="74"/>
      <c r="G143" s="157"/>
      <c r="H143" s="72">
        <f t="shared" si="8"/>
        <v>0</v>
      </c>
      <c r="I143" s="74"/>
      <c r="J143" s="74"/>
      <c r="K143" s="74"/>
      <c r="L143" s="158"/>
    </row>
    <row r="144" spans="1:12" ht="24" x14ac:dyDescent="0.25">
      <c r="A144" s="150">
        <v>2350</v>
      </c>
      <c r="B144" s="112" t="s">
        <v>152</v>
      </c>
      <c r="C144" s="117">
        <f t="shared" si="7"/>
        <v>3710</v>
      </c>
      <c r="D144" s="151">
        <f>SUM(D145:D150)</f>
        <v>3710</v>
      </c>
      <c r="E144" s="151">
        <f>SUM(E145:E150)</f>
        <v>0</v>
      </c>
      <c r="F144" s="151">
        <f>SUM(F145:F150)</f>
        <v>0</v>
      </c>
      <c r="G144" s="152">
        <f>SUM(G145:G150)</f>
        <v>0</v>
      </c>
      <c r="H144" s="117">
        <f t="shared" si="8"/>
        <v>2925</v>
      </c>
      <c r="I144" s="151">
        <f>SUM(I145:I150)</f>
        <v>2925</v>
      </c>
      <c r="J144" s="151">
        <f>SUM(J145:J150)</f>
        <v>0</v>
      </c>
      <c r="K144" s="151">
        <f>SUM(K145:K150)</f>
        <v>0</v>
      </c>
      <c r="L144" s="153">
        <f>SUM(L145:L150)</f>
        <v>0</v>
      </c>
    </row>
    <row r="145" spans="1:12" x14ac:dyDescent="0.25">
      <c r="A145" s="38">
        <v>2351</v>
      </c>
      <c r="B145" s="65" t="s">
        <v>153</v>
      </c>
      <c r="C145" s="66">
        <f t="shared" si="7"/>
        <v>598</v>
      </c>
      <c r="D145" s="68">
        <v>598</v>
      </c>
      <c r="E145" s="68"/>
      <c r="F145" s="68"/>
      <c r="G145" s="154"/>
      <c r="H145" s="66">
        <f t="shared" si="8"/>
        <v>483</v>
      </c>
      <c r="I145" s="68">
        <v>483</v>
      </c>
      <c r="J145" s="68"/>
      <c r="K145" s="68"/>
      <c r="L145" s="155"/>
    </row>
    <row r="146" spans="1:12" x14ac:dyDescent="0.25">
      <c r="A146" s="44">
        <v>2352</v>
      </c>
      <c r="B146" s="71" t="s">
        <v>154</v>
      </c>
      <c r="C146" s="72">
        <f t="shared" si="7"/>
        <v>3112</v>
      </c>
      <c r="D146" s="74">
        <v>3112</v>
      </c>
      <c r="E146" s="74"/>
      <c r="F146" s="74"/>
      <c r="G146" s="157"/>
      <c r="H146" s="72">
        <f t="shared" si="8"/>
        <v>2442</v>
      </c>
      <c r="I146" s="74">
        <v>2442</v>
      </c>
      <c r="J146" s="74"/>
      <c r="K146" s="74"/>
      <c r="L146" s="158"/>
    </row>
    <row r="147" spans="1:12" ht="24" x14ac:dyDescent="0.25">
      <c r="A147" s="44">
        <v>2353</v>
      </c>
      <c r="B147" s="71" t="s">
        <v>155</v>
      </c>
      <c r="C147" s="72">
        <f t="shared" si="7"/>
        <v>0</v>
      </c>
      <c r="D147" s="74"/>
      <c r="E147" s="74"/>
      <c r="F147" s="74"/>
      <c r="G147" s="157"/>
      <c r="H147" s="72">
        <f t="shared" si="8"/>
        <v>0</v>
      </c>
      <c r="I147" s="74"/>
      <c r="J147" s="74"/>
      <c r="K147" s="74"/>
      <c r="L147" s="158"/>
    </row>
    <row r="148" spans="1:12" ht="24" x14ac:dyDescent="0.25">
      <c r="A148" s="44">
        <v>2354</v>
      </c>
      <c r="B148" s="71" t="s">
        <v>156</v>
      </c>
      <c r="C148" s="72">
        <f t="shared" si="7"/>
        <v>0</v>
      </c>
      <c r="D148" s="74"/>
      <c r="E148" s="74"/>
      <c r="F148" s="74"/>
      <c r="G148" s="157"/>
      <c r="H148" s="72">
        <f t="shared" si="8"/>
        <v>0</v>
      </c>
      <c r="I148" s="74"/>
      <c r="J148" s="74"/>
      <c r="K148" s="74"/>
      <c r="L148" s="158"/>
    </row>
    <row r="149" spans="1:12" ht="24" x14ac:dyDescent="0.25">
      <c r="A149" s="44">
        <v>2355</v>
      </c>
      <c r="B149" s="71" t="s">
        <v>157</v>
      </c>
      <c r="C149" s="72">
        <f t="shared" si="7"/>
        <v>0</v>
      </c>
      <c r="D149" s="74"/>
      <c r="E149" s="74"/>
      <c r="F149" s="74"/>
      <c r="G149" s="157"/>
      <c r="H149" s="72">
        <f t="shared" si="8"/>
        <v>0</v>
      </c>
      <c r="I149" s="74"/>
      <c r="J149" s="74"/>
      <c r="K149" s="74"/>
      <c r="L149" s="158"/>
    </row>
    <row r="150" spans="1:12" ht="24" x14ac:dyDescent="0.25">
      <c r="A150" s="44">
        <v>2359</v>
      </c>
      <c r="B150" s="71" t="s">
        <v>158</v>
      </c>
      <c r="C150" s="72">
        <f t="shared" si="7"/>
        <v>0</v>
      </c>
      <c r="D150" s="74"/>
      <c r="E150" s="74"/>
      <c r="F150" s="74"/>
      <c r="G150" s="157"/>
      <c r="H150" s="72">
        <f t="shared" si="8"/>
        <v>0</v>
      </c>
      <c r="I150" s="74"/>
      <c r="J150" s="74"/>
      <c r="K150" s="74"/>
      <c r="L150" s="158"/>
    </row>
    <row r="151" spans="1:12" ht="24.75" customHeight="1" x14ac:dyDescent="0.25">
      <c r="A151" s="159">
        <v>2360</v>
      </c>
      <c r="B151" s="71" t="s">
        <v>159</v>
      </c>
      <c r="C151" s="72">
        <f t="shared" si="7"/>
        <v>2249</v>
      </c>
      <c r="D151" s="160">
        <f>SUM(D152:D158)</f>
        <v>2249</v>
      </c>
      <c r="E151" s="160">
        <f>SUM(E152:E158)</f>
        <v>0</v>
      </c>
      <c r="F151" s="160">
        <f>SUM(F152:F158)</f>
        <v>0</v>
      </c>
      <c r="G151" s="161">
        <f>SUM(G152:G158)</f>
        <v>0</v>
      </c>
      <c r="H151" s="72">
        <f t="shared" si="8"/>
        <v>1164</v>
      </c>
      <c r="I151" s="160">
        <f>SUM(I152:I158)</f>
        <v>1164</v>
      </c>
      <c r="J151" s="160">
        <f>SUM(J152:J158)</f>
        <v>0</v>
      </c>
      <c r="K151" s="160">
        <f>SUM(K152:K158)</f>
        <v>0</v>
      </c>
      <c r="L151" s="162">
        <f>SUM(L152:L158)</f>
        <v>0</v>
      </c>
    </row>
    <row r="152" spans="1:12" x14ac:dyDescent="0.25">
      <c r="A152" s="43">
        <v>2361</v>
      </c>
      <c r="B152" s="71" t="s">
        <v>160</v>
      </c>
      <c r="C152" s="72">
        <f t="shared" si="7"/>
        <v>1749</v>
      </c>
      <c r="D152" s="74">
        <v>1749</v>
      </c>
      <c r="E152" s="74"/>
      <c r="F152" s="74"/>
      <c r="G152" s="157"/>
      <c r="H152" s="72">
        <f t="shared" si="8"/>
        <v>664</v>
      </c>
      <c r="I152" s="74">
        <v>664</v>
      </c>
      <c r="J152" s="74"/>
      <c r="K152" s="74"/>
      <c r="L152" s="158"/>
    </row>
    <row r="153" spans="1:12" ht="24" x14ac:dyDescent="0.25">
      <c r="A153" s="43">
        <v>2362</v>
      </c>
      <c r="B153" s="71" t="s">
        <v>161</v>
      </c>
      <c r="C153" s="72">
        <f t="shared" si="7"/>
        <v>500</v>
      </c>
      <c r="D153" s="74">
        <v>500</v>
      </c>
      <c r="E153" s="74"/>
      <c r="F153" s="74"/>
      <c r="G153" s="157"/>
      <c r="H153" s="72">
        <f t="shared" si="8"/>
        <v>500</v>
      </c>
      <c r="I153" s="74">
        <v>500</v>
      </c>
      <c r="J153" s="74"/>
      <c r="K153" s="74"/>
      <c r="L153" s="158"/>
    </row>
    <row r="154" spans="1:12" x14ac:dyDescent="0.25">
      <c r="A154" s="43">
        <v>2363</v>
      </c>
      <c r="B154" s="71" t="s">
        <v>162</v>
      </c>
      <c r="C154" s="72">
        <f t="shared" si="7"/>
        <v>0</v>
      </c>
      <c r="D154" s="74"/>
      <c r="E154" s="74"/>
      <c r="F154" s="74"/>
      <c r="G154" s="157"/>
      <c r="H154" s="72">
        <f t="shared" si="8"/>
        <v>0</v>
      </c>
      <c r="I154" s="74"/>
      <c r="J154" s="74"/>
      <c r="K154" s="74"/>
      <c r="L154" s="158"/>
    </row>
    <row r="155" spans="1:12" x14ac:dyDescent="0.25">
      <c r="A155" s="43">
        <v>2364</v>
      </c>
      <c r="B155" s="71" t="s">
        <v>163</v>
      </c>
      <c r="C155" s="72">
        <f t="shared" si="7"/>
        <v>0</v>
      </c>
      <c r="D155" s="74"/>
      <c r="E155" s="74"/>
      <c r="F155" s="74"/>
      <c r="G155" s="157"/>
      <c r="H155" s="72">
        <f t="shared" si="8"/>
        <v>0</v>
      </c>
      <c r="I155" s="74"/>
      <c r="J155" s="74"/>
      <c r="K155" s="74"/>
      <c r="L155" s="158"/>
    </row>
    <row r="156" spans="1:12" ht="12.75" customHeight="1" x14ac:dyDescent="0.25">
      <c r="A156" s="43">
        <v>2365</v>
      </c>
      <c r="B156" s="71" t="s">
        <v>164</v>
      </c>
      <c r="C156" s="72">
        <f t="shared" si="7"/>
        <v>0</v>
      </c>
      <c r="D156" s="74"/>
      <c r="E156" s="74"/>
      <c r="F156" s="74"/>
      <c r="G156" s="157"/>
      <c r="H156" s="72">
        <f t="shared" si="8"/>
        <v>0</v>
      </c>
      <c r="I156" s="74"/>
      <c r="J156" s="74"/>
      <c r="K156" s="74"/>
      <c r="L156" s="158"/>
    </row>
    <row r="157" spans="1:12" ht="36" x14ac:dyDescent="0.25">
      <c r="A157" s="43">
        <v>2366</v>
      </c>
      <c r="B157" s="71" t="s">
        <v>165</v>
      </c>
      <c r="C157" s="72">
        <f t="shared" si="7"/>
        <v>0</v>
      </c>
      <c r="D157" s="74"/>
      <c r="E157" s="74"/>
      <c r="F157" s="74"/>
      <c r="G157" s="157"/>
      <c r="H157" s="72">
        <f t="shared" si="8"/>
        <v>0</v>
      </c>
      <c r="I157" s="74"/>
      <c r="J157" s="74"/>
      <c r="K157" s="74"/>
      <c r="L157" s="158"/>
    </row>
    <row r="158" spans="1:12" ht="48" x14ac:dyDescent="0.25">
      <c r="A158" s="43">
        <v>2369</v>
      </c>
      <c r="B158" s="71" t="s">
        <v>166</v>
      </c>
      <c r="C158" s="72">
        <f t="shared" si="7"/>
        <v>0</v>
      </c>
      <c r="D158" s="74"/>
      <c r="E158" s="74"/>
      <c r="F158" s="74"/>
      <c r="G158" s="157"/>
      <c r="H158" s="72">
        <f t="shared" si="8"/>
        <v>0</v>
      </c>
      <c r="I158" s="74"/>
      <c r="J158" s="74"/>
      <c r="K158" s="74"/>
      <c r="L158" s="158"/>
    </row>
    <row r="159" spans="1:12" x14ac:dyDescent="0.25">
      <c r="A159" s="150">
        <v>2370</v>
      </c>
      <c r="B159" s="112" t="s">
        <v>167</v>
      </c>
      <c r="C159" s="117">
        <f t="shared" si="7"/>
        <v>1118</v>
      </c>
      <c r="D159" s="163">
        <v>1118</v>
      </c>
      <c r="E159" s="163"/>
      <c r="F159" s="163"/>
      <c r="G159" s="164"/>
      <c r="H159" s="117">
        <f t="shared" si="8"/>
        <v>1083</v>
      </c>
      <c r="I159" s="163">
        <v>1083</v>
      </c>
      <c r="J159" s="163"/>
      <c r="K159" s="163"/>
      <c r="L159" s="165"/>
    </row>
    <row r="160" spans="1:12" x14ac:dyDescent="0.25">
      <c r="A160" s="150">
        <v>2380</v>
      </c>
      <c r="B160" s="112" t="s">
        <v>168</v>
      </c>
      <c r="C160" s="117">
        <f t="shared" si="7"/>
        <v>0</v>
      </c>
      <c r="D160" s="151">
        <f>SUM(D161:D162)</f>
        <v>0</v>
      </c>
      <c r="E160" s="151">
        <f>SUM(E161:E162)</f>
        <v>0</v>
      </c>
      <c r="F160" s="151">
        <f>SUM(F161:F162)</f>
        <v>0</v>
      </c>
      <c r="G160" s="152">
        <f>SUM(G161:G162)</f>
        <v>0</v>
      </c>
      <c r="H160" s="117">
        <f t="shared" si="8"/>
        <v>0</v>
      </c>
      <c r="I160" s="151">
        <f>SUM(I161:I162)</f>
        <v>0</v>
      </c>
      <c r="J160" s="151">
        <f>SUM(J161:J162)</f>
        <v>0</v>
      </c>
      <c r="K160" s="151">
        <f>SUM(K161:K162)</f>
        <v>0</v>
      </c>
      <c r="L160" s="153">
        <f>SUM(L161:L162)</f>
        <v>0</v>
      </c>
    </row>
    <row r="161" spans="1:12" x14ac:dyDescent="0.25">
      <c r="A161" s="37">
        <v>2381</v>
      </c>
      <c r="B161" s="65" t="s">
        <v>169</v>
      </c>
      <c r="C161" s="66">
        <f t="shared" si="7"/>
        <v>0</v>
      </c>
      <c r="D161" s="68"/>
      <c r="E161" s="68"/>
      <c r="F161" s="68"/>
      <c r="G161" s="154"/>
      <c r="H161" s="66">
        <f t="shared" si="8"/>
        <v>0</v>
      </c>
      <c r="I161" s="68"/>
      <c r="J161" s="68"/>
      <c r="K161" s="68"/>
      <c r="L161" s="155"/>
    </row>
    <row r="162" spans="1:12" ht="24" x14ac:dyDescent="0.25">
      <c r="A162" s="43">
        <v>2389</v>
      </c>
      <c r="B162" s="71" t="s">
        <v>170</v>
      </c>
      <c r="C162" s="72">
        <f t="shared" si="7"/>
        <v>0</v>
      </c>
      <c r="D162" s="74"/>
      <c r="E162" s="74"/>
      <c r="F162" s="74"/>
      <c r="G162" s="157"/>
      <c r="H162" s="72">
        <f t="shared" si="8"/>
        <v>0</v>
      </c>
      <c r="I162" s="74"/>
      <c r="J162" s="74"/>
      <c r="K162" s="74"/>
      <c r="L162" s="158"/>
    </row>
    <row r="163" spans="1:12" x14ac:dyDescent="0.25">
      <c r="A163" s="150">
        <v>2390</v>
      </c>
      <c r="B163" s="112" t="s">
        <v>171</v>
      </c>
      <c r="C163" s="117">
        <f t="shared" si="7"/>
        <v>0</v>
      </c>
      <c r="D163" s="163"/>
      <c r="E163" s="163"/>
      <c r="F163" s="163"/>
      <c r="G163" s="164"/>
      <c r="H163" s="117">
        <f t="shared" si="8"/>
        <v>0</v>
      </c>
      <c r="I163" s="163"/>
      <c r="J163" s="163"/>
      <c r="K163" s="163"/>
      <c r="L163" s="165"/>
    </row>
    <row r="164" spans="1:12" x14ac:dyDescent="0.25">
      <c r="A164" s="56">
        <v>2400</v>
      </c>
      <c r="B164" s="147" t="s">
        <v>172</v>
      </c>
      <c r="C164" s="57">
        <f t="shared" si="7"/>
        <v>0</v>
      </c>
      <c r="D164" s="177"/>
      <c r="E164" s="177"/>
      <c r="F164" s="177"/>
      <c r="G164" s="178"/>
      <c r="H164" s="57">
        <f t="shared" si="8"/>
        <v>0</v>
      </c>
      <c r="I164" s="177"/>
      <c r="J164" s="177"/>
      <c r="K164" s="177"/>
      <c r="L164" s="179"/>
    </row>
    <row r="165" spans="1:12" ht="24" x14ac:dyDescent="0.25">
      <c r="A165" s="56">
        <v>2500</v>
      </c>
      <c r="B165" s="147" t="s">
        <v>173</v>
      </c>
      <c r="C165" s="57">
        <f t="shared" si="7"/>
        <v>75</v>
      </c>
      <c r="D165" s="63">
        <f>SUM(D166,D171)</f>
        <v>75</v>
      </c>
      <c r="E165" s="63">
        <f t="shared" ref="E165:G165" si="11">SUM(E166,E171)</f>
        <v>0</v>
      </c>
      <c r="F165" s="63">
        <f t="shared" si="11"/>
        <v>0</v>
      </c>
      <c r="G165" s="63">
        <f t="shared" si="11"/>
        <v>0</v>
      </c>
      <c r="H165" s="57">
        <f t="shared" si="8"/>
        <v>75</v>
      </c>
      <c r="I165" s="63">
        <f>SUM(I166,I171)</f>
        <v>75</v>
      </c>
      <c r="J165" s="63">
        <f t="shared" ref="J165:L165" si="12">SUM(J166,J171)</f>
        <v>0</v>
      </c>
      <c r="K165" s="63">
        <f t="shared" si="12"/>
        <v>0</v>
      </c>
      <c r="L165" s="149">
        <f t="shared" si="12"/>
        <v>0</v>
      </c>
    </row>
    <row r="166" spans="1:12" ht="16.5" customHeight="1" x14ac:dyDescent="0.25">
      <c r="A166" s="168">
        <v>2510</v>
      </c>
      <c r="B166" s="65" t="s">
        <v>174</v>
      </c>
      <c r="C166" s="66">
        <f t="shared" si="7"/>
        <v>75</v>
      </c>
      <c r="D166" s="169">
        <f>SUM(D167:D170)</f>
        <v>75</v>
      </c>
      <c r="E166" s="169">
        <f t="shared" ref="E166:G166" si="13">SUM(E167:E170)</f>
        <v>0</v>
      </c>
      <c r="F166" s="169">
        <f t="shared" si="13"/>
        <v>0</v>
      </c>
      <c r="G166" s="169">
        <f t="shared" si="13"/>
        <v>0</v>
      </c>
      <c r="H166" s="66">
        <f t="shared" si="8"/>
        <v>75</v>
      </c>
      <c r="I166" s="169">
        <f>SUM(I167:I170)</f>
        <v>75</v>
      </c>
      <c r="J166" s="169">
        <f t="shared" ref="J166:L166" si="14">SUM(J167:J170)</f>
        <v>0</v>
      </c>
      <c r="K166" s="169">
        <f t="shared" si="14"/>
        <v>0</v>
      </c>
      <c r="L166" s="180">
        <f t="shared" si="14"/>
        <v>0</v>
      </c>
    </row>
    <row r="167" spans="1:12" ht="24" x14ac:dyDescent="0.25">
      <c r="A167" s="44">
        <v>2512</v>
      </c>
      <c r="B167" s="71" t="s">
        <v>175</v>
      </c>
      <c r="C167" s="72">
        <f t="shared" si="7"/>
        <v>0</v>
      </c>
      <c r="D167" s="74"/>
      <c r="E167" s="74"/>
      <c r="F167" s="74"/>
      <c r="G167" s="157"/>
      <c r="H167" s="72">
        <f t="shared" si="8"/>
        <v>0</v>
      </c>
      <c r="I167" s="74"/>
      <c r="J167" s="74"/>
      <c r="K167" s="74"/>
      <c r="L167" s="158"/>
    </row>
    <row r="168" spans="1:12" ht="36" x14ac:dyDescent="0.25">
      <c r="A168" s="44">
        <v>2513</v>
      </c>
      <c r="B168" s="71" t="s">
        <v>176</v>
      </c>
      <c r="C168" s="72">
        <f t="shared" si="7"/>
        <v>0</v>
      </c>
      <c r="D168" s="74"/>
      <c r="E168" s="74"/>
      <c r="F168" s="74"/>
      <c r="G168" s="157"/>
      <c r="H168" s="72">
        <f t="shared" si="8"/>
        <v>0</v>
      </c>
      <c r="I168" s="74"/>
      <c r="J168" s="74"/>
      <c r="K168" s="74"/>
      <c r="L168" s="158"/>
    </row>
    <row r="169" spans="1:12" ht="24" x14ac:dyDescent="0.25">
      <c r="A169" s="44">
        <v>2515</v>
      </c>
      <c r="B169" s="71" t="s">
        <v>177</v>
      </c>
      <c r="C169" s="72">
        <f t="shared" si="7"/>
        <v>75</v>
      </c>
      <c r="D169" s="74">
        <v>75</v>
      </c>
      <c r="E169" s="74"/>
      <c r="F169" s="74"/>
      <c r="G169" s="157"/>
      <c r="H169" s="72">
        <f t="shared" si="8"/>
        <v>75</v>
      </c>
      <c r="I169" s="74">
        <v>75</v>
      </c>
      <c r="J169" s="74"/>
      <c r="K169" s="74"/>
      <c r="L169" s="158"/>
    </row>
    <row r="170" spans="1:12" ht="24" x14ac:dyDescent="0.25">
      <c r="A170" s="44">
        <v>2519</v>
      </c>
      <c r="B170" s="71" t="s">
        <v>178</v>
      </c>
      <c r="C170" s="72">
        <f t="shared" si="7"/>
        <v>0</v>
      </c>
      <c r="D170" s="74"/>
      <c r="E170" s="74"/>
      <c r="F170" s="74"/>
      <c r="G170" s="157"/>
      <c r="H170" s="72">
        <f t="shared" si="8"/>
        <v>0</v>
      </c>
      <c r="I170" s="74"/>
      <c r="J170" s="74"/>
      <c r="K170" s="74"/>
      <c r="L170" s="158"/>
    </row>
    <row r="171" spans="1:12" ht="24" x14ac:dyDescent="0.25">
      <c r="A171" s="159">
        <v>2520</v>
      </c>
      <c r="B171" s="71" t="s">
        <v>179</v>
      </c>
      <c r="C171" s="72">
        <f t="shared" si="7"/>
        <v>0</v>
      </c>
      <c r="D171" s="74"/>
      <c r="E171" s="74"/>
      <c r="F171" s="74"/>
      <c r="G171" s="157"/>
      <c r="H171" s="72">
        <f t="shared" si="8"/>
        <v>0</v>
      </c>
      <c r="I171" s="74"/>
      <c r="J171" s="74"/>
      <c r="K171" s="74"/>
      <c r="L171" s="158"/>
    </row>
    <row r="172" spans="1:12" s="182" customFormat="1" ht="36" customHeight="1" x14ac:dyDescent="0.25">
      <c r="A172" s="19">
        <v>2800</v>
      </c>
      <c r="B172" s="65" t="s">
        <v>180</v>
      </c>
      <c r="C172" s="66">
        <f t="shared" si="7"/>
        <v>0</v>
      </c>
      <c r="D172" s="40"/>
      <c r="E172" s="40"/>
      <c r="F172" s="40"/>
      <c r="G172" s="41"/>
      <c r="H172" s="66">
        <f t="shared" si="8"/>
        <v>0</v>
      </c>
      <c r="I172" s="40"/>
      <c r="J172" s="40"/>
      <c r="K172" s="40"/>
      <c r="L172" s="42"/>
    </row>
    <row r="173" spans="1:12" x14ac:dyDescent="0.25">
      <c r="A173" s="142">
        <v>3000</v>
      </c>
      <c r="B173" s="142" t="s">
        <v>181</v>
      </c>
      <c r="C173" s="143">
        <f t="shared" si="7"/>
        <v>0</v>
      </c>
      <c r="D173" s="144">
        <f>SUM(D174,D184)</f>
        <v>0</v>
      </c>
      <c r="E173" s="144">
        <f>SUM(E174,E184)</f>
        <v>0</v>
      </c>
      <c r="F173" s="144">
        <f>SUM(F174,F184)</f>
        <v>0</v>
      </c>
      <c r="G173" s="145">
        <f>SUM(G174,G184)</f>
        <v>0</v>
      </c>
      <c r="H173" s="143">
        <f t="shared" si="8"/>
        <v>0</v>
      </c>
      <c r="I173" s="144">
        <f>SUM(I174,I184)</f>
        <v>0</v>
      </c>
      <c r="J173" s="144">
        <f>SUM(J174,J184)</f>
        <v>0</v>
      </c>
      <c r="K173" s="144">
        <f>SUM(K174,K184)</f>
        <v>0</v>
      </c>
      <c r="L173" s="146">
        <f>SUM(L174,L184)</f>
        <v>0</v>
      </c>
    </row>
    <row r="174" spans="1:12" ht="24" x14ac:dyDescent="0.25">
      <c r="A174" s="56">
        <v>3200</v>
      </c>
      <c r="B174" s="183" t="s">
        <v>182</v>
      </c>
      <c r="C174" s="184">
        <f t="shared" si="7"/>
        <v>0</v>
      </c>
      <c r="D174" s="63">
        <f>SUM(D175,D179)</f>
        <v>0</v>
      </c>
      <c r="E174" s="63">
        <f t="shared" ref="E174:G174" si="15">SUM(E175,E179)</f>
        <v>0</v>
      </c>
      <c r="F174" s="63">
        <f t="shared" si="15"/>
        <v>0</v>
      </c>
      <c r="G174" s="63">
        <f t="shared" si="15"/>
        <v>0</v>
      </c>
      <c r="H174" s="57">
        <f t="shared" si="8"/>
        <v>0</v>
      </c>
      <c r="I174" s="63">
        <f>SUM(I175,I179)</f>
        <v>0</v>
      </c>
      <c r="J174" s="63">
        <f t="shared" ref="J174:L174" si="16">SUM(J175,J179)</f>
        <v>0</v>
      </c>
      <c r="K174" s="63">
        <f t="shared" si="16"/>
        <v>0</v>
      </c>
      <c r="L174" s="149">
        <f t="shared" si="16"/>
        <v>0</v>
      </c>
    </row>
    <row r="175" spans="1:12" ht="36" x14ac:dyDescent="0.25">
      <c r="A175" s="168">
        <v>3260</v>
      </c>
      <c r="B175" s="65" t="s">
        <v>183</v>
      </c>
      <c r="C175" s="66">
        <f t="shared" si="7"/>
        <v>0</v>
      </c>
      <c r="D175" s="169">
        <f>SUM(D176:D178)</f>
        <v>0</v>
      </c>
      <c r="E175" s="169">
        <f>SUM(E176:E178)</f>
        <v>0</v>
      </c>
      <c r="F175" s="169">
        <f>SUM(F176:F178)</f>
        <v>0</v>
      </c>
      <c r="G175" s="170">
        <f>SUM(G176:G178)</f>
        <v>0</v>
      </c>
      <c r="H175" s="66">
        <f t="shared" si="8"/>
        <v>0</v>
      </c>
      <c r="I175" s="169">
        <f>SUM(I176:I178)</f>
        <v>0</v>
      </c>
      <c r="J175" s="169">
        <f>SUM(J176:J178)</f>
        <v>0</v>
      </c>
      <c r="K175" s="169">
        <f>SUM(K176:K178)</f>
        <v>0</v>
      </c>
      <c r="L175" s="171">
        <f>SUM(L176:L178)</f>
        <v>0</v>
      </c>
    </row>
    <row r="176" spans="1:12" ht="24" x14ac:dyDescent="0.25">
      <c r="A176" s="44">
        <v>3261</v>
      </c>
      <c r="B176" s="71" t="s">
        <v>184</v>
      </c>
      <c r="C176" s="72">
        <f>SUM(D176:G176)</f>
        <v>0</v>
      </c>
      <c r="D176" s="74"/>
      <c r="E176" s="74"/>
      <c r="F176" s="74"/>
      <c r="G176" s="157"/>
      <c r="H176" s="72">
        <f>SUM(I176:L176)</f>
        <v>0</v>
      </c>
      <c r="I176" s="74"/>
      <c r="J176" s="74"/>
      <c r="K176" s="74"/>
      <c r="L176" s="158"/>
    </row>
    <row r="177" spans="1:12" ht="36" x14ac:dyDescent="0.25">
      <c r="A177" s="44">
        <v>3262</v>
      </c>
      <c r="B177" s="71" t="s">
        <v>185</v>
      </c>
      <c r="C177" s="72">
        <f>SUM(D177:G177)</f>
        <v>0</v>
      </c>
      <c r="D177" s="74"/>
      <c r="E177" s="74"/>
      <c r="F177" s="74"/>
      <c r="G177" s="157"/>
      <c r="H177" s="72">
        <f>SUM(I177:L177)</f>
        <v>0</v>
      </c>
      <c r="I177" s="74"/>
      <c r="J177" s="74"/>
      <c r="K177" s="74"/>
      <c r="L177" s="158"/>
    </row>
    <row r="178" spans="1:12" ht="24" x14ac:dyDescent="0.25">
      <c r="A178" s="44">
        <v>3263</v>
      </c>
      <c r="B178" s="71" t="s">
        <v>186</v>
      </c>
      <c r="C178" s="72">
        <f>SUM(D178:G178)</f>
        <v>0</v>
      </c>
      <c r="D178" s="74"/>
      <c r="E178" s="74"/>
      <c r="F178" s="74"/>
      <c r="G178" s="157"/>
      <c r="H178" s="72">
        <f>SUM(I178:L178)</f>
        <v>0</v>
      </c>
      <c r="I178" s="74"/>
      <c r="J178" s="74"/>
      <c r="K178" s="74"/>
      <c r="L178" s="158"/>
    </row>
    <row r="179" spans="1:12" ht="84" x14ac:dyDescent="0.25">
      <c r="A179" s="168">
        <v>3290</v>
      </c>
      <c r="B179" s="65" t="s">
        <v>187</v>
      </c>
      <c r="C179" s="185">
        <f t="shared" ref="C179:C183" si="17">SUM(D179:G179)</f>
        <v>0</v>
      </c>
      <c r="D179" s="169">
        <f>SUM(D180:D183)</f>
        <v>0</v>
      </c>
      <c r="E179" s="169">
        <f t="shared" ref="E179:G179" si="18">SUM(E180:E183)</f>
        <v>0</v>
      </c>
      <c r="F179" s="169">
        <f t="shared" si="18"/>
        <v>0</v>
      </c>
      <c r="G179" s="169">
        <f t="shared" si="18"/>
        <v>0</v>
      </c>
      <c r="H179" s="185">
        <f t="shared" ref="H179:H183" si="19">SUM(I179:L179)</f>
        <v>0</v>
      </c>
      <c r="I179" s="169">
        <f>SUM(I180:I183)</f>
        <v>0</v>
      </c>
      <c r="J179" s="169">
        <f t="shared" ref="J179:L179" si="20">SUM(J180:J183)</f>
        <v>0</v>
      </c>
      <c r="K179" s="169">
        <f t="shared" si="20"/>
        <v>0</v>
      </c>
      <c r="L179" s="186">
        <f t="shared" si="20"/>
        <v>0</v>
      </c>
    </row>
    <row r="180" spans="1:12" ht="72" x14ac:dyDescent="0.25">
      <c r="A180" s="44">
        <v>3291</v>
      </c>
      <c r="B180" s="71" t="s">
        <v>188</v>
      </c>
      <c r="C180" s="72">
        <f t="shared" si="17"/>
        <v>0</v>
      </c>
      <c r="D180" s="74"/>
      <c r="E180" s="74"/>
      <c r="F180" s="74"/>
      <c r="G180" s="187"/>
      <c r="H180" s="72">
        <f t="shared" si="19"/>
        <v>0</v>
      </c>
      <c r="I180" s="74"/>
      <c r="J180" s="74"/>
      <c r="K180" s="74"/>
      <c r="L180" s="158"/>
    </row>
    <row r="181" spans="1:12" ht="72" x14ac:dyDescent="0.25">
      <c r="A181" s="44">
        <v>3292</v>
      </c>
      <c r="B181" s="71" t="s">
        <v>189</v>
      </c>
      <c r="C181" s="72">
        <f t="shared" si="17"/>
        <v>0</v>
      </c>
      <c r="D181" s="74"/>
      <c r="E181" s="74"/>
      <c r="F181" s="74"/>
      <c r="G181" s="187"/>
      <c r="H181" s="72">
        <f t="shared" si="19"/>
        <v>0</v>
      </c>
      <c r="I181" s="74"/>
      <c r="J181" s="74"/>
      <c r="K181" s="74"/>
      <c r="L181" s="158"/>
    </row>
    <row r="182" spans="1:12" ht="72" x14ac:dyDescent="0.25">
      <c r="A182" s="44">
        <v>3293</v>
      </c>
      <c r="B182" s="71" t="s">
        <v>190</v>
      </c>
      <c r="C182" s="72">
        <f t="shared" si="17"/>
        <v>0</v>
      </c>
      <c r="D182" s="74"/>
      <c r="E182" s="74"/>
      <c r="F182" s="74"/>
      <c r="G182" s="187"/>
      <c r="H182" s="72">
        <f t="shared" si="19"/>
        <v>0</v>
      </c>
      <c r="I182" s="74"/>
      <c r="J182" s="74"/>
      <c r="K182" s="74"/>
      <c r="L182" s="158"/>
    </row>
    <row r="183" spans="1:12" ht="60" x14ac:dyDescent="0.25">
      <c r="A183" s="188">
        <v>3294</v>
      </c>
      <c r="B183" s="71" t="s">
        <v>191</v>
      </c>
      <c r="C183" s="185">
        <f t="shared" si="17"/>
        <v>0</v>
      </c>
      <c r="D183" s="189"/>
      <c r="E183" s="189"/>
      <c r="F183" s="189"/>
      <c r="G183" s="190"/>
      <c r="H183" s="185">
        <f t="shared" si="19"/>
        <v>0</v>
      </c>
      <c r="I183" s="189"/>
      <c r="J183" s="189"/>
      <c r="K183" s="189"/>
      <c r="L183" s="191"/>
    </row>
    <row r="184" spans="1:12" ht="48" x14ac:dyDescent="0.25">
      <c r="A184" s="192">
        <v>3300</v>
      </c>
      <c r="B184" s="183" t="s">
        <v>192</v>
      </c>
      <c r="C184" s="193">
        <f t="shared" si="7"/>
        <v>0</v>
      </c>
      <c r="D184" s="194">
        <f>SUM(D185:D186)</f>
        <v>0</v>
      </c>
      <c r="E184" s="194">
        <f t="shared" ref="E184:G184" si="21">SUM(E185:E186)</f>
        <v>0</v>
      </c>
      <c r="F184" s="194">
        <f t="shared" si="21"/>
        <v>0</v>
      </c>
      <c r="G184" s="194">
        <f t="shared" si="21"/>
        <v>0</v>
      </c>
      <c r="H184" s="193">
        <f t="shared" si="8"/>
        <v>0</v>
      </c>
      <c r="I184" s="194">
        <f>SUM(I185:I186)</f>
        <v>0</v>
      </c>
      <c r="J184" s="194">
        <f t="shared" ref="J184:L184" si="22">SUM(J185:J186)</f>
        <v>0</v>
      </c>
      <c r="K184" s="194">
        <f t="shared" si="22"/>
        <v>0</v>
      </c>
      <c r="L184" s="149">
        <f t="shared" si="22"/>
        <v>0</v>
      </c>
    </row>
    <row r="185" spans="1:12" ht="48" x14ac:dyDescent="0.25">
      <c r="A185" s="111">
        <v>3310</v>
      </c>
      <c r="B185" s="112" t="s">
        <v>193</v>
      </c>
      <c r="C185" s="195">
        <f t="shared" si="7"/>
        <v>0</v>
      </c>
      <c r="D185" s="163"/>
      <c r="E185" s="163"/>
      <c r="F185" s="163"/>
      <c r="G185" s="164"/>
      <c r="H185" s="195">
        <f t="shared" si="8"/>
        <v>0</v>
      </c>
      <c r="I185" s="163"/>
      <c r="J185" s="163"/>
      <c r="K185" s="163"/>
      <c r="L185" s="165"/>
    </row>
    <row r="186" spans="1:12" ht="48.75" customHeight="1" x14ac:dyDescent="0.25">
      <c r="A186" s="38">
        <v>3320</v>
      </c>
      <c r="B186" s="65" t="s">
        <v>194</v>
      </c>
      <c r="C186" s="66">
        <f t="shared" si="7"/>
        <v>0</v>
      </c>
      <c r="D186" s="68"/>
      <c r="E186" s="68"/>
      <c r="F186" s="68"/>
      <c r="G186" s="154"/>
      <c r="H186" s="66">
        <f t="shared" si="8"/>
        <v>0</v>
      </c>
      <c r="I186" s="68"/>
      <c r="J186" s="68"/>
      <c r="K186" s="68"/>
      <c r="L186" s="155"/>
    </row>
    <row r="187" spans="1:12" x14ac:dyDescent="0.25">
      <c r="A187" s="196">
        <v>4000</v>
      </c>
      <c r="B187" s="142" t="s">
        <v>195</v>
      </c>
      <c r="C187" s="143">
        <f t="shared" si="7"/>
        <v>0</v>
      </c>
      <c r="D187" s="144">
        <f>SUM(D188,D191)</f>
        <v>0</v>
      </c>
      <c r="E187" s="144">
        <f>SUM(E188,E191)</f>
        <v>0</v>
      </c>
      <c r="F187" s="144">
        <f>SUM(F188,F191)</f>
        <v>0</v>
      </c>
      <c r="G187" s="145">
        <f>SUM(G188,G191)</f>
        <v>0</v>
      </c>
      <c r="H187" s="143">
        <f t="shared" si="8"/>
        <v>0</v>
      </c>
      <c r="I187" s="144">
        <f>SUM(I188,I191)</f>
        <v>0</v>
      </c>
      <c r="J187" s="144">
        <f>SUM(J188,J191)</f>
        <v>0</v>
      </c>
      <c r="K187" s="144">
        <f>SUM(K188,K191)</f>
        <v>0</v>
      </c>
      <c r="L187" s="146">
        <f>SUM(L188,L191)</f>
        <v>0</v>
      </c>
    </row>
    <row r="188" spans="1:12" ht="24" x14ac:dyDescent="0.25">
      <c r="A188" s="197">
        <v>4200</v>
      </c>
      <c r="B188" s="147" t="s">
        <v>196</v>
      </c>
      <c r="C188" s="57">
        <f>SUM(D188:G188)</f>
        <v>0</v>
      </c>
      <c r="D188" s="63">
        <f>SUM(D189,D190)</f>
        <v>0</v>
      </c>
      <c r="E188" s="63">
        <f>SUM(E189,E190)</f>
        <v>0</v>
      </c>
      <c r="F188" s="63">
        <f>SUM(F189,F190)</f>
        <v>0</v>
      </c>
      <c r="G188" s="166">
        <f>SUM(G189,G190)</f>
        <v>0</v>
      </c>
      <c r="H188" s="57">
        <f t="shared" si="8"/>
        <v>0</v>
      </c>
      <c r="I188" s="63">
        <f>SUM(I189,I190)</f>
        <v>0</v>
      </c>
      <c r="J188" s="63">
        <f>SUM(J189,J190)</f>
        <v>0</v>
      </c>
      <c r="K188" s="63">
        <f>SUM(K189,K190)</f>
        <v>0</v>
      </c>
      <c r="L188" s="167">
        <f>SUM(L189,L190)</f>
        <v>0</v>
      </c>
    </row>
    <row r="189" spans="1:12" ht="36" x14ac:dyDescent="0.25">
      <c r="A189" s="168">
        <v>4240</v>
      </c>
      <c r="B189" s="65" t="s">
        <v>197</v>
      </c>
      <c r="C189" s="66">
        <f t="shared" ref="C189:C264" si="23">SUM(D189:G189)</f>
        <v>0</v>
      </c>
      <c r="D189" s="68"/>
      <c r="E189" s="68"/>
      <c r="F189" s="68"/>
      <c r="G189" s="154"/>
      <c r="H189" s="66">
        <f t="shared" ref="H189:H263" si="24">SUM(I189:L189)</f>
        <v>0</v>
      </c>
      <c r="I189" s="68"/>
      <c r="J189" s="68"/>
      <c r="K189" s="68"/>
      <c r="L189" s="155"/>
    </row>
    <row r="190" spans="1:12" ht="24" x14ac:dyDescent="0.25">
      <c r="A190" s="159">
        <v>4250</v>
      </c>
      <c r="B190" s="71" t="s">
        <v>198</v>
      </c>
      <c r="C190" s="72">
        <f t="shared" si="23"/>
        <v>0</v>
      </c>
      <c r="D190" s="74"/>
      <c r="E190" s="74"/>
      <c r="F190" s="74"/>
      <c r="G190" s="157"/>
      <c r="H190" s="72">
        <f t="shared" si="24"/>
        <v>0</v>
      </c>
      <c r="I190" s="74"/>
      <c r="J190" s="74"/>
      <c r="K190" s="74"/>
      <c r="L190" s="158"/>
    </row>
    <row r="191" spans="1:12" x14ac:dyDescent="0.25">
      <c r="A191" s="56">
        <v>4300</v>
      </c>
      <c r="B191" s="147" t="s">
        <v>199</v>
      </c>
      <c r="C191" s="57">
        <f t="shared" si="23"/>
        <v>0</v>
      </c>
      <c r="D191" s="63">
        <f>SUM(D192)</f>
        <v>0</v>
      </c>
      <c r="E191" s="63">
        <f>SUM(E192)</f>
        <v>0</v>
      </c>
      <c r="F191" s="63">
        <f>SUM(F192)</f>
        <v>0</v>
      </c>
      <c r="G191" s="166">
        <f>SUM(G192)</f>
        <v>0</v>
      </c>
      <c r="H191" s="57">
        <f t="shared" si="24"/>
        <v>0</v>
      </c>
      <c r="I191" s="63">
        <f>SUM(I192)</f>
        <v>0</v>
      </c>
      <c r="J191" s="63">
        <f>SUM(J192)</f>
        <v>0</v>
      </c>
      <c r="K191" s="63">
        <f>SUM(K192)</f>
        <v>0</v>
      </c>
      <c r="L191" s="167">
        <f>SUM(L192)</f>
        <v>0</v>
      </c>
    </row>
    <row r="192" spans="1:12" ht="24" x14ac:dyDescent="0.25">
      <c r="A192" s="168">
        <v>4310</v>
      </c>
      <c r="B192" s="65" t="s">
        <v>200</v>
      </c>
      <c r="C192" s="66">
        <f>SUM(D192:G192)</f>
        <v>0</v>
      </c>
      <c r="D192" s="169">
        <f>SUM(D193:D193)</f>
        <v>0</v>
      </c>
      <c r="E192" s="169">
        <f>SUM(E193:E193)</f>
        <v>0</v>
      </c>
      <c r="F192" s="169">
        <f>SUM(F193:F193)</f>
        <v>0</v>
      </c>
      <c r="G192" s="170">
        <f>SUM(G193:G193)</f>
        <v>0</v>
      </c>
      <c r="H192" s="66">
        <f t="shared" si="24"/>
        <v>0</v>
      </c>
      <c r="I192" s="169">
        <f>SUM(I193:I193)</f>
        <v>0</v>
      </c>
      <c r="J192" s="169">
        <f>SUM(J193:J193)</f>
        <v>0</v>
      </c>
      <c r="K192" s="169">
        <f>SUM(K193:K193)</f>
        <v>0</v>
      </c>
      <c r="L192" s="171">
        <f>SUM(L193:L193)</f>
        <v>0</v>
      </c>
    </row>
    <row r="193" spans="1:12" ht="36" x14ac:dyDescent="0.25">
      <c r="A193" s="44">
        <v>4311</v>
      </c>
      <c r="B193" s="71" t="s">
        <v>201</v>
      </c>
      <c r="C193" s="72">
        <f t="shared" si="23"/>
        <v>0</v>
      </c>
      <c r="D193" s="74"/>
      <c r="E193" s="74"/>
      <c r="F193" s="74"/>
      <c r="G193" s="157"/>
      <c r="H193" s="72">
        <f t="shared" si="24"/>
        <v>0</v>
      </c>
      <c r="I193" s="74"/>
      <c r="J193" s="74"/>
      <c r="K193" s="74"/>
      <c r="L193" s="158"/>
    </row>
    <row r="194" spans="1:12" s="24" customFormat="1" ht="24" x14ac:dyDescent="0.25">
      <c r="A194" s="198"/>
      <c r="B194" s="19" t="s">
        <v>202</v>
      </c>
      <c r="C194" s="138">
        <f t="shared" si="23"/>
        <v>1500</v>
      </c>
      <c r="D194" s="139">
        <f>SUM(D195,D230,D269)</f>
        <v>1500</v>
      </c>
      <c r="E194" s="139">
        <f>SUM(E195,E230,E269)</f>
        <v>0</v>
      </c>
      <c r="F194" s="139">
        <f>SUM(F195,F230,F269)</f>
        <v>0</v>
      </c>
      <c r="G194" s="139">
        <f>SUM(G195,G230,G269)</f>
        <v>0</v>
      </c>
      <c r="H194" s="138">
        <f t="shared" si="24"/>
        <v>1850</v>
      </c>
      <c r="I194" s="139">
        <f>SUM(I195,I230,I269)</f>
        <v>1850</v>
      </c>
      <c r="J194" s="139">
        <f>SUM(J195,J230,J269)</f>
        <v>0</v>
      </c>
      <c r="K194" s="139">
        <f>SUM(K195,K230,K269)</f>
        <v>0</v>
      </c>
      <c r="L194" s="199">
        <f>SUM(L195,L230,L269)</f>
        <v>0</v>
      </c>
    </row>
    <row r="195" spans="1:12" x14ac:dyDescent="0.25">
      <c r="A195" s="142">
        <v>5000</v>
      </c>
      <c r="B195" s="142" t="s">
        <v>203</v>
      </c>
      <c r="C195" s="143">
        <f t="shared" si="23"/>
        <v>1500</v>
      </c>
      <c r="D195" s="144">
        <f>D196+D204</f>
        <v>1500</v>
      </c>
      <c r="E195" s="144">
        <f>E196+E204</f>
        <v>0</v>
      </c>
      <c r="F195" s="144">
        <f>F196+F204</f>
        <v>0</v>
      </c>
      <c r="G195" s="144">
        <f>G196+G204</f>
        <v>0</v>
      </c>
      <c r="H195" s="143">
        <f t="shared" si="24"/>
        <v>1850</v>
      </c>
      <c r="I195" s="144">
        <f>I196+I204</f>
        <v>1850</v>
      </c>
      <c r="J195" s="144">
        <f>J196+J204</f>
        <v>0</v>
      </c>
      <c r="K195" s="144">
        <f>K196+K204</f>
        <v>0</v>
      </c>
      <c r="L195" s="200">
        <f>L196+L204</f>
        <v>0</v>
      </c>
    </row>
    <row r="196" spans="1:12" x14ac:dyDescent="0.25">
      <c r="A196" s="56">
        <v>5100</v>
      </c>
      <c r="B196" s="147" t="s">
        <v>204</v>
      </c>
      <c r="C196" s="57">
        <f t="shared" si="23"/>
        <v>100</v>
      </c>
      <c r="D196" s="63">
        <f>D197+D198+D201+D202+D203</f>
        <v>100</v>
      </c>
      <c r="E196" s="63">
        <f>E197+E198+E201+E202+E203</f>
        <v>0</v>
      </c>
      <c r="F196" s="63">
        <f>F197+F198+F201+F202+F203</f>
        <v>0</v>
      </c>
      <c r="G196" s="166">
        <f>G197+G198+G201+G202+G203</f>
        <v>0</v>
      </c>
      <c r="H196" s="57">
        <f t="shared" si="24"/>
        <v>0</v>
      </c>
      <c r="I196" s="63">
        <f>I197+I198+I201+I202+I203</f>
        <v>0</v>
      </c>
      <c r="J196" s="63">
        <f>J197+J198+J201+J202+J203</f>
        <v>0</v>
      </c>
      <c r="K196" s="63">
        <f>K197+K198+K201+K202+K203</f>
        <v>0</v>
      </c>
      <c r="L196" s="167">
        <f>L197+L198+L201+L202+L203</f>
        <v>0</v>
      </c>
    </row>
    <row r="197" spans="1:12" x14ac:dyDescent="0.25">
      <c r="A197" s="168">
        <v>5110</v>
      </c>
      <c r="B197" s="65" t="s">
        <v>205</v>
      </c>
      <c r="C197" s="66">
        <f t="shared" si="23"/>
        <v>0</v>
      </c>
      <c r="D197" s="68"/>
      <c r="E197" s="68"/>
      <c r="F197" s="68"/>
      <c r="G197" s="154"/>
      <c r="H197" s="66">
        <f t="shared" si="24"/>
        <v>0</v>
      </c>
      <c r="I197" s="68"/>
      <c r="J197" s="68"/>
      <c r="K197" s="68"/>
      <c r="L197" s="155"/>
    </row>
    <row r="198" spans="1:12" ht="24" x14ac:dyDescent="0.25">
      <c r="A198" s="159">
        <v>5120</v>
      </c>
      <c r="B198" s="71" t="s">
        <v>206</v>
      </c>
      <c r="C198" s="72">
        <f t="shared" si="23"/>
        <v>100</v>
      </c>
      <c r="D198" s="160">
        <f>D199+D200</f>
        <v>100</v>
      </c>
      <c r="E198" s="160">
        <f>E199+E200</f>
        <v>0</v>
      </c>
      <c r="F198" s="160">
        <f>F199+F200</f>
        <v>0</v>
      </c>
      <c r="G198" s="161">
        <f>G199+G200</f>
        <v>0</v>
      </c>
      <c r="H198" s="72">
        <f t="shared" si="24"/>
        <v>0</v>
      </c>
      <c r="I198" s="160">
        <f>I199+I200</f>
        <v>0</v>
      </c>
      <c r="J198" s="160">
        <f>J199+J200</f>
        <v>0</v>
      </c>
      <c r="K198" s="160">
        <f>K199+K200</f>
        <v>0</v>
      </c>
      <c r="L198" s="162">
        <f>L199+L200</f>
        <v>0</v>
      </c>
    </row>
    <row r="199" spans="1:12" x14ac:dyDescent="0.25">
      <c r="A199" s="44">
        <v>5121</v>
      </c>
      <c r="B199" s="71" t="s">
        <v>207</v>
      </c>
      <c r="C199" s="72">
        <f t="shared" si="23"/>
        <v>100</v>
      </c>
      <c r="D199" s="74">
        <v>100</v>
      </c>
      <c r="E199" s="74"/>
      <c r="F199" s="74"/>
      <c r="G199" s="157"/>
      <c r="H199" s="72">
        <f t="shared" si="24"/>
        <v>0</v>
      </c>
      <c r="I199" s="74"/>
      <c r="J199" s="74"/>
      <c r="K199" s="74"/>
      <c r="L199" s="158"/>
    </row>
    <row r="200" spans="1:12" ht="24" x14ac:dyDescent="0.25">
      <c r="A200" s="44">
        <v>5129</v>
      </c>
      <c r="B200" s="71" t="s">
        <v>208</v>
      </c>
      <c r="C200" s="72">
        <f t="shared" si="23"/>
        <v>0</v>
      </c>
      <c r="D200" s="74"/>
      <c r="E200" s="74"/>
      <c r="F200" s="74"/>
      <c r="G200" s="157"/>
      <c r="H200" s="72">
        <f t="shared" si="24"/>
        <v>0</v>
      </c>
      <c r="I200" s="74"/>
      <c r="J200" s="74"/>
      <c r="K200" s="74"/>
      <c r="L200" s="158"/>
    </row>
    <row r="201" spans="1:12" x14ac:dyDescent="0.25">
      <c r="A201" s="159">
        <v>5130</v>
      </c>
      <c r="B201" s="71" t="s">
        <v>209</v>
      </c>
      <c r="C201" s="72">
        <f t="shared" si="23"/>
        <v>0</v>
      </c>
      <c r="D201" s="74"/>
      <c r="E201" s="74"/>
      <c r="F201" s="74"/>
      <c r="G201" s="157"/>
      <c r="H201" s="72">
        <f t="shared" si="24"/>
        <v>0</v>
      </c>
      <c r="I201" s="74"/>
      <c r="J201" s="74"/>
      <c r="K201" s="74"/>
      <c r="L201" s="158"/>
    </row>
    <row r="202" spans="1:12" x14ac:dyDescent="0.25">
      <c r="A202" s="159">
        <v>5140</v>
      </c>
      <c r="B202" s="71" t="s">
        <v>210</v>
      </c>
      <c r="C202" s="72">
        <f t="shared" si="23"/>
        <v>0</v>
      </c>
      <c r="D202" s="74"/>
      <c r="E202" s="74"/>
      <c r="F202" s="74"/>
      <c r="G202" s="157"/>
      <c r="H202" s="72">
        <f t="shared" si="24"/>
        <v>0</v>
      </c>
      <c r="I202" s="74"/>
      <c r="J202" s="74"/>
      <c r="K202" s="74"/>
      <c r="L202" s="158"/>
    </row>
    <row r="203" spans="1:12" ht="24" x14ac:dyDescent="0.25">
      <c r="A203" s="159">
        <v>5170</v>
      </c>
      <c r="B203" s="71" t="s">
        <v>211</v>
      </c>
      <c r="C203" s="72">
        <f t="shared" si="23"/>
        <v>0</v>
      </c>
      <c r="D203" s="74"/>
      <c r="E203" s="74"/>
      <c r="F203" s="74"/>
      <c r="G203" s="157"/>
      <c r="H203" s="72">
        <f t="shared" si="24"/>
        <v>0</v>
      </c>
      <c r="I203" s="74"/>
      <c r="J203" s="74"/>
      <c r="K203" s="74"/>
      <c r="L203" s="158"/>
    </row>
    <row r="204" spans="1:12" x14ac:dyDescent="0.25">
      <c r="A204" s="56">
        <v>5200</v>
      </c>
      <c r="B204" s="147" t="s">
        <v>212</v>
      </c>
      <c r="C204" s="57">
        <f t="shared" si="23"/>
        <v>1400</v>
      </c>
      <c r="D204" s="63">
        <f>D205+D215+D216+D225+D226+D227+D229</f>
        <v>1400</v>
      </c>
      <c r="E204" s="63">
        <f>E205+E215+E216+E225+E226+E227+E229</f>
        <v>0</v>
      </c>
      <c r="F204" s="63">
        <f>F205+F215+F216+F225+F226+F227+F229</f>
        <v>0</v>
      </c>
      <c r="G204" s="166">
        <f>G205+G215+G216+G225+G226+G227+G229</f>
        <v>0</v>
      </c>
      <c r="H204" s="57">
        <f t="shared" si="24"/>
        <v>1850</v>
      </c>
      <c r="I204" s="63">
        <f>I205+I215+I216+I225+I226+I227+I229</f>
        <v>1850</v>
      </c>
      <c r="J204" s="63">
        <f>J205+J215+J216+J225+J226+J227+J229</f>
        <v>0</v>
      </c>
      <c r="K204" s="63">
        <f>K205+K215+K216+K225+K226+K227+K229</f>
        <v>0</v>
      </c>
      <c r="L204" s="167">
        <f>L205+L215+L216+L225+L226+L227+L229</f>
        <v>0</v>
      </c>
    </row>
    <row r="205" spans="1:12" x14ac:dyDescent="0.25">
      <c r="A205" s="150">
        <v>5210</v>
      </c>
      <c r="B205" s="112" t="s">
        <v>213</v>
      </c>
      <c r="C205" s="117">
        <f t="shared" si="23"/>
        <v>0</v>
      </c>
      <c r="D205" s="151">
        <f>SUM(D206:D214)</f>
        <v>0</v>
      </c>
      <c r="E205" s="151">
        <f>SUM(E206:E214)</f>
        <v>0</v>
      </c>
      <c r="F205" s="151">
        <f>SUM(F206:F214)</f>
        <v>0</v>
      </c>
      <c r="G205" s="152">
        <f>SUM(G206:G214)</f>
        <v>0</v>
      </c>
      <c r="H205" s="117">
        <f t="shared" si="24"/>
        <v>0</v>
      </c>
      <c r="I205" s="151">
        <f>SUM(I206:I214)</f>
        <v>0</v>
      </c>
      <c r="J205" s="151">
        <f>SUM(J206:J214)</f>
        <v>0</v>
      </c>
      <c r="K205" s="151">
        <f>SUM(K206:K214)</f>
        <v>0</v>
      </c>
      <c r="L205" s="153">
        <f>SUM(L206:L214)</f>
        <v>0</v>
      </c>
    </row>
    <row r="206" spans="1:12" x14ac:dyDescent="0.25">
      <c r="A206" s="38">
        <v>5211</v>
      </c>
      <c r="B206" s="65" t="s">
        <v>214</v>
      </c>
      <c r="C206" s="66">
        <f t="shared" si="23"/>
        <v>0</v>
      </c>
      <c r="D206" s="68"/>
      <c r="E206" s="68"/>
      <c r="F206" s="68"/>
      <c r="G206" s="154"/>
      <c r="H206" s="66">
        <f t="shared" si="24"/>
        <v>0</v>
      </c>
      <c r="I206" s="68"/>
      <c r="J206" s="68"/>
      <c r="K206" s="68"/>
      <c r="L206" s="155"/>
    </row>
    <row r="207" spans="1:12" x14ac:dyDescent="0.25">
      <c r="A207" s="44">
        <v>5212</v>
      </c>
      <c r="B207" s="71" t="s">
        <v>215</v>
      </c>
      <c r="C207" s="72">
        <f t="shared" si="23"/>
        <v>0</v>
      </c>
      <c r="D207" s="74"/>
      <c r="E207" s="74"/>
      <c r="F207" s="74"/>
      <c r="G207" s="157"/>
      <c r="H207" s="72">
        <f t="shared" si="24"/>
        <v>0</v>
      </c>
      <c r="I207" s="74"/>
      <c r="J207" s="74"/>
      <c r="K207" s="74"/>
      <c r="L207" s="158"/>
    </row>
    <row r="208" spans="1:12" x14ac:dyDescent="0.25">
      <c r="A208" s="44">
        <v>5213</v>
      </c>
      <c r="B208" s="71" t="s">
        <v>216</v>
      </c>
      <c r="C208" s="72">
        <f t="shared" si="23"/>
        <v>0</v>
      </c>
      <c r="D208" s="74"/>
      <c r="E208" s="74"/>
      <c r="F208" s="74"/>
      <c r="G208" s="157"/>
      <c r="H208" s="72">
        <f t="shared" si="24"/>
        <v>0</v>
      </c>
      <c r="I208" s="74"/>
      <c r="J208" s="74"/>
      <c r="K208" s="74"/>
      <c r="L208" s="158"/>
    </row>
    <row r="209" spans="1:12" x14ac:dyDescent="0.25">
      <c r="A209" s="44">
        <v>5214</v>
      </c>
      <c r="B209" s="71" t="s">
        <v>217</v>
      </c>
      <c r="C209" s="72">
        <f t="shared" si="23"/>
        <v>0</v>
      </c>
      <c r="D209" s="74"/>
      <c r="E209" s="74"/>
      <c r="F209" s="74"/>
      <c r="G209" s="157"/>
      <c r="H209" s="72">
        <f t="shared" si="24"/>
        <v>0</v>
      </c>
      <c r="I209" s="74"/>
      <c r="J209" s="74"/>
      <c r="K209" s="74"/>
      <c r="L209" s="158"/>
    </row>
    <row r="210" spans="1:12" x14ac:dyDescent="0.25">
      <c r="A210" s="44">
        <v>5215</v>
      </c>
      <c r="B210" s="71" t="s">
        <v>218</v>
      </c>
      <c r="C210" s="72">
        <f>SUM(D210:G210)</f>
        <v>0</v>
      </c>
      <c r="D210" s="74"/>
      <c r="E210" s="74"/>
      <c r="F210" s="74"/>
      <c r="G210" s="157"/>
      <c r="H210" s="72">
        <f>SUM(I210:L210)</f>
        <v>0</v>
      </c>
      <c r="I210" s="74"/>
      <c r="J210" s="74"/>
      <c r="K210" s="74"/>
      <c r="L210" s="158"/>
    </row>
    <row r="211" spans="1:12" ht="14.25" customHeight="1" x14ac:dyDescent="0.25">
      <c r="A211" s="44">
        <v>5216</v>
      </c>
      <c r="B211" s="71" t="s">
        <v>219</v>
      </c>
      <c r="C211" s="72">
        <f t="shared" si="23"/>
        <v>0</v>
      </c>
      <c r="D211" s="74"/>
      <c r="E211" s="74"/>
      <c r="F211" s="74"/>
      <c r="G211" s="157"/>
      <c r="H211" s="72">
        <f t="shared" si="24"/>
        <v>0</v>
      </c>
      <c r="I211" s="74"/>
      <c r="J211" s="74"/>
      <c r="K211" s="74"/>
      <c r="L211" s="158"/>
    </row>
    <row r="212" spans="1:12" x14ac:dyDescent="0.25">
      <c r="A212" s="44">
        <v>5217</v>
      </c>
      <c r="B212" s="71" t="s">
        <v>220</v>
      </c>
      <c r="C212" s="72">
        <f t="shared" si="23"/>
        <v>0</v>
      </c>
      <c r="D212" s="74"/>
      <c r="E212" s="74"/>
      <c r="F212" s="74"/>
      <c r="G212" s="157"/>
      <c r="H212" s="72">
        <f t="shared" si="24"/>
        <v>0</v>
      </c>
      <c r="I212" s="74"/>
      <c r="J212" s="74"/>
      <c r="K212" s="74"/>
      <c r="L212" s="158"/>
    </row>
    <row r="213" spans="1:12" x14ac:dyDescent="0.25">
      <c r="A213" s="44">
        <v>5218</v>
      </c>
      <c r="B213" s="71" t="s">
        <v>221</v>
      </c>
      <c r="C213" s="72">
        <f t="shared" si="23"/>
        <v>0</v>
      </c>
      <c r="D213" s="74"/>
      <c r="E213" s="74"/>
      <c r="F213" s="74"/>
      <c r="G213" s="157"/>
      <c r="H213" s="72">
        <f t="shared" si="24"/>
        <v>0</v>
      </c>
      <c r="I213" s="74"/>
      <c r="J213" s="74"/>
      <c r="K213" s="74"/>
      <c r="L213" s="158"/>
    </row>
    <row r="214" spans="1:12" x14ac:dyDescent="0.25">
      <c r="A214" s="44">
        <v>5219</v>
      </c>
      <c r="B214" s="71" t="s">
        <v>222</v>
      </c>
      <c r="C214" s="72">
        <f t="shared" si="23"/>
        <v>0</v>
      </c>
      <c r="D214" s="74"/>
      <c r="E214" s="74"/>
      <c r="F214" s="74"/>
      <c r="G214" s="157"/>
      <c r="H214" s="72">
        <f t="shared" si="24"/>
        <v>0</v>
      </c>
      <c r="I214" s="74"/>
      <c r="J214" s="74"/>
      <c r="K214" s="74"/>
      <c r="L214" s="158"/>
    </row>
    <row r="215" spans="1:12" ht="13.5" customHeight="1" x14ac:dyDescent="0.25">
      <c r="A215" s="159">
        <v>5220</v>
      </c>
      <c r="B215" s="71" t="s">
        <v>223</v>
      </c>
      <c r="C215" s="72">
        <f t="shared" si="23"/>
        <v>0</v>
      </c>
      <c r="D215" s="74"/>
      <c r="E215" s="74"/>
      <c r="F215" s="74"/>
      <c r="G215" s="157"/>
      <c r="H215" s="72">
        <f t="shared" si="24"/>
        <v>0</v>
      </c>
      <c r="I215" s="74"/>
      <c r="J215" s="74"/>
      <c r="K215" s="74"/>
      <c r="L215" s="158"/>
    </row>
    <row r="216" spans="1:12" x14ac:dyDescent="0.25">
      <c r="A216" s="159">
        <v>5230</v>
      </c>
      <c r="B216" s="71" t="s">
        <v>224</v>
      </c>
      <c r="C216" s="72">
        <f t="shared" si="23"/>
        <v>1400</v>
      </c>
      <c r="D216" s="160">
        <f>SUM(D217:D224)</f>
        <v>1400</v>
      </c>
      <c r="E216" s="160">
        <f>SUM(E217:E224)</f>
        <v>0</v>
      </c>
      <c r="F216" s="160">
        <f>SUM(F217:F224)</f>
        <v>0</v>
      </c>
      <c r="G216" s="161">
        <f>SUM(G217:G224)</f>
        <v>0</v>
      </c>
      <c r="H216" s="72">
        <f t="shared" si="24"/>
        <v>1850</v>
      </c>
      <c r="I216" s="160">
        <f>SUM(I217:I224)</f>
        <v>1850</v>
      </c>
      <c r="J216" s="160">
        <f>SUM(J217:J224)</f>
        <v>0</v>
      </c>
      <c r="K216" s="160">
        <f>SUM(K217:K224)</f>
        <v>0</v>
      </c>
      <c r="L216" s="162">
        <f>SUM(L217:L224)</f>
        <v>0</v>
      </c>
    </row>
    <row r="217" spans="1:12" x14ac:dyDescent="0.25">
      <c r="A217" s="44">
        <v>5231</v>
      </c>
      <c r="B217" s="71" t="s">
        <v>225</v>
      </c>
      <c r="C217" s="72">
        <f t="shared" si="23"/>
        <v>0</v>
      </c>
      <c r="D217" s="74"/>
      <c r="E217" s="74"/>
      <c r="F217" s="74"/>
      <c r="G217" s="157"/>
      <c r="H217" s="72">
        <f t="shared" si="24"/>
        <v>0</v>
      </c>
      <c r="I217" s="74"/>
      <c r="J217" s="74"/>
      <c r="K217" s="74"/>
      <c r="L217" s="158"/>
    </row>
    <row r="218" spans="1:12" x14ac:dyDescent="0.25">
      <c r="A218" s="44">
        <v>5232</v>
      </c>
      <c r="B218" s="71" t="s">
        <v>226</v>
      </c>
      <c r="C218" s="72">
        <f t="shared" si="23"/>
        <v>400</v>
      </c>
      <c r="D218" s="74">
        <v>400</v>
      </c>
      <c r="E218" s="74"/>
      <c r="F218" s="74"/>
      <c r="G218" s="157"/>
      <c r="H218" s="72">
        <f t="shared" si="24"/>
        <v>350</v>
      </c>
      <c r="I218" s="74">
        <v>350</v>
      </c>
      <c r="J218" s="74"/>
      <c r="K218" s="74"/>
      <c r="L218" s="158"/>
    </row>
    <row r="219" spans="1:12" x14ac:dyDescent="0.25">
      <c r="A219" s="44">
        <v>5233</v>
      </c>
      <c r="B219" s="71" t="s">
        <v>227</v>
      </c>
      <c r="C219" s="201">
        <f t="shared" si="23"/>
        <v>0</v>
      </c>
      <c r="D219" s="74"/>
      <c r="E219" s="74"/>
      <c r="F219" s="74"/>
      <c r="G219" s="157"/>
      <c r="H219" s="72">
        <f t="shared" si="24"/>
        <v>0</v>
      </c>
      <c r="I219" s="74"/>
      <c r="J219" s="74"/>
      <c r="K219" s="74"/>
      <c r="L219" s="158"/>
    </row>
    <row r="220" spans="1:12" ht="24" x14ac:dyDescent="0.25">
      <c r="A220" s="44">
        <v>5234</v>
      </c>
      <c r="B220" s="71" t="s">
        <v>228</v>
      </c>
      <c r="C220" s="201">
        <f t="shared" si="23"/>
        <v>0</v>
      </c>
      <c r="D220" s="74"/>
      <c r="E220" s="74"/>
      <c r="F220" s="74"/>
      <c r="G220" s="157"/>
      <c r="H220" s="72">
        <f t="shared" si="24"/>
        <v>0</v>
      </c>
      <c r="I220" s="74"/>
      <c r="J220" s="74"/>
      <c r="K220" s="74"/>
      <c r="L220" s="158"/>
    </row>
    <row r="221" spans="1:12" ht="14.25" customHeight="1" x14ac:dyDescent="0.25">
      <c r="A221" s="44">
        <v>5236</v>
      </c>
      <c r="B221" s="71" t="s">
        <v>229</v>
      </c>
      <c r="C221" s="201">
        <f t="shared" si="23"/>
        <v>0</v>
      </c>
      <c r="D221" s="74"/>
      <c r="E221" s="74"/>
      <c r="F221" s="74"/>
      <c r="G221" s="157"/>
      <c r="H221" s="72">
        <f t="shared" si="24"/>
        <v>0</v>
      </c>
      <c r="I221" s="74"/>
      <c r="J221" s="74"/>
      <c r="K221" s="74"/>
      <c r="L221" s="158"/>
    </row>
    <row r="222" spans="1:12" ht="14.25" customHeight="1" x14ac:dyDescent="0.25">
      <c r="A222" s="44">
        <v>5237</v>
      </c>
      <c r="B222" s="71" t="s">
        <v>230</v>
      </c>
      <c r="C222" s="201">
        <f t="shared" si="23"/>
        <v>0</v>
      </c>
      <c r="D222" s="74"/>
      <c r="E222" s="74"/>
      <c r="F222" s="74"/>
      <c r="G222" s="157"/>
      <c r="H222" s="72">
        <f t="shared" si="24"/>
        <v>0</v>
      </c>
      <c r="I222" s="74"/>
      <c r="J222" s="74"/>
      <c r="K222" s="74"/>
      <c r="L222" s="158"/>
    </row>
    <row r="223" spans="1:12" ht="24" x14ac:dyDescent="0.25">
      <c r="A223" s="44">
        <v>5238</v>
      </c>
      <c r="B223" s="71" t="s">
        <v>231</v>
      </c>
      <c r="C223" s="201">
        <f t="shared" si="23"/>
        <v>1000</v>
      </c>
      <c r="D223" s="74">
        <v>1000</v>
      </c>
      <c r="E223" s="74"/>
      <c r="F223" s="74"/>
      <c r="G223" s="157"/>
      <c r="H223" s="72">
        <f t="shared" si="24"/>
        <v>1500</v>
      </c>
      <c r="I223" s="74">
        <v>1500</v>
      </c>
      <c r="J223" s="74"/>
      <c r="K223" s="74"/>
      <c r="L223" s="158"/>
    </row>
    <row r="224" spans="1:12" ht="24" x14ac:dyDescent="0.25">
      <c r="A224" s="44">
        <v>5239</v>
      </c>
      <c r="B224" s="71" t="s">
        <v>232</v>
      </c>
      <c r="C224" s="201">
        <f t="shared" si="23"/>
        <v>0</v>
      </c>
      <c r="D224" s="74"/>
      <c r="E224" s="74"/>
      <c r="F224" s="74"/>
      <c r="G224" s="157"/>
      <c r="H224" s="72">
        <f t="shared" si="24"/>
        <v>0</v>
      </c>
      <c r="I224" s="74"/>
      <c r="J224" s="74"/>
      <c r="K224" s="74"/>
      <c r="L224" s="158"/>
    </row>
    <row r="225" spans="1:12" ht="24" x14ac:dyDescent="0.25">
      <c r="A225" s="159">
        <v>5240</v>
      </c>
      <c r="B225" s="71" t="s">
        <v>233</v>
      </c>
      <c r="C225" s="201">
        <f t="shared" si="23"/>
        <v>0</v>
      </c>
      <c r="D225" s="74"/>
      <c r="E225" s="74"/>
      <c r="F225" s="74"/>
      <c r="G225" s="157"/>
      <c r="H225" s="72">
        <f t="shared" si="24"/>
        <v>0</v>
      </c>
      <c r="I225" s="74"/>
      <c r="J225" s="74"/>
      <c r="K225" s="74"/>
      <c r="L225" s="158"/>
    </row>
    <row r="226" spans="1:12" x14ac:dyDescent="0.25">
      <c r="A226" s="159">
        <v>5250</v>
      </c>
      <c r="B226" s="71" t="s">
        <v>234</v>
      </c>
      <c r="C226" s="201">
        <f t="shared" si="23"/>
        <v>0</v>
      </c>
      <c r="D226" s="74"/>
      <c r="E226" s="74"/>
      <c r="F226" s="74"/>
      <c r="G226" s="157"/>
      <c r="H226" s="72">
        <f t="shared" si="24"/>
        <v>0</v>
      </c>
      <c r="I226" s="74"/>
      <c r="J226" s="74"/>
      <c r="K226" s="74"/>
      <c r="L226" s="158"/>
    </row>
    <row r="227" spans="1:12" x14ac:dyDescent="0.25">
      <c r="A227" s="159">
        <v>5260</v>
      </c>
      <c r="B227" s="71" t="s">
        <v>235</v>
      </c>
      <c r="C227" s="201">
        <f t="shared" si="23"/>
        <v>0</v>
      </c>
      <c r="D227" s="160">
        <f>SUM(D228)</f>
        <v>0</v>
      </c>
      <c r="E227" s="160">
        <f>SUM(E228)</f>
        <v>0</v>
      </c>
      <c r="F227" s="160">
        <f>SUM(F228)</f>
        <v>0</v>
      </c>
      <c r="G227" s="161">
        <f>SUM(G228)</f>
        <v>0</v>
      </c>
      <c r="H227" s="72">
        <f t="shared" si="24"/>
        <v>0</v>
      </c>
      <c r="I227" s="160">
        <f>SUM(I228)</f>
        <v>0</v>
      </c>
      <c r="J227" s="160">
        <f>SUM(J228)</f>
        <v>0</v>
      </c>
      <c r="K227" s="160">
        <f>SUM(K228)</f>
        <v>0</v>
      </c>
      <c r="L227" s="162">
        <f>SUM(L228)</f>
        <v>0</v>
      </c>
    </row>
    <row r="228" spans="1:12" ht="24" x14ac:dyDescent="0.25">
      <c r="A228" s="44">
        <v>5269</v>
      </c>
      <c r="B228" s="71" t="s">
        <v>236</v>
      </c>
      <c r="C228" s="201">
        <f t="shared" si="23"/>
        <v>0</v>
      </c>
      <c r="D228" s="74"/>
      <c r="E228" s="74"/>
      <c r="F228" s="74"/>
      <c r="G228" s="157"/>
      <c r="H228" s="72">
        <f t="shared" si="24"/>
        <v>0</v>
      </c>
      <c r="I228" s="74"/>
      <c r="J228" s="74"/>
      <c r="K228" s="74"/>
      <c r="L228" s="158"/>
    </row>
    <row r="229" spans="1:12" ht="24" x14ac:dyDescent="0.25">
      <c r="A229" s="150">
        <v>5270</v>
      </c>
      <c r="B229" s="112" t="s">
        <v>237</v>
      </c>
      <c r="C229" s="202">
        <f t="shared" si="23"/>
        <v>0</v>
      </c>
      <c r="D229" s="163"/>
      <c r="E229" s="163"/>
      <c r="F229" s="163"/>
      <c r="G229" s="164"/>
      <c r="H229" s="117">
        <f t="shared" si="24"/>
        <v>0</v>
      </c>
      <c r="I229" s="163"/>
      <c r="J229" s="163"/>
      <c r="K229" s="163"/>
      <c r="L229" s="165"/>
    </row>
    <row r="230" spans="1:12" x14ac:dyDescent="0.25">
      <c r="A230" s="142">
        <v>6000</v>
      </c>
      <c r="B230" s="142" t="s">
        <v>238</v>
      </c>
      <c r="C230" s="203">
        <f t="shared" si="23"/>
        <v>0</v>
      </c>
      <c r="D230" s="144">
        <f>D231+D251+D259</f>
        <v>0</v>
      </c>
      <c r="E230" s="144">
        <f>E231+E251+E259</f>
        <v>0</v>
      </c>
      <c r="F230" s="144">
        <f>F231+F251+F259</f>
        <v>0</v>
      </c>
      <c r="G230" s="145">
        <f>G231+G251+G259</f>
        <v>0</v>
      </c>
      <c r="H230" s="143">
        <f t="shared" si="24"/>
        <v>0</v>
      </c>
      <c r="I230" s="144">
        <f>I231+I251+I259</f>
        <v>0</v>
      </c>
      <c r="J230" s="144">
        <f>J231+J251+J259</f>
        <v>0</v>
      </c>
      <c r="K230" s="144">
        <f>K231+K251+K259</f>
        <v>0</v>
      </c>
      <c r="L230" s="146">
        <f>L231+L251+L259</f>
        <v>0</v>
      </c>
    </row>
    <row r="231" spans="1:12" ht="14.25" customHeight="1" x14ac:dyDescent="0.25">
      <c r="A231" s="192">
        <v>6200</v>
      </c>
      <c r="B231" s="183" t="s">
        <v>239</v>
      </c>
      <c r="C231" s="204">
        <f>SUM(D231:G231)</f>
        <v>0</v>
      </c>
      <c r="D231" s="194">
        <f>SUM(D232,D233,D235,D238,D244,D245,D246)</f>
        <v>0</v>
      </c>
      <c r="E231" s="194">
        <f>SUM(E232,E233,E235,E238,E244,E245,E246)</f>
        <v>0</v>
      </c>
      <c r="F231" s="194">
        <f>SUM(F232,F233,F235,F238,F244,F245,F246)</f>
        <v>0</v>
      </c>
      <c r="G231" s="194">
        <f>SUM(G232,G233,G235,G238,G244,G245,G246)</f>
        <v>0</v>
      </c>
      <c r="H231" s="193">
        <f t="shared" si="24"/>
        <v>0</v>
      </c>
      <c r="I231" s="194">
        <f>SUM(I232,I233,I235,I238,I244,I245,I246)</f>
        <v>0</v>
      </c>
      <c r="J231" s="194">
        <f>SUM(J232,J233,J235,J238,J244,J245,J246)</f>
        <v>0</v>
      </c>
      <c r="K231" s="194">
        <f>SUM(K232,K233,K235,K238,K244,K245,K246)</f>
        <v>0</v>
      </c>
      <c r="L231" s="149">
        <f>SUM(L232,L233,L235,L238,L244,L245,L246)</f>
        <v>0</v>
      </c>
    </row>
    <row r="232" spans="1:12" ht="24" x14ac:dyDescent="0.25">
      <c r="A232" s="168">
        <v>6220</v>
      </c>
      <c r="B232" s="65" t="s">
        <v>240</v>
      </c>
      <c r="C232" s="205">
        <f t="shared" si="23"/>
        <v>0</v>
      </c>
      <c r="D232" s="68"/>
      <c r="E232" s="68"/>
      <c r="F232" s="68"/>
      <c r="G232" s="206"/>
      <c r="H232" s="207">
        <f t="shared" si="24"/>
        <v>0</v>
      </c>
      <c r="I232" s="68"/>
      <c r="J232" s="68"/>
      <c r="K232" s="68"/>
      <c r="L232" s="155"/>
    </row>
    <row r="233" spans="1:12" x14ac:dyDescent="0.25">
      <c r="A233" s="159">
        <v>6230</v>
      </c>
      <c r="B233" s="71" t="s">
        <v>241</v>
      </c>
      <c r="C233" s="201">
        <f t="shared" si="23"/>
        <v>0</v>
      </c>
      <c r="D233" s="160">
        <f>SUM(D234)</f>
        <v>0</v>
      </c>
      <c r="E233" s="160">
        <f t="shared" ref="E233:L233" si="25">SUM(E234)</f>
        <v>0</v>
      </c>
      <c r="F233" s="160">
        <f t="shared" si="25"/>
        <v>0</v>
      </c>
      <c r="G233" s="161">
        <f t="shared" si="25"/>
        <v>0</v>
      </c>
      <c r="H233" s="208">
        <f t="shared" si="24"/>
        <v>0</v>
      </c>
      <c r="I233" s="160">
        <f t="shared" si="25"/>
        <v>0</v>
      </c>
      <c r="J233" s="160">
        <f t="shared" si="25"/>
        <v>0</v>
      </c>
      <c r="K233" s="160">
        <f t="shared" si="25"/>
        <v>0</v>
      </c>
      <c r="L233" s="162">
        <f t="shared" si="25"/>
        <v>0</v>
      </c>
    </row>
    <row r="234" spans="1:12" ht="24" x14ac:dyDescent="0.25">
      <c r="A234" s="44">
        <v>6239</v>
      </c>
      <c r="B234" s="65" t="s">
        <v>242</v>
      </c>
      <c r="C234" s="201">
        <f t="shared" si="23"/>
        <v>0</v>
      </c>
      <c r="D234" s="68"/>
      <c r="E234" s="68"/>
      <c r="F234" s="68"/>
      <c r="G234" s="154"/>
      <c r="H234" s="208">
        <f t="shared" si="24"/>
        <v>0</v>
      </c>
      <c r="I234" s="68"/>
      <c r="J234" s="68"/>
      <c r="K234" s="68"/>
      <c r="L234" s="155"/>
    </row>
    <row r="235" spans="1:12" ht="24" x14ac:dyDescent="0.25">
      <c r="A235" s="159">
        <v>6240</v>
      </c>
      <c r="B235" s="71" t="s">
        <v>243</v>
      </c>
      <c r="C235" s="201">
        <f>SUM(D235:G235)</f>
        <v>0</v>
      </c>
      <c r="D235" s="160">
        <f>SUM(D236:D237)</f>
        <v>0</v>
      </c>
      <c r="E235" s="160">
        <f>SUM(E236:E237)</f>
        <v>0</v>
      </c>
      <c r="F235" s="160">
        <f>SUM(F236:F237)</f>
        <v>0</v>
      </c>
      <c r="G235" s="161">
        <f>SUM(G236:G237)</f>
        <v>0</v>
      </c>
      <c r="H235" s="208">
        <f t="shared" si="24"/>
        <v>0</v>
      </c>
      <c r="I235" s="160">
        <f>SUM(I236:I237)</f>
        <v>0</v>
      </c>
      <c r="J235" s="160">
        <f>SUM(J236:J237)</f>
        <v>0</v>
      </c>
      <c r="K235" s="160">
        <f>SUM(K236:K237)</f>
        <v>0</v>
      </c>
      <c r="L235" s="162">
        <f>SUM(L236:L237)</f>
        <v>0</v>
      </c>
    </row>
    <row r="236" spans="1:12" x14ac:dyDescent="0.25">
      <c r="A236" s="44">
        <v>6241</v>
      </c>
      <c r="B236" s="71" t="s">
        <v>244</v>
      </c>
      <c r="C236" s="201">
        <f>SUM(D236:G236)</f>
        <v>0</v>
      </c>
      <c r="D236" s="74"/>
      <c r="E236" s="74"/>
      <c r="F236" s="74"/>
      <c r="G236" s="157"/>
      <c r="H236" s="208">
        <f>SUM(I236:L236)</f>
        <v>0</v>
      </c>
      <c r="I236" s="74"/>
      <c r="J236" s="74"/>
      <c r="K236" s="74"/>
      <c r="L236" s="158"/>
    </row>
    <row r="237" spans="1:12" x14ac:dyDescent="0.25">
      <c r="A237" s="44">
        <v>6242</v>
      </c>
      <c r="B237" s="71" t="s">
        <v>245</v>
      </c>
      <c r="C237" s="201">
        <f>SUM(D237:G237)</f>
        <v>0</v>
      </c>
      <c r="D237" s="74"/>
      <c r="E237" s="74"/>
      <c r="F237" s="74"/>
      <c r="G237" s="157"/>
      <c r="H237" s="208">
        <f t="shared" si="24"/>
        <v>0</v>
      </c>
      <c r="I237" s="74"/>
      <c r="J237" s="74"/>
      <c r="K237" s="74"/>
      <c r="L237" s="158"/>
    </row>
    <row r="238" spans="1:12" ht="25.5" customHeight="1" x14ac:dyDescent="0.25">
      <c r="A238" s="159">
        <v>6250</v>
      </c>
      <c r="B238" s="71" t="s">
        <v>246</v>
      </c>
      <c r="C238" s="201">
        <f>SUM(D238:G238)</f>
        <v>0</v>
      </c>
      <c r="D238" s="160">
        <f>SUM(D239:D243)</f>
        <v>0</v>
      </c>
      <c r="E238" s="160">
        <f>SUM(E239:E243)</f>
        <v>0</v>
      </c>
      <c r="F238" s="160">
        <f>SUM(F239:F243)</f>
        <v>0</v>
      </c>
      <c r="G238" s="161">
        <f>SUM(G239:G243)</f>
        <v>0</v>
      </c>
      <c r="H238" s="208">
        <f t="shared" si="24"/>
        <v>0</v>
      </c>
      <c r="I238" s="160">
        <f>SUM(I239:I243)</f>
        <v>0</v>
      </c>
      <c r="J238" s="160">
        <f>SUM(J239:J243)</f>
        <v>0</v>
      </c>
      <c r="K238" s="160">
        <f>SUM(K239:K243)</f>
        <v>0</v>
      </c>
      <c r="L238" s="162">
        <f>SUM(L239:L243)</f>
        <v>0</v>
      </c>
    </row>
    <row r="239" spans="1:12" ht="14.25" customHeight="1" x14ac:dyDescent="0.25">
      <c r="A239" s="44">
        <v>6252</v>
      </c>
      <c r="B239" s="71" t="s">
        <v>247</v>
      </c>
      <c r="C239" s="201">
        <f>SUM(D239:G239)</f>
        <v>0</v>
      </c>
      <c r="D239" s="74"/>
      <c r="E239" s="74"/>
      <c r="F239" s="74"/>
      <c r="G239" s="157"/>
      <c r="H239" s="208">
        <f t="shared" si="24"/>
        <v>0</v>
      </c>
      <c r="I239" s="74"/>
      <c r="J239" s="74"/>
      <c r="K239" s="74"/>
      <c r="L239" s="158"/>
    </row>
    <row r="240" spans="1:12" ht="14.25" customHeight="1" x14ac:dyDescent="0.25">
      <c r="A240" s="44">
        <v>6253</v>
      </c>
      <c r="B240" s="71" t="s">
        <v>248</v>
      </c>
      <c r="C240" s="201">
        <f t="shared" si="23"/>
        <v>0</v>
      </c>
      <c r="D240" s="74"/>
      <c r="E240" s="74"/>
      <c r="F240" s="74"/>
      <c r="G240" s="157"/>
      <c r="H240" s="208">
        <f t="shared" si="24"/>
        <v>0</v>
      </c>
      <c r="I240" s="74"/>
      <c r="J240" s="74"/>
      <c r="K240" s="74"/>
      <c r="L240" s="158"/>
    </row>
    <row r="241" spans="1:12" ht="24" x14ac:dyDescent="0.25">
      <c r="A241" s="44">
        <v>6254</v>
      </c>
      <c r="B241" s="71" t="s">
        <v>249</v>
      </c>
      <c r="C241" s="201">
        <f t="shared" si="23"/>
        <v>0</v>
      </c>
      <c r="D241" s="74"/>
      <c r="E241" s="74"/>
      <c r="F241" s="74"/>
      <c r="G241" s="157"/>
      <c r="H241" s="208">
        <f t="shared" si="24"/>
        <v>0</v>
      </c>
      <c r="I241" s="74"/>
      <c r="J241" s="74"/>
      <c r="K241" s="74"/>
      <c r="L241" s="158"/>
    </row>
    <row r="242" spans="1:12" ht="24" x14ac:dyDescent="0.25">
      <c r="A242" s="44">
        <v>6255</v>
      </c>
      <c r="B242" s="71" t="s">
        <v>250</v>
      </c>
      <c r="C242" s="201">
        <f t="shared" si="23"/>
        <v>0</v>
      </c>
      <c r="D242" s="74"/>
      <c r="E242" s="74"/>
      <c r="F242" s="74"/>
      <c r="G242" s="157"/>
      <c r="H242" s="208">
        <f t="shared" si="24"/>
        <v>0</v>
      </c>
      <c r="I242" s="74"/>
      <c r="J242" s="74"/>
      <c r="K242" s="74"/>
      <c r="L242" s="158"/>
    </row>
    <row r="243" spans="1:12" x14ac:dyDescent="0.25">
      <c r="A243" s="44">
        <v>6259</v>
      </c>
      <c r="B243" s="71" t="s">
        <v>251</v>
      </c>
      <c r="C243" s="201">
        <f t="shared" si="23"/>
        <v>0</v>
      </c>
      <c r="D243" s="74"/>
      <c r="E243" s="74"/>
      <c r="F243" s="74"/>
      <c r="G243" s="157"/>
      <c r="H243" s="208">
        <f t="shared" si="24"/>
        <v>0</v>
      </c>
      <c r="I243" s="74"/>
      <c r="J243" s="74"/>
      <c r="K243" s="74"/>
      <c r="L243" s="158"/>
    </row>
    <row r="244" spans="1:12" ht="24" x14ac:dyDescent="0.25">
      <c r="A244" s="159">
        <v>6260</v>
      </c>
      <c r="B244" s="71" t="s">
        <v>252</v>
      </c>
      <c r="C244" s="201">
        <f t="shared" si="23"/>
        <v>0</v>
      </c>
      <c r="D244" s="74"/>
      <c r="E244" s="74"/>
      <c r="F244" s="74"/>
      <c r="G244" s="157"/>
      <c r="H244" s="208">
        <f t="shared" si="24"/>
        <v>0</v>
      </c>
      <c r="I244" s="74"/>
      <c r="J244" s="74"/>
      <c r="K244" s="74"/>
      <c r="L244" s="158"/>
    </row>
    <row r="245" spans="1:12" x14ac:dyDescent="0.25">
      <c r="A245" s="159">
        <v>6270</v>
      </c>
      <c r="B245" s="71" t="s">
        <v>253</v>
      </c>
      <c r="C245" s="201">
        <f t="shared" si="23"/>
        <v>0</v>
      </c>
      <c r="D245" s="74"/>
      <c r="E245" s="74"/>
      <c r="F245" s="74"/>
      <c r="G245" s="157"/>
      <c r="H245" s="208">
        <f t="shared" si="24"/>
        <v>0</v>
      </c>
      <c r="I245" s="74"/>
      <c r="J245" s="74"/>
      <c r="K245" s="74"/>
      <c r="L245" s="158"/>
    </row>
    <row r="246" spans="1:12" ht="24" x14ac:dyDescent="0.25">
      <c r="A246" s="168">
        <v>6290</v>
      </c>
      <c r="B246" s="65" t="s">
        <v>254</v>
      </c>
      <c r="C246" s="209">
        <f t="shared" si="23"/>
        <v>0</v>
      </c>
      <c r="D246" s="169">
        <f>SUM(D247:D250)</f>
        <v>0</v>
      </c>
      <c r="E246" s="169">
        <f t="shared" ref="E246:G246" si="26">SUM(E247:E250)</f>
        <v>0</v>
      </c>
      <c r="F246" s="169">
        <f t="shared" si="26"/>
        <v>0</v>
      </c>
      <c r="G246" s="210">
        <f t="shared" si="26"/>
        <v>0</v>
      </c>
      <c r="H246" s="209">
        <f t="shared" si="24"/>
        <v>0</v>
      </c>
      <c r="I246" s="169">
        <f>SUM(I247:I250)</f>
        <v>0</v>
      </c>
      <c r="J246" s="169">
        <f t="shared" ref="J246:L246" si="27">SUM(J247:J250)</f>
        <v>0</v>
      </c>
      <c r="K246" s="169">
        <f t="shared" si="27"/>
        <v>0</v>
      </c>
      <c r="L246" s="186">
        <f t="shared" si="27"/>
        <v>0</v>
      </c>
    </row>
    <row r="247" spans="1:12" x14ac:dyDescent="0.25">
      <c r="A247" s="44">
        <v>6291</v>
      </c>
      <c r="B247" s="71" t="s">
        <v>255</v>
      </c>
      <c r="C247" s="201">
        <f t="shared" si="23"/>
        <v>0</v>
      </c>
      <c r="D247" s="74"/>
      <c r="E247" s="74"/>
      <c r="F247" s="74"/>
      <c r="G247" s="211"/>
      <c r="H247" s="201">
        <f t="shared" si="24"/>
        <v>0</v>
      </c>
      <c r="I247" s="74"/>
      <c r="J247" s="74"/>
      <c r="K247" s="74"/>
      <c r="L247" s="158"/>
    </row>
    <row r="248" spans="1:12" x14ac:dyDescent="0.25">
      <c r="A248" s="44">
        <v>6292</v>
      </c>
      <c r="B248" s="71" t="s">
        <v>256</v>
      </c>
      <c r="C248" s="201">
        <f t="shared" si="23"/>
        <v>0</v>
      </c>
      <c r="D248" s="74"/>
      <c r="E248" s="74"/>
      <c r="F248" s="74"/>
      <c r="G248" s="211"/>
      <c r="H248" s="201">
        <f t="shared" si="24"/>
        <v>0</v>
      </c>
      <c r="I248" s="74"/>
      <c r="J248" s="74"/>
      <c r="K248" s="74"/>
      <c r="L248" s="158"/>
    </row>
    <row r="249" spans="1:12" ht="72" x14ac:dyDescent="0.25">
      <c r="A249" s="44">
        <v>6296</v>
      </c>
      <c r="B249" s="71" t="s">
        <v>257</v>
      </c>
      <c r="C249" s="201">
        <f t="shared" si="23"/>
        <v>0</v>
      </c>
      <c r="D249" s="74"/>
      <c r="E249" s="74"/>
      <c r="F249" s="74"/>
      <c r="G249" s="211"/>
      <c r="H249" s="201">
        <f t="shared" si="24"/>
        <v>0</v>
      </c>
      <c r="I249" s="74"/>
      <c r="J249" s="74"/>
      <c r="K249" s="74"/>
      <c r="L249" s="158"/>
    </row>
    <row r="250" spans="1:12" ht="39.75" customHeight="1" x14ac:dyDescent="0.25">
      <c r="A250" s="44">
        <v>6299</v>
      </c>
      <c r="B250" s="71" t="s">
        <v>258</v>
      </c>
      <c r="C250" s="201">
        <f t="shared" si="23"/>
        <v>0</v>
      </c>
      <c r="D250" s="74"/>
      <c r="E250" s="74"/>
      <c r="F250" s="74"/>
      <c r="G250" s="211"/>
      <c r="H250" s="201">
        <f t="shared" si="24"/>
        <v>0</v>
      </c>
      <c r="I250" s="74"/>
      <c r="J250" s="74"/>
      <c r="K250" s="74"/>
      <c r="L250" s="158"/>
    </row>
    <row r="251" spans="1:12" x14ac:dyDescent="0.25">
      <c r="A251" s="56">
        <v>6300</v>
      </c>
      <c r="B251" s="147" t="s">
        <v>259</v>
      </c>
      <c r="C251" s="184">
        <f t="shared" si="23"/>
        <v>0</v>
      </c>
      <c r="D251" s="63">
        <f>SUM(D252,D257,D258)</f>
        <v>0</v>
      </c>
      <c r="E251" s="63">
        <f t="shared" ref="E251:G251" si="28">SUM(E252,E257,E258)</f>
        <v>0</v>
      </c>
      <c r="F251" s="63">
        <f t="shared" si="28"/>
        <v>0</v>
      </c>
      <c r="G251" s="63">
        <f t="shared" si="28"/>
        <v>0</v>
      </c>
      <c r="H251" s="57">
        <f t="shared" si="24"/>
        <v>0</v>
      </c>
      <c r="I251" s="63">
        <f>SUM(I252,I257,I258)</f>
        <v>0</v>
      </c>
      <c r="J251" s="63">
        <f t="shared" ref="J251:L251" si="29">SUM(J252,J257,J258)</f>
        <v>0</v>
      </c>
      <c r="K251" s="63">
        <f t="shared" si="29"/>
        <v>0</v>
      </c>
      <c r="L251" s="172">
        <f t="shared" si="29"/>
        <v>0</v>
      </c>
    </row>
    <row r="252" spans="1:12" ht="24" x14ac:dyDescent="0.25">
      <c r="A252" s="168">
        <v>6320</v>
      </c>
      <c r="B252" s="65" t="s">
        <v>260</v>
      </c>
      <c r="C252" s="209">
        <f t="shared" si="23"/>
        <v>0</v>
      </c>
      <c r="D252" s="169">
        <f>SUM(D253:D256)</f>
        <v>0</v>
      </c>
      <c r="E252" s="169">
        <f>SUM(E253:E256)</f>
        <v>0</v>
      </c>
      <c r="F252" s="169">
        <f t="shared" ref="F252:G252" si="30">SUM(F253:F256)</f>
        <v>0</v>
      </c>
      <c r="G252" s="212">
        <f t="shared" si="30"/>
        <v>0</v>
      </c>
      <c r="H252" s="209">
        <f t="shared" si="24"/>
        <v>0</v>
      </c>
      <c r="I252" s="169">
        <f>SUM(I253:I256)</f>
        <v>0</v>
      </c>
      <c r="J252" s="169">
        <f t="shared" ref="J252:L252" si="31">SUM(J253:J256)</f>
        <v>0</v>
      </c>
      <c r="K252" s="169">
        <f t="shared" si="31"/>
        <v>0</v>
      </c>
      <c r="L252" s="213">
        <f t="shared" si="31"/>
        <v>0</v>
      </c>
    </row>
    <row r="253" spans="1:12" x14ac:dyDescent="0.25">
      <c r="A253" s="44">
        <v>6322</v>
      </c>
      <c r="B253" s="71" t="s">
        <v>261</v>
      </c>
      <c r="C253" s="201">
        <f t="shared" si="23"/>
        <v>0</v>
      </c>
      <c r="D253" s="74"/>
      <c r="E253" s="74"/>
      <c r="F253" s="74"/>
      <c r="G253" s="211"/>
      <c r="H253" s="201">
        <f t="shared" si="24"/>
        <v>0</v>
      </c>
      <c r="I253" s="74"/>
      <c r="J253" s="74"/>
      <c r="K253" s="74"/>
      <c r="L253" s="158"/>
    </row>
    <row r="254" spans="1:12" ht="24" x14ac:dyDescent="0.25">
      <c r="A254" s="44">
        <v>6323</v>
      </c>
      <c r="B254" s="71" t="s">
        <v>262</v>
      </c>
      <c r="C254" s="201">
        <f t="shared" si="23"/>
        <v>0</v>
      </c>
      <c r="D254" s="74"/>
      <c r="E254" s="74"/>
      <c r="F254" s="74"/>
      <c r="G254" s="211"/>
      <c r="H254" s="201">
        <f t="shared" si="24"/>
        <v>0</v>
      </c>
      <c r="I254" s="74"/>
      <c r="J254" s="74"/>
      <c r="K254" s="74"/>
      <c r="L254" s="158"/>
    </row>
    <row r="255" spans="1:12" ht="24" x14ac:dyDescent="0.25">
      <c r="A255" s="44">
        <v>6324</v>
      </c>
      <c r="B255" s="71" t="s">
        <v>263</v>
      </c>
      <c r="C255" s="201">
        <f t="shared" si="23"/>
        <v>0</v>
      </c>
      <c r="D255" s="74"/>
      <c r="E255" s="74"/>
      <c r="F255" s="74"/>
      <c r="G255" s="211"/>
      <c r="H255" s="201">
        <f t="shared" si="24"/>
        <v>0</v>
      </c>
      <c r="I255" s="74"/>
      <c r="J255" s="74"/>
      <c r="K255" s="74"/>
      <c r="L255" s="158"/>
    </row>
    <row r="256" spans="1:12" x14ac:dyDescent="0.25">
      <c r="A256" s="38">
        <v>6329</v>
      </c>
      <c r="B256" s="65" t="s">
        <v>264</v>
      </c>
      <c r="C256" s="205">
        <f t="shared" si="23"/>
        <v>0</v>
      </c>
      <c r="D256" s="68"/>
      <c r="E256" s="68"/>
      <c r="F256" s="68"/>
      <c r="G256" s="214"/>
      <c r="H256" s="205">
        <f t="shared" si="24"/>
        <v>0</v>
      </c>
      <c r="I256" s="68"/>
      <c r="J256" s="68"/>
      <c r="K256" s="68"/>
      <c r="L256" s="155"/>
    </row>
    <row r="257" spans="1:13" ht="24" x14ac:dyDescent="0.25">
      <c r="A257" s="215">
        <v>6330</v>
      </c>
      <c r="B257" s="216" t="s">
        <v>265</v>
      </c>
      <c r="C257" s="209">
        <f>SUM(D257:G257)</f>
        <v>0</v>
      </c>
      <c r="D257" s="189"/>
      <c r="E257" s="189"/>
      <c r="F257" s="189"/>
      <c r="G257" s="211"/>
      <c r="H257" s="209">
        <f>SUM(I257:L257)</f>
        <v>0</v>
      </c>
      <c r="I257" s="189"/>
      <c r="J257" s="189"/>
      <c r="K257" s="189"/>
      <c r="L257" s="191"/>
    </row>
    <row r="258" spans="1:13" x14ac:dyDescent="0.25">
      <c r="A258" s="159">
        <v>6360</v>
      </c>
      <c r="B258" s="71" t="s">
        <v>266</v>
      </c>
      <c r="C258" s="201">
        <f t="shared" si="23"/>
        <v>0</v>
      </c>
      <c r="D258" s="74"/>
      <c r="E258" s="74"/>
      <c r="F258" s="74"/>
      <c r="G258" s="157"/>
      <c r="H258" s="208">
        <f t="shared" si="24"/>
        <v>0</v>
      </c>
      <c r="I258" s="74"/>
      <c r="J258" s="74"/>
      <c r="K258" s="74"/>
      <c r="L258" s="158"/>
    </row>
    <row r="259" spans="1:13" ht="36" x14ac:dyDescent="0.25">
      <c r="A259" s="56">
        <v>6400</v>
      </c>
      <c r="B259" s="147" t="s">
        <v>267</v>
      </c>
      <c r="C259" s="184">
        <f>SUM(D259:G259)</f>
        <v>0</v>
      </c>
      <c r="D259" s="63">
        <f>SUM(D260,D264)</f>
        <v>0</v>
      </c>
      <c r="E259" s="63">
        <f t="shared" ref="E259:G259" si="32">SUM(E260,E264)</f>
        <v>0</v>
      </c>
      <c r="F259" s="63">
        <f t="shared" si="32"/>
        <v>0</v>
      </c>
      <c r="G259" s="63">
        <f t="shared" si="32"/>
        <v>0</v>
      </c>
      <c r="H259" s="57">
        <f>SUM(I259:L259)</f>
        <v>0</v>
      </c>
      <c r="I259" s="63">
        <f>SUM(I260,I264)</f>
        <v>0</v>
      </c>
      <c r="J259" s="63">
        <f t="shared" ref="J259:L259" si="33">SUM(J260,J264)</f>
        <v>0</v>
      </c>
      <c r="K259" s="63">
        <f t="shared" si="33"/>
        <v>0</v>
      </c>
      <c r="L259" s="172">
        <f t="shared" si="33"/>
        <v>0</v>
      </c>
    </row>
    <row r="260" spans="1:13" ht="24" x14ac:dyDescent="0.25">
      <c r="A260" s="168">
        <v>6410</v>
      </c>
      <c r="B260" s="65" t="s">
        <v>268</v>
      </c>
      <c r="C260" s="205">
        <f t="shared" si="23"/>
        <v>0</v>
      </c>
      <c r="D260" s="169">
        <f>SUM(D261:D263)</f>
        <v>0</v>
      </c>
      <c r="E260" s="169">
        <f t="shared" ref="E260:G260" si="34">SUM(E261:E263)</f>
        <v>0</v>
      </c>
      <c r="F260" s="169">
        <f t="shared" si="34"/>
        <v>0</v>
      </c>
      <c r="G260" s="217">
        <f t="shared" si="34"/>
        <v>0</v>
      </c>
      <c r="H260" s="205">
        <f t="shared" si="24"/>
        <v>0</v>
      </c>
      <c r="I260" s="169">
        <f>SUM(I261:I263)</f>
        <v>0</v>
      </c>
      <c r="J260" s="169">
        <f t="shared" ref="J260:L260" si="35">SUM(J261:J263)</f>
        <v>0</v>
      </c>
      <c r="K260" s="169">
        <f t="shared" si="35"/>
        <v>0</v>
      </c>
      <c r="L260" s="180">
        <f t="shared" si="35"/>
        <v>0</v>
      </c>
    </row>
    <row r="261" spans="1:13" x14ac:dyDescent="0.25">
      <c r="A261" s="44">
        <v>6411</v>
      </c>
      <c r="B261" s="174" t="s">
        <v>269</v>
      </c>
      <c r="C261" s="201">
        <f t="shared" si="23"/>
        <v>0</v>
      </c>
      <c r="D261" s="74"/>
      <c r="E261" s="74"/>
      <c r="F261" s="74"/>
      <c r="G261" s="157"/>
      <c r="H261" s="208">
        <f t="shared" si="24"/>
        <v>0</v>
      </c>
      <c r="I261" s="74"/>
      <c r="J261" s="74"/>
      <c r="K261" s="74"/>
      <c r="L261" s="158"/>
    </row>
    <row r="262" spans="1:13" ht="36" x14ac:dyDescent="0.25">
      <c r="A262" s="44">
        <v>6412</v>
      </c>
      <c r="B262" s="71" t="s">
        <v>270</v>
      </c>
      <c r="C262" s="201">
        <f t="shared" si="23"/>
        <v>0</v>
      </c>
      <c r="D262" s="74"/>
      <c r="E262" s="74"/>
      <c r="F262" s="74"/>
      <c r="G262" s="157"/>
      <c r="H262" s="208">
        <f t="shared" si="24"/>
        <v>0</v>
      </c>
      <c r="I262" s="74"/>
      <c r="J262" s="74"/>
      <c r="K262" s="74"/>
      <c r="L262" s="158"/>
    </row>
    <row r="263" spans="1:13" ht="36" x14ac:dyDescent="0.25">
      <c r="A263" s="44">
        <v>6419</v>
      </c>
      <c r="B263" s="71" t="s">
        <v>271</v>
      </c>
      <c r="C263" s="201">
        <f t="shared" si="23"/>
        <v>0</v>
      </c>
      <c r="D263" s="74"/>
      <c r="E263" s="74"/>
      <c r="F263" s="74"/>
      <c r="G263" s="157"/>
      <c r="H263" s="208">
        <f t="shared" si="24"/>
        <v>0</v>
      </c>
      <c r="I263" s="74"/>
      <c r="J263" s="74"/>
      <c r="K263" s="74"/>
      <c r="L263" s="158"/>
    </row>
    <row r="264" spans="1:13" ht="36" x14ac:dyDescent="0.25">
      <c r="A264" s="159">
        <v>6420</v>
      </c>
      <c r="B264" s="71" t="s">
        <v>272</v>
      </c>
      <c r="C264" s="201">
        <f t="shared" si="23"/>
        <v>0</v>
      </c>
      <c r="D264" s="160">
        <f>SUM(D265:D268)</f>
        <v>0</v>
      </c>
      <c r="E264" s="160">
        <f>SUM(E265:E268)</f>
        <v>0</v>
      </c>
      <c r="F264" s="160">
        <f>SUM(F265:F268)</f>
        <v>0</v>
      </c>
      <c r="G264" s="218">
        <f>SUM(G265:G268)</f>
        <v>0</v>
      </c>
      <c r="H264" s="201">
        <f>SUM(I264:L264)</f>
        <v>0</v>
      </c>
      <c r="I264" s="160">
        <f>SUM(I265:I268)</f>
        <v>0</v>
      </c>
      <c r="J264" s="160">
        <f>SUM(J265:J268)</f>
        <v>0</v>
      </c>
      <c r="K264" s="160">
        <f>SUM(K265:K268)</f>
        <v>0</v>
      </c>
      <c r="L264" s="176">
        <f>SUM(L265:L268)</f>
        <v>0</v>
      </c>
    </row>
    <row r="265" spans="1:13" x14ac:dyDescent="0.25">
      <c r="A265" s="44">
        <v>6421</v>
      </c>
      <c r="B265" s="71" t="s">
        <v>273</v>
      </c>
      <c r="C265" s="201">
        <f t="shared" ref="C265:C285" si="36">SUM(D265:G265)</f>
        <v>0</v>
      </c>
      <c r="D265" s="74"/>
      <c r="E265" s="74"/>
      <c r="F265" s="74"/>
      <c r="G265" s="157"/>
      <c r="H265" s="208">
        <f t="shared" ref="H265:H285" si="37">SUM(I265:L265)</f>
        <v>0</v>
      </c>
      <c r="I265" s="74"/>
      <c r="J265" s="74"/>
      <c r="K265" s="74"/>
      <c r="L265" s="158"/>
    </row>
    <row r="266" spans="1:13" x14ac:dyDescent="0.25">
      <c r="A266" s="44">
        <v>6422</v>
      </c>
      <c r="B266" s="71" t="s">
        <v>274</v>
      </c>
      <c r="C266" s="201">
        <f t="shared" si="36"/>
        <v>0</v>
      </c>
      <c r="D266" s="74"/>
      <c r="E266" s="74"/>
      <c r="F266" s="74"/>
      <c r="G266" s="157"/>
      <c r="H266" s="208">
        <f t="shared" si="37"/>
        <v>0</v>
      </c>
      <c r="I266" s="74"/>
      <c r="J266" s="74"/>
      <c r="K266" s="74"/>
      <c r="L266" s="158"/>
    </row>
    <row r="267" spans="1:13" ht="13.5" customHeight="1" x14ac:dyDescent="0.25">
      <c r="A267" s="44">
        <v>6423</v>
      </c>
      <c r="B267" s="71" t="s">
        <v>275</v>
      </c>
      <c r="C267" s="201">
        <f>SUM(D267:G267)</f>
        <v>0</v>
      </c>
      <c r="D267" s="74"/>
      <c r="E267" s="74"/>
      <c r="F267" s="74"/>
      <c r="G267" s="157"/>
      <c r="H267" s="208">
        <f>SUM(I267:L267)</f>
        <v>0</v>
      </c>
      <c r="I267" s="74"/>
      <c r="J267" s="74"/>
      <c r="K267" s="74"/>
      <c r="L267" s="158"/>
    </row>
    <row r="268" spans="1:13" ht="36" x14ac:dyDescent="0.25">
      <c r="A268" s="44">
        <v>6424</v>
      </c>
      <c r="B268" s="71" t="s">
        <v>276</v>
      </c>
      <c r="C268" s="201">
        <f>SUM(D268:G268)</f>
        <v>0</v>
      </c>
      <c r="D268" s="74"/>
      <c r="E268" s="74"/>
      <c r="F268" s="74"/>
      <c r="G268" s="157"/>
      <c r="H268" s="208">
        <f>SUM(I268:L268)</f>
        <v>0</v>
      </c>
      <c r="I268" s="74"/>
      <c r="J268" s="74"/>
      <c r="K268" s="74"/>
      <c r="L268" s="158"/>
      <c r="M268" s="225"/>
    </row>
    <row r="269" spans="1:13" ht="36" x14ac:dyDescent="0.25">
      <c r="A269" s="220">
        <v>7000</v>
      </c>
      <c r="B269" s="220" t="s">
        <v>277</v>
      </c>
      <c r="C269" s="221">
        <f t="shared" si="36"/>
        <v>0</v>
      </c>
      <c r="D269" s="222">
        <f>SUM(D270,D281)</f>
        <v>0</v>
      </c>
      <c r="E269" s="222">
        <f>SUM(E270,E281)</f>
        <v>0</v>
      </c>
      <c r="F269" s="222">
        <f>SUM(F270,F281)</f>
        <v>0</v>
      </c>
      <c r="G269" s="222">
        <f>SUM(G270,G281)</f>
        <v>0</v>
      </c>
      <c r="H269" s="223">
        <f t="shared" si="37"/>
        <v>0</v>
      </c>
      <c r="I269" s="222">
        <f>SUM(I270,I281)</f>
        <v>0</v>
      </c>
      <c r="J269" s="222">
        <f>SUM(J270,J281)</f>
        <v>0</v>
      </c>
      <c r="K269" s="222">
        <f>SUM(K270,K281)</f>
        <v>0</v>
      </c>
      <c r="L269" s="224">
        <f>SUM(L270,L281)</f>
        <v>0</v>
      </c>
    </row>
    <row r="270" spans="1:13" ht="24" x14ac:dyDescent="0.25">
      <c r="A270" s="56">
        <v>7200</v>
      </c>
      <c r="B270" s="147" t="s">
        <v>278</v>
      </c>
      <c r="C270" s="184">
        <f t="shared" si="36"/>
        <v>0</v>
      </c>
      <c r="D270" s="63">
        <f>SUM(D271,D272,D275,D276,D280)</f>
        <v>0</v>
      </c>
      <c r="E270" s="63">
        <f>SUM(E271,E272,E275,E276,E280)</f>
        <v>0</v>
      </c>
      <c r="F270" s="63">
        <f>SUM(F271,F272,F275,F276,F280)</f>
        <v>0</v>
      </c>
      <c r="G270" s="63">
        <f>SUM(G271,G272,G275,G276,G280)</f>
        <v>0</v>
      </c>
      <c r="H270" s="57">
        <f t="shared" si="37"/>
        <v>0</v>
      </c>
      <c r="I270" s="63">
        <f>SUM(I271,I272,I275,I276,I280)</f>
        <v>0</v>
      </c>
      <c r="J270" s="63">
        <f>SUM(J271,J272,J275,J276,J280)</f>
        <v>0</v>
      </c>
      <c r="K270" s="63">
        <f>SUM(K271,K272,K275,K276,K280)</f>
        <v>0</v>
      </c>
      <c r="L270" s="149">
        <f>SUM(L271,L272,L275,L276,L280)</f>
        <v>0</v>
      </c>
    </row>
    <row r="271" spans="1:13" ht="24" x14ac:dyDescent="0.25">
      <c r="A271" s="168">
        <v>7210</v>
      </c>
      <c r="B271" s="65" t="s">
        <v>279</v>
      </c>
      <c r="C271" s="205">
        <f t="shared" si="36"/>
        <v>0</v>
      </c>
      <c r="D271" s="68"/>
      <c r="E271" s="68"/>
      <c r="F271" s="68"/>
      <c r="G271" s="154"/>
      <c r="H271" s="66">
        <f t="shared" si="37"/>
        <v>0</v>
      </c>
      <c r="I271" s="68"/>
      <c r="J271" s="68"/>
      <c r="K271" s="68"/>
      <c r="L271" s="155"/>
    </row>
    <row r="272" spans="1:13" s="225" customFormat="1" ht="36" x14ac:dyDescent="0.25">
      <c r="A272" s="159">
        <v>7220</v>
      </c>
      <c r="B272" s="71" t="s">
        <v>280</v>
      </c>
      <c r="C272" s="201">
        <f>SUM(D272:G272)</f>
        <v>0</v>
      </c>
      <c r="D272" s="160">
        <f>SUM(D273:D274)</f>
        <v>0</v>
      </c>
      <c r="E272" s="160">
        <f>SUM(E273:E274)</f>
        <v>0</v>
      </c>
      <c r="F272" s="160">
        <f>SUM(F273:F274)</f>
        <v>0</v>
      </c>
      <c r="G272" s="160">
        <f>SUM(G273:G274)</f>
        <v>0</v>
      </c>
      <c r="H272" s="72">
        <f>SUM(I272:L272)</f>
        <v>0</v>
      </c>
      <c r="I272" s="160">
        <f>SUM(I273:I274)</f>
        <v>0</v>
      </c>
      <c r="J272" s="160">
        <f>SUM(J273:J274)</f>
        <v>0</v>
      </c>
      <c r="K272" s="160">
        <f>SUM(K273:K274)</f>
        <v>0</v>
      </c>
      <c r="L272" s="162">
        <f>SUM(L273:L274)</f>
        <v>0</v>
      </c>
    </row>
    <row r="273" spans="1:12" s="225" customFormat="1" ht="36" x14ac:dyDescent="0.25">
      <c r="A273" s="44">
        <v>7221</v>
      </c>
      <c r="B273" s="71" t="s">
        <v>281</v>
      </c>
      <c r="C273" s="201">
        <f t="shared" si="36"/>
        <v>0</v>
      </c>
      <c r="D273" s="74"/>
      <c r="E273" s="74"/>
      <c r="F273" s="74"/>
      <c r="G273" s="157"/>
      <c r="H273" s="72">
        <f t="shared" si="37"/>
        <v>0</v>
      </c>
      <c r="I273" s="74"/>
      <c r="J273" s="74"/>
      <c r="K273" s="74"/>
      <c r="L273" s="158"/>
    </row>
    <row r="274" spans="1:12" s="225" customFormat="1" ht="36" x14ac:dyDescent="0.25">
      <c r="A274" s="44">
        <v>7222</v>
      </c>
      <c r="B274" s="71" t="s">
        <v>282</v>
      </c>
      <c r="C274" s="201">
        <f t="shared" si="36"/>
        <v>0</v>
      </c>
      <c r="D274" s="74"/>
      <c r="E274" s="74"/>
      <c r="F274" s="74"/>
      <c r="G274" s="157"/>
      <c r="H274" s="72">
        <f t="shared" si="37"/>
        <v>0</v>
      </c>
      <c r="I274" s="74"/>
      <c r="J274" s="74"/>
      <c r="K274" s="74"/>
      <c r="L274" s="158"/>
    </row>
    <row r="275" spans="1:12" ht="24" x14ac:dyDescent="0.25">
      <c r="A275" s="159">
        <v>7230</v>
      </c>
      <c r="B275" s="71" t="s">
        <v>283</v>
      </c>
      <c r="C275" s="201">
        <f t="shared" si="36"/>
        <v>0</v>
      </c>
      <c r="D275" s="74"/>
      <c r="E275" s="74"/>
      <c r="F275" s="74"/>
      <c r="G275" s="157"/>
      <c r="H275" s="72">
        <f t="shared" si="37"/>
        <v>0</v>
      </c>
      <c r="I275" s="74"/>
      <c r="J275" s="74"/>
      <c r="K275" s="74"/>
      <c r="L275" s="158"/>
    </row>
    <row r="276" spans="1:12" ht="24" x14ac:dyDescent="0.25">
      <c r="A276" s="159">
        <v>7240</v>
      </c>
      <c r="B276" s="71" t="s">
        <v>284</v>
      </c>
      <c r="C276" s="201">
        <f t="shared" si="36"/>
        <v>0</v>
      </c>
      <c r="D276" s="160">
        <f>SUM(D277:D279)</f>
        <v>0</v>
      </c>
      <c r="E276" s="160">
        <f t="shared" ref="E276:G276" si="38">SUM(E277:E279)</f>
        <v>0</v>
      </c>
      <c r="F276" s="160">
        <f t="shared" si="38"/>
        <v>0</v>
      </c>
      <c r="G276" s="161">
        <f t="shared" si="38"/>
        <v>0</v>
      </c>
      <c r="H276" s="72">
        <f t="shared" si="37"/>
        <v>0</v>
      </c>
      <c r="I276" s="160">
        <f t="shared" ref="I276:L276" si="39">SUM(I277:I279)</f>
        <v>0</v>
      </c>
      <c r="J276" s="160">
        <f t="shared" si="39"/>
        <v>0</v>
      </c>
      <c r="K276" s="160">
        <f>SUM(K277:K279)</f>
        <v>0</v>
      </c>
      <c r="L276" s="162">
        <f t="shared" si="39"/>
        <v>0</v>
      </c>
    </row>
    <row r="277" spans="1:12" ht="48" x14ac:dyDescent="0.25">
      <c r="A277" s="44">
        <v>7245</v>
      </c>
      <c r="B277" s="71" t="s">
        <v>285</v>
      </c>
      <c r="C277" s="201">
        <f t="shared" si="36"/>
        <v>0</v>
      </c>
      <c r="D277" s="74"/>
      <c r="E277" s="74"/>
      <c r="F277" s="74"/>
      <c r="G277" s="157"/>
      <c r="H277" s="72">
        <f t="shared" si="37"/>
        <v>0</v>
      </c>
      <c r="I277" s="74"/>
      <c r="J277" s="74"/>
      <c r="K277" s="74"/>
      <c r="L277" s="158"/>
    </row>
    <row r="278" spans="1:12" ht="84.75" customHeight="1" x14ac:dyDescent="0.25">
      <c r="A278" s="44">
        <v>7246</v>
      </c>
      <c r="B278" s="71" t="s">
        <v>286</v>
      </c>
      <c r="C278" s="201">
        <f t="shared" si="36"/>
        <v>0</v>
      </c>
      <c r="D278" s="74"/>
      <c r="E278" s="74"/>
      <c r="F278" s="74"/>
      <c r="G278" s="157"/>
      <c r="H278" s="72">
        <f t="shared" si="37"/>
        <v>0</v>
      </c>
      <c r="I278" s="74"/>
      <c r="J278" s="74"/>
      <c r="K278" s="74"/>
      <c r="L278" s="158"/>
    </row>
    <row r="279" spans="1:12" ht="36" x14ac:dyDescent="0.25">
      <c r="A279" s="44">
        <v>7247</v>
      </c>
      <c r="B279" s="71" t="s">
        <v>287</v>
      </c>
      <c r="C279" s="201">
        <f t="shared" si="36"/>
        <v>0</v>
      </c>
      <c r="D279" s="74"/>
      <c r="E279" s="74"/>
      <c r="F279" s="74"/>
      <c r="G279" s="157"/>
      <c r="H279" s="72">
        <f t="shared" si="37"/>
        <v>0</v>
      </c>
      <c r="I279" s="74"/>
      <c r="J279" s="74"/>
      <c r="K279" s="74"/>
      <c r="L279" s="158"/>
    </row>
    <row r="280" spans="1:12" ht="24" x14ac:dyDescent="0.25">
      <c r="A280" s="168">
        <v>7260</v>
      </c>
      <c r="B280" s="65" t="s">
        <v>288</v>
      </c>
      <c r="C280" s="205">
        <f t="shared" si="36"/>
        <v>0</v>
      </c>
      <c r="D280" s="68"/>
      <c r="E280" s="68"/>
      <c r="F280" s="68"/>
      <c r="G280" s="154"/>
      <c r="H280" s="66">
        <f t="shared" si="37"/>
        <v>0</v>
      </c>
      <c r="I280" s="68"/>
      <c r="J280" s="68"/>
      <c r="K280" s="68"/>
      <c r="L280" s="155"/>
    </row>
    <row r="281" spans="1:12" x14ac:dyDescent="0.25">
      <c r="A281" s="108">
        <v>7700</v>
      </c>
      <c r="B281" s="85" t="s">
        <v>289</v>
      </c>
      <c r="C281" s="86">
        <f t="shared" si="36"/>
        <v>0</v>
      </c>
      <c r="D281" s="226">
        <f>D282</f>
        <v>0</v>
      </c>
      <c r="E281" s="226">
        <f t="shared" ref="E281:G281" si="40">E282</f>
        <v>0</v>
      </c>
      <c r="F281" s="226">
        <f t="shared" si="40"/>
        <v>0</v>
      </c>
      <c r="G281" s="227">
        <f t="shared" si="40"/>
        <v>0</v>
      </c>
      <c r="H281" s="86">
        <f t="shared" si="37"/>
        <v>0</v>
      </c>
      <c r="I281" s="226">
        <f t="shared" ref="I281:L281" si="41">I282</f>
        <v>0</v>
      </c>
      <c r="J281" s="226">
        <f t="shared" si="41"/>
        <v>0</v>
      </c>
      <c r="K281" s="226">
        <f t="shared" si="41"/>
        <v>0</v>
      </c>
      <c r="L281" s="228">
        <f t="shared" si="41"/>
        <v>0</v>
      </c>
    </row>
    <row r="282" spans="1:12" x14ac:dyDescent="0.25">
      <c r="A282" s="150">
        <v>7720</v>
      </c>
      <c r="B282" s="65" t="s">
        <v>290</v>
      </c>
      <c r="C282" s="79">
        <f t="shared" si="36"/>
        <v>0</v>
      </c>
      <c r="D282" s="81"/>
      <c r="E282" s="81"/>
      <c r="F282" s="81"/>
      <c r="G282" s="229"/>
      <c r="H282" s="79">
        <f t="shared" si="37"/>
        <v>0</v>
      </c>
      <c r="I282" s="81"/>
      <c r="J282" s="81"/>
      <c r="K282" s="81"/>
      <c r="L282" s="230"/>
    </row>
    <row r="283" spans="1:12" x14ac:dyDescent="0.25">
      <c r="A283" s="174"/>
      <c r="B283" s="71" t="s">
        <v>291</v>
      </c>
      <c r="C283" s="201">
        <f t="shared" si="36"/>
        <v>0</v>
      </c>
      <c r="D283" s="160">
        <f>SUM(D284:D285)</f>
        <v>0</v>
      </c>
      <c r="E283" s="160">
        <f>SUM(E284:E285)</f>
        <v>0</v>
      </c>
      <c r="F283" s="160">
        <f>SUM(F284:F285)</f>
        <v>0</v>
      </c>
      <c r="G283" s="161">
        <f>SUM(G284:G285)</f>
        <v>0</v>
      </c>
      <c r="H283" s="72">
        <f t="shared" si="37"/>
        <v>0</v>
      </c>
      <c r="I283" s="160">
        <f>SUM(I284:I285)</f>
        <v>0</v>
      </c>
      <c r="J283" s="160">
        <f>SUM(J284:J285)</f>
        <v>0</v>
      </c>
      <c r="K283" s="160">
        <f>SUM(K284:K285)</f>
        <v>0</v>
      </c>
      <c r="L283" s="162">
        <f>SUM(L284:L285)</f>
        <v>0</v>
      </c>
    </row>
    <row r="284" spans="1:12" x14ac:dyDescent="0.25">
      <c r="A284" s="174" t="s">
        <v>292</v>
      </c>
      <c r="B284" s="44" t="s">
        <v>293</v>
      </c>
      <c r="C284" s="201">
        <f t="shared" si="36"/>
        <v>0</v>
      </c>
      <c r="D284" s="74"/>
      <c r="E284" s="74"/>
      <c r="F284" s="74"/>
      <c r="G284" s="157"/>
      <c r="H284" s="72">
        <f t="shared" si="37"/>
        <v>0</v>
      </c>
      <c r="I284" s="74"/>
      <c r="J284" s="74"/>
      <c r="K284" s="74"/>
      <c r="L284" s="158"/>
    </row>
    <row r="285" spans="1:12" ht="24" x14ac:dyDescent="0.25">
      <c r="A285" s="174" t="s">
        <v>294</v>
      </c>
      <c r="B285" s="231" t="s">
        <v>295</v>
      </c>
      <c r="C285" s="205">
        <f t="shared" si="36"/>
        <v>0</v>
      </c>
      <c r="D285" s="68"/>
      <c r="E285" s="68"/>
      <c r="F285" s="68"/>
      <c r="G285" s="154"/>
      <c r="H285" s="66">
        <f t="shared" si="37"/>
        <v>0</v>
      </c>
      <c r="I285" s="68"/>
      <c r="J285" s="68"/>
      <c r="K285" s="68"/>
      <c r="L285" s="155"/>
    </row>
    <row r="286" spans="1:12" ht="12.75" thickBot="1" x14ac:dyDescent="0.3">
      <c r="A286" s="232"/>
      <c r="B286" s="232" t="s">
        <v>296</v>
      </c>
      <c r="C286" s="233">
        <f t="shared" ref="C286:L286" si="42">SUM(C283,C269,C230,C195,C187,C173,C75,C53)</f>
        <v>362361</v>
      </c>
      <c r="D286" s="233">
        <f t="shared" si="42"/>
        <v>340319</v>
      </c>
      <c r="E286" s="233">
        <f t="shared" si="42"/>
        <v>20976</v>
      </c>
      <c r="F286" s="233">
        <f t="shared" si="42"/>
        <v>1066</v>
      </c>
      <c r="G286" s="234">
        <f t="shared" si="42"/>
        <v>0</v>
      </c>
      <c r="H286" s="235">
        <f t="shared" si="42"/>
        <v>365357</v>
      </c>
      <c r="I286" s="233">
        <f t="shared" si="42"/>
        <v>343320</v>
      </c>
      <c r="J286" s="233">
        <f t="shared" si="42"/>
        <v>21056</v>
      </c>
      <c r="K286" s="233">
        <f t="shared" si="42"/>
        <v>981</v>
      </c>
      <c r="L286" s="236">
        <f t="shared" si="42"/>
        <v>0</v>
      </c>
    </row>
    <row r="287" spans="1:12" s="24" customFormat="1" ht="13.5" thickTop="1" thickBot="1" x14ac:dyDescent="0.3">
      <c r="A287" s="601" t="s">
        <v>297</v>
      </c>
      <c r="B287" s="602"/>
      <c r="C287" s="237">
        <f>SUM(D287:G287)</f>
        <v>0</v>
      </c>
      <c r="D287" s="238">
        <f>SUM(D24,D25,D41)-D51</f>
        <v>0</v>
      </c>
      <c r="E287" s="238">
        <f>SUM(E24,E25,E41)-E51</f>
        <v>0</v>
      </c>
      <c r="F287" s="238">
        <f>(F26+F43)-F51</f>
        <v>0</v>
      </c>
      <c r="G287" s="239">
        <f>G45-G51</f>
        <v>0</v>
      </c>
      <c r="H287" s="237">
        <f>SUM(I287:L287)</f>
        <v>0</v>
      </c>
      <c r="I287" s="238">
        <f>SUM(I24,I25,I41)-I51</f>
        <v>0</v>
      </c>
      <c r="J287" s="238">
        <f>SUM(J24,J25,J41)-J51</f>
        <v>0</v>
      </c>
      <c r="K287" s="238">
        <f>(K26+K43)-K51</f>
        <v>0</v>
      </c>
      <c r="L287" s="240">
        <f>L45-L51</f>
        <v>0</v>
      </c>
    </row>
    <row r="288" spans="1:12" s="24" customFormat="1" ht="12.75" thickTop="1" x14ac:dyDescent="0.25">
      <c r="A288" s="620" t="s">
        <v>298</v>
      </c>
      <c r="B288" s="621"/>
      <c r="C288" s="241">
        <f t="shared" ref="C288:L288" si="43">SUM(C289,C290)-C297+C298</f>
        <v>0</v>
      </c>
      <c r="D288" s="242">
        <f t="shared" si="43"/>
        <v>0</v>
      </c>
      <c r="E288" s="242">
        <f t="shared" si="43"/>
        <v>0</v>
      </c>
      <c r="F288" s="242">
        <f t="shared" si="43"/>
        <v>0</v>
      </c>
      <c r="G288" s="243">
        <f t="shared" si="43"/>
        <v>0</v>
      </c>
      <c r="H288" s="244">
        <f t="shared" si="43"/>
        <v>0</v>
      </c>
      <c r="I288" s="242">
        <f t="shared" si="43"/>
        <v>0</v>
      </c>
      <c r="J288" s="242">
        <f t="shared" si="43"/>
        <v>0</v>
      </c>
      <c r="K288" s="242">
        <f t="shared" si="43"/>
        <v>0</v>
      </c>
      <c r="L288" s="245">
        <f t="shared" si="43"/>
        <v>0</v>
      </c>
    </row>
    <row r="289" spans="1:12" s="24" customFormat="1" ht="12.75" thickBot="1" x14ac:dyDescent="0.3">
      <c r="A289" s="126" t="s">
        <v>299</v>
      </c>
      <c r="B289" s="126" t="s">
        <v>300</v>
      </c>
      <c r="C289" s="246">
        <f t="shared" ref="C289:L289" si="44">C21-C283</f>
        <v>0</v>
      </c>
      <c r="D289" s="128">
        <f t="shared" si="44"/>
        <v>0</v>
      </c>
      <c r="E289" s="128">
        <f t="shared" si="44"/>
        <v>0</v>
      </c>
      <c r="F289" s="128">
        <f t="shared" si="44"/>
        <v>0</v>
      </c>
      <c r="G289" s="129">
        <f t="shared" si="44"/>
        <v>0</v>
      </c>
      <c r="H289" s="247">
        <f t="shared" si="44"/>
        <v>0</v>
      </c>
      <c r="I289" s="128">
        <f t="shared" si="44"/>
        <v>0</v>
      </c>
      <c r="J289" s="128">
        <f t="shared" si="44"/>
        <v>0</v>
      </c>
      <c r="K289" s="128">
        <f t="shared" si="44"/>
        <v>0</v>
      </c>
      <c r="L289" s="130">
        <f t="shared" si="44"/>
        <v>0</v>
      </c>
    </row>
    <row r="290" spans="1:12" s="24" customFormat="1" ht="12.75" thickTop="1" x14ac:dyDescent="0.25">
      <c r="A290" s="248" t="s">
        <v>301</v>
      </c>
      <c r="B290" s="248" t="s">
        <v>302</v>
      </c>
      <c r="C290" s="241">
        <f t="shared" ref="C290:L290" si="45">SUM(C291,C293,C295)-SUM(C292,C294,C296)</f>
        <v>0</v>
      </c>
      <c r="D290" s="242">
        <f t="shared" si="45"/>
        <v>0</v>
      </c>
      <c r="E290" s="242">
        <f t="shared" si="45"/>
        <v>0</v>
      </c>
      <c r="F290" s="242">
        <f t="shared" si="45"/>
        <v>0</v>
      </c>
      <c r="G290" s="249">
        <f t="shared" si="45"/>
        <v>0</v>
      </c>
      <c r="H290" s="244">
        <f t="shared" si="45"/>
        <v>0</v>
      </c>
      <c r="I290" s="242">
        <f t="shared" si="45"/>
        <v>0</v>
      </c>
      <c r="J290" s="242">
        <f t="shared" si="45"/>
        <v>0</v>
      </c>
      <c r="K290" s="242">
        <f t="shared" si="45"/>
        <v>0</v>
      </c>
      <c r="L290" s="245">
        <f t="shared" si="45"/>
        <v>0</v>
      </c>
    </row>
    <row r="291" spans="1:12" x14ac:dyDescent="0.25">
      <c r="A291" s="250" t="s">
        <v>303</v>
      </c>
      <c r="B291" s="116" t="s">
        <v>304</v>
      </c>
      <c r="C291" s="79">
        <f t="shared" ref="C291:C296" si="46">SUM(D291:G291)</f>
        <v>0</v>
      </c>
      <c r="D291" s="81"/>
      <c r="E291" s="81"/>
      <c r="F291" s="81"/>
      <c r="G291" s="229"/>
      <c r="H291" s="79">
        <f t="shared" ref="H291:H296" si="47">SUM(I291:L291)</f>
        <v>0</v>
      </c>
      <c r="I291" s="81"/>
      <c r="J291" s="81"/>
      <c r="K291" s="81"/>
      <c r="L291" s="230"/>
    </row>
    <row r="292" spans="1:12" ht="24" x14ac:dyDescent="0.25">
      <c r="A292" s="174" t="s">
        <v>305</v>
      </c>
      <c r="B292" s="43" t="s">
        <v>306</v>
      </c>
      <c r="C292" s="72">
        <f t="shared" si="46"/>
        <v>0</v>
      </c>
      <c r="D292" s="74"/>
      <c r="E292" s="74"/>
      <c r="F292" s="74"/>
      <c r="G292" s="157"/>
      <c r="H292" s="72">
        <f t="shared" si="47"/>
        <v>0</v>
      </c>
      <c r="I292" s="74"/>
      <c r="J292" s="74"/>
      <c r="K292" s="74"/>
      <c r="L292" s="158"/>
    </row>
    <row r="293" spans="1:12" x14ac:dyDescent="0.25">
      <c r="A293" s="174" t="s">
        <v>307</v>
      </c>
      <c r="B293" s="43" t="s">
        <v>308</v>
      </c>
      <c r="C293" s="72">
        <f t="shared" si="46"/>
        <v>0</v>
      </c>
      <c r="D293" s="74"/>
      <c r="E293" s="74"/>
      <c r="F293" s="74"/>
      <c r="G293" s="157"/>
      <c r="H293" s="72">
        <f t="shared" si="47"/>
        <v>0</v>
      </c>
      <c r="I293" s="74"/>
      <c r="J293" s="74"/>
      <c r="K293" s="74"/>
      <c r="L293" s="158"/>
    </row>
    <row r="294" spans="1:12" ht="24" x14ac:dyDescent="0.25">
      <c r="A294" s="174" t="s">
        <v>309</v>
      </c>
      <c r="B294" s="43" t="s">
        <v>310</v>
      </c>
      <c r="C294" s="72">
        <f t="shared" si="46"/>
        <v>0</v>
      </c>
      <c r="D294" s="74"/>
      <c r="E294" s="74"/>
      <c r="F294" s="74"/>
      <c r="G294" s="157"/>
      <c r="H294" s="72">
        <f t="shared" si="47"/>
        <v>0</v>
      </c>
      <c r="I294" s="74"/>
      <c r="J294" s="74"/>
      <c r="K294" s="74"/>
      <c r="L294" s="158"/>
    </row>
    <row r="295" spans="1:12" x14ac:dyDescent="0.25">
      <c r="A295" s="174" t="s">
        <v>311</v>
      </c>
      <c r="B295" s="43" t="s">
        <v>312</v>
      </c>
      <c r="C295" s="72">
        <f t="shared" si="46"/>
        <v>0</v>
      </c>
      <c r="D295" s="74"/>
      <c r="E295" s="74"/>
      <c r="F295" s="74"/>
      <c r="G295" s="157"/>
      <c r="H295" s="72">
        <f t="shared" si="47"/>
        <v>0</v>
      </c>
      <c r="I295" s="74"/>
      <c r="J295" s="74"/>
      <c r="K295" s="74"/>
      <c r="L295" s="158"/>
    </row>
    <row r="296" spans="1:12" ht="24.75" thickBot="1" x14ac:dyDescent="0.3">
      <c r="A296" s="251" t="s">
        <v>313</v>
      </c>
      <c r="B296" s="252" t="s">
        <v>314</v>
      </c>
      <c r="C296" s="185">
        <f t="shared" si="46"/>
        <v>0</v>
      </c>
      <c r="D296" s="189"/>
      <c r="E296" s="189"/>
      <c r="F296" s="189"/>
      <c r="G296" s="253"/>
      <c r="H296" s="185">
        <f t="shared" si="47"/>
        <v>0</v>
      </c>
      <c r="I296" s="189"/>
      <c r="J296" s="189"/>
      <c r="K296" s="189"/>
      <c r="L296" s="191"/>
    </row>
    <row r="297" spans="1:12" s="24" customFormat="1" ht="13.5" thickTop="1" thickBot="1" x14ac:dyDescent="0.3">
      <c r="A297" s="254" t="s">
        <v>315</v>
      </c>
      <c r="B297" s="254" t="s">
        <v>316</v>
      </c>
      <c r="C297" s="255">
        <f>SUM(D297:G297)</f>
        <v>0</v>
      </c>
      <c r="D297" s="256"/>
      <c r="E297" s="256"/>
      <c r="F297" s="256"/>
      <c r="G297" s="257"/>
      <c r="H297" s="255">
        <f>SUM(I297:L297)</f>
        <v>0</v>
      </c>
      <c r="I297" s="256"/>
      <c r="J297" s="256"/>
      <c r="K297" s="256"/>
      <c r="L297" s="258"/>
    </row>
    <row r="298" spans="1:12" s="24" customFormat="1" ht="48.75" thickTop="1" x14ac:dyDescent="0.25">
      <c r="A298" s="248" t="s">
        <v>317</v>
      </c>
      <c r="B298" s="259" t="s">
        <v>318</v>
      </c>
      <c r="C298" s="260">
        <f>SUM(D298:G298)</f>
        <v>0</v>
      </c>
      <c r="D298" s="177"/>
      <c r="E298" s="177"/>
      <c r="F298" s="177"/>
      <c r="G298" s="178"/>
      <c r="H298" s="260">
        <f>SUM(I298:L298)</f>
        <v>0</v>
      </c>
      <c r="I298" s="177"/>
      <c r="J298" s="177"/>
      <c r="K298" s="177"/>
      <c r="L298" s="179"/>
    </row>
    <row r="299" spans="1:12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</row>
    <row r="300" spans="1:12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</row>
    <row r="301" spans="1:12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</row>
    <row r="302" spans="1:12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</row>
    <row r="303" spans="1:12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</row>
    <row r="304" spans="1:12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</row>
    <row r="305" spans="1:12" x14ac:dyDescent="0.2">
      <c r="A305" s="1"/>
      <c r="B305" s="1"/>
      <c r="C305" s="261"/>
      <c r="D305" s="1"/>
      <c r="E305" s="1"/>
      <c r="F305" s="1"/>
      <c r="G305" s="1"/>
      <c r="H305" s="1"/>
      <c r="I305" s="1"/>
      <c r="J305" s="1"/>
      <c r="K305" s="1"/>
      <c r="L305" s="1"/>
    </row>
    <row r="306" spans="1:12" x14ac:dyDescent="0.2">
      <c r="A306" s="1"/>
      <c r="B306" s="1"/>
      <c r="C306" s="261"/>
      <c r="D306" s="1"/>
      <c r="E306" s="1"/>
      <c r="F306" s="1"/>
      <c r="G306" s="1"/>
      <c r="H306" s="1"/>
      <c r="I306" s="1"/>
      <c r="J306" s="1"/>
      <c r="K306" s="1"/>
      <c r="L306" s="1"/>
    </row>
    <row r="307" spans="1:12" x14ac:dyDescent="0.2">
      <c r="A307" s="1"/>
      <c r="B307" s="1"/>
      <c r="C307" s="261"/>
      <c r="D307" s="1"/>
      <c r="E307" s="1"/>
      <c r="F307" s="1"/>
      <c r="G307" s="1"/>
      <c r="H307" s="1"/>
      <c r="I307" s="1"/>
      <c r="J307" s="1"/>
      <c r="K307" s="1"/>
      <c r="L307" s="1"/>
    </row>
    <row r="308" spans="1:12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</row>
    <row r="309" spans="1:12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</row>
    <row r="310" spans="1:12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</row>
    <row r="311" spans="1:12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</row>
    <row r="312" spans="1:12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</row>
    <row r="313" spans="1:12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</row>
    <row r="314" spans="1:12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</row>
    <row r="315" spans="1:12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</row>
    <row r="316" spans="1:12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</row>
  </sheetData>
  <sheetProtection formatCells="0" formatColumns="0" formatRows="0"/>
  <autoFilter ref="A18:L298"/>
  <mergeCells count="28">
    <mergeCell ref="A288:B288"/>
    <mergeCell ref="A15:A17"/>
    <mergeCell ref="B15:B17"/>
    <mergeCell ref="C15:G15"/>
    <mergeCell ref="H15:L15"/>
    <mergeCell ref="C16:C17"/>
    <mergeCell ref="D16:D17"/>
    <mergeCell ref="E16:E17"/>
    <mergeCell ref="F16:F17"/>
    <mergeCell ref="G16:G17"/>
    <mergeCell ref="H16:H17"/>
    <mergeCell ref="I16:I17"/>
    <mergeCell ref="J16:J17"/>
    <mergeCell ref="K16:K17"/>
    <mergeCell ref="L16:L17"/>
    <mergeCell ref="A287:B287"/>
    <mergeCell ref="C13:L13"/>
    <mergeCell ref="A1:L1"/>
    <mergeCell ref="A2:L2"/>
    <mergeCell ref="C3:L3"/>
    <mergeCell ref="C4:L4"/>
    <mergeCell ref="C5:L5"/>
    <mergeCell ref="C6:L6"/>
    <mergeCell ref="C7:L7"/>
    <mergeCell ref="C8:L8"/>
    <mergeCell ref="C9:L9"/>
    <mergeCell ref="C10:L10"/>
    <mergeCell ref="C12:L12"/>
  </mergeCells>
  <pageMargins left="0.78740157480314965" right="0.39370078740157483" top="0.39370078740157483" bottom="0.39370078740157483" header="0.23622047244094491" footer="0.19685039370078741"/>
  <pageSetup paperSize="9" scale="70" orientation="portrait" r:id="rId1"/>
  <headerFooter>
    <oddHeader xml:space="preserve">&amp;C                               </oddHeader>
    <oddFooter>&amp;L&amp;D, &amp;T&amp;R&amp;"Times New Roman,Regular"&amp;10&amp;P (&amp;N)</oddFoot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M314"/>
  <sheetViews>
    <sheetView showGridLines="0" view="pageLayout" zoomScaleNormal="100" workbookViewId="0">
      <selection activeCell="C4" sqref="C4:L4"/>
    </sheetView>
  </sheetViews>
  <sheetFormatPr defaultRowHeight="12" x14ac:dyDescent="0.25"/>
  <cols>
    <col min="1" max="1" width="10.85546875" style="262" customWidth="1"/>
    <col min="2" max="2" width="28" style="262" customWidth="1"/>
    <col min="3" max="3" width="9.7109375" style="262" customWidth="1"/>
    <col min="4" max="4" width="9.5703125" style="262" customWidth="1"/>
    <col min="5" max="6" width="8.7109375" style="262" customWidth="1"/>
    <col min="7" max="7" width="8.28515625" style="262" customWidth="1"/>
    <col min="8" max="11" width="8.7109375" style="262" customWidth="1"/>
    <col min="12" max="12" width="7.5703125" style="262" customWidth="1"/>
    <col min="13" max="16" width="0" style="1" hidden="1" customWidth="1"/>
    <col min="17" max="16384" width="9.140625" style="1"/>
  </cols>
  <sheetData>
    <row r="1" spans="1:12" x14ac:dyDescent="0.25">
      <c r="A1" s="591" t="s">
        <v>412</v>
      </c>
      <c r="B1" s="591"/>
      <c r="C1" s="591"/>
      <c r="D1" s="591"/>
      <c r="E1" s="591"/>
      <c r="F1" s="591"/>
      <c r="G1" s="591"/>
      <c r="H1" s="591"/>
      <c r="I1" s="591"/>
      <c r="J1" s="591"/>
      <c r="K1" s="591"/>
      <c r="L1" s="591"/>
    </row>
    <row r="2" spans="1:12" ht="35.25" customHeight="1" x14ac:dyDescent="0.25">
      <c r="A2" s="592" t="s">
        <v>1</v>
      </c>
      <c r="B2" s="593"/>
      <c r="C2" s="593"/>
      <c r="D2" s="593"/>
      <c r="E2" s="593"/>
      <c r="F2" s="593"/>
      <c r="G2" s="593"/>
      <c r="H2" s="593"/>
      <c r="I2" s="593"/>
      <c r="J2" s="593"/>
      <c r="K2" s="593"/>
      <c r="L2" s="594"/>
    </row>
    <row r="3" spans="1:12" ht="12.75" customHeight="1" x14ac:dyDescent="0.25">
      <c r="A3" s="2" t="s">
        <v>2</v>
      </c>
      <c r="B3" s="3"/>
      <c r="C3" s="595" t="s">
        <v>664</v>
      </c>
      <c r="D3" s="595"/>
      <c r="E3" s="595"/>
      <c r="F3" s="595"/>
      <c r="G3" s="595"/>
      <c r="H3" s="595"/>
      <c r="I3" s="595"/>
      <c r="J3" s="595"/>
      <c r="K3" s="595"/>
      <c r="L3" s="596"/>
    </row>
    <row r="4" spans="1:12" ht="12.75" customHeight="1" x14ac:dyDescent="0.25">
      <c r="A4" s="2" t="s">
        <v>4</v>
      </c>
      <c r="B4" s="3"/>
      <c r="C4" s="595" t="s">
        <v>413</v>
      </c>
      <c r="D4" s="595"/>
      <c r="E4" s="595"/>
      <c r="F4" s="595"/>
      <c r="G4" s="595"/>
      <c r="H4" s="595"/>
      <c r="I4" s="595"/>
      <c r="J4" s="595"/>
      <c r="K4" s="595"/>
      <c r="L4" s="596"/>
    </row>
    <row r="5" spans="1:12" ht="12.75" customHeight="1" x14ac:dyDescent="0.25">
      <c r="A5" s="4" t="s">
        <v>6</v>
      </c>
      <c r="B5" s="5"/>
      <c r="C5" s="589" t="s">
        <v>414</v>
      </c>
      <c r="D5" s="589"/>
      <c r="E5" s="589"/>
      <c r="F5" s="589"/>
      <c r="G5" s="589"/>
      <c r="H5" s="589"/>
      <c r="I5" s="589"/>
      <c r="J5" s="589"/>
      <c r="K5" s="589"/>
      <c r="L5" s="590"/>
    </row>
    <row r="6" spans="1:12" ht="12.75" customHeight="1" x14ac:dyDescent="0.25">
      <c r="A6" s="4" t="s">
        <v>8</v>
      </c>
      <c r="B6" s="5"/>
      <c r="C6" s="589" t="s">
        <v>344</v>
      </c>
      <c r="D6" s="589"/>
      <c r="E6" s="589"/>
      <c r="F6" s="589"/>
      <c r="G6" s="589"/>
      <c r="H6" s="589"/>
      <c r="I6" s="589"/>
      <c r="J6" s="589"/>
      <c r="K6" s="589"/>
      <c r="L6" s="590"/>
    </row>
    <row r="7" spans="1:12" ht="12" customHeight="1" x14ac:dyDescent="0.25">
      <c r="A7" s="4" t="s">
        <v>10</v>
      </c>
      <c r="B7" s="5"/>
      <c r="C7" s="595" t="s">
        <v>415</v>
      </c>
      <c r="D7" s="595"/>
      <c r="E7" s="595"/>
      <c r="F7" s="595"/>
      <c r="G7" s="595"/>
      <c r="H7" s="595"/>
      <c r="I7" s="595"/>
      <c r="J7" s="595"/>
      <c r="K7" s="595"/>
      <c r="L7" s="596"/>
    </row>
    <row r="8" spans="1:12" ht="12.75" customHeight="1" x14ac:dyDescent="0.25">
      <c r="A8" s="6" t="s">
        <v>12</v>
      </c>
      <c r="B8" s="5"/>
      <c r="C8" s="597"/>
      <c r="D8" s="597"/>
      <c r="E8" s="597"/>
      <c r="F8" s="597"/>
      <c r="G8" s="597"/>
      <c r="H8" s="597"/>
      <c r="I8" s="597"/>
      <c r="J8" s="597"/>
      <c r="K8" s="597"/>
      <c r="L8" s="598"/>
    </row>
    <row r="9" spans="1:12" ht="12.75" customHeight="1" x14ac:dyDescent="0.25">
      <c r="A9" s="4"/>
      <c r="B9" s="5" t="s">
        <v>13</v>
      </c>
      <c r="C9" s="589" t="s">
        <v>416</v>
      </c>
      <c r="D9" s="589"/>
      <c r="E9" s="589"/>
      <c r="F9" s="589"/>
      <c r="G9" s="589"/>
      <c r="H9" s="589"/>
      <c r="I9" s="589"/>
      <c r="J9" s="589"/>
      <c r="K9" s="589"/>
      <c r="L9" s="590"/>
    </row>
    <row r="10" spans="1:12" ht="12.75" customHeight="1" x14ac:dyDescent="0.25">
      <c r="A10" s="4"/>
      <c r="B10" s="5" t="s">
        <v>15</v>
      </c>
      <c r="C10" s="589" t="s">
        <v>417</v>
      </c>
      <c r="D10" s="589"/>
      <c r="E10" s="589"/>
      <c r="F10" s="589"/>
      <c r="G10" s="589"/>
      <c r="H10" s="589"/>
      <c r="I10" s="589"/>
      <c r="J10" s="589"/>
      <c r="K10" s="589"/>
      <c r="L10" s="590"/>
    </row>
    <row r="11" spans="1:12" ht="12.75" customHeight="1" x14ac:dyDescent="0.25">
      <c r="A11" s="4"/>
      <c r="B11" s="5" t="s">
        <v>16</v>
      </c>
      <c r="C11" s="267"/>
      <c r="D11" s="267"/>
      <c r="E11" s="267"/>
      <c r="F11" s="267"/>
      <c r="G11" s="267"/>
      <c r="H11" s="267"/>
      <c r="I11" s="267"/>
      <c r="J11" s="267"/>
      <c r="K11" s="267"/>
      <c r="L11" s="268"/>
    </row>
    <row r="12" spans="1:12" ht="12.75" customHeight="1" x14ac:dyDescent="0.25">
      <c r="A12" s="4"/>
      <c r="B12" s="5" t="s">
        <v>17</v>
      </c>
      <c r="C12" s="589" t="s">
        <v>418</v>
      </c>
      <c r="D12" s="589"/>
      <c r="E12" s="589"/>
      <c r="F12" s="589"/>
      <c r="G12" s="589"/>
      <c r="H12" s="589"/>
      <c r="I12" s="589"/>
      <c r="J12" s="589"/>
      <c r="K12" s="589"/>
      <c r="L12" s="590"/>
    </row>
    <row r="13" spans="1:12" ht="12.75" customHeight="1" x14ac:dyDescent="0.25">
      <c r="A13" s="4"/>
      <c r="B13" s="5" t="s">
        <v>18</v>
      </c>
      <c r="C13" s="589"/>
      <c r="D13" s="589"/>
      <c r="E13" s="589"/>
      <c r="F13" s="589"/>
      <c r="G13" s="589"/>
      <c r="H13" s="589"/>
      <c r="I13" s="589"/>
      <c r="J13" s="589"/>
      <c r="K13" s="589"/>
      <c r="L13" s="590"/>
    </row>
    <row r="14" spans="1:12" ht="12.75" customHeight="1" x14ac:dyDescent="0.25">
      <c r="A14" s="7"/>
      <c r="B14" s="8"/>
      <c r="C14" s="9"/>
      <c r="D14" s="9"/>
      <c r="E14" s="9"/>
      <c r="F14" s="9"/>
      <c r="G14" s="9"/>
      <c r="H14" s="9"/>
      <c r="I14" s="9"/>
      <c r="J14" s="9"/>
      <c r="K14" s="9"/>
      <c r="L14" s="10"/>
    </row>
    <row r="15" spans="1:12" s="11" customFormat="1" ht="12.75" customHeight="1" x14ac:dyDescent="0.25">
      <c r="A15" s="603" t="s">
        <v>19</v>
      </c>
      <c r="B15" s="606" t="s">
        <v>20</v>
      </c>
      <c r="C15" s="608" t="s">
        <v>21</v>
      </c>
      <c r="D15" s="609"/>
      <c r="E15" s="609"/>
      <c r="F15" s="609"/>
      <c r="G15" s="610"/>
      <c r="H15" s="608" t="s">
        <v>22</v>
      </c>
      <c r="I15" s="609"/>
      <c r="J15" s="609"/>
      <c r="K15" s="609"/>
      <c r="L15" s="611"/>
    </row>
    <row r="16" spans="1:12" s="11" customFormat="1" ht="12.75" customHeight="1" x14ac:dyDescent="0.25">
      <c r="A16" s="604"/>
      <c r="B16" s="607"/>
      <c r="C16" s="612" t="s">
        <v>23</v>
      </c>
      <c r="D16" s="613" t="s">
        <v>24</v>
      </c>
      <c r="E16" s="615" t="s">
        <v>25</v>
      </c>
      <c r="F16" s="617" t="s">
        <v>26</v>
      </c>
      <c r="G16" s="619" t="s">
        <v>27</v>
      </c>
      <c r="H16" s="612" t="s">
        <v>23</v>
      </c>
      <c r="I16" s="613" t="s">
        <v>24</v>
      </c>
      <c r="J16" s="615" t="s">
        <v>25</v>
      </c>
      <c r="K16" s="617" t="s">
        <v>26</v>
      </c>
      <c r="L16" s="599" t="s">
        <v>27</v>
      </c>
    </row>
    <row r="17" spans="1:12" s="12" customFormat="1" ht="61.5" customHeight="1" thickBot="1" x14ac:dyDescent="0.3">
      <c r="A17" s="605"/>
      <c r="B17" s="607"/>
      <c r="C17" s="612"/>
      <c r="D17" s="614"/>
      <c r="E17" s="616"/>
      <c r="F17" s="618"/>
      <c r="G17" s="619"/>
      <c r="H17" s="622"/>
      <c r="I17" s="623"/>
      <c r="J17" s="616"/>
      <c r="K17" s="618"/>
      <c r="L17" s="600"/>
    </row>
    <row r="18" spans="1:12" s="12" customFormat="1" ht="9.75" customHeight="1" thickTop="1" x14ac:dyDescent="0.25">
      <c r="A18" s="13" t="s">
        <v>28</v>
      </c>
      <c r="B18" s="13">
        <v>2</v>
      </c>
      <c r="C18" s="14">
        <v>3</v>
      </c>
      <c r="D18" s="15">
        <v>4</v>
      </c>
      <c r="E18" s="15">
        <v>5</v>
      </c>
      <c r="F18" s="15">
        <v>6</v>
      </c>
      <c r="G18" s="16">
        <v>7</v>
      </c>
      <c r="H18" s="14">
        <v>8</v>
      </c>
      <c r="I18" s="15">
        <v>9</v>
      </c>
      <c r="J18" s="15">
        <v>10</v>
      </c>
      <c r="K18" s="15">
        <v>11</v>
      </c>
      <c r="L18" s="17">
        <v>12</v>
      </c>
    </row>
    <row r="19" spans="1:12" s="24" customFormat="1" x14ac:dyDescent="0.25">
      <c r="A19" s="18"/>
      <c r="B19" s="19" t="s">
        <v>29</v>
      </c>
      <c r="C19" s="20"/>
      <c r="D19" s="21"/>
      <c r="E19" s="21"/>
      <c r="F19" s="21"/>
      <c r="G19" s="22"/>
      <c r="H19" s="20"/>
      <c r="I19" s="21"/>
      <c r="J19" s="21"/>
      <c r="K19" s="21"/>
      <c r="L19" s="23"/>
    </row>
    <row r="20" spans="1:12" s="24" customFormat="1" ht="12.75" thickBot="1" x14ac:dyDescent="0.3">
      <c r="A20" s="25"/>
      <c r="B20" s="26" t="s">
        <v>30</v>
      </c>
      <c r="C20" s="27">
        <f t="shared" ref="C20:C47" si="0">SUM(D20:G20)</f>
        <v>29393</v>
      </c>
      <c r="D20" s="28">
        <f>SUM(D21,D24,D25,D41,D43)</f>
        <v>29393</v>
      </c>
      <c r="E20" s="28">
        <f>SUM(E21,E24,E43)</f>
        <v>0</v>
      </c>
      <c r="F20" s="28">
        <f>SUM(F21,F26,F43)</f>
        <v>0</v>
      </c>
      <c r="G20" s="29">
        <f>SUM(G21,G45)</f>
        <v>0</v>
      </c>
      <c r="H20" s="27">
        <f>SUM(I20:L20)</f>
        <v>33802</v>
      </c>
      <c r="I20" s="28">
        <f>SUM(I21,I24,I25,I41,I43)</f>
        <v>33802</v>
      </c>
      <c r="J20" s="28">
        <f>SUM(J21,J24,J43)</f>
        <v>0</v>
      </c>
      <c r="K20" s="28">
        <f>SUM(K21,K26,K43)</f>
        <v>0</v>
      </c>
      <c r="L20" s="30">
        <f>SUM(L21,L45)</f>
        <v>0</v>
      </c>
    </row>
    <row r="21" spans="1:12" ht="12.75" thickTop="1" x14ac:dyDescent="0.25">
      <c r="A21" s="31"/>
      <c r="B21" s="32" t="s">
        <v>31</v>
      </c>
      <c r="C21" s="33">
        <f t="shared" si="0"/>
        <v>0</v>
      </c>
      <c r="D21" s="34">
        <f>SUM(D22:D23)</f>
        <v>0</v>
      </c>
      <c r="E21" s="34">
        <f>SUM(E22:E23)</f>
        <v>0</v>
      </c>
      <c r="F21" s="34">
        <f>SUM(F22:F23)</f>
        <v>0</v>
      </c>
      <c r="G21" s="35">
        <f>SUM(G22:G23)</f>
        <v>0</v>
      </c>
      <c r="H21" s="33">
        <f t="shared" ref="H21:H47" si="1">SUM(I21:L21)</f>
        <v>0</v>
      </c>
      <c r="I21" s="34">
        <f>SUM(I22:I23)</f>
        <v>0</v>
      </c>
      <c r="J21" s="34">
        <f>SUM(J22:J23)</f>
        <v>0</v>
      </c>
      <c r="K21" s="34">
        <f>SUM(K22:K23)</f>
        <v>0</v>
      </c>
      <c r="L21" s="36">
        <f>SUM(L22:L23)</f>
        <v>0</v>
      </c>
    </row>
    <row r="22" spans="1:12" x14ac:dyDescent="0.25">
      <c r="A22" s="37"/>
      <c r="B22" s="38" t="s">
        <v>32</v>
      </c>
      <c r="C22" s="39">
        <f t="shared" si="0"/>
        <v>0</v>
      </c>
      <c r="D22" s="40"/>
      <c r="E22" s="40"/>
      <c r="F22" s="40"/>
      <c r="G22" s="41"/>
      <c r="H22" s="39">
        <f t="shared" si="1"/>
        <v>0</v>
      </c>
      <c r="I22" s="40"/>
      <c r="J22" s="40"/>
      <c r="K22" s="40"/>
      <c r="L22" s="42"/>
    </row>
    <row r="23" spans="1:12" x14ac:dyDescent="0.25">
      <c r="A23" s="43"/>
      <c r="B23" s="44" t="s">
        <v>33</v>
      </c>
      <c r="C23" s="45">
        <f t="shared" si="0"/>
        <v>0</v>
      </c>
      <c r="D23" s="46"/>
      <c r="E23" s="46"/>
      <c r="F23" s="46"/>
      <c r="G23" s="47"/>
      <c r="H23" s="45">
        <f t="shared" si="1"/>
        <v>0</v>
      </c>
      <c r="I23" s="46"/>
      <c r="J23" s="46"/>
      <c r="K23" s="46"/>
      <c r="L23" s="48"/>
    </row>
    <row r="24" spans="1:12" s="24" customFormat="1" ht="24.75" thickBot="1" x14ac:dyDescent="0.3">
      <c r="A24" s="49">
        <v>19300</v>
      </c>
      <c r="B24" s="49" t="s">
        <v>34</v>
      </c>
      <c r="C24" s="50">
        <f t="shared" si="0"/>
        <v>29393</v>
      </c>
      <c r="D24" s="51">
        <v>29393</v>
      </c>
      <c r="E24" s="51"/>
      <c r="F24" s="52" t="s">
        <v>35</v>
      </c>
      <c r="G24" s="53" t="s">
        <v>35</v>
      </c>
      <c r="H24" s="50">
        <f t="shared" si="1"/>
        <v>33802</v>
      </c>
      <c r="I24" s="51">
        <f>I51</f>
        <v>33802</v>
      </c>
      <c r="J24" s="51"/>
      <c r="K24" s="52" t="s">
        <v>35</v>
      </c>
      <c r="L24" s="54" t="s">
        <v>35</v>
      </c>
    </row>
    <row r="25" spans="1:12" s="24" customFormat="1" ht="24.75" thickTop="1" x14ac:dyDescent="0.25">
      <c r="A25" s="55"/>
      <c r="B25" s="56" t="s">
        <v>36</v>
      </c>
      <c r="C25" s="57">
        <f t="shared" si="0"/>
        <v>0</v>
      </c>
      <c r="D25" s="58"/>
      <c r="E25" s="59" t="s">
        <v>35</v>
      </c>
      <c r="F25" s="59" t="s">
        <v>35</v>
      </c>
      <c r="G25" s="60" t="s">
        <v>35</v>
      </c>
      <c r="H25" s="57">
        <f t="shared" si="1"/>
        <v>0</v>
      </c>
      <c r="I25" s="61"/>
      <c r="J25" s="59" t="s">
        <v>35</v>
      </c>
      <c r="K25" s="59" t="s">
        <v>35</v>
      </c>
      <c r="L25" s="62" t="s">
        <v>35</v>
      </c>
    </row>
    <row r="26" spans="1:12" s="24" customFormat="1" ht="36" x14ac:dyDescent="0.25">
      <c r="A26" s="56">
        <v>21300</v>
      </c>
      <c r="B26" s="56" t="s">
        <v>37</v>
      </c>
      <c r="C26" s="57">
        <f t="shared" si="0"/>
        <v>0</v>
      </c>
      <c r="D26" s="59" t="s">
        <v>35</v>
      </c>
      <c r="E26" s="59" t="s">
        <v>35</v>
      </c>
      <c r="F26" s="63">
        <f>SUM(F27,F31,F33,F36)</f>
        <v>0</v>
      </c>
      <c r="G26" s="60" t="s">
        <v>35</v>
      </c>
      <c r="H26" s="57">
        <f t="shared" si="1"/>
        <v>0</v>
      </c>
      <c r="I26" s="59" t="s">
        <v>35</v>
      </c>
      <c r="J26" s="59" t="s">
        <v>35</v>
      </c>
      <c r="K26" s="63">
        <f>SUM(K27,K31,K33,K36)</f>
        <v>0</v>
      </c>
      <c r="L26" s="62" t="s">
        <v>35</v>
      </c>
    </row>
    <row r="27" spans="1:12" s="24" customFormat="1" ht="24" x14ac:dyDescent="0.25">
      <c r="A27" s="64">
        <v>21350</v>
      </c>
      <c r="B27" s="56" t="s">
        <v>38</v>
      </c>
      <c r="C27" s="57">
        <f t="shared" si="0"/>
        <v>0</v>
      </c>
      <c r="D27" s="59" t="s">
        <v>35</v>
      </c>
      <c r="E27" s="59" t="s">
        <v>35</v>
      </c>
      <c r="F27" s="63">
        <f>SUM(F28:F30)</f>
        <v>0</v>
      </c>
      <c r="G27" s="60" t="s">
        <v>35</v>
      </c>
      <c r="H27" s="57">
        <f t="shared" si="1"/>
        <v>0</v>
      </c>
      <c r="I27" s="59" t="s">
        <v>35</v>
      </c>
      <c r="J27" s="59" t="s">
        <v>35</v>
      </c>
      <c r="K27" s="63">
        <f>SUM(K28:K30)</f>
        <v>0</v>
      </c>
      <c r="L27" s="62" t="s">
        <v>35</v>
      </c>
    </row>
    <row r="28" spans="1:12" x14ac:dyDescent="0.25">
      <c r="A28" s="37">
        <v>21351</v>
      </c>
      <c r="B28" s="65" t="s">
        <v>39</v>
      </c>
      <c r="C28" s="66">
        <f t="shared" si="0"/>
        <v>0</v>
      </c>
      <c r="D28" s="67" t="s">
        <v>35</v>
      </c>
      <c r="E28" s="67" t="s">
        <v>35</v>
      </c>
      <c r="F28" s="68"/>
      <c r="G28" s="69" t="s">
        <v>35</v>
      </c>
      <c r="H28" s="66">
        <f t="shared" si="1"/>
        <v>0</v>
      </c>
      <c r="I28" s="67" t="s">
        <v>35</v>
      </c>
      <c r="J28" s="67" t="s">
        <v>35</v>
      </c>
      <c r="K28" s="68"/>
      <c r="L28" s="70" t="s">
        <v>35</v>
      </c>
    </row>
    <row r="29" spans="1:12" x14ac:dyDescent="0.25">
      <c r="A29" s="43">
        <v>21352</v>
      </c>
      <c r="B29" s="71" t="s">
        <v>40</v>
      </c>
      <c r="C29" s="72">
        <f t="shared" si="0"/>
        <v>0</v>
      </c>
      <c r="D29" s="73" t="s">
        <v>35</v>
      </c>
      <c r="E29" s="73" t="s">
        <v>35</v>
      </c>
      <c r="F29" s="74"/>
      <c r="G29" s="75" t="s">
        <v>35</v>
      </c>
      <c r="H29" s="72">
        <f t="shared" si="1"/>
        <v>0</v>
      </c>
      <c r="I29" s="73" t="s">
        <v>35</v>
      </c>
      <c r="J29" s="73" t="s">
        <v>35</v>
      </c>
      <c r="K29" s="74"/>
      <c r="L29" s="76" t="s">
        <v>35</v>
      </c>
    </row>
    <row r="30" spans="1:12" ht="24" x14ac:dyDescent="0.25">
      <c r="A30" s="43">
        <v>21359</v>
      </c>
      <c r="B30" s="71" t="s">
        <v>41</v>
      </c>
      <c r="C30" s="72">
        <f t="shared" si="0"/>
        <v>0</v>
      </c>
      <c r="D30" s="73" t="s">
        <v>35</v>
      </c>
      <c r="E30" s="73" t="s">
        <v>35</v>
      </c>
      <c r="F30" s="74"/>
      <c r="G30" s="75" t="s">
        <v>35</v>
      </c>
      <c r="H30" s="72">
        <f t="shared" si="1"/>
        <v>0</v>
      </c>
      <c r="I30" s="73" t="s">
        <v>35</v>
      </c>
      <c r="J30" s="73" t="s">
        <v>35</v>
      </c>
      <c r="K30" s="74"/>
      <c r="L30" s="76" t="s">
        <v>35</v>
      </c>
    </row>
    <row r="31" spans="1:12" s="24" customFormat="1" ht="36" x14ac:dyDescent="0.25">
      <c r="A31" s="64">
        <v>21370</v>
      </c>
      <c r="B31" s="56" t="s">
        <v>42</v>
      </c>
      <c r="C31" s="57">
        <f t="shared" si="0"/>
        <v>0</v>
      </c>
      <c r="D31" s="59" t="s">
        <v>35</v>
      </c>
      <c r="E31" s="59" t="s">
        <v>35</v>
      </c>
      <c r="F31" s="63">
        <f>SUM(F32)</f>
        <v>0</v>
      </c>
      <c r="G31" s="60" t="s">
        <v>35</v>
      </c>
      <c r="H31" s="57">
        <f t="shared" si="1"/>
        <v>0</v>
      </c>
      <c r="I31" s="59" t="s">
        <v>35</v>
      </c>
      <c r="J31" s="59" t="s">
        <v>35</v>
      </c>
      <c r="K31" s="63">
        <f>SUM(K32)</f>
        <v>0</v>
      </c>
      <c r="L31" s="62" t="s">
        <v>35</v>
      </c>
    </row>
    <row r="32" spans="1:12" ht="36" x14ac:dyDescent="0.25">
      <c r="A32" s="77">
        <v>21379</v>
      </c>
      <c r="B32" s="78" t="s">
        <v>43</v>
      </c>
      <c r="C32" s="79">
        <f t="shared" si="0"/>
        <v>0</v>
      </c>
      <c r="D32" s="80" t="s">
        <v>35</v>
      </c>
      <c r="E32" s="80" t="s">
        <v>35</v>
      </c>
      <c r="F32" s="81"/>
      <c r="G32" s="82" t="s">
        <v>35</v>
      </c>
      <c r="H32" s="79">
        <f t="shared" si="1"/>
        <v>0</v>
      </c>
      <c r="I32" s="80" t="s">
        <v>35</v>
      </c>
      <c r="J32" s="80" t="s">
        <v>35</v>
      </c>
      <c r="K32" s="81"/>
      <c r="L32" s="83" t="s">
        <v>35</v>
      </c>
    </row>
    <row r="33" spans="1:12" s="24" customFormat="1" x14ac:dyDescent="0.25">
      <c r="A33" s="64">
        <v>21380</v>
      </c>
      <c r="B33" s="56" t="s">
        <v>44</v>
      </c>
      <c r="C33" s="57">
        <f t="shared" si="0"/>
        <v>0</v>
      </c>
      <c r="D33" s="59" t="s">
        <v>35</v>
      </c>
      <c r="E33" s="59" t="s">
        <v>35</v>
      </c>
      <c r="F33" s="63">
        <f>SUM(F34:F35)</f>
        <v>0</v>
      </c>
      <c r="G33" s="60" t="s">
        <v>35</v>
      </c>
      <c r="H33" s="57">
        <f t="shared" si="1"/>
        <v>0</v>
      </c>
      <c r="I33" s="59" t="s">
        <v>35</v>
      </c>
      <c r="J33" s="59" t="s">
        <v>35</v>
      </c>
      <c r="K33" s="63">
        <f>SUM(K34:K35)</f>
        <v>0</v>
      </c>
      <c r="L33" s="62" t="s">
        <v>35</v>
      </c>
    </row>
    <row r="34" spans="1:12" x14ac:dyDescent="0.25">
      <c r="A34" s="38">
        <v>21381</v>
      </c>
      <c r="B34" s="65" t="s">
        <v>45</v>
      </c>
      <c r="C34" s="66">
        <f t="shared" si="0"/>
        <v>0</v>
      </c>
      <c r="D34" s="67" t="s">
        <v>35</v>
      </c>
      <c r="E34" s="67" t="s">
        <v>35</v>
      </c>
      <c r="F34" s="68"/>
      <c r="G34" s="69" t="s">
        <v>35</v>
      </c>
      <c r="H34" s="66">
        <f t="shared" si="1"/>
        <v>0</v>
      </c>
      <c r="I34" s="67" t="s">
        <v>35</v>
      </c>
      <c r="J34" s="67" t="s">
        <v>35</v>
      </c>
      <c r="K34" s="68"/>
      <c r="L34" s="70" t="s">
        <v>35</v>
      </c>
    </row>
    <row r="35" spans="1:12" ht="24" x14ac:dyDescent="0.25">
      <c r="A35" s="44">
        <v>21383</v>
      </c>
      <c r="B35" s="71" t="s">
        <v>46</v>
      </c>
      <c r="C35" s="72">
        <f>SUM(D35:G35)</f>
        <v>0</v>
      </c>
      <c r="D35" s="73" t="s">
        <v>35</v>
      </c>
      <c r="E35" s="73" t="s">
        <v>35</v>
      </c>
      <c r="F35" s="74"/>
      <c r="G35" s="75" t="s">
        <v>35</v>
      </c>
      <c r="H35" s="72">
        <f t="shared" si="1"/>
        <v>0</v>
      </c>
      <c r="I35" s="73" t="s">
        <v>35</v>
      </c>
      <c r="J35" s="73" t="s">
        <v>35</v>
      </c>
      <c r="K35" s="74"/>
      <c r="L35" s="76" t="s">
        <v>35</v>
      </c>
    </row>
    <row r="36" spans="1:12" s="24" customFormat="1" ht="25.5" customHeight="1" x14ac:dyDescent="0.25">
      <c r="A36" s="64">
        <v>21390</v>
      </c>
      <c r="B36" s="56" t="s">
        <v>47</v>
      </c>
      <c r="C36" s="57">
        <f t="shared" si="0"/>
        <v>0</v>
      </c>
      <c r="D36" s="59" t="s">
        <v>35</v>
      </c>
      <c r="E36" s="59" t="s">
        <v>35</v>
      </c>
      <c r="F36" s="63">
        <f>SUM(F37:F40)</f>
        <v>0</v>
      </c>
      <c r="G36" s="60" t="s">
        <v>35</v>
      </c>
      <c r="H36" s="57">
        <f t="shared" si="1"/>
        <v>0</v>
      </c>
      <c r="I36" s="59" t="s">
        <v>35</v>
      </c>
      <c r="J36" s="59" t="s">
        <v>35</v>
      </c>
      <c r="K36" s="63">
        <f>SUM(K37:K40)</f>
        <v>0</v>
      </c>
      <c r="L36" s="62" t="s">
        <v>35</v>
      </c>
    </row>
    <row r="37" spans="1:12" ht="24" x14ac:dyDescent="0.25">
      <c r="A37" s="38">
        <v>21391</v>
      </c>
      <c r="B37" s="65" t="s">
        <v>48</v>
      </c>
      <c r="C37" s="66">
        <f t="shared" si="0"/>
        <v>0</v>
      </c>
      <c r="D37" s="67" t="s">
        <v>35</v>
      </c>
      <c r="E37" s="67" t="s">
        <v>35</v>
      </c>
      <c r="F37" s="68"/>
      <c r="G37" s="69" t="s">
        <v>35</v>
      </c>
      <c r="H37" s="66">
        <f t="shared" si="1"/>
        <v>0</v>
      </c>
      <c r="I37" s="67" t="s">
        <v>35</v>
      </c>
      <c r="J37" s="67" t="s">
        <v>35</v>
      </c>
      <c r="K37" s="68"/>
      <c r="L37" s="70" t="s">
        <v>35</v>
      </c>
    </row>
    <row r="38" spans="1:12" x14ac:dyDescent="0.25">
      <c r="A38" s="44">
        <v>21393</v>
      </c>
      <c r="B38" s="71" t="s">
        <v>49</v>
      </c>
      <c r="C38" s="72">
        <f t="shared" si="0"/>
        <v>0</v>
      </c>
      <c r="D38" s="73" t="s">
        <v>35</v>
      </c>
      <c r="E38" s="73" t="s">
        <v>35</v>
      </c>
      <c r="F38" s="74"/>
      <c r="G38" s="75" t="s">
        <v>35</v>
      </c>
      <c r="H38" s="72">
        <f t="shared" si="1"/>
        <v>0</v>
      </c>
      <c r="I38" s="73" t="s">
        <v>35</v>
      </c>
      <c r="J38" s="73" t="s">
        <v>35</v>
      </c>
      <c r="K38" s="74"/>
      <c r="L38" s="76" t="s">
        <v>35</v>
      </c>
    </row>
    <row r="39" spans="1:12" x14ac:dyDescent="0.25">
      <c r="A39" s="44">
        <v>21395</v>
      </c>
      <c r="B39" s="71" t="s">
        <v>50</v>
      </c>
      <c r="C39" s="72">
        <f t="shared" si="0"/>
        <v>0</v>
      </c>
      <c r="D39" s="73" t="s">
        <v>35</v>
      </c>
      <c r="E39" s="73" t="s">
        <v>35</v>
      </c>
      <c r="F39" s="74"/>
      <c r="G39" s="75" t="s">
        <v>35</v>
      </c>
      <c r="H39" s="72">
        <f t="shared" si="1"/>
        <v>0</v>
      </c>
      <c r="I39" s="73" t="s">
        <v>35</v>
      </c>
      <c r="J39" s="73" t="s">
        <v>35</v>
      </c>
      <c r="K39" s="74"/>
      <c r="L39" s="76" t="s">
        <v>35</v>
      </c>
    </row>
    <row r="40" spans="1:12" ht="24" x14ac:dyDescent="0.25">
      <c r="A40" s="84">
        <v>21399</v>
      </c>
      <c r="B40" s="85" t="s">
        <v>51</v>
      </c>
      <c r="C40" s="86">
        <f t="shared" si="0"/>
        <v>0</v>
      </c>
      <c r="D40" s="87" t="s">
        <v>35</v>
      </c>
      <c r="E40" s="87" t="s">
        <v>35</v>
      </c>
      <c r="F40" s="88"/>
      <c r="G40" s="89" t="s">
        <v>35</v>
      </c>
      <c r="H40" s="86">
        <f t="shared" si="1"/>
        <v>0</v>
      </c>
      <c r="I40" s="87" t="s">
        <v>35</v>
      </c>
      <c r="J40" s="87" t="s">
        <v>35</v>
      </c>
      <c r="K40" s="88"/>
      <c r="L40" s="90" t="s">
        <v>35</v>
      </c>
    </row>
    <row r="41" spans="1:12" s="24" customFormat="1" ht="26.25" customHeight="1" x14ac:dyDescent="0.25">
      <c r="A41" s="91">
        <v>21420</v>
      </c>
      <c r="B41" s="92" t="s">
        <v>52</v>
      </c>
      <c r="C41" s="93">
        <f>SUM(D41:G41)</f>
        <v>0</v>
      </c>
      <c r="D41" s="94">
        <f>SUM(D42)</f>
        <v>0</v>
      </c>
      <c r="E41" s="95" t="s">
        <v>35</v>
      </c>
      <c r="F41" s="95" t="s">
        <v>35</v>
      </c>
      <c r="G41" s="96" t="s">
        <v>35</v>
      </c>
      <c r="H41" s="93">
        <f>SUM(I41:L41)</f>
        <v>0</v>
      </c>
      <c r="I41" s="94">
        <f>SUM(I42)</f>
        <v>0</v>
      </c>
      <c r="J41" s="95" t="s">
        <v>35</v>
      </c>
      <c r="K41" s="95" t="s">
        <v>35</v>
      </c>
      <c r="L41" s="97" t="s">
        <v>35</v>
      </c>
    </row>
    <row r="42" spans="1:12" s="24" customFormat="1" ht="26.25" customHeight="1" x14ac:dyDescent="0.25">
      <c r="A42" s="84">
        <v>21429</v>
      </c>
      <c r="B42" s="85" t="s">
        <v>53</v>
      </c>
      <c r="C42" s="86">
        <f>SUM(D42:G42)</f>
        <v>0</v>
      </c>
      <c r="D42" s="98"/>
      <c r="E42" s="87" t="s">
        <v>35</v>
      </c>
      <c r="F42" s="87" t="s">
        <v>35</v>
      </c>
      <c r="G42" s="89" t="s">
        <v>35</v>
      </c>
      <c r="H42" s="86">
        <f t="shared" ref="H42:H44" si="2">SUM(I42:L42)</f>
        <v>0</v>
      </c>
      <c r="I42" s="98"/>
      <c r="J42" s="87" t="s">
        <v>35</v>
      </c>
      <c r="K42" s="87" t="s">
        <v>35</v>
      </c>
      <c r="L42" s="90" t="s">
        <v>35</v>
      </c>
    </row>
    <row r="43" spans="1:12" s="24" customFormat="1" ht="24" x14ac:dyDescent="0.25">
      <c r="A43" s="64">
        <v>21490</v>
      </c>
      <c r="B43" s="56" t="s">
        <v>54</v>
      </c>
      <c r="C43" s="57">
        <f t="shared" si="0"/>
        <v>0</v>
      </c>
      <c r="D43" s="99">
        <f>D44</f>
        <v>0</v>
      </c>
      <c r="E43" s="99">
        <f t="shared" ref="E43:F43" si="3">E44</f>
        <v>0</v>
      </c>
      <c r="F43" s="99">
        <f t="shared" si="3"/>
        <v>0</v>
      </c>
      <c r="G43" s="60" t="s">
        <v>35</v>
      </c>
      <c r="H43" s="100">
        <f t="shared" si="2"/>
        <v>0</v>
      </c>
      <c r="I43" s="99">
        <f>I44</f>
        <v>0</v>
      </c>
      <c r="J43" s="99">
        <f t="shared" ref="J43:K43" si="4">J44</f>
        <v>0</v>
      </c>
      <c r="K43" s="99">
        <f t="shared" si="4"/>
        <v>0</v>
      </c>
      <c r="L43" s="62" t="s">
        <v>35</v>
      </c>
    </row>
    <row r="44" spans="1:12" s="24" customFormat="1" ht="24" x14ac:dyDescent="0.25">
      <c r="A44" s="44">
        <v>21499</v>
      </c>
      <c r="B44" s="71" t="s">
        <v>55</v>
      </c>
      <c r="C44" s="79">
        <f>SUM(D44:G44)</f>
        <v>0</v>
      </c>
      <c r="D44" s="101"/>
      <c r="E44" s="102"/>
      <c r="F44" s="102"/>
      <c r="G44" s="103" t="s">
        <v>35</v>
      </c>
      <c r="H44" s="104">
        <f t="shared" si="2"/>
        <v>0</v>
      </c>
      <c r="I44" s="40"/>
      <c r="J44" s="105"/>
      <c r="K44" s="105"/>
      <c r="L44" s="106" t="s">
        <v>35</v>
      </c>
    </row>
    <row r="45" spans="1:12" ht="12.75" customHeight="1" x14ac:dyDescent="0.25">
      <c r="A45" s="107">
        <v>23000</v>
      </c>
      <c r="B45" s="108" t="s">
        <v>56</v>
      </c>
      <c r="C45" s="109">
        <f>SUM(D45:G45)</f>
        <v>0</v>
      </c>
      <c r="D45" s="59" t="s">
        <v>35</v>
      </c>
      <c r="E45" s="59" t="s">
        <v>35</v>
      </c>
      <c r="F45" s="59" t="s">
        <v>35</v>
      </c>
      <c r="G45" s="99">
        <f>SUM(G46:G47)</f>
        <v>0</v>
      </c>
      <c r="H45" s="109">
        <f t="shared" si="1"/>
        <v>0</v>
      </c>
      <c r="I45" s="87" t="s">
        <v>35</v>
      </c>
      <c r="J45" s="87" t="s">
        <v>35</v>
      </c>
      <c r="K45" s="87" t="s">
        <v>35</v>
      </c>
      <c r="L45" s="110">
        <f>SUM(L46:L47)</f>
        <v>0</v>
      </c>
    </row>
    <row r="46" spans="1:12" ht="24" x14ac:dyDescent="0.25">
      <c r="A46" s="111">
        <v>23410</v>
      </c>
      <c r="B46" s="112" t="s">
        <v>57</v>
      </c>
      <c r="C46" s="113">
        <f t="shared" si="0"/>
        <v>0</v>
      </c>
      <c r="D46" s="95" t="s">
        <v>35</v>
      </c>
      <c r="E46" s="95" t="s">
        <v>35</v>
      </c>
      <c r="F46" s="95" t="s">
        <v>35</v>
      </c>
      <c r="G46" s="114"/>
      <c r="H46" s="113">
        <f t="shared" si="1"/>
        <v>0</v>
      </c>
      <c r="I46" s="95" t="s">
        <v>35</v>
      </c>
      <c r="J46" s="95" t="s">
        <v>35</v>
      </c>
      <c r="K46" s="95" t="s">
        <v>35</v>
      </c>
      <c r="L46" s="115"/>
    </row>
    <row r="47" spans="1:12" ht="24" x14ac:dyDescent="0.25">
      <c r="A47" s="111">
        <v>23510</v>
      </c>
      <c r="B47" s="112" t="s">
        <v>58</v>
      </c>
      <c r="C47" s="93">
        <f t="shared" si="0"/>
        <v>0</v>
      </c>
      <c r="D47" s="95" t="s">
        <v>35</v>
      </c>
      <c r="E47" s="95" t="s">
        <v>35</v>
      </c>
      <c r="F47" s="95" t="s">
        <v>35</v>
      </c>
      <c r="G47" s="114"/>
      <c r="H47" s="93">
        <f t="shared" si="1"/>
        <v>0</v>
      </c>
      <c r="I47" s="95" t="s">
        <v>35</v>
      </c>
      <c r="J47" s="95" t="s">
        <v>35</v>
      </c>
      <c r="K47" s="95" t="s">
        <v>35</v>
      </c>
      <c r="L47" s="115"/>
    </row>
    <row r="48" spans="1:12" x14ac:dyDescent="0.25">
      <c r="A48" s="116"/>
      <c r="B48" s="112"/>
      <c r="C48" s="117"/>
      <c r="D48" s="95"/>
      <c r="E48" s="95"/>
      <c r="F48" s="94"/>
      <c r="G48" s="118"/>
      <c r="H48" s="117"/>
      <c r="I48" s="95"/>
      <c r="J48" s="95"/>
      <c r="K48" s="94"/>
      <c r="L48" s="119"/>
    </row>
    <row r="49" spans="1:12" s="24" customFormat="1" x14ac:dyDescent="0.25">
      <c r="A49" s="120"/>
      <c r="B49" s="121" t="s">
        <v>59</v>
      </c>
      <c r="C49" s="122"/>
      <c r="D49" s="123"/>
      <c r="E49" s="123"/>
      <c r="F49" s="123"/>
      <c r="G49" s="124"/>
      <c r="H49" s="122"/>
      <c r="I49" s="123"/>
      <c r="J49" s="123"/>
      <c r="K49" s="123"/>
      <c r="L49" s="125"/>
    </row>
    <row r="50" spans="1:12" s="24" customFormat="1" ht="12.75" thickBot="1" x14ac:dyDescent="0.3">
      <c r="A50" s="126"/>
      <c r="B50" s="25" t="s">
        <v>60</v>
      </c>
      <c r="C50" s="127">
        <f t="shared" ref="C50:C113" si="5">SUM(D50:G50)</f>
        <v>29393</v>
      </c>
      <c r="D50" s="128">
        <f>SUM(D51,D283)</f>
        <v>29393</v>
      </c>
      <c r="E50" s="128">
        <f>SUM(E51,E283)</f>
        <v>0</v>
      </c>
      <c r="F50" s="128">
        <f>SUM(F51,F283)</f>
        <v>0</v>
      </c>
      <c r="G50" s="129">
        <f>SUM(G51,G283)</f>
        <v>0</v>
      </c>
      <c r="H50" s="127">
        <f t="shared" ref="H50:H113" si="6">SUM(I50:L50)</f>
        <v>33802</v>
      </c>
      <c r="I50" s="128">
        <f>SUM(I51,I283)</f>
        <v>33802</v>
      </c>
      <c r="J50" s="128">
        <f>SUM(J51,J283)</f>
        <v>0</v>
      </c>
      <c r="K50" s="128">
        <f>SUM(K51,K283)</f>
        <v>0</v>
      </c>
      <c r="L50" s="130">
        <f>SUM(L51,L283)</f>
        <v>0</v>
      </c>
    </row>
    <row r="51" spans="1:12" s="24" customFormat="1" ht="36.75" thickTop="1" x14ac:dyDescent="0.25">
      <c r="A51" s="131"/>
      <c r="B51" s="132" t="s">
        <v>61</v>
      </c>
      <c r="C51" s="133">
        <f t="shared" si="5"/>
        <v>29393</v>
      </c>
      <c r="D51" s="134">
        <f>SUM(D52,D194)</f>
        <v>29393</v>
      </c>
      <c r="E51" s="134">
        <f>SUM(E52,E194)</f>
        <v>0</v>
      </c>
      <c r="F51" s="134">
        <f>SUM(F52,F194)</f>
        <v>0</v>
      </c>
      <c r="G51" s="135">
        <f>SUM(G52,G194)</f>
        <v>0</v>
      </c>
      <c r="H51" s="133">
        <f t="shared" si="6"/>
        <v>33802</v>
      </c>
      <c r="I51" s="134">
        <f>SUM(I52,I194)</f>
        <v>33802</v>
      </c>
      <c r="J51" s="134">
        <f>SUM(J52,J194)</f>
        <v>0</v>
      </c>
      <c r="K51" s="134">
        <f>SUM(K52,K194)</f>
        <v>0</v>
      </c>
      <c r="L51" s="136">
        <f>SUM(L52,L194)</f>
        <v>0</v>
      </c>
    </row>
    <row r="52" spans="1:12" s="24" customFormat="1" ht="24" x14ac:dyDescent="0.25">
      <c r="A52" s="137"/>
      <c r="B52" s="18" t="s">
        <v>62</v>
      </c>
      <c r="C52" s="138">
        <f t="shared" si="5"/>
        <v>29393</v>
      </c>
      <c r="D52" s="139">
        <f>SUM(D53,D75,D173,D187)</f>
        <v>29393</v>
      </c>
      <c r="E52" s="139">
        <f>SUM(E53,E75,E173,E187)</f>
        <v>0</v>
      </c>
      <c r="F52" s="139">
        <f>SUM(F53,F75,F173,F187)</f>
        <v>0</v>
      </c>
      <c r="G52" s="140">
        <f>SUM(G53,G75,G173,G187)</f>
        <v>0</v>
      </c>
      <c r="H52" s="138">
        <f t="shared" si="6"/>
        <v>33802</v>
      </c>
      <c r="I52" s="139">
        <f>SUM(I53,I75,I173,I187)</f>
        <v>33802</v>
      </c>
      <c r="J52" s="139">
        <f>SUM(J53,J75,J173,J187)</f>
        <v>0</v>
      </c>
      <c r="K52" s="139">
        <f>SUM(K53,K75,K173,K187)</f>
        <v>0</v>
      </c>
      <c r="L52" s="141">
        <f>SUM(L53,L75,L173,L187)</f>
        <v>0</v>
      </c>
    </row>
    <row r="53" spans="1:12" s="24" customFormat="1" x14ac:dyDescent="0.25">
      <c r="A53" s="142">
        <v>1000</v>
      </c>
      <c r="B53" s="142" t="s">
        <v>63</v>
      </c>
      <c r="C53" s="143">
        <f t="shared" si="5"/>
        <v>0</v>
      </c>
      <c r="D53" s="144">
        <f>SUM(D54,D67)</f>
        <v>0</v>
      </c>
      <c r="E53" s="144">
        <f>SUM(E54,E67)</f>
        <v>0</v>
      </c>
      <c r="F53" s="144">
        <f>SUM(F54,F67)</f>
        <v>0</v>
      </c>
      <c r="G53" s="145">
        <f>SUM(G54,G67)</f>
        <v>0</v>
      </c>
      <c r="H53" s="143">
        <f t="shared" si="6"/>
        <v>0</v>
      </c>
      <c r="I53" s="144">
        <f>SUM(I54,I67)</f>
        <v>0</v>
      </c>
      <c r="J53" s="144">
        <f>SUM(J54,J67)</f>
        <v>0</v>
      </c>
      <c r="K53" s="144">
        <f>SUM(K54,K67)</f>
        <v>0</v>
      </c>
      <c r="L53" s="146">
        <f>SUM(L54,L67)</f>
        <v>0</v>
      </c>
    </row>
    <row r="54" spans="1:12" x14ac:dyDescent="0.25">
      <c r="A54" s="56">
        <v>1100</v>
      </c>
      <c r="B54" s="147" t="s">
        <v>64</v>
      </c>
      <c r="C54" s="57">
        <f t="shared" si="5"/>
        <v>0</v>
      </c>
      <c r="D54" s="63">
        <f>SUM(D55,D58,D66)</f>
        <v>0</v>
      </c>
      <c r="E54" s="63">
        <f>SUM(E55,E58,E66)</f>
        <v>0</v>
      </c>
      <c r="F54" s="63">
        <f>SUM(F55,F58,F66)</f>
        <v>0</v>
      </c>
      <c r="G54" s="148">
        <f>SUM(G55,G58,G66)</f>
        <v>0</v>
      </c>
      <c r="H54" s="57">
        <f t="shared" si="6"/>
        <v>0</v>
      </c>
      <c r="I54" s="63">
        <f>SUM(I55,I58,I66)</f>
        <v>0</v>
      </c>
      <c r="J54" s="63">
        <f>SUM(J55,J58,J66)</f>
        <v>0</v>
      </c>
      <c r="K54" s="63">
        <f>SUM(K55,K58,K66)</f>
        <v>0</v>
      </c>
      <c r="L54" s="149">
        <f>SUM(L55,L58,L66)</f>
        <v>0</v>
      </c>
    </row>
    <row r="55" spans="1:12" x14ac:dyDescent="0.25">
      <c r="A55" s="150">
        <v>1110</v>
      </c>
      <c r="B55" s="112" t="s">
        <v>65</v>
      </c>
      <c r="C55" s="117">
        <f t="shared" si="5"/>
        <v>0</v>
      </c>
      <c r="D55" s="151">
        <f>SUM(D56:D57)</f>
        <v>0</v>
      </c>
      <c r="E55" s="151">
        <f>SUM(E56:E57)</f>
        <v>0</v>
      </c>
      <c r="F55" s="151">
        <f>SUM(F56:F57)</f>
        <v>0</v>
      </c>
      <c r="G55" s="152">
        <f>SUM(G56:G57)</f>
        <v>0</v>
      </c>
      <c r="H55" s="117">
        <f t="shared" si="6"/>
        <v>0</v>
      </c>
      <c r="I55" s="151">
        <f>SUM(I56:I57)</f>
        <v>0</v>
      </c>
      <c r="J55" s="151">
        <f>SUM(J56:J57)</f>
        <v>0</v>
      </c>
      <c r="K55" s="151">
        <f>SUM(K56:K57)</f>
        <v>0</v>
      </c>
      <c r="L55" s="153">
        <f>SUM(L56:L57)</f>
        <v>0</v>
      </c>
    </row>
    <row r="56" spans="1:12" x14ac:dyDescent="0.25">
      <c r="A56" s="38">
        <v>1111</v>
      </c>
      <c r="B56" s="65" t="s">
        <v>66</v>
      </c>
      <c r="C56" s="66">
        <f t="shared" si="5"/>
        <v>0</v>
      </c>
      <c r="D56" s="68"/>
      <c r="E56" s="68"/>
      <c r="F56" s="68"/>
      <c r="G56" s="154"/>
      <c r="H56" s="66">
        <f t="shared" si="6"/>
        <v>0</v>
      </c>
      <c r="I56" s="68"/>
      <c r="J56" s="68"/>
      <c r="K56" s="68"/>
      <c r="L56" s="155"/>
    </row>
    <row r="57" spans="1:12" ht="24" customHeight="1" x14ac:dyDescent="0.25">
      <c r="A57" s="44">
        <v>1119</v>
      </c>
      <c r="B57" s="71" t="s">
        <v>67</v>
      </c>
      <c r="C57" s="72">
        <f t="shared" si="5"/>
        <v>0</v>
      </c>
      <c r="D57" s="74"/>
      <c r="E57" s="74"/>
      <c r="F57" s="74"/>
      <c r="G57" s="157"/>
      <c r="H57" s="72">
        <f t="shared" si="6"/>
        <v>0</v>
      </c>
      <c r="I57" s="74"/>
      <c r="J57" s="74"/>
      <c r="K57" s="74"/>
      <c r="L57" s="158"/>
    </row>
    <row r="58" spans="1:12" x14ac:dyDescent="0.25">
      <c r="A58" s="159">
        <v>1140</v>
      </c>
      <c r="B58" s="71" t="s">
        <v>68</v>
      </c>
      <c r="C58" s="72">
        <f t="shared" si="5"/>
        <v>0</v>
      </c>
      <c r="D58" s="160">
        <f>SUM(D59:D65)</f>
        <v>0</v>
      </c>
      <c r="E58" s="160">
        <f>SUM(E59:E65)</f>
        <v>0</v>
      </c>
      <c r="F58" s="160">
        <f>SUM(F59:F65)</f>
        <v>0</v>
      </c>
      <c r="G58" s="161">
        <f>SUM(G59:G65)</f>
        <v>0</v>
      </c>
      <c r="H58" s="72">
        <f t="shared" si="6"/>
        <v>0</v>
      </c>
      <c r="I58" s="160">
        <f>SUM(I59:I65)</f>
        <v>0</v>
      </c>
      <c r="J58" s="160">
        <f>SUM(J59:J65)</f>
        <v>0</v>
      </c>
      <c r="K58" s="160">
        <f>SUM(K59:K65)</f>
        <v>0</v>
      </c>
      <c r="L58" s="162">
        <f>SUM(L59:L65)</f>
        <v>0</v>
      </c>
    </row>
    <row r="59" spans="1:12" x14ac:dyDescent="0.25">
      <c r="A59" s="44">
        <v>1141</v>
      </c>
      <c r="B59" s="71" t="s">
        <v>69</v>
      </c>
      <c r="C59" s="72">
        <f t="shared" si="5"/>
        <v>0</v>
      </c>
      <c r="D59" s="74"/>
      <c r="E59" s="74"/>
      <c r="F59" s="74"/>
      <c r="G59" s="157"/>
      <c r="H59" s="72">
        <f t="shared" si="6"/>
        <v>0</v>
      </c>
      <c r="I59" s="74"/>
      <c r="J59" s="74"/>
      <c r="K59" s="74"/>
      <c r="L59" s="158"/>
    </row>
    <row r="60" spans="1:12" ht="24.75" customHeight="1" x14ac:dyDescent="0.25">
      <c r="A60" s="44">
        <v>1142</v>
      </c>
      <c r="B60" s="71" t="s">
        <v>70</v>
      </c>
      <c r="C60" s="72">
        <f t="shared" si="5"/>
        <v>0</v>
      </c>
      <c r="D60" s="74"/>
      <c r="E60" s="74"/>
      <c r="F60" s="74"/>
      <c r="G60" s="157"/>
      <c r="H60" s="72">
        <f t="shared" si="6"/>
        <v>0</v>
      </c>
      <c r="I60" s="74"/>
      <c r="J60" s="74"/>
      <c r="K60" s="74"/>
      <c r="L60" s="158"/>
    </row>
    <row r="61" spans="1:12" ht="24" x14ac:dyDescent="0.25">
      <c r="A61" s="44">
        <v>1145</v>
      </c>
      <c r="B61" s="71" t="s">
        <v>71</v>
      </c>
      <c r="C61" s="72">
        <f t="shared" si="5"/>
        <v>0</v>
      </c>
      <c r="D61" s="74"/>
      <c r="E61" s="74"/>
      <c r="F61" s="74"/>
      <c r="G61" s="157"/>
      <c r="H61" s="72">
        <f t="shared" si="6"/>
        <v>0</v>
      </c>
      <c r="I61" s="74"/>
      <c r="J61" s="74"/>
      <c r="K61" s="74"/>
      <c r="L61" s="158"/>
    </row>
    <row r="62" spans="1:12" ht="27.75" customHeight="1" x14ac:dyDescent="0.25">
      <c r="A62" s="44">
        <v>1146</v>
      </c>
      <c r="B62" s="71" t="s">
        <v>72</v>
      </c>
      <c r="C62" s="72">
        <f t="shared" si="5"/>
        <v>0</v>
      </c>
      <c r="D62" s="74"/>
      <c r="E62" s="74"/>
      <c r="F62" s="74"/>
      <c r="G62" s="157"/>
      <c r="H62" s="72">
        <f t="shared" si="6"/>
        <v>0</v>
      </c>
      <c r="I62" s="74"/>
      <c r="J62" s="74"/>
      <c r="K62" s="74"/>
      <c r="L62" s="158"/>
    </row>
    <row r="63" spans="1:12" x14ac:dyDescent="0.25">
      <c r="A63" s="44">
        <v>1147</v>
      </c>
      <c r="B63" s="71" t="s">
        <v>73</v>
      </c>
      <c r="C63" s="72">
        <f t="shared" si="5"/>
        <v>0</v>
      </c>
      <c r="D63" s="74"/>
      <c r="E63" s="74"/>
      <c r="F63" s="74"/>
      <c r="G63" s="157"/>
      <c r="H63" s="72">
        <f t="shared" si="6"/>
        <v>0</v>
      </c>
      <c r="I63" s="74"/>
      <c r="J63" s="74"/>
      <c r="K63" s="74"/>
      <c r="L63" s="158"/>
    </row>
    <row r="64" spans="1:12" x14ac:dyDescent="0.25">
      <c r="A64" s="44">
        <v>1148</v>
      </c>
      <c r="B64" s="71" t="s">
        <v>74</v>
      </c>
      <c r="C64" s="72">
        <f t="shared" si="5"/>
        <v>0</v>
      </c>
      <c r="D64" s="74"/>
      <c r="E64" s="74"/>
      <c r="F64" s="74"/>
      <c r="G64" s="157"/>
      <c r="H64" s="72">
        <f t="shared" si="6"/>
        <v>0</v>
      </c>
      <c r="I64" s="74"/>
      <c r="J64" s="74"/>
      <c r="K64" s="74"/>
      <c r="L64" s="158"/>
    </row>
    <row r="65" spans="1:12" ht="24" customHeight="1" x14ac:dyDescent="0.25">
      <c r="A65" s="44">
        <v>1149</v>
      </c>
      <c r="B65" s="71" t="s">
        <v>75</v>
      </c>
      <c r="C65" s="72">
        <f t="shared" si="5"/>
        <v>0</v>
      </c>
      <c r="D65" s="74"/>
      <c r="E65" s="74"/>
      <c r="F65" s="74"/>
      <c r="G65" s="157"/>
      <c r="H65" s="72">
        <f t="shared" si="6"/>
        <v>0</v>
      </c>
      <c r="I65" s="74"/>
      <c r="J65" s="74"/>
      <c r="K65" s="74"/>
      <c r="L65" s="158"/>
    </row>
    <row r="66" spans="1:12" ht="36" x14ac:dyDescent="0.25">
      <c r="A66" s="150">
        <v>1150</v>
      </c>
      <c r="B66" s="112" t="s">
        <v>76</v>
      </c>
      <c r="C66" s="117">
        <f t="shared" si="5"/>
        <v>0</v>
      </c>
      <c r="D66" s="163"/>
      <c r="E66" s="163"/>
      <c r="F66" s="163"/>
      <c r="G66" s="164"/>
      <c r="H66" s="117">
        <f t="shared" si="6"/>
        <v>0</v>
      </c>
      <c r="I66" s="163"/>
      <c r="J66" s="163"/>
      <c r="K66" s="163"/>
      <c r="L66" s="165"/>
    </row>
    <row r="67" spans="1:12" ht="24" x14ac:dyDescent="0.25">
      <c r="A67" s="56">
        <v>1200</v>
      </c>
      <c r="B67" s="147" t="s">
        <v>77</v>
      </c>
      <c r="C67" s="57">
        <f t="shared" si="5"/>
        <v>0</v>
      </c>
      <c r="D67" s="63">
        <f>SUM(D68:D69)</f>
        <v>0</v>
      </c>
      <c r="E67" s="63">
        <f>SUM(E68:E69)</f>
        <v>0</v>
      </c>
      <c r="F67" s="63">
        <f>SUM(F68:F69)</f>
        <v>0</v>
      </c>
      <c r="G67" s="166">
        <f>SUM(G68:G69)</f>
        <v>0</v>
      </c>
      <c r="H67" s="57">
        <f t="shared" si="6"/>
        <v>0</v>
      </c>
      <c r="I67" s="63">
        <f>SUM(I68:I69)</f>
        <v>0</v>
      </c>
      <c r="J67" s="63">
        <f>SUM(J68:J69)</f>
        <v>0</v>
      </c>
      <c r="K67" s="63">
        <f>SUM(K68:K69)</f>
        <v>0</v>
      </c>
      <c r="L67" s="167">
        <f>SUM(L68:L69)</f>
        <v>0</v>
      </c>
    </row>
    <row r="68" spans="1:12" ht="24" x14ac:dyDescent="0.25">
      <c r="A68" s="168">
        <v>1210</v>
      </c>
      <c r="B68" s="65" t="s">
        <v>78</v>
      </c>
      <c r="C68" s="66">
        <f t="shared" si="5"/>
        <v>0</v>
      </c>
      <c r="D68" s="68"/>
      <c r="E68" s="68"/>
      <c r="F68" s="68"/>
      <c r="G68" s="154"/>
      <c r="H68" s="66">
        <f t="shared" si="6"/>
        <v>0</v>
      </c>
      <c r="I68" s="68"/>
      <c r="J68" s="68"/>
      <c r="K68" s="68"/>
      <c r="L68" s="155"/>
    </row>
    <row r="69" spans="1:12" ht="24" x14ac:dyDescent="0.25">
      <c r="A69" s="159">
        <v>1220</v>
      </c>
      <c r="B69" s="71" t="s">
        <v>79</v>
      </c>
      <c r="C69" s="72">
        <f t="shared" si="5"/>
        <v>0</v>
      </c>
      <c r="D69" s="160">
        <f>SUM(D70:D74)</f>
        <v>0</v>
      </c>
      <c r="E69" s="160">
        <f>SUM(E70:E74)</f>
        <v>0</v>
      </c>
      <c r="F69" s="160">
        <f>SUM(F70:F74)</f>
        <v>0</v>
      </c>
      <c r="G69" s="161">
        <f>SUM(G70:G74)</f>
        <v>0</v>
      </c>
      <c r="H69" s="72">
        <f t="shared" si="6"/>
        <v>0</v>
      </c>
      <c r="I69" s="160">
        <f>SUM(I70:I74)</f>
        <v>0</v>
      </c>
      <c r="J69" s="160">
        <f>SUM(J70:J74)</f>
        <v>0</v>
      </c>
      <c r="K69" s="160">
        <f>SUM(K70:K74)</f>
        <v>0</v>
      </c>
      <c r="L69" s="162">
        <f>SUM(L70:L74)</f>
        <v>0</v>
      </c>
    </row>
    <row r="70" spans="1:12" ht="48" x14ac:dyDescent="0.25">
      <c r="A70" s="44">
        <v>1221</v>
      </c>
      <c r="B70" s="71" t="s">
        <v>80</v>
      </c>
      <c r="C70" s="72">
        <f t="shared" si="5"/>
        <v>0</v>
      </c>
      <c r="D70" s="74"/>
      <c r="E70" s="74"/>
      <c r="F70" s="74"/>
      <c r="G70" s="157"/>
      <c r="H70" s="72">
        <f t="shared" si="6"/>
        <v>0</v>
      </c>
      <c r="I70" s="74"/>
      <c r="J70" s="74"/>
      <c r="K70" s="74"/>
      <c r="L70" s="158"/>
    </row>
    <row r="71" spans="1:12" x14ac:dyDescent="0.25">
      <c r="A71" s="44">
        <v>1223</v>
      </c>
      <c r="B71" s="71" t="s">
        <v>81</v>
      </c>
      <c r="C71" s="72">
        <f t="shared" si="5"/>
        <v>0</v>
      </c>
      <c r="D71" s="74"/>
      <c r="E71" s="74"/>
      <c r="F71" s="74"/>
      <c r="G71" s="157"/>
      <c r="H71" s="72">
        <f t="shared" si="6"/>
        <v>0</v>
      </c>
      <c r="I71" s="74"/>
      <c r="J71" s="74"/>
      <c r="K71" s="74"/>
      <c r="L71" s="158"/>
    </row>
    <row r="72" spans="1:12" x14ac:dyDescent="0.25">
      <c r="A72" s="44">
        <v>1225</v>
      </c>
      <c r="B72" s="71" t="s">
        <v>82</v>
      </c>
      <c r="C72" s="72">
        <f t="shared" si="5"/>
        <v>0</v>
      </c>
      <c r="D72" s="74"/>
      <c r="E72" s="74"/>
      <c r="F72" s="74"/>
      <c r="G72" s="157"/>
      <c r="H72" s="72">
        <f t="shared" si="6"/>
        <v>0</v>
      </c>
      <c r="I72" s="74"/>
      <c r="J72" s="74"/>
      <c r="K72" s="74"/>
      <c r="L72" s="158"/>
    </row>
    <row r="73" spans="1:12" ht="36" x14ac:dyDescent="0.25">
      <c r="A73" s="44">
        <v>1227</v>
      </c>
      <c r="B73" s="71" t="s">
        <v>83</v>
      </c>
      <c r="C73" s="72">
        <f t="shared" si="5"/>
        <v>0</v>
      </c>
      <c r="D73" s="74"/>
      <c r="E73" s="74"/>
      <c r="F73" s="74"/>
      <c r="G73" s="157"/>
      <c r="H73" s="72">
        <f t="shared" si="6"/>
        <v>0</v>
      </c>
      <c r="I73" s="74"/>
      <c r="J73" s="74"/>
      <c r="K73" s="74"/>
      <c r="L73" s="158"/>
    </row>
    <row r="74" spans="1:12" ht="48" x14ac:dyDescent="0.25">
      <c r="A74" s="44">
        <v>1228</v>
      </c>
      <c r="B74" s="71" t="s">
        <v>84</v>
      </c>
      <c r="C74" s="72">
        <f t="shared" si="5"/>
        <v>0</v>
      </c>
      <c r="D74" s="74"/>
      <c r="E74" s="74"/>
      <c r="F74" s="74"/>
      <c r="G74" s="157"/>
      <c r="H74" s="72">
        <f t="shared" si="6"/>
        <v>0</v>
      </c>
      <c r="I74" s="74"/>
      <c r="J74" s="74"/>
      <c r="K74" s="74"/>
      <c r="L74" s="158"/>
    </row>
    <row r="75" spans="1:12" x14ac:dyDescent="0.25">
      <c r="A75" s="142">
        <v>2000</v>
      </c>
      <c r="B75" s="142" t="s">
        <v>85</v>
      </c>
      <c r="C75" s="143">
        <f t="shared" si="5"/>
        <v>29393</v>
      </c>
      <c r="D75" s="144">
        <f>SUM(D76,D83,D130,D164,D165,D172)</f>
        <v>29393</v>
      </c>
      <c r="E75" s="144">
        <f>SUM(E76,E83,E130,E164,E165,E172)</f>
        <v>0</v>
      </c>
      <c r="F75" s="144">
        <f>SUM(F76,F83,F130,F164,F165,F172)</f>
        <v>0</v>
      </c>
      <c r="G75" s="145">
        <f>SUM(G76,G83,G130,G164,G165,G172)</f>
        <v>0</v>
      </c>
      <c r="H75" s="143">
        <f t="shared" si="6"/>
        <v>33802</v>
      </c>
      <c r="I75" s="144">
        <f>SUM(I76,I83,I130,I164,I165,I172)</f>
        <v>33802</v>
      </c>
      <c r="J75" s="144">
        <f>SUM(J76,J83,J130,J164,J165,J172)</f>
        <v>0</v>
      </c>
      <c r="K75" s="144">
        <f>SUM(K76,K83,K130,K164,K165,K172)</f>
        <v>0</v>
      </c>
      <c r="L75" s="146">
        <f>SUM(L76,L83,L130,L164,L165,L172)</f>
        <v>0</v>
      </c>
    </row>
    <row r="76" spans="1:12" ht="24" x14ac:dyDescent="0.25">
      <c r="A76" s="56">
        <v>2100</v>
      </c>
      <c r="B76" s="147" t="s">
        <v>86</v>
      </c>
      <c r="C76" s="57">
        <f t="shared" si="5"/>
        <v>0</v>
      </c>
      <c r="D76" s="63">
        <f>SUM(D77,D80)</f>
        <v>0</v>
      </c>
      <c r="E76" s="63">
        <f>SUM(E77,E80)</f>
        <v>0</v>
      </c>
      <c r="F76" s="63">
        <f>SUM(F77,F80)</f>
        <v>0</v>
      </c>
      <c r="G76" s="166">
        <f>SUM(G77,G80)</f>
        <v>0</v>
      </c>
      <c r="H76" s="57">
        <f t="shared" si="6"/>
        <v>0</v>
      </c>
      <c r="I76" s="63">
        <f>SUM(I77,I80)</f>
        <v>0</v>
      </c>
      <c r="J76" s="63">
        <f>SUM(J77,J80)</f>
        <v>0</v>
      </c>
      <c r="K76" s="63">
        <f>SUM(K77,K80)</f>
        <v>0</v>
      </c>
      <c r="L76" s="167">
        <f>SUM(L77,L80)</f>
        <v>0</v>
      </c>
    </row>
    <row r="77" spans="1:12" ht="24" x14ac:dyDescent="0.25">
      <c r="A77" s="168">
        <v>2110</v>
      </c>
      <c r="B77" s="65" t="s">
        <v>87</v>
      </c>
      <c r="C77" s="66">
        <f t="shared" si="5"/>
        <v>0</v>
      </c>
      <c r="D77" s="169">
        <f>SUM(D78:D79)</f>
        <v>0</v>
      </c>
      <c r="E77" s="169">
        <f>SUM(E78:E79)</f>
        <v>0</v>
      </c>
      <c r="F77" s="169">
        <f>SUM(F78:F79)</f>
        <v>0</v>
      </c>
      <c r="G77" s="170">
        <f>SUM(G78:G79)</f>
        <v>0</v>
      </c>
      <c r="H77" s="66">
        <f t="shared" si="6"/>
        <v>0</v>
      </c>
      <c r="I77" s="169">
        <f>SUM(I78:I79)</f>
        <v>0</v>
      </c>
      <c r="J77" s="169">
        <f>SUM(J78:J79)</f>
        <v>0</v>
      </c>
      <c r="K77" s="169">
        <f>SUM(K78:K79)</f>
        <v>0</v>
      </c>
      <c r="L77" s="171">
        <f>SUM(L78:L79)</f>
        <v>0</v>
      </c>
    </row>
    <row r="78" spans="1:12" x14ac:dyDescent="0.25">
      <c r="A78" s="44">
        <v>2111</v>
      </c>
      <c r="B78" s="71" t="s">
        <v>88</v>
      </c>
      <c r="C78" s="72">
        <f t="shared" si="5"/>
        <v>0</v>
      </c>
      <c r="D78" s="74"/>
      <c r="E78" s="74"/>
      <c r="F78" s="74"/>
      <c r="G78" s="157"/>
      <c r="H78" s="72">
        <f t="shared" si="6"/>
        <v>0</v>
      </c>
      <c r="I78" s="74"/>
      <c r="J78" s="74"/>
      <c r="K78" s="74"/>
      <c r="L78" s="158"/>
    </row>
    <row r="79" spans="1:12" ht="24" x14ac:dyDescent="0.25">
      <c r="A79" s="44">
        <v>2112</v>
      </c>
      <c r="B79" s="71" t="s">
        <v>89</v>
      </c>
      <c r="C79" s="72">
        <f t="shared" si="5"/>
        <v>0</v>
      </c>
      <c r="D79" s="74"/>
      <c r="E79" s="74"/>
      <c r="F79" s="74"/>
      <c r="G79" s="157"/>
      <c r="H79" s="72">
        <f t="shared" si="6"/>
        <v>0</v>
      </c>
      <c r="I79" s="74"/>
      <c r="J79" s="74"/>
      <c r="K79" s="74"/>
      <c r="L79" s="158"/>
    </row>
    <row r="80" spans="1:12" ht="24" x14ac:dyDescent="0.25">
      <c r="A80" s="159">
        <v>2120</v>
      </c>
      <c r="B80" s="71" t="s">
        <v>90</v>
      </c>
      <c r="C80" s="72">
        <f t="shared" si="5"/>
        <v>0</v>
      </c>
      <c r="D80" s="160">
        <f>SUM(D81:D82)</f>
        <v>0</v>
      </c>
      <c r="E80" s="160">
        <f>SUM(E81:E82)</f>
        <v>0</v>
      </c>
      <c r="F80" s="160">
        <f>SUM(F81:F82)</f>
        <v>0</v>
      </c>
      <c r="G80" s="161">
        <f>SUM(G81:G82)</f>
        <v>0</v>
      </c>
      <c r="H80" s="72">
        <f t="shared" si="6"/>
        <v>0</v>
      </c>
      <c r="I80" s="160">
        <f>SUM(I81:I82)</f>
        <v>0</v>
      </c>
      <c r="J80" s="160">
        <f>SUM(J81:J82)</f>
        <v>0</v>
      </c>
      <c r="K80" s="160">
        <f>SUM(K81:K82)</f>
        <v>0</v>
      </c>
      <c r="L80" s="162">
        <f>SUM(L81:L82)</f>
        <v>0</v>
      </c>
    </row>
    <row r="81" spans="1:12" x14ac:dyDescent="0.25">
      <c r="A81" s="44">
        <v>2121</v>
      </c>
      <c r="B81" s="71" t="s">
        <v>88</v>
      </c>
      <c r="C81" s="72">
        <f t="shared" si="5"/>
        <v>0</v>
      </c>
      <c r="D81" s="74"/>
      <c r="E81" s="74"/>
      <c r="F81" s="74"/>
      <c r="G81" s="157"/>
      <c r="H81" s="72">
        <f t="shared" si="6"/>
        <v>0</v>
      </c>
      <c r="I81" s="74"/>
      <c r="J81" s="74"/>
      <c r="K81" s="74"/>
      <c r="L81" s="158"/>
    </row>
    <row r="82" spans="1:12" ht="24" x14ac:dyDescent="0.25">
      <c r="A82" s="44">
        <v>2122</v>
      </c>
      <c r="B82" s="71" t="s">
        <v>89</v>
      </c>
      <c r="C82" s="72">
        <f t="shared" si="5"/>
        <v>0</v>
      </c>
      <c r="D82" s="74"/>
      <c r="E82" s="74"/>
      <c r="F82" s="74"/>
      <c r="G82" s="157"/>
      <c r="H82" s="72">
        <f t="shared" si="6"/>
        <v>0</v>
      </c>
      <c r="I82" s="74"/>
      <c r="J82" s="74"/>
      <c r="K82" s="74"/>
      <c r="L82" s="158"/>
    </row>
    <row r="83" spans="1:12" x14ac:dyDescent="0.25">
      <c r="A83" s="56">
        <v>2200</v>
      </c>
      <c r="B83" s="147" t="s">
        <v>91</v>
      </c>
      <c r="C83" s="57">
        <f t="shared" si="5"/>
        <v>0</v>
      </c>
      <c r="D83" s="63">
        <f>SUM(D84,D89,D95,D103,D112,D116,D122,D128)</f>
        <v>0</v>
      </c>
      <c r="E83" s="63">
        <f>SUM(E84,E89,E95,E103,E112,E116,E122,E128)</f>
        <v>0</v>
      </c>
      <c r="F83" s="63">
        <f>SUM(F84,F89,F95,F103,F112,F116,F122,F128)</f>
        <v>0</v>
      </c>
      <c r="G83" s="166">
        <f>SUM(G84,G89,G95,G103,G112,G116,G122,G128)</f>
        <v>0</v>
      </c>
      <c r="H83" s="57">
        <f t="shared" si="6"/>
        <v>0</v>
      </c>
      <c r="I83" s="63">
        <f>SUM(I84,I89,I95,I103,I112,I116,I122,I128)</f>
        <v>0</v>
      </c>
      <c r="J83" s="63">
        <f>SUM(J84,J89,J95,J103,J112,J116,J122,J128)</f>
        <v>0</v>
      </c>
      <c r="K83" s="63">
        <f>SUM(K84,K89,K95,K103,K112,K116,K122,K128)</f>
        <v>0</v>
      </c>
      <c r="L83" s="172">
        <f>SUM(L84,L89,L95,L103,L112,L116,L122,L128)</f>
        <v>0</v>
      </c>
    </row>
    <row r="84" spans="1:12" ht="24" x14ac:dyDescent="0.25">
      <c r="A84" s="150">
        <v>2210</v>
      </c>
      <c r="B84" s="112" t="s">
        <v>92</v>
      </c>
      <c r="C84" s="117">
        <f t="shared" si="5"/>
        <v>0</v>
      </c>
      <c r="D84" s="151">
        <f>SUM(D85:D88)</f>
        <v>0</v>
      </c>
      <c r="E84" s="151">
        <f>SUM(E85:E88)</f>
        <v>0</v>
      </c>
      <c r="F84" s="151">
        <f>SUM(F85:F88)</f>
        <v>0</v>
      </c>
      <c r="G84" s="151">
        <f>SUM(G85:G88)</f>
        <v>0</v>
      </c>
      <c r="H84" s="117">
        <f t="shared" si="6"/>
        <v>0</v>
      </c>
      <c r="I84" s="151">
        <f>SUM(I85:I88)</f>
        <v>0</v>
      </c>
      <c r="J84" s="151">
        <f>SUM(J85:J88)</f>
        <v>0</v>
      </c>
      <c r="K84" s="151">
        <f>SUM(K85:K88)</f>
        <v>0</v>
      </c>
      <c r="L84" s="153">
        <f>SUM(L85:L88)</f>
        <v>0</v>
      </c>
    </row>
    <row r="85" spans="1:12" ht="24" x14ac:dyDescent="0.25">
      <c r="A85" s="38">
        <v>2211</v>
      </c>
      <c r="B85" s="65" t="s">
        <v>93</v>
      </c>
      <c r="C85" s="66">
        <f t="shared" si="5"/>
        <v>0</v>
      </c>
      <c r="D85" s="68"/>
      <c r="E85" s="68"/>
      <c r="F85" s="68"/>
      <c r="G85" s="154"/>
      <c r="H85" s="66">
        <f t="shared" si="6"/>
        <v>0</v>
      </c>
      <c r="I85" s="68"/>
      <c r="J85" s="68"/>
      <c r="K85" s="68"/>
      <c r="L85" s="155"/>
    </row>
    <row r="86" spans="1:12" ht="36" x14ac:dyDescent="0.25">
      <c r="A86" s="44">
        <v>2212</v>
      </c>
      <c r="B86" s="71" t="s">
        <v>94</v>
      </c>
      <c r="C86" s="72">
        <f t="shared" si="5"/>
        <v>0</v>
      </c>
      <c r="D86" s="74"/>
      <c r="E86" s="74"/>
      <c r="F86" s="74"/>
      <c r="G86" s="157"/>
      <c r="H86" s="72">
        <f t="shared" si="6"/>
        <v>0</v>
      </c>
      <c r="I86" s="74"/>
      <c r="J86" s="74"/>
      <c r="K86" s="74"/>
      <c r="L86" s="158"/>
    </row>
    <row r="87" spans="1:12" ht="24" x14ac:dyDescent="0.25">
      <c r="A87" s="44">
        <v>2214</v>
      </c>
      <c r="B87" s="71" t="s">
        <v>95</v>
      </c>
      <c r="C87" s="72">
        <f t="shared" si="5"/>
        <v>0</v>
      </c>
      <c r="D87" s="74"/>
      <c r="E87" s="74"/>
      <c r="F87" s="74"/>
      <c r="G87" s="157"/>
      <c r="H87" s="72">
        <f t="shared" si="6"/>
        <v>0</v>
      </c>
      <c r="I87" s="74"/>
      <c r="J87" s="74"/>
      <c r="K87" s="74"/>
      <c r="L87" s="158"/>
    </row>
    <row r="88" spans="1:12" x14ac:dyDescent="0.25">
      <c r="A88" s="44">
        <v>2219</v>
      </c>
      <c r="B88" s="71" t="s">
        <v>96</v>
      </c>
      <c r="C88" s="72">
        <f t="shared" si="5"/>
        <v>0</v>
      </c>
      <c r="D88" s="74"/>
      <c r="E88" s="74"/>
      <c r="F88" s="74"/>
      <c r="G88" s="157"/>
      <c r="H88" s="72">
        <f t="shared" si="6"/>
        <v>0</v>
      </c>
      <c r="I88" s="74"/>
      <c r="J88" s="74"/>
      <c r="K88" s="74"/>
      <c r="L88" s="158"/>
    </row>
    <row r="89" spans="1:12" ht="24" x14ac:dyDescent="0.25">
      <c r="A89" s="159">
        <v>2220</v>
      </c>
      <c r="B89" s="71" t="s">
        <v>97</v>
      </c>
      <c r="C89" s="72">
        <f t="shared" si="5"/>
        <v>0</v>
      </c>
      <c r="D89" s="160">
        <f>SUM(D90:D94)</f>
        <v>0</v>
      </c>
      <c r="E89" s="160">
        <f>SUM(E90:E94)</f>
        <v>0</v>
      </c>
      <c r="F89" s="160">
        <f>SUM(F90:F94)</f>
        <v>0</v>
      </c>
      <c r="G89" s="161">
        <f>SUM(G90:G94)</f>
        <v>0</v>
      </c>
      <c r="H89" s="72">
        <f t="shared" si="6"/>
        <v>0</v>
      </c>
      <c r="I89" s="160">
        <f>SUM(I90:I94)</f>
        <v>0</v>
      </c>
      <c r="J89" s="160">
        <f>SUM(J90:J94)</f>
        <v>0</v>
      </c>
      <c r="K89" s="160">
        <f>SUM(K90:K94)</f>
        <v>0</v>
      </c>
      <c r="L89" s="162">
        <f>SUM(L90:L94)</f>
        <v>0</v>
      </c>
    </row>
    <row r="90" spans="1:12" ht="24" x14ac:dyDescent="0.25">
      <c r="A90" s="44">
        <v>2221</v>
      </c>
      <c r="B90" s="71" t="s">
        <v>98</v>
      </c>
      <c r="C90" s="72">
        <f t="shared" si="5"/>
        <v>0</v>
      </c>
      <c r="D90" s="74"/>
      <c r="E90" s="74"/>
      <c r="F90" s="74"/>
      <c r="G90" s="157"/>
      <c r="H90" s="72">
        <f t="shared" si="6"/>
        <v>0</v>
      </c>
      <c r="I90" s="74"/>
      <c r="J90" s="74"/>
      <c r="K90" s="74"/>
      <c r="L90" s="158"/>
    </row>
    <row r="91" spans="1:12" x14ac:dyDescent="0.25">
      <c r="A91" s="44">
        <v>2222</v>
      </c>
      <c r="B91" s="71" t="s">
        <v>99</v>
      </c>
      <c r="C91" s="72">
        <f t="shared" si="5"/>
        <v>0</v>
      </c>
      <c r="D91" s="74"/>
      <c r="E91" s="74"/>
      <c r="F91" s="74"/>
      <c r="G91" s="157"/>
      <c r="H91" s="72">
        <f t="shared" si="6"/>
        <v>0</v>
      </c>
      <c r="I91" s="74"/>
      <c r="J91" s="74"/>
      <c r="K91" s="74"/>
      <c r="L91" s="158"/>
    </row>
    <row r="92" spans="1:12" x14ac:dyDescent="0.25">
      <c r="A92" s="44">
        <v>2223</v>
      </c>
      <c r="B92" s="71" t="s">
        <v>100</v>
      </c>
      <c r="C92" s="72">
        <f t="shared" si="5"/>
        <v>0</v>
      </c>
      <c r="D92" s="74"/>
      <c r="E92" s="74"/>
      <c r="F92" s="74"/>
      <c r="G92" s="157"/>
      <c r="H92" s="72">
        <f t="shared" si="6"/>
        <v>0</v>
      </c>
      <c r="I92" s="74"/>
      <c r="J92" s="74"/>
      <c r="K92" s="74"/>
      <c r="L92" s="158"/>
    </row>
    <row r="93" spans="1:12" ht="48" x14ac:dyDescent="0.25">
      <c r="A93" s="44">
        <v>2224</v>
      </c>
      <c r="B93" s="71" t="s">
        <v>101</v>
      </c>
      <c r="C93" s="72">
        <f t="shared" si="5"/>
        <v>0</v>
      </c>
      <c r="D93" s="74"/>
      <c r="E93" s="74"/>
      <c r="F93" s="74"/>
      <c r="G93" s="157"/>
      <c r="H93" s="72">
        <f t="shared" si="6"/>
        <v>0</v>
      </c>
      <c r="I93" s="74"/>
      <c r="J93" s="74"/>
      <c r="K93" s="74"/>
      <c r="L93" s="158"/>
    </row>
    <row r="94" spans="1:12" ht="24" x14ac:dyDescent="0.25">
      <c r="A94" s="44">
        <v>2229</v>
      </c>
      <c r="B94" s="71" t="s">
        <v>102</v>
      </c>
      <c r="C94" s="72">
        <f t="shared" si="5"/>
        <v>0</v>
      </c>
      <c r="D94" s="74"/>
      <c r="E94" s="74"/>
      <c r="F94" s="74"/>
      <c r="G94" s="157"/>
      <c r="H94" s="72">
        <f t="shared" si="6"/>
        <v>0</v>
      </c>
      <c r="I94" s="74"/>
      <c r="J94" s="74"/>
      <c r="K94" s="74"/>
      <c r="L94" s="158"/>
    </row>
    <row r="95" spans="1:12" ht="36" x14ac:dyDescent="0.25">
      <c r="A95" s="159">
        <v>2230</v>
      </c>
      <c r="B95" s="71" t="s">
        <v>103</v>
      </c>
      <c r="C95" s="72">
        <f t="shared" si="5"/>
        <v>0</v>
      </c>
      <c r="D95" s="160">
        <f>SUM(D96:D102)</f>
        <v>0</v>
      </c>
      <c r="E95" s="160">
        <f>SUM(E96:E102)</f>
        <v>0</v>
      </c>
      <c r="F95" s="160">
        <f>SUM(F96:F102)</f>
        <v>0</v>
      </c>
      <c r="G95" s="161">
        <f>SUM(G96:G102)</f>
        <v>0</v>
      </c>
      <c r="H95" s="72">
        <f t="shared" si="6"/>
        <v>0</v>
      </c>
      <c r="I95" s="160">
        <f>SUM(I96:I102)</f>
        <v>0</v>
      </c>
      <c r="J95" s="160">
        <f>SUM(J96:J102)</f>
        <v>0</v>
      </c>
      <c r="K95" s="160">
        <f>SUM(K96:K102)</f>
        <v>0</v>
      </c>
      <c r="L95" s="162">
        <f>SUM(L96:L102)</f>
        <v>0</v>
      </c>
    </row>
    <row r="96" spans="1:12" ht="24" x14ac:dyDescent="0.25">
      <c r="A96" s="44">
        <v>2231</v>
      </c>
      <c r="B96" s="71" t="s">
        <v>104</v>
      </c>
      <c r="C96" s="72">
        <f t="shared" si="5"/>
        <v>0</v>
      </c>
      <c r="D96" s="74"/>
      <c r="E96" s="74"/>
      <c r="F96" s="74"/>
      <c r="G96" s="157"/>
      <c r="H96" s="72">
        <f t="shared" si="6"/>
        <v>0</v>
      </c>
      <c r="I96" s="74"/>
      <c r="J96" s="74"/>
      <c r="K96" s="74"/>
      <c r="L96" s="158"/>
    </row>
    <row r="97" spans="1:12" ht="24.75" customHeight="1" x14ac:dyDescent="0.25">
      <c r="A97" s="44">
        <v>2232</v>
      </c>
      <c r="B97" s="71" t="s">
        <v>105</v>
      </c>
      <c r="C97" s="72">
        <f t="shared" si="5"/>
        <v>0</v>
      </c>
      <c r="D97" s="74"/>
      <c r="E97" s="74"/>
      <c r="F97" s="74"/>
      <c r="G97" s="157"/>
      <c r="H97" s="72">
        <f t="shared" si="6"/>
        <v>0</v>
      </c>
      <c r="I97" s="74"/>
      <c r="J97" s="74"/>
      <c r="K97" s="74"/>
      <c r="L97" s="158"/>
    </row>
    <row r="98" spans="1:12" ht="24" x14ac:dyDescent="0.25">
      <c r="A98" s="38">
        <v>2233</v>
      </c>
      <c r="B98" s="65" t="s">
        <v>106</v>
      </c>
      <c r="C98" s="66">
        <f t="shared" si="5"/>
        <v>0</v>
      </c>
      <c r="D98" s="68"/>
      <c r="E98" s="68"/>
      <c r="F98" s="68"/>
      <c r="G98" s="154"/>
      <c r="H98" s="66">
        <f t="shared" si="6"/>
        <v>0</v>
      </c>
      <c r="I98" s="68"/>
      <c r="J98" s="68"/>
      <c r="K98" s="68"/>
      <c r="L98" s="155"/>
    </row>
    <row r="99" spans="1:12" ht="36" x14ac:dyDescent="0.25">
      <c r="A99" s="44">
        <v>2234</v>
      </c>
      <c r="B99" s="71" t="s">
        <v>107</v>
      </c>
      <c r="C99" s="72">
        <f t="shared" si="5"/>
        <v>0</v>
      </c>
      <c r="D99" s="74"/>
      <c r="E99" s="74"/>
      <c r="F99" s="74"/>
      <c r="G99" s="157"/>
      <c r="H99" s="72">
        <f t="shared" si="6"/>
        <v>0</v>
      </c>
      <c r="I99" s="74"/>
      <c r="J99" s="74"/>
      <c r="K99" s="74"/>
      <c r="L99" s="158"/>
    </row>
    <row r="100" spans="1:12" ht="24" x14ac:dyDescent="0.25">
      <c r="A100" s="44">
        <v>2235</v>
      </c>
      <c r="B100" s="71" t="s">
        <v>108</v>
      </c>
      <c r="C100" s="72">
        <f t="shared" si="5"/>
        <v>0</v>
      </c>
      <c r="D100" s="74"/>
      <c r="E100" s="74"/>
      <c r="F100" s="74"/>
      <c r="G100" s="157"/>
      <c r="H100" s="72">
        <f t="shared" si="6"/>
        <v>0</v>
      </c>
      <c r="I100" s="74"/>
      <c r="J100" s="74"/>
      <c r="K100" s="74"/>
      <c r="L100" s="158"/>
    </row>
    <row r="101" spans="1:12" x14ac:dyDescent="0.25">
      <c r="A101" s="44">
        <v>2236</v>
      </c>
      <c r="B101" s="71" t="s">
        <v>109</v>
      </c>
      <c r="C101" s="72">
        <f t="shared" si="5"/>
        <v>0</v>
      </c>
      <c r="D101" s="74"/>
      <c r="E101" s="74"/>
      <c r="F101" s="74"/>
      <c r="G101" s="157"/>
      <c r="H101" s="72">
        <f t="shared" si="6"/>
        <v>0</v>
      </c>
      <c r="I101" s="74"/>
      <c r="J101" s="74"/>
      <c r="K101" s="74"/>
      <c r="L101" s="158"/>
    </row>
    <row r="102" spans="1:12" ht="24" x14ac:dyDescent="0.25">
      <c r="A102" s="44">
        <v>2239</v>
      </c>
      <c r="B102" s="71" t="s">
        <v>110</v>
      </c>
      <c r="C102" s="72">
        <f t="shared" si="5"/>
        <v>0</v>
      </c>
      <c r="D102" s="74"/>
      <c r="E102" s="74"/>
      <c r="F102" s="74"/>
      <c r="G102" s="157"/>
      <c r="H102" s="72">
        <f t="shared" si="6"/>
        <v>0</v>
      </c>
      <c r="I102" s="74"/>
      <c r="J102" s="74"/>
      <c r="K102" s="74"/>
      <c r="L102" s="158"/>
    </row>
    <row r="103" spans="1:12" ht="36" x14ac:dyDescent="0.25">
      <c r="A103" s="159">
        <v>2240</v>
      </c>
      <c r="B103" s="71" t="s">
        <v>111</v>
      </c>
      <c r="C103" s="72">
        <f t="shared" si="5"/>
        <v>0</v>
      </c>
      <c r="D103" s="160">
        <f>SUM(D104:D111)</f>
        <v>0</v>
      </c>
      <c r="E103" s="160">
        <f>SUM(E104:E111)</f>
        <v>0</v>
      </c>
      <c r="F103" s="160">
        <f>SUM(F104:F111)</f>
        <v>0</v>
      </c>
      <c r="G103" s="161">
        <f>SUM(G104:G111)</f>
        <v>0</v>
      </c>
      <c r="H103" s="72">
        <f t="shared" si="6"/>
        <v>0</v>
      </c>
      <c r="I103" s="160">
        <f>SUM(I104:I111)</f>
        <v>0</v>
      </c>
      <c r="J103" s="160">
        <f>SUM(J104:J111)</f>
        <v>0</v>
      </c>
      <c r="K103" s="160">
        <f>SUM(K104:K111)</f>
        <v>0</v>
      </c>
      <c r="L103" s="162">
        <f>SUM(L104:L111)</f>
        <v>0</v>
      </c>
    </row>
    <row r="104" spans="1:12" x14ac:dyDescent="0.25">
      <c r="A104" s="44">
        <v>2241</v>
      </c>
      <c r="B104" s="71" t="s">
        <v>112</v>
      </c>
      <c r="C104" s="72">
        <f t="shared" si="5"/>
        <v>0</v>
      </c>
      <c r="D104" s="74"/>
      <c r="E104" s="74"/>
      <c r="F104" s="74"/>
      <c r="G104" s="157"/>
      <c r="H104" s="72">
        <f t="shared" si="6"/>
        <v>0</v>
      </c>
      <c r="I104" s="74"/>
      <c r="J104" s="74"/>
      <c r="K104" s="74"/>
      <c r="L104" s="158"/>
    </row>
    <row r="105" spans="1:12" ht="24" x14ac:dyDescent="0.25">
      <c r="A105" s="44">
        <v>2242</v>
      </c>
      <c r="B105" s="71" t="s">
        <v>113</v>
      </c>
      <c r="C105" s="72">
        <f t="shared" si="5"/>
        <v>0</v>
      </c>
      <c r="D105" s="74"/>
      <c r="E105" s="74"/>
      <c r="F105" s="74"/>
      <c r="G105" s="157"/>
      <c r="H105" s="72">
        <f t="shared" si="6"/>
        <v>0</v>
      </c>
      <c r="I105" s="74"/>
      <c r="J105" s="74"/>
      <c r="K105" s="74"/>
      <c r="L105" s="158"/>
    </row>
    <row r="106" spans="1:12" ht="24" x14ac:dyDescent="0.25">
      <c r="A106" s="44">
        <v>2243</v>
      </c>
      <c r="B106" s="71" t="s">
        <v>114</v>
      </c>
      <c r="C106" s="72">
        <f t="shared" si="5"/>
        <v>0</v>
      </c>
      <c r="D106" s="74"/>
      <c r="E106" s="74"/>
      <c r="F106" s="74"/>
      <c r="G106" s="157"/>
      <c r="H106" s="72">
        <f t="shared" si="6"/>
        <v>0</v>
      </c>
      <c r="I106" s="74"/>
      <c r="J106" s="74"/>
      <c r="K106" s="74"/>
      <c r="L106" s="158"/>
    </row>
    <row r="107" spans="1:12" x14ac:dyDescent="0.25">
      <c r="A107" s="44">
        <v>2244</v>
      </c>
      <c r="B107" s="71" t="s">
        <v>115</v>
      </c>
      <c r="C107" s="72">
        <f t="shared" si="5"/>
        <v>0</v>
      </c>
      <c r="D107" s="74"/>
      <c r="E107" s="74"/>
      <c r="F107" s="74"/>
      <c r="G107" s="157"/>
      <c r="H107" s="72">
        <f t="shared" si="6"/>
        <v>0</v>
      </c>
      <c r="I107" s="74"/>
      <c r="J107" s="74"/>
      <c r="K107" s="74"/>
      <c r="L107" s="158"/>
    </row>
    <row r="108" spans="1:12" ht="24" x14ac:dyDescent="0.25">
      <c r="A108" s="44">
        <v>2246</v>
      </c>
      <c r="B108" s="71" t="s">
        <v>116</v>
      </c>
      <c r="C108" s="72">
        <f t="shared" si="5"/>
        <v>0</v>
      </c>
      <c r="D108" s="74"/>
      <c r="E108" s="74"/>
      <c r="F108" s="74"/>
      <c r="G108" s="157"/>
      <c r="H108" s="72">
        <f t="shared" si="6"/>
        <v>0</v>
      </c>
      <c r="I108" s="74"/>
      <c r="J108" s="74"/>
      <c r="K108" s="74"/>
      <c r="L108" s="158"/>
    </row>
    <row r="109" spans="1:12" x14ac:dyDescent="0.25">
      <c r="A109" s="44">
        <v>2247</v>
      </c>
      <c r="B109" s="71" t="s">
        <v>117</v>
      </c>
      <c r="C109" s="72">
        <f t="shared" si="5"/>
        <v>0</v>
      </c>
      <c r="D109" s="74"/>
      <c r="E109" s="74"/>
      <c r="F109" s="74"/>
      <c r="G109" s="157"/>
      <c r="H109" s="72">
        <f t="shared" si="6"/>
        <v>0</v>
      </c>
      <c r="I109" s="74"/>
      <c r="J109" s="74"/>
      <c r="K109" s="74"/>
      <c r="L109" s="158"/>
    </row>
    <row r="110" spans="1:12" ht="24" x14ac:dyDescent="0.25">
      <c r="A110" s="44">
        <v>2248</v>
      </c>
      <c r="B110" s="71" t="s">
        <v>118</v>
      </c>
      <c r="C110" s="72">
        <f t="shared" si="5"/>
        <v>0</v>
      </c>
      <c r="D110" s="74"/>
      <c r="E110" s="74"/>
      <c r="F110" s="74"/>
      <c r="G110" s="157"/>
      <c r="H110" s="72">
        <f t="shared" si="6"/>
        <v>0</v>
      </c>
      <c r="I110" s="74"/>
      <c r="J110" s="74"/>
      <c r="K110" s="74"/>
      <c r="L110" s="158"/>
    </row>
    <row r="111" spans="1:12" ht="24" x14ac:dyDescent="0.25">
      <c r="A111" s="44">
        <v>2249</v>
      </c>
      <c r="B111" s="71" t="s">
        <v>119</v>
      </c>
      <c r="C111" s="72">
        <f t="shared" si="5"/>
        <v>0</v>
      </c>
      <c r="D111" s="74"/>
      <c r="E111" s="74"/>
      <c r="F111" s="74"/>
      <c r="G111" s="157"/>
      <c r="H111" s="72">
        <f t="shared" si="6"/>
        <v>0</v>
      </c>
      <c r="I111" s="74"/>
      <c r="J111" s="74"/>
      <c r="K111" s="74"/>
      <c r="L111" s="158"/>
    </row>
    <row r="112" spans="1:12" x14ac:dyDescent="0.25">
      <c r="A112" s="159">
        <v>2250</v>
      </c>
      <c r="B112" s="71" t="s">
        <v>120</v>
      </c>
      <c r="C112" s="72">
        <f t="shared" si="5"/>
        <v>0</v>
      </c>
      <c r="D112" s="160">
        <f>SUM(D113:D115)</f>
        <v>0</v>
      </c>
      <c r="E112" s="160">
        <f>SUM(E113:E115)</f>
        <v>0</v>
      </c>
      <c r="F112" s="160">
        <f>SUM(F113:F115)</f>
        <v>0</v>
      </c>
      <c r="G112" s="173">
        <f>SUM(G113:G115)</f>
        <v>0</v>
      </c>
      <c r="H112" s="72">
        <f t="shared" si="6"/>
        <v>0</v>
      </c>
      <c r="I112" s="160">
        <f>SUM(I113:I115)</f>
        <v>0</v>
      </c>
      <c r="J112" s="160">
        <f>SUM(J113:J115)</f>
        <v>0</v>
      </c>
      <c r="K112" s="160">
        <f>SUM(K113:K115)</f>
        <v>0</v>
      </c>
      <c r="L112" s="162">
        <f>SUM(L113:L115)</f>
        <v>0</v>
      </c>
    </row>
    <row r="113" spans="1:12" x14ac:dyDescent="0.25">
      <c r="A113" s="44">
        <v>2251</v>
      </c>
      <c r="B113" s="71" t="s">
        <v>121</v>
      </c>
      <c r="C113" s="72">
        <f t="shared" si="5"/>
        <v>0</v>
      </c>
      <c r="D113" s="74"/>
      <c r="E113" s="74"/>
      <c r="F113" s="74"/>
      <c r="G113" s="157"/>
      <c r="H113" s="72">
        <f t="shared" si="6"/>
        <v>0</v>
      </c>
      <c r="I113" s="74"/>
      <c r="J113" s="74"/>
      <c r="K113" s="74"/>
      <c r="L113" s="158"/>
    </row>
    <row r="114" spans="1:12" ht="24" x14ac:dyDescent="0.25">
      <c r="A114" s="44">
        <v>2252</v>
      </c>
      <c r="B114" s="71" t="s">
        <v>122</v>
      </c>
      <c r="C114" s="72">
        <f>SUM(D114:G114)</f>
        <v>0</v>
      </c>
      <c r="D114" s="74"/>
      <c r="E114" s="74"/>
      <c r="F114" s="74"/>
      <c r="G114" s="157"/>
      <c r="H114" s="72">
        <f>SUM(I114:L114)</f>
        <v>0</v>
      </c>
      <c r="I114" s="74"/>
      <c r="J114" s="74"/>
      <c r="K114" s="74"/>
      <c r="L114" s="158"/>
    </row>
    <row r="115" spans="1:12" ht="24" x14ac:dyDescent="0.25">
      <c r="A115" s="44">
        <v>2259</v>
      </c>
      <c r="B115" s="71" t="s">
        <v>123</v>
      </c>
      <c r="C115" s="72">
        <f>SUM(D115:G115)</f>
        <v>0</v>
      </c>
      <c r="D115" s="74"/>
      <c r="E115" s="74"/>
      <c r="F115" s="74"/>
      <c r="G115" s="157"/>
      <c r="H115" s="72">
        <f>SUM(I115:L115)</f>
        <v>0</v>
      </c>
      <c r="I115" s="74"/>
      <c r="J115" s="74"/>
      <c r="K115" s="74"/>
      <c r="L115" s="158"/>
    </row>
    <row r="116" spans="1:12" x14ac:dyDescent="0.25">
      <c r="A116" s="159">
        <v>2260</v>
      </c>
      <c r="B116" s="71" t="s">
        <v>124</v>
      </c>
      <c r="C116" s="72">
        <f t="shared" ref="C116:C187" si="7">SUM(D116:G116)</f>
        <v>0</v>
      </c>
      <c r="D116" s="160">
        <f>SUM(D117:D121)</f>
        <v>0</v>
      </c>
      <c r="E116" s="160">
        <f>SUM(E117:E121)</f>
        <v>0</v>
      </c>
      <c r="F116" s="160">
        <f>SUM(F117:F121)</f>
        <v>0</v>
      </c>
      <c r="G116" s="161">
        <f>SUM(G117:G121)</f>
        <v>0</v>
      </c>
      <c r="H116" s="72">
        <f t="shared" ref="H116:H188" si="8">SUM(I116:L116)</f>
        <v>0</v>
      </c>
      <c r="I116" s="160">
        <f>SUM(I117:I121)</f>
        <v>0</v>
      </c>
      <c r="J116" s="160">
        <f>SUM(J117:J121)</f>
        <v>0</v>
      </c>
      <c r="K116" s="160">
        <f>SUM(K117:K121)</f>
        <v>0</v>
      </c>
      <c r="L116" s="162">
        <f>SUM(L117:L121)</f>
        <v>0</v>
      </c>
    </row>
    <row r="117" spans="1:12" x14ac:dyDescent="0.25">
      <c r="A117" s="44">
        <v>2261</v>
      </c>
      <c r="B117" s="71" t="s">
        <v>125</v>
      </c>
      <c r="C117" s="72">
        <f t="shared" si="7"/>
        <v>0</v>
      </c>
      <c r="D117" s="74"/>
      <c r="E117" s="74"/>
      <c r="F117" s="74"/>
      <c r="G117" s="157"/>
      <c r="H117" s="72">
        <f t="shared" si="8"/>
        <v>0</v>
      </c>
      <c r="I117" s="74"/>
      <c r="J117" s="74"/>
      <c r="K117" s="74"/>
      <c r="L117" s="158"/>
    </row>
    <row r="118" spans="1:12" x14ac:dyDescent="0.25">
      <c r="A118" s="44">
        <v>2262</v>
      </c>
      <c r="B118" s="71" t="s">
        <v>126</v>
      </c>
      <c r="C118" s="72">
        <f t="shared" si="7"/>
        <v>0</v>
      </c>
      <c r="D118" s="74"/>
      <c r="E118" s="74"/>
      <c r="F118" s="74"/>
      <c r="G118" s="157"/>
      <c r="H118" s="72">
        <f t="shared" si="8"/>
        <v>0</v>
      </c>
      <c r="I118" s="74"/>
      <c r="J118" s="74"/>
      <c r="K118" s="74"/>
      <c r="L118" s="158"/>
    </row>
    <row r="119" spans="1:12" x14ac:dyDescent="0.25">
      <c r="A119" s="44">
        <v>2263</v>
      </c>
      <c r="B119" s="71" t="s">
        <v>127</v>
      </c>
      <c r="C119" s="72">
        <f t="shared" si="7"/>
        <v>0</v>
      </c>
      <c r="D119" s="74"/>
      <c r="E119" s="74"/>
      <c r="F119" s="74"/>
      <c r="G119" s="157"/>
      <c r="H119" s="72">
        <f t="shared" si="8"/>
        <v>0</v>
      </c>
      <c r="I119" s="74"/>
      <c r="J119" s="74"/>
      <c r="K119" s="74"/>
      <c r="L119" s="158"/>
    </row>
    <row r="120" spans="1:12" ht="24" x14ac:dyDescent="0.25">
      <c r="A120" s="44">
        <v>2264</v>
      </c>
      <c r="B120" s="71" t="s">
        <v>128</v>
      </c>
      <c r="C120" s="72">
        <f t="shared" si="7"/>
        <v>0</v>
      </c>
      <c r="D120" s="74"/>
      <c r="E120" s="74"/>
      <c r="F120" s="74"/>
      <c r="G120" s="157"/>
      <c r="H120" s="72">
        <f t="shared" si="8"/>
        <v>0</v>
      </c>
      <c r="I120" s="74"/>
      <c r="J120" s="74"/>
      <c r="K120" s="74"/>
      <c r="L120" s="158"/>
    </row>
    <row r="121" spans="1:12" x14ac:dyDescent="0.25">
      <c r="A121" s="44">
        <v>2269</v>
      </c>
      <c r="B121" s="71" t="s">
        <v>129</v>
      </c>
      <c r="C121" s="72">
        <f t="shared" si="7"/>
        <v>0</v>
      </c>
      <c r="D121" s="74"/>
      <c r="E121" s="74"/>
      <c r="F121" s="74"/>
      <c r="G121" s="157"/>
      <c r="H121" s="72">
        <f t="shared" si="8"/>
        <v>0</v>
      </c>
      <c r="I121" s="74"/>
      <c r="J121" s="74"/>
      <c r="K121" s="74"/>
      <c r="L121" s="158"/>
    </row>
    <row r="122" spans="1:12" x14ac:dyDescent="0.25">
      <c r="A122" s="159">
        <v>2270</v>
      </c>
      <c r="B122" s="71" t="s">
        <v>130</v>
      </c>
      <c r="C122" s="72">
        <f t="shared" si="7"/>
        <v>0</v>
      </c>
      <c r="D122" s="160">
        <f>SUM(D123:D127)</f>
        <v>0</v>
      </c>
      <c r="E122" s="160">
        <f>SUM(E123:E127)</f>
        <v>0</v>
      </c>
      <c r="F122" s="160">
        <f>SUM(F123:F127)</f>
        <v>0</v>
      </c>
      <c r="G122" s="161">
        <f>SUM(G123:G127)</f>
        <v>0</v>
      </c>
      <c r="H122" s="72">
        <f t="shared" si="8"/>
        <v>0</v>
      </c>
      <c r="I122" s="160">
        <f>SUM(I123:I127)</f>
        <v>0</v>
      </c>
      <c r="J122" s="160">
        <f>SUM(J123:J127)</f>
        <v>0</v>
      </c>
      <c r="K122" s="160">
        <f>SUM(K123:K127)</f>
        <v>0</v>
      </c>
      <c r="L122" s="162">
        <f>SUM(L123:L127)</f>
        <v>0</v>
      </c>
    </row>
    <row r="123" spans="1:12" x14ac:dyDescent="0.25">
      <c r="A123" s="44">
        <v>2272</v>
      </c>
      <c r="B123" s="174" t="s">
        <v>131</v>
      </c>
      <c r="C123" s="72">
        <f t="shared" si="7"/>
        <v>0</v>
      </c>
      <c r="D123" s="74"/>
      <c r="E123" s="74"/>
      <c r="F123" s="74"/>
      <c r="G123" s="157"/>
      <c r="H123" s="72">
        <f t="shared" si="8"/>
        <v>0</v>
      </c>
      <c r="I123" s="74"/>
      <c r="J123" s="74"/>
      <c r="K123" s="74"/>
      <c r="L123" s="158"/>
    </row>
    <row r="124" spans="1:12" ht="24" x14ac:dyDescent="0.25">
      <c r="A124" s="44">
        <v>2274</v>
      </c>
      <c r="B124" s="175" t="s">
        <v>132</v>
      </c>
      <c r="C124" s="72">
        <f t="shared" si="7"/>
        <v>0</v>
      </c>
      <c r="D124" s="74"/>
      <c r="E124" s="74"/>
      <c r="F124" s="74"/>
      <c r="G124" s="157"/>
      <c r="H124" s="72">
        <f t="shared" si="8"/>
        <v>0</v>
      </c>
      <c r="I124" s="74"/>
      <c r="J124" s="74"/>
      <c r="K124" s="74"/>
      <c r="L124" s="158"/>
    </row>
    <row r="125" spans="1:12" ht="24" x14ac:dyDescent="0.25">
      <c r="A125" s="44">
        <v>2275</v>
      </c>
      <c r="B125" s="71" t="s">
        <v>133</v>
      </c>
      <c r="C125" s="72">
        <f t="shared" si="7"/>
        <v>0</v>
      </c>
      <c r="D125" s="74"/>
      <c r="E125" s="74"/>
      <c r="F125" s="74"/>
      <c r="G125" s="157"/>
      <c r="H125" s="72">
        <f t="shared" si="8"/>
        <v>0</v>
      </c>
      <c r="I125" s="74"/>
      <c r="J125" s="74"/>
      <c r="K125" s="74"/>
      <c r="L125" s="158"/>
    </row>
    <row r="126" spans="1:12" ht="36" x14ac:dyDescent="0.25">
      <c r="A126" s="44">
        <v>2276</v>
      </c>
      <c r="B126" s="71" t="s">
        <v>134</v>
      </c>
      <c r="C126" s="72">
        <f t="shared" si="7"/>
        <v>0</v>
      </c>
      <c r="D126" s="74"/>
      <c r="E126" s="74"/>
      <c r="F126" s="74"/>
      <c r="G126" s="157"/>
      <c r="H126" s="72">
        <f t="shared" si="8"/>
        <v>0</v>
      </c>
      <c r="I126" s="74"/>
      <c r="J126" s="74"/>
      <c r="K126" s="74"/>
      <c r="L126" s="158"/>
    </row>
    <row r="127" spans="1:12" ht="24" x14ac:dyDescent="0.25">
      <c r="A127" s="44">
        <v>2279</v>
      </c>
      <c r="B127" s="71" t="s">
        <v>135</v>
      </c>
      <c r="C127" s="72">
        <f t="shared" si="7"/>
        <v>0</v>
      </c>
      <c r="D127" s="74"/>
      <c r="E127" s="74"/>
      <c r="F127" s="74"/>
      <c r="G127" s="157"/>
      <c r="H127" s="72">
        <f t="shared" si="8"/>
        <v>0</v>
      </c>
      <c r="I127" s="74"/>
      <c r="J127" s="74"/>
      <c r="K127" s="74"/>
      <c r="L127" s="158"/>
    </row>
    <row r="128" spans="1:12" ht="24" x14ac:dyDescent="0.25">
      <c r="A128" s="168">
        <v>2280</v>
      </c>
      <c r="B128" s="65" t="s">
        <v>136</v>
      </c>
      <c r="C128" s="66">
        <f t="shared" ref="C128:L128" si="9">SUM(C129)</f>
        <v>0</v>
      </c>
      <c r="D128" s="169">
        <f t="shared" si="9"/>
        <v>0</v>
      </c>
      <c r="E128" s="169">
        <f t="shared" si="9"/>
        <v>0</v>
      </c>
      <c r="F128" s="169">
        <f t="shared" si="9"/>
        <v>0</v>
      </c>
      <c r="G128" s="169">
        <f t="shared" si="9"/>
        <v>0</v>
      </c>
      <c r="H128" s="66">
        <f t="shared" si="9"/>
        <v>0</v>
      </c>
      <c r="I128" s="169">
        <f t="shared" si="9"/>
        <v>0</v>
      </c>
      <c r="J128" s="169">
        <f t="shared" si="9"/>
        <v>0</v>
      </c>
      <c r="K128" s="169">
        <f t="shared" si="9"/>
        <v>0</v>
      </c>
      <c r="L128" s="176">
        <f t="shared" si="9"/>
        <v>0</v>
      </c>
    </row>
    <row r="129" spans="1:12" ht="24" x14ac:dyDescent="0.25">
      <c r="A129" s="44">
        <v>2283</v>
      </c>
      <c r="B129" s="71" t="s">
        <v>137</v>
      </c>
      <c r="C129" s="72">
        <f>SUM(D129:G129)</f>
        <v>0</v>
      </c>
      <c r="D129" s="74"/>
      <c r="E129" s="74"/>
      <c r="F129" s="74"/>
      <c r="G129" s="157"/>
      <c r="H129" s="72">
        <f>SUM(I129:L129)</f>
        <v>0</v>
      </c>
      <c r="I129" s="74"/>
      <c r="J129" s="74"/>
      <c r="K129" s="74"/>
      <c r="L129" s="158"/>
    </row>
    <row r="130" spans="1:12" ht="38.25" customHeight="1" x14ac:dyDescent="0.25">
      <c r="A130" s="56">
        <v>2300</v>
      </c>
      <c r="B130" s="147" t="s">
        <v>138</v>
      </c>
      <c r="C130" s="57">
        <f t="shared" si="7"/>
        <v>29393</v>
      </c>
      <c r="D130" s="63">
        <f>SUM(D131,D136,D140,D141,D144,D151,D159,D160,D163)</f>
        <v>29393</v>
      </c>
      <c r="E130" s="63">
        <f>SUM(E131,E136,E140,E141,E144,E151,E159,E160,E163)</f>
        <v>0</v>
      </c>
      <c r="F130" s="63">
        <f>SUM(F131,F136,F140,F141,F144,F151,F159,F160,F163)</f>
        <v>0</v>
      </c>
      <c r="G130" s="166">
        <f>SUM(G131,G136,G140,G141,G144,G151,G159,G160,G163)</f>
        <v>0</v>
      </c>
      <c r="H130" s="57">
        <f t="shared" si="8"/>
        <v>33802</v>
      </c>
      <c r="I130" s="63">
        <f>SUM(I131,I136,I140,I141,I144,I151,I159,I160,I163)</f>
        <v>33802</v>
      </c>
      <c r="J130" s="63">
        <f>SUM(J131,J136,J140,J141,J144,J151,J159,J160,J163)</f>
        <v>0</v>
      </c>
      <c r="K130" s="63">
        <f>SUM(K131,K136,K140,K141,K144,K151,K159,K160,K163)</f>
        <v>0</v>
      </c>
      <c r="L130" s="167">
        <f>SUM(L131,L136,L140,L141,L144,L151,L159,L160,L163)</f>
        <v>0</v>
      </c>
    </row>
    <row r="131" spans="1:12" ht="24" x14ac:dyDescent="0.25">
      <c r="A131" s="168">
        <v>2310</v>
      </c>
      <c r="B131" s="65" t="s">
        <v>139</v>
      </c>
      <c r="C131" s="66">
        <f t="shared" si="7"/>
        <v>0</v>
      </c>
      <c r="D131" s="169">
        <f>SUM(D132:D135)</f>
        <v>0</v>
      </c>
      <c r="E131" s="169">
        <f t="shared" ref="E131:L131" si="10">SUM(E132:E135)</f>
        <v>0</v>
      </c>
      <c r="F131" s="169">
        <f t="shared" si="10"/>
        <v>0</v>
      </c>
      <c r="G131" s="170">
        <f t="shared" si="10"/>
        <v>0</v>
      </c>
      <c r="H131" s="66">
        <f t="shared" si="8"/>
        <v>0</v>
      </c>
      <c r="I131" s="169">
        <f t="shared" si="10"/>
        <v>0</v>
      </c>
      <c r="J131" s="169">
        <f t="shared" si="10"/>
        <v>0</v>
      </c>
      <c r="K131" s="169">
        <f t="shared" si="10"/>
        <v>0</v>
      </c>
      <c r="L131" s="171">
        <f t="shared" si="10"/>
        <v>0</v>
      </c>
    </row>
    <row r="132" spans="1:12" x14ac:dyDescent="0.25">
      <c r="A132" s="44">
        <v>2311</v>
      </c>
      <c r="B132" s="71" t="s">
        <v>140</v>
      </c>
      <c r="C132" s="72">
        <f t="shared" si="7"/>
        <v>0</v>
      </c>
      <c r="D132" s="74"/>
      <c r="E132" s="74"/>
      <c r="F132" s="74"/>
      <c r="G132" s="157"/>
      <c r="H132" s="72">
        <f t="shared" si="8"/>
        <v>0</v>
      </c>
      <c r="I132" s="74"/>
      <c r="J132" s="74"/>
      <c r="K132" s="74"/>
      <c r="L132" s="158"/>
    </row>
    <row r="133" spans="1:12" x14ac:dyDescent="0.25">
      <c r="A133" s="44">
        <v>2312</v>
      </c>
      <c r="B133" s="71" t="s">
        <v>141</v>
      </c>
      <c r="C133" s="72">
        <f t="shared" si="7"/>
        <v>0</v>
      </c>
      <c r="D133" s="74"/>
      <c r="E133" s="74"/>
      <c r="F133" s="74"/>
      <c r="G133" s="157"/>
      <c r="H133" s="72">
        <f t="shared" si="8"/>
        <v>0</v>
      </c>
      <c r="I133" s="74"/>
      <c r="J133" s="74"/>
      <c r="K133" s="74"/>
      <c r="L133" s="158"/>
    </row>
    <row r="134" spans="1:12" x14ac:dyDescent="0.25">
      <c r="A134" s="44">
        <v>2313</v>
      </c>
      <c r="B134" s="71" t="s">
        <v>142</v>
      </c>
      <c r="C134" s="72">
        <f t="shared" si="7"/>
        <v>0</v>
      </c>
      <c r="D134" s="74"/>
      <c r="E134" s="74"/>
      <c r="F134" s="74"/>
      <c r="G134" s="157"/>
      <c r="H134" s="72">
        <f t="shared" si="8"/>
        <v>0</v>
      </c>
      <c r="I134" s="74"/>
      <c r="J134" s="74"/>
      <c r="K134" s="74"/>
      <c r="L134" s="158"/>
    </row>
    <row r="135" spans="1:12" ht="36" customHeight="1" x14ac:dyDescent="0.25">
      <c r="A135" s="44">
        <v>2314</v>
      </c>
      <c r="B135" s="71" t="s">
        <v>143</v>
      </c>
      <c r="C135" s="72">
        <f t="shared" si="7"/>
        <v>0</v>
      </c>
      <c r="D135" s="74"/>
      <c r="E135" s="74"/>
      <c r="F135" s="74"/>
      <c r="G135" s="157"/>
      <c r="H135" s="72">
        <f t="shared" si="8"/>
        <v>0</v>
      </c>
      <c r="I135" s="74"/>
      <c r="J135" s="74"/>
      <c r="K135" s="74"/>
      <c r="L135" s="158"/>
    </row>
    <row r="136" spans="1:12" x14ac:dyDescent="0.25">
      <c r="A136" s="159">
        <v>2320</v>
      </c>
      <c r="B136" s="71" t="s">
        <v>144</v>
      </c>
      <c r="C136" s="72">
        <f t="shared" si="7"/>
        <v>0</v>
      </c>
      <c r="D136" s="160">
        <f>SUM(D137:D139)</f>
        <v>0</v>
      </c>
      <c r="E136" s="160">
        <f>SUM(E137:E139)</f>
        <v>0</v>
      </c>
      <c r="F136" s="160">
        <f>SUM(F137:F139)</f>
        <v>0</v>
      </c>
      <c r="G136" s="161">
        <f>SUM(G137:G139)</f>
        <v>0</v>
      </c>
      <c r="H136" s="72">
        <f t="shared" si="8"/>
        <v>0</v>
      </c>
      <c r="I136" s="160">
        <f>SUM(I137:I139)</f>
        <v>0</v>
      </c>
      <c r="J136" s="160">
        <f>SUM(J137:J139)</f>
        <v>0</v>
      </c>
      <c r="K136" s="160">
        <f>SUM(K137:K139)</f>
        <v>0</v>
      </c>
      <c r="L136" s="162">
        <f>SUM(L137:L139)</f>
        <v>0</v>
      </c>
    </row>
    <row r="137" spans="1:12" x14ac:dyDescent="0.25">
      <c r="A137" s="44">
        <v>2321</v>
      </c>
      <c r="B137" s="71" t="s">
        <v>145</v>
      </c>
      <c r="C137" s="72">
        <f t="shared" si="7"/>
        <v>0</v>
      </c>
      <c r="D137" s="74"/>
      <c r="E137" s="74"/>
      <c r="F137" s="74"/>
      <c r="G137" s="157"/>
      <c r="H137" s="72">
        <f t="shared" si="8"/>
        <v>0</v>
      </c>
      <c r="I137" s="74"/>
      <c r="J137" s="74"/>
      <c r="K137" s="74"/>
      <c r="L137" s="158"/>
    </row>
    <row r="138" spans="1:12" x14ac:dyDescent="0.25">
      <c r="A138" s="44">
        <v>2322</v>
      </c>
      <c r="B138" s="71" t="s">
        <v>146</v>
      </c>
      <c r="C138" s="72">
        <f t="shared" si="7"/>
        <v>0</v>
      </c>
      <c r="D138" s="74"/>
      <c r="E138" s="74"/>
      <c r="F138" s="74"/>
      <c r="G138" s="157"/>
      <c r="H138" s="72">
        <f t="shared" si="8"/>
        <v>0</v>
      </c>
      <c r="I138" s="74"/>
      <c r="J138" s="74"/>
      <c r="K138" s="74"/>
      <c r="L138" s="158"/>
    </row>
    <row r="139" spans="1:12" ht="10.5" customHeight="1" x14ac:dyDescent="0.25">
      <c r="A139" s="44">
        <v>2329</v>
      </c>
      <c r="B139" s="71" t="s">
        <v>147</v>
      </c>
      <c r="C139" s="72">
        <f t="shared" si="7"/>
        <v>0</v>
      </c>
      <c r="D139" s="74"/>
      <c r="E139" s="74"/>
      <c r="F139" s="74"/>
      <c r="G139" s="157"/>
      <c r="H139" s="72">
        <f t="shared" si="8"/>
        <v>0</v>
      </c>
      <c r="I139" s="74"/>
      <c r="J139" s="74"/>
      <c r="K139" s="74"/>
      <c r="L139" s="158"/>
    </row>
    <row r="140" spans="1:12" x14ac:dyDescent="0.25">
      <c r="A140" s="159">
        <v>2330</v>
      </c>
      <c r="B140" s="71" t="s">
        <v>148</v>
      </c>
      <c r="C140" s="72">
        <f t="shared" si="7"/>
        <v>0</v>
      </c>
      <c r="D140" s="74"/>
      <c r="E140" s="74"/>
      <c r="F140" s="74"/>
      <c r="G140" s="157"/>
      <c r="H140" s="72">
        <f t="shared" si="8"/>
        <v>0</v>
      </c>
      <c r="I140" s="74"/>
      <c r="J140" s="74"/>
      <c r="K140" s="74"/>
      <c r="L140" s="158"/>
    </row>
    <row r="141" spans="1:12" ht="48" x14ac:dyDescent="0.25">
      <c r="A141" s="159">
        <v>2340</v>
      </c>
      <c r="B141" s="71" t="s">
        <v>149</v>
      </c>
      <c r="C141" s="72">
        <f t="shared" si="7"/>
        <v>0</v>
      </c>
      <c r="D141" s="160">
        <f>SUM(D142:D143)</f>
        <v>0</v>
      </c>
      <c r="E141" s="160">
        <f>SUM(E142:E143)</f>
        <v>0</v>
      </c>
      <c r="F141" s="160">
        <f>SUM(F142:F143)</f>
        <v>0</v>
      </c>
      <c r="G141" s="161">
        <f>SUM(G142:G143)</f>
        <v>0</v>
      </c>
      <c r="H141" s="72">
        <f t="shared" si="8"/>
        <v>0</v>
      </c>
      <c r="I141" s="160">
        <f>SUM(I142:I143)</f>
        <v>0</v>
      </c>
      <c r="J141" s="160">
        <f>SUM(J142:J143)</f>
        <v>0</v>
      </c>
      <c r="K141" s="160">
        <f>SUM(K142:K143)</f>
        <v>0</v>
      </c>
      <c r="L141" s="162">
        <f>SUM(L142:L143)</f>
        <v>0</v>
      </c>
    </row>
    <row r="142" spans="1:12" x14ac:dyDescent="0.25">
      <c r="A142" s="44">
        <v>2341</v>
      </c>
      <c r="B142" s="71" t="s">
        <v>150</v>
      </c>
      <c r="C142" s="72">
        <f t="shared" si="7"/>
        <v>0</v>
      </c>
      <c r="D142" s="74"/>
      <c r="E142" s="74"/>
      <c r="F142" s="74"/>
      <c r="G142" s="157"/>
      <c r="H142" s="72">
        <f t="shared" si="8"/>
        <v>0</v>
      </c>
      <c r="I142" s="74"/>
      <c r="J142" s="74"/>
      <c r="K142" s="74"/>
      <c r="L142" s="158"/>
    </row>
    <row r="143" spans="1:12" ht="24" x14ac:dyDescent="0.25">
      <c r="A143" s="44">
        <v>2344</v>
      </c>
      <c r="B143" s="71" t="s">
        <v>151</v>
      </c>
      <c r="C143" s="72">
        <f t="shared" si="7"/>
        <v>0</v>
      </c>
      <c r="D143" s="74"/>
      <c r="E143" s="74"/>
      <c r="F143" s="74"/>
      <c r="G143" s="157"/>
      <c r="H143" s="72">
        <f t="shared" si="8"/>
        <v>0</v>
      </c>
      <c r="I143" s="74"/>
      <c r="J143" s="74"/>
      <c r="K143" s="74"/>
      <c r="L143" s="158"/>
    </row>
    <row r="144" spans="1:12" ht="24" x14ac:dyDescent="0.25">
      <c r="A144" s="150">
        <v>2350</v>
      </c>
      <c r="B144" s="112" t="s">
        <v>152</v>
      </c>
      <c r="C144" s="117">
        <f t="shared" si="7"/>
        <v>0</v>
      </c>
      <c r="D144" s="151">
        <f>SUM(D145:D150)</f>
        <v>0</v>
      </c>
      <c r="E144" s="151">
        <f>SUM(E145:E150)</f>
        <v>0</v>
      </c>
      <c r="F144" s="151">
        <f>SUM(F145:F150)</f>
        <v>0</v>
      </c>
      <c r="G144" s="152">
        <f>SUM(G145:G150)</f>
        <v>0</v>
      </c>
      <c r="H144" s="117">
        <f t="shared" si="8"/>
        <v>0</v>
      </c>
      <c r="I144" s="151">
        <f>SUM(I145:I150)</f>
        <v>0</v>
      </c>
      <c r="J144" s="151">
        <f>SUM(J145:J150)</f>
        <v>0</v>
      </c>
      <c r="K144" s="151">
        <f>SUM(K145:K150)</f>
        <v>0</v>
      </c>
      <c r="L144" s="153">
        <f>SUM(L145:L150)</f>
        <v>0</v>
      </c>
    </row>
    <row r="145" spans="1:12" x14ac:dyDescent="0.25">
      <c r="A145" s="38">
        <v>2351</v>
      </c>
      <c r="B145" s="65" t="s">
        <v>153</v>
      </c>
      <c r="C145" s="66">
        <f t="shared" si="7"/>
        <v>0</v>
      </c>
      <c r="D145" s="68"/>
      <c r="E145" s="68"/>
      <c r="F145" s="68"/>
      <c r="G145" s="154"/>
      <c r="H145" s="66">
        <f t="shared" si="8"/>
        <v>0</v>
      </c>
      <c r="I145" s="68"/>
      <c r="J145" s="68"/>
      <c r="K145" s="68"/>
      <c r="L145" s="155"/>
    </row>
    <row r="146" spans="1:12" x14ac:dyDescent="0.25">
      <c r="A146" s="44">
        <v>2352</v>
      </c>
      <c r="B146" s="71" t="s">
        <v>154</v>
      </c>
      <c r="C146" s="72">
        <f t="shared" si="7"/>
        <v>0</v>
      </c>
      <c r="D146" s="74"/>
      <c r="E146" s="74"/>
      <c r="F146" s="74"/>
      <c r="G146" s="157"/>
      <c r="H146" s="72">
        <f t="shared" si="8"/>
        <v>0</v>
      </c>
      <c r="I146" s="74"/>
      <c r="J146" s="74"/>
      <c r="K146" s="74"/>
      <c r="L146" s="158"/>
    </row>
    <row r="147" spans="1:12" ht="24" x14ac:dyDescent="0.25">
      <c r="A147" s="44">
        <v>2353</v>
      </c>
      <c r="B147" s="71" t="s">
        <v>155</v>
      </c>
      <c r="C147" s="72">
        <f t="shared" si="7"/>
        <v>0</v>
      </c>
      <c r="D147" s="74"/>
      <c r="E147" s="74"/>
      <c r="F147" s="74"/>
      <c r="G147" s="157"/>
      <c r="H147" s="72">
        <f t="shared" si="8"/>
        <v>0</v>
      </c>
      <c r="I147" s="74"/>
      <c r="J147" s="74"/>
      <c r="K147" s="74"/>
      <c r="L147" s="158"/>
    </row>
    <row r="148" spans="1:12" ht="24" x14ac:dyDescent="0.25">
      <c r="A148" s="44">
        <v>2354</v>
      </c>
      <c r="B148" s="71" t="s">
        <v>156</v>
      </c>
      <c r="C148" s="72">
        <f t="shared" si="7"/>
        <v>0</v>
      </c>
      <c r="D148" s="74"/>
      <c r="E148" s="74"/>
      <c r="F148" s="74"/>
      <c r="G148" s="157"/>
      <c r="H148" s="72">
        <f t="shared" si="8"/>
        <v>0</v>
      </c>
      <c r="I148" s="74"/>
      <c r="J148" s="74"/>
      <c r="K148" s="74"/>
      <c r="L148" s="158"/>
    </row>
    <row r="149" spans="1:12" ht="24" x14ac:dyDescent="0.25">
      <c r="A149" s="44">
        <v>2355</v>
      </c>
      <c r="B149" s="71" t="s">
        <v>157</v>
      </c>
      <c r="C149" s="72">
        <f t="shared" si="7"/>
        <v>0</v>
      </c>
      <c r="D149" s="74"/>
      <c r="E149" s="74"/>
      <c r="F149" s="74"/>
      <c r="G149" s="157"/>
      <c r="H149" s="72">
        <f t="shared" si="8"/>
        <v>0</v>
      </c>
      <c r="I149" s="74"/>
      <c r="J149" s="74"/>
      <c r="K149" s="74"/>
      <c r="L149" s="158"/>
    </row>
    <row r="150" spans="1:12" ht="24" x14ac:dyDescent="0.25">
      <c r="A150" s="44">
        <v>2359</v>
      </c>
      <c r="B150" s="71" t="s">
        <v>158</v>
      </c>
      <c r="C150" s="72">
        <f t="shared" si="7"/>
        <v>0</v>
      </c>
      <c r="D150" s="74"/>
      <c r="E150" s="74"/>
      <c r="F150" s="74"/>
      <c r="G150" s="157"/>
      <c r="H150" s="72">
        <f t="shared" si="8"/>
        <v>0</v>
      </c>
      <c r="I150" s="74"/>
      <c r="J150" s="74"/>
      <c r="K150" s="74"/>
      <c r="L150" s="158"/>
    </row>
    <row r="151" spans="1:12" ht="24.75" customHeight="1" x14ac:dyDescent="0.25">
      <c r="A151" s="159">
        <v>2360</v>
      </c>
      <c r="B151" s="71" t="s">
        <v>159</v>
      </c>
      <c r="C151" s="72">
        <f t="shared" si="7"/>
        <v>29393</v>
      </c>
      <c r="D151" s="160">
        <f>SUM(D152:D158)</f>
        <v>29393</v>
      </c>
      <c r="E151" s="160">
        <f>SUM(E152:E158)</f>
        <v>0</v>
      </c>
      <c r="F151" s="160">
        <f>SUM(F152:F158)</f>
        <v>0</v>
      </c>
      <c r="G151" s="161">
        <f>SUM(G152:G158)</f>
        <v>0</v>
      </c>
      <c r="H151" s="72">
        <f t="shared" si="8"/>
        <v>33802</v>
      </c>
      <c r="I151" s="160">
        <f>SUM(I152:I158)</f>
        <v>33802</v>
      </c>
      <c r="J151" s="160">
        <f>SUM(J152:J158)</f>
        <v>0</v>
      </c>
      <c r="K151" s="160">
        <f>SUM(K152:K158)</f>
        <v>0</v>
      </c>
      <c r="L151" s="162">
        <f>SUM(L152:L158)</f>
        <v>0</v>
      </c>
    </row>
    <row r="152" spans="1:12" x14ac:dyDescent="0.25">
      <c r="A152" s="43">
        <v>2361</v>
      </c>
      <c r="B152" s="71" t="s">
        <v>160</v>
      </c>
      <c r="C152" s="72">
        <f t="shared" si="7"/>
        <v>0</v>
      </c>
      <c r="D152" s="74"/>
      <c r="E152" s="74"/>
      <c r="F152" s="74"/>
      <c r="G152" s="157"/>
      <c r="H152" s="72">
        <f t="shared" si="8"/>
        <v>0</v>
      </c>
      <c r="I152" s="74"/>
      <c r="J152" s="74"/>
      <c r="K152" s="74"/>
      <c r="L152" s="158"/>
    </row>
    <row r="153" spans="1:12" ht="24" x14ac:dyDescent="0.25">
      <c r="A153" s="43">
        <v>2362</v>
      </c>
      <c r="B153" s="71" t="s">
        <v>161</v>
      </c>
      <c r="C153" s="72">
        <f t="shared" si="7"/>
        <v>0</v>
      </c>
      <c r="D153" s="74"/>
      <c r="E153" s="74"/>
      <c r="F153" s="74"/>
      <c r="G153" s="157"/>
      <c r="H153" s="72">
        <f t="shared" si="8"/>
        <v>0</v>
      </c>
      <c r="I153" s="74"/>
      <c r="J153" s="74"/>
      <c r="K153" s="74"/>
      <c r="L153" s="158"/>
    </row>
    <row r="154" spans="1:12" x14ac:dyDescent="0.25">
      <c r="A154" s="43">
        <v>2363</v>
      </c>
      <c r="B154" s="71" t="s">
        <v>162</v>
      </c>
      <c r="C154" s="72">
        <f t="shared" si="7"/>
        <v>29393</v>
      </c>
      <c r="D154" s="74">
        <v>29393</v>
      </c>
      <c r="E154" s="74"/>
      <c r="F154" s="74"/>
      <c r="G154" s="157"/>
      <c r="H154" s="72">
        <f t="shared" si="8"/>
        <v>33802</v>
      </c>
      <c r="I154" s="74">
        <v>33802</v>
      </c>
      <c r="J154" s="74"/>
      <c r="K154" s="74"/>
      <c r="L154" s="158"/>
    </row>
    <row r="155" spans="1:12" x14ac:dyDescent="0.25">
      <c r="A155" s="43">
        <v>2364</v>
      </c>
      <c r="B155" s="71" t="s">
        <v>163</v>
      </c>
      <c r="C155" s="72">
        <f t="shared" si="7"/>
        <v>0</v>
      </c>
      <c r="D155" s="74"/>
      <c r="E155" s="74"/>
      <c r="F155" s="74"/>
      <c r="G155" s="157"/>
      <c r="H155" s="72">
        <f t="shared" si="8"/>
        <v>0</v>
      </c>
      <c r="I155" s="74"/>
      <c r="J155" s="74"/>
      <c r="K155" s="74"/>
      <c r="L155" s="158"/>
    </row>
    <row r="156" spans="1:12" ht="12.75" customHeight="1" x14ac:dyDescent="0.25">
      <c r="A156" s="43">
        <v>2365</v>
      </c>
      <c r="B156" s="71" t="s">
        <v>164</v>
      </c>
      <c r="C156" s="72">
        <f t="shared" si="7"/>
        <v>0</v>
      </c>
      <c r="D156" s="74"/>
      <c r="E156" s="74"/>
      <c r="F156" s="74"/>
      <c r="G156" s="157"/>
      <c r="H156" s="72">
        <f t="shared" si="8"/>
        <v>0</v>
      </c>
      <c r="I156" s="74"/>
      <c r="J156" s="74"/>
      <c r="K156" s="74"/>
      <c r="L156" s="158"/>
    </row>
    <row r="157" spans="1:12" ht="36" x14ac:dyDescent="0.25">
      <c r="A157" s="43">
        <v>2366</v>
      </c>
      <c r="B157" s="71" t="s">
        <v>165</v>
      </c>
      <c r="C157" s="72">
        <f t="shared" si="7"/>
        <v>0</v>
      </c>
      <c r="D157" s="74"/>
      <c r="E157" s="74"/>
      <c r="F157" s="74"/>
      <c r="G157" s="157"/>
      <c r="H157" s="72">
        <f t="shared" si="8"/>
        <v>0</v>
      </c>
      <c r="I157" s="74"/>
      <c r="J157" s="74"/>
      <c r="K157" s="74"/>
      <c r="L157" s="158"/>
    </row>
    <row r="158" spans="1:12" ht="48" x14ac:dyDescent="0.25">
      <c r="A158" s="43">
        <v>2369</v>
      </c>
      <c r="B158" s="71" t="s">
        <v>166</v>
      </c>
      <c r="C158" s="72">
        <f t="shared" si="7"/>
        <v>0</v>
      </c>
      <c r="D158" s="74"/>
      <c r="E158" s="74"/>
      <c r="F158" s="74"/>
      <c r="G158" s="157"/>
      <c r="H158" s="72">
        <f t="shared" si="8"/>
        <v>0</v>
      </c>
      <c r="I158" s="74"/>
      <c r="J158" s="74"/>
      <c r="K158" s="74"/>
      <c r="L158" s="158"/>
    </row>
    <row r="159" spans="1:12" x14ac:dyDescent="0.25">
      <c r="A159" s="150">
        <v>2370</v>
      </c>
      <c r="B159" s="112" t="s">
        <v>167</v>
      </c>
      <c r="C159" s="117">
        <f t="shared" si="7"/>
        <v>0</v>
      </c>
      <c r="D159" s="163"/>
      <c r="E159" s="163"/>
      <c r="F159" s="163"/>
      <c r="G159" s="164"/>
      <c r="H159" s="117">
        <f t="shared" si="8"/>
        <v>0</v>
      </c>
      <c r="I159" s="163"/>
      <c r="J159" s="163"/>
      <c r="K159" s="163"/>
      <c r="L159" s="165"/>
    </row>
    <row r="160" spans="1:12" x14ac:dyDescent="0.25">
      <c r="A160" s="150">
        <v>2380</v>
      </c>
      <c r="B160" s="112" t="s">
        <v>168</v>
      </c>
      <c r="C160" s="117">
        <f t="shared" si="7"/>
        <v>0</v>
      </c>
      <c r="D160" s="151">
        <f>SUM(D161:D162)</f>
        <v>0</v>
      </c>
      <c r="E160" s="151">
        <f>SUM(E161:E162)</f>
        <v>0</v>
      </c>
      <c r="F160" s="151">
        <f>SUM(F161:F162)</f>
        <v>0</v>
      </c>
      <c r="G160" s="152">
        <f>SUM(G161:G162)</f>
        <v>0</v>
      </c>
      <c r="H160" s="117">
        <f t="shared" si="8"/>
        <v>0</v>
      </c>
      <c r="I160" s="151">
        <f>SUM(I161:I162)</f>
        <v>0</v>
      </c>
      <c r="J160" s="151">
        <f>SUM(J161:J162)</f>
        <v>0</v>
      </c>
      <c r="K160" s="151">
        <f>SUM(K161:K162)</f>
        <v>0</v>
      </c>
      <c r="L160" s="153">
        <f>SUM(L161:L162)</f>
        <v>0</v>
      </c>
    </row>
    <row r="161" spans="1:12" x14ac:dyDescent="0.25">
      <c r="A161" s="37">
        <v>2381</v>
      </c>
      <c r="B161" s="65" t="s">
        <v>169</v>
      </c>
      <c r="C161" s="66">
        <f t="shared" si="7"/>
        <v>0</v>
      </c>
      <c r="D161" s="68"/>
      <c r="E161" s="68"/>
      <c r="F161" s="68"/>
      <c r="G161" s="154"/>
      <c r="H161" s="66">
        <f t="shared" si="8"/>
        <v>0</v>
      </c>
      <c r="I161" s="68"/>
      <c r="J161" s="68"/>
      <c r="K161" s="68"/>
      <c r="L161" s="155"/>
    </row>
    <row r="162" spans="1:12" ht="24" x14ac:dyDescent="0.25">
      <c r="A162" s="43">
        <v>2389</v>
      </c>
      <c r="B162" s="71" t="s">
        <v>170</v>
      </c>
      <c r="C162" s="72">
        <f t="shared" si="7"/>
        <v>0</v>
      </c>
      <c r="D162" s="74"/>
      <c r="E162" s="74"/>
      <c r="F162" s="74"/>
      <c r="G162" s="157"/>
      <c r="H162" s="72">
        <f t="shared" si="8"/>
        <v>0</v>
      </c>
      <c r="I162" s="74"/>
      <c r="J162" s="74"/>
      <c r="K162" s="74"/>
      <c r="L162" s="158"/>
    </row>
    <row r="163" spans="1:12" x14ac:dyDescent="0.25">
      <c r="A163" s="150">
        <v>2390</v>
      </c>
      <c r="B163" s="112" t="s">
        <v>171</v>
      </c>
      <c r="C163" s="117">
        <f t="shared" si="7"/>
        <v>0</v>
      </c>
      <c r="D163" s="163"/>
      <c r="E163" s="163"/>
      <c r="F163" s="163"/>
      <c r="G163" s="164"/>
      <c r="H163" s="117">
        <f t="shared" si="8"/>
        <v>0</v>
      </c>
      <c r="I163" s="163"/>
      <c r="J163" s="163"/>
      <c r="K163" s="163"/>
      <c r="L163" s="165"/>
    </row>
    <row r="164" spans="1:12" x14ac:dyDescent="0.25">
      <c r="A164" s="56">
        <v>2400</v>
      </c>
      <c r="B164" s="147" t="s">
        <v>172</v>
      </c>
      <c r="C164" s="57">
        <f t="shared" si="7"/>
        <v>0</v>
      </c>
      <c r="D164" s="177"/>
      <c r="E164" s="177"/>
      <c r="F164" s="177"/>
      <c r="G164" s="178"/>
      <c r="H164" s="57">
        <f t="shared" si="8"/>
        <v>0</v>
      </c>
      <c r="I164" s="177"/>
      <c r="J164" s="177"/>
      <c r="K164" s="177"/>
      <c r="L164" s="179"/>
    </row>
    <row r="165" spans="1:12" ht="24" x14ac:dyDescent="0.25">
      <c r="A165" s="56">
        <v>2500</v>
      </c>
      <c r="B165" s="147" t="s">
        <v>173</v>
      </c>
      <c r="C165" s="57">
        <f t="shared" si="7"/>
        <v>0</v>
      </c>
      <c r="D165" s="63">
        <f>SUM(D166,D171)</f>
        <v>0</v>
      </c>
      <c r="E165" s="63">
        <f t="shared" ref="E165:G165" si="11">SUM(E166,E171)</f>
        <v>0</v>
      </c>
      <c r="F165" s="63">
        <f t="shared" si="11"/>
        <v>0</v>
      </c>
      <c r="G165" s="63">
        <f t="shared" si="11"/>
        <v>0</v>
      </c>
      <c r="H165" s="57">
        <f t="shared" si="8"/>
        <v>0</v>
      </c>
      <c r="I165" s="63">
        <f>SUM(I166,I171)</f>
        <v>0</v>
      </c>
      <c r="J165" s="63">
        <f t="shared" ref="J165:L165" si="12">SUM(J166,J171)</f>
        <v>0</v>
      </c>
      <c r="K165" s="63">
        <f t="shared" si="12"/>
        <v>0</v>
      </c>
      <c r="L165" s="149">
        <f t="shared" si="12"/>
        <v>0</v>
      </c>
    </row>
    <row r="166" spans="1:12" ht="16.5" customHeight="1" x14ac:dyDescent="0.25">
      <c r="A166" s="168">
        <v>2510</v>
      </c>
      <c r="B166" s="65" t="s">
        <v>174</v>
      </c>
      <c r="C166" s="66">
        <f t="shared" si="7"/>
        <v>0</v>
      </c>
      <c r="D166" s="169">
        <f>SUM(D167:D170)</f>
        <v>0</v>
      </c>
      <c r="E166" s="169">
        <f t="shared" ref="E166:G166" si="13">SUM(E167:E170)</f>
        <v>0</v>
      </c>
      <c r="F166" s="169">
        <f t="shared" si="13"/>
        <v>0</v>
      </c>
      <c r="G166" s="169">
        <f t="shared" si="13"/>
        <v>0</v>
      </c>
      <c r="H166" s="66">
        <f t="shared" si="8"/>
        <v>0</v>
      </c>
      <c r="I166" s="169">
        <f>SUM(I167:I170)</f>
        <v>0</v>
      </c>
      <c r="J166" s="169">
        <f t="shared" ref="J166:L166" si="14">SUM(J167:J170)</f>
        <v>0</v>
      </c>
      <c r="K166" s="169">
        <f t="shared" si="14"/>
        <v>0</v>
      </c>
      <c r="L166" s="180">
        <f t="shared" si="14"/>
        <v>0</v>
      </c>
    </row>
    <row r="167" spans="1:12" ht="24" x14ac:dyDescent="0.25">
      <c r="A167" s="44">
        <v>2512</v>
      </c>
      <c r="B167" s="71" t="s">
        <v>175</v>
      </c>
      <c r="C167" s="72">
        <f t="shared" si="7"/>
        <v>0</v>
      </c>
      <c r="D167" s="74"/>
      <c r="E167" s="74"/>
      <c r="F167" s="74"/>
      <c r="G167" s="157"/>
      <c r="H167" s="72">
        <f t="shared" si="8"/>
        <v>0</v>
      </c>
      <c r="I167" s="74"/>
      <c r="J167" s="74"/>
      <c r="K167" s="74"/>
      <c r="L167" s="158"/>
    </row>
    <row r="168" spans="1:12" ht="36" x14ac:dyDescent="0.25">
      <c r="A168" s="44">
        <v>2513</v>
      </c>
      <c r="B168" s="71" t="s">
        <v>176</v>
      </c>
      <c r="C168" s="72">
        <f t="shared" si="7"/>
        <v>0</v>
      </c>
      <c r="D168" s="74"/>
      <c r="E168" s="74"/>
      <c r="F168" s="74"/>
      <c r="G168" s="157"/>
      <c r="H168" s="72">
        <f t="shared" si="8"/>
        <v>0</v>
      </c>
      <c r="I168" s="74"/>
      <c r="J168" s="74"/>
      <c r="K168" s="74"/>
      <c r="L168" s="158"/>
    </row>
    <row r="169" spans="1:12" ht="24" x14ac:dyDescent="0.25">
      <c r="A169" s="44">
        <v>2515</v>
      </c>
      <c r="B169" s="71" t="s">
        <v>177</v>
      </c>
      <c r="C169" s="72">
        <f t="shared" si="7"/>
        <v>0</v>
      </c>
      <c r="D169" s="74"/>
      <c r="E169" s="74"/>
      <c r="F169" s="74"/>
      <c r="G169" s="157"/>
      <c r="H169" s="72">
        <f t="shared" si="8"/>
        <v>0</v>
      </c>
      <c r="I169" s="74"/>
      <c r="J169" s="74"/>
      <c r="K169" s="74"/>
      <c r="L169" s="158"/>
    </row>
    <row r="170" spans="1:12" ht="24" x14ac:dyDescent="0.25">
      <c r="A170" s="44">
        <v>2519</v>
      </c>
      <c r="B170" s="71" t="s">
        <v>178</v>
      </c>
      <c r="C170" s="72">
        <f t="shared" si="7"/>
        <v>0</v>
      </c>
      <c r="D170" s="74"/>
      <c r="E170" s="74"/>
      <c r="F170" s="74"/>
      <c r="G170" s="157"/>
      <c r="H170" s="72">
        <f t="shared" si="8"/>
        <v>0</v>
      </c>
      <c r="I170" s="74"/>
      <c r="J170" s="74"/>
      <c r="K170" s="74"/>
      <c r="L170" s="158"/>
    </row>
    <row r="171" spans="1:12" ht="24" x14ac:dyDescent="0.25">
      <c r="A171" s="159">
        <v>2520</v>
      </c>
      <c r="B171" s="71" t="s">
        <v>179</v>
      </c>
      <c r="C171" s="72">
        <f t="shared" si="7"/>
        <v>0</v>
      </c>
      <c r="D171" s="74"/>
      <c r="E171" s="74"/>
      <c r="F171" s="74"/>
      <c r="G171" s="157"/>
      <c r="H171" s="72">
        <f t="shared" si="8"/>
        <v>0</v>
      </c>
      <c r="I171" s="74"/>
      <c r="J171" s="74"/>
      <c r="K171" s="74"/>
      <c r="L171" s="158"/>
    </row>
    <row r="172" spans="1:12" s="182" customFormat="1" ht="36" customHeight="1" x14ac:dyDescent="0.25">
      <c r="A172" s="19">
        <v>2800</v>
      </c>
      <c r="B172" s="65" t="s">
        <v>180</v>
      </c>
      <c r="C172" s="66">
        <f t="shared" si="7"/>
        <v>0</v>
      </c>
      <c r="D172" s="40"/>
      <c r="E172" s="40"/>
      <c r="F172" s="40"/>
      <c r="G172" s="41"/>
      <c r="H172" s="66">
        <f t="shared" si="8"/>
        <v>0</v>
      </c>
      <c r="I172" s="40"/>
      <c r="J172" s="40"/>
      <c r="K172" s="40"/>
      <c r="L172" s="42"/>
    </row>
    <row r="173" spans="1:12" x14ac:dyDescent="0.25">
      <c r="A173" s="142">
        <v>3000</v>
      </c>
      <c r="B173" s="142" t="s">
        <v>181</v>
      </c>
      <c r="C173" s="143">
        <f t="shared" si="7"/>
        <v>0</v>
      </c>
      <c r="D173" s="144">
        <f>SUM(D174,D184)</f>
        <v>0</v>
      </c>
      <c r="E173" s="144">
        <f>SUM(E174,E184)</f>
        <v>0</v>
      </c>
      <c r="F173" s="144">
        <f>SUM(F174,F184)</f>
        <v>0</v>
      </c>
      <c r="G173" s="145">
        <f>SUM(G174,G184)</f>
        <v>0</v>
      </c>
      <c r="H173" s="143">
        <f t="shared" si="8"/>
        <v>0</v>
      </c>
      <c r="I173" s="144">
        <f>SUM(I174,I184)</f>
        <v>0</v>
      </c>
      <c r="J173" s="144">
        <f>SUM(J174,J184)</f>
        <v>0</v>
      </c>
      <c r="K173" s="144">
        <f>SUM(K174,K184)</f>
        <v>0</v>
      </c>
      <c r="L173" s="146">
        <f>SUM(L174,L184)</f>
        <v>0</v>
      </c>
    </row>
    <row r="174" spans="1:12" ht="24" x14ac:dyDescent="0.25">
      <c r="A174" s="56">
        <v>3200</v>
      </c>
      <c r="B174" s="183" t="s">
        <v>182</v>
      </c>
      <c r="C174" s="184">
        <f t="shared" si="7"/>
        <v>0</v>
      </c>
      <c r="D174" s="63">
        <f>SUM(D175,D179)</f>
        <v>0</v>
      </c>
      <c r="E174" s="63">
        <f t="shared" ref="E174:G174" si="15">SUM(E175,E179)</f>
        <v>0</v>
      </c>
      <c r="F174" s="63">
        <f t="shared" si="15"/>
        <v>0</v>
      </c>
      <c r="G174" s="63">
        <f t="shared" si="15"/>
        <v>0</v>
      </c>
      <c r="H174" s="57">
        <f t="shared" si="8"/>
        <v>0</v>
      </c>
      <c r="I174" s="63">
        <f>SUM(I175,I179)</f>
        <v>0</v>
      </c>
      <c r="J174" s="63">
        <f t="shared" ref="J174:L174" si="16">SUM(J175,J179)</f>
        <v>0</v>
      </c>
      <c r="K174" s="63">
        <f t="shared" si="16"/>
        <v>0</v>
      </c>
      <c r="L174" s="149">
        <f t="shared" si="16"/>
        <v>0</v>
      </c>
    </row>
    <row r="175" spans="1:12" ht="36" x14ac:dyDescent="0.25">
      <c r="A175" s="168">
        <v>3260</v>
      </c>
      <c r="B175" s="65" t="s">
        <v>183</v>
      </c>
      <c r="C175" s="66">
        <f t="shared" si="7"/>
        <v>0</v>
      </c>
      <c r="D175" s="169">
        <f>SUM(D176:D178)</f>
        <v>0</v>
      </c>
      <c r="E175" s="169">
        <f>SUM(E176:E178)</f>
        <v>0</v>
      </c>
      <c r="F175" s="169">
        <f>SUM(F176:F178)</f>
        <v>0</v>
      </c>
      <c r="G175" s="170">
        <f>SUM(G176:G178)</f>
        <v>0</v>
      </c>
      <c r="H175" s="66">
        <f t="shared" si="8"/>
        <v>0</v>
      </c>
      <c r="I175" s="169">
        <f>SUM(I176:I178)</f>
        <v>0</v>
      </c>
      <c r="J175" s="169">
        <f>SUM(J176:J178)</f>
        <v>0</v>
      </c>
      <c r="K175" s="169">
        <f>SUM(K176:K178)</f>
        <v>0</v>
      </c>
      <c r="L175" s="171">
        <f>SUM(L176:L178)</f>
        <v>0</v>
      </c>
    </row>
    <row r="176" spans="1:12" ht="24" x14ac:dyDescent="0.25">
      <c r="A176" s="44">
        <v>3261</v>
      </c>
      <c r="B176" s="71" t="s">
        <v>184</v>
      </c>
      <c r="C176" s="72">
        <f>SUM(D176:G176)</f>
        <v>0</v>
      </c>
      <c r="D176" s="74"/>
      <c r="E176" s="74"/>
      <c r="F176" s="74"/>
      <c r="G176" s="157"/>
      <c r="H176" s="72">
        <f>SUM(I176:L176)</f>
        <v>0</v>
      </c>
      <c r="I176" s="74"/>
      <c r="J176" s="74"/>
      <c r="K176" s="74"/>
      <c r="L176" s="158"/>
    </row>
    <row r="177" spans="1:12" ht="36" x14ac:dyDescent="0.25">
      <c r="A177" s="44">
        <v>3262</v>
      </c>
      <c r="B177" s="71" t="s">
        <v>185</v>
      </c>
      <c r="C177" s="72">
        <f>SUM(D177:G177)</f>
        <v>0</v>
      </c>
      <c r="D177" s="74"/>
      <c r="E177" s="74"/>
      <c r="F177" s="74"/>
      <c r="G177" s="157"/>
      <c r="H177" s="72">
        <f>SUM(I177:L177)</f>
        <v>0</v>
      </c>
      <c r="I177" s="74"/>
      <c r="J177" s="74"/>
      <c r="K177" s="74"/>
      <c r="L177" s="158"/>
    </row>
    <row r="178" spans="1:12" ht="24" x14ac:dyDescent="0.25">
      <c r="A178" s="44">
        <v>3263</v>
      </c>
      <c r="B178" s="71" t="s">
        <v>186</v>
      </c>
      <c r="C178" s="72">
        <f>SUM(D178:G178)</f>
        <v>0</v>
      </c>
      <c r="D178" s="74"/>
      <c r="E178" s="74"/>
      <c r="F178" s="74"/>
      <c r="G178" s="157"/>
      <c r="H178" s="72">
        <f>SUM(I178:L178)</f>
        <v>0</v>
      </c>
      <c r="I178" s="74"/>
      <c r="J178" s="74"/>
      <c r="K178" s="74"/>
      <c r="L178" s="158"/>
    </row>
    <row r="179" spans="1:12" ht="84" x14ac:dyDescent="0.25">
      <c r="A179" s="168">
        <v>3290</v>
      </c>
      <c r="B179" s="65" t="s">
        <v>187</v>
      </c>
      <c r="C179" s="185">
        <f t="shared" ref="C179:C183" si="17">SUM(D179:G179)</f>
        <v>0</v>
      </c>
      <c r="D179" s="169">
        <f>SUM(D180:D183)</f>
        <v>0</v>
      </c>
      <c r="E179" s="169">
        <f t="shared" ref="E179:G179" si="18">SUM(E180:E183)</f>
        <v>0</v>
      </c>
      <c r="F179" s="169">
        <f t="shared" si="18"/>
        <v>0</v>
      </c>
      <c r="G179" s="169">
        <f t="shared" si="18"/>
        <v>0</v>
      </c>
      <c r="H179" s="185">
        <f t="shared" ref="H179:H183" si="19">SUM(I179:L179)</f>
        <v>0</v>
      </c>
      <c r="I179" s="169">
        <f>SUM(I180:I183)</f>
        <v>0</v>
      </c>
      <c r="J179" s="169">
        <f t="shared" ref="J179:L179" si="20">SUM(J180:J183)</f>
        <v>0</v>
      </c>
      <c r="K179" s="169">
        <f t="shared" si="20"/>
        <v>0</v>
      </c>
      <c r="L179" s="186">
        <f t="shared" si="20"/>
        <v>0</v>
      </c>
    </row>
    <row r="180" spans="1:12" ht="72" x14ac:dyDescent="0.25">
      <c r="A180" s="44">
        <v>3291</v>
      </c>
      <c r="B180" s="71" t="s">
        <v>188</v>
      </c>
      <c r="C180" s="72">
        <f t="shared" si="17"/>
        <v>0</v>
      </c>
      <c r="D180" s="74"/>
      <c r="E180" s="74"/>
      <c r="F180" s="74"/>
      <c r="G180" s="187"/>
      <c r="H180" s="72">
        <f t="shared" si="19"/>
        <v>0</v>
      </c>
      <c r="I180" s="74"/>
      <c r="J180" s="74"/>
      <c r="K180" s="74"/>
      <c r="L180" s="158"/>
    </row>
    <row r="181" spans="1:12" ht="72" x14ac:dyDescent="0.25">
      <c r="A181" s="44">
        <v>3292</v>
      </c>
      <c r="B181" s="71" t="s">
        <v>189</v>
      </c>
      <c r="C181" s="72">
        <f t="shared" si="17"/>
        <v>0</v>
      </c>
      <c r="D181" s="74"/>
      <c r="E181" s="74"/>
      <c r="F181" s="74"/>
      <c r="G181" s="187"/>
      <c r="H181" s="72">
        <f t="shared" si="19"/>
        <v>0</v>
      </c>
      <c r="I181" s="74"/>
      <c r="J181" s="74"/>
      <c r="K181" s="74"/>
      <c r="L181" s="158"/>
    </row>
    <row r="182" spans="1:12" ht="72" x14ac:dyDescent="0.25">
      <c r="A182" s="44">
        <v>3293</v>
      </c>
      <c r="B182" s="71" t="s">
        <v>190</v>
      </c>
      <c r="C182" s="72">
        <f t="shared" si="17"/>
        <v>0</v>
      </c>
      <c r="D182" s="74"/>
      <c r="E182" s="74"/>
      <c r="F182" s="74"/>
      <c r="G182" s="187"/>
      <c r="H182" s="72">
        <f t="shared" si="19"/>
        <v>0</v>
      </c>
      <c r="I182" s="74"/>
      <c r="J182" s="74"/>
      <c r="K182" s="74"/>
      <c r="L182" s="158"/>
    </row>
    <row r="183" spans="1:12" ht="60" x14ac:dyDescent="0.25">
      <c r="A183" s="188">
        <v>3294</v>
      </c>
      <c r="B183" s="71" t="s">
        <v>191</v>
      </c>
      <c r="C183" s="185">
        <f t="shared" si="17"/>
        <v>0</v>
      </c>
      <c r="D183" s="189"/>
      <c r="E183" s="189"/>
      <c r="F183" s="189"/>
      <c r="G183" s="190"/>
      <c r="H183" s="185">
        <f t="shared" si="19"/>
        <v>0</v>
      </c>
      <c r="I183" s="189"/>
      <c r="J183" s="189"/>
      <c r="K183" s="189"/>
      <c r="L183" s="191"/>
    </row>
    <row r="184" spans="1:12" ht="48" x14ac:dyDescent="0.25">
      <c r="A184" s="192">
        <v>3300</v>
      </c>
      <c r="B184" s="183" t="s">
        <v>192</v>
      </c>
      <c r="C184" s="193">
        <f t="shared" si="7"/>
        <v>0</v>
      </c>
      <c r="D184" s="194">
        <f>SUM(D185:D186)</f>
        <v>0</v>
      </c>
      <c r="E184" s="194">
        <f t="shared" ref="E184:G184" si="21">SUM(E185:E186)</f>
        <v>0</v>
      </c>
      <c r="F184" s="194">
        <f t="shared" si="21"/>
        <v>0</v>
      </c>
      <c r="G184" s="194">
        <f t="shared" si="21"/>
        <v>0</v>
      </c>
      <c r="H184" s="193">
        <f t="shared" si="8"/>
        <v>0</v>
      </c>
      <c r="I184" s="194">
        <f>SUM(I185:I186)</f>
        <v>0</v>
      </c>
      <c r="J184" s="194">
        <f t="shared" ref="J184:L184" si="22">SUM(J185:J186)</f>
        <v>0</v>
      </c>
      <c r="K184" s="194">
        <f t="shared" si="22"/>
        <v>0</v>
      </c>
      <c r="L184" s="149">
        <f t="shared" si="22"/>
        <v>0</v>
      </c>
    </row>
    <row r="185" spans="1:12" ht="48" x14ac:dyDescent="0.25">
      <c r="A185" s="111">
        <v>3310</v>
      </c>
      <c r="B185" s="112" t="s">
        <v>193</v>
      </c>
      <c r="C185" s="195">
        <f t="shared" si="7"/>
        <v>0</v>
      </c>
      <c r="D185" s="163"/>
      <c r="E185" s="163"/>
      <c r="F185" s="163"/>
      <c r="G185" s="164"/>
      <c r="H185" s="195">
        <f t="shared" si="8"/>
        <v>0</v>
      </c>
      <c r="I185" s="163"/>
      <c r="J185" s="163"/>
      <c r="K185" s="163"/>
      <c r="L185" s="165"/>
    </row>
    <row r="186" spans="1:12" ht="48.75" customHeight="1" x14ac:dyDescent="0.25">
      <c r="A186" s="38">
        <v>3320</v>
      </c>
      <c r="B186" s="65" t="s">
        <v>194</v>
      </c>
      <c r="C186" s="66">
        <f t="shared" si="7"/>
        <v>0</v>
      </c>
      <c r="D186" s="68"/>
      <c r="E186" s="68"/>
      <c r="F186" s="68"/>
      <c r="G186" s="154"/>
      <c r="H186" s="66">
        <f t="shared" si="8"/>
        <v>0</v>
      </c>
      <c r="I186" s="68"/>
      <c r="J186" s="68"/>
      <c r="K186" s="68"/>
      <c r="L186" s="155"/>
    </row>
    <row r="187" spans="1:12" x14ac:dyDescent="0.25">
      <c r="A187" s="196">
        <v>4000</v>
      </c>
      <c r="B187" s="142" t="s">
        <v>195</v>
      </c>
      <c r="C187" s="143">
        <f t="shared" si="7"/>
        <v>0</v>
      </c>
      <c r="D187" s="144">
        <f>SUM(D188,D191)</f>
        <v>0</v>
      </c>
      <c r="E187" s="144">
        <f>SUM(E188,E191)</f>
        <v>0</v>
      </c>
      <c r="F187" s="144">
        <f>SUM(F188,F191)</f>
        <v>0</v>
      </c>
      <c r="G187" s="145">
        <f>SUM(G188,G191)</f>
        <v>0</v>
      </c>
      <c r="H187" s="143">
        <f t="shared" si="8"/>
        <v>0</v>
      </c>
      <c r="I187" s="144">
        <f>SUM(I188,I191)</f>
        <v>0</v>
      </c>
      <c r="J187" s="144">
        <f>SUM(J188,J191)</f>
        <v>0</v>
      </c>
      <c r="K187" s="144">
        <f>SUM(K188,K191)</f>
        <v>0</v>
      </c>
      <c r="L187" s="146">
        <f>SUM(L188,L191)</f>
        <v>0</v>
      </c>
    </row>
    <row r="188" spans="1:12" ht="24" x14ac:dyDescent="0.25">
      <c r="A188" s="197">
        <v>4200</v>
      </c>
      <c r="B188" s="147" t="s">
        <v>196</v>
      </c>
      <c r="C188" s="57">
        <f>SUM(D188:G188)</f>
        <v>0</v>
      </c>
      <c r="D188" s="63">
        <f>SUM(D189,D190)</f>
        <v>0</v>
      </c>
      <c r="E188" s="63">
        <f>SUM(E189,E190)</f>
        <v>0</v>
      </c>
      <c r="F188" s="63">
        <f>SUM(F189,F190)</f>
        <v>0</v>
      </c>
      <c r="G188" s="166">
        <f>SUM(G189,G190)</f>
        <v>0</v>
      </c>
      <c r="H188" s="57">
        <f t="shared" si="8"/>
        <v>0</v>
      </c>
      <c r="I188" s="63">
        <f>SUM(I189,I190)</f>
        <v>0</v>
      </c>
      <c r="J188" s="63">
        <f>SUM(J189,J190)</f>
        <v>0</v>
      </c>
      <c r="K188" s="63">
        <f>SUM(K189,K190)</f>
        <v>0</v>
      </c>
      <c r="L188" s="167">
        <f>SUM(L189,L190)</f>
        <v>0</v>
      </c>
    </row>
    <row r="189" spans="1:12" ht="36" x14ac:dyDescent="0.25">
      <c r="A189" s="168">
        <v>4240</v>
      </c>
      <c r="B189" s="65" t="s">
        <v>197</v>
      </c>
      <c r="C189" s="66">
        <f t="shared" ref="C189:C264" si="23">SUM(D189:G189)</f>
        <v>0</v>
      </c>
      <c r="D189" s="68"/>
      <c r="E189" s="68"/>
      <c r="F189" s="68"/>
      <c r="G189" s="154"/>
      <c r="H189" s="66">
        <f t="shared" ref="H189:H263" si="24">SUM(I189:L189)</f>
        <v>0</v>
      </c>
      <c r="I189" s="68"/>
      <c r="J189" s="68"/>
      <c r="K189" s="68"/>
      <c r="L189" s="155"/>
    </row>
    <row r="190" spans="1:12" ht="24" x14ac:dyDescent="0.25">
      <c r="A190" s="159">
        <v>4250</v>
      </c>
      <c r="B190" s="71" t="s">
        <v>198</v>
      </c>
      <c r="C190" s="72">
        <f t="shared" si="23"/>
        <v>0</v>
      </c>
      <c r="D190" s="74"/>
      <c r="E190" s="74"/>
      <c r="F190" s="74"/>
      <c r="G190" s="157"/>
      <c r="H190" s="72">
        <f t="shared" si="24"/>
        <v>0</v>
      </c>
      <c r="I190" s="74"/>
      <c r="J190" s="74"/>
      <c r="K190" s="74"/>
      <c r="L190" s="158"/>
    </row>
    <row r="191" spans="1:12" x14ac:dyDescent="0.25">
      <c r="A191" s="56">
        <v>4300</v>
      </c>
      <c r="B191" s="147" t="s">
        <v>199</v>
      </c>
      <c r="C191" s="57">
        <f t="shared" si="23"/>
        <v>0</v>
      </c>
      <c r="D191" s="63">
        <f>SUM(D192)</f>
        <v>0</v>
      </c>
      <c r="E191" s="63">
        <f>SUM(E192)</f>
        <v>0</v>
      </c>
      <c r="F191" s="63">
        <f>SUM(F192)</f>
        <v>0</v>
      </c>
      <c r="G191" s="166">
        <f>SUM(G192)</f>
        <v>0</v>
      </c>
      <c r="H191" s="57">
        <f t="shared" si="24"/>
        <v>0</v>
      </c>
      <c r="I191" s="63">
        <f>SUM(I192)</f>
        <v>0</v>
      </c>
      <c r="J191" s="63">
        <f>SUM(J192)</f>
        <v>0</v>
      </c>
      <c r="K191" s="63">
        <f>SUM(K192)</f>
        <v>0</v>
      </c>
      <c r="L191" s="167">
        <f>SUM(L192)</f>
        <v>0</v>
      </c>
    </row>
    <row r="192" spans="1:12" ht="24" x14ac:dyDescent="0.25">
      <c r="A192" s="168">
        <v>4310</v>
      </c>
      <c r="B192" s="65" t="s">
        <v>200</v>
      </c>
      <c r="C192" s="66">
        <f>SUM(D192:G192)</f>
        <v>0</v>
      </c>
      <c r="D192" s="169">
        <f>SUM(D193:D193)</f>
        <v>0</v>
      </c>
      <c r="E192" s="169">
        <f>SUM(E193:E193)</f>
        <v>0</v>
      </c>
      <c r="F192" s="169">
        <f>SUM(F193:F193)</f>
        <v>0</v>
      </c>
      <c r="G192" s="170">
        <f>SUM(G193:G193)</f>
        <v>0</v>
      </c>
      <c r="H192" s="66">
        <f t="shared" si="24"/>
        <v>0</v>
      </c>
      <c r="I192" s="169">
        <f>SUM(I193:I193)</f>
        <v>0</v>
      </c>
      <c r="J192" s="169">
        <f>SUM(J193:J193)</f>
        <v>0</v>
      </c>
      <c r="K192" s="169">
        <f>SUM(K193:K193)</f>
        <v>0</v>
      </c>
      <c r="L192" s="171">
        <f>SUM(L193:L193)</f>
        <v>0</v>
      </c>
    </row>
    <row r="193" spans="1:12" ht="36" x14ac:dyDescent="0.25">
      <c r="A193" s="44">
        <v>4311</v>
      </c>
      <c r="B193" s="71" t="s">
        <v>201</v>
      </c>
      <c r="C193" s="72">
        <f t="shared" si="23"/>
        <v>0</v>
      </c>
      <c r="D193" s="74"/>
      <c r="E193" s="74"/>
      <c r="F193" s="74"/>
      <c r="G193" s="157"/>
      <c r="H193" s="72">
        <f t="shared" si="24"/>
        <v>0</v>
      </c>
      <c r="I193" s="74"/>
      <c r="J193" s="74"/>
      <c r="K193" s="74"/>
      <c r="L193" s="158"/>
    </row>
    <row r="194" spans="1:12" s="24" customFormat="1" ht="24" x14ac:dyDescent="0.25">
      <c r="A194" s="198"/>
      <c r="B194" s="19" t="s">
        <v>202</v>
      </c>
      <c r="C194" s="138">
        <f t="shared" si="23"/>
        <v>0</v>
      </c>
      <c r="D194" s="139">
        <f>SUM(D195,D230,D269)</f>
        <v>0</v>
      </c>
      <c r="E194" s="139">
        <f>SUM(E195,E230,E269)</f>
        <v>0</v>
      </c>
      <c r="F194" s="139">
        <f>SUM(F195,F230,F269)</f>
        <v>0</v>
      </c>
      <c r="G194" s="139">
        <f>SUM(G195,G230,G269)</f>
        <v>0</v>
      </c>
      <c r="H194" s="138">
        <f t="shared" si="24"/>
        <v>0</v>
      </c>
      <c r="I194" s="139">
        <f>SUM(I195,I230,I269)</f>
        <v>0</v>
      </c>
      <c r="J194" s="139">
        <f>SUM(J195,J230,J269)</f>
        <v>0</v>
      </c>
      <c r="K194" s="139">
        <f>SUM(K195,K230,K269)</f>
        <v>0</v>
      </c>
      <c r="L194" s="199">
        <f>SUM(L195,L230,L269)</f>
        <v>0</v>
      </c>
    </row>
    <row r="195" spans="1:12" x14ac:dyDescent="0.25">
      <c r="A195" s="142">
        <v>5000</v>
      </c>
      <c r="B195" s="142" t="s">
        <v>203</v>
      </c>
      <c r="C195" s="143">
        <f t="shared" si="23"/>
        <v>0</v>
      </c>
      <c r="D195" s="144">
        <f>D196+D204</f>
        <v>0</v>
      </c>
      <c r="E195" s="144">
        <f>E196+E204</f>
        <v>0</v>
      </c>
      <c r="F195" s="144">
        <f>F196+F204</f>
        <v>0</v>
      </c>
      <c r="G195" s="144">
        <f>G196+G204</f>
        <v>0</v>
      </c>
      <c r="H195" s="143">
        <f t="shared" si="24"/>
        <v>0</v>
      </c>
      <c r="I195" s="144">
        <f>I196+I204</f>
        <v>0</v>
      </c>
      <c r="J195" s="144">
        <f>J196+J204</f>
        <v>0</v>
      </c>
      <c r="K195" s="144">
        <f>K196+K204</f>
        <v>0</v>
      </c>
      <c r="L195" s="200">
        <f>L196+L204</f>
        <v>0</v>
      </c>
    </row>
    <row r="196" spans="1:12" x14ac:dyDescent="0.25">
      <c r="A196" s="56">
        <v>5100</v>
      </c>
      <c r="B196" s="147" t="s">
        <v>204</v>
      </c>
      <c r="C196" s="57">
        <f t="shared" si="23"/>
        <v>0</v>
      </c>
      <c r="D196" s="63">
        <f>D197+D198+D201+D202+D203</f>
        <v>0</v>
      </c>
      <c r="E196" s="63">
        <f>E197+E198+E201+E202+E203</f>
        <v>0</v>
      </c>
      <c r="F196" s="63">
        <f>F197+F198+F201+F202+F203</f>
        <v>0</v>
      </c>
      <c r="G196" s="166">
        <f>G197+G198+G201+G202+G203</f>
        <v>0</v>
      </c>
      <c r="H196" s="57">
        <f t="shared" si="24"/>
        <v>0</v>
      </c>
      <c r="I196" s="63">
        <f>I197+I198+I201+I202+I203</f>
        <v>0</v>
      </c>
      <c r="J196" s="63">
        <f>J197+J198+J201+J202+J203</f>
        <v>0</v>
      </c>
      <c r="K196" s="63">
        <f>K197+K198+K201+K202+K203</f>
        <v>0</v>
      </c>
      <c r="L196" s="167">
        <f>L197+L198+L201+L202+L203</f>
        <v>0</v>
      </c>
    </row>
    <row r="197" spans="1:12" x14ac:dyDescent="0.25">
      <c r="A197" s="168">
        <v>5110</v>
      </c>
      <c r="B197" s="65" t="s">
        <v>205</v>
      </c>
      <c r="C197" s="66">
        <f t="shared" si="23"/>
        <v>0</v>
      </c>
      <c r="D197" s="68"/>
      <c r="E197" s="68"/>
      <c r="F197" s="68"/>
      <c r="G197" s="154"/>
      <c r="H197" s="66">
        <f t="shared" si="24"/>
        <v>0</v>
      </c>
      <c r="I197" s="68"/>
      <c r="J197" s="68"/>
      <c r="K197" s="68"/>
      <c r="L197" s="155"/>
    </row>
    <row r="198" spans="1:12" ht="24" x14ac:dyDescent="0.25">
      <c r="A198" s="159">
        <v>5120</v>
      </c>
      <c r="B198" s="71" t="s">
        <v>206</v>
      </c>
      <c r="C198" s="72">
        <f t="shared" si="23"/>
        <v>0</v>
      </c>
      <c r="D198" s="160">
        <f>D199+D200</f>
        <v>0</v>
      </c>
      <c r="E198" s="160">
        <f>E199+E200</f>
        <v>0</v>
      </c>
      <c r="F198" s="160">
        <f>F199+F200</f>
        <v>0</v>
      </c>
      <c r="G198" s="161">
        <f>G199+G200</f>
        <v>0</v>
      </c>
      <c r="H198" s="72">
        <f t="shared" si="24"/>
        <v>0</v>
      </c>
      <c r="I198" s="160">
        <f>I199+I200</f>
        <v>0</v>
      </c>
      <c r="J198" s="160">
        <f>J199+J200</f>
        <v>0</v>
      </c>
      <c r="K198" s="160">
        <f>K199+K200</f>
        <v>0</v>
      </c>
      <c r="L198" s="162">
        <f>L199+L200</f>
        <v>0</v>
      </c>
    </row>
    <row r="199" spans="1:12" x14ac:dyDescent="0.25">
      <c r="A199" s="44">
        <v>5121</v>
      </c>
      <c r="B199" s="71" t="s">
        <v>207</v>
      </c>
      <c r="C199" s="72">
        <f t="shared" si="23"/>
        <v>0</v>
      </c>
      <c r="D199" s="74"/>
      <c r="E199" s="74"/>
      <c r="F199" s="74"/>
      <c r="G199" s="157"/>
      <c r="H199" s="72">
        <f t="shared" si="24"/>
        <v>0</v>
      </c>
      <c r="I199" s="74"/>
      <c r="J199" s="74"/>
      <c r="K199" s="74"/>
      <c r="L199" s="158"/>
    </row>
    <row r="200" spans="1:12" ht="24" x14ac:dyDescent="0.25">
      <c r="A200" s="44">
        <v>5129</v>
      </c>
      <c r="B200" s="71" t="s">
        <v>208</v>
      </c>
      <c r="C200" s="72">
        <f t="shared" si="23"/>
        <v>0</v>
      </c>
      <c r="D200" s="74"/>
      <c r="E200" s="74"/>
      <c r="F200" s="74"/>
      <c r="G200" s="157"/>
      <c r="H200" s="72">
        <f t="shared" si="24"/>
        <v>0</v>
      </c>
      <c r="I200" s="74"/>
      <c r="J200" s="74"/>
      <c r="K200" s="74"/>
      <c r="L200" s="158"/>
    </row>
    <row r="201" spans="1:12" x14ac:dyDescent="0.25">
      <c r="A201" s="159">
        <v>5130</v>
      </c>
      <c r="B201" s="71" t="s">
        <v>209</v>
      </c>
      <c r="C201" s="72">
        <f t="shared" si="23"/>
        <v>0</v>
      </c>
      <c r="D201" s="74"/>
      <c r="E201" s="74"/>
      <c r="F201" s="74"/>
      <c r="G201" s="157"/>
      <c r="H201" s="72">
        <f t="shared" si="24"/>
        <v>0</v>
      </c>
      <c r="I201" s="74"/>
      <c r="J201" s="74"/>
      <c r="K201" s="74"/>
      <c r="L201" s="158"/>
    </row>
    <row r="202" spans="1:12" x14ac:dyDescent="0.25">
      <c r="A202" s="159">
        <v>5140</v>
      </c>
      <c r="B202" s="71" t="s">
        <v>210</v>
      </c>
      <c r="C202" s="72">
        <f t="shared" si="23"/>
        <v>0</v>
      </c>
      <c r="D202" s="74"/>
      <c r="E202" s="74"/>
      <c r="F202" s="74"/>
      <c r="G202" s="157"/>
      <c r="H202" s="72">
        <f t="shared" si="24"/>
        <v>0</v>
      </c>
      <c r="I202" s="74"/>
      <c r="J202" s="74"/>
      <c r="K202" s="74"/>
      <c r="L202" s="158"/>
    </row>
    <row r="203" spans="1:12" ht="24" x14ac:dyDescent="0.25">
      <c r="A203" s="159">
        <v>5170</v>
      </c>
      <c r="B203" s="71" t="s">
        <v>211</v>
      </c>
      <c r="C203" s="72">
        <f t="shared" si="23"/>
        <v>0</v>
      </c>
      <c r="D203" s="74"/>
      <c r="E203" s="74"/>
      <c r="F203" s="74"/>
      <c r="G203" s="157"/>
      <c r="H203" s="72">
        <f t="shared" si="24"/>
        <v>0</v>
      </c>
      <c r="I203" s="74"/>
      <c r="J203" s="74"/>
      <c r="K203" s="74"/>
      <c r="L203" s="158"/>
    </row>
    <row r="204" spans="1:12" x14ac:dyDescent="0.25">
      <c r="A204" s="56">
        <v>5200</v>
      </c>
      <c r="B204" s="147" t="s">
        <v>212</v>
      </c>
      <c r="C204" s="57">
        <f t="shared" si="23"/>
        <v>0</v>
      </c>
      <c r="D204" s="63">
        <f>D205+D215+D216+D225+D226+D227+D229</f>
        <v>0</v>
      </c>
      <c r="E204" s="63">
        <f>E205+E215+E216+E225+E226+E227+E229</f>
        <v>0</v>
      </c>
      <c r="F204" s="63">
        <f>F205+F215+F216+F225+F226+F227+F229</f>
        <v>0</v>
      </c>
      <c r="G204" s="166">
        <f>G205+G215+G216+G225+G226+G227+G229</f>
        <v>0</v>
      </c>
      <c r="H204" s="57">
        <f t="shared" si="24"/>
        <v>0</v>
      </c>
      <c r="I204" s="63">
        <f>I205+I215+I216+I225+I226+I227+I229</f>
        <v>0</v>
      </c>
      <c r="J204" s="63">
        <f>J205+J215+J216+J225+J226+J227+J229</f>
        <v>0</v>
      </c>
      <c r="K204" s="63">
        <f>K205+K215+K216+K225+K226+K227+K229</f>
        <v>0</v>
      </c>
      <c r="L204" s="167">
        <f>L205+L215+L216+L225+L226+L227+L229</f>
        <v>0</v>
      </c>
    </row>
    <row r="205" spans="1:12" x14ac:dyDescent="0.25">
      <c r="A205" s="150">
        <v>5210</v>
      </c>
      <c r="B205" s="112" t="s">
        <v>213</v>
      </c>
      <c r="C205" s="117">
        <f t="shared" si="23"/>
        <v>0</v>
      </c>
      <c r="D205" s="151">
        <f>SUM(D206:D214)</f>
        <v>0</v>
      </c>
      <c r="E205" s="151">
        <f>SUM(E206:E214)</f>
        <v>0</v>
      </c>
      <c r="F205" s="151">
        <f>SUM(F206:F214)</f>
        <v>0</v>
      </c>
      <c r="G205" s="152">
        <f>SUM(G206:G214)</f>
        <v>0</v>
      </c>
      <c r="H205" s="117">
        <f t="shared" si="24"/>
        <v>0</v>
      </c>
      <c r="I205" s="151">
        <f>SUM(I206:I214)</f>
        <v>0</v>
      </c>
      <c r="J205" s="151">
        <f>SUM(J206:J214)</f>
        <v>0</v>
      </c>
      <c r="K205" s="151">
        <f>SUM(K206:K214)</f>
        <v>0</v>
      </c>
      <c r="L205" s="153">
        <f>SUM(L206:L214)</f>
        <v>0</v>
      </c>
    </row>
    <row r="206" spans="1:12" x14ac:dyDescent="0.25">
      <c r="A206" s="38">
        <v>5211</v>
      </c>
      <c r="B206" s="65" t="s">
        <v>214</v>
      </c>
      <c r="C206" s="66">
        <f t="shared" si="23"/>
        <v>0</v>
      </c>
      <c r="D206" s="68"/>
      <c r="E206" s="68"/>
      <c r="F206" s="68"/>
      <c r="G206" s="154"/>
      <c r="H206" s="66">
        <f t="shared" si="24"/>
        <v>0</v>
      </c>
      <c r="I206" s="68"/>
      <c r="J206" s="68"/>
      <c r="K206" s="68"/>
      <c r="L206" s="155"/>
    </row>
    <row r="207" spans="1:12" x14ac:dyDescent="0.25">
      <c r="A207" s="44">
        <v>5212</v>
      </c>
      <c r="B207" s="71" t="s">
        <v>215</v>
      </c>
      <c r="C207" s="72">
        <f t="shared" si="23"/>
        <v>0</v>
      </c>
      <c r="D207" s="74"/>
      <c r="E207" s="74"/>
      <c r="F207" s="74"/>
      <c r="G207" s="157"/>
      <c r="H207" s="72">
        <f t="shared" si="24"/>
        <v>0</v>
      </c>
      <c r="I207" s="74"/>
      <c r="J207" s="74"/>
      <c r="K207" s="74"/>
      <c r="L207" s="158"/>
    </row>
    <row r="208" spans="1:12" x14ac:dyDescent="0.25">
      <c r="A208" s="44">
        <v>5213</v>
      </c>
      <c r="B208" s="71" t="s">
        <v>216</v>
      </c>
      <c r="C208" s="72">
        <f t="shared" si="23"/>
        <v>0</v>
      </c>
      <c r="D208" s="74"/>
      <c r="E208" s="74"/>
      <c r="F208" s="74"/>
      <c r="G208" s="157"/>
      <c r="H208" s="72">
        <f t="shared" si="24"/>
        <v>0</v>
      </c>
      <c r="I208" s="74"/>
      <c r="J208" s="74"/>
      <c r="K208" s="74"/>
      <c r="L208" s="158"/>
    </row>
    <row r="209" spans="1:12" x14ac:dyDescent="0.25">
      <c r="A209" s="44">
        <v>5214</v>
      </c>
      <c r="B209" s="71" t="s">
        <v>217</v>
      </c>
      <c r="C209" s="72">
        <f t="shared" si="23"/>
        <v>0</v>
      </c>
      <c r="D209" s="74"/>
      <c r="E209" s="74"/>
      <c r="F209" s="74"/>
      <c r="G209" s="157"/>
      <c r="H209" s="72">
        <f t="shared" si="24"/>
        <v>0</v>
      </c>
      <c r="I209" s="74"/>
      <c r="J209" s="74"/>
      <c r="K209" s="74"/>
      <c r="L209" s="158"/>
    </row>
    <row r="210" spans="1:12" x14ac:dyDescent="0.25">
      <c r="A210" s="44">
        <v>5215</v>
      </c>
      <c r="B210" s="71" t="s">
        <v>218</v>
      </c>
      <c r="C210" s="72">
        <f>SUM(D210:G210)</f>
        <v>0</v>
      </c>
      <c r="D210" s="74"/>
      <c r="E210" s="74"/>
      <c r="F210" s="74"/>
      <c r="G210" s="157"/>
      <c r="H210" s="72">
        <f>SUM(I210:L210)</f>
        <v>0</v>
      </c>
      <c r="I210" s="74"/>
      <c r="J210" s="74"/>
      <c r="K210" s="74"/>
      <c r="L210" s="158"/>
    </row>
    <row r="211" spans="1:12" ht="14.25" customHeight="1" x14ac:dyDescent="0.25">
      <c r="A211" s="44">
        <v>5216</v>
      </c>
      <c r="B211" s="71" t="s">
        <v>219</v>
      </c>
      <c r="C211" s="72">
        <f t="shared" si="23"/>
        <v>0</v>
      </c>
      <c r="D211" s="74"/>
      <c r="E211" s="74"/>
      <c r="F211" s="74"/>
      <c r="G211" s="157"/>
      <c r="H211" s="72">
        <f t="shared" si="24"/>
        <v>0</v>
      </c>
      <c r="I211" s="74"/>
      <c r="J211" s="74"/>
      <c r="K211" s="74"/>
      <c r="L211" s="158"/>
    </row>
    <row r="212" spans="1:12" x14ac:dyDescent="0.25">
      <c r="A212" s="44">
        <v>5217</v>
      </c>
      <c r="B212" s="71" t="s">
        <v>220</v>
      </c>
      <c r="C212" s="72">
        <f t="shared" si="23"/>
        <v>0</v>
      </c>
      <c r="D212" s="74"/>
      <c r="E212" s="74"/>
      <c r="F212" s="74"/>
      <c r="G212" s="157"/>
      <c r="H212" s="72">
        <f t="shared" si="24"/>
        <v>0</v>
      </c>
      <c r="I212" s="74"/>
      <c r="J212" s="74"/>
      <c r="K212" s="74"/>
      <c r="L212" s="158"/>
    </row>
    <row r="213" spans="1:12" x14ac:dyDescent="0.25">
      <c r="A213" s="44">
        <v>5218</v>
      </c>
      <c r="B213" s="71" t="s">
        <v>221</v>
      </c>
      <c r="C213" s="72">
        <f t="shared" si="23"/>
        <v>0</v>
      </c>
      <c r="D213" s="74"/>
      <c r="E213" s="74"/>
      <c r="F213" s="74"/>
      <c r="G213" s="157"/>
      <c r="H213" s="72">
        <f t="shared" si="24"/>
        <v>0</v>
      </c>
      <c r="I213" s="74"/>
      <c r="J213" s="74"/>
      <c r="K213" s="74"/>
      <c r="L213" s="158"/>
    </row>
    <row r="214" spans="1:12" x14ac:dyDescent="0.25">
      <c r="A214" s="44">
        <v>5219</v>
      </c>
      <c r="B214" s="71" t="s">
        <v>222</v>
      </c>
      <c r="C214" s="72">
        <f t="shared" si="23"/>
        <v>0</v>
      </c>
      <c r="D214" s="74"/>
      <c r="E214" s="74"/>
      <c r="F214" s="74"/>
      <c r="G214" s="157"/>
      <c r="H214" s="72">
        <f t="shared" si="24"/>
        <v>0</v>
      </c>
      <c r="I214" s="74"/>
      <c r="J214" s="74"/>
      <c r="K214" s="74"/>
      <c r="L214" s="158"/>
    </row>
    <row r="215" spans="1:12" ht="13.5" customHeight="1" x14ac:dyDescent="0.25">
      <c r="A215" s="159">
        <v>5220</v>
      </c>
      <c r="B215" s="71" t="s">
        <v>223</v>
      </c>
      <c r="C215" s="72">
        <f t="shared" si="23"/>
        <v>0</v>
      </c>
      <c r="D215" s="74"/>
      <c r="E215" s="74"/>
      <c r="F215" s="74"/>
      <c r="G215" s="157"/>
      <c r="H215" s="72">
        <f t="shared" si="24"/>
        <v>0</v>
      </c>
      <c r="I215" s="74"/>
      <c r="J215" s="74"/>
      <c r="K215" s="74"/>
      <c r="L215" s="158"/>
    </row>
    <row r="216" spans="1:12" x14ac:dyDescent="0.25">
      <c r="A216" s="159">
        <v>5230</v>
      </c>
      <c r="B216" s="71" t="s">
        <v>224</v>
      </c>
      <c r="C216" s="72">
        <f t="shared" si="23"/>
        <v>0</v>
      </c>
      <c r="D216" s="160">
        <f>SUM(D217:D224)</f>
        <v>0</v>
      </c>
      <c r="E216" s="160">
        <f>SUM(E217:E224)</f>
        <v>0</v>
      </c>
      <c r="F216" s="160">
        <f>SUM(F217:F224)</f>
        <v>0</v>
      </c>
      <c r="G216" s="161">
        <f>SUM(G217:G224)</f>
        <v>0</v>
      </c>
      <c r="H216" s="72">
        <f t="shared" si="24"/>
        <v>0</v>
      </c>
      <c r="I216" s="160">
        <f>SUM(I217:I224)</f>
        <v>0</v>
      </c>
      <c r="J216" s="160">
        <f>SUM(J217:J224)</f>
        <v>0</v>
      </c>
      <c r="K216" s="160">
        <f>SUM(K217:K224)</f>
        <v>0</v>
      </c>
      <c r="L216" s="162">
        <f>SUM(L217:L224)</f>
        <v>0</v>
      </c>
    </row>
    <row r="217" spans="1:12" x14ac:dyDescent="0.25">
      <c r="A217" s="44">
        <v>5231</v>
      </c>
      <c r="B217" s="71" t="s">
        <v>225</v>
      </c>
      <c r="C217" s="72">
        <f t="shared" si="23"/>
        <v>0</v>
      </c>
      <c r="D217" s="74"/>
      <c r="E217" s="74"/>
      <c r="F217" s="74"/>
      <c r="G217" s="157"/>
      <c r="H217" s="72">
        <f t="shared" si="24"/>
        <v>0</v>
      </c>
      <c r="I217" s="74"/>
      <c r="J217" s="74"/>
      <c r="K217" s="74"/>
      <c r="L217" s="158"/>
    </row>
    <row r="218" spans="1:12" x14ac:dyDescent="0.25">
      <c r="A218" s="44">
        <v>5232</v>
      </c>
      <c r="B218" s="71" t="s">
        <v>226</v>
      </c>
      <c r="C218" s="72">
        <f t="shared" si="23"/>
        <v>0</v>
      </c>
      <c r="D218" s="74"/>
      <c r="E218" s="74"/>
      <c r="F218" s="74"/>
      <c r="G218" s="157"/>
      <c r="H218" s="72">
        <f t="shared" si="24"/>
        <v>0</v>
      </c>
      <c r="I218" s="74"/>
      <c r="J218" s="74"/>
      <c r="K218" s="74"/>
      <c r="L218" s="158"/>
    </row>
    <row r="219" spans="1:12" x14ac:dyDescent="0.25">
      <c r="A219" s="44">
        <v>5233</v>
      </c>
      <c r="B219" s="71" t="s">
        <v>227</v>
      </c>
      <c r="C219" s="201">
        <f t="shared" si="23"/>
        <v>0</v>
      </c>
      <c r="D219" s="74"/>
      <c r="E219" s="74"/>
      <c r="F219" s="74"/>
      <c r="G219" s="157"/>
      <c r="H219" s="72">
        <f t="shared" si="24"/>
        <v>0</v>
      </c>
      <c r="I219" s="74"/>
      <c r="J219" s="74"/>
      <c r="K219" s="74"/>
      <c r="L219" s="158"/>
    </row>
    <row r="220" spans="1:12" ht="24" x14ac:dyDescent="0.25">
      <c r="A220" s="44">
        <v>5234</v>
      </c>
      <c r="B220" s="71" t="s">
        <v>228</v>
      </c>
      <c r="C220" s="201">
        <f t="shared" si="23"/>
        <v>0</v>
      </c>
      <c r="D220" s="74"/>
      <c r="E220" s="74"/>
      <c r="F220" s="74"/>
      <c r="G220" s="157"/>
      <c r="H220" s="72">
        <f t="shared" si="24"/>
        <v>0</v>
      </c>
      <c r="I220" s="74"/>
      <c r="J220" s="74"/>
      <c r="K220" s="74"/>
      <c r="L220" s="158"/>
    </row>
    <row r="221" spans="1:12" ht="14.25" customHeight="1" x14ac:dyDescent="0.25">
      <c r="A221" s="44">
        <v>5236</v>
      </c>
      <c r="B221" s="71" t="s">
        <v>229</v>
      </c>
      <c r="C221" s="201">
        <f t="shared" si="23"/>
        <v>0</v>
      </c>
      <c r="D221" s="74"/>
      <c r="E221" s="74"/>
      <c r="F221" s="74"/>
      <c r="G221" s="157"/>
      <c r="H221" s="72">
        <f t="shared" si="24"/>
        <v>0</v>
      </c>
      <c r="I221" s="74"/>
      <c r="J221" s="74"/>
      <c r="K221" s="74"/>
      <c r="L221" s="158"/>
    </row>
    <row r="222" spans="1:12" ht="14.25" customHeight="1" x14ac:dyDescent="0.25">
      <c r="A222" s="44">
        <v>5237</v>
      </c>
      <c r="B222" s="71" t="s">
        <v>230</v>
      </c>
      <c r="C222" s="201">
        <f t="shared" si="23"/>
        <v>0</v>
      </c>
      <c r="D222" s="74"/>
      <c r="E222" s="74"/>
      <c r="F222" s="74"/>
      <c r="G222" s="157"/>
      <c r="H222" s="72">
        <f t="shared" si="24"/>
        <v>0</v>
      </c>
      <c r="I222" s="74"/>
      <c r="J222" s="74"/>
      <c r="K222" s="74"/>
      <c r="L222" s="158"/>
    </row>
    <row r="223" spans="1:12" ht="24" x14ac:dyDescent="0.25">
      <c r="A223" s="44">
        <v>5238</v>
      </c>
      <c r="B223" s="71" t="s">
        <v>231</v>
      </c>
      <c r="C223" s="201">
        <f t="shared" si="23"/>
        <v>0</v>
      </c>
      <c r="D223" s="74"/>
      <c r="E223" s="74"/>
      <c r="F223" s="74"/>
      <c r="G223" s="157"/>
      <c r="H223" s="72">
        <f t="shared" si="24"/>
        <v>0</v>
      </c>
      <c r="I223" s="74"/>
      <c r="J223" s="74"/>
      <c r="K223" s="74"/>
      <c r="L223" s="158"/>
    </row>
    <row r="224" spans="1:12" ht="24" x14ac:dyDescent="0.25">
      <c r="A224" s="44">
        <v>5239</v>
      </c>
      <c r="B224" s="71" t="s">
        <v>232</v>
      </c>
      <c r="C224" s="201">
        <f t="shared" si="23"/>
        <v>0</v>
      </c>
      <c r="D224" s="74"/>
      <c r="E224" s="74"/>
      <c r="F224" s="74"/>
      <c r="G224" s="157"/>
      <c r="H224" s="72">
        <f t="shared" si="24"/>
        <v>0</v>
      </c>
      <c r="I224" s="74"/>
      <c r="J224" s="74"/>
      <c r="K224" s="74"/>
      <c r="L224" s="158"/>
    </row>
    <row r="225" spans="1:12" ht="24" x14ac:dyDescent="0.25">
      <c r="A225" s="159">
        <v>5240</v>
      </c>
      <c r="B225" s="71" t="s">
        <v>233</v>
      </c>
      <c r="C225" s="201">
        <f t="shared" si="23"/>
        <v>0</v>
      </c>
      <c r="D225" s="74"/>
      <c r="E225" s="74"/>
      <c r="F225" s="74"/>
      <c r="G225" s="157"/>
      <c r="H225" s="72">
        <f t="shared" si="24"/>
        <v>0</v>
      </c>
      <c r="I225" s="74"/>
      <c r="J225" s="74"/>
      <c r="K225" s="74"/>
      <c r="L225" s="158"/>
    </row>
    <row r="226" spans="1:12" x14ac:dyDescent="0.25">
      <c r="A226" s="159">
        <v>5250</v>
      </c>
      <c r="B226" s="71" t="s">
        <v>234</v>
      </c>
      <c r="C226" s="201">
        <f t="shared" si="23"/>
        <v>0</v>
      </c>
      <c r="D226" s="74"/>
      <c r="E226" s="74"/>
      <c r="F226" s="74"/>
      <c r="G226" s="157"/>
      <c r="H226" s="72">
        <f t="shared" si="24"/>
        <v>0</v>
      </c>
      <c r="I226" s="74"/>
      <c r="J226" s="74"/>
      <c r="K226" s="74"/>
      <c r="L226" s="158"/>
    </row>
    <row r="227" spans="1:12" x14ac:dyDescent="0.25">
      <c r="A227" s="159">
        <v>5260</v>
      </c>
      <c r="B227" s="71" t="s">
        <v>235</v>
      </c>
      <c r="C227" s="201">
        <f t="shared" si="23"/>
        <v>0</v>
      </c>
      <c r="D227" s="160">
        <f>SUM(D228)</f>
        <v>0</v>
      </c>
      <c r="E227" s="160">
        <f>SUM(E228)</f>
        <v>0</v>
      </c>
      <c r="F227" s="160">
        <f>SUM(F228)</f>
        <v>0</v>
      </c>
      <c r="G227" s="161">
        <f>SUM(G228)</f>
        <v>0</v>
      </c>
      <c r="H227" s="72">
        <f t="shared" si="24"/>
        <v>0</v>
      </c>
      <c r="I227" s="160">
        <f>SUM(I228)</f>
        <v>0</v>
      </c>
      <c r="J227" s="160">
        <f>SUM(J228)</f>
        <v>0</v>
      </c>
      <c r="K227" s="160">
        <f>SUM(K228)</f>
        <v>0</v>
      </c>
      <c r="L227" s="162">
        <f>SUM(L228)</f>
        <v>0</v>
      </c>
    </row>
    <row r="228" spans="1:12" ht="24" x14ac:dyDescent="0.25">
      <c r="A228" s="44">
        <v>5269</v>
      </c>
      <c r="B228" s="71" t="s">
        <v>236</v>
      </c>
      <c r="C228" s="201">
        <f t="shared" si="23"/>
        <v>0</v>
      </c>
      <c r="D228" s="74"/>
      <c r="E228" s="74"/>
      <c r="F228" s="74"/>
      <c r="G228" s="157"/>
      <c r="H228" s="72">
        <f t="shared" si="24"/>
        <v>0</v>
      </c>
      <c r="I228" s="74"/>
      <c r="J228" s="74"/>
      <c r="K228" s="74"/>
      <c r="L228" s="158"/>
    </row>
    <row r="229" spans="1:12" ht="24" x14ac:dyDescent="0.25">
      <c r="A229" s="150">
        <v>5270</v>
      </c>
      <c r="B229" s="112" t="s">
        <v>237</v>
      </c>
      <c r="C229" s="202">
        <f t="shared" si="23"/>
        <v>0</v>
      </c>
      <c r="D229" s="163"/>
      <c r="E229" s="163"/>
      <c r="F229" s="163"/>
      <c r="G229" s="164"/>
      <c r="H229" s="117">
        <f t="shared" si="24"/>
        <v>0</v>
      </c>
      <c r="I229" s="163"/>
      <c r="J229" s="163"/>
      <c r="K229" s="163"/>
      <c r="L229" s="165"/>
    </row>
    <row r="230" spans="1:12" x14ac:dyDescent="0.25">
      <c r="A230" s="142">
        <v>6000</v>
      </c>
      <c r="B230" s="142" t="s">
        <v>238</v>
      </c>
      <c r="C230" s="203">
        <f t="shared" si="23"/>
        <v>0</v>
      </c>
      <c r="D230" s="144">
        <f>D231+D251+D259</f>
        <v>0</v>
      </c>
      <c r="E230" s="144">
        <f>E231+E251+E259</f>
        <v>0</v>
      </c>
      <c r="F230" s="144">
        <f>F231+F251+F259</f>
        <v>0</v>
      </c>
      <c r="G230" s="145">
        <f>G231+G251+G259</f>
        <v>0</v>
      </c>
      <c r="H230" s="143">
        <f t="shared" si="24"/>
        <v>0</v>
      </c>
      <c r="I230" s="144">
        <f>I231+I251+I259</f>
        <v>0</v>
      </c>
      <c r="J230" s="144">
        <f>J231+J251+J259</f>
        <v>0</v>
      </c>
      <c r="K230" s="144">
        <f>K231+K251+K259</f>
        <v>0</v>
      </c>
      <c r="L230" s="146">
        <f>L231+L251+L259</f>
        <v>0</v>
      </c>
    </row>
    <row r="231" spans="1:12" ht="14.25" customHeight="1" x14ac:dyDescent="0.25">
      <c r="A231" s="192">
        <v>6200</v>
      </c>
      <c r="B231" s="183" t="s">
        <v>239</v>
      </c>
      <c r="C231" s="204">
        <f>SUM(D231:G231)</f>
        <v>0</v>
      </c>
      <c r="D231" s="194">
        <f>SUM(D232,D233,D235,D238,D244,D245,D246)</f>
        <v>0</v>
      </c>
      <c r="E231" s="194">
        <f>SUM(E232,E233,E235,E238,E244,E245,E246)</f>
        <v>0</v>
      </c>
      <c r="F231" s="194">
        <f>SUM(F232,F233,F235,F238,F244,F245,F246)</f>
        <v>0</v>
      </c>
      <c r="G231" s="194">
        <f>SUM(G232,G233,G235,G238,G244,G245,G246)</f>
        <v>0</v>
      </c>
      <c r="H231" s="193">
        <f t="shared" si="24"/>
        <v>0</v>
      </c>
      <c r="I231" s="194">
        <f>SUM(I232,I233,I235,I238,I244,I245,I246)</f>
        <v>0</v>
      </c>
      <c r="J231" s="194">
        <f>SUM(J232,J233,J235,J238,J244,J245,J246)</f>
        <v>0</v>
      </c>
      <c r="K231" s="194">
        <f>SUM(K232,K233,K235,K238,K244,K245,K246)</f>
        <v>0</v>
      </c>
      <c r="L231" s="149">
        <f>SUM(L232,L233,L235,L238,L244,L245,L246)</f>
        <v>0</v>
      </c>
    </row>
    <row r="232" spans="1:12" ht="24" x14ac:dyDescent="0.25">
      <c r="A232" s="168">
        <v>6220</v>
      </c>
      <c r="B232" s="65" t="s">
        <v>240</v>
      </c>
      <c r="C232" s="205">
        <f t="shared" si="23"/>
        <v>0</v>
      </c>
      <c r="D232" s="68"/>
      <c r="E232" s="68"/>
      <c r="F232" s="68"/>
      <c r="G232" s="206"/>
      <c r="H232" s="207">
        <f t="shared" si="24"/>
        <v>0</v>
      </c>
      <c r="I232" s="68"/>
      <c r="J232" s="68"/>
      <c r="K232" s="68"/>
      <c r="L232" s="155"/>
    </row>
    <row r="233" spans="1:12" x14ac:dyDescent="0.25">
      <c r="A233" s="159">
        <v>6230</v>
      </c>
      <c r="B233" s="71" t="s">
        <v>241</v>
      </c>
      <c r="C233" s="201">
        <f t="shared" si="23"/>
        <v>0</v>
      </c>
      <c r="D233" s="160">
        <f>SUM(D234)</f>
        <v>0</v>
      </c>
      <c r="E233" s="160">
        <f t="shared" ref="E233:L233" si="25">SUM(E234)</f>
        <v>0</v>
      </c>
      <c r="F233" s="160">
        <f t="shared" si="25"/>
        <v>0</v>
      </c>
      <c r="G233" s="161">
        <f t="shared" si="25"/>
        <v>0</v>
      </c>
      <c r="H233" s="208">
        <f t="shared" si="24"/>
        <v>0</v>
      </c>
      <c r="I233" s="160">
        <f t="shared" si="25"/>
        <v>0</v>
      </c>
      <c r="J233" s="160">
        <f t="shared" si="25"/>
        <v>0</v>
      </c>
      <c r="K233" s="160">
        <f t="shared" si="25"/>
        <v>0</v>
      </c>
      <c r="L233" s="162">
        <f t="shared" si="25"/>
        <v>0</v>
      </c>
    </row>
    <row r="234" spans="1:12" ht="24" x14ac:dyDescent="0.25">
      <c r="A234" s="44">
        <v>6239</v>
      </c>
      <c r="B234" s="65" t="s">
        <v>242</v>
      </c>
      <c r="C234" s="201">
        <f t="shared" si="23"/>
        <v>0</v>
      </c>
      <c r="D234" s="68"/>
      <c r="E234" s="68"/>
      <c r="F234" s="68"/>
      <c r="G234" s="154"/>
      <c r="H234" s="208">
        <f t="shared" si="24"/>
        <v>0</v>
      </c>
      <c r="I234" s="68"/>
      <c r="J234" s="68"/>
      <c r="K234" s="68"/>
      <c r="L234" s="155"/>
    </row>
    <row r="235" spans="1:12" ht="24" x14ac:dyDescent="0.25">
      <c r="A235" s="159">
        <v>6240</v>
      </c>
      <c r="B235" s="71" t="s">
        <v>243</v>
      </c>
      <c r="C235" s="201">
        <f>SUM(D235:G235)</f>
        <v>0</v>
      </c>
      <c r="D235" s="160">
        <f>SUM(D236:D237)</f>
        <v>0</v>
      </c>
      <c r="E235" s="160">
        <f>SUM(E236:E237)</f>
        <v>0</v>
      </c>
      <c r="F235" s="160">
        <f>SUM(F236:F237)</f>
        <v>0</v>
      </c>
      <c r="G235" s="161">
        <f>SUM(G236:G237)</f>
        <v>0</v>
      </c>
      <c r="H235" s="208">
        <f t="shared" si="24"/>
        <v>0</v>
      </c>
      <c r="I235" s="160">
        <f>SUM(I236:I237)</f>
        <v>0</v>
      </c>
      <c r="J235" s="160">
        <f>SUM(J236:J237)</f>
        <v>0</v>
      </c>
      <c r="K235" s="160">
        <f>SUM(K236:K237)</f>
        <v>0</v>
      </c>
      <c r="L235" s="162">
        <f>SUM(L236:L237)</f>
        <v>0</v>
      </c>
    </row>
    <row r="236" spans="1:12" x14ac:dyDescent="0.25">
      <c r="A236" s="44">
        <v>6241</v>
      </c>
      <c r="B236" s="71" t="s">
        <v>244</v>
      </c>
      <c r="C236" s="201">
        <f>SUM(D236:G236)</f>
        <v>0</v>
      </c>
      <c r="D236" s="74"/>
      <c r="E236" s="74"/>
      <c r="F236" s="74"/>
      <c r="G236" s="157"/>
      <c r="H236" s="208">
        <f>SUM(I236:L236)</f>
        <v>0</v>
      </c>
      <c r="I236" s="74"/>
      <c r="J236" s="74"/>
      <c r="K236" s="74"/>
      <c r="L236" s="158"/>
    </row>
    <row r="237" spans="1:12" x14ac:dyDescent="0.25">
      <c r="A237" s="44">
        <v>6242</v>
      </c>
      <c r="B237" s="71" t="s">
        <v>245</v>
      </c>
      <c r="C237" s="201">
        <f>SUM(D237:G237)</f>
        <v>0</v>
      </c>
      <c r="D237" s="74"/>
      <c r="E237" s="74"/>
      <c r="F237" s="74"/>
      <c r="G237" s="157"/>
      <c r="H237" s="208">
        <f t="shared" si="24"/>
        <v>0</v>
      </c>
      <c r="I237" s="74"/>
      <c r="J237" s="74"/>
      <c r="K237" s="74"/>
      <c r="L237" s="158"/>
    </row>
    <row r="238" spans="1:12" ht="25.5" customHeight="1" x14ac:dyDescent="0.25">
      <c r="A238" s="159">
        <v>6250</v>
      </c>
      <c r="B238" s="71" t="s">
        <v>246</v>
      </c>
      <c r="C238" s="201">
        <f>SUM(D238:G238)</f>
        <v>0</v>
      </c>
      <c r="D238" s="160">
        <f>SUM(D239:D243)</f>
        <v>0</v>
      </c>
      <c r="E238" s="160">
        <f>SUM(E239:E243)</f>
        <v>0</v>
      </c>
      <c r="F238" s="160">
        <f>SUM(F239:F243)</f>
        <v>0</v>
      </c>
      <c r="G238" s="161">
        <f>SUM(G239:G243)</f>
        <v>0</v>
      </c>
      <c r="H238" s="208">
        <f t="shared" si="24"/>
        <v>0</v>
      </c>
      <c r="I238" s="160">
        <f>SUM(I239:I243)</f>
        <v>0</v>
      </c>
      <c r="J238" s="160">
        <f>SUM(J239:J243)</f>
        <v>0</v>
      </c>
      <c r="K238" s="160">
        <f>SUM(K239:K243)</f>
        <v>0</v>
      </c>
      <c r="L238" s="162">
        <f>SUM(L239:L243)</f>
        <v>0</v>
      </c>
    </row>
    <row r="239" spans="1:12" ht="14.25" customHeight="1" x14ac:dyDescent="0.25">
      <c r="A239" s="44">
        <v>6252</v>
      </c>
      <c r="B239" s="71" t="s">
        <v>247</v>
      </c>
      <c r="C239" s="201">
        <f>SUM(D239:G239)</f>
        <v>0</v>
      </c>
      <c r="D239" s="74"/>
      <c r="E239" s="74"/>
      <c r="F239" s="74"/>
      <c r="G239" s="157"/>
      <c r="H239" s="208">
        <f t="shared" si="24"/>
        <v>0</v>
      </c>
      <c r="I239" s="74"/>
      <c r="J239" s="74"/>
      <c r="K239" s="74"/>
      <c r="L239" s="158"/>
    </row>
    <row r="240" spans="1:12" ht="14.25" customHeight="1" x14ac:dyDescent="0.25">
      <c r="A240" s="44">
        <v>6253</v>
      </c>
      <c r="B240" s="71" t="s">
        <v>248</v>
      </c>
      <c r="C240" s="201">
        <f t="shared" si="23"/>
        <v>0</v>
      </c>
      <c r="D240" s="74"/>
      <c r="E240" s="74"/>
      <c r="F240" s="74"/>
      <c r="G240" s="157"/>
      <c r="H240" s="208">
        <f t="shared" si="24"/>
        <v>0</v>
      </c>
      <c r="I240" s="74"/>
      <c r="J240" s="74"/>
      <c r="K240" s="74"/>
      <c r="L240" s="158"/>
    </row>
    <row r="241" spans="1:12" ht="24" x14ac:dyDescent="0.25">
      <c r="A241" s="44">
        <v>6254</v>
      </c>
      <c r="B241" s="71" t="s">
        <v>249</v>
      </c>
      <c r="C241" s="201">
        <f t="shared" si="23"/>
        <v>0</v>
      </c>
      <c r="D241" s="74"/>
      <c r="E241" s="74"/>
      <c r="F241" s="74"/>
      <c r="G241" s="157"/>
      <c r="H241" s="208">
        <f t="shared" si="24"/>
        <v>0</v>
      </c>
      <c r="I241" s="74"/>
      <c r="J241" s="74"/>
      <c r="K241" s="74"/>
      <c r="L241" s="158"/>
    </row>
    <row r="242" spans="1:12" ht="24" x14ac:dyDescent="0.25">
      <c r="A242" s="44">
        <v>6255</v>
      </c>
      <c r="B242" s="71" t="s">
        <v>250</v>
      </c>
      <c r="C242" s="201">
        <f t="shared" si="23"/>
        <v>0</v>
      </c>
      <c r="D242" s="74"/>
      <c r="E242" s="74"/>
      <c r="F242" s="74"/>
      <c r="G242" s="157"/>
      <c r="H242" s="208">
        <f t="shared" si="24"/>
        <v>0</v>
      </c>
      <c r="I242" s="74"/>
      <c r="J242" s="74"/>
      <c r="K242" s="74"/>
      <c r="L242" s="158"/>
    </row>
    <row r="243" spans="1:12" x14ac:dyDescent="0.25">
      <c r="A243" s="44">
        <v>6259</v>
      </c>
      <c r="B243" s="71" t="s">
        <v>251</v>
      </c>
      <c r="C243" s="201">
        <f t="shared" si="23"/>
        <v>0</v>
      </c>
      <c r="D243" s="74"/>
      <c r="E243" s="74"/>
      <c r="F243" s="74"/>
      <c r="G243" s="157"/>
      <c r="H243" s="208">
        <f t="shared" si="24"/>
        <v>0</v>
      </c>
      <c r="I243" s="74"/>
      <c r="J243" s="74"/>
      <c r="K243" s="74"/>
      <c r="L243" s="158"/>
    </row>
    <row r="244" spans="1:12" ht="24" x14ac:dyDescent="0.25">
      <c r="A244" s="159">
        <v>6260</v>
      </c>
      <c r="B244" s="71" t="s">
        <v>252</v>
      </c>
      <c r="C244" s="201">
        <f t="shared" si="23"/>
        <v>0</v>
      </c>
      <c r="D244" s="74"/>
      <c r="E244" s="74"/>
      <c r="F244" s="74"/>
      <c r="G244" s="157"/>
      <c r="H244" s="208">
        <f t="shared" si="24"/>
        <v>0</v>
      </c>
      <c r="I244" s="74"/>
      <c r="J244" s="74"/>
      <c r="K244" s="74"/>
      <c r="L244" s="158"/>
    </row>
    <row r="245" spans="1:12" x14ac:dyDescent="0.25">
      <c r="A245" s="159">
        <v>6270</v>
      </c>
      <c r="B245" s="71" t="s">
        <v>253</v>
      </c>
      <c r="C245" s="201">
        <f t="shared" si="23"/>
        <v>0</v>
      </c>
      <c r="D245" s="74"/>
      <c r="E245" s="74"/>
      <c r="F245" s="74"/>
      <c r="G245" s="157"/>
      <c r="H245" s="208">
        <f t="shared" si="24"/>
        <v>0</v>
      </c>
      <c r="I245" s="74"/>
      <c r="J245" s="74"/>
      <c r="K245" s="74"/>
      <c r="L245" s="158"/>
    </row>
    <row r="246" spans="1:12" ht="24" x14ac:dyDescent="0.25">
      <c r="A246" s="168">
        <v>6290</v>
      </c>
      <c r="B246" s="65" t="s">
        <v>254</v>
      </c>
      <c r="C246" s="209">
        <f t="shared" si="23"/>
        <v>0</v>
      </c>
      <c r="D246" s="169">
        <f>SUM(D247:D250)</f>
        <v>0</v>
      </c>
      <c r="E246" s="169">
        <f t="shared" ref="E246:G246" si="26">SUM(E247:E250)</f>
        <v>0</v>
      </c>
      <c r="F246" s="169">
        <f t="shared" si="26"/>
        <v>0</v>
      </c>
      <c r="G246" s="210">
        <f t="shared" si="26"/>
        <v>0</v>
      </c>
      <c r="H246" s="209">
        <f t="shared" si="24"/>
        <v>0</v>
      </c>
      <c r="I246" s="169">
        <f>SUM(I247:I250)</f>
        <v>0</v>
      </c>
      <c r="J246" s="169">
        <f t="shared" ref="J246:L246" si="27">SUM(J247:J250)</f>
        <v>0</v>
      </c>
      <c r="K246" s="169">
        <f t="shared" si="27"/>
        <v>0</v>
      </c>
      <c r="L246" s="186">
        <f t="shared" si="27"/>
        <v>0</v>
      </c>
    </row>
    <row r="247" spans="1:12" x14ac:dyDescent="0.25">
      <c r="A247" s="44">
        <v>6291</v>
      </c>
      <c r="B247" s="71" t="s">
        <v>255</v>
      </c>
      <c r="C247" s="201">
        <f t="shared" si="23"/>
        <v>0</v>
      </c>
      <c r="D247" s="74"/>
      <c r="E247" s="74"/>
      <c r="F247" s="74"/>
      <c r="G247" s="211"/>
      <c r="H247" s="201">
        <f t="shared" si="24"/>
        <v>0</v>
      </c>
      <c r="I247" s="74"/>
      <c r="J247" s="74"/>
      <c r="K247" s="74"/>
      <c r="L247" s="158"/>
    </row>
    <row r="248" spans="1:12" x14ac:dyDescent="0.25">
      <c r="A248" s="44">
        <v>6292</v>
      </c>
      <c r="B248" s="71" t="s">
        <v>256</v>
      </c>
      <c r="C248" s="201">
        <f t="shared" si="23"/>
        <v>0</v>
      </c>
      <c r="D248" s="74"/>
      <c r="E248" s="74"/>
      <c r="F248" s="74"/>
      <c r="G248" s="211"/>
      <c r="H248" s="201">
        <f t="shared" si="24"/>
        <v>0</v>
      </c>
      <c r="I248" s="74"/>
      <c r="J248" s="74"/>
      <c r="K248" s="74"/>
      <c r="L248" s="158"/>
    </row>
    <row r="249" spans="1:12" ht="72" x14ac:dyDescent="0.25">
      <c r="A249" s="44">
        <v>6296</v>
      </c>
      <c r="B249" s="71" t="s">
        <v>257</v>
      </c>
      <c r="C249" s="201">
        <f t="shared" si="23"/>
        <v>0</v>
      </c>
      <c r="D249" s="74"/>
      <c r="E249" s="74"/>
      <c r="F249" s="74"/>
      <c r="G249" s="211"/>
      <c r="H249" s="201">
        <f t="shared" si="24"/>
        <v>0</v>
      </c>
      <c r="I249" s="74"/>
      <c r="J249" s="74"/>
      <c r="K249" s="74"/>
      <c r="L249" s="158"/>
    </row>
    <row r="250" spans="1:12" ht="39.75" customHeight="1" x14ac:dyDescent="0.25">
      <c r="A250" s="44">
        <v>6299</v>
      </c>
      <c r="B250" s="71" t="s">
        <v>258</v>
      </c>
      <c r="C250" s="201">
        <f t="shared" si="23"/>
        <v>0</v>
      </c>
      <c r="D250" s="74"/>
      <c r="E250" s="74"/>
      <c r="F250" s="74"/>
      <c r="G250" s="211"/>
      <c r="H250" s="201">
        <f t="shared" si="24"/>
        <v>0</v>
      </c>
      <c r="I250" s="74"/>
      <c r="J250" s="74"/>
      <c r="K250" s="74"/>
      <c r="L250" s="158"/>
    </row>
    <row r="251" spans="1:12" x14ac:dyDescent="0.25">
      <c r="A251" s="56">
        <v>6300</v>
      </c>
      <c r="B251" s="147" t="s">
        <v>259</v>
      </c>
      <c r="C251" s="184">
        <f t="shared" si="23"/>
        <v>0</v>
      </c>
      <c r="D251" s="63">
        <f>SUM(D252,D257,D258)</f>
        <v>0</v>
      </c>
      <c r="E251" s="63">
        <f t="shared" ref="E251:G251" si="28">SUM(E252,E257,E258)</f>
        <v>0</v>
      </c>
      <c r="F251" s="63">
        <f t="shared" si="28"/>
        <v>0</v>
      </c>
      <c r="G251" s="63">
        <f t="shared" si="28"/>
        <v>0</v>
      </c>
      <c r="H251" s="57">
        <f t="shared" si="24"/>
        <v>0</v>
      </c>
      <c r="I251" s="63">
        <f>SUM(I252,I257,I258)</f>
        <v>0</v>
      </c>
      <c r="J251" s="63">
        <f t="shared" ref="J251:L251" si="29">SUM(J252,J257,J258)</f>
        <v>0</v>
      </c>
      <c r="K251" s="63">
        <f t="shared" si="29"/>
        <v>0</v>
      </c>
      <c r="L251" s="172">
        <f t="shared" si="29"/>
        <v>0</v>
      </c>
    </row>
    <row r="252" spans="1:12" ht="24" x14ac:dyDescent="0.25">
      <c r="A252" s="168">
        <v>6320</v>
      </c>
      <c r="B252" s="65" t="s">
        <v>260</v>
      </c>
      <c r="C252" s="209">
        <f t="shared" si="23"/>
        <v>0</v>
      </c>
      <c r="D252" s="169">
        <f>SUM(D253:D256)</f>
        <v>0</v>
      </c>
      <c r="E252" s="169">
        <f>SUM(E253:E256)</f>
        <v>0</v>
      </c>
      <c r="F252" s="169">
        <f t="shared" ref="F252:G252" si="30">SUM(F253:F256)</f>
        <v>0</v>
      </c>
      <c r="G252" s="212">
        <f t="shared" si="30"/>
        <v>0</v>
      </c>
      <c r="H252" s="209">
        <f t="shared" si="24"/>
        <v>0</v>
      </c>
      <c r="I252" s="169">
        <f>SUM(I253:I256)</f>
        <v>0</v>
      </c>
      <c r="J252" s="169">
        <f t="shared" ref="J252:L252" si="31">SUM(J253:J256)</f>
        <v>0</v>
      </c>
      <c r="K252" s="169">
        <f t="shared" si="31"/>
        <v>0</v>
      </c>
      <c r="L252" s="213">
        <f t="shared" si="31"/>
        <v>0</v>
      </c>
    </row>
    <row r="253" spans="1:12" x14ac:dyDescent="0.25">
      <c r="A253" s="44">
        <v>6322</v>
      </c>
      <c r="B253" s="71" t="s">
        <v>261</v>
      </c>
      <c r="C253" s="201">
        <f t="shared" si="23"/>
        <v>0</v>
      </c>
      <c r="D253" s="74"/>
      <c r="E253" s="74"/>
      <c r="F253" s="74"/>
      <c r="G253" s="211"/>
      <c r="H253" s="201">
        <f t="shared" si="24"/>
        <v>0</v>
      </c>
      <c r="I253" s="74"/>
      <c r="J253" s="74"/>
      <c r="K253" s="74"/>
      <c r="L253" s="158"/>
    </row>
    <row r="254" spans="1:12" ht="24" x14ac:dyDescent="0.25">
      <c r="A254" s="44">
        <v>6323</v>
      </c>
      <c r="B254" s="71" t="s">
        <v>262</v>
      </c>
      <c r="C254" s="201">
        <f t="shared" si="23"/>
        <v>0</v>
      </c>
      <c r="D254" s="74"/>
      <c r="E254" s="74"/>
      <c r="F254" s="74"/>
      <c r="G254" s="211"/>
      <c r="H254" s="201">
        <f t="shared" si="24"/>
        <v>0</v>
      </c>
      <c r="I254" s="74"/>
      <c r="J254" s="74"/>
      <c r="K254" s="74"/>
      <c r="L254" s="158"/>
    </row>
    <row r="255" spans="1:12" ht="24" x14ac:dyDescent="0.25">
      <c r="A255" s="44">
        <v>6324</v>
      </c>
      <c r="B255" s="71" t="s">
        <v>263</v>
      </c>
      <c r="C255" s="201">
        <f t="shared" si="23"/>
        <v>0</v>
      </c>
      <c r="D255" s="74"/>
      <c r="E255" s="74"/>
      <c r="F255" s="74"/>
      <c r="G255" s="211"/>
      <c r="H255" s="201">
        <f t="shared" si="24"/>
        <v>0</v>
      </c>
      <c r="I255" s="74"/>
      <c r="J255" s="74"/>
      <c r="K255" s="74"/>
      <c r="L255" s="158"/>
    </row>
    <row r="256" spans="1:12" x14ac:dyDescent="0.25">
      <c r="A256" s="38">
        <v>6329</v>
      </c>
      <c r="B256" s="65" t="s">
        <v>264</v>
      </c>
      <c r="C256" s="205">
        <f t="shared" si="23"/>
        <v>0</v>
      </c>
      <c r="D256" s="68"/>
      <c r="E256" s="68"/>
      <c r="F256" s="68"/>
      <c r="G256" s="214"/>
      <c r="H256" s="205">
        <f t="shared" si="24"/>
        <v>0</v>
      </c>
      <c r="I256" s="68"/>
      <c r="J256" s="68"/>
      <c r="K256" s="68"/>
      <c r="L256" s="155"/>
    </row>
    <row r="257" spans="1:13" ht="24" x14ac:dyDescent="0.25">
      <c r="A257" s="215">
        <v>6330</v>
      </c>
      <c r="B257" s="216" t="s">
        <v>265</v>
      </c>
      <c r="C257" s="209">
        <f>SUM(D257:G257)</f>
        <v>0</v>
      </c>
      <c r="D257" s="189"/>
      <c r="E257" s="189"/>
      <c r="F257" s="189"/>
      <c r="G257" s="211"/>
      <c r="H257" s="209">
        <f>SUM(I257:L257)</f>
        <v>0</v>
      </c>
      <c r="I257" s="189"/>
      <c r="J257" s="189"/>
      <c r="K257" s="189"/>
      <c r="L257" s="191"/>
    </row>
    <row r="258" spans="1:13" x14ac:dyDescent="0.25">
      <c r="A258" s="159">
        <v>6360</v>
      </c>
      <c r="B258" s="71" t="s">
        <v>266</v>
      </c>
      <c r="C258" s="201">
        <f t="shared" si="23"/>
        <v>0</v>
      </c>
      <c r="D258" s="74"/>
      <c r="E258" s="74"/>
      <c r="F258" s="74"/>
      <c r="G258" s="157"/>
      <c r="H258" s="208">
        <f t="shared" si="24"/>
        <v>0</v>
      </c>
      <c r="I258" s="74"/>
      <c r="J258" s="74"/>
      <c r="K258" s="74"/>
      <c r="L258" s="158"/>
    </row>
    <row r="259" spans="1:13" ht="36" x14ac:dyDescent="0.25">
      <c r="A259" s="56">
        <v>6400</v>
      </c>
      <c r="B259" s="147" t="s">
        <v>267</v>
      </c>
      <c r="C259" s="184">
        <f>SUM(D259:G259)</f>
        <v>0</v>
      </c>
      <c r="D259" s="63">
        <f>SUM(D260,D264)</f>
        <v>0</v>
      </c>
      <c r="E259" s="63">
        <f t="shared" ref="E259:G259" si="32">SUM(E260,E264)</f>
        <v>0</v>
      </c>
      <c r="F259" s="63">
        <f t="shared" si="32"/>
        <v>0</v>
      </c>
      <c r="G259" s="63">
        <f t="shared" si="32"/>
        <v>0</v>
      </c>
      <c r="H259" s="57">
        <f>SUM(I259:L259)</f>
        <v>0</v>
      </c>
      <c r="I259" s="63">
        <f>SUM(I260,I264)</f>
        <v>0</v>
      </c>
      <c r="J259" s="63">
        <f t="shared" ref="J259:L259" si="33">SUM(J260,J264)</f>
        <v>0</v>
      </c>
      <c r="K259" s="63">
        <f t="shared" si="33"/>
        <v>0</v>
      </c>
      <c r="L259" s="172">
        <f t="shared" si="33"/>
        <v>0</v>
      </c>
    </row>
    <row r="260" spans="1:13" ht="24" x14ac:dyDescent="0.25">
      <c r="A260" s="168">
        <v>6410</v>
      </c>
      <c r="B260" s="65" t="s">
        <v>268</v>
      </c>
      <c r="C260" s="205">
        <f t="shared" si="23"/>
        <v>0</v>
      </c>
      <c r="D260" s="169">
        <f>SUM(D261:D263)</f>
        <v>0</v>
      </c>
      <c r="E260" s="169">
        <f t="shared" ref="E260:G260" si="34">SUM(E261:E263)</f>
        <v>0</v>
      </c>
      <c r="F260" s="169">
        <f t="shared" si="34"/>
        <v>0</v>
      </c>
      <c r="G260" s="217">
        <f t="shared" si="34"/>
        <v>0</v>
      </c>
      <c r="H260" s="205">
        <f t="shared" si="24"/>
        <v>0</v>
      </c>
      <c r="I260" s="169">
        <f>SUM(I261:I263)</f>
        <v>0</v>
      </c>
      <c r="J260" s="169">
        <f t="shared" ref="J260:L260" si="35">SUM(J261:J263)</f>
        <v>0</v>
      </c>
      <c r="K260" s="169">
        <f t="shared" si="35"/>
        <v>0</v>
      </c>
      <c r="L260" s="180">
        <f t="shared" si="35"/>
        <v>0</v>
      </c>
    </row>
    <row r="261" spans="1:13" x14ac:dyDescent="0.25">
      <c r="A261" s="44">
        <v>6411</v>
      </c>
      <c r="B261" s="174" t="s">
        <v>269</v>
      </c>
      <c r="C261" s="201">
        <f t="shared" si="23"/>
        <v>0</v>
      </c>
      <c r="D261" s="74"/>
      <c r="E261" s="74"/>
      <c r="F261" s="74"/>
      <c r="G261" s="157"/>
      <c r="H261" s="208">
        <f t="shared" si="24"/>
        <v>0</v>
      </c>
      <c r="I261" s="74"/>
      <c r="J261" s="74"/>
      <c r="K261" s="74"/>
      <c r="L261" s="158"/>
    </row>
    <row r="262" spans="1:13" ht="36" x14ac:dyDescent="0.25">
      <c r="A262" s="44">
        <v>6412</v>
      </c>
      <c r="B262" s="71" t="s">
        <v>270</v>
      </c>
      <c r="C262" s="201">
        <f t="shared" si="23"/>
        <v>0</v>
      </c>
      <c r="D262" s="74"/>
      <c r="E262" s="74"/>
      <c r="F262" s="74"/>
      <c r="G262" s="157"/>
      <c r="H262" s="208">
        <f t="shared" si="24"/>
        <v>0</v>
      </c>
      <c r="I262" s="74"/>
      <c r="J262" s="74"/>
      <c r="K262" s="74"/>
      <c r="L262" s="158"/>
    </row>
    <row r="263" spans="1:13" ht="36" x14ac:dyDescent="0.25">
      <c r="A263" s="44">
        <v>6419</v>
      </c>
      <c r="B263" s="71" t="s">
        <v>271</v>
      </c>
      <c r="C263" s="201">
        <f t="shared" si="23"/>
        <v>0</v>
      </c>
      <c r="D263" s="74"/>
      <c r="E263" s="74"/>
      <c r="F263" s="74"/>
      <c r="G263" s="157"/>
      <c r="H263" s="208">
        <f t="shared" si="24"/>
        <v>0</v>
      </c>
      <c r="I263" s="74"/>
      <c r="J263" s="74"/>
      <c r="K263" s="74"/>
      <c r="L263" s="158"/>
    </row>
    <row r="264" spans="1:13" ht="36" x14ac:dyDescent="0.25">
      <c r="A264" s="159">
        <v>6420</v>
      </c>
      <c r="B264" s="71" t="s">
        <v>272</v>
      </c>
      <c r="C264" s="201">
        <f t="shared" si="23"/>
        <v>0</v>
      </c>
      <c r="D264" s="160">
        <f>SUM(D265:D268)</f>
        <v>0</v>
      </c>
      <c r="E264" s="160">
        <f>SUM(E265:E268)</f>
        <v>0</v>
      </c>
      <c r="F264" s="160">
        <f>SUM(F265:F268)</f>
        <v>0</v>
      </c>
      <c r="G264" s="218">
        <f>SUM(G265:G268)</f>
        <v>0</v>
      </c>
      <c r="H264" s="201">
        <f>SUM(I264:L264)</f>
        <v>0</v>
      </c>
      <c r="I264" s="160">
        <f>SUM(I265:I268)</f>
        <v>0</v>
      </c>
      <c r="J264" s="160">
        <f>SUM(J265:J268)</f>
        <v>0</v>
      </c>
      <c r="K264" s="160">
        <f>SUM(K265:K268)</f>
        <v>0</v>
      </c>
      <c r="L264" s="176">
        <f>SUM(L265:L268)</f>
        <v>0</v>
      </c>
    </row>
    <row r="265" spans="1:13" x14ac:dyDescent="0.25">
      <c r="A265" s="44">
        <v>6421</v>
      </c>
      <c r="B265" s="71" t="s">
        <v>273</v>
      </c>
      <c r="C265" s="201">
        <f t="shared" ref="C265:C285" si="36">SUM(D265:G265)</f>
        <v>0</v>
      </c>
      <c r="D265" s="74"/>
      <c r="E265" s="74"/>
      <c r="F265" s="74"/>
      <c r="G265" s="157"/>
      <c r="H265" s="208">
        <f t="shared" ref="H265:H285" si="37">SUM(I265:L265)</f>
        <v>0</v>
      </c>
      <c r="I265" s="74"/>
      <c r="J265" s="74"/>
      <c r="K265" s="74"/>
      <c r="L265" s="158"/>
    </row>
    <row r="266" spans="1:13" x14ac:dyDescent="0.25">
      <c r="A266" s="44">
        <v>6422</v>
      </c>
      <c r="B266" s="71" t="s">
        <v>274</v>
      </c>
      <c r="C266" s="201">
        <f t="shared" si="36"/>
        <v>0</v>
      </c>
      <c r="D266" s="74"/>
      <c r="E266" s="74"/>
      <c r="F266" s="74"/>
      <c r="G266" s="157"/>
      <c r="H266" s="208">
        <f t="shared" si="37"/>
        <v>0</v>
      </c>
      <c r="I266" s="74"/>
      <c r="J266" s="74"/>
      <c r="K266" s="74"/>
      <c r="L266" s="158"/>
    </row>
    <row r="267" spans="1:13" ht="13.5" customHeight="1" x14ac:dyDescent="0.25">
      <c r="A267" s="44">
        <v>6423</v>
      </c>
      <c r="B267" s="71" t="s">
        <v>275</v>
      </c>
      <c r="C267" s="201">
        <f>SUM(D267:G267)</f>
        <v>0</v>
      </c>
      <c r="D267" s="74"/>
      <c r="E267" s="74"/>
      <c r="F267" s="74"/>
      <c r="G267" s="157"/>
      <c r="H267" s="208">
        <f>SUM(I267:L267)</f>
        <v>0</v>
      </c>
      <c r="I267" s="74"/>
      <c r="J267" s="74"/>
      <c r="K267" s="74"/>
      <c r="L267" s="158"/>
    </row>
    <row r="268" spans="1:13" ht="36" x14ac:dyDescent="0.25">
      <c r="A268" s="44">
        <v>6424</v>
      </c>
      <c r="B268" s="71" t="s">
        <v>276</v>
      </c>
      <c r="C268" s="201">
        <f>SUM(D268:G268)</f>
        <v>0</v>
      </c>
      <c r="D268" s="74"/>
      <c r="E268" s="74"/>
      <c r="F268" s="74"/>
      <c r="G268" s="157"/>
      <c r="H268" s="208">
        <f>SUM(I268:L268)</f>
        <v>0</v>
      </c>
      <c r="I268" s="74"/>
      <c r="J268" s="74"/>
      <c r="K268" s="74"/>
      <c r="L268" s="158"/>
      <c r="M268" s="225"/>
    </row>
    <row r="269" spans="1:13" ht="36" x14ac:dyDescent="0.25">
      <c r="A269" s="220">
        <v>7000</v>
      </c>
      <c r="B269" s="220" t="s">
        <v>277</v>
      </c>
      <c r="C269" s="221">
        <f t="shared" si="36"/>
        <v>0</v>
      </c>
      <c r="D269" s="222">
        <f>SUM(D270,D281)</f>
        <v>0</v>
      </c>
      <c r="E269" s="222">
        <f>SUM(E270,E281)</f>
        <v>0</v>
      </c>
      <c r="F269" s="222">
        <f>SUM(F270,F281)</f>
        <v>0</v>
      </c>
      <c r="G269" s="222">
        <f>SUM(G270,G281)</f>
        <v>0</v>
      </c>
      <c r="H269" s="223">
        <f t="shared" si="37"/>
        <v>0</v>
      </c>
      <c r="I269" s="222">
        <f>SUM(I270,I281)</f>
        <v>0</v>
      </c>
      <c r="J269" s="222">
        <f>SUM(J270,J281)</f>
        <v>0</v>
      </c>
      <c r="K269" s="222">
        <f>SUM(K270,K281)</f>
        <v>0</v>
      </c>
      <c r="L269" s="224">
        <f>SUM(L270,L281)</f>
        <v>0</v>
      </c>
    </row>
    <row r="270" spans="1:13" ht="24" x14ac:dyDescent="0.25">
      <c r="A270" s="56">
        <v>7200</v>
      </c>
      <c r="B270" s="147" t="s">
        <v>278</v>
      </c>
      <c r="C270" s="184">
        <f t="shared" si="36"/>
        <v>0</v>
      </c>
      <c r="D270" s="63">
        <f>SUM(D271,D272,D275,D276,D280)</f>
        <v>0</v>
      </c>
      <c r="E270" s="63">
        <f>SUM(E271,E272,E275,E276,E280)</f>
        <v>0</v>
      </c>
      <c r="F270" s="63">
        <f>SUM(F271,F272,F275,F276,F280)</f>
        <v>0</v>
      </c>
      <c r="G270" s="63">
        <f>SUM(G271,G272,G275,G276,G280)</f>
        <v>0</v>
      </c>
      <c r="H270" s="57">
        <f t="shared" si="37"/>
        <v>0</v>
      </c>
      <c r="I270" s="63">
        <f>SUM(I271,I272,I275,I276,I280)</f>
        <v>0</v>
      </c>
      <c r="J270" s="63">
        <f>SUM(J271,J272,J275,J276,J280)</f>
        <v>0</v>
      </c>
      <c r="K270" s="63">
        <f>SUM(K271,K272,K275,K276,K280)</f>
        <v>0</v>
      </c>
      <c r="L270" s="149">
        <f>SUM(L271,L272,L275,L276,L280)</f>
        <v>0</v>
      </c>
    </row>
    <row r="271" spans="1:13" ht="24" x14ac:dyDescent="0.25">
      <c r="A271" s="168">
        <v>7210</v>
      </c>
      <c r="B271" s="65" t="s">
        <v>279</v>
      </c>
      <c r="C271" s="205">
        <f t="shared" si="36"/>
        <v>0</v>
      </c>
      <c r="D271" s="68"/>
      <c r="E271" s="68"/>
      <c r="F271" s="68"/>
      <c r="G271" s="154"/>
      <c r="H271" s="66">
        <f t="shared" si="37"/>
        <v>0</v>
      </c>
      <c r="I271" s="68"/>
      <c r="J271" s="68"/>
      <c r="K271" s="68"/>
      <c r="L271" s="155"/>
    </row>
    <row r="272" spans="1:13" s="225" customFormat="1" ht="36" x14ac:dyDescent="0.25">
      <c r="A272" s="159">
        <v>7220</v>
      </c>
      <c r="B272" s="71" t="s">
        <v>280</v>
      </c>
      <c r="C272" s="201">
        <f>SUM(D272:G272)</f>
        <v>0</v>
      </c>
      <c r="D272" s="160">
        <f>SUM(D273:D274)</f>
        <v>0</v>
      </c>
      <c r="E272" s="160">
        <f>SUM(E273:E274)</f>
        <v>0</v>
      </c>
      <c r="F272" s="160">
        <f>SUM(F273:F274)</f>
        <v>0</v>
      </c>
      <c r="G272" s="160">
        <f>SUM(G273:G274)</f>
        <v>0</v>
      </c>
      <c r="H272" s="72">
        <f>SUM(I272:L272)</f>
        <v>0</v>
      </c>
      <c r="I272" s="160">
        <f>SUM(I273:I274)</f>
        <v>0</v>
      </c>
      <c r="J272" s="160">
        <f>SUM(J273:J274)</f>
        <v>0</v>
      </c>
      <c r="K272" s="160">
        <f>SUM(K273:K274)</f>
        <v>0</v>
      </c>
      <c r="L272" s="162">
        <f>SUM(L273:L274)</f>
        <v>0</v>
      </c>
    </row>
    <row r="273" spans="1:12" s="225" customFormat="1" ht="36" x14ac:dyDescent="0.25">
      <c r="A273" s="44">
        <v>7221</v>
      </c>
      <c r="B273" s="71" t="s">
        <v>281</v>
      </c>
      <c r="C273" s="201">
        <f t="shared" si="36"/>
        <v>0</v>
      </c>
      <c r="D273" s="74"/>
      <c r="E273" s="74"/>
      <c r="F273" s="74"/>
      <c r="G273" s="157"/>
      <c r="H273" s="72">
        <f t="shared" si="37"/>
        <v>0</v>
      </c>
      <c r="I273" s="74"/>
      <c r="J273" s="74"/>
      <c r="K273" s="74"/>
      <c r="L273" s="158"/>
    </row>
    <row r="274" spans="1:12" s="225" customFormat="1" ht="36" x14ac:dyDescent="0.25">
      <c r="A274" s="44">
        <v>7222</v>
      </c>
      <c r="B274" s="71" t="s">
        <v>282</v>
      </c>
      <c r="C274" s="201">
        <f t="shared" si="36"/>
        <v>0</v>
      </c>
      <c r="D274" s="74"/>
      <c r="E274" s="74"/>
      <c r="F274" s="74"/>
      <c r="G274" s="157"/>
      <c r="H274" s="72">
        <f t="shared" si="37"/>
        <v>0</v>
      </c>
      <c r="I274" s="74"/>
      <c r="J274" s="74"/>
      <c r="K274" s="74"/>
      <c r="L274" s="158"/>
    </row>
    <row r="275" spans="1:12" ht="24" x14ac:dyDescent="0.25">
      <c r="A275" s="159">
        <v>7230</v>
      </c>
      <c r="B275" s="71" t="s">
        <v>283</v>
      </c>
      <c r="C275" s="201">
        <f t="shared" si="36"/>
        <v>0</v>
      </c>
      <c r="D275" s="74"/>
      <c r="E275" s="74"/>
      <c r="F275" s="74"/>
      <c r="G275" s="157"/>
      <c r="H275" s="72">
        <f t="shared" si="37"/>
        <v>0</v>
      </c>
      <c r="I275" s="74"/>
      <c r="J275" s="74"/>
      <c r="K275" s="74"/>
      <c r="L275" s="158"/>
    </row>
    <row r="276" spans="1:12" ht="24" x14ac:dyDescent="0.25">
      <c r="A276" s="159">
        <v>7240</v>
      </c>
      <c r="B276" s="71" t="s">
        <v>284</v>
      </c>
      <c r="C276" s="201">
        <f t="shared" si="36"/>
        <v>0</v>
      </c>
      <c r="D276" s="160">
        <f>SUM(D277:D279)</f>
        <v>0</v>
      </c>
      <c r="E276" s="160">
        <f t="shared" ref="E276:G276" si="38">SUM(E277:E279)</f>
        <v>0</v>
      </c>
      <c r="F276" s="160">
        <f t="shared" si="38"/>
        <v>0</v>
      </c>
      <c r="G276" s="161">
        <f t="shared" si="38"/>
        <v>0</v>
      </c>
      <c r="H276" s="72">
        <f t="shared" si="37"/>
        <v>0</v>
      </c>
      <c r="I276" s="160">
        <f t="shared" ref="I276:L276" si="39">SUM(I277:I279)</f>
        <v>0</v>
      </c>
      <c r="J276" s="160">
        <f t="shared" si="39"/>
        <v>0</v>
      </c>
      <c r="K276" s="160">
        <f>SUM(K277:K279)</f>
        <v>0</v>
      </c>
      <c r="L276" s="162">
        <f t="shared" si="39"/>
        <v>0</v>
      </c>
    </row>
    <row r="277" spans="1:12" ht="48" x14ac:dyDescent="0.25">
      <c r="A277" s="44">
        <v>7245</v>
      </c>
      <c r="B277" s="71" t="s">
        <v>285</v>
      </c>
      <c r="C277" s="201">
        <f t="shared" si="36"/>
        <v>0</v>
      </c>
      <c r="D277" s="74"/>
      <c r="E277" s="74"/>
      <c r="F277" s="74"/>
      <c r="G277" s="157"/>
      <c r="H277" s="72">
        <f t="shared" si="37"/>
        <v>0</v>
      </c>
      <c r="I277" s="74"/>
      <c r="J277" s="74"/>
      <c r="K277" s="74"/>
      <c r="L277" s="158"/>
    </row>
    <row r="278" spans="1:12" ht="84.75" customHeight="1" x14ac:dyDescent="0.25">
      <c r="A278" s="44">
        <v>7246</v>
      </c>
      <c r="B278" s="71" t="s">
        <v>286</v>
      </c>
      <c r="C278" s="201">
        <f t="shared" si="36"/>
        <v>0</v>
      </c>
      <c r="D278" s="74"/>
      <c r="E278" s="74"/>
      <c r="F278" s="74"/>
      <c r="G278" s="157"/>
      <c r="H278" s="72">
        <f t="shared" si="37"/>
        <v>0</v>
      </c>
      <c r="I278" s="74"/>
      <c r="J278" s="74"/>
      <c r="K278" s="74"/>
      <c r="L278" s="158"/>
    </row>
    <row r="279" spans="1:12" ht="36" x14ac:dyDescent="0.25">
      <c r="A279" s="44">
        <v>7247</v>
      </c>
      <c r="B279" s="71" t="s">
        <v>287</v>
      </c>
      <c r="C279" s="201">
        <f t="shared" si="36"/>
        <v>0</v>
      </c>
      <c r="D279" s="74"/>
      <c r="E279" s="74"/>
      <c r="F279" s="74"/>
      <c r="G279" s="157"/>
      <c r="H279" s="72">
        <f t="shared" si="37"/>
        <v>0</v>
      </c>
      <c r="I279" s="74"/>
      <c r="J279" s="74"/>
      <c r="K279" s="74"/>
      <c r="L279" s="158"/>
    </row>
    <row r="280" spans="1:12" ht="24" x14ac:dyDescent="0.25">
      <c r="A280" s="168">
        <v>7260</v>
      </c>
      <c r="B280" s="65" t="s">
        <v>288</v>
      </c>
      <c r="C280" s="205">
        <f t="shared" si="36"/>
        <v>0</v>
      </c>
      <c r="D280" s="68"/>
      <c r="E280" s="68"/>
      <c r="F280" s="68"/>
      <c r="G280" s="154"/>
      <c r="H280" s="66">
        <f t="shared" si="37"/>
        <v>0</v>
      </c>
      <c r="I280" s="68"/>
      <c r="J280" s="68"/>
      <c r="K280" s="68"/>
      <c r="L280" s="155"/>
    </row>
    <row r="281" spans="1:12" x14ac:dyDescent="0.25">
      <c r="A281" s="108">
        <v>7700</v>
      </c>
      <c r="B281" s="85" t="s">
        <v>289</v>
      </c>
      <c r="C281" s="86">
        <f t="shared" si="36"/>
        <v>0</v>
      </c>
      <c r="D281" s="226">
        <f>D282</f>
        <v>0</v>
      </c>
      <c r="E281" s="226">
        <f t="shared" ref="E281:G281" si="40">E282</f>
        <v>0</v>
      </c>
      <c r="F281" s="226">
        <f t="shared" si="40"/>
        <v>0</v>
      </c>
      <c r="G281" s="227">
        <f t="shared" si="40"/>
        <v>0</v>
      </c>
      <c r="H281" s="86">
        <f t="shared" si="37"/>
        <v>0</v>
      </c>
      <c r="I281" s="226">
        <f t="shared" ref="I281:L281" si="41">I282</f>
        <v>0</v>
      </c>
      <c r="J281" s="226">
        <f t="shared" si="41"/>
        <v>0</v>
      </c>
      <c r="K281" s="226">
        <f t="shared" si="41"/>
        <v>0</v>
      </c>
      <c r="L281" s="228">
        <f t="shared" si="41"/>
        <v>0</v>
      </c>
    </row>
    <row r="282" spans="1:12" x14ac:dyDescent="0.25">
      <c r="A282" s="150">
        <v>7720</v>
      </c>
      <c r="B282" s="65" t="s">
        <v>290</v>
      </c>
      <c r="C282" s="79">
        <f t="shared" si="36"/>
        <v>0</v>
      </c>
      <c r="D282" s="81"/>
      <c r="E282" s="81"/>
      <c r="F282" s="81"/>
      <c r="G282" s="229"/>
      <c r="H282" s="79">
        <f t="shared" si="37"/>
        <v>0</v>
      </c>
      <c r="I282" s="81"/>
      <c r="J282" s="81"/>
      <c r="K282" s="81"/>
      <c r="L282" s="230"/>
    </row>
    <row r="283" spans="1:12" x14ac:dyDescent="0.25">
      <c r="A283" s="174"/>
      <c r="B283" s="71" t="s">
        <v>291</v>
      </c>
      <c r="C283" s="201">
        <f t="shared" si="36"/>
        <v>0</v>
      </c>
      <c r="D283" s="160">
        <f>SUM(D284:D285)</f>
        <v>0</v>
      </c>
      <c r="E283" s="160">
        <f>SUM(E284:E285)</f>
        <v>0</v>
      </c>
      <c r="F283" s="160">
        <f>SUM(F284:F285)</f>
        <v>0</v>
      </c>
      <c r="G283" s="161">
        <f>SUM(G284:G285)</f>
        <v>0</v>
      </c>
      <c r="H283" s="72">
        <f t="shared" si="37"/>
        <v>0</v>
      </c>
      <c r="I283" s="160">
        <f>SUM(I284:I285)</f>
        <v>0</v>
      </c>
      <c r="J283" s="160">
        <f>SUM(J284:J285)</f>
        <v>0</v>
      </c>
      <c r="K283" s="160">
        <f>SUM(K284:K285)</f>
        <v>0</v>
      </c>
      <c r="L283" s="162">
        <f>SUM(L284:L285)</f>
        <v>0</v>
      </c>
    </row>
    <row r="284" spans="1:12" x14ac:dyDescent="0.25">
      <c r="A284" s="174" t="s">
        <v>292</v>
      </c>
      <c r="B284" s="44" t="s">
        <v>293</v>
      </c>
      <c r="C284" s="201">
        <f t="shared" si="36"/>
        <v>0</v>
      </c>
      <c r="D284" s="74"/>
      <c r="E284" s="74"/>
      <c r="F284" s="74"/>
      <c r="G284" s="157"/>
      <c r="H284" s="72">
        <f t="shared" si="37"/>
        <v>0</v>
      </c>
      <c r="I284" s="74"/>
      <c r="J284" s="74"/>
      <c r="K284" s="74"/>
      <c r="L284" s="158"/>
    </row>
    <row r="285" spans="1:12" ht="24" x14ac:dyDescent="0.25">
      <c r="A285" s="174" t="s">
        <v>294</v>
      </c>
      <c r="B285" s="231" t="s">
        <v>295</v>
      </c>
      <c r="C285" s="205">
        <f t="shared" si="36"/>
        <v>0</v>
      </c>
      <c r="D285" s="68"/>
      <c r="E285" s="68"/>
      <c r="F285" s="68"/>
      <c r="G285" s="154"/>
      <c r="H285" s="66">
        <f t="shared" si="37"/>
        <v>0</v>
      </c>
      <c r="I285" s="68"/>
      <c r="J285" s="68"/>
      <c r="K285" s="68"/>
      <c r="L285" s="155"/>
    </row>
    <row r="286" spans="1:12" ht="12.75" thickBot="1" x14ac:dyDescent="0.3">
      <c r="A286" s="232"/>
      <c r="B286" s="232" t="s">
        <v>296</v>
      </c>
      <c r="C286" s="233">
        <f t="shared" ref="C286:L286" si="42">SUM(C283,C269,C230,C195,C187,C173,C75,C53)</f>
        <v>29393</v>
      </c>
      <c r="D286" s="233">
        <f t="shared" si="42"/>
        <v>29393</v>
      </c>
      <c r="E286" s="233">
        <f t="shared" si="42"/>
        <v>0</v>
      </c>
      <c r="F286" s="233">
        <f t="shared" si="42"/>
        <v>0</v>
      </c>
      <c r="G286" s="234">
        <f t="shared" si="42"/>
        <v>0</v>
      </c>
      <c r="H286" s="235">
        <f t="shared" si="42"/>
        <v>33802</v>
      </c>
      <c r="I286" s="233">
        <f t="shared" si="42"/>
        <v>33802</v>
      </c>
      <c r="J286" s="233">
        <f t="shared" si="42"/>
        <v>0</v>
      </c>
      <c r="K286" s="233">
        <f t="shared" si="42"/>
        <v>0</v>
      </c>
      <c r="L286" s="236">
        <f t="shared" si="42"/>
        <v>0</v>
      </c>
    </row>
    <row r="287" spans="1:12" s="24" customFormat="1" ht="13.5" thickTop="1" thickBot="1" x14ac:dyDescent="0.3">
      <c r="A287" s="601" t="s">
        <v>297</v>
      </c>
      <c r="B287" s="602"/>
      <c r="C287" s="237">
        <f>SUM(D287:G287)</f>
        <v>0</v>
      </c>
      <c r="D287" s="238">
        <f>SUM(D24,D25,D41)-D51</f>
        <v>0</v>
      </c>
      <c r="E287" s="238">
        <f>SUM(E24,E25,E41)-E51</f>
        <v>0</v>
      </c>
      <c r="F287" s="238">
        <f>(F26+F43)-F51</f>
        <v>0</v>
      </c>
      <c r="G287" s="239">
        <f>G45-G51</f>
        <v>0</v>
      </c>
      <c r="H287" s="237">
        <f>SUM(I287:L287)</f>
        <v>0</v>
      </c>
      <c r="I287" s="238">
        <f>SUM(I24,I25,I41)-I51</f>
        <v>0</v>
      </c>
      <c r="J287" s="238">
        <f>SUM(J24,J25,J41)-J51</f>
        <v>0</v>
      </c>
      <c r="K287" s="238">
        <f>(K26+K43)-K51</f>
        <v>0</v>
      </c>
      <c r="L287" s="240">
        <f>L45-L51</f>
        <v>0</v>
      </c>
    </row>
    <row r="288" spans="1:12" s="24" customFormat="1" ht="12.75" thickTop="1" x14ac:dyDescent="0.25">
      <c r="A288" s="620" t="s">
        <v>298</v>
      </c>
      <c r="B288" s="621"/>
      <c r="C288" s="241">
        <f t="shared" ref="C288:L288" si="43">SUM(C289,C290)-C297+C298</f>
        <v>0</v>
      </c>
      <c r="D288" s="242">
        <f t="shared" si="43"/>
        <v>0</v>
      </c>
      <c r="E288" s="242">
        <f t="shared" si="43"/>
        <v>0</v>
      </c>
      <c r="F288" s="242">
        <f t="shared" si="43"/>
        <v>0</v>
      </c>
      <c r="G288" s="243">
        <f t="shared" si="43"/>
        <v>0</v>
      </c>
      <c r="H288" s="244">
        <f t="shared" si="43"/>
        <v>0</v>
      </c>
      <c r="I288" s="242">
        <f t="shared" si="43"/>
        <v>0</v>
      </c>
      <c r="J288" s="242">
        <f t="shared" si="43"/>
        <v>0</v>
      </c>
      <c r="K288" s="242">
        <f t="shared" si="43"/>
        <v>0</v>
      </c>
      <c r="L288" s="245">
        <f t="shared" si="43"/>
        <v>0</v>
      </c>
    </row>
    <row r="289" spans="1:12" s="24" customFormat="1" ht="12.75" thickBot="1" x14ac:dyDescent="0.3">
      <c r="A289" s="126" t="s">
        <v>299</v>
      </c>
      <c r="B289" s="126" t="s">
        <v>300</v>
      </c>
      <c r="C289" s="246">
        <f t="shared" ref="C289:L289" si="44">C21-C283</f>
        <v>0</v>
      </c>
      <c r="D289" s="128">
        <f t="shared" si="44"/>
        <v>0</v>
      </c>
      <c r="E289" s="128">
        <f t="shared" si="44"/>
        <v>0</v>
      </c>
      <c r="F289" s="128">
        <f t="shared" si="44"/>
        <v>0</v>
      </c>
      <c r="G289" s="129">
        <f t="shared" si="44"/>
        <v>0</v>
      </c>
      <c r="H289" s="247">
        <f t="shared" si="44"/>
        <v>0</v>
      </c>
      <c r="I289" s="128">
        <f t="shared" si="44"/>
        <v>0</v>
      </c>
      <c r="J289" s="128">
        <f t="shared" si="44"/>
        <v>0</v>
      </c>
      <c r="K289" s="128">
        <f t="shared" si="44"/>
        <v>0</v>
      </c>
      <c r="L289" s="130">
        <f t="shared" si="44"/>
        <v>0</v>
      </c>
    </row>
    <row r="290" spans="1:12" s="24" customFormat="1" ht="12.75" thickTop="1" x14ac:dyDescent="0.25">
      <c r="A290" s="248" t="s">
        <v>301</v>
      </c>
      <c r="B290" s="248" t="s">
        <v>302</v>
      </c>
      <c r="C290" s="241">
        <f t="shared" ref="C290:L290" si="45">SUM(C291,C293,C295)-SUM(C292,C294,C296)</f>
        <v>0</v>
      </c>
      <c r="D290" s="242">
        <f t="shared" si="45"/>
        <v>0</v>
      </c>
      <c r="E290" s="242">
        <f t="shared" si="45"/>
        <v>0</v>
      </c>
      <c r="F290" s="242">
        <f t="shared" si="45"/>
        <v>0</v>
      </c>
      <c r="G290" s="249">
        <f t="shared" si="45"/>
        <v>0</v>
      </c>
      <c r="H290" s="244">
        <f t="shared" si="45"/>
        <v>0</v>
      </c>
      <c r="I290" s="242">
        <f t="shared" si="45"/>
        <v>0</v>
      </c>
      <c r="J290" s="242">
        <f t="shared" si="45"/>
        <v>0</v>
      </c>
      <c r="K290" s="242">
        <f t="shared" si="45"/>
        <v>0</v>
      </c>
      <c r="L290" s="245">
        <f t="shared" si="45"/>
        <v>0</v>
      </c>
    </row>
    <row r="291" spans="1:12" x14ac:dyDescent="0.25">
      <c r="A291" s="250" t="s">
        <v>303</v>
      </c>
      <c r="B291" s="116" t="s">
        <v>304</v>
      </c>
      <c r="C291" s="79">
        <f t="shared" ref="C291:C296" si="46">SUM(D291:G291)</f>
        <v>0</v>
      </c>
      <c r="D291" s="81"/>
      <c r="E291" s="81"/>
      <c r="F291" s="81"/>
      <c r="G291" s="229"/>
      <c r="H291" s="79">
        <f t="shared" ref="H291:H296" si="47">SUM(I291:L291)</f>
        <v>0</v>
      </c>
      <c r="I291" s="81"/>
      <c r="J291" s="81"/>
      <c r="K291" s="81"/>
      <c r="L291" s="230"/>
    </row>
    <row r="292" spans="1:12" ht="24" x14ac:dyDescent="0.25">
      <c r="A292" s="174" t="s">
        <v>305</v>
      </c>
      <c r="B292" s="43" t="s">
        <v>306</v>
      </c>
      <c r="C292" s="72">
        <f t="shared" si="46"/>
        <v>0</v>
      </c>
      <c r="D292" s="74"/>
      <c r="E292" s="74"/>
      <c r="F292" s="74"/>
      <c r="G292" s="157"/>
      <c r="H292" s="72">
        <f t="shared" si="47"/>
        <v>0</v>
      </c>
      <c r="I292" s="74"/>
      <c r="J292" s="74"/>
      <c r="K292" s="74"/>
      <c r="L292" s="158"/>
    </row>
    <row r="293" spans="1:12" x14ac:dyDescent="0.25">
      <c r="A293" s="174" t="s">
        <v>307</v>
      </c>
      <c r="B293" s="43" t="s">
        <v>308</v>
      </c>
      <c r="C293" s="72">
        <f t="shared" si="46"/>
        <v>0</v>
      </c>
      <c r="D293" s="74"/>
      <c r="E293" s="74"/>
      <c r="F293" s="74"/>
      <c r="G293" s="157"/>
      <c r="H293" s="72">
        <f t="shared" si="47"/>
        <v>0</v>
      </c>
      <c r="I293" s="74"/>
      <c r="J293" s="74"/>
      <c r="K293" s="74"/>
      <c r="L293" s="158"/>
    </row>
    <row r="294" spans="1:12" ht="24" x14ac:dyDescent="0.25">
      <c r="A294" s="174" t="s">
        <v>309</v>
      </c>
      <c r="B294" s="43" t="s">
        <v>310</v>
      </c>
      <c r="C294" s="72">
        <f t="shared" si="46"/>
        <v>0</v>
      </c>
      <c r="D294" s="74"/>
      <c r="E294" s="74"/>
      <c r="F294" s="74"/>
      <c r="G294" s="157"/>
      <c r="H294" s="72">
        <f t="shared" si="47"/>
        <v>0</v>
      </c>
      <c r="I294" s="74"/>
      <c r="J294" s="74"/>
      <c r="K294" s="74"/>
      <c r="L294" s="158"/>
    </row>
    <row r="295" spans="1:12" x14ac:dyDescent="0.25">
      <c r="A295" s="174" t="s">
        <v>311</v>
      </c>
      <c r="B295" s="43" t="s">
        <v>312</v>
      </c>
      <c r="C295" s="72">
        <f t="shared" si="46"/>
        <v>0</v>
      </c>
      <c r="D295" s="74"/>
      <c r="E295" s="74"/>
      <c r="F295" s="74"/>
      <c r="G295" s="157"/>
      <c r="H295" s="72">
        <f t="shared" si="47"/>
        <v>0</v>
      </c>
      <c r="I295" s="74"/>
      <c r="J295" s="74"/>
      <c r="K295" s="74"/>
      <c r="L295" s="158"/>
    </row>
    <row r="296" spans="1:12" ht="24.75" thickBot="1" x14ac:dyDescent="0.3">
      <c r="A296" s="251" t="s">
        <v>313</v>
      </c>
      <c r="B296" s="252" t="s">
        <v>314</v>
      </c>
      <c r="C296" s="185">
        <f t="shared" si="46"/>
        <v>0</v>
      </c>
      <c r="D296" s="189"/>
      <c r="E296" s="189"/>
      <c r="F296" s="189"/>
      <c r="G296" s="253"/>
      <c r="H296" s="185">
        <f t="shared" si="47"/>
        <v>0</v>
      </c>
      <c r="I296" s="189"/>
      <c r="J296" s="189"/>
      <c r="K296" s="189"/>
      <c r="L296" s="191"/>
    </row>
    <row r="297" spans="1:12" s="24" customFormat="1" ht="13.5" thickTop="1" thickBot="1" x14ac:dyDescent="0.3">
      <c r="A297" s="254" t="s">
        <v>315</v>
      </c>
      <c r="B297" s="254" t="s">
        <v>316</v>
      </c>
      <c r="C297" s="255">
        <f>SUM(D297:G297)</f>
        <v>0</v>
      </c>
      <c r="D297" s="256"/>
      <c r="E297" s="256"/>
      <c r="F297" s="256"/>
      <c r="G297" s="257"/>
      <c r="H297" s="255">
        <f>SUM(I297:L297)</f>
        <v>0</v>
      </c>
      <c r="I297" s="256"/>
      <c r="J297" s="256"/>
      <c r="K297" s="256"/>
      <c r="L297" s="258"/>
    </row>
    <row r="298" spans="1:12" s="24" customFormat="1" ht="48.75" thickTop="1" x14ac:dyDescent="0.25">
      <c r="A298" s="248" t="s">
        <v>317</v>
      </c>
      <c r="B298" s="259" t="s">
        <v>318</v>
      </c>
      <c r="C298" s="260">
        <f>SUM(D298:G298)</f>
        <v>0</v>
      </c>
      <c r="D298" s="177"/>
      <c r="E298" s="177"/>
      <c r="F298" s="177"/>
      <c r="G298" s="178"/>
      <c r="H298" s="260">
        <f>SUM(I298:L298)</f>
        <v>0</v>
      </c>
      <c r="I298" s="177"/>
      <c r="J298" s="177"/>
      <c r="K298" s="177"/>
      <c r="L298" s="179"/>
    </row>
    <row r="299" spans="1:12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</row>
    <row r="300" spans="1:12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</row>
    <row r="301" spans="1:12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</row>
    <row r="302" spans="1:12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</row>
    <row r="303" spans="1:12" x14ac:dyDescent="0.2">
      <c r="A303" s="1"/>
      <c r="B303" s="1"/>
      <c r="C303" s="261"/>
      <c r="D303" s="1"/>
      <c r="E303" s="1"/>
      <c r="F303" s="1"/>
      <c r="G303" s="1"/>
      <c r="H303" s="1"/>
      <c r="I303" s="1"/>
      <c r="J303" s="1"/>
      <c r="K303" s="1"/>
      <c r="L303" s="1"/>
    </row>
    <row r="304" spans="1:12" x14ac:dyDescent="0.2">
      <c r="A304" s="1"/>
      <c r="B304" s="1"/>
      <c r="C304" s="261"/>
      <c r="D304" s="1"/>
      <c r="E304" s="1"/>
      <c r="F304" s="1"/>
      <c r="G304" s="1"/>
      <c r="H304" s="1"/>
      <c r="I304" s="1"/>
      <c r="J304" s="1"/>
      <c r="K304" s="1"/>
      <c r="L304" s="1"/>
    </row>
    <row r="305" spans="1:12" x14ac:dyDescent="0.2">
      <c r="A305" s="1"/>
      <c r="B305" s="1"/>
      <c r="C305" s="261"/>
      <c r="D305" s="1"/>
      <c r="E305" s="1"/>
      <c r="F305" s="1"/>
      <c r="G305" s="1"/>
      <c r="H305" s="1"/>
      <c r="I305" s="1"/>
      <c r="J305" s="1"/>
      <c r="K305" s="1"/>
      <c r="L305" s="1"/>
    </row>
    <row r="306" spans="1:12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</row>
    <row r="307" spans="1:12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</row>
    <row r="308" spans="1:12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</row>
    <row r="309" spans="1:12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</row>
    <row r="310" spans="1:12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</row>
    <row r="311" spans="1:12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</row>
    <row r="312" spans="1:12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</row>
    <row r="313" spans="1:12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</row>
    <row r="314" spans="1:12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</row>
  </sheetData>
  <sheetProtection formatCells="0" formatColumns="0" formatRows="0"/>
  <autoFilter ref="A18:L298"/>
  <mergeCells count="28">
    <mergeCell ref="A288:B288"/>
    <mergeCell ref="A15:A17"/>
    <mergeCell ref="B15:B17"/>
    <mergeCell ref="C15:G15"/>
    <mergeCell ref="H15:L15"/>
    <mergeCell ref="C16:C17"/>
    <mergeCell ref="D16:D17"/>
    <mergeCell ref="E16:E17"/>
    <mergeCell ref="F16:F17"/>
    <mergeCell ref="G16:G17"/>
    <mergeCell ref="H16:H17"/>
    <mergeCell ref="I16:I17"/>
    <mergeCell ref="J16:J17"/>
    <mergeCell ref="K16:K17"/>
    <mergeCell ref="L16:L17"/>
    <mergeCell ref="A287:B287"/>
    <mergeCell ref="C13:L13"/>
    <mergeCell ref="A1:L1"/>
    <mergeCell ref="A2:L2"/>
    <mergeCell ref="C3:L3"/>
    <mergeCell ref="C4:L4"/>
    <mergeCell ref="C5:L5"/>
    <mergeCell ref="C6:L6"/>
    <mergeCell ref="C7:L7"/>
    <mergeCell ref="C8:L8"/>
    <mergeCell ref="C9:L9"/>
    <mergeCell ref="C10:L10"/>
    <mergeCell ref="C12:L12"/>
  </mergeCells>
  <pageMargins left="0.78740157480314965" right="0.39370078740157483" top="0.39370078740157483" bottom="0.39370078740157483" header="0.23622047244094491" footer="0.19685039370078741"/>
  <pageSetup paperSize="9" scale="70" orientation="portrait" r:id="rId1"/>
  <headerFooter>
    <oddHeader xml:space="preserve">&amp;C                               </oddHeader>
    <oddFooter>&amp;L&amp;D, &amp;T&amp;R&amp;"Times New Roman,Regular"&amp;10&amp;P (&amp;N)</oddFoot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M316"/>
  <sheetViews>
    <sheetView showGridLines="0" view="pageLayout" zoomScaleNormal="100" workbookViewId="0">
      <selection activeCell="C6" sqref="C6:L6"/>
    </sheetView>
  </sheetViews>
  <sheetFormatPr defaultRowHeight="12" x14ac:dyDescent="0.25"/>
  <cols>
    <col min="1" max="1" width="10.85546875" style="262" customWidth="1"/>
    <col min="2" max="2" width="28" style="262" customWidth="1"/>
    <col min="3" max="3" width="9.7109375" style="262" customWidth="1"/>
    <col min="4" max="4" width="9.5703125" style="262" customWidth="1"/>
    <col min="5" max="6" width="8.7109375" style="262" customWidth="1"/>
    <col min="7" max="7" width="8.28515625" style="262" customWidth="1"/>
    <col min="8" max="11" width="8.7109375" style="262" customWidth="1"/>
    <col min="12" max="12" width="7.5703125" style="262" customWidth="1"/>
    <col min="13" max="16" width="0" style="1" hidden="1" customWidth="1"/>
    <col min="17" max="16384" width="9.140625" style="1"/>
  </cols>
  <sheetData>
    <row r="1" spans="1:12" x14ac:dyDescent="0.25">
      <c r="A1" s="591" t="s">
        <v>550</v>
      </c>
      <c r="B1" s="591"/>
      <c r="C1" s="591"/>
      <c r="D1" s="591"/>
      <c r="E1" s="591"/>
      <c r="F1" s="591"/>
      <c r="G1" s="591"/>
      <c r="H1" s="591"/>
      <c r="I1" s="591"/>
      <c r="J1" s="591"/>
      <c r="K1" s="591"/>
      <c r="L1" s="591"/>
    </row>
    <row r="2" spans="1:12" ht="35.25" customHeight="1" x14ac:dyDescent="0.25">
      <c r="A2" s="592" t="s">
        <v>1</v>
      </c>
      <c r="B2" s="593"/>
      <c r="C2" s="593"/>
      <c r="D2" s="593"/>
      <c r="E2" s="593"/>
      <c r="F2" s="593"/>
      <c r="G2" s="593"/>
      <c r="H2" s="593"/>
      <c r="I2" s="593"/>
      <c r="J2" s="593"/>
      <c r="K2" s="593"/>
      <c r="L2" s="594"/>
    </row>
    <row r="3" spans="1:12" ht="12.75" customHeight="1" x14ac:dyDescent="0.25">
      <c r="A3" s="2" t="s">
        <v>2</v>
      </c>
      <c r="B3" s="3"/>
      <c r="C3" s="595" t="s">
        <v>420</v>
      </c>
      <c r="D3" s="595"/>
      <c r="E3" s="595"/>
      <c r="F3" s="595"/>
      <c r="G3" s="595"/>
      <c r="H3" s="595"/>
      <c r="I3" s="595"/>
      <c r="J3" s="595"/>
      <c r="K3" s="595"/>
      <c r="L3" s="596"/>
    </row>
    <row r="4" spans="1:12" ht="12.75" customHeight="1" x14ac:dyDescent="0.25">
      <c r="A4" s="2" t="s">
        <v>4</v>
      </c>
      <c r="B4" s="3"/>
      <c r="C4" s="595" t="s">
        <v>421</v>
      </c>
      <c r="D4" s="595"/>
      <c r="E4" s="595"/>
      <c r="F4" s="595"/>
      <c r="G4" s="595"/>
      <c r="H4" s="595"/>
      <c r="I4" s="595"/>
      <c r="J4" s="595"/>
      <c r="K4" s="595"/>
      <c r="L4" s="596"/>
    </row>
    <row r="5" spans="1:12" ht="12.75" customHeight="1" x14ac:dyDescent="0.25">
      <c r="A5" s="4" t="s">
        <v>6</v>
      </c>
      <c r="B5" s="5"/>
      <c r="C5" s="589" t="s">
        <v>422</v>
      </c>
      <c r="D5" s="589"/>
      <c r="E5" s="589"/>
      <c r="F5" s="589"/>
      <c r="G5" s="589"/>
      <c r="H5" s="589"/>
      <c r="I5" s="589"/>
      <c r="J5" s="589"/>
      <c r="K5" s="589"/>
      <c r="L5" s="590"/>
    </row>
    <row r="6" spans="1:12" ht="12.75" customHeight="1" x14ac:dyDescent="0.25">
      <c r="A6" s="4" t="s">
        <v>8</v>
      </c>
      <c r="B6" s="5"/>
      <c r="C6" s="589" t="s">
        <v>320</v>
      </c>
      <c r="D6" s="589"/>
      <c r="E6" s="589"/>
      <c r="F6" s="589"/>
      <c r="G6" s="589"/>
      <c r="H6" s="589"/>
      <c r="I6" s="589"/>
      <c r="J6" s="589"/>
      <c r="K6" s="589"/>
      <c r="L6" s="590"/>
    </row>
    <row r="7" spans="1:12" x14ac:dyDescent="0.25">
      <c r="A7" s="4" t="s">
        <v>10</v>
      </c>
      <c r="B7" s="5"/>
      <c r="C7" s="595" t="s">
        <v>547</v>
      </c>
      <c r="D7" s="595"/>
      <c r="E7" s="595"/>
      <c r="F7" s="595"/>
      <c r="G7" s="595"/>
      <c r="H7" s="595"/>
      <c r="I7" s="595"/>
      <c r="J7" s="595"/>
      <c r="K7" s="595"/>
      <c r="L7" s="596"/>
    </row>
    <row r="8" spans="1:12" ht="12.75" customHeight="1" x14ac:dyDescent="0.25">
      <c r="A8" s="6" t="s">
        <v>12</v>
      </c>
      <c r="B8" s="5"/>
      <c r="C8" s="597"/>
      <c r="D8" s="597"/>
      <c r="E8" s="597"/>
      <c r="F8" s="597"/>
      <c r="G8" s="597"/>
      <c r="H8" s="597"/>
      <c r="I8" s="597"/>
      <c r="J8" s="597"/>
      <c r="K8" s="597"/>
      <c r="L8" s="598"/>
    </row>
    <row r="9" spans="1:12" ht="12.75" customHeight="1" x14ac:dyDescent="0.25">
      <c r="A9" s="4"/>
      <c r="B9" s="5" t="s">
        <v>13</v>
      </c>
      <c r="C9" s="589" t="s">
        <v>423</v>
      </c>
      <c r="D9" s="589"/>
      <c r="E9" s="589"/>
      <c r="F9" s="589"/>
      <c r="G9" s="589"/>
      <c r="H9" s="589"/>
      <c r="I9" s="589"/>
      <c r="J9" s="589"/>
      <c r="K9" s="589"/>
      <c r="L9" s="590"/>
    </row>
    <row r="10" spans="1:12" ht="12.75" customHeight="1" x14ac:dyDescent="0.25">
      <c r="A10" s="4"/>
      <c r="B10" s="5" t="s">
        <v>15</v>
      </c>
      <c r="C10" s="589" t="s">
        <v>424</v>
      </c>
      <c r="D10" s="589"/>
      <c r="E10" s="589"/>
      <c r="F10" s="589"/>
      <c r="G10" s="589"/>
      <c r="H10" s="589"/>
      <c r="I10" s="589"/>
      <c r="J10" s="589"/>
      <c r="K10" s="589"/>
      <c r="L10" s="590"/>
    </row>
    <row r="11" spans="1:12" ht="12.75" customHeight="1" x14ac:dyDescent="0.25">
      <c r="A11" s="4"/>
      <c r="B11" s="5" t="s">
        <v>16</v>
      </c>
      <c r="C11" s="597"/>
      <c r="D11" s="597"/>
      <c r="E11" s="597"/>
      <c r="F11" s="597"/>
      <c r="G11" s="597"/>
      <c r="H11" s="597"/>
      <c r="I11" s="597"/>
      <c r="J11" s="597"/>
      <c r="K11" s="597"/>
      <c r="L11" s="598"/>
    </row>
    <row r="12" spans="1:12" ht="12.75" customHeight="1" x14ac:dyDescent="0.25">
      <c r="A12" s="4"/>
      <c r="B12" s="5" t="s">
        <v>17</v>
      </c>
      <c r="C12" s="589" t="s">
        <v>425</v>
      </c>
      <c r="D12" s="589"/>
      <c r="E12" s="589"/>
      <c r="F12" s="589"/>
      <c r="G12" s="589"/>
      <c r="H12" s="589"/>
      <c r="I12" s="589"/>
      <c r="J12" s="589"/>
      <c r="K12" s="589"/>
      <c r="L12" s="590"/>
    </row>
    <row r="13" spans="1:12" ht="12.75" customHeight="1" x14ac:dyDescent="0.25">
      <c r="A13" s="4"/>
      <c r="B13" s="5" t="s">
        <v>18</v>
      </c>
      <c r="C13" s="589"/>
      <c r="D13" s="589"/>
      <c r="E13" s="589"/>
      <c r="F13" s="589"/>
      <c r="G13" s="589"/>
      <c r="H13" s="589"/>
      <c r="I13" s="589"/>
      <c r="J13" s="589"/>
      <c r="K13" s="589"/>
      <c r="L13" s="590"/>
    </row>
    <row r="14" spans="1:12" ht="12.75" customHeight="1" x14ac:dyDescent="0.25">
      <c r="A14" s="7"/>
      <c r="B14" s="8"/>
      <c r="C14" s="9"/>
      <c r="D14" s="9"/>
      <c r="E14" s="9"/>
      <c r="F14" s="9"/>
      <c r="G14" s="9"/>
      <c r="H14" s="9"/>
      <c r="I14" s="9"/>
      <c r="J14" s="9"/>
      <c r="K14" s="9"/>
      <c r="L14" s="10"/>
    </row>
    <row r="15" spans="1:12" s="11" customFormat="1" ht="12.75" customHeight="1" x14ac:dyDescent="0.25">
      <c r="A15" s="603" t="s">
        <v>19</v>
      </c>
      <c r="B15" s="606" t="s">
        <v>20</v>
      </c>
      <c r="C15" s="608" t="s">
        <v>21</v>
      </c>
      <c r="D15" s="609"/>
      <c r="E15" s="609"/>
      <c r="F15" s="609"/>
      <c r="G15" s="610"/>
      <c r="H15" s="608" t="s">
        <v>22</v>
      </c>
      <c r="I15" s="609"/>
      <c r="J15" s="609"/>
      <c r="K15" s="609"/>
      <c r="L15" s="611"/>
    </row>
    <row r="16" spans="1:12" s="11" customFormat="1" ht="12.75" customHeight="1" x14ac:dyDescent="0.25">
      <c r="A16" s="604"/>
      <c r="B16" s="607"/>
      <c r="C16" s="612" t="s">
        <v>23</v>
      </c>
      <c r="D16" s="613" t="s">
        <v>24</v>
      </c>
      <c r="E16" s="615" t="s">
        <v>25</v>
      </c>
      <c r="F16" s="617" t="s">
        <v>26</v>
      </c>
      <c r="G16" s="619" t="s">
        <v>27</v>
      </c>
      <c r="H16" s="612" t="s">
        <v>23</v>
      </c>
      <c r="I16" s="613" t="s">
        <v>24</v>
      </c>
      <c r="J16" s="615" t="s">
        <v>25</v>
      </c>
      <c r="K16" s="617" t="s">
        <v>26</v>
      </c>
      <c r="L16" s="599" t="s">
        <v>27</v>
      </c>
    </row>
    <row r="17" spans="1:12" s="12" customFormat="1" ht="61.5" customHeight="1" thickBot="1" x14ac:dyDescent="0.3">
      <c r="A17" s="605"/>
      <c r="B17" s="607"/>
      <c r="C17" s="612"/>
      <c r="D17" s="614"/>
      <c r="E17" s="616"/>
      <c r="F17" s="618"/>
      <c r="G17" s="619"/>
      <c r="H17" s="622"/>
      <c r="I17" s="623"/>
      <c r="J17" s="616"/>
      <c r="K17" s="618"/>
      <c r="L17" s="600"/>
    </row>
    <row r="18" spans="1:12" s="12" customFormat="1" ht="9.75" customHeight="1" thickTop="1" x14ac:dyDescent="0.25">
      <c r="A18" s="13" t="s">
        <v>28</v>
      </c>
      <c r="B18" s="13">
        <v>2</v>
      </c>
      <c r="C18" s="14">
        <v>3</v>
      </c>
      <c r="D18" s="15">
        <v>4</v>
      </c>
      <c r="E18" s="15">
        <v>5</v>
      </c>
      <c r="F18" s="15">
        <v>6</v>
      </c>
      <c r="G18" s="16">
        <v>7</v>
      </c>
      <c r="H18" s="14">
        <v>8</v>
      </c>
      <c r="I18" s="15">
        <v>9</v>
      </c>
      <c r="J18" s="15">
        <v>10</v>
      </c>
      <c r="K18" s="15">
        <v>11</v>
      </c>
      <c r="L18" s="17">
        <v>12</v>
      </c>
    </row>
    <row r="19" spans="1:12" s="24" customFormat="1" x14ac:dyDescent="0.25">
      <c r="A19" s="18"/>
      <c r="B19" s="19" t="s">
        <v>29</v>
      </c>
      <c r="C19" s="20"/>
      <c r="D19" s="21"/>
      <c r="E19" s="21"/>
      <c r="F19" s="21"/>
      <c r="G19" s="22"/>
      <c r="H19" s="20"/>
      <c r="I19" s="21"/>
      <c r="J19" s="21"/>
      <c r="K19" s="21"/>
      <c r="L19" s="23"/>
    </row>
    <row r="20" spans="1:12" s="24" customFormat="1" ht="12.75" thickBot="1" x14ac:dyDescent="0.3">
      <c r="A20" s="25"/>
      <c r="B20" s="26" t="s">
        <v>30</v>
      </c>
      <c r="C20" s="27">
        <f t="shared" ref="C20:C47" si="0">SUM(D20:G20)</f>
        <v>608367</v>
      </c>
      <c r="D20" s="28">
        <f>SUM(D21,D24,D25,D41,D43)</f>
        <v>552264</v>
      </c>
      <c r="E20" s="28">
        <f>SUM(E21,E24,E43)</f>
        <v>50340</v>
      </c>
      <c r="F20" s="28">
        <f>SUM(F21,F26,F43)</f>
        <v>5763</v>
      </c>
      <c r="G20" s="29">
        <f>SUM(G21,G45)</f>
        <v>0</v>
      </c>
      <c r="H20" s="27">
        <f>SUM(I20:L20)</f>
        <v>630943</v>
      </c>
      <c r="I20" s="28">
        <f>SUM(I21,I24,I25,I41,I43)</f>
        <v>574692</v>
      </c>
      <c r="J20" s="28">
        <f>SUM(J21,J24,J43)</f>
        <v>50539</v>
      </c>
      <c r="K20" s="28">
        <f>SUM(K21,K26,K43)</f>
        <v>5712</v>
      </c>
      <c r="L20" s="30">
        <f>SUM(L21,L45)</f>
        <v>0</v>
      </c>
    </row>
    <row r="21" spans="1:12" ht="12.75" thickTop="1" x14ac:dyDescent="0.25">
      <c r="A21" s="31"/>
      <c r="B21" s="32" t="s">
        <v>31</v>
      </c>
      <c r="C21" s="33">
        <f t="shared" si="0"/>
        <v>0</v>
      </c>
      <c r="D21" s="34">
        <f>SUM(D22:D23)</f>
        <v>0</v>
      </c>
      <c r="E21" s="34">
        <f>SUM(E22:E23)</f>
        <v>0</v>
      </c>
      <c r="F21" s="34">
        <f>SUM(F22:F23)</f>
        <v>0</v>
      </c>
      <c r="G21" s="35">
        <f>SUM(G22:G23)</f>
        <v>0</v>
      </c>
      <c r="H21" s="33">
        <f t="shared" ref="H21:H47" si="1">SUM(I21:L21)</f>
        <v>0</v>
      </c>
      <c r="I21" s="34">
        <f>SUM(I22:I23)</f>
        <v>0</v>
      </c>
      <c r="J21" s="34">
        <f>SUM(J22:J23)</f>
        <v>0</v>
      </c>
      <c r="K21" s="34">
        <f>SUM(K22:K23)</f>
        <v>0</v>
      </c>
      <c r="L21" s="36">
        <f>SUM(L22:L23)</f>
        <v>0</v>
      </c>
    </row>
    <row r="22" spans="1:12" x14ac:dyDescent="0.25">
      <c r="A22" s="37"/>
      <c r="B22" s="38" t="s">
        <v>32</v>
      </c>
      <c r="C22" s="39">
        <f t="shared" si="0"/>
        <v>0</v>
      </c>
      <c r="D22" s="40"/>
      <c r="E22" s="40"/>
      <c r="F22" s="40"/>
      <c r="G22" s="41"/>
      <c r="H22" s="39">
        <f t="shared" si="1"/>
        <v>0</v>
      </c>
      <c r="I22" s="40"/>
      <c r="J22" s="40"/>
      <c r="K22" s="40"/>
      <c r="L22" s="42"/>
    </row>
    <row r="23" spans="1:12" x14ac:dyDescent="0.25">
      <c r="A23" s="43"/>
      <c r="B23" s="44" t="s">
        <v>33</v>
      </c>
      <c r="C23" s="45">
        <f t="shared" si="0"/>
        <v>0</v>
      </c>
      <c r="D23" s="46"/>
      <c r="E23" s="46"/>
      <c r="F23" s="46"/>
      <c r="G23" s="47"/>
      <c r="H23" s="45">
        <f t="shared" si="1"/>
        <v>0</v>
      </c>
      <c r="I23" s="46"/>
      <c r="J23" s="46"/>
      <c r="K23" s="46"/>
      <c r="L23" s="48"/>
    </row>
    <row r="24" spans="1:12" s="24" customFormat="1" ht="24.75" thickBot="1" x14ac:dyDescent="0.3">
      <c r="A24" s="49">
        <v>19300</v>
      </c>
      <c r="B24" s="49" t="s">
        <v>34</v>
      </c>
      <c r="C24" s="50">
        <f t="shared" si="0"/>
        <v>602604</v>
      </c>
      <c r="D24" s="51">
        <v>552264</v>
      </c>
      <c r="E24" s="51">
        <v>50340</v>
      </c>
      <c r="F24" s="52" t="s">
        <v>35</v>
      </c>
      <c r="G24" s="53" t="s">
        <v>35</v>
      </c>
      <c r="H24" s="50">
        <f t="shared" si="1"/>
        <v>625231</v>
      </c>
      <c r="I24" s="51">
        <f>I51</f>
        <v>574692</v>
      </c>
      <c r="J24" s="51">
        <f>J51</f>
        <v>50539</v>
      </c>
      <c r="K24" s="52" t="s">
        <v>35</v>
      </c>
      <c r="L24" s="54" t="s">
        <v>35</v>
      </c>
    </row>
    <row r="25" spans="1:12" s="24" customFormat="1" ht="24.75" thickTop="1" x14ac:dyDescent="0.25">
      <c r="A25" s="55"/>
      <c r="B25" s="56" t="s">
        <v>36</v>
      </c>
      <c r="C25" s="57">
        <f t="shared" si="0"/>
        <v>0</v>
      </c>
      <c r="D25" s="58"/>
      <c r="E25" s="59" t="s">
        <v>35</v>
      </c>
      <c r="F25" s="59" t="s">
        <v>35</v>
      </c>
      <c r="G25" s="60" t="s">
        <v>35</v>
      </c>
      <c r="H25" s="57">
        <f t="shared" si="1"/>
        <v>0</v>
      </c>
      <c r="I25" s="61"/>
      <c r="J25" s="59" t="s">
        <v>35</v>
      </c>
      <c r="K25" s="59" t="s">
        <v>35</v>
      </c>
      <c r="L25" s="62" t="s">
        <v>35</v>
      </c>
    </row>
    <row r="26" spans="1:12" s="24" customFormat="1" ht="36" x14ac:dyDescent="0.25">
      <c r="A26" s="56">
        <v>21300</v>
      </c>
      <c r="B26" s="56" t="s">
        <v>37</v>
      </c>
      <c r="C26" s="57">
        <f t="shared" si="0"/>
        <v>5763</v>
      </c>
      <c r="D26" s="59" t="s">
        <v>35</v>
      </c>
      <c r="E26" s="59" t="s">
        <v>35</v>
      </c>
      <c r="F26" s="63">
        <f>SUM(F27,F31,F33,F36)</f>
        <v>5763</v>
      </c>
      <c r="G26" s="60" t="s">
        <v>35</v>
      </c>
      <c r="H26" s="57">
        <f t="shared" si="1"/>
        <v>5712</v>
      </c>
      <c r="I26" s="59" t="s">
        <v>35</v>
      </c>
      <c r="J26" s="59" t="s">
        <v>35</v>
      </c>
      <c r="K26" s="63">
        <f>SUM(K27,K31,K33,K36)</f>
        <v>5712</v>
      </c>
      <c r="L26" s="62" t="s">
        <v>35</v>
      </c>
    </row>
    <row r="27" spans="1:12" s="24" customFormat="1" ht="24" x14ac:dyDescent="0.25">
      <c r="A27" s="64">
        <v>21350</v>
      </c>
      <c r="B27" s="56" t="s">
        <v>38</v>
      </c>
      <c r="C27" s="57">
        <f t="shared" si="0"/>
        <v>0</v>
      </c>
      <c r="D27" s="59" t="s">
        <v>35</v>
      </c>
      <c r="E27" s="59" t="s">
        <v>35</v>
      </c>
      <c r="F27" s="63">
        <f>SUM(F28:F30)</f>
        <v>0</v>
      </c>
      <c r="G27" s="60" t="s">
        <v>35</v>
      </c>
      <c r="H27" s="57">
        <f t="shared" si="1"/>
        <v>0</v>
      </c>
      <c r="I27" s="59" t="s">
        <v>35</v>
      </c>
      <c r="J27" s="59" t="s">
        <v>35</v>
      </c>
      <c r="K27" s="63">
        <f>SUM(K28:K30)</f>
        <v>0</v>
      </c>
      <c r="L27" s="62" t="s">
        <v>35</v>
      </c>
    </row>
    <row r="28" spans="1:12" x14ac:dyDescent="0.25">
      <c r="A28" s="37">
        <v>21351</v>
      </c>
      <c r="B28" s="65" t="s">
        <v>39</v>
      </c>
      <c r="C28" s="66">
        <f t="shared" si="0"/>
        <v>0</v>
      </c>
      <c r="D28" s="67" t="s">
        <v>35</v>
      </c>
      <c r="E28" s="67" t="s">
        <v>35</v>
      </c>
      <c r="F28" s="68"/>
      <c r="G28" s="69" t="s">
        <v>35</v>
      </c>
      <c r="H28" s="66">
        <f t="shared" si="1"/>
        <v>0</v>
      </c>
      <c r="I28" s="67" t="s">
        <v>35</v>
      </c>
      <c r="J28" s="67" t="s">
        <v>35</v>
      </c>
      <c r="K28" s="68"/>
      <c r="L28" s="70" t="s">
        <v>35</v>
      </c>
    </row>
    <row r="29" spans="1:12" x14ac:dyDescent="0.25">
      <c r="A29" s="43">
        <v>21352</v>
      </c>
      <c r="B29" s="71" t="s">
        <v>40</v>
      </c>
      <c r="C29" s="72">
        <f t="shared" si="0"/>
        <v>0</v>
      </c>
      <c r="D29" s="73" t="s">
        <v>35</v>
      </c>
      <c r="E29" s="73" t="s">
        <v>35</v>
      </c>
      <c r="F29" s="74"/>
      <c r="G29" s="75" t="s">
        <v>35</v>
      </c>
      <c r="H29" s="72">
        <f t="shared" si="1"/>
        <v>0</v>
      </c>
      <c r="I29" s="73" t="s">
        <v>35</v>
      </c>
      <c r="J29" s="73" t="s">
        <v>35</v>
      </c>
      <c r="K29" s="74"/>
      <c r="L29" s="76" t="s">
        <v>35</v>
      </c>
    </row>
    <row r="30" spans="1:12" ht="24" x14ac:dyDescent="0.25">
      <c r="A30" s="43">
        <v>21359</v>
      </c>
      <c r="B30" s="71" t="s">
        <v>41</v>
      </c>
      <c r="C30" s="72">
        <f t="shared" si="0"/>
        <v>0</v>
      </c>
      <c r="D30" s="73" t="s">
        <v>35</v>
      </c>
      <c r="E30" s="73" t="s">
        <v>35</v>
      </c>
      <c r="F30" s="74"/>
      <c r="G30" s="75" t="s">
        <v>35</v>
      </c>
      <c r="H30" s="72">
        <f t="shared" si="1"/>
        <v>0</v>
      </c>
      <c r="I30" s="73" t="s">
        <v>35</v>
      </c>
      <c r="J30" s="73" t="s">
        <v>35</v>
      </c>
      <c r="K30" s="74"/>
      <c r="L30" s="76" t="s">
        <v>35</v>
      </c>
    </row>
    <row r="31" spans="1:12" s="24" customFormat="1" ht="36" x14ac:dyDescent="0.25">
      <c r="A31" s="64">
        <v>21370</v>
      </c>
      <c r="B31" s="56" t="s">
        <v>42</v>
      </c>
      <c r="C31" s="57">
        <f t="shared" si="0"/>
        <v>0</v>
      </c>
      <c r="D31" s="59" t="s">
        <v>35</v>
      </c>
      <c r="E31" s="59" t="s">
        <v>35</v>
      </c>
      <c r="F31" s="63">
        <f>SUM(F32)</f>
        <v>0</v>
      </c>
      <c r="G31" s="60" t="s">
        <v>35</v>
      </c>
      <c r="H31" s="57">
        <f t="shared" si="1"/>
        <v>0</v>
      </c>
      <c r="I31" s="59" t="s">
        <v>35</v>
      </c>
      <c r="J31" s="59" t="s">
        <v>35</v>
      </c>
      <c r="K31" s="63">
        <f>SUM(K32)</f>
        <v>0</v>
      </c>
      <c r="L31" s="62" t="s">
        <v>35</v>
      </c>
    </row>
    <row r="32" spans="1:12" ht="36" x14ac:dyDescent="0.25">
      <c r="A32" s="77">
        <v>21379</v>
      </c>
      <c r="B32" s="78" t="s">
        <v>43</v>
      </c>
      <c r="C32" s="79">
        <f t="shared" si="0"/>
        <v>0</v>
      </c>
      <c r="D32" s="80" t="s">
        <v>35</v>
      </c>
      <c r="E32" s="80" t="s">
        <v>35</v>
      </c>
      <c r="F32" s="81"/>
      <c r="G32" s="82" t="s">
        <v>35</v>
      </c>
      <c r="H32" s="79">
        <f t="shared" si="1"/>
        <v>0</v>
      </c>
      <c r="I32" s="80" t="s">
        <v>35</v>
      </c>
      <c r="J32" s="80" t="s">
        <v>35</v>
      </c>
      <c r="K32" s="81"/>
      <c r="L32" s="83" t="s">
        <v>35</v>
      </c>
    </row>
    <row r="33" spans="1:12" s="24" customFormat="1" x14ac:dyDescent="0.25">
      <c r="A33" s="64">
        <v>21380</v>
      </c>
      <c r="B33" s="56" t="s">
        <v>44</v>
      </c>
      <c r="C33" s="57">
        <f t="shared" si="0"/>
        <v>450</v>
      </c>
      <c r="D33" s="59" t="s">
        <v>35</v>
      </c>
      <c r="E33" s="59" t="s">
        <v>35</v>
      </c>
      <c r="F33" s="63">
        <f>SUM(F34:F35)</f>
        <v>450</v>
      </c>
      <c r="G33" s="60" t="s">
        <v>35</v>
      </c>
      <c r="H33" s="57">
        <f t="shared" si="1"/>
        <v>450</v>
      </c>
      <c r="I33" s="59" t="s">
        <v>35</v>
      </c>
      <c r="J33" s="59" t="s">
        <v>35</v>
      </c>
      <c r="K33" s="63">
        <f>SUM(K34:K35)</f>
        <v>450</v>
      </c>
      <c r="L33" s="62" t="s">
        <v>35</v>
      </c>
    </row>
    <row r="34" spans="1:12" x14ac:dyDescent="0.25">
      <c r="A34" s="38">
        <v>21381</v>
      </c>
      <c r="B34" s="65" t="s">
        <v>45</v>
      </c>
      <c r="C34" s="66">
        <f t="shared" si="0"/>
        <v>450</v>
      </c>
      <c r="D34" s="67" t="s">
        <v>35</v>
      </c>
      <c r="E34" s="67" t="s">
        <v>35</v>
      </c>
      <c r="F34" s="68">
        <f>350+100</f>
        <v>450</v>
      </c>
      <c r="G34" s="69" t="s">
        <v>35</v>
      </c>
      <c r="H34" s="66">
        <f t="shared" si="1"/>
        <v>450</v>
      </c>
      <c r="I34" s="67" t="s">
        <v>35</v>
      </c>
      <c r="J34" s="67" t="s">
        <v>35</v>
      </c>
      <c r="K34" s="68">
        <f>350+100</f>
        <v>450</v>
      </c>
      <c r="L34" s="70" t="s">
        <v>35</v>
      </c>
    </row>
    <row r="35" spans="1:12" ht="24" x14ac:dyDescent="0.25">
      <c r="A35" s="44">
        <v>21383</v>
      </c>
      <c r="B35" s="71" t="s">
        <v>46</v>
      </c>
      <c r="C35" s="72">
        <f>SUM(D35:G35)</f>
        <v>0</v>
      </c>
      <c r="D35" s="73" t="s">
        <v>35</v>
      </c>
      <c r="E35" s="73" t="s">
        <v>35</v>
      </c>
      <c r="F35" s="74"/>
      <c r="G35" s="75" t="s">
        <v>35</v>
      </c>
      <c r="H35" s="72">
        <f t="shared" si="1"/>
        <v>0</v>
      </c>
      <c r="I35" s="73" t="s">
        <v>35</v>
      </c>
      <c r="J35" s="73" t="s">
        <v>35</v>
      </c>
      <c r="K35" s="74"/>
      <c r="L35" s="76" t="s">
        <v>35</v>
      </c>
    </row>
    <row r="36" spans="1:12" s="24" customFormat="1" ht="25.5" customHeight="1" x14ac:dyDescent="0.25">
      <c r="A36" s="64">
        <v>21390</v>
      </c>
      <c r="B36" s="56" t="s">
        <v>47</v>
      </c>
      <c r="C36" s="57">
        <f t="shared" si="0"/>
        <v>5313</v>
      </c>
      <c r="D36" s="59" t="s">
        <v>35</v>
      </c>
      <c r="E36" s="59" t="s">
        <v>35</v>
      </c>
      <c r="F36" s="63">
        <f>SUM(F37:F40)</f>
        <v>5313</v>
      </c>
      <c r="G36" s="60" t="s">
        <v>35</v>
      </c>
      <c r="H36" s="57">
        <f t="shared" si="1"/>
        <v>5262</v>
      </c>
      <c r="I36" s="59" t="s">
        <v>35</v>
      </c>
      <c r="J36" s="59" t="s">
        <v>35</v>
      </c>
      <c r="K36" s="63">
        <f>SUM(K37:K40)</f>
        <v>5262</v>
      </c>
      <c r="L36" s="62" t="s">
        <v>35</v>
      </c>
    </row>
    <row r="37" spans="1:12" ht="24" x14ac:dyDescent="0.25">
      <c r="A37" s="38">
        <v>21391</v>
      </c>
      <c r="B37" s="65" t="s">
        <v>48</v>
      </c>
      <c r="C37" s="66">
        <f t="shared" si="0"/>
        <v>0</v>
      </c>
      <c r="D37" s="67" t="s">
        <v>35</v>
      </c>
      <c r="E37" s="67" t="s">
        <v>35</v>
      </c>
      <c r="F37" s="68"/>
      <c r="G37" s="69" t="s">
        <v>35</v>
      </c>
      <c r="H37" s="66">
        <f t="shared" si="1"/>
        <v>0</v>
      </c>
      <c r="I37" s="67" t="s">
        <v>35</v>
      </c>
      <c r="J37" s="67" t="s">
        <v>35</v>
      </c>
      <c r="K37" s="68"/>
      <c r="L37" s="70" t="s">
        <v>35</v>
      </c>
    </row>
    <row r="38" spans="1:12" x14ac:dyDescent="0.25">
      <c r="A38" s="44">
        <v>21393</v>
      </c>
      <c r="B38" s="71" t="s">
        <v>49</v>
      </c>
      <c r="C38" s="72">
        <f t="shared" si="0"/>
        <v>0</v>
      </c>
      <c r="D38" s="73" t="s">
        <v>35</v>
      </c>
      <c r="E38" s="73" t="s">
        <v>35</v>
      </c>
      <c r="F38" s="74"/>
      <c r="G38" s="75" t="s">
        <v>35</v>
      </c>
      <c r="H38" s="72">
        <f t="shared" si="1"/>
        <v>0</v>
      </c>
      <c r="I38" s="73" t="s">
        <v>35</v>
      </c>
      <c r="J38" s="73" t="s">
        <v>35</v>
      </c>
      <c r="K38" s="74"/>
      <c r="L38" s="76" t="s">
        <v>35</v>
      </c>
    </row>
    <row r="39" spans="1:12" x14ac:dyDescent="0.25">
      <c r="A39" s="44">
        <v>21395</v>
      </c>
      <c r="B39" s="71" t="s">
        <v>50</v>
      </c>
      <c r="C39" s="72">
        <f t="shared" si="0"/>
        <v>0</v>
      </c>
      <c r="D39" s="73" t="s">
        <v>35</v>
      </c>
      <c r="E39" s="73" t="s">
        <v>35</v>
      </c>
      <c r="F39" s="74"/>
      <c r="G39" s="75" t="s">
        <v>35</v>
      </c>
      <c r="H39" s="72">
        <f t="shared" si="1"/>
        <v>0</v>
      </c>
      <c r="I39" s="73" t="s">
        <v>35</v>
      </c>
      <c r="J39" s="73" t="s">
        <v>35</v>
      </c>
      <c r="K39" s="74"/>
      <c r="L39" s="76" t="s">
        <v>35</v>
      </c>
    </row>
    <row r="40" spans="1:12" ht="24" x14ac:dyDescent="0.25">
      <c r="A40" s="84">
        <v>21399</v>
      </c>
      <c r="B40" s="85" t="s">
        <v>51</v>
      </c>
      <c r="C40" s="86">
        <f t="shared" si="0"/>
        <v>5313</v>
      </c>
      <c r="D40" s="87" t="s">
        <v>35</v>
      </c>
      <c r="E40" s="87" t="s">
        <v>35</v>
      </c>
      <c r="F40" s="88">
        <f>1742+3571</f>
        <v>5313</v>
      </c>
      <c r="G40" s="89" t="s">
        <v>35</v>
      </c>
      <c r="H40" s="86">
        <f t="shared" si="1"/>
        <v>5262</v>
      </c>
      <c r="I40" s="87" t="s">
        <v>35</v>
      </c>
      <c r="J40" s="87" t="s">
        <v>35</v>
      </c>
      <c r="K40" s="88">
        <f>3571+61+380+466+784</f>
        <v>5262</v>
      </c>
      <c r="L40" s="90" t="s">
        <v>35</v>
      </c>
    </row>
    <row r="41" spans="1:12" s="24" customFormat="1" ht="26.25" customHeight="1" x14ac:dyDescent="0.25">
      <c r="A41" s="91">
        <v>21420</v>
      </c>
      <c r="B41" s="92" t="s">
        <v>52</v>
      </c>
      <c r="C41" s="93">
        <f>SUM(D41:G41)</f>
        <v>0</v>
      </c>
      <c r="D41" s="94">
        <f>SUM(D42)</f>
        <v>0</v>
      </c>
      <c r="E41" s="95" t="s">
        <v>35</v>
      </c>
      <c r="F41" s="95" t="s">
        <v>35</v>
      </c>
      <c r="G41" s="96" t="s">
        <v>35</v>
      </c>
      <c r="H41" s="93">
        <f>SUM(I41:L41)</f>
        <v>0</v>
      </c>
      <c r="I41" s="94">
        <f>SUM(I42)</f>
        <v>0</v>
      </c>
      <c r="J41" s="95" t="s">
        <v>35</v>
      </c>
      <c r="K41" s="95" t="s">
        <v>35</v>
      </c>
      <c r="L41" s="97" t="s">
        <v>35</v>
      </c>
    </row>
    <row r="42" spans="1:12" s="24" customFormat="1" ht="26.25" customHeight="1" x14ac:dyDescent="0.25">
      <c r="A42" s="84">
        <v>21429</v>
      </c>
      <c r="B42" s="85" t="s">
        <v>53</v>
      </c>
      <c r="C42" s="86">
        <f>SUM(D42:G42)</f>
        <v>0</v>
      </c>
      <c r="D42" s="98"/>
      <c r="E42" s="87" t="s">
        <v>35</v>
      </c>
      <c r="F42" s="87" t="s">
        <v>35</v>
      </c>
      <c r="G42" s="89" t="s">
        <v>35</v>
      </c>
      <c r="H42" s="86">
        <f t="shared" ref="H42:H44" si="2">SUM(I42:L42)</f>
        <v>0</v>
      </c>
      <c r="I42" s="98"/>
      <c r="J42" s="87" t="s">
        <v>35</v>
      </c>
      <c r="K42" s="87" t="s">
        <v>35</v>
      </c>
      <c r="L42" s="90" t="s">
        <v>35</v>
      </c>
    </row>
    <row r="43" spans="1:12" s="24" customFormat="1" ht="24" x14ac:dyDescent="0.25">
      <c r="A43" s="64">
        <v>21490</v>
      </c>
      <c r="B43" s="56" t="s">
        <v>54</v>
      </c>
      <c r="C43" s="57">
        <f t="shared" si="0"/>
        <v>0</v>
      </c>
      <c r="D43" s="99">
        <f>D44</f>
        <v>0</v>
      </c>
      <c r="E43" s="99">
        <f t="shared" ref="E43:F43" si="3">E44</f>
        <v>0</v>
      </c>
      <c r="F43" s="99">
        <f t="shared" si="3"/>
        <v>0</v>
      </c>
      <c r="G43" s="60" t="s">
        <v>35</v>
      </c>
      <c r="H43" s="100">
        <f t="shared" si="2"/>
        <v>0</v>
      </c>
      <c r="I43" s="99">
        <f>I44</f>
        <v>0</v>
      </c>
      <c r="J43" s="99">
        <f t="shared" ref="J43:K43" si="4">J44</f>
        <v>0</v>
      </c>
      <c r="K43" s="99">
        <f t="shared" si="4"/>
        <v>0</v>
      </c>
      <c r="L43" s="62" t="s">
        <v>35</v>
      </c>
    </row>
    <row r="44" spans="1:12" s="24" customFormat="1" ht="24" x14ac:dyDescent="0.25">
      <c r="A44" s="44">
        <v>21499</v>
      </c>
      <c r="B44" s="71" t="s">
        <v>55</v>
      </c>
      <c r="C44" s="79">
        <f>SUM(D44:G44)</f>
        <v>0</v>
      </c>
      <c r="D44" s="101"/>
      <c r="E44" s="102"/>
      <c r="F44" s="102"/>
      <c r="G44" s="103" t="s">
        <v>35</v>
      </c>
      <c r="H44" s="104">
        <f t="shared" si="2"/>
        <v>0</v>
      </c>
      <c r="I44" s="40"/>
      <c r="J44" s="105"/>
      <c r="K44" s="105"/>
      <c r="L44" s="106" t="s">
        <v>35</v>
      </c>
    </row>
    <row r="45" spans="1:12" ht="12.75" customHeight="1" x14ac:dyDescent="0.25">
      <c r="A45" s="107">
        <v>23000</v>
      </c>
      <c r="B45" s="108" t="s">
        <v>56</v>
      </c>
      <c r="C45" s="109">
        <f>SUM(D45:G45)</f>
        <v>0</v>
      </c>
      <c r="D45" s="59" t="s">
        <v>35</v>
      </c>
      <c r="E45" s="59" t="s">
        <v>35</v>
      </c>
      <c r="F45" s="59" t="s">
        <v>35</v>
      </c>
      <c r="G45" s="99">
        <f>SUM(G46:G47)</f>
        <v>0</v>
      </c>
      <c r="H45" s="109">
        <f t="shared" si="1"/>
        <v>0</v>
      </c>
      <c r="I45" s="87" t="s">
        <v>35</v>
      </c>
      <c r="J45" s="87" t="s">
        <v>35</v>
      </c>
      <c r="K45" s="87" t="s">
        <v>35</v>
      </c>
      <c r="L45" s="110">
        <f>SUM(L46:L47)</f>
        <v>0</v>
      </c>
    </row>
    <row r="46" spans="1:12" ht="24" x14ac:dyDescent="0.25">
      <c r="A46" s="111">
        <v>23410</v>
      </c>
      <c r="B46" s="112" t="s">
        <v>57</v>
      </c>
      <c r="C46" s="113">
        <f t="shared" si="0"/>
        <v>0</v>
      </c>
      <c r="D46" s="95" t="s">
        <v>35</v>
      </c>
      <c r="E46" s="95" t="s">
        <v>35</v>
      </c>
      <c r="F46" s="95" t="s">
        <v>35</v>
      </c>
      <c r="G46" s="114"/>
      <c r="H46" s="113">
        <f t="shared" si="1"/>
        <v>0</v>
      </c>
      <c r="I46" s="95" t="s">
        <v>35</v>
      </c>
      <c r="J46" s="95" t="s">
        <v>35</v>
      </c>
      <c r="K46" s="95" t="s">
        <v>35</v>
      </c>
      <c r="L46" s="115"/>
    </row>
    <row r="47" spans="1:12" ht="24" x14ac:dyDescent="0.25">
      <c r="A47" s="111">
        <v>23510</v>
      </c>
      <c r="B47" s="112" t="s">
        <v>58</v>
      </c>
      <c r="C47" s="93">
        <f t="shared" si="0"/>
        <v>0</v>
      </c>
      <c r="D47" s="95" t="s">
        <v>35</v>
      </c>
      <c r="E47" s="95" t="s">
        <v>35</v>
      </c>
      <c r="F47" s="95" t="s">
        <v>35</v>
      </c>
      <c r="G47" s="114"/>
      <c r="H47" s="93">
        <f t="shared" si="1"/>
        <v>0</v>
      </c>
      <c r="I47" s="95" t="s">
        <v>35</v>
      </c>
      <c r="J47" s="95" t="s">
        <v>35</v>
      </c>
      <c r="K47" s="95" t="s">
        <v>35</v>
      </c>
      <c r="L47" s="115"/>
    </row>
    <row r="48" spans="1:12" x14ac:dyDescent="0.25">
      <c r="A48" s="116"/>
      <c r="B48" s="112"/>
      <c r="C48" s="117"/>
      <c r="D48" s="95"/>
      <c r="E48" s="95"/>
      <c r="F48" s="94"/>
      <c r="G48" s="118"/>
      <c r="H48" s="117"/>
      <c r="I48" s="95"/>
      <c r="J48" s="95"/>
      <c r="K48" s="94"/>
      <c r="L48" s="119"/>
    </row>
    <row r="49" spans="1:12" s="24" customFormat="1" x14ac:dyDescent="0.25">
      <c r="A49" s="120"/>
      <c r="B49" s="121" t="s">
        <v>59</v>
      </c>
      <c r="C49" s="122"/>
      <c r="D49" s="123"/>
      <c r="E49" s="123"/>
      <c r="F49" s="123"/>
      <c r="G49" s="124"/>
      <c r="H49" s="122"/>
      <c r="I49" s="123"/>
      <c r="J49" s="123"/>
      <c r="K49" s="123"/>
      <c r="L49" s="125"/>
    </row>
    <row r="50" spans="1:12" s="24" customFormat="1" ht="12.75" thickBot="1" x14ac:dyDescent="0.3">
      <c r="A50" s="126"/>
      <c r="B50" s="25" t="s">
        <v>60</v>
      </c>
      <c r="C50" s="127">
        <f t="shared" ref="C50:C113" si="5">SUM(D50:G50)</f>
        <v>608367</v>
      </c>
      <c r="D50" s="128">
        <f>SUM(D51,D283)</f>
        <v>552264</v>
      </c>
      <c r="E50" s="128">
        <f>SUM(E51,E283)</f>
        <v>50340</v>
      </c>
      <c r="F50" s="128">
        <f>SUM(F51,F283)</f>
        <v>5763</v>
      </c>
      <c r="G50" s="129">
        <f>SUM(G51,G283)</f>
        <v>0</v>
      </c>
      <c r="H50" s="127">
        <f t="shared" ref="H50:H113" si="6">SUM(I50:L50)</f>
        <v>630943</v>
      </c>
      <c r="I50" s="128">
        <f>SUM(I51,I283)</f>
        <v>574692</v>
      </c>
      <c r="J50" s="128">
        <f>SUM(J51,J283)</f>
        <v>50539</v>
      </c>
      <c r="K50" s="128">
        <f>SUM(K51,K283)</f>
        <v>5712</v>
      </c>
      <c r="L50" s="130">
        <f>SUM(L51,L283)</f>
        <v>0</v>
      </c>
    </row>
    <row r="51" spans="1:12" s="24" customFormat="1" ht="36.75" thickTop="1" x14ac:dyDescent="0.25">
      <c r="A51" s="131"/>
      <c r="B51" s="132" t="s">
        <v>61</v>
      </c>
      <c r="C51" s="133">
        <f t="shared" si="5"/>
        <v>608367</v>
      </c>
      <c r="D51" s="134">
        <f>SUM(D52,D194)</f>
        <v>552264</v>
      </c>
      <c r="E51" s="134">
        <f>SUM(E52,E194)</f>
        <v>50340</v>
      </c>
      <c r="F51" s="134">
        <f>SUM(F52,F194)</f>
        <v>5763</v>
      </c>
      <c r="G51" s="135">
        <f>SUM(G52,G194)</f>
        <v>0</v>
      </c>
      <c r="H51" s="133">
        <f t="shared" si="6"/>
        <v>630943</v>
      </c>
      <c r="I51" s="134">
        <f>SUM(I52,I194)</f>
        <v>574692</v>
      </c>
      <c r="J51" s="134">
        <f>SUM(J52,J194)</f>
        <v>50539</v>
      </c>
      <c r="K51" s="134">
        <f>SUM(K52,K194)</f>
        <v>5712</v>
      </c>
      <c r="L51" s="136">
        <f>SUM(L52,L194)</f>
        <v>0</v>
      </c>
    </row>
    <row r="52" spans="1:12" s="24" customFormat="1" ht="24" x14ac:dyDescent="0.25">
      <c r="A52" s="137"/>
      <c r="B52" s="18" t="s">
        <v>62</v>
      </c>
      <c r="C52" s="138">
        <f t="shared" si="5"/>
        <v>607617</v>
      </c>
      <c r="D52" s="139">
        <f>SUM(D53,D75,D173,D187)</f>
        <v>551514</v>
      </c>
      <c r="E52" s="139">
        <f>SUM(E53,E75,E173,E187)</f>
        <v>50340</v>
      </c>
      <c r="F52" s="139">
        <f>SUM(F53,F75,F173,F187)</f>
        <v>5763</v>
      </c>
      <c r="G52" s="140">
        <f>SUM(G53,G75,G173,G187)</f>
        <v>0</v>
      </c>
      <c r="H52" s="138">
        <f t="shared" si="6"/>
        <v>630193</v>
      </c>
      <c r="I52" s="139">
        <f>SUM(I53,I75,I173,I187)</f>
        <v>573942</v>
      </c>
      <c r="J52" s="139">
        <f>SUM(J53,J75,J173,J187)</f>
        <v>50539</v>
      </c>
      <c r="K52" s="139">
        <f>SUM(K53,K75,K173,K187)</f>
        <v>5712</v>
      </c>
      <c r="L52" s="141">
        <f>SUM(L53,L75,L173,L187)</f>
        <v>0</v>
      </c>
    </row>
    <row r="53" spans="1:12" s="24" customFormat="1" x14ac:dyDescent="0.25">
      <c r="A53" s="142">
        <v>1000</v>
      </c>
      <c r="B53" s="142" t="s">
        <v>63</v>
      </c>
      <c r="C53" s="143">
        <f t="shared" si="5"/>
        <v>546794</v>
      </c>
      <c r="D53" s="144">
        <f>SUM(D54,D67)</f>
        <v>496454</v>
      </c>
      <c r="E53" s="144">
        <f>SUM(E54,E67)</f>
        <v>50340</v>
      </c>
      <c r="F53" s="144">
        <f>SUM(F54,F67)</f>
        <v>0</v>
      </c>
      <c r="G53" s="145">
        <f>SUM(G54,G67)</f>
        <v>0</v>
      </c>
      <c r="H53" s="143">
        <f t="shared" si="6"/>
        <v>569260</v>
      </c>
      <c r="I53" s="144">
        <f>SUM(I54,I67)</f>
        <v>518721</v>
      </c>
      <c r="J53" s="144">
        <f>SUM(J54,J67)</f>
        <v>50539</v>
      </c>
      <c r="K53" s="144">
        <f>SUM(K54,K67)</f>
        <v>0</v>
      </c>
      <c r="L53" s="146">
        <f>SUM(L54,L67)</f>
        <v>0</v>
      </c>
    </row>
    <row r="54" spans="1:12" x14ac:dyDescent="0.25">
      <c r="A54" s="56">
        <v>1100</v>
      </c>
      <c r="B54" s="147" t="s">
        <v>64</v>
      </c>
      <c r="C54" s="57">
        <f t="shared" si="5"/>
        <v>411899</v>
      </c>
      <c r="D54" s="63">
        <f>SUM(D55,D58,D66)</f>
        <v>371771</v>
      </c>
      <c r="E54" s="63">
        <f>SUM(E55,E58,E66)</f>
        <v>40128</v>
      </c>
      <c r="F54" s="63">
        <f>SUM(F55,F58,F66)</f>
        <v>0</v>
      </c>
      <c r="G54" s="148">
        <f>SUM(G55,G58,G66)</f>
        <v>0</v>
      </c>
      <c r="H54" s="57">
        <f t="shared" si="6"/>
        <v>427980</v>
      </c>
      <c r="I54" s="63">
        <f>SUM(I55,I58,I66)</f>
        <v>387652</v>
      </c>
      <c r="J54" s="63">
        <f>SUM(J55,J58,J66)</f>
        <v>40328</v>
      </c>
      <c r="K54" s="63">
        <f>SUM(K55,K58,K66)</f>
        <v>0</v>
      </c>
      <c r="L54" s="149">
        <f>SUM(L55,L58,L66)</f>
        <v>0</v>
      </c>
    </row>
    <row r="55" spans="1:12" x14ac:dyDescent="0.25">
      <c r="A55" s="150">
        <v>1110</v>
      </c>
      <c r="B55" s="112" t="s">
        <v>65</v>
      </c>
      <c r="C55" s="117">
        <f t="shared" si="5"/>
        <v>371524</v>
      </c>
      <c r="D55" s="151">
        <f>SUM(D56:D57)</f>
        <v>333556</v>
      </c>
      <c r="E55" s="151">
        <f>SUM(E56:E57)</f>
        <v>37968</v>
      </c>
      <c r="F55" s="151">
        <f>SUM(F56:F57)</f>
        <v>0</v>
      </c>
      <c r="G55" s="152">
        <f>SUM(G56:G57)</f>
        <v>0</v>
      </c>
      <c r="H55" s="117">
        <f t="shared" si="6"/>
        <v>390197</v>
      </c>
      <c r="I55" s="151">
        <f>SUM(I56:I57)</f>
        <v>352029</v>
      </c>
      <c r="J55" s="151">
        <f>SUM(J56:J57)</f>
        <v>38168</v>
      </c>
      <c r="K55" s="151">
        <f>SUM(K56:K57)</f>
        <v>0</v>
      </c>
      <c r="L55" s="153">
        <f>SUM(L56:L57)</f>
        <v>0</v>
      </c>
    </row>
    <row r="56" spans="1:12" x14ac:dyDescent="0.25">
      <c r="A56" s="38">
        <v>1111</v>
      </c>
      <c r="B56" s="65" t="s">
        <v>66</v>
      </c>
      <c r="C56" s="66">
        <f t="shared" si="5"/>
        <v>0</v>
      </c>
      <c r="D56" s="68"/>
      <c r="E56" s="68"/>
      <c r="F56" s="68"/>
      <c r="G56" s="154"/>
      <c r="H56" s="66">
        <f t="shared" si="6"/>
        <v>0</v>
      </c>
      <c r="I56" s="68"/>
      <c r="J56" s="68"/>
      <c r="K56" s="68"/>
      <c r="L56" s="155"/>
    </row>
    <row r="57" spans="1:12" ht="24" customHeight="1" x14ac:dyDescent="0.25">
      <c r="A57" s="44">
        <v>1119</v>
      </c>
      <c r="B57" s="71" t="s">
        <v>67</v>
      </c>
      <c r="C57" s="72">
        <f t="shared" si="5"/>
        <v>371524</v>
      </c>
      <c r="D57" s="74">
        <v>333556</v>
      </c>
      <c r="E57" s="74">
        <v>37968</v>
      </c>
      <c r="F57" s="74"/>
      <c r="G57" s="157"/>
      <c r="H57" s="72">
        <f t="shared" si="6"/>
        <v>390197</v>
      </c>
      <c r="I57" s="74">
        <v>352029</v>
      </c>
      <c r="J57" s="74">
        <v>38168</v>
      </c>
      <c r="K57" s="74"/>
      <c r="L57" s="158"/>
    </row>
    <row r="58" spans="1:12" x14ac:dyDescent="0.25">
      <c r="A58" s="159">
        <v>1140</v>
      </c>
      <c r="B58" s="71" t="s">
        <v>68</v>
      </c>
      <c r="C58" s="72">
        <f t="shared" si="5"/>
        <v>38440</v>
      </c>
      <c r="D58" s="160">
        <f>SUM(D59:D65)</f>
        <v>36280</v>
      </c>
      <c r="E58" s="160">
        <f>SUM(E59:E65)</f>
        <v>2160</v>
      </c>
      <c r="F58" s="160">
        <f>SUM(F59:F65)</f>
        <v>0</v>
      </c>
      <c r="G58" s="161">
        <f>SUM(G59:G65)</f>
        <v>0</v>
      </c>
      <c r="H58" s="72">
        <f t="shared" si="6"/>
        <v>35475</v>
      </c>
      <c r="I58" s="160">
        <f>SUM(I59:I65)</f>
        <v>33315</v>
      </c>
      <c r="J58" s="160">
        <f>SUM(J59:J65)</f>
        <v>2160</v>
      </c>
      <c r="K58" s="160">
        <f>SUM(K59:K65)</f>
        <v>0</v>
      </c>
      <c r="L58" s="162">
        <f>SUM(L59:L65)</f>
        <v>0</v>
      </c>
    </row>
    <row r="59" spans="1:12" x14ac:dyDescent="0.25">
      <c r="A59" s="44">
        <v>1141</v>
      </c>
      <c r="B59" s="71" t="s">
        <v>69</v>
      </c>
      <c r="C59" s="72">
        <f t="shared" si="5"/>
        <v>3760</v>
      </c>
      <c r="D59" s="74">
        <v>3760</v>
      </c>
      <c r="E59" s="74"/>
      <c r="F59" s="74"/>
      <c r="G59" s="157"/>
      <c r="H59" s="72">
        <f t="shared" si="6"/>
        <v>4153</v>
      </c>
      <c r="I59" s="74">
        <v>4153</v>
      </c>
      <c r="J59" s="74"/>
      <c r="K59" s="74"/>
      <c r="L59" s="158"/>
    </row>
    <row r="60" spans="1:12" ht="24.75" customHeight="1" x14ac:dyDescent="0.25">
      <c r="A60" s="44">
        <v>1142</v>
      </c>
      <c r="B60" s="71" t="s">
        <v>70</v>
      </c>
      <c r="C60" s="72">
        <f t="shared" si="5"/>
        <v>989</v>
      </c>
      <c r="D60" s="74">
        <v>989</v>
      </c>
      <c r="E60" s="74"/>
      <c r="F60" s="74"/>
      <c r="G60" s="157"/>
      <c r="H60" s="72">
        <f t="shared" si="6"/>
        <v>1093</v>
      </c>
      <c r="I60" s="74">
        <v>1093</v>
      </c>
      <c r="J60" s="74"/>
      <c r="K60" s="74"/>
      <c r="L60" s="158"/>
    </row>
    <row r="61" spans="1:12" ht="24" x14ac:dyDescent="0.25">
      <c r="A61" s="44">
        <v>1145</v>
      </c>
      <c r="B61" s="71" t="s">
        <v>71</v>
      </c>
      <c r="C61" s="72">
        <f t="shared" si="5"/>
        <v>0</v>
      </c>
      <c r="D61" s="74"/>
      <c r="E61" s="74"/>
      <c r="F61" s="74"/>
      <c r="G61" s="157"/>
      <c r="H61" s="72">
        <f t="shared" si="6"/>
        <v>0</v>
      </c>
      <c r="I61" s="74"/>
      <c r="J61" s="74"/>
      <c r="K61" s="74"/>
      <c r="L61" s="158"/>
    </row>
    <row r="62" spans="1:12" ht="27.75" customHeight="1" x14ac:dyDescent="0.25">
      <c r="A62" s="44">
        <v>1146</v>
      </c>
      <c r="B62" s="71" t="s">
        <v>72</v>
      </c>
      <c r="C62" s="72">
        <f t="shared" si="5"/>
        <v>0</v>
      </c>
      <c r="D62" s="74"/>
      <c r="E62" s="74"/>
      <c r="F62" s="74"/>
      <c r="G62" s="157"/>
      <c r="H62" s="72">
        <f t="shared" si="6"/>
        <v>0</v>
      </c>
      <c r="I62" s="74"/>
      <c r="J62" s="74"/>
      <c r="K62" s="74"/>
      <c r="L62" s="158"/>
    </row>
    <row r="63" spans="1:12" x14ac:dyDescent="0.25">
      <c r="A63" s="44">
        <v>1147</v>
      </c>
      <c r="B63" s="71" t="s">
        <v>73</v>
      </c>
      <c r="C63" s="72">
        <f t="shared" si="5"/>
        <v>3470</v>
      </c>
      <c r="D63" s="74">
        <v>3470</v>
      </c>
      <c r="E63" s="74"/>
      <c r="F63" s="74"/>
      <c r="G63" s="157"/>
      <c r="H63" s="72">
        <f t="shared" si="6"/>
        <v>3822</v>
      </c>
      <c r="I63" s="74">
        <v>3822</v>
      </c>
      <c r="J63" s="74"/>
      <c r="K63" s="74"/>
      <c r="L63" s="158"/>
    </row>
    <row r="64" spans="1:12" x14ac:dyDescent="0.25">
      <c r="A64" s="44">
        <v>1148</v>
      </c>
      <c r="B64" s="71" t="s">
        <v>74</v>
      </c>
      <c r="C64" s="72">
        <f t="shared" si="5"/>
        <v>26117</v>
      </c>
      <c r="D64" s="74">
        <f>23709+2408</f>
        <v>26117</v>
      </c>
      <c r="E64" s="74"/>
      <c r="F64" s="74"/>
      <c r="G64" s="157"/>
      <c r="H64" s="72">
        <f t="shared" si="6"/>
        <v>22303</v>
      </c>
      <c r="I64" s="74">
        <v>22303</v>
      </c>
      <c r="J64" s="74"/>
      <c r="K64" s="74"/>
      <c r="L64" s="158"/>
    </row>
    <row r="65" spans="1:12" ht="24" customHeight="1" x14ac:dyDescent="0.25">
      <c r="A65" s="44">
        <v>1149</v>
      </c>
      <c r="B65" s="71" t="s">
        <v>75</v>
      </c>
      <c r="C65" s="72">
        <f t="shared" si="5"/>
        <v>4104</v>
      </c>
      <c r="D65" s="74">
        <v>1944</v>
      </c>
      <c r="E65" s="74">
        <v>2160</v>
      </c>
      <c r="F65" s="74"/>
      <c r="G65" s="157"/>
      <c r="H65" s="72">
        <f t="shared" si="6"/>
        <v>4104</v>
      </c>
      <c r="I65" s="74">
        <v>1944</v>
      </c>
      <c r="J65" s="74">
        <v>2160</v>
      </c>
      <c r="K65" s="74"/>
      <c r="L65" s="158"/>
    </row>
    <row r="66" spans="1:12" ht="36" x14ac:dyDescent="0.25">
      <c r="A66" s="150">
        <v>1150</v>
      </c>
      <c r="B66" s="112" t="s">
        <v>76</v>
      </c>
      <c r="C66" s="117">
        <f t="shared" si="5"/>
        <v>1935</v>
      </c>
      <c r="D66" s="163">
        <v>1935</v>
      </c>
      <c r="E66" s="163"/>
      <c r="F66" s="163"/>
      <c r="G66" s="164"/>
      <c r="H66" s="117">
        <f t="shared" si="6"/>
        <v>2308</v>
      </c>
      <c r="I66" s="163">
        <v>2308</v>
      </c>
      <c r="J66" s="163"/>
      <c r="K66" s="163"/>
      <c r="L66" s="165"/>
    </row>
    <row r="67" spans="1:12" ht="24" x14ac:dyDescent="0.25">
      <c r="A67" s="56">
        <v>1200</v>
      </c>
      <c r="B67" s="147" t="s">
        <v>77</v>
      </c>
      <c r="C67" s="57">
        <f t="shared" si="5"/>
        <v>134895</v>
      </c>
      <c r="D67" s="63">
        <f>SUM(D68:D69)</f>
        <v>124683</v>
      </c>
      <c r="E67" s="63">
        <f>SUM(E68:E69)</f>
        <v>10212</v>
      </c>
      <c r="F67" s="63">
        <f>SUM(F68:F69)</f>
        <v>0</v>
      </c>
      <c r="G67" s="166">
        <f>SUM(G68:G69)</f>
        <v>0</v>
      </c>
      <c r="H67" s="57">
        <f t="shared" si="6"/>
        <v>141280</v>
      </c>
      <c r="I67" s="63">
        <f>SUM(I68:I69)</f>
        <v>131069</v>
      </c>
      <c r="J67" s="63">
        <f>SUM(J68:J69)</f>
        <v>10211</v>
      </c>
      <c r="K67" s="63">
        <f>SUM(K68:K69)</f>
        <v>0</v>
      </c>
      <c r="L67" s="167">
        <f>SUM(L68:L69)</f>
        <v>0</v>
      </c>
    </row>
    <row r="68" spans="1:12" ht="24" x14ac:dyDescent="0.25">
      <c r="A68" s="168">
        <v>1210</v>
      </c>
      <c r="B68" s="65" t="s">
        <v>78</v>
      </c>
      <c r="C68" s="66">
        <f t="shared" si="5"/>
        <v>102364</v>
      </c>
      <c r="D68" s="68">
        <v>92752</v>
      </c>
      <c r="E68" s="68">
        <v>9612</v>
      </c>
      <c r="F68" s="68"/>
      <c r="G68" s="154"/>
      <c r="H68" s="66">
        <f t="shared" si="6"/>
        <v>108045</v>
      </c>
      <c r="I68" s="68">
        <v>98234</v>
      </c>
      <c r="J68" s="68">
        <v>9811</v>
      </c>
      <c r="K68" s="68"/>
      <c r="L68" s="155"/>
    </row>
    <row r="69" spans="1:12" ht="24" x14ac:dyDescent="0.25">
      <c r="A69" s="159">
        <v>1220</v>
      </c>
      <c r="B69" s="71" t="s">
        <v>79</v>
      </c>
      <c r="C69" s="72">
        <f t="shared" si="5"/>
        <v>32531</v>
      </c>
      <c r="D69" s="160">
        <f>SUM(D70:D74)</f>
        <v>31931</v>
      </c>
      <c r="E69" s="160">
        <f>SUM(E70:E74)</f>
        <v>600</v>
      </c>
      <c r="F69" s="160">
        <f>SUM(F70:F74)</f>
        <v>0</v>
      </c>
      <c r="G69" s="161">
        <f>SUM(G70:G74)</f>
        <v>0</v>
      </c>
      <c r="H69" s="72">
        <f t="shared" si="6"/>
        <v>33235</v>
      </c>
      <c r="I69" s="160">
        <f>SUM(I70:I74)</f>
        <v>32835</v>
      </c>
      <c r="J69" s="160">
        <f>SUM(J70:J74)</f>
        <v>400</v>
      </c>
      <c r="K69" s="160">
        <f>SUM(K70:K74)</f>
        <v>0</v>
      </c>
      <c r="L69" s="162">
        <f>SUM(L70:L74)</f>
        <v>0</v>
      </c>
    </row>
    <row r="70" spans="1:12" ht="48" x14ac:dyDescent="0.25">
      <c r="A70" s="44">
        <v>1221</v>
      </c>
      <c r="B70" s="71" t="s">
        <v>80</v>
      </c>
      <c r="C70" s="72">
        <f t="shared" si="5"/>
        <v>20078</v>
      </c>
      <c r="D70" s="74">
        <f>17873+1605</f>
        <v>19478</v>
      </c>
      <c r="E70" s="74">
        <v>600</v>
      </c>
      <c r="F70" s="74"/>
      <c r="G70" s="157"/>
      <c r="H70" s="72">
        <f t="shared" si="6"/>
        <v>20532</v>
      </c>
      <c r="I70" s="74">
        <v>20132</v>
      </c>
      <c r="J70" s="74">
        <v>400</v>
      </c>
      <c r="K70" s="74"/>
      <c r="L70" s="158"/>
    </row>
    <row r="71" spans="1:12" x14ac:dyDescent="0.25">
      <c r="A71" s="44">
        <v>1223</v>
      </c>
      <c r="B71" s="71" t="s">
        <v>81</v>
      </c>
      <c r="C71" s="72">
        <f t="shared" si="5"/>
        <v>0</v>
      </c>
      <c r="D71" s="74"/>
      <c r="E71" s="74"/>
      <c r="F71" s="74"/>
      <c r="G71" s="157"/>
      <c r="H71" s="72">
        <f t="shared" si="6"/>
        <v>0</v>
      </c>
      <c r="I71" s="74"/>
      <c r="J71" s="74"/>
      <c r="K71" s="74"/>
      <c r="L71" s="158"/>
    </row>
    <row r="72" spans="1:12" x14ac:dyDescent="0.25">
      <c r="A72" s="44">
        <v>1225</v>
      </c>
      <c r="B72" s="71" t="s">
        <v>82</v>
      </c>
      <c r="C72" s="72">
        <f t="shared" si="5"/>
        <v>0</v>
      </c>
      <c r="D72" s="74"/>
      <c r="E72" s="74"/>
      <c r="F72" s="74"/>
      <c r="G72" s="157"/>
      <c r="H72" s="72">
        <f t="shared" si="6"/>
        <v>0</v>
      </c>
      <c r="I72" s="74"/>
      <c r="J72" s="74"/>
      <c r="K72" s="74"/>
      <c r="L72" s="158"/>
    </row>
    <row r="73" spans="1:12" ht="36" x14ac:dyDescent="0.25">
      <c r="A73" s="44">
        <v>1227</v>
      </c>
      <c r="B73" s="71" t="s">
        <v>83</v>
      </c>
      <c r="C73" s="72">
        <f t="shared" si="5"/>
        <v>11953</v>
      </c>
      <c r="D73" s="74">
        <v>11953</v>
      </c>
      <c r="E73" s="74"/>
      <c r="F73" s="74"/>
      <c r="G73" s="157"/>
      <c r="H73" s="72">
        <f t="shared" si="6"/>
        <v>11953</v>
      </c>
      <c r="I73" s="74">
        <v>11953</v>
      </c>
      <c r="J73" s="74"/>
      <c r="K73" s="74"/>
      <c r="L73" s="158"/>
    </row>
    <row r="74" spans="1:12" ht="48" x14ac:dyDescent="0.25">
      <c r="A74" s="44">
        <v>1228</v>
      </c>
      <c r="B74" s="71" t="s">
        <v>84</v>
      </c>
      <c r="C74" s="72">
        <f t="shared" si="5"/>
        <v>500</v>
      </c>
      <c r="D74" s="74">
        <v>500</v>
      </c>
      <c r="E74" s="74"/>
      <c r="F74" s="74"/>
      <c r="G74" s="157"/>
      <c r="H74" s="72">
        <f t="shared" si="6"/>
        <v>750</v>
      </c>
      <c r="I74" s="74">
        <v>750</v>
      </c>
      <c r="J74" s="74"/>
      <c r="K74" s="74"/>
      <c r="L74" s="158"/>
    </row>
    <row r="75" spans="1:12" x14ac:dyDescent="0.25">
      <c r="A75" s="142">
        <v>2000</v>
      </c>
      <c r="B75" s="142" t="s">
        <v>85</v>
      </c>
      <c r="C75" s="143">
        <f t="shared" si="5"/>
        <v>60823</v>
      </c>
      <c r="D75" s="144">
        <f>SUM(D76,D83,D130,D164,D165,D172)</f>
        <v>55060</v>
      </c>
      <c r="E75" s="144">
        <f>SUM(E76,E83,E130,E164,E165,E172)</f>
        <v>0</v>
      </c>
      <c r="F75" s="144">
        <f>SUM(F76,F83,F130,F164,F165,F172)</f>
        <v>5763</v>
      </c>
      <c r="G75" s="145">
        <f>SUM(G76,G83,G130,G164,G165,G172)</f>
        <v>0</v>
      </c>
      <c r="H75" s="143">
        <f t="shared" si="6"/>
        <v>60933</v>
      </c>
      <c r="I75" s="144">
        <f>SUM(I76,I83,I130,I164,I165,I172)</f>
        <v>55221</v>
      </c>
      <c r="J75" s="144">
        <f>SUM(J76,J83,J130,J164,J165,J172)</f>
        <v>0</v>
      </c>
      <c r="K75" s="144">
        <f>SUM(K76,K83,K130,K164,K165,K172)</f>
        <v>5712</v>
      </c>
      <c r="L75" s="146">
        <f>SUM(L76,L83,L130,L164,L165,L172)</f>
        <v>0</v>
      </c>
    </row>
    <row r="76" spans="1:12" ht="24" x14ac:dyDescent="0.25">
      <c r="A76" s="56">
        <v>2100</v>
      </c>
      <c r="B76" s="147" t="s">
        <v>86</v>
      </c>
      <c r="C76" s="57">
        <f t="shared" si="5"/>
        <v>108</v>
      </c>
      <c r="D76" s="63">
        <f>SUM(D77,D80)</f>
        <v>108</v>
      </c>
      <c r="E76" s="63">
        <f>SUM(E77,E80)</f>
        <v>0</v>
      </c>
      <c r="F76" s="63">
        <f>SUM(F77,F80)</f>
        <v>0</v>
      </c>
      <c r="G76" s="166">
        <f>SUM(G77,G80)</f>
        <v>0</v>
      </c>
      <c r="H76" s="57">
        <f t="shared" si="6"/>
        <v>108</v>
      </c>
      <c r="I76" s="63">
        <f>SUM(I77,I80)</f>
        <v>108</v>
      </c>
      <c r="J76" s="63">
        <f>SUM(J77,J80)</f>
        <v>0</v>
      </c>
      <c r="K76" s="63">
        <f>SUM(K77,K80)</f>
        <v>0</v>
      </c>
      <c r="L76" s="167">
        <f>SUM(L77,L80)</f>
        <v>0</v>
      </c>
    </row>
    <row r="77" spans="1:12" ht="24" x14ac:dyDescent="0.25">
      <c r="A77" s="168">
        <v>2110</v>
      </c>
      <c r="B77" s="65" t="s">
        <v>87</v>
      </c>
      <c r="C77" s="66">
        <f t="shared" si="5"/>
        <v>108</v>
      </c>
      <c r="D77" s="169">
        <f>SUM(D78:D79)</f>
        <v>108</v>
      </c>
      <c r="E77" s="169">
        <f>SUM(E78:E79)</f>
        <v>0</v>
      </c>
      <c r="F77" s="169">
        <f>SUM(F78:F79)</f>
        <v>0</v>
      </c>
      <c r="G77" s="170">
        <f>SUM(G78:G79)</f>
        <v>0</v>
      </c>
      <c r="H77" s="66">
        <f t="shared" si="6"/>
        <v>108</v>
      </c>
      <c r="I77" s="169">
        <f>SUM(I78:I79)</f>
        <v>108</v>
      </c>
      <c r="J77" s="169">
        <f>SUM(J78:J79)</f>
        <v>0</v>
      </c>
      <c r="K77" s="169">
        <f>SUM(K78:K79)</f>
        <v>0</v>
      </c>
      <c r="L77" s="171">
        <f>SUM(L78:L79)</f>
        <v>0</v>
      </c>
    </row>
    <row r="78" spans="1:12" x14ac:dyDescent="0.25">
      <c r="A78" s="44">
        <v>2111</v>
      </c>
      <c r="B78" s="71" t="s">
        <v>88</v>
      </c>
      <c r="C78" s="72">
        <f t="shared" si="5"/>
        <v>0</v>
      </c>
      <c r="D78" s="74"/>
      <c r="E78" s="74"/>
      <c r="F78" s="74"/>
      <c r="G78" s="157"/>
      <c r="H78" s="72">
        <f t="shared" si="6"/>
        <v>0</v>
      </c>
      <c r="I78" s="74"/>
      <c r="J78" s="74"/>
      <c r="K78" s="74"/>
      <c r="L78" s="158"/>
    </row>
    <row r="79" spans="1:12" ht="24" x14ac:dyDescent="0.25">
      <c r="A79" s="44">
        <v>2112</v>
      </c>
      <c r="B79" s="71" t="s">
        <v>89</v>
      </c>
      <c r="C79" s="72">
        <f t="shared" si="5"/>
        <v>108</v>
      </c>
      <c r="D79" s="74">
        <v>108</v>
      </c>
      <c r="E79" s="74"/>
      <c r="F79" s="74"/>
      <c r="G79" s="157"/>
      <c r="H79" s="72">
        <f t="shared" si="6"/>
        <v>108</v>
      </c>
      <c r="I79" s="74">
        <v>108</v>
      </c>
      <c r="J79" s="74"/>
      <c r="K79" s="74"/>
      <c r="L79" s="158"/>
    </row>
    <row r="80" spans="1:12" ht="24" x14ac:dyDescent="0.25">
      <c r="A80" s="159">
        <v>2120</v>
      </c>
      <c r="B80" s="71" t="s">
        <v>90</v>
      </c>
      <c r="C80" s="72">
        <f t="shared" si="5"/>
        <v>0</v>
      </c>
      <c r="D80" s="160">
        <f>SUM(D81:D82)</f>
        <v>0</v>
      </c>
      <c r="E80" s="160">
        <f>SUM(E81:E82)</f>
        <v>0</v>
      </c>
      <c r="F80" s="160">
        <f>SUM(F81:F82)</f>
        <v>0</v>
      </c>
      <c r="G80" s="161">
        <f>SUM(G81:G82)</f>
        <v>0</v>
      </c>
      <c r="H80" s="72">
        <f t="shared" si="6"/>
        <v>0</v>
      </c>
      <c r="I80" s="160">
        <f>SUM(I81:I82)</f>
        <v>0</v>
      </c>
      <c r="J80" s="160">
        <f>SUM(J81:J82)</f>
        <v>0</v>
      </c>
      <c r="K80" s="160">
        <f>SUM(K81:K82)</f>
        <v>0</v>
      </c>
      <c r="L80" s="162">
        <f>SUM(L81:L82)</f>
        <v>0</v>
      </c>
    </row>
    <row r="81" spans="1:12" x14ac:dyDescent="0.25">
      <c r="A81" s="44">
        <v>2121</v>
      </c>
      <c r="B81" s="71" t="s">
        <v>88</v>
      </c>
      <c r="C81" s="72">
        <f t="shared" si="5"/>
        <v>0</v>
      </c>
      <c r="D81" s="74"/>
      <c r="E81" s="74"/>
      <c r="F81" s="74"/>
      <c r="G81" s="157"/>
      <c r="H81" s="72">
        <f t="shared" si="6"/>
        <v>0</v>
      </c>
      <c r="I81" s="74"/>
      <c r="J81" s="74"/>
      <c r="K81" s="74"/>
      <c r="L81" s="158"/>
    </row>
    <row r="82" spans="1:12" ht="24" x14ac:dyDescent="0.25">
      <c r="A82" s="44">
        <v>2122</v>
      </c>
      <c r="B82" s="71" t="s">
        <v>89</v>
      </c>
      <c r="C82" s="72">
        <f t="shared" si="5"/>
        <v>0</v>
      </c>
      <c r="D82" s="74"/>
      <c r="E82" s="74"/>
      <c r="F82" s="74"/>
      <c r="G82" s="157"/>
      <c r="H82" s="72">
        <f t="shared" si="6"/>
        <v>0</v>
      </c>
      <c r="I82" s="74"/>
      <c r="J82" s="74"/>
      <c r="K82" s="74"/>
      <c r="L82" s="158"/>
    </row>
    <row r="83" spans="1:12" x14ac:dyDescent="0.25">
      <c r="A83" s="56">
        <v>2200</v>
      </c>
      <c r="B83" s="147" t="s">
        <v>91</v>
      </c>
      <c r="C83" s="57">
        <f t="shared" si="5"/>
        <v>48537</v>
      </c>
      <c r="D83" s="63">
        <f>SUM(D84,D89,D95,D103,D112,D116,D122,D128)</f>
        <v>46345</v>
      </c>
      <c r="E83" s="63">
        <f>SUM(E84,E89,E95,E103,E112,E116,E122,E128)</f>
        <v>0</v>
      </c>
      <c r="F83" s="63">
        <f>SUM(F84,F89,F95,F103,F112,F116,F122,F128)</f>
        <v>2192</v>
      </c>
      <c r="G83" s="166">
        <f>SUM(G84,G89,G95,G103,G112,G116,G122,G128)</f>
        <v>0</v>
      </c>
      <c r="H83" s="57">
        <f t="shared" si="6"/>
        <v>46386</v>
      </c>
      <c r="I83" s="63">
        <f>SUM(I84,I89,I95,I103,I112,I116,I122,I128)</f>
        <v>44245</v>
      </c>
      <c r="J83" s="63">
        <f>SUM(J84,J89,J95,J103,J112,J116,J122,J128)</f>
        <v>0</v>
      </c>
      <c r="K83" s="63">
        <f>SUM(K84,K89,K95,K103,K112,K116,K122,K128)</f>
        <v>2141</v>
      </c>
      <c r="L83" s="172">
        <f>SUM(L84,L89,L95,L103,L112,L116,L122,L128)</f>
        <v>0</v>
      </c>
    </row>
    <row r="84" spans="1:12" ht="24" x14ac:dyDescent="0.25">
      <c r="A84" s="150">
        <v>2210</v>
      </c>
      <c r="B84" s="112" t="s">
        <v>92</v>
      </c>
      <c r="C84" s="117">
        <f t="shared" si="5"/>
        <v>945</v>
      </c>
      <c r="D84" s="151">
        <f>SUM(D85:D88)</f>
        <v>945</v>
      </c>
      <c r="E84" s="151">
        <f>SUM(E85:E88)</f>
        <v>0</v>
      </c>
      <c r="F84" s="151">
        <f>SUM(F85:F88)</f>
        <v>0</v>
      </c>
      <c r="G84" s="151">
        <f>SUM(G85:G88)</f>
        <v>0</v>
      </c>
      <c r="H84" s="117">
        <f t="shared" si="6"/>
        <v>944</v>
      </c>
      <c r="I84" s="151">
        <f>SUM(I85:I88)</f>
        <v>944</v>
      </c>
      <c r="J84" s="151">
        <f>SUM(J85:J88)</f>
        <v>0</v>
      </c>
      <c r="K84" s="151">
        <f>SUM(K85:K88)</f>
        <v>0</v>
      </c>
      <c r="L84" s="153">
        <f>SUM(L85:L88)</f>
        <v>0</v>
      </c>
    </row>
    <row r="85" spans="1:12" ht="24" x14ac:dyDescent="0.25">
      <c r="A85" s="38">
        <v>2211</v>
      </c>
      <c r="B85" s="65" t="s">
        <v>93</v>
      </c>
      <c r="C85" s="66">
        <f t="shared" si="5"/>
        <v>0</v>
      </c>
      <c r="D85" s="68"/>
      <c r="E85" s="68"/>
      <c r="F85" s="68"/>
      <c r="G85" s="154"/>
      <c r="H85" s="66">
        <f t="shared" si="6"/>
        <v>0</v>
      </c>
      <c r="I85" s="68"/>
      <c r="J85" s="68"/>
      <c r="K85" s="68"/>
      <c r="L85" s="155"/>
    </row>
    <row r="86" spans="1:12" ht="36" x14ac:dyDescent="0.25">
      <c r="A86" s="44">
        <v>2212</v>
      </c>
      <c r="B86" s="71" t="s">
        <v>94</v>
      </c>
      <c r="C86" s="72">
        <f t="shared" si="5"/>
        <v>665</v>
      </c>
      <c r="D86" s="74">
        <v>665</v>
      </c>
      <c r="E86" s="74"/>
      <c r="F86" s="74"/>
      <c r="G86" s="157"/>
      <c r="H86" s="72">
        <f t="shared" si="6"/>
        <v>664</v>
      </c>
      <c r="I86" s="74">
        <v>664</v>
      </c>
      <c r="J86" s="74"/>
      <c r="K86" s="74"/>
      <c r="L86" s="158"/>
    </row>
    <row r="87" spans="1:12" ht="24" x14ac:dyDescent="0.25">
      <c r="A87" s="44">
        <v>2214</v>
      </c>
      <c r="B87" s="71" t="s">
        <v>95</v>
      </c>
      <c r="C87" s="72">
        <f t="shared" si="5"/>
        <v>120</v>
      </c>
      <c r="D87" s="74">
        <v>120</v>
      </c>
      <c r="E87" s="74"/>
      <c r="F87" s="74"/>
      <c r="G87" s="157"/>
      <c r="H87" s="72">
        <f t="shared" si="6"/>
        <v>120</v>
      </c>
      <c r="I87" s="74">
        <v>120</v>
      </c>
      <c r="J87" s="74"/>
      <c r="K87" s="74"/>
      <c r="L87" s="158"/>
    </row>
    <row r="88" spans="1:12" x14ac:dyDescent="0.25">
      <c r="A88" s="44">
        <v>2219</v>
      </c>
      <c r="B88" s="71" t="s">
        <v>96</v>
      </c>
      <c r="C88" s="72">
        <f t="shared" si="5"/>
        <v>160</v>
      </c>
      <c r="D88" s="74">
        <v>160</v>
      </c>
      <c r="E88" s="74"/>
      <c r="F88" s="74"/>
      <c r="G88" s="157"/>
      <c r="H88" s="72">
        <f t="shared" si="6"/>
        <v>160</v>
      </c>
      <c r="I88" s="74">
        <v>160</v>
      </c>
      <c r="J88" s="74"/>
      <c r="K88" s="74"/>
      <c r="L88" s="158"/>
    </row>
    <row r="89" spans="1:12" ht="24" x14ac:dyDescent="0.25">
      <c r="A89" s="159">
        <v>2220</v>
      </c>
      <c r="B89" s="71" t="s">
        <v>97</v>
      </c>
      <c r="C89" s="72">
        <f t="shared" si="5"/>
        <v>40544</v>
      </c>
      <c r="D89" s="160">
        <f>SUM(D90:D94)</f>
        <v>38352</v>
      </c>
      <c r="E89" s="160">
        <f>SUM(E90:E94)</f>
        <v>0</v>
      </c>
      <c r="F89" s="160">
        <f>SUM(F90:F94)</f>
        <v>2192</v>
      </c>
      <c r="G89" s="161">
        <f>SUM(G90:G94)</f>
        <v>0</v>
      </c>
      <c r="H89" s="72">
        <f t="shared" si="6"/>
        <v>38550</v>
      </c>
      <c r="I89" s="160">
        <f>SUM(I90:I94)</f>
        <v>36409</v>
      </c>
      <c r="J89" s="160">
        <f>SUM(J90:J94)</f>
        <v>0</v>
      </c>
      <c r="K89" s="160">
        <f>SUM(K90:K94)</f>
        <v>2141</v>
      </c>
      <c r="L89" s="162">
        <f>SUM(L90:L94)</f>
        <v>0</v>
      </c>
    </row>
    <row r="90" spans="1:12" ht="24" x14ac:dyDescent="0.25">
      <c r="A90" s="44">
        <v>2221</v>
      </c>
      <c r="B90" s="71" t="s">
        <v>98</v>
      </c>
      <c r="C90" s="72">
        <f t="shared" si="5"/>
        <v>21993</v>
      </c>
      <c r="D90" s="74">
        <v>21197</v>
      </c>
      <c r="E90" s="74"/>
      <c r="F90" s="74">
        <v>796</v>
      </c>
      <c r="G90" s="157"/>
      <c r="H90" s="72">
        <f t="shared" si="6"/>
        <v>20872</v>
      </c>
      <c r="I90" s="74">
        <v>20088</v>
      </c>
      <c r="J90" s="74"/>
      <c r="K90" s="74">
        <v>784</v>
      </c>
      <c r="L90" s="158"/>
    </row>
    <row r="91" spans="1:12" x14ac:dyDescent="0.25">
      <c r="A91" s="44">
        <v>2222</v>
      </c>
      <c r="B91" s="71" t="s">
        <v>99</v>
      </c>
      <c r="C91" s="72">
        <f t="shared" si="5"/>
        <v>7002</v>
      </c>
      <c r="D91" s="74">
        <v>6503</v>
      </c>
      <c r="E91" s="74"/>
      <c r="F91" s="74">
        <v>499</v>
      </c>
      <c r="G91" s="157"/>
      <c r="H91" s="72">
        <f t="shared" si="6"/>
        <v>6537</v>
      </c>
      <c r="I91" s="74">
        <v>6071</v>
      </c>
      <c r="J91" s="74"/>
      <c r="K91" s="74">
        <v>466</v>
      </c>
      <c r="L91" s="158"/>
    </row>
    <row r="92" spans="1:12" x14ac:dyDescent="0.25">
      <c r="A92" s="44">
        <v>2223</v>
      </c>
      <c r="B92" s="71" t="s">
        <v>100</v>
      </c>
      <c r="C92" s="72">
        <f t="shared" si="5"/>
        <v>10561</v>
      </c>
      <c r="D92" s="74">
        <v>9828</v>
      </c>
      <c r="E92" s="74"/>
      <c r="F92" s="74">
        <v>733</v>
      </c>
      <c r="G92" s="157"/>
      <c r="H92" s="72">
        <f t="shared" si="6"/>
        <v>10296</v>
      </c>
      <c r="I92" s="74">
        <v>9566</v>
      </c>
      <c r="J92" s="74"/>
      <c r="K92" s="74">
        <f>350+380</f>
        <v>730</v>
      </c>
      <c r="L92" s="158"/>
    </row>
    <row r="93" spans="1:12" ht="48" x14ac:dyDescent="0.25">
      <c r="A93" s="44">
        <v>2224</v>
      </c>
      <c r="B93" s="71" t="s">
        <v>101</v>
      </c>
      <c r="C93" s="72">
        <f t="shared" si="5"/>
        <v>988</v>
      </c>
      <c r="D93" s="74">
        <v>824</v>
      </c>
      <c r="E93" s="74"/>
      <c r="F93" s="74">
        <v>164</v>
      </c>
      <c r="G93" s="157"/>
      <c r="H93" s="72">
        <f t="shared" si="6"/>
        <v>845</v>
      </c>
      <c r="I93" s="74">
        <v>684</v>
      </c>
      <c r="J93" s="74"/>
      <c r="K93" s="74">
        <f>100+61</f>
        <v>161</v>
      </c>
      <c r="L93" s="158"/>
    </row>
    <row r="94" spans="1:12" ht="24" x14ac:dyDescent="0.25">
      <c r="A94" s="44">
        <v>2229</v>
      </c>
      <c r="B94" s="71" t="s">
        <v>102</v>
      </c>
      <c r="C94" s="72">
        <f t="shared" si="5"/>
        <v>0</v>
      </c>
      <c r="D94" s="74"/>
      <c r="E94" s="74"/>
      <c r="F94" s="74"/>
      <c r="G94" s="157"/>
      <c r="H94" s="72">
        <f t="shared" si="6"/>
        <v>0</v>
      </c>
      <c r="I94" s="74"/>
      <c r="J94" s="74"/>
      <c r="K94" s="74"/>
      <c r="L94" s="158"/>
    </row>
    <row r="95" spans="1:12" ht="36" x14ac:dyDescent="0.25">
      <c r="A95" s="159">
        <v>2230</v>
      </c>
      <c r="B95" s="71" t="s">
        <v>103</v>
      </c>
      <c r="C95" s="72">
        <f t="shared" si="5"/>
        <v>1184</v>
      </c>
      <c r="D95" s="160">
        <f>SUM(D96:D102)</f>
        <v>1184</v>
      </c>
      <c r="E95" s="160">
        <f>SUM(E96:E102)</f>
        <v>0</v>
      </c>
      <c r="F95" s="160">
        <f>SUM(F96:F102)</f>
        <v>0</v>
      </c>
      <c r="G95" s="161">
        <f>SUM(G96:G102)</f>
        <v>0</v>
      </c>
      <c r="H95" s="72">
        <f t="shared" si="6"/>
        <v>1104</v>
      </c>
      <c r="I95" s="160">
        <f>SUM(I96:I102)</f>
        <v>1104</v>
      </c>
      <c r="J95" s="160">
        <f>SUM(J96:J102)</f>
        <v>0</v>
      </c>
      <c r="K95" s="160">
        <f>SUM(K96:K102)</f>
        <v>0</v>
      </c>
      <c r="L95" s="162">
        <f>SUM(L96:L102)</f>
        <v>0</v>
      </c>
    </row>
    <row r="96" spans="1:12" ht="24" x14ac:dyDescent="0.25">
      <c r="A96" s="44">
        <v>2231</v>
      </c>
      <c r="B96" s="71" t="s">
        <v>104</v>
      </c>
      <c r="C96" s="72">
        <f t="shared" si="5"/>
        <v>0</v>
      </c>
      <c r="D96" s="74"/>
      <c r="E96" s="74"/>
      <c r="F96" s="74"/>
      <c r="G96" s="157"/>
      <c r="H96" s="72">
        <f t="shared" si="6"/>
        <v>0</v>
      </c>
      <c r="I96" s="74"/>
      <c r="J96" s="74"/>
      <c r="K96" s="74"/>
      <c r="L96" s="158"/>
    </row>
    <row r="97" spans="1:12" ht="24.75" customHeight="1" x14ac:dyDescent="0.25">
      <c r="A97" s="44">
        <v>2232</v>
      </c>
      <c r="B97" s="71" t="s">
        <v>105</v>
      </c>
      <c r="C97" s="72">
        <f t="shared" si="5"/>
        <v>0</v>
      </c>
      <c r="D97" s="74"/>
      <c r="E97" s="74"/>
      <c r="F97" s="74"/>
      <c r="G97" s="157"/>
      <c r="H97" s="72">
        <f t="shared" si="6"/>
        <v>0</v>
      </c>
      <c r="I97" s="74"/>
      <c r="J97" s="74"/>
      <c r="K97" s="74"/>
      <c r="L97" s="158"/>
    </row>
    <row r="98" spans="1:12" ht="24" x14ac:dyDescent="0.25">
      <c r="A98" s="38">
        <v>2233</v>
      </c>
      <c r="B98" s="65" t="s">
        <v>106</v>
      </c>
      <c r="C98" s="66">
        <f t="shared" si="5"/>
        <v>0</v>
      </c>
      <c r="D98" s="68"/>
      <c r="E98" s="68"/>
      <c r="F98" s="68"/>
      <c r="G98" s="154"/>
      <c r="H98" s="66">
        <f t="shared" si="6"/>
        <v>0</v>
      </c>
      <c r="I98" s="68"/>
      <c r="J98" s="68"/>
      <c r="K98" s="68"/>
      <c r="L98" s="155"/>
    </row>
    <row r="99" spans="1:12" ht="36" x14ac:dyDescent="0.25">
      <c r="A99" s="44">
        <v>2234</v>
      </c>
      <c r="B99" s="71" t="s">
        <v>107</v>
      </c>
      <c r="C99" s="72">
        <f t="shared" si="5"/>
        <v>0</v>
      </c>
      <c r="D99" s="74"/>
      <c r="E99" s="74"/>
      <c r="F99" s="74"/>
      <c r="G99" s="157"/>
      <c r="H99" s="72">
        <f t="shared" si="6"/>
        <v>0</v>
      </c>
      <c r="I99" s="74"/>
      <c r="J99" s="74"/>
      <c r="K99" s="74"/>
      <c r="L99" s="158"/>
    </row>
    <row r="100" spans="1:12" ht="24" x14ac:dyDescent="0.25">
      <c r="A100" s="44">
        <v>2235</v>
      </c>
      <c r="B100" s="71" t="s">
        <v>108</v>
      </c>
      <c r="C100" s="72">
        <f t="shared" si="5"/>
        <v>80</v>
      </c>
      <c r="D100" s="74">
        <v>80</v>
      </c>
      <c r="E100" s="74"/>
      <c r="F100" s="74"/>
      <c r="G100" s="157"/>
      <c r="H100" s="72">
        <f t="shared" si="6"/>
        <v>0</v>
      </c>
      <c r="I100" s="74"/>
      <c r="J100" s="74"/>
      <c r="K100" s="74"/>
      <c r="L100" s="158"/>
    </row>
    <row r="101" spans="1:12" x14ac:dyDescent="0.25">
      <c r="A101" s="44">
        <v>2236</v>
      </c>
      <c r="B101" s="71" t="s">
        <v>109</v>
      </c>
      <c r="C101" s="72">
        <f t="shared" si="5"/>
        <v>0</v>
      </c>
      <c r="D101" s="74"/>
      <c r="E101" s="74"/>
      <c r="F101" s="74"/>
      <c r="G101" s="157"/>
      <c r="H101" s="72">
        <f t="shared" si="6"/>
        <v>0</v>
      </c>
      <c r="I101" s="74"/>
      <c r="J101" s="74"/>
      <c r="K101" s="74"/>
      <c r="L101" s="158"/>
    </row>
    <row r="102" spans="1:12" ht="24" x14ac:dyDescent="0.25">
      <c r="A102" s="44">
        <v>2239</v>
      </c>
      <c r="B102" s="71" t="s">
        <v>110</v>
      </c>
      <c r="C102" s="72">
        <f t="shared" si="5"/>
        <v>1104</v>
      </c>
      <c r="D102" s="74">
        <v>1104</v>
      </c>
      <c r="E102" s="74"/>
      <c r="F102" s="74"/>
      <c r="G102" s="157"/>
      <c r="H102" s="72">
        <f t="shared" si="6"/>
        <v>1104</v>
      </c>
      <c r="I102" s="74">
        <v>1104</v>
      </c>
      <c r="J102" s="74"/>
      <c r="K102" s="74"/>
      <c r="L102" s="158"/>
    </row>
    <row r="103" spans="1:12" ht="36" x14ac:dyDescent="0.25">
      <c r="A103" s="159">
        <v>2240</v>
      </c>
      <c r="B103" s="71" t="s">
        <v>111</v>
      </c>
      <c r="C103" s="72">
        <f t="shared" si="5"/>
        <v>5646</v>
      </c>
      <c r="D103" s="160">
        <f>SUM(D104:D111)</f>
        <v>5646</v>
      </c>
      <c r="E103" s="160">
        <f>SUM(E104:E111)</f>
        <v>0</v>
      </c>
      <c r="F103" s="160">
        <f>SUM(F104:F111)</f>
        <v>0</v>
      </c>
      <c r="G103" s="161">
        <f>SUM(G104:G111)</f>
        <v>0</v>
      </c>
      <c r="H103" s="72">
        <f t="shared" si="6"/>
        <v>5570</v>
      </c>
      <c r="I103" s="160">
        <f>SUM(I104:I111)</f>
        <v>5570</v>
      </c>
      <c r="J103" s="160">
        <f>SUM(J104:J111)</f>
        <v>0</v>
      </c>
      <c r="K103" s="160">
        <f>SUM(K104:K111)</f>
        <v>0</v>
      </c>
      <c r="L103" s="162">
        <f>SUM(L104:L111)</f>
        <v>0</v>
      </c>
    </row>
    <row r="104" spans="1:12" x14ac:dyDescent="0.25">
      <c r="A104" s="44">
        <v>2241</v>
      </c>
      <c r="B104" s="71" t="s">
        <v>112</v>
      </c>
      <c r="C104" s="72">
        <f t="shared" si="5"/>
        <v>0</v>
      </c>
      <c r="D104" s="74"/>
      <c r="E104" s="74"/>
      <c r="F104" s="74"/>
      <c r="G104" s="157"/>
      <c r="H104" s="72">
        <f t="shared" si="6"/>
        <v>0</v>
      </c>
      <c r="I104" s="74"/>
      <c r="J104" s="74"/>
      <c r="K104" s="74"/>
      <c r="L104" s="158"/>
    </row>
    <row r="105" spans="1:12" ht="24" x14ac:dyDescent="0.25">
      <c r="A105" s="44">
        <v>2242</v>
      </c>
      <c r="B105" s="71" t="s">
        <v>113</v>
      </c>
      <c r="C105" s="72">
        <f t="shared" si="5"/>
        <v>0</v>
      </c>
      <c r="D105" s="74"/>
      <c r="E105" s="74"/>
      <c r="F105" s="74"/>
      <c r="G105" s="157"/>
      <c r="H105" s="72">
        <f t="shared" si="6"/>
        <v>0</v>
      </c>
      <c r="I105" s="74"/>
      <c r="J105" s="74"/>
      <c r="K105" s="74"/>
      <c r="L105" s="158"/>
    </row>
    <row r="106" spans="1:12" ht="24" x14ac:dyDescent="0.25">
      <c r="A106" s="44">
        <v>2243</v>
      </c>
      <c r="B106" s="71" t="s">
        <v>114</v>
      </c>
      <c r="C106" s="72">
        <f t="shared" si="5"/>
        <v>230</v>
      </c>
      <c r="D106" s="74">
        <v>230</v>
      </c>
      <c r="E106" s="74"/>
      <c r="F106" s="74"/>
      <c r="G106" s="157"/>
      <c r="H106" s="72">
        <f t="shared" si="6"/>
        <v>230</v>
      </c>
      <c r="I106" s="74">
        <v>230</v>
      </c>
      <c r="J106" s="74"/>
      <c r="K106" s="74"/>
      <c r="L106" s="158"/>
    </row>
    <row r="107" spans="1:12" x14ac:dyDescent="0.25">
      <c r="A107" s="44">
        <v>2244</v>
      </c>
      <c r="B107" s="71" t="s">
        <v>115</v>
      </c>
      <c r="C107" s="72">
        <f t="shared" si="5"/>
        <v>3078</v>
      </c>
      <c r="D107" s="74">
        <v>3078</v>
      </c>
      <c r="E107" s="74"/>
      <c r="F107" s="74"/>
      <c r="G107" s="157"/>
      <c r="H107" s="72">
        <f t="shared" si="6"/>
        <v>3002</v>
      </c>
      <c r="I107" s="74">
        <v>3002</v>
      </c>
      <c r="J107" s="74"/>
      <c r="K107" s="74"/>
      <c r="L107" s="158"/>
    </row>
    <row r="108" spans="1:12" ht="24" x14ac:dyDescent="0.25">
      <c r="A108" s="44">
        <v>2246</v>
      </c>
      <c r="B108" s="71" t="s">
        <v>116</v>
      </c>
      <c r="C108" s="72">
        <f t="shared" si="5"/>
        <v>0</v>
      </c>
      <c r="D108" s="74"/>
      <c r="E108" s="74"/>
      <c r="F108" s="74"/>
      <c r="G108" s="157"/>
      <c r="H108" s="72">
        <f t="shared" si="6"/>
        <v>0</v>
      </c>
      <c r="I108" s="74"/>
      <c r="J108" s="74"/>
      <c r="K108" s="74"/>
      <c r="L108" s="158"/>
    </row>
    <row r="109" spans="1:12" x14ac:dyDescent="0.25">
      <c r="A109" s="44">
        <v>2247</v>
      </c>
      <c r="B109" s="71" t="s">
        <v>117</v>
      </c>
      <c r="C109" s="72">
        <f t="shared" si="5"/>
        <v>0</v>
      </c>
      <c r="D109" s="74"/>
      <c r="E109" s="74"/>
      <c r="F109" s="74"/>
      <c r="G109" s="157"/>
      <c r="H109" s="72">
        <f t="shared" si="6"/>
        <v>0</v>
      </c>
      <c r="I109" s="74"/>
      <c r="J109" s="74"/>
      <c r="K109" s="74"/>
      <c r="L109" s="158"/>
    </row>
    <row r="110" spans="1:12" ht="24" x14ac:dyDescent="0.25">
      <c r="A110" s="44">
        <v>2248</v>
      </c>
      <c r="B110" s="71" t="s">
        <v>118</v>
      </c>
      <c r="C110" s="72">
        <f t="shared" si="5"/>
        <v>0</v>
      </c>
      <c r="D110" s="74"/>
      <c r="E110" s="74"/>
      <c r="F110" s="74"/>
      <c r="G110" s="157"/>
      <c r="H110" s="72">
        <f t="shared" si="6"/>
        <v>0</v>
      </c>
      <c r="I110" s="74"/>
      <c r="J110" s="74"/>
      <c r="K110" s="74"/>
      <c r="L110" s="158"/>
    </row>
    <row r="111" spans="1:12" ht="24" x14ac:dyDescent="0.25">
      <c r="A111" s="44">
        <v>2249</v>
      </c>
      <c r="B111" s="71" t="s">
        <v>119</v>
      </c>
      <c r="C111" s="72">
        <f t="shared" si="5"/>
        <v>2338</v>
      </c>
      <c r="D111" s="74">
        <v>2338</v>
      </c>
      <c r="E111" s="74"/>
      <c r="F111" s="74"/>
      <c r="G111" s="157"/>
      <c r="H111" s="72">
        <f t="shared" si="6"/>
        <v>2338</v>
      </c>
      <c r="I111" s="74">
        <v>2338</v>
      </c>
      <c r="J111" s="74"/>
      <c r="K111" s="74"/>
      <c r="L111" s="158"/>
    </row>
    <row r="112" spans="1:12" x14ac:dyDescent="0.25">
      <c r="A112" s="159">
        <v>2250</v>
      </c>
      <c r="B112" s="71" t="s">
        <v>120</v>
      </c>
      <c r="C112" s="72">
        <f t="shared" si="5"/>
        <v>166</v>
      </c>
      <c r="D112" s="160">
        <f>SUM(D113:D115)</f>
        <v>166</v>
      </c>
      <c r="E112" s="160">
        <f>SUM(E113:E115)</f>
        <v>0</v>
      </c>
      <c r="F112" s="160">
        <f>SUM(F113:F115)</f>
        <v>0</v>
      </c>
      <c r="G112" s="173">
        <f>SUM(G113:G115)</f>
        <v>0</v>
      </c>
      <c r="H112" s="72">
        <f t="shared" si="6"/>
        <v>166</v>
      </c>
      <c r="I112" s="160">
        <f>SUM(I113:I115)</f>
        <v>166</v>
      </c>
      <c r="J112" s="160">
        <f>SUM(J113:J115)</f>
        <v>0</v>
      </c>
      <c r="K112" s="160">
        <f>SUM(K113:K115)</f>
        <v>0</v>
      </c>
      <c r="L112" s="162">
        <f>SUM(L113:L115)</f>
        <v>0</v>
      </c>
    </row>
    <row r="113" spans="1:12" x14ac:dyDescent="0.25">
      <c r="A113" s="44">
        <v>2251</v>
      </c>
      <c r="B113" s="71" t="s">
        <v>121</v>
      </c>
      <c r="C113" s="72">
        <f t="shared" si="5"/>
        <v>166</v>
      </c>
      <c r="D113" s="74">
        <v>166</v>
      </c>
      <c r="E113" s="74"/>
      <c r="F113" s="74"/>
      <c r="G113" s="157"/>
      <c r="H113" s="72">
        <f t="shared" si="6"/>
        <v>166</v>
      </c>
      <c r="I113" s="74">
        <v>166</v>
      </c>
      <c r="J113" s="74"/>
      <c r="K113" s="74"/>
      <c r="L113" s="158"/>
    </row>
    <row r="114" spans="1:12" ht="24" x14ac:dyDescent="0.25">
      <c r="A114" s="44">
        <v>2252</v>
      </c>
      <c r="B114" s="71" t="s">
        <v>122</v>
      </c>
      <c r="C114" s="72">
        <f>SUM(D114:G114)</f>
        <v>0</v>
      </c>
      <c r="D114" s="74"/>
      <c r="E114" s="74"/>
      <c r="F114" s="74"/>
      <c r="G114" s="157"/>
      <c r="H114" s="72">
        <f>SUM(I114:L114)</f>
        <v>0</v>
      </c>
      <c r="I114" s="74"/>
      <c r="J114" s="74"/>
      <c r="K114" s="74"/>
      <c r="L114" s="158"/>
    </row>
    <row r="115" spans="1:12" ht="24" x14ac:dyDescent="0.25">
      <c r="A115" s="44">
        <v>2259</v>
      </c>
      <c r="B115" s="71" t="s">
        <v>123</v>
      </c>
      <c r="C115" s="72">
        <f>SUM(D115:G115)</f>
        <v>0</v>
      </c>
      <c r="D115" s="74"/>
      <c r="E115" s="74"/>
      <c r="F115" s="74"/>
      <c r="G115" s="157"/>
      <c r="H115" s="72">
        <f>SUM(I115:L115)</f>
        <v>0</v>
      </c>
      <c r="I115" s="74"/>
      <c r="J115" s="74"/>
      <c r="K115" s="74"/>
      <c r="L115" s="158"/>
    </row>
    <row r="116" spans="1:12" x14ac:dyDescent="0.25">
      <c r="A116" s="159">
        <v>2260</v>
      </c>
      <c r="B116" s="71" t="s">
        <v>124</v>
      </c>
      <c r="C116" s="72">
        <f t="shared" ref="C116:C187" si="7">SUM(D116:G116)</f>
        <v>52</v>
      </c>
      <c r="D116" s="160">
        <f>SUM(D117:D121)</f>
        <v>52</v>
      </c>
      <c r="E116" s="160">
        <f>SUM(E117:E121)</f>
        <v>0</v>
      </c>
      <c r="F116" s="160">
        <f>SUM(F117:F121)</f>
        <v>0</v>
      </c>
      <c r="G116" s="161">
        <f>SUM(G117:G121)</f>
        <v>0</v>
      </c>
      <c r="H116" s="72">
        <f t="shared" ref="H116:H188" si="8">SUM(I116:L116)</f>
        <v>52</v>
      </c>
      <c r="I116" s="160">
        <f>SUM(I117:I121)</f>
        <v>52</v>
      </c>
      <c r="J116" s="160">
        <f>SUM(J117:J121)</f>
        <v>0</v>
      </c>
      <c r="K116" s="160">
        <f>SUM(K117:K121)</f>
        <v>0</v>
      </c>
      <c r="L116" s="162">
        <f>SUM(L117:L121)</f>
        <v>0</v>
      </c>
    </row>
    <row r="117" spans="1:12" x14ac:dyDescent="0.25">
      <c r="A117" s="44">
        <v>2261</v>
      </c>
      <c r="B117" s="71" t="s">
        <v>125</v>
      </c>
      <c r="C117" s="72">
        <f t="shared" si="7"/>
        <v>0</v>
      </c>
      <c r="D117" s="74"/>
      <c r="E117" s="74"/>
      <c r="F117" s="74"/>
      <c r="G117" s="157"/>
      <c r="H117" s="72">
        <f t="shared" si="8"/>
        <v>0</v>
      </c>
      <c r="I117" s="74"/>
      <c r="J117" s="74"/>
      <c r="K117" s="74"/>
      <c r="L117" s="158"/>
    </row>
    <row r="118" spans="1:12" x14ac:dyDescent="0.25">
      <c r="A118" s="44">
        <v>2262</v>
      </c>
      <c r="B118" s="71" t="s">
        <v>126</v>
      </c>
      <c r="C118" s="72">
        <f t="shared" si="7"/>
        <v>0</v>
      </c>
      <c r="D118" s="74"/>
      <c r="E118" s="74"/>
      <c r="F118" s="74"/>
      <c r="G118" s="157"/>
      <c r="H118" s="72">
        <f t="shared" si="8"/>
        <v>0</v>
      </c>
      <c r="I118" s="74"/>
      <c r="J118" s="74"/>
      <c r="K118" s="74"/>
      <c r="L118" s="158"/>
    </row>
    <row r="119" spans="1:12" x14ac:dyDescent="0.25">
      <c r="A119" s="44">
        <v>2263</v>
      </c>
      <c r="B119" s="71" t="s">
        <v>127</v>
      </c>
      <c r="C119" s="72">
        <f t="shared" si="7"/>
        <v>0</v>
      </c>
      <c r="D119" s="74"/>
      <c r="E119" s="74"/>
      <c r="F119" s="74"/>
      <c r="G119" s="157"/>
      <c r="H119" s="72">
        <f t="shared" si="8"/>
        <v>0</v>
      </c>
      <c r="I119" s="74"/>
      <c r="J119" s="74"/>
      <c r="K119" s="74"/>
      <c r="L119" s="158"/>
    </row>
    <row r="120" spans="1:12" ht="24" x14ac:dyDescent="0.25">
      <c r="A120" s="44">
        <v>2264</v>
      </c>
      <c r="B120" s="71" t="s">
        <v>128</v>
      </c>
      <c r="C120" s="72">
        <f t="shared" si="7"/>
        <v>0</v>
      </c>
      <c r="D120" s="74"/>
      <c r="E120" s="74"/>
      <c r="F120" s="74"/>
      <c r="G120" s="157"/>
      <c r="H120" s="72">
        <f t="shared" si="8"/>
        <v>0</v>
      </c>
      <c r="I120" s="74"/>
      <c r="J120" s="74"/>
      <c r="K120" s="74"/>
      <c r="L120" s="158"/>
    </row>
    <row r="121" spans="1:12" x14ac:dyDescent="0.25">
      <c r="A121" s="44">
        <v>2269</v>
      </c>
      <c r="B121" s="71" t="s">
        <v>129</v>
      </c>
      <c r="C121" s="72">
        <f t="shared" si="7"/>
        <v>52</v>
      </c>
      <c r="D121" s="74">
        <v>52</v>
      </c>
      <c r="E121" s="74"/>
      <c r="F121" s="74"/>
      <c r="G121" s="157"/>
      <c r="H121" s="72">
        <f t="shared" si="8"/>
        <v>52</v>
      </c>
      <c r="I121" s="74">
        <v>52</v>
      </c>
      <c r="J121" s="74"/>
      <c r="K121" s="74"/>
      <c r="L121" s="158"/>
    </row>
    <row r="122" spans="1:12" x14ac:dyDescent="0.25">
      <c r="A122" s="159">
        <v>2270</v>
      </c>
      <c r="B122" s="71" t="s">
        <v>130</v>
      </c>
      <c r="C122" s="72">
        <f t="shared" si="7"/>
        <v>0</v>
      </c>
      <c r="D122" s="160">
        <f>SUM(D123:D127)</f>
        <v>0</v>
      </c>
      <c r="E122" s="160">
        <f>SUM(E123:E127)</f>
        <v>0</v>
      </c>
      <c r="F122" s="160">
        <f>SUM(F123:F127)</f>
        <v>0</v>
      </c>
      <c r="G122" s="161">
        <f>SUM(G123:G127)</f>
        <v>0</v>
      </c>
      <c r="H122" s="72">
        <f t="shared" si="8"/>
        <v>0</v>
      </c>
      <c r="I122" s="160">
        <f>SUM(I123:I127)</f>
        <v>0</v>
      </c>
      <c r="J122" s="160">
        <f>SUM(J123:J127)</f>
        <v>0</v>
      </c>
      <c r="K122" s="160">
        <f>SUM(K123:K127)</f>
        <v>0</v>
      </c>
      <c r="L122" s="162">
        <f>SUM(L123:L127)</f>
        <v>0</v>
      </c>
    </row>
    <row r="123" spans="1:12" x14ac:dyDescent="0.25">
      <c r="A123" s="44">
        <v>2272</v>
      </c>
      <c r="B123" s="174" t="s">
        <v>131</v>
      </c>
      <c r="C123" s="72">
        <f t="shared" si="7"/>
        <v>0</v>
      </c>
      <c r="D123" s="74"/>
      <c r="E123" s="74"/>
      <c r="F123" s="74"/>
      <c r="G123" s="157"/>
      <c r="H123" s="72">
        <f t="shared" si="8"/>
        <v>0</v>
      </c>
      <c r="I123" s="74"/>
      <c r="J123" s="74"/>
      <c r="K123" s="74"/>
      <c r="L123" s="158"/>
    </row>
    <row r="124" spans="1:12" ht="24" x14ac:dyDescent="0.25">
      <c r="A124" s="44">
        <v>2274</v>
      </c>
      <c r="B124" s="175" t="s">
        <v>132</v>
      </c>
      <c r="C124" s="72">
        <f t="shared" si="7"/>
        <v>0</v>
      </c>
      <c r="D124" s="74"/>
      <c r="E124" s="74"/>
      <c r="F124" s="74"/>
      <c r="G124" s="157"/>
      <c r="H124" s="72">
        <f t="shared" si="8"/>
        <v>0</v>
      </c>
      <c r="I124" s="74"/>
      <c r="J124" s="74"/>
      <c r="K124" s="74"/>
      <c r="L124" s="158"/>
    </row>
    <row r="125" spans="1:12" ht="24" x14ac:dyDescent="0.25">
      <c r="A125" s="44">
        <v>2275</v>
      </c>
      <c r="B125" s="71" t="s">
        <v>133</v>
      </c>
      <c r="C125" s="72">
        <f t="shared" si="7"/>
        <v>0</v>
      </c>
      <c r="D125" s="74"/>
      <c r="E125" s="74"/>
      <c r="F125" s="74"/>
      <c r="G125" s="157"/>
      <c r="H125" s="72">
        <f t="shared" si="8"/>
        <v>0</v>
      </c>
      <c r="I125" s="74"/>
      <c r="J125" s="74"/>
      <c r="K125" s="74"/>
      <c r="L125" s="158"/>
    </row>
    <row r="126" spans="1:12" ht="36" x14ac:dyDescent="0.25">
      <c r="A126" s="44">
        <v>2276</v>
      </c>
      <c r="B126" s="71" t="s">
        <v>134</v>
      </c>
      <c r="C126" s="72">
        <f t="shared" si="7"/>
        <v>0</v>
      </c>
      <c r="D126" s="74"/>
      <c r="E126" s="74"/>
      <c r="F126" s="74"/>
      <c r="G126" s="157"/>
      <c r="H126" s="72">
        <f t="shared" si="8"/>
        <v>0</v>
      </c>
      <c r="I126" s="74"/>
      <c r="J126" s="74"/>
      <c r="K126" s="74"/>
      <c r="L126" s="158"/>
    </row>
    <row r="127" spans="1:12" ht="24" x14ac:dyDescent="0.25">
      <c r="A127" s="44">
        <v>2279</v>
      </c>
      <c r="B127" s="71" t="s">
        <v>135</v>
      </c>
      <c r="C127" s="72">
        <f t="shared" si="7"/>
        <v>0</v>
      </c>
      <c r="D127" s="74"/>
      <c r="E127" s="74"/>
      <c r="F127" s="74"/>
      <c r="G127" s="157"/>
      <c r="H127" s="72">
        <f t="shared" si="8"/>
        <v>0</v>
      </c>
      <c r="I127" s="74"/>
      <c r="J127" s="74"/>
      <c r="K127" s="74"/>
      <c r="L127" s="158"/>
    </row>
    <row r="128" spans="1:12" ht="24" x14ac:dyDescent="0.25">
      <c r="A128" s="168">
        <v>2280</v>
      </c>
      <c r="B128" s="65" t="s">
        <v>136</v>
      </c>
      <c r="C128" s="66">
        <f t="shared" ref="C128:L128" si="9">SUM(C129)</f>
        <v>0</v>
      </c>
      <c r="D128" s="169">
        <f t="shared" si="9"/>
        <v>0</v>
      </c>
      <c r="E128" s="169">
        <f t="shared" si="9"/>
        <v>0</v>
      </c>
      <c r="F128" s="169">
        <f t="shared" si="9"/>
        <v>0</v>
      </c>
      <c r="G128" s="169">
        <f t="shared" si="9"/>
        <v>0</v>
      </c>
      <c r="H128" s="66">
        <f t="shared" si="9"/>
        <v>0</v>
      </c>
      <c r="I128" s="169">
        <f t="shared" si="9"/>
        <v>0</v>
      </c>
      <c r="J128" s="169">
        <f t="shared" si="9"/>
        <v>0</v>
      </c>
      <c r="K128" s="169">
        <f t="shared" si="9"/>
        <v>0</v>
      </c>
      <c r="L128" s="176">
        <f t="shared" si="9"/>
        <v>0</v>
      </c>
    </row>
    <row r="129" spans="1:12" ht="24" x14ac:dyDescent="0.25">
      <c r="A129" s="44">
        <v>2283</v>
      </c>
      <c r="B129" s="71" t="s">
        <v>137</v>
      </c>
      <c r="C129" s="72">
        <f>SUM(D129:G129)</f>
        <v>0</v>
      </c>
      <c r="D129" s="74"/>
      <c r="E129" s="74"/>
      <c r="F129" s="74"/>
      <c r="G129" s="157"/>
      <c r="H129" s="72">
        <f>SUM(I129:L129)</f>
        <v>0</v>
      </c>
      <c r="I129" s="74"/>
      <c r="J129" s="74"/>
      <c r="K129" s="74"/>
      <c r="L129" s="158"/>
    </row>
    <row r="130" spans="1:12" ht="38.25" customHeight="1" x14ac:dyDescent="0.25">
      <c r="A130" s="56">
        <v>2300</v>
      </c>
      <c r="B130" s="147" t="s">
        <v>138</v>
      </c>
      <c r="C130" s="57">
        <f t="shared" si="7"/>
        <v>12178</v>
      </c>
      <c r="D130" s="63">
        <f>SUM(D131,D136,D140,D141,D144,D151,D159,D160,D163)</f>
        <v>8607</v>
      </c>
      <c r="E130" s="63">
        <f>SUM(E131,E136,E140,E141,E144,E151,E159,E160,E163)</f>
        <v>0</v>
      </c>
      <c r="F130" s="63">
        <f>SUM(F131,F136,F140,F141,F144,F151,F159,F160,F163)</f>
        <v>3571</v>
      </c>
      <c r="G130" s="166">
        <f>SUM(G131,G136,G140,G141,G144,G151,G159,G160,G163)</f>
        <v>0</v>
      </c>
      <c r="H130" s="57">
        <f t="shared" si="8"/>
        <v>14439</v>
      </c>
      <c r="I130" s="63">
        <f>SUM(I131,I136,I140,I141,I144,I151,I159,I160,I163)</f>
        <v>10868</v>
      </c>
      <c r="J130" s="63">
        <f>SUM(J131,J136,J140,J141,J144,J151,J159,J160,J163)</f>
        <v>0</v>
      </c>
      <c r="K130" s="63">
        <f>SUM(K131,K136,K140,K141,K144,K151,K159,K160,K163)</f>
        <v>3571</v>
      </c>
      <c r="L130" s="167">
        <f>SUM(L131,L136,L140,L141,L144,L151,L159,L160,L163)</f>
        <v>0</v>
      </c>
    </row>
    <row r="131" spans="1:12" ht="24" x14ac:dyDescent="0.25">
      <c r="A131" s="168">
        <v>2310</v>
      </c>
      <c r="B131" s="65" t="s">
        <v>139</v>
      </c>
      <c r="C131" s="66">
        <f t="shared" si="7"/>
        <v>3415</v>
      </c>
      <c r="D131" s="169">
        <f>SUM(D132:D135)</f>
        <v>3415</v>
      </c>
      <c r="E131" s="169">
        <f t="shared" ref="E131:L131" si="10">SUM(E132:E135)</f>
        <v>0</v>
      </c>
      <c r="F131" s="169">
        <f t="shared" si="10"/>
        <v>0</v>
      </c>
      <c r="G131" s="170">
        <f t="shared" si="10"/>
        <v>0</v>
      </c>
      <c r="H131" s="66">
        <f t="shared" si="8"/>
        <v>3738</v>
      </c>
      <c r="I131" s="169">
        <f t="shared" si="10"/>
        <v>3738</v>
      </c>
      <c r="J131" s="169">
        <f t="shared" si="10"/>
        <v>0</v>
      </c>
      <c r="K131" s="169">
        <f t="shared" si="10"/>
        <v>0</v>
      </c>
      <c r="L131" s="171">
        <f t="shared" si="10"/>
        <v>0</v>
      </c>
    </row>
    <row r="132" spans="1:12" x14ac:dyDescent="0.25">
      <c r="A132" s="44">
        <v>2311</v>
      </c>
      <c r="B132" s="71" t="s">
        <v>140</v>
      </c>
      <c r="C132" s="72">
        <f t="shared" si="7"/>
        <v>417</v>
      </c>
      <c r="D132" s="74">
        <v>417</v>
      </c>
      <c r="E132" s="74"/>
      <c r="F132" s="74"/>
      <c r="G132" s="157"/>
      <c r="H132" s="72">
        <f t="shared" si="8"/>
        <v>417</v>
      </c>
      <c r="I132" s="74">
        <v>417</v>
      </c>
      <c r="J132" s="74"/>
      <c r="K132" s="74"/>
      <c r="L132" s="158"/>
    </row>
    <row r="133" spans="1:12" x14ac:dyDescent="0.25">
      <c r="A133" s="44">
        <v>2312</v>
      </c>
      <c r="B133" s="71" t="s">
        <v>141</v>
      </c>
      <c r="C133" s="72">
        <f t="shared" si="7"/>
        <v>2848</v>
      </c>
      <c r="D133" s="74">
        <v>2848</v>
      </c>
      <c r="E133" s="74"/>
      <c r="F133" s="74"/>
      <c r="G133" s="157"/>
      <c r="H133" s="72">
        <f t="shared" si="8"/>
        <v>3171</v>
      </c>
      <c r="I133" s="74">
        <v>3171</v>
      </c>
      <c r="J133" s="74"/>
      <c r="K133" s="74"/>
      <c r="L133" s="158"/>
    </row>
    <row r="134" spans="1:12" x14ac:dyDescent="0.25">
      <c r="A134" s="44">
        <v>2313</v>
      </c>
      <c r="B134" s="71" t="s">
        <v>142</v>
      </c>
      <c r="C134" s="72">
        <f t="shared" si="7"/>
        <v>150</v>
      </c>
      <c r="D134" s="74">
        <v>150</v>
      </c>
      <c r="E134" s="74"/>
      <c r="F134" s="74"/>
      <c r="G134" s="157"/>
      <c r="H134" s="72">
        <f t="shared" si="8"/>
        <v>150</v>
      </c>
      <c r="I134" s="74">
        <v>150</v>
      </c>
      <c r="J134" s="74"/>
      <c r="K134" s="74"/>
      <c r="L134" s="158"/>
    </row>
    <row r="135" spans="1:12" ht="36" customHeight="1" x14ac:dyDescent="0.25">
      <c r="A135" s="44">
        <v>2314</v>
      </c>
      <c r="B135" s="71" t="s">
        <v>143</v>
      </c>
      <c r="C135" s="72">
        <f t="shared" si="7"/>
        <v>0</v>
      </c>
      <c r="D135" s="74"/>
      <c r="E135" s="74"/>
      <c r="F135" s="74"/>
      <c r="G135" s="157"/>
      <c r="H135" s="72">
        <f t="shared" si="8"/>
        <v>0</v>
      </c>
      <c r="I135" s="74"/>
      <c r="J135" s="74"/>
      <c r="K135" s="74"/>
      <c r="L135" s="158"/>
    </row>
    <row r="136" spans="1:12" x14ac:dyDescent="0.25">
      <c r="A136" s="159">
        <v>2320</v>
      </c>
      <c r="B136" s="71" t="s">
        <v>144</v>
      </c>
      <c r="C136" s="72">
        <f t="shared" si="7"/>
        <v>57</v>
      </c>
      <c r="D136" s="160">
        <f>SUM(D137:D139)</f>
        <v>57</v>
      </c>
      <c r="E136" s="160">
        <f>SUM(E137:E139)</f>
        <v>0</v>
      </c>
      <c r="F136" s="160">
        <f>SUM(F137:F139)</f>
        <v>0</v>
      </c>
      <c r="G136" s="161">
        <f>SUM(G137:G139)</f>
        <v>0</v>
      </c>
      <c r="H136" s="72">
        <f t="shared" si="8"/>
        <v>59</v>
      </c>
      <c r="I136" s="160">
        <f>SUM(I137:I139)</f>
        <v>59</v>
      </c>
      <c r="J136" s="160">
        <f>SUM(J137:J139)</f>
        <v>0</v>
      </c>
      <c r="K136" s="160">
        <f>SUM(K137:K139)</f>
        <v>0</v>
      </c>
      <c r="L136" s="162">
        <f>SUM(L137:L139)</f>
        <v>0</v>
      </c>
    </row>
    <row r="137" spans="1:12" x14ac:dyDescent="0.25">
      <c r="A137" s="44">
        <v>2321</v>
      </c>
      <c r="B137" s="71" t="s">
        <v>145</v>
      </c>
      <c r="C137" s="72">
        <f t="shared" si="7"/>
        <v>0</v>
      </c>
      <c r="D137" s="74"/>
      <c r="E137" s="74"/>
      <c r="F137" s="74"/>
      <c r="G137" s="157"/>
      <c r="H137" s="72">
        <f t="shared" si="8"/>
        <v>0</v>
      </c>
      <c r="I137" s="74"/>
      <c r="J137" s="74"/>
      <c r="K137" s="74"/>
      <c r="L137" s="158"/>
    </row>
    <row r="138" spans="1:12" x14ac:dyDescent="0.25">
      <c r="A138" s="44">
        <v>2322</v>
      </c>
      <c r="B138" s="71" t="s">
        <v>146</v>
      </c>
      <c r="C138" s="72">
        <f t="shared" si="7"/>
        <v>57</v>
      </c>
      <c r="D138" s="74">
        <v>57</v>
      </c>
      <c r="E138" s="74"/>
      <c r="F138" s="74"/>
      <c r="G138" s="157"/>
      <c r="H138" s="72">
        <f t="shared" si="8"/>
        <v>59</v>
      </c>
      <c r="I138" s="74">
        <v>59</v>
      </c>
      <c r="J138" s="74"/>
      <c r="K138" s="74"/>
      <c r="L138" s="158"/>
    </row>
    <row r="139" spans="1:12" ht="10.5" customHeight="1" x14ac:dyDescent="0.25">
      <c r="A139" s="44">
        <v>2329</v>
      </c>
      <c r="B139" s="71" t="s">
        <v>147</v>
      </c>
      <c r="C139" s="72">
        <f t="shared" si="7"/>
        <v>0</v>
      </c>
      <c r="D139" s="74"/>
      <c r="E139" s="74"/>
      <c r="F139" s="74"/>
      <c r="G139" s="157"/>
      <c r="H139" s="72">
        <f t="shared" si="8"/>
        <v>0</v>
      </c>
      <c r="I139" s="74"/>
      <c r="J139" s="74"/>
      <c r="K139" s="74"/>
      <c r="L139" s="158"/>
    </row>
    <row r="140" spans="1:12" x14ac:dyDescent="0.25">
      <c r="A140" s="159">
        <v>2330</v>
      </c>
      <c r="B140" s="71" t="s">
        <v>148</v>
      </c>
      <c r="C140" s="72">
        <f t="shared" si="7"/>
        <v>0</v>
      </c>
      <c r="D140" s="74"/>
      <c r="E140" s="74"/>
      <c r="F140" s="74"/>
      <c r="G140" s="157"/>
      <c r="H140" s="72">
        <f t="shared" si="8"/>
        <v>0</v>
      </c>
      <c r="I140" s="74"/>
      <c r="J140" s="74"/>
      <c r="K140" s="74"/>
      <c r="L140" s="158"/>
    </row>
    <row r="141" spans="1:12" ht="48" x14ac:dyDescent="0.25">
      <c r="A141" s="159">
        <v>2340</v>
      </c>
      <c r="B141" s="71" t="s">
        <v>149</v>
      </c>
      <c r="C141" s="72">
        <f t="shared" si="7"/>
        <v>120</v>
      </c>
      <c r="D141" s="160">
        <f>SUM(D142:D143)</f>
        <v>120</v>
      </c>
      <c r="E141" s="160">
        <f>SUM(E142:E143)</f>
        <v>0</v>
      </c>
      <c r="F141" s="160">
        <f>SUM(F142:F143)</f>
        <v>0</v>
      </c>
      <c r="G141" s="161">
        <f>SUM(G142:G143)</f>
        <v>0</v>
      </c>
      <c r="H141" s="72">
        <f t="shared" si="8"/>
        <v>120</v>
      </c>
      <c r="I141" s="160">
        <f>SUM(I142:I143)</f>
        <v>120</v>
      </c>
      <c r="J141" s="160">
        <f>SUM(J142:J143)</f>
        <v>0</v>
      </c>
      <c r="K141" s="160">
        <f>SUM(K142:K143)</f>
        <v>0</v>
      </c>
      <c r="L141" s="162">
        <f>SUM(L142:L143)</f>
        <v>0</v>
      </c>
    </row>
    <row r="142" spans="1:12" x14ac:dyDescent="0.25">
      <c r="A142" s="44">
        <v>2341</v>
      </c>
      <c r="B142" s="71" t="s">
        <v>150</v>
      </c>
      <c r="C142" s="72">
        <f t="shared" si="7"/>
        <v>120</v>
      </c>
      <c r="D142" s="74">
        <v>120</v>
      </c>
      <c r="E142" s="74"/>
      <c r="F142" s="74"/>
      <c r="G142" s="157"/>
      <c r="H142" s="72">
        <f t="shared" si="8"/>
        <v>120</v>
      </c>
      <c r="I142" s="74">
        <v>120</v>
      </c>
      <c r="J142" s="74"/>
      <c r="K142" s="74"/>
      <c r="L142" s="158"/>
    </row>
    <row r="143" spans="1:12" ht="24" x14ac:dyDescent="0.25">
      <c r="A143" s="44">
        <v>2344</v>
      </c>
      <c r="B143" s="71" t="s">
        <v>151</v>
      </c>
      <c r="C143" s="72">
        <f t="shared" si="7"/>
        <v>0</v>
      </c>
      <c r="D143" s="74"/>
      <c r="E143" s="74"/>
      <c r="F143" s="74"/>
      <c r="G143" s="157"/>
      <c r="H143" s="72">
        <f t="shared" si="8"/>
        <v>0</v>
      </c>
      <c r="I143" s="74"/>
      <c r="J143" s="74"/>
      <c r="K143" s="74"/>
      <c r="L143" s="158"/>
    </row>
    <row r="144" spans="1:12" ht="24" x14ac:dyDescent="0.25">
      <c r="A144" s="150">
        <v>2350</v>
      </c>
      <c r="B144" s="112" t="s">
        <v>152</v>
      </c>
      <c r="C144" s="117">
        <f t="shared" si="7"/>
        <v>2690</v>
      </c>
      <c r="D144" s="151">
        <f>SUM(D145:D150)</f>
        <v>2690</v>
      </c>
      <c r="E144" s="151">
        <f>SUM(E145:E150)</f>
        <v>0</v>
      </c>
      <c r="F144" s="151">
        <f>SUM(F145:F150)</f>
        <v>0</v>
      </c>
      <c r="G144" s="152">
        <f>SUM(G145:G150)</f>
        <v>0</v>
      </c>
      <c r="H144" s="117">
        <f t="shared" si="8"/>
        <v>2690</v>
      </c>
      <c r="I144" s="151">
        <f>SUM(I145:I150)</f>
        <v>2690</v>
      </c>
      <c r="J144" s="151">
        <f>SUM(J145:J150)</f>
        <v>0</v>
      </c>
      <c r="K144" s="151">
        <f>SUM(K145:K150)</f>
        <v>0</v>
      </c>
      <c r="L144" s="153">
        <f>SUM(L145:L150)</f>
        <v>0</v>
      </c>
    </row>
    <row r="145" spans="1:12" x14ac:dyDescent="0.25">
      <c r="A145" s="38">
        <v>2351</v>
      </c>
      <c r="B145" s="65" t="s">
        <v>153</v>
      </c>
      <c r="C145" s="66">
        <f t="shared" si="7"/>
        <v>254</v>
      </c>
      <c r="D145" s="68">
        <v>254</v>
      </c>
      <c r="E145" s="68"/>
      <c r="F145" s="68"/>
      <c r="G145" s="154"/>
      <c r="H145" s="66">
        <f t="shared" si="8"/>
        <v>254</v>
      </c>
      <c r="I145" s="68">
        <v>254</v>
      </c>
      <c r="J145" s="68"/>
      <c r="K145" s="68"/>
      <c r="L145" s="155"/>
    </row>
    <row r="146" spans="1:12" x14ac:dyDescent="0.25">
      <c r="A146" s="44">
        <v>2352</v>
      </c>
      <c r="B146" s="71" t="s">
        <v>154</v>
      </c>
      <c r="C146" s="72">
        <f t="shared" si="7"/>
        <v>2436</v>
      </c>
      <c r="D146" s="74">
        <v>2436</v>
      </c>
      <c r="E146" s="74"/>
      <c r="F146" s="74"/>
      <c r="G146" s="157"/>
      <c r="H146" s="72">
        <f t="shared" si="8"/>
        <v>2436</v>
      </c>
      <c r="I146" s="74">
        <v>2436</v>
      </c>
      <c r="J146" s="74"/>
      <c r="K146" s="74"/>
      <c r="L146" s="158"/>
    </row>
    <row r="147" spans="1:12" ht="24" x14ac:dyDescent="0.25">
      <c r="A147" s="44">
        <v>2353</v>
      </c>
      <c r="B147" s="71" t="s">
        <v>155</v>
      </c>
      <c r="C147" s="72">
        <f t="shared" si="7"/>
        <v>0</v>
      </c>
      <c r="D147" s="74"/>
      <c r="E147" s="74"/>
      <c r="F147" s="74"/>
      <c r="G147" s="157"/>
      <c r="H147" s="72">
        <f t="shared" si="8"/>
        <v>0</v>
      </c>
      <c r="I147" s="74"/>
      <c r="J147" s="74"/>
      <c r="K147" s="74"/>
      <c r="L147" s="158"/>
    </row>
    <row r="148" spans="1:12" ht="24" x14ac:dyDescent="0.25">
      <c r="A148" s="44">
        <v>2354</v>
      </c>
      <c r="B148" s="71" t="s">
        <v>156</v>
      </c>
      <c r="C148" s="72">
        <f t="shared" si="7"/>
        <v>0</v>
      </c>
      <c r="D148" s="74"/>
      <c r="E148" s="74"/>
      <c r="F148" s="74"/>
      <c r="G148" s="157"/>
      <c r="H148" s="72">
        <f t="shared" si="8"/>
        <v>0</v>
      </c>
      <c r="I148" s="74"/>
      <c r="J148" s="74"/>
      <c r="K148" s="74"/>
      <c r="L148" s="158"/>
    </row>
    <row r="149" spans="1:12" ht="24" x14ac:dyDescent="0.25">
      <c r="A149" s="44">
        <v>2355</v>
      </c>
      <c r="B149" s="71" t="s">
        <v>157</v>
      </c>
      <c r="C149" s="72">
        <f t="shared" si="7"/>
        <v>0</v>
      </c>
      <c r="D149" s="74"/>
      <c r="E149" s="74"/>
      <c r="F149" s="74"/>
      <c r="G149" s="157"/>
      <c r="H149" s="72">
        <f t="shared" si="8"/>
        <v>0</v>
      </c>
      <c r="I149" s="74"/>
      <c r="J149" s="74"/>
      <c r="K149" s="74"/>
      <c r="L149" s="158"/>
    </row>
    <row r="150" spans="1:12" ht="24" x14ac:dyDescent="0.25">
      <c r="A150" s="44">
        <v>2359</v>
      </c>
      <c r="B150" s="71" t="s">
        <v>158</v>
      </c>
      <c r="C150" s="72">
        <f t="shared" si="7"/>
        <v>0</v>
      </c>
      <c r="D150" s="74"/>
      <c r="E150" s="74"/>
      <c r="F150" s="74"/>
      <c r="G150" s="157"/>
      <c r="H150" s="72">
        <f t="shared" si="8"/>
        <v>0</v>
      </c>
      <c r="I150" s="74"/>
      <c r="J150" s="74"/>
      <c r="K150" s="74"/>
      <c r="L150" s="158"/>
    </row>
    <row r="151" spans="1:12" ht="24.75" customHeight="1" x14ac:dyDescent="0.25">
      <c r="A151" s="159">
        <v>2360</v>
      </c>
      <c r="B151" s="71" t="s">
        <v>159</v>
      </c>
      <c r="C151" s="72">
        <f t="shared" si="7"/>
        <v>4421</v>
      </c>
      <c r="D151" s="160">
        <f>SUM(D152:D158)</f>
        <v>850</v>
      </c>
      <c r="E151" s="160">
        <f>SUM(E152:E158)</f>
        <v>0</v>
      </c>
      <c r="F151" s="160">
        <f>SUM(F152:F158)</f>
        <v>3571</v>
      </c>
      <c r="G151" s="161">
        <f>SUM(G152:G158)</f>
        <v>0</v>
      </c>
      <c r="H151" s="72">
        <f t="shared" si="8"/>
        <v>4680</v>
      </c>
      <c r="I151" s="160">
        <f>SUM(I152:I158)</f>
        <v>1109</v>
      </c>
      <c r="J151" s="160">
        <f>SUM(J152:J158)</f>
        <v>0</v>
      </c>
      <c r="K151" s="160">
        <f>SUM(K152:K158)</f>
        <v>3571</v>
      </c>
      <c r="L151" s="162">
        <f>SUM(L152:L158)</f>
        <v>0</v>
      </c>
    </row>
    <row r="152" spans="1:12" x14ac:dyDescent="0.25">
      <c r="A152" s="43">
        <v>2361</v>
      </c>
      <c r="B152" s="71" t="s">
        <v>160</v>
      </c>
      <c r="C152" s="72">
        <f t="shared" si="7"/>
        <v>700</v>
      </c>
      <c r="D152" s="74">
        <v>700</v>
      </c>
      <c r="E152" s="74"/>
      <c r="F152" s="74"/>
      <c r="G152" s="157"/>
      <c r="H152" s="72">
        <f t="shared" si="8"/>
        <v>959</v>
      </c>
      <c r="I152" s="74">
        <v>959</v>
      </c>
      <c r="J152" s="74"/>
      <c r="K152" s="74"/>
      <c r="L152" s="158"/>
    </row>
    <row r="153" spans="1:12" ht="24" x14ac:dyDescent="0.25">
      <c r="A153" s="43">
        <v>2362</v>
      </c>
      <c r="B153" s="71" t="s">
        <v>161</v>
      </c>
      <c r="C153" s="72">
        <f t="shared" si="7"/>
        <v>150</v>
      </c>
      <c r="D153" s="74">
        <v>150</v>
      </c>
      <c r="E153" s="74"/>
      <c r="F153" s="74"/>
      <c r="G153" s="157"/>
      <c r="H153" s="72">
        <f t="shared" si="8"/>
        <v>150</v>
      </c>
      <c r="I153" s="74">
        <v>150</v>
      </c>
      <c r="J153" s="74"/>
      <c r="K153" s="74"/>
      <c r="L153" s="158"/>
    </row>
    <row r="154" spans="1:12" x14ac:dyDescent="0.25">
      <c r="A154" s="43">
        <v>2363</v>
      </c>
      <c r="B154" s="71" t="s">
        <v>162</v>
      </c>
      <c r="C154" s="72">
        <f t="shared" si="7"/>
        <v>3571</v>
      </c>
      <c r="D154" s="74"/>
      <c r="E154" s="74"/>
      <c r="F154" s="74">
        <v>3571</v>
      </c>
      <c r="G154" s="157"/>
      <c r="H154" s="72">
        <f t="shared" si="8"/>
        <v>3571</v>
      </c>
      <c r="I154" s="74"/>
      <c r="J154" s="74"/>
      <c r="K154" s="74">
        <v>3571</v>
      </c>
      <c r="L154" s="158"/>
    </row>
    <row r="155" spans="1:12" x14ac:dyDescent="0.25">
      <c r="A155" s="43">
        <v>2364</v>
      </c>
      <c r="B155" s="71" t="s">
        <v>163</v>
      </c>
      <c r="C155" s="72">
        <f t="shared" si="7"/>
        <v>0</v>
      </c>
      <c r="D155" s="74"/>
      <c r="E155" s="74"/>
      <c r="F155" s="74"/>
      <c r="G155" s="157"/>
      <c r="H155" s="72">
        <f t="shared" si="8"/>
        <v>0</v>
      </c>
      <c r="I155" s="74"/>
      <c r="J155" s="74"/>
      <c r="K155" s="74"/>
      <c r="L155" s="158"/>
    </row>
    <row r="156" spans="1:12" ht="12.75" customHeight="1" x14ac:dyDescent="0.25">
      <c r="A156" s="43">
        <v>2365</v>
      </c>
      <c r="B156" s="71" t="s">
        <v>164</v>
      </c>
      <c r="C156" s="72">
        <f t="shared" si="7"/>
        <v>0</v>
      </c>
      <c r="D156" s="74"/>
      <c r="E156" s="74"/>
      <c r="F156" s="74"/>
      <c r="G156" s="157"/>
      <c r="H156" s="72">
        <f t="shared" si="8"/>
        <v>0</v>
      </c>
      <c r="I156" s="74"/>
      <c r="J156" s="74"/>
      <c r="K156" s="74"/>
      <c r="L156" s="158"/>
    </row>
    <row r="157" spans="1:12" ht="36" x14ac:dyDescent="0.25">
      <c r="A157" s="43">
        <v>2366</v>
      </c>
      <c r="B157" s="71" t="s">
        <v>165</v>
      </c>
      <c r="C157" s="72">
        <f t="shared" si="7"/>
        <v>0</v>
      </c>
      <c r="D157" s="74"/>
      <c r="E157" s="74"/>
      <c r="F157" s="74"/>
      <c r="G157" s="157"/>
      <c r="H157" s="72">
        <f t="shared" si="8"/>
        <v>0</v>
      </c>
      <c r="I157" s="74"/>
      <c r="J157" s="74"/>
      <c r="K157" s="74"/>
      <c r="L157" s="158"/>
    </row>
    <row r="158" spans="1:12" ht="48" x14ac:dyDescent="0.25">
      <c r="A158" s="43">
        <v>2369</v>
      </c>
      <c r="B158" s="71" t="s">
        <v>166</v>
      </c>
      <c r="C158" s="72">
        <f t="shared" si="7"/>
        <v>0</v>
      </c>
      <c r="D158" s="74"/>
      <c r="E158" s="74"/>
      <c r="F158" s="74"/>
      <c r="G158" s="157"/>
      <c r="H158" s="72">
        <f t="shared" si="8"/>
        <v>0</v>
      </c>
      <c r="I158" s="74"/>
      <c r="J158" s="74"/>
      <c r="K158" s="74"/>
      <c r="L158" s="158"/>
    </row>
    <row r="159" spans="1:12" x14ac:dyDescent="0.25">
      <c r="A159" s="150">
        <v>2370</v>
      </c>
      <c r="B159" s="112" t="s">
        <v>167</v>
      </c>
      <c r="C159" s="117">
        <f t="shared" si="7"/>
        <v>1439</v>
      </c>
      <c r="D159" s="163">
        <v>1439</v>
      </c>
      <c r="E159" s="163"/>
      <c r="F159" s="163"/>
      <c r="G159" s="164"/>
      <c r="H159" s="117">
        <f t="shared" si="8"/>
        <v>3116</v>
      </c>
      <c r="I159" s="163">
        <v>3116</v>
      </c>
      <c r="J159" s="163"/>
      <c r="K159" s="163"/>
      <c r="L159" s="165"/>
    </row>
    <row r="160" spans="1:12" x14ac:dyDescent="0.25">
      <c r="A160" s="150">
        <v>2380</v>
      </c>
      <c r="B160" s="112" t="s">
        <v>168</v>
      </c>
      <c r="C160" s="117">
        <f t="shared" si="7"/>
        <v>36</v>
      </c>
      <c r="D160" s="151">
        <f>SUM(D161:D162)</f>
        <v>36</v>
      </c>
      <c r="E160" s="151">
        <f>SUM(E161:E162)</f>
        <v>0</v>
      </c>
      <c r="F160" s="151">
        <f>SUM(F161:F162)</f>
        <v>0</v>
      </c>
      <c r="G160" s="152">
        <f>SUM(G161:G162)</f>
        <v>0</v>
      </c>
      <c r="H160" s="117">
        <f t="shared" si="8"/>
        <v>36</v>
      </c>
      <c r="I160" s="151">
        <f>SUM(I161:I162)</f>
        <v>36</v>
      </c>
      <c r="J160" s="151">
        <f>SUM(J161:J162)</f>
        <v>0</v>
      </c>
      <c r="K160" s="151">
        <f>SUM(K161:K162)</f>
        <v>0</v>
      </c>
      <c r="L160" s="153">
        <f>SUM(L161:L162)</f>
        <v>0</v>
      </c>
    </row>
    <row r="161" spans="1:12" x14ac:dyDescent="0.25">
      <c r="A161" s="37">
        <v>2381</v>
      </c>
      <c r="B161" s="65" t="s">
        <v>169</v>
      </c>
      <c r="C161" s="66">
        <f t="shared" si="7"/>
        <v>0</v>
      </c>
      <c r="D161" s="68"/>
      <c r="E161" s="68"/>
      <c r="F161" s="68"/>
      <c r="G161" s="154"/>
      <c r="H161" s="66">
        <f t="shared" si="8"/>
        <v>0</v>
      </c>
      <c r="I161" s="68"/>
      <c r="J161" s="68"/>
      <c r="K161" s="68"/>
      <c r="L161" s="155"/>
    </row>
    <row r="162" spans="1:12" ht="24" x14ac:dyDescent="0.25">
      <c r="A162" s="43">
        <v>2389</v>
      </c>
      <c r="B162" s="71" t="s">
        <v>170</v>
      </c>
      <c r="C162" s="72">
        <f t="shared" si="7"/>
        <v>36</v>
      </c>
      <c r="D162" s="74">
        <v>36</v>
      </c>
      <c r="E162" s="74"/>
      <c r="F162" s="74"/>
      <c r="G162" s="157"/>
      <c r="H162" s="72">
        <f t="shared" si="8"/>
        <v>36</v>
      </c>
      <c r="I162" s="74">
        <v>36</v>
      </c>
      <c r="J162" s="74"/>
      <c r="K162" s="74"/>
      <c r="L162" s="158"/>
    </row>
    <row r="163" spans="1:12" x14ac:dyDescent="0.25">
      <c r="A163" s="150">
        <v>2390</v>
      </c>
      <c r="B163" s="112" t="s">
        <v>171</v>
      </c>
      <c r="C163" s="117">
        <f t="shared" si="7"/>
        <v>0</v>
      </c>
      <c r="D163" s="163"/>
      <c r="E163" s="163"/>
      <c r="F163" s="163"/>
      <c r="G163" s="164"/>
      <c r="H163" s="117">
        <f t="shared" si="8"/>
        <v>0</v>
      </c>
      <c r="I163" s="163"/>
      <c r="J163" s="163"/>
      <c r="K163" s="163"/>
      <c r="L163" s="165"/>
    </row>
    <row r="164" spans="1:12" x14ac:dyDescent="0.25">
      <c r="A164" s="56">
        <v>2400</v>
      </c>
      <c r="B164" s="147" t="s">
        <v>172</v>
      </c>
      <c r="C164" s="57">
        <f t="shared" si="7"/>
        <v>0</v>
      </c>
      <c r="D164" s="177"/>
      <c r="E164" s="177"/>
      <c r="F164" s="177"/>
      <c r="G164" s="178"/>
      <c r="H164" s="57">
        <f t="shared" si="8"/>
        <v>0</v>
      </c>
      <c r="I164" s="177"/>
      <c r="J164" s="177"/>
      <c r="K164" s="177"/>
      <c r="L164" s="179"/>
    </row>
    <row r="165" spans="1:12" ht="24" x14ac:dyDescent="0.25">
      <c r="A165" s="56">
        <v>2500</v>
      </c>
      <c r="B165" s="147" t="s">
        <v>173</v>
      </c>
      <c r="C165" s="57">
        <f t="shared" si="7"/>
        <v>0</v>
      </c>
      <c r="D165" s="63">
        <f>SUM(D166,D171)</f>
        <v>0</v>
      </c>
      <c r="E165" s="63">
        <f t="shared" ref="E165:G165" si="11">SUM(E166,E171)</f>
        <v>0</v>
      </c>
      <c r="F165" s="63">
        <f t="shared" si="11"/>
        <v>0</v>
      </c>
      <c r="G165" s="63">
        <f t="shared" si="11"/>
        <v>0</v>
      </c>
      <c r="H165" s="57">
        <f t="shared" si="8"/>
        <v>0</v>
      </c>
      <c r="I165" s="63">
        <f>SUM(I166,I171)</f>
        <v>0</v>
      </c>
      <c r="J165" s="63">
        <f t="shared" ref="J165:L165" si="12">SUM(J166,J171)</f>
        <v>0</v>
      </c>
      <c r="K165" s="63">
        <f t="shared" si="12"/>
        <v>0</v>
      </c>
      <c r="L165" s="149">
        <f t="shared" si="12"/>
        <v>0</v>
      </c>
    </row>
    <row r="166" spans="1:12" ht="16.5" customHeight="1" x14ac:dyDescent="0.25">
      <c r="A166" s="168">
        <v>2510</v>
      </c>
      <c r="B166" s="65" t="s">
        <v>174</v>
      </c>
      <c r="C166" s="66">
        <f t="shared" si="7"/>
        <v>0</v>
      </c>
      <c r="D166" s="169">
        <f>SUM(D167:D170)</f>
        <v>0</v>
      </c>
      <c r="E166" s="169">
        <f t="shared" ref="E166:G166" si="13">SUM(E167:E170)</f>
        <v>0</v>
      </c>
      <c r="F166" s="169">
        <f t="shared" si="13"/>
        <v>0</v>
      </c>
      <c r="G166" s="169">
        <f t="shared" si="13"/>
        <v>0</v>
      </c>
      <c r="H166" s="66">
        <f t="shared" si="8"/>
        <v>0</v>
      </c>
      <c r="I166" s="169">
        <f>SUM(I167:I170)</f>
        <v>0</v>
      </c>
      <c r="J166" s="169">
        <f t="shared" ref="J166:L166" si="14">SUM(J167:J170)</f>
        <v>0</v>
      </c>
      <c r="K166" s="169">
        <f t="shared" si="14"/>
        <v>0</v>
      </c>
      <c r="L166" s="180">
        <f t="shared" si="14"/>
        <v>0</v>
      </c>
    </row>
    <row r="167" spans="1:12" ht="24" x14ac:dyDescent="0.25">
      <c r="A167" s="44">
        <v>2512</v>
      </c>
      <c r="B167" s="71" t="s">
        <v>175</v>
      </c>
      <c r="C167" s="72">
        <f t="shared" si="7"/>
        <v>0</v>
      </c>
      <c r="D167" s="74"/>
      <c r="E167" s="74"/>
      <c r="F167" s="74"/>
      <c r="G167" s="157"/>
      <c r="H167" s="72">
        <f t="shared" si="8"/>
        <v>0</v>
      </c>
      <c r="I167" s="74"/>
      <c r="J167" s="74"/>
      <c r="K167" s="74"/>
      <c r="L167" s="158"/>
    </row>
    <row r="168" spans="1:12" ht="36" x14ac:dyDescent="0.25">
      <c r="A168" s="44">
        <v>2513</v>
      </c>
      <c r="B168" s="71" t="s">
        <v>176</v>
      </c>
      <c r="C168" s="72">
        <f t="shared" si="7"/>
        <v>0</v>
      </c>
      <c r="D168" s="74"/>
      <c r="E168" s="74"/>
      <c r="F168" s="74"/>
      <c r="G168" s="157"/>
      <c r="H168" s="72">
        <f t="shared" si="8"/>
        <v>0</v>
      </c>
      <c r="I168" s="74"/>
      <c r="J168" s="74"/>
      <c r="K168" s="74"/>
      <c r="L168" s="158"/>
    </row>
    <row r="169" spans="1:12" ht="24" x14ac:dyDescent="0.25">
      <c r="A169" s="44">
        <v>2515</v>
      </c>
      <c r="B169" s="71" t="s">
        <v>177</v>
      </c>
      <c r="C169" s="72">
        <f t="shared" si="7"/>
        <v>0</v>
      </c>
      <c r="D169" s="74"/>
      <c r="E169" s="74"/>
      <c r="F169" s="74"/>
      <c r="G169" s="157"/>
      <c r="H169" s="72">
        <f t="shared" si="8"/>
        <v>0</v>
      </c>
      <c r="I169" s="74"/>
      <c r="J169" s="74"/>
      <c r="K169" s="74"/>
      <c r="L169" s="158"/>
    </row>
    <row r="170" spans="1:12" ht="24" x14ac:dyDescent="0.25">
      <c r="A170" s="44">
        <v>2519</v>
      </c>
      <c r="B170" s="71" t="s">
        <v>178</v>
      </c>
      <c r="C170" s="72">
        <f t="shared" si="7"/>
        <v>0</v>
      </c>
      <c r="D170" s="74"/>
      <c r="E170" s="74"/>
      <c r="F170" s="74"/>
      <c r="G170" s="157"/>
      <c r="H170" s="72">
        <f t="shared" si="8"/>
        <v>0</v>
      </c>
      <c r="I170" s="74"/>
      <c r="J170" s="74"/>
      <c r="K170" s="74"/>
      <c r="L170" s="158"/>
    </row>
    <row r="171" spans="1:12" ht="24" x14ac:dyDescent="0.25">
      <c r="A171" s="159">
        <v>2520</v>
      </c>
      <c r="B171" s="71" t="s">
        <v>179</v>
      </c>
      <c r="C171" s="72">
        <f t="shared" si="7"/>
        <v>0</v>
      </c>
      <c r="D171" s="74"/>
      <c r="E171" s="74"/>
      <c r="F171" s="74"/>
      <c r="G171" s="157"/>
      <c r="H171" s="72">
        <f t="shared" si="8"/>
        <v>0</v>
      </c>
      <c r="I171" s="74"/>
      <c r="J171" s="74"/>
      <c r="K171" s="74"/>
      <c r="L171" s="158"/>
    </row>
    <row r="172" spans="1:12" s="182" customFormat="1" ht="36" customHeight="1" x14ac:dyDescent="0.25">
      <c r="A172" s="19">
        <v>2800</v>
      </c>
      <c r="B172" s="65" t="s">
        <v>180</v>
      </c>
      <c r="C172" s="66">
        <f t="shared" si="7"/>
        <v>0</v>
      </c>
      <c r="D172" s="40"/>
      <c r="E172" s="40"/>
      <c r="F172" s="40"/>
      <c r="G172" s="41"/>
      <c r="H172" s="66">
        <f t="shared" si="8"/>
        <v>0</v>
      </c>
      <c r="I172" s="40"/>
      <c r="J172" s="40"/>
      <c r="K172" s="40"/>
      <c r="L172" s="42"/>
    </row>
    <row r="173" spans="1:12" x14ac:dyDescent="0.25">
      <c r="A173" s="142">
        <v>3000</v>
      </c>
      <c r="B173" s="142" t="s">
        <v>181</v>
      </c>
      <c r="C173" s="143">
        <f t="shared" si="7"/>
        <v>0</v>
      </c>
      <c r="D173" s="144">
        <f>SUM(D174,D184)</f>
        <v>0</v>
      </c>
      <c r="E173" s="144">
        <f>SUM(E174,E184)</f>
        <v>0</v>
      </c>
      <c r="F173" s="144">
        <f>SUM(F174,F184)</f>
        <v>0</v>
      </c>
      <c r="G173" s="145">
        <f>SUM(G174,G184)</f>
        <v>0</v>
      </c>
      <c r="H173" s="143">
        <f t="shared" si="8"/>
        <v>0</v>
      </c>
      <c r="I173" s="144">
        <f>SUM(I174,I184)</f>
        <v>0</v>
      </c>
      <c r="J173" s="144">
        <f>SUM(J174,J184)</f>
        <v>0</v>
      </c>
      <c r="K173" s="144">
        <f>SUM(K174,K184)</f>
        <v>0</v>
      </c>
      <c r="L173" s="146">
        <f>SUM(L174,L184)</f>
        <v>0</v>
      </c>
    </row>
    <row r="174" spans="1:12" ht="24" x14ac:dyDescent="0.25">
      <c r="A174" s="56">
        <v>3200</v>
      </c>
      <c r="B174" s="183" t="s">
        <v>182</v>
      </c>
      <c r="C174" s="184">
        <f t="shared" si="7"/>
        <v>0</v>
      </c>
      <c r="D174" s="63">
        <f>SUM(D175,D179)</f>
        <v>0</v>
      </c>
      <c r="E174" s="63">
        <f t="shared" ref="E174:G174" si="15">SUM(E175,E179)</f>
        <v>0</v>
      </c>
      <c r="F174" s="63">
        <f t="shared" si="15"/>
        <v>0</v>
      </c>
      <c r="G174" s="63">
        <f t="shared" si="15"/>
        <v>0</v>
      </c>
      <c r="H174" s="57">
        <f t="shared" si="8"/>
        <v>0</v>
      </c>
      <c r="I174" s="63">
        <f>SUM(I175,I179)</f>
        <v>0</v>
      </c>
      <c r="J174" s="63">
        <f t="shared" ref="J174:L174" si="16">SUM(J175,J179)</f>
        <v>0</v>
      </c>
      <c r="K174" s="63">
        <f t="shared" si="16"/>
        <v>0</v>
      </c>
      <c r="L174" s="149">
        <f t="shared" si="16"/>
        <v>0</v>
      </c>
    </row>
    <row r="175" spans="1:12" ht="36" x14ac:dyDescent="0.25">
      <c r="A175" s="168">
        <v>3260</v>
      </c>
      <c r="B175" s="65" t="s">
        <v>183</v>
      </c>
      <c r="C175" s="66">
        <f t="shared" si="7"/>
        <v>0</v>
      </c>
      <c r="D175" s="169">
        <f>SUM(D176:D178)</f>
        <v>0</v>
      </c>
      <c r="E175" s="169">
        <f>SUM(E176:E178)</f>
        <v>0</v>
      </c>
      <c r="F175" s="169">
        <f>SUM(F176:F178)</f>
        <v>0</v>
      </c>
      <c r="G175" s="170">
        <f>SUM(G176:G178)</f>
        <v>0</v>
      </c>
      <c r="H175" s="66">
        <f t="shared" si="8"/>
        <v>0</v>
      </c>
      <c r="I175" s="169">
        <f>SUM(I176:I178)</f>
        <v>0</v>
      </c>
      <c r="J175" s="169">
        <f>SUM(J176:J178)</f>
        <v>0</v>
      </c>
      <c r="K175" s="169">
        <f>SUM(K176:K178)</f>
        <v>0</v>
      </c>
      <c r="L175" s="171">
        <f>SUM(L176:L178)</f>
        <v>0</v>
      </c>
    </row>
    <row r="176" spans="1:12" ht="24" x14ac:dyDescent="0.25">
      <c r="A176" s="44">
        <v>3261</v>
      </c>
      <c r="B176" s="71" t="s">
        <v>184</v>
      </c>
      <c r="C176" s="72">
        <f>SUM(D176:G176)</f>
        <v>0</v>
      </c>
      <c r="D176" s="74"/>
      <c r="E176" s="74"/>
      <c r="F176" s="74"/>
      <c r="G176" s="157"/>
      <c r="H176" s="72">
        <f>SUM(I176:L176)</f>
        <v>0</v>
      </c>
      <c r="I176" s="74"/>
      <c r="J176" s="74"/>
      <c r="K176" s="74"/>
      <c r="L176" s="158"/>
    </row>
    <row r="177" spans="1:12" ht="36" x14ac:dyDescent="0.25">
      <c r="A177" s="44">
        <v>3262</v>
      </c>
      <c r="B177" s="71" t="s">
        <v>185</v>
      </c>
      <c r="C177" s="72">
        <f>SUM(D177:G177)</f>
        <v>0</v>
      </c>
      <c r="D177" s="74"/>
      <c r="E177" s="74"/>
      <c r="F177" s="74"/>
      <c r="G177" s="157"/>
      <c r="H177" s="72">
        <f>SUM(I177:L177)</f>
        <v>0</v>
      </c>
      <c r="I177" s="74"/>
      <c r="J177" s="74"/>
      <c r="K177" s="74"/>
      <c r="L177" s="158"/>
    </row>
    <row r="178" spans="1:12" ht="24" x14ac:dyDescent="0.25">
      <c r="A178" s="44">
        <v>3263</v>
      </c>
      <c r="B178" s="71" t="s">
        <v>186</v>
      </c>
      <c r="C178" s="72">
        <f>SUM(D178:G178)</f>
        <v>0</v>
      </c>
      <c r="D178" s="74"/>
      <c r="E178" s="74"/>
      <c r="F178" s="74"/>
      <c r="G178" s="157"/>
      <c r="H178" s="72">
        <f>SUM(I178:L178)</f>
        <v>0</v>
      </c>
      <c r="I178" s="74"/>
      <c r="J178" s="74"/>
      <c r="K178" s="74"/>
      <c r="L178" s="158"/>
    </row>
    <row r="179" spans="1:12" ht="84" x14ac:dyDescent="0.25">
      <c r="A179" s="168">
        <v>3290</v>
      </c>
      <c r="B179" s="65" t="s">
        <v>187</v>
      </c>
      <c r="C179" s="185">
        <f t="shared" ref="C179:C183" si="17">SUM(D179:G179)</f>
        <v>0</v>
      </c>
      <c r="D179" s="169">
        <f>SUM(D180:D183)</f>
        <v>0</v>
      </c>
      <c r="E179" s="169">
        <f t="shared" ref="E179:G179" si="18">SUM(E180:E183)</f>
        <v>0</v>
      </c>
      <c r="F179" s="169">
        <f t="shared" si="18"/>
        <v>0</v>
      </c>
      <c r="G179" s="169">
        <f t="shared" si="18"/>
        <v>0</v>
      </c>
      <c r="H179" s="185">
        <f t="shared" ref="H179:H183" si="19">SUM(I179:L179)</f>
        <v>0</v>
      </c>
      <c r="I179" s="169">
        <f>SUM(I180:I183)</f>
        <v>0</v>
      </c>
      <c r="J179" s="169">
        <f t="shared" ref="J179:L179" si="20">SUM(J180:J183)</f>
        <v>0</v>
      </c>
      <c r="K179" s="169">
        <f t="shared" si="20"/>
        <v>0</v>
      </c>
      <c r="L179" s="186">
        <f t="shared" si="20"/>
        <v>0</v>
      </c>
    </row>
    <row r="180" spans="1:12" ht="72" x14ac:dyDescent="0.25">
      <c r="A180" s="44">
        <v>3291</v>
      </c>
      <c r="B180" s="71" t="s">
        <v>188</v>
      </c>
      <c r="C180" s="72">
        <f t="shared" si="17"/>
        <v>0</v>
      </c>
      <c r="D180" s="74"/>
      <c r="E180" s="74"/>
      <c r="F180" s="74"/>
      <c r="G180" s="187"/>
      <c r="H180" s="72">
        <f t="shared" si="19"/>
        <v>0</v>
      </c>
      <c r="I180" s="74"/>
      <c r="J180" s="74"/>
      <c r="K180" s="74"/>
      <c r="L180" s="158"/>
    </row>
    <row r="181" spans="1:12" ht="72" x14ac:dyDescent="0.25">
      <c r="A181" s="44">
        <v>3292</v>
      </c>
      <c r="B181" s="71" t="s">
        <v>189</v>
      </c>
      <c r="C181" s="72">
        <f t="shared" si="17"/>
        <v>0</v>
      </c>
      <c r="D181" s="74"/>
      <c r="E181" s="74"/>
      <c r="F181" s="74"/>
      <c r="G181" s="187"/>
      <c r="H181" s="72">
        <f t="shared" si="19"/>
        <v>0</v>
      </c>
      <c r="I181" s="74"/>
      <c r="J181" s="74"/>
      <c r="K181" s="74"/>
      <c r="L181" s="158"/>
    </row>
    <row r="182" spans="1:12" ht="72" x14ac:dyDescent="0.25">
      <c r="A182" s="44">
        <v>3293</v>
      </c>
      <c r="B182" s="71" t="s">
        <v>190</v>
      </c>
      <c r="C182" s="72">
        <f t="shared" si="17"/>
        <v>0</v>
      </c>
      <c r="D182" s="74"/>
      <c r="E182" s="74"/>
      <c r="F182" s="74"/>
      <c r="G182" s="187"/>
      <c r="H182" s="72">
        <f t="shared" si="19"/>
        <v>0</v>
      </c>
      <c r="I182" s="74"/>
      <c r="J182" s="74"/>
      <c r="K182" s="74"/>
      <c r="L182" s="158"/>
    </row>
    <row r="183" spans="1:12" ht="60" x14ac:dyDescent="0.25">
      <c r="A183" s="188">
        <v>3294</v>
      </c>
      <c r="B183" s="71" t="s">
        <v>191</v>
      </c>
      <c r="C183" s="185">
        <f t="shared" si="17"/>
        <v>0</v>
      </c>
      <c r="D183" s="189"/>
      <c r="E183" s="189"/>
      <c r="F183" s="189"/>
      <c r="G183" s="190"/>
      <c r="H183" s="185">
        <f t="shared" si="19"/>
        <v>0</v>
      </c>
      <c r="I183" s="189"/>
      <c r="J183" s="189"/>
      <c r="K183" s="189"/>
      <c r="L183" s="191"/>
    </row>
    <row r="184" spans="1:12" ht="48" x14ac:dyDescent="0.25">
      <c r="A184" s="192">
        <v>3300</v>
      </c>
      <c r="B184" s="183" t="s">
        <v>192</v>
      </c>
      <c r="C184" s="193">
        <f t="shared" si="7"/>
        <v>0</v>
      </c>
      <c r="D184" s="194">
        <f>SUM(D185:D186)</f>
        <v>0</v>
      </c>
      <c r="E184" s="194">
        <f t="shared" ref="E184:G184" si="21">SUM(E185:E186)</f>
        <v>0</v>
      </c>
      <c r="F184" s="194">
        <f t="shared" si="21"/>
        <v>0</v>
      </c>
      <c r="G184" s="194">
        <f t="shared" si="21"/>
        <v>0</v>
      </c>
      <c r="H184" s="193">
        <f t="shared" si="8"/>
        <v>0</v>
      </c>
      <c r="I184" s="194">
        <f>SUM(I185:I186)</f>
        <v>0</v>
      </c>
      <c r="J184" s="194">
        <f t="shared" ref="J184:L184" si="22">SUM(J185:J186)</f>
        <v>0</v>
      </c>
      <c r="K184" s="194">
        <f t="shared" si="22"/>
        <v>0</v>
      </c>
      <c r="L184" s="149">
        <f t="shared" si="22"/>
        <v>0</v>
      </c>
    </row>
    <row r="185" spans="1:12" ht="48" x14ac:dyDescent="0.25">
      <c r="A185" s="111">
        <v>3310</v>
      </c>
      <c r="B185" s="112" t="s">
        <v>193</v>
      </c>
      <c r="C185" s="195">
        <f t="shared" si="7"/>
        <v>0</v>
      </c>
      <c r="D185" s="163"/>
      <c r="E185" s="163"/>
      <c r="F185" s="163"/>
      <c r="G185" s="164"/>
      <c r="H185" s="195">
        <f t="shared" si="8"/>
        <v>0</v>
      </c>
      <c r="I185" s="163"/>
      <c r="J185" s="163"/>
      <c r="K185" s="163"/>
      <c r="L185" s="165"/>
    </row>
    <row r="186" spans="1:12" ht="48.75" customHeight="1" x14ac:dyDescent="0.25">
      <c r="A186" s="38">
        <v>3320</v>
      </c>
      <c r="B186" s="65" t="s">
        <v>194</v>
      </c>
      <c r="C186" s="66">
        <f t="shared" si="7"/>
        <v>0</v>
      </c>
      <c r="D186" s="68"/>
      <c r="E186" s="68"/>
      <c r="F186" s="68"/>
      <c r="G186" s="154"/>
      <c r="H186" s="66">
        <f t="shared" si="8"/>
        <v>0</v>
      </c>
      <c r="I186" s="68"/>
      <c r="J186" s="68"/>
      <c r="K186" s="68"/>
      <c r="L186" s="155"/>
    </row>
    <row r="187" spans="1:12" x14ac:dyDescent="0.25">
      <c r="A187" s="196">
        <v>4000</v>
      </c>
      <c r="B187" s="142" t="s">
        <v>195</v>
      </c>
      <c r="C187" s="143">
        <f t="shared" si="7"/>
        <v>0</v>
      </c>
      <c r="D187" s="144">
        <f>SUM(D188,D191)</f>
        <v>0</v>
      </c>
      <c r="E187" s="144">
        <f>SUM(E188,E191)</f>
        <v>0</v>
      </c>
      <c r="F187" s="144">
        <f>SUM(F188,F191)</f>
        <v>0</v>
      </c>
      <c r="G187" s="145">
        <f>SUM(G188,G191)</f>
        <v>0</v>
      </c>
      <c r="H187" s="143">
        <f t="shared" si="8"/>
        <v>0</v>
      </c>
      <c r="I187" s="144">
        <f>SUM(I188,I191)</f>
        <v>0</v>
      </c>
      <c r="J187" s="144">
        <f>SUM(J188,J191)</f>
        <v>0</v>
      </c>
      <c r="K187" s="144">
        <f>SUM(K188,K191)</f>
        <v>0</v>
      </c>
      <c r="L187" s="146">
        <f>SUM(L188,L191)</f>
        <v>0</v>
      </c>
    </row>
    <row r="188" spans="1:12" ht="24" x14ac:dyDescent="0.25">
      <c r="A188" s="197">
        <v>4200</v>
      </c>
      <c r="B188" s="147" t="s">
        <v>196</v>
      </c>
      <c r="C188" s="57">
        <f>SUM(D188:G188)</f>
        <v>0</v>
      </c>
      <c r="D188" s="63">
        <f>SUM(D189,D190)</f>
        <v>0</v>
      </c>
      <c r="E188" s="63">
        <f>SUM(E189,E190)</f>
        <v>0</v>
      </c>
      <c r="F188" s="63">
        <f>SUM(F189,F190)</f>
        <v>0</v>
      </c>
      <c r="G188" s="166">
        <f>SUM(G189,G190)</f>
        <v>0</v>
      </c>
      <c r="H188" s="57">
        <f t="shared" si="8"/>
        <v>0</v>
      </c>
      <c r="I188" s="63">
        <f>SUM(I189,I190)</f>
        <v>0</v>
      </c>
      <c r="J188" s="63">
        <f>SUM(J189,J190)</f>
        <v>0</v>
      </c>
      <c r="K188" s="63">
        <f>SUM(K189,K190)</f>
        <v>0</v>
      </c>
      <c r="L188" s="167">
        <f>SUM(L189,L190)</f>
        <v>0</v>
      </c>
    </row>
    <row r="189" spans="1:12" ht="36" x14ac:dyDescent="0.25">
      <c r="A189" s="168">
        <v>4240</v>
      </c>
      <c r="B189" s="65" t="s">
        <v>197</v>
      </c>
      <c r="C189" s="66">
        <f t="shared" ref="C189:C264" si="23">SUM(D189:G189)</f>
        <v>0</v>
      </c>
      <c r="D189" s="68"/>
      <c r="E189" s="68"/>
      <c r="F189" s="68"/>
      <c r="G189" s="154"/>
      <c r="H189" s="66">
        <f t="shared" ref="H189:H263" si="24">SUM(I189:L189)</f>
        <v>0</v>
      </c>
      <c r="I189" s="68"/>
      <c r="J189" s="68"/>
      <c r="K189" s="68"/>
      <c r="L189" s="155"/>
    </row>
    <row r="190" spans="1:12" ht="24" x14ac:dyDescent="0.25">
      <c r="A190" s="159">
        <v>4250</v>
      </c>
      <c r="B190" s="71" t="s">
        <v>198</v>
      </c>
      <c r="C190" s="72">
        <f t="shared" si="23"/>
        <v>0</v>
      </c>
      <c r="D190" s="74"/>
      <c r="E190" s="74"/>
      <c r="F190" s="74"/>
      <c r="G190" s="157"/>
      <c r="H190" s="72">
        <f t="shared" si="24"/>
        <v>0</v>
      </c>
      <c r="I190" s="74"/>
      <c r="J190" s="74"/>
      <c r="K190" s="74"/>
      <c r="L190" s="158"/>
    </row>
    <row r="191" spans="1:12" x14ac:dyDescent="0.25">
      <c r="A191" s="56">
        <v>4300</v>
      </c>
      <c r="B191" s="147" t="s">
        <v>199</v>
      </c>
      <c r="C191" s="57">
        <f t="shared" si="23"/>
        <v>0</v>
      </c>
      <c r="D191" s="63">
        <f>SUM(D192)</f>
        <v>0</v>
      </c>
      <c r="E191" s="63">
        <f>SUM(E192)</f>
        <v>0</v>
      </c>
      <c r="F191" s="63">
        <f>SUM(F192)</f>
        <v>0</v>
      </c>
      <c r="G191" s="166">
        <f>SUM(G192)</f>
        <v>0</v>
      </c>
      <c r="H191" s="57">
        <f t="shared" si="24"/>
        <v>0</v>
      </c>
      <c r="I191" s="63">
        <f>SUM(I192)</f>
        <v>0</v>
      </c>
      <c r="J191" s="63">
        <f>SUM(J192)</f>
        <v>0</v>
      </c>
      <c r="K191" s="63">
        <f>SUM(K192)</f>
        <v>0</v>
      </c>
      <c r="L191" s="167">
        <f>SUM(L192)</f>
        <v>0</v>
      </c>
    </row>
    <row r="192" spans="1:12" ht="24" x14ac:dyDescent="0.25">
      <c r="A192" s="168">
        <v>4310</v>
      </c>
      <c r="B192" s="65" t="s">
        <v>200</v>
      </c>
      <c r="C192" s="66">
        <f>SUM(D192:G192)</f>
        <v>0</v>
      </c>
      <c r="D192" s="169">
        <f>SUM(D193:D193)</f>
        <v>0</v>
      </c>
      <c r="E192" s="169">
        <f>SUM(E193:E193)</f>
        <v>0</v>
      </c>
      <c r="F192" s="169">
        <f>SUM(F193:F193)</f>
        <v>0</v>
      </c>
      <c r="G192" s="170">
        <f>SUM(G193:G193)</f>
        <v>0</v>
      </c>
      <c r="H192" s="66">
        <f t="shared" si="24"/>
        <v>0</v>
      </c>
      <c r="I192" s="169">
        <f>SUM(I193:I193)</f>
        <v>0</v>
      </c>
      <c r="J192" s="169">
        <f>SUM(J193:J193)</f>
        <v>0</v>
      </c>
      <c r="K192" s="169">
        <f>SUM(K193:K193)</f>
        <v>0</v>
      </c>
      <c r="L192" s="171">
        <f>SUM(L193:L193)</f>
        <v>0</v>
      </c>
    </row>
    <row r="193" spans="1:12" ht="36" x14ac:dyDescent="0.25">
      <c r="A193" s="44">
        <v>4311</v>
      </c>
      <c r="B193" s="71" t="s">
        <v>201</v>
      </c>
      <c r="C193" s="72">
        <f t="shared" si="23"/>
        <v>0</v>
      </c>
      <c r="D193" s="74"/>
      <c r="E193" s="74"/>
      <c r="F193" s="74"/>
      <c r="G193" s="157"/>
      <c r="H193" s="72">
        <f t="shared" si="24"/>
        <v>0</v>
      </c>
      <c r="I193" s="74"/>
      <c r="J193" s="74"/>
      <c r="K193" s="74"/>
      <c r="L193" s="158"/>
    </row>
    <row r="194" spans="1:12" s="24" customFormat="1" ht="24" x14ac:dyDescent="0.25">
      <c r="A194" s="198"/>
      <c r="B194" s="19" t="s">
        <v>202</v>
      </c>
      <c r="C194" s="138">
        <f t="shared" si="23"/>
        <v>750</v>
      </c>
      <c r="D194" s="139">
        <f>SUM(D195,D230,D269)</f>
        <v>750</v>
      </c>
      <c r="E194" s="139">
        <f>SUM(E195,E230,E269)</f>
        <v>0</v>
      </c>
      <c r="F194" s="139">
        <f>SUM(F195,F230,F269)</f>
        <v>0</v>
      </c>
      <c r="G194" s="139">
        <f>SUM(G195,G230,G269)</f>
        <v>0</v>
      </c>
      <c r="H194" s="138">
        <f t="shared" si="24"/>
        <v>750</v>
      </c>
      <c r="I194" s="139">
        <f>SUM(I195,I230,I269)</f>
        <v>750</v>
      </c>
      <c r="J194" s="139">
        <f>SUM(J195,J230,J269)</f>
        <v>0</v>
      </c>
      <c r="K194" s="139">
        <f>SUM(K195,K230,K269)</f>
        <v>0</v>
      </c>
      <c r="L194" s="199">
        <f>SUM(L195,L230,L269)</f>
        <v>0</v>
      </c>
    </row>
    <row r="195" spans="1:12" x14ac:dyDescent="0.25">
      <c r="A195" s="142">
        <v>5000</v>
      </c>
      <c r="B195" s="142" t="s">
        <v>203</v>
      </c>
      <c r="C195" s="143">
        <f t="shared" si="23"/>
        <v>750</v>
      </c>
      <c r="D195" s="144">
        <f>D196+D204</f>
        <v>750</v>
      </c>
      <c r="E195" s="144">
        <f>E196+E204</f>
        <v>0</v>
      </c>
      <c r="F195" s="144">
        <f>F196+F204</f>
        <v>0</v>
      </c>
      <c r="G195" s="144">
        <f>G196+G204</f>
        <v>0</v>
      </c>
      <c r="H195" s="143">
        <f t="shared" si="24"/>
        <v>750</v>
      </c>
      <c r="I195" s="144">
        <f>I196+I204</f>
        <v>750</v>
      </c>
      <c r="J195" s="144">
        <f>J196+J204</f>
        <v>0</v>
      </c>
      <c r="K195" s="144">
        <f>K196+K204</f>
        <v>0</v>
      </c>
      <c r="L195" s="200">
        <f>L196+L204</f>
        <v>0</v>
      </c>
    </row>
    <row r="196" spans="1:12" x14ac:dyDescent="0.25">
      <c r="A196" s="56">
        <v>5100</v>
      </c>
      <c r="B196" s="147" t="s">
        <v>204</v>
      </c>
      <c r="C196" s="57">
        <f t="shared" si="23"/>
        <v>0</v>
      </c>
      <c r="D196" s="63">
        <f>D197+D198+D201+D202+D203</f>
        <v>0</v>
      </c>
      <c r="E196" s="63">
        <f>E197+E198+E201+E202+E203</f>
        <v>0</v>
      </c>
      <c r="F196" s="63">
        <f>F197+F198+F201+F202+F203</f>
        <v>0</v>
      </c>
      <c r="G196" s="166">
        <f>G197+G198+G201+G202+G203</f>
        <v>0</v>
      </c>
      <c r="H196" s="57">
        <f t="shared" si="24"/>
        <v>0</v>
      </c>
      <c r="I196" s="63">
        <f>I197+I198+I201+I202+I203</f>
        <v>0</v>
      </c>
      <c r="J196" s="63">
        <f>J197+J198+J201+J202+J203</f>
        <v>0</v>
      </c>
      <c r="K196" s="63">
        <f>K197+K198+K201+K202+K203</f>
        <v>0</v>
      </c>
      <c r="L196" s="167">
        <f>L197+L198+L201+L202+L203</f>
        <v>0</v>
      </c>
    </row>
    <row r="197" spans="1:12" x14ac:dyDescent="0.25">
      <c r="A197" s="168">
        <v>5110</v>
      </c>
      <c r="B197" s="65" t="s">
        <v>205</v>
      </c>
      <c r="C197" s="66">
        <f t="shared" si="23"/>
        <v>0</v>
      </c>
      <c r="D197" s="68"/>
      <c r="E197" s="68"/>
      <c r="F197" s="68"/>
      <c r="G197" s="154"/>
      <c r="H197" s="66">
        <f t="shared" si="24"/>
        <v>0</v>
      </c>
      <c r="I197" s="68"/>
      <c r="J197" s="68"/>
      <c r="K197" s="68"/>
      <c r="L197" s="155"/>
    </row>
    <row r="198" spans="1:12" ht="24" x14ac:dyDescent="0.25">
      <c r="A198" s="159">
        <v>5120</v>
      </c>
      <c r="B198" s="71" t="s">
        <v>206</v>
      </c>
      <c r="C198" s="72">
        <f t="shared" si="23"/>
        <v>0</v>
      </c>
      <c r="D198" s="160">
        <f>D199+D200</f>
        <v>0</v>
      </c>
      <c r="E198" s="160">
        <f>E199+E200</f>
        <v>0</v>
      </c>
      <c r="F198" s="160">
        <f>F199+F200</f>
        <v>0</v>
      </c>
      <c r="G198" s="161">
        <f>G199+G200</f>
        <v>0</v>
      </c>
      <c r="H198" s="72">
        <f t="shared" si="24"/>
        <v>0</v>
      </c>
      <c r="I198" s="160">
        <f>I199+I200</f>
        <v>0</v>
      </c>
      <c r="J198" s="160">
        <f>J199+J200</f>
        <v>0</v>
      </c>
      <c r="K198" s="160">
        <f>K199+K200</f>
        <v>0</v>
      </c>
      <c r="L198" s="162">
        <f>L199+L200</f>
        <v>0</v>
      </c>
    </row>
    <row r="199" spans="1:12" x14ac:dyDescent="0.25">
      <c r="A199" s="44">
        <v>5121</v>
      </c>
      <c r="B199" s="71" t="s">
        <v>207</v>
      </c>
      <c r="C199" s="72">
        <f t="shared" si="23"/>
        <v>0</v>
      </c>
      <c r="D199" s="74"/>
      <c r="E199" s="74"/>
      <c r="F199" s="74"/>
      <c r="G199" s="157"/>
      <c r="H199" s="72">
        <f t="shared" si="24"/>
        <v>0</v>
      </c>
      <c r="I199" s="74"/>
      <c r="J199" s="74"/>
      <c r="K199" s="74"/>
      <c r="L199" s="158"/>
    </row>
    <row r="200" spans="1:12" ht="24" x14ac:dyDescent="0.25">
      <c r="A200" s="44">
        <v>5129</v>
      </c>
      <c r="B200" s="71" t="s">
        <v>208</v>
      </c>
      <c r="C200" s="72">
        <f t="shared" si="23"/>
        <v>0</v>
      </c>
      <c r="D200" s="74"/>
      <c r="E200" s="74"/>
      <c r="F200" s="74"/>
      <c r="G200" s="157"/>
      <c r="H200" s="72">
        <f t="shared" si="24"/>
        <v>0</v>
      </c>
      <c r="I200" s="74"/>
      <c r="J200" s="74"/>
      <c r="K200" s="74"/>
      <c r="L200" s="158"/>
    </row>
    <row r="201" spans="1:12" x14ac:dyDescent="0.25">
      <c r="A201" s="159">
        <v>5130</v>
      </c>
      <c r="B201" s="71" t="s">
        <v>209</v>
      </c>
      <c r="C201" s="72">
        <f t="shared" si="23"/>
        <v>0</v>
      </c>
      <c r="D201" s="74"/>
      <c r="E201" s="74"/>
      <c r="F201" s="74"/>
      <c r="G201" s="157"/>
      <c r="H201" s="72">
        <f t="shared" si="24"/>
        <v>0</v>
      </c>
      <c r="I201" s="74"/>
      <c r="J201" s="74"/>
      <c r="K201" s="74"/>
      <c r="L201" s="158"/>
    </row>
    <row r="202" spans="1:12" x14ac:dyDescent="0.25">
      <c r="A202" s="159">
        <v>5140</v>
      </c>
      <c r="B202" s="71" t="s">
        <v>210</v>
      </c>
      <c r="C202" s="72">
        <f t="shared" si="23"/>
        <v>0</v>
      </c>
      <c r="D202" s="74"/>
      <c r="E202" s="74"/>
      <c r="F202" s="74"/>
      <c r="G202" s="157"/>
      <c r="H202" s="72">
        <f t="shared" si="24"/>
        <v>0</v>
      </c>
      <c r="I202" s="74"/>
      <c r="J202" s="74"/>
      <c r="K202" s="74"/>
      <c r="L202" s="158"/>
    </row>
    <row r="203" spans="1:12" ht="24" x14ac:dyDescent="0.25">
      <c r="A203" s="159">
        <v>5170</v>
      </c>
      <c r="B203" s="71" t="s">
        <v>211</v>
      </c>
      <c r="C203" s="72">
        <f t="shared" si="23"/>
        <v>0</v>
      </c>
      <c r="D203" s="74"/>
      <c r="E203" s="74"/>
      <c r="F203" s="74"/>
      <c r="G203" s="157"/>
      <c r="H203" s="72">
        <f t="shared" si="24"/>
        <v>0</v>
      </c>
      <c r="I203" s="74"/>
      <c r="J203" s="74"/>
      <c r="K203" s="74"/>
      <c r="L203" s="158"/>
    </row>
    <row r="204" spans="1:12" x14ac:dyDescent="0.25">
      <c r="A204" s="56">
        <v>5200</v>
      </c>
      <c r="B204" s="147" t="s">
        <v>212</v>
      </c>
      <c r="C204" s="57">
        <f t="shared" si="23"/>
        <v>750</v>
      </c>
      <c r="D204" s="63">
        <f>D205+D215+D216+D225+D226+D227+D229</f>
        <v>750</v>
      </c>
      <c r="E204" s="63">
        <f>E205+E215+E216+E225+E226+E227+E229</f>
        <v>0</v>
      </c>
      <c r="F204" s="63">
        <f>F205+F215+F216+F225+F226+F227+F229</f>
        <v>0</v>
      </c>
      <c r="G204" s="166">
        <f>G205+G215+G216+G225+G226+G227+G229</f>
        <v>0</v>
      </c>
      <c r="H204" s="57">
        <f t="shared" si="24"/>
        <v>750</v>
      </c>
      <c r="I204" s="63">
        <f>I205+I215+I216+I225+I226+I227+I229</f>
        <v>750</v>
      </c>
      <c r="J204" s="63">
        <f>J205+J215+J216+J225+J226+J227+J229</f>
        <v>0</v>
      </c>
      <c r="K204" s="63">
        <f>K205+K215+K216+K225+K226+K227+K229</f>
        <v>0</v>
      </c>
      <c r="L204" s="167">
        <f>L205+L215+L216+L225+L226+L227+L229</f>
        <v>0</v>
      </c>
    </row>
    <row r="205" spans="1:12" x14ac:dyDescent="0.25">
      <c r="A205" s="150">
        <v>5210</v>
      </c>
      <c r="B205" s="112" t="s">
        <v>213</v>
      </c>
      <c r="C205" s="117">
        <f t="shared" si="23"/>
        <v>0</v>
      </c>
      <c r="D205" s="151">
        <f>SUM(D206:D214)</f>
        <v>0</v>
      </c>
      <c r="E205" s="151">
        <f>SUM(E206:E214)</f>
        <v>0</v>
      </c>
      <c r="F205" s="151">
        <f>SUM(F206:F214)</f>
        <v>0</v>
      </c>
      <c r="G205" s="152">
        <f>SUM(G206:G214)</f>
        <v>0</v>
      </c>
      <c r="H205" s="117">
        <f t="shared" si="24"/>
        <v>0</v>
      </c>
      <c r="I205" s="151">
        <f>SUM(I206:I214)</f>
        <v>0</v>
      </c>
      <c r="J205" s="151">
        <f>SUM(J206:J214)</f>
        <v>0</v>
      </c>
      <c r="K205" s="151">
        <f>SUM(K206:K214)</f>
        <v>0</v>
      </c>
      <c r="L205" s="153">
        <f>SUM(L206:L214)</f>
        <v>0</v>
      </c>
    </row>
    <row r="206" spans="1:12" x14ac:dyDescent="0.25">
      <c r="A206" s="38">
        <v>5211</v>
      </c>
      <c r="B206" s="65" t="s">
        <v>214</v>
      </c>
      <c r="C206" s="66">
        <f t="shared" si="23"/>
        <v>0</v>
      </c>
      <c r="D206" s="68"/>
      <c r="E206" s="68"/>
      <c r="F206" s="68"/>
      <c r="G206" s="154"/>
      <c r="H206" s="66">
        <f t="shared" si="24"/>
        <v>0</v>
      </c>
      <c r="I206" s="68"/>
      <c r="J206" s="68"/>
      <c r="K206" s="68"/>
      <c r="L206" s="155"/>
    </row>
    <row r="207" spans="1:12" x14ac:dyDescent="0.25">
      <c r="A207" s="44">
        <v>5212</v>
      </c>
      <c r="B207" s="71" t="s">
        <v>215</v>
      </c>
      <c r="C207" s="72">
        <f t="shared" si="23"/>
        <v>0</v>
      </c>
      <c r="D207" s="74"/>
      <c r="E207" s="74"/>
      <c r="F207" s="74"/>
      <c r="G207" s="157"/>
      <c r="H207" s="72">
        <f t="shared" si="24"/>
        <v>0</v>
      </c>
      <c r="I207" s="74"/>
      <c r="J207" s="74"/>
      <c r="K207" s="74"/>
      <c r="L207" s="158"/>
    </row>
    <row r="208" spans="1:12" x14ac:dyDescent="0.25">
      <c r="A208" s="44">
        <v>5213</v>
      </c>
      <c r="B208" s="71" t="s">
        <v>216</v>
      </c>
      <c r="C208" s="72">
        <f t="shared" si="23"/>
        <v>0</v>
      </c>
      <c r="D208" s="74"/>
      <c r="E208" s="74"/>
      <c r="F208" s="74"/>
      <c r="G208" s="157"/>
      <c r="H208" s="72">
        <f t="shared" si="24"/>
        <v>0</v>
      </c>
      <c r="I208" s="74"/>
      <c r="J208" s="74"/>
      <c r="K208" s="74"/>
      <c r="L208" s="158"/>
    </row>
    <row r="209" spans="1:12" x14ac:dyDescent="0.25">
      <c r="A209" s="44">
        <v>5214</v>
      </c>
      <c r="B209" s="71" t="s">
        <v>217</v>
      </c>
      <c r="C209" s="72">
        <f t="shared" si="23"/>
        <v>0</v>
      </c>
      <c r="D209" s="74"/>
      <c r="E209" s="74"/>
      <c r="F209" s="74"/>
      <c r="G209" s="157"/>
      <c r="H209" s="72">
        <f t="shared" si="24"/>
        <v>0</v>
      </c>
      <c r="I209" s="74"/>
      <c r="J209" s="74"/>
      <c r="K209" s="74"/>
      <c r="L209" s="158"/>
    </row>
    <row r="210" spans="1:12" x14ac:dyDescent="0.25">
      <c r="A210" s="44">
        <v>5215</v>
      </c>
      <c r="B210" s="71" t="s">
        <v>218</v>
      </c>
      <c r="C210" s="72">
        <f>SUM(D210:G210)</f>
        <v>0</v>
      </c>
      <c r="D210" s="74"/>
      <c r="E210" s="74"/>
      <c r="F210" s="74"/>
      <c r="G210" s="157"/>
      <c r="H210" s="72">
        <f>SUM(I210:L210)</f>
        <v>0</v>
      </c>
      <c r="I210" s="74"/>
      <c r="J210" s="74"/>
      <c r="K210" s="74"/>
      <c r="L210" s="158"/>
    </row>
    <row r="211" spans="1:12" ht="14.25" customHeight="1" x14ac:dyDescent="0.25">
      <c r="A211" s="44">
        <v>5216</v>
      </c>
      <c r="B211" s="71" t="s">
        <v>219</v>
      </c>
      <c r="C211" s="72">
        <f t="shared" si="23"/>
        <v>0</v>
      </c>
      <c r="D211" s="74"/>
      <c r="E211" s="74"/>
      <c r="F211" s="74"/>
      <c r="G211" s="157"/>
      <c r="H211" s="72">
        <f t="shared" si="24"/>
        <v>0</v>
      </c>
      <c r="I211" s="74"/>
      <c r="J211" s="74"/>
      <c r="K211" s="74"/>
      <c r="L211" s="158"/>
    </row>
    <row r="212" spans="1:12" x14ac:dyDescent="0.25">
      <c r="A212" s="44">
        <v>5217</v>
      </c>
      <c r="B212" s="71" t="s">
        <v>220</v>
      </c>
      <c r="C212" s="72">
        <f t="shared" si="23"/>
        <v>0</v>
      </c>
      <c r="D212" s="74"/>
      <c r="E212" s="74"/>
      <c r="F212" s="74"/>
      <c r="G212" s="157"/>
      <c r="H212" s="72">
        <f t="shared" si="24"/>
        <v>0</v>
      </c>
      <c r="I212" s="74"/>
      <c r="J212" s="74"/>
      <c r="K212" s="74"/>
      <c r="L212" s="158"/>
    </row>
    <row r="213" spans="1:12" x14ac:dyDescent="0.25">
      <c r="A213" s="44">
        <v>5218</v>
      </c>
      <c r="B213" s="71" t="s">
        <v>221</v>
      </c>
      <c r="C213" s="72">
        <f t="shared" si="23"/>
        <v>0</v>
      </c>
      <c r="D213" s="74"/>
      <c r="E213" s="74"/>
      <c r="F213" s="74"/>
      <c r="G213" s="157"/>
      <c r="H213" s="72">
        <f t="shared" si="24"/>
        <v>0</v>
      </c>
      <c r="I213" s="74"/>
      <c r="J213" s="74"/>
      <c r="K213" s="74"/>
      <c r="L213" s="158"/>
    </row>
    <row r="214" spans="1:12" x14ac:dyDescent="0.25">
      <c r="A214" s="44">
        <v>5219</v>
      </c>
      <c r="B214" s="71" t="s">
        <v>222</v>
      </c>
      <c r="C214" s="72">
        <f t="shared" si="23"/>
        <v>0</v>
      </c>
      <c r="D214" s="74"/>
      <c r="E214" s="74"/>
      <c r="F214" s="74"/>
      <c r="G214" s="157"/>
      <c r="H214" s="72">
        <f t="shared" si="24"/>
        <v>0</v>
      </c>
      <c r="I214" s="74"/>
      <c r="J214" s="74"/>
      <c r="K214" s="74"/>
      <c r="L214" s="158"/>
    </row>
    <row r="215" spans="1:12" ht="13.5" customHeight="1" x14ac:dyDescent="0.25">
      <c r="A215" s="159">
        <v>5220</v>
      </c>
      <c r="B215" s="71" t="s">
        <v>223</v>
      </c>
      <c r="C215" s="72">
        <f t="shared" si="23"/>
        <v>0</v>
      </c>
      <c r="D215" s="74"/>
      <c r="E215" s="74"/>
      <c r="F215" s="74"/>
      <c r="G215" s="157"/>
      <c r="H215" s="72">
        <f t="shared" si="24"/>
        <v>0</v>
      </c>
      <c r="I215" s="74"/>
      <c r="J215" s="74"/>
      <c r="K215" s="74"/>
      <c r="L215" s="158"/>
    </row>
    <row r="216" spans="1:12" x14ac:dyDescent="0.25">
      <c r="A216" s="159">
        <v>5230</v>
      </c>
      <c r="B216" s="71" t="s">
        <v>224</v>
      </c>
      <c r="C216" s="72">
        <f t="shared" si="23"/>
        <v>750</v>
      </c>
      <c r="D216" s="160">
        <f>SUM(D217:D224)</f>
        <v>750</v>
      </c>
      <c r="E216" s="160">
        <f>SUM(E217:E224)</f>
        <v>0</v>
      </c>
      <c r="F216" s="160">
        <f>SUM(F217:F224)</f>
        <v>0</v>
      </c>
      <c r="G216" s="161">
        <f>SUM(G217:G224)</f>
        <v>0</v>
      </c>
      <c r="H216" s="72">
        <f t="shared" si="24"/>
        <v>750</v>
      </c>
      <c r="I216" s="160">
        <f>SUM(I217:I224)</f>
        <v>750</v>
      </c>
      <c r="J216" s="160">
        <f>SUM(J217:J224)</f>
        <v>0</v>
      </c>
      <c r="K216" s="160">
        <f>SUM(K217:K224)</f>
        <v>0</v>
      </c>
      <c r="L216" s="162">
        <f>SUM(L217:L224)</f>
        <v>0</v>
      </c>
    </row>
    <row r="217" spans="1:12" x14ac:dyDescent="0.25">
      <c r="A217" s="44">
        <v>5231</v>
      </c>
      <c r="B217" s="71" t="s">
        <v>225</v>
      </c>
      <c r="C217" s="72">
        <f t="shared" si="23"/>
        <v>0</v>
      </c>
      <c r="D217" s="74"/>
      <c r="E217" s="74"/>
      <c r="F217" s="74"/>
      <c r="G217" s="157"/>
      <c r="H217" s="72">
        <f t="shared" si="24"/>
        <v>0</v>
      </c>
      <c r="I217" s="74"/>
      <c r="J217" s="74"/>
      <c r="K217" s="74"/>
      <c r="L217" s="158"/>
    </row>
    <row r="218" spans="1:12" x14ac:dyDescent="0.25">
      <c r="A218" s="44">
        <v>5232</v>
      </c>
      <c r="B218" s="71" t="s">
        <v>226</v>
      </c>
      <c r="C218" s="72">
        <f t="shared" si="23"/>
        <v>600</v>
      </c>
      <c r="D218" s="74">
        <v>600</v>
      </c>
      <c r="E218" s="74"/>
      <c r="F218" s="74"/>
      <c r="G218" s="157"/>
      <c r="H218" s="72">
        <f t="shared" si="24"/>
        <v>600</v>
      </c>
      <c r="I218" s="74">
        <v>600</v>
      </c>
      <c r="J218" s="74"/>
      <c r="K218" s="74"/>
      <c r="L218" s="158"/>
    </row>
    <row r="219" spans="1:12" x14ac:dyDescent="0.25">
      <c r="A219" s="44">
        <v>5233</v>
      </c>
      <c r="B219" s="71" t="s">
        <v>227</v>
      </c>
      <c r="C219" s="201">
        <f t="shared" si="23"/>
        <v>150</v>
      </c>
      <c r="D219" s="74">
        <v>150</v>
      </c>
      <c r="E219" s="74"/>
      <c r="F219" s="74"/>
      <c r="G219" s="157"/>
      <c r="H219" s="72">
        <f t="shared" si="24"/>
        <v>150</v>
      </c>
      <c r="I219" s="74">
        <v>150</v>
      </c>
      <c r="J219" s="74"/>
      <c r="K219" s="74"/>
      <c r="L219" s="158"/>
    </row>
    <row r="220" spans="1:12" ht="24" x14ac:dyDescent="0.25">
      <c r="A220" s="44">
        <v>5234</v>
      </c>
      <c r="B220" s="71" t="s">
        <v>228</v>
      </c>
      <c r="C220" s="201">
        <f t="shared" si="23"/>
        <v>0</v>
      </c>
      <c r="D220" s="74"/>
      <c r="E220" s="74"/>
      <c r="F220" s="74"/>
      <c r="G220" s="157"/>
      <c r="H220" s="72">
        <f t="shared" si="24"/>
        <v>0</v>
      </c>
      <c r="I220" s="74"/>
      <c r="J220" s="74"/>
      <c r="K220" s="74"/>
      <c r="L220" s="158"/>
    </row>
    <row r="221" spans="1:12" ht="14.25" customHeight="1" x14ac:dyDescent="0.25">
      <c r="A221" s="44">
        <v>5236</v>
      </c>
      <c r="B221" s="71" t="s">
        <v>229</v>
      </c>
      <c r="C221" s="201">
        <f t="shared" si="23"/>
        <v>0</v>
      </c>
      <c r="D221" s="74"/>
      <c r="E221" s="74"/>
      <c r="F221" s="74"/>
      <c r="G221" s="157"/>
      <c r="H221" s="72">
        <f t="shared" si="24"/>
        <v>0</v>
      </c>
      <c r="I221" s="74"/>
      <c r="J221" s="74"/>
      <c r="K221" s="74"/>
      <c r="L221" s="158"/>
    </row>
    <row r="222" spans="1:12" ht="14.25" customHeight="1" x14ac:dyDescent="0.25">
      <c r="A222" s="44">
        <v>5237</v>
      </c>
      <c r="B222" s="71" t="s">
        <v>230</v>
      </c>
      <c r="C222" s="201">
        <f t="shared" si="23"/>
        <v>0</v>
      </c>
      <c r="D222" s="74"/>
      <c r="E222" s="74"/>
      <c r="F222" s="74"/>
      <c r="G222" s="157"/>
      <c r="H222" s="72">
        <f t="shared" si="24"/>
        <v>0</v>
      </c>
      <c r="I222" s="74"/>
      <c r="J222" s="74"/>
      <c r="K222" s="74"/>
      <c r="L222" s="158"/>
    </row>
    <row r="223" spans="1:12" ht="24" x14ac:dyDescent="0.25">
      <c r="A223" s="44">
        <v>5238</v>
      </c>
      <c r="B223" s="71" t="s">
        <v>231</v>
      </c>
      <c r="C223" s="201">
        <f t="shared" si="23"/>
        <v>0</v>
      </c>
      <c r="D223" s="74"/>
      <c r="E223" s="74"/>
      <c r="F223" s="74"/>
      <c r="G223" s="157"/>
      <c r="H223" s="72">
        <f t="shared" si="24"/>
        <v>0</v>
      </c>
      <c r="I223" s="74"/>
      <c r="J223" s="74"/>
      <c r="K223" s="74"/>
      <c r="L223" s="158"/>
    </row>
    <row r="224" spans="1:12" ht="24" x14ac:dyDescent="0.25">
      <c r="A224" s="44">
        <v>5239</v>
      </c>
      <c r="B224" s="71" t="s">
        <v>232</v>
      </c>
      <c r="C224" s="201">
        <f t="shared" si="23"/>
        <v>0</v>
      </c>
      <c r="D224" s="74"/>
      <c r="E224" s="74"/>
      <c r="F224" s="74"/>
      <c r="G224" s="157"/>
      <c r="H224" s="72">
        <f t="shared" si="24"/>
        <v>0</v>
      </c>
      <c r="I224" s="74"/>
      <c r="J224" s="74"/>
      <c r="K224" s="74"/>
      <c r="L224" s="158"/>
    </row>
    <row r="225" spans="1:12" ht="24" x14ac:dyDescent="0.25">
      <c r="A225" s="159">
        <v>5240</v>
      </c>
      <c r="B225" s="71" t="s">
        <v>233</v>
      </c>
      <c r="C225" s="201">
        <f t="shared" si="23"/>
        <v>0</v>
      </c>
      <c r="D225" s="74"/>
      <c r="E225" s="74"/>
      <c r="F225" s="74"/>
      <c r="G225" s="157"/>
      <c r="H225" s="72">
        <f t="shared" si="24"/>
        <v>0</v>
      </c>
      <c r="I225" s="74"/>
      <c r="J225" s="74"/>
      <c r="K225" s="74"/>
      <c r="L225" s="158"/>
    </row>
    <row r="226" spans="1:12" x14ac:dyDescent="0.25">
      <c r="A226" s="159">
        <v>5250</v>
      </c>
      <c r="B226" s="71" t="s">
        <v>234</v>
      </c>
      <c r="C226" s="201">
        <f t="shared" si="23"/>
        <v>0</v>
      </c>
      <c r="D226" s="74"/>
      <c r="E226" s="74"/>
      <c r="F226" s="74"/>
      <c r="G226" s="157"/>
      <c r="H226" s="72">
        <f t="shared" si="24"/>
        <v>0</v>
      </c>
      <c r="I226" s="74"/>
      <c r="J226" s="74"/>
      <c r="K226" s="74"/>
      <c r="L226" s="158"/>
    </row>
    <row r="227" spans="1:12" x14ac:dyDescent="0.25">
      <c r="A227" s="159">
        <v>5260</v>
      </c>
      <c r="B227" s="71" t="s">
        <v>235</v>
      </c>
      <c r="C227" s="201">
        <f t="shared" si="23"/>
        <v>0</v>
      </c>
      <c r="D227" s="160">
        <f>SUM(D228)</f>
        <v>0</v>
      </c>
      <c r="E227" s="160">
        <f>SUM(E228)</f>
        <v>0</v>
      </c>
      <c r="F227" s="160">
        <f>SUM(F228)</f>
        <v>0</v>
      </c>
      <c r="G227" s="161">
        <f>SUM(G228)</f>
        <v>0</v>
      </c>
      <c r="H227" s="72">
        <f t="shared" si="24"/>
        <v>0</v>
      </c>
      <c r="I227" s="160">
        <f>SUM(I228)</f>
        <v>0</v>
      </c>
      <c r="J227" s="160">
        <f>SUM(J228)</f>
        <v>0</v>
      </c>
      <c r="K227" s="160">
        <f>SUM(K228)</f>
        <v>0</v>
      </c>
      <c r="L227" s="162">
        <f>SUM(L228)</f>
        <v>0</v>
      </c>
    </row>
    <row r="228" spans="1:12" ht="24" x14ac:dyDescent="0.25">
      <c r="A228" s="44">
        <v>5269</v>
      </c>
      <c r="B228" s="71" t="s">
        <v>236</v>
      </c>
      <c r="C228" s="201">
        <f t="shared" si="23"/>
        <v>0</v>
      </c>
      <c r="D228" s="74"/>
      <c r="E228" s="74"/>
      <c r="F228" s="74"/>
      <c r="G228" s="157"/>
      <c r="H228" s="72">
        <f t="shared" si="24"/>
        <v>0</v>
      </c>
      <c r="I228" s="74"/>
      <c r="J228" s="74"/>
      <c r="K228" s="74"/>
      <c r="L228" s="158"/>
    </row>
    <row r="229" spans="1:12" ht="24" x14ac:dyDescent="0.25">
      <c r="A229" s="150">
        <v>5270</v>
      </c>
      <c r="B229" s="112" t="s">
        <v>237</v>
      </c>
      <c r="C229" s="202">
        <f t="shared" si="23"/>
        <v>0</v>
      </c>
      <c r="D229" s="163"/>
      <c r="E229" s="163"/>
      <c r="F229" s="163"/>
      <c r="G229" s="164"/>
      <c r="H229" s="117">
        <f t="shared" si="24"/>
        <v>0</v>
      </c>
      <c r="I229" s="163"/>
      <c r="J229" s="163"/>
      <c r="K229" s="163"/>
      <c r="L229" s="165"/>
    </row>
    <row r="230" spans="1:12" x14ac:dyDescent="0.25">
      <c r="A230" s="142">
        <v>6000</v>
      </c>
      <c r="B230" s="142" t="s">
        <v>238</v>
      </c>
      <c r="C230" s="203">
        <f t="shared" si="23"/>
        <v>0</v>
      </c>
      <c r="D230" s="144">
        <f>D231+D251+D259</f>
        <v>0</v>
      </c>
      <c r="E230" s="144">
        <f>E231+E251+E259</f>
        <v>0</v>
      </c>
      <c r="F230" s="144">
        <f>F231+F251+F259</f>
        <v>0</v>
      </c>
      <c r="G230" s="145">
        <f>G231+G251+G259</f>
        <v>0</v>
      </c>
      <c r="H230" s="143">
        <f t="shared" si="24"/>
        <v>0</v>
      </c>
      <c r="I230" s="144">
        <f>I231+I251+I259</f>
        <v>0</v>
      </c>
      <c r="J230" s="144">
        <f>J231+J251+J259</f>
        <v>0</v>
      </c>
      <c r="K230" s="144">
        <f>K231+K251+K259</f>
        <v>0</v>
      </c>
      <c r="L230" s="146">
        <f>L231+L251+L259</f>
        <v>0</v>
      </c>
    </row>
    <row r="231" spans="1:12" ht="14.25" customHeight="1" x14ac:dyDescent="0.25">
      <c r="A231" s="192">
        <v>6200</v>
      </c>
      <c r="B231" s="183" t="s">
        <v>239</v>
      </c>
      <c r="C231" s="204">
        <f>SUM(D231:G231)</f>
        <v>0</v>
      </c>
      <c r="D231" s="194">
        <f>SUM(D232,D233,D235,D238,D244,D245,D246)</f>
        <v>0</v>
      </c>
      <c r="E231" s="194">
        <f>SUM(E232,E233,E235,E238,E244,E245,E246)</f>
        <v>0</v>
      </c>
      <c r="F231" s="194">
        <f>SUM(F232,F233,F235,F238,F244,F245,F246)</f>
        <v>0</v>
      </c>
      <c r="G231" s="194">
        <f>SUM(G232,G233,G235,G238,G244,G245,G246)</f>
        <v>0</v>
      </c>
      <c r="H231" s="193">
        <f t="shared" si="24"/>
        <v>0</v>
      </c>
      <c r="I231" s="194">
        <f>SUM(I232,I233,I235,I238,I244,I245,I246)</f>
        <v>0</v>
      </c>
      <c r="J231" s="194">
        <f>SUM(J232,J233,J235,J238,J244,J245,J246)</f>
        <v>0</v>
      </c>
      <c r="K231" s="194">
        <f>SUM(K232,K233,K235,K238,K244,K245,K246)</f>
        <v>0</v>
      </c>
      <c r="L231" s="149">
        <f>SUM(L232,L233,L235,L238,L244,L245,L246)</f>
        <v>0</v>
      </c>
    </row>
    <row r="232" spans="1:12" ht="24" x14ac:dyDescent="0.25">
      <c r="A232" s="168">
        <v>6220</v>
      </c>
      <c r="B232" s="65" t="s">
        <v>240</v>
      </c>
      <c r="C232" s="205">
        <f t="shared" si="23"/>
        <v>0</v>
      </c>
      <c r="D232" s="68"/>
      <c r="E232" s="68"/>
      <c r="F232" s="68"/>
      <c r="G232" s="206"/>
      <c r="H232" s="207">
        <f t="shared" si="24"/>
        <v>0</v>
      </c>
      <c r="I232" s="68"/>
      <c r="J232" s="68"/>
      <c r="K232" s="68"/>
      <c r="L232" s="155"/>
    </row>
    <row r="233" spans="1:12" x14ac:dyDescent="0.25">
      <c r="A233" s="159">
        <v>6230</v>
      </c>
      <c r="B233" s="71" t="s">
        <v>241</v>
      </c>
      <c r="C233" s="201">
        <f t="shared" si="23"/>
        <v>0</v>
      </c>
      <c r="D233" s="160">
        <f>SUM(D234)</f>
        <v>0</v>
      </c>
      <c r="E233" s="160">
        <f t="shared" ref="E233:L233" si="25">SUM(E234)</f>
        <v>0</v>
      </c>
      <c r="F233" s="160">
        <f t="shared" si="25"/>
        <v>0</v>
      </c>
      <c r="G233" s="161">
        <f t="shared" si="25"/>
        <v>0</v>
      </c>
      <c r="H233" s="208">
        <f t="shared" si="24"/>
        <v>0</v>
      </c>
      <c r="I233" s="160">
        <f t="shared" si="25"/>
        <v>0</v>
      </c>
      <c r="J233" s="160">
        <f t="shared" si="25"/>
        <v>0</v>
      </c>
      <c r="K233" s="160">
        <f t="shared" si="25"/>
        <v>0</v>
      </c>
      <c r="L233" s="162">
        <f t="shared" si="25"/>
        <v>0</v>
      </c>
    </row>
    <row r="234" spans="1:12" ht="24" x14ac:dyDescent="0.25">
      <c r="A234" s="44">
        <v>6239</v>
      </c>
      <c r="B234" s="65" t="s">
        <v>242</v>
      </c>
      <c r="C234" s="201">
        <f t="shared" si="23"/>
        <v>0</v>
      </c>
      <c r="D234" s="68"/>
      <c r="E234" s="68"/>
      <c r="F234" s="68"/>
      <c r="G234" s="154"/>
      <c r="H234" s="208">
        <f t="shared" si="24"/>
        <v>0</v>
      </c>
      <c r="I234" s="68"/>
      <c r="J234" s="68"/>
      <c r="K234" s="68"/>
      <c r="L234" s="155"/>
    </row>
    <row r="235" spans="1:12" ht="24" x14ac:dyDescent="0.25">
      <c r="A235" s="159">
        <v>6240</v>
      </c>
      <c r="B235" s="71" t="s">
        <v>243</v>
      </c>
      <c r="C235" s="201">
        <f>SUM(D235:G235)</f>
        <v>0</v>
      </c>
      <c r="D235" s="160">
        <f>SUM(D236:D237)</f>
        <v>0</v>
      </c>
      <c r="E235" s="160">
        <f>SUM(E236:E237)</f>
        <v>0</v>
      </c>
      <c r="F235" s="160">
        <f>SUM(F236:F237)</f>
        <v>0</v>
      </c>
      <c r="G235" s="161">
        <f>SUM(G236:G237)</f>
        <v>0</v>
      </c>
      <c r="H235" s="208">
        <f t="shared" si="24"/>
        <v>0</v>
      </c>
      <c r="I235" s="160">
        <f>SUM(I236:I237)</f>
        <v>0</v>
      </c>
      <c r="J235" s="160">
        <f>SUM(J236:J237)</f>
        <v>0</v>
      </c>
      <c r="K235" s="160">
        <f>SUM(K236:K237)</f>
        <v>0</v>
      </c>
      <c r="L235" s="162">
        <f>SUM(L236:L237)</f>
        <v>0</v>
      </c>
    </row>
    <row r="236" spans="1:12" x14ac:dyDescent="0.25">
      <c r="A236" s="44">
        <v>6241</v>
      </c>
      <c r="B236" s="71" t="s">
        <v>244</v>
      </c>
      <c r="C236" s="201">
        <f>SUM(D236:G236)</f>
        <v>0</v>
      </c>
      <c r="D236" s="74"/>
      <c r="E236" s="74"/>
      <c r="F236" s="74"/>
      <c r="G236" s="157"/>
      <c r="H236" s="208">
        <f>SUM(I236:L236)</f>
        <v>0</v>
      </c>
      <c r="I236" s="74"/>
      <c r="J236" s="74"/>
      <c r="K236" s="74"/>
      <c r="L236" s="158"/>
    </row>
    <row r="237" spans="1:12" x14ac:dyDescent="0.25">
      <c r="A237" s="44">
        <v>6242</v>
      </c>
      <c r="B237" s="71" t="s">
        <v>245</v>
      </c>
      <c r="C237" s="201">
        <f>SUM(D237:G237)</f>
        <v>0</v>
      </c>
      <c r="D237" s="74"/>
      <c r="E237" s="74"/>
      <c r="F237" s="74"/>
      <c r="G237" s="157"/>
      <c r="H237" s="208">
        <f t="shared" si="24"/>
        <v>0</v>
      </c>
      <c r="I237" s="74"/>
      <c r="J237" s="74"/>
      <c r="K237" s="74"/>
      <c r="L237" s="158"/>
    </row>
    <row r="238" spans="1:12" ht="25.5" customHeight="1" x14ac:dyDescent="0.25">
      <c r="A238" s="159">
        <v>6250</v>
      </c>
      <c r="B238" s="71" t="s">
        <v>246</v>
      </c>
      <c r="C238" s="201">
        <f>SUM(D238:G238)</f>
        <v>0</v>
      </c>
      <c r="D238" s="160">
        <f>SUM(D239:D243)</f>
        <v>0</v>
      </c>
      <c r="E238" s="160">
        <f>SUM(E239:E243)</f>
        <v>0</v>
      </c>
      <c r="F238" s="160">
        <f>SUM(F239:F243)</f>
        <v>0</v>
      </c>
      <c r="G238" s="161">
        <f>SUM(G239:G243)</f>
        <v>0</v>
      </c>
      <c r="H238" s="208">
        <f t="shared" si="24"/>
        <v>0</v>
      </c>
      <c r="I238" s="160">
        <f>SUM(I239:I243)</f>
        <v>0</v>
      </c>
      <c r="J238" s="160">
        <f>SUM(J239:J243)</f>
        <v>0</v>
      </c>
      <c r="K238" s="160">
        <f>SUM(K239:K243)</f>
        <v>0</v>
      </c>
      <c r="L238" s="162">
        <f>SUM(L239:L243)</f>
        <v>0</v>
      </c>
    </row>
    <row r="239" spans="1:12" ht="14.25" customHeight="1" x14ac:dyDescent="0.25">
      <c r="A239" s="44">
        <v>6252</v>
      </c>
      <c r="B239" s="71" t="s">
        <v>247</v>
      </c>
      <c r="C239" s="201">
        <f>SUM(D239:G239)</f>
        <v>0</v>
      </c>
      <c r="D239" s="74"/>
      <c r="E239" s="74"/>
      <c r="F239" s="74"/>
      <c r="G239" s="157"/>
      <c r="H239" s="208">
        <f t="shared" si="24"/>
        <v>0</v>
      </c>
      <c r="I239" s="74"/>
      <c r="J239" s="74"/>
      <c r="K239" s="74"/>
      <c r="L239" s="158"/>
    </row>
    <row r="240" spans="1:12" ht="14.25" customHeight="1" x14ac:dyDescent="0.25">
      <c r="A240" s="44">
        <v>6253</v>
      </c>
      <c r="B240" s="71" t="s">
        <v>248</v>
      </c>
      <c r="C240" s="201">
        <f t="shared" si="23"/>
        <v>0</v>
      </c>
      <c r="D240" s="74"/>
      <c r="E240" s="74"/>
      <c r="F240" s="74"/>
      <c r="G240" s="157"/>
      <c r="H240" s="208">
        <f t="shared" si="24"/>
        <v>0</v>
      </c>
      <c r="I240" s="74"/>
      <c r="J240" s="74"/>
      <c r="K240" s="74"/>
      <c r="L240" s="158"/>
    </row>
    <row r="241" spans="1:12" ht="24" x14ac:dyDescent="0.25">
      <c r="A241" s="44">
        <v>6254</v>
      </c>
      <c r="B241" s="71" t="s">
        <v>249</v>
      </c>
      <c r="C241" s="201">
        <f t="shared" si="23"/>
        <v>0</v>
      </c>
      <c r="D241" s="74"/>
      <c r="E241" s="74"/>
      <c r="F241" s="74"/>
      <c r="G241" s="157"/>
      <c r="H241" s="208">
        <f t="shared" si="24"/>
        <v>0</v>
      </c>
      <c r="I241" s="74"/>
      <c r="J241" s="74"/>
      <c r="K241" s="74"/>
      <c r="L241" s="158"/>
    </row>
    <row r="242" spans="1:12" ht="24" x14ac:dyDescent="0.25">
      <c r="A242" s="44">
        <v>6255</v>
      </c>
      <c r="B242" s="71" t="s">
        <v>250</v>
      </c>
      <c r="C242" s="201">
        <f t="shared" si="23"/>
        <v>0</v>
      </c>
      <c r="D242" s="74"/>
      <c r="E242" s="74"/>
      <c r="F242" s="74"/>
      <c r="G242" s="157"/>
      <c r="H242" s="208">
        <f t="shared" si="24"/>
        <v>0</v>
      </c>
      <c r="I242" s="74"/>
      <c r="J242" s="74"/>
      <c r="K242" s="74"/>
      <c r="L242" s="158"/>
    </row>
    <row r="243" spans="1:12" x14ac:dyDescent="0.25">
      <c r="A243" s="44">
        <v>6259</v>
      </c>
      <c r="B243" s="71" t="s">
        <v>251</v>
      </c>
      <c r="C243" s="201">
        <f t="shared" si="23"/>
        <v>0</v>
      </c>
      <c r="D243" s="74"/>
      <c r="E243" s="74"/>
      <c r="F243" s="74"/>
      <c r="G243" s="157"/>
      <c r="H243" s="208">
        <f t="shared" si="24"/>
        <v>0</v>
      </c>
      <c r="I243" s="74"/>
      <c r="J243" s="74"/>
      <c r="K243" s="74"/>
      <c r="L243" s="158"/>
    </row>
    <row r="244" spans="1:12" ht="24" x14ac:dyDescent="0.25">
      <c r="A244" s="159">
        <v>6260</v>
      </c>
      <c r="B244" s="71" t="s">
        <v>252</v>
      </c>
      <c r="C244" s="201">
        <f t="shared" si="23"/>
        <v>0</v>
      </c>
      <c r="D244" s="74"/>
      <c r="E244" s="74"/>
      <c r="F244" s="74"/>
      <c r="G244" s="157"/>
      <c r="H244" s="208">
        <f t="shared" si="24"/>
        <v>0</v>
      </c>
      <c r="I244" s="74"/>
      <c r="J244" s="74"/>
      <c r="K244" s="74"/>
      <c r="L244" s="158"/>
    </row>
    <row r="245" spans="1:12" x14ac:dyDescent="0.25">
      <c r="A245" s="159">
        <v>6270</v>
      </c>
      <c r="B245" s="71" t="s">
        <v>253</v>
      </c>
      <c r="C245" s="201">
        <f t="shared" si="23"/>
        <v>0</v>
      </c>
      <c r="D245" s="74"/>
      <c r="E245" s="74"/>
      <c r="F245" s="74"/>
      <c r="G245" s="157"/>
      <c r="H245" s="208">
        <f t="shared" si="24"/>
        <v>0</v>
      </c>
      <c r="I245" s="74"/>
      <c r="J245" s="74"/>
      <c r="K245" s="74"/>
      <c r="L245" s="158"/>
    </row>
    <row r="246" spans="1:12" ht="24" x14ac:dyDescent="0.25">
      <c r="A246" s="168">
        <v>6290</v>
      </c>
      <c r="B246" s="65" t="s">
        <v>254</v>
      </c>
      <c r="C246" s="209">
        <f t="shared" si="23"/>
        <v>0</v>
      </c>
      <c r="D246" s="169">
        <f>SUM(D247:D250)</f>
        <v>0</v>
      </c>
      <c r="E246" s="169">
        <f t="shared" ref="E246:G246" si="26">SUM(E247:E250)</f>
        <v>0</v>
      </c>
      <c r="F246" s="169">
        <f t="shared" si="26"/>
        <v>0</v>
      </c>
      <c r="G246" s="210">
        <f t="shared" si="26"/>
        <v>0</v>
      </c>
      <c r="H246" s="209">
        <f t="shared" si="24"/>
        <v>0</v>
      </c>
      <c r="I246" s="169">
        <f>SUM(I247:I250)</f>
        <v>0</v>
      </c>
      <c r="J246" s="169">
        <f t="shared" ref="J246:L246" si="27">SUM(J247:J250)</f>
        <v>0</v>
      </c>
      <c r="K246" s="169">
        <f t="shared" si="27"/>
        <v>0</v>
      </c>
      <c r="L246" s="186">
        <f t="shared" si="27"/>
        <v>0</v>
      </c>
    </row>
    <row r="247" spans="1:12" x14ac:dyDescent="0.25">
      <c r="A247" s="44">
        <v>6291</v>
      </c>
      <c r="B247" s="71" t="s">
        <v>255</v>
      </c>
      <c r="C247" s="201">
        <f t="shared" si="23"/>
        <v>0</v>
      </c>
      <c r="D247" s="74"/>
      <c r="E247" s="74"/>
      <c r="F247" s="74"/>
      <c r="G247" s="211"/>
      <c r="H247" s="201">
        <f t="shared" si="24"/>
        <v>0</v>
      </c>
      <c r="I247" s="74"/>
      <c r="J247" s="74"/>
      <c r="K247" s="74"/>
      <c r="L247" s="158"/>
    </row>
    <row r="248" spans="1:12" x14ac:dyDescent="0.25">
      <c r="A248" s="44">
        <v>6292</v>
      </c>
      <c r="B248" s="71" t="s">
        <v>256</v>
      </c>
      <c r="C248" s="201">
        <f t="shared" si="23"/>
        <v>0</v>
      </c>
      <c r="D248" s="74"/>
      <c r="E248" s="74"/>
      <c r="F248" s="74"/>
      <c r="G248" s="211"/>
      <c r="H248" s="201">
        <f t="shared" si="24"/>
        <v>0</v>
      </c>
      <c r="I248" s="74"/>
      <c r="J248" s="74"/>
      <c r="K248" s="74"/>
      <c r="L248" s="158"/>
    </row>
    <row r="249" spans="1:12" ht="72" x14ac:dyDescent="0.25">
      <c r="A249" s="44">
        <v>6296</v>
      </c>
      <c r="B249" s="71" t="s">
        <v>257</v>
      </c>
      <c r="C249" s="201">
        <f t="shared" si="23"/>
        <v>0</v>
      </c>
      <c r="D249" s="74"/>
      <c r="E249" s="74"/>
      <c r="F249" s="74"/>
      <c r="G249" s="211"/>
      <c r="H249" s="201">
        <f t="shared" si="24"/>
        <v>0</v>
      </c>
      <c r="I249" s="74"/>
      <c r="J249" s="74"/>
      <c r="K249" s="74"/>
      <c r="L249" s="158"/>
    </row>
    <row r="250" spans="1:12" ht="39.75" customHeight="1" x14ac:dyDescent="0.25">
      <c r="A250" s="44">
        <v>6299</v>
      </c>
      <c r="B250" s="71" t="s">
        <v>258</v>
      </c>
      <c r="C250" s="201">
        <f t="shared" si="23"/>
        <v>0</v>
      </c>
      <c r="D250" s="74"/>
      <c r="E250" s="74"/>
      <c r="F250" s="74"/>
      <c r="G250" s="211"/>
      <c r="H250" s="201">
        <f t="shared" si="24"/>
        <v>0</v>
      </c>
      <c r="I250" s="74"/>
      <c r="J250" s="74"/>
      <c r="K250" s="74"/>
      <c r="L250" s="158"/>
    </row>
    <row r="251" spans="1:12" x14ac:dyDescent="0.25">
      <c r="A251" s="56">
        <v>6300</v>
      </c>
      <c r="B251" s="147" t="s">
        <v>259</v>
      </c>
      <c r="C251" s="184">
        <f t="shared" si="23"/>
        <v>0</v>
      </c>
      <c r="D251" s="63">
        <f>SUM(D252,D257,D258)</f>
        <v>0</v>
      </c>
      <c r="E251" s="63">
        <f t="shared" ref="E251:G251" si="28">SUM(E252,E257,E258)</f>
        <v>0</v>
      </c>
      <c r="F251" s="63">
        <f t="shared" si="28"/>
        <v>0</v>
      </c>
      <c r="G251" s="63">
        <f t="shared" si="28"/>
        <v>0</v>
      </c>
      <c r="H251" s="57">
        <f t="shared" si="24"/>
        <v>0</v>
      </c>
      <c r="I251" s="63">
        <f>SUM(I252,I257,I258)</f>
        <v>0</v>
      </c>
      <c r="J251" s="63">
        <f t="shared" ref="J251:L251" si="29">SUM(J252,J257,J258)</f>
        <v>0</v>
      </c>
      <c r="K251" s="63">
        <f t="shared" si="29"/>
        <v>0</v>
      </c>
      <c r="L251" s="172">
        <f t="shared" si="29"/>
        <v>0</v>
      </c>
    </row>
    <row r="252" spans="1:12" ht="24" x14ac:dyDescent="0.25">
      <c r="A252" s="168">
        <v>6320</v>
      </c>
      <c r="B252" s="65" t="s">
        <v>260</v>
      </c>
      <c r="C252" s="209">
        <f t="shared" si="23"/>
        <v>0</v>
      </c>
      <c r="D252" s="169">
        <f>SUM(D253:D256)</f>
        <v>0</v>
      </c>
      <c r="E252" s="169">
        <f>SUM(E253:E256)</f>
        <v>0</v>
      </c>
      <c r="F252" s="169">
        <f t="shared" ref="F252:G252" si="30">SUM(F253:F256)</f>
        <v>0</v>
      </c>
      <c r="G252" s="212">
        <f t="shared" si="30"/>
        <v>0</v>
      </c>
      <c r="H252" s="209">
        <f t="shared" si="24"/>
        <v>0</v>
      </c>
      <c r="I252" s="169">
        <f>SUM(I253:I256)</f>
        <v>0</v>
      </c>
      <c r="J252" s="169">
        <f t="shared" ref="J252:L252" si="31">SUM(J253:J256)</f>
        <v>0</v>
      </c>
      <c r="K252" s="169">
        <f t="shared" si="31"/>
        <v>0</v>
      </c>
      <c r="L252" s="213">
        <f t="shared" si="31"/>
        <v>0</v>
      </c>
    </row>
    <row r="253" spans="1:12" x14ac:dyDescent="0.25">
      <c r="A253" s="44">
        <v>6322</v>
      </c>
      <c r="B253" s="71" t="s">
        <v>261</v>
      </c>
      <c r="C253" s="201">
        <f t="shared" si="23"/>
        <v>0</v>
      </c>
      <c r="D253" s="74"/>
      <c r="E253" s="74"/>
      <c r="F253" s="74"/>
      <c r="G253" s="211"/>
      <c r="H253" s="201">
        <f t="shared" si="24"/>
        <v>0</v>
      </c>
      <c r="I253" s="74"/>
      <c r="J253" s="74"/>
      <c r="K253" s="74"/>
      <c r="L253" s="158"/>
    </row>
    <row r="254" spans="1:12" ht="24" x14ac:dyDescent="0.25">
      <c r="A254" s="44">
        <v>6323</v>
      </c>
      <c r="B254" s="71" t="s">
        <v>262</v>
      </c>
      <c r="C254" s="201">
        <f t="shared" si="23"/>
        <v>0</v>
      </c>
      <c r="D254" s="74"/>
      <c r="E254" s="74"/>
      <c r="F254" s="74"/>
      <c r="G254" s="211"/>
      <c r="H254" s="201">
        <f t="shared" si="24"/>
        <v>0</v>
      </c>
      <c r="I254" s="74"/>
      <c r="J254" s="74"/>
      <c r="K254" s="74"/>
      <c r="L254" s="158"/>
    </row>
    <row r="255" spans="1:12" ht="24" x14ac:dyDescent="0.25">
      <c r="A255" s="44">
        <v>6324</v>
      </c>
      <c r="B255" s="71" t="s">
        <v>263</v>
      </c>
      <c r="C255" s="201">
        <f t="shared" si="23"/>
        <v>0</v>
      </c>
      <c r="D255" s="74"/>
      <c r="E255" s="74"/>
      <c r="F255" s="74"/>
      <c r="G255" s="211"/>
      <c r="H255" s="201">
        <f t="shared" si="24"/>
        <v>0</v>
      </c>
      <c r="I255" s="74"/>
      <c r="J255" s="74"/>
      <c r="K255" s="74"/>
      <c r="L255" s="158"/>
    </row>
    <row r="256" spans="1:12" x14ac:dyDescent="0.25">
      <c r="A256" s="38">
        <v>6329</v>
      </c>
      <c r="B256" s="65" t="s">
        <v>264</v>
      </c>
      <c r="C256" s="205">
        <f t="shared" si="23"/>
        <v>0</v>
      </c>
      <c r="D256" s="68"/>
      <c r="E256" s="68"/>
      <c r="F256" s="68"/>
      <c r="G256" s="214"/>
      <c r="H256" s="205">
        <f t="shared" si="24"/>
        <v>0</v>
      </c>
      <c r="I256" s="68"/>
      <c r="J256" s="68"/>
      <c r="K256" s="68"/>
      <c r="L256" s="155"/>
    </row>
    <row r="257" spans="1:13" ht="24" x14ac:dyDescent="0.25">
      <c r="A257" s="215">
        <v>6330</v>
      </c>
      <c r="B257" s="216" t="s">
        <v>265</v>
      </c>
      <c r="C257" s="209">
        <f>SUM(D257:G257)</f>
        <v>0</v>
      </c>
      <c r="D257" s="189"/>
      <c r="E257" s="189"/>
      <c r="F257" s="189"/>
      <c r="G257" s="211"/>
      <c r="H257" s="209">
        <f>SUM(I257:L257)</f>
        <v>0</v>
      </c>
      <c r="I257" s="189"/>
      <c r="J257" s="189"/>
      <c r="K257" s="189"/>
      <c r="L257" s="191"/>
    </row>
    <row r="258" spans="1:13" x14ac:dyDescent="0.25">
      <c r="A258" s="159">
        <v>6360</v>
      </c>
      <c r="B258" s="71" t="s">
        <v>266</v>
      </c>
      <c r="C258" s="201">
        <f t="shared" si="23"/>
        <v>0</v>
      </c>
      <c r="D258" s="74"/>
      <c r="E258" s="74"/>
      <c r="F258" s="74"/>
      <c r="G258" s="157"/>
      <c r="H258" s="208">
        <f t="shared" si="24"/>
        <v>0</v>
      </c>
      <c r="I258" s="74"/>
      <c r="J258" s="74"/>
      <c r="K258" s="74"/>
      <c r="L258" s="158"/>
    </row>
    <row r="259" spans="1:13" ht="36" x14ac:dyDescent="0.25">
      <c r="A259" s="56">
        <v>6400</v>
      </c>
      <c r="B259" s="147" t="s">
        <v>267</v>
      </c>
      <c r="C259" s="184">
        <f>SUM(D259:G259)</f>
        <v>0</v>
      </c>
      <c r="D259" s="63">
        <f>SUM(D260,D264)</f>
        <v>0</v>
      </c>
      <c r="E259" s="63">
        <f t="shared" ref="E259:G259" si="32">SUM(E260,E264)</f>
        <v>0</v>
      </c>
      <c r="F259" s="63">
        <f t="shared" si="32"/>
        <v>0</v>
      </c>
      <c r="G259" s="63">
        <f t="shared" si="32"/>
        <v>0</v>
      </c>
      <c r="H259" s="57">
        <f>SUM(I259:L259)</f>
        <v>0</v>
      </c>
      <c r="I259" s="63">
        <f>SUM(I260,I264)</f>
        <v>0</v>
      </c>
      <c r="J259" s="63">
        <f t="shared" ref="J259:L259" si="33">SUM(J260,J264)</f>
        <v>0</v>
      </c>
      <c r="K259" s="63">
        <f t="shared" si="33"/>
        <v>0</v>
      </c>
      <c r="L259" s="172">
        <f t="shared" si="33"/>
        <v>0</v>
      </c>
    </row>
    <row r="260" spans="1:13" ht="24" x14ac:dyDescent="0.25">
      <c r="A260" s="168">
        <v>6410</v>
      </c>
      <c r="B260" s="65" t="s">
        <v>268</v>
      </c>
      <c r="C260" s="205">
        <f t="shared" si="23"/>
        <v>0</v>
      </c>
      <c r="D260" s="169">
        <f>SUM(D261:D263)</f>
        <v>0</v>
      </c>
      <c r="E260" s="169">
        <f t="shared" ref="E260:G260" si="34">SUM(E261:E263)</f>
        <v>0</v>
      </c>
      <c r="F260" s="169">
        <f t="shared" si="34"/>
        <v>0</v>
      </c>
      <c r="G260" s="217">
        <f t="shared" si="34"/>
        <v>0</v>
      </c>
      <c r="H260" s="205">
        <f t="shared" si="24"/>
        <v>0</v>
      </c>
      <c r="I260" s="169">
        <f>SUM(I261:I263)</f>
        <v>0</v>
      </c>
      <c r="J260" s="169">
        <f t="shared" ref="J260:L260" si="35">SUM(J261:J263)</f>
        <v>0</v>
      </c>
      <c r="K260" s="169">
        <f t="shared" si="35"/>
        <v>0</v>
      </c>
      <c r="L260" s="180">
        <f t="shared" si="35"/>
        <v>0</v>
      </c>
    </row>
    <row r="261" spans="1:13" x14ac:dyDescent="0.25">
      <c r="A261" s="44">
        <v>6411</v>
      </c>
      <c r="B261" s="174" t="s">
        <v>269</v>
      </c>
      <c r="C261" s="201">
        <f t="shared" si="23"/>
        <v>0</v>
      </c>
      <c r="D261" s="74"/>
      <c r="E261" s="74"/>
      <c r="F261" s="74"/>
      <c r="G261" s="157"/>
      <c r="H261" s="208">
        <f t="shared" si="24"/>
        <v>0</v>
      </c>
      <c r="I261" s="74"/>
      <c r="J261" s="74"/>
      <c r="K261" s="74"/>
      <c r="L261" s="158"/>
    </row>
    <row r="262" spans="1:13" ht="36" x14ac:dyDescent="0.25">
      <c r="A262" s="44">
        <v>6412</v>
      </c>
      <c r="B262" s="71" t="s">
        <v>270</v>
      </c>
      <c r="C262" s="201">
        <f t="shared" si="23"/>
        <v>0</v>
      </c>
      <c r="D262" s="74"/>
      <c r="E262" s="74"/>
      <c r="F262" s="74"/>
      <c r="G262" s="157"/>
      <c r="H262" s="208">
        <f t="shared" si="24"/>
        <v>0</v>
      </c>
      <c r="I262" s="74"/>
      <c r="J262" s="74"/>
      <c r="K262" s="74"/>
      <c r="L262" s="158"/>
    </row>
    <row r="263" spans="1:13" ht="36" x14ac:dyDescent="0.25">
      <c r="A263" s="44">
        <v>6419</v>
      </c>
      <c r="B263" s="71" t="s">
        <v>271</v>
      </c>
      <c r="C263" s="201">
        <f t="shared" si="23"/>
        <v>0</v>
      </c>
      <c r="D263" s="74"/>
      <c r="E263" s="74"/>
      <c r="F263" s="74"/>
      <c r="G263" s="157"/>
      <c r="H263" s="208">
        <f t="shared" si="24"/>
        <v>0</v>
      </c>
      <c r="I263" s="74"/>
      <c r="J263" s="74"/>
      <c r="K263" s="74"/>
      <c r="L263" s="158"/>
    </row>
    <row r="264" spans="1:13" ht="36" x14ac:dyDescent="0.25">
      <c r="A264" s="159">
        <v>6420</v>
      </c>
      <c r="B264" s="71" t="s">
        <v>272</v>
      </c>
      <c r="C264" s="201">
        <f t="shared" si="23"/>
        <v>0</v>
      </c>
      <c r="D264" s="160">
        <f>SUM(D265:D268)</f>
        <v>0</v>
      </c>
      <c r="E264" s="160">
        <f>SUM(E265:E268)</f>
        <v>0</v>
      </c>
      <c r="F264" s="160">
        <f>SUM(F265:F268)</f>
        <v>0</v>
      </c>
      <c r="G264" s="218">
        <f>SUM(G265:G268)</f>
        <v>0</v>
      </c>
      <c r="H264" s="201">
        <f>SUM(I264:L264)</f>
        <v>0</v>
      </c>
      <c r="I264" s="160">
        <f>SUM(I265:I268)</f>
        <v>0</v>
      </c>
      <c r="J264" s="160">
        <f>SUM(J265:J268)</f>
        <v>0</v>
      </c>
      <c r="K264" s="160">
        <f>SUM(K265:K268)</f>
        <v>0</v>
      </c>
      <c r="L264" s="176">
        <f>SUM(L265:L268)</f>
        <v>0</v>
      </c>
    </row>
    <row r="265" spans="1:13" x14ac:dyDescent="0.25">
      <c r="A265" s="44">
        <v>6421</v>
      </c>
      <c r="B265" s="71" t="s">
        <v>273</v>
      </c>
      <c r="C265" s="201">
        <f t="shared" ref="C265:C285" si="36">SUM(D265:G265)</f>
        <v>0</v>
      </c>
      <c r="D265" s="74"/>
      <c r="E265" s="74"/>
      <c r="F265" s="74"/>
      <c r="G265" s="157"/>
      <c r="H265" s="208">
        <f t="shared" ref="H265:H285" si="37">SUM(I265:L265)</f>
        <v>0</v>
      </c>
      <c r="I265" s="74"/>
      <c r="J265" s="74"/>
      <c r="K265" s="74"/>
      <c r="L265" s="158"/>
    </row>
    <row r="266" spans="1:13" x14ac:dyDescent="0.25">
      <c r="A266" s="44">
        <v>6422</v>
      </c>
      <c r="B266" s="71" t="s">
        <v>274</v>
      </c>
      <c r="C266" s="201">
        <f t="shared" si="36"/>
        <v>0</v>
      </c>
      <c r="D266" s="74"/>
      <c r="E266" s="74"/>
      <c r="F266" s="74"/>
      <c r="G266" s="157"/>
      <c r="H266" s="208">
        <f t="shared" si="37"/>
        <v>0</v>
      </c>
      <c r="I266" s="74"/>
      <c r="J266" s="74"/>
      <c r="K266" s="74"/>
      <c r="L266" s="158"/>
    </row>
    <row r="267" spans="1:13" ht="13.5" customHeight="1" x14ac:dyDescent="0.25">
      <c r="A267" s="44">
        <v>6423</v>
      </c>
      <c r="B267" s="71" t="s">
        <v>275</v>
      </c>
      <c r="C267" s="201">
        <f>SUM(D267:G267)</f>
        <v>0</v>
      </c>
      <c r="D267" s="74"/>
      <c r="E267" s="74"/>
      <c r="F267" s="74"/>
      <c r="G267" s="157"/>
      <c r="H267" s="208">
        <f>SUM(I267:L267)</f>
        <v>0</v>
      </c>
      <c r="I267" s="74"/>
      <c r="J267" s="74"/>
      <c r="K267" s="74"/>
      <c r="L267" s="158"/>
    </row>
    <row r="268" spans="1:13" ht="36" x14ac:dyDescent="0.25">
      <c r="A268" s="44">
        <v>6424</v>
      </c>
      <c r="B268" s="71" t="s">
        <v>276</v>
      </c>
      <c r="C268" s="201">
        <f>SUM(D268:G268)</f>
        <v>0</v>
      </c>
      <c r="D268" s="74"/>
      <c r="E268" s="74"/>
      <c r="F268" s="74"/>
      <c r="G268" s="157"/>
      <c r="H268" s="208">
        <f>SUM(I268:L268)</f>
        <v>0</v>
      </c>
      <c r="I268" s="74"/>
      <c r="J268" s="74"/>
      <c r="K268" s="74"/>
      <c r="L268" s="158"/>
      <c r="M268" s="225"/>
    </row>
    <row r="269" spans="1:13" ht="36" x14ac:dyDescent="0.25">
      <c r="A269" s="220">
        <v>7000</v>
      </c>
      <c r="B269" s="220" t="s">
        <v>277</v>
      </c>
      <c r="C269" s="221">
        <f t="shared" si="36"/>
        <v>0</v>
      </c>
      <c r="D269" s="222">
        <f>SUM(D270,D281)</f>
        <v>0</v>
      </c>
      <c r="E269" s="222">
        <f>SUM(E270,E281)</f>
        <v>0</v>
      </c>
      <c r="F269" s="222">
        <f>SUM(F270,F281)</f>
        <v>0</v>
      </c>
      <c r="G269" s="222">
        <f>SUM(G270,G281)</f>
        <v>0</v>
      </c>
      <c r="H269" s="223">
        <f t="shared" si="37"/>
        <v>0</v>
      </c>
      <c r="I269" s="222">
        <f>SUM(I270,I281)</f>
        <v>0</v>
      </c>
      <c r="J269" s="222">
        <f>SUM(J270,J281)</f>
        <v>0</v>
      </c>
      <c r="K269" s="222">
        <f>SUM(K270,K281)</f>
        <v>0</v>
      </c>
      <c r="L269" s="224">
        <f>SUM(L270,L281)</f>
        <v>0</v>
      </c>
    </row>
    <row r="270" spans="1:13" ht="24" x14ac:dyDescent="0.25">
      <c r="A270" s="56">
        <v>7200</v>
      </c>
      <c r="B270" s="147" t="s">
        <v>278</v>
      </c>
      <c r="C270" s="184">
        <f t="shared" si="36"/>
        <v>0</v>
      </c>
      <c r="D270" s="63">
        <f>SUM(D271,D272,D275,D276,D280)</f>
        <v>0</v>
      </c>
      <c r="E270" s="63">
        <f>SUM(E271,E272,E275,E276,E280)</f>
        <v>0</v>
      </c>
      <c r="F270" s="63">
        <f>SUM(F271,F272,F275,F276,F280)</f>
        <v>0</v>
      </c>
      <c r="G270" s="63">
        <f>SUM(G271,G272,G275,G276,G280)</f>
        <v>0</v>
      </c>
      <c r="H270" s="57">
        <f t="shared" si="37"/>
        <v>0</v>
      </c>
      <c r="I270" s="63">
        <f>SUM(I271,I272,I275,I276,I280)</f>
        <v>0</v>
      </c>
      <c r="J270" s="63">
        <f>SUM(J271,J272,J275,J276,J280)</f>
        <v>0</v>
      </c>
      <c r="K270" s="63">
        <f>SUM(K271,K272,K275,K276,K280)</f>
        <v>0</v>
      </c>
      <c r="L270" s="149">
        <f>SUM(L271,L272,L275,L276,L280)</f>
        <v>0</v>
      </c>
    </row>
    <row r="271" spans="1:13" ht="24" x14ac:dyDescent="0.25">
      <c r="A271" s="168">
        <v>7210</v>
      </c>
      <c r="B271" s="65" t="s">
        <v>279</v>
      </c>
      <c r="C271" s="205">
        <f t="shared" si="36"/>
        <v>0</v>
      </c>
      <c r="D271" s="68"/>
      <c r="E271" s="68"/>
      <c r="F271" s="68"/>
      <c r="G271" s="154"/>
      <c r="H271" s="66">
        <f t="shared" si="37"/>
        <v>0</v>
      </c>
      <c r="I271" s="68"/>
      <c r="J271" s="68"/>
      <c r="K271" s="68"/>
      <c r="L271" s="155"/>
    </row>
    <row r="272" spans="1:13" s="225" customFormat="1" ht="36" x14ac:dyDescent="0.25">
      <c r="A272" s="159">
        <v>7220</v>
      </c>
      <c r="B272" s="71" t="s">
        <v>280</v>
      </c>
      <c r="C272" s="201">
        <f>SUM(D272:G272)</f>
        <v>0</v>
      </c>
      <c r="D272" s="160">
        <f>SUM(D273:D274)</f>
        <v>0</v>
      </c>
      <c r="E272" s="160">
        <f>SUM(E273:E274)</f>
        <v>0</v>
      </c>
      <c r="F272" s="160">
        <f>SUM(F273:F274)</f>
        <v>0</v>
      </c>
      <c r="G272" s="160">
        <f>SUM(G273:G274)</f>
        <v>0</v>
      </c>
      <c r="H272" s="72">
        <f>SUM(I272:L272)</f>
        <v>0</v>
      </c>
      <c r="I272" s="160">
        <f>SUM(I273:I274)</f>
        <v>0</v>
      </c>
      <c r="J272" s="160">
        <f>SUM(J273:J274)</f>
        <v>0</v>
      </c>
      <c r="K272" s="160">
        <f>SUM(K273:K274)</f>
        <v>0</v>
      </c>
      <c r="L272" s="162">
        <f>SUM(L273:L274)</f>
        <v>0</v>
      </c>
    </row>
    <row r="273" spans="1:12" s="225" customFormat="1" ht="36" x14ac:dyDescent="0.25">
      <c r="A273" s="44">
        <v>7221</v>
      </c>
      <c r="B273" s="71" t="s">
        <v>281</v>
      </c>
      <c r="C273" s="201">
        <f t="shared" si="36"/>
        <v>0</v>
      </c>
      <c r="D273" s="74"/>
      <c r="E273" s="74"/>
      <c r="F273" s="74"/>
      <c r="G273" s="157"/>
      <c r="H273" s="72">
        <f t="shared" si="37"/>
        <v>0</v>
      </c>
      <c r="I273" s="74"/>
      <c r="J273" s="74"/>
      <c r="K273" s="74"/>
      <c r="L273" s="158"/>
    </row>
    <row r="274" spans="1:12" s="225" customFormat="1" ht="36" x14ac:dyDescent="0.25">
      <c r="A274" s="44">
        <v>7222</v>
      </c>
      <c r="B274" s="71" t="s">
        <v>282</v>
      </c>
      <c r="C274" s="201">
        <f t="shared" si="36"/>
        <v>0</v>
      </c>
      <c r="D274" s="74"/>
      <c r="E274" s="74"/>
      <c r="F274" s="74"/>
      <c r="G274" s="157"/>
      <c r="H274" s="72">
        <f t="shared" si="37"/>
        <v>0</v>
      </c>
      <c r="I274" s="74"/>
      <c r="J274" s="74"/>
      <c r="K274" s="74"/>
      <c r="L274" s="158"/>
    </row>
    <row r="275" spans="1:12" ht="24" x14ac:dyDescent="0.25">
      <c r="A275" s="159">
        <v>7230</v>
      </c>
      <c r="B275" s="71" t="s">
        <v>283</v>
      </c>
      <c r="C275" s="201">
        <f t="shared" si="36"/>
        <v>0</v>
      </c>
      <c r="D275" s="74"/>
      <c r="E275" s="74"/>
      <c r="F275" s="74"/>
      <c r="G275" s="157"/>
      <c r="H275" s="72">
        <f t="shared" si="37"/>
        <v>0</v>
      </c>
      <c r="I275" s="74"/>
      <c r="J275" s="74"/>
      <c r="K275" s="74"/>
      <c r="L275" s="158"/>
    </row>
    <row r="276" spans="1:12" ht="24" x14ac:dyDescent="0.25">
      <c r="A276" s="159">
        <v>7240</v>
      </c>
      <c r="B276" s="71" t="s">
        <v>284</v>
      </c>
      <c r="C276" s="201">
        <f t="shared" si="36"/>
        <v>0</v>
      </c>
      <c r="D276" s="160">
        <f>SUM(D277:D279)</f>
        <v>0</v>
      </c>
      <c r="E276" s="160">
        <f t="shared" ref="E276:G276" si="38">SUM(E277:E279)</f>
        <v>0</v>
      </c>
      <c r="F276" s="160">
        <f t="shared" si="38"/>
        <v>0</v>
      </c>
      <c r="G276" s="161">
        <f t="shared" si="38"/>
        <v>0</v>
      </c>
      <c r="H276" s="72">
        <f t="shared" si="37"/>
        <v>0</v>
      </c>
      <c r="I276" s="160">
        <f t="shared" ref="I276:L276" si="39">SUM(I277:I279)</f>
        <v>0</v>
      </c>
      <c r="J276" s="160">
        <f t="shared" si="39"/>
        <v>0</v>
      </c>
      <c r="K276" s="160">
        <f>SUM(K277:K279)</f>
        <v>0</v>
      </c>
      <c r="L276" s="162">
        <f t="shared" si="39"/>
        <v>0</v>
      </c>
    </row>
    <row r="277" spans="1:12" ht="48" x14ac:dyDescent="0.25">
      <c r="A277" s="44">
        <v>7245</v>
      </c>
      <c r="B277" s="71" t="s">
        <v>285</v>
      </c>
      <c r="C277" s="201">
        <f t="shared" si="36"/>
        <v>0</v>
      </c>
      <c r="D277" s="74"/>
      <c r="E277" s="74"/>
      <c r="F277" s="74"/>
      <c r="G277" s="157"/>
      <c r="H277" s="72">
        <f t="shared" si="37"/>
        <v>0</v>
      </c>
      <c r="I277" s="74"/>
      <c r="J277" s="74"/>
      <c r="K277" s="74"/>
      <c r="L277" s="158"/>
    </row>
    <row r="278" spans="1:12" ht="84.75" customHeight="1" x14ac:dyDescent="0.25">
      <c r="A278" s="44">
        <v>7246</v>
      </c>
      <c r="B278" s="71" t="s">
        <v>286</v>
      </c>
      <c r="C278" s="201">
        <f t="shared" si="36"/>
        <v>0</v>
      </c>
      <c r="D278" s="74"/>
      <c r="E278" s="74"/>
      <c r="F278" s="74"/>
      <c r="G278" s="157"/>
      <c r="H278" s="72">
        <f t="shared" si="37"/>
        <v>0</v>
      </c>
      <c r="I278" s="74"/>
      <c r="J278" s="74"/>
      <c r="K278" s="74"/>
      <c r="L278" s="158"/>
    </row>
    <row r="279" spans="1:12" ht="36" x14ac:dyDescent="0.25">
      <c r="A279" s="44">
        <v>7247</v>
      </c>
      <c r="B279" s="71" t="s">
        <v>287</v>
      </c>
      <c r="C279" s="201">
        <f t="shared" si="36"/>
        <v>0</v>
      </c>
      <c r="D279" s="74"/>
      <c r="E279" s="74"/>
      <c r="F279" s="74"/>
      <c r="G279" s="157"/>
      <c r="H279" s="72">
        <f t="shared" si="37"/>
        <v>0</v>
      </c>
      <c r="I279" s="74"/>
      <c r="J279" s="74"/>
      <c r="K279" s="74"/>
      <c r="L279" s="158"/>
    </row>
    <row r="280" spans="1:12" ht="24" x14ac:dyDescent="0.25">
      <c r="A280" s="168">
        <v>7260</v>
      </c>
      <c r="B280" s="65" t="s">
        <v>288</v>
      </c>
      <c r="C280" s="205">
        <f t="shared" si="36"/>
        <v>0</v>
      </c>
      <c r="D280" s="68"/>
      <c r="E280" s="68"/>
      <c r="F280" s="68"/>
      <c r="G280" s="154"/>
      <c r="H280" s="66">
        <f t="shared" si="37"/>
        <v>0</v>
      </c>
      <c r="I280" s="68"/>
      <c r="J280" s="68"/>
      <c r="K280" s="68"/>
      <c r="L280" s="155"/>
    </row>
    <row r="281" spans="1:12" x14ac:dyDescent="0.25">
      <c r="A281" s="108">
        <v>7700</v>
      </c>
      <c r="B281" s="85" t="s">
        <v>289</v>
      </c>
      <c r="C281" s="86">
        <f t="shared" si="36"/>
        <v>0</v>
      </c>
      <c r="D281" s="226">
        <f>D282</f>
        <v>0</v>
      </c>
      <c r="E281" s="226">
        <f t="shared" ref="E281:G281" si="40">E282</f>
        <v>0</v>
      </c>
      <c r="F281" s="226">
        <f t="shared" si="40"/>
        <v>0</v>
      </c>
      <c r="G281" s="227">
        <f t="shared" si="40"/>
        <v>0</v>
      </c>
      <c r="H281" s="86">
        <f t="shared" si="37"/>
        <v>0</v>
      </c>
      <c r="I281" s="226">
        <f t="shared" ref="I281:L281" si="41">I282</f>
        <v>0</v>
      </c>
      <c r="J281" s="226">
        <f t="shared" si="41"/>
        <v>0</v>
      </c>
      <c r="K281" s="226">
        <f t="shared" si="41"/>
        <v>0</v>
      </c>
      <c r="L281" s="228">
        <f t="shared" si="41"/>
        <v>0</v>
      </c>
    </row>
    <row r="282" spans="1:12" x14ac:dyDescent="0.25">
      <c r="A282" s="150">
        <v>7720</v>
      </c>
      <c r="B282" s="65" t="s">
        <v>290</v>
      </c>
      <c r="C282" s="79">
        <f t="shared" si="36"/>
        <v>0</v>
      </c>
      <c r="D282" s="81"/>
      <c r="E282" s="81"/>
      <c r="F282" s="81"/>
      <c r="G282" s="229"/>
      <c r="H282" s="79">
        <f t="shared" si="37"/>
        <v>0</v>
      </c>
      <c r="I282" s="81"/>
      <c r="J282" s="81"/>
      <c r="K282" s="81"/>
      <c r="L282" s="230"/>
    </row>
    <row r="283" spans="1:12" x14ac:dyDescent="0.25">
      <c r="A283" s="174"/>
      <c r="B283" s="71" t="s">
        <v>291</v>
      </c>
      <c r="C283" s="201">
        <f t="shared" si="36"/>
        <v>0</v>
      </c>
      <c r="D283" s="160">
        <f>SUM(D284:D285)</f>
        <v>0</v>
      </c>
      <c r="E283" s="160">
        <f>SUM(E284:E285)</f>
        <v>0</v>
      </c>
      <c r="F283" s="160">
        <f>SUM(F284:F285)</f>
        <v>0</v>
      </c>
      <c r="G283" s="161">
        <f>SUM(G284:G285)</f>
        <v>0</v>
      </c>
      <c r="H283" s="72">
        <f t="shared" si="37"/>
        <v>0</v>
      </c>
      <c r="I283" s="160">
        <f>SUM(I284:I285)</f>
        <v>0</v>
      </c>
      <c r="J283" s="160">
        <f>SUM(J284:J285)</f>
        <v>0</v>
      </c>
      <c r="K283" s="160">
        <f>SUM(K284:K285)</f>
        <v>0</v>
      </c>
      <c r="L283" s="162">
        <f>SUM(L284:L285)</f>
        <v>0</v>
      </c>
    </row>
    <row r="284" spans="1:12" x14ac:dyDescent="0.25">
      <c r="A284" s="174" t="s">
        <v>292</v>
      </c>
      <c r="B284" s="44" t="s">
        <v>293</v>
      </c>
      <c r="C284" s="201">
        <f t="shared" si="36"/>
        <v>0</v>
      </c>
      <c r="D284" s="74"/>
      <c r="E284" s="74"/>
      <c r="F284" s="74"/>
      <c r="G284" s="157"/>
      <c r="H284" s="72">
        <f t="shared" si="37"/>
        <v>0</v>
      </c>
      <c r="I284" s="74"/>
      <c r="J284" s="74"/>
      <c r="K284" s="74"/>
      <c r="L284" s="158"/>
    </row>
    <row r="285" spans="1:12" ht="24" x14ac:dyDescent="0.25">
      <c r="A285" s="174" t="s">
        <v>294</v>
      </c>
      <c r="B285" s="231" t="s">
        <v>295</v>
      </c>
      <c r="C285" s="205">
        <f t="shared" si="36"/>
        <v>0</v>
      </c>
      <c r="D285" s="68"/>
      <c r="E285" s="68"/>
      <c r="F285" s="68"/>
      <c r="G285" s="154"/>
      <c r="H285" s="66">
        <f t="shared" si="37"/>
        <v>0</v>
      </c>
      <c r="I285" s="68"/>
      <c r="J285" s="68"/>
      <c r="K285" s="68"/>
      <c r="L285" s="155"/>
    </row>
    <row r="286" spans="1:12" ht="12.75" thickBot="1" x14ac:dyDescent="0.3">
      <c r="A286" s="232"/>
      <c r="B286" s="232" t="s">
        <v>296</v>
      </c>
      <c r="C286" s="233">
        <f t="shared" ref="C286:L286" si="42">SUM(C283,C269,C230,C195,C187,C173,C75,C53)</f>
        <v>608367</v>
      </c>
      <c r="D286" s="233">
        <f t="shared" si="42"/>
        <v>552264</v>
      </c>
      <c r="E286" s="233">
        <f t="shared" si="42"/>
        <v>50340</v>
      </c>
      <c r="F286" s="233">
        <f t="shared" si="42"/>
        <v>5763</v>
      </c>
      <c r="G286" s="234">
        <f t="shared" si="42"/>
        <v>0</v>
      </c>
      <c r="H286" s="235">
        <f t="shared" si="42"/>
        <v>630943</v>
      </c>
      <c r="I286" s="233">
        <f t="shared" si="42"/>
        <v>574692</v>
      </c>
      <c r="J286" s="233">
        <f t="shared" si="42"/>
        <v>50539</v>
      </c>
      <c r="K286" s="233">
        <f t="shared" si="42"/>
        <v>5712</v>
      </c>
      <c r="L286" s="236">
        <f t="shared" si="42"/>
        <v>0</v>
      </c>
    </row>
    <row r="287" spans="1:12" s="24" customFormat="1" ht="13.5" thickTop="1" thickBot="1" x14ac:dyDescent="0.3">
      <c r="A287" s="601" t="s">
        <v>297</v>
      </c>
      <c r="B287" s="602"/>
      <c r="C287" s="237">
        <f>SUM(D287:G287)</f>
        <v>0</v>
      </c>
      <c r="D287" s="238">
        <f>SUM(D24,D25,D41)-D51</f>
        <v>0</v>
      </c>
      <c r="E287" s="238">
        <f>SUM(E24,E25,E41)-E51</f>
        <v>0</v>
      </c>
      <c r="F287" s="238">
        <f>(F26+F43)-F51</f>
        <v>0</v>
      </c>
      <c r="G287" s="239">
        <f>G45-G51</f>
        <v>0</v>
      </c>
      <c r="H287" s="237">
        <f>SUM(I287:L287)</f>
        <v>0</v>
      </c>
      <c r="I287" s="238">
        <f>SUM(I24,I25,I41)-I51</f>
        <v>0</v>
      </c>
      <c r="J287" s="238">
        <f>SUM(J24,J25,J41)-J51</f>
        <v>0</v>
      </c>
      <c r="K287" s="238">
        <f>(K26+K43)-K51</f>
        <v>0</v>
      </c>
      <c r="L287" s="240">
        <f>L45-L51</f>
        <v>0</v>
      </c>
    </row>
    <row r="288" spans="1:12" s="24" customFormat="1" ht="12.75" thickTop="1" x14ac:dyDescent="0.25">
      <c r="A288" s="620" t="s">
        <v>298</v>
      </c>
      <c r="B288" s="621"/>
      <c r="C288" s="241">
        <f t="shared" ref="C288:L288" si="43">SUM(C289,C290)-C297+C298</f>
        <v>0</v>
      </c>
      <c r="D288" s="242">
        <f t="shared" si="43"/>
        <v>0</v>
      </c>
      <c r="E288" s="242">
        <f t="shared" si="43"/>
        <v>0</v>
      </c>
      <c r="F288" s="242">
        <f t="shared" si="43"/>
        <v>0</v>
      </c>
      <c r="G288" s="243">
        <f t="shared" si="43"/>
        <v>0</v>
      </c>
      <c r="H288" s="244">
        <f t="shared" si="43"/>
        <v>0</v>
      </c>
      <c r="I288" s="242">
        <f t="shared" si="43"/>
        <v>0</v>
      </c>
      <c r="J288" s="242">
        <f t="shared" si="43"/>
        <v>0</v>
      </c>
      <c r="K288" s="242">
        <f t="shared" si="43"/>
        <v>0</v>
      </c>
      <c r="L288" s="245">
        <f t="shared" si="43"/>
        <v>0</v>
      </c>
    </row>
    <row r="289" spans="1:12" s="24" customFormat="1" ht="12.75" thickBot="1" x14ac:dyDescent="0.3">
      <c r="A289" s="126" t="s">
        <v>299</v>
      </c>
      <c r="B289" s="126" t="s">
        <v>300</v>
      </c>
      <c r="C289" s="246">
        <f t="shared" ref="C289:L289" si="44">C21-C283</f>
        <v>0</v>
      </c>
      <c r="D289" s="128">
        <f t="shared" si="44"/>
        <v>0</v>
      </c>
      <c r="E289" s="128">
        <f t="shared" si="44"/>
        <v>0</v>
      </c>
      <c r="F289" s="128">
        <f t="shared" si="44"/>
        <v>0</v>
      </c>
      <c r="G289" s="129">
        <f t="shared" si="44"/>
        <v>0</v>
      </c>
      <c r="H289" s="247">
        <f t="shared" si="44"/>
        <v>0</v>
      </c>
      <c r="I289" s="128">
        <f t="shared" si="44"/>
        <v>0</v>
      </c>
      <c r="J289" s="128">
        <f t="shared" si="44"/>
        <v>0</v>
      </c>
      <c r="K289" s="128">
        <f t="shared" si="44"/>
        <v>0</v>
      </c>
      <c r="L289" s="130">
        <f t="shared" si="44"/>
        <v>0</v>
      </c>
    </row>
    <row r="290" spans="1:12" s="24" customFormat="1" ht="12.75" thickTop="1" x14ac:dyDescent="0.25">
      <c r="A290" s="248" t="s">
        <v>301</v>
      </c>
      <c r="B290" s="248" t="s">
        <v>302</v>
      </c>
      <c r="C290" s="241">
        <f t="shared" ref="C290:L290" si="45">SUM(C291,C293,C295)-SUM(C292,C294,C296)</f>
        <v>0</v>
      </c>
      <c r="D290" s="242">
        <f t="shared" si="45"/>
        <v>0</v>
      </c>
      <c r="E290" s="242">
        <f t="shared" si="45"/>
        <v>0</v>
      </c>
      <c r="F290" s="242">
        <f t="shared" si="45"/>
        <v>0</v>
      </c>
      <c r="G290" s="249">
        <f t="shared" si="45"/>
        <v>0</v>
      </c>
      <c r="H290" s="244">
        <f t="shared" si="45"/>
        <v>0</v>
      </c>
      <c r="I290" s="242">
        <f t="shared" si="45"/>
        <v>0</v>
      </c>
      <c r="J290" s="242">
        <f t="shared" si="45"/>
        <v>0</v>
      </c>
      <c r="K290" s="242">
        <f t="shared" si="45"/>
        <v>0</v>
      </c>
      <c r="L290" s="245">
        <f t="shared" si="45"/>
        <v>0</v>
      </c>
    </row>
    <row r="291" spans="1:12" x14ac:dyDescent="0.25">
      <c r="A291" s="250" t="s">
        <v>303</v>
      </c>
      <c r="B291" s="116" t="s">
        <v>304</v>
      </c>
      <c r="C291" s="79">
        <f t="shared" ref="C291:C296" si="46">SUM(D291:G291)</f>
        <v>0</v>
      </c>
      <c r="D291" s="81"/>
      <c r="E291" s="81"/>
      <c r="F291" s="81"/>
      <c r="G291" s="229"/>
      <c r="H291" s="79">
        <f t="shared" ref="H291:H296" si="47">SUM(I291:L291)</f>
        <v>0</v>
      </c>
      <c r="I291" s="81"/>
      <c r="J291" s="81"/>
      <c r="K291" s="81"/>
      <c r="L291" s="230"/>
    </row>
    <row r="292" spans="1:12" ht="24" x14ac:dyDescent="0.25">
      <c r="A292" s="174" t="s">
        <v>305</v>
      </c>
      <c r="B292" s="43" t="s">
        <v>306</v>
      </c>
      <c r="C292" s="72">
        <f t="shared" si="46"/>
        <v>0</v>
      </c>
      <c r="D292" s="74"/>
      <c r="E292" s="74"/>
      <c r="F292" s="74"/>
      <c r="G292" s="157"/>
      <c r="H292" s="72">
        <f t="shared" si="47"/>
        <v>0</v>
      </c>
      <c r="I292" s="74"/>
      <c r="J292" s="74"/>
      <c r="K292" s="74"/>
      <c r="L292" s="158"/>
    </row>
    <row r="293" spans="1:12" x14ac:dyDescent="0.25">
      <c r="A293" s="174" t="s">
        <v>307</v>
      </c>
      <c r="B293" s="43" t="s">
        <v>308</v>
      </c>
      <c r="C293" s="72">
        <f t="shared" si="46"/>
        <v>0</v>
      </c>
      <c r="D293" s="74"/>
      <c r="E293" s="74"/>
      <c r="F293" s="74"/>
      <c r="G293" s="157"/>
      <c r="H293" s="72">
        <f t="shared" si="47"/>
        <v>0</v>
      </c>
      <c r="I293" s="74"/>
      <c r="J293" s="74"/>
      <c r="K293" s="74"/>
      <c r="L293" s="158"/>
    </row>
    <row r="294" spans="1:12" ht="24" x14ac:dyDescent="0.25">
      <c r="A294" s="174" t="s">
        <v>309</v>
      </c>
      <c r="B294" s="43" t="s">
        <v>310</v>
      </c>
      <c r="C294" s="72">
        <f t="shared" si="46"/>
        <v>0</v>
      </c>
      <c r="D294" s="74"/>
      <c r="E294" s="74"/>
      <c r="F294" s="74"/>
      <c r="G294" s="157"/>
      <c r="H294" s="72">
        <f t="shared" si="47"/>
        <v>0</v>
      </c>
      <c r="I294" s="74"/>
      <c r="J294" s="74"/>
      <c r="K294" s="74"/>
      <c r="L294" s="158"/>
    </row>
    <row r="295" spans="1:12" x14ac:dyDescent="0.25">
      <c r="A295" s="174" t="s">
        <v>311</v>
      </c>
      <c r="B295" s="43" t="s">
        <v>312</v>
      </c>
      <c r="C295" s="72">
        <f t="shared" si="46"/>
        <v>0</v>
      </c>
      <c r="D295" s="74"/>
      <c r="E295" s="74"/>
      <c r="F295" s="74"/>
      <c r="G295" s="157"/>
      <c r="H295" s="72">
        <f t="shared" si="47"/>
        <v>0</v>
      </c>
      <c r="I295" s="74"/>
      <c r="J295" s="74"/>
      <c r="K295" s="74"/>
      <c r="L295" s="158"/>
    </row>
    <row r="296" spans="1:12" ht="24.75" thickBot="1" x14ac:dyDescent="0.3">
      <c r="A296" s="251" t="s">
        <v>313</v>
      </c>
      <c r="B296" s="252" t="s">
        <v>314</v>
      </c>
      <c r="C296" s="185">
        <f t="shared" si="46"/>
        <v>0</v>
      </c>
      <c r="D296" s="189"/>
      <c r="E296" s="189"/>
      <c r="F296" s="189"/>
      <c r="G296" s="253"/>
      <c r="H296" s="185">
        <f t="shared" si="47"/>
        <v>0</v>
      </c>
      <c r="I296" s="189"/>
      <c r="J296" s="189"/>
      <c r="K296" s="189"/>
      <c r="L296" s="191"/>
    </row>
    <row r="297" spans="1:12" s="24" customFormat="1" ht="13.5" thickTop="1" thickBot="1" x14ac:dyDescent="0.3">
      <c r="A297" s="254" t="s">
        <v>315</v>
      </c>
      <c r="B297" s="254" t="s">
        <v>316</v>
      </c>
      <c r="C297" s="255">
        <f>SUM(D297:G297)</f>
        <v>0</v>
      </c>
      <c r="D297" s="256"/>
      <c r="E297" s="256"/>
      <c r="F297" s="256"/>
      <c r="G297" s="257"/>
      <c r="H297" s="255">
        <f>SUM(I297:L297)</f>
        <v>0</v>
      </c>
      <c r="I297" s="256"/>
      <c r="J297" s="256"/>
      <c r="K297" s="256"/>
      <c r="L297" s="258"/>
    </row>
    <row r="298" spans="1:12" s="24" customFormat="1" ht="48.75" thickTop="1" x14ac:dyDescent="0.25">
      <c r="A298" s="248" t="s">
        <v>317</v>
      </c>
      <c r="B298" s="259" t="s">
        <v>318</v>
      </c>
      <c r="C298" s="260">
        <f>SUM(D298:G298)</f>
        <v>0</v>
      </c>
      <c r="D298" s="177"/>
      <c r="E298" s="177"/>
      <c r="F298" s="177"/>
      <c r="G298" s="178"/>
      <c r="H298" s="260">
        <f>SUM(I298:L298)</f>
        <v>0</v>
      </c>
      <c r="I298" s="177"/>
      <c r="J298" s="177"/>
      <c r="K298" s="177"/>
      <c r="L298" s="179"/>
    </row>
    <row r="299" spans="1:12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</row>
    <row r="300" spans="1:12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</row>
    <row r="301" spans="1:12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</row>
    <row r="302" spans="1:12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</row>
    <row r="303" spans="1:12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</row>
    <row r="304" spans="1:12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</row>
    <row r="305" spans="1:12" x14ac:dyDescent="0.2">
      <c r="A305" s="1"/>
      <c r="B305" s="1"/>
      <c r="C305" s="261"/>
      <c r="D305" s="1"/>
      <c r="E305" s="1"/>
      <c r="F305" s="1"/>
      <c r="G305" s="1"/>
      <c r="H305" s="1"/>
      <c r="I305" s="1"/>
      <c r="J305" s="1"/>
      <c r="K305" s="1"/>
      <c r="L305" s="1"/>
    </row>
    <row r="306" spans="1:12" x14ac:dyDescent="0.2">
      <c r="A306" s="1"/>
      <c r="B306" s="1"/>
      <c r="C306" s="261"/>
      <c r="D306" s="1"/>
      <c r="E306" s="1"/>
      <c r="F306" s="1"/>
      <c r="G306" s="1"/>
      <c r="H306" s="1"/>
      <c r="I306" s="1"/>
      <c r="J306" s="1"/>
      <c r="K306" s="1"/>
      <c r="L306" s="1"/>
    </row>
    <row r="307" spans="1:12" x14ac:dyDescent="0.2">
      <c r="A307" s="1"/>
      <c r="B307" s="1"/>
      <c r="C307" s="261"/>
      <c r="D307" s="1"/>
      <c r="E307" s="1"/>
      <c r="F307" s="1"/>
      <c r="G307" s="1"/>
      <c r="H307" s="1"/>
      <c r="I307" s="1"/>
      <c r="J307" s="1"/>
      <c r="K307" s="1"/>
      <c r="L307" s="1"/>
    </row>
    <row r="308" spans="1:12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</row>
    <row r="309" spans="1:12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</row>
    <row r="310" spans="1:12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</row>
    <row r="311" spans="1:12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</row>
    <row r="312" spans="1:12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</row>
    <row r="313" spans="1:12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</row>
    <row r="314" spans="1:12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</row>
    <row r="315" spans="1:12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</row>
    <row r="316" spans="1:12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</row>
  </sheetData>
  <sheetProtection formatCells="0" formatColumns="0" formatRows="0"/>
  <autoFilter ref="A18:L298"/>
  <mergeCells count="29">
    <mergeCell ref="A288:B288"/>
    <mergeCell ref="H16:H17"/>
    <mergeCell ref="I16:I17"/>
    <mergeCell ref="J16:J17"/>
    <mergeCell ref="K16:K17"/>
    <mergeCell ref="L16:L17"/>
    <mergeCell ref="A287:B287"/>
    <mergeCell ref="C13:L13"/>
    <mergeCell ref="A15:A17"/>
    <mergeCell ref="B15:B17"/>
    <mergeCell ref="C15:G15"/>
    <mergeCell ref="H15:L15"/>
    <mergeCell ref="C16:C17"/>
    <mergeCell ref="D16:D17"/>
    <mergeCell ref="E16:E17"/>
    <mergeCell ref="F16:F17"/>
    <mergeCell ref="G16:G17"/>
    <mergeCell ref="C12:L12"/>
    <mergeCell ref="A1:L1"/>
    <mergeCell ref="A2:L2"/>
    <mergeCell ref="C3:L3"/>
    <mergeCell ref="C4:L4"/>
    <mergeCell ref="C5:L5"/>
    <mergeCell ref="C6:L6"/>
    <mergeCell ref="C7:L7"/>
    <mergeCell ref="C8:L8"/>
    <mergeCell ref="C9:L9"/>
    <mergeCell ref="C10:L10"/>
    <mergeCell ref="C11:L11"/>
  </mergeCells>
  <pageMargins left="0.78740157480314965" right="0.39370078740157483" top="0.39370078740157483" bottom="0.39370078740157483" header="0.23622047244094491" footer="0.19685039370078741"/>
  <pageSetup paperSize="9" scale="70" orientation="portrait" r:id="rId1"/>
  <headerFooter>
    <oddHeader xml:space="preserve">&amp;C                               </oddHeader>
    <oddFooter>&amp;L&amp;D, &amp;T&amp;R&amp;"Times New Roman,Regular"&amp;10&amp;P (&amp;N)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M316"/>
  <sheetViews>
    <sheetView showGridLines="0" view="pageLayout" zoomScaleNormal="100" workbookViewId="0">
      <selection activeCell="C6" sqref="C6:L6"/>
    </sheetView>
  </sheetViews>
  <sheetFormatPr defaultColWidth="9.140625" defaultRowHeight="12" x14ac:dyDescent="0.25"/>
  <cols>
    <col min="1" max="1" width="10.85546875" style="262" customWidth="1"/>
    <col min="2" max="2" width="28" style="262" customWidth="1"/>
    <col min="3" max="3" width="9.7109375" style="262" customWidth="1"/>
    <col min="4" max="4" width="9.5703125" style="262" customWidth="1"/>
    <col min="5" max="6" width="8.7109375" style="262" customWidth="1"/>
    <col min="7" max="7" width="8.28515625" style="262" customWidth="1"/>
    <col min="8" max="11" width="8.7109375" style="262" customWidth="1"/>
    <col min="12" max="12" width="7.5703125" style="262" customWidth="1"/>
    <col min="13" max="13" width="0" style="1" hidden="1" customWidth="1"/>
    <col min="14" max="16384" width="9.140625" style="1"/>
  </cols>
  <sheetData>
    <row r="1" spans="1:12" x14ac:dyDescent="0.25">
      <c r="A1" s="591" t="s">
        <v>324</v>
      </c>
      <c r="B1" s="591"/>
      <c r="C1" s="591"/>
      <c r="D1" s="591"/>
      <c r="E1" s="591"/>
      <c r="F1" s="591"/>
      <c r="G1" s="591"/>
      <c r="H1" s="591"/>
      <c r="I1" s="591"/>
      <c r="J1" s="591"/>
      <c r="K1" s="591"/>
      <c r="L1" s="591"/>
    </row>
    <row r="2" spans="1:12" ht="35.25" customHeight="1" x14ac:dyDescent="0.25">
      <c r="A2" s="592" t="s">
        <v>1</v>
      </c>
      <c r="B2" s="593"/>
      <c r="C2" s="593"/>
      <c r="D2" s="593"/>
      <c r="E2" s="593"/>
      <c r="F2" s="593"/>
      <c r="G2" s="593"/>
      <c r="H2" s="593"/>
      <c r="I2" s="593"/>
      <c r="J2" s="593"/>
      <c r="K2" s="593"/>
      <c r="L2" s="594"/>
    </row>
    <row r="3" spans="1:12" ht="12.75" customHeight="1" x14ac:dyDescent="0.25">
      <c r="A3" s="2" t="s">
        <v>2</v>
      </c>
      <c r="B3" s="3"/>
      <c r="C3" s="595" t="s">
        <v>3</v>
      </c>
      <c r="D3" s="595"/>
      <c r="E3" s="595"/>
      <c r="F3" s="595"/>
      <c r="G3" s="595"/>
      <c r="H3" s="595"/>
      <c r="I3" s="595"/>
      <c r="J3" s="595"/>
      <c r="K3" s="595"/>
      <c r="L3" s="596"/>
    </row>
    <row r="4" spans="1:12" ht="12.75" customHeight="1" x14ac:dyDescent="0.25">
      <c r="A4" s="2" t="s">
        <v>4</v>
      </c>
      <c r="B4" s="3"/>
      <c r="C4" s="595" t="s">
        <v>5</v>
      </c>
      <c r="D4" s="595"/>
      <c r="E4" s="595"/>
      <c r="F4" s="595"/>
      <c r="G4" s="595"/>
      <c r="H4" s="595"/>
      <c r="I4" s="595"/>
      <c r="J4" s="595"/>
      <c r="K4" s="595"/>
      <c r="L4" s="596"/>
    </row>
    <row r="5" spans="1:12" ht="12.75" customHeight="1" x14ac:dyDescent="0.25">
      <c r="A5" s="4" t="s">
        <v>6</v>
      </c>
      <c r="B5" s="5"/>
      <c r="C5" s="589" t="s">
        <v>7</v>
      </c>
      <c r="D5" s="589"/>
      <c r="E5" s="589"/>
      <c r="F5" s="589"/>
      <c r="G5" s="589"/>
      <c r="H5" s="589"/>
      <c r="I5" s="589"/>
      <c r="J5" s="589"/>
      <c r="K5" s="589"/>
      <c r="L5" s="590"/>
    </row>
    <row r="6" spans="1:12" ht="12.75" customHeight="1" x14ac:dyDescent="0.25">
      <c r="A6" s="4" t="s">
        <v>8</v>
      </c>
      <c r="B6" s="5"/>
      <c r="C6" s="589" t="s">
        <v>325</v>
      </c>
      <c r="D6" s="589"/>
      <c r="E6" s="589"/>
      <c r="F6" s="589"/>
      <c r="G6" s="589"/>
      <c r="H6" s="589"/>
      <c r="I6" s="589"/>
      <c r="J6" s="589"/>
      <c r="K6" s="589"/>
      <c r="L6" s="590"/>
    </row>
    <row r="7" spans="1:12" x14ac:dyDescent="0.25">
      <c r="A7" s="4" t="s">
        <v>10</v>
      </c>
      <c r="B7" s="5"/>
      <c r="C7" s="595" t="s">
        <v>326</v>
      </c>
      <c r="D7" s="595"/>
      <c r="E7" s="595"/>
      <c r="F7" s="595"/>
      <c r="G7" s="595"/>
      <c r="H7" s="595"/>
      <c r="I7" s="595"/>
      <c r="J7" s="595"/>
      <c r="K7" s="595"/>
      <c r="L7" s="596"/>
    </row>
    <row r="8" spans="1:12" ht="12.75" customHeight="1" x14ac:dyDescent="0.25">
      <c r="A8" s="6" t="s">
        <v>12</v>
      </c>
      <c r="B8" s="5"/>
      <c r="C8" s="597"/>
      <c r="D8" s="597"/>
      <c r="E8" s="597"/>
      <c r="F8" s="597"/>
      <c r="G8" s="597"/>
      <c r="H8" s="597"/>
      <c r="I8" s="597"/>
      <c r="J8" s="597"/>
      <c r="K8" s="597"/>
      <c r="L8" s="598"/>
    </row>
    <row r="9" spans="1:12" ht="12.75" customHeight="1" x14ac:dyDescent="0.25">
      <c r="A9" s="4"/>
      <c r="B9" s="5" t="s">
        <v>13</v>
      </c>
      <c r="C9" s="589" t="s">
        <v>14</v>
      </c>
      <c r="D9" s="589"/>
      <c r="E9" s="589"/>
      <c r="F9" s="589"/>
      <c r="G9" s="589"/>
      <c r="H9" s="589"/>
      <c r="I9" s="589"/>
      <c r="J9" s="589"/>
      <c r="K9" s="589"/>
      <c r="L9" s="590"/>
    </row>
    <row r="10" spans="1:12" ht="12.75" customHeight="1" x14ac:dyDescent="0.25">
      <c r="A10" s="4"/>
      <c r="B10" s="5" t="s">
        <v>15</v>
      </c>
      <c r="C10" s="589"/>
      <c r="D10" s="589"/>
      <c r="E10" s="589"/>
      <c r="F10" s="589"/>
      <c r="G10" s="589"/>
      <c r="H10" s="589"/>
      <c r="I10" s="589"/>
      <c r="J10" s="589"/>
      <c r="K10" s="589"/>
      <c r="L10" s="590"/>
    </row>
    <row r="11" spans="1:12" ht="12.75" customHeight="1" x14ac:dyDescent="0.25">
      <c r="A11" s="4"/>
      <c r="B11" s="5" t="s">
        <v>16</v>
      </c>
      <c r="C11" s="597"/>
      <c r="D11" s="597"/>
      <c r="E11" s="597"/>
      <c r="F11" s="597"/>
      <c r="G11" s="597"/>
      <c r="H11" s="597"/>
      <c r="I11" s="597"/>
      <c r="J11" s="597"/>
      <c r="K11" s="597"/>
      <c r="L11" s="598"/>
    </row>
    <row r="12" spans="1:12" ht="12.75" customHeight="1" x14ac:dyDescent="0.25">
      <c r="A12" s="4"/>
      <c r="B12" s="5" t="s">
        <v>17</v>
      </c>
      <c r="C12" s="589"/>
      <c r="D12" s="589"/>
      <c r="E12" s="589"/>
      <c r="F12" s="589"/>
      <c r="G12" s="589"/>
      <c r="H12" s="589"/>
      <c r="I12" s="589"/>
      <c r="J12" s="589"/>
      <c r="K12" s="589"/>
      <c r="L12" s="590"/>
    </row>
    <row r="13" spans="1:12" ht="12.75" customHeight="1" x14ac:dyDescent="0.25">
      <c r="A13" s="4"/>
      <c r="B13" s="5" t="s">
        <v>18</v>
      </c>
      <c r="C13" s="589"/>
      <c r="D13" s="589"/>
      <c r="E13" s="589"/>
      <c r="F13" s="589"/>
      <c r="G13" s="589"/>
      <c r="H13" s="589"/>
      <c r="I13" s="589"/>
      <c r="J13" s="589"/>
      <c r="K13" s="589"/>
      <c r="L13" s="590"/>
    </row>
    <row r="14" spans="1:12" ht="12.75" customHeight="1" x14ac:dyDescent="0.25">
      <c r="A14" s="7"/>
      <c r="B14" s="8"/>
      <c r="C14" s="9"/>
      <c r="D14" s="9"/>
      <c r="E14" s="9"/>
      <c r="F14" s="9"/>
      <c r="G14" s="9"/>
      <c r="H14" s="9"/>
      <c r="I14" s="9"/>
      <c r="J14" s="9"/>
      <c r="K14" s="9"/>
      <c r="L14" s="10"/>
    </row>
    <row r="15" spans="1:12" s="11" customFormat="1" ht="12.75" customHeight="1" x14ac:dyDescent="0.25">
      <c r="A15" s="603" t="s">
        <v>19</v>
      </c>
      <c r="B15" s="606" t="s">
        <v>20</v>
      </c>
      <c r="C15" s="608" t="s">
        <v>21</v>
      </c>
      <c r="D15" s="609"/>
      <c r="E15" s="609"/>
      <c r="F15" s="609"/>
      <c r="G15" s="610"/>
      <c r="H15" s="608" t="s">
        <v>22</v>
      </c>
      <c r="I15" s="609"/>
      <c r="J15" s="609"/>
      <c r="K15" s="609"/>
      <c r="L15" s="611"/>
    </row>
    <row r="16" spans="1:12" s="11" customFormat="1" ht="12.75" customHeight="1" x14ac:dyDescent="0.25">
      <c r="A16" s="604"/>
      <c r="B16" s="607"/>
      <c r="C16" s="612" t="s">
        <v>23</v>
      </c>
      <c r="D16" s="613" t="s">
        <v>24</v>
      </c>
      <c r="E16" s="615" t="s">
        <v>25</v>
      </c>
      <c r="F16" s="617" t="s">
        <v>26</v>
      </c>
      <c r="G16" s="619" t="s">
        <v>27</v>
      </c>
      <c r="H16" s="612" t="s">
        <v>23</v>
      </c>
      <c r="I16" s="613" t="s">
        <v>24</v>
      </c>
      <c r="J16" s="615" t="s">
        <v>25</v>
      </c>
      <c r="K16" s="617" t="s">
        <v>26</v>
      </c>
      <c r="L16" s="599" t="s">
        <v>27</v>
      </c>
    </row>
    <row r="17" spans="1:12" s="12" customFormat="1" ht="61.5" customHeight="1" thickBot="1" x14ac:dyDescent="0.3">
      <c r="A17" s="605"/>
      <c r="B17" s="607"/>
      <c r="C17" s="612"/>
      <c r="D17" s="614"/>
      <c r="E17" s="616"/>
      <c r="F17" s="618"/>
      <c r="G17" s="619"/>
      <c r="H17" s="622"/>
      <c r="I17" s="623"/>
      <c r="J17" s="616"/>
      <c r="K17" s="618"/>
      <c r="L17" s="600"/>
    </row>
    <row r="18" spans="1:12" s="12" customFormat="1" ht="9.75" customHeight="1" thickTop="1" x14ac:dyDescent="0.25">
      <c r="A18" s="13" t="s">
        <v>28</v>
      </c>
      <c r="B18" s="13">
        <v>2</v>
      </c>
      <c r="C18" s="14">
        <v>3</v>
      </c>
      <c r="D18" s="15">
        <v>4</v>
      </c>
      <c r="E18" s="15">
        <v>5</v>
      </c>
      <c r="F18" s="15">
        <v>6</v>
      </c>
      <c r="G18" s="16">
        <v>7</v>
      </c>
      <c r="H18" s="14">
        <v>8</v>
      </c>
      <c r="I18" s="15">
        <v>9</v>
      </c>
      <c r="J18" s="15">
        <v>10</v>
      </c>
      <c r="K18" s="15">
        <v>11</v>
      </c>
      <c r="L18" s="17">
        <v>12</v>
      </c>
    </row>
    <row r="19" spans="1:12" s="24" customFormat="1" x14ac:dyDescent="0.25">
      <c r="A19" s="18"/>
      <c r="B19" s="19" t="s">
        <v>29</v>
      </c>
      <c r="C19" s="20"/>
      <c r="D19" s="21"/>
      <c r="E19" s="21"/>
      <c r="F19" s="21"/>
      <c r="G19" s="22"/>
      <c r="H19" s="20"/>
      <c r="I19" s="21"/>
      <c r="J19" s="21"/>
      <c r="K19" s="21"/>
      <c r="L19" s="23"/>
    </row>
    <row r="20" spans="1:12" s="24" customFormat="1" ht="12.75" thickBot="1" x14ac:dyDescent="0.3">
      <c r="A20" s="25"/>
      <c r="B20" s="26" t="s">
        <v>30</v>
      </c>
      <c r="C20" s="27">
        <f t="shared" ref="C20:C47" si="0">SUM(D20:G20)</f>
        <v>38687</v>
      </c>
      <c r="D20" s="28">
        <f>SUM(D21,D24,D25,D41,D43)</f>
        <v>38687</v>
      </c>
      <c r="E20" s="28">
        <f>SUM(E21,E24,E43)</f>
        <v>0</v>
      </c>
      <c r="F20" s="28">
        <f>SUM(F21,F26,F43)</f>
        <v>0</v>
      </c>
      <c r="G20" s="29">
        <f>SUM(G21,G45)</f>
        <v>0</v>
      </c>
      <c r="H20" s="27">
        <f>SUM(I20:L20)</f>
        <v>36101</v>
      </c>
      <c r="I20" s="28">
        <f>SUM(I21,I24,I25,I41,I43)</f>
        <v>36101</v>
      </c>
      <c r="J20" s="28">
        <f>SUM(J21,J24,J43)</f>
        <v>0</v>
      </c>
      <c r="K20" s="28">
        <f>SUM(K21,K26,K43)</f>
        <v>0</v>
      </c>
      <c r="L20" s="30">
        <f>SUM(L21,L45)</f>
        <v>0</v>
      </c>
    </row>
    <row r="21" spans="1:12" ht="12.75" thickTop="1" x14ac:dyDescent="0.25">
      <c r="A21" s="31"/>
      <c r="B21" s="32" t="s">
        <v>31</v>
      </c>
      <c r="C21" s="33">
        <f t="shared" si="0"/>
        <v>0</v>
      </c>
      <c r="D21" s="34">
        <f>SUM(D22:D23)</f>
        <v>0</v>
      </c>
      <c r="E21" s="34">
        <f>SUM(E22:E23)</f>
        <v>0</v>
      </c>
      <c r="F21" s="34">
        <f>SUM(F22:F23)</f>
        <v>0</v>
      </c>
      <c r="G21" s="35">
        <f>SUM(G22:G23)</f>
        <v>0</v>
      </c>
      <c r="H21" s="33">
        <f t="shared" ref="H21:H47" si="1">SUM(I21:L21)</f>
        <v>0</v>
      </c>
      <c r="I21" s="34">
        <f>SUM(I22:I23)</f>
        <v>0</v>
      </c>
      <c r="J21" s="34">
        <f>SUM(J22:J23)</f>
        <v>0</v>
      </c>
      <c r="K21" s="34">
        <f>SUM(K22:K23)</f>
        <v>0</v>
      </c>
      <c r="L21" s="36">
        <f>SUM(L22:L23)</f>
        <v>0</v>
      </c>
    </row>
    <row r="22" spans="1:12" x14ac:dyDescent="0.25">
      <c r="A22" s="37"/>
      <c r="B22" s="38" t="s">
        <v>32</v>
      </c>
      <c r="C22" s="39">
        <f t="shared" si="0"/>
        <v>0</v>
      </c>
      <c r="D22" s="40"/>
      <c r="E22" s="40"/>
      <c r="F22" s="40"/>
      <c r="G22" s="41"/>
      <c r="H22" s="39">
        <f t="shared" si="1"/>
        <v>0</v>
      </c>
      <c r="I22" s="40"/>
      <c r="J22" s="40"/>
      <c r="K22" s="40"/>
      <c r="L22" s="42"/>
    </row>
    <row r="23" spans="1:12" x14ac:dyDescent="0.25">
      <c r="A23" s="43"/>
      <c r="B23" s="44" t="s">
        <v>33</v>
      </c>
      <c r="C23" s="45">
        <f t="shared" si="0"/>
        <v>0</v>
      </c>
      <c r="D23" s="46"/>
      <c r="E23" s="46"/>
      <c r="F23" s="46"/>
      <c r="G23" s="47"/>
      <c r="H23" s="45">
        <f t="shared" si="1"/>
        <v>0</v>
      </c>
      <c r="I23" s="46"/>
      <c r="J23" s="46"/>
      <c r="K23" s="46"/>
      <c r="L23" s="48"/>
    </row>
    <row r="24" spans="1:12" s="24" customFormat="1" ht="24.75" thickBot="1" x14ac:dyDescent="0.3">
      <c r="A24" s="49">
        <v>19300</v>
      </c>
      <c r="B24" s="49" t="s">
        <v>34</v>
      </c>
      <c r="C24" s="50">
        <f t="shared" si="0"/>
        <v>38687</v>
      </c>
      <c r="D24" s="51">
        <v>38687</v>
      </c>
      <c r="E24" s="51"/>
      <c r="F24" s="52" t="s">
        <v>35</v>
      </c>
      <c r="G24" s="53" t="s">
        <v>35</v>
      </c>
      <c r="H24" s="50">
        <f t="shared" si="1"/>
        <v>36101</v>
      </c>
      <c r="I24" s="51">
        <f>I51</f>
        <v>36101</v>
      </c>
      <c r="J24" s="51"/>
      <c r="K24" s="52" t="s">
        <v>35</v>
      </c>
      <c r="L24" s="54" t="s">
        <v>35</v>
      </c>
    </row>
    <row r="25" spans="1:12" s="24" customFormat="1" ht="24.75" thickTop="1" x14ac:dyDescent="0.25">
      <c r="A25" s="55"/>
      <c r="B25" s="56" t="s">
        <v>36</v>
      </c>
      <c r="C25" s="57">
        <f t="shared" si="0"/>
        <v>0</v>
      </c>
      <c r="D25" s="58"/>
      <c r="E25" s="59" t="s">
        <v>35</v>
      </c>
      <c r="F25" s="59" t="s">
        <v>35</v>
      </c>
      <c r="G25" s="60" t="s">
        <v>35</v>
      </c>
      <c r="H25" s="57">
        <f t="shared" si="1"/>
        <v>0</v>
      </c>
      <c r="I25" s="61"/>
      <c r="J25" s="59" t="s">
        <v>35</v>
      </c>
      <c r="K25" s="59" t="s">
        <v>35</v>
      </c>
      <c r="L25" s="62" t="s">
        <v>35</v>
      </c>
    </row>
    <row r="26" spans="1:12" s="24" customFormat="1" ht="36" x14ac:dyDescent="0.25">
      <c r="A26" s="56">
        <v>21300</v>
      </c>
      <c r="B26" s="56" t="s">
        <v>37</v>
      </c>
      <c r="C26" s="57">
        <f t="shared" si="0"/>
        <v>0</v>
      </c>
      <c r="D26" s="59" t="s">
        <v>35</v>
      </c>
      <c r="E26" s="59" t="s">
        <v>35</v>
      </c>
      <c r="F26" s="63">
        <f>SUM(F27,F31,F33,F36)</f>
        <v>0</v>
      </c>
      <c r="G26" s="60" t="s">
        <v>35</v>
      </c>
      <c r="H26" s="57">
        <f t="shared" si="1"/>
        <v>0</v>
      </c>
      <c r="I26" s="59" t="s">
        <v>35</v>
      </c>
      <c r="J26" s="59" t="s">
        <v>35</v>
      </c>
      <c r="K26" s="63">
        <f>SUM(K27,K31,K33,K36)</f>
        <v>0</v>
      </c>
      <c r="L26" s="62" t="s">
        <v>35</v>
      </c>
    </row>
    <row r="27" spans="1:12" s="24" customFormat="1" ht="24" x14ac:dyDescent="0.25">
      <c r="A27" s="64">
        <v>21350</v>
      </c>
      <c r="B27" s="56" t="s">
        <v>38</v>
      </c>
      <c r="C27" s="57">
        <f t="shared" si="0"/>
        <v>0</v>
      </c>
      <c r="D27" s="59" t="s">
        <v>35</v>
      </c>
      <c r="E27" s="59" t="s">
        <v>35</v>
      </c>
      <c r="F27" s="63">
        <f>SUM(F28:F30)</f>
        <v>0</v>
      </c>
      <c r="G27" s="60" t="s">
        <v>35</v>
      </c>
      <c r="H27" s="57">
        <f t="shared" si="1"/>
        <v>0</v>
      </c>
      <c r="I27" s="59" t="s">
        <v>35</v>
      </c>
      <c r="J27" s="59" t="s">
        <v>35</v>
      </c>
      <c r="K27" s="63">
        <f>SUM(K28:K30)</f>
        <v>0</v>
      </c>
      <c r="L27" s="62" t="s">
        <v>35</v>
      </c>
    </row>
    <row r="28" spans="1:12" x14ac:dyDescent="0.25">
      <c r="A28" s="37">
        <v>21351</v>
      </c>
      <c r="B28" s="65" t="s">
        <v>39</v>
      </c>
      <c r="C28" s="66">
        <f t="shared" si="0"/>
        <v>0</v>
      </c>
      <c r="D28" s="67" t="s">
        <v>35</v>
      </c>
      <c r="E28" s="67" t="s">
        <v>35</v>
      </c>
      <c r="F28" s="68"/>
      <c r="G28" s="69" t="s">
        <v>35</v>
      </c>
      <c r="H28" s="66">
        <f t="shared" si="1"/>
        <v>0</v>
      </c>
      <c r="I28" s="67" t="s">
        <v>35</v>
      </c>
      <c r="J28" s="67" t="s">
        <v>35</v>
      </c>
      <c r="K28" s="68"/>
      <c r="L28" s="70" t="s">
        <v>35</v>
      </c>
    </row>
    <row r="29" spans="1:12" x14ac:dyDescent="0.25">
      <c r="A29" s="43">
        <v>21352</v>
      </c>
      <c r="B29" s="71" t="s">
        <v>40</v>
      </c>
      <c r="C29" s="72">
        <f t="shared" si="0"/>
        <v>0</v>
      </c>
      <c r="D29" s="73" t="s">
        <v>35</v>
      </c>
      <c r="E29" s="73" t="s">
        <v>35</v>
      </c>
      <c r="F29" s="74"/>
      <c r="G29" s="75" t="s">
        <v>35</v>
      </c>
      <c r="H29" s="72">
        <f t="shared" si="1"/>
        <v>0</v>
      </c>
      <c r="I29" s="73" t="s">
        <v>35</v>
      </c>
      <c r="J29" s="73" t="s">
        <v>35</v>
      </c>
      <c r="K29" s="74"/>
      <c r="L29" s="76" t="s">
        <v>35</v>
      </c>
    </row>
    <row r="30" spans="1:12" ht="24" x14ac:dyDescent="0.25">
      <c r="A30" s="43">
        <v>21359</v>
      </c>
      <c r="B30" s="71" t="s">
        <v>41</v>
      </c>
      <c r="C30" s="72">
        <f t="shared" si="0"/>
        <v>0</v>
      </c>
      <c r="D30" s="73" t="s">
        <v>35</v>
      </c>
      <c r="E30" s="73" t="s">
        <v>35</v>
      </c>
      <c r="F30" s="74"/>
      <c r="G30" s="75" t="s">
        <v>35</v>
      </c>
      <c r="H30" s="72">
        <f t="shared" si="1"/>
        <v>0</v>
      </c>
      <c r="I30" s="73" t="s">
        <v>35</v>
      </c>
      <c r="J30" s="73" t="s">
        <v>35</v>
      </c>
      <c r="K30" s="74"/>
      <c r="L30" s="76" t="s">
        <v>35</v>
      </c>
    </row>
    <row r="31" spans="1:12" s="24" customFormat="1" ht="36" x14ac:dyDescent="0.25">
      <c r="A31" s="64">
        <v>21370</v>
      </c>
      <c r="B31" s="56" t="s">
        <v>42</v>
      </c>
      <c r="C31" s="57">
        <f t="shared" si="0"/>
        <v>0</v>
      </c>
      <c r="D31" s="59" t="s">
        <v>35</v>
      </c>
      <c r="E31" s="59" t="s">
        <v>35</v>
      </c>
      <c r="F31" s="63">
        <f>SUM(F32)</f>
        <v>0</v>
      </c>
      <c r="G31" s="60" t="s">
        <v>35</v>
      </c>
      <c r="H31" s="57">
        <f t="shared" si="1"/>
        <v>0</v>
      </c>
      <c r="I31" s="59" t="s">
        <v>35</v>
      </c>
      <c r="J31" s="59" t="s">
        <v>35</v>
      </c>
      <c r="K31" s="63">
        <f>SUM(K32)</f>
        <v>0</v>
      </c>
      <c r="L31" s="62" t="s">
        <v>35</v>
      </c>
    </row>
    <row r="32" spans="1:12" ht="36" x14ac:dyDescent="0.25">
      <c r="A32" s="77">
        <v>21379</v>
      </c>
      <c r="B32" s="78" t="s">
        <v>43</v>
      </c>
      <c r="C32" s="79">
        <f t="shared" si="0"/>
        <v>0</v>
      </c>
      <c r="D32" s="80" t="s">
        <v>35</v>
      </c>
      <c r="E32" s="80" t="s">
        <v>35</v>
      </c>
      <c r="F32" s="81"/>
      <c r="G32" s="82" t="s">
        <v>35</v>
      </c>
      <c r="H32" s="79">
        <f t="shared" si="1"/>
        <v>0</v>
      </c>
      <c r="I32" s="80" t="s">
        <v>35</v>
      </c>
      <c r="J32" s="80" t="s">
        <v>35</v>
      </c>
      <c r="K32" s="81"/>
      <c r="L32" s="83" t="s">
        <v>35</v>
      </c>
    </row>
    <row r="33" spans="1:12" s="24" customFormat="1" x14ac:dyDescent="0.25">
      <c r="A33" s="64">
        <v>21380</v>
      </c>
      <c r="B33" s="56" t="s">
        <v>44</v>
      </c>
      <c r="C33" s="57">
        <f t="shared" si="0"/>
        <v>0</v>
      </c>
      <c r="D33" s="59" t="s">
        <v>35</v>
      </c>
      <c r="E33" s="59" t="s">
        <v>35</v>
      </c>
      <c r="F33" s="63">
        <f>SUM(F34:F35)</f>
        <v>0</v>
      </c>
      <c r="G33" s="60" t="s">
        <v>35</v>
      </c>
      <c r="H33" s="57">
        <f t="shared" si="1"/>
        <v>0</v>
      </c>
      <c r="I33" s="59" t="s">
        <v>35</v>
      </c>
      <c r="J33" s="59" t="s">
        <v>35</v>
      </c>
      <c r="K33" s="63">
        <f>SUM(K34:K35)</f>
        <v>0</v>
      </c>
      <c r="L33" s="62" t="s">
        <v>35</v>
      </c>
    </row>
    <row r="34" spans="1:12" x14ac:dyDescent="0.25">
      <c r="A34" s="38">
        <v>21381</v>
      </c>
      <c r="B34" s="65" t="s">
        <v>45</v>
      </c>
      <c r="C34" s="66">
        <f t="shared" si="0"/>
        <v>0</v>
      </c>
      <c r="D34" s="67" t="s">
        <v>35</v>
      </c>
      <c r="E34" s="67" t="s">
        <v>35</v>
      </c>
      <c r="F34" s="68"/>
      <c r="G34" s="69" t="s">
        <v>35</v>
      </c>
      <c r="H34" s="66">
        <f t="shared" si="1"/>
        <v>0</v>
      </c>
      <c r="I34" s="67" t="s">
        <v>35</v>
      </c>
      <c r="J34" s="67" t="s">
        <v>35</v>
      </c>
      <c r="K34" s="68"/>
      <c r="L34" s="70" t="s">
        <v>35</v>
      </c>
    </row>
    <row r="35" spans="1:12" ht="24" x14ac:dyDescent="0.25">
      <c r="A35" s="44">
        <v>21383</v>
      </c>
      <c r="B35" s="71" t="s">
        <v>46</v>
      </c>
      <c r="C35" s="72">
        <f>SUM(D35:G35)</f>
        <v>0</v>
      </c>
      <c r="D35" s="73" t="s">
        <v>35</v>
      </c>
      <c r="E35" s="73" t="s">
        <v>35</v>
      </c>
      <c r="F35" s="74"/>
      <c r="G35" s="75" t="s">
        <v>35</v>
      </c>
      <c r="H35" s="72">
        <f t="shared" si="1"/>
        <v>0</v>
      </c>
      <c r="I35" s="73" t="s">
        <v>35</v>
      </c>
      <c r="J35" s="73" t="s">
        <v>35</v>
      </c>
      <c r="K35" s="74"/>
      <c r="L35" s="76" t="s">
        <v>35</v>
      </c>
    </row>
    <row r="36" spans="1:12" s="24" customFormat="1" ht="25.5" customHeight="1" x14ac:dyDescent="0.25">
      <c r="A36" s="64">
        <v>21390</v>
      </c>
      <c r="B36" s="56" t="s">
        <v>47</v>
      </c>
      <c r="C36" s="57">
        <f t="shared" si="0"/>
        <v>0</v>
      </c>
      <c r="D36" s="59" t="s">
        <v>35</v>
      </c>
      <c r="E36" s="59" t="s">
        <v>35</v>
      </c>
      <c r="F36" s="63">
        <f>SUM(F37:F40)</f>
        <v>0</v>
      </c>
      <c r="G36" s="60" t="s">
        <v>35</v>
      </c>
      <c r="H36" s="57">
        <f t="shared" si="1"/>
        <v>0</v>
      </c>
      <c r="I36" s="59" t="s">
        <v>35</v>
      </c>
      <c r="J36" s="59" t="s">
        <v>35</v>
      </c>
      <c r="K36" s="63">
        <f>SUM(K37:K40)</f>
        <v>0</v>
      </c>
      <c r="L36" s="62" t="s">
        <v>35</v>
      </c>
    </row>
    <row r="37" spans="1:12" ht="24" x14ac:dyDescent="0.25">
      <c r="A37" s="38">
        <v>21391</v>
      </c>
      <c r="B37" s="65" t="s">
        <v>48</v>
      </c>
      <c r="C37" s="66">
        <f t="shared" si="0"/>
        <v>0</v>
      </c>
      <c r="D37" s="67" t="s">
        <v>35</v>
      </c>
      <c r="E37" s="67" t="s">
        <v>35</v>
      </c>
      <c r="F37" s="68"/>
      <c r="G37" s="69" t="s">
        <v>35</v>
      </c>
      <c r="H37" s="66">
        <f t="shared" si="1"/>
        <v>0</v>
      </c>
      <c r="I37" s="67" t="s">
        <v>35</v>
      </c>
      <c r="J37" s="67" t="s">
        <v>35</v>
      </c>
      <c r="K37" s="68"/>
      <c r="L37" s="70" t="s">
        <v>35</v>
      </c>
    </row>
    <row r="38" spans="1:12" x14ac:dyDescent="0.25">
      <c r="A38" s="44">
        <v>21393</v>
      </c>
      <c r="B38" s="71" t="s">
        <v>49</v>
      </c>
      <c r="C38" s="72">
        <f t="shared" si="0"/>
        <v>0</v>
      </c>
      <c r="D38" s="73" t="s">
        <v>35</v>
      </c>
      <c r="E38" s="73" t="s">
        <v>35</v>
      </c>
      <c r="F38" s="74"/>
      <c r="G38" s="75" t="s">
        <v>35</v>
      </c>
      <c r="H38" s="72">
        <f t="shared" si="1"/>
        <v>0</v>
      </c>
      <c r="I38" s="73" t="s">
        <v>35</v>
      </c>
      <c r="J38" s="73" t="s">
        <v>35</v>
      </c>
      <c r="K38" s="74"/>
      <c r="L38" s="76" t="s">
        <v>35</v>
      </c>
    </row>
    <row r="39" spans="1:12" x14ac:dyDescent="0.25">
      <c r="A39" s="44">
        <v>21395</v>
      </c>
      <c r="B39" s="71" t="s">
        <v>50</v>
      </c>
      <c r="C39" s="72">
        <f t="shared" si="0"/>
        <v>0</v>
      </c>
      <c r="D39" s="73" t="s">
        <v>35</v>
      </c>
      <c r="E39" s="73" t="s">
        <v>35</v>
      </c>
      <c r="F39" s="74"/>
      <c r="G39" s="75" t="s">
        <v>35</v>
      </c>
      <c r="H39" s="72">
        <f t="shared" si="1"/>
        <v>0</v>
      </c>
      <c r="I39" s="73" t="s">
        <v>35</v>
      </c>
      <c r="J39" s="73" t="s">
        <v>35</v>
      </c>
      <c r="K39" s="74"/>
      <c r="L39" s="76" t="s">
        <v>35</v>
      </c>
    </row>
    <row r="40" spans="1:12" ht="24" x14ac:dyDescent="0.25">
      <c r="A40" s="84">
        <v>21399</v>
      </c>
      <c r="B40" s="85" t="s">
        <v>51</v>
      </c>
      <c r="C40" s="86">
        <f t="shared" si="0"/>
        <v>0</v>
      </c>
      <c r="D40" s="87" t="s">
        <v>35</v>
      </c>
      <c r="E40" s="87" t="s">
        <v>35</v>
      </c>
      <c r="F40" s="88"/>
      <c r="G40" s="89" t="s">
        <v>35</v>
      </c>
      <c r="H40" s="86">
        <f t="shared" si="1"/>
        <v>0</v>
      </c>
      <c r="I40" s="87" t="s">
        <v>35</v>
      </c>
      <c r="J40" s="87" t="s">
        <v>35</v>
      </c>
      <c r="K40" s="88"/>
      <c r="L40" s="90" t="s">
        <v>35</v>
      </c>
    </row>
    <row r="41" spans="1:12" s="24" customFormat="1" ht="26.25" customHeight="1" x14ac:dyDescent="0.25">
      <c r="A41" s="91">
        <v>21420</v>
      </c>
      <c r="B41" s="92" t="s">
        <v>52</v>
      </c>
      <c r="C41" s="93">
        <f>SUM(D41:G41)</f>
        <v>0</v>
      </c>
      <c r="D41" s="94">
        <f>SUM(D42)</f>
        <v>0</v>
      </c>
      <c r="E41" s="95" t="s">
        <v>35</v>
      </c>
      <c r="F41" s="95" t="s">
        <v>35</v>
      </c>
      <c r="G41" s="96" t="s">
        <v>35</v>
      </c>
      <c r="H41" s="93">
        <f>SUM(I41:L41)</f>
        <v>0</v>
      </c>
      <c r="I41" s="94">
        <f>SUM(I42)</f>
        <v>0</v>
      </c>
      <c r="J41" s="95" t="s">
        <v>35</v>
      </c>
      <c r="K41" s="95" t="s">
        <v>35</v>
      </c>
      <c r="L41" s="97" t="s">
        <v>35</v>
      </c>
    </row>
    <row r="42" spans="1:12" s="24" customFormat="1" ht="26.25" customHeight="1" x14ac:dyDescent="0.25">
      <c r="A42" s="84">
        <v>21429</v>
      </c>
      <c r="B42" s="85" t="s">
        <v>53</v>
      </c>
      <c r="C42" s="86">
        <f>SUM(D42:G42)</f>
        <v>0</v>
      </c>
      <c r="D42" s="98"/>
      <c r="E42" s="87" t="s">
        <v>35</v>
      </c>
      <c r="F42" s="87" t="s">
        <v>35</v>
      </c>
      <c r="G42" s="89" t="s">
        <v>35</v>
      </c>
      <c r="H42" s="86">
        <f t="shared" ref="H42:H44" si="2">SUM(I42:L42)</f>
        <v>0</v>
      </c>
      <c r="I42" s="98"/>
      <c r="J42" s="87" t="s">
        <v>35</v>
      </c>
      <c r="K42" s="87" t="s">
        <v>35</v>
      </c>
      <c r="L42" s="90" t="s">
        <v>35</v>
      </c>
    </row>
    <row r="43" spans="1:12" s="24" customFormat="1" ht="24" x14ac:dyDescent="0.25">
      <c r="A43" s="64">
        <v>21490</v>
      </c>
      <c r="B43" s="56" t="s">
        <v>54</v>
      </c>
      <c r="C43" s="57">
        <f t="shared" si="0"/>
        <v>0</v>
      </c>
      <c r="D43" s="99">
        <f>D44</f>
        <v>0</v>
      </c>
      <c r="E43" s="99">
        <f t="shared" ref="E43:F43" si="3">E44</f>
        <v>0</v>
      </c>
      <c r="F43" s="99">
        <f t="shared" si="3"/>
        <v>0</v>
      </c>
      <c r="G43" s="60" t="s">
        <v>35</v>
      </c>
      <c r="H43" s="100">
        <f t="shared" si="2"/>
        <v>0</v>
      </c>
      <c r="I43" s="99">
        <f>I44</f>
        <v>0</v>
      </c>
      <c r="J43" s="99">
        <f t="shared" ref="J43:K43" si="4">J44</f>
        <v>0</v>
      </c>
      <c r="K43" s="99">
        <f t="shared" si="4"/>
        <v>0</v>
      </c>
      <c r="L43" s="62" t="s">
        <v>35</v>
      </c>
    </row>
    <row r="44" spans="1:12" s="24" customFormat="1" ht="24" x14ac:dyDescent="0.25">
      <c r="A44" s="44">
        <v>21499</v>
      </c>
      <c r="B44" s="71" t="s">
        <v>55</v>
      </c>
      <c r="C44" s="79">
        <f>SUM(D44:G44)</f>
        <v>0</v>
      </c>
      <c r="D44" s="101"/>
      <c r="E44" s="102"/>
      <c r="F44" s="102"/>
      <c r="G44" s="103" t="s">
        <v>35</v>
      </c>
      <c r="H44" s="104">
        <f t="shared" si="2"/>
        <v>0</v>
      </c>
      <c r="I44" s="40"/>
      <c r="J44" s="105"/>
      <c r="K44" s="105"/>
      <c r="L44" s="106" t="s">
        <v>35</v>
      </c>
    </row>
    <row r="45" spans="1:12" ht="12.75" customHeight="1" x14ac:dyDescent="0.25">
      <c r="A45" s="107">
        <v>23000</v>
      </c>
      <c r="B45" s="108" t="s">
        <v>56</v>
      </c>
      <c r="C45" s="109">
        <f>SUM(D45:G45)</f>
        <v>0</v>
      </c>
      <c r="D45" s="59" t="s">
        <v>35</v>
      </c>
      <c r="E45" s="59" t="s">
        <v>35</v>
      </c>
      <c r="F45" s="59" t="s">
        <v>35</v>
      </c>
      <c r="G45" s="99">
        <f>SUM(G46:G47)</f>
        <v>0</v>
      </c>
      <c r="H45" s="109">
        <f t="shared" si="1"/>
        <v>0</v>
      </c>
      <c r="I45" s="87" t="s">
        <v>35</v>
      </c>
      <c r="J45" s="87" t="s">
        <v>35</v>
      </c>
      <c r="K45" s="87" t="s">
        <v>35</v>
      </c>
      <c r="L45" s="110">
        <f>SUM(L46:L47)</f>
        <v>0</v>
      </c>
    </row>
    <row r="46" spans="1:12" ht="24" x14ac:dyDescent="0.25">
      <c r="A46" s="111">
        <v>23410</v>
      </c>
      <c r="B46" s="112" t="s">
        <v>57</v>
      </c>
      <c r="C46" s="113">
        <f t="shared" si="0"/>
        <v>0</v>
      </c>
      <c r="D46" s="95" t="s">
        <v>35</v>
      </c>
      <c r="E46" s="95" t="s">
        <v>35</v>
      </c>
      <c r="F46" s="95" t="s">
        <v>35</v>
      </c>
      <c r="G46" s="114"/>
      <c r="H46" s="113">
        <f t="shared" si="1"/>
        <v>0</v>
      </c>
      <c r="I46" s="95" t="s">
        <v>35</v>
      </c>
      <c r="J46" s="95" t="s">
        <v>35</v>
      </c>
      <c r="K46" s="95" t="s">
        <v>35</v>
      </c>
      <c r="L46" s="115"/>
    </row>
    <row r="47" spans="1:12" ht="24" x14ac:dyDescent="0.25">
      <c r="A47" s="111">
        <v>23510</v>
      </c>
      <c r="B47" s="112" t="s">
        <v>58</v>
      </c>
      <c r="C47" s="93">
        <f t="shared" si="0"/>
        <v>0</v>
      </c>
      <c r="D47" s="95" t="s">
        <v>35</v>
      </c>
      <c r="E47" s="95" t="s">
        <v>35</v>
      </c>
      <c r="F47" s="95" t="s">
        <v>35</v>
      </c>
      <c r="G47" s="114"/>
      <c r="H47" s="93">
        <f t="shared" si="1"/>
        <v>0</v>
      </c>
      <c r="I47" s="95" t="s">
        <v>35</v>
      </c>
      <c r="J47" s="95" t="s">
        <v>35</v>
      </c>
      <c r="K47" s="95" t="s">
        <v>35</v>
      </c>
      <c r="L47" s="115"/>
    </row>
    <row r="48" spans="1:12" x14ac:dyDescent="0.25">
      <c r="A48" s="116"/>
      <c r="B48" s="112"/>
      <c r="C48" s="117"/>
      <c r="D48" s="95"/>
      <c r="E48" s="95"/>
      <c r="F48" s="94"/>
      <c r="G48" s="118"/>
      <c r="H48" s="117"/>
      <c r="I48" s="95"/>
      <c r="J48" s="95"/>
      <c r="K48" s="94"/>
      <c r="L48" s="119"/>
    </row>
    <row r="49" spans="1:13" s="24" customFormat="1" x14ac:dyDescent="0.25">
      <c r="A49" s="120"/>
      <c r="B49" s="121" t="s">
        <v>59</v>
      </c>
      <c r="C49" s="122"/>
      <c r="D49" s="123"/>
      <c r="E49" s="123"/>
      <c r="F49" s="123"/>
      <c r="G49" s="124"/>
      <c r="H49" s="122"/>
      <c r="I49" s="123"/>
      <c r="J49" s="123"/>
      <c r="K49" s="123"/>
      <c r="L49" s="125"/>
    </row>
    <row r="50" spans="1:13" s="24" customFormat="1" ht="12.75" thickBot="1" x14ac:dyDescent="0.3">
      <c r="A50" s="126"/>
      <c r="B50" s="25" t="s">
        <v>60</v>
      </c>
      <c r="C50" s="127">
        <f t="shared" ref="C50:C113" si="5">SUM(D50:G50)</f>
        <v>38687</v>
      </c>
      <c r="D50" s="128">
        <f>SUM(D51,D283)</f>
        <v>38687</v>
      </c>
      <c r="E50" s="128">
        <f>SUM(E51,E283)</f>
        <v>0</v>
      </c>
      <c r="F50" s="128">
        <f>SUM(F51,F283)</f>
        <v>0</v>
      </c>
      <c r="G50" s="129">
        <f>SUM(G51,G283)</f>
        <v>0</v>
      </c>
      <c r="H50" s="127">
        <f t="shared" ref="H50:H113" si="6">SUM(I50:L50)</f>
        <v>36101</v>
      </c>
      <c r="I50" s="128">
        <f>SUM(I51,I283)</f>
        <v>36101</v>
      </c>
      <c r="J50" s="128">
        <f>SUM(J51,J283)</f>
        <v>0</v>
      </c>
      <c r="K50" s="128">
        <f>SUM(K51,K283)</f>
        <v>0</v>
      </c>
      <c r="L50" s="130">
        <f>SUM(L51,L283)</f>
        <v>0</v>
      </c>
    </row>
    <row r="51" spans="1:13" s="24" customFormat="1" ht="36.75" thickTop="1" x14ac:dyDescent="0.25">
      <c r="A51" s="131"/>
      <c r="B51" s="132" t="s">
        <v>61</v>
      </c>
      <c r="C51" s="133">
        <f t="shared" si="5"/>
        <v>38687</v>
      </c>
      <c r="D51" s="134">
        <f>SUM(D52,D194)</f>
        <v>38687</v>
      </c>
      <c r="E51" s="134">
        <f>SUM(E52,E194)</f>
        <v>0</v>
      </c>
      <c r="F51" s="134">
        <f>SUM(F52,F194)</f>
        <v>0</v>
      </c>
      <c r="G51" s="135">
        <f>SUM(G52,G194)</f>
        <v>0</v>
      </c>
      <c r="H51" s="133">
        <f t="shared" si="6"/>
        <v>36101</v>
      </c>
      <c r="I51" s="134">
        <f>SUM(I52,I194)</f>
        <v>36101</v>
      </c>
      <c r="J51" s="134">
        <f>SUM(J52,J194)</f>
        <v>0</v>
      </c>
      <c r="K51" s="134">
        <f>SUM(K52,K194)</f>
        <v>0</v>
      </c>
      <c r="L51" s="136">
        <f>SUM(L52,L194)</f>
        <v>0</v>
      </c>
    </row>
    <row r="52" spans="1:13" s="24" customFormat="1" ht="24" x14ac:dyDescent="0.25">
      <c r="A52" s="137"/>
      <c r="B52" s="18" t="s">
        <v>62</v>
      </c>
      <c r="C52" s="138">
        <f t="shared" si="5"/>
        <v>36687</v>
      </c>
      <c r="D52" s="139">
        <f>SUM(D53,D75,D173,D187)</f>
        <v>36687</v>
      </c>
      <c r="E52" s="139">
        <f>SUM(E53,E75,E173,E187)</f>
        <v>0</v>
      </c>
      <c r="F52" s="139">
        <f>SUM(F53,F75,F173,F187)</f>
        <v>0</v>
      </c>
      <c r="G52" s="140">
        <f>SUM(G53,G75,G173,G187)</f>
        <v>0</v>
      </c>
      <c r="H52" s="138">
        <f t="shared" si="6"/>
        <v>34101</v>
      </c>
      <c r="I52" s="139">
        <f>SUM(I53,I75,I173,I187)</f>
        <v>34101</v>
      </c>
      <c r="J52" s="139">
        <f>SUM(J53,J75,J173,J187)</f>
        <v>0</v>
      </c>
      <c r="K52" s="139">
        <f>SUM(K53,K75,K173,K187)</f>
        <v>0</v>
      </c>
      <c r="L52" s="141">
        <f>SUM(L53,L75,L173,L187)</f>
        <v>0</v>
      </c>
    </row>
    <row r="53" spans="1:13" s="24" customFormat="1" x14ac:dyDescent="0.25">
      <c r="A53" s="142">
        <v>1000</v>
      </c>
      <c r="B53" s="142" t="s">
        <v>63</v>
      </c>
      <c r="C53" s="143">
        <f t="shared" si="5"/>
        <v>8979</v>
      </c>
      <c r="D53" s="144">
        <f>SUM(D54,D67)</f>
        <v>8979</v>
      </c>
      <c r="E53" s="144">
        <f>SUM(E54,E67)</f>
        <v>0</v>
      </c>
      <c r="F53" s="144">
        <f>SUM(F54,F67)</f>
        <v>0</v>
      </c>
      <c r="G53" s="145">
        <f>SUM(G54,G67)</f>
        <v>0</v>
      </c>
      <c r="H53" s="143">
        <f t="shared" si="6"/>
        <v>8722</v>
      </c>
      <c r="I53" s="144">
        <f>SUM(I54,I67)</f>
        <v>8722</v>
      </c>
      <c r="J53" s="144">
        <f>SUM(J54,J67)</f>
        <v>0</v>
      </c>
      <c r="K53" s="144">
        <f>SUM(K54,K67)</f>
        <v>0</v>
      </c>
      <c r="L53" s="146">
        <f>SUM(L54,L67)</f>
        <v>0</v>
      </c>
    </row>
    <row r="54" spans="1:13" x14ac:dyDescent="0.25">
      <c r="A54" s="56">
        <v>1100</v>
      </c>
      <c r="B54" s="147" t="s">
        <v>64</v>
      </c>
      <c r="C54" s="57">
        <f t="shared" si="5"/>
        <v>8376</v>
      </c>
      <c r="D54" s="63">
        <f>SUM(D55,D58,D66)</f>
        <v>8376</v>
      </c>
      <c r="E54" s="63">
        <f>SUM(E55,E58,E66)</f>
        <v>0</v>
      </c>
      <c r="F54" s="63">
        <f>SUM(F55,F58,F66)</f>
        <v>0</v>
      </c>
      <c r="G54" s="148">
        <f>SUM(G55,G58,G66)</f>
        <v>0</v>
      </c>
      <c r="H54" s="57">
        <f t="shared" si="6"/>
        <v>8130</v>
      </c>
      <c r="I54" s="63">
        <f>SUM(I55,I58,I66)</f>
        <v>8130</v>
      </c>
      <c r="J54" s="63">
        <f>SUM(J55,J58,J66)</f>
        <v>0</v>
      </c>
      <c r="K54" s="63">
        <f>SUM(K55,K58,K66)</f>
        <v>0</v>
      </c>
      <c r="L54" s="149">
        <f>SUM(L55,L58,L66)</f>
        <v>0</v>
      </c>
    </row>
    <row r="55" spans="1:13" x14ac:dyDescent="0.25">
      <c r="A55" s="150">
        <v>1110</v>
      </c>
      <c r="B55" s="112" t="s">
        <v>65</v>
      </c>
      <c r="C55" s="117">
        <f t="shared" si="5"/>
        <v>0</v>
      </c>
      <c r="D55" s="151">
        <f>SUM(D56:D57)</f>
        <v>0</v>
      </c>
      <c r="E55" s="151">
        <f>SUM(E56:E57)</f>
        <v>0</v>
      </c>
      <c r="F55" s="151">
        <f>SUM(F56:F57)</f>
        <v>0</v>
      </c>
      <c r="G55" s="152">
        <f>SUM(G56:G57)</f>
        <v>0</v>
      </c>
      <c r="H55" s="117">
        <f t="shared" si="6"/>
        <v>0</v>
      </c>
      <c r="I55" s="151">
        <f>SUM(I56:I57)</f>
        <v>0</v>
      </c>
      <c r="J55" s="151">
        <f>SUM(J56:J57)</f>
        <v>0</v>
      </c>
      <c r="K55" s="151">
        <f>SUM(K56:K57)</f>
        <v>0</v>
      </c>
      <c r="L55" s="153">
        <f>SUM(L56:L57)</f>
        <v>0</v>
      </c>
    </row>
    <row r="56" spans="1:13" x14ac:dyDescent="0.25">
      <c r="A56" s="38">
        <v>1111</v>
      </c>
      <c r="B56" s="65" t="s">
        <v>66</v>
      </c>
      <c r="C56" s="66">
        <f t="shared" si="5"/>
        <v>0</v>
      </c>
      <c r="D56" s="68"/>
      <c r="E56" s="68"/>
      <c r="F56" s="68"/>
      <c r="G56" s="154"/>
      <c r="H56" s="66">
        <f t="shared" si="6"/>
        <v>0</v>
      </c>
      <c r="I56" s="68">
        <v>0</v>
      </c>
      <c r="J56" s="68"/>
      <c r="K56" s="68"/>
      <c r="L56" s="155"/>
      <c r="M56" s="156"/>
    </row>
    <row r="57" spans="1:13" ht="24" customHeight="1" x14ac:dyDescent="0.25">
      <c r="A57" s="44">
        <v>1119</v>
      </c>
      <c r="B57" s="71" t="s">
        <v>67</v>
      </c>
      <c r="C57" s="72">
        <f t="shared" si="5"/>
        <v>0</v>
      </c>
      <c r="D57" s="74"/>
      <c r="E57" s="74"/>
      <c r="F57" s="74"/>
      <c r="G57" s="157"/>
      <c r="H57" s="72">
        <f t="shared" si="6"/>
        <v>0</v>
      </c>
      <c r="I57" s="74">
        <v>0</v>
      </c>
      <c r="J57" s="74"/>
      <c r="K57" s="74"/>
      <c r="L57" s="158"/>
      <c r="M57" s="156"/>
    </row>
    <row r="58" spans="1:13" x14ac:dyDescent="0.25">
      <c r="A58" s="159">
        <v>1140</v>
      </c>
      <c r="B58" s="71" t="s">
        <v>68</v>
      </c>
      <c r="C58" s="72">
        <f t="shared" si="5"/>
        <v>0</v>
      </c>
      <c r="D58" s="160">
        <f>SUM(D59:D65)</f>
        <v>0</v>
      </c>
      <c r="E58" s="160">
        <f>SUM(E59:E65)</f>
        <v>0</v>
      </c>
      <c r="F58" s="160">
        <f>SUM(F59:F65)</f>
        <v>0</v>
      </c>
      <c r="G58" s="161">
        <f>SUM(G59:G65)</f>
        <v>0</v>
      </c>
      <c r="H58" s="72">
        <f t="shared" si="6"/>
        <v>0</v>
      </c>
      <c r="I58" s="160">
        <f>SUM(I59:I65)</f>
        <v>0</v>
      </c>
      <c r="J58" s="160">
        <f>SUM(J59:J65)</f>
        <v>0</v>
      </c>
      <c r="K58" s="160">
        <f>SUM(K59:K65)</f>
        <v>0</v>
      </c>
      <c r="L58" s="162">
        <f>SUM(L59:L65)</f>
        <v>0</v>
      </c>
    </row>
    <row r="59" spans="1:13" x14ac:dyDescent="0.25">
      <c r="A59" s="44">
        <v>1141</v>
      </c>
      <c r="B59" s="71" t="s">
        <v>69</v>
      </c>
      <c r="C59" s="72">
        <f t="shared" si="5"/>
        <v>0</v>
      </c>
      <c r="D59" s="74"/>
      <c r="E59" s="74"/>
      <c r="F59" s="74"/>
      <c r="G59" s="157"/>
      <c r="H59" s="72">
        <f t="shared" si="6"/>
        <v>0</v>
      </c>
      <c r="I59" s="74">
        <v>0</v>
      </c>
      <c r="J59" s="74"/>
      <c r="K59" s="74"/>
      <c r="L59" s="158"/>
      <c r="M59" s="156"/>
    </row>
    <row r="60" spans="1:13" ht="24.75" customHeight="1" x14ac:dyDescent="0.25">
      <c r="A60" s="44">
        <v>1142</v>
      </c>
      <c r="B60" s="71" t="s">
        <v>70</v>
      </c>
      <c r="C60" s="72">
        <f t="shared" si="5"/>
        <v>0</v>
      </c>
      <c r="D60" s="74"/>
      <c r="E60" s="74"/>
      <c r="F60" s="74"/>
      <c r="G60" s="157"/>
      <c r="H60" s="72">
        <f t="shared" si="6"/>
        <v>0</v>
      </c>
      <c r="I60" s="74">
        <v>0</v>
      </c>
      <c r="J60" s="74"/>
      <c r="K60" s="74"/>
      <c r="L60" s="158"/>
      <c r="M60" s="156"/>
    </row>
    <row r="61" spans="1:13" ht="24" x14ac:dyDescent="0.25">
      <c r="A61" s="44">
        <v>1145</v>
      </c>
      <c r="B61" s="71" t="s">
        <v>71</v>
      </c>
      <c r="C61" s="72">
        <f t="shared" si="5"/>
        <v>0</v>
      </c>
      <c r="D61" s="74"/>
      <c r="E61" s="74"/>
      <c r="F61" s="74"/>
      <c r="G61" s="157"/>
      <c r="H61" s="72">
        <f t="shared" si="6"/>
        <v>0</v>
      </c>
      <c r="I61" s="74">
        <v>0</v>
      </c>
      <c r="J61" s="74"/>
      <c r="K61" s="74"/>
      <c r="L61" s="158"/>
      <c r="M61" s="156"/>
    </row>
    <row r="62" spans="1:13" ht="27.75" customHeight="1" x14ac:dyDescent="0.25">
      <c r="A62" s="44">
        <v>1146</v>
      </c>
      <c r="B62" s="71" t="s">
        <v>72</v>
      </c>
      <c r="C62" s="72">
        <f t="shared" si="5"/>
        <v>0</v>
      </c>
      <c r="D62" s="74"/>
      <c r="E62" s="74"/>
      <c r="F62" s="74"/>
      <c r="G62" s="157"/>
      <c r="H62" s="72">
        <f t="shared" si="6"/>
        <v>0</v>
      </c>
      <c r="I62" s="74">
        <v>0</v>
      </c>
      <c r="J62" s="74"/>
      <c r="K62" s="74"/>
      <c r="L62" s="158"/>
      <c r="M62" s="156"/>
    </row>
    <row r="63" spans="1:13" x14ac:dyDescent="0.25">
      <c r="A63" s="44">
        <v>1147</v>
      </c>
      <c r="B63" s="71" t="s">
        <v>73</v>
      </c>
      <c r="C63" s="72">
        <f t="shared" si="5"/>
        <v>0</v>
      </c>
      <c r="D63" s="74"/>
      <c r="E63" s="74"/>
      <c r="F63" s="74"/>
      <c r="G63" s="157"/>
      <c r="H63" s="72">
        <f t="shared" si="6"/>
        <v>0</v>
      </c>
      <c r="I63" s="74">
        <v>0</v>
      </c>
      <c r="J63" s="74"/>
      <c r="K63" s="74"/>
      <c r="L63" s="158"/>
      <c r="M63" s="156"/>
    </row>
    <row r="64" spans="1:13" x14ac:dyDescent="0.25">
      <c r="A64" s="44">
        <v>1148</v>
      </c>
      <c r="B64" s="71" t="s">
        <v>74</v>
      </c>
      <c r="C64" s="72">
        <f t="shared" si="5"/>
        <v>0</v>
      </c>
      <c r="D64" s="74"/>
      <c r="E64" s="74"/>
      <c r="F64" s="74"/>
      <c r="G64" s="157"/>
      <c r="H64" s="72">
        <f t="shared" si="6"/>
        <v>0</v>
      </c>
      <c r="I64" s="74">
        <v>0</v>
      </c>
      <c r="J64" s="74"/>
      <c r="K64" s="74"/>
      <c r="L64" s="158"/>
      <c r="M64" s="156"/>
    </row>
    <row r="65" spans="1:13" ht="24" customHeight="1" x14ac:dyDescent="0.25">
      <c r="A65" s="44">
        <v>1149</v>
      </c>
      <c r="B65" s="71" t="s">
        <v>75</v>
      </c>
      <c r="C65" s="72">
        <f t="shared" si="5"/>
        <v>0</v>
      </c>
      <c r="D65" s="74"/>
      <c r="E65" s="74"/>
      <c r="F65" s="74"/>
      <c r="G65" s="157"/>
      <c r="H65" s="72">
        <f t="shared" si="6"/>
        <v>0</v>
      </c>
      <c r="I65" s="74">
        <v>0</v>
      </c>
      <c r="J65" s="74"/>
      <c r="K65" s="74"/>
      <c r="L65" s="158"/>
      <c r="M65" s="156"/>
    </row>
    <row r="66" spans="1:13" ht="36" x14ac:dyDescent="0.25">
      <c r="A66" s="150">
        <v>1150</v>
      </c>
      <c r="B66" s="112" t="s">
        <v>76</v>
      </c>
      <c r="C66" s="117">
        <f t="shared" si="5"/>
        <v>8376</v>
      </c>
      <c r="D66" s="163">
        <v>8376</v>
      </c>
      <c r="E66" s="163"/>
      <c r="F66" s="163"/>
      <c r="G66" s="164"/>
      <c r="H66" s="117">
        <f t="shared" si="6"/>
        <v>8130</v>
      </c>
      <c r="I66" s="163">
        <v>8130</v>
      </c>
      <c r="J66" s="163"/>
      <c r="K66" s="163"/>
      <c r="L66" s="165"/>
      <c r="M66" s="156"/>
    </row>
    <row r="67" spans="1:13" ht="24" x14ac:dyDescent="0.25">
      <c r="A67" s="56">
        <v>1200</v>
      </c>
      <c r="B67" s="147" t="s">
        <v>77</v>
      </c>
      <c r="C67" s="57">
        <f t="shared" si="5"/>
        <v>603</v>
      </c>
      <c r="D67" s="63">
        <f>SUM(D68:D69)</f>
        <v>603</v>
      </c>
      <c r="E67" s="63">
        <f>SUM(E68:E69)</f>
        <v>0</v>
      </c>
      <c r="F67" s="63">
        <f>SUM(F68:F69)</f>
        <v>0</v>
      </c>
      <c r="G67" s="166">
        <f>SUM(G68:G69)</f>
        <v>0</v>
      </c>
      <c r="H67" s="57">
        <f t="shared" si="6"/>
        <v>592</v>
      </c>
      <c r="I67" s="63">
        <f>SUM(I68:I69)</f>
        <v>592</v>
      </c>
      <c r="J67" s="63">
        <f>SUM(J68:J69)</f>
        <v>0</v>
      </c>
      <c r="K67" s="63">
        <f>SUM(K68:K69)</f>
        <v>0</v>
      </c>
      <c r="L67" s="167">
        <f>SUM(L68:L69)</f>
        <v>0</v>
      </c>
    </row>
    <row r="68" spans="1:13" ht="24" x14ac:dyDescent="0.25">
      <c r="A68" s="168">
        <v>1210</v>
      </c>
      <c r="B68" s="65" t="s">
        <v>78</v>
      </c>
      <c r="C68" s="66">
        <f t="shared" si="5"/>
        <v>603</v>
      </c>
      <c r="D68" s="68">
        <v>603</v>
      </c>
      <c r="E68" s="68"/>
      <c r="F68" s="68"/>
      <c r="G68" s="154"/>
      <c r="H68" s="66">
        <f t="shared" si="6"/>
        <v>592</v>
      </c>
      <c r="I68" s="68">
        <v>592</v>
      </c>
      <c r="J68" s="68"/>
      <c r="K68" s="68"/>
      <c r="L68" s="155"/>
      <c r="M68" s="156"/>
    </row>
    <row r="69" spans="1:13" ht="24" x14ac:dyDescent="0.25">
      <c r="A69" s="159">
        <v>1220</v>
      </c>
      <c r="B69" s="71" t="s">
        <v>79</v>
      </c>
      <c r="C69" s="72">
        <f t="shared" si="5"/>
        <v>0</v>
      </c>
      <c r="D69" s="160">
        <f>SUM(D70:D74)</f>
        <v>0</v>
      </c>
      <c r="E69" s="160">
        <f>SUM(E70:E74)</f>
        <v>0</v>
      </c>
      <c r="F69" s="160">
        <f>SUM(F70:F74)</f>
        <v>0</v>
      </c>
      <c r="G69" s="161">
        <f>SUM(G70:G74)</f>
        <v>0</v>
      </c>
      <c r="H69" s="72">
        <f t="shared" si="6"/>
        <v>0</v>
      </c>
      <c r="I69" s="160">
        <f>SUM(I70:I74)</f>
        <v>0</v>
      </c>
      <c r="J69" s="160">
        <f>SUM(J70:J74)</f>
        <v>0</v>
      </c>
      <c r="K69" s="160">
        <f>SUM(K70:K74)</f>
        <v>0</v>
      </c>
      <c r="L69" s="162">
        <f>SUM(L70:L74)</f>
        <v>0</v>
      </c>
    </row>
    <row r="70" spans="1:13" ht="48" x14ac:dyDescent="0.25">
      <c r="A70" s="44">
        <v>1221</v>
      </c>
      <c r="B70" s="71" t="s">
        <v>80</v>
      </c>
      <c r="C70" s="72">
        <f t="shared" si="5"/>
        <v>0</v>
      </c>
      <c r="D70" s="74"/>
      <c r="E70" s="74"/>
      <c r="F70" s="74"/>
      <c r="G70" s="157"/>
      <c r="H70" s="72">
        <f t="shared" si="6"/>
        <v>0</v>
      </c>
      <c r="I70" s="74">
        <v>0</v>
      </c>
      <c r="J70" s="74"/>
      <c r="K70" s="74"/>
      <c r="L70" s="158"/>
      <c r="M70" s="156"/>
    </row>
    <row r="71" spans="1:13" x14ac:dyDescent="0.25">
      <c r="A71" s="44">
        <v>1223</v>
      </c>
      <c r="B71" s="71" t="s">
        <v>81</v>
      </c>
      <c r="C71" s="72">
        <f t="shared" si="5"/>
        <v>0</v>
      </c>
      <c r="D71" s="74"/>
      <c r="E71" s="74"/>
      <c r="F71" s="74"/>
      <c r="G71" s="157"/>
      <c r="H71" s="72">
        <f t="shared" si="6"/>
        <v>0</v>
      </c>
      <c r="I71" s="74">
        <v>0</v>
      </c>
      <c r="J71" s="74"/>
      <c r="K71" s="74"/>
      <c r="L71" s="158"/>
      <c r="M71" s="156"/>
    </row>
    <row r="72" spans="1:13" x14ac:dyDescent="0.25">
      <c r="A72" s="44">
        <v>1225</v>
      </c>
      <c r="B72" s="71" t="s">
        <v>82</v>
      </c>
      <c r="C72" s="72">
        <f t="shared" si="5"/>
        <v>0</v>
      </c>
      <c r="D72" s="74"/>
      <c r="E72" s="74"/>
      <c r="F72" s="74"/>
      <c r="G72" s="157"/>
      <c r="H72" s="72">
        <f t="shared" si="6"/>
        <v>0</v>
      </c>
      <c r="I72" s="74">
        <v>0</v>
      </c>
      <c r="J72" s="74"/>
      <c r="K72" s="74"/>
      <c r="L72" s="158"/>
      <c r="M72" s="156"/>
    </row>
    <row r="73" spans="1:13" ht="36" x14ac:dyDescent="0.25">
      <c r="A73" s="44">
        <v>1227</v>
      </c>
      <c r="B73" s="71" t="s">
        <v>83</v>
      </c>
      <c r="C73" s="72">
        <f t="shared" si="5"/>
        <v>0</v>
      </c>
      <c r="D73" s="74"/>
      <c r="E73" s="74"/>
      <c r="F73" s="74"/>
      <c r="G73" s="157"/>
      <c r="H73" s="72">
        <f t="shared" si="6"/>
        <v>0</v>
      </c>
      <c r="I73" s="74">
        <v>0</v>
      </c>
      <c r="J73" s="74"/>
      <c r="K73" s="74"/>
      <c r="L73" s="158"/>
      <c r="M73" s="156"/>
    </row>
    <row r="74" spans="1:13" ht="48" x14ac:dyDescent="0.25">
      <c r="A74" s="44">
        <v>1228</v>
      </c>
      <c r="B74" s="71" t="s">
        <v>84</v>
      </c>
      <c r="C74" s="72">
        <f t="shared" si="5"/>
        <v>0</v>
      </c>
      <c r="D74" s="74"/>
      <c r="E74" s="74"/>
      <c r="F74" s="74"/>
      <c r="G74" s="157"/>
      <c r="H74" s="72">
        <f t="shared" si="6"/>
        <v>0</v>
      </c>
      <c r="I74" s="74">
        <v>0</v>
      </c>
      <c r="J74" s="74"/>
      <c r="K74" s="74"/>
      <c r="L74" s="158"/>
      <c r="M74" s="156"/>
    </row>
    <row r="75" spans="1:13" x14ac:dyDescent="0.25">
      <c r="A75" s="142">
        <v>2000</v>
      </c>
      <c r="B75" s="142" t="s">
        <v>85</v>
      </c>
      <c r="C75" s="143">
        <f t="shared" si="5"/>
        <v>27708</v>
      </c>
      <c r="D75" s="144">
        <f>SUM(D76,D83,D130,D164,D165,D172)</f>
        <v>27708</v>
      </c>
      <c r="E75" s="144">
        <f>SUM(E76,E83,E130,E164,E165,E172)</f>
        <v>0</v>
      </c>
      <c r="F75" s="144">
        <f>SUM(F76,F83,F130,F164,F165,F172)</f>
        <v>0</v>
      </c>
      <c r="G75" s="145">
        <f>SUM(G76,G83,G130,G164,G165,G172)</f>
        <v>0</v>
      </c>
      <c r="H75" s="143">
        <f t="shared" si="6"/>
        <v>25379</v>
      </c>
      <c r="I75" s="144">
        <f>SUM(I76,I83,I130,I164,I165,I172)</f>
        <v>25379</v>
      </c>
      <c r="J75" s="144">
        <f>SUM(J76,J83,J130,J164,J165,J172)</f>
        <v>0</v>
      </c>
      <c r="K75" s="144">
        <f>SUM(K76,K83,K130,K164,K165,K172)</f>
        <v>0</v>
      </c>
      <c r="L75" s="146">
        <f>SUM(L76,L83,L130,L164,L165,L172)</f>
        <v>0</v>
      </c>
    </row>
    <row r="76" spans="1:13" ht="24" x14ac:dyDescent="0.25">
      <c r="A76" s="56">
        <v>2100</v>
      </c>
      <c r="B76" s="147" t="s">
        <v>86</v>
      </c>
      <c r="C76" s="57">
        <f t="shared" si="5"/>
        <v>0</v>
      </c>
      <c r="D76" s="63">
        <f>SUM(D77,D80)</f>
        <v>0</v>
      </c>
      <c r="E76" s="63">
        <f>SUM(E77,E80)</f>
        <v>0</v>
      </c>
      <c r="F76" s="63">
        <f>SUM(F77,F80)</f>
        <v>0</v>
      </c>
      <c r="G76" s="166">
        <f>SUM(G77,G80)</f>
        <v>0</v>
      </c>
      <c r="H76" s="57">
        <f t="shared" si="6"/>
        <v>0</v>
      </c>
      <c r="I76" s="63">
        <f>SUM(I77,I80)</f>
        <v>0</v>
      </c>
      <c r="J76" s="63">
        <f>SUM(J77,J80)</f>
        <v>0</v>
      </c>
      <c r="K76" s="63">
        <f>SUM(K77,K80)</f>
        <v>0</v>
      </c>
      <c r="L76" s="167">
        <f>SUM(L77,L80)</f>
        <v>0</v>
      </c>
    </row>
    <row r="77" spans="1:13" ht="24" x14ac:dyDescent="0.25">
      <c r="A77" s="168">
        <v>2110</v>
      </c>
      <c r="B77" s="65" t="s">
        <v>87</v>
      </c>
      <c r="C77" s="66">
        <f t="shared" si="5"/>
        <v>0</v>
      </c>
      <c r="D77" s="169">
        <f>SUM(D78:D79)</f>
        <v>0</v>
      </c>
      <c r="E77" s="169">
        <f>SUM(E78:E79)</f>
        <v>0</v>
      </c>
      <c r="F77" s="169">
        <f>SUM(F78:F79)</f>
        <v>0</v>
      </c>
      <c r="G77" s="170">
        <f>SUM(G78:G79)</f>
        <v>0</v>
      </c>
      <c r="H77" s="66">
        <f t="shared" si="6"/>
        <v>0</v>
      </c>
      <c r="I77" s="169">
        <f>SUM(I78:I79)</f>
        <v>0</v>
      </c>
      <c r="J77" s="169">
        <f>SUM(J78:J79)</f>
        <v>0</v>
      </c>
      <c r="K77" s="169">
        <f>SUM(K78:K79)</f>
        <v>0</v>
      </c>
      <c r="L77" s="171">
        <f>SUM(L78:L79)</f>
        <v>0</v>
      </c>
    </row>
    <row r="78" spans="1:13" x14ac:dyDescent="0.25">
      <c r="A78" s="44">
        <v>2111</v>
      </c>
      <c r="B78" s="71" t="s">
        <v>88</v>
      </c>
      <c r="C78" s="72">
        <f t="shared" si="5"/>
        <v>0</v>
      </c>
      <c r="D78" s="74"/>
      <c r="E78" s="74"/>
      <c r="F78" s="74"/>
      <c r="G78" s="157"/>
      <c r="H78" s="72">
        <f t="shared" si="6"/>
        <v>0</v>
      </c>
      <c r="I78" s="74">
        <v>0</v>
      </c>
      <c r="J78" s="74"/>
      <c r="K78" s="74"/>
      <c r="L78" s="158"/>
      <c r="M78" s="156"/>
    </row>
    <row r="79" spans="1:13" ht="24" x14ac:dyDescent="0.25">
      <c r="A79" s="44">
        <v>2112</v>
      </c>
      <c r="B79" s="71" t="s">
        <v>89</v>
      </c>
      <c r="C79" s="72">
        <f t="shared" si="5"/>
        <v>0</v>
      </c>
      <c r="D79" s="74"/>
      <c r="E79" s="74"/>
      <c r="F79" s="74"/>
      <c r="G79" s="157"/>
      <c r="H79" s="72">
        <f t="shared" si="6"/>
        <v>0</v>
      </c>
      <c r="I79" s="74">
        <v>0</v>
      </c>
      <c r="J79" s="74"/>
      <c r="K79" s="74"/>
      <c r="L79" s="158"/>
      <c r="M79" s="156"/>
    </row>
    <row r="80" spans="1:13" ht="24" x14ac:dyDescent="0.25">
      <c r="A80" s="159">
        <v>2120</v>
      </c>
      <c r="B80" s="71" t="s">
        <v>90</v>
      </c>
      <c r="C80" s="72">
        <f t="shared" si="5"/>
        <v>0</v>
      </c>
      <c r="D80" s="160">
        <f>SUM(D81:D82)</f>
        <v>0</v>
      </c>
      <c r="E80" s="160">
        <f>SUM(E81:E82)</f>
        <v>0</v>
      </c>
      <c r="F80" s="160">
        <f>SUM(F81:F82)</f>
        <v>0</v>
      </c>
      <c r="G80" s="161">
        <f>SUM(G81:G82)</f>
        <v>0</v>
      </c>
      <c r="H80" s="72">
        <f t="shared" si="6"/>
        <v>0</v>
      </c>
      <c r="I80" s="160">
        <f>SUM(I81:I82)</f>
        <v>0</v>
      </c>
      <c r="J80" s="160">
        <f>SUM(J81:J82)</f>
        <v>0</v>
      </c>
      <c r="K80" s="160">
        <f>SUM(K81:K82)</f>
        <v>0</v>
      </c>
      <c r="L80" s="162">
        <f>SUM(L81:L82)</f>
        <v>0</v>
      </c>
    </row>
    <row r="81" spans="1:13" x14ac:dyDescent="0.25">
      <c r="A81" s="44">
        <v>2121</v>
      </c>
      <c r="B81" s="71" t="s">
        <v>88</v>
      </c>
      <c r="C81" s="72">
        <f t="shared" si="5"/>
        <v>0</v>
      </c>
      <c r="D81" s="74"/>
      <c r="E81" s="74"/>
      <c r="F81" s="74"/>
      <c r="G81" s="157"/>
      <c r="H81" s="72">
        <f t="shared" si="6"/>
        <v>0</v>
      </c>
      <c r="I81" s="74">
        <v>0</v>
      </c>
      <c r="J81" s="74"/>
      <c r="K81" s="74"/>
      <c r="L81" s="158"/>
      <c r="M81" s="156"/>
    </row>
    <row r="82" spans="1:13" ht="24" x14ac:dyDescent="0.25">
      <c r="A82" s="44">
        <v>2122</v>
      </c>
      <c r="B82" s="71" t="s">
        <v>89</v>
      </c>
      <c r="C82" s="72">
        <f t="shared" si="5"/>
        <v>0</v>
      </c>
      <c r="D82" s="74"/>
      <c r="E82" s="74"/>
      <c r="F82" s="74"/>
      <c r="G82" s="157"/>
      <c r="H82" s="72">
        <f t="shared" si="6"/>
        <v>0</v>
      </c>
      <c r="I82" s="74">
        <v>0</v>
      </c>
      <c r="J82" s="74"/>
      <c r="K82" s="74"/>
      <c r="L82" s="158"/>
      <c r="M82" s="156"/>
    </row>
    <row r="83" spans="1:13" x14ac:dyDescent="0.25">
      <c r="A83" s="56">
        <v>2200</v>
      </c>
      <c r="B83" s="147" t="s">
        <v>91</v>
      </c>
      <c r="C83" s="57">
        <f t="shared" si="5"/>
        <v>11008</v>
      </c>
      <c r="D83" s="63">
        <f>SUM(D84,D89,D95,D103,D112,D116,D122,D128)</f>
        <v>11008</v>
      </c>
      <c r="E83" s="63">
        <f>SUM(E84,E89,E95,E103,E112,E116,E122,E128)</f>
        <v>0</v>
      </c>
      <c r="F83" s="63">
        <f>SUM(F84,F89,F95,F103,F112,F116,F122,F128)</f>
        <v>0</v>
      </c>
      <c r="G83" s="166">
        <f>SUM(G84,G89,G95,G103,G112,G116,G122,G128)</f>
        <v>0</v>
      </c>
      <c r="H83" s="57">
        <f t="shared" si="6"/>
        <v>10625</v>
      </c>
      <c r="I83" s="63">
        <f>SUM(I84,I89,I95,I103,I112,I116,I122,I128)</f>
        <v>10625</v>
      </c>
      <c r="J83" s="63">
        <f>SUM(J84,J89,J95,J103,J112,J116,J122,J128)</f>
        <v>0</v>
      </c>
      <c r="K83" s="63">
        <f>SUM(K84,K89,K95,K103,K112,K116,K122,K128)</f>
        <v>0</v>
      </c>
      <c r="L83" s="172">
        <f>SUM(L84,L89,L95,L103,L112,L116,L122,L128)</f>
        <v>0</v>
      </c>
    </row>
    <row r="84" spans="1:13" ht="24" x14ac:dyDescent="0.25">
      <c r="A84" s="150">
        <v>2210</v>
      </c>
      <c r="B84" s="112" t="s">
        <v>92</v>
      </c>
      <c r="C84" s="117">
        <f t="shared" si="5"/>
        <v>193</v>
      </c>
      <c r="D84" s="151">
        <f>SUM(D85:D88)</f>
        <v>193</v>
      </c>
      <c r="E84" s="151">
        <f>SUM(E85:E88)</f>
        <v>0</v>
      </c>
      <c r="F84" s="151">
        <f>SUM(F85:F88)</f>
        <v>0</v>
      </c>
      <c r="G84" s="151">
        <f>SUM(G85:G88)</f>
        <v>0</v>
      </c>
      <c r="H84" s="117">
        <f t="shared" si="6"/>
        <v>160</v>
      </c>
      <c r="I84" s="151">
        <f>SUM(I85:I88)</f>
        <v>160</v>
      </c>
      <c r="J84" s="151">
        <f>SUM(J85:J88)</f>
        <v>0</v>
      </c>
      <c r="K84" s="151">
        <f>SUM(K85:K88)</f>
        <v>0</v>
      </c>
      <c r="L84" s="153">
        <f>SUM(L85:L88)</f>
        <v>0</v>
      </c>
    </row>
    <row r="85" spans="1:13" ht="24" x14ac:dyDescent="0.25">
      <c r="A85" s="38">
        <v>2211</v>
      </c>
      <c r="B85" s="65" t="s">
        <v>93</v>
      </c>
      <c r="C85" s="66">
        <f t="shared" si="5"/>
        <v>0</v>
      </c>
      <c r="D85" s="68"/>
      <c r="E85" s="68"/>
      <c r="F85" s="68"/>
      <c r="G85" s="154"/>
      <c r="H85" s="66">
        <f t="shared" si="6"/>
        <v>0</v>
      </c>
      <c r="I85" s="68">
        <v>0</v>
      </c>
      <c r="J85" s="68"/>
      <c r="K85" s="68"/>
      <c r="L85" s="155"/>
      <c r="M85" s="156"/>
    </row>
    <row r="86" spans="1:13" ht="36" x14ac:dyDescent="0.25">
      <c r="A86" s="44">
        <v>2212</v>
      </c>
      <c r="B86" s="71" t="s">
        <v>94</v>
      </c>
      <c r="C86" s="72">
        <f t="shared" si="5"/>
        <v>0</v>
      </c>
      <c r="D86" s="74"/>
      <c r="E86" s="74"/>
      <c r="F86" s="74"/>
      <c r="G86" s="157"/>
      <c r="H86" s="72">
        <f t="shared" si="6"/>
        <v>0</v>
      </c>
      <c r="I86" s="74">
        <v>0</v>
      </c>
      <c r="J86" s="74"/>
      <c r="K86" s="74"/>
      <c r="L86" s="158"/>
      <c r="M86" s="156"/>
    </row>
    <row r="87" spans="1:13" ht="24" x14ac:dyDescent="0.25">
      <c r="A87" s="44">
        <v>2214</v>
      </c>
      <c r="B87" s="71" t="s">
        <v>95</v>
      </c>
      <c r="C87" s="72">
        <f t="shared" si="5"/>
        <v>0</v>
      </c>
      <c r="D87" s="74"/>
      <c r="E87" s="74"/>
      <c r="F87" s="74"/>
      <c r="G87" s="157"/>
      <c r="H87" s="72">
        <f t="shared" si="6"/>
        <v>0</v>
      </c>
      <c r="I87" s="74">
        <v>0</v>
      </c>
      <c r="J87" s="74"/>
      <c r="K87" s="74"/>
      <c r="L87" s="158"/>
      <c r="M87" s="156"/>
    </row>
    <row r="88" spans="1:13" x14ac:dyDescent="0.25">
      <c r="A88" s="44">
        <v>2219</v>
      </c>
      <c r="B88" s="71" t="s">
        <v>96</v>
      </c>
      <c r="C88" s="72">
        <f t="shared" si="5"/>
        <v>193</v>
      </c>
      <c r="D88" s="74">
        <v>193</v>
      </c>
      <c r="E88" s="74"/>
      <c r="F88" s="74"/>
      <c r="G88" s="157"/>
      <c r="H88" s="72">
        <f t="shared" si="6"/>
        <v>160</v>
      </c>
      <c r="I88" s="74">
        <v>160</v>
      </c>
      <c r="J88" s="74"/>
      <c r="K88" s="74"/>
      <c r="L88" s="158"/>
      <c r="M88" s="156"/>
    </row>
    <row r="89" spans="1:13" ht="24" x14ac:dyDescent="0.25">
      <c r="A89" s="159">
        <v>2220</v>
      </c>
      <c r="B89" s="71" t="s">
        <v>97</v>
      </c>
      <c r="C89" s="72">
        <f t="shared" si="5"/>
        <v>120</v>
      </c>
      <c r="D89" s="160">
        <f>SUM(D90:D94)</f>
        <v>120</v>
      </c>
      <c r="E89" s="160">
        <f>SUM(E90:E94)</f>
        <v>0</v>
      </c>
      <c r="F89" s="160">
        <f>SUM(F90:F94)</f>
        <v>0</v>
      </c>
      <c r="G89" s="161">
        <f>SUM(G90:G94)</f>
        <v>0</v>
      </c>
      <c r="H89" s="72">
        <f t="shared" si="6"/>
        <v>120</v>
      </c>
      <c r="I89" s="160">
        <f>SUM(I90:I94)</f>
        <v>120</v>
      </c>
      <c r="J89" s="160">
        <f>SUM(J90:J94)</f>
        <v>0</v>
      </c>
      <c r="K89" s="160">
        <f>SUM(K90:K94)</f>
        <v>0</v>
      </c>
      <c r="L89" s="162">
        <f>SUM(L90:L94)</f>
        <v>0</v>
      </c>
    </row>
    <row r="90" spans="1:13" ht="24" x14ac:dyDescent="0.25">
      <c r="A90" s="44">
        <v>2221</v>
      </c>
      <c r="B90" s="71" t="s">
        <v>98</v>
      </c>
      <c r="C90" s="72">
        <f t="shared" si="5"/>
        <v>0</v>
      </c>
      <c r="D90" s="74"/>
      <c r="E90" s="74"/>
      <c r="F90" s="74"/>
      <c r="G90" s="157"/>
      <c r="H90" s="72">
        <f t="shared" si="6"/>
        <v>0</v>
      </c>
      <c r="I90" s="74">
        <v>0</v>
      </c>
      <c r="J90" s="74"/>
      <c r="K90" s="74"/>
      <c r="L90" s="158"/>
      <c r="M90" s="156"/>
    </row>
    <row r="91" spans="1:13" x14ac:dyDescent="0.25">
      <c r="A91" s="44">
        <v>2222</v>
      </c>
      <c r="B91" s="71" t="s">
        <v>99</v>
      </c>
      <c r="C91" s="72">
        <f t="shared" si="5"/>
        <v>0</v>
      </c>
      <c r="D91" s="74"/>
      <c r="E91" s="74"/>
      <c r="F91" s="74"/>
      <c r="G91" s="157"/>
      <c r="H91" s="72">
        <f t="shared" si="6"/>
        <v>0</v>
      </c>
      <c r="I91" s="74">
        <v>0</v>
      </c>
      <c r="J91" s="74"/>
      <c r="K91" s="74"/>
      <c r="L91" s="158"/>
      <c r="M91" s="156"/>
    </row>
    <row r="92" spans="1:13" x14ac:dyDescent="0.25">
      <c r="A92" s="44">
        <v>2223</v>
      </c>
      <c r="B92" s="71" t="s">
        <v>100</v>
      </c>
      <c r="C92" s="72">
        <f t="shared" si="5"/>
        <v>120</v>
      </c>
      <c r="D92" s="74">
        <v>120</v>
      </c>
      <c r="E92" s="74"/>
      <c r="F92" s="74"/>
      <c r="G92" s="157"/>
      <c r="H92" s="72">
        <f t="shared" si="6"/>
        <v>120</v>
      </c>
      <c r="I92" s="74">
        <v>120</v>
      </c>
      <c r="J92" s="74"/>
      <c r="K92" s="74"/>
      <c r="L92" s="158"/>
      <c r="M92" s="156"/>
    </row>
    <row r="93" spans="1:13" ht="48" x14ac:dyDescent="0.25">
      <c r="A93" s="44">
        <v>2224</v>
      </c>
      <c r="B93" s="71" t="s">
        <v>101</v>
      </c>
      <c r="C93" s="72">
        <f t="shared" si="5"/>
        <v>0</v>
      </c>
      <c r="D93" s="74"/>
      <c r="E93" s="74"/>
      <c r="F93" s="74"/>
      <c r="G93" s="157"/>
      <c r="H93" s="72">
        <f t="shared" si="6"/>
        <v>0</v>
      </c>
      <c r="I93" s="74">
        <v>0</v>
      </c>
      <c r="J93" s="74"/>
      <c r="K93" s="74"/>
      <c r="L93" s="158"/>
      <c r="M93" s="156"/>
    </row>
    <row r="94" spans="1:13" ht="24" x14ac:dyDescent="0.25">
      <c r="A94" s="44">
        <v>2229</v>
      </c>
      <c r="B94" s="71" t="s">
        <v>102</v>
      </c>
      <c r="C94" s="72">
        <f t="shared" si="5"/>
        <v>0</v>
      </c>
      <c r="D94" s="74"/>
      <c r="E94" s="74"/>
      <c r="F94" s="74"/>
      <c r="G94" s="157"/>
      <c r="H94" s="72">
        <f t="shared" si="6"/>
        <v>0</v>
      </c>
      <c r="I94" s="74">
        <v>0</v>
      </c>
      <c r="J94" s="74"/>
      <c r="K94" s="74"/>
      <c r="L94" s="158"/>
      <c r="M94" s="156"/>
    </row>
    <row r="95" spans="1:13" ht="36" x14ac:dyDescent="0.25">
      <c r="A95" s="159">
        <v>2230</v>
      </c>
      <c r="B95" s="71" t="s">
        <v>103</v>
      </c>
      <c r="C95" s="72">
        <f t="shared" si="5"/>
        <v>1325</v>
      </c>
      <c r="D95" s="160">
        <f>SUM(D96:D102)</f>
        <v>1325</v>
      </c>
      <c r="E95" s="160">
        <f>SUM(E96:E102)</f>
        <v>0</v>
      </c>
      <c r="F95" s="160">
        <f>SUM(F96:F102)</f>
        <v>0</v>
      </c>
      <c r="G95" s="161">
        <f>SUM(G96:G102)</f>
        <v>0</v>
      </c>
      <c r="H95" s="72">
        <f t="shared" si="6"/>
        <v>1325</v>
      </c>
      <c r="I95" s="160">
        <f>SUM(I96:I102)</f>
        <v>1325</v>
      </c>
      <c r="J95" s="160">
        <f>SUM(J96:J102)</f>
        <v>0</v>
      </c>
      <c r="K95" s="160">
        <f>SUM(K96:K102)</f>
        <v>0</v>
      </c>
      <c r="L95" s="162">
        <f>SUM(L96:L102)</f>
        <v>0</v>
      </c>
    </row>
    <row r="96" spans="1:13" ht="24" x14ac:dyDescent="0.25">
      <c r="A96" s="44">
        <v>2231</v>
      </c>
      <c r="B96" s="71" t="s">
        <v>104</v>
      </c>
      <c r="C96" s="72">
        <f t="shared" si="5"/>
        <v>1205</v>
      </c>
      <c r="D96" s="74">
        <v>1205</v>
      </c>
      <c r="E96" s="74"/>
      <c r="F96" s="74"/>
      <c r="G96" s="157"/>
      <c r="H96" s="72">
        <f t="shared" si="6"/>
        <v>1205</v>
      </c>
      <c r="I96" s="74">
        <v>1205</v>
      </c>
      <c r="J96" s="74"/>
      <c r="K96" s="74"/>
      <c r="L96" s="158"/>
      <c r="M96" s="156"/>
    </row>
    <row r="97" spans="1:13" ht="24.75" customHeight="1" x14ac:dyDescent="0.25">
      <c r="A97" s="44">
        <v>2232</v>
      </c>
      <c r="B97" s="71" t="s">
        <v>105</v>
      </c>
      <c r="C97" s="72">
        <f t="shared" si="5"/>
        <v>0</v>
      </c>
      <c r="D97" s="74"/>
      <c r="E97" s="74"/>
      <c r="F97" s="74"/>
      <c r="G97" s="157"/>
      <c r="H97" s="72">
        <f t="shared" si="6"/>
        <v>0</v>
      </c>
      <c r="I97" s="74">
        <v>0</v>
      </c>
      <c r="J97" s="74"/>
      <c r="K97" s="74"/>
      <c r="L97" s="158"/>
      <c r="M97" s="156"/>
    </row>
    <row r="98" spans="1:13" ht="24" x14ac:dyDescent="0.25">
      <c r="A98" s="38">
        <v>2233</v>
      </c>
      <c r="B98" s="65" t="s">
        <v>106</v>
      </c>
      <c r="C98" s="66">
        <f t="shared" si="5"/>
        <v>0</v>
      </c>
      <c r="D98" s="68"/>
      <c r="E98" s="68"/>
      <c r="F98" s="68"/>
      <c r="G98" s="154"/>
      <c r="H98" s="66">
        <f t="shared" si="6"/>
        <v>0</v>
      </c>
      <c r="I98" s="68">
        <v>0</v>
      </c>
      <c r="J98" s="68"/>
      <c r="K98" s="68"/>
      <c r="L98" s="155"/>
      <c r="M98" s="156"/>
    </row>
    <row r="99" spans="1:13" ht="36" x14ac:dyDescent="0.25">
      <c r="A99" s="44">
        <v>2234</v>
      </c>
      <c r="B99" s="71" t="s">
        <v>107</v>
      </c>
      <c r="C99" s="72">
        <f t="shared" si="5"/>
        <v>0</v>
      </c>
      <c r="D99" s="74"/>
      <c r="E99" s="74"/>
      <c r="F99" s="74"/>
      <c r="G99" s="157"/>
      <c r="H99" s="72">
        <f t="shared" si="6"/>
        <v>0</v>
      </c>
      <c r="I99" s="74">
        <v>0</v>
      </c>
      <c r="J99" s="74"/>
      <c r="K99" s="74"/>
      <c r="L99" s="158"/>
      <c r="M99" s="156"/>
    </row>
    <row r="100" spans="1:13" ht="24" x14ac:dyDescent="0.25">
      <c r="A100" s="44">
        <v>2235</v>
      </c>
      <c r="B100" s="71" t="s">
        <v>108</v>
      </c>
      <c r="C100" s="72">
        <f t="shared" si="5"/>
        <v>0</v>
      </c>
      <c r="D100" s="74"/>
      <c r="E100" s="74"/>
      <c r="F100" s="74"/>
      <c r="G100" s="157"/>
      <c r="H100" s="72">
        <f t="shared" si="6"/>
        <v>0</v>
      </c>
      <c r="I100" s="74">
        <v>0</v>
      </c>
      <c r="J100" s="74"/>
      <c r="K100" s="74"/>
      <c r="L100" s="158"/>
      <c r="M100" s="156"/>
    </row>
    <row r="101" spans="1:13" x14ac:dyDescent="0.25">
      <c r="A101" s="44">
        <v>2236</v>
      </c>
      <c r="B101" s="71" t="s">
        <v>109</v>
      </c>
      <c r="C101" s="72">
        <f t="shared" si="5"/>
        <v>0</v>
      </c>
      <c r="D101" s="74"/>
      <c r="E101" s="74"/>
      <c r="F101" s="74"/>
      <c r="G101" s="157"/>
      <c r="H101" s="72">
        <f t="shared" si="6"/>
        <v>0</v>
      </c>
      <c r="I101" s="74">
        <v>0</v>
      </c>
      <c r="J101" s="74"/>
      <c r="K101" s="74"/>
      <c r="L101" s="158"/>
      <c r="M101" s="156"/>
    </row>
    <row r="102" spans="1:13" ht="24" x14ac:dyDescent="0.25">
      <c r="A102" s="44">
        <v>2239</v>
      </c>
      <c r="B102" s="71" t="s">
        <v>110</v>
      </c>
      <c r="C102" s="72">
        <f t="shared" si="5"/>
        <v>120</v>
      </c>
      <c r="D102" s="74">
        <v>120</v>
      </c>
      <c r="E102" s="74"/>
      <c r="F102" s="74"/>
      <c r="G102" s="157"/>
      <c r="H102" s="72">
        <f t="shared" si="6"/>
        <v>120</v>
      </c>
      <c r="I102" s="74">
        <v>120</v>
      </c>
      <c r="J102" s="74"/>
      <c r="K102" s="74"/>
      <c r="L102" s="158"/>
      <c r="M102" s="156"/>
    </row>
    <row r="103" spans="1:13" ht="36" x14ac:dyDescent="0.25">
      <c r="A103" s="159">
        <v>2240</v>
      </c>
      <c r="B103" s="71" t="s">
        <v>111</v>
      </c>
      <c r="C103" s="72">
        <f t="shared" si="5"/>
        <v>0</v>
      </c>
      <c r="D103" s="160">
        <f>SUM(D104:D111)</f>
        <v>0</v>
      </c>
      <c r="E103" s="160">
        <f>SUM(E104:E111)</f>
        <v>0</v>
      </c>
      <c r="F103" s="160">
        <f>SUM(F104:F111)</f>
        <v>0</v>
      </c>
      <c r="G103" s="161">
        <f>SUM(G104:G111)</f>
        <v>0</v>
      </c>
      <c r="H103" s="72">
        <f t="shared" si="6"/>
        <v>0</v>
      </c>
      <c r="I103" s="160">
        <f>SUM(I104:I111)</f>
        <v>0</v>
      </c>
      <c r="J103" s="160">
        <f>SUM(J104:J111)</f>
        <v>0</v>
      </c>
      <c r="K103" s="160">
        <f>SUM(K104:K111)</f>
        <v>0</v>
      </c>
      <c r="L103" s="162">
        <f>SUM(L104:L111)</f>
        <v>0</v>
      </c>
    </row>
    <row r="104" spans="1:13" x14ac:dyDescent="0.25">
      <c r="A104" s="44">
        <v>2241</v>
      </c>
      <c r="B104" s="71" t="s">
        <v>112</v>
      </c>
      <c r="C104" s="72">
        <f t="shared" si="5"/>
        <v>0</v>
      </c>
      <c r="D104" s="74"/>
      <c r="E104" s="74"/>
      <c r="F104" s="74"/>
      <c r="G104" s="157"/>
      <c r="H104" s="72">
        <f t="shared" si="6"/>
        <v>0</v>
      </c>
      <c r="I104" s="74">
        <v>0</v>
      </c>
      <c r="J104" s="74"/>
      <c r="K104" s="74"/>
      <c r="L104" s="158"/>
      <c r="M104" s="156"/>
    </row>
    <row r="105" spans="1:13" ht="24" x14ac:dyDescent="0.25">
      <c r="A105" s="44">
        <v>2242</v>
      </c>
      <c r="B105" s="71" t="s">
        <v>113</v>
      </c>
      <c r="C105" s="72">
        <f t="shared" si="5"/>
        <v>0</v>
      </c>
      <c r="D105" s="74"/>
      <c r="E105" s="74"/>
      <c r="F105" s="74"/>
      <c r="G105" s="157"/>
      <c r="H105" s="72">
        <f t="shared" si="6"/>
        <v>0</v>
      </c>
      <c r="I105" s="74">
        <v>0</v>
      </c>
      <c r="J105" s="74"/>
      <c r="K105" s="74"/>
      <c r="L105" s="158"/>
      <c r="M105" s="156"/>
    </row>
    <row r="106" spans="1:13" ht="24" x14ac:dyDescent="0.25">
      <c r="A106" s="44">
        <v>2243</v>
      </c>
      <c r="B106" s="71" t="s">
        <v>114</v>
      </c>
      <c r="C106" s="72">
        <f t="shared" si="5"/>
        <v>0</v>
      </c>
      <c r="D106" s="74"/>
      <c r="E106" s="74"/>
      <c r="F106" s="74"/>
      <c r="G106" s="157"/>
      <c r="H106" s="72">
        <f t="shared" si="6"/>
        <v>0</v>
      </c>
      <c r="I106" s="74">
        <v>0</v>
      </c>
      <c r="J106" s="74"/>
      <c r="K106" s="74"/>
      <c r="L106" s="158"/>
      <c r="M106" s="156"/>
    </row>
    <row r="107" spans="1:13" x14ac:dyDescent="0.25">
      <c r="A107" s="44">
        <v>2244</v>
      </c>
      <c r="B107" s="71" t="s">
        <v>115</v>
      </c>
      <c r="C107" s="72">
        <f t="shared" si="5"/>
        <v>0</v>
      </c>
      <c r="D107" s="74"/>
      <c r="E107" s="74"/>
      <c r="F107" s="74"/>
      <c r="G107" s="157"/>
      <c r="H107" s="72">
        <f t="shared" si="6"/>
        <v>0</v>
      </c>
      <c r="I107" s="74">
        <v>0</v>
      </c>
      <c r="J107" s="74"/>
      <c r="K107" s="74"/>
      <c r="L107" s="158"/>
      <c r="M107" s="156"/>
    </row>
    <row r="108" spans="1:13" ht="24" x14ac:dyDescent="0.25">
      <c r="A108" s="44">
        <v>2246</v>
      </c>
      <c r="B108" s="71" t="s">
        <v>116</v>
      </c>
      <c r="C108" s="72">
        <f t="shared" si="5"/>
        <v>0</v>
      </c>
      <c r="D108" s="74"/>
      <c r="E108" s="74"/>
      <c r="F108" s="74"/>
      <c r="G108" s="157"/>
      <c r="H108" s="72">
        <f t="shared" si="6"/>
        <v>0</v>
      </c>
      <c r="I108" s="74">
        <v>0</v>
      </c>
      <c r="J108" s="74"/>
      <c r="K108" s="74"/>
      <c r="L108" s="158"/>
      <c r="M108" s="156"/>
    </row>
    <row r="109" spans="1:13" x14ac:dyDescent="0.25">
      <c r="A109" s="44">
        <v>2247</v>
      </c>
      <c r="B109" s="71" t="s">
        <v>117</v>
      </c>
      <c r="C109" s="72">
        <f t="shared" si="5"/>
        <v>0</v>
      </c>
      <c r="D109" s="74"/>
      <c r="E109" s="74"/>
      <c r="F109" s="74"/>
      <c r="G109" s="157"/>
      <c r="H109" s="72">
        <f t="shared" si="6"/>
        <v>0</v>
      </c>
      <c r="I109" s="74">
        <v>0</v>
      </c>
      <c r="J109" s="74"/>
      <c r="K109" s="74"/>
      <c r="L109" s="158"/>
      <c r="M109" s="156"/>
    </row>
    <row r="110" spans="1:13" ht="24" x14ac:dyDescent="0.25">
      <c r="A110" s="44">
        <v>2248</v>
      </c>
      <c r="B110" s="71" t="s">
        <v>118</v>
      </c>
      <c r="C110" s="72">
        <f t="shared" si="5"/>
        <v>0</v>
      </c>
      <c r="D110" s="74"/>
      <c r="E110" s="74"/>
      <c r="F110" s="74"/>
      <c r="G110" s="157"/>
      <c r="H110" s="72">
        <f t="shared" si="6"/>
        <v>0</v>
      </c>
      <c r="I110" s="74">
        <v>0</v>
      </c>
      <c r="J110" s="74"/>
      <c r="K110" s="74"/>
      <c r="L110" s="158"/>
      <c r="M110" s="156"/>
    </row>
    <row r="111" spans="1:13" ht="24" x14ac:dyDescent="0.25">
      <c r="A111" s="44">
        <v>2249</v>
      </c>
      <c r="B111" s="71" t="s">
        <v>119</v>
      </c>
      <c r="C111" s="72">
        <f t="shared" si="5"/>
        <v>0</v>
      </c>
      <c r="D111" s="74"/>
      <c r="E111" s="74"/>
      <c r="F111" s="74"/>
      <c r="G111" s="157"/>
      <c r="H111" s="72">
        <f t="shared" si="6"/>
        <v>0</v>
      </c>
      <c r="I111" s="74">
        <v>0</v>
      </c>
      <c r="J111" s="74"/>
      <c r="K111" s="74"/>
      <c r="L111" s="158"/>
      <c r="M111" s="156"/>
    </row>
    <row r="112" spans="1:13" x14ac:dyDescent="0.25">
      <c r="A112" s="159">
        <v>2250</v>
      </c>
      <c r="B112" s="71" t="s">
        <v>120</v>
      </c>
      <c r="C112" s="72">
        <f t="shared" si="5"/>
        <v>0</v>
      </c>
      <c r="D112" s="160">
        <f>SUM(D113:D115)</f>
        <v>0</v>
      </c>
      <c r="E112" s="160">
        <f>SUM(E113:E115)</f>
        <v>0</v>
      </c>
      <c r="F112" s="160">
        <f>SUM(F113:F115)</f>
        <v>0</v>
      </c>
      <c r="G112" s="173">
        <f>SUM(G113:G115)</f>
        <v>0</v>
      </c>
      <c r="H112" s="72">
        <f t="shared" si="6"/>
        <v>0</v>
      </c>
      <c r="I112" s="160">
        <f>SUM(I113:I115)</f>
        <v>0</v>
      </c>
      <c r="J112" s="160">
        <f>SUM(J113:J115)</f>
        <v>0</v>
      </c>
      <c r="K112" s="160">
        <f>SUM(K113:K115)</f>
        <v>0</v>
      </c>
      <c r="L112" s="162">
        <f>SUM(L113:L115)</f>
        <v>0</v>
      </c>
    </row>
    <row r="113" spans="1:13" x14ac:dyDescent="0.25">
      <c r="A113" s="44">
        <v>2251</v>
      </c>
      <c r="B113" s="71" t="s">
        <v>121</v>
      </c>
      <c r="C113" s="72">
        <f t="shared" si="5"/>
        <v>0</v>
      </c>
      <c r="D113" s="74"/>
      <c r="E113" s="74"/>
      <c r="F113" s="74"/>
      <c r="G113" s="157"/>
      <c r="H113" s="72">
        <f t="shared" si="6"/>
        <v>0</v>
      </c>
      <c r="I113" s="74">
        <v>0</v>
      </c>
      <c r="J113" s="74"/>
      <c r="K113" s="74"/>
      <c r="L113" s="158"/>
      <c r="M113" s="156"/>
    </row>
    <row r="114" spans="1:13" ht="24" x14ac:dyDescent="0.25">
      <c r="A114" s="44">
        <v>2252</v>
      </c>
      <c r="B114" s="71" t="s">
        <v>122</v>
      </c>
      <c r="C114" s="72">
        <f>SUM(D114:G114)</f>
        <v>0</v>
      </c>
      <c r="D114" s="74"/>
      <c r="E114" s="74"/>
      <c r="F114" s="74"/>
      <c r="G114" s="157"/>
      <c r="H114" s="72">
        <f>SUM(I114:L114)</f>
        <v>0</v>
      </c>
      <c r="I114" s="74">
        <v>0</v>
      </c>
      <c r="J114" s="74"/>
      <c r="K114" s="74"/>
      <c r="L114" s="158"/>
      <c r="M114" s="156"/>
    </row>
    <row r="115" spans="1:13" ht="24" x14ac:dyDescent="0.25">
      <c r="A115" s="44">
        <v>2259</v>
      </c>
      <c r="B115" s="71" t="s">
        <v>123</v>
      </c>
      <c r="C115" s="72">
        <f>SUM(D115:G115)</f>
        <v>0</v>
      </c>
      <c r="D115" s="74"/>
      <c r="E115" s="74"/>
      <c r="F115" s="74"/>
      <c r="G115" s="157"/>
      <c r="H115" s="72">
        <f>SUM(I115:L115)</f>
        <v>0</v>
      </c>
      <c r="I115" s="74">
        <v>0</v>
      </c>
      <c r="J115" s="74"/>
      <c r="K115" s="74"/>
      <c r="L115" s="158"/>
      <c r="M115" s="156"/>
    </row>
    <row r="116" spans="1:13" x14ac:dyDescent="0.25">
      <c r="A116" s="159">
        <v>2260</v>
      </c>
      <c r="B116" s="71" t="s">
        <v>124</v>
      </c>
      <c r="C116" s="72">
        <f t="shared" ref="C116:C187" si="7">SUM(D116:G116)</f>
        <v>8230</v>
      </c>
      <c r="D116" s="160">
        <f>SUM(D117:D121)</f>
        <v>8230</v>
      </c>
      <c r="E116" s="160">
        <f>SUM(E117:E121)</f>
        <v>0</v>
      </c>
      <c r="F116" s="160">
        <f>SUM(F117:F121)</f>
        <v>0</v>
      </c>
      <c r="G116" s="161">
        <f>SUM(G117:G121)</f>
        <v>0</v>
      </c>
      <c r="H116" s="72">
        <f t="shared" ref="H116:H188" si="8">SUM(I116:L116)</f>
        <v>7900</v>
      </c>
      <c r="I116" s="160">
        <f>SUM(I117:I121)</f>
        <v>7900</v>
      </c>
      <c r="J116" s="160">
        <f>SUM(J117:J121)</f>
        <v>0</v>
      </c>
      <c r="K116" s="160">
        <f>SUM(K117:K121)</f>
        <v>0</v>
      </c>
      <c r="L116" s="162">
        <f>SUM(L117:L121)</f>
        <v>0</v>
      </c>
    </row>
    <row r="117" spans="1:13" x14ac:dyDescent="0.25">
      <c r="A117" s="44">
        <v>2261</v>
      </c>
      <c r="B117" s="71" t="s">
        <v>125</v>
      </c>
      <c r="C117" s="72">
        <f t="shared" si="7"/>
        <v>0</v>
      </c>
      <c r="D117" s="74"/>
      <c r="E117" s="74"/>
      <c r="F117" s="74"/>
      <c r="G117" s="157"/>
      <c r="H117" s="72">
        <f t="shared" si="8"/>
        <v>0</v>
      </c>
      <c r="I117" s="74">
        <v>0</v>
      </c>
      <c r="J117" s="74"/>
      <c r="K117" s="74"/>
      <c r="L117" s="158"/>
      <c r="M117" s="156"/>
    </row>
    <row r="118" spans="1:13" x14ac:dyDescent="0.25">
      <c r="A118" s="44">
        <v>2262</v>
      </c>
      <c r="B118" s="71" t="s">
        <v>126</v>
      </c>
      <c r="C118" s="72">
        <f t="shared" si="7"/>
        <v>4400</v>
      </c>
      <c r="D118" s="74">
        <v>4400</v>
      </c>
      <c r="E118" s="74"/>
      <c r="F118" s="74"/>
      <c r="G118" s="157"/>
      <c r="H118" s="72">
        <f t="shared" si="8"/>
        <v>4100</v>
      </c>
      <c r="I118" s="74">
        <v>4100</v>
      </c>
      <c r="J118" s="74"/>
      <c r="K118" s="74"/>
      <c r="L118" s="158"/>
      <c r="M118" s="156"/>
    </row>
    <row r="119" spans="1:13" x14ac:dyDescent="0.25">
      <c r="A119" s="44">
        <v>2263</v>
      </c>
      <c r="B119" s="71" t="s">
        <v>127</v>
      </c>
      <c r="C119" s="72">
        <f t="shared" si="7"/>
        <v>0</v>
      </c>
      <c r="D119" s="74"/>
      <c r="E119" s="74"/>
      <c r="F119" s="74"/>
      <c r="G119" s="157"/>
      <c r="H119" s="72">
        <f t="shared" si="8"/>
        <v>0</v>
      </c>
      <c r="I119" s="74">
        <v>0</v>
      </c>
      <c r="J119" s="74"/>
      <c r="K119" s="74"/>
      <c r="L119" s="158"/>
      <c r="M119" s="156"/>
    </row>
    <row r="120" spans="1:13" ht="24" x14ac:dyDescent="0.25">
      <c r="A120" s="44">
        <v>2264</v>
      </c>
      <c r="B120" s="71" t="s">
        <v>128</v>
      </c>
      <c r="C120" s="72">
        <f t="shared" si="7"/>
        <v>3830</v>
      </c>
      <c r="D120" s="74">
        <v>3830</v>
      </c>
      <c r="E120" s="74"/>
      <c r="F120" s="74"/>
      <c r="G120" s="157"/>
      <c r="H120" s="72">
        <f t="shared" si="8"/>
        <v>3800</v>
      </c>
      <c r="I120" s="74">
        <v>3800</v>
      </c>
      <c r="J120" s="74"/>
      <c r="K120" s="74"/>
      <c r="L120" s="158"/>
      <c r="M120" s="156"/>
    </row>
    <row r="121" spans="1:13" x14ac:dyDescent="0.25">
      <c r="A121" s="44">
        <v>2269</v>
      </c>
      <c r="B121" s="71" t="s">
        <v>129</v>
      </c>
      <c r="C121" s="72">
        <f t="shared" si="7"/>
        <v>0</v>
      </c>
      <c r="D121" s="74"/>
      <c r="E121" s="74"/>
      <c r="F121" s="74"/>
      <c r="G121" s="157"/>
      <c r="H121" s="72">
        <f t="shared" si="8"/>
        <v>0</v>
      </c>
      <c r="I121" s="74">
        <v>0</v>
      </c>
      <c r="J121" s="74"/>
      <c r="K121" s="74"/>
      <c r="L121" s="158"/>
      <c r="M121" s="156"/>
    </row>
    <row r="122" spans="1:13" x14ac:dyDescent="0.25">
      <c r="A122" s="159">
        <v>2270</v>
      </c>
      <c r="B122" s="71" t="s">
        <v>130</v>
      </c>
      <c r="C122" s="72">
        <f t="shared" si="7"/>
        <v>1140</v>
      </c>
      <c r="D122" s="160">
        <f>SUM(D123:D127)</f>
        <v>1140</v>
      </c>
      <c r="E122" s="160">
        <f>SUM(E123:E127)</f>
        <v>0</v>
      </c>
      <c r="F122" s="160">
        <f>SUM(F123:F127)</f>
        <v>0</v>
      </c>
      <c r="G122" s="161">
        <f>SUM(G123:G127)</f>
        <v>0</v>
      </c>
      <c r="H122" s="72">
        <f t="shared" si="8"/>
        <v>1120</v>
      </c>
      <c r="I122" s="160">
        <f>SUM(I123:I127)</f>
        <v>1120</v>
      </c>
      <c r="J122" s="160">
        <f>SUM(J123:J127)</f>
        <v>0</v>
      </c>
      <c r="K122" s="160">
        <f>SUM(K123:K127)</f>
        <v>0</v>
      </c>
      <c r="L122" s="162">
        <f>SUM(L123:L127)</f>
        <v>0</v>
      </c>
    </row>
    <row r="123" spans="1:13" x14ac:dyDescent="0.25">
      <c r="A123" s="44">
        <v>2272</v>
      </c>
      <c r="B123" s="174" t="s">
        <v>131</v>
      </c>
      <c r="C123" s="72">
        <f t="shared" si="7"/>
        <v>0</v>
      </c>
      <c r="D123" s="74"/>
      <c r="E123" s="74"/>
      <c r="F123" s="74"/>
      <c r="G123" s="157"/>
      <c r="H123" s="72">
        <f t="shared" si="8"/>
        <v>0</v>
      </c>
      <c r="I123" s="74">
        <v>0</v>
      </c>
      <c r="J123" s="74"/>
      <c r="K123" s="74"/>
      <c r="L123" s="158"/>
      <c r="M123" s="156"/>
    </row>
    <row r="124" spans="1:13" ht="24" x14ac:dyDescent="0.25">
      <c r="A124" s="44">
        <v>2274</v>
      </c>
      <c r="B124" s="175" t="s">
        <v>132</v>
      </c>
      <c r="C124" s="72">
        <f t="shared" si="7"/>
        <v>0</v>
      </c>
      <c r="D124" s="74"/>
      <c r="E124" s="74"/>
      <c r="F124" s="74"/>
      <c r="G124" s="157"/>
      <c r="H124" s="72">
        <f t="shared" si="8"/>
        <v>0</v>
      </c>
      <c r="I124" s="74">
        <v>0</v>
      </c>
      <c r="J124" s="74"/>
      <c r="K124" s="74"/>
      <c r="L124" s="158"/>
      <c r="M124" s="156"/>
    </row>
    <row r="125" spans="1:13" ht="24" x14ac:dyDescent="0.25">
      <c r="A125" s="44">
        <v>2275</v>
      </c>
      <c r="B125" s="71" t="s">
        <v>133</v>
      </c>
      <c r="C125" s="72">
        <f t="shared" si="7"/>
        <v>0</v>
      </c>
      <c r="D125" s="74"/>
      <c r="E125" s="74"/>
      <c r="F125" s="74"/>
      <c r="G125" s="157"/>
      <c r="H125" s="72">
        <f t="shared" si="8"/>
        <v>0</v>
      </c>
      <c r="I125" s="74">
        <v>0</v>
      </c>
      <c r="J125" s="74"/>
      <c r="K125" s="74"/>
      <c r="L125" s="158"/>
      <c r="M125" s="156"/>
    </row>
    <row r="126" spans="1:13" ht="36" x14ac:dyDescent="0.25">
      <c r="A126" s="44">
        <v>2276</v>
      </c>
      <c r="B126" s="71" t="s">
        <v>134</v>
      </c>
      <c r="C126" s="72">
        <f t="shared" si="7"/>
        <v>0</v>
      </c>
      <c r="D126" s="74"/>
      <c r="E126" s="74"/>
      <c r="F126" s="74"/>
      <c r="G126" s="157"/>
      <c r="H126" s="72">
        <f t="shared" si="8"/>
        <v>0</v>
      </c>
      <c r="I126" s="74">
        <v>0</v>
      </c>
      <c r="J126" s="74"/>
      <c r="K126" s="74"/>
      <c r="L126" s="158"/>
      <c r="M126" s="156"/>
    </row>
    <row r="127" spans="1:13" ht="24" x14ac:dyDescent="0.25">
      <c r="A127" s="44">
        <v>2279</v>
      </c>
      <c r="B127" s="71" t="s">
        <v>135</v>
      </c>
      <c r="C127" s="72">
        <f t="shared" si="7"/>
        <v>1140</v>
      </c>
      <c r="D127" s="74">
        <v>1140</v>
      </c>
      <c r="E127" s="74"/>
      <c r="F127" s="74"/>
      <c r="G127" s="157"/>
      <c r="H127" s="72">
        <f t="shared" si="8"/>
        <v>1120</v>
      </c>
      <c r="I127" s="74">
        <v>1120</v>
      </c>
      <c r="J127" s="74"/>
      <c r="K127" s="74"/>
      <c r="L127" s="158"/>
      <c r="M127" s="156"/>
    </row>
    <row r="128" spans="1:13" ht="24" x14ac:dyDescent="0.25">
      <c r="A128" s="168">
        <v>2280</v>
      </c>
      <c r="B128" s="65" t="s">
        <v>136</v>
      </c>
      <c r="C128" s="66">
        <f t="shared" ref="C128:L128" si="9">SUM(C129)</f>
        <v>0</v>
      </c>
      <c r="D128" s="169">
        <f t="shared" si="9"/>
        <v>0</v>
      </c>
      <c r="E128" s="169">
        <f t="shared" si="9"/>
        <v>0</v>
      </c>
      <c r="F128" s="169">
        <f t="shared" si="9"/>
        <v>0</v>
      </c>
      <c r="G128" s="169">
        <f t="shared" si="9"/>
        <v>0</v>
      </c>
      <c r="H128" s="66">
        <f t="shared" si="9"/>
        <v>0</v>
      </c>
      <c r="I128" s="169">
        <f t="shared" si="9"/>
        <v>0</v>
      </c>
      <c r="J128" s="169">
        <f t="shared" si="9"/>
        <v>0</v>
      </c>
      <c r="K128" s="169">
        <f t="shared" si="9"/>
        <v>0</v>
      </c>
      <c r="L128" s="176">
        <f t="shared" si="9"/>
        <v>0</v>
      </c>
    </row>
    <row r="129" spans="1:13" ht="24" x14ac:dyDescent="0.25">
      <c r="A129" s="44">
        <v>2283</v>
      </c>
      <c r="B129" s="71" t="s">
        <v>137</v>
      </c>
      <c r="C129" s="72">
        <f>SUM(D129:G129)</f>
        <v>0</v>
      </c>
      <c r="D129" s="74"/>
      <c r="E129" s="74"/>
      <c r="F129" s="74"/>
      <c r="G129" s="157"/>
      <c r="H129" s="72">
        <f>SUM(I129:L129)</f>
        <v>0</v>
      </c>
      <c r="I129" s="74">
        <v>0</v>
      </c>
      <c r="J129" s="74"/>
      <c r="K129" s="74"/>
      <c r="L129" s="158"/>
      <c r="M129" s="156"/>
    </row>
    <row r="130" spans="1:13" ht="38.25" customHeight="1" x14ac:dyDescent="0.25">
      <c r="A130" s="56">
        <v>2300</v>
      </c>
      <c r="B130" s="147" t="s">
        <v>138</v>
      </c>
      <c r="C130" s="57">
        <f t="shared" si="7"/>
        <v>16700</v>
      </c>
      <c r="D130" s="63">
        <f>SUM(D131,D136,D140,D141,D144,D151,D159,D160,D163)</f>
        <v>16700</v>
      </c>
      <c r="E130" s="63">
        <f>SUM(E131,E136,E140,E141,E144,E151,E159,E160,E163)</f>
        <v>0</v>
      </c>
      <c r="F130" s="63">
        <f>SUM(F131,F136,F140,F141,F144,F151,F159,F160,F163)</f>
        <v>0</v>
      </c>
      <c r="G130" s="166">
        <f>SUM(G131,G136,G140,G141,G144,G151,G159,G160,G163)</f>
        <v>0</v>
      </c>
      <c r="H130" s="57">
        <f t="shared" si="8"/>
        <v>14754</v>
      </c>
      <c r="I130" s="63">
        <f>SUM(I131,I136,I140,I141,I144,I151,I159,I160,I163)</f>
        <v>14754</v>
      </c>
      <c r="J130" s="63">
        <f>SUM(J131,J136,J140,J141,J144,J151,J159,J160,J163)</f>
        <v>0</v>
      </c>
      <c r="K130" s="63">
        <f>SUM(K131,K136,K140,K141,K144,K151,K159,K160,K163)</f>
        <v>0</v>
      </c>
      <c r="L130" s="167">
        <f>SUM(L131,L136,L140,L141,L144,L151,L159,L160,L163)</f>
        <v>0</v>
      </c>
    </row>
    <row r="131" spans="1:13" ht="24" x14ac:dyDescent="0.25">
      <c r="A131" s="168">
        <v>2310</v>
      </c>
      <c r="B131" s="65" t="s">
        <v>139</v>
      </c>
      <c r="C131" s="66">
        <f t="shared" si="7"/>
        <v>10815</v>
      </c>
      <c r="D131" s="169">
        <f>SUM(D132:D135)</f>
        <v>10815</v>
      </c>
      <c r="E131" s="169">
        <f t="shared" ref="E131:L131" si="10">SUM(E132:E135)</f>
        <v>0</v>
      </c>
      <c r="F131" s="169">
        <f t="shared" si="10"/>
        <v>0</v>
      </c>
      <c r="G131" s="170">
        <f t="shared" si="10"/>
        <v>0</v>
      </c>
      <c r="H131" s="66">
        <f t="shared" si="8"/>
        <v>8909</v>
      </c>
      <c r="I131" s="169">
        <f t="shared" si="10"/>
        <v>8909</v>
      </c>
      <c r="J131" s="169">
        <f t="shared" si="10"/>
        <v>0</v>
      </c>
      <c r="K131" s="169">
        <f t="shared" si="10"/>
        <v>0</v>
      </c>
      <c r="L131" s="171">
        <f t="shared" si="10"/>
        <v>0</v>
      </c>
    </row>
    <row r="132" spans="1:13" x14ac:dyDescent="0.25">
      <c r="A132" s="44">
        <v>2311</v>
      </c>
      <c r="B132" s="71" t="s">
        <v>140</v>
      </c>
      <c r="C132" s="72">
        <f t="shared" si="7"/>
        <v>260</v>
      </c>
      <c r="D132" s="74">
        <v>260</v>
      </c>
      <c r="E132" s="74"/>
      <c r="F132" s="74"/>
      <c r="G132" s="157"/>
      <c r="H132" s="72">
        <f t="shared" si="8"/>
        <v>260</v>
      </c>
      <c r="I132" s="74">
        <v>260</v>
      </c>
      <c r="J132" s="74"/>
      <c r="K132" s="74"/>
      <c r="L132" s="158"/>
      <c r="M132" s="156"/>
    </row>
    <row r="133" spans="1:13" x14ac:dyDescent="0.25">
      <c r="A133" s="44">
        <v>2312</v>
      </c>
      <c r="B133" s="71" t="s">
        <v>141</v>
      </c>
      <c r="C133" s="72">
        <f t="shared" si="7"/>
        <v>0</v>
      </c>
      <c r="D133" s="74"/>
      <c r="E133" s="74"/>
      <c r="F133" s="74"/>
      <c r="G133" s="157"/>
      <c r="H133" s="72">
        <f t="shared" si="8"/>
        <v>0</v>
      </c>
      <c r="I133" s="74">
        <v>0</v>
      </c>
      <c r="J133" s="74"/>
      <c r="K133" s="74"/>
      <c r="L133" s="158"/>
      <c r="M133" s="156"/>
    </row>
    <row r="134" spans="1:13" x14ac:dyDescent="0.25">
      <c r="A134" s="44">
        <v>2313</v>
      </c>
      <c r="B134" s="71" t="s">
        <v>142</v>
      </c>
      <c r="C134" s="72">
        <f t="shared" si="7"/>
        <v>0</v>
      </c>
      <c r="D134" s="74"/>
      <c r="E134" s="74"/>
      <c r="F134" s="74"/>
      <c r="G134" s="157"/>
      <c r="H134" s="72">
        <f t="shared" si="8"/>
        <v>0</v>
      </c>
      <c r="I134" s="74">
        <v>0</v>
      </c>
      <c r="J134" s="74"/>
      <c r="K134" s="74"/>
      <c r="L134" s="158"/>
      <c r="M134" s="156"/>
    </row>
    <row r="135" spans="1:13" ht="36" customHeight="1" x14ac:dyDescent="0.25">
      <c r="A135" s="44">
        <v>2314</v>
      </c>
      <c r="B135" s="71" t="s">
        <v>143</v>
      </c>
      <c r="C135" s="72">
        <f t="shared" si="7"/>
        <v>10555</v>
      </c>
      <c r="D135" s="74">
        <v>10555</v>
      </c>
      <c r="E135" s="74"/>
      <c r="F135" s="74"/>
      <c r="G135" s="157"/>
      <c r="H135" s="72">
        <f t="shared" si="8"/>
        <v>8649</v>
      </c>
      <c r="I135" s="74">
        <v>8649</v>
      </c>
      <c r="J135" s="74"/>
      <c r="K135" s="74"/>
      <c r="L135" s="158"/>
      <c r="M135" s="156"/>
    </row>
    <row r="136" spans="1:13" x14ac:dyDescent="0.25">
      <c r="A136" s="159">
        <v>2320</v>
      </c>
      <c r="B136" s="71" t="s">
        <v>144</v>
      </c>
      <c r="C136" s="72">
        <f t="shared" si="7"/>
        <v>40</v>
      </c>
      <c r="D136" s="160">
        <f>SUM(D137:D139)</f>
        <v>40</v>
      </c>
      <c r="E136" s="160">
        <f>SUM(E137:E139)</f>
        <v>0</v>
      </c>
      <c r="F136" s="160">
        <f>SUM(F137:F139)</f>
        <v>0</v>
      </c>
      <c r="G136" s="161">
        <f>SUM(G137:G139)</f>
        <v>0</v>
      </c>
      <c r="H136" s="72">
        <f t="shared" si="8"/>
        <v>40</v>
      </c>
      <c r="I136" s="160">
        <f>SUM(I137:I139)</f>
        <v>40</v>
      </c>
      <c r="J136" s="160">
        <f>SUM(J137:J139)</f>
        <v>0</v>
      </c>
      <c r="K136" s="160">
        <f>SUM(K137:K139)</f>
        <v>0</v>
      </c>
      <c r="L136" s="162">
        <f>SUM(L137:L139)</f>
        <v>0</v>
      </c>
    </row>
    <row r="137" spans="1:13" x14ac:dyDescent="0.25">
      <c r="A137" s="44">
        <v>2321</v>
      </c>
      <c r="B137" s="71" t="s">
        <v>145</v>
      </c>
      <c r="C137" s="72">
        <f t="shared" si="7"/>
        <v>0</v>
      </c>
      <c r="D137" s="74"/>
      <c r="E137" s="74"/>
      <c r="F137" s="74"/>
      <c r="G137" s="157"/>
      <c r="H137" s="72">
        <f t="shared" si="8"/>
        <v>0</v>
      </c>
      <c r="I137" s="74">
        <v>0</v>
      </c>
      <c r="J137" s="74"/>
      <c r="K137" s="74"/>
      <c r="L137" s="158"/>
      <c r="M137" s="156"/>
    </row>
    <row r="138" spans="1:13" x14ac:dyDescent="0.25">
      <c r="A138" s="44">
        <v>2322</v>
      </c>
      <c r="B138" s="71" t="s">
        <v>146</v>
      </c>
      <c r="C138" s="72">
        <f t="shared" si="7"/>
        <v>40</v>
      </c>
      <c r="D138" s="74">
        <v>40</v>
      </c>
      <c r="E138" s="74"/>
      <c r="F138" s="74"/>
      <c r="G138" s="157"/>
      <c r="H138" s="72">
        <f t="shared" si="8"/>
        <v>40</v>
      </c>
      <c r="I138" s="74">
        <v>40</v>
      </c>
      <c r="J138" s="74"/>
      <c r="K138" s="74"/>
      <c r="L138" s="158"/>
      <c r="M138" s="156"/>
    </row>
    <row r="139" spans="1:13" ht="10.5" customHeight="1" x14ac:dyDescent="0.25">
      <c r="A139" s="44">
        <v>2329</v>
      </c>
      <c r="B139" s="71" t="s">
        <v>147</v>
      </c>
      <c r="C139" s="72">
        <f t="shared" si="7"/>
        <v>0</v>
      </c>
      <c r="D139" s="74"/>
      <c r="E139" s="74"/>
      <c r="F139" s="74"/>
      <c r="G139" s="157"/>
      <c r="H139" s="72">
        <f t="shared" si="8"/>
        <v>0</v>
      </c>
      <c r="I139" s="74">
        <v>0</v>
      </c>
      <c r="J139" s="74"/>
      <c r="K139" s="74"/>
      <c r="L139" s="158"/>
      <c r="M139" s="156"/>
    </row>
    <row r="140" spans="1:13" x14ac:dyDescent="0.25">
      <c r="A140" s="159">
        <v>2330</v>
      </c>
      <c r="B140" s="71" t="s">
        <v>148</v>
      </c>
      <c r="C140" s="72">
        <f t="shared" si="7"/>
        <v>0</v>
      </c>
      <c r="D140" s="74"/>
      <c r="E140" s="74"/>
      <c r="F140" s="74"/>
      <c r="G140" s="157"/>
      <c r="H140" s="72">
        <f t="shared" si="8"/>
        <v>0</v>
      </c>
      <c r="I140" s="74">
        <v>0</v>
      </c>
      <c r="J140" s="74"/>
      <c r="K140" s="74"/>
      <c r="L140" s="158"/>
      <c r="M140" s="156"/>
    </row>
    <row r="141" spans="1:13" ht="48" x14ac:dyDescent="0.25">
      <c r="A141" s="159">
        <v>2340</v>
      </c>
      <c r="B141" s="71" t="s">
        <v>149</v>
      </c>
      <c r="C141" s="72">
        <f t="shared" si="7"/>
        <v>0</v>
      </c>
      <c r="D141" s="160">
        <f>SUM(D142:D143)</f>
        <v>0</v>
      </c>
      <c r="E141" s="160">
        <f>SUM(E142:E143)</f>
        <v>0</v>
      </c>
      <c r="F141" s="160">
        <f>SUM(F142:F143)</f>
        <v>0</v>
      </c>
      <c r="G141" s="161">
        <f>SUM(G142:G143)</f>
        <v>0</v>
      </c>
      <c r="H141" s="72">
        <f t="shared" si="8"/>
        <v>0</v>
      </c>
      <c r="I141" s="160">
        <f>SUM(I142:I143)</f>
        <v>0</v>
      </c>
      <c r="J141" s="160">
        <f>SUM(J142:J143)</f>
        <v>0</v>
      </c>
      <c r="K141" s="160">
        <f>SUM(K142:K143)</f>
        <v>0</v>
      </c>
      <c r="L141" s="162">
        <f>SUM(L142:L143)</f>
        <v>0</v>
      </c>
    </row>
    <row r="142" spans="1:13" x14ac:dyDescent="0.25">
      <c r="A142" s="44">
        <v>2341</v>
      </c>
      <c r="B142" s="71" t="s">
        <v>150</v>
      </c>
      <c r="C142" s="72">
        <f t="shared" si="7"/>
        <v>0</v>
      </c>
      <c r="D142" s="74"/>
      <c r="E142" s="74"/>
      <c r="F142" s="74"/>
      <c r="G142" s="157"/>
      <c r="H142" s="72">
        <f t="shared" si="8"/>
        <v>0</v>
      </c>
      <c r="I142" s="74">
        <v>0</v>
      </c>
      <c r="J142" s="74"/>
      <c r="K142" s="74"/>
      <c r="L142" s="158"/>
      <c r="M142" s="156"/>
    </row>
    <row r="143" spans="1:13" ht="24" x14ac:dyDescent="0.25">
      <c r="A143" s="44">
        <v>2344</v>
      </c>
      <c r="B143" s="71" t="s">
        <v>151</v>
      </c>
      <c r="C143" s="72">
        <f t="shared" si="7"/>
        <v>0</v>
      </c>
      <c r="D143" s="74"/>
      <c r="E143" s="74"/>
      <c r="F143" s="74"/>
      <c r="G143" s="157"/>
      <c r="H143" s="72">
        <f t="shared" si="8"/>
        <v>0</v>
      </c>
      <c r="I143" s="74">
        <v>0</v>
      </c>
      <c r="J143" s="74"/>
      <c r="K143" s="74"/>
      <c r="L143" s="158"/>
      <c r="M143" s="156"/>
    </row>
    <row r="144" spans="1:13" ht="24" x14ac:dyDescent="0.25">
      <c r="A144" s="150">
        <v>2350</v>
      </c>
      <c r="B144" s="112" t="s">
        <v>152</v>
      </c>
      <c r="C144" s="117">
        <f t="shared" si="7"/>
        <v>0</v>
      </c>
      <c r="D144" s="151">
        <f>SUM(D145:D150)</f>
        <v>0</v>
      </c>
      <c r="E144" s="151">
        <f>SUM(E145:E150)</f>
        <v>0</v>
      </c>
      <c r="F144" s="151">
        <f>SUM(F145:F150)</f>
        <v>0</v>
      </c>
      <c r="G144" s="152">
        <f>SUM(G145:G150)</f>
        <v>0</v>
      </c>
      <c r="H144" s="117">
        <f t="shared" si="8"/>
        <v>0</v>
      </c>
      <c r="I144" s="151">
        <f>SUM(I145:I150)</f>
        <v>0</v>
      </c>
      <c r="J144" s="151">
        <f>SUM(J145:J150)</f>
        <v>0</v>
      </c>
      <c r="K144" s="151">
        <f>SUM(K145:K150)</f>
        <v>0</v>
      </c>
      <c r="L144" s="153">
        <f>SUM(L145:L150)</f>
        <v>0</v>
      </c>
    </row>
    <row r="145" spans="1:13" x14ac:dyDescent="0.25">
      <c r="A145" s="38">
        <v>2351</v>
      </c>
      <c r="B145" s="65" t="s">
        <v>153</v>
      </c>
      <c r="C145" s="66">
        <f t="shared" si="7"/>
        <v>0</v>
      </c>
      <c r="D145" s="68"/>
      <c r="E145" s="68"/>
      <c r="F145" s="68"/>
      <c r="G145" s="154"/>
      <c r="H145" s="66">
        <f t="shared" si="8"/>
        <v>0</v>
      </c>
      <c r="I145" s="68">
        <v>0</v>
      </c>
      <c r="J145" s="68"/>
      <c r="K145" s="68"/>
      <c r="L145" s="155"/>
      <c r="M145" s="156"/>
    </row>
    <row r="146" spans="1:13" x14ac:dyDescent="0.25">
      <c r="A146" s="44">
        <v>2352</v>
      </c>
      <c r="B146" s="71" t="s">
        <v>154</v>
      </c>
      <c r="C146" s="72">
        <f t="shared" si="7"/>
        <v>0</v>
      </c>
      <c r="D146" s="74"/>
      <c r="E146" s="74"/>
      <c r="F146" s="74"/>
      <c r="G146" s="157"/>
      <c r="H146" s="72">
        <f t="shared" si="8"/>
        <v>0</v>
      </c>
      <c r="I146" s="74">
        <v>0</v>
      </c>
      <c r="J146" s="74"/>
      <c r="K146" s="74"/>
      <c r="L146" s="158"/>
      <c r="M146" s="156"/>
    </row>
    <row r="147" spans="1:13" ht="24" x14ac:dyDescent="0.25">
      <c r="A147" s="44">
        <v>2353</v>
      </c>
      <c r="B147" s="71" t="s">
        <v>155</v>
      </c>
      <c r="C147" s="72">
        <f t="shared" si="7"/>
        <v>0</v>
      </c>
      <c r="D147" s="74"/>
      <c r="E147" s="74"/>
      <c r="F147" s="74"/>
      <c r="G147" s="157"/>
      <c r="H147" s="72">
        <f t="shared" si="8"/>
        <v>0</v>
      </c>
      <c r="I147" s="74">
        <v>0</v>
      </c>
      <c r="J147" s="74"/>
      <c r="K147" s="74"/>
      <c r="L147" s="158"/>
      <c r="M147" s="156"/>
    </row>
    <row r="148" spans="1:13" ht="24" x14ac:dyDescent="0.25">
      <c r="A148" s="44">
        <v>2354</v>
      </c>
      <c r="B148" s="71" t="s">
        <v>156</v>
      </c>
      <c r="C148" s="72">
        <f t="shared" si="7"/>
        <v>0</v>
      </c>
      <c r="D148" s="74"/>
      <c r="E148" s="74"/>
      <c r="F148" s="74"/>
      <c r="G148" s="157"/>
      <c r="H148" s="72">
        <f t="shared" si="8"/>
        <v>0</v>
      </c>
      <c r="I148" s="74">
        <v>0</v>
      </c>
      <c r="J148" s="74"/>
      <c r="K148" s="74"/>
      <c r="L148" s="158"/>
      <c r="M148" s="156"/>
    </row>
    <row r="149" spans="1:13" ht="24" x14ac:dyDescent="0.25">
      <c r="A149" s="44">
        <v>2355</v>
      </c>
      <c r="B149" s="71" t="s">
        <v>157</v>
      </c>
      <c r="C149" s="72">
        <f t="shared" si="7"/>
        <v>0</v>
      </c>
      <c r="D149" s="74"/>
      <c r="E149" s="74"/>
      <c r="F149" s="74"/>
      <c r="G149" s="157"/>
      <c r="H149" s="72">
        <f t="shared" si="8"/>
        <v>0</v>
      </c>
      <c r="I149" s="74">
        <v>0</v>
      </c>
      <c r="J149" s="74"/>
      <c r="K149" s="74"/>
      <c r="L149" s="158"/>
      <c r="M149" s="156"/>
    </row>
    <row r="150" spans="1:13" ht="24" x14ac:dyDescent="0.25">
      <c r="A150" s="44">
        <v>2359</v>
      </c>
      <c r="B150" s="71" t="s">
        <v>158</v>
      </c>
      <c r="C150" s="72">
        <f t="shared" si="7"/>
        <v>0</v>
      </c>
      <c r="D150" s="74"/>
      <c r="E150" s="74"/>
      <c r="F150" s="74"/>
      <c r="G150" s="157"/>
      <c r="H150" s="72">
        <f t="shared" si="8"/>
        <v>0</v>
      </c>
      <c r="I150" s="74">
        <v>0</v>
      </c>
      <c r="J150" s="74"/>
      <c r="K150" s="74"/>
      <c r="L150" s="158"/>
      <c r="M150" s="156"/>
    </row>
    <row r="151" spans="1:13" ht="24.75" customHeight="1" x14ac:dyDescent="0.25">
      <c r="A151" s="159">
        <v>2360</v>
      </c>
      <c r="B151" s="71" t="s">
        <v>159</v>
      </c>
      <c r="C151" s="72">
        <f t="shared" si="7"/>
        <v>3595</v>
      </c>
      <c r="D151" s="160">
        <f>SUM(D152:D158)</f>
        <v>3595</v>
      </c>
      <c r="E151" s="160">
        <f>SUM(E152:E158)</f>
        <v>0</v>
      </c>
      <c r="F151" s="160">
        <f>SUM(F152:F158)</f>
        <v>0</v>
      </c>
      <c r="G151" s="161">
        <f>SUM(G152:G158)</f>
        <v>0</v>
      </c>
      <c r="H151" s="72">
        <f t="shared" si="8"/>
        <v>3555</v>
      </c>
      <c r="I151" s="160">
        <f>SUM(I152:I158)</f>
        <v>3555</v>
      </c>
      <c r="J151" s="160">
        <f>SUM(J152:J158)</f>
        <v>0</v>
      </c>
      <c r="K151" s="160">
        <f>SUM(K152:K158)</f>
        <v>0</v>
      </c>
      <c r="L151" s="162">
        <f>SUM(L152:L158)</f>
        <v>0</v>
      </c>
    </row>
    <row r="152" spans="1:13" x14ac:dyDescent="0.25">
      <c r="A152" s="43">
        <v>2361</v>
      </c>
      <c r="B152" s="71" t="s">
        <v>160</v>
      </c>
      <c r="C152" s="72">
        <f t="shared" si="7"/>
        <v>0</v>
      </c>
      <c r="D152" s="74"/>
      <c r="E152" s="74"/>
      <c r="F152" s="74"/>
      <c r="G152" s="157"/>
      <c r="H152" s="72">
        <f t="shared" si="8"/>
        <v>0</v>
      </c>
      <c r="I152" s="74">
        <v>0</v>
      </c>
      <c r="J152" s="74"/>
      <c r="K152" s="74"/>
      <c r="L152" s="158"/>
      <c r="M152" s="156"/>
    </row>
    <row r="153" spans="1:13" ht="24" x14ac:dyDescent="0.25">
      <c r="A153" s="43">
        <v>2362</v>
      </c>
      <c r="B153" s="71" t="s">
        <v>161</v>
      </c>
      <c r="C153" s="72">
        <f t="shared" si="7"/>
        <v>0</v>
      </c>
      <c r="D153" s="74"/>
      <c r="E153" s="74"/>
      <c r="F153" s="74"/>
      <c r="G153" s="157"/>
      <c r="H153" s="72">
        <f t="shared" si="8"/>
        <v>0</v>
      </c>
      <c r="I153" s="74">
        <v>0</v>
      </c>
      <c r="J153" s="74"/>
      <c r="K153" s="74"/>
      <c r="L153" s="158"/>
      <c r="M153" s="156"/>
    </row>
    <row r="154" spans="1:13" x14ac:dyDescent="0.25">
      <c r="A154" s="43">
        <v>2363</v>
      </c>
      <c r="B154" s="71" t="s">
        <v>162</v>
      </c>
      <c r="C154" s="72">
        <f t="shared" si="7"/>
        <v>3595</v>
      </c>
      <c r="D154" s="74">
        <v>3595</v>
      </c>
      <c r="E154" s="74"/>
      <c r="F154" s="74"/>
      <c r="G154" s="157"/>
      <c r="H154" s="72">
        <f t="shared" si="8"/>
        <v>3555</v>
      </c>
      <c r="I154" s="74">
        <v>3555</v>
      </c>
      <c r="J154" s="74"/>
      <c r="K154" s="74"/>
      <c r="L154" s="158"/>
      <c r="M154" s="156"/>
    </row>
    <row r="155" spans="1:13" x14ac:dyDescent="0.25">
      <c r="A155" s="43">
        <v>2364</v>
      </c>
      <c r="B155" s="71" t="s">
        <v>163</v>
      </c>
      <c r="C155" s="72">
        <f t="shared" si="7"/>
        <v>0</v>
      </c>
      <c r="D155" s="74"/>
      <c r="E155" s="74"/>
      <c r="F155" s="74"/>
      <c r="G155" s="157"/>
      <c r="H155" s="72">
        <f t="shared" si="8"/>
        <v>0</v>
      </c>
      <c r="I155" s="74">
        <v>0</v>
      </c>
      <c r="J155" s="74"/>
      <c r="K155" s="74"/>
      <c r="L155" s="158"/>
      <c r="M155" s="156"/>
    </row>
    <row r="156" spans="1:13" ht="12.75" customHeight="1" x14ac:dyDescent="0.25">
      <c r="A156" s="43">
        <v>2365</v>
      </c>
      <c r="B156" s="71" t="s">
        <v>164</v>
      </c>
      <c r="C156" s="72">
        <f t="shared" si="7"/>
        <v>0</v>
      </c>
      <c r="D156" s="74"/>
      <c r="E156" s="74"/>
      <c r="F156" s="74"/>
      <c r="G156" s="157"/>
      <c r="H156" s="72">
        <f t="shared" si="8"/>
        <v>0</v>
      </c>
      <c r="I156" s="74">
        <v>0</v>
      </c>
      <c r="J156" s="74"/>
      <c r="K156" s="74"/>
      <c r="L156" s="158"/>
      <c r="M156" s="156"/>
    </row>
    <row r="157" spans="1:13" ht="36" x14ac:dyDescent="0.25">
      <c r="A157" s="43">
        <v>2366</v>
      </c>
      <c r="B157" s="71" t="s">
        <v>165</v>
      </c>
      <c r="C157" s="72">
        <f t="shared" si="7"/>
        <v>0</v>
      </c>
      <c r="D157" s="74"/>
      <c r="E157" s="74"/>
      <c r="F157" s="74"/>
      <c r="G157" s="157"/>
      <c r="H157" s="72">
        <f t="shared" si="8"/>
        <v>0</v>
      </c>
      <c r="I157" s="74">
        <v>0</v>
      </c>
      <c r="J157" s="74"/>
      <c r="K157" s="74"/>
      <c r="L157" s="158"/>
      <c r="M157" s="156"/>
    </row>
    <row r="158" spans="1:13" ht="48" x14ac:dyDescent="0.25">
      <c r="A158" s="43">
        <v>2369</v>
      </c>
      <c r="B158" s="71" t="s">
        <v>166</v>
      </c>
      <c r="C158" s="72">
        <f t="shared" si="7"/>
        <v>0</v>
      </c>
      <c r="D158" s="74"/>
      <c r="E158" s="74"/>
      <c r="F158" s="74"/>
      <c r="G158" s="157"/>
      <c r="H158" s="72">
        <f t="shared" si="8"/>
        <v>0</v>
      </c>
      <c r="I158" s="74">
        <v>0</v>
      </c>
      <c r="J158" s="74"/>
      <c r="K158" s="74"/>
      <c r="L158" s="158"/>
      <c r="M158" s="156"/>
    </row>
    <row r="159" spans="1:13" x14ac:dyDescent="0.25">
      <c r="A159" s="150">
        <v>2370</v>
      </c>
      <c r="B159" s="112" t="s">
        <v>167</v>
      </c>
      <c r="C159" s="117">
        <f t="shared" si="7"/>
        <v>2250</v>
      </c>
      <c r="D159" s="163">
        <v>2250</v>
      </c>
      <c r="E159" s="163"/>
      <c r="F159" s="163"/>
      <c r="G159" s="164"/>
      <c r="H159" s="117">
        <f t="shared" si="8"/>
        <v>2250</v>
      </c>
      <c r="I159" s="163">
        <v>2250</v>
      </c>
      <c r="J159" s="163"/>
      <c r="K159" s="163"/>
      <c r="L159" s="165"/>
      <c r="M159" s="156"/>
    </row>
    <row r="160" spans="1:13" x14ac:dyDescent="0.25">
      <c r="A160" s="150">
        <v>2380</v>
      </c>
      <c r="B160" s="112" t="s">
        <v>168</v>
      </c>
      <c r="C160" s="117">
        <f t="shared" si="7"/>
        <v>0</v>
      </c>
      <c r="D160" s="151">
        <f>SUM(D161:D162)</f>
        <v>0</v>
      </c>
      <c r="E160" s="151">
        <f>SUM(E161:E162)</f>
        <v>0</v>
      </c>
      <c r="F160" s="151">
        <f>SUM(F161:F162)</f>
        <v>0</v>
      </c>
      <c r="G160" s="152">
        <f>SUM(G161:G162)</f>
        <v>0</v>
      </c>
      <c r="H160" s="117">
        <f t="shared" si="8"/>
        <v>0</v>
      </c>
      <c r="I160" s="151">
        <f>SUM(I161:I162)</f>
        <v>0</v>
      </c>
      <c r="J160" s="151">
        <f>SUM(J161:J162)</f>
        <v>0</v>
      </c>
      <c r="K160" s="151">
        <f>SUM(K161:K162)</f>
        <v>0</v>
      </c>
      <c r="L160" s="153">
        <f>SUM(L161:L162)</f>
        <v>0</v>
      </c>
    </row>
    <row r="161" spans="1:13" x14ac:dyDescent="0.25">
      <c r="A161" s="37">
        <v>2381</v>
      </c>
      <c r="B161" s="65" t="s">
        <v>169</v>
      </c>
      <c r="C161" s="66">
        <f t="shared" si="7"/>
        <v>0</v>
      </c>
      <c r="D161" s="68"/>
      <c r="E161" s="68"/>
      <c r="F161" s="68"/>
      <c r="G161" s="154"/>
      <c r="H161" s="66">
        <f t="shared" si="8"/>
        <v>0</v>
      </c>
      <c r="I161" s="68">
        <v>0</v>
      </c>
      <c r="J161" s="68"/>
      <c r="K161" s="68"/>
      <c r="L161" s="155"/>
      <c r="M161" s="156"/>
    </row>
    <row r="162" spans="1:13" ht="24" x14ac:dyDescent="0.25">
      <c r="A162" s="43">
        <v>2389</v>
      </c>
      <c r="B162" s="71" t="s">
        <v>170</v>
      </c>
      <c r="C162" s="72">
        <f t="shared" si="7"/>
        <v>0</v>
      </c>
      <c r="D162" s="74"/>
      <c r="E162" s="74"/>
      <c r="F162" s="74"/>
      <c r="G162" s="157"/>
      <c r="H162" s="72">
        <f t="shared" si="8"/>
        <v>0</v>
      </c>
      <c r="I162" s="74">
        <v>0</v>
      </c>
      <c r="J162" s="74"/>
      <c r="K162" s="74"/>
      <c r="L162" s="158"/>
      <c r="M162" s="156"/>
    </row>
    <row r="163" spans="1:13" x14ac:dyDescent="0.25">
      <c r="A163" s="150">
        <v>2390</v>
      </c>
      <c r="B163" s="112" t="s">
        <v>171</v>
      </c>
      <c r="C163" s="117">
        <f t="shared" si="7"/>
        <v>0</v>
      </c>
      <c r="D163" s="163"/>
      <c r="E163" s="163"/>
      <c r="F163" s="163"/>
      <c r="G163" s="164"/>
      <c r="H163" s="117">
        <f t="shared" si="8"/>
        <v>0</v>
      </c>
      <c r="I163" s="163">
        <v>0</v>
      </c>
      <c r="J163" s="163"/>
      <c r="K163" s="163"/>
      <c r="L163" s="165"/>
      <c r="M163" s="156"/>
    </row>
    <row r="164" spans="1:13" x14ac:dyDescent="0.25">
      <c r="A164" s="56">
        <v>2400</v>
      </c>
      <c r="B164" s="147" t="s">
        <v>172</v>
      </c>
      <c r="C164" s="57">
        <f t="shared" si="7"/>
        <v>0</v>
      </c>
      <c r="D164" s="177"/>
      <c r="E164" s="177"/>
      <c r="F164" s="177"/>
      <c r="G164" s="178"/>
      <c r="H164" s="57">
        <f t="shared" si="8"/>
        <v>0</v>
      </c>
      <c r="I164" s="177">
        <v>0</v>
      </c>
      <c r="J164" s="177"/>
      <c r="K164" s="177"/>
      <c r="L164" s="179"/>
      <c r="M164" s="156"/>
    </row>
    <row r="165" spans="1:13" ht="24" x14ac:dyDescent="0.25">
      <c r="A165" s="56">
        <v>2500</v>
      </c>
      <c r="B165" s="147" t="s">
        <v>173</v>
      </c>
      <c r="C165" s="57">
        <f t="shared" si="7"/>
        <v>0</v>
      </c>
      <c r="D165" s="63">
        <f>SUM(D166,D171)</f>
        <v>0</v>
      </c>
      <c r="E165" s="63">
        <f t="shared" ref="E165:G165" si="11">SUM(E166,E171)</f>
        <v>0</v>
      </c>
      <c r="F165" s="63">
        <f t="shared" si="11"/>
        <v>0</v>
      </c>
      <c r="G165" s="63">
        <f t="shared" si="11"/>
        <v>0</v>
      </c>
      <c r="H165" s="57">
        <f t="shared" si="8"/>
        <v>0</v>
      </c>
      <c r="I165" s="63">
        <f>SUM(I166,I171)</f>
        <v>0</v>
      </c>
      <c r="J165" s="63">
        <f t="shared" ref="J165:L165" si="12">SUM(J166,J171)</f>
        <v>0</v>
      </c>
      <c r="K165" s="63">
        <f t="shared" si="12"/>
        <v>0</v>
      </c>
      <c r="L165" s="149">
        <f t="shared" si="12"/>
        <v>0</v>
      </c>
    </row>
    <row r="166" spans="1:13" ht="16.5" customHeight="1" x14ac:dyDescent="0.25">
      <c r="A166" s="168">
        <v>2510</v>
      </c>
      <c r="B166" s="65" t="s">
        <v>174</v>
      </c>
      <c r="C166" s="66">
        <f t="shared" si="7"/>
        <v>0</v>
      </c>
      <c r="D166" s="169">
        <f>SUM(D167:D170)</f>
        <v>0</v>
      </c>
      <c r="E166" s="169">
        <f t="shared" ref="E166:G166" si="13">SUM(E167:E170)</f>
        <v>0</v>
      </c>
      <c r="F166" s="169">
        <f t="shared" si="13"/>
        <v>0</v>
      </c>
      <c r="G166" s="169">
        <f t="shared" si="13"/>
        <v>0</v>
      </c>
      <c r="H166" s="66">
        <f t="shared" si="8"/>
        <v>0</v>
      </c>
      <c r="I166" s="169">
        <f>SUM(I167:I170)</f>
        <v>0</v>
      </c>
      <c r="J166" s="169">
        <f t="shared" ref="J166:L166" si="14">SUM(J167:J170)</f>
        <v>0</v>
      </c>
      <c r="K166" s="169">
        <f t="shared" si="14"/>
        <v>0</v>
      </c>
      <c r="L166" s="180">
        <f t="shared" si="14"/>
        <v>0</v>
      </c>
    </row>
    <row r="167" spans="1:13" ht="24" x14ac:dyDescent="0.25">
      <c r="A167" s="44">
        <v>2512</v>
      </c>
      <c r="B167" s="71" t="s">
        <v>175</v>
      </c>
      <c r="C167" s="72">
        <f t="shared" si="7"/>
        <v>0</v>
      </c>
      <c r="D167" s="74"/>
      <c r="E167" s="74"/>
      <c r="F167" s="74"/>
      <c r="G167" s="157"/>
      <c r="H167" s="72">
        <f t="shared" si="8"/>
        <v>0</v>
      </c>
      <c r="I167" s="74">
        <v>0</v>
      </c>
      <c r="J167" s="74"/>
      <c r="K167" s="74"/>
      <c r="L167" s="158"/>
      <c r="M167" s="156"/>
    </row>
    <row r="168" spans="1:13" ht="36" x14ac:dyDescent="0.25">
      <c r="A168" s="44">
        <v>2513</v>
      </c>
      <c r="B168" s="71" t="s">
        <v>176</v>
      </c>
      <c r="C168" s="72">
        <f t="shared" si="7"/>
        <v>0</v>
      </c>
      <c r="D168" s="74"/>
      <c r="E168" s="74"/>
      <c r="F168" s="74"/>
      <c r="G168" s="157"/>
      <c r="H168" s="72">
        <f t="shared" si="8"/>
        <v>0</v>
      </c>
      <c r="I168" s="74">
        <v>0</v>
      </c>
      <c r="J168" s="74"/>
      <c r="K168" s="74"/>
      <c r="L168" s="158"/>
      <c r="M168" s="156"/>
    </row>
    <row r="169" spans="1:13" ht="24" x14ac:dyDescent="0.25">
      <c r="A169" s="44">
        <v>2515</v>
      </c>
      <c r="B169" s="71" t="s">
        <v>177</v>
      </c>
      <c r="C169" s="72">
        <f t="shared" si="7"/>
        <v>0</v>
      </c>
      <c r="D169" s="74"/>
      <c r="E169" s="74"/>
      <c r="F169" s="74"/>
      <c r="G169" s="157"/>
      <c r="H169" s="72">
        <f t="shared" si="8"/>
        <v>0</v>
      </c>
      <c r="I169" s="74">
        <v>0</v>
      </c>
      <c r="J169" s="74"/>
      <c r="K169" s="74"/>
      <c r="L169" s="158"/>
      <c r="M169" s="156"/>
    </row>
    <row r="170" spans="1:13" ht="24" x14ac:dyDescent="0.25">
      <c r="A170" s="44">
        <v>2519</v>
      </c>
      <c r="B170" s="71" t="s">
        <v>178</v>
      </c>
      <c r="C170" s="72">
        <f t="shared" si="7"/>
        <v>0</v>
      </c>
      <c r="D170" s="74"/>
      <c r="E170" s="74"/>
      <c r="F170" s="74"/>
      <c r="G170" s="157"/>
      <c r="H170" s="72">
        <f t="shared" si="8"/>
        <v>0</v>
      </c>
      <c r="I170" s="74">
        <v>0</v>
      </c>
      <c r="J170" s="74"/>
      <c r="K170" s="74"/>
      <c r="L170" s="158"/>
      <c r="M170" s="156"/>
    </row>
    <row r="171" spans="1:13" ht="24" x14ac:dyDescent="0.25">
      <c r="A171" s="159">
        <v>2520</v>
      </c>
      <c r="B171" s="71" t="s">
        <v>179</v>
      </c>
      <c r="C171" s="72">
        <f t="shared" si="7"/>
        <v>0</v>
      </c>
      <c r="D171" s="74"/>
      <c r="E171" s="74"/>
      <c r="F171" s="74"/>
      <c r="G171" s="157"/>
      <c r="H171" s="72">
        <f t="shared" si="8"/>
        <v>0</v>
      </c>
      <c r="I171" s="74">
        <v>0</v>
      </c>
      <c r="J171" s="74"/>
      <c r="K171" s="74"/>
      <c r="L171" s="158"/>
      <c r="M171" s="156"/>
    </row>
    <row r="172" spans="1:13" s="182" customFormat="1" ht="36" customHeight="1" x14ac:dyDescent="0.25">
      <c r="A172" s="19">
        <v>2800</v>
      </c>
      <c r="B172" s="65" t="s">
        <v>180</v>
      </c>
      <c r="C172" s="66">
        <f t="shared" si="7"/>
        <v>0</v>
      </c>
      <c r="D172" s="40"/>
      <c r="E172" s="40"/>
      <c r="F172" s="40"/>
      <c r="G172" s="41"/>
      <c r="H172" s="66">
        <f t="shared" si="8"/>
        <v>0</v>
      </c>
      <c r="I172" s="40">
        <v>0</v>
      </c>
      <c r="J172" s="40"/>
      <c r="K172" s="40"/>
      <c r="L172" s="42"/>
      <c r="M172" s="181"/>
    </row>
    <row r="173" spans="1:13" x14ac:dyDescent="0.25">
      <c r="A173" s="142">
        <v>3000</v>
      </c>
      <c r="B173" s="142" t="s">
        <v>181</v>
      </c>
      <c r="C173" s="143">
        <f t="shared" si="7"/>
        <v>0</v>
      </c>
      <c r="D173" s="144">
        <f>SUM(D174,D184)</f>
        <v>0</v>
      </c>
      <c r="E173" s="144">
        <f>SUM(E174,E184)</f>
        <v>0</v>
      </c>
      <c r="F173" s="144">
        <f>SUM(F174,F184)</f>
        <v>0</v>
      </c>
      <c r="G173" s="145">
        <f>SUM(G174,G184)</f>
        <v>0</v>
      </c>
      <c r="H173" s="143">
        <f t="shared" si="8"/>
        <v>0</v>
      </c>
      <c r="I173" s="144">
        <f>SUM(I174,I184)</f>
        <v>0</v>
      </c>
      <c r="J173" s="144">
        <f>SUM(J174,J184)</f>
        <v>0</v>
      </c>
      <c r="K173" s="144">
        <f>SUM(K174,K184)</f>
        <v>0</v>
      </c>
      <c r="L173" s="146">
        <f>SUM(L174,L184)</f>
        <v>0</v>
      </c>
    </row>
    <row r="174" spans="1:13" ht="24" x14ac:dyDescent="0.25">
      <c r="A174" s="56">
        <v>3200</v>
      </c>
      <c r="B174" s="183" t="s">
        <v>182</v>
      </c>
      <c r="C174" s="184">
        <f t="shared" si="7"/>
        <v>0</v>
      </c>
      <c r="D174" s="63">
        <f>SUM(D175,D179)</f>
        <v>0</v>
      </c>
      <c r="E174" s="63">
        <f t="shared" ref="E174:G174" si="15">SUM(E175,E179)</f>
        <v>0</v>
      </c>
      <c r="F174" s="63">
        <f t="shared" si="15"/>
        <v>0</v>
      </c>
      <c r="G174" s="63">
        <f t="shared" si="15"/>
        <v>0</v>
      </c>
      <c r="H174" s="57">
        <f t="shared" si="8"/>
        <v>0</v>
      </c>
      <c r="I174" s="63">
        <f>SUM(I175,I179)</f>
        <v>0</v>
      </c>
      <c r="J174" s="63">
        <f t="shared" ref="J174:L174" si="16">SUM(J175,J179)</f>
        <v>0</v>
      </c>
      <c r="K174" s="63">
        <f t="shared" si="16"/>
        <v>0</v>
      </c>
      <c r="L174" s="149">
        <f t="shared" si="16"/>
        <v>0</v>
      </c>
    </row>
    <row r="175" spans="1:13" ht="36" x14ac:dyDescent="0.25">
      <c r="A175" s="168">
        <v>3260</v>
      </c>
      <c r="B175" s="65" t="s">
        <v>183</v>
      </c>
      <c r="C175" s="66">
        <f t="shared" si="7"/>
        <v>0</v>
      </c>
      <c r="D175" s="169">
        <f>SUM(D176:D178)</f>
        <v>0</v>
      </c>
      <c r="E175" s="169">
        <f>SUM(E176:E178)</f>
        <v>0</v>
      </c>
      <c r="F175" s="169">
        <f>SUM(F176:F178)</f>
        <v>0</v>
      </c>
      <c r="G175" s="170">
        <f>SUM(G176:G178)</f>
        <v>0</v>
      </c>
      <c r="H175" s="66">
        <f t="shared" si="8"/>
        <v>0</v>
      </c>
      <c r="I175" s="169">
        <f>SUM(I176:I178)</f>
        <v>0</v>
      </c>
      <c r="J175" s="169">
        <f>SUM(J176:J178)</f>
        <v>0</v>
      </c>
      <c r="K175" s="169">
        <f>SUM(K176:K178)</f>
        <v>0</v>
      </c>
      <c r="L175" s="171">
        <f>SUM(L176:L178)</f>
        <v>0</v>
      </c>
    </row>
    <row r="176" spans="1:13" ht="24" x14ac:dyDescent="0.25">
      <c r="A176" s="44">
        <v>3261</v>
      </c>
      <c r="B176" s="71" t="s">
        <v>184</v>
      </c>
      <c r="C176" s="72">
        <f>SUM(D176:G176)</f>
        <v>0</v>
      </c>
      <c r="D176" s="74"/>
      <c r="E176" s="74"/>
      <c r="F176" s="74"/>
      <c r="G176" s="157"/>
      <c r="H176" s="72">
        <f>SUM(I176:L176)</f>
        <v>0</v>
      </c>
      <c r="I176" s="74">
        <v>0</v>
      </c>
      <c r="J176" s="74"/>
      <c r="K176" s="74"/>
      <c r="L176" s="158"/>
      <c r="M176" s="156"/>
    </row>
    <row r="177" spans="1:13" ht="36" x14ac:dyDescent="0.25">
      <c r="A177" s="44">
        <v>3262</v>
      </c>
      <c r="B177" s="71" t="s">
        <v>185</v>
      </c>
      <c r="C177" s="72">
        <f>SUM(D177:G177)</f>
        <v>0</v>
      </c>
      <c r="D177" s="74"/>
      <c r="E177" s="74"/>
      <c r="F177" s="74"/>
      <c r="G177" s="157"/>
      <c r="H177" s="72">
        <f>SUM(I177:L177)</f>
        <v>0</v>
      </c>
      <c r="I177" s="74">
        <v>0</v>
      </c>
      <c r="J177" s="74"/>
      <c r="K177" s="74"/>
      <c r="L177" s="158"/>
      <c r="M177" s="156"/>
    </row>
    <row r="178" spans="1:13" ht="24" x14ac:dyDescent="0.25">
      <c r="A178" s="44">
        <v>3263</v>
      </c>
      <c r="B178" s="71" t="s">
        <v>186</v>
      </c>
      <c r="C178" s="72">
        <f>SUM(D178:G178)</f>
        <v>0</v>
      </c>
      <c r="D178" s="74"/>
      <c r="E178" s="74"/>
      <c r="F178" s="74"/>
      <c r="G178" s="157"/>
      <c r="H178" s="72">
        <f>SUM(I178:L178)</f>
        <v>0</v>
      </c>
      <c r="I178" s="74">
        <v>0</v>
      </c>
      <c r="J178" s="74"/>
      <c r="K178" s="74"/>
      <c r="L178" s="158"/>
      <c r="M178" s="156"/>
    </row>
    <row r="179" spans="1:13" ht="84" x14ac:dyDescent="0.25">
      <c r="A179" s="168">
        <v>3290</v>
      </c>
      <c r="B179" s="65" t="s">
        <v>187</v>
      </c>
      <c r="C179" s="185">
        <f t="shared" ref="C179:C183" si="17">SUM(D179:G179)</f>
        <v>0</v>
      </c>
      <c r="D179" s="169">
        <f>SUM(D180:D183)</f>
        <v>0</v>
      </c>
      <c r="E179" s="169">
        <f t="shared" ref="E179:G179" si="18">SUM(E180:E183)</f>
        <v>0</v>
      </c>
      <c r="F179" s="169">
        <f t="shared" si="18"/>
        <v>0</v>
      </c>
      <c r="G179" s="169">
        <f t="shared" si="18"/>
        <v>0</v>
      </c>
      <c r="H179" s="185">
        <f t="shared" ref="H179:H183" si="19">SUM(I179:L179)</f>
        <v>0</v>
      </c>
      <c r="I179" s="169">
        <f>SUM(I180:I183)</f>
        <v>0</v>
      </c>
      <c r="J179" s="169">
        <f t="shared" ref="J179:L179" si="20">SUM(J180:J183)</f>
        <v>0</v>
      </c>
      <c r="K179" s="169">
        <f t="shared" si="20"/>
        <v>0</v>
      </c>
      <c r="L179" s="186">
        <f t="shared" si="20"/>
        <v>0</v>
      </c>
    </row>
    <row r="180" spans="1:13" ht="72" x14ac:dyDescent="0.25">
      <c r="A180" s="44">
        <v>3291</v>
      </c>
      <c r="B180" s="71" t="s">
        <v>188</v>
      </c>
      <c r="C180" s="72">
        <f t="shared" si="17"/>
        <v>0</v>
      </c>
      <c r="D180" s="74"/>
      <c r="E180" s="74"/>
      <c r="F180" s="74"/>
      <c r="G180" s="187"/>
      <c r="H180" s="72">
        <f t="shared" si="19"/>
        <v>0</v>
      </c>
      <c r="I180" s="74">
        <v>0</v>
      </c>
      <c r="J180" s="74"/>
      <c r="K180" s="74"/>
      <c r="L180" s="158"/>
      <c r="M180" s="156"/>
    </row>
    <row r="181" spans="1:13" ht="72" x14ac:dyDescent="0.25">
      <c r="A181" s="44">
        <v>3292</v>
      </c>
      <c r="B181" s="71" t="s">
        <v>189</v>
      </c>
      <c r="C181" s="72">
        <f t="shared" si="17"/>
        <v>0</v>
      </c>
      <c r="D181" s="74"/>
      <c r="E181" s="74"/>
      <c r="F181" s="74"/>
      <c r="G181" s="187"/>
      <c r="H181" s="72">
        <f t="shared" si="19"/>
        <v>0</v>
      </c>
      <c r="I181" s="74">
        <v>0</v>
      </c>
      <c r="J181" s="74"/>
      <c r="K181" s="74"/>
      <c r="L181" s="158"/>
      <c r="M181" s="156"/>
    </row>
    <row r="182" spans="1:13" ht="72" x14ac:dyDescent="0.25">
      <c r="A182" s="44">
        <v>3293</v>
      </c>
      <c r="B182" s="71" t="s">
        <v>190</v>
      </c>
      <c r="C182" s="72">
        <f t="shared" si="17"/>
        <v>0</v>
      </c>
      <c r="D182" s="74"/>
      <c r="E182" s="74"/>
      <c r="F182" s="74"/>
      <c r="G182" s="187"/>
      <c r="H182" s="72">
        <f t="shared" si="19"/>
        <v>0</v>
      </c>
      <c r="I182" s="74">
        <v>0</v>
      </c>
      <c r="J182" s="74"/>
      <c r="K182" s="74"/>
      <c r="L182" s="158"/>
      <c r="M182" s="156"/>
    </row>
    <row r="183" spans="1:13" ht="60" x14ac:dyDescent="0.25">
      <c r="A183" s="188">
        <v>3294</v>
      </c>
      <c r="B183" s="71" t="s">
        <v>191</v>
      </c>
      <c r="C183" s="185">
        <f t="shared" si="17"/>
        <v>0</v>
      </c>
      <c r="D183" s="189"/>
      <c r="E183" s="189"/>
      <c r="F183" s="189"/>
      <c r="G183" s="190"/>
      <c r="H183" s="185">
        <f t="shared" si="19"/>
        <v>0</v>
      </c>
      <c r="I183" s="189">
        <v>0</v>
      </c>
      <c r="J183" s="189"/>
      <c r="K183" s="189"/>
      <c r="L183" s="191"/>
      <c r="M183" s="156"/>
    </row>
    <row r="184" spans="1:13" ht="48" x14ac:dyDescent="0.25">
      <c r="A184" s="192">
        <v>3300</v>
      </c>
      <c r="B184" s="183" t="s">
        <v>192</v>
      </c>
      <c r="C184" s="193">
        <f t="shared" si="7"/>
        <v>0</v>
      </c>
      <c r="D184" s="194">
        <f>SUM(D185:D186)</f>
        <v>0</v>
      </c>
      <c r="E184" s="194">
        <f t="shared" ref="E184:G184" si="21">SUM(E185:E186)</f>
        <v>0</v>
      </c>
      <c r="F184" s="194">
        <f t="shared" si="21"/>
        <v>0</v>
      </c>
      <c r="G184" s="194">
        <f t="shared" si="21"/>
        <v>0</v>
      </c>
      <c r="H184" s="193">
        <f t="shared" si="8"/>
        <v>0</v>
      </c>
      <c r="I184" s="194">
        <f>SUM(I185:I186)</f>
        <v>0</v>
      </c>
      <c r="J184" s="194">
        <f t="shared" ref="J184:L184" si="22">SUM(J185:J186)</f>
        <v>0</v>
      </c>
      <c r="K184" s="194">
        <f t="shared" si="22"/>
        <v>0</v>
      </c>
      <c r="L184" s="149">
        <f t="shared" si="22"/>
        <v>0</v>
      </c>
    </row>
    <row r="185" spans="1:13" ht="48" x14ac:dyDescent="0.25">
      <c r="A185" s="111">
        <v>3310</v>
      </c>
      <c r="B185" s="112" t="s">
        <v>193</v>
      </c>
      <c r="C185" s="195">
        <f t="shared" si="7"/>
        <v>0</v>
      </c>
      <c r="D185" s="163"/>
      <c r="E185" s="163"/>
      <c r="F185" s="163"/>
      <c r="G185" s="164"/>
      <c r="H185" s="195">
        <f t="shared" si="8"/>
        <v>0</v>
      </c>
      <c r="I185" s="163">
        <v>0</v>
      </c>
      <c r="J185" s="163"/>
      <c r="K185" s="163"/>
      <c r="L185" s="165"/>
      <c r="M185" s="156"/>
    </row>
    <row r="186" spans="1:13" ht="48.75" customHeight="1" x14ac:dyDescent="0.25">
      <c r="A186" s="38">
        <v>3320</v>
      </c>
      <c r="B186" s="65" t="s">
        <v>194</v>
      </c>
      <c r="C186" s="66">
        <f t="shared" si="7"/>
        <v>0</v>
      </c>
      <c r="D186" s="68"/>
      <c r="E186" s="68"/>
      <c r="F186" s="68"/>
      <c r="G186" s="154"/>
      <c r="H186" s="66">
        <f t="shared" si="8"/>
        <v>0</v>
      </c>
      <c r="I186" s="68">
        <v>0</v>
      </c>
      <c r="J186" s="68"/>
      <c r="K186" s="68"/>
      <c r="L186" s="155"/>
      <c r="M186" s="156"/>
    </row>
    <row r="187" spans="1:13" x14ac:dyDescent="0.25">
      <c r="A187" s="196">
        <v>4000</v>
      </c>
      <c r="B187" s="142" t="s">
        <v>195</v>
      </c>
      <c r="C187" s="143">
        <f t="shared" si="7"/>
        <v>0</v>
      </c>
      <c r="D187" s="144">
        <f>SUM(D188,D191)</f>
        <v>0</v>
      </c>
      <c r="E187" s="144">
        <f>SUM(E188,E191)</f>
        <v>0</v>
      </c>
      <c r="F187" s="144">
        <f>SUM(F188,F191)</f>
        <v>0</v>
      </c>
      <c r="G187" s="145">
        <f>SUM(G188,G191)</f>
        <v>0</v>
      </c>
      <c r="H187" s="143">
        <f t="shared" si="8"/>
        <v>0</v>
      </c>
      <c r="I187" s="144">
        <f>SUM(I188,I191)</f>
        <v>0</v>
      </c>
      <c r="J187" s="144">
        <f>SUM(J188,J191)</f>
        <v>0</v>
      </c>
      <c r="K187" s="144">
        <f>SUM(K188,K191)</f>
        <v>0</v>
      </c>
      <c r="L187" s="146">
        <f>SUM(L188,L191)</f>
        <v>0</v>
      </c>
    </row>
    <row r="188" spans="1:13" ht="24" x14ac:dyDescent="0.25">
      <c r="A188" s="197">
        <v>4200</v>
      </c>
      <c r="B188" s="147" t="s">
        <v>196</v>
      </c>
      <c r="C188" s="57">
        <f>SUM(D188:G188)</f>
        <v>0</v>
      </c>
      <c r="D188" s="63">
        <f>SUM(D189,D190)</f>
        <v>0</v>
      </c>
      <c r="E188" s="63">
        <f>SUM(E189,E190)</f>
        <v>0</v>
      </c>
      <c r="F188" s="63">
        <f>SUM(F189,F190)</f>
        <v>0</v>
      </c>
      <c r="G188" s="166">
        <f>SUM(G189,G190)</f>
        <v>0</v>
      </c>
      <c r="H188" s="57">
        <f t="shared" si="8"/>
        <v>0</v>
      </c>
      <c r="I188" s="63">
        <f>SUM(I189,I190)</f>
        <v>0</v>
      </c>
      <c r="J188" s="63">
        <f>SUM(J189,J190)</f>
        <v>0</v>
      </c>
      <c r="K188" s="63">
        <f>SUM(K189,K190)</f>
        <v>0</v>
      </c>
      <c r="L188" s="167">
        <f>SUM(L189,L190)</f>
        <v>0</v>
      </c>
    </row>
    <row r="189" spans="1:13" ht="36" x14ac:dyDescent="0.25">
      <c r="A189" s="168">
        <v>4240</v>
      </c>
      <c r="B189" s="65" t="s">
        <v>197</v>
      </c>
      <c r="C189" s="66">
        <f t="shared" ref="C189:C264" si="23">SUM(D189:G189)</f>
        <v>0</v>
      </c>
      <c r="D189" s="68"/>
      <c r="E189" s="68"/>
      <c r="F189" s="68"/>
      <c r="G189" s="154"/>
      <c r="H189" s="66">
        <f t="shared" ref="H189:H263" si="24">SUM(I189:L189)</f>
        <v>0</v>
      </c>
      <c r="I189" s="68">
        <v>0</v>
      </c>
      <c r="J189" s="68"/>
      <c r="K189" s="68"/>
      <c r="L189" s="155"/>
      <c r="M189" s="156"/>
    </row>
    <row r="190" spans="1:13" ht="24" x14ac:dyDescent="0.25">
      <c r="A190" s="159">
        <v>4250</v>
      </c>
      <c r="B190" s="71" t="s">
        <v>198</v>
      </c>
      <c r="C190" s="72">
        <f t="shared" si="23"/>
        <v>0</v>
      </c>
      <c r="D190" s="74"/>
      <c r="E190" s="74"/>
      <c r="F190" s="74"/>
      <c r="G190" s="157"/>
      <c r="H190" s="72">
        <f t="shared" si="24"/>
        <v>0</v>
      </c>
      <c r="I190" s="74">
        <v>0</v>
      </c>
      <c r="J190" s="74"/>
      <c r="K190" s="74"/>
      <c r="L190" s="158"/>
      <c r="M190" s="156"/>
    </row>
    <row r="191" spans="1:13" x14ac:dyDescent="0.25">
      <c r="A191" s="56">
        <v>4300</v>
      </c>
      <c r="B191" s="147" t="s">
        <v>199</v>
      </c>
      <c r="C191" s="57">
        <f t="shared" si="23"/>
        <v>0</v>
      </c>
      <c r="D191" s="63">
        <f>SUM(D192)</f>
        <v>0</v>
      </c>
      <c r="E191" s="63">
        <f>SUM(E192)</f>
        <v>0</v>
      </c>
      <c r="F191" s="63">
        <f>SUM(F192)</f>
        <v>0</v>
      </c>
      <c r="G191" s="166">
        <f>SUM(G192)</f>
        <v>0</v>
      </c>
      <c r="H191" s="57">
        <f t="shared" si="24"/>
        <v>0</v>
      </c>
      <c r="I191" s="63">
        <f>SUM(I192)</f>
        <v>0</v>
      </c>
      <c r="J191" s="63">
        <f>SUM(J192)</f>
        <v>0</v>
      </c>
      <c r="K191" s="63">
        <f>SUM(K192)</f>
        <v>0</v>
      </c>
      <c r="L191" s="167">
        <f>SUM(L192)</f>
        <v>0</v>
      </c>
    </row>
    <row r="192" spans="1:13" ht="24" x14ac:dyDescent="0.25">
      <c r="A192" s="168">
        <v>4310</v>
      </c>
      <c r="B192" s="65" t="s">
        <v>200</v>
      </c>
      <c r="C192" s="66">
        <f>SUM(D192:G192)</f>
        <v>0</v>
      </c>
      <c r="D192" s="169">
        <f>SUM(D193:D193)</f>
        <v>0</v>
      </c>
      <c r="E192" s="169">
        <f>SUM(E193:E193)</f>
        <v>0</v>
      </c>
      <c r="F192" s="169">
        <f>SUM(F193:F193)</f>
        <v>0</v>
      </c>
      <c r="G192" s="170">
        <f>SUM(G193:G193)</f>
        <v>0</v>
      </c>
      <c r="H192" s="66">
        <f t="shared" si="24"/>
        <v>0</v>
      </c>
      <c r="I192" s="169">
        <f>SUM(I193:I193)</f>
        <v>0</v>
      </c>
      <c r="J192" s="169">
        <f>SUM(J193:J193)</f>
        <v>0</v>
      </c>
      <c r="K192" s="169">
        <f>SUM(K193:K193)</f>
        <v>0</v>
      </c>
      <c r="L192" s="171">
        <f>SUM(L193:L193)</f>
        <v>0</v>
      </c>
    </row>
    <row r="193" spans="1:13" ht="36" x14ac:dyDescent="0.25">
      <c r="A193" s="44">
        <v>4311</v>
      </c>
      <c r="B193" s="71" t="s">
        <v>201</v>
      </c>
      <c r="C193" s="72">
        <f t="shared" si="23"/>
        <v>0</v>
      </c>
      <c r="D193" s="74"/>
      <c r="E193" s="74"/>
      <c r="F193" s="74"/>
      <c r="G193" s="157"/>
      <c r="H193" s="72">
        <f t="shared" si="24"/>
        <v>0</v>
      </c>
      <c r="I193" s="74">
        <v>0</v>
      </c>
      <c r="J193" s="74"/>
      <c r="K193" s="74"/>
      <c r="L193" s="158"/>
      <c r="M193" s="156"/>
    </row>
    <row r="194" spans="1:13" s="24" customFormat="1" ht="24" x14ac:dyDescent="0.25">
      <c r="A194" s="198"/>
      <c r="B194" s="19" t="s">
        <v>202</v>
      </c>
      <c r="C194" s="138">
        <f t="shared" si="23"/>
        <v>2000</v>
      </c>
      <c r="D194" s="139">
        <f>SUM(D195,D230,D269)</f>
        <v>2000</v>
      </c>
      <c r="E194" s="139">
        <f>SUM(E195,E230,E269)</f>
        <v>0</v>
      </c>
      <c r="F194" s="139">
        <f>SUM(F195,F230,F269)</f>
        <v>0</v>
      </c>
      <c r="G194" s="139">
        <f>SUM(G195,G230,G269)</f>
        <v>0</v>
      </c>
      <c r="H194" s="138">
        <f t="shared" si="24"/>
        <v>2000</v>
      </c>
      <c r="I194" s="139">
        <f>SUM(I195,I230,I269)</f>
        <v>2000</v>
      </c>
      <c r="J194" s="139">
        <f>SUM(J195,J230,J269)</f>
        <v>0</v>
      </c>
      <c r="K194" s="139">
        <f>SUM(K195,K230,K269)</f>
        <v>0</v>
      </c>
      <c r="L194" s="199">
        <f>SUM(L195,L230,L269)</f>
        <v>0</v>
      </c>
    </row>
    <row r="195" spans="1:13" x14ac:dyDescent="0.25">
      <c r="A195" s="142">
        <v>5000</v>
      </c>
      <c r="B195" s="142" t="s">
        <v>203</v>
      </c>
      <c r="C195" s="143">
        <f t="shared" si="23"/>
        <v>0</v>
      </c>
      <c r="D195" s="144">
        <f>D196+D204</f>
        <v>0</v>
      </c>
      <c r="E195" s="144">
        <f>E196+E204</f>
        <v>0</v>
      </c>
      <c r="F195" s="144">
        <f>F196+F204</f>
        <v>0</v>
      </c>
      <c r="G195" s="144">
        <f>G196+G204</f>
        <v>0</v>
      </c>
      <c r="H195" s="143">
        <f t="shared" si="24"/>
        <v>0</v>
      </c>
      <c r="I195" s="144">
        <f>I196+I204</f>
        <v>0</v>
      </c>
      <c r="J195" s="144">
        <f>J196+J204</f>
        <v>0</v>
      </c>
      <c r="K195" s="144">
        <f>K196+K204</f>
        <v>0</v>
      </c>
      <c r="L195" s="200">
        <f>L196+L204</f>
        <v>0</v>
      </c>
    </row>
    <row r="196" spans="1:13" x14ac:dyDescent="0.25">
      <c r="A196" s="56">
        <v>5100</v>
      </c>
      <c r="B196" s="147" t="s">
        <v>204</v>
      </c>
      <c r="C196" s="57">
        <f t="shared" si="23"/>
        <v>0</v>
      </c>
      <c r="D196" s="63">
        <f>D197+D198+D201+D202+D203</f>
        <v>0</v>
      </c>
      <c r="E196" s="63">
        <f>E197+E198+E201+E202+E203</f>
        <v>0</v>
      </c>
      <c r="F196" s="63">
        <f>F197+F198+F201+F202+F203</f>
        <v>0</v>
      </c>
      <c r="G196" s="166">
        <f>G197+G198+G201+G202+G203</f>
        <v>0</v>
      </c>
      <c r="H196" s="57">
        <f t="shared" si="24"/>
        <v>0</v>
      </c>
      <c r="I196" s="63">
        <f>I197+I198+I201+I202+I203</f>
        <v>0</v>
      </c>
      <c r="J196" s="63">
        <f>J197+J198+J201+J202+J203</f>
        <v>0</v>
      </c>
      <c r="K196" s="63">
        <f>K197+K198+K201+K202+K203</f>
        <v>0</v>
      </c>
      <c r="L196" s="167">
        <f>L197+L198+L201+L202+L203</f>
        <v>0</v>
      </c>
    </row>
    <row r="197" spans="1:13" x14ac:dyDescent="0.25">
      <c r="A197" s="168">
        <v>5110</v>
      </c>
      <c r="B197" s="65" t="s">
        <v>205</v>
      </c>
      <c r="C197" s="66">
        <f t="shared" si="23"/>
        <v>0</v>
      </c>
      <c r="D197" s="68"/>
      <c r="E197" s="68"/>
      <c r="F197" s="68"/>
      <c r="G197" s="154"/>
      <c r="H197" s="66">
        <f t="shared" si="24"/>
        <v>0</v>
      </c>
      <c r="I197" s="68">
        <v>0</v>
      </c>
      <c r="J197" s="68"/>
      <c r="K197" s="68"/>
      <c r="L197" s="155"/>
      <c r="M197" s="156"/>
    </row>
    <row r="198" spans="1:13" ht="24" x14ac:dyDescent="0.25">
      <c r="A198" s="159">
        <v>5120</v>
      </c>
      <c r="B198" s="71" t="s">
        <v>206</v>
      </c>
      <c r="C198" s="72">
        <f t="shared" si="23"/>
        <v>0</v>
      </c>
      <c r="D198" s="160">
        <f>D199+D200</f>
        <v>0</v>
      </c>
      <c r="E198" s="160">
        <f>E199+E200</f>
        <v>0</v>
      </c>
      <c r="F198" s="160">
        <f>F199+F200</f>
        <v>0</v>
      </c>
      <c r="G198" s="161">
        <f>G199+G200</f>
        <v>0</v>
      </c>
      <c r="H198" s="72">
        <f t="shared" si="24"/>
        <v>0</v>
      </c>
      <c r="I198" s="160">
        <f>I199+I200</f>
        <v>0</v>
      </c>
      <c r="J198" s="160">
        <f>J199+J200</f>
        <v>0</v>
      </c>
      <c r="K198" s="160">
        <f>K199+K200</f>
        <v>0</v>
      </c>
      <c r="L198" s="162">
        <f>L199+L200</f>
        <v>0</v>
      </c>
    </row>
    <row r="199" spans="1:13" x14ac:dyDescent="0.25">
      <c r="A199" s="44">
        <v>5121</v>
      </c>
      <c r="B199" s="71" t="s">
        <v>207</v>
      </c>
      <c r="C199" s="72">
        <f t="shared" si="23"/>
        <v>0</v>
      </c>
      <c r="D199" s="74"/>
      <c r="E199" s="74"/>
      <c r="F199" s="74"/>
      <c r="G199" s="157"/>
      <c r="H199" s="72">
        <f t="shared" si="24"/>
        <v>0</v>
      </c>
      <c r="I199" s="74">
        <v>0</v>
      </c>
      <c r="J199" s="74"/>
      <c r="K199" s="74"/>
      <c r="L199" s="158"/>
      <c r="M199" s="156"/>
    </row>
    <row r="200" spans="1:13" ht="24" x14ac:dyDescent="0.25">
      <c r="A200" s="44">
        <v>5129</v>
      </c>
      <c r="B200" s="71" t="s">
        <v>208</v>
      </c>
      <c r="C200" s="72">
        <f t="shared" si="23"/>
        <v>0</v>
      </c>
      <c r="D200" s="74"/>
      <c r="E200" s="74"/>
      <c r="F200" s="74"/>
      <c r="G200" s="157"/>
      <c r="H200" s="72">
        <f t="shared" si="24"/>
        <v>0</v>
      </c>
      <c r="I200" s="74">
        <v>0</v>
      </c>
      <c r="J200" s="74"/>
      <c r="K200" s="74"/>
      <c r="L200" s="158"/>
      <c r="M200" s="156"/>
    </row>
    <row r="201" spans="1:13" x14ac:dyDescent="0.25">
      <c r="A201" s="159">
        <v>5130</v>
      </c>
      <c r="B201" s="71" t="s">
        <v>209</v>
      </c>
      <c r="C201" s="72">
        <f t="shared" si="23"/>
        <v>0</v>
      </c>
      <c r="D201" s="74"/>
      <c r="E201" s="74"/>
      <c r="F201" s="74"/>
      <c r="G201" s="157"/>
      <c r="H201" s="72">
        <f t="shared" si="24"/>
        <v>0</v>
      </c>
      <c r="I201" s="74">
        <v>0</v>
      </c>
      <c r="J201" s="74"/>
      <c r="K201" s="74"/>
      <c r="L201" s="158"/>
      <c r="M201" s="156"/>
    </row>
    <row r="202" spans="1:13" x14ac:dyDescent="0.25">
      <c r="A202" s="159">
        <v>5140</v>
      </c>
      <c r="B202" s="71" t="s">
        <v>210</v>
      </c>
      <c r="C202" s="72">
        <f t="shared" si="23"/>
        <v>0</v>
      </c>
      <c r="D202" s="74"/>
      <c r="E202" s="74"/>
      <c r="F202" s="74"/>
      <c r="G202" s="157"/>
      <c r="H202" s="72">
        <f t="shared" si="24"/>
        <v>0</v>
      </c>
      <c r="I202" s="74">
        <v>0</v>
      </c>
      <c r="J202" s="74"/>
      <c r="K202" s="74"/>
      <c r="L202" s="158"/>
      <c r="M202" s="156"/>
    </row>
    <row r="203" spans="1:13" ht="24" x14ac:dyDescent="0.25">
      <c r="A203" s="159">
        <v>5170</v>
      </c>
      <c r="B203" s="71" t="s">
        <v>211</v>
      </c>
      <c r="C203" s="72">
        <f t="shared" si="23"/>
        <v>0</v>
      </c>
      <c r="D203" s="74"/>
      <c r="E203" s="74"/>
      <c r="F203" s="74"/>
      <c r="G203" s="157"/>
      <c r="H203" s="72">
        <f t="shared" si="24"/>
        <v>0</v>
      </c>
      <c r="I203" s="74">
        <v>0</v>
      </c>
      <c r="J203" s="74"/>
      <c r="K203" s="74"/>
      <c r="L203" s="158"/>
      <c r="M203" s="156"/>
    </row>
    <row r="204" spans="1:13" x14ac:dyDescent="0.25">
      <c r="A204" s="56">
        <v>5200</v>
      </c>
      <c r="B204" s="147" t="s">
        <v>212</v>
      </c>
      <c r="C204" s="57">
        <f t="shared" si="23"/>
        <v>0</v>
      </c>
      <c r="D204" s="63">
        <f>D205+D215+D216+D225+D226+D227+D229</f>
        <v>0</v>
      </c>
      <c r="E204" s="63">
        <f>E205+E215+E216+E225+E226+E227+E229</f>
        <v>0</v>
      </c>
      <c r="F204" s="63">
        <f>F205+F215+F216+F225+F226+F227+F229</f>
        <v>0</v>
      </c>
      <c r="G204" s="166">
        <f>G205+G215+G216+G225+G226+G227+G229</f>
        <v>0</v>
      </c>
      <c r="H204" s="57">
        <f t="shared" si="24"/>
        <v>0</v>
      </c>
      <c r="I204" s="63">
        <f>I205+I215+I216+I225+I226+I227+I229</f>
        <v>0</v>
      </c>
      <c r="J204" s="63">
        <f>J205+J215+J216+J225+J226+J227+J229</f>
        <v>0</v>
      </c>
      <c r="K204" s="63">
        <f>K205+K215+K216+K225+K226+K227+K229</f>
        <v>0</v>
      </c>
      <c r="L204" s="167">
        <f>L205+L215+L216+L225+L226+L227+L229</f>
        <v>0</v>
      </c>
    </row>
    <row r="205" spans="1:13" x14ac:dyDescent="0.25">
      <c r="A205" s="150">
        <v>5210</v>
      </c>
      <c r="B205" s="112" t="s">
        <v>213</v>
      </c>
      <c r="C205" s="117">
        <f t="shared" si="23"/>
        <v>0</v>
      </c>
      <c r="D205" s="151">
        <f>SUM(D206:D214)</f>
        <v>0</v>
      </c>
      <c r="E205" s="151">
        <f>SUM(E206:E214)</f>
        <v>0</v>
      </c>
      <c r="F205" s="151">
        <f>SUM(F206:F214)</f>
        <v>0</v>
      </c>
      <c r="G205" s="152">
        <f>SUM(G206:G214)</f>
        <v>0</v>
      </c>
      <c r="H205" s="117">
        <f t="shared" si="24"/>
        <v>0</v>
      </c>
      <c r="I205" s="151">
        <f>SUM(I206:I214)</f>
        <v>0</v>
      </c>
      <c r="J205" s="151">
        <f>SUM(J206:J214)</f>
        <v>0</v>
      </c>
      <c r="K205" s="151">
        <f>SUM(K206:K214)</f>
        <v>0</v>
      </c>
      <c r="L205" s="153">
        <f>SUM(L206:L214)</f>
        <v>0</v>
      </c>
    </row>
    <row r="206" spans="1:13" x14ac:dyDescent="0.25">
      <c r="A206" s="38">
        <v>5211</v>
      </c>
      <c r="B206" s="65" t="s">
        <v>214</v>
      </c>
      <c r="C206" s="66">
        <f t="shared" si="23"/>
        <v>0</v>
      </c>
      <c r="D206" s="68"/>
      <c r="E206" s="68"/>
      <c r="F206" s="68"/>
      <c r="G206" s="154"/>
      <c r="H206" s="66">
        <f t="shared" si="24"/>
        <v>0</v>
      </c>
      <c r="I206" s="68">
        <v>0</v>
      </c>
      <c r="J206" s="68"/>
      <c r="K206" s="68"/>
      <c r="L206" s="155"/>
      <c r="M206" s="156"/>
    </row>
    <row r="207" spans="1:13" x14ac:dyDescent="0.25">
      <c r="A207" s="44">
        <v>5212</v>
      </c>
      <c r="B207" s="71" t="s">
        <v>215</v>
      </c>
      <c r="C207" s="72">
        <f t="shared" si="23"/>
        <v>0</v>
      </c>
      <c r="D207" s="74"/>
      <c r="E207" s="74"/>
      <c r="F207" s="74"/>
      <c r="G207" s="157"/>
      <c r="H207" s="72">
        <f t="shared" si="24"/>
        <v>0</v>
      </c>
      <c r="I207" s="74">
        <v>0</v>
      </c>
      <c r="J207" s="74"/>
      <c r="K207" s="74"/>
      <c r="L207" s="158"/>
      <c r="M207" s="156"/>
    </row>
    <row r="208" spans="1:13" x14ac:dyDescent="0.25">
      <c r="A208" s="44">
        <v>5213</v>
      </c>
      <c r="B208" s="71" t="s">
        <v>216</v>
      </c>
      <c r="C208" s="72">
        <f t="shared" si="23"/>
        <v>0</v>
      </c>
      <c r="D208" s="74"/>
      <c r="E208" s="74"/>
      <c r="F208" s="74"/>
      <c r="G208" s="157"/>
      <c r="H208" s="72">
        <f t="shared" si="24"/>
        <v>0</v>
      </c>
      <c r="I208" s="74">
        <v>0</v>
      </c>
      <c r="J208" s="74"/>
      <c r="K208" s="74"/>
      <c r="L208" s="158"/>
      <c r="M208" s="156"/>
    </row>
    <row r="209" spans="1:13" x14ac:dyDescent="0.25">
      <c r="A209" s="44">
        <v>5214</v>
      </c>
      <c r="B209" s="71" t="s">
        <v>217</v>
      </c>
      <c r="C209" s="72">
        <f t="shared" si="23"/>
        <v>0</v>
      </c>
      <c r="D209" s="74"/>
      <c r="E209" s="74"/>
      <c r="F209" s="74"/>
      <c r="G209" s="157"/>
      <c r="H209" s="72">
        <f t="shared" si="24"/>
        <v>0</v>
      </c>
      <c r="I209" s="74">
        <v>0</v>
      </c>
      <c r="J209" s="74"/>
      <c r="K209" s="74"/>
      <c r="L209" s="158"/>
      <c r="M209" s="156"/>
    </row>
    <row r="210" spans="1:13" x14ac:dyDescent="0.25">
      <c r="A210" s="44">
        <v>5215</v>
      </c>
      <c r="B210" s="71" t="s">
        <v>218</v>
      </c>
      <c r="C210" s="72">
        <f>SUM(D210:G210)</f>
        <v>0</v>
      </c>
      <c r="D210" s="74"/>
      <c r="E210" s="74"/>
      <c r="F210" s="74"/>
      <c r="G210" s="157"/>
      <c r="H210" s="72">
        <f>SUM(I210:L210)</f>
        <v>0</v>
      </c>
      <c r="I210" s="74">
        <v>0</v>
      </c>
      <c r="J210" s="74"/>
      <c r="K210" s="74"/>
      <c r="L210" s="158"/>
      <c r="M210" s="156"/>
    </row>
    <row r="211" spans="1:13" ht="14.25" customHeight="1" x14ac:dyDescent="0.25">
      <c r="A211" s="44">
        <v>5216</v>
      </c>
      <c r="B211" s="71" t="s">
        <v>219</v>
      </c>
      <c r="C211" s="72">
        <f t="shared" si="23"/>
        <v>0</v>
      </c>
      <c r="D211" s="74"/>
      <c r="E211" s="74"/>
      <c r="F211" s="74"/>
      <c r="G211" s="157"/>
      <c r="H211" s="72">
        <f t="shared" si="24"/>
        <v>0</v>
      </c>
      <c r="I211" s="74">
        <v>0</v>
      </c>
      <c r="J211" s="74"/>
      <c r="K211" s="74"/>
      <c r="L211" s="158"/>
      <c r="M211" s="156"/>
    </row>
    <row r="212" spans="1:13" x14ac:dyDescent="0.25">
      <c r="A212" s="44">
        <v>5217</v>
      </c>
      <c r="B212" s="71" t="s">
        <v>220</v>
      </c>
      <c r="C212" s="72">
        <f t="shared" si="23"/>
        <v>0</v>
      </c>
      <c r="D212" s="74"/>
      <c r="E212" s="74"/>
      <c r="F212" s="74"/>
      <c r="G212" s="157"/>
      <c r="H212" s="72">
        <f t="shared" si="24"/>
        <v>0</v>
      </c>
      <c r="I212" s="74">
        <v>0</v>
      </c>
      <c r="J212" s="74"/>
      <c r="K212" s="74"/>
      <c r="L212" s="158"/>
      <c r="M212" s="156"/>
    </row>
    <row r="213" spans="1:13" x14ac:dyDescent="0.25">
      <c r="A213" s="44">
        <v>5218</v>
      </c>
      <c r="B213" s="71" t="s">
        <v>221</v>
      </c>
      <c r="C213" s="72">
        <f t="shared" si="23"/>
        <v>0</v>
      </c>
      <c r="D213" s="74"/>
      <c r="E213" s="74"/>
      <c r="F213" s="74"/>
      <c r="G213" s="157"/>
      <c r="H213" s="72">
        <f t="shared" si="24"/>
        <v>0</v>
      </c>
      <c r="I213" s="74">
        <v>0</v>
      </c>
      <c r="J213" s="74"/>
      <c r="K213" s="74"/>
      <c r="L213" s="158"/>
      <c r="M213" s="156"/>
    </row>
    <row r="214" spans="1:13" x14ac:dyDescent="0.25">
      <c r="A214" s="44">
        <v>5219</v>
      </c>
      <c r="B214" s="71" t="s">
        <v>222</v>
      </c>
      <c r="C214" s="72">
        <f t="shared" si="23"/>
        <v>0</v>
      </c>
      <c r="D214" s="74"/>
      <c r="E214" s="74"/>
      <c r="F214" s="74"/>
      <c r="G214" s="157"/>
      <c r="H214" s="72">
        <f t="shared" si="24"/>
        <v>0</v>
      </c>
      <c r="I214" s="74">
        <v>0</v>
      </c>
      <c r="J214" s="74"/>
      <c r="K214" s="74"/>
      <c r="L214" s="158"/>
      <c r="M214" s="156"/>
    </row>
    <row r="215" spans="1:13" ht="13.5" customHeight="1" x14ac:dyDescent="0.25">
      <c r="A215" s="159">
        <v>5220</v>
      </c>
      <c r="B215" s="71" t="s">
        <v>223</v>
      </c>
      <c r="C215" s="72">
        <f t="shared" si="23"/>
        <v>0</v>
      </c>
      <c r="D215" s="74"/>
      <c r="E215" s="74"/>
      <c r="F215" s="74"/>
      <c r="G215" s="157"/>
      <c r="H215" s="72">
        <f t="shared" si="24"/>
        <v>0</v>
      </c>
      <c r="I215" s="74">
        <v>0</v>
      </c>
      <c r="J215" s="74"/>
      <c r="K215" s="74"/>
      <c r="L215" s="158"/>
      <c r="M215" s="156"/>
    </row>
    <row r="216" spans="1:13" x14ac:dyDescent="0.25">
      <c r="A216" s="159">
        <v>5230</v>
      </c>
      <c r="B216" s="71" t="s">
        <v>224</v>
      </c>
      <c r="C216" s="72">
        <f t="shared" si="23"/>
        <v>0</v>
      </c>
      <c r="D216" s="160">
        <f>SUM(D217:D224)</f>
        <v>0</v>
      </c>
      <c r="E216" s="160">
        <f>SUM(E217:E224)</f>
        <v>0</v>
      </c>
      <c r="F216" s="160">
        <f>SUM(F217:F224)</f>
        <v>0</v>
      </c>
      <c r="G216" s="161">
        <f>SUM(G217:G224)</f>
        <v>0</v>
      </c>
      <c r="H216" s="72">
        <f t="shared" si="24"/>
        <v>0</v>
      </c>
      <c r="I216" s="160">
        <f>SUM(I217:I224)</f>
        <v>0</v>
      </c>
      <c r="J216" s="160">
        <f>SUM(J217:J224)</f>
        <v>0</v>
      </c>
      <c r="K216" s="160">
        <f>SUM(K217:K224)</f>
        <v>0</v>
      </c>
      <c r="L216" s="162">
        <f>SUM(L217:L224)</f>
        <v>0</v>
      </c>
    </row>
    <row r="217" spans="1:13" x14ac:dyDescent="0.25">
      <c r="A217" s="44">
        <v>5231</v>
      </c>
      <c r="B217" s="71" t="s">
        <v>225</v>
      </c>
      <c r="C217" s="72">
        <f t="shared" si="23"/>
        <v>0</v>
      </c>
      <c r="D217" s="74"/>
      <c r="E217" s="74"/>
      <c r="F217" s="74"/>
      <c r="G217" s="157"/>
      <c r="H217" s="72">
        <f t="shared" si="24"/>
        <v>0</v>
      </c>
      <c r="I217" s="74">
        <v>0</v>
      </c>
      <c r="J217" s="74"/>
      <c r="K217" s="74"/>
      <c r="L217" s="158"/>
      <c r="M217" s="156"/>
    </row>
    <row r="218" spans="1:13" x14ac:dyDescent="0.25">
      <c r="A218" s="44">
        <v>5232</v>
      </c>
      <c r="B218" s="71" t="s">
        <v>226</v>
      </c>
      <c r="C218" s="72">
        <f t="shared" si="23"/>
        <v>0</v>
      </c>
      <c r="D218" s="74"/>
      <c r="E218" s="74"/>
      <c r="F218" s="74"/>
      <c r="G218" s="157"/>
      <c r="H218" s="72">
        <f t="shared" si="24"/>
        <v>0</v>
      </c>
      <c r="I218" s="74">
        <v>0</v>
      </c>
      <c r="J218" s="74"/>
      <c r="K218" s="74"/>
      <c r="L218" s="158"/>
      <c r="M218" s="156"/>
    </row>
    <row r="219" spans="1:13" x14ac:dyDescent="0.25">
      <c r="A219" s="44">
        <v>5233</v>
      </c>
      <c r="B219" s="71" t="s">
        <v>227</v>
      </c>
      <c r="C219" s="201">
        <f t="shared" si="23"/>
        <v>0</v>
      </c>
      <c r="D219" s="74"/>
      <c r="E219" s="74"/>
      <c r="F219" s="74"/>
      <c r="G219" s="157"/>
      <c r="H219" s="72">
        <f t="shared" si="24"/>
        <v>0</v>
      </c>
      <c r="I219" s="74">
        <v>0</v>
      </c>
      <c r="J219" s="74"/>
      <c r="K219" s="74"/>
      <c r="L219" s="158"/>
      <c r="M219" s="156"/>
    </row>
    <row r="220" spans="1:13" ht="24" x14ac:dyDescent="0.25">
      <c r="A220" s="44">
        <v>5234</v>
      </c>
      <c r="B220" s="71" t="s">
        <v>228</v>
      </c>
      <c r="C220" s="201">
        <f t="shared" si="23"/>
        <v>0</v>
      </c>
      <c r="D220" s="74"/>
      <c r="E220" s="74"/>
      <c r="F220" s="74"/>
      <c r="G220" s="157"/>
      <c r="H220" s="72">
        <f t="shared" si="24"/>
        <v>0</v>
      </c>
      <c r="I220" s="74">
        <v>0</v>
      </c>
      <c r="J220" s="74"/>
      <c r="K220" s="74"/>
      <c r="L220" s="158"/>
      <c r="M220" s="156"/>
    </row>
    <row r="221" spans="1:13" ht="14.25" customHeight="1" x14ac:dyDescent="0.25">
      <c r="A221" s="44">
        <v>5236</v>
      </c>
      <c r="B221" s="71" t="s">
        <v>229</v>
      </c>
      <c r="C221" s="201">
        <f t="shared" si="23"/>
        <v>0</v>
      </c>
      <c r="D221" s="74"/>
      <c r="E221" s="74"/>
      <c r="F221" s="74"/>
      <c r="G221" s="157"/>
      <c r="H221" s="72">
        <f t="shared" si="24"/>
        <v>0</v>
      </c>
      <c r="I221" s="74">
        <v>0</v>
      </c>
      <c r="J221" s="74"/>
      <c r="K221" s="74"/>
      <c r="L221" s="158"/>
      <c r="M221" s="156"/>
    </row>
    <row r="222" spans="1:13" ht="14.25" customHeight="1" x14ac:dyDescent="0.25">
      <c r="A222" s="44">
        <v>5237</v>
      </c>
      <c r="B222" s="71" t="s">
        <v>230</v>
      </c>
      <c r="C222" s="201">
        <f t="shared" si="23"/>
        <v>0</v>
      </c>
      <c r="D222" s="74"/>
      <c r="E222" s="74"/>
      <c r="F222" s="74"/>
      <c r="G222" s="157"/>
      <c r="H222" s="72">
        <f t="shared" si="24"/>
        <v>0</v>
      </c>
      <c r="I222" s="74">
        <v>0</v>
      </c>
      <c r="J222" s="74"/>
      <c r="K222" s="74"/>
      <c r="L222" s="158"/>
      <c r="M222" s="156"/>
    </row>
    <row r="223" spans="1:13" ht="24" x14ac:dyDescent="0.25">
      <c r="A223" s="44">
        <v>5238</v>
      </c>
      <c r="B223" s="71" t="s">
        <v>231</v>
      </c>
      <c r="C223" s="201">
        <f t="shared" si="23"/>
        <v>0</v>
      </c>
      <c r="D223" s="74"/>
      <c r="E223" s="74"/>
      <c r="F223" s="74"/>
      <c r="G223" s="157"/>
      <c r="H223" s="72">
        <f t="shared" si="24"/>
        <v>0</v>
      </c>
      <c r="I223" s="74">
        <v>0</v>
      </c>
      <c r="J223" s="74"/>
      <c r="K223" s="74"/>
      <c r="L223" s="158"/>
      <c r="M223" s="156"/>
    </row>
    <row r="224" spans="1:13" ht="24" x14ac:dyDescent="0.25">
      <c r="A224" s="44">
        <v>5239</v>
      </c>
      <c r="B224" s="71" t="s">
        <v>232</v>
      </c>
      <c r="C224" s="201">
        <f t="shared" si="23"/>
        <v>0</v>
      </c>
      <c r="D224" s="74"/>
      <c r="E224" s="74"/>
      <c r="F224" s="74"/>
      <c r="G224" s="157"/>
      <c r="H224" s="72">
        <f t="shared" si="24"/>
        <v>0</v>
      </c>
      <c r="I224" s="74">
        <v>0</v>
      </c>
      <c r="J224" s="74"/>
      <c r="K224" s="74"/>
      <c r="L224" s="158"/>
      <c r="M224" s="156"/>
    </row>
    <row r="225" spans="1:13" ht="24" x14ac:dyDescent="0.25">
      <c r="A225" s="159">
        <v>5240</v>
      </c>
      <c r="B225" s="71" t="s">
        <v>233</v>
      </c>
      <c r="C225" s="201">
        <f t="shared" si="23"/>
        <v>0</v>
      </c>
      <c r="D225" s="74"/>
      <c r="E225" s="74"/>
      <c r="F225" s="74"/>
      <c r="G225" s="157"/>
      <c r="H225" s="72">
        <f t="shared" si="24"/>
        <v>0</v>
      </c>
      <c r="I225" s="74">
        <v>0</v>
      </c>
      <c r="J225" s="74"/>
      <c r="K225" s="74"/>
      <c r="L225" s="158"/>
      <c r="M225" s="156"/>
    </row>
    <row r="226" spans="1:13" x14ac:dyDescent="0.25">
      <c r="A226" s="159">
        <v>5250</v>
      </c>
      <c r="B226" s="71" t="s">
        <v>234</v>
      </c>
      <c r="C226" s="201">
        <f t="shared" si="23"/>
        <v>0</v>
      </c>
      <c r="D226" s="74"/>
      <c r="E226" s="74"/>
      <c r="F226" s="74"/>
      <c r="G226" s="157"/>
      <c r="H226" s="72">
        <f t="shared" si="24"/>
        <v>0</v>
      </c>
      <c r="I226" s="74">
        <v>0</v>
      </c>
      <c r="J226" s="74"/>
      <c r="K226" s="74"/>
      <c r="L226" s="158"/>
      <c r="M226" s="156"/>
    </row>
    <row r="227" spans="1:13" x14ac:dyDescent="0.25">
      <c r="A227" s="159">
        <v>5260</v>
      </c>
      <c r="B227" s="71" t="s">
        <v>235</v>
      </c>
      <c r="C227" s="201">
        <f t="shared" si="23"/>
        <v>0</v>
      </c>
      <c r="D227" s="160">
        <f>SUM(D228)</f>
        <v>0</v>
      </c>
      <c r="E227" s="160">
        <f>SUM(E228)</f>
        <v>0</v>
      </c>
      <c r="F227" s="160">
        <f>SUM(F228)</f>
        <v>0</v>
      </c>
      <c r="G227" s="161">
        <f>SUM(G228)</f>
        <v>0</v>
      </c>
      <c r="H227" s="72">
        <f t="shared" si="24"/>
        <v>0</v>
      </c>
      <c r="I227" s="160">
        <f>SUM(I228)</f>
        <v>0</v>
      </c>
      <c r="J227" s="160">
        <f>SUM(J228)</f>
        <v>0</v>
      </c>
      <c r="K227" s="160">
        <f>SUM(K228)</f>
        <v>0</v>
      </c>
      <c r="L227" s="162">
        <f>SUM(L228)</f>
        <v>0</v>
      </c>
    </row>
    <row r="228" spans="1:13" ht="24" x14ac:dyDescent="0.25">
      <c r="A228" s="44">
        <v>5269</v>
      </c>
      <c r="B228" s="71" t="s">
        <v>236</v>
      </c>
      <c r="C228" s="201">
        <f t="shared" si="23"/>
        <v>0</v>
      </c>
      <c r="D228" s="74"/>
      <c r="E228" s="74"/>
      <c r="F228" s="74"/>
      <c r="G228" s="157"/>
      <c r="H228" s="72">
        <f t="shared" si="24"/>
        <v>0</v>
      </c>
      <c r="I228" s="74">
        <v>0</v>
      </c>
      <c r="J228" s="74"/>
      <c r="K228" s="74"/>
      <c r="L228" s="158"/>
      <c r="M228" s="156"/>
    </row>
    <row r="229" spans="1:13" ht="24" x14ac:dyDescent="0.25">
      <c r="A229" s="150">
        <v>5270</v>
      </c>
      <c r="B229" s="112" t="s">
        <v>237</v>
      </c>
      <c r="C229" s="202">
        <f t="shared" si="23"/>
        <v>0</v>
      </c>
      <c r="D229" s="163"/>
      <c r="E229" s="163"/>
      <c r="F229" s="163"/>
      <c r="G229" s="164"/>
      <c r="H229" s="117">
        <f t="shared" si="24"/>
        <v>0</v>
      </c>
      <c r="I229" s="163">
        <v>0</v>
      </c>
      <c r="J229" s="163"/>
      <c r="K229" s="163"/>
      <c r="L229" s="165"/>
      <c r="M229" s="156"/>
    </row>
    <row r="230" spans="1:13" x14ac:dyDescent="0.25">
      <c r="A230" s="142">
        <v>6000</v>
      </c>
      <c r="B230" s="142" t="s">
        <v>238</v>
      </c>
      <c r="C230" s="203">
        <f t="shared" si="23"/>
        <v>2000</v>
      </c>
      <c r="D230" s="144">
        <f>D231+D251+D259</f>
        <v>2000</v>
      </c>
      <c r="E230" s="144">
        <f>E231+E251+E259</f>
        <v>0</v>
      </c>
      <c r="F230" s="144">
        <f>F231+F251+F259</f>
        <v>0</v>
      </c>
      <c r="G230" s="145">
        <f>G231+G251+G259</f>
        <v>0</v>
      </c>
      <c r="H230" s="143">
        <f t="shared" si="24"/>
        <v>2000</v>
      </c>
      <c r="I230" s="144">
        <f>I231+I251+I259</f>
        <v>2000</v>
      </c>
      <c r="J230" s="144">
        <f>J231+J251+J259</f>
        <v>0</v>
      </c>
      <c r="K230" s="144">
        <f>K231+K251+K259</f>
        <v>0</v>
      </c>
      <c r="L230" s="146">
        <f>L231+L251+L259</f>
        <v>0</v>
      </c>
    </row>
    <row r="231" spans="1:13" ht="14.25" customHeight="1" x14ac:dyDescent="0.25">
      <c r="A231" s="192">
        <v>6200</v>
      </c>
      <c r="B231" s="183" t="s">
        <v>239</v>
      </c>
      <c r="C231" s="204">
        <f>SUM(D231:G231)</f>
        <v>0</v>
      </c>
      <c r="D231" s="194">
        <f>SUM(D232,D233,D235,D238,D244,D245,D246)</f>
        <v>0</v>
      </c>
      <c r="E231" s="194">
        <f>SUM(E232,E233,E235,E238,E244,E245,E246)</f>
        <v>0</v>
      </c>
      <c r="F231" s="194">
        <f>SUM(F232,F233,F235,F238,F244,F245,F246)</f>
        <v>0</v>
      </c>
      <c r="G231" s="194">
        <f>SUM(G232,G233,G235,G238,G244,G245,G246)</f>
        <v>0</v>
      </c>
      <c r="H231" s="193">
        <f t="shared" si="24"/>
        <v>0</v>
      </c>
      <c r="I231" s="194">
        <f>SUM(I232,I233,I235,I238,I244,I245,I246)</f>
        <v>0</v>
      </c>
      <c r="J231" s="194">
        <f>SUM(J232,J233,J235,J238,J244,J245,J246)</f>
        <v>0</v>
      </c>
      <c r="K231" s="194">
        <f>SUM(K232,K233,K235,K238,K244,K245,K246)</f>
        <v>0</v>
      </c>
      <c r="L231" s="149">
        <f>SUM(L232,L233,L235,L238,L244,L245,L246)</f>
        <v>0</v>
      </c>
    </row>
    <row r="232" spans="1:13" ht="24" x14ac:dyDescent="0.25">
      <c r="A232" s="168">
        <v>6220</v>
      </c>
      <c r="B232" s="65" t="s">
        <v>240</v>
      </c>
      <c r="C232" s="205">
        <f t="shared" si="23"/>
        <v>0</v>
      </c>
      <c r="D232" s="68"/>
      <c r="E232" s="68"/>
      <c r="F232" s="68"/>
      <c r="G232" s="206"/>
      <c r="H232" s="207">
        <f t="shared" si="24"/>
        <v>0</v>
      </c>
      <c r="I232" s="68">
        <v>0</v>
      </c>
      <c r="J232" s="68"/>
      <c r="K232" s="68"/>
      <c r="L232" s="155"/>
      <c r="M232" s="156"/>
    </row>
    <row r="233" spans="1:13" x14ac:dyDescent="0.25">
      <c r="A233" s="159">
        <v>6230</v>
      </c>
      <c r="B233" s="71" t="s">
        <v>241</v>
      </c>
      <c r="C233" s="201">
        <f t="shared" si="23"/>
        <v>0</v>
      </c>
      <c r="D233" s="160">
        <f>SUM(D234)</f>
        <v>0</v>
      </c>
      <c r="E233" s="160">
        <f t="shared" ref="E233:L233" si="25">SUM(E234)</f>
        <v>0</v>
      </c>
      <c r="F233" s="160">
        <f t="shared" si="25"/>
        <v>0</v>
      </c>
      <c r="G233" s="161">
        <f t="shared" si="25"/>
        <v>0</v>
      </c>
      <c r="H233" s="208">
        <f t="shared" si="24"/>
        <v>0</v>
      </c>
      <c r="I233" s="160">
        <f t="shared" si="25"/>
        <v>0</v>
      </c>
      <c r="J233" s="160">
        <f t="shared" si="25"/>
        <v>0</v>
      </c>
      <c r="K233" s="160">
        <f t="shared" si="25"/>
        <v>0</v>
      </c>
      <c r="L233" s="162">
        <f t="shared" si="25"/>
        <v>0</v>
      </c>
    </row>
    <row r="234" spans="1:13" ht="24" x14ac:dyDescent="0.25">
      <c r="A234" s="44">
        <v>6239</v>
      </c>
      <c r="B234" s="65" t="s">
        <v>242</v>
      </c>
      <c r="C234" s="201">
        <f t="shared" si="23"/>
        <v>0</v>
      </c>
      <c r="D234" s="68"/>
      <c r="E234" s="68"/>
      <c r="F234" s="68"/>
      <c r="G234" s="154"/>
      <c r="H234" s="208">
        <f t="shared" si="24"/>
        <v>0</v>
      </c>
      <c r="I234" s="68">
        <v>0</v>
      </c>
      <c r="J234" s="68"/>
      <c r="K234" s="68"/>
      <c r="L234" s="155"/>
      <c r="M234" s="156"/>
    </row>
    <row r="235" spans="1:13" ht="24" x14ac:dyDescent="0.25">
      <c r="A235" s="159">
        <v>6240</v>
      </c>
      <c r="B235" s="71" t="s">
        <v>243</v>
      </c>
      <c r="C235" s="201">
        <f>SUM(D235:G235)</f>
        <v>0</v>
      </c>
      <c r="D235" s="160">
        <f>SUM(D236:D237)</f>
        <v>0</v>
      </c>
      <c r="E235" s="160">
        <f>SUM(E236:E237)</f>
        <v>0</v>
      </c>
      <c r="F235" s="160">
        <f>SUM(F236:F237)</f>
        <v>0</v>
      </c>
      <c r="G235" s="161">
        <f>SUM(G236:G237)</f>
        <v>0</v>
      </c>
      <c r="H235" s="208">
        <f t="shared" si="24"/>
        <v>0</v>
      </c>
      <c r="I235" s="160">
        <f>SUM(I236:I237)</f>
        <v>0</v>
      </c>
      <c r="J235" s="160">
        <f>SUM(J236:J237)</f>
        <v>0</v>
      </c>
      <c r="K235" s="160">
        <f>SUM(K236:K237)</f>
        <v>0</v>
      </c>
      <c r="L235" s="162">
        <f>SUM(L236:L237)</f>
        <v>0</v>
      </c>
    </row>
    <row r="236" spans="1:13" x14ac:dyDescent="0.25">
      <c r="A236" s="44">
        <v>6241</v>
      </c>
      <c r="B236" s="71" t="s">
        <v>244</v>
      </c>
      <c r="C236" s="201">
        <f>SUM(D236:G236)</f>
        <v>0</v>
      </c>
      <c r="D236" s="74"/>
      <c r="E236" s="74"/>
      <c r="F236" s="74"/>
      <c r="G236" s="157"/>
      <c r="H236" s="208">
        <f>SUM(I236:L236)</f>
        <v>0</v>
      </c>
      <c r="I236" s="74">
        <v>0</v>
      </c>
      <c r="J236" s="74"/>
      <c r="K236" s="74"/>
      <c r="L236" s="158"/>
      <c r="M236" s="156"/>
    </row>
    <row r="237" spans="1:13" x14ac:dyDescent="0.25">
      <c r="A237" s="44">
        <v>6242</v>
      </c>
      <c r="B237" s="71" t="s">
        <v>245</v>
      </c>
      <c r="C237" s="201">
        <f>SUM(D237:G237)</f>
        <v>0</v>
      </c>
      <c r="D237" s="74"/>
      <c r="E237" s="74"/>
      <c r="F237" s="74"/>
      <c r="G237" s="157"/>
      <c r="H237" s="208">
        <f t="shared" si="24"/>
        <v>0</v>
      </c>
      <c r="I237" s="74">
        <v>0</v>
      </c>
      <c r="J237" s="74"/>
      <c r="K237" s="74"/>
      <c r="L237" s="158"/>
      <c r="M237" s="156"/>
    </row>
    <row r="238" spans="1:13" ht="25.5" customHeight="1" x14ac:dyDescent="0.25">
      <c r="A238" s="159">
        <v>6250</v>
      </c>
      <c r="B238" s="71" t="s">
        <v>246</v>
      </c>
      <c r="C238" s="201">
        <f>SUM(D238:G238)</f>
        <v>0</v>
      </c>
      <c r="D238" s="160">
        <f>SUM(D239:D243)</f>
        <v>0</v>
      </c>
      <c r="E238" s="160">
        <f>SUM(E239:E243)</f>
        <v>0</v>
      </c>
      <c r="F238" s="160">
        <f>SUM(F239:F243)</f>
        <v>0</v>
      </c>
      <c r="G238" s="161">
        <f>SUM(G239:G243)</f>
        <v>0</v>
      </c>
      <c r="H238" s="208">
        <f t="shared" si="24"/>
        <v>0</v>
      </c>
      <c r="I238" s="160">
        <f>SUM(I239:I243)</f>
        <v>0</v>
      </c>
      <c r="J238" s="160">
        <f>SUM(J239:J243)</f>
        <v>0</v>
      </c>
      <c r="K238" s="160">
        <f>SUM(K239:K243)</f>
        <v>0</v>
      </c>
      <c r="L238" s="162">
        <f>SUM(L239:L243)</f>
        <v>0</v>
      </c>
    </row>
    <row r="239" spans="1:13" ht="14.25" customHeight="1" x14ac:dyDescent="0.25">
      <c r="A239" s="44">
        <v>6252</v>
      </c>
      <c r="B239" s="71" t="s">
        <v>247</v>
      </c>
      <c r="C239" s="201">
        <f>SUM(D239:G239)</f>
        <v>0</v>
      </c>
      <c r="D239" s="74"/>
      <c r="E239" s="74"/>
      <c r="F239" s="74"/>
      <c r="G239" s="157"/>
      <c r="H239" s="208">
        <f t="shared" si="24"/>
        <v>0</v>
      </c>
      <c r="I239" s="74">
        <v>0</v>
      </c>
      <c r="J239" s="74"/>
      <c r="K239" s="74"/>
      <c r="L239" s="158"/>
      <c r="M239" s="156"/>
    </row>
    <row r="240" spans="1:13" ht="14.25" customHeight="1" x14ac:dyDescent="0.25">
      <c r="A240" s="44">
        <v>6253</v>
      </c>
      <c r="B240" s="71" t="s">
        <v>248</v>
      </c>
      <c r="C240" s="201">
        <f t="shared" si="23"/>
        <v>0</v>
      </c>
      <c r="D240" s="74"/>
      <c r="E240" s="74"/>
      <c r="F240" s="74"/>
      <c r="G240" s="157"/>
      <c r="H240" s="208">
        <f t="shared" si="24"/>
        <v>0</v>
      </c>
      <c r="I240" s="74">
        <v>0</v>
      </c>
      <c r="J240" s="74"/>
      <c r="K240" s="74"/>
      <c r="L240" s="158"/>
      <c r="M240" s="156"/>
    </row>
    <row r="241" spans="1:13" ht="24" x14ac:dyDescent="0.25">
      <c r="A241" s="44">
        <v>6254</v>
      </c>
      <c r="B241" s="71" t="s">
        <v>249</v>
      </c>
      <c r="C241" s="201">
        <f t="shared" si="23"/>
        <v>0</v>
      </c>
      <c r="D241" s="74"/>
      <c r="E241" s="74"/>
      <c r="F241" s="74"/>
      <c r="G241" s="157"/>
      <c r="H241" s="208">
        <f t="shared" si="24"/>
        <v>0</v>
      </c>
      <c r="I241" s="74">
        <v>0</v>
      </c>
      <c r="J241" s="74"/>
      <c r="K241" s="74"/>
      <c r="L241" s="158"/>
      <c r="M241" s="156"/>
    </row>
    <row r="242" spans="1:13" ht="24" x14ac:dyDescent="0.25">
      <c r="A242" s="44">
        <v>6255</v>
      </c>
      <c r="B242" s="71" t="s">
        <v>250</v>
      </c>
      <c r="C242" s="201">
        <f t="shared" si="23"/>
        <v>0</v>
      </c>
      <c r="D242" s="74"/>
      <c r="E242" s="74"/>
      <c r="F242" s="74"/>
      <c r="G242" s="157"/>
      <c r="H242" s="208">
        <f t="shared" si="24"/>
        <v>0</v>
      </c>
      <c r="I242" s="74">
        <v>0</v>
      </c>
      <c r="J242" s="74"/>
      <c r="K242" s="74"/>
      <c r="L242" s="158"/>
      <c r="M242" s="156"/>
    </row>
    <row r="243" spans="1:13" x14ac:dyDescent="0.25">
      <c r="A243" s="44">
        <v>6259</v>
      </c>
      <c r="B243" s="71" t="s">
        <v>251</v>
      </c>
      <c r="C243" s="201">
        <f t="shared" si="23"/>
        <v>0</v>
      </c>
      <c r="D243" s="74"/>
      <c r="E243" s="74"/>
      <c r="F243" s="74"/>
      <c r="G243" s="157"/>
      <c r="H243" s="208">
        <f t="shared" si="24"/>
        <v>0</v>
      </c>
      <c r="I243" s="74">
        <v>0</v>
      </c>
      <c r="J243" s="74"/>
      <c r="K243" s="74"/>
      <c r="L243" s="158"/>
      <c r="M243" s="156"/>
    </row>
    <row r="244" spans="1:13" ht="24" x14ac:dyDescent="0.25">
      <c r="A244" s="159">
        <v>6260</v>
      </c>
      <c r="B244" s="71" t="s">
        <v>252</v>
      </c>
      <c r="C244" s="201">
        <f t="shared" si="23"/>
        <v>0</v>
      </c>
      <c r="D244" s="74"/>
      <c r="E244" s="74"/>
      <c r="F244" s="74"/>
      <c r="G244" s="157"/>
      <c r="H244" s="208">
        <f t="shared" si="24"/>
        <v>0</v>
      </c>
      <c r="I244" s="74">
        <v>0</v>
      </c>
      <c r="J244" s="74"/>
      <c r="K244" s="74"/>
      <c r="L244" s="158"/>
      <c r="M244" s="156"/>
    </row>
    <row r="245" spans="1:13" x14ac:dyDescent="0.25">
      <c r="A245" s="159">
        <v>6270</v>
      </c>
      <c r="B245" s="71" t="s">
        <v>253</v>
      </c>
      <c r="C245" s="201">
        <f t="shared" si="23"/>
        <v>0</v>
      </c>
      <c r="D245" s="74"/>
      <c r="E245" s="74"/>
      <c r="F245" s="74"/>
      <c r="G245" s="157"/>
      <c r="H245" s="208">
        <f t="shared" si="24"/>
        <v>0</v>
      </c>
      <c r="I245" s="74">
        <v>0</v>
      </c>
      <c r="J245" s="74"/>
      <c r="K245" s="74"/>
      <c r="L245" s="158"/>
      <c r="M245" s="156"/>
    </row>
    <row r="246" spans="1:13" ht="24" x14ac:dyDescent="0.25">
      <c r="A246" s="168">
        <v>6290</v>
      </c>
      <c r="B246" s="65" t="s">
        <v>254</v>
      </c>
      <c r="C246" s="209">
        <f t="shared" si="23"/>
        <v>0</v>
      </c>
      <c r="D246" s="169">
        <f>SUM(D247:D250)</f>
        <v>0</v>
      </c>
      <c r="E246" s="169">
        <f t="shared" ref="E246:G246" si="26">SUM(E247:E250)</f>
        <v>0</v>
      </c>
      <c r="F246" s="169">
        <f t="shared" si="26"/>
        <v>0</v>
      </c>
      <c r="G246" s="210">
        <f t="shared" si="26"/>
        <v>0</v>
      </c>
      <c r="H246" s="209">
        <f t="shared" si="24"/>
        <v>0</v>
      </c>
      <c r="I246" s="169">
        <f>SUM(I247:I250)</f>
        <v>0</v>
      </c>
      <c r="J246" s="169">
        <f t="shared" ref="J246:L246" si="27">SUM(J247:J250)</f>
        <v>0</v>
      </c>
      <c r="K246" s="169">
        <f t="shared" si="27"/>
        <v>0</v>
      </c>
      <c r="L246" s="186">
        <f t="shared" si="27"/>
        <v>0</v>
      </c>
    </row>
    <row r="247" spans="1:13" x14ac:dyDescent="0.25">
      <c r="A247" s="44">
        <v>6291</v>
      </c>
      <c r="B247" s="71" t="s">
        <v>255</v>
      </c>
      <c r="C247" s="201">
        <f t="shared" si="23"/>
        <v>0</v>
      </c>
      <c r="D247" s="74"/>
      <c r="E247" s="74"/>
      <c r="F247" s="74"/>
      <c r="G247" s="211"/>
      <c r="H247" s="201">
        <f t="shared" si="24"/>
        <v>0</v>
      </c>
      <c r="I247" s="74">
        <v>0</v>
      </c>
      <c r="J247" s="74"/>
      <c r="K247" s="74"/>
      <c r="L247" s="158"/>
      <c r="M247" s="156"/>
    </row>
    <row r="248" spans="1:13" x14ac:dyDescent="0.25">
      <c r="A248" s="44">
        <v>6292</v>
      </c>
      <c r="B248" s="71" t="s">
        <v>256</v>
      </c>
      <c r="C248" s="201">
        <f t="shared" si="23"/>
        <v>0</v>
      </c>
      <c r="D248" s="74"/>
      <c r="E248" s="74"/>
      <c r="F248" s="74"/>
      <c r="G248" s="211"/>
      <c r="H248" s="201">
        <f t="shared" si="24"/>
        <v>0</v>
      </c>
      <c r="I248" s="74">
        <v>0</v>
      </c>
      <c r="J248" s="74"/>
      <c r="K248" s="74"/>
      <c r="L248" s="158"/>
      <c r="M248" s="156"/>
    </row>
    <row r="249" spans="1:13" ht="72" x14ac:dyDescent="0.25">
      <c r="A249" s="44">
        <v>6296</v>
      </c>
      <c r="B249" s="71" t="s">
        <v>257</v>
      </c>
      <c r="C249" s="201">
        <f t="shared" si="23"/>
        <v>0</v>
      </c>
      <c r="D249" s="74"/>
      <c r="E249" s="74"/>
      <c r="F249" s="74"/>
      <c r="G249" s="211"/>
      <c r="H249" s="201">
        <f t="shared" si="24"/>
        <v>0</v>
      </c>
      <c r="I249" s="74">
        <v>0</v>
      </c>
      <c r="J249" s="74"/>
      <c r="K249" s="74"/>
      <c r="L249" s="158"/>
      <c r="M249" s="156"/>
    </row>
    <row r="250" spans="1:13" ht="39.75" customHeight="1" x14ac:dyDescent="0.25">
      <c r="A250" s="44">
        <v>6299</v>
      </c>
      <c r="B250" s="71" t="s">
        <v>258</v>
      </c>
      <c r="C250" s="201">
        <f t="shared" si="23"/>
        <v>0</v>
      </c>
      <c r="D250" s="74"/>
      <c r="E250" s="74"/>
      <c r="F250" s="74"/>
      <c r="G250" s="211"/>
      <c r="H250" s="201">
        <f t="shared" si="24"/>
        <v>0</v>
      </c>
      <c r="I250" s="74">
        <v>0</v>
      </c>
      <c r="J250" s="74"/>
      <c r="K250" s="74"/>
      <c r="L250" s="158"/>
      <c r="M250" s="156"/>
    </row>
    <row r="251" spans="1:13" x14ac:dyDescent="0.25">
      <c r="A251" s="56">
        <v>6300</v>
      </c>
      <c r="B251" s="147" t="s">
        <v>259</v>
      </c>
      <c r="C251" s="184">
        <f t="shared" si="23"/>
        <v>0</v>
      </c>
      <c r="D251" s="63">
        <f>SUM(D252,D257,D258)</f>
        <v>0</v>
      </c>
      <c r="E251" s="63">
        <f t="shared" ref="E251:G251" si="28">SUM(E252,E257,E258)</f>
        <v>0</v>
      </c>
      <c r="F251" s="63">
        <f t="shared" si="28"/>
        <v>0</v>
      </c>
      <c r="G251" s="63">
        <f t="shared" si="28"/>
        <v>0</v>
      </c>
      <c r="H251" s="57">
        <f t="shared" si="24"/>
        <v>0</v>
      </c>
      <c r="I251" s="63">
        <f>SUM(I252,I257,I258)</f>
        <v>0</v>
      </c>
      <c r="J251" s="63">
        <f t="shared" ref="J251:L251" si="29">SUM(J252,J257,J258)</f>
        <v>0</v>
      </c>
      <c r="K251" s="63">
        <f t="shared" si="29"/>
        <v>0</v>
      </c>
      <c r="L251" s="172">
        <f t="shared" si="29"/>
        <v>0</v>
      </c>
    </row>
    <row r="252" spans="1:13" ht="24" x14ac:dyDescent="0.25">
      <c r="A252" s="168">
        <v>6320</v>
      </c>
      <c r="B252" s="65" t="s">
        <v>260</v>
      </c>
      <c r="C252" s="209">
        <f t="shared" si="23"/>
        <v>0</v>
      </c>
      <c r="D252" s="169">
        <f>SUM(D253:D256)</f>
        <v>0</v>
      </c>
      <c r="E252" s="169">
        <f>SUM(E253:E256)</f>
        <v>0</v>
      </c>
      <c r="F252" s="169">
        <f t="shared" ref="F252:G252" si="30">SUM(F253:F256)</f>
        <v>0</v>
      </c>
      <c r="G252" s="212">
        <f t="shared" si="30"/>
        <v>0</v>
      </c>
      <c r="H252" s="209">
        <f t="shared" si="24"/>
        <v>0</v>
      </c>
      <c r="I252" s="169">
        <f>SUM(I253:I256)</f>
        <v>0</v>
      </c>
      <c r="J252" s="169">
        <f t="shared" ref="J252:L252" si="31">SUM(J253:J256)</f>
        <v>0</v>
      </c>
      <c r="K252" s="169">
        <f t="shared" si="31"/>
        <v>0</v>
      </c>
      <c r="L252" s="213">
        <f t="shared" si="31"/>
        <v>0</v>
      </c>
    </row>
    <row r="253" spans="1:13" x14ac:dyDescent="0.25">
      <c r="A253" s="44">
        <v>6322</v>
      </c>
      <c r="B253" s="71" t="s">
        <v>261</v>
      </c>
      <c r="C253" s="201">
        <f t="shared" si="23"/>
        <v>0</v>
      </c>
      <c r="D253" s="74"/>
      <c r="E253" s="74"/>
      <c r="F253" s="74"/>
      <c r="G253" s="211"/>
      <c r="H253" s="201">
        <f t="shared" si="24"/>
        <v>0</v>
      </c>
      <c r="I253" s="74">
        <v>0</v>
      </c>
      <c r="J253" s="74"/>
      <c r="K253" s="74"/>
      <c r="L253" s="158"/>
      <c r="M253" s="156"/>
    </row>
    <row r="254" spans="1:13" ht="24" x14ac:dyDescent="0.25">
      <c r="A254" s="44">
        <v>6323</v>
      </c>
      <c r="B254" s="71" t="s">
        <v>262</v>
      </c>
      <c r="C254" s="201">
        <f t="shared" si="23"/>
        <v>0</v>
      </c>
      <c r="D254" s="74"/>
      <c r="E254" s="74"/>
      <c r="F254" s="74"/>
      <c r="G254" s="211"/>
      <c r="H254" s="201">
        <f t="shared" si="24"/>
        <v>0</v>
      </c>
      <c r="I254" s="74">
        <v>0</v>
      </c>
      <c r="J254" s="74"/>
      <c r="K254" s="74"/>
      <c r="L254" s="158"/>
      <c r="M254" s="156"/>
    </row>
    <row r="255" spans="1:13" ht="24" x14ac:dyDescent="0.25">
      <c r="A255" s="44">
        <v>6324</v>
      </c>
      <c r="B255" s="71" t="s">
        <v>263</v>
      </c>
      <c r="C255" s="201">
        <f t="shared" si="23"/>
        <v>0</v>
      </c>
      <c r="D255" s="74"/>
      <c r="E255" s="74"/>
      <c r="F255" s="74"/>
      <c r="G255" s="211"/>
      <c r="H255" s="201">
        <f t="shared" si="24"/>
        <v>0</v>
      </c>
      <c r="I255" s="74">
        <v>0</v>
      </c>
      <c r="J255" s="74"/>
      <c r="K255" s="74"/>
      <c r="L255" s="158"/>
      <c r="M255" s="156"/>
    </row>
    <row r="256" spans="1:13" x14ac:dyDescent="0.25">
      <c r="A256" s="38">
        <v>6329</v>
      </c>
      <c r="B256" s="65" t="s">
        <v>264</v>
      </c>
      <c r="C256" s="205">
        <f t="shared" si="23"/>
        <v>0</v>
      </c>
      <c r="D256" s="68"/>
      <c r="E256" s="68"/>
      <c r="F256" s="68"/>
      <c r="G256" s="214"/>
      <c r="H256" s="205">
        <f t="shared" si="24"/>
        <v>0</v>
      </c>
      <c r="I256" s="68">
        <v>0</v>
      </c>
      <c r="J256" s="68"/>
      <c r="K256" s="68"/>
      <c r="L256" s="155"/>
      <c r="M256" s="156"/>
    </row>
    <row r="257" spans="1:13" ht="24" x14ac:dyDescent="0.25">
      <c r="A257" s="215">
        <v>6330</v>
      </c>
      <c r="B257" s="216" t="s">
        <v>265</v>
      </c>
      <c r="C257" s="209">
        <f>SUM(D257:G257)</f>
        <v>0</v>
      </c>
      <c r="D257" s="189"/>
      <c r="E257" s="189"/>
      <c r="F257" s="189"/>
      <c r="G257" s="211"/>
      <c r="H257" s="209">
        <f>SUM(I257:L257)</f>
        <v>0</v>
      </c>
      <c r="I257" s="189">
        <v>0</v>
      </c>
      <c r="J257" s="189"/>
      <c r="K257" s="189"/>
      <c r="L257" s="191"/>
      <c r="M257" s="156"/>
    </row>
    <row r="258" spans="1:13" x14ac:dyDescent="0.25">
      <c r="A258" s="159">
        <v>6360</v>
      </c>
      <c r="B258" s="71" t="s">
        <v>266</v>
      </c>
      <c r="C258" s="201">
        <f t="shared" si="23"/>
        <v>0</v>
      </c>
      <c r="D258" s="74"/>
      <c r="E258" s="74"/>
      <c r="F258" s="74"/>
      <c r="G258" s="157"/>
      <c r="H258" s="208">
        <f t="shared" si="24"/>
        <v>0</v>
      </c>
      <c r="I258" s="74">
        <v>0</v>
      </c>
      <c r="J258" s="74"/>
      <c r="K258" s="74"/>
      <c r="L258" s="158"/>
      <c r="M258" s="156"/>
    </row>
    <row r="259" spans="1:13" ht="36" x14ac:dyDescent="0.25">
      <c r="A259" s="56">
        <v>6400</v>
      </c>
      <c r="B259" s="147" t="s">
        <v>267</v>
      </c>
      <c r="C259" s="184">
        <f>SUM(D259:G259)</f>
        <v>2000</v>
      </c>
      <c r="D259" s="63">
        <f>SUM(D260,D264)</f>
        <v>2000</v>
      </c>
      <c r="E259" s="63">
        <f t="shared" ref="E259:G259" si="32">SUM(E260,E264)</f>
        <v>0</v>
      </c>
      <c r="F259" s="63">
        <f t="shared" si="32"/>
        <v>0</v>
      </c>
      <c r="G259" s="63">
        <f t="shared" si="32"/>
        <v>0</v>
      </c>
      <c r="H259" s="57">
        <f>SUM(I259:L259)</f>
        <v>2000</v>
      </c>
      <c r="I259" s="63">
        <f>SUM(I260,I264)</f>
        <v>2000</v>
      </c>
      <c r="J259" s="63">
        <f t="shared" ref="J259:L259" si="33">SUM(J260,J264)</f>
        <v>0</v>
      </c>
      <c r="K259" s="63">
        <f t="shared" si="33"/>
        <v>0</v>
      </c>
      <c r="L259" s="172">
        <f t="shared" si="33"/>
        <v>0</v>
      </c>
    </row>
    <row r="260" spans="1:13" ht="24" x14ac:dyDescent="0.25">
      <c r="A260" s="168">
        <v>6410</v>
      </c>
      <c r="B260" s="65" t="s">
        <v>268</v>
      </c>
      <c r="C260" s="205">
        <f t="shared" si="23"/>
        <v>0</v>
      </c>
      <c r="D260" s="169">
        <f>SUM(D261:D263)</f>
        <v>0</v>
      </c>
      <c r="E260" s="169">
        <f t="shared" ref="E260:G260" si="34">SUM(E261:E263)</f>
        <v>0</v>
      </c>
      <c r="F260" s="169">
        <f t="shared" si="34"/>
        <v>0</v>
      </c>
      <c r="G260" s="217">
        <f t="shared" si="34"/>
        <v>0</v>
      </c>
      <c r="H260" s="205">
        <f t="shared" si="24"/>
        <v>0</v>
      </c>
      <c r="I260" s="169">
        <f>SUM(I261:I263)</f>
        <v>0</v>
      </c>
      <c r="J260" s="169">
        <f t="shared" ref="J260:L260" si="35">SUM(J261:J263)</f>
        <v>0</v>
      </c>
      <c r="K260" s="169">
        <f t="shared" si="35"/>
        <v>0</v>
      </c>
      <c r="L260" s="180">
        <f t="shared" si="35"/>
        <v>0</v>
      </c>
    </row>
    <row r="261" spans="1:13" x14ac:dyDescent="0.25">
      <c r="A261" s="44">
        <v>6411</v>
      </c>
      <c r="B261" s="174" t="s">
        <v>269</v>
      </c>
      <c r="C261" s="201">
        <f t="shared" si="23"/>
        <v>0</v>
      </c>
      <c r="D261" s="74"/>
      <c r="E261" s="74"/>
      <c r="F261" s="74"/>
      <c r="G261" s="157"/>
      <c r="H261" s="208">
        <f t="shared" si="24"/>
        <v>0</v>
      </c>
      <c r="I261" s="74">
        <v>0</v>
      </c>
      <c r="J261" s="74"/>
      <c r="K261" s="74"/>
      <c r="L261" s="158"/>
      <c r="M261" s="156"/>
    </row>
    <row r="262" spans="1:13" ht="36" x14ac:dyDescent="0.25">
      <c r="A262" s="44">
        <v>6412</v>
      </c>
      <c r="B262" s="71" t="s">
        <v>270</v>
      </c>
      <c r="C262" s="201">
        <f t="shared" si="23"/>
        <v>0</v>
      </c>
      <c r="D262" s="74"/>
      <c r="E262" s="74"/>
      <c r="F262" s="74"/>
      <c r="G262" s="157"/>
      <c r="H262" s="208">
        <f t="shared" si="24"/>
        <v>0</v>
      </c>
      <c r="I262" s="74">
        <v>0</v>
      </c>
      <c r="J262" s="74"/>
      <c r="K262" s="74"/>
      <c r="L262" s="158"/>
      <c r="M262" s="156"/>
    </row>
    <row r="263" spans="1:13" ht="36" x14ac:dyDescent="0.25">
      <c r="A263" s="44">
        <v>6419</v>
      </c>
      <c r="B263" s="71" t="s">
        <v>271</v>
      </c>
      <c r="C263" s="201">
        <f t="shared" si="23"/>
        <v>0</v>
      </c>
      <c r="D263" s="74"/>
      <c r="E263" s="74"/>
      <c r="F263" s="74"/>
      <c r="G263" s="157"/>
      <c r="H263" s="208">
        <f t="shared" si="24"/>
        <v>0</v>
      </c>
      <c r="I263" s="74">
        <v>0</v>
      </c>
      <c r="J263" s="74"/>
      <c r="K263" s="74"/>
      <c r="L263" s="158"/>
      <c r="M263" s="156"/>
    </row>
    <row r="264" spans="1:13" ht="36" x14ac:dyDescent="0.25">
      <c r="A264" s="159">
        <v>6420</v>
      </c>
      <c r="B264" s="71" t="s">
        <v>272</v>
      </c>
      <c r="C264" s="201">
        <f t="shared" si="23"/>
        <v>2000</v>
      </c>
      <c r="D264" s="160">
        <f>SUM(D265:D268)</f>
        <v>2000</v>
      </c>
      <c r="E264" s="160">
        <f>SUM(E265:E268)</f>
        <v>0</v>
      </c>
      <c r="F264" s="160">
        <f>SUM(F265:F268)</f>
        <v>0</v>
      </c>
      <c r="G264" s="218">
        <f>SUM(G265:G268)</f>
        <v>0</v>
      </c>
      <c r="H264" s="201">
        <f>SUM(I264:L264)</f>
        <v>2000</v>
      </c>
      <c r="I264" s="160">
        <f>SUM(I265:I268)</f>
        <v>2000</v>
      </c>
      <c r="J264" s="160">
        <f>SUM(J265:J268)</f>
        <v>0</v>
      </c>
      <c r="K264" s="160">
        <f>SUM(K265:K268)</f>
        <v>0</v>
      </c>
      <c r="L264" s="176">
        <f>SUM(L265:L268)</f>
        <v>0</v>
      </c>
    </row>
    <row r="265" spans="1:13" x14ac:dyDescent="0.25">
      <c r="A265" s="44">
        <v>6421</v>
      </c>
      <c r="B265" s="71" t="s">
        <v>273</v>
      </c>
      <c r="C265" s="201">
        <f t="shared" ref="C265:C285" si="36">SUM(D265:G265)</f>
        <v>0</v>
      </c>
      <c r="D265" s="74"/>
      <c r="E265" s="74"/>
      <c r="F265" s="74"/>
      <c r="G265" s="157"/>
      <c r="H265" s="208">
        <f t="shared" ref="H265:H285" si="37">SUM(I265:L265)</f>
        <v>0</v>
      </c>
      <c r="I265" s="74">
        <v>0</v>
      </c>
      <c r="J265" s="74"/>
      <c r="K265" s="74"/>
      <c r="L265" s="158"/>
      <c r="M265" s="156"/>
    </row>
    <row r="266" spans="1:13" x14ac:dyDescent="0.25">
      <c r="A266" s="44">
        <v>6422</v>
      </c>
      <c r="B266" s="71" t="s">
        <v>274</v>
      </c>
      <c r="C266" s="201">
        <f t="shared" si="36"/>
        <v>2000</v>
      </c>
      <c r="D266" s="74">
        <v>2000</v>
      </c>
      <c r="E266" s="74"/>
      <c r="F266" s="74"/>
      <c r="G266" s="157"/>
      <c r="H266" s="208">
        <f t="shared" si="37"/>
        <v>2000</v>
      </c>
      <c r="I266" s="74">
        <v>2000</v>
      </c>
      <c r="J266" s="74"/>
      <c r="K266" s="74"/>
      <c r="L266" s="158"/>
      <c r="M266" s="156"/>
    </row>
    <row r="267" spans="1:13" ht="13.5" customHeight="1" x14ac:dyDescent="0.25">
      <c r="A267" s="44">
        <v>6423</v>
      </c>
      <c r="B267" s="71" t="s">
        <v>275</v>
      </c>
      <c r="C267" s="201">
        <f>SUM(D267:G267)</f>
        <v>0</v>
      </c>
      <c r="D267" s="74"/>
      <c r="E267" s="74"/>
      <c r="F267" s="74"/>
      <c r="G267" s="157"/>
      <c r="H267" s="208">
        <f>SUM(I267:L267)</f>
        <v>0</v>
      </c>
      <c r="I267" s="74">
        <v>0</v>
      </c>
      <c r="J267" s="74"/>
      <c r="K267" s="74"/>
      <c r="L267" s="158"/>
      <c r="M267" s="156"/>
    </row>
    <row r="268" spans="1:13" ht="36" x14ac:dyDescent="0.25">
      <c r="A268" s="44">
        <v>6424</v>
      </c>
      <c r="B268" s="71" t="s">
        <v>276</v>
      </c>
      <c r="C268" s="201">
        <f>SUM(D268:G268)</f>
        <v>0</v>
      </c>
      <c r="D268" s="74"/>
      <c r="E268" s="74"/>
      <c r="F268" s="74"/>
      <c r="G268" s="157"/>
      <c r="H268" s="208">
        <f>SUM(I268:L268)</f>
        <v>0</v>
      </c>
      <c r="I268" s="74">
        <v>0</v>
      </c>
      <c r="J268" s="74"/>
      <c r="K268" s="74"/>
      <c r="L268" s="158"/>
      <c r="M268" s="219"/>
    </row>
    <row r="269" spans="1:13" ht="36" x14ac:dyDescent="0.25">
      <c r="A269" s="220">
        <v>7000</v>
      </c>
      <c r="B269" s="220" t="s">
        <v>277</v>
      </c>
      <c r="C269" s="221">
        <f t="shared" si="36"/>
        <v>0</v>
      </c>
      <c r="D269" s="222">
        <f>SUM(D270,D281)</f>
        <v>0</v>
      </c>
      <c r="E269" s="222">
        <f>SUM(E270,E281)</f>
        <v>0</v>
      </c>
      <c r="F269" s="222">
        <f>SUM(F270,F281)</f>
        <v>0</v>
      </c>
      <c r="G269" s="222">
        <f>SUM(G270,G281)</f>
        <v>0</v>
      </c>
      <c r="H269" s="223">
        <f t="shared" si="37"/>
        <v>0</v>
      </c>
      <c r="I269" s="222">
        <f>SUM(I270,I281)</f>
        <v>0</v>
      </c>
      <c r="J269" s="222">
        <f>SUM(J270,J281)</f>
        <v>0</v>
      </c>
      <c r="K269" s="222">
        <f>SUM(K270,K281)</f>
        <v>0</v>
      </c>
      <c r="L269" s="224">
        <f>SUM(L270,L281)</f>
        <v>0</v>
      </c>
    </row>
    <row r="270" spans="1:13" ht="24" x14ac:dyDescent="0.25">
      <c r="A270" s="56">
        <v>7200</v>
      </c>
      <c r="B270" s="147" t="s">
        <v>278</v>
      </c>
      <c r="C270" s="184">
        <f t="shared" si="36"/>
        <v>0</v>
      </c>
      <c r="D270" s="63">
        <f>SUM(D271,D272,D275,D276,D280)</f>
        <v>0</v>
      </c>
      <c r="E270" s="63">
        <f>SUM(E271,E272,E275,E276,E280)</f>
        <v>0</v>
      </c>
      <c r="F270" s="63">
        <f>SUM(F271,F272,F275,F276,F280)</f>
        <v>0</v>
      </c>
      <c r="G270" s="63">
        <f>SUM(G271,G272,G275,G276,G280)</f>
        <v>0</v>
      </c>
      <c r="H270" s="57">
        <f t="shared" si="37"/>
        <v>0</v>
      </c>
      <c r="I270" s="63">
        <f>SUM(I271,I272,I275,I276,I280)</f>
        <v>0</v>
      </c>
      <c r="J270" s="63">
        <f>SUM(J271,J272,J275,J276,J280)</f>
        <v>0</v>
      </c>
      <c r="K270" s="63">
        <f>SUM(K271,K272,K275,K276,K280)</f>
        <v>0</v>
      </c>
      <c r="L270" s="149">
        <f>SUM(L271,L272,L275,L276,L280)</f>
        <v>0</v>
      </c>
    </row>
    <row r="271" spans="1:13" ht="24" x14ac:dyDescent="0.25">
      <c r="A271" s="168">
        <v>7210</v>
      </c>
      <c r="B271" s="65" t="s">
        <v>279</v>
      </c>
      <c r="C271" s="205">
        <f t="shared" si="36"/>
        <v>0</v>
      </c>
      <c r="D271" s="68"/>
      <c r="E271" s="68"/>
      <c r="F271" s="68"/>
      <c r="G271" s="154"/>
      <c r="H271" s="66">
        <f t="shared" si="37"/>
        <v>0</v>
      </c>
      <c r="I271" s="68">
        <v>0</v>
      </c>
      <c r="J271" s="68"/>
      <c r="K271" s="68"/>
      <c r="L271" s="155"/>
      <c r="M271" s="156"/>
    </row>
    <row r="272" spans="1:13" s="225" customFormat="1" ht="36" x14ac:dyDescent="0.25">
      <c r="A272" s="159">
        <v>7220</v>
      </c>
      <c r="B272" s="71" t="s">
        <v>280</v>
      </c>
      <c r="C272" s="201">
        <f>SUM(D272:G272)</f>
        <v>0</v>
      </c>
      <c r="D272" s="160">
        <f>SUM(D273:D274)</f>
        <v>0</v>
      </c>
      <c r="E272" s="160">
        <f>SUM(E273:E274)</f>
        <v>0</v>
      </c>
      <c r="F272" s="160">
        <f>SUM(F273:F274)</f>
        <v>0</v>
      </c>
      <c r="G272" s="160">
        <f>SUM(G273:G274)</f>
        <v>0</v>
      </c>
      <c r="H272" s="72">
        <f>SUM(I272:L272)</f>
        <v>0</v>
      </c>
      <c r="I272" s="160">
        <f>SUM(I273:I274)</f>
        <v>0</v>
      </c>
      <c r="J272" s="160">
        <f>SUM(J273:J274)</f>
        <v>0</v>
      </c>
      <c r="K272" s="160">
        <f>SUM(K273:K274)</f>
        <v>0</v>
      </c>
      <c r="L272" s="162">
        <f>SUM(L273:L274)</f>
        <v>0</v>
      </c>
    </row>
    <row r="273" spans="1:13" s="225" customFormat="1" ht="36" x14ac:dyDescent="0.25">
      <c r="A273" s="44">
        <v>7221</v>
      </c>
      <c r="B273" s="71" t="s">
        <v>281</v>
      </c>
      <c r="C273" s="201">
        <f t="shared" si="36"/>
        <v>0</v>
      </c>
      <c r="D273" s="74"/>
      <c r="E273" s="74"/>
      <c r="F273" s="74"/>
      <c r="G273" s="157"/>
      <c r="H273" s="72">
        <f t="shared" si="37"/>
        <v>0</v>
      </c>
      <c r="I273" s="74">
        <v>0</v>
      </c>
      <c r="J273" s="74"/>
      <c r="K273" s="74"/>
      <c r="L273" s="158"/>
      <c r="M273" s="219"/>
    </row>
    <row r="274" spans="1:13" s="225" customFormat="1" ht="36" x14ac:dyDescent="0.25">
      <c r="A274" s="44">
        <v>7222</v>
      </c>
      <c r="B274" s="71" t="s">
        <v>282</v>
      </c>
      <c r="C274" s="201">
        <f t="shared" si="36"/>
        <v>0</v>
      </c>
      <c r="D274" s="74"/>
      <c r="E274" s="74"/>
      <c r="F274" s="74"/>
      <c r="G274" s="157"/>
      <c r="H274" s="72">
        <f t="shared" si="37"/>
        <v>0</v>
      </c>
      <c r="I274" s="74">
        <v>0</v>
      </c>
      <c r="J274" s="74"/>
      <c r="K274" s="74"/>
      <c r="L274" s="158"/>
      <c r="M274" s="219"/>
    </row>
    <row r="275" spans="1:13" ht="24" x14ac:dyDescent="0.25">
      <c r="A275" s="159">
        <v>7230</v>
      </c>
      <c r="B275" s="71" t="s">
        <v>283</v>
      </c>
      <c r="C275" s="201">
        <f t="shared" si="36"/>
        <v>0</v>
      </c>
      <c r="D275" s="74"/>
      <c r="E275" s="74"/>
      <c r="F275" s="74"/>
      <c r="G275" s="157"/>
      <c r="H275" s="72">
        <f t="shared" si="37"/>
        <v>0</v>
      </c>
      <c r="I275" s="74">
        <v>0</v>
      </c>
      <c r="J275" s="74"/>
      <c r="K275" s="74"/>
      <c r="L275" s="158"/>
      <c r="M275" s="156"/>
    </row>
    <row r="276" spans="1:13" ht="24" x14ac:dyDescent="0.25">
      <c r="A276" s="159">
        <v>7240</v>
      </c>
      <c r="B276" s="71" t="s">
        <v>284</v>
      </c>
      <c r="C276" s="201">
        <f t="shared" si="36"/>
        <v>0</v>
      </c>
      <c r="D276" s="160">
        <f>SUM(D277:D279)</f>
        <v>0</v>
      </c>
      <c r="E276" s="160">
        <f t="shared" ref="E276:G276" si="38">SUM(E277:E279)</f>
        <v>0</v>
      </c>
      <c r="F276" s="160">
        <f t="shared" si="38"/>
        <v>0</v>
      </c>
      <c r="G276" s="161">
        <f t="shared" si="38"/>
        <v>0</v>
      </c>
      <c r="H276" s="72">
        <f t="shared" si="37"/>
        <v>0</v>
      </c>
      <c r="I276" s="160">
        <f t="shared" ref="I276:L276" si="39">SUM(I277:I279)</f>
        <v>0</v>
      </c>
      <c r="J276" s="160">
        <f t="shared" si="39"/>
        <v>0</v>
      </c>
      <c r="K276" s="160">
        <f>SUM(K277:K279)</f>
        <v>0</v>
      </c>
      <c r="L276" s="162">
        <f t="shared" si="39"/>
        <v>0</v>
      </c>
    </row>
    <row r="277" spans="1:13" ht="48" x14ac:dyDescent="0.25">
      <c r="A277" s="44">
        <v>7245</v>
      </c>
      <c r="B277" s="71" t="s">
        <v>285</v>
      </c>
      <c r="C277" s="201">
        <f t="shared" si="36"/>
        <v>0</v>
      </c>
      <c r="D277" s="74"/>
      <c r="E277" s="74"/>
      <c r="F277" s="74"/>
      <c r="G277" s="157"/>
      <c r="H277" s="72">
        <f t="shared" si="37"/>
        <v>0</v>
      </c>
      <c r="I277" s="74">
        <v>0</v>
      </c>
      <c r="J277" s="74"/>
      <c r="K277" s="74"/>
      <c r="L277" s="158"/>
      <c r="M277" s="156"/>
    </row>
    <row r="278" spans="1:13" ht="84.75" customHeight="1" x14ac:dyDescent="0.25">
      <c r="A278" s="44">
        <v>7246</v>
      </c>
      <c r="B278" s="71" t="s">
        <v>286</v>
      </c>
      <c r="C278" s="201">
        <f t="shared" si="36"/>
        <v>0</v>
      </c>
      <c r="D278" s="74"/>
      <c r="E278" s="74"/>
      <c r="F278" s="74"/>
      <c r="G278" s="157"/>
      <c r="H278" s="72">
        <f t="shared" si="37"/>
        <v>0</v>
      </c>
      <c r="I278" s="74">
        <v>0</v>
      </c>
      <c r="J278" s="74"/>
      <c r="K278" s="74"/>
      <c r="L278" s="158"/>
      <c r="M278" s="156"/>
    </row>
    <row r="279" spans="1:13" ht="36" x14ac:dyDescent="0.25">
      <c r="A279" s="44">
        <v>7247</v>
      </c>
      <c r="B279" s="71" t="s">
        <v>287</v>
      </c>
      <c r="C279" s="201">
        <f t="shared" si="36"/>
        <v>0</v>
      </c>
      <c r="D279" s="74"/>
      <c r="E279" s="74"/>
      <c r="F279" s="74"/>
      <c r="G279" s="157"/>
      <c r="H279" s="72">
        <f t="shared" si="37"/>
        <v>0</v>
      </c>
      <c r="I279" s="74">
        <v>0</v>
      </c>
      <c r="J279" s="74"/>
      <c r="K279" s="74"/>
      <c r="L279" s="158"/>
      <c r="M279" s="156"/>
    </row>
    <row r="280" spans="1:13" ht="24" x14ac:dyDescent="0.25">
      <c r="A280" s="168">
        <v>7260</v>
      </c>
      <c r="B280" s="65" t="s">
        <v>288</v>
      </c>
      <c r="C280" s="205">
        <f t="shared" si="36"/>
        <v>0</v>
      </c>
      <c r="D280" s="68"/>
      <c r="E280" s="68"/>
      <c r="F280" s="68"/>
      <c r="G280" s="154"/>
      <c r="H280" s="66">
        <f t="shared" si="37"/>
        <v>0</v>
      </c>
      <c r="I280" s="68">
        <v>0</v>
      </c>
      <c r="J280" s="68"/>
      <c r="K280" s="68"/>
      <c r="L280" s="155"/>
      <c r="M280" s="156"/>
    </row>
    <row r="281" spans="1:13" x14ac:dyDescent="0.25">
      <c r="A281" s="108">
        <v>7700</v>
      </c>
      <c r="B281" s="85" t="s">
        <v>289</v>
      </c>
      <c r="C281" s="86">
        <f t="shared" si="36"/>
        <v>0</v>
      </c>
      <c r="D281" s="226">
        <f>D282</f>
        <v>0</v>
      </c>
      <c r="E281" s="226">
        <f t="shared" ref="E281:G281" si="40">E282</f>
        <v>0</v>
      </c>
      <c r="F281" s="226">
        <f t="shared" si="40"/>
        <v>0</v>
      </c>
      <c r="G281" s="227">
        <f t="shared" si="40"/>
        <v>0</v>
      </c>
      <c r="H281" s="86">
        <f t="shared" si="37"/>
        <v>0</v>
      </c>
      <c r="I281" s="226">
        <f t="shared" ref="I281:L281" si="41">I282</f>
        <v>0</v>
      </c>
      <c r="J281" s="226">
        <f t="shared" si="41"/>
        <v>0</v>
      </c>
      <c r="K281" s="226">
        <f t="shared" si="41"/>
        <v>0</v>
      </c>
      <c r="L281" s="228">
        <f t="shared" si="41"/>
        <v>0</v>
      </c>
    </row>
    <row r="282" spans="1:13" x14ac:dyDescent="0.25">
      <c r="A282" s="150">
        <v>7720</v>
      </c>
      <c r="B282" s="65" t="s">
        <v>290</v>
      </c>
      <c r="C282" s="79">
        <f t="shared" si="36"/>
        <v>0</v>
      </c>
      <c r="D282" s="81"/>
      <c r="E282" s="81"/>
      <c r="F282" s="81"/>
      <c r="G282" s="229"/>
      <c r="H282" s="79">
        <f t="shared" si="37"/>
        <v>0</v>
      </c>
      <c r="I282" s="81">
        <v>0</v>
      </c>
      <c r="J282" s="81"/>
      <c r="K282" s="81"/>
      <c r="L282" s="230"/>
      <c r="M282" s="156"/>
    </row>
    <row r="283" spans="1:13" x14ac:dyDescent="0.25">
      <c r="A283" s="174"/>
      <c r="B283" s="71" t="s">
        <v>291</v>
      </c>
      <c r="C283" s="201">
        <f t="shared" si="36"/>
        <v>0</v>
      </c>
      <c r="D283" s="160">
        <f>SUM(D284:D285)</f>
        <v>0</v>
      </c>
      <c r="E283" s="160">
        <f>SUM(E284:E285)</f>
        <v>0</v>
      </c>
      <c r="F283" s="160">
        <f>SUM(F284:F285)</f>
        <v>0</v>
      </c>
      <c r="G283" s="161">
        <f>SUM(G284:G285)</f>
        <v>0</v>
      </c>
      <c r="H283" s="72">
        <f t="shared" si="37"/>
        <v>0</v>
      </c>
      <c r="I283" s="160">
        <f>SUM(I284:I285)</f>
        <v>0</v>
      </c>
      <c r="J283" s="160">
        <f>SUM(J284:J285)</f>
        <v>0</v>
      </c>
      <c r="K283" s="160">
        <f>SUM(K284:K285)</f>
        <v>0</v>
      </c>
      <c r="L283" s="162">
        <f>SUM(L284:L285)</f>
        <v>0</v>
      </c>
    </row>
    <row r="284" spans="1:13" x14ac:dyDescent="0.25">
      <c r="A284" s="174" t="s">
        <v>292</v>
      </c>
      <c r="B284" s="44" t="s">
        <v>293</v>
      </c>
      <c r="C284" s="201">
        <f t="shared" si="36"/>
        <v>0</v>
      </c>
      <c r="D284" s="74"/>
      <c r="E284" s="74"/>
      <c r="F284" s="74"/>
      <c r="G284" s="157"/>
      <c r="H284" s="72">
        <f t="shared" si="37"/>
        <v>0</v>
      </c>
      <c r="I284" s="74">
        <v>0</v>
      </c>
      <c r="J284" s="74"/>
      <c r="K284" s="74"/>
      <c r="L284" s="158"/>
      <c r="M284" s="156"/>
    </row>
    <row r="285" spans="1:13" ht="24" x14ac:dyDescent="0.25">
      <c r="A285" s="174" t="s">
        <v>294</v>
      </c>
      <c r="B285" s="231" t="s">
        <v>295</v>
      </c>
      <c r="C285" s="205">
        <f t="shared" si="36"/>
        <v>0</v>
      </c>
      <c r="D285" s="68"/>
      <c r="E285" s="68"/>
      <c r="F285" s="68"/>
      <c r="G285" s="154"/>
      <c r="H285" s="66">
        <f t="shared" si="37"/>
        <v>0</v>
      </c>
      <c r="I285" s="68">
        <v>0</v>
      </c>
      <c r="J285" s="68"/>
      <c r="K285" s="68"/>
      <c r="L285" s="155"/>
      <c r="M285" s="156"/>
    </row>
    <row r="286" spans="1:13" ht="12.75" thickBot="1" x14ac:dyDescent="0.3">
      <c r="A286" s="232"/>
      <c r="B286" s="232" t="s">
        <v>296</v>
      </c>
      <c r="C286" s="233">
        <f t="shared" ref="C286:L286" si="42">SUM(C283,C269,C230,C195,C187,C173,C75,C53)</f>
        <v>38687</v>
      </c>
      <c r="D286" s="233">
        <f t="shared" si="42"/>
        <v>38687</v>
      </c>
      <c r="E286" s="233">
        <f t="shared" si="42"/>
        <v>0</v>
      </c>
      <c r="F286" s="233">
        <f t="shared" si="42"/>
        <v>0</v>
      </c>
      <c r="G286" s="234">
        <f t="shared" si="42"/>
        <v>0</v>
      </c>
      <c r="H286" s="235">
        <f t="shared" si="42"/>
        <v>36101</v>
      </c>
      <c r="I286" s="233">
        <f t="shared" si="42"/>
        <v>36101</v>
      </c>
      <c r="J286" s="233">
        <f t="shared" si="42"/>
        <v>0</v>
      </c>
      <c r="K286" s="233">
        <f t="shared" si="42"/>
        <v>0</v>
      </c>
      <c r="L286" s="236">
        <f t="shared" si="42"/>
        <v>0</v>
      </c>
    </row>
    <row r="287" spans="1:13" s="24" customFormat="1" ht="13.5" thickTop="1" thickBot="1" x14ac:dyDescent="0.3">
      <c r="A287" s="601" t="s">
        <v>297</v>
      </c>
      <c r="B287" s="602"/>
      <c r="C287" s="237">
        <f>SUM(D287:G287)</f>
        <v>0</v>
      </c>
      <c r="D287" s="238">
        <f>SUM(D24,D25,D41)-D51</f>
        <v>0</v>
      </c>
      <c r="E287" s="238">
        <f>SUM(E24,E25,E41)-E51</f>
        <v>0</v>
      </c>
      <c r="F287" s="238">
        <f>(F26+F43)-F51</f>
        <v>0</v>
      </c>
      <c r="G287" s="239">
        <f>G45-G51</f>
        <v>0</v>
      </c>
      <c r="H287" s="237">
        <f>SUM(I287:L287)</f>
        <v>0</v>
      </c>
      <c r="I287" s="238">
        <f>SUM(I24,I25,I41)-I51</f>
        <v>0</v>
      </c>
      <c r="J287" s="238">
        <f>SUM(J24,J25,J41)-J51</f>
        <v>0</v>
      </c>
      <c r="K287" s="238">
        <f>(K26+K43)-K51</f>
        <v>0</v>
      </c>
      <c r="L287" s="240">
        <f>L45-L51</f>
        <v>0</v>
      </c>
    </row>
    <row r="288" spans="1:13" s="24" customFormat="1" ht="12.75" thickTop="1" x14ac:dyDescent="0.25">
      <c r="A288" s="620" t="s">
        <v>298</v>
      </c>
      <c r="B288" s="621"/>
      <c r="C288" s="241">
        <f t="shared" ref="C288:L288" si="43">SUM(C289,C290)-C297+C298</f>
        <v>0</v>
      </c>
      <c r="D288" s="242">
        <f t="shared" si="43"/>
        <v>0</v>
      </c>
      <c r="E288" s="242">
        <f t="shared" si="43"/>
        <v>0</v>
      </c>
      <c r="F288" s="242">
        <f t="shared" si="43"/>
        <v>0</v>
      </c>
      <c r="G288" s="243">
        <f t="shared" si="43"/>
        <v>0</v>
      </c>
      <c r="H288" s="244">
        <f t="shared" si="43"/>
        <v>0</v>
      </c>
      <c r="I288" s="242">
        <f t="shared" si="43"/>
        <v>0</v>
      </c>
      <c r="J288" s="242">
        <f t="shared" si="43"/>
        <v>0</v>
      </c>
      <c r="K288" s="242">
        <f t="shared" si="43"/>
        <v>0</v>
      </c>
      <c r="L288" s="245">
        <f t="shared" si="43"/>
        <v>0</v>
      </c>
    </row>
    <row r="289" spans="1:12" s="24" customFormat="1" ht="12.75" thickBot="1" x14ac:dyDescent="0.3">
      <c r="A289" s="126" t="s">
        <v>299</v>
      </c>
      <c r="B289" s="126" t="s">
        <v>300</v>
      </c>
      <c r="C289" s="246">
        <f t="shared" ref="C289:L289" si="44">C21-C283</f>
        <v>0</v>
      </c>
      <c r="D289" s="128">
        <f t="shared" si="44"/>
        <v>0</v>
      </c>
      <c r="E289" s="128">
        <f t="shared" si="44"/>
        <v>0</v>
      </c>
      <c r="F289" s="128">
        <f t="shared" si="44"/>
        <v>0</v>
      </c>
      <c r="G289" s="129">
        <f t="shared" si="44"/>
        <v>0</v>
      </c>
      <c r="H289" s="247">
        <f t="shared" si="44"/>
        <v>0</v>
      </c>
      <c r="I289" s="128">
        <f t="shared" si="44"/>
        <v>0</v>
      </c>
      <c r="J289" s="128">
        <f t="shared" si="44"/>
        <v>0</v>
      </c>
      <c r="K289" s="128">
        <f t="shared" si="44"/>
        <v>0</v>
      </c>
      <c r="L289" s="130">
        <f t="shared" si="44"/>
        <v>0</v>
      </c>
    </row>
    <row r="290" spans="1:12" s="24" customFormat="1" ht="12.75" thickTop="1" x14ac:dyDescent="0.25">
      <c r="A290" s="248" t="s">
        <v>301</v>
      </c>
      <c r="B290" s="248" t="s">
        <v>302</v>
      </c>
      <c r="C290" s="241">
        <f t="shared" ref="C290:L290" si="45">SUM(C291,C293,C295)-SUM(C292,C294,C296)</f>
        <v>0</v>
      </c>
      <c r="D290" s="242">
        <f t="shared" si="45"/>
        <v>0</v>
      </c>
      <c r="E290" s="242">
        <f t="shared" si="45"/>
        <v>0</v>
      </c>
      <c r="F290" s="242">
        <f t="shared" si="45"/>
        <v>0</v>
      </c>
      <c r="G290" s="249">
        <f t="shared" si="45"/>
        <v>0</v>
      </c>
      <c r="H290" s="244">
        <f t="shared" si="45"/>
        <v>0</v>
      </c>
      <c r="I290" s="242">
        <f t="shared" si="45"/>
        <v>0</v>
      </c>
      <c r="J290" s="242">
        <f t="shared" si="45"/>
        <v>0</v>
      </c>
      <c r="K290" s="242">
        <f t="shared" si="45"/>
        <v>0</v>
      </c>
      <c r="L290" s="245">
        <f t="shared" si="45"/>
        <v>0</v>
      </c>
    </row>
    <row r="291" spans="1:12" x14ac:dyDescent="0.25">
      <c r="A291" s="250" t="s">
        <v>303</v>
      </c>
      <c r="B291" s="116" t="s">
        <v>304</v>
      </c>
      <c r="C291" s="79">
        <f t="shared" ref="C291:C296" si="46">SUM(D291:G291)</f>
        <v>0</v>
      </c>
      <c r="D291" s="81"/>
      <c r="E291" s="81"/>
      <c r="F291" s="81"/>
      <c r="G291" s="229"/>
      <c r="H291" s="79">
        <f t="shared" ref="H291:H296" si="47">SUM(I291:L291)</f>
        <v>0</v>
      </c>
      <c r="I291" s="81"/>
      <c r="J291" s="81"/>
      <c r="K291" s="81"/>
      <c r="L291" s="230"/>
    </row>
    <row r="292" spans="1:12" ht="24" x14ac:dyDescent="0.25">
      <c r="A292" s="174" t="s">
        <v>305</v>
      </c>
      <c r="B292" s="43" t="s">
        <v>306</v>
      </c>
      <c r="C292" s="72">
        <f t="shared" si="46"/>
        <v>0</v>
      </c>
      <c r="D292" s="74"/>
      <c r="E292" s="74"/>
      <c r="F292" s="74"/>
      <c r="G292" s="157"/>
      <c r="H292" s="72">
        <f t="shared" si="47"/>
        <v>0</v>
      </c>
      <c r="I292" s="74"/>
      <c r="J292" s="74"/>
      <c r="K292" s="74"/>
      <c r="L292" s="158"/>
    </row>
    <row r="293" spans="1:12" x14ac:dyDescent="0.25">
      <c r="A293" s="174" t="s">
        <v>307</v>
      </c>
      <c r="B293" s="43" t="s">
        <v>308</v>
      </c>
      <c r="C293" s="72">
        <f t="shared" si="46"/>
        <v>0</v>
      </c>
      <c r="D293" s="74"/>
      <c r="E293" s="74"/>
      <c r="F293" s="74"/>
      <c r="G293" s="157"/>
      <c r="H293" s="72">
        <f t="shared" si="47"/>
        <v>0</v>
      </c>
      <c r="I293" s="74"/>
      <c r="J293" s="74"/>
      <c r="K293" s="74"/>
      <c r="L293" s="158"/>
    </row>
    <row r="294" spans="1:12" ht="24" x14ac:dyDescent="0.25">
      <c r="A294" s="174" t="s">
        <v>309</v>
      </c>
      <c r="B294" s="43" t="s">
        <v>310</v>
      </c>
      <c r="C294" s="72">
        <f t="shared" si="46"/>
        <v>0</v>
      </c>
      <c r="D294" s="74"/>
      <c r="E294" s="74"/>
      <c r="F294" s="74"/>
      <c r="G294" s="157"/>
      <c r="H294" s="72">
        <f t="shared" si="47"/>
        <v>0</v>
      </c>
      <c r="I294" s="74"/>
      <c r="J294" s="74"/>
      <c r="K294" s="74"/>
      <c r="L294" s="158"/>
    </row>
    <row r="295" spans="1:12" x14ac:dyDescent="0.25">
      <c r="A295" s="174" t="s">
        <v>311</v>
      </c>
      <c r="B295" s="43" t="s">
        <v>312</v>
      </c>
      <c r="C295" s="72">
        <f t="shared" si="46"/>
        <v>0</v>
      </c>
      <c r="D295" s="74"/>
      <c r="E295" s="74"/>
      <c r="F295" s="74"/>
      <c r="G295" s="157"/>
      <c r="H295" s="72">
        <f t="shared" si="47"/>
        <v>0</v>
      </c>
      <c r="I295" s="74"/>
      <c r="J295" s="74"/>
      <c r="K295" s="74"/>
      <c r="L295" s="158"/>
    </row>
    <row r="296" spans="1:12" ht="24.75" thickBot="1" x14ac:dyDescent="0.3">
      <c r="A296" s="251" t="s">
        <v>313</v>
      </c>
      <c r="B296" s="252" t="s">
        <v>314</v>
      </c>
      <c r="C296" s="185">
        <f t="shared" si="46"/>
        <v>0</v>
      </c>
      <c r="D296" s="189"/>
      <c r="E296" s="189"/>
      <c r="F296" s="189"/>
      <c r="G296" s="253"/>
      <c r="H296" s="185">
        <f t="shared" si="47"/>
        <v>0</v>
      </c>
      <c r="I296" s="189"/>
      <c r="J296" s="189"/>
      <c r="K296" s="189"/>
      <c r="L296" s="191"/>
    </row>
    <row r="297" spans="1:12" s="24" customFormat="1" ht="13.5" thickTop="1" thickBot="1" x14ac:dyDescent="0.3">
      <c r="A297" s="254" t="s">
        <v>315</v>
      </c>
      <c r="B297" s="254" t="s">
        <v>316</v>
      </c>
      <c r="C297" s="255">
        <f>SUM(D297:G297)</f>
        <v>0</v>
      </c>
      <c r="D297" s="256"/>
      <c r="E297" s="256"/>
      <c r="F297" s="256"/>
      <c r="G297" s="257"/>
      <c r="H297" s="255">
        <f>SUM(I297:L297)</f>
        <v>0</v>
      </c>
      <c r="I297" s="256"/>
      <c r="J297" s="256"/>
      <c r="K297" s="256"/>
      <c r="L297" s="258"/>
    </row>
    <row r="298" spans="1:12" s="24" customFormat="1" ht="48.75" thickTop="1" x14ac:dyDescent="0.25">
      <c r="A298" s="248" t="s">
        <v>317</v>
      </c>
      <c r="B298" s="259" t="s">
        <v>318</v>
      </c>
      <c r="C298" s="260">
        <f>SUM(D298:G298)</f>
        <v>0</v>
      </c>
      <c r="D298" s="177"/>
      <c r="E298" s="177"/>
      <c r="F298" s="177"/>
      <c r="G298" s="178"/>
      <c r="H298" s="260">
        <f>SUM(I298:L298)</f>
        <v>0</v>
      </c>
      <c r="I298" s="177"/>
      <c r="J298" s="177"/>
      <c r="K298" s="177"/>
      <c r="L298" s="179"/>
    </row>
    <row r="299" spans="1:12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</row>
    <row r="300" spans="1:12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</row>
    <row r="301" spans="1:12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</row>
    <row r="302" spans="1:12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</row>
    <row r="303" spans="1:12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</row>
    <row r="304" spans="1:12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</row>
    <row r="305" spans="1:12" x14ac:dyDescent="0.2">
      <c r="A305" s="1"/>
      <c r="B305" s="1"/>
      <c r="C305" s="261"/>
      <c r="D305" s="1"/>
      <c r="E305" s="1"/>
      <c r="F305" s="1"/>
      <c r="G305" s="1"/>
      <c r="H305" s="1"/>
      <c r="I305" s="1"/>
      <c r="J305" s="1"/>
      <c r="K305" s="1"/>
      <c r="L305" s="1"/>
    </row>
    <row r="306" spans="1:12" x14ac:dyDescent="0.2">
      <c r="A306" s="1"/>
      <c r="B306" s="1"/>
      <c r="C306" s="261"/>
      <c r="D306" s="1"/>
      <c r="E306" s="1"/>
      <c r="F306" s="1"/>
      <c r="G306" s="1"/>
      <c r="H306" s="1"/>
      <c r="I306" s="1"/>
      <c r="J306" s="1"/>
      <c r="K306" s="1"/>
      <c r="L306" s="1"/>
    </row>
    <row r="307" spans="1:12" x14ac:dyDescent="0.2">
      <c r="A307" s="1"/>
      <c r="B307" s="1"/>
      <c r="C307" s="261"/>
      <c r="D307" s="1"/>
      <c r="E307" s="1"/>
      <c r="F307" s="1"/>
      <c r="G307" s="1"/>
      <c r="H307" s="1"/>
      <c r="I307" s="1"/>
      <c r="J307" s="1"/>
      <c r="K307" s="1"/>
      <c r="L307" s="1"/>
    </row>
    <row r="308" spans="1:12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</row>
    <row r="309" spans="1:12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</row>
    <row r="310" spans="1:12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</row>
    <row r="311" spans="1:12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</row>
    <row r="312" spans="1:12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</row>
    <row r="313" spans="1:12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</row>
    <row r="314" spans="1:12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</row>
    <row r="315" spans="1:12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</row>
    <row r="316" spans="1:12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</row>
  </sheetData>
  <sheetProtection formatCells="0" formatColumns="0" formatRows="0"/>
  <autoFilter ref="A18:M298"/>
  <mergeCells count="29">
    <mergeCell ref="C12:L12"/>
    <mergeCell ref="A1:L1"/>
    <mergeCell ref="A2:L2"/>
    <mergeCell ref="C3:L3"/>
    <mergeCell ref="C4:L4"/>
    <mergeCell ref="C5:L5"/>
    <mergeCell ref="C6:L6"/>
    <mergeCell ref="C7:L7"/>
    <mergeCell ref="C8:L8"/>
    <mergeCell ref="C9:L9"/>
    <mergeCell ref="C10:L10"/>
    <mergeCell ref="C11:L11"/>
    <mergeCell ref="L16:L17"/>
    <mergeCell ref="A287:B287"/>
    <mergeCell ref="C13:L13"/>
    <mergeCell ref="A15:A17"/>
    <mergeCell ref="B15:B17"/>
    <mergeCell ref="C15:G15"/>
    <mergeCell ref="H15:L15"/>
    <mergeCell ref="C16:C17"/>
    <mergeCell ref="D16:D17"/>
    <mergeCell ref="E16:E17"/>
    <mergeCell ref="F16:F17"/>
    <mergeCell ref="G16:G17"/>
    <mergeCell ref="A288:B288"/>
    <mergeCell ref="H16:H17"/>
    <mergeCell ref="I16:I17"/>
    <mergeCell ref="J16:J17"/>
    <mergeCell ref="K16:K17"/>
  </mergeCells>
  <pageMargins left="0.78740157480314965" right="0.39370078740157483" top="0.39370078740157483" bottom="0.39370078740157483" header="0.23622047244094491" footer="0.19685039370078741"/>
  <pageSetup paperSize="9" scale="70" orientation="portrait" r:id="rId1"/>
  <headerFooter>
    <oddHeader xml:space="preserve">&amp;C                               </oddHeader>
    <oddFooter>&amp;L&amp;D, &amp;T&amp;R&amp;"Times New Roman,Regular"&amp;10&amp;P (&amp;N)</oddFoot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M314"/>
  <sheetViews>
    <sheetView showGridLines="0" view="pageLayout" zoomScaleNormal="100" workbookViewId="0">
      <selection activeCell="C9" sqref="C9:L9"/>
    </sheetView>
  </sheetViews>
  <sheetFormatPr defaultRowHeight="12" x14ac:dyDescent="0.25"/>
  <cols>
    <col min="1" max="1" width="10.85546875" style="262" customWidth="1"/>
    <col min="2" max="2" width="28" style="262" customWidth="1"/>
    <col min="3" max="3" width="9.7109375" style="262" customWidth="1"/>
    <col min="4" max="4" width="9.5703125" style="262" customWidth="1"/>
    <col min="5" max="6" width="8.7109375" style="262" customWidth="1"/>
    <col min="7" max="7" width="8.28515625" style="262" customWidth="1"/>
    <col min="8" max="11" width="8.7109375" style="262" customWidth="1"/>
    <col min="12" max="12" width="7.5703125" style="262" customWidth="1"/>
    <col min="13" max="16" width="0" style="1" hidden="1" customWidth="1"/>
    <col min="17" max="16384" width="9.140625" style="1"/>
  </cols>
  <sheetData>
    <row r="1" spans="1:12" x14ac:dyDescent="0.25">
      <c r="A1" s="591" t="s">
        <v>419</v>
      </c>
      <c r="B1" s="591"/>
      <c r="C1" s="591"/>
      <c r="D1" s="591"/>
      <c r="E1" s="591"/>
      <c r="F1" s="591"/>
      <c r="G1" s="591"/>
      <c r="H1" s="591"/>
      <c r="I1" s="591"/>
      <c r="J1" s="591"/>
      <c r="K1" s="591"/>
      <c r="L1" s="591"/>
    </row>
    <row r="2" spans="1:12" ht="35.25" customHeight="1" x14ac:dyDescent="0.25">
      <c r="A2" s="592" t="s">
        <v>1</v>
      </c>
      <c r="B2" s="593"/>
      <c r="C2" s="593"/>
      <c r="D2" s="593"/>
      <c r="E2" s="593"/>
      <c r="F2" s="593"/>
      <c r="G2" s="593"/>
      <c r="H2" s="593"/>
      <c r="I2" s="593"/>
      <c r="J2" s="593"/>
      <c r="K2" s="593"/>
      <c r="L2" s="594"/>
    </row>
    <row r="3" spans="1:12" ht="12.75" customHeight="1" x14ac:dyDescent="0.25">
      <c r="A3" s="2" t="s">
        <v>2</v>
      </c>
      <c r="B3" s="3"/>
      <c r="C3" s="595" t="s">
        <v>420</v>
      </c>
      <c r="D3" s="595"/>
      <c r="E3" s="595"/>
      <c r="F3" s="595"/>
      <c r="G3" s="595"/>
      <c r="H3" s="595"/>
      <c r="I3" s="595"/>
      <c r="J3" s="595"/>
      <c r="K3" s="595"/>
      <c r="L3" s="596"/>
    </row>
    <row r="4" spans="1:12" ht="12.75" customHeight="1" x14ac:dyDescent="0.25">
      <c r="A4" s="2" t="s">
        <v>4</v>
      </c>
      <c r="B4" s="3"/>
      <c r="C4" s="595" t="s">
        <v>421</v>
      </c>
      <c r="D4" s="595"/>
      <c r="E4" s="595"/>
      <c r="F4" s="595"/>
      <c r="G4" s="595"/>
      <c r="H4" s="595"/>
      <c r="I4" s="595"/>
      <c r="J4" s="595"/>
      <c r="K4" s="595"/>
      <c r="L4" s="596"/>
    </row>
    <row r="5" spans="1:12" ht="12.75" customHeight="1" x14ac:dyDescent="0.25">
      <c r="A5" s="4" t="s">
        <v>6</v>
      </c>
      <c r="B5" s="5"/>
      <c r="C5" s="589" t="s">
        <v>422</v>
      </c>
      <c r="D5" s="589"/>
      <c r="E5" s="589"/>
      <c r="F5" s="589"/>
      <c r="G5" s="589"/>
      <c r="H5" s="589"/>
      <c r="I5" s="589"/>
      <c r="J5" s="589"/>
      <c r="K5" s="589"/>
      <c r="L5" s="590"/>
    </row>
    <row r="6" spans="1:12" ht="12.75" customHeight="1" x14ac:dyDescent="0.25">
      <c r="A6" s="4" t="s">
        <v>8</v>
      </c>
      <c r="B6" s="5"/>
      <c r="C6" s="589" t="s">
        <v>344</v>
      </c>
      <c r="D6" s="589"/>
      <c r="E6" s="589"/>
      <c r="F6" s="589"/>
      <c r="G6" s="589"/>
      <c r="H6" s="589"/>
      <c r="I6" s="589"/>
      <c r="J6" s="589"/>
      <c r="K6" s="589"/>
      <c r="L6" s="590"/>
    </row>
    <row r="7" spans="1:12" x14ac:dyDescent="0.25">
      <c r="A7" s="4" t="s">
        <v>10</v>
      </c>
      <c r="B7" s="5"/>
      <c r="C7" s="595" t="s">
        <v>345</v>
      </c>
      <c r="D7" s="595"/>
      <c r="E7" s="595"/>
      <c r="F7" s="595"/>
      <c r="G7" s="595"/>
      <c r="H7" s="595"/>
      <c r="I7" s="595"/>
      <c r="J7" s="595"/>
      <c r="K7" s="595"/>
      <c r="L7" s="596"/>
    </row>
    <row r="8" spans="1:12" ht="12.75" customHeight="1" x14ac:dyDescent="0.25">
      <c r="A8" s="6" t="s">
        <v>12</v>
      </c>
      <c r="B8" s="5"/>
      <c r="C8" s="597"/>
      <c r="D8" s="597"/>
      <c r="E8" s="597"/>
      <c r="F8" s="597"/>
      <c r="G8" s="597"/>
      <c r="H8" s="597"/>
      <c r="I8" s="597"/>
      <c r="J8" s="597"/>
      <c r="K8" s="597"/>
      <c r="L8" s="598"/>
    </row>
    <row r="9" spans="1:12" ht="12.75" customHeight="1" x14ac:dyDescent="0.25">
      <c r="A9" s="4"/>
      <c r="B9" s="5" t="s">
        <v>13</v>
      </c>
      <c r="C9" s="589" t="s">
        <v>423</v>
      </c>
      <c r="D9" s="589"/>
      <c r="E9" s="589"/>
      <c r="F9" s="589"/>
      <c r="G9" s="589"/>
      <c r="H9" s="589"/>
      <c r="I9" s="589"/>
      <c r="J9" s="589"/>
      <c r="K9" s="589"/>
      <c r="L9" s="590"/>
    </row>
    <row r="10" spans="1:12" ht="12.75" customHeight="1" x14ac:dyDescent="0.25">
      <c r="A10" s="4"/>
      <c r="B10" s="5" t="s">
        <v>15</v>
      </c>
      <c r="C10" s="589" t="s">
        <v>424</v>
      </c>
      <c r="D10" s="589"/>
      <c r="E10" s="589"/>
      <c r="F10" s="589"/>
      <c r="G10" s="589"/>
      <c r="H10" s="589"/>
      <c r="I10" s="589"/>
      <c r="J10" s="589"/>
      <c r="K10" s="589"/>
      <c r="L10" s="590"/>
    </row>
    <row r="11" spans="1:12" ht="12.75" customHeight="1" x14ac:dyDescent="0.25">
      <c r="A11" s="4"/>
      <c r="B11" s="5" t="s">
        <v>16</v>
      </c>
      <c r="C11" s="597"/>
      <c r="D11" s="597"/>
      <c r="E11" s="597"/>
      <c r="F11" s="597"/>
      <c r="G11" s="597"/>
      <c r="H11" s="597"/>
      <c r="I11" s="597"/>
      <c r="J11" s="597"/>
      <c r="K11" s="597"/>
      <c r="L11" s="598"/>
    </row>
    <row r="12" spans="1:12" ht="12.75" customHeight="1" x14ac:dyDescent="0.25">
      <c r="A12" s="4"/>
      <c r="B12" s="5" t="s">
        <v>17</v>
      </c>
      <c r="C12" s="589" t="s">
        <v>425</v>
      </c>
      <c r="D12" s="589"/>
      <c r="E12" s="589"/>
      <c r="F12" s="589"/>
      <c r="G12" s="589"/>
      <c r="H12" s="589"/>
      <c r="I12" s="589"/>
      <c r="J12" s="589"/>
      <c r="K12" s="589"/>
      <c r="L12" s="590"/>
    </row>
    <row r="13" spans="1:12" ht="12.75" customHeight="1" x14ac:dyDescent="0.25">
      <c r="A13" s="4"/>
      <c r="B13" s="5" t="s">
        <v>18</v>
      </c>
      <c r="C13" s="589"/>
      <c r="D13" s="589"/>
      <c r="E13" s="589"/>
      <c r="F13" s="589"/>
      <c r="G13" s="589"/>
      <c r="H13" s="589"/>
      <c r="I13" s="589"/>
      <c r="J13" s="589"/>
      <c r="K13" s="589"/>
      <c r="L13" s="590"/>
    </row>
    <row r="14" spans="1:12" ht="12.75" customHeight="1" x14ac:dyDescent="0.25">
      <c r="A14" s="7"/>
      <c r="B14" s="8"/>
      <c r="C14" s="9"/>
      <c r="D14" s="9"/>
      <c r="E14" s="9"/>
      <c r="F14" s="9"/>
      <c r="G14" s="9"/>
      <c r="H14" s="9"/>
      <c r="I14" s="9"/>
      <c r="J14" s="9"/>
      <c r="K14" s="9"/>
      <c r="L14" s="10"/>
    </row>
    <row r="15" spans="1:12" s="11" customFormat="1" ht="12.75" customHeight="1" x14ac:dyDescent="0.25">
      <c r="A15" s="603" t="s">
        <v>19</v>
      </c>
      <c r="B15" s="606" t="s">
        <v>20</v>
      </c>
      <c r="C15" s="608" t="s">
        <v>21</v>
      </c>
      <c r="D15" s="609"/>
      <c r="E15" s="609"/>
      <c r="F15" s="609"/>
      <c r="G15" s="610"/>
      <c r="H15" s="608" t="s">
        <v>22</v>
      </c>
      <c r="I15" s="609"/>
      <c r="J15" s="609"/>
      <c r="K15" s="609"/>
      <c r="L15" s="611"/>
    </row>
    <row r="16" spans="1:12" s="11" customFormat="1" ht="12.75" customHeight="1" x14ac:dyDescent="0.25">
      <c r="A16" s="604"/>
      <c r="B16" s="607"/>
      <c r="C16" s="612" t="s">
        <v>23</v>
      </c>
      <c r="D16" s="613" t="s">
        <v>24</v>
      </c>
      <c r="E16" s="615" t="s">
        <v>25</v>
      </c>
      <c r="F16" s="617" t="s">
        <v>26</v>
      </c>
      <c r="G16" s="619" t="s">
        <v>27</v>
      </c>
      <c r="H16" s="612" t="s">
        <v>23</v>
      </c>
      <c r="I16" s="613" t="s">
        <v>24</v>
      </c>
      <c r="J16" s="615" t="s">
        <v>25</v>
      </c>
      <c r="K16" s="617" t="s">
        <v>26</v>
      </c>
      <c r="L16" s="599" t="s">
        <v>27</v>
      </c>
    </row>
    <row r="17" spans="1:12" s="12" customFormat="1" ht="61.5" customHeight="1" thickBot="1" x14ac:dyDescent="0.3">
      <c r="A17" s="605"/>
      <c r="B17" s="607"/>
      <c r="C17" s="612"/>
      <c r="D17" s="614"/>
      <c r="E17" s="616"/>
      <c r="F17" s="618"/>
      <c r="G17" s="619"/>
      <c r="H17" s="622"/>
      <c r="I17" s="623"/>
      <c r="J17" s="616"/>
      <c r="K17" s="618"/>
      <c r="L17" s="600"/>
    </row>
    <row r="18" spans="1:12" s="12" customFormat="1" ht="9.75" customHeight="1" thickTop="1" x14ac:dyDescent="0.25">
      <c r="A18" s="13" t="s">
        <v>28</v>
      </c>
      <c r="B18" s="13">
        <v>2</v>
      </c>
      <c r="C18" s="14">
        <v>3</v>
      </c>
      <c r="D18" s="15">
        <v>4</v>
      </c>
      <c r="E18" s="15">
        <v>5</v>
      </c>
      <c r="F18" s="15">
        <v>6</v>
      </c>
      <c r="G18" s="16">
        <v>7</v>
      </c>
      <c r="H18" s="14">
        <v>8</v>
      </c>
      <c r="I18" s="15">
        <v>9</v>
      </c>
      <c r="J18" s="15">
        <v>10</v>
      </c>
      <c r="K18" s="15">
        <v>11</v>
      </c>
      <c r="L18" s="17">
        <v>12</v>
      </c>
    </row>
    <row r="19" spans="1:12" s="24" customFormat="1" x14ac:dyDescent="0.25">
      <c r="A19" s="18"/>
      <c r="B19" s="19" t="s">
        <v>29</v>
      </c>
      <c r="C19" s="20"/>
      <c r="D19" s="21"/>
      <c r="E19" s="21"/>
      <c r="F19" s="21"/>
      <c r="G19" s="22"/>
      <c r="H19" s="20"/>
      <c r="I19" s="21"/>
      <c r="J19" s="21"/>
      <c r="K19" s="21"/>
      <c r="L19" s="23"/>
    </row>
    <row r="20" spans="1:12" s="24" customFormat="1" ht="12.75" thickBot="1" x14ac:dyDescent="0.3">
      <c r="A20" s="25"/>
      <c r="B20" s="26" t="s">
        <v>30</v>
      </c>
      <c r="C20" s="27">
        <f t="shared" ref="C20:C47" si="0">SUM(D20:G20)</f>
        <v>86681</v>
      </c>
      <c r="D20" s="28">
        <f>SUM(D21,D24,D25,D41,D43)</f>
        <v>81085</v>
      </c>
      <c r="E20" s="28">
        <f>SUM(E21,E24,E43)</f>
        <v>0</v>
      </c>
      <c r="F20" s="28">
        <f>SUM(F21,F26,F43)</f>
        <v>5596</v>
      </c>
      <c r="G20" s="29">
        <f>SUM(G21,G45)</f>
        <v>0</v>
      </c>
      <c r="H20" s="27">
        <f>SUM(I20:L20)</f>
        <v>90658</v>
      </c>
      <c r="I20" s="28">
        <f>SUM(I21,I24,I25,I41,I43)</f>
        <v>85062</v>
      </c>
      <c r="J20" s="28">
        <f>SUM(J21,J24,J43)</f>
        <v>0</v>
      </c>
      <c r="K20" s="28">
        <f>SUM(K21,K26,K43)</f>
        <v>5596</v>
      </c>
      <c r="L20" s="30">
        <f>SUM(L21,L45)</f>
        <v>0</v>
      </c>
    </row>
    <row r="21" spans="1:12" ht="12.75" thickTop="1" x14ac:dyDescent="0.25">
      <c r="A21" s="31"/>
      <c r="B21" s="32" t="s">
        <v>31</v>
      </c>
      <c r="C21" s="33">
        <f t="shared" si="0"/>
        <v>0</v>
      </c>
      <c r="D21" s="34">
        <f>SUM(D22:D23)</f>
        <v>0</v>
      </c>
      <c r="E21" s="34">
        <f>SUM(E22:E23)</f>
        <v>0</v>
      </c>
      <c r="F21" s="34">
        <f>SUM(F22:F23)</f>
        <v>0</v>
      </c>
      <c r="G21" s="35">
        <f>SUM(G22:G23)</f>
        <v>0</v>
      </c>
      <c r="H21" s="33">
        <f t="shared" ref="H21:H47" si="1">SUM(I21:L21)</f>
        <v>0</v>
      </c>
      <c r="I21" s="34">
        <f>SUM(I22:I23)</f>
        <v>0</v>
      </c>
      <c r="J21" s="34">
        <f>SUM(J22:J23)</f>
        <v>0</v>
      </c>
      <c r="K21" s="34">
        <f>SUM(K22:K23)</f>
        <v>0</v>
      </c>
      <c r="L21" s="36">
        <f>SUM(L22:L23)</f>
        <v>0</v>
      </c>
    </row>
    <row r="22" spans="1:12" x14ac:dyDescent="0.25">
      <c r="A22" s="37"/>
      <c r="B22" s="38" t="s">
        <v>32</v>
      </c>
      <c r="C22" s="39">
        <f t="shared" si="0"/>
        <v>0</v>
      </c>
      <c r="D22" s="40"/>
      <c r="E22" s="40"/>
      <c r="F22" s="40"/>
      <c r="G22" s="41"/>
      <c r="H22" s="39">
        <f t="shared" si="1"/>
        <v>0</v>
      </c>
      <c r="I22" s="40"/>
      <c r="J22" s="40"/>
      <c r="K22" s="40"/>
      <c r="L22" s="42"/>
    </row>
    <row r="23" spans="1:12" x14ac:dyDescent="0.25">
      <c r="A23" s="43"/>
      <c r="B23" s="44" t="s">
        <v>33</v>
      </c>
      <c r="C23" s="45">
        <f t="shared" si="0"/>
        <v>0</v>
      </c>
      <c r="D23" s="46"/>
      <c r="E23" s="46"/>
      <c r="F23" s="46"/>
      <c r="G23" s="47"/>
      <c r="H23" s="45">
        <f t="shared" si="1"/>
        <v>0</v>
      </c>
      <c r="I23" s="46"/>
      <c r="J23" s="46"/>
      <c r="K23" s="46"/>
      <c r="L23" s="48"/>
    </row>
    <row r="24" spans="1:12" s="24" customFormat="1" ht="24.75" thickBot="1" x14ac:dyDescent="0.3">
      <c r="A24" s="49">
        <v>19300</v>
      </c>
      <c r="B24" s="49" t="s">
        <v>34</v>
      </c>
      <c r="C24" s="50">
        <f t="shared" si="0"/>
        <v>81085</v>
      </c>
      <c r="D24" s="51">
        <v>81085</v>
      </c>
      <c r="E24" s="51"/>
      <c r="F24" s="52" t="s">
        <v>35</v>
      </c>
      <c r="G24" s="53" t="s">
        <v>35</v>
      </c>
      <c r="H24" s="50">
        <f t="shared" si="1"/>
        <v>85062</v>
      </c>
      <c r="I24" s="51">
        <f>I51</f>
        <v>85062</v>
      </c>
      <c r="J24" s="51"/>
      <c r="K24" s="52" t="s">
        <v>35</v>
      </c>
      <c r="L24" s="54" t="s">
        <v>35</v>
      </c>
    </row>
    <row r="25" spans="1:12" s="24" customFormat="1" ht="24.75" thickTop="1" x14ac:dyDescent="0.25">
      <c r="A25" s="55"/>
      <c r="B25" s="56" t="s">
        <v>36</v>
      </c>
      <c r="C25" s="57">
        <f t="shared" si="0"/>
        <v>0</v>
      </c>
      <c r="D25" s="58"/>
      <c r="E25" s="59" t="s">
        <v>35</v>
      </c>
      <c r="F25" s="59" t="s">
        <v>35</v>
      </c>
      <c r="G25" s="60" t="s">
        <v>35</v>
      </c>
      <c r="H25" s="57">
        <f t="shared" si="1"/>
        <v>0</v>
      </c>
      <c r="I25" s="61"/>
      <c r="J25" s="59" t="s">
        <v>35</v>
      </c>
      <c r="K25" s="59" t="s">
        <v>35</v>
      </c>
      <c r="L25" s="62" t="s">
        <v>35</v>
      </c>
    </row>
    <row r="26" spans="1:12" s="24" customFormat="1" ht="36" x14ac:dyDescent="0.25">
      <c r="A26" s="56">
        <v>21300</v>
      </c>
      <c r="B26" s="56" t="s">
        <v>37</v>
      </c>
      <c r="C26" s="57">
        <f t="shared" si="0"/>
        <v>5596</v>
      </c>
      <c r="D26" s="59" t="s">
        <v>35</v>
      </c>
      <c r="E26" s="59" t="s">
        <v>35</v>
      </c>
      <c r="F26" s="63">
        <f>SUM(F27,F31,F33,F36)</f>
        <v>5596</v>
      </c>
      <c r="G26" s="60" t="s">
        <v>35</v>
      </c>
      <c r="H26" s="57">
        <f t="shared" si="1"/>
        <v>5596</v>
      </c>
      <c r="I26" s="59" t="s">
        <v>35</v>
      </c>
      <c r="J26" s="59" t="s">
        <v>35</v>
      </c>
      <c r="K26" s="63">
        <f>SUM(K27,K31,K33,K36)</f>
        <v>5596</v>
      </c>
      <c r="L26" s="62" t="s">
        <v>35</v>
      </c>
    </row>
    <row r="27" spans="1:12" s="24" customFormat="1" ht="24" x14ac:dyDescent="0.25">
      <c r="A27" s="64">
        <v>21350</v>
      </c>
      <c r="B27" s="56" t="s">
        <v>38</v>
      </c>
      <c r="C27" s="57">
        <f t="shared" si="0"/>
        <v>0</v>
      </c>
      <c r="D27" s="59" t="s">
        <v>35</v>
      </c>
      <c r="E27" s="59" t="s">
        <v>35</v>
      </c>
      <c r="F27" s="63">
        <f>SUM(F28:F30)</f>
        <v>0</v>
      </c>
      <c r="G27" s="60" t="s">
        <v>35</v>
      </c>
      <c r="H27" s="57">
        <f t="shared" si="1"/>
        <v>0</v>
      </c>
      <c r="I27" s="59" t="s">
        <v>35</v>
      </c>
      <c r="J27" s="59" t="s">
        <v>35</v>
      </c>
      <c r="K27" s="63">
        <f>SUM(K28:K30)</f>
        <v>0</v>
      </c>
      <c r="L27" s="62" t="s">
        <v>35</v>
      </c>
    </row>
    <row r="28" spans="1:12" x14ac:dyDescent="0.25">
      <c r="A28" s="37">
        <v>21351</v>
      </c>
      <c r="B28" s="65" t="s">
        <v>39</v>
      </c>
      <c r="C28" s="66">
        <f t="shared" si="0"/>
        <v>0</v>
      </c>
      <c r="D28" s="67" t="s">
        <v>35</v>
      </c>
      <c r="E28" s="67" t="s">
        <v>35</v>
      </c>
      <c r="F28" s="68"/>
      <c r="G28" s="69" t="s">
        <v>35</v>
      </c>
      <c r="H28" s="66">
        <f t="shared" si="1"/>
        <v>0</v>
      </c>
      <c r="I28" s="67" t="s">
        <v>35</v>
      </c>
      <c r="J28" s="67" t="s">
        <v>35</v>
      </c>
      <c r="K28" s="68"/>
      <c r="L28" s="70" t="s">
        <v>35</v>
      </c>
    </row>
    <row r="29" spans="1:12" x14ac:dyDescent="0.25">
      <c r="A29" s="43">
        <v>21352</v>
      </c>
      <c r="B29" s="71" t="s">
        <v>40</v>
      </c>
      <c r="C29" s="72">
        <f t="shared" si="0"/>
        <v>0</v>
      </c>
      <c r="D29" s="73" t="s">
        <v>35</v>
      </c>
      <c r="E29" s="73" t="s">
        <v>35</v>
      </c>
      <c r="F29" s="74"/>
      <c r="G29" s="75" t="s">
        <v>35</v>
      </c>
      <c r="H29" s="72">
        <f t="shared" si="1"/>
        <v>0</v>
      </c>
      <c r="I29" s="73" t="s">
        <v>35</v>
      </c>
      <c r="J29" s="73" t="s">
        <v>35</v>
      </c>
      <c r="K29" s="74"/>
      <c r="L29" s="76" t="s">
        <v>35</v>
      </c>
    </row>
    <row r="30" spans="1:12" ht="24" x14ac:dyDescent="0.25">
      <c r="A30" s="43">
        <v>21359</v>
      </c>
      <c r="B30" s="71" t="s">
        <v>41</v>
      </c>
      <c r="C30" s="72">
        <f t="shared" si="0"/>
        <v>0</v>
      </c>
      <c r="D30" s="73" t="s">
        <v>35</v>
      </c>
      <c r="E30" s="73" t="s">
        <v>35</v>
      </c>
      <c r="F30" s="74"/>
      <c r="G30" s="75" t="s">
        <v>35</v>
      </c>
      <c r="H30" s="72">
        <f t="shared" si="1"/>
        <v>0</v>
      </c>
      <c r="I30" s="73" t="s">
        <v>35</v>
      </c>
      <c r="J30" s="73" t="s">
        <v>35</v>
      </c>
      <c r="K30" s="74"/>
      <c r="L30" s="76" t="s">
        <v>35</v>
      </c>
    </row>
    <row r="31" spans="1:12" s="24" customFormat="1" ht="36" x14ac:dyDescent="0.25">
      <c r="A31" s="64">
        <v>21370</v>
      </c>
      <c r="B31" s="56" t="s">
        <v>42</v>
      </c>
      <c r="C31" s="57">
        <f t="shared" si="0"/>
        <v>0</v>
      </c>
      <c r="D31" s="59" t="s">
        <v>35</v>
      </c>
      <c r="E31" s="59" t="s">
        <v>35</v>
      </c>
      <c r="F31" s="63">
        <f>SUM(F32)</f>
        <v>0</v>
      </c>
      <c r="G31" s="60" t="s">
        <v>35</v>
      </c>
      <c r="H31" s="57">
        <f t="shared" si="1"/>
        <v>0</v>
      </c>
      <c r="I31" s="59" t="s">
        <v>35</v>
      </c>
      <c r="J31" s="59" t="s">
        <v>35</v>
      </c>
      <c r="K31" s="63">
        <f>SUM(K32)</f>
        <v>0</v>
      </c>
      <c r="L31" s="62" t="s">
        <v>35</v>
      </c>
    </row>
    <row r="32" spans="1:12" ht="36" x14ac:dyDescent="0.25">
      <c r="A32" s="77">
        <v>21379</v>
      </c>
      <c r="B32" s="78" t="s">
        <v>43</v>
      </c>
      <c r="C32" s="79">
        <f t="shared" si="0"/>
        <v>0</v>
      </c>
      <c r="D32" s="80" t="s">
        <v>35</v>
      </c>
      <c r="E32" s="80" t="s">
        <v>35</v>
      </c>
      <c r="F32" s="81"/>
      <c r="G32" s="82" t="s">
        <v>35</v>
      </c>
      <c r="H32" s="79">
        <f t="shared" si="1"/>
        <v>0</v>
      </c>
      <c r="I32" s="80" t="s">
        <v>35</v>
      </c>
      <c r="J32" s="80" t="s">
        <v>35</v>
      </c>
      <c r="K32" s="81"/>
      <c r="L32" s="83" t="s">
        <v>35</v>
      </c>
    </row>
    <row r="33" spans="1:12" s="24" customFormat="1" x14ac:dyDescent="0.25">
      <c r="A33" s="64">
        <v>21380</v>
      </c>
      <c r="B33" s="56" t="s">
        <v>44</v>
      </c>
      <c r="C33" s="57">
        <f t="shared" si="0"/>
        <v>0</v>
      </c>
      <c r="D33" s="59" t="s">
        <v>35</v>
      </c>
      <c r="E33" s="59" t="s">
        <v>35</v>
      </c>
      <c r="F33" s="63">
        <f>SUM(F34:F35)</f>
        <v>0</v>
      </c>
      <c r="G33" s="60" t="s">
        <v>35</v>
      </c>
      <c r="H33" s="57">
        <f t="shared" si="1"/>
        <v>0</v>
      </c>
      <c r="I33" s="59" t="s">
        <v>35</v>
      </c>
      <c r="J33" s="59" t="s">
        <v>35</v>
      </c>
      <c r="K33" s="63">
        <f>SUM(K34:K35)</f>
        <v>0</v>
      </c>
      <c r="L33" s="62" t="s">
        <v>35</v>
      </c>
    </row>
    <row r="34" spans="1:12" x14ac:dyDescent="0.25">
      <c r="A34" s="38">
        <v>21381</v>
      </c>
      <c r="B34" s="65" t="s">
        <v>45</v>
      </c>
      <c r="C34" s="66">
        <f t="shared" si="0"/>
        <v>0</v>
      </c>
      <c r="D34" s="67" t="s">
        <v>35</v>
      </c>
      <c r="E34" s="67" t="s">
        <v>35</v>
      </c>
      <c r="F34" s="68"/>
      <c r="G34" s="69" t="s">
        <v>35</v>
      </c>
      <c r="H34" s="66">
        <f t="shared" si="1"/>
        <v>0</v>
      </c>
      <c r="I34" s="67" t="s">
        <v>35</v>
      </c>
      <c r="J34" s="67" t="s">
        <v>35</v>
      </c>
      <c r="K34" s="68"/>
      <c r="L34" s="70" t="s">
        <v>35</v>
      </c>
    </row>
    <row r="35" spans="1:12" ht="24" x14ac:dyDescent="0.25">
      <c r="A35" s="44">
        <v>21383</v>
      </c>
      <c r="B35" s="71" t="s">
        <v>46</v>
      </c>
      <c r="C35" s="72">
        <f>SUM(D35:G35)</f>
        <v>0</v>
      </c>
      <c r="D35" s="73" t="s">
        <v>35</v>
      </c>
      <c r="E35" s="73" t="s">
        <v>35</v>
      </c>
      <c r="F35" s="74"/>
      <c r="G35" s="75" t="s">
        <v>35</v>
      </c>
      <c r="H35" s="72">
        <f t="shared" si="1"/>
        <v>0</v>
      </c>
      <c r="I35" s="73" t="s">
        <v>35</v>
      </c>
      <c r="J35" s="73" t="s">
        <v>35</v>
      </c>
      <c r="K35" s="74"/>
      <c r="L35" s="76" t="s">
        <v>35</v>
      </c>
    </row>
    <row r="36" spans="1:12" s="24" customFormat="1" ht="25.5" customHeight="1" x14ac:dyDescent="0.25">
      <c r="A36" s="64">
        <v>21390</v>
      </c>
      <c r="B36" s="56" t="s">
        <v>47</v>
      </c>
      <c r="C36" s="57">
        <f t="shared" si="0"/>
        <v>5596</v>
      </c>
      <c r="D36" s="59" t="s">
        <v>35</v>
      </c>
      <c r="E36" s="59" t="s">
        <v>35</v>
      </c>
      <c r="F36" s="63">
        <f>SUM(F37:F40)</f>
        <v>5596</v>
      </c>
      <c r="G36" s="60" t="s">
        <v>35</v>
      </c>
      <c r="H36" s="57">
        <f t="shared" si="1"/>
        <v>5596</v>
      </c>
      <c r="I36" s="59" t="s">
        <v>35</v>
      </c>
      <c r="J36" s="59" t="s">
        <v>35</v>
      </c>
      <c r="K36" s="63">
        <f>SUM(K37:K40)</f>
        <v>5596</v>
      </c>
      <c r="L36" s="62" t="s">
        <v>35</v>
      </c>
    </row>
    <row r="37" spans="1:12" ht="24" x14ac:dyDescent="0.25">
      <c r="A37" s="38">
        <v>21391</v>
      </c>
      <c r="B37" s="65" t="s">
        <v>48</v>
      </c>
      <c r="C37" s="66">
        <f t="shared" si="0"/>
        <v>0</v>
      </c>
      <c r="D37" s="67" t="s">
        <v>35</v>
      </c>
      <c r="E37" s="67" t="s">
        <v>35</v>
      </c>
      <c r="F37" s="68"/>
      <c r="G37" s="69" t="s">
        <v>35</v>
      </c>
      <c r="H37" s="66">
        <f t="shared" si="1"/>
        <v>0</v>
      </c>
      <c r="I37" s="67" t="s">
        <v>35</v>
      </c>
      <c r="J37" s="67" t="s">
        <v>35</v>
      </c>
      <c r="K37" s="68"/>
      <c r="L37" s="70" t="s">
        <v>35</v>
      </c>
    </row>
    <row r="38" spans="1:12" x14ac:dyDescent="0.25">
      <c r="A38" s="44">
        <v>21393</v>
      </c>
      <c r="B38" s="71" t="s">
        <v>49</v>
      </c>
      <c r="C38" s="72">
        <f t="shared" si="0"/>
        <v>0</v>
      </c>
      <c r="D38" s="73" t="s">
        <v>35</v>
      </c>
      <c r="E38" s="73" t="s">
        <v>35</v>
      </c>
      <c r="F38" s="74"/>
      <c r="G38" s="75" t="s">
        <v>35</v>
      </c>
      <c r="H38" s="72">
        <f t="shared" si="1"/>
        <v>0</v>
      </c>
      <c r="I38" s="73" t="s">
        <v>35</v>
      </c>
      <c r="J38" s="73" t="s">
        <v>35</v>
      </c>
      <c r="K38" s="74"/>
      <c r="L38" s="76" t="s">
        <v>35</v>
      </c>
    </row>
    <row r="39" spans="1:12" x14ac:dyDescent="0.25">
      <c r="A39" s="44">
        <v>21395</v>
      </c>
      <c r="B39" s="71" t="s">
        <v>50</v>
      </c>
      <c r="C39" s="72">
        <f t="shared" si="0"/>
        <v>0</v>
      </c>
      <c r="D39" s="73" t="s">
        <v>35</v>
      </c>
      <c r="E39" s="73" t="s">
        <v>35</v>
      </c>
      <c r="F39" s="74"/>
      <c r="G39" s="75" t="s">
        <v>35</v>
      </c>
      <c r="H39" s="72">
        <f t="shared" si="1"/>
        <v>0</v>
      </c>
      <c r="I39" s="73" t="s">
        <v>35</v>
      </c>
      <c r="J39" s="73" t="s">
        <v>35</v>
      </c>
      <c r="K39" s="74"/>
      <c r="L39" s="76" t="s">
        <v>35</v>
      </c>
    </row>
    <row r="40" spans="1:12" ht="24" x14ac:dyDescent="0.25">
      <c r="A40" s="84">
        <v>21399</v>
      </c>
      <c r="B40" s="85" t="s">
        <v>51</v>
      </c>
      <c r="C40" s="86">
        <f t="shared" si="0"/>
        <v>5596</v>
      </c>
      <c r="D40" s="87" t="s">
        <v>35</v>
      </c>
      <c r="E40" s="87" t="s">
        <v>35</v>
      </c>
      <c r="F40" s="88">
        <v>5596</v>
      </c>
      <c r="G40" s="89" t="s">
        <v>35</v>
      </c>
      <c r="H40" s="86">
        <f t="shared" si="1"/>
        <v>5596</v>
      </c>
      <c r="I40" s="87" t="s">
        <v>35</v>
      </c>
      <c r="J40" s="87" t="s">
        <v>35</v>
      </c>
      <c r="K40" s="88">
        <v>5596</v>
      </c>
      <c r="L40" s="90" t="s">
        <v>35</v>
      </c>
    </row>
    <row r="41" spans="1:12" s="24" customFormat="1" ht="26.25" customHeight="1" x14ac:dyDescent="0.25">
      <c r="A41" s="91">
        <v>21420</v>
      </c>
      <c r="B41" s="92" t="s">
        <v>52</v>
      </c>
      <c r="C41" s="93">
        <f>SUM(D41:G41)</f>
        <v>0</v>
      </c>
      <c r="D41" s="94">
        <f>SUM(D42)</f>
        <v>0</v>
      </c>
      <c r="E41" s="95" t="s">
        <v>35</v>
      </c>
      <c r="F41" s="95" t="s">
        <v>35</v>
      </c>
      <c r="G41" s="96" t="s">
        <v>35</v>
      </c>
      <c r="H41" s="93">
        <f>SUM(I41:L41)</f>
        <v>0</v>
      </c>
      <c r="I41" s="94">
        <f>SUM(I42)</f>
        <v>0</v>
      </c>
      <c r="J41" s="95" t="s">
        <v>35</v>
      </c>
      <c r="K41" s="95" t="s">
        <v>35</v>
      </c>
      <c r="L41" s="97" t="s">
        <v>35</v>
      </c>
    </row>
    <row r="42" spans="1:12" s="24" customFormat="1" ht="26.25" customHeight="1" x14ac:dyDescent="0.25">
      <c r="A42" s="84">
        <v>21429</v>
      </c>
      <c r="B42" s="85" t="s">
        <v>53</v>
      </c>
      <c r="C42" s="86">
        <f>SUM(D42:G42)</f>
        <v>0</v>
      </c>
      <c r="D42" s="98"/>
      <c r="E42" s="87" t="s">
        <v>35</v>
      </c>
      <c r="F42" s="87" t="s">
        <v>35</v>
      </c>
      <c r="G42" s="89" t="s">
        <v>35</v>
      </c>
      <c r="H42" s="86">
        <f t="shared" ref="H42:H44" si="2">SUM(I42:L42)</f>
        <v>0</v>
      </c>
      <c r="I42" s="98"/>
      <c r="J42" s="87" t="s">
        <v>35</v>
      </c>
      <c r="K42" s="87" t="s">
        <v>35</v>
      </c>
      <c r="L42" s="90" t="s">
        <v>35</v>
      </c>
    </row>
    <row r="43" spans="1:12" s="24" customFormat="1" ht="24" x14ac:dyDescent="0.25">
      <c r="A43" s="64">
        <v>21490</v>
      </c>
      <c r="B43" s="56" t="s">
        <v>54</v>
      </c>
      <c r="C43" s="57">
        <f t="shared" si="0"/>
        <v>0</v>
      </c>
      <c r="D43" s="99">
        <f>D44</f>
        <v>0</v>
      </c>
      <c r="E43" s="99">
        <f t="shared" ref="E43:F43" si="3">E44</f>
        <v>0</v>
      </c>
      <c r="F43" s="99">
        <f t="shared" si="3"/>
        <v>0</v>
      </c>
      <c r="G43" s="60" t="s">
        <v>35</v>
      </c>
      <c r="H43" s="100">
        <f t="shared" si="2"/>
        <v>0</v>
      </c>
      <c r="I43" s="99">
        <f>I44</f>
        <v>0</v>
      </c>
      <c r="J43" s="99">
        <f t="shared" ref="J43:K43" si="4">J44</f>
        <v>0</v>
      </c>
      <c r="K43" s="99">
        <f t="shared" si="4"/>
        <v>0</v>
      </c>
      <c r="L43" s="62" t="s">
        <v>35</v>
      </c>
    </row>
    <row r="44" spans="1:12" s="24" customFormat="1" ht="24" x14ac:dyDescent="0.25">
      <c r="A44" s="44">
        <v>21499</v>
      </c>
      <c r="B44" s="71" t="s">
        <v>55</v>
      </c>
      <c r="C44" s="79">
        <f>SUM(D44:G44)</f>
        <v>0</v>
      </c>
      <c r="D44" s="101"/>
      <c r="E44" s="102"/>
      <c r="F44" s="102"/>
      <c r="G44" s="103" t="s">
        <v>35</v>
      </c>
      <c r="H44" s="104">
        <f t="shared" si="2"/>
        <v>0</v>
      </c>
      <c r="I44" s="40"/>
      <c r="J44" s="105"/>
      <c r="K44" s="105"/>
      <c r="L44" s="106" t="s">
        <v>35</v>
      </c>
    </row>
    <row r="45" spans="1:12" ht="12.75" customHeight="1" x14ac:dyDescent="0.25">
      <c r="A45" s="107">
        <v>23000</v>
      </c>
      <c r="B45" s="108" t="s">
        <v>56</v>
      </c>
      <c r="C45" s="109">
        <f>SUM(D45:G45)</f>
        <v>0</v>
      </c>
      <c r="D45" s="59" t="s">
        <v>35</v>
      </c>
      <c r="E45" s="59" t="s">
        <v>35</v>
      </c>
      <c r="F45" s="59" t="s">
        <v>35</v>
      </c>
      <c r="G45" s="99">
        <f>SUM(G46:G47)</f>
        <v>0</v>
      </c>
      <c r="H45" s="109">
        <f t="shared" si="1"/>
        <v>0</v>
      </c>
      <c r="I45" s="87" t="s">
        <v>35</v>
      </c>
      <c r="J45" s="87" t="s">
        <v>35</v>
      </c>
      <c r="K45" s="87" t="s">
        <v>35</v>
      </c>
      <c r="L45" s="110">
        <f>SUM(L46:L47)</f>
        <v>0</v>
      </c>
    </row>
    <row r="46" spans="1:12" ht="24" x14ac:dyDescent="0.25">
      <c r="A46" s="111">
        <v>23410</v>
      </c>
      <c r="B46" s="112" t="s">
        <v>57</v>
      </c>
      <c r="C46" s="113">
        <f t="shared" si="0"/>
        <v>0</v>
      </c>
      <c r="D46" s="95" t="s">
        <v>35</v>
      </c>
      <c r="E46" s="95" t="s">
        <v>35</v>
      </c>
      <c r="F46" s="95" t="s">
        <v>35</v>
      </c>
      <c r="G46" s="114"/>
      <c r="H46" s="113">
        <f t="shared" si="1"/>
        <v>0</v>
      </c>
      <c r="I46" s="95" t="s">
        <v>35</v>
      </c>
      <c r="J46" s="95" t="s">
        <v>35</v>
      </c>
      <c r="K46" s="95" t="s">
        <v>35</v>
      </c>
      <c r="L46" s="115"/>
    </row>
    <row r="47" spans="1:12" ht="24" x14ac:dyDescent="0.25">
      <c r="A47" s="111">
        <v>23510</v>
      </c>
      <c r="B47" s="112" t="s">
        <v>58</v>
      </c>
      <c r="C47" s="93">
        <f t="shared" si="0"/>
        <v>0</v>
      </c>
      <c r="D47" s="95" t="s">
        <v>35</v>
      </c>
      <c r="E47" s="95" t="s">
        <v>35</v>
      </c>
      <c r="F47" s="95" t="s">
        <v>35</v>
      </c>
      <c r="G47" s="114"/>
      <c r="H47" s="93">
        <f t="shared" si="1"/>
        <v>0</v>
      </c>
      <c r="I47" s="95" t="s">
        <v>35</v>
      </c>
      <c r="J47" s="95" t="s">
        <v>35</v>
      </c>
      <c r="K47" s="95" t="s">
        <v>35</v>
      </c>
      <c r="L47" s="115"/>
    </row>
    <row r="48" spans="1:12" x14ac:dyDescent="0.25">
      <c r="A48" s="116"/>
      <c r="B48" s="112"/>
      <c r="C48" s="117"/>
      <c r="D48" s="95"/>
      <c r="E48" s="95"/>
      <c r="F48" s="94"/>
      <c r="G48" s="118"/>
      <c r="H48" s="117"/>
      <c r="I48" s="95"/>
      <c r="J48" s="95"/>
      <c r="K48" s="94"/>
      <c r="L48" s="119"/>
    </row>
    <row r="49" spans="1:12" s="24" customFormat="1" x14ac:dyDescent="0.25">
      <c r="A49" s="120"/>
      <c r="B49" s="121" t="s">
        <v>59</v>
      </c>
      <c r="C49" s="122"/>
      <c r="D49" s="123"/>
      <c r="E49" s="123"/>
      <c r="F49" s="123"/>
      <c r="G49" s="124"/>
      <c r="H49" s="122"/>
      <c r="I49" s="123"/>
      <c r="J49" s="123"/>
      <c r="K49" s="123"/>
      <c r="L49" s="125"/>
    </row>
    <row r="50" spans="1:12" s="24" customFormat="1" ht="12.75" thickBot="1" x14ac:dyDescent="0.3">
      <c r="A50" s="126"/>
      <c r="B50" s="25" t="s">
        <v>60</v>
      </c>
      <c r="C50" s="127">
        <f t="shared" ref="C50:C113" si="5">SUM(D50:G50)</f>
        <v>86681</v>
      </c>
      <c r="D50" s="128">
        <f>SUM(D51,D283)</f>
        <v>81085</v>
      </c>
      <c r="E50" s="128">
        <f>SUM(E51,E283)</f>
        <v>0</v>
      </c>
      <c r="F50" s="128">
        <f>SUM(F51,F283)</f>
        <v>5596</v>
      </c>
      <c r="G50" s="129">
        <f>SUM(G51,G283)</f>
        <v>0</v>
      </c>
      <c r="H50" s="127">
        <f t="shared" ref="H50:H113" si="6">SUM(I50:L50)</f>
        <v>90658</v>
      </c>
      <c r="I50" s="128">
        <f>SUM(I51,I283)</f>
        <v>85062</v>
      </c>
      <c r="J50" s="128">
        <f>SUM(J51,J283)</f>
        <v>0</v>
      </c>
      <c r="K50" s="128">
        <f>SUM(K51,K283)</f>
        <v>5596</v>
      </c>
      <c r="L50" s="130">
        <f>SUM(L51,L283)</f>
        <v>0</v>
      </c>
    </row>
    <row r="51" spans="1:12" s="24" customFormat="1" ht="36.75" thickTop="1" x14ac:dyDescent="0.25">
      <c r="A51" s="131"/>
      <c r="B51" s="132" t="s">
        <v>61</v>
      </c>
      <c r="C51" s="133">
        <f t="shared" si="5"/>
        <v>86681</v>
      </c>
      <c r="D51" s="134">
        <f>SUM(D52,D194)</f>
        <v>81085</v>
      </c>
      <c r="E51" s="134">
        <f>SUM(E52,E194)</f>
        <v>0</v>
      </c>
      <c r="F51" s="134">
        <f>SUM(F52,F194)</f>
        <v>5596</v>
      </c>
      <c r="G51" s="135">
        <f>SUM(G52,G194)</f>
        <v>0</v>
      </c>
      <c r="H51" s="133">
        <f t="shared" si="6"/>
        <v>90658</v>
      </c>
      <c r="I51" s="134">
        <f>SUM(I52,I194)</f>
        <v>85062</v>
      </c>
      <c r="J51" s="134">
        <f>SUM(J52,J194)</f>
        <v>0</v>
      </c>
      <c r="K51" s="134">
        <f>SUM(K52,K194)</f>
        <v>5596</v>
      </c>
      <c r="L51" s="136">
        <f>SUM(L52,L194)</f>
        <v>0</v>
      </c>
    </row>
    <row r="52" spans="1:12" s="24" customFormat="1" ht="24" x14ac:dyDescent="0.25">
      <c r="A52" s="137"/>
      <c r="B52" s="18" t="s">
        <v>62</v>
      </c>
      <c r="C52" s="138">
        <f t="shared" si="5"/>
        <v>86681</v>
      </c>
      <c r="D52" s="139">
        <f>SUM(D53,D75,D173,D187)</f>
        <v>81085</v>
      </c>
      <c r="E52" s="139">
        <f>SUM(E53,E75,E173,E187)</f>
        <v>0</v>
      </c>
      <c r="F52" s="139">
        <f>SUM(F53,F75,F173,F187)</f>
        <v>5596</v>
      </c>
      <c r="G52" s="140">
        <f>SUM(G53,G75,G173,G187)</f>
        <v>0</v>
      </c>
      <c r="H52" s="138">
        <f t="shared" si="6"/>
        <v>90658</v>
      </c>
      <c r="I52" s="139">
        <f>SUM(I53,I75,I173,I187)</f>
        <v>85062</v>
      </c>
      <c r="J52" s="139">
        <f>SUM(J53,J75,J173,J187)</f>
        <v>0</v>
      </c>
      <c r="K52" s="139">
        <f>SUM(K53,K75,K173,K187)</f>
        <v>5596</v>
      </c>
      <c r="L52" s="141">
        <f>SUM(L53,L75,L173,L187)</f>
        <v>0</v>
      </c>
    </row>
    <row r="53" spans="1:12" s="24" customFormat="1" x14ac:dyDescent="0.25">
      <c r="A53" s="142">
        <v>1000</v>
      </c>
      <c r="B53" s="142" t="s">
        <v>63</v>
      </c>
      <c r="C53" s="143">
        <f t="shared" si="5"/>
        <v>0</v>
      </c>
      <c r="D53" s="144">
        <f>SUM(D54,D67)</f>
        <v>0</v>
      </c>
      <c r="E53" s="144">
        <f>SUM(E54,E67)</f>
        <v>0</v>
      </c>
      <c r="F53" s="144">
        <f>SUM(F54,F67)</f>
        <v>0</v>
      </c>
      <c r="G53" s="145">
        <f>SUM(G54,G67)</f>
        <v>0</v>
      </c>
      <c r="H53" s="143">
        <f t="shared" si="6"/>
        <v>0</v>
      </c>
      <c r="I53" s="144">
        <f>SUM(I54,I67)</f>
        <v>0</v>
      </c>
      <c r="J53" s="144">
        <f>SUM(J54,J67)</f>
        <v>0</v>
      </c>
      <c r="K53" s="144">
        <f>SUM(K54,K67)</f>
        <v>0</v>
      </c>
      <c r="L53" s="146">
        <f>SUM(L54,L67)</f>
        <v>0</v>
      </c>
    </row>
    <row r="54" spans="1:12" x14ac:dyDescent="0.25">
      <c r="A54" s="56">
        <v>1100</v>
      </c>
      <c r="B54" s="147" t="s">
        <v>64</v>
      </c>
      <c r="C54" s="57">
        <f t="shared" si="5"/>
        <v>0</v>
      </c>
      <c r="D54" s="63">
        <f>SUM(D55,D58,D66)</f>
        <v>0</v>
      </c>
      <c r="E54" s="63">
        <f>SUM(E55,E58,E66)</f>
        <v>0</v>
      </c>
      <c r="F54" s="63">
        <f>SUM(F55,F58,F66)</f>
        <v>0</v>
      </c>
      <c r="G54" s="148">
        <f>SUM(G55,G58,G66)</f>
        <v>0</v>
      </c>
      <c r="H54" s="57">
        <f t="shared" si="6"/>
        <v>0</v>
      </c>
      <c r="I54" s="63">
        <f>SUM(I55,I58,I66)</f>
        <v>0</v>
      </c>
      <c r="J54" s="63">
        <f>SUM(J55,J58,J66)</f>
        <v>0</v>
      </c>
      <c r="K54" s="63">
        <f>SUM(K55,K58,K66)</f>
        <v>0</v>
      </c>
      <c r="L54" s="149">
        <f>SUM(L55,L58,L66)</f>
        <v>0</v>
      </c>
    </row>
    <row r="55" spans="1:12" x14ac:dyDescent="0.25">
      <c r="A55" s="150">
        <v>1110</v>
      </c>
      <c r="B55" s="112" t="s">
        <v>65</v>
      </c>
      <c r="C55" s="117">
        <f t="shared" si="5"/>
        <v>0</v>
      </c>
      <c r="D55" s="151">
        <f>SUM(D56:D57)</f>
        <v>0</v>
      </c>
      <c r="E55" s="151">
        <f>SUM(E56:E57)</f>
        <v>0</v>
      </c>
      <c r="F55" s="151">
        <f>SUM(F56:F57)</f>
        <v>0</v>
      </c>
      <c r="G55" s="152">
        <f>SUM(G56:G57)</f>
        <v>0</v>
      </c>
      <c r="H55" s="117">
        <f t="shared" si="6"/>
        <v>0</v>
      </c>
      <c r="I55" s="151">
        <f>SUM(I56:I57)</f>
        <v>0</v>
      </c>
      <c r="J55" s="151">
        <f>SUM(J56:J57)</f>
        <v>0</v>
      </c>
      <c r="K55" s="151">
        <f>SUM(K56:K57)</f>
        <v>0</v>
      </c>
      <c r="L55" s="153">
        <f>SUM(L56:L57)</f>
        <v>0</v>
      </c>
    </row>
    <row r="56" spans="1:12" x14ac:dyDescent="0.25">
      <c r="A56" s="38">
        <v>1111</v>
      </c>
      <c r="B56" s="65" t="s">
        <v>66</v>
      </c>
      <c r="C56" s="66">
        <f t="shared" si="5"/>
        <v>0</v>
      </c>
      <c r="D56" s="68"/>
      <c r="E56" s="68"/>
      <c r="F56" s="68"/>
      <c r="G56" s="154"/>
      <c r="H56" s="66">
        <f t="shared" si="6"/>
        <v>0</v>
      </c>
      <c r="I56" s="68"/>
      <c r="J56" s="68"/>
      <c r="K56" s="68"/>
      <c r="L56" s="155"/>
    </row>
    <row r="57" spans="1:12" ht="24" customHeight="1" x14ac:dyDescent="0.25">
      <c r="A57" s="44">
        <v>1119</v>
      </c>
      <c r="B57" s="71" t="s">
        <v>67</v>
      </c>
      <c r="C57" s="72">
        <f t="shared" si="5"/>
        <v>0</v>
      </c>
      <c r="D57" s="74"/>
      <c r="E57" s="74"/>
      <c r="F57" s="74"/>
      <c r="G57" s="157"/>
      <c r="H57" s="72">
        <f t="shared" si="6"/>
        <v>0</v>
      </c>
      <c r="I57" s="74"/>
      <c r="J57" s="74"/>
      <c r="K57" s="74"/>
      <c r="L57" s="158"/>
    </row>
    <row r="58" spans="1:12" x14ac:dyDescent="0.25">
      <c r="A58" s="159">
        <v>1140</v>
      </c>
      <c r="B58" s="71" t="s">
        <v>68</v>
      </c>
      <c r="C58" s="72">
        <f t="shared" si="5"/>
        <v>0</v>
      </c>
      <c r="D58" s="160">
        <f>SUM(D59:D65)</f>
        <v>0</v>
      </c>
      <c r="E58" s="160">
        <f>SUM(E59:E65)</f>
        <v>0</v>
      </c>
      <c r="F58" s="160">
        <f>SUM(F59:F65)</f>
        <v>0</v>
      </c>
      <c r="G58" s="161">
        <f>SUM(G59:G65)</f>
        <v>0</v>
      </c>
      <c r="H58" s="72">
        <f t="shared" si="6"/>
        <v>0</v>
      </c>
      <c r="I58" s="160">
        <f>SUM(I59:I65)</f>
        <v>0</v>
      </c>
      <c r="J58" s="160">
        <f>SUM(J59:J65)</f>
        <v>0</v>
      </c>
      <c r="K58" s="160">
        <f>SUM(K59:K65)</f>
        <v>0</v>
      </c>
      <c r="L58" s="162">
        <f>SUM(L59:L65)</f>
        <v>0</v>
      </c>
    </row>
    <row r="59" spans="1:12" x14ac:dyDescent="0.25">
      <c r="A59" s="44">
        <v>1141</v>
      </c>
      <c r="B59" s="71" t="s">
        <v>69</v>
      </c>
      <c r="C59" s="72">
        <f t="shared" si="5"/>
        <v>0</v>
      </c>
      <c r="D59" s="74"/>
      <c r="E59" s="74"/>
      <c r="F59" s="74"/>
      <c r="G59" s="157"/>
      <c r="H59" s="72">
        <f t="shared" si="6"/>
        <v>0</v>
      </c>
      <c r="I59" s="74"/>
      <c r="J59" s="74"/>
      <c r="K59" s="74"/>
      <c r="L59" s="158"/>
    </row>
    <row r="60" spans="1:12" ht="24.75" customHeight="1" x14ac:dyDescent="0.25">
      <c r="A60" s="44">
        <v>1142</v>
      </c>
      <c r="B60" s="71" t="s">
        <v>70</v>
      </c>
      <c r="C60" s="72">
        <f t="shared" si="5"/>
        <v>0</v>
      </c>
      <c r="D60" s="74"/>
      <c r="E60" s="74"/>
      <c r="F60" s="74"/>
      <c r="G60" s="157"/>
      <c r="H60" s="72">
        <f t="shared" si="6"/>
        <v>0</v>
      </c>
      <c r="I60" s="74"/>
      <c r="J60" s="74"/>
      <c r="K60" s="74"/>
      <c r="L60" s="158"/>
    </row>
    <row r="61" spans="1:12" ht="24" x14ac:dyDescent="0.25">
      <c r="A61" s="44">
        <v>1145</v>
      </c>
      <c r="B61" s="71" t="s">
        <v>71</v>
      </c>
      <c r="C61" s="72">
        <f t="shared" si="5"/>
        <v>0</v>
      </c>
      <c r="D61" s="74"/>
      <c r="E61" s="74"/>
      <c r="F61" s="74"/>
      <c r="G61" s="157"/>
      <c r="H61" s="72">
        <f t="shared" si="6"/>
        <v>0</v>
      </c>
      <c r="I61" s="74"/>
      <c r="J61" s="74"/>
      <c r="K61" s="74"/>
      <c r="L61" s="158"/>
    </row>
    <row r="62" spans="1:12" ht="27.75" customHeight="1" x14ac:dyDescent="0.25">
      <c r="A62" s="44">
        <v>1146</v>
      </c>
      <c r="B62" s="71" t="s">
        <v>72</v>
      </c>
      <c r="C62" s="72">
        <f t="shared" si="5"/>
        <v>0</v>
      </c>
      <c r="D62" s="74"/>
      <c r="E62" s="74"/>
      <c r="F62" s="74"/>
      <c r="G62" s="157"/>
      <c r="H62" s="72">
        <f t="shared" si="6"/>
        <v>0</v>
      </c>
      <c r="I62" s="74"/>
      <c r="J62" s="74"/>
      <c r="K62" s="74"/>
      <c r="L62" s="158"/>
    </row>
    <row r="63" spans="1:12" x14ac:dyDescent="0.25">
      <c r="A63" s="44">
        <v>1147</v>
      </c>
      <c r="B63" s="71" t="s">
        <v>73</v>
      </c>
      <c r="C63" s="72">
        <f t="shared" si="5"/>
        <v>0</v>
      </c>
      <c r="D63" s="74"/>
      <c r="E63" s="74"/>
      <c r="F63" s="74"/>
      <c r="G63" s="157"/>
      <c r="H63" s="72">
        <f t="shared" si="6"/>
        <v>0</v>
      </c>
      <c r="I63" s="74"/>
      <c r="J63" s="74"/>
      <c r="K63" s="74"/>
      <c r="L63" s="158"/>
    </row>
    <row r="64" spans="1:12" x14ac:dyDescent="0.25">
      <c r="A64" s="44">
        <v>1148</v>
      </c>
      <c r="B64" s="71" t="s">
        <v>74</v>
      </c>
      <c r="C64" s="72">
        <f t="shared" si="5"/>
        <v>0</v>
      </c>
      <c r="D64" s="74"/>
      <c r="E64" s="74"/>
      <c r="F64" s="74"/>
      <c r="G64" s="157"/>
      <c r="H64" s="72">
        <f t="shared" si="6"/>
        <v>0</v>
      </c>
      <c r="I64" s="74"/>
      <c r="J64" s="74"/>
      <c r="K64" s="74"/>
      <c r="L64" s="158"/>
    </row>
    <row r="65" spans="1:12" ht="24" customHeight="1" x14ac:dyDescent="0.25">
      <c r="A65" s="44">
        <v>1149</v>
      </c>
      <c r="B65" s="71" t="s">
        <v>75</v>
      </c>
      <c r="C65" s="72">
        <f t="shared" si="5"/>
        <v>0</v>
      </c>
      <c r="D65" s="74"/>
      <c r="E65" s="74"/>
      <c r="F65" s="74"/>
      <c r="G65" s="157"/>
      <c r="H65" s="72">
        <f t="shared" si="6"/>
        <v>0</v>
      </c>
      <c r="I65" s="74"/>
      <c r="J65" s="74"/>
      <c r="K65" s="74"/>
      <c r="L65" s="158"/>
    </row>
    <row r="66" spans="1:12" ht="36" x14ac:dyDescent="0.25">
      <c r="A66" s="150">
        <v>1150</v>
      </c>
      <c r="B66" s="112" t="s">
        <v>76</v>
      </c>
      <c r="C66" s="117">
        <f t="shared" si="5"/>
        <v>0</v>
      </c>
      <c r="D66" s="163"/>
      <c r="E66" s="163"/>
      <c r="F66" s="163"/>
      <c r="G66" s="164"/>
      <c r="H66" s="117">
        <f t="shared" si="6"/>
        <v>0</v>
      </c>
      <c r="I66" s="163"/>
      <c r="J66" s="163"/>
      <c r="K66" s="163"/>
      <c r="L66" s="165"/>
    </row>
    <row r="67" spans="1:12" ht="24" x14ac:dyDescent="0.25">
      <c r="A67" s="56">
        <v>1200</v>
      </c>
      <c r="B67" s="147" t="s">
        <v>77</v>
      </c>
      <c r="C67" s="57">
        <f t="shared" si="5"/>
        <v>0</v>
      </c>
      <c r="D67" s="63">
        <f>SUM(D68:D69)</f>
        <v>0</v>
      </c>
      <c r="E67" s="63">
        <f>SUM(E68:E69)</f>
        <v>0</v>
      </c>
      <c r="F67" s="63">
        <f>SUM(F68:F69)</f>
        <v>0</v>
      </c>
      <c r="G67" s="166">
        <f>SUM(G68:G69)</f>
        <v>0</v>
      </c>
      <c r="H67" s="57">
        <f t="shared" si="6"/>
        <v>0</v>
      </c>
      <c r="I67" s="63">
        <f>SUM(I68:I69)</f>
        <v>0</v>
      </c>
      <c r="J67" s="63">
        <f>SUM(J68:J69)</f>
        <v>0</v>
      </c>
      <c r="K67" s="63">
        <f>SUM(K68:K69)</f>
        <v>0</v>
      </c>
      <c r="L67" s="167">
        <f>SUM(L68:L69)</f>
        <v>0</v>
      </c>
    </row>
    <row r="68" spans="1:12" ht="24" x14ac:dyDescent="0.25">
      <c r="A68" s="168">
        <v>1210</v>
      </c>
      <c r="B68" s="65" t="s">
        <v>78</v>
      </c>
      <c r="C68" s="66">
        <f t="shared" si="5"/>
        <v>0</v>
      </c>
      <c r="D68" s="68"/>
      <c r="E68" s="68"/>
      <c r="F68" s="68"/>
      <c r="G68" s="154"/>
      <c r="H68" s="66">
        <f t="shared" si="6"/>
        <v>0</v>
      </c>
      <c r="I68" s="68"/>
      <c r="J68" s="68"/>
      <c r="K68" s="68"/>
      <c r="L68" s="155"/>
    </row>
    <row r="69" spans="1:12" ht="24" x14ac:dyDescent="0.25">
      <c r="A69" s="159">
        <v>1220</v>
      </c>
      <c r="B69" s="71" t="s">
        <v>79</v>
      </c>
      <c r="C69" s="72">
        <f t="shared" si="5"/>
        <v>0</v>
      </c>
      <c r="D69" s="160">
        <f>SUM(D70:D74)</f>
        <v>0</v>
      </c>
      <c r="E69" s="160">
        <f>SUM(E70:E74)</f>
        <v>0</v>
      </c>
      <c r="F69" s="160">
        <f>SUM(F70:F74)</f>
        <v>0</v>
      </c>
      <c r="G69" s="161">
        <f>SUM(G70:G74)</f>
        <v>0</v>
      </c>
      <c r="H69" s="72">
        <f t="shared" si="6"/>
        <v>0</v>
      </c>
      <c r="I69" s="160">
        <f>SUM(I70:I74)</f>
        <v>0</v>
      </c>
      <c r="J69" s="160">
        <f>SUM(J70:J74)</f>
        <v>0</v>
      </c>
      <c r="K69" s="160">
        <f>SUM(K70:K74)</f>
        <v>0</v>
      </c>
      <c r="L69" s="162">
        <f>SUM(L70:L74)</f>
        <v>0</v>
      </c>
    </row>
    <row r="70" spans="1:12" ht="48" x14ac:dyDescent="0.25">
      <c r="A70" s="44">
        <v>1221</v>
      </c>
      <c r="B70" s="71" t="s">
        <v>80</v>
      </c>
      <c r="C70" s="72">
        <f t="shared" si="5"/>
        <v>0</v>
      </c>
      <c r="D70" s="74"/>
      <c r="E70" s="74"/>
      <c r="F70" s="74"/>
      <c r="G70" s="157"/>
      <c r="H70" s="72">
        <f t="shared" si="6"/>
        <v>0</v>
      </c>
      <c r="I70" s="74"/>
      <c r="J70" s="74"/>
      <c r="K70" s="74"/>
      <c r="L70" s="158"/>
    </row>
    <row r="71" spans="1:12" x14ac:dyDescent="0.25">
      <c r="A71" s="44">
        <v>1223</v>
      </c>
      <c r="B71" s="71" t="s">
        <v>81</v>
      </c>
      <c r="C71" s="72">
        <f t="shared" si="5"/>
        <v>0</v>
      </c>
      <c r="D71" s="74"/>
      <c r="E71" s="74"/>
      <c r="F71" s="74"/>
      <c r="G71" s="157"/>
      <c r="H71" s="72">
        <f t="shared" si="6"/>
        <v>0</v>
      </c>
      <c r="I71" s="74"/>
      <c r="J71" s="74"/>
      <c r="K71" s="74"/>
      <c r="L71" s="158"/>
    </row>
    <row r="72" spans="1:12" x14ac:dyDescent="0.25">
      <c r="A72" s="44">
        <v>1225</v>
      </c>
      <c r="B72" s="71" t="s">
        <v>82</v>
      </c>
      <c r="C72" s="72">
        <f t="shared" si="5"/>
        <v>0</v>
      </c>
      <c r="D72" s="74"/>
      <c r="E72" s="74"/>
      <c r="F72" s="74"/>
      <c r="G72" s="157"/>
      <c r="H72" s="72">
        <f t="shared" si="6"/>
        <v>0</v>
      </c>
      <c r="I72" s="74"/>
      <c r="J72" s="74"/>
      <c r="K72" s="74"/>
      <c r="L72" s="158"/>
    </row>
    <row r="73" spans="1:12" ht="36" x14ac:dyDescent="0.25">
      <c r="A73" s="44">
        <v>1227</v>
      </c>
      <c r="B73" s="71" t="s">
        <v>83</v>
      </c>
      <c r="C73" s="72">
        <f t="shared" si="5"/>
        <v>0</v>
      </c>
      <c r="D73" s="74"/>
      <c r="E73" s="74"/>
      <c r="F73" s="74"/>
      <c r="G73" s="157"/>
      <c r="H73" s="72">
        <f t="shared" si="6"/>
        <v>0</v>
      </c>
      <c r="I73" s="74"/>
      <c r="J73" s="74"/>
      <c r="K73" s="74"/>
      <c r="L73" s="158"/>
    </row>
    <row r="74" spans="1:12" ht="48" x14ac:dyDescent="0.25">
      <c r="A74" s="44">
        <v>1228</v>
      </c>
      <c r="B74" s="71" t="s">
        <v>84</v>
      </c>
      <c r="C74" s="72">
        <f t="shared" si="5"/>
        <v>0</v>
      </c>
      <c r="D74" s="74"/>
      <c r="E74" s="74"/>
      <c r="F74" s="74"/>
      <c r="G74" s="157"/>
      <c r="H74" s="72">
        <f t="shared" si="6"/>
        <v>0</v>
      </c>
      <c r="I74" s="74"/>
      <c r="J74" s="74"/>
      <c r="K74" s="74"/>
      <c r="L74" s="158"/>
    </row>
    <row r="75" spans="1:12" x14ac:dyDescent="0.25">
      <c r="A75" s="142">
        <v>2000</v>
      </c>
      <c r="B75" s="142" t="s">
        <v>85</v>
      </c>
      <c r="C75" s="143">
        <f t="shared" si="5"/>
        <v>86681</v>
      </c>
      <c r="D75" s="144">
        <f>SUM(D76,D83,D130,D164,D165,D172)</f>
        <v>81085</v>
      </c>
      <c r="E75" s="144">
        <f>SUM(E76,E83,E130,E164,E165,E172)</f>
        <v>0</v>
      </c>
      <c r="F75" s="144">
        <f>SUM(F76,F83,F130,F164,F165,F172)</f>
        <v>5596</v>
      </c>
      <c r="G75" s="145">
        <f>SUM(G76,G83,G130,G164,G165,G172)</f>
        <v>0</v>
      </c>
      <c r="H75" s="143">
        <f t="shared" si="6"/>
        <v>90658</v>
      </c>
      <c r="I75" s="144">
        <f>SUM(I76,I83,I130,I164,I165,I172)</f>
        <v>85062</v>
      </c>
      <c r="J75" s="144">
        <f>SUM(J76,J83,J130,J164,J165,J172)</f>
        <v>0</v>
      </c>
      <c r="K75" s="144">
        <f>SUM(K76,K83,K130,K164,K165,K172)</f>
        <v>5596</v>
      </c>
      <c r="L75" s="146">
        <f>SUM(L76,L83,L130,L164,L165,L172)</f>
        <v>0</v>
      </c>
    </row>
    <row r="76" spans="1:12" ht="24" x14ac:dyDescent="0.25">
      <c r="A76" s="56">
        <v>2100</v>
      </c>
      <c r="B76" s="147" t="s">
        <v>86</v>
      </c>
      <c r="C76" s="57">
        <f t="shared" si="5"/>
        <v>0</v>
      </c>
      <c r="D76" s="63">
        <f>SUM(D77,D80)</f>
        <v>0</v>
      </c>
      <c r="E76" s="63">
        <f>SUM(E77,E80)</f>
        <v>0</v>
      </c>
      <c r="F76" s="63">
        <f>SUM(F77,F80)</f>
        <v>0</v>
      </c>
      <c r="G76" s="166">
        <f>SUM(G77,G80)</f>
        <v>0</v>
      </c>
      <c r="H76" s="57">
        <f t="shared" si="6"/>
        <v>0</v>
      </c>
      <c r="I76" s="63">
        <f>SUM(I77,I80)</f>
        <v>0</v>
      </c>
      <c r="J76" s="63">
        <f>SUM(J77,J80)</f>
        <v>0</v>
      </c>
      <c r="K76" s="63">
        <f>SUM(K77,K80)</f>
        <v>0</v>
      </c>
      <c r="L76" s="167">
        <f>SUM(L77,L80)</f>
        <v>0</v>
      </c>
    </row>
    <row r="77" spans="1:12" ht="24" x14ac:dyDescent="0.25">
      <c r="A77" s="168">
        <v>2110</v>
      </c>
      <c r="B77" s="65" t="s">
        <v>87</v>
      </c>
      <c r="C77" s="66">
        <f t="shared" si="5"/>
        <v>0</v>
      </c>
      <c r="D77" s="169">
        <f>SUM(D78:D79)</f>
        <v>0</v>
      </c>
      <c r="E77" s="169">
        <f>SUM(E78:E79)</f>
        <v>0</v>
      </c>
      <c r="F77" s="169">
        <f>SUM(F78:F79)</f>
        <v>0</v>
      </c>
      <c r="G77" s="170">
        <f>SUM(G78:G79)</f>
        <v>0</v>
      </c>
      <c r="H77" s="66">
        <f t="shared" si="6"/>
        <v>0</v>
      </c>
      <c r="I77" s="169">
        <f>SUM(I78:I79)</f>
        <v>0</v>
      </c>
      <c r="J77" s="169">
        <f>SUM(J78:J79)</f>
        <v>0</v>
      </c>
      <c r="K77" s="169">
        <f>SUM(K78:K79)</f>
        <v>0</v>
      </c>
      <c r="L77" s="171">
        <f>SUM(L78:L79)</f>
        <v>0</v>
      </c>
    </row>
    <row r="78" spans="1:12" x14ac:dyDescent="0.25">
      <c r="A78" s="44">
        <v>2111</v>
      </c>
      <c r="B78" s="71" t="s">
        <v>88</v>
      </c>
      <c r="C78" s="72">
        <f t="shared" si="5"/>
        <v>0</v>
      </c>
      <c r="D78" s="74"/>
      <c r="E78" s="74"/>
      <c r="F78" s="74"/>
      <c r="G78" s="157"/>
      <c r="H78" s="72">
        <f t="shared" si="6"/>
        <v>0</v>
      </c>
      <c r="I78" s="74"/>
      <c r="J78" s="74"/>
      <c r="K78" s="74"/>
      <c r="L78" s="158"/>
    </row>
    <row r="79" spans="1:12" ht="24" x14ac:dyDescent="0.25">
      <c r="A79" s="44">
        <v>2112</v>
      </c>
      <c r="B79" s="71" t="s">
        <v>89</v>
      </c>
      <c r="C79" s="72">
        <f t="shared" si="5"/>
        <v>0</v>
      </c>
      <c r="D79" s="74"/>
      <c r="E79" s="74"/>
      <c r="F79" s="74"/>
      <c r="G79" s="157"/>
      <c r="H79" s="72">
        <f t="shared" si="6"/>
        <v>0</v>
      </c>
      <c r="I79" s="74"/>
      <c r="J79" s="74"/>
      <c r="K79" s="74"/>
      <c r="L79" s="158"/>
    </row>
    <row r="80" spans="1:12" ht="24" x14ac:dyDescent="0.25">
      <c r="A80" s="159">
        <v>2120</v>
      </c>
      <c r="B80" s="71" t="s">
        <v>90</v>
      </c>
      <c r="C80" s="72">
        <f t="shared" si="5"/>
        <v>0</v>
      </c>
      <c r="D80" s="160">
        <f>SUM(D81:D82)</f>
        <v>0</v>
      </c>
      <c r="E80" s="160">
        <f>SUM(E81:E82)</f>
        <v>0</v>
      </c>
      <c r="F80" s="160">
        <f>SUM(F81:F82)</f>
        <v>0</v>
      </c>
      <c r="G80" s="161">
        <f>SUM(G81:G82)</f>
        <v>0</v>
      </c>
      <c r="H80" s="72">
        <f t="shared" si="6"/>
        <v>0</v>
      </c>
      <c r="I80" s="160">
        <f>SUM(I81:I82)</f>
        <v>0</v>
      </c>
      <c r="J80" s="160">
        <f>SUM(J81:J82)</f>
        <v>0</v>
      </c>
      <c r="K80" s="160">
        <f>SUM(K81:K82)</f>
        <v>0</v>
      </c>
      <c r="L80" s="162">
        <f>SUM(L81:L82)</f>
        <v>0</v>
      </c>
    </row>
    <row r="81" spans="1:12" x14ac:dyDescent="0.25">
      <c r="A81" s="44">
        <v>2121</v>
      </c>
      <c r="B81" s="71" t="s">
        <v>88</v>
      </c>
      <c r="C81" s="72">
        <f t="shared" si="5"/>
        <v>0</v>
      </c>
      <c r="D81" s="74"/>
      <c r="E81" s="74"/>
      <c r="F81" s="74"/>
      <c r="G81" s="157"/>
      <c r="H81" s="72">
        <f t="shared" si="6"/>
        <v>0</v>
      </c>
      <c r="I81" s="74"/>
      <c r="J81" s="74"/>
      <c r="K81" s="74"/>
      <c r="L81" s="158"/>
    </row>
    <row r="82" spans="1:12" ht="24" x14ac:dyDescent="0.25">
      <c r="A82" s="44">
        <v>2122</v>
      </c>
      <c r="B82" s="71" t="s">
        <v>89</v>
      </c>
      <c r="C82" s="72">
        <f t="shared" si="5"/>
        <v>0</v>
      </c>
      <c r="D82" s="74"/>
      <c r="E82" s="74"/>
      <c r="F82" s="74"/>
      <c r="G82" s="157"/>
      <c r="H82" s="72">
        <f t="shared" si="6"/>
        <v>0</v>
      </c>
      <c r="I82" s="74"/>
      <c r="J82" s="74"/>
      <c r="K82" s="74"/>
      <c r="L82" s="158"/>
    </row>
    <row r="83" spans="1:12" x14ac:dyDescent="0.25">
      <c r="A83" s="56">
        <v>2200</v>
      </c>
      <c r="B83" s="147" t="s">
        <v>91</v>
      </c>
      <c r="C83" s="57">
        <f t="shared" si="5"/>
        <v>0</v>
      </c>
      <c r="D83" s="63">
        <f>SUM(D84,D89,D95,D103,D112,D116,D122,D128)</f>
        <v>0</v>
      </c>
      <c r="E83" s="63">
        <f>SUM(E84,E89,E95,E103,E112,E116,E122,E128)</f>
        <v>0</v>
      </c>
      <c r="F83" s="63">
        <f>SUM(F84,F89,F95,F103,F112,F116,F122,F128)</f>
        <v>0</v>
      </c>
      <c r="G83" s="166">
        <f>SUM(G84,G89,G95,G103,G112,G116,G122,G128)</f>
        <v>0</v>
      </c>
      <c r="H83" s="57">
        <f t="shared" si="6"/>
        <v>0</v>
      </c>
      <c r="I83" s="63">
        <f>SUM(I84,I89,I95,I103,I112,I116,I122,I128)</f>
        <v>0</v>
      </c>
      <c r="J83" s="63">
        <f>SUM(J84,J89,J95,J103,J112,J116,J122,J128)</f>
        <v>0</v>
      </c>
      <c r="K83" s="63">
        <f>SUM(K84,K89,K95,K103,K112,K116,K122,K128)</f>
        <v>0</v>
      </c>
      <c r="L83" s="172">
        <f>SUM(L84,L89,L95,L103,L112,L116,L122,L128)</f>
        <v>0</v>
      </c>
    </row>
    <row r="84" spans="1:12" ht="24" x14ac:dyDescent="0.25">
      <c r="A84" s="150">
        <v>2210</v>
      </c>
      <c r="B84" s="112" t="s">
        <v>92</v>
      </c>
      <c r="C84" s="117">
        <f t="shared" si="5"/>
        <v>0</v>
      </c>
      <c r="D84" s="151">
        <f>SUM(D85:D88)</f>
        <v>0</v>
      </c>
      <c r="E84" s="151">
        <f>SUM(E85:E88)</f>
        <v>0</v>
      </c>
      <c r="F84" s="151">
        <f>SUM(F85:F88)</f>
        <v>0</v>
      </c>
      <c r="G84" s="151">
        <f>SUM(G85:G88)</f>
        <v>0</v>
      </c>
      <c r="H84" s="117">
        <f t="shared" si="6"/>
        <v>0</v>
      </c>
      <c r="I84" s="151">
        <f>SUM(I85:I88)</f>
        <v>0</v>
      </c>
      <c r="J84" s="151">
        <f>SUM(J85:J88)</f>
        <v>0</v>
      </c>
      <c r="K84" s="151">
        <f>SUM(K85:K88)</f>
        <v>0</v>
      </c>
      <c r="L84" s="153">
        <f>SUM(L85:L88)</f>
        <v>0</v>
      </c>
    </row>
    <row r="85" spans="1:12" ht="24" x14ac:dyDescent="0.25">
      <c r="A85" s="38">
        <v>2211</v>
      </c>
      <c r="B85" s="65" t="s">
        <v>93</v>
      </c>
      <c r="C85" s="66">
        <f t="shared" si="5"/>
        <v>0</v>
      </c>
      <c r="D85" s="68"/>
      <c r="E85" s="68"/>
      <c r="F85" s="68"/>
      <c r="G85" s="154"/>
      <c r="H85" s="66">
        <f t="shared" si="6"/>
        <v>0</v>
      </c>
      <c r="I85" s="68"/>
      <c r="J85" s="68"/>
      <c r="K85" s="68"/>
      <c r="L85" s="155"/>
    </row>
    <row r="86" spans="1:12" ht="36" x14ac:dyDescent="0.25">
      <c r="A86" s="44">
        <v>2212</v>
      </c>
      <c r="B86" s="71" t="s">
        <v>94</v>
      </c>
      <c r="C86" s="72">
        <f t="shared" si="5"/>
        <v>0</v>
      </c>
      <c r="D86" s="74"/>
      <c r="E86" s="74"/>
      <c r="F86" s="74"/>
      <c r="G86" s="157"/>
      <c r="H86" s="72">
        <f t="shared" si="6"/>
        <v>0</v>
      </c>
      <c r="I86" s="74"/>
      <c r="J86" s="74"/>
      <c r="K86" s="74"/>
      <c r="L86" s="158"/>
    </row>
    <row r="87" spans="1:12" ht="24" x14ac:dyDescent="0.25">
      <c r="A87" s="44">
        <v>2214</v>
      </c>
      <c r="B87" s="71" t="s">
        <v>95</v>
      </c>
      <c r="C87" s="72">
        <f t="shared" si="5"/>
        <v>0</v>
      </c>
      <c r="D87" s="74"/>
      <c r="E87" s="74"/>
      <c r="F87" s="74"/>
      <c r="G87" s="157"/>
      <c r="H87" s="72">
        <f t="shared" si="6"/>
        <v>0</v>
      </c>
      <c r="I87" s="74"/>
      <c r="J87" s="74"/>
      <c r="K87" s="74"/>
      <c r="L87" s="158"/>
    </row>
    <row r="88" spans="1:12" x14ac:dyDescent="0.25">
      <c r="A88" s="44">
        <v>2219</v>
      </c>
      <c r="B88" s="71" t="s">
        <v>96</v>
      </c>
      <c r="C88" s="72">
        <f t="shared" si="5"/>
        <v>0</v>
      </c>
      <c r="D88" s="74"/>
      <c r="E88" s="74"/>
      <c r="F88" s="74"/>
      <c r="G88" s="157"/>
      <c r="H88" s="72">
        <f t="shared" si="6"/>
        <v>0</v>
      </c>
      <c r="I88" s="74"/>
      <c r="J88" s="74"/>
      <c r="K88" s="74"/>
      <c r="L88" s="158"/>
    </row>
    <row r="89" spans="1:12" ht="24" x14ac:dyDescent="0.25">
      <c r="A89" s="159">
        <v>2220</v>
      </c>
      <c r="B89" s="71" t="s">
        <v>97</v>
      </c>
      <c r="C89" s="72">
        <f t="shared" si="5"/>
        <v>0</v>
      </c>
      <c r="D89" s="160">
        <f>SUM(D90:D94)</f>
        <v>0</v>
      </c>
      <c r="E89" s="160">
        <f>SUM(E90:E94)</f>
        <v>0</v>
      </c>
      <c r="F89" s="160">
        <f>SUM(F90:F94)</f>
        <v>0</v>
      </c>
      <c r="G89" s="161">
        <f>SUM(G90:G94)</f>
        <v>0</v>
      </c>
      <c r="H89" s="72">
        <f t="shared" si="6"/>
        <v>0</v>
      </c>
      <c r="I89" s="160">
        <f>SUM(I90:I94)</f>
        <v>0</v>
      </c>
      <c r="J89" s="160">
        <f>SUM(J90:J94)</f>
        <v>0</v>
      </c>
      <c r="K89" s="160">
        <f>SUM(K90:K94)</f>
        <v>0</v>
      </c>
      <c r="L89" s="162">
        <f>SUM(L90:L94)</f>
        <v>0</v>
      </c>
    </row>
    <row r="90" spans="1:12" ht="24" x14ac:dyDescent="0.25">
      <c r="A90" s="44">
        <v>2221</v>
      </c>
      <c r="B90" s="71" t="s">
        <v>98</v>
      </c>
      <c r="C90" s="72">
        <f t="shared" si="5"/>
        <v>0</v>
      </c>
      <c r="D90" s="74"/>
      <c r="E90" s="74"/>
      <c r="F90" s="74"/>
      <c r="G90" s="157"/>
      <c r="H90" s="72">
        <f t="shared" si="6"/>
        <v>0</v>
      </c>
      <c r="I90" s="74"/>
      <c r="J90" s="74"/>
      <c r="K90" s="74"/>
      <c r="L90" s="158"/>
    </row>
    <row r="91" spans="1:12" x14ac:dyDescent="0.25">
      <c r="A91" s="44">
        <v>2222</v>
      </c>
      <c r="B91" s="71" t="s">
        <v>99</v>
      </c>
      <c r="C91" s="72">
        <f t="shared" si="5"/>
        <v>0</v>
      </c>
      <c r="D91" s="74"/>
      <c r="E91" s="74"/>
      <c r="F91" s="74"/>
      <c r="G91" s="157"/>
      <c r="H91" s="72">
        <f t="shared" si="6"/>
        <v>0</v>
      </c>
      <c r="I91" s="74"/>
      <c r="J91" s="74"/>
      <c r="K91" s="74"/>
      <c r="L91" s="158"/>
    </row>
    <row r="92" spans="1:12" x14ac:dyDescent="0.25">
      <c r="A92" s="44">
        <v>2223</v>
      </c>
      <c r="B92" s="71" t="s">
        <v>100</v>
      </c>
      <c r="C92" s="72">
        <f t="shared" si="5"/>
        <v>0</v>
      </c>
      <c r="D92" s="74"/>
      <c r="E92" s="74"/>
      <c r="F92" s="74"/>
      <c r="G92" s="157"/>
      <c r="H92" s="72">
        <f t="shared" si="6"/>
        <v>0</v>
      </c>
      <c r="I92" s="74"/>
      <c r="J92" s="74"/>
      <c r="K92" s="74"/>
      <c r="L92" s="158"/>
    </row>
    <row r="93" spans="1:12" ht="48" x14ac:dyDescent="0.25">
      <c r="A93" s="44">
        <v>2224</v>
      </c>
      <c r="B93" s="71" t="s">
        <v>101</v>
      </c>
      <c r="C93" s="72">
        <f t="shared" si="5"/>
        <v>0</v>
      </c>
      <c r="D93" s="74"/>
      <c r="E93" s="74"/>
      <c r="F93" s="74"/>
      <c r="G93" s="157"/>
      <c r="H93" s="72">
        <f t="shared" si="6"/>
        <v>0</v>
      </c>
      <c r="I93" s="74"/>
      <c r="J93" s="74"/>
      <c r="K93" s="74"/>
      <c r="L93" s="158"/>
    </row>
    <row r="94" spans="1:12" ht="24" x14ac:dyDescent="0.25">
      <c r="A94" s="44">
        <v>2229</v>
      </c>
      <c r="B94" s="71" t="s">
        <v>102</v>
      </c>
      <c r="C94" s="72">
        <f t="shared" si="5"/>
        <v>0</v>
      </c>
      <c r="D94" s="74"/>
      <c r="E94" s="74"/>
      <c r="F94" s="74"/>
      <c r="G94" s="157"/>
      <c r="H94" s="72">
        <f t="shared" si="6"/>
        <v>0</v>
      </c>
      <c r="I94" s="74"/>
      <c r="J94" s="74"/>
      <c r="K94" s="74"/>
      <c r="L94" s="158"/>
    </row>
    <row r="95" spans="1:12" ht="36" x14ac:dyDescent="0.25">
      <c r="A95" s="159">
        <v>2230</v>
      </c>
      <c r="B95" s="71" t="s">
        <v>103</v>
      </c>
      <c r="C95" s="72">
        <f t="shared" si="5"/>
        <v>0</v>
      </c>
      <c r="D95" s="160">
        <f>SUM(D96:D102)</f>
        <v>0</v>
      </c>
      <c r="E95" s="160">
        <f>SUM(E96:E102)</f>
        <v>0</v>
      </c>
      <c r="F95" s="160">
        <f>SUM(F96:F102)</f>
        <v>0</v>
      </c>
      <c r="G95" s="161">
        <f>SUM(G96:G102)</f>
        <v>0</v>
      </c>
      <c r="H95" s="72">
        <f t="shared" si="6"/>
        <v>0</v>
      </c>
      <c r="I95" s="160">
        <f>SUM(I96:I102)</f>
        <v>0</v>
      </c>
      <c r="J95" s="160">
        <f>SUM(J96:J102)</f>
        <v>0</v>
      </c>
      <c r="K95" s="160">
        <f>SUM(K96:K102)</f>
        <v>0</v>
      </c>
      <c r="L95" s="162">
        <f>SUM(L96:L102)</f>
        <v>0</v>
      </c>
    </row>
    <row r="96" spans="1:12" ht="24" x14ac:dyDescent="0.25">
      <c r="A96" s="44">
        <v>2231</v>
      </c>
      <c r="B96" s="71" t="s">
        <v>104</v>
      </c>
      <c r="C96" s="72">
        <f t="shared" si="5"/>
        <v>0</v>
      </c>
      <c r="D96" s="74"/>
      <c r="E96" s="74"/>
      <c r="F96" s="74"/>
      <c r="G96" s="157"/>
      <c r="H96" s="72">
        <f t="shared" si="6"/>
        <v>0</v>
      </c>
      <c r="I96" s="74"/>
      <c r="J96" s="74"/>
      <c r="K96" s="74"/>
      <c r="L96" s="158"/>
    </row>
    <row r="97" spans="1:12" ht="24.75" customHeight="1" x14ac:dyDescent="0.25">
      <c r="A97" s="44">
        <v>2232</v>
      </c>
      <c r="B97" s="71" t="s">
        <v>105</v>
      </c>
      <c r="C97" s="72">
        <f t="shared" si="5"/>
        <v>0</v>
      </c>
      <c r="D97" s="74"/>
      <c r="E97" s="74"/>
      <c r="F97" s="74"/>
      <c r="G97" s="157"/>
      <c r="H97" s="72">
        <f t="shared" si="6"/>
        <v>0</v>
      </c>
      <c r="I97" s="74"/>
      <c r="J97" s="74"/>
      <c r="K97" s="74"/>
      <c r="L97" s="158"/>
    </row>
    <row r="98" spans="1:12" ht="24" x14ac:dyDescent="0.25">
      <c r="A98" s="38">
        <v>2233</v>
      </c>
      <c r="B98" s="65" t="s">
        <v>106</v>
      </c>
      <c r="C98" s="66">
        <f t="shared" si="5"/>
        <v>0</v>
      </c>
      <c r="D98" s="68"/>
      <c r="E98" s="68"/>
      <c r="F98" s="68"/>
      <c r="G98" s="154"/>
      <c r="H98" s="66">
        <f t="shared" si="6"/>
        <v>0</v>
      </c>
      <c r="I98" s="68"/>
      <c r="J98" s="68"/>
      <c r="K98" s="68"/>
      <c r="L98" s="155"/>
    </row>
    <row r="99" spans="1:12" ht="36" x14ac:dyDescent="0.25">
      <c r="A99" s="44">
        <v>2234</v>
      </c>
      <c r="B99" s="71" t="s">
        <v>107</v>
      </c>
      <c r="C99" s="72">
        <f t="shared" si="5"/>
        <v>0</v>
      </c>
      <c r="D99" s="74"/>
      <c r="E99" s="74"/>
      <c r="F99" s="74"/>
      <c r="G99" s="157"/>
      <c r="H99" s="72">
        <f t="shared" si="6"/>
        <v>0</v>
      </c>
      <c r="I99" s="74"/>
      <c r="J99" s="74"/>
      <c r="K99" s="74"/>
      <c r="L99" s="158"/>
    </row>
    <row r="100" spans="1:12" ht="24" x14ac:dyDescent="0.25">
      <c r="A100" s="44">
        <v>2235</v>
      </c>
      <c r="B100" s="71" t="s">
        <v>108</v>
      </c>
      <c r="C100" s="72">
        <f t="shared" si="5"/>
        <v>0</v>
      </c>
      <c r="D100" s="74"/>
      <c r="E100" s="74"/>
      <c r="F100" s="74"/>
      <c r="G100" s="157"/>
      <c r="H100" s="72">
        <f t="shared" si="6"/>
        <v>0</v>
      </c>
      <c r="I100" s="74"/>
      <c r="J100" s="74"/>
      <c r="K100" s="74"/>
      <c r="L100" s="158"/>
    </row>
    <row r="101" spans="1:12" x14ac:dyDescent="0.25">
      <c r="A101" s="44">
        <v>2236</v>
      </c>
      <c r="B101" s="71" t="s">
        <v>109</v>
      </c>
      <c r="C101" s="72">
        <f t="shared" si="5"/>
        <v>0</v>
      </c>
      <c r="D101" s="74"/>
      <c r="E101" s="74"/>
      <c r="F101" s="74"/>
      <c r="G101" s="157"/>
      <c r="H101" s="72">
        <f t="shared" si="6"/>
        <v>0</v>
      </c>
      <c r="I101" s="74"/>
      <c r="J101" s="74"/>
      <c r="K101" s="74"/>
      <c r="L101" s="158"/>
    </row>
    <row r="102" spans="1:12" ht="24" x14ac:dyDescent="0.25">
      <c r="A102" s="44">
        <v>2239</v>
      </c>
      <c r="B102" s="71" t="s">
        <v>110</v>
      </c>
      <c r="C102" s="72">
        <f t="shared" si="5"/>
        <v>0</v>
      </c>
      <c r="D102" s="74"/>
      <c r="E102" s="74"/>
      <c r="F102" s="74"/>
      <c r="G102" s="157"/>
      <c r="H102" s="72">
        <f t="shared" si="6"/>
        <v>0</v>
      </c>
      <c r="I102" s="74"/>
      <c r="J102" s="74"/>
      <c r="K102" s="74"/>
      <c r="L102" s="158"/>
    </row>
    <row r="103" spans="1:12" ht="36" x14ac:dyDescent="0.25">
      <c r="A103" s="159">
        <v>2240</v>
      </c>
      <c r="B103" s="71" t="s">
        <v>111</v>
      </c>
      <c r="C103" s="72">
        <f t="shared" si="5"/>
        <v>0</v>
      </c>
      <c r="D103" s="160">
        <f>SUM(D104:D111)</f>
        <v>0</v>
      </c>
      <c r="E103" s="160">
        <f>SUM(E104:E111)</f>
        <v>0</v>
      </c>
      <c r="F103" s="160">
        <f>SUM(F104:F111)</f>
        <v>0</v>
      </c>
      <c r="G103" s="161">
        <f>SUM(G104:G111)</f>
        <v>0</v>
      </c>
      <c r="H103" s="72">
        <f t="shared" si="6"/>
        <v>0</v>
      </c>
      <c r="I103" s="160">
        <f>SUM(I104:I111)</f>
        <v>0</v>
      </c>
      <c r="J103" s="160">
        <f>SUM(J104:J111)</f>
        <v>0</v>
      </c>
      <c r="K103" s="160">
        <f>SUM(K104:K111)</f>
        <v>0</v>
      </c>
      <c r="L103" s="162">
        <f>SUM(L104:L111)</f>
        <v>0</v>
      </c>
    </row>
    <row r="104" spans="1:12" x14ac:dyDescent="0.25">
      <c r="A104" s="44">
        <v>2241</v>
      </c>
      <c r="B104" s="71" t="s">
        <v>112</v>
      </c>
      <c r="C104" s="72">
        <f t="shared" si="5"/>
        <v>0</v>
      </c>
      <c r="D104" s="74"/>
      <c r="E104" s="74"/>
      <c r="F104" s="74"/>
      <c r="G104" s="157"/>
      <c r="H104" s="72">
        <f t="shared" si="6"/>
        <v>0</v>
      </c>
      <c r="I104" s="74"/>
      <c r="J104" s="74"/>
      <c r="K104" s="74"/>
      <c r="L104" s="158"/>
    </row>
    <row r="105" spans="1:12" ht="24" x14ac:dyDescent="0.25">
      <c r="A105" s="44">
        <v>2242</v>
      </c>
      <c r="B105" s="71" t="s">
        <v>113</v>
      </c>
      <c r="C105" s="72">
        <f t="shared" si="5"/>
        <v>0</v>
      </c>
      <c r="D105" s="74"/>
      <c r="E105" s="74"/>
      <c r="F105" s="74"/>
      <c r="G105" s="157"/>
      <c r="H105" s="72">
        <f t="shared" si="6"/>
        <v>0</v>
      </c>
      <c r="I105" s="74"/>
      <c r="J105" s="74"/>
      <c r="K105" s="74"/>
      <c r="L105" s="158"/>
    </row>
    <row r="106" spans="1:12" ht="24" x14ac:dyDescent="0.25">
      <c r="A106" s="44">
        <v>2243</v>
      </c>
      <c r="B106" s="71" t="s">
        <v>114</v>
      </c>
      <c r="C106" s="72">
        <f t="shared" si="5"/>
        <v>0</v>
      </c>
      <c r="D106" s="74"/>
      <c r="E106" s="74"/>
      <c r="F106" s="74"/>
      <c r="G106" s="157"/>
      <c r="H106" s="72">
        <f t="shared" si="6"/>
        <v>0</v>
      </c>
      <c r="I106" s="74"/>
      <c r="J106" s="74"/>
      <c r="K106" s="74"/>
      <c r="L106" s="158"/>
    </row>
    <row r="107" spans="1:12" x14ac:dyDescent="0.25">
      <c r="A107" s="44">
        <v>2244</v>
      </c>
      <c r="B107" s="71" t="s">
        <v>115</v>
      </c>
      <c r="C107" s="72">
        <f t="shared" si="5"/>
        <v>0</v>
      </c>
      <c r="D107" s="74"/>
      <c r="E107" s="74"/>
      <c r="F107" s="74"/>
      <c r="G107" s="157"/>
      <c r="H107" s="72">
        <f t="shared" si="6"/>
        <v>0</v>
      </c>
      <c r="I107" s="74"/>
      <c r="J107" s="74"/>
      <c r="K107" s="74"/>
      <c r="L107" s="158"/>
    </row>
    <row r="108" spans="1:12" ht="24" x14ac:dyDescent="0.25">
      <c r="A108" s="44">
        <v>2246</v>
      </c>
      <c r="B108" s="71" t="s">
        <v>116</v>
      </c>
      <c r="C108" s="72">
        <f t="shared" si="5"/>
        <v>0</v>
      </c>
      <c r="D108" s="74"/>
      <c r="E108" s="74"/>
      <c r="F108" s="74"/>
      <c r="G108" s="157"/>
      <c r="H108" s="72">
        <f t="shared" si="6"/>
        <v>0</v>
      </c>
      <c r="I108" s="74"/>
      <c r="J108" s="74"/>
      <c r="K108" s="74"/>
      <c r="L108" s="158"/>
    </row>
    <row r="109" spans="1:12" x14ac:dyDescent="0.25">
      <c r="A109" s="44">
        <v>2247</v>
      </c>
      <c r="B109" s="71" t="s">
        <v>117</v>
      </c>
      <c r="C109" s="72">
        <f t="shared" si="5"/>
        <v>0</v>
      </c>
      <c r="D109" s="74"/>
      <c r="E109" s="74"/>
      <c r="F109" s="74"/>
      <c r="G109" s="157"/>
      <c r="H109" s="72">
        <f t="shared" si="6"/>
        <v>0</v>
      </c>
      <c r="I109" s="74"/>
      <c r="J109" s="74"/>
      <c r="K109" s="74"/>
      <c r="L109" s="158"/>
    </row>
    <row r="110" spans="1:12" ht="24" x14ac:dyDescent="0.25">
      <c r="A110" s="44">
        <v>2248</v>
      </c>
      <c r="B110" s="71" t="s">
        <v>118</v>
      </c>
      <c r="C110" s="72">
        <f t="shared" si="5"/>
        <v>0</v>
      </c>
      <c r="D110" s="74"/>
      <c r="E110" s="74"/>
      <c r="F110" s="74"/>
      <c r="G110" s="157"/>
      <c r="H110" s="72">
        <f t="shared" si="6"/>
        <v>0</v>
      </c>
      <c r="I110" s="74"/>
      <c r="J110" s="74"/>
      <c r="K110" s="74"/>
      <c r="L110" s="158"/>
    </row>
    <row r="111" spans="1:12" ht="24" x14ac:dyDescent="0.25">
      <c r="A111" s="44">
        <v>2249</v>
      </c>
      <c r="B111" s="71" t="s">
        <v>119</v>
      </c>
      <c r="C111" s="72">
        <f t="shared" si="5"/>
        <v>0</v>
      </c>
      <c r="D111" s="74"/>
      <c r="E111" s="74"/>
      <c r="F111" s="74"/>
      <c r="G111" s="157"/>
      <c r="H111" s="72">
        <f t="shared" si="6"/>
        <v>0</v>
      </c>
      <c r="I111" s="74"/>
      <c r="J111" s="74"/>
      <c r="K111" s="74"/>
      <c r="L111" s="158"/>
    </row>
    <row r="112" spans="1:12" x14ac:dyDescent="0.25">
      <c r="A112" s="159">
        <v>2250</v>
      </c>
      <c r="B112" s="71" t="s">
        <v>120</v>
      </c>
      <c r="C112" s="72">
        <f t="shared" si="5"/>
        <v>0</v>
      </c>
      <c r="D112" s="160">
        <f>SUM(D113:D115)</f>
        <v>0</v>
      </c>
      <c r="E112" s="160">
        <f>SUM(E113:E115)</f>
        <v>0</v>
      </c>
      <c r="F112" s="160">
        <f>SUM(F113:F115)</f>
        <v>0</v>
      </c>
      <c r="G112" s="173">
        <f>SUM(G113:G115)</f>
        <v>0</v>
      </c>
      <c r="H112" s="72">
        <f t="shared" si="6"/>
        <v>0</v>
      </c>
      <c r="I112" s="160">
        <f>SUM(I113:I115)</f>
        <v>0</v>
      </c>
      <c r="J112" s="160">
        <f>SUM(J113:J115)</f>
        <v>0</v>
      </c>
      <c r="K112" s="160">
        <f>SUM(K113:K115)</f>
        <v>0</v>
      </c>
      <c r="L112" s="162">
        <f>SUM(L113:L115)</f>
        <v>0</v>
      </c>
    </row>
    <row r="113" spans="1:12" x14ac:dyDescent="0.25">
      <c r="A113" s="44">
        <v>2251</v>
      </c>
      <c r="B113" s="71" t="s">
        <v>121</v>
      </c>
      <c r="C113" s="72">
        <f t="shared" si="5"/>
        <v>0</v>
      </c>
      <c r="D113" s="74"/>
      <c r="E113" s="74"/>
      <c r="F113" s="74"/>
      <c r="G113" s="157"/>
      <c r="H113" s="72">
        <f t="shared" si="6"/>
        <v>0</v>
      </c>
      <c r="I113" s="74"/>
      <c r="J113" s="74"/>
      <c r="K113" s="74"/>
      <c r="L113" s="158"/>
    </row>
    <row r="114" spans="1:12" ht="24" x14ac:dyDescent="0.25">
      <c r="A114" s="44">
        <v>2252</v>
      </c>
      <c r="B114" s="71" t="s">
        <v>122</v>
      </c>
      <c r="C114" s="72">
        <f>SUM(D114:G114)</f>
        <v>0</v>
      </c>
      <c r="D114" s="74"/>
      <c r="E114" s="74"/>
      <c r="F114" s="74"/>
      <c r="G114" s="157"/>
      <c r="H114" s="72">
        <f>SUM(I114:L114)</f>
        <v>0</v>
      </c>
      <c r="I114" s="74"/>
      <c r="J114" s="74"/>
      <c r="K114" s="74"/>
      <c r="L114" s="158"/>
    </row>
    <row r="115" spans="1:12" ht="24" x14ac:dyDescent="0.25">
      <c r="A115" s="44">
        <v>2259</v>
      </c>
      <c r="B115" s="71" t="s">
        <v>123</v>
      </c>
      <c r="C115" s="72">
        <f>SUM(D115:G115)</f>
        <v>0</v>
      </c>
      <c r="D115" s="74"/>
      <c r="E115" s="74"/>
      <c r="F115" s="74"/>
      <c r="G115" s="157"/>
      <c r="H115" s="72">
        <f>SUM(I115:L115)</f>
        <v>0</v>
      </c>
      <c r="I115" s="74"/>
      <c r="J115" s="74"/>
      <c r="K115" s="74"/>
      <c r="L115" s="158"/>
    </row>
    <row r="116" spans="1:12" x14ac:dyDescent="0.25">
      <c r="A116" s="159">
        <v>2260</v>
      </c>
      <c r="B116" s="71" t="s">
        <v>124</v>
      </c>
      <c r="C116" s="72">
        <f t="shared" ref="C116:C187" si="7">SUM(D116:G116)</f>
        <v>0</v>
      </c>
      <c r="D116" s="160">
        <f>SUM(D117:D121)</f>
        <v>0</v>
      </c>
      <c r="E116" s="160">
        <f>SUM(E117:E121)</f>
        <v>0</v>
      </c>
      <c r="F116" s="160">
        <f>SUM(F117:F121)</f>
        <v>0</v>
      </c>
      <c r="G116" s="161">
        <f>SUM(G117:G121)</f>
        <v>0</v>
      </c>
      <c r="H116" s="72">
        <f t="shared" ref="H116:H188" si="8">SUM(I116:L116)</f>
        <v>0</v>
      </c>
      <c r="I116" s="160">
        <f>SUM(I117:I121)</f>
        <v>0</v>
      </c>
      <c r="J116" s="160">
        <f>SUM(J117:J121)</f>
        <v>0</v>
      </c>
      <c r="K116" s="160">
        <f>SUM(K117:K121)</f>
        <v>0</v>
      </c>
      <c r="L116" s="162">
        <f>SUM(L117:L121)</f>
        <v>0</v>
      </c>
    </row>
    <row r="117" spans="1:12" x14ac:dyDescent="0.25">
      <c r="A117" s="44">
        <v>2261</v>
      </c>
      <c r="B117" s="71" t="s">
        <v>125</v>
      </c>
      <c r="C117" s="72">
        <f t="shared" si="7"/>
        <v>0</v>
      </c>
      <c r="D117" s="74"/>
      <c r="E117" s="74"/>
      <c r="F117" s="74"/>
      <c r="G117" s="157"/>
      <c r="H117" s="72">
        <f t="shared" si="8"/>
        <v>0</v>
      </c>
      <c r="I117" s="74"/>
      <c r="J117" s="74"/>
      <c r="K117" s="74"/>
      <c r="L117" s="158"/>
    </row>
    <row r="118" spans="1:12" x14ac:dyDescent="0.25">
      <c r="A118" s="44">
        <v>2262</v>
      </c>
      <c r="B118" s="71" t="s">
        <v>126</v>
      </c>
      <c r="C118" s="72">
        <f t="shared" si="7"/>
        <v>0</v>
      </c>
      <c r="D118" s="74"/>
      <c r="E118" s="74"/>
      <c r="F118" s="74"/>
      <c r="G118" s="157"/>
      <c r="H118" s="72">
        <f t="shared" si="8"/>
        <v>0</v>
      </c>
      <c r="I118" s="74"/>
      <c r="J118" s="74"/>
      <c r="K118" s="74"/>
      <c r="L118" s="158"/>
    </row>
    <row r="119" spans="1:12" x14ac:dyDescent="0.25">
      <c r="A119" s="44">
        <v>2263</v>
      </c>
      <c r="B119" s="71" t="s">
        <v>127</v>
      </c>
      <c r="C119" s="72">
        <f t="shared" si="7"/>
        <v>0</v>
      </c>
      <c r="D119" s="74"/>
      <c r="E119" s="74"/>
      <c r="F119" s="74"/>
      <c r="G119" s="157"/>
      <c r="H119" s="72">
        <f t="shared" si="8"/>
        <v>0</v>
      </c>
      <c r="I119" s="74"/>
      <c r="J119" s="74"/>
      <c r="K119" s="74"/>
      <c r="L119" s="158"/>
    </row>
    <row r="120" spans="1:12" ht="24" x14ac:dyDescent="0.25">
      <c r="A120" s="44">
        <v>2264</v>
      </c>
      <c r="B120" s="71" t="s">
        <v>128</v>
      </c>
      <c r="C120" s="72">
        <f t="shared" si="7"/>
        <v>0</v>
      </c>
      <c r="D120" s="74"/>
      <c r="E120" s="74"/>
      <c r="F120" s="74"/>
      <c r="G120" s="157"/>
      <c r="H120" s="72">
        <f t="shared" si="8"/>
        <v>0</v>
      </c>
      <c r="I120" s="74"/>
      <c r="J120" s="74"/>
      <c r="K120" s="74"/>
      <c r="L120" s="158"/>
    </row>
    <row r="121" spans="1:12" x14ac:dyDescent="0.25">
      <c r="A121" s="44">
        <v>2269</v>
      </c>
      <c r="B121" s="71" t="s">
        <v>129</v>
      </c>
      <c r="C121" s="72">
        <f t="shared" si="7"/>
        <v>0</v>
      </c>
      <c r="D121" s="74"/>
      <c r="E121" s="74"/>
      <c r="F121" s="74"/>
      <c r="G121" s="157"/>
      <c r="H121" s="72">
        <f t="shared" si="8"/>
        <v>0</v>
      </c>
      <c r="I121" s="74"/>
      <c r="J121" s="74"/>
      <c r="K121" s="74"/>
      <c r="L121" s="158"/>
    </row>
    <row r="122" spans="1:12" x14ac:dyDescent="0.25">
      <c r="A122" s="159">
        <v>2270</v>
      </c>
      <c r="B122" s="71" t="s">
        <v>130</v>
      </c>
      <c r="C122" s="72">
        <f t="shared" si="7"/>
        <v>0</v>
      </c>
      <c r="D122" s="160">
        <f>SUM(D123:D127)</f>
        <v>0</v>
      </c>
      <c r="E122" s="160">
        <f>SUM(E123:E127)</f>
        <v>0</v>
      </c>
      <c r="F122" s="160">
        <f>SUM(F123:F127)</f>
        <v>0</v>
      </c>
      <c r="G122" s="161">
        <f>SUM(G123:G127)</f>
        <v>0</v>
      </c>
      <c r="H122" s="72">
        <f t="shared" si="8"/>
        <v>0</v>
      </c>
      <c r="I122" s="160">
        <f>SUM(I123:I127)</f>
        <v>0</v>
      </c>
      <c r="J122" s="160">
        <f>SUM(J123:J127)</f>
        <v>0</v>
      </c>
      <c r="K122" s="160">
        <f>SUM(K123:K127)</f>
        <v>0</v>
      </c>
      <c r="L122" s="162">
        <f>SUM(L123:L127)</f>
        <v>0</v>
      </c>
    </row>
    <row r="123" spans="1:12" x14ac:dyDescent="0.25">
      <c r="A123" s="44">
        <v>2272</v>
      </c>
      <c r="B123" s="174" t="s">
        <v>131</v>
      </c>
      <c r="C123" s="72">
        <f t="shared" si="7"/>
        <v>0</v>
      </c>
      <c r="D123" s="74"/>
      <c r="E123" s="74"/>
      <c r="F123" s="74"/>
      <c r="G123" s="157"/>
      <c r="H123" s="72">
        <f t="shared" si="8"/>
        <v>0</v>
      </c>
      <c r="I123" s="74"/>
      <c r="J123" s="74"/>
      <c r="K123" s="74"/>
      <c r="L123" s="158"/>
    </row>
    <row r="124" spans="1:12" ht="24" x14ac:dyDescent="0.25">
      <c r="A124" s="44">
        <v>2274</v>
      </c>
      <c r="B124" s="175" t="s">
        <v>132</v>
      </c>
      <c r="C124" s="72">
        <f t="shared" si="7"/>
        <v>0</v>
      </c>
      <c r="D124" s="74"/>
      <c r="E124" s="74"/>
      <c r="F124" s="74"/>
      <c r="G124" s="157"/>
      <c r="H124" s="72">
        <f t="shared" si="8"/>
        <v>0</v>
      </c>
      <c r="I124" s="74"/>
      <c r="J124" s="74"/>
      <c r="K124" s="74"/>
      <c r="L124" s="158"/>
    </row>
    <row r="125" spans="1:12" ht="24" x14ac:dyDescent="0.25">
      <c r="A125" s="44">
        <v>2275</v>
      </c>
      <c r="B125" s="71" t="s">
        <v>133</v>
      </c>
      <c r="C125" s="72">
        <f t="shared" si="7"/>
        <v>0</v>
      </c>
      <c r="D125" s="74"/>
      <c r="E125" s="74"/>
      <c r="F125" s="74"/>
      <c r="G125" s="157"/>
      <c r="H125" s="72">
        <f t="shared" si="8"/>
        <v>0</v>
      </c>
      <c r="I125" s="74"/>
      <c r="J125" s="74"/>
      <c r="K125" s="74"/>
      <c r="L125" s="158"/>
    </row>
    <row r="126" spans="1:12" ht="36" x14ac:dyDescent="0.25">
      <c r="A126" s="44">
        <v>2276</v>
      </c>
      <c r="B126" s="71" t="s">
        <v>134</v>
      </c>
      <c r="C126" s="72">
        <f t="shared" si="7"/>
        <v>0</v>
      </c>
      <c r="D126" s="74"/>
      <c r="E126" s="74"/>
      <c r="F126" s="74"/>
      <c r="G126" s="157"/>
      <c r="H126" s="72">
        <f t="shared" si="8"/>
        <v>0</v>
      </c>
      <c r="I126" s="74"/>
      <c r="J126" s="74"/>
      <c r="K126" s="74"/>
      <c r="L126" s="158"/>
    </row>
    <row r="127" spans="1:12" ht="24" x14ac:dyDescent="0.25">
      <c r="A127" s="44">
        <v>2279</v>
      </c>
      <c r="B127" s="71" t="s">
        <v>135</v>
      </c>
      <c r="C127" s="72">
        <f t="shared" si="7"/>
        <v>0</v>
      </c>
      <c r="D127" s="74"/>
      <c r="E127" s="74"/>
      <c r="F127" s="74"/>
      <c r="G127" s="157"/>
      <c r="H127" s="72">
        <f t="shared" si="8"/>
        <v>0</v>
      </c>
      <c r="I127" s="74"/>
      <c r="J127" s="74"/>
      <c r="K127" s="74"/>
      <c r="L127" s="158"/>
    </row>
    <row r="128" spans="1:12" ht="24" x14ac:dyDescent="0.25">
      <c r="A128" s="168">
        <v>2280</v>
      </c>
      <c r="B128" s="65" t="s">
        <v>136</v>
      </c>
      <c r="C128" s="66">
        <f t="shared" ref="C128:L128" si="9">SUM(C129)</f>
        <v>0</v>
      </c>
      <c r="D128" s="169">
        <f t="shared" si="9"/>
        <v>0</v>
      </c>
      <c r="E128" s="169">
        <f t="shared" si="9"/>
        <v>0</v>
      </c>
      <c r="F128" s="169">
        <f t="shared" si="9"/>
        <v>0</v>
      </c>
      <c r="G128" s="169">
        <f t="shared" si="9"/>
        <v>0</v>
      </c>
      <c r="H128" s="66">
        <f t="shared" si="9"/>
        <v>0</v>
      </c>
      <c r="I128" s="169">
        <f t="shared" si="9"/>
        <v>0</v>
      </c>
      <c r="J128" s="169">
        <f t="shared" si="9"/>
        <v>0</v>
      </c>
      <c r="K128" s="169">
        <f t="shared" si="9"/>
        <v>0</v>
      </c>
      <c r="L128" s="176">
        <f t="shared" si="9"/>
        <v>0</v>
      </c>
    </row>
    <row r="129" spans="1:12" ht="24" x14ac:dyDescent="0.25">
      <c r="A129" s="44">
        <v>2283</v>
      </c>
      <c r="B129" s="71" t="s">
        <v>137</v>
      </c>
      <c r="C129" s="72">
        <f>SUM(D129:G129)</f>
        <v>0</v>
      </c>
      <c r="D129" s="74"/>
      <c r="E129" s="74"/>
      <c r="F129" s="74"/>
      <c r="G129" s="157"/>
      <c r="H129" s="72">
        <f>SUM(I129:L129)</f>
        <v>0</v>
      </c>
      <c r="I129" s="74"/>
      <c r="J129" s="74"/>
      <c r="K129" s="74"/>
      <c r="L129" s="158"/>
    </row>
    <row r="130" spans="1:12" ht="38.25" customHeight="1" x14ac:dyDescent="0.25">
      <c r="A130" s="56">
        <v>2300</v>
      </c>
      <c r="B130" s="147" t="s">
        <v>138</v>
      </c>
      <c r="C130" s="57">
        <f t="shared" si="7"/>
        <v>86681</v>
      </c>
      <c r="D130" s="63">
        <f>SUM(D131,D136,D140,D141,D144,D151,D159,D160,D163)</f>
        <v>81085</v>
      </c>
      <c r="E130" s="63">
        <f>SUM(E131,E136,E140,E141,E144,E151,E159,E160,E163)</f>
        <v>0</v>
      </c>
      <c r="F130" s="63">
        <f>SUM(F131,F136,F140,F141,F144,F151,F159,F160,F163)</f>
        <v>5596</v>
      </c>
      <c r="G130" s="166">
        <f>SUM(G131,G136,G140,G141,G144,G151,G159,G160,G163)</f>
        <v>0</v>
      </c>
      <c r="H130" s="57">
        <f t="shared" si="8"/>
        <v>90658</v>
      </c>
      <c r="I130" s="63">
        <f>SUM(I131,I136,I140,I141,I144,I151,I159,I160,I163)</f>
        <v>85062</v>
      </c>
      <c r="J130" s="63">
        <f>SUM(J131,J136,J140,J141,J144,J151,J159,J160,J163)</f>
        <v>0</v>
      </c>
      <c r="K130" s="63">
        <f>SUM(K131,K136,K140,K141,K144,K151,K159,K160,K163)</f>
        <v>5596</v>
      </c>
      <c r="L130" s="167">
        <f>SUM(L131,L136,L140,L141,L144,L151,L159,L160,L163)</f>
        <v>0</v>
      </c>
    </row>
    <row r="131" spans="1:12" ht="24" x14ac:dyDescent="0.25">
      <c r="A131" s="168">
        <v>2310</v>
      </c>
      <c r="B131" s="65" t="s">
        <v>139</v>
      </c>
      <c r="C131" s="66">
        <f t="shared" si="7"/>
        <v>0</v>
      </c>
      <c r="D131" s="169">
        <f>SUM(D132:D135)</f>
        <v>0</v>
      </c>
      <c r="E131" s="169">
        <f t="shared" ref="E131:L131" si="10">SUM(E132:E135)</f>
        <v>0</v>
      </c>
      <c r="F131" s="169">
        <f t="shared" si="10"/>
        <v>0</v>
      </c>
      <c r="G131" s="170">
        <f t="shared" si="10"/>
        <v>0</v>
      </c>
      <c r="H131" s="66">
        <f t="shared" si="8"/>
        <v>0</v>
      </c>
      <c r="I131" s="169">
        <f t="shared" si="10"/>
        <v>0</v>
      </c>
      <c r="J131" s="169">
        <f t="shared" si="10"/>
        <v>0</v>
      </c>
      <c r="K131" s="169">
        <f t="shared" si="10"/>
        <v>0</v>
      </c>
      <c r="L131" s="171">
        <f t="shared" si="10"/>
        <v>0</v>
      </c>
    </row>
    <row r="132" spans="1:12" x14ac:dyDescent="0.25">
      <c r="A132" s="44">
        <v>2311</v>
      </c>
      <c r="B132" s="71" t="s">
        <v>140</v>
      </c>
      <c r="C132" s="72">
        <f t="shared" si="7"/>
        <v>0</v>
      </c>
      <c r="D132" s="74"/>
      <c r="E132" s="74"/>
      <c r="F132" s="74"/>
      <c r="G132" s="157"/>
      <c r="H132" s="72">
        <f t="shared" si="8"/>
        <v>0</v>
      </c>
      <c r="I132" s="74"/>
      <c r="J132" s="74"/>
      <c r="K132" s="74"/>
      <c r="L132" s="158"/>
    </row>
    <row r="133" spans="1:12" x14ac:dyDescent="0.25">
      <c r="A133" s="44">
        <v>2312</v>
      </c>
      <c r="B133" s="71" t="s">
        <v>141</v>
      </c>
      <c r="C133" s="72">
        <f t="shared" si="7"/>
        <v>0</v>
      </c>
      <c r="D133" s="74"/>
      <c r="E133" s="74"/>
      <c r="F133" s="74"/>
      <c r="G133" s="157"/>
      <c r="H133" s="72">
        <f t="shared" si="8"/>
        <v>0</v>
      </c>
      <c r="I133" s="74"/>
      <c r="J133" s="74"/>
      <c r="K133" s="74"/>
      <c r="L133" s="158"/>
    </row>
    <row r="134" spans="1:12" x14ac:dyDescent="0.25">
      <c r="A134" s="44">
        <v>2313</v>
      </c>
      <c r="B134" s="71" t="s">
        <v>142</v>
      </c>
      <c r="C134" s="72">
        <f t="shared" si="7"/>
        <v>0</v>
      </c>
      <c r="D134" s="74"/>
      <c r="E134" s="74"/>
      <c r="F134" s="74"/>
      <c r="G134" s="157"/>
      <c r="H134" s="72">
        <f t="shared" si="8"/>
        <v>0</v>
      </c>
      <c r="I134" s="74"/>
      <c r="J134" s="74"/>
      <c r="K134" s="74"/>
      <c r="L134" s="158"/>
    </row>
    <row r="135" spans="1:12" ht="36" customHeight="1" x14ac:dyDescent="0.25">
      <c r="A135" s="44">
        <v>2314</v>
      </c>
      <c r="B135" s="71" t="s">
        <v>143</v>
      </c>
      <c r="C135" s="72">
        <f t="shared" si="7"/>
        <v>0</v>
      </c>
      <c r="D135" s="74"/>
      <c r="E135" s="74"/>
      <c r="F135" s="74"/>
      <c r="G135" s="157"/>
      <c r="H135" s="72">
        <f t="shared" si="8"/>
        <v>0</v>
      </c>
      <c r="I135" s="74"/>
      <c r="J135" s="74"/>
      <c r="K135" s="74"/>
      <c r="L135" s="158"/>
    </row>
    <row r="136" spans="1:12" x14ac:dyDescent="0.25">
      <c r="A136" s="159">
        <v>2320</v>
      </c>
      <c r="B136" s="71" t="s">
        <v>144</v>
      </c>
      <c r="C136" s="72">
        <f t="shared" si="7"/>
        <v>0</v>
      </c>
      <c r="D136" s="160">
        <f>SUM(D137:D139)</f>
        <v>0</v>
      </c>
      <c r="E136" s="160">
        <f>SUM(E137:E139)</f>
        <v>0</v>
      </c>
      <c r="F136" s="160">
        <f>SUM(F137:F139)</f>
        <v>0</v>
      </c>
      <c r="G136" s="161">
        <f>SUM(G137:G139)</f>
        <v>0</v>
      </c>
      <c r="H136" s="72">
        <f t="shared" si="8"/>
        <v>0</v>
      </c>
      <c r="I136" s="160">
        <f>SUM(I137:I139)</f>
        <v>0</v>
      </c>
      <c r="J136" s="160">
        <f>SUM(J137:J139)</f>
        <v>0</v>
      </c>
      <c r="K136" s="160">
        <f>SUM(K137:K139)</f>
        <v>0</v>
      </c>
      <c r="L136" s="162">
        <f>SUM(L137:L139)</f>
        <v>0</v>
      </c>
    </row>
    <row r="137" spans="1:12" x14ac:dyDescent="0.25">
      <c r="A137" s="44">
        <v>2321</v>
      </c>
      <c r="B137" s="71" t="s">
        <v>145</v>
      </c>
      <c r="C137" s="72">
        <f t="shared" si="7"/>
        <v>0</v>
      </c>
      <c r="D137" s="74"/>
      <c r="E137" s="74"/>
      <c r="F137" s="74"/>
      <c r="G137" s="157"/>
      <c r="H137" s="72">
        <f t="shared" si="8"/>
        <v>0</v>
      </c>
      <c r="I137" s="74"/>
      <c r="J137" s="74"/>
      <c r="K137" s="74"/>
      <c r="L137" s="158"/>
    </row>
    <row r="138" spans="1:12" x14ac:dyDescent="0.25">
      <c r="A138" s="44">
        <v>2322</v>
      </c>
      <c r="B138" s="71" t="s">
        <v>146</v>
      </c>
      <c r="C138" s="72">
        <f t="shared" si="7"/>
        <v>0</v>
      </c>
      <c r="D138" s="74"/>
      <c r="E138" s="74"/>
      <c r="F138" s="74"/>
      <c r="G138" s="157"/>
      <c r="H138" s="72">
        <f t="shared" si="8"/>
        <v>0</v>
      </c>
      <c r="I138" s="74"/>
      <c r="J138" s="74"/>
      <c r="K138" s="74"/>
      <c r="L138" s="158"/>
    </row>
    <row r="139" spans="1:12" ht="10.5" customHeight="1" x14ac:dyDescent="0.25">
      <c r="A139" s="44">
        <v>2329</v>
      </c>
      <c r="B139" s="71" t="s">
        <v>147</v>
      </c>
      <c r="C139" s="72">
        <f t="shared" si="7"/>
        <v>0</v>
      </c>
      <c r="D139" s="74"/>
      <c r="E139" s="74"/>
      <c r="F139" s="74"/>
      <c r="G139" s="157"/>
      <c r="H139" s="72">
        <f t="shared" si="8"/>
        <v>0</v>
      </c>
      <c r="I139" s="74"/>
      <c r="J139" s="74"/>
      <c r="K139" s="74"/>
      <c r="L139" s="158"/>
    </row>
    <row r="140" spans="1:12" x14ac:dyDescent="0.25">
      <c r="A140" s="159">
        <v>2330</v>
      </c>
      <c r="B140" s="71" t="s">
        <v>148</v>
      </c>
      <c r="C140" s="72">
        <f t="shared" si="7"/>
        <v>0</v>
      </c>
      <c r="D140" s="74"/>
      <c r="E140" s="74"/>
      <c r="F140" s="74"/>
      <c r="G140" s="157"/>
      <c r="H140" s="72">
        <f t="shared" si="8"/>
        <v>0</v>
      </c>
      <c r="I140" s="74"/>
      <c r="J140" s="74"/>
      <c r="K140" s="74"/>
      <c r="L140" s="158"/>
    </row>
    <row r="141" spans="1:12" ht="48" x14ac:dyDescent="0.25">
      <c r="A141" s="159">
        <v>2340</v>
      </c>
      <c r="B141" s="71" t="s">
        <v>149</v>
      </c>
      <c r="C141" s="72">
        <f t="shared" si="7"/>
        <v>0</v>
      </c>
      <c r="D141" s="160">
        <f>SUM(D142:D143)</f>
        <v>0</v>
      </c>
      <c r="E141" s="160">
        <f>SUM(E142:E143)</f>
        <v>0</v>
      </c>
      <c r="F141" s="160">
        <f>SUM(F142:F143)</f>
        <v>0</v>
      </c>
      <c r="G141" s="161">
        <f>SUM(G142:G143)</f>
        <v>0</v>
      </c>
      <c r="H141" s="72">
        <f t="shared" si="8"/>
        <v>0</v>
      </c>
      <c r="I141" s="160">
        <f>SUM(I142:I143)</f>
        <v>0</v>
      </c>
      <c r="J141" s="160">
        <f>SUM(J142:J143)</f>
        <v>0</v>
      </c>
      <c r="K141" s="160">
        <f>SUM(K142:K143)</f>
        <v>0</v>
      </c>
      <c r="L141" s="162">
        <f>SUM(L142:L143)</f>
        <v>0</v>
      </c>
    </row>
    <row r="142" spans="1:12" x14ac:dyDescent="0.25">
      <c r="A142" s="44">
        <v>2341</v>
      </c>
      <c r="B142" s="71" t="s">
        <v>150</v>
      </c>
      <c r="C142" s="72">
        <f t="shared" si="7"/>
        <v>0</v>
      </c>
      <c r="D142" s="74"/>
      <c r="E142" s="74"/>
      <c r="F142" s="74"/>
      <c r="G142" s="157"/>
      <c r="H142" s="72">
        <f t="shared" si="8"/>
        <v>0</v>
      </c>
      <c r="I142" s="74"/>
      <c r="J142" s="74"/>
      <c r="K142" s="74"/>
      <c r="L142" s="158"/>
    </row>
    <row r="143" spans="1:12" ht="24" x14ac:dyDescent="0.25">
      <c r="A143" s="44">
        <v>2344</v>
      </c>
      <c r="B143" s="71" t="s">
        <v>151</v>
      </c>
      <c r="C143" s="72">
        <f t="shared" si="7"/>
        <v>0</v>
      </c>
      <c r="D143" s="74"/>
      <c r="E143" s="74"/>
      <c r="F143" s="74"/>
      <c r="G143" s="157"/>
      <c r="H143" s="72">
        <f t="shared" si="8"/>
        <v>0</v>
      </c>
      <c r="I143" s="74"/>
      <c r="J143" s="74"/>
      <c r="K143" s="74"/>
      <c r="L143" s="158"/>
    </row>
    <row r="144" spans="1:12" ht="24" x14ac:dyDescent="0.25">
      <c r="A144" s="150">
        <v>2350</v>
      </c>
      <c r="B144" s="112" t="s">
        <v>152</v>
      </c>
      <c r="C144" s="117">
        <f t="shared" si="7"/>
        <v>0</v>
      </c>
      <c r="D144" s="151">
        <f>SUM(D145:D150)</f>
        <v>0</v>
      </c>
      <c r="E144" s="151">
        <f>SUM(E145:E150)</f>
        <v>0</v>
      </c>
      <c r="F144" s="151">
        <f>SUM(F145:F150)</f>
        <v>0</v>
      </c>
      <c r="G144" s="152">
        <f>SUM(G145:G150)</f>
        <v>0</v>
      </c>
      <c r="H144" s="117">
        <f t="shared" si="8"/>
        <v>0</v>
      </c>
      <c r="I144" s="151">
        <f>SUM(I145:I150)</f>
        <v>0</v>
      </c>
      <c r="J144" s="151">
        <f>SUM(J145:J150)</f>
        <v>0</v>
      </c>
      <c r="K144" s="151">
        <f>SUM(K145:K150)</f>
        <v>0</v>
      </c>
      <c r="L144" s="153">
        <f>SUM(L145:L150)</f>
        <v>0</v>
      </c>
    </row>
    <row r="145" spans="1:12" x14ac:dyDescent="0.25">
      <c r="A145" s="38">
        <v>2351</v>
      </c>
      <c r="B145" s="65" t="s">
        <v>153</v>
      </c>
      <c r="C145" s="66">
        <f t="shared" si="7"/>
        <v>0</v>
      </c>
      <c r="D145" s="68"/>
      <c r="E145" s="68"/>
      <c r="F145" s="68"/>
      <c r="G145" s="154"/>
      <c r="H145" s="66">
        <f t="shared" si="8"/>
        <v>0</v>
      </c>
      <c r="I145" s="68"/>
      <c r="J145" s="68"/>
      <c r="K145" s="68"/>
      <c r="L145" s="155"/>
    </row>
    <row r="146" spans="1:12" x14ac:dyDescent="0.25">
      <c r="A146" s="44">
        <v>2352</v>
      </c>
      <c r="B146" s="71" t="s">
        <v>154</v>
      </c>
      <c r="C146" s="72">
        <f t="shared" si="7"/>
        <v>0</v>
      </c>
      <c r="D146" s="74"/>
      <c r="E146" s="74"/>
      <c r="F146" s="74"/>
      <c r="G146" s="157"/>
      <c r="H146" s="72">
        <f t="shared" si="8"/>
        <v>0</v>
      </c>
      <c r="I146" s="74"/>
      <c r="J146" s="74"/>
      <c r="K146" s="74"/>
      <c r="L146" s="158"/>
    </row>
    <row r="147" spans="1:12" ht="24" x14ac:dyDescent="0.25">
      <c r="A147" s="44">
        <v>2353</v>
      </c>
      <c r="B147" s="71" t="s">
        <v>155</v>
      </c>
      <c r="C147" s="72">
        <f t="shared" si="7"/>
        <v>0</v>
      </c>
      <c r="D147" s="74"/>
      <c r="E147" s="74"/>
      <c r="F147" s="74"/>
      <c r="G147" s="157"/>
      <c r="H147" s="72">
        <f t="shared" si="8"/>
        <v>0</v>
      </c>
      <c r="I147" s="74"/>
      <c r="J147" s="74"/>
      <c r="K147" s="74"/>
      <c r="L147" s="158"/>
    </row>
    <row r="148" spans="1:12" ht="24" x14ac:dyDescent="0.25">
      <c r="A148" s="44">
        <v>2354</v>
      </c>
      <c r="B148" s="71" t="s">
        <v>156</v>
      </c>
      <c r="C148" s="72">
        <f t="shared" si="7"/>
        <v>0</v>
      </c>
      <c r="D148" s="74"/>
      <c r="E148" s="74"/>
      <c r="F148" s="74"/>
      <c r="G148" s="157"/>
      <c r="H148" s="72">
        <f t="shared" si="8"/>
        <v>0</v>
      </c>
      <c r="I148" s="74"/>
      <c r="J148" s="74"/>
      <c r="K148" s="74"/>
      <c r="L148" s="158"/>
    </row>
    <row r="149" spans="1:12" ht="24" x14ac:dyDescent="0.25">
      <c r="A149" s="44">
        <v>2355</v>
      </c>
      <c r="B149" s="71" t="s">
        <v>157</v>
      </c>
      <c r="C149" s="72">
        <f t="shared" si="7"/>
        <v>0</v>
      </c>
      <c r="D149" s="74"/>
      <c r="E149" s="74"/>
      <c r="F149" s="74"/>
      <c r="G149" s="157"/>
      <c r="H149" s="72">
        <f t="shared" si="8"/>
        <v>0</v>
      </c>
      <c r="I149" s="74"/>
      <c r="J149" s="74"/>
      <c r="K149" s="74"/>
      <c r="L149" s="158"/>
    </row>
    <row r="150" spans="1:12" ht="24" x14ac:dyDescent="0.25">
      <c r="A150" s="44">
        <v>2359</v>
      </c>
      <c r="B150" s="71" t="s">
        <v>158</v>
      </c>
      <c r="C150" s="72">
        <f t="shared" si="7"/>
        <v>0</v>
      </c>
      <c r="D150" s="74"/>
      <c r="E150" s="74"/>
      <c r="F150" s="74"/>
      <c r="G150" s="157"/>
      <c r="H150" s="72">
        <f t="shared" si="8"/>
        <v>0</v>
      </c>
      <c r="I150" s="74"/>
      <c r="J150" s="74"/>
      <c r="K150" s="74"/>
      <c r="L150" s="158"/>
    </row>
    <row r="151" spans="1:12" ht="24.75" customHeight="1" x14ac:dyDescent="0.25">
      <c r="A151" s="159">
        <v>2360</v>
      </c>
      <c r="B151" s="71" t="s">
        <v>159</v>
      </c>
      <c r="C151" s="72">
        <f t="shared" si="7"/>
        <v>86681</v>
      </c>
      <c r="D151" s="160">
        <f>SUM(D152:D158)</f>
        <v>81085</v>
      </c>
      <c r="E151" s="160">
        <f>SUM(E152:E158)</f>
        <v>0</v>
      </c>
      <c r="F151" s="160">
        <f>SUM(F152:F158)</f>
        <v>5596</v>
      </c>
      <c r="G151" s="161">
        <f>SUM(G152:G158)</f>
        <v>0</v>
      </c>
      <c r="H151" s="72">
        <f t="shared" si="8"/>
        <v>90658</v>
      </c>
      <c r="I151" s="160">
        <f>SUM(I152:I158)</f>
        <v>85062</v>
      </c>
      <c r="J151" s="160">
        <f>SUM(J152:J158)</f>
        <v>0</v>
      </c>
      <c r="K151" s="160">
        <f>SUM(K152:K158)</f>
        <v>5596</v>
      </c>
      <c r="L151" s="162">
        <f>SUM(L152:L158)</f>
        <v>0</v>
      </c>
    </row>
    <row r="152" spans="1:12" x14ac:dyDescent="0.25">
      <c r="A152" s="43">
        <v>2361</v>
      </c>
      <c r="B152" s="71" t="s">
        <v>160</v>
      </c>
      <c r="C152" s="72">
        <f t="shared" si="7"/>
        <v>0</v>
      </c>
      <c r="D152" s="74"/>
      <c r="E152" s="74"/>
      <c r="F152" s="74"/>
      <c r="G152" s="157"/>
      <c r="H152" s="72">
        <f t="shared" si="8"/>
        <v>0</v>
      </c>
      <c r="I152" s="74"/>
      <c r="J152" s="74"/>
      <c r="K152" s="74"/>
      <c r="L152" s="158"/>
    </row>
    <row r="153" spans="1:12" ht="24" x14ac:dyDescent="0.25">
      <c r="A153" s="43">
        <v>2362</v>
      </c>
      <c r="B153" s="71" t="s">
        <v>161</v>
      </c>
      <c r="C153" s="72">
        <f t="shared" si="7"/>
        <v>0</v>
      </c>
      <c r="D153" s="74"/>
      <c r="E153" s="74"/>
      <c r="F153" s="74"/>
      <c r="G153" s="157"/>
      <c r="H153" s="72">
        <f t="shared" si="8"/>
        <v>0</v>
      </c>
      <c r="I153" s="74"/>
      <c r="J153" s="74"/>
      <c r="K153" s="74"/>
      <c r="L153" s="158"/>
    </row>
    <row r="154" spans="1:12" x14ac:dyDescent="0.25">
      <c r="A154" s="43">
        <v>2363</v>
      </c>
      <c r="B154" s="71" t="s">
        <v>162</v>
      </c>
      <c r="C154" s="72">
        <f t="shared" si="7"/>
        <v>86681</v>
      </c>
      <c r="D154" s="74">
        <v>81085</v>
      </c>
      <c r="E154" s="74"/>
      <c r="F154" s="74">
        <v>5596</v>
      </c>
      <c r="G154" s="157"/>
      <c r="H154" s="72">
        <f t="shared" si="8"/>
        <v>90658</v>
      </c>
      <c r="I154" s="74">
        <v>85062</v>
      </c>
      <c r="J154" s="74"/>
      <c r="K154" s="74">
        <v>5596</v>
      </c>
      <c r="L154" s="158"/>
    </row>
    <row r="155" spans="1:12" x14ac:dyDescent="0.25">
      <c r="A155" s="43">
        <v>2364</v>
      </c>
      <c r="B155" s="71" t="s">
        <v>163</v>
      </c>
      <c r="C155" s="72">
        <f t="shared" si="7"/>
        <v>0</v>
      </c>
      <c r="D155" s="74"/>
      <c r="E155" s="74"/>
      <c r="F155" s="74"/>
      <c r="G155" s="157"/>
      <c r="H155" s="72">
        <f t="shared" si="8"/>
        <v>0</v>
      </c>
      <c r="I155" s="74"/>
      <c r="J155" s="74"/>
      <c r="K155" s="74"/>
      <c r="L155" s="158"/>
    </row>
    <row r="156" spans="1:12" ht="12.75" customHeight="1" x14ac:dyDescent="0.25">
      <c r="A156" s="43">
        <v>2365</v>
      </c>
      <c r="B156" s="71" t="s">
        <v>164</v>
      </c>
      <c r="C156" s="72">
        <f t="shared" si="7"/>
        <v>0</v>
      </c>
      <c r="D156" s="74"/>
      <c r="E156" s="74"/>
      <c r="F156" s="74"/>
      <c r="G156" s="157"/>
      <c r="H156" s="72">
        <f t="shared" si="8"/>
        <v>0</v>
      </c>
      <c r="I156" s="74"/>
      <c r="J156" s="74"/>
      <c r="K156" s="74"/>
      <c r="L156" s="158"/>
    </row>
    <row r="157" spans="1:12" ht="36" x14ac:dyDescent="0.25">
      <c r="A157" s="43">
        <v>2366</v>
      </c>
      <c r="B157" s="71" t="s">
        <v>165</v>
      </c>
      <c r="C157" s="72">
        <f t="shared" si="7"/>
        <v>0</v>
      </c>
      <c r="D157" s="74"/>
      <c r="E157" s="74"/>
      <c r="F157" s="74"/>
      <c r="G157" s="157"/>
      <c r="H157" s="72">
        <f t="shared" si="8"/>
        <v>0</v>
      </c>
      <c r="I157" s="74"/>
      <c r="J157" s="74"/>
      <c r="K157" s="74"/>
      <c r="L157" s="158"/>
    </row>
    <row r="158" spans="1:12" ht="48" x14ac:dyDescent="0.25">
      <c r="A158" s="43">
        <v>2369</v>
      </c>
      <c r="B158" s="71" t="s">
        <v>166</v>
      </c>
      <c r="C158" s="72">
        <f t="shared" si="7"/>
        <v>0</v>
      </c>
      <c r="D158" s="74"/>
      <c r="E158" s="74"/>
      <c r="F158" s="74"/>
      <c r="G158" s="157"/>
      <c r="H158" s="72">
        <f t="shared" si="8"/>
        <v>0</v>
      </c>
      <c r="I158" s="74"/>
      <c r="J158" s="74"/>
      <c r="K158" s="74"/>
      <c r="L158" s="158"/>
    </row>
    <row r="159" spans="1:12" x14ac:dyDescent="0.25">
      <c r="A159" s="150">
        <v>2370</v>
      </c>
      <c r="B159" s="112" t="s">
        <v>167</v>
      </c>
      <c r="C159" s="117">
        <f t="shared" si="7"/>
        <v>0</v>
      </c>
      <c r="D159" s="163"/>
      <c r="E159" s="163"/>
      <c r="F159" s="163"/>
      <c r="G159" s="164"/>
      <c r="H159" s="117">
        <f t="shared" si="8"/>
        <v>0</v>
      </c>
      <c r="I159" s="163"/>
      <c r="J159" s="163"/>
      <c r="K159" s="163"/>
      <c r="L159" s="165"/>
    </row>
    <row r="160" spans="1:12" x14ac:dyDescent="0.25">
      <c r="A160" s="150">
        <v>2380</v>
      </c>
      <c r="B160" s="112" t="s">
        <v>168</v>
      </c>
      <c r="C160" s="117">
        <f t="shared" si="7"/>
        <v>0</v>
      </c>
      <c r="D160" s="151">
        <f>SUM(D161:D162)</f>
        <v>0</v>
      </c>
      <c r="E160" s="151">
        <f>SUM(E161:E162)</f>
        <v>0</v>
      </c>
      <c r="F160" s="151">
        <f>SUM(F161:F162)</f>
        <v>0</v>
      </c>
      <c r="G160" s="152">
        <f>SUM(G161:G162)</f>
        <v>0</v>
      </c>
      <c r="H160" s="117">
        <f t="shared" si="8"/>
        <v>0</v>
      </c>
      <c r="I160" s="151">
        <f>SUM(I161:I162)</f>
        <v>0</v>
      </c>
      <c r="J160" s="151">
        <f>SUM(J161:J162)</f>
        <v>0</v>
      </c>
      <c r="K160" s="151">
        <f>SUM(K161:K162)</f>
        <v>0</v>
      </c>
      <c r="L160" s="153">
        <f>SUM(L161:L162)</f>
        <v>0</v>
      </c>
    </row>
    <row r="161" spans="1:12" x14ac:dyDescent="0.25">
      <c r="A161" s="37">
        <v>2381</v>
      </c>
      <c r="B161" s="65" t="s">
        <v>169</v>
      </c>
      <c r="C161" s="66">
        <f t="shared" si="7"/>
        <v>0</v>
      </c>
      <c r="D161" s="68"/>
      <c r="E161" s="68"/>
      <c r="F161" s="68"/>
      <c r="G161" s="154"/>
      <c r="H161" s="66">
        <f t="shared" si="8"/>
        <v>0</v>
      </c>
      <c r="I161" s="68"/>
      <c r="J161" s="68"/>
      <c r="K161" s="68"/>
      <c r="L161" s="155"/>
    </row>
    <row r="162" spans="1:12" ht="24" x14ac:dyDescent="0.25">
      <c r="A162" s="43">
        <v>2389</v>
      </c>
      <c r="B162" s="71" t="s">
        <v>170</v>
      </c>
      <c r="C162" s="72">
        <f t="shared" si="7"/>
        <v>0</v>
      </c>
      <c r="D162" s="74"/>
      <c r="E162" s="74"/>
      <c r="F162" s="74"/>
      <c r="G162" s="157"/>
      <c r="H162" s="72">
        <f t="shared" si="8"/>
        <v>0</v>
      </c>
      <c r="I162" s="74"/>
      <c r="J162" s="74"/>
      <c r="K162" s="74"/>
      <c r="L162" s="158"/>
    </row>
    <row r="163" spans="1:12" x14ac:dyDescent="0.25">
      <c r="A163" s="150">
        <v>2390</v>
      </c>
      <c r="B163" s="112" t="s">
        <v>171</v>
      </c>
      <c r="C163" s="117">
        <f t="shared" si="7"/>
        <v>0</v>
      </c>
      <c r="D163" s="163"/>
      <c r="E163" s="163"/>
      <c r="F163" s="163"/>
      <c r="G163" s="164"/>
      <c r="H163" s="117">
        <f t="shared" si="8"/>
        <v>0</v>
      </c>
      <c r="I163" s="163"/>
      <c r="J163" s="163"/>
      <c r="K163" s="163"/>
      <c r="L163" s="165"/>
    </row>
    <row r="164" spans="1:12" x14ac:dyDescent="0.25">
      <c r="A164" s="56">
        <v>2400</v>
      </c>
      <c r="B164" s="147" t="s">
        <v>172</v>
      </c>
      <c r="C164" s="57">
        <f t="shared" si="7"/>
        <v>0</v>
      </c>
      <c r="D164" s="177"/>
      <c r="E164" s="177"/>
      <c r="F164" s="177"/>
      <c r="G164" s="178"/>
      <c r="H164" s="57">
        <f t="shared" si="8"/>
        <v>0</v>
      </c>
      <c r="I164" s="177"/>
      <c r="J164" s="177"/>
      <c r="K164" s="177"/>
      <c r="L164" s="179"/>
    </row>
    <row r="165" spans="1:12" ht="24" x14ac:dyDescent="0.25">
      <c r="A165" s="56">
        <v>2500</v>
      </c>
      <c r="B165" s="147" t="s">
        <v>173</v>
      </c>
      <c r="C165" s="57">
        <f t="shared" si="7"/>
        <v>0</v>
      </c>
      <c r="D165" s="63">
        <f>SUM(D166,D171)</f>
        <v>0</v>
      </c>
      <c r="E165" s="63">
        <f t="shared" ref="E165:G165" si="11">SUM(E166,E171)</f>
        <v>0</v>
      </c>
      <c r="F165" s="63">
        <f t="shared" si="11"/>
        <v>0</v>
      </c>
      <c r="G165" s="63">
        <f t="shared" si="11"/>
        <v>0</v>
      </c>
      <c r="H165" s="57">
        <f t="shared" si="8"/>
        <v>0</v>
      </c>
      <c r="I165" s="63">
        <f>SUM(I166,I171)</f>
        <v>0</v>
      </c>
      <c r="J165" s="63">
        <f t="shared" ref="J165:L165" si="12">SUM(J166,J171)</f>
        <v>0</v>
      </c>
      <c r="K165" s="63">
        <f t="shared" si="12"/>
        <v>0</v>
      </c>
      <c r="L165" s="149">
        <f t="shared" si="12"/>
        <v>0</v>
      </c>
    </row>
    <row r="166" spans="1:12" ht="16.5" customHeight="1" x14ac:dyDescent="0.25">
      <c r="A166" s="168">
        <v>2510</v>
      </c>
      <c r="B166" s="65" t="s">
        <v>174</v>
      </c>
      <c r="C166" s="66">
        <f t="shared" si="7"/>
        <v>0</v>
      </c>
      <c r="D166" s="169">
        <f>SUM(D167:D170)</f>
        <v>0</v>
      </c>
      <c r="E166" s="169">
        <f t="shared" ref="E166:G166" si="13">SUM(E167:E170)</f>
        <v>0</v>
      </c>
      <c r="F166" s="169">
        <f t="shared" si="13"/>
        <v>0</v>
      </c>
      <c r="G166" s="169">
        <f t="shared" si="13"/>
        <v>0</v>
      </c>
      <c r="H166" s="66">
        <f t="shared" si="8"/>
        <v>0</v>
      </c>
      <c r="I166" s="169">
        <f>SUM(I167:I170)</f>
        <v>0</v>
      </c>
      <c r="J166" s="169">
        <f t="shared" ref="J166:L166" si="14">SUM(J167:J170)</f>
        <v>0</v>
      </c>
      <c r="K166" s="169">
        <f t="shared" si="14"/>
        <v>0</v>
      </c>
      <c r="L166" s="180">
        <f t="shared" si="14"/>
        <v>0</v>
      </c>
    </row>
    <row r="167" spans="1:12" ht="24" x14ac:dyDescent="0.25">
      <c r="A167" s="44">
        <v>2512</v>
      </c>
      <c r="B167" s="71" t="s">
        <v>175</v>
      </c>
      <c r="C167" s="72">
        <f t="shared" si="7"/>
        <v>0</v>
      </c>
      <c r="D167" s="74"/>
      <c r="E167" s="74"/>
      <c r="F167" s="74"/>
      <c r="G167" s="157"/>
      <c r="H167" s="72">
        <f t="shared" si="8"/>
        <v>0</v>
      </c>
      <c r="I167" s="74"/>
      <c r="J167" s="74"/>
      <c r="K167" s="74"/>
      <c r="L167" s="158"/>
    </row>
    <row r="168" spans="1:12" ht="36" x14ac:dyDescent="0.25">
      <c r="A168" s="44">
        <v>2513</v>
      </c>
      <c r="B168" s="71" t="s">
        <v>176</v>
      </c>
      <c r="C168" s="72">
        <f t="shared" si="7"/>
        <v>0</v>
      </c>
      <c r="D168" s="74"/>
      <c r="E168" s="74"/>
      <c r="F168" s="74"/>
      <c r="G168" s="157"/>
      <c r="H168" s="72">
        <f t="shared" si="8"/>
        <v>0</v>
      </c>
      <c r="I168" s="74"/>
      <c r="J168" s="74"/>
      <c r="K168" s="74"/>
      <c r="L168" s="158"/>
    </row>
    <row r="169" spans="1:12" ht="24" x14ac:dyDescent="0.25">
      <c r="A169" s="44">
        <v>2515</v>
      </c>
      <c r="B169" s="71" t="s">
        <v>177</v>
      </c>
      <c r="C169" s="72">
        <f t="shared" si="7"/>
        <v>0</v>
      </c>
      <c r="D169" s="74"/>
      <c r="E169" s="74"/>
      <c r="F169" s="74"/>
      <c r="G169" s="157"/>
      <c r="H169" s="72">
        <f t="shared" si="8"/>
        <v>0</v>
      </c>
      <c r="I169" s="74"/>
      <c r="J169" s="74"/>
      <c r="K169" s="74"/>
      <c r="L169" s="158"/>
    </row>
    <row r="170" spans="1:12" ht="24" x14ac:dyDescent="0.25">
      <c r="A170" s="44">
        <v>2519</v>
      </c>
      <c r="B170" s="71" t="s">
        <v>178</v>
      </c>
      <c r="C170" s="72">
        <f t="shared" si="7"/>
        <v>0</v>
      </c>
      <c r="D170" s="74"/>
      <c r="E170" s="74"/>
      <c r="F170" s="74"/>
      <c r="G170" s="157"/>
      <c r="H170" s="72">
        <f t="shared" si="8"/>
        <v>0</v>
      </c>
      <c r="I170" s="74"/>
      <c r="J170" s="74"/>
      <c r="K170" s="74"/>
      <c r="L170" s="158"/>
    </row>
    <row r="171" spans="1:12" ht="24" x14ac:dyDescent="0.25">
      <c r="A171" s="159">
        <v>2520</v>
      </c>
      <c r="B171" s="71" t="s">
        <v>179</v>
      </c>
      <c r="C171" s="72">
        <f t="shared" si="7"/>
        <v>0</v>
      </c>
      <c r="D171" s="74"/>
      <c r="E171" s="74"/>
      <c r="F171" s="74"/>
      <c r="G171" s="157"/>
      <c r="H171" s="72">
        <f t="shared" si="8"/>
        <v>0</v>
      </c>
      <c r="I171" s="74"/>
      <c r="J171" s="74"/>
      <c r="K171" s="74"/>
      <c r="L171" s="158"/>
    </row>
    <row r="172" spans="1:12" s="182" customFormat="1" ht="36" customHeight="1" x14ac:dyDescent="0.25">
      <c r="A172" s="19">
        <v>2800</v>
      </c>
      <c r="B172" s="65" t="s">
        <v>180</v>
      </c>
      <c r="C172" s="66">
        <f t="shared" si="7"/>
        <v>0</v>
      </c>
      <c r="D172" s="40"/>
      <c r="E172" s="40"/>
      <c r="F172" s="40"/>
      <c r="G172" s="41"/>
      <c r="H172" s="66">
        <f t="shared" si="8"/>
        <v>0</v>
      </c>
      <c r="I172" s="40"/>
      <c r="J172" s="40"/>
      <c r="K172" s="40"/>
      <c r="L172" s="42"/>
    </row>
    <row r="173" spans="1:12" x14ac:dyDescent="0.25">
      <c r="A173" s="142">
        <v>3000</v>
      </c>
      <c r="B173" s="142" t="s">
        <v>181</v>
      </c>
      <c r="C173" s="143">
        <f t="shared" si="7"/>
        <v>0</v>
      </c>
      <c r="D173" s="144">
        <f>SUM(D174,D184)</f>
        <v>0</v>
      </c>
      <c r="E173" s="144">
        <f>SUM(E174,E184)</f>
        <v>0</v>
      </c>
      <c r="F173" s="144">
        <f>SUM(F174,F184)</f>
        <v>0</v>
      </c>
      <c r="G173" s="145">
        <f>SUM(G174,G184)</f>
        <v>0</v>
      </c>
      <c r="H173" s="143">
        <f t="shared" si="8"/>
        <v>0</v>
      </c>
      <c r="I173" s="144">
        <f>SUM(I174,I184)</f>
        <v>0</v>
      </c>
      <c r="J173" s="144">
        <f>SUM(J174,J184)</f>
        <v>0</v>
      </c>
      <c r="K173" s="144">
        <f>SUM(K174,K184)</f>
        <v>0</v>
      </c>
      <c r="L173" s="146">
        <f>SUM(L174,L184)</f>
        <v>0</v>
      </c>
    </row>
    <row r="174" spans="1:12" ht="24" x14ac:dyDescent="0.25">
      <c r="A174" s="56">
        <v>3200</v>
      </c>
      <c r="B174" s="183" t="s">
        <v>182</v>
      </c>
      <c r="C174" s="184">
        <f t="shared" si="7"/>
        <v>0</v>
      </c>
      <c r="D174" s="63">
        <f>SUM(D175,D179)</f>
        <v>0</v>
      </c>
      <c r="E174" s="63">
        <f t="shared" ref="E174:G174" si="15">SUM(E175,E179)</f>
        <v>0</v>
      </c>
      <c r="F174" s="63">
        <f t="shared" si="15"/>
        <v>0</v>
      </c>
      <c r="G174" s="63">
        <f t="shared" si="15"/>
        <v>0</v>
      </c>
      <c r="H174" s="57">
        <f t="shared" si="8"/>
        <v>0</v>
      </c>
      <c r="I174" s="63">
        <f>SUM(I175,I179)</f>
        <v>0</v>
      </c>
      <c r="J174" s="63">
        <f t="shared" ref="J174:L174" si="16">SUM(J175,J179)</f>
        <v>0</v>
      </c>
      <c r="K174" s="63">
        <f t="shared" si="16"/>
        <v>0</v>
      </c>
      <c r="L174" s="149">
        <f t="shared" si="16"/>
        <v>0</v>
      </c>
    </row>
    <row r="175" spans="1:12" ht="36" x14ac:dyDescent="0.25">
      <c r="A175" s="168">
        <v>3260</v>
      </c>
      <c r="B175" s="65" t="s">
        <v>183</v>
      </c>
      <c r="C175" s="66">
        <f t="shared" si="7"/>
        <v>0</v>
      </c>
      <c r="D175" s="169">
        <f>SUM(D176:D178)</f>
        <v>0</v>
      </c>
      <c r="E175" s="169">
        <f>SUM(E176:E178)</f>
        <v>0</v>
      </c>
      <c r="F175" s="169">
        <f>SUM(F176:F178)</f>
        <v>0</v>
      </c>
      <c r="G175" s="170">
        <f>SUM(G176:G178)</f>
        <v>0</v>
      </c>
      <c r="H175" s="66">
        <f t="shared" si="8"/>
        <v>0</v>
      </c>
      <c r="I175" s="169">
        <f>SUM(I176:I178)</f>
        <v>0</v>
      </c>
      <c r="J175" s="169">
        <f>SUM(J176:J178)</f>
        <v>0</v>
      </c>
      <c r="K175" s="169">
        <f>SUM(K176:K178)</f>
        <v>0</v>
      </c>
      <c r="L175" s="171">
        <f>SUM(L176:L178)</f>
        <v>0</v>
      </c>
    </row>
    <row r="176" spans="1:12" ht="24" x14ac:dyDescent="0.25">
      <c r="A176" s="44">
        <v>3261</v>
      </c>
      <c r="B176" s="71" t="s">
        <v>184</v>
      </c>
      <c r="C176" s="72">
        <f>SUM(D176:G176)</f>
        <v>0</v>
      </c>
      <c r="D176" s="74"/>
      <c r="E176" s="74"/>
      <c r="F176" s="74"/>
      <c r="G176" s="157"/>
      <c r="H176" s="72">
        <f>SUM(I176:L176)</f>
        <v>0</v>
      </c>
      <c r="I176" s="74"/>
      <c r="J176" s="74"/>
      <c r="K176" s="74"/>
      <c r="L176" s="158"/>
    </row>
    <row r="177" spans="1:12" ht="36" x14ac:dyDescent="0.25">
      <c r="A177" s="44">
        <v>3262</v>
      </c>
      <c r="B177" s="71" t="s">
        <v>185</v>
      </c>
      <c r="C177" s="72">
        <f>SUM(D177:G177)</f>
        <v>0</v>
      </c>
      <c r="D177" s="74"/>
      <c r="E177" s="74"/>
      <c r="F177" s="74"/>
      <c r="G177" s="157"/>
      <c r="H177" s="72">
        <f>SUM(I177:L177)</f>
        <v>0</v>
      </c>
      <c r="I177" s="74"/>
      <c r="J177" s="74"/>
      <c r="K177" s="74"/>
      <c r="L177" s="158"/>
    </row>
    <row r="178" spans="1:12" ht="24" x14ac:dyDescent="0.25">
      <c r="A178" s="44">
        <v>3263</v>
      </c>
      <c r="B178" s="71" t="s">
        <v>186</v>
      </c>
      <c r="C178" s="72">
        <f>SUM(D178:G178)</f>
        <v>0</v>
      </c>
      <c r="D178" s="74"/>
      <c r="E178" s="74"/>
      <c r="F178" s="74"/>
      <c r="G178" s="157"/>
      <c r="H178" s="72">
        <f>SUM(I178:L178)</f>
        <v>0</v>
      </c>
      <c r="I178" s="74"/>
      <c r="J178" s="74"/>
      <c r="K178" s="74"/>
      <c r="L178" s="158"/>
    </row>
    <row r="179" spans="1:12" ht="84" x14ac:dyDescent="0.25">
      <c r="A179" s="168">
        <v>3290</v>
      </c>
      <c r="B179" s="65" t="s">
        <v>187</v>
      </c>
      <c r="C179" s="185">
        <f t="shared" ref="C179:C183" si="17">SUM(D179:G179)</f>
        <v>0</v>
      </c>
      <c r="D179" s="169">
        <f>SUM(D180:D183)</f>
        <v>0</v>
      </c>
      <c r="E179" s="169">
        <f t="shared" ref="E179:G179" si="18">SUM(E180:E183)</f>
        <v>0</v>
      </c>
      <c r="F179" s="169">
        <f t="shared" si="18"/>
        <v>0</v>
      </c>
      <c r="G179" s="169">
        <f t="shared" si="18"/>
        <v>0</v>
      </c>
      <c r="H179" s="185">
        <f t="shared" ref="H179:H183" si="19">SUM(I179:L179)</f>
        <v>0</v>
      </c>
      <c r="I179" s="169">
        <f>SUM(I180:I183)</f>
        <v>0</v>
      </c>
      <c r="J179" s="169">
        <f t="shared" ref="J179:L179" si="20">SUM(J180:J183)</f>
        <v>0</v>
      </c>
      <c r="K179" s="169">
        <f t="shared" si="20"/>
        <v>0</v>
      </c>
      <c r="L179" s="186">
        <f t="shared" si="20"/>
        <v>0</v>
      </c>
    </row>
    <row r="180" spans="1:12" ht="72" x14ac:dyDescent="0.25">
      <c r="A180" s="44">
        <v>3291</v>
      </c>
      <c r="B180" s="71" t="s">
        <v>188</v>
      </c>
      <c r="C180" s="72">
        <f t="shared" si="17"/>
        <v>0</v>
      </c>
      <c r="D180" s="74"/>
      <c r="E180" s="74"/>
      <c r="F180" s="74"/>
      <c r="G180" s="187"/>
      <c r="H180" s="72">
        <f t="shared" si="19"/>
        <v>0</v>
      </c>
      <c r="I180" s="74"/>
      <c r="J180" s="74"/>
      <c r="K180" s="74"/>
      <c r="L180" s="158"/>
    </row>
    <row r="181" spans="1:12" ht="72" x14ac:dyDescent="0.25">
      <c r="A181" s="44">
        <v>3292</v>
      </c>
      <c r="B181" s="71" t="s">
        <v>189</v>
      </c>
      <c r="C181" s="72">
        <f t="shared" si="17"/>
        <v>0</v>
      </c>
      <c r="D181" s="74"/>
      <c r="E181" s="74"/>
      <c r="F181" s="74"/>
      <c r="G181" s="187"/>
      <c r="H181" s="72">
        <f t="shared" si="19"/>
        <v>0</v>
      </c>
      <c r="I181" s="74"/>
      <c r="J181" s="74"/>
      <c r="K181" s="74"/>
      <c r="L181" s="158"/>
    </row>
    <row r="182" spans="1:12" ht="72" x14ac:dyDescent="0.25">
      <c r="A182" s="44">
        <v>3293</v>
      </c>
      <c r="B182" s="71" t="s">
        <v>190</v>
      </c>
      <c r="C182" s="72">
        <f t="shared" si="17"/>
        <v>0</v>
      </c>
      <c r="D182" s="74"/>
      <c r="E182" s="74"/>
      <c r="F182" s="74"/>
      <c r="G182" s="187"/>
      <c r="H182" s="72">
        <f t="shared" si="19"/>
        <v>0</v>
      </c>
      <c r="I182" s="74"/>
      <c r="J182" s="74"/>
      <c r="K182" s="74"/>
      <c r="L182" s="158"/>
    </row>
    <row r="183" spans="1:12" ht="60" x14ac:dyDescent="0.25">
      <c r="A183" s="188">
        <v>3294</v>
      </c>
      <c r="B183" s="71" t="s">
        <v>191</v>
      </c>
      <c r="C183" s="185">
        <f t="shared" si="17"/>
        <v>0</v>
      </c>
      <c r="D183" s="189"/>
      <c r="E183" s="189"/>
      <c r="F183" s="189"/>
      <c r="G183" s="190"/>
      <c r="H183" s="185">
        <f t="shared" si="19"/>
        <v>0</v>
      </c>
      <c r="I183" s="189"/>
      <c r="J183" s="189"/>
      <c r="K183" s="189"/>
      <c r="L183" s="191"/>
    </row>
    <row r="184" spans="1:12" ht="48" x14ac:dyDescent="0.25">
      <c r="A184" s="192">
        <v>3300</v>
      </c>
      <c r="B184" s="183" t="s">
        <v>192</v>
      </c>
      <c r="C184" s="193">
        <f t="shared" si="7"/>
        <v>0</v>
      </c>
      <c r="D184" s="194">
        <f>SUM(D185:D186)</f>
        <v>0</v>
      </c>
      <c r="E184" s="194">
        <f t="shared" ref="E184:G184" si="21">SUM(E185:E186)</f>
        <v>0</v>
      </c>
      <c r="F184" s="194">
        <f t="shared" si="21"/>
        <v>0</v>
      </c>
      <c r="G184" s="194">
        <f t="shared" si="21"/>
        <v>0</v>
      </c>
      <c r="H184" s="193">
        <f t="shared" si="8"/>
        <v>0</v>
      </c>
      <c r="I184" s="194">
        <f>SUM(I185:I186)</f>
        <v>0</v>
      </c>
      <c r="J184" s="194">
        <f t="shared" ref="J184:L184" si="22">SUM(J185:J186)</f>
        <v>0</v>
      </c>
      <c r="K184" s="194">
        <f t="shared" si="22"/>
        <v>0</v>
      </c>
      <c r="L184" s="149">
        <f t="shared" si="22"/>
        <v>0</v>
      </c>
    </row>
    <row r="185" spans="1:12" ht="48" x14ac:dyDescent="0.25">
      <c r="A185" s="111">
        <v>3310</v>
      </c>
      <c r="B185" s="112" t="s">
        <v>193</v>
      </c>
      <c r="C185" s="195">
        <f t="shared" si="7"/>
        <v>0</v>
      </c>
      <c r="D185" s="163"/>
      <c r="E185" s="163"/>
      <c r="F185" s="163"/>
      <c r="G185" s="164"/>
      <c r="H185" s="195">
        <f t="shared" si="8"/>
        <v>0</v>
      </c>
      <c r="I185" s="163"/>
      <c r="J185" s="163"/>
      <c r="K185" s="163"/>
      <c r="L185" s="165"/>
    </row>
    <row r="186" spans="1:12" ht="48.75" customHeight="1" x14ac:dyDescent="0.25">
      <c r="A186" s="38">
        <v>3320</v>
      </c>
      <c r="B186" s="65" t="s">
        <v>194</v>
      </c>
      <c r="C186" s="66">
        <f t="shared" si="7"/>
        <v>0</v>
      </c>
      <c r="D186" s="68"/>
      <c r="E186" s="68"/>
      <c r="F186" s="68"/>
      <c r="G186" s="154"/>
      <c r="H186" s="66">
        <f t="shared" si="8"/>
        <v>0</v>
      </c>
      <c r="I186" s="68"/>
      <c r="J186" s="68"/>
      <c r="K186" s="68"/>
      <c r="L186" s="155"/>
    </row>
    <row r="187" spans="1:12" x14ac:dyDescent="0.25">
      <c r="A187" s="196">
        <v>4000</v>
      </c>
      <c r="B187" s="142" t="s">
        <v>195</v>
      </c>
      <c r="C187" s="143">
        <f t="shared" si="7"/>
        <v>0</v>
      </c>
      <c r="D187" s="144">
        <f>SUM(D188,D191)</f>
        <v>0</v>
      </c>
      <c r="E187" s="144">
        <f>SUM(E188,E191)</f>
        <v>0</v>
      </c>
      <c r="F187" s="144">
        <f>SUM(F188,F191)</f>
        <v>0</v>
      </c>
      <c r="G187" s="145">
        <f>SUM(G188,G191)</f>
        <v>0</v>
      </c>
      <c r="H187" s="143">
        <f t="shared" si="8"/>
        <v>0</v>
      </c>
      <c r="I187" s="144">
        <f>SUM(I188,I191)</f>
        <v>0</v>
      </c>
      <c r="J187" s="144">
        <f>SUM(J188,J191)</f>
        <v>0</v>
      </c>
      <c r="K187" s="144">
        <f>SUM(K188,K191)</f>
        <v>0</v>
      </c>
      <c r="L187" s="146">
        <f>SUM(L188,L191)</f>
        <v>0</v>
      </c>
    </row>
    <row r="188" spans="1:12" ht="24" x14ac:dyDescent="0.25">
      <c r="A188" s="197">
        <v>4200</v>
      </c>
      <c r="B188" s="147" t="s">
        <v>196</v>
      </c>
      <c r="C188" s="57">
        <f>SUM(D188:G188)</f>
        <v>0</v>
      </c>
      <c r="D188" s="63">
        <f>SUM(D189,D190)</f>
        <v>0</v>
      </c>
      <c r="E188" s="63">
        <f>SUM(E189,E190)</f>
        <v>0</v>
      </c>
      <c r="F188" s="63">
        <f>SUM(F189,F190)</f>
        <v>0</v>
      </c>
      <c r="G188" s="166">
        <f>SUM(G189,G190)</f>
        <v>0</v>
      </c>
      <c r="H188" s="57">
        <f t="shared" si="8"/>
        <v>0</v>
      </c>
      <c r="I188" s="63">
        <f>SUM(I189,I190)</f>
        <v>0</v>
      </c>
      <c r="J188" s="63">
        <f>SUM(J189,J190)</f>
        <v>0</v>
      </c>
      <c r="K188" s="63">
        <f>SUM(K189,K190)</f>
        <v>0</v>
      </c>
      <c r="L188" s="167">
        <f>SUM(L189,L190)</f>
        <v>0</v>
      </c>
    </row>
    <row r="189" spans="1:12" ht="36" x14ac:dyDescent="0.25">
      <c r="A189" s="168">
        <v>4240</v>
      </c>
      <c r="B189" s="65" t="s">
        <v>197</v>
      </c>
      <c r="C189" s="66">
        <f t="shared" ref="C189:C264" si="23">SUM(D189:G189)</f>
        <v>0</v>
      </c>
      <c r="D189" s="68"/>
      <c r="E189" s="68"/>
      <c r="F189" s="68"/>
      <c r="G189" s="154"/>
      <c r="H189" s="66">
        <f t="shared" ref="H189:H263" si="24">SUM(I189:L189)</f>
        <v>0</v>
      </c>
      <c r="I189" s="68"/>
      <c r="J189" s="68"/>
      <c r="K189" s="68"/>
      <c r="L189" s="155"/>
    </row>
    <row r="190" spans="1:12" ht="24" x14ac:dyDescent="0.25">
      <c r="A190" s="159">
        <v>4250</v>
      </c>
      <c r="B190" s="71" t="s">
        <v>198</v>
      </c>
      <c r="C190" s="72">
        <f t="shared" si="23"/>
        <v>0</v>
      </c>
      <c r="D190" s="74"/>
      <c r="E190" s="74"/>
      <c r="F190" s="74"/>
      <c r="G190" s="157"/>
      <c r="H190" s="72">
        <f t="shared" si="24"/>
        <v>0</v>
      </c>
      <c r="I190" s="74"/>
      <c r="J190" s="74"/>
      <c r="K190" s="74"/>
      <c r="L190" s="158"/>
    </row>
    <row r="191" spans="1:12" x14ac:dyDescent="0.25">
      <c r="A191" s="56">
        <v>4300</v>
      </c>
      <c r="B191" s="147" t="s">
        <v>199</v>
      </c>
      <c r="C191" s="57">
        <f t="shared" si="23"/>
        <v>0</v>
      </c>
      <c r="D191" s="63">
        <f>SUM(D192)</f>
        <v>0</v>
      </c>
      <c r="E191" s="63">
        <f>SUM(E192)</f>
        <v>0</v>
      </c>
      <c r="F191" s="63">
        <f>SUM(F192)</f>
        <v>0</v>
      </c>
      <c r="G191" s="166">
        <f>SUM(G192)</f>
        <v>0</v>
      </c>
      <c r="H191" s="57">
        <f t="shared" si="24"/>
        <v>0</v>
      </c>
      <c r="I191" s="63">
        <f>SUM(I192)</f>
        <v>0</v>
      </c>
      <c r="J191" s="63">
        <f>SUM(J192)</f>
        <v>0</v>
      </c>
      <c r="K191" s="63">
        <f>SUM(K192)</f>
        <v>0</v>
      </c>
      <c r="L191" s="167">
        <f>SUM(L192)</f>
        <v>0</v>
      </c>
    </row>
    <row r="192" spans="1:12" ht="24" x14ac:dyDescent="0.25">
      <c r="A192" s="168">
        <v>4310</v>
      </c>
      <c r="B192" s="65" t="s">
        <v>200</v>
      </c>
      <c r="C192" s="66">
        <f>SUM(D192:G192)</f>
        <v>0</v>
      </c>
      <c r="D192" s="169">
        <f>SUM(D193:D193)</f>
        <v>0</v>
      </c>
      <c r="E192" s="169">
        <f>SUM(E193:E193)</f>
        <v>0</v>
      </c>
      <c r="F192" s="169">
        <f>SUM(F193:F193)</f>
        <v>0</v>
      </c>
      <c r="G192" s="170">
        <f>SUM(G193:G193)</f>
        <v>0</v>
      </c>
      <c r="H192" s="66">
        <f t="shared" si="24"/>
        <v>0</v>
      </c>
      <c r="I192" s="169">
        <f>SUM(I193:I193)</f>
        <v>0</v>
      </c>
      <c r="J192" s="169">
        <f>SUM(J193:J193)</f>
        <v>0</v>
      </c>
      <c r="K192" s="169">
        <f>SUM(K193:K193)</f>
        <v>0</v>
      </c>
      <c r="L192" s="171">
        <f>SUM(L193:L193)</f>
        <v>0</v>
      </c>
    </row>
    <row r="193" spans="1:12" ht="36" x14ac:dyDescent="0.25">
      <c r="A193" s="44">
        <v>4311</v>
      </c>
      <c r="B193" s="71" t="s">
        <v>201</v>
      </c>
      <c r="C193" s="72">
        <f t="shared" si="23"/>
        <v>0</v>
      </c>
      <c r="D193" s="74"/>
      <c r="E193" s="74"/>
      <c r="F193" s="74"/>
      <c r="G193" s="157"/>
      <c r="H193" s="72">
        <f t="shared" si="24"/>
        <v>0</v>
      </c>
      <c r="I193" s="74"/>
      <c r="J193" s="74"/>
      <c r="K193" s="74"/>
      <c r="L193" s="158"/>
    </row>
    <row r="194" spans="1:12" s="24" customFormat="1" ht="24" x14ac:dyDescent="0.25">
      <c r="A194" s="198"/>
      <c r="B194" s="19" t="s">
        <v>202</v>
      </c>
      <c r="C194" s="138">
        <f t="shared" si="23"/>
        <v>0</v>
      </c>
      <c r="D194" s="139">
        <f>SUM(D195,D230,D269)</f>
        <v>0</v>
      </c>
      <c r="E194" s="139">
        <f>SUM(E195,E230,E269)</f>
        <v>0</v>
      </c>
      <c r="F194" s="139">
        <f>SUM(F195,F230,F269)</f>
        <v>0</v>
      </c>
      <c r="G194" s="139">
        <f>SUM(G195,G230,G269)</f>
        <v>0</v>
      </c>
      <c r="H194" s="138">
        <f t="shared" si="24"/>
        <v>0</v>
      </c>
      <c r="I194" s="139">
        <f>SUM(I195,I230,I269)</f>
        <v>0</v>
      </c>
      <c r="J194" s="139">
        <f>SUM(J195,J230,J269)</f>
        <v>0</v>
      </c>
      <c r="K194" s="139">
        <f>SUM(K195,K230,K269)</f>
        <v>0</v>
      </c>
      <c r="L194" s="199">
        <f>SUM(L195,L230,L269)</f>
        <v>0</v>
      </c>
    </row>
    <row r="195" spans="1:12" x14ac:dyDescent="0.25">
      <c r="A195" s="142">
        <v>5000</v>
      </c>
      <c r="B195" s="142" t="s">
        <v>203</v>
      </c>
      <c r="C195" s="143">
        <f t="shared" si="23"/>
        <v>0</v>
      </c>
      <c r="D195" s="144">
        <f>D196+D204</f>
        <v>0</v>
      </c>
      <c r="E195" s="144">
        <f>E196+E204</f>
        <v>0</v>
      </c>
      <c r="F195" s="144">
        <f>F196+F204</f>
        <v>0</v>
      </c>
      <c r="G195" s="144">
        <f>G196+G204</f>
        <v>0</v>
      </c>
      <c r="H195" s="143">
        <f t="shared" si="24"/>
        <v>0</v>
      </c>
      <c r="I195" s="144">
        <f>I196+I204</f>
        <v>0</v>
      </c>
      <c r="J195" s="144">
        <f>J196+J204</f>
        <v>0</v>
      </c>
      <c r="K195" s="144">
        <f>K196+K204</f>
        <v>0</v>
      </c>
      <c r="L195" s="200">
        <f>L196+L204</f>
        <v>0</v>
      </c>
    </row>
    <row r="196" spans="1:12" x14ac:dyDescent="0.25">
      <c r="A196" s="56">
        <v>5100</v>
      </c>
      <c r="B196" s="147" t="s">
        <v>204</v>
      </c>
      <c r="C196" s="57">
        <f t="shared" si="23"/>
        <v>0</v>
      </c>
      <c r="D196" s="63">
        <f>D197+D198+D201+D202+D203</f>
        <v>0</v>
      </c>
      <c r="E196" s="63">
        <f>E197+E198+E201+E202+E203</f>
        <v>0</v>
      </c>
      <c r="F196" s="63">
        <f>F197+F198+F201+F202+F203</f>
        <v>0</v>
      </c>
      <c r="G196" s="166">
        <f>G197+G198+G201+G202+G203</f>
        <v>0</v>
      </c>
      <c r="H196" s="57">
        <f t="shared" si="24"/>
        <v>0</v>
      </c>
      <c r="I196" s="63">
        <f>I197+I198+I201+I202+I203</f>
        <v>0</v>
      </c>
      <c r="J196" s="63">
        <f>J197+J198+J201+J202+J203</f>
        <v>0</v>
      </c>
      <c r="K196" s="63">
        <f>K197+K198+K201+K202+K203</f>
        <v>0</v>
      </c>
      <c r="L196" s="167">
        <f>L197+L198+L201+L202+L203</f>
        <v>0</v>
      </c>
    </row>
    <row r="197" spans="1:12" x14ac:dyDescent="0.25">
      <c r="A197" s="168">
        <v>5110</v>
      </c>
      <c r="B197" s="65" t="s">
        <v>205</v>
      </c>
      <c r="C197" s="66">
        <f t="shared" si="23"/>
        <v>0</v>
      </c>
      <c r="D197" s="68"/>
      <c r="E197" s="68"/>
      <c r="F197" s="68"/>
      <c r="G197" s="154"/>
      <c r="H197" s="66">
        <f t="shared" si="24"/>
        <v>0</v>
      </c>
      <c r="I197" s="68"/>
      <c r="J197" s="68"/>
      <c r="K197" s="68"/>
      <c r="L197" s="155"/>
    </row>
    <row r="198" spans="1:12" ht="24" x14ac:dyDescent="0.25">
      <c r="A198" s="159">
        <v>5120</v>
      </c>
      <c r="B198" s="71" t="s">
        <v>206</v>
      </c>
      <c r="C198" s="72">
        <f t="shared" si="23"/>
        <v>0</v>
      </c>
      <c r="D198" s="160">
        <f>D199+D200</f>
        <v>0</v>
      </c>
      <c r="E198" s="160">
        <f>E199+E200</f>
        <v>0</v>
      </c>
      <c r="F198" s="160">
        <f>F199+F200</f>
        <v>0</v>
      </c>
      <c r="G198" s="161">
        <f>G199+G200</f>
        <v>0</v>
      </c>
      <c r="H198" s="72">
        <f t="shared" si="24"/>
        <v>0</v>
      </c>
      <c r="I198" s="160">
        <f>I199+I200</f>
        <v>0</v>
      </c>
      <c r="J198" s="160">
        <f>J199+J200</f>
        <v>0</v>
      </c>
      <c r="K198" s="160">
        <f>K199+K200</f>
        <v>0</v>
      </c>
      <c r="L198" s="162">
        <f>L199+L200</f>
        <v>0</v>
      </c>
    </row>
    <row r="199" spans="1:12" x14ac:dyDescent="0.25">
      <c r="A199" s="44">
        <v>5121</v>
      </c>
      <c r="B199" s="71" t="s">
        <v>207</v>
      </c>
      <c r="C199" s="72">
        <f t="shared" si="23"/>
        <v>0</v>
      </c>
      <c r="D199" s="74"/>
      <c r="E199" s="74"/>
      <c r="F199" s="74"/>
      <c r="G199" s="157"/>
      <c r="H199" s="72">
        <f t="shared" si="24"/>
        <v>0</v>
      </c>
      <c r="I199" s="74"/>
      <c r="J199" s="74"/>
      <c r="K199" s="74"/>
      <c r="L199" s="158"/>
    </row>
    <row r="200" spans="1:12" ht="24" x14ac:dyDescent="0.25">
      <c r="A200" s="44">
        <v>5129</v>
      </c>
      <c r="B200" s="71" t="s">
        <v>208</v>
      </c>
      <c r="C200" s="72">
        <f t="shared" si="23"/>
        <v>0</v>
      </c>
      <c r="D200" s="74"/>
      <c r="E200" s="74"/>
      <c r="F200" s="74"/>
      <c r="G200" s="157"/>
      <c r="H200" s="72">
        <f t="shared" si="24"/>
        <v>0</v>
      </c>
      <c r="I200" s="74"/>
      <c r="J200" s="74"/>
      <c r="K200" s="74"/>
      <c r="L200" s="158"/>
    </row>
    <row r="201" spans="1:12" x14ac:dyDescent="0.25">
      <c r="A201" s="159">
        <v>5130</v>
      </c>
      <c r="B201" s="71" t="s">
        <v>209</v>
      </c>
      <c r="C201" s="72">
        <f t="shared" si="23"/>
        <v>0</v>
      </c>
      <c r="D201" s="74"/>
      <c r="E201" s="74"/>
      <c r="F201" s="74"/>
      <c r="G201" s="157"/>
      <c r="H201" s="72">
        <f t="shared" si="24"/>
        <v>0</v>
      </c>
      <c r="I201" s="74"/>
      <c r="J201" s="74"/>
      <c r="K201" s="74"/>
      <c r="L201" s="158"/>
    </row>
    <row r="202" spans="1:12" x14ac:dyDescent="0.25">
      <c r="A202" s="159">
        <v>5140</v>
      </c>
      <c r="B202" s="71" t="s">
        <v>210</v>
      </c>
      <c r="C202" s="72">
        <f t="shared" si="23"/>
        <v>0</v>
      </c>
      <c r="D202" s="74"/>
      <c r="E202" s="74"/>
      <c r="F202" s="74"/>
      <c r="G202" s="157"/>
      <c r="H202" s="72">
        <f t="shared" si="24"/>
        <v>0</v>
      </c>
      <c r="I202" s="74"/>
      <c r="J202" s="74"/>
      <c r="K202" s="74"/>
      <c r="L202" s="158"/>
    </row>
    <row r="203" spans="1:12" ht="24" x14ac:dyDescent="0.25">
      <c r="A203" s="159">
        <v>5170</v>
      </c>
      <c r="B203" s="71" t="s">
        <v>211</v>
      </c>
      <c r="C203" s="72">
        <f t="shared" si="23"/>
        <v>0</v>
      </c>
      <c r="D203" s="74"/>
      <c r="E203" s="74"/>
      <c r="F203" s="74"/>
      <c r="G203" s="157"/>
      <c r="H203" s="72">
        <f t="shared" si="24"/>
        <v>0</v>
      </c>
      <c r="I203" s="74"/>
      <c r="J203" s="74"/>
      <c r="K203" s="74"/>
      <c r="L203" s="158"/>
    </row>
    <row r="204" spans="1:12" x14ac:dyDescent="0.25">
      <c r="A204" s="56">
        <v>5200</v>
      </c>
      <c r="B204" s="147" t="s">
        <v>212</v>
      </c>
      <c r="C204" s="57">
        <f t="shared" si="23"/>
        <v>0</v>
      </c>
      <c r="D204" s="63">
        <f>D205+D215+D216+D225+D226+D227+D229</f>
        <v>0</v>
      </c>
      <c r="E204" s="63">
        <f>E205+E215+E216+E225+E226+E227+E229</f>
        <v>0</v>
      </c>
      <c r="F204" s="63">
        <f>F205+F215+F216+F225+F226+F227+F229</f>
        <v>0</v>
      </c>
      <c r="G204" s="166">
        <f>G205+G215+G216+G225+G226+G227+G229</f>
        <v>0</v>
      </c>
      <c r="H204" s="57">
        <f t="shared" si="24"/>
        <v>0</v>
      </c>
      <c r="I204" s="63">
        <f>I205+I215+I216+I225+I226+I227+I229</f>
        <v>0</v>
      </c>
      <c r="J204" s="63">
        <f>J205+J215+J216+J225+J226+J227+J229</f>
        <v>0</v>
      </c>
      <c r="K204" s="63">
        <f>K205+K215+K216+K225+K226+K227+K229</f>
        <v>0</v>
      </c>
      <c r="L204" s="167">
        <f>L205+L215+L216+L225+L226+L227+L229</f>
        <v>0</v>
      </c>
    </row>
    <row r="205" spans="1:12" x14ac:dyDescent="0.25">
      <c r="A205" s="150">
        <v>5210</v>
      </c>
      <c r="B205" s="112" t="s">
        <v>213</v>
      </c>
      <c r="C205" s="117">
        <f t="shared" si="23"/>
        <v>0</v>
      </c>
      <c r="D205" s="151">
        <f>SUM(D206:D214)</f>
        <v>0</v>
      </c>
      <c r="E205" s="151">
        <f>SUM(E206:E214)</f>
        <v>0</v>
      </c>
      <c r="F205" s="151">
        <f>SUM(F206:F214)</f>
        <v>0</v>
      </c>
      <c r="G205" s="152">
        <f>SUM(G206:G214)</f>
        <v>0</v>
      </c>
      <c r="H205" s="117">
        <f t="shared" si="24"/>
        <v>0</v>
      </c>
      <c r="I205" s="151">
        <f>SUM(I206:I214)</f>
        <v>0</v>
      </c>
      <c r="J205" s="151">
        <f>SUM(J206:J214)</f>
        <v>0</v>
      </c>
      <c r="K205" s="151">
        <f>SUM(K206:K214)</f>
        <v>0</v>
      </c>
      <c r="L205" s="153">
        <f>SUM(L206:L214)</f>
        <v>0</v>
      </c>
    </row>
    <row r="206" spans="1:12" x14ac:dyDescent="0.25">
      <c r="A206" s="38">
        <v>5211</v>
      </c>
      <c r="B206" s="65" t="s">
        <v>214</v>
      </c>
      <c r="C206" s="66">
        <f t="shared" si="23"/>
        <v>0</v>
      </c>
      <c r="D206" s="68"/>
      <c r="E206" s="68"/>
      <c r="F206" s="68"/>
      <c r="G206" s="154"/>
      <c r="H206" s="66">
        <f t="shared" si="24"/>
        <v>0</v>
      </c>
      <c r="I206" s="68"/>
      <c r="J206" s="68"/>
      <c r="K206" s="68"/>
      <c r="L206" s="155"/>
    </row>
    <row r="207" spans="1:12" x14ac:dyDescent="0.25">
      <c r="A207" s="44">
        <v>5212</v>
      </c>
      <c r="B207" s="71" t="s">
        <v>215</v>
      </c>
      <c r="C207" s="72">
        <f t="shared" si="23"/>
        <v>0</v>
      </c>
      <c r="D207" s="74"/>
      <c r="E207" s="74"/>
      <c r="F207" s="74"/>
      <c r="G207" s="157"/>
      <c r="H207" s="72">
        <f t="shared" si="24"/>
        <v>0</v>
      </c>
      <c r="I207" s="74"/>
      <c r="J207" s="74"/>
      <c r="K207" s="74"/>
      <c r="L207" s="158"/>
    </row>
    <row r="208" spans="1:12" x14ac:dyDescent="0.25">
      <c r="A208" s="44">
        <v>5213</v>
      </c>
      <c r="B208" s="71" t="s">
        <v>216</v>
      </c>
      <c r="C208" s="72">
        <f t="shared" si="23"/>
        <v>0</v>
      </c>
      <c r="D208" s="74"/>
      <c r="E208" s="74"/>
      <c r="F208" s="74"/>
      <c r="G208" s="157"/>
      <c r="H208" s="72">
        <f t="shared" si="24"/>
        <v>0</v>
      </c>
      <c r="I208" s="74"/>
      <c r="J208" s="74"/>
      <c r="K208" s="74"/>
      <c r="L208" s="158"/>
    </row>
    <row r="209" spans="1:12" x14ac:dyDescent="0.25">
      <c r="A209" s="44">
        <v>5214</v>
      </c>
      <c r="B209" s="71" t="s">
        <v>217</v>
      </c>
      <c r="C209" s="72">
        <f t="shared" si="23"/>
        <v>0</v>
      </c>
      <c r="D209" s="74"/>
      <c r="E209" s="74"/>
      <c r="F209" s="74"/>
      <c r="G209" s="157"/>
      <c r="H209" s="72">
        <f t="shared" si="24"/>
        <v>0</v>
      </c>
      <c r="I209" s="74"/>
      <c r="J209" s="74"/>
      <c r="K209" s="74"/>
      <c r="L209" s="158"/>
    </row>
    <row r="210" spans="1:12" x14ac:dyDescent="0.25">
      <c r="A210" s="44">
        <v>5215</v>
      </c>
      <c r="B210" s="71" t="s">
        <v>218</v>
      </c>
      <c r="C210" s="72">
        <f>SUM(D210:G210)</f>
        <v>0</v>
      </c>
      <c r="D210" s="74"/>
      <c r="E210" s="74"/>
      <c r="F210" s="74"/>
      <c r="G210" s="157"/>
      <c r="H210" s="72">
        <f>SUM(I210:L210)</f>
        <v>0</v>
      </c>
      <c r="I210" s="74"/>
      <c r="J210" s="74"/>
      <c r="K210" s="74"/>
      <c r="L210" s="158"/>
    </row>
    <row r="211" spans="1:12" ht="14.25" customHeight="1" x14ac:dyDescent="0.25">
      <c r="A211" s="44">
        <v>5216</v>
      </c>
      <c r="B211" s="71" t="s">
        <v>219</v>
      </c>
      <c r="C211" s="72">
        <f t="shared" si="23"/>
        <v>0</v>
      </c>
      <c r="D211" s="74"/>
      <c r="E211" s="74"/>
      <c r="F211" s="74"/>
      <c r="G211" s="157"/>
      <c r="H211" s="72">
        <f t="shared" si="24"/>
        <v>0</v>
      </c>
      <c r="I211" s="74"/>
      <c r="J211" s="74"/>
      <c r="K211" s="74"/>
      <c r="L211" s="158"/>
    </row>
    <row r="212" spans="1:12" x14ac:dyDescent="0.25">
      <c r="A212" s="44">
        <v>5217</v>
      </c>
      <c r="B212" s="71" t="s">
        <v>220</v>
      </c>
      <c r="C212" s="72">
        <f t="shared" si="23"/>
        <v>0</v>
      </c>
      <c r="D212" s="74"/>
      <c r="E212" s="74"/>
      <c r="F212" s="74"/>
      <c r="G212" s="157"/>
      <c r="H212" s="72">
        <f t="shared" si="24"/>
        <v>0</v>
      </c>
      <c r="I212" s="74"/>
      <c r="J212" s="74"/>
      <c r="K212" s="74"/>
      <c r="L212" s="158"/>
    </row>
    <row r="213" spans="1:12" x14ac:dyDescent="0.25">
      <c r="A213" s="44">
        <v>5218</v>
      </c>
      <c r="B213" s="71" t="s">
        <v>221</v>
      </c>
      <c r="C213" s="72">
        <f t="shared" si="23"/>
        <v>0</v>
      </c>
      <c r="D213" s="74"/>
      <c r="E213" s="74"/>
      <c r="F213" s="74"/>
      <c r="G213" s="157"/>
      <c r="H213" s="72">
        <f t="shared" si="24"/>
        <v>0</v>
      </c>
      <c r="I213" s="74"/>
      <c r="J213" s="74"/>
      <c r="K213" s="74"/>
      <c r="L213" s="158"/>
    </row>
    <row r="214" spans="1:12" x14ac:dyDescent="0.25">
      <c r="A214" s="44">
        <v>5219</v>
      </c>
      <c r="B214" s="71" t="s">
        <v>222</v>
      </c>
      <c r="C214" s="72">
        <f t="shared" si="23"/>
        <v>0</v>
      </c>
      <c r="D214" s="74"/>
      <c r="E214" s="74"/>
      <c r="F214" s="74"/>
      <c r="G214" s="157"/>
      <c r="H214" s="72">
        <f t="shared" si="24"/>
        <v>0</v>
      </c>
      <c r="I214" s="74"/>
      <c r="J214" s="74"/>
      <c r="K214" s="74"/>
      <c r="L214" s="158"/>
    </row>
    <row r="215" spans="1:12" ht="13.5" customHeight="1" x14ac:dyDescent="0.25">
      <c r="A215" s="159">
        <v>5220</v>
      </c>
      <c r="B215" s="71" t="s">
        <v>223</v>
      </c>
      <c r="C215" s="72">
        <f t="shared" si="23"/>
        <v>0</v>
      </c>
      <c r="D215" s="74"/>
      <c r="E215" s="74"/>
      <c r="F215" s="74"/>
      <c r="G215" s="157"/>
      <c r="H215" s="72">
        <f t="shared" si="24"/>
        <v>0</v>
      </c>
      <c r="I215" s="74"/>
      <c r="J215" s="74"/>
      <c r="K215" s="74"/>
      <c r="L215" s="158"/>
    </row>
    <row r="216" spans="1:12" x14ac:dyDescent="0.25">
      <c r="A216" s="159">
        <v>5230</v>
      </c>
      <c r="B216" s="71" t="s">
        <v>224</v>
      </c>
      <c r="C216" s="72">
        <f t="shared" si="23"/>
        <v>0</v>
      </c>
      <c r="D216" s="160">
        <f>SUM(D217:D224)</f>
        <v>0</v>
      </c>
      <c r="E216" s="160">
        <f>SUM(E217:E224)</f>
        <v>0</v>
      </c>
      <c r="F216" s="160">
        <f>SUM(F217:F224)</f>
        <v>0</v>
      </c>
      <c r="G216" s="161">
        <f>SUM(G217:G224)</f>
        <v>0</v>
      </c>
      <c r="H216" s="72">
        <f t="shared" si="24"/>
        <v>0</v>
      </c>
      <c r="I216" s="160">
        <f>SUM(I217:I224)</f>
        <v>0</v>
      </c>
      <c r="J216" s="160">
        <f>SUM(J217:J224)</f>
        <v>0</v>
      </c>
      <c r="K216" s="160">
        <f>SUM(K217:K224)</f>
        <v>0</v>
      </c>
      <c r="L216" s="162">
        <f>SUM(L217:L224)</f>
        <v>0</v>
      </c>
    </row>
    <row r="217" spans="1:12" x14ac:dyDescent="0.25">
      <c r="A217" s="44">
        <v>5231</v>
      </c>
      <c r="B217" s="71" t="s">
        <v>225</v>
      </c>
      <c r="C217" s="72">
        <f t="shared" si="23"/>
        <v>0</v>
      </c>
      <c r="D217" s="74"/>
      <c r="E217" s="74"/>
      <c r="F217" s="74"/>
      <c r="G217" s="157"/>
      <c r="H217" s="72">
        <f t="shared" si="24"/>
        <v>0</v>
      </c>
      <c r="I217" s="74"/>
      <c r="J217" s="74"/>
      <c r="K217" s="74"/>
      <c r="L217" s="158"/>
    </row>
    <row r="218" spans="1:12" x14ac:dyDescent="0.25">
      <c r="A218" s="44">
        <v>5232</v>
      </c>
      <c r="B218" s="71" t="s">
        <v>226</v>
      </c>
      <c r="C218" s="72">
        <f t="shared" si="23"/>
        <v>0</v>
      </c>
      <c r="D218" s="74"/>
      <c r="E218" s="74"/>
      <c r="F218" s="74"/>
      <c r="G218" s="157"/>
      <c r="H218" s="72">
        <f t="shared" si="24"/>
        <v>0</v>
      </c>
      <c r="I218" s="74"/>
      <c r="J218" s="74"/>
      <c r="K218" s="74"/>
      <c r="L218" s="158"/>
    </row>
    <row r="219" spans="1:12" x14ac:dyDescent="0.25">
      <c r="A219" s="44">
        <v>5233</v>
      </c>
      <c r="B219" s="71" t="s">
        <v>227</v>
      </c>
      <c r="C219" s="201">
        <f t="shared" si="23"/>
        <v>0</v>
      </c>
      <c r="D219" s="74"/>
      <c r="E219" s="74"/>
      <c r="F219" s="74"/>
      <c r="G219" s="157"/>
      <c r="H219" s="72">
        <f t="shared" si="24"/>
        <v>0</v>
      </c>
      <c r="I219" s="74"/>
      <c r="J219" s="74"/>
      <c r="K219" s="74"/>
      <c r="L219" s="158"/>
    </row>
    <row r="220" spans="1:12" ht="24" x14ac:dyDescent="0.25">
      <c r="A220" s="44">
        <v>5234</v>
      </c>
      <c r="B220" s="71" t="s">
        <v>228</v>
      </c>
      <c r="C220" s="201">
        <f t="shared" si="23"/>
        <v>0</v>
      </c>
      <c r="D220" s="74"/>
      <c r="E220" s="74"/>
      <c r="F220" s="74"/>
      <c r="G220" s="157"/>
      <c r="H220" s="72">
        <f t="shared" si="24"/>
        <v>0</v>
      </c>
      <c r="I220" s="74"/>
      <c r="J220" s="74"/>
      <c r="K220" s="74"/>
      <c r="L220" s="158"/>
    </row>
    <row r="221" spans="1:12" ht="14.25" customHeight="1" x14ac:dyDescent="0.25">
      <c r="A221" s="44">
        <v>5236</v>
      </c>
      <c r="B221" s="71" t="s">
        <v>229</v>
      </c>
      <c r="C221" s="201">
        <f t="shared" si="23"/>
        <v>0</v>
      </c>
      <c r="D221" s="74"/>
      <c r="E221" s="74"/>
      <c r="F221" s="74"/>
      <c r="G221" s="157"/>
      <c r="H221" s="72">
        <f t="shared" si="24"/>
        <v>0</v>
      </c>
      <c r="I221" s="74"/>
      <c r="J221" s="74"/>
      <c r="K221" s="74"/>
      <c r="L221" s="158"/>
    </row>
    <row r="222" spans="1:12" ht="14.25" customHeight="1" x14ac:dyDescent="0.25">
      <c r="A222" s="44">
        <v>5237</v>
      </c>
      <c r="B222" s="71" t="s">
        <v>230</v>
      </c>
      <c r="C222" s="201">
        <f t="shared" si="23"/>
        <v>0</v>
      </c>
      <c r="D222" s="74"/>
      <c r="E222" s="74"/>
      <c r="F222" s="74"/>
      <c r="G222" s="157"/>
      <c r="H222" s="72">
        <f t="shared" si="24"/>
        <v>0</v>
      </c>
      <c r="I222" s="74"/>
      <c r="J222" s="74"/>
      <c r="K222" s="74"/>
      <c r="L222" s="158"/>
    </row>
    <row r="223" spans="1:12" ht="24" x14ac:dyDescent="0.25">
      <c r="A223" s="44">
        <v>5238</v>
      </c>
      <c r="B223" s="71" t="s">
        <v>231</v>
      </c>
      <c r="C223" s="201">
        <f t="shared" si="23"/>
        <v>0</v>
      </c>
      <c r="D223" s="74"/>
      <c r="E223" s="74"/>
      <c r="F223" s="74"/>
      <c r="G223" s="157"/>
      <c r="H223" s="72">
        <f t="shared" si="24"/>
        <v>0</v>
      </c>
      <c r="I223" s="74"/>
      <c r="J223" s="74"/>
      <c r="K223" s="74"/>
      <c r="L223" s="158"/>
    </row>
    <row r="224" spans="1:12" ht="24" x14ac:dyDescent="0.25">
      <c r="A224" s="44">
        <v>5239</v>
      </c>
      <c r="B224" s="71" t="s">
        <v>232</v>
      </c>
      <c r="C224" s="201">
        <f t="shared" si="23"/>
        <v>0</v>
      </c>
      <c r="D224" s="74"/>
      <c r="E224" s="74"/>
      <c r="F224" s="74"/>
      <c r="G224" s="157"/>
      <c r="H224" s="72">
        <f t="shared" si="24"/>
        <v>0</v>
      </c>
      <c r="I224" s="74"/>
      <c r="J224" s="74"/>
      <c r="K224" s="74"/>
      <c r="L224" s="158"/>
    </row>
    <row r="225" spans="1:12" ht="24" x14ac:dyDescent="0.25">
      <c r="A225" s="159">
        <v>5240</v>
      </c>
      <c r="B225" s="71" t="s">
        <v>233</v>
      </c>
      <c r="C225" s="201">
        <f t="shared" si="23"/>
        <v>0</v>
      </c>
      <c r="D225" s="74"/>
      <c r="E225" s="74"/>
      <c r="F225" s="74"/>
      <c r="G225" s="157"/>
      <c r="H225" s="72">
        <f t="shared" si="24"/>
        <v>0</v>
      </c>
      <c r="I225" s="74"/>
      <c r="J225" s="74"/>
      <c r="K225" s="74"/>
      <c r="L225" s="158"/>
    </row>
    <row r="226" spans="1:12" x14ac:dyDescent="0.25">
      <c r="A226" s="159">
        <v>5250</v>
      </c>
      <c r="B226" s="71" t="s">
        <v>234</v>
      </c>
      <c r="C226" s="201">
        <f t="shared" si="23"/>
        <v>0</v>
      </c>
      <c r="D226" s="74"/>
      <c r="E226" s="74"/>
      <c r="F226" s="74"/>
      <c r="G226" s="157"/>
      <c r="H226" s="72">
        <f t="shared" si="24"/>
        <v>0</v>
      </c>
      <c r="I226" s="74"/>
      <c r="J226" s="74"/>
      <c r="K226" s="74"/>
      <c r="L226" s="158"/>
    </row>
    <row r="227" spans="1:12" x14ac:dyDescent="0.25">
      <c r="A227" s="159">
        <v>5260</v>
      </c>
      <c r="B227" s="71" t="s">
        <v>235</v>
      </c>
      <c r="C227" s="201">
        <f t="shared" si="23"/>
        <v>0</v>
      </c>
      <c r="D227" s="160">
        <f>SUM(D228)</f>
        <v>0</v>
      </c>
      <c r="E227" s="160">
        <f>SUM(E228)</f>
        <v>0</v>
      </c>
      <c r="F227" s="160">
        <f>SUM(F228)</f>
        <v>0</v>
      </c>
      <c r="G227" s="161">
        <f>SUM(G228)</f>
        <v>0</v>
      </c>
      <c r="H227" s="72">
        <f t="shared" si="24"/>
        <v>0</v>
      </c>
      <c r="I227" s="160">
        <f>SUM(I228)</f>
        <v>0</v>
      </c>
      <c r="J227" s="160">
        <f>SUM(J228)</f>
        <v>0</v>
      </c>
      <c r="K227" s="160">
        <f>SUM(K228)</f>
        <v>0</v>
      </c>
      <c r="L227" s="162">
        <f>SUM(L228)</f>
        <v>0</v>
      </c>
    </row>
    <row r="228" spans="1:12" ht="24" x14ac:dyDescent="0.25">
      <c r="A228" s="44">
        <v>5269</v>
      </c>
      <c r="B228" s="71" t="s">
        <v>236</v>
      </c>
      <c r="C228" s="201">
        <f t="shared" si="23"/>
        <v>0</v>
      </c>
      <c r="D228" s="74"/>
      <c r="E228" s="74"/>
      <c r="F228" s="74"/>
      <c r="G228" s="157"/>
      <c r="H228" s="72">
        <f t="shared" si="24"/>
        <v>0</v>
      </c>
      <c r="I228" s="74"/>
      <c r="J228" s="74"/>
      <c r="K228" s="74"/>
      <c r="L228" s="158"/>
    </row>
    <row r="229" spans="1:12" ht="24" x14ac:dyDescent="0.25">
      <c r="A229" s="150">
        <v>5270</v>
      </c>
      <c r="B229" s="112" t="s">
        <v>237</v>
      </c>
      <c r="C229" s="202">
        <f t="shared" si="23"/>
        <v>0</v>
      </c>
      <c r="D229" s="163"/>
      <c r="E229" s="163"/>
      <c r="F229" s="163"/>
      <c r="G229" s="164"/>
      <c r="H229" s="117">
        <f t="shared" si="24"/>
        <v>0</v>
      </c>
      <c r="I229" s="163"/>
      <c r="J229" s="163"/>
      <c r="K229" s="163"/>
      <c r="L229" s="165"/>
    </row>
    <row r="230" spans="1:12" x14ac:dyDescent="0.25">
      <c r="A230" s="142">
        <v>6000</v>
      </c>
      <c r="B230" s="142" t="s">
        <v>238</v>
      </c>
      <c r="C230" s="203">
        <f t="shared" si="23"/>
        <v>0</v>
      </c>
      <c r="D230" s="144">
        <f>D231+D251+D259</f>
        <v>0</v>
      </c>
      <c r="E230" s="144">
        <f>E231+E251+E259</f>
        <v>0</v>
      </c>
      <c r="F230" s="144">
        <f>F231+F251+F259</f>
        <v>0</v>
      </c>
      <c r="G230" s="145">
        <f>G231+G251+G259</f>
        <v>0</v>
      </c>
      <c r="H230" s="143">
        <f t="shared" si="24"/>
        <v>0</v>
      </c>
      <c r="I230" s="144">
        <f>I231+I251+I259</f>
        <v>0</v>
      </c>
      <c r="J230" s="144">
        <f>J231+J251+J259</f>
        <v>0</v>
      </c>
      <c r="K230" s="144">
        <f>K231+K251+K259</f>
        <v>0</v>
      </c>
      <c r="L230" s="146">
        <f>L231+L251+L259</f>
        <v>0</v>
      </c>
    </row>
    <row r="231" spans="1:12" ht="14.25" customHeight="1" x14ac:dyDescent="0.25">
      <c r="A231" s="192">
        <v>6200</v>
      </c>
      <c r="B231" s="183" t="s">
        <v>239</v>
      </c>
      <c r="C231" s="204">
        <f>SUM(D231:G231)</f>
        <v>0</v>
      </c>
      <c r="D231" s="194">
        <f>SUM(D232,D233,D235,D238,D244,D245,D246)</f>
        <v>0</v>
      </c>
      <c r="E231" s="194">
        <f>SUM(E232,E233,E235,E238,E244,E245,E246)</f>
        <v>0</v>
      </c>
      <c r="F231" s="194">
        <f>SUM(F232,F233,F235,F238,F244,F245,F246)</f>
        <v>0</v>
      </c>
      <c r="G231" s="194">
        <f>SUM(G232,G233,G235,G238,G244,G245,G246)</f>
        <v>0</v>
      </c>
      <c r="H231" s="193">
        <f t="shared" si="24"/>
        <v>0</v>
      </c>
      <c r="I231" s="194">
        <f>SUM(I232,I233,I235,I238,I244,I245,I246)</f>
        <v>0</v>
      </c>
      <c r="J231" s="194">
        <f>SUM(J232,J233,J235,J238,J244,J245,J246)</f>
        <v>0</v>
      </c>
      <c r="K231" s="194">
        <f>SUM(K232,K233,K235,K238,K244,K245,K246)</f>
        <v>0</v>
      </c>
      <c r="L231" s="149">
        <f>SUM(L232,L233,L235,L238,L244,L245,L246)</f>
        <v>0</v>
      </c>
    </row>
    <row r="232" spans="1:12" ht="24" x14ac:dyDescent="0.25">
      <c r="A232" s="168">
        <v>6220</v>
      </c>
      <c r="B232" s="65" t="s">
        <v>240</v>
      </c>
      <c r="C232" s="205">
        <f t="shared" si="23"/>
        <v>0</v>
      </c>
      <c r="D232" s="68"/>
      <c r="E232" s="68"/>
      <c r="F232" s="68"/>
      <c r="G232" s="206"/>
      <c r="H232" s="207">
        <f t="shared" si="24"/>
        <v>0</v>
      </c>
      <c r="I232" s="68"/>
      <c r="J232" s="68"/>
      <c r="K232" s="68"/>
      <c r="L232" s="155"/>
    </row>
    <row r="233" spans="1:12" x14ac:dyDescent="0.25">
      <c r="A233" s="159">
        <v>6230</v>
      </c>
      <c r="B233" s="71" t="s">
        <v>241</v>
      </c>
      <c r="C233" s="201">
        <f t="shared" si="23"/>
        <v>0</v>
      </c>
      <c r="D233" s="160">
        <f>SUM(D234)</f>
        <v>0</v>
      </c>
      <c r="E233" s="160">
        <f t="shared" ref="E233:L233" si="25">SUM(E234)</f>
        <v>0</v>
      </c>
      <c r="F233" s="160">
        <f t="shared" si="25"/>
        <v>0</v>
      </c>
      <c r="G233" s="161">
        <f t="shared" si="25"/>
        <v>0</v>
      </c>
      <c r="H233" s="208">
        <f t="shared" si="24"/>
        <v>0</v>
      </c>
      <c r="I233" s="160">
        <f t="shared" si="25"/>
        <v>0</v>
      </c>
      <c r="J233" s="160">
        <f t="shared" si="25"/>
        <v>0</v>
      </c>
      <c r="K233" s="160">
        <f t="shared" si="25"/>
        <v>0</v>
      </c>
      <c r="L233" s="162">
        <f t="shared" si="25"/>
        <v>0</v>
      </c>
    </row>
    <row r="234" spans="1:12" ht="24" x14ac:dyDescent="0.25">
      <c r="A234" s="44">
        <v>6239</v>
      </c>
      <c r="B234" s="65" t="s">
        <v>242</v>
      </c>
      <c r="C234" s="201">
        <f t="shared" si="23"/>
        <v>0</v>
      </c>
      <c r="D234" s="68"/>
      <c r="E234" s="68"/>
      <c r="F234" s="68"/>
      <c r="G234" s="154"/>
      <c r="H234" s="208">
        <f t="shared" si="24"/>
        <v>0</v>
      </c>
      <c r="I234" s="68"/>
      <c r="J234" s="68"/>
      <c r="K234" s="68"/>
      <c r="L234" s="155"/>
    </row>
    <row r="235" spans="1:12" ht="24" x14ac:dyDescent="0.25">
      <c r="A235" s="159">
        <v>6240</v>
      </c>
      <c r="B235" s="71" t="s">
        <v>243</v>
      </c>
      <c r="C235" s="201">
        <f>SUM(D235:G235)</f>
        <v>0</v>
      </c>
      <c r="D235" s="160">
        <f>SUM(D236:D237)</f>
        <v>0</v>
      </c>
      <c r="E235" s="160">
        <f>SUM(E236:E237)</f>
        <v>0</v>
      </c>
      <c r="F235" s="160">
        <f>SUM(F236:F237)</f>
        <v>0</v>
      </c>
      <c r="G235" s="161">
        <f>SUM(G236:G237)</f>
        <v>0</v>
      </c>
      <c r="H235" s="208">
        <f t="shared" si="24"/>
        <v>0</v>
      </c>
      <c r="I235" s="160">
        <f>SUM(I236:I237)</f>
        <v>0</v>
      </c>
      <c r="J235" s="160">
        <f>SUM(J236:J237)</f>
        <v>0</v>
      </c>
      <c r="K235" s="160">
        <f>SUM(K236:K237)</f>
        <v>0</v>
      </c>
      <c r="L235" s="162">
        <f>SUM(L236:L237)</f>
        <v>0</v>
      </c>
    </row>
    <row r="236" spans="1:12" x14ac:dyDescent="0.25">
      <c r="A236" s="44">
        <v>6241</v>
      </c>
      <c r="B236" s="71" t="s">
        <v>244</v>
      </c>
      <c r="C236" s="201">
        <f>SUM(D236:G236)</f>
        <v>0</v>
      </c>
      <c r="D236" s="74"/>
      <c r="E236" s="74"/>
      <c r="F236" s="74"/>
      <c r="G236" s="157"/>
      <c r="H236" s="208">
        <f>SUM(I236:L236)</f>
        <v>0</v>
      </c>
      <c r="I236" s="74"/>
      <c r="J236" s="74"/>
      <c r="K236" s="74"/>
      <c r="L236" s="158"/>
    </row>
    <row r="237" spans="1:12" x14ac:dyDescent="0.25">
      <c r="A237" s="44">
        <v>6242</v>
      </c>
      <c r="B237" s="71" t="s">
        <v>245</v>
      </c>
      <c r="C237" s="201">
        <f>SUM(D237:G237)</f>
        <v>0</v>
      </c>
      <c r="D237" s="74"/>
      <c r="E237" s="74"/>
      <c r="F237" s="74"/>
      <c r="G237" s="157"/>
      <c r="H237" s="208">
        <f t="shared" si="24"/>
        <v>0</v>
      </c>
      <c r="I237" s="74"/>
      <c r="J237" s="74"/>
      <c r="K237" s="74"/>
      <c r="L237" s="158"/>
    </row>
    <row r="238" spans="1:12" ht="25.5" customHeight="1" x14ac:dyDescent="0.25">
      <c r="A238" s="159">
        <v>6250</v>
      </c>
      <c r="B238" s="71" t="s">
        <v>246</v>
      </c>
      <c r="C238" s="201">
        <f>SUM(D238:G238)</f>
        <v>0</v>
      </c>
      <c r="D238" s="160">
        <f>SUM(D239:D243)</f>
        <v>0</v>
      </c>
      <c r="E238" s="160">
        <f>SUM(E239:E243)</f>
        <v>0</v>
      </c>
      <c r="F238" s="160">
        <f>SUM(F239:F243)</f>
        <v>0</v>
      </c>
      <c r="G238" s="161">
        <f>SUM(G239:G243)</f>
        <v>0</v>
      </c>
      <c r="H238" s="208">
        <f t="shared" si="24"/>
        <v>0</v>
      </c>
      <c r="I238" s="160">
        <f>SUM(I239:I243)</f>
        <v>0</v>
      </c>
      <c r="J238" s="160">
        <f>SUM(J239:J243)</f>
        <v>0</v>
      </c>
      <c r="K238" s="160">
        <f>SUM(K239:K243)</f>
        <v>0</v>
      </c>
      <c r="L238" s="162">
        <f>SUM(L239:L243)</f>
        <v>0</v>
      </c>
    </row>
    <row r="239" spans="1:12" ht="14.25" customHeight="1" x14ac:dyDescent="0.25">
      <c r="A239" s="44">
        <v>6252</v>
      </c>
      <c r="B239" s="71" t="s">
        <v>247</v>
      </c>
      <c r="C239" s="201">
        <f>SUM(D239:G239)</f>
        <v>0</v>
      </c>
      <c r="D239" s="74"/>
      <c r="E239" s="74"/>
      <c r="F239" s="74"/>
      <c r="G239" s="157"/>
      <c r="H239" s="208">
        <f t="shared" si="24"/>
        <v>0</v>
      </c>
      <c r="I239" s="74"/>
      <c r="J239" s="74"/>
      <c r="K239" s="74"/>
      <c r="L239" s="158"/>
    </row>
    <row r="240" spans="1:12" ht="14.25" customHeight="1" x14ac:dyDescent="0.25">
      <c r="A240" s="44">
        <v>6253</v>
      </c>
      <c r="B240" s="71" t="s">
        <v>248</v>
      </c>
      <c r="C240" s="201">
        <f t="shared" si="23"/>
        <v>0</v>
      </c>
      <c r="D240" s="74"/>
      <c r="E240" s="74"/>
      <c r="F240" s="74"/>
      <c r="G240" s="157"/>
      <c r="H240" s="208">
        <f t="shared" si="24"/>
        <v>0</v>
      </c>
      <c r="I240" s="74"/>
      <c r="J240" s="74"/>
      <c r="K240" s="74"/>
      <c r="L240" s="158"/>
    </row>
    <row r="241" spans="1:12" ht="24" x14ac:dyDescent="0.25">
      <c r="A241" s="44">
        <v>6254</v>
      </c>
      <c r="B241" s="71" t="s">
        <v>249</v>
      </c>
      <c r="C241" s="201">
        <f t="shared" si="23"/>
        <v>0</v>
      </c>
      <c r="D241" s="74"/>
      <c r="E241" s="74"/>
      <c r="F241" s="74"/>
      <c r="G241" s="157"/>
      <c r="H241" s="208">
        <f t="shared" si="24"/>
        <v>0</v>
      </c>
      <c r="I241" s="74"/>
      <c r="J241" s="74"/>
      <c r="K241" s="74"/>
      <c r="L241" s="158"/>
    </row>
    <row r="242" spans="1:12" ht="24" x14ac:dyDescent="0.25">
      <c r="A242" s="44">
        <v>6255</v>
      </c>
      <c r="B242" s="71" t="s">
        <v>250</v>
      </c>
      <c r="C242" s="201">
        <f t="shared" si="23"/>
        <v>0</v>
      </c>
      <c r="D242" s="74"/>
      <c r="E242" s="74"/>
      <c r="F242" s="74"/>
      <c r="G242" s="157"/>
      <c r="H242" s="208">
        <f t="shared" si="24"/>
        <v>0</v>
      </c>
      <c r="I242" s="74"/>
      <c r="J242" s="74"/>
      <c r="K242" s="74"/>
      <c r="L242" s="158"/>
    </row>
    <row r="243" spans="1:12" x14ac:dyDescent="0.25">
      <c r="A243" s="44">
        <v>6259</v>
      </c>
      <c r="B243" s="71" t="s">
        <v>251</v>
      </c>
      <c r="C243" s="201">
        <f t="shared" si="23"/>
        <v>0</v>
      </c>
      <c r="D243" s="74"/>
      <c r="E243" s="74"/>
      <c r="F243" s="74"/>
      <c r="G243" s="157"/>
      <c r="H243" s="208">
        <f t="shared" si="24"/>
        <v>0</v>
      </c>
      <c r="I243" s="74"/>
      <c r="J243" s="74"/>
      <c r="K243" s="74"/>
      <c r="L243" s="158"/>
    </row>
    <row r="244" spans="1:12" ht="24" x14ac:dyDescent="0.25">
      <c r="A244" s="159">
        <v>6260</v>
      </c>
      <c r="B244" s="71" t="s">
        <v>252</v>
      </c>
      <c r="C244" s="201">
        <f t="shared" si="23"/>
        <v>0</v>
      </c>
      <c r="D244" s="74"/>
      <c r="E244" s="74"/>
      <c r="F244" s="74"/>
      <c r="G244" s="157"/>
      <c r="H244" s="208">
        <f t="shared" si="24"/>
        <v>0</v>
      </c>
      <c r="I244" s="74"/>
      <c r="J244" s="74"/>
      <c r="K244" s="74"/>
      <c r="L244" s="158"/>
    </row>
    <row r="245" spans="1:12" x14ac:dyDescent="0.25">
      <c r="A245" s="159">
        <v>6270</v>
      </c>
      <c r="B245" s="71" t="s">
        <v>253</v>
      </c>
      <c r="C245" s="201">
        <f t="shared" si="23"/>
        <v>0</v>
      </c>
      <c r="D245" s="74"/>
      <c r="E245" s="74"/>
      <c r="F245" s="74"/>
      <c r="G245" s="157"/>
      <c r="H245" s="208">
        <f t="shared" si="24"/>
        <v>0</v>
      </c>
      <c r="I245" s="74"/>
      <c r="J245" s="74"/>
      <c r="K245" s="74"/>
      <c r="L245" s="158"/>
    </row>
    <row r="246" spans="1:12" ht="24" x14ac:dyDescent="0.25">
      <c r="A246" s="168">
        <v>6290</v>
      </c>
      <c r="B246" s="65" t="s">
        <v>254</v>
      </c>
      <c r="C246" s="209">
        <f t="shared" si="23"/>
        <v>0</v>
      </c>
      <c r="D246" s="169">
        <f>SUM(D247:D250)</f>
        <v>0</v>
      </c>
      <c r="E246" s="169">
        <f t="shared" ref="E246:G246" si="26">SUM(E247:E250)</f>
        <v>0</v>
      </c>
      <c r="F246" s="169">
        <f t="shared" si="26"/>
        <v>0</v>
      </c>
      <c r="G246" s="210">
        <f t="shared" si="26"/>
        <v>0</v>
      </c>
      <c r="H246" s="209">
        <f t="shared" si="24"/>
        <v>0</v>
      </c>
      <c r="I246" s="169">
        <f>SUM(I247:I250)</f>
        <v>0</v>
      </c>
      <c r="J246" s="169">
        <f t="shared" ref="J246:L246" si="27">SUM(J247:J250)</f>
        <v>0</v>
      </c>
      <c r="K246" s="169">
        <f t="shared" si="27"/>
        <v>0</v>
      </c>
      <c r="L246" s="186">
        <f t="shared" si="27"/>
        <v>0</v>
      </c>
    </row>
    <row r="247" spans="1:12" x14ac:dyDescent="0.25">
      <c r="A247" s="44">
        <v>6291</v>
      </c>
      <c r="B247" s="71" t="s">
        <v>255</v>
      </c>
      <c r="C247" s="201">
        <f t="shared" si="23"/>
        <v>0</v>
      </c>
      <c r="D247" s="74"/>
      <c r="E247" s="74"/>
      <c r="F247" s="74"/>
      <c r="G247" s="211"/>
      <c r="H247" s="201">
        <f t="shared" si="24"/>
        <v>0</v>
      </c>
      <c r="I247" s="74"/>
      <c r="J247" s="74"/>
      <c r="K247" s="74"/>
      <c r="L247" s="158"/>
    </row>
    <row r="248" spans="1:12" x14ac:dyDescent="0.25">
      <c r="A248" s="44">
        <v>6292</v>
      </c>
      <c r="B248" s="71" t="s">
        <v>256</v>
      </c>
      <c r="C248" s="201">
        <f t="shared" si="23"/>
        <v>0</v>
      </c>
      <c r="D248" s="74"/>
      <c r="E248" s="74"/>
      <c r="F248" s="74"/>
      <c r="G248" s="211"/>
      <c r="H248" s="201">
        <f t="shared" si="24"/>
        <v>0</v>
      </c>
      <c r="I248" s="74"/>
      <c r="J248" s="74"/>
      <c r="K248" s="74"/>
      <c r="L248" s="158"/>
    </row>
    <row r="249" spans="1:12" ht="72" x14ac:dyDescent="0.25">
      <c r="A249" s="44">
        <v>6296</v>
      </c>
      <c r="B249" s="71" t="s">
        <v>257</v>
      </c>
      <c r="C249" s="201">
        <f t="shared" si="23"/>
        <v>0</v>
      </c>
      <c r="D249" s="74"/>
      <c r="E249" s="74"/>
      <c r="F249" s="74"/>
      <c r="G249" s="211"/>
      <c r="H249" s="201">
        <f t="shared" si="24"/>
        <v>0</v>
      </c>
      <c r="I249" s="74"/>
      <c r="J249" s="74"/>
      <c r="K249" s="74"/>
      <c r="L249" s="158"/>
    </row>
    <row r="250" spans="1:12" ht="39.75" customHeight="1" x14ac:dyDescent="0.25">
      <c r="A250" s="44">
        <v>6299</v>
      </c>
      <c r="B250" s="71" t="s">
        <v>258</v>
      </c>
      <c r="C250" s="201">
        <f t="shared" si="23"/>
        <v>0</v>
      </c>
      <c r="D250" s="74"/>
      <c r="E250" s="74"/>
      <c r="F250" s="74"/>
      <c r="G250" s="211"/>
      <c r="H250" s="201">
        <f t="shared" si="24"/>
        <v>0</v>
      </c>
      <c r="I250" s="74"/>
      <c r="J250" s="74"/>
      <c r="K250" s="74"/>
      <c r="L250" s="158"/>
    </row>
    <row r="251" spans="1:12" x14ac:dyDescent="0.25">
      <c r="A251" s="56">
        <v>6300</v>
      </c>
      <c r="B251" s="147" t="s">
        <v>259</v>
      </c>
      <c r="C251" s="184">
        <f t="shared" si="23"/>
        <v>0</v>
      </c>
      <c r="D251" s="63">
        <f>SUM(D252,D257,D258)</f>
        <v>0</v>
      </c>
      <c r="E251" s="63">
        <f t="shared" ref="E251:G251" si="28">SUM(E252,E257,E258)</f>
        <v>0</v>
      </c>
      <c r="F251" s="63">
        <f t="shared" si="28"/>
        <v>0</v>
      </c>
      <c r="G251" s="63">
        <f t="shared" si="28"/>
        <v>0</v>
      </c>
      <c r="H251" s="57">
        <f t="shared" si="24"/>
        <v>0</v>
      </c>
      <c r="I251" s="63">
        <f>SUM(I252,I257,I258)</f>
        <v>0</v>
      </c>
      <c r="J251" s="63">
        <f t="shared" ref="J251:L251" si="29">SUM(J252,J257,J258)</f>
        <v>0</v>
      </c>
      <c r="K251" s="63">
        <f t="shared" si="29"/>
        <v>0</v>
      </c>
      <c r="L251" s="172">
        <f t="shared" si="29"/>
        <v>0</v>
      </c>
    </row>
    <row r="252" spans="1:12" ht="24" x14ac:dyDescent="0.25">
      <c r="A252" s="168">
        <v>6320</v>
      </c>
      <c r="B252" s="65" t="s">
        <v>260</v>
      </c>
      <c r="C252" s="209">
        <f t="shared" si="23"/>
        <v>0</v>
      </c>
      <c r="D252" s="169">
        <f>SUM(D253:D256)</f>
        <v>0</v>
      </c>
      <c r="E252" s="169">
        <f>SUM(E253:E256)</f>
        <v>0</v>
      </c>
      <c r="F252" s="169">
        <f t="shared" ref="F252:G252" si="30">SUM(F253:F256)</f>
        <v>0</v>
      </c>
      <c r="G252" s="212">
        <f t="shared" si="30"/>
        <v>0</v>
      </c>
      <c r="H252" s="209">
        <f t="shared" si="24"/>
        <v>0</v>
      </c>
      <c r="I252" s="169">
        <f>SUM(I253:I256)</f>
        <v>0</v>
      </c>
      <c r="J252" s="169">
        <f t="shared" ref="J252:L252" si="31">SUM(J253:J256)</f>
        <v>0</v>
      </c>
      <c r="K252" s="169">
        <f t="shared" si="31"/>
        <v>0</v>
      </c>
      <c r="L252" s="213">
        <f t="shared" si="31"/>
        <v>0</v>
      </c>
    </row>
    <row r="253" spans="1:12" x14ac:dyDescent="0.25">
      <c r="A253" s="44">
        <v>6322</v>
      </c>
      <c r="B253" s="71" t="s">
        <v>261</v>
      </c>
      <c r="C253" s="201">
        <f t="shared" si="23"/>
        <v>0</v>
      </c>
      <c r="D253" s="74"/>
      <c r="E253" s="74"/>
      <c r="F253" s="74"/>
      <c r="G253" s="211"/>
      <c r="H253" s="201">
        <f t="shared" si="24"/>
        <v>0</v>
      </c>
      <c r="I253" s="74"/>
      <c r="J253" s="74"/>
      <c r="K253" s="74"/>
      <c r="L253" s="158"/>
    </row>
    <row r="254" spans="1:12" ht="24" x14ac:dyDescent="0.25">
      <c r="A254" s="44">
        <v>6323</v>
      </c>
      <c r="B254" s="71" t="s">
        <v>262</v>
      </c>
      <c r="C254" s="201">
        <f t="shared" si="23"/>
        <v>0</v>
      </c>
      <c r="D254" s="74"/>
      <c r="E254" s="74"/>
      <c r="F254" s="74"/>
      <c r="G254" s="211"/>
      <c r="H254" s="201">
        <f t="shared" si="24"/>
        <v>0</v>
      </c>
      <c r="I254" s="74"/>
      <c r="J254" s="74"/>
      <c r="K254" s="74"/>
      <c r="L254" s="158"/>
    </row>
    <row r="255" spans="1:12" ht="24" x14ac:dyDescent="0.25">
      <c r="A255" s="44">
        <v>6324</v>
      </c>
      <c r="B255" s="71" t="s">
        <v>263</v>
      </c>
      <c r="C255" s="201">
        <f t="shared" si="23"/>
        <v>0</v>
      </c>
      <c r="D255" s="74"/>
      <c r="E255" s="74"/>
      <c r="F255" s="74"/>
      <c r="G255" s="211"/>
      <c r="H255" s="201">
        <f t="shared" si="24"/>
        <v>0</v>
      </c>
      <c r="I255" s="74"/>
      <c r="J255" s="74"/>
      <c r="K255" s="74"/>
      <c r="L255" s="158"/>
    </row>
    <row r="256" spans="1:12" x14ac:dyDescent="0.25">
      <c r="A256" s="38">
        <v>6329</v>
      </c>
      <c r="B256" s="65" t="s">
        <v>264</v>
      </c>
      <c r="C256" s="205">
        <f t="shared" si="23"/>
        <v>0</v>
      </c>
      <c r="D256" s="68"/>
      <c r="E256" s="68"/>
      <c r="F256" s="68"/>
      <c r="G256" s="214"/>
      <c r="H256" s="205">
        <f t="shared" si="24"/>
        <v>0</v>
      </c>
      <c r="I256" s="68"/>
      <c r="J256" s="68"/>
      <c r="K256" s="68"/>
      <c r="L256" s="155"/>
    </row>
    <row r="257" spans="1:13" ht="24" x14ac:dyDescent="0.25">
      <c r="A257" s="215">
        <v>6330</v>
      </c>
      <c r="B257" s="216" t="s">
        <v>265</v>
      </c>
      <c r="C257" s="209">
        <f>SUM(D257:G257)</f>
        <v>0</v>
      </c>
      <c r="D257" s="189"/>
      <c r="E257" s="189"/>
      <c r="F257" s="189"/>
      <c r="G257" s="211"/>
      <c r="H257" s="209">
        <f>SUM(I257:L257)</f>
        <v>0</v>
      </c>
      <c r="I257" s="189"/>
      <c r="J257" s="189"/>
      <c r="K257" s="189"/>
      <c r="L257" s="191"/>
    </row>
    <row r="258" spans="1:13" x14ac:dyDescent="0.25">
      <c r="A258" s="159">
        <v>6360</v>
      </c>
      <c r="B258" s="71" t="s">
        <v>266</v>
      </c>
      <c r="C258" s="201">
        <f t="shared" si="23"/>
        <v>0</v>
      </c>
      <c r="D258" s="74"/>
      <c r="E258" s="74"/>
      <c r="F258" s="74"/>
      <c r="G258" s="157"/>
      <c r="H258" s="208">
        <f t="shared" si="24"/>
        <v>0</v>
      </c>
      <c r="I258" s="74"/>
      <c r="J258" s="74"/>
      <c r="K258" s="74"/>
      <c r="L258" s="158"/>
    </row>
    <row r="259" spans="1:13" ht="36" x14ac:dyDescent="0.25">
      <c r="A259" s="56">
        <v>6400</v>
      </c>
      <c r="B259" s="147" t="s">
        <v>267</v>
      </c>
      <c r="C259" s="184">
        <f>SUM(D259:G259)</f>
        <v>0</v>
      </c>
      <c r="D259" s="63">
        <f>SUM(D260,D264)</f>
        <v>0</v>
      </c>
      <c r="E259" s="63">
        <f t="shared" ref="E259:G259" si="32">SUM(E260,E264)</f>
        <v>0</v>
      </c>
      <c r="F259" s="63">
        <f t="shared" si="32"/>
        <v>0</v>
      </c>
      <c r="G259" s="63">
        <f t="shared" si="32"/>
        <v>0</v>
      </c>
      <c r="H259" s="57">
        <f>SUM(I259:L259)</f>
        <v>0</v>
      </c>
      <c r="I259" s="63">
        <f>SUM(I260,I264)</f>
        <v>0</v>
      </c>
      <c r="J259" s="63">
        <f t="shared" ref="J259:L259" si="33">SUM(J260,J264)</f>
        <v>0</v>
      </c>
      <c r="K259" s="63">
        <f t="shared" si="33"/>
        <v>0</v>
      </c>
      <c r="L259" s="172">
        <f t="shared" si="33"/>
        <v>0</v>
      </c>
    </row>
    <row r="260" spans="1:13" ht="24" x14ac:dyDescent="0.25">
      <c r="A260" s="168">
        <v>6410</v>
      </c>
      <c r="B260" s="65" t="s">
        <v>268</v>
      </c>
      <c r="C260" s="205">
        <f t="shared" si="23"/>
        <v>0</v>
      </c>
      <c r="D260" s="169">
        <f>SUM(D261:D263)</f>
        <v>0</v>
      </c>
      <c r="E260" s="169">
        <f t="shared" ref="E260:G260" si="34">SUM(E261:E263)</f>
        <v>0</v>
      </c>
      <c r="F260" s="169">
        <f t="shared" si="34"/>
        <v>0</v>
      </c>
      <c r="G260" s="217">
        <f t="shared" si="34"/>
        <v>0</v>
      </c>
      <c r="H260" s="205">
        <f t="shared" si="24"/>
        <v>0</v>
      </c>
      <c r="I260" s="169">
        <f>SUM(I261:I263)</f>
        <v>0</v>
      </c>
      <c r="J260" s="169">
        <f t="shared" ref="J260:L260" si="35">SUM(J261:J263)</f>
        <v>0</v>
      </c>
      <c r="K260" s="169">
        <f t="shared" si="35"/>
        <v>0</v>
      </c>
      <c r="L260" s="180">
        <f t="shared" si="35"/>
        <v>0</v>
      </c>
    </row>
    <row r="261" spans="1:13" x14ac:dyDescent="0.25">
      <c r="A261" s="44">
        <v>6411</v>
      </c>
      <c r="B261" s="174" t="s">
        <v>269</v>
      </c>
      <c r="C261" s="201">
        <f t="shared" si="23"/>
        <v>0</v>
      </c>
      <c r="D261" s="74"/>
      <c r="E261" s="74"/>
      <c r="F261" s="74"/>
      <c r="G261" s="157"/>
      <c r="H261" s="208">
        <f t="shared" si="24"/>
        <v>0</v>
      </c>
      <c r="I261" s="74"/>
      <c r="J261" s="74"/>
      <c r="K261" s="74"/>
      <c r="L261" s="158"/>
    </row>
    <row r="262" spans="1:13" ht="36" x14ac:dyDescent="0.25">
      <c r="A262" s="44">
        <v>6412</v>
      </c>
      <c r="B262" s="71" t="s">
        <v>270</v>
      </c>
      <c r="C262" s="201">
        <f t="shared" si="23"/>
        <v>0</v>
      </c>
      <c r="D262" s="74"/>
      <c r="E262" s="74"/>
      <c r="F262" s="74"/>
      <c r="G262" s="157"/>
      <c r="H262" s="208">
        <f t="shared" si="24"/>
        <v>0</v>
      </c>
      <c r="I262" s="74"/>
      <c r="J262" s="74"/>
      <c r="K262" s="74"/>
      <c r="L262" s="158"/>
    </row>
    <row r="263" spans="1:13" ht="36" x14ac:dyDescent="0.25">
      <c r="A263" s="44">
        <v>6419</v>
      </c>
      <c r="B263" s="71" t="s">
        <v>271</v>
      </c>
      <c r="C263" s="201">
        <f t="shared" si="23"/>
        <v>0</v>
      </c>
      <c r="D263" s="74"/>
      <c r="E263" s="74"/>
      <c r="F263" s="74"/>
      <c r="G263" s="157"/>
      <c r="H263" s="208">
        <f t="shared" si="24"/>
        <v>0</v>
      </c>
      <c r="I263" s="74"/>
      <c r="J263" s="74"/>
      <c r="K263" s="74"/>
      <c r="L263" s="158"/>
    </row>
    <row r="264" spans="1:13" ht="36" x14ac:dyDescent="0.25">
      <c r="A264" s="159">
        <v>6420</v>
      </c>
      <c r="B264" s="71" t="s">
        <v>272</v>
      </c>
      <c r="C264" s="201">
        <f t="shared" si="23"/>
        <v>0</v>
      </c>
      <c r="D264" s="160">
        <f>SUM(D265:D268)</f>
        <v>0</v>
      </c>
      <c r="E264" s="160">
        <f>SUM(E265:E268)</f>
        <v>0</v>
      </c>
      <c r="F264" s="160">
        <f>SUM(F265:F268)</f>
        <v>0</v>
      </c>
      <c r="G264" s="218">
        <f>SUM(G265:G268)</f>
        <v>0</v>
      </c>
      <c r="H264" s="201">
        <f>SUM(I264:L264)</f>
        <v>0</v>
      </c>
      <c r="I264" s="160">
        <f>SUM(I265:I268)</f>
        <v>0</v>
      </c>
      <c r="J264" s="160">
        <f>SUM(J265:J268)</f>
        <v>0</v>
      </c>
      <c r="K264" s="160">
        <f>SUM(K265:K268)</f>
        <v>0</v>
      </c>
      <c r="L264" s="176">
        <f>SUM(L265:L268)</f>
        <v>0</v>
      </c>
    </row>
    <row r="265" spans="1:13" x14ac:dyDescent="0.25">
      <c r="A265" s="44">
        <v>6421</v>
      </c>
      <c r="B265" s="71" t="s">
        <v>273</v>
      </c>
      <c r="C265" s="201">
        <f t="shared" ref="C265:C285" si="36">SUM(D265:G265)</f>
        <v>0</v>
      </c>
      <c r="D265" s="74"/>
      <c r="E265" s="74"/>
      <c r="F265" s="74"/>
      <c r="G265" s="157"/>
      <c r="H265" s="208">
        <f t="shared" ref="H265:H285" si="37">SUM(I265:L265)</f>
        <v>0</v>
      </c>
      <c r="I265" s="74"/>
      <c r="J265" s="74"/>
      <c r="K265" s="74"/>
      <c r="L265" s="158"/>
    </row>
    <row r="266" spans="1:13" x14ac:dyDescent="0.25">
      <c r="A266" s="44">
        <v>6422</v>
      </c>
      <c r="B266" s="71" t="s">
        <v>274</v>
      </c>
      <c r="C266" s="201">
        <f t="shared" si="36"/>
        <v>0</v>
      </c>
      <c r="D266" s="74"/>
      <c r="E266" s="74"/>
      <c r="F266" s="74"/>
      <c r="G266" s="157"/>
      <c r="H266" s="208">
        <f t="shared" si="37"/>
        <v>0</v>
      </c>
      <c r="I266" s="74"/>
      <c r="J266" s="74"/>
      <c r="K266" s="74"/>
      <c r="L266" s="158"/>
    </row>
    <row r="267" spans="1:13" ht="13.5" customHeight="1" x14ac:dyDescent="0.25">
      <c r="A267" s="44">
        <v>6423</v>
      </c>
      <c r="B267" s="71" t="s">
        <v>275</v>
      </c>
      <c r="C267" s="201">
        <f>SUM(D267:G267)</f>
        <v>0</v>
      </c>
      <c r="D267" s="74"/>
      <c r="E267" s="74"/>
      <c r="F267" s="74"/>
      <c r="G267" s="157"/>
      <c r="H267" s="208">
        <f>SUM(I267:L267)</f>
        <v>0</v>
      </c>
      <c r="I267" s="74"/>
      <c r="J267" s="74"/>
      <c r="K267" s="74"/>
      <c r="L267" s="158"/>
    </row>
    <row r="268" spans="1:13" ht="36" x14ac:dyDescent="0.25">
      <c r="A268" s="44">
        <v>6424</v>
      </c>
      <c r="B268" s="71" t="s">
        <v>276</v>
      </c>
      <c r="C268" s="201">
        <f>SUM(D268:G268)</f>
        <v>0</v>
      </c>
      <c r="D268" s="74"/>
      <c r="E268" s="74"/>
      <c r="F268" s="74"/>
      <c r="G268" s="157"/>
      <c r="H268" s="208">
        <f>SUM(I268:L268)</f>
        <v>0</v>
      </c>
      <c r="I268" s="74"/>
      <c r="J268" s="74"/>
      <c r="K268" s="74"/>
      <c r="L268" s="158"/>
      <c r="M268" s="225"/>
    </row>
    <row r="269" spans="1:13" ht="36" x14ac:dyDescent="0.25">
      <c r="A269" s="220">
        <v>7000</v>
      </c>
      <c r="B269" s="220" t="s">
        <v>277</v>
      </c>
      <c r="C269" s="221">
        <f t="shared" si="36"/>
        <v>0</v>
      </c>
      <c r="D269" s="222">
        <f>SUM(D270,D281)</f>
        <v>0</v>
      </c>
      <c r="E269" s="222">
        <f>SUM(E270,E281)</f>
        <v>0</v>
      </c>
      <c r="F269" s="222">
        <f>SUM(F270,F281)</f>
        <v>0</v>
      </c>
      <c r="G269" s="222">
        <f>SUM(G270,G281)</f>
        <v>0</v>
      </c>
      <c r="H269" s="223">
        <f t="shared" si="37"/>
        <v>0</v>
      </c>
      <c r="I269" s="222">
        <f>SUM(I270,I281)</f>
        <v>0</v>
      </c>
      <c r="J269" s="222">
        <f>SUM(J270,J281)</f>
        <v>0</v>
      </c>
      <c r="K269" s="222">
        <f>SUM(K270,K281)</f>
        <v>0</v>
      </c>
      <c r="L269" s="224">
        <f>SUM(L270,L281)</f>
        <v>0</v>
      </c>
    </row>
    <row r="270" spans="1:13" ht="24" x14ac:dyDescent="0.25">
      <c r="A270" s="56">
        <v>7200</v>
      </c>
      <c r="B270" s="147" t="s">
        <v>278</v>
      </c>
      <c r="C270" s="184">
        <f t="shared" si="36"/>
        <v>0</v>
      </c>
      <c r="D270" s="63">
        <f>SUM(D271,D272,D275,D276,D280)</f>
        <v>0</v>
      </c>
      <c r="E270" s="63">
        <f>SUM(E271,E272,E275,E276,E280)</f>
        <v>0</v>
      </c>
      <c r="F270" s="63">
        <f>SUM(F271,F272,F275,F276,F280)</f>
        <v>0</v>
      </c>
      <c r="G270" s="63">
        <f>SUM(G271,G272,G275,G276,G280)</f>
        <v>0</v>
      </c>
      <c r="H270" s="57">
        <f t="shared" si="37"/>
        <v>0</v>
      </c>
      <c r="I270" s="63">
        <f>SUM(I271,I272,I275,I276,I280)</f>
        <v>0</v>
      </c>
      <c r="J270" s="63">
        <f>SUM(J271,J272,J275,J276,J280)</f>
        <v>0</v>
      </c>
      <c r="K270" s="63">
        <f>SUM(K271,K272,K275,K276,K280)</f>
        <v>0</v>
      </c>
      <c r="L270" s="149">
        <f>SUM(L271,L272,L275,L276,L280)</f>
        <v>0</v>
      </c>
    </row>
    <row r="271" spans="1:13" ht="24" x14ac:dyDescent="0.25">
      <c r="A271" s="168">
        <v>7210</v>
      </c>
      <c r="B271" s="65" t="s">
        <v>279</v>
      </c>
      <c r="C271" s="205">
        <f t="shared" si="36"/>
        <v>0</v>
      </c>
      <c r="D271" s="68"/>
      <c r="E271" s="68"/>
      <c r="F271" s="68"/>
      <c r="G271" s="154"/>
      <c r="H271" s="66">
        <f t="shared" si="37"/>
        <v>0</v>
      </c>
      <c r="I271" s="68"/>
      <c r="J271" s="68"/>
      <c r="K271" s="68"/>
      <c r="L271" s="155"/>
    </row>
    <row r="272" spans="1:13" s="225" customFormat="1" ht="36" x14ac:dyDescent="0.25">
      <c r="A272" s="159">
        <v>7220</v>
      </c>
      <c r="B272" s="71" t="s">
        <v>280</v>
      </c>
      <c r="C272" s="201">
        <f>SUM(D272:G272)</f>
        <v>0</v>
      </c>
      <c r="D272" s="160">
        <f>SUM(D273:D274)</f>
        <v>0</v>
      </c>
      <c r="E272" s="160">
        <f>SUM(E273:E274)</f>
        <v>0</v>
      </c>
      <c r="F272" s="160">
        <f>SUM(F273:F274)</f>
        <v>0</v>
      </c>
      <c r="G272" s="160">
        <f>SUM(G273:G274)</f>
        <v>0</v>
      </c>
      <c r="H272" s="72">
        <f>SUM(I272:L272)</f>
        <v>0</v>
      </c>
      <c r="I272" s="160">
        <f>SUM(I273:I274)</f>
        <v>0</v>
      </c>
      <c r="J272" s="160">
        <f>SUM(J273:J274)</f>
        <v>0</v>
      </c>
      <c r="K272" s="160">
        <f>SUM(K273:K274)</f>
        <v>0</v>
      </c>
      <c r="L272" s="162">
        <f>SUM(L273:L274)</f>
        <v>0</v>
      </c>
    </row>
    <row r="273" spans="1:12" s="225" customFormat="1" ht="36" x14ac:dyDescent="0.25">
      <c r="A273" s="44">
        <v>7221</v>
      </c>
      <c r="B273" s="71" t="s">
        <v>281</v>
      </c>
      <c r="C273" s="201">
        <f t="shared" si="36"/>
        <v>0</v>
      </c>
      <c r="D273" s="74"/>
      <c r="E273" s="74"/>
      <c r="F273" s="74"/>
      <c r="G273" s="157"/>
      <c r="H273" s="72">
        <f t="shared" si="37"/>
        <v>0</v>
      </c>
      <c r="I273" s="74"/>
      <c r="J273" s="74"/>
      <c r="K273" s="74"/>
      <c r="L273" s="158"/>
    </row>
    <row r="274" spans="1:12" s="225" customFormat="1" ht="36" x14ac:dyDescent="0.25">
      <c r="A274" s="44">
        <v>7222</v>
      </c>
      <c r="B274" s="71" t="s">
        <v>282</v>
      </c>
      <c r="C274" s="201">
        <f t="shared" si="36"/>
        <v>0</v>
      </c>
      <c r="D274" s="74"/>
      <c r="E274" s="74"/>
      <c r="F274" s="74"/>
      <c r="G274" s="157"/>
      <c r="H274" s="72">
        <f t="shared" si="37"/>
        <v>0</v>
      </c>
      <c r="I274" s="74"/>
      <c r="J274" s="74"/>
      <c r="K274" s="74"/>
      <c r="L274" s="158"/>
    </row>
    <row r="275" spans="1:12" ht="24" x14ac:dyDescent="0.25">
      <c r="A275" s="159">
        <v>7230</v>
      </c>
      <c r="B275" s="71" t="s">
        <v>283</v>
      </c>
      <c r="C275" s="201">
        <f t="shared" si="36"/>
        <v>0</v>
      </c>
      <c r="D275" s="74"/>
      <c r="E275" s="74"/>
      <c r="F275" s="74"/>
      <c r="G275" s="157"/>
      <c r="H275" s="72">
        <f t="shared" si="37"/>
        <v>0</v>
      </c>
      <c r="I275" s="74"/>
      <c r="J275" s="74"/>
      <c r="K275" s="74"/>
      <c r="L275" s="158"/>
    </row>
    <row r="276" spans="1:12" ht="24" x14ac:dyDescent="0.25">
      <c r="A276" s="159">
        <v>7240</v>
      </c>
      <c r="B276" s="71" t="s">
        <v>284</v>
      </c>
      <c r="C276" s="201">
        <f t="shared" si="36"/>
        <v>0</v>
      </c>
      <c r="D276" s="160">
        <f>SUM(D277:D279)</f>
        <v>0</v>
      </c>
      <c r="E276" s="160">
        <f t="shared" ref="E276:G276" si="38">SUM(E277:E279)</f>
        <v>0</v>
      </c>
      <c r="F276" s="160">
        <f t="shared" si="38"/>
        <v>0</v>
      </c>
      <c r="G276" s="161">
        <f t="shared" si="38"/>
        <v>0</v>
      </c>
      <c r="H276" s="72">
        <f t="shared" si="37"/>
        <v>0</v>
      </c>
      <c r="I276" s="160">
        <f t="shared" ref="I276:L276" si="39">SUM(I277:I279)</f>
        <v>0</v>
      </c>
      <c r="J276" s="160">
        <f t="shared" si="39"/>
        <v>0</v>
      </c>
      <c r="K276" s="160">
        <f>SUM(K277:K279)</f>
        <v>0</v>
      </c>
      <c r="L276" s="162">
        <f t="shared" si="39"/>
        <v>0</v>
      </c>
    </row>
    <row r="277" spans="1:12" ht="48" x14ac:dyDescent="0.25">
      <c r="A277" s="44">
        <v>7245</v>
      </c>
      <c r="B277" s="71" t="s">
        <v>285</v>
      </c>
      <c r="C277" s="201">
        <f t="shared" si="36"/>
        <v>0</v>
      </c>
      <c r="D277" s="74"/>
      <c r="E277" s="74"/>
      <c r="F277" s="74"/>
      <c r="G277" s="157"/>
      <c r="H277" s="72">
        <f t="shared" si="37"/>
        <v>0</v>
      </c>
      <c r="I277" s="74"/>
      <c r="J277" s="74"/>
      <c r="K277" s="74"/>
      <c r="L277" s="158"/>
    </row>
    <row r="278" spans="1:12" ht="84.75" customHeight="1" x14ac:dyDescent="0.25">
      <c r="A278" s="44">
        <v>7246</v>
      </c>
      <c r="B278" s="71" t="s">
        <v>286</v>
      </c>
      <c r="C278" s="201">
        <f t="shared" si="36"/>
        <v>0</v>
      </c>
      <c r="D278" s="74"/>
      <c r="E278" s="74"/>
      <c r="F278" s="74"/>
      <c r="G278" s="157"/>
      <c r="H278" s="72">
        <f t="shared" si="37"/>
        <v>0</v>
      </c>
      <c r="I278" s="74"/>
      <c r="J278" s="74"/>
      <c r="K278" s="74"/>
      <c r="L278" s="158"/>
    </row>
    <row r="279" spans="1:12" ht="36" x14ac:dyDescent="0.25">
      <c r="A279" s="44">
        <v>7247</v>
      </c>
      <c r="B279" s="71" t="s">
        <v>287</v>
      </c>
      <c r="C279" s="201">
        <f t="shared" si="36"/>
        <v>0</v>
      </c>
      <c r="D279" s="74"/>
      <c r="E279" s="74"/>
      <c r="F279" s="74"/>
      <c r="G279" s="157"/>
      <c r="H279" s="72">
        <f t="shared" si="37"/>
        <v>0</v>
      </c>
      <c r="I279" s="74"/>
      <c r="J279" s="74"/>
      <c r="K279" s="74"/>
      <c r="L279" s="158"/>
    </row>
    <row r="280" spans="1:12" ht="24" x14ac:dyDescent="0.25">
      <c r="A280" s="168">
        <v>7260</v>
      </c>
      <c r="B280" s="65" t="s">
        <v>288</v>
      </c>
      <c r="C280" s="205">
        <f t="shared" si="36"/>
        <v>0</v>
      </c>
      <c r="D280" s="68"/>
      <c r="E280" s="68"/>
      <c r="F280" s="68"/>
      <c r="G280" s="154"/>
      <c r="H280" s="66">
        <f t="shared" si="37"/>
        <v>0</v>
      </c>
      <c r="I280" s="68"/>
      <c r="J280" s="68"/>
      <c r="K280" s="68"/>
      <c r="L280" s="155"/>
    </row>
    <row r="281" spans="1:12" x14ac:dyDescent="0.25">
      <c r="A281" s="108">
        <v>7700</v>
      </c>
      <c r="B281" s="85" t="s">
        <v>289</v>
      </c>
      <c r="C281" s="86">
        <f t="shared" si="36"/>
        <v>0</v>
      </c>
      <c r="D281" s="226">
        <f>D282</f>
        <v>0</v>
      </c>
      <c r="E281" s="226">
        <f t="shared" ref="E281:G281" si="40">E282</f>
        <v>0</v>
      </c>
      <c r="F281" s="226">
        <f t="shared" si="40"/>
        <v>0</v>
      </c>
      <c r="G281" s="227">
        <f t="shared" si="40"/>
        <v>0</v>
      </c>
      <c r="H281" s="86">
        <f t="shared" si="37"/>
        <v>0</v>
      </c>
      <c r="I281" s="226">
        <f t="shared" ref="I281:L281" si="41">I282</f>
        <v>0</v>
      </c>
      <c r="J281" s="226">
        <f t="shared" si="41"/>
        <v>0</v>
      </c>
      <c r="K281" s="226">
        <f t="shared" si="41"/>
        <v>0</v>
      </c>
      <c r="L281" s="228">
        <f t="shared" si="41"/>
        <v>0</v>
      </c>
    </row>
    <row r="282" spans="1:12" x14ac:dyDescent="0.25">
      <c r="A282" s="150">
        <v>7720</v>
      </c>
      <c r="B282" s="65" t="s">
        <v>290</v>
      </c>
      <c r="C282" s="79">
        <f t="shared" si="36"/>
        <v>0</v>
      </c>
      <c r="D282" s="81"/>
      <c r="E282" s="81"/>
      <c r="F282" s="81"/>
      <c r="G282" s="229"/>
      <c r="H282" s="79">
        <f t="shared" si="37"/>
        <v>0</v>
      </c>
      <c r="I282" s="81"/>
      <c r="J282" s="81"/>
      <c r="K282" s="81"/>
      <c r="L282" s="230"/>
    </row>
    <row r="283" spans="1:12" x14ac:dyDescent="0.25">
      <c r="A283" s="174"/>
      <c r="B283" s="71" t="s">
        <v>291</v>
      </c>
      <c r="C283" s="201">
        <f t="shared" si="36"/>
        <v>0</v>
      </c>
      <c r="D283" s="160">
        <f>SUM(D284:D285)</f>
        <v>0</v>
      </c>
      <c r="E283" s="160">
        <f>SUM(E284:E285)</f>
        <v>0</v>
      </c>
      <c r="F283" s="160">
        <f>SUM(F284:F285)</f>
        <v>0</v>
      </c>
      <c r="G283" s="161">
        <f>SUM(G284:G285)</f>
        <v>0</v>
      </c>
      <c r="H283" s="72">
        <f t="shared" si="37"/>
        <v>0</v>
      </c>
      <c r="I283" s="160">
        <f>SUM(I284:I285)</f>
        <v>0</v>
      </c>
      <c r="J283" s="160">
        <f>SUM(J284:J285)</f>
        <v>0</v>
      </c>
      <c r="K283" s="160">
        <f>SUM(K284:K285)</f>
        <v>0</v>
      </c>
      <c r="L283" s="162">
        <f>SUM(L284:L285)</f>
        <v>0</v>
      </c>
    </row>
    <row r="284" spans="1:12" x14ac:dyDescent="0.25">
      <c r="A284" s="174" t="s">
        <v>292</v>
      </c>
      <c r="B284" s="44" t="s">
        <v>293</v>
      </c>
      <c r="C284" s="201">
        <f t="shared" si="36"/>
        <v>0</v>
      </c>
      <c r="D284" s="74"/>
      <c r="E284" s="74"/>
      <c r="F284" s="74"/>
      <c r="G284" s="157"/>
      <c r="H284" s="72">
        <f t="shared" si="37"/>
        <v>0</v>
      </c>
      <c r="I284" s="74"/>
      <c r="J284" s="74"/>
      <c r="K284" s="74"/>
      <c r="L284" s="158"/>
    </row>
    <row r="285" spans="1:12" ht="24" x14ac:dyDescent="0.25">
      <c r="A285" s="174" t="s">
        <v>294</v>
      </c>
      <c r="B285" s="231" t="s">
        <v>295</v>
      </c>
      <c r="C285" s="205">
        <f t="shared" si="36"/>
        <v>0</v>
      </c>
      <c r="D285" s="68"/>
      <c r="E285" s="68"/>
      <c r="F285" s="68"/>
      <c r="G285" s="154"/>
      <c r="H285" s="66">
        <f t="shared" si="37"/>
        <v>0</v>
      </c>
      <c r="I285" s="68"/>
      <c r="J285" s="68"/>
      <c r="K285" s="68"/>
      <c r="L285" s="155"/>
    </row>
    <row r="286" spans="1:12" ht="12.75" thickBot="1" x14ac:dyDescent="0.3">
      <c r="A286" s="232"/>
      <c r="B286" s="232" t="s">
        <v>296</v>
      </c>
      <c r="C286" s="233">
        <f t="shared" ref="C286:L286" si="42">SUM(C283,C269,C230,C195,C187,C173,C75,C53)</f>
        <v>86681</v>
      </c>
      <c r="D286" s="233">
        <f t="shared" si="42"/>
        <v>81085</v>
      </c>
      <c r="E286" s="233">
        <f t="shared" si="42"/>
        <v>0</v>
      </c>
      <c r="F286" s="233">
        <f t="shared" si="42"/>
        <v>5596</v>
      </c>
      <c r="G286" s="234">
        <f t="shared" si="42"/>
        <v>0</v>
      </c>
      <c r="H286" s="235">
        <f t="shared" si="42"/>
        <v>90658</v>
      </c>
      <c r="I286" s="233">
        <f t="shared" si="42"/>
        <v>85062</v>
      </c>
      <c r="J286" s="233">
        <f t="shared" si="42"/>
        <v>0</v>
      </c>
      <c r="K286" s="233">
        <f t="shared" si="42"/>
        <v>5596</v>
      </c>
      <c r="L286" s="236">
        <f t="shared" si="42"/>
        <v>0</v>
      </c>
    </row>
    <row r="287" spans="1:12" s="24" customFormat="1" ht="13.5" thickTop="1" thickBot="1" x14ac:dyDescent="0.3">
      <c r="A287" s="601" t="s">
        <v>297</v>
      </c>
      <c r="B287" s="602"/>
      <c r="C287" s="237">
        <f>SUM(D287:G287)</f>
        <v>0</v>
      </c>
      <c r="D287" s="238">
        <f>SUM(D24,D25,D41)-D51</f>
        <v>0</v>
      </c>
      <c r="E287" s="238">
        <f>SUM(E24,E25,E41)-E51</f>
        <v>0</v>
      </c>
      <c r="F287" s="238">
        <f>(F26+F43)-F51</f>
        <v>0</v>
      </c>
      <c r="G287" s="239">
        <f>G45-G51</f>
        <v>0</v>
      </c>
      <c r="H287" s="237">
        <f>SUM(I287:L287)</f>
        <v>0</v>
      </c>
      <c r="I287" s="238">
        <f>SUM(I24,I25,I41)-I51</f>
        <v>0</v>
      </c>
      <c r="J287" s="238">
        <f>SUM(J24,J25,J41)-J51</f>
        <v>0</v>
      </c>
      <c r="K287" s="238">
        <f>(K26+K43)-K51</f>
        <v>0</v>
      </c>
      <c r="L287" s="240">
        <f>L45-L51</f>
        <v>0</v>
      </c>
    </row>
    <row r="288" spans="1:12" s="24" customFormat="1" ht="12.75" thickTop="1" x14ac:dyDescent="0.25">
      <c r="A288" s="620" t="s">
        <v>298</v>
      </c>
      <c r="B288" s="621"/>
      <c r="C288" s="241">
        <f t="shared" ref="C288:L288" si="43">SUM(C289,C290)-C297+C298</f>
        <v>0</v>
      </c>
      <c r="D288" s="242">
        <f t="shared" si="43"/>
        <v>0</v>
      </c>
      <c r="E288" s="242">
        <f t="shared" si="43"/>
        <v>0</v>
      </c>
      <c r="F288" s="242">
        <f t="shared" si="43"/>
        <v>0</v>
      </c>
      <c r="G288" s="243">
        <f t="shared" si="43"/>
        <v>0</v>
      </c>
      <c r="H288" s="244">
        <f t="shared" si="43"/>
        <v>0</v>
      </c>
      <c r="I288" s="242">
        <f t="shared" si="43"/>
        <v>0</v>
      </c>
      <c r="J288" s="242">
        <f t="shared" si="43"/>
        <v>0</v>
      </c>
      <c r="K288" s="242">
        <f t="shared" si="43"/>
        <v>0</v>
      </c>
      <c r="L288" s="245">
        <f t="shared" si="43"/>
        <v>0</v>
      </c>
    </row>
    <row r="289" spans="1:12" s="24" customFormat="1" ht="12.75" thickBot="1" x14ac:dyDescent="0.3">
      <c r="A289" s="126" t="s">
        <v>299</v>
      </c>
      <c r="B289" s="126" t="s">
        <v>300</v>
      </c>
      <c r="C289" s="246">
        <f t="shared" ref="C289:L289" si="44">C21-C283</f>
        <v>0</v>
      </c>
      <c r="D289" s="128">
        <f t="shared" si="44"/>
        <v>0</v>
      </c>
      <c r="E289" s="128">
        <f t="shared" si="44"/>
        <v>0</v>
      </c>
      <c r="F289" s="128">
        <f t="shared" si="44"/>
        <v>0</v>
      </c>
      <c r="G289" s="129">
        <f t="shared" si="44"/>
        <v>0</v>
      </c>
      <c r="H289" s="247">
        <f t="shared" si="44"/>
        <v>0</v>
      </c>
      <c r="I289" s="128">
        <f t="shared" si="44"/>
        <v>0</v>
      </c>
      <c r="J289" s="128">
        <f t="shared" si="44"/>
        <v>0</v>
      </c>
      <c r="K289" s="128">
        <f t="shared" si="44"/>
        <v>0</v>
      </c>
      <c r="L289" s="130">
        <f t="shared" si="44"/>
        <v>0</v>
      </c>
    </row>
    <row r="290" spans="1:12" s="24" customFormat="1" ht="12.75" thickTop="1" x14ac:dyDescent="0.25">
      <c r="A290" s="248" t="s">
        <v>301</v>
      </c>
      <c r="B290" s="248" t="s">
        <v>302</v>
      </c>
      <c r="C290" s="241">
        <f t="shared" ref="C290:L290" si="45">SUM(C291,C293,C295)-SUM(C292,C294,C296)</f>
        <v>0</v>
      </c>
      <c r="D290" s="242">
        <f t="shared" si="45"/>
        <v>0</v>
      </c>
      <c r="E290" s="242">
        <f t="shared" si="45"/>
        <v>0</v>
      </c>
      <c r="F290" s="242">
        <f t="shared" si="45"/>
        <v>0</v>
      </c>
      <c r="G290" s="249">
        <f t="shared" si="45"/>
        <v>0</v>
      </c>
      <c r="H290" s="244">
        <f t="shared" si="45"/>
        <v>0</v>
      </c>
      <c r="I290" s="242">
        <f t="shared" si="45"/>
        <v>0</v>
      </c>
      <c r="J290" s="242">
        <f t="shared" si="45"/>
        <v>0</v>
      </c>
      <c r="K290" s="242">
        <f t="shared" si="45"/>
        <v>0</v>
      </c>
      <c r="L290" s="245">
        <f t="shared" si="45"/>
        <v>0</v>
      </c>
    </row>
    <row r="291" spans="1:12" x14ac:dyDescent="0.25">
      <c r="A291" s="250" t="s">
        <v>303</v>
      </c>
      <c r="B291" s="116" t="s">
        <v>304</v>
      </c>
      <c r="C291" s="79">
        <f t="shared" ref="C291:C296" si="46">SUM(D291:G291)</f>
        <v>0</v>
      </c>
      <c r="D291" s="81"/>
      <c r="E291" s="81"/>
      <c r="F291" s="81"/>
      <c r="G291" s="229"/>
      <c r="H291" s="79">
        <f t="shared" ref="H291:H296" si="47">SUM(I291:L291)</f>
        <v>0</v>
      </c>
      <c r="I291" s="81"/>
      <c r="J291" s="81"/>
      <c r="K291" s="81"/>
      <c r="L291" s="230"/>
    </row>
    <row r="292" spans="1:12" ht="24" x14ac:dyDescent="0.25">
      <c r="A292" s="174" t="s">
        <v>305</v>
      </c>
      <c r="B292" s="43" t="s">
        <v>306</v>
      </c>
      <c r="C292" s="72">
        <f t="shared" si="46"/>
        <v>0</v>
      </c>
      <c r="D292" s="74"/>
      <c r="E292" s="74"/>
      <c r="F292" s="74"/>
      <c r="G292" s="157"/>
      <c r="H292" s="72">
        <f t="shared" si="47"/>
        <v>0</v>
      </c>
      <c r="I292" s="74"/>
      <c r="J292" s="74"/>
      <c r="K292" s="74"/>
      <c r="L292" s="158"/>
    </row>
    <row r="293" spans="1:12" x14ac:dyDescent="0.25">
      <c r="A293" s="174" t="s">
        <v>307</v>
      </c>
      <c r="B293" s="43" t="s">
        <v>308</v>
      </c>
      <c r="C293" s="72">
        <f t="shared" si="46"/>
        <v>0</v>
      </c>
      <c r="D293" s="74"/>
      <c r="E293" s="74"/>
      <c r="F293" s="74"/>
      <c r="G293" s="157"/>
      <c r="H293" s="72">
        <f t="shared" si="47"/>
        <v>0</v>
      </c>
      <c r="I293" s="74"/>
      <c r="J293" s="74"/>
      <c r="K293" s="74"/>
      <c r="L293" s="158"/>
    </row>
    <row r="294" spans="1:12" ht="24" x14ac:dyDescent="0.25">
      <c r="A294" s="174" t="s">
        <v>309</v>
      </c>
      <c r="B294" s="43" t="s">
        <v>310</v>
      </c>
      <c r="C294" s="72">
        <f t="shared" si="46"/>
        <v>0</v>
      </c>
      <c r="D294" s="74"/>
      <c r="E294" s="74"/>
      <c r="F294" s="74"/>
      <c r="G294" s="157"/>
      <c r="H294" s="72">
        <f t="shared" si="47"/>
        <v>0</v>
      </c>
      <c r="I294" s="74"/>
      <c r="J294" s="74"/>
      <c r="K294" s="74"/>
      <c r="L294" s="158"/>
    </row>
    <row r="295" spans="1:12" x14ac:dyDescent="0.25">
      <c r="A295" s="174" t="s">
        <v>311</v>
      </c>
      <c r="B295" s="43" t="s">
        <v>312</v>
      </c>
      <c r="C295" s="72">
        <f t="shared" si="46"/>
        <v>0</v>
      </c>
      <c r="D295" s="74"/>
      <c r="E295" s="74"/>
      <c r="F295" s="74"/>
      <c r="G295" s="157"/>
      <c r="H295" s="72">
        <f t="shared" si="47"/>
        <v>0</v>
      </c>
      <c r="I295" s="74"/>
      <c r="J295" s="74"/>
      <c r="K295" s="74"/>
      <c r="L295" s="158"/>
    </row>
    <row r="296" spans="1:12" ht="24.75" thickBot="1" x14ac:dyDescent="0.3">
      <c r="A296" s="251" t="s">
        <v>313</v>
      </c>
      <c r="B296" s="252" t="s">
        <v>314</v>
      </c>
      <c r="C296" s="185">
        <f t="shared" si="46"/>
        <v>0</v>
      </c>
      <c r="D296" s="189"/>
      <c r="E296" s="189"/>
      <c r="F296" s="189"/>
      <c r="G296" s="253"/>
      <c r="H296" s="185">
        <f t="shared" si="47"/>
        <v>0</v>
      </c>
      <c r="I296" s="189"/>
      <c r="J296" s="189"/>
      <c r="K296" s="189"/>
      <c r="L296" s="191"/>
    </row>
    <row r="297" spans="1:12" s="24" customFormat="1" ht="13.5" thickTop="1" thickBot="1" x14ac:dyDescent="0.3">
      <c r="A297" s="254" t="s">
        <v>315</v>
      </c>
      <c r="B297" s="254" t="s">
        <v>316</v>
      </c>
      <c r="C297" s="255">
        <f>SUM(D297:G297)</f>
        <v>0</v>
      </c>
      <c r="D297" s="256"/>
      <c r="E297" s="256"/>
      <c r="F297" s="256"/>
      <c r="G297" s="257"/>
      <c r="H297" s="255">
        <f>SUM(I297:L297)</f>
        <v>0</v>
      </c>
      <c r="I297" s="256"/>
      <c r="J297" s="256"/>
      <c r="K297" s="256"/>
      <c r="L297" s="258"/>
    </row>
    <row r="298" spans="1:12" s="24" customFormat="1" ht="48.75" thickTop="1" x14ac:dyDescent="0.25">
      <c r="A298" s="248" t="s">
        <v>317</v>
      </c>
      <c r="B298" s="259" t="s">
        <v>318</v>
      </c>
      <c r="C298" s="260">
        <f>SUM(D298:G298)</f>
        <v>0</v>
      </c>
      <c r="D298" s="177"/>
      <c r="E298" s="177"/>
      <c r="F298" s="177"/>
      <c r="G298" s="178"/>
      <c r="H298" s="260">
        <f>SUM(I298:L298)</f>
        <v>0</v>
      </c>
      <c r="I298" s="177"/>
      <c r="J298" s="177"/>
      <c r="K298" s="177"/>
      <c r="L298" s="179"/>
    </row>
    <row r="299" spans="1:12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</row>
    <row r="300" spans="1:12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</row>
    <row r="301" spans="1:12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</row>
    <row r="302" spans="1:12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</row>
    <row r="303" spans="1:12" x14ac:dyDescent="0.2">
      <c r="A303" s="1"/>
      <c r="B303" s="1"/>
      <c r="C303" s="261"/>
      <c r="D303" s="1"/>
      <c r="E303" s="1"/>
      <c r="F303" s="1"/>
      <c r="G303" s="1"/>
      <c r="H303" s="1"/>
      <c r="I303" s="1"/>
      <c r="J303" s="1"/>
      <c r="K303" s="1"/>
      <c r="L303" s="1"/>
    </row>
    <row r="304" spans="1:12" x14ac:dyDescent="0.2">
      <c r="A304" s="1"/>
      <c r="B304" s="1"/>
      <c r="C304" s="261"/>
      <c r="D304" s="1"/>
      <c r="E304" s="1"/>
      <c r="F304" s="1"/>
      <c r="G304" s="1"/>
      <c r="H304" s="1"/>
      <c r="I304" s="1"/>
      <c r="J304" s="1"/>
      <c r="K304" s="1"/>
      <c r="L304" s="1"/>
    </row>
    <row r="305" spans="1:12" x14ac:dyDescent="0.2">
      <c r="A305" s="1"/>
      <c r="B305" s="1"/>
      <c r="C305" s="261"/>
      <c r="D305" s="1"/>
      <c r="E305" s="1"/>
      <c r="F305" s="1"/>
      <c r="G305" s="1"/>
      <c r="H305" s="1"/>
      <c r="I305" s="1"/>
      <c r="J305" s="1"/>
      <c r="K305" s="1"/>
      <c r="L305" s="1"/>
    </row>
    <row r="306" spans="1:12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</row>
    <row r="307" spans="1:12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</row>
    <row r="308" spans="1:12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</row>
    <row r="309" spans="1:12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</row>
    <row r="310" spans="1:12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</row>
    <row r="311" spans="1:12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</row>
    <row r="312" spans="1:12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</row>
    <row r="313" spans="1:12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</row>
    <row r="314" spans="1:12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</row>
  </sheetData>
  <sheetProtection formatCells="0" formatColumns="0" formatRows="0"/>
  <autoFilter ref="A18:L298"/>
  <mergeCells count="29">
    <mergeCell ref="A288:B288"/>
    <mergeCell ref="H16:H17"/>
    <mergeCell ref="I16:I17"/>
    <mergeCell ref="J16:J17"/>
    <mergeCell ref="K16:K17"/>
    <mergeCell ref="L16:L17"/>
    <mergeCell ref="A287:B287"/>
    <mergeCell ref="C13:L13"/>
    <mergeCell ref="A15:A17"/>
    <mergeCell ref="B15:B17"/>
    <mergeCell ref="C15:G15"/>
    <mergeCell ref="H15:L15"/>
    <mergeCell ref="C16:C17"/>
    <mergeCell ref="D16:D17"/>
    <mergeCell ref="E16:E17"/>
    <mergeCell ref="F16:F17"/>
    <mergeCell ref="G16:G17"/>
    <mergeCell ref="C12:L12"/>
    <mergeCell ref="A1:L1"/>
    <mergeCell ref="A2:L2"/>
    <mergeCell ref="C3:L3"/>
    <mergeCell ref="C4:L4"/>
    <mergeCell ref="C5:L5"/>
    <mergeCell ref="C6:L6"/>
    <mergeCell ref="C7:L7"/>
    <mergeCell ref="C8:L8"/>
    <mergeCell ref="C9:L9"/>
    <mergeCell ref="C10:L10"/>
    <mergeCell ref="C11:L11"/>
  </mergeCells>
  <pageMargins left="0.78740157480314965" right="0.39370078740157483" top="0.39370078740157483" bottom="0.39370078740157483" header="0.23622047244094491" footer="0.19685039370078741"/>
  <pageSetup paperSize="9" scale="70" orientation="portrait" r:id="rId1"/>
  <headerFooter>
    <oddHeader xml:space="preserve">&amp;C                               </oddHeader>
    <oddFooter>&amp;L&amp;D, &amp;T&amp;R&amp;"Times New Roman,Regular"&amp;10&amp;P (&amp;N)</oddFooter>
  </headerFooter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M316"/>
  <sheetViews>
    <sheetView showGridLines="0" view="pageLayout" zoomScaleNormal="100" workbookViewId="0">
      <selection activeCell="C4" sqref="C4:L4"/>
    </sheetView>
  </sheetViews>
  <sheetFormatPr defaultRowHeight="12" x14ac:dyDescent="0.25"/>
  <cols>
    <col min="1" max="1" width="10.85546875" style="262" customWidth="1"/>
    <col min="2" max="2" width="28" style="262" customWidth="1"/>
    <col min="3" max="3" width="9.7109375" style="262" customWidth="1"/>
    <col min="4" max="4" width="9.5703125" style="262" customWidth="1"/>
    <col min="5" max="6" width="8.7109375" style="262" customWidth="1"/>
    <col min="7" max="7" width="8.28515625" style="262" customWidth="1"/>
    <col min="8" max="11" width="8.7109375" style="262" customWidth="1"/>
    <col min="12" max="12" width="7.5703125" style="262" customWidth="1"/>
    <col min="13" max="16" width="0" style="1" hidden="1" customWidth="1"/>
    <col min="17" max="16384" width="9.140625" style="1"/>
  </cols>
  <sheetData>
    <row r="1" spans="1:12" x14ac:dyDescent="0.25">
      <c r="A1" s="591" t="s">
        <v>551</v>
      </c>
      <c r="B1" s="591"/>
      <c r="C1" s="591"/>
      <c r="D1" s="591"/>
      <c r="E1" s="591"/>
      <c r="F1" s="591"/>
      <c r="G1" s="591"/>
      <c r="H1" s="591"/>
      <c r="I1" s="591"/>
      <c r="J1" s="591"/>
      <c r="K1" s="591"/>
      <c r="L1" s="591"/>
    </row>
    <row r="2" spans="1:12" ht="35.25" customHeight="1" x14ac:dyDescent="0.25">
      <c r="A2" s="592" t="s">
        <v>1</v>
      </c>
      <c r="B2" s="593"/>
      <c r="C2" s="593"/>
      <c r="D2" s="593"/>
      <c r="E2" s="593"/>
      <c r="F2" s="593"/>
      <c r="G2" s="593"/>
      <c r="H2" s="593"/>
      <c r="I2" s="593"/>
      <c r="J2" s="593"/>
      <c r="K2" s="593"/>
      <c r="L2" s="594"/>
    </row>
    <row r="3" spans="1:12" ht="12.75" customHeight="1" x14ac:dyDescent="0.25">
      <c r="A3" s="2" t="s">
        <v>2</v>
      </c>
      <c r="B3" s="3"/>
      <c r="C3" s="668" t="s">
        <v>665</v>
      </c>
      <c r="D3" s="595"/>
      <c r="E3" s="595"/>
      <c r="F3" s="595"/>
      <c r="G3" s="595"/>
      <c r="H3" s="595"/>
      <c r="I3" s="595"/>
      <c r="J3" s="595"/>
      <c r="K3" s="595"/>
      <c r="L3" s="596"/>
    </row>
    <row r="4" spans="1:12" ht="12.75" customHeight="1" x14ac:dyDescent="0.25">
      <c r="A4" s="2" t="s">
        <v>4</v>
      </c>
      <c r="B4" s="3"/>
      <c r="C4" s="668" t="s">
        <v>427</v>
      </c>
      <c r="D4" s="595"/>
      <c r="E4" s="595"/>
      <c r="F4" s="595"/>
      <c r="G4" s="595"/>
      <c r="H4" s="595"/>
      <c r="I4" s="595"/>
      <c r="J4" s="595"/>
      <c r="K4" s="595"/>
      <c r="L4" s="596"/>
    </row>
    <row r="5" spans="1:12" ht="12.75" customHeight="1" x14ac:dyDescent="0.25">
      <c r="A5" s="4" t="s">
        <v>6</v>
      </c>
      <c r="B5" s="5"/>
      <c r="C5" s="667" t="s">
        <v>428</v>
      </c>
      <c r="D5" s="589"/>
      <c r="E5" s="589"/>
      <c r="F5" s="589"/>
      <c r="G5" s="589"/>
      <c r="H5" s="589"/>
      <c r="I5" s="589"/>
      <c r="J5" s="589"/>
      <c r="K5" s="589"/>
      <c r="L5" s="590"/>
    </row>
    <row r="6" spans="1:12" ht="12.75" customHeight="1" x14ac:dyDescent="0.25">
      <c r="A6" s="4" t="s">
        <v>8</v>
      </c>
      <c r="B6" s="5"/>
      <c r="C6" s="667" t="s">
        <v>320</v>
      </c>
      <c r="D6" s="589"/>
      <c r="E6" s="589"/>
      <c r="F6" s="589"/>
      <c r="G6" s="589"/>
      <c r="H6" s="589"/>
      <c r="I6" s="589"/>
      <c r="J6" s="589"/>
      <c r="K6" s="589"/>
      <c r="L6" s="590"/>
    </row>
    <row r="7" spans="1:12" x14ac:dyDescent="0.25">
      <c r="A7" s="4" t="s">
        <v>10</v>
      </c>
      <c r="B7" s="5"/>
      <c r="C7" s="668" t="s">
        <v>547</v>
      </c>
      <c r="D7" s="595"/>
      <c r="E7" s="595"/>
      <c r="F7" s="595"/>
      <c r="G7" s="595"/>
      <c r="H7" s="595"/>
      <c r="I7" s="595"/>
      <c r="J7" s="595"/>
      <c r="K7" s="595"/>
      <c r="L7" s="596"/>
    </row>
    <row r="8" spans="1:12" ht="12.75" customHeight="1" x14ac:dyDescent="0.25">
      <c r="A8" s="6" t="s">
        <v>12</v>
      </c>
      <c r="B8" s="5"/>
      <c r="C8" s="597"/>
      <c r="D8" s="597"/>
      <c r="E8" s="597"/>
      <c r="F8" s="597"/>
      <c r="G8" s="597"/>
      <c r="H8" s="597"/>
      <c r="I8" s="597"/>
      <c r="J8" s="597"/>
      <c r="K8" s="597"/>
      <c r="L8" s="598"/>
    </row>
    <row r="9" spans="1:12" ht="12.75" customHeight="1" x14ac:dyDescent="0.25">
      <c r="A9" s="4"/>
      <c r="B9" s="5" t="s">
        <v>13</v>
      </c>
      <c r="C9" s="667" t="s">
        <v>429</v>
      </c>
      <c r="D9" s="589"/>
      <c r="E9" s="589"/>
      <c r="F9" s="589"/>
      <c r="G9" s="589"/>
      <c r="H9" s="589"/>
      <c r="I9" s="589"/>
      <c r="J9" s="589"/>
      <c r="K9" s="589"/>
      <c r="L9" s="590"/>
    </row>
    <row r="10" spans="1:12" ht="12.75" customHeight="1" x14ac:dyDescent="0.25">
      <c r="A10" s="4"/>
      <c r="B10" s="5" t="s">
        <v>15</v>
      </c>
      <c r="C10" s="667" t="s">
        <v>430</v>
      </c>
      <c r="D10" s="589"/>
      <c r="E10" s="589"/>
      <c r="F10" s="589"/>
      <c r="G10" s="589"/>
      <c r="H10" s="589"/>
      <c r="I10" s="589"/>
      <c r="J10" s="589"/>
      <c r="K10" s="589"/>
      <c r="L10" s="590"/>
    </row>
    <row r="11" spans="1:12" ht="12.75" customHeight="1" x14ac:dyDescent="0.25">
      <c r="A11" s="4"/>
      <c r="B11" s="5" t="s">
        <v>16</v>
      </c>
      <c r="C11" s="667"/>
      <c r="D11" s="589"/>
      <c r="E11" s="589"/>
      <c r="F11" s="589"/>
      <c r="G11" s="589"/>
      <c r="H11" s="589"/>
      <c r="I11" s="589"/>
      <c r="J11" s="589"/>
      <c r="K11" s="589"/>
      <c r="L11" s="590"/>
    </row>
    <row r="12" spans="1:12" ht="12.75" customHeight="1" x14ac:dyDescent="0.25">
      <c r="A12" s="4"/>
      <c r="B12" s="5" t="s">
        <v>17</v>
      </c>
      <c r="C12" s="667" t="s">
        <v>431</v>
      </c>
      <c r="D12" s="589"/>
      <c r="E12" s="589"/>
      <c r="F12" s="589"/>
      <c r="G12" s="589"/>
      <c r="H12" s="589"/>
      <c r="I12" s="589"/>
      <c r="J12" s="589"/>
      <c r="K12" s="589"/>
      <c r="L12" s="590"/>
    </row>
    <row r="13" spans="1:12" ht="12.75" customHeight="1" x14ac:dyDescent="0.25">
      <c r="A13" s="4"/>
      <c r="B13" s="5" t="s">
        <v>18</v>
      </c>
      <c r="C13" s="589"/>
      <c r="D13" s="589"/>
      <c r="E13" s="589"/>
      <c r="F13" s="589"/>
      <c r="G13" s="589"/>
      <c r="H13" s="589"/>
      <c r="I13" s="589"/>
      <c r="J13" s="589"/>
      <c r="K13" s="589"/>
      <c r="L13" s="590"/>
    </row>
    <row r="14" spans="1:12" ht="12.75" customHeight="1" x14ac:dyDescent="0.25">
      <c r="A14" s="7"/>
      <c r="B14" s="8"/>
      <c r="C14" s="9"/>
      <c r="D14" s="9"/>
      <c r="E14" s="9"/>
      <c r="F14" s="9"/>
      <c r="G14" s="9"/>
      <c r="H14" s="9"/>
      <c r="I14" s="9"/>
      <c r="J14" s="9"/>
      <c r="K14" s="9"/>
      <c r="L14" s="10"/>
    </row>
    <row r="15" spans="1:12" s="11" customFormat="1" ht="12.75" customHeight="1" x14ac:dyDescent="0.25">
      <c r="A15" s="603" t="s">
        <v>19</v>
      </c>
      <c r="B15" s="606" t="s">
        <v>20</v>
      </c>
      <c r="C15" s="608" t="s">
        <v>21</v>
      </c>
      <c r="D15" s="609"/>
      <c r="E15" s="609"/>
      <c r="F15" s="609"/>
      <c r="G15" s="610"/>
      <c r="H15" s="608" t="s">
        <v>22</v>
      </c>
      <c r="I15" s="609"/>
      <c r="J15" s="609"/>
      <c r="K15" s="609"/>
      <c r="L15" s="611"/>
    </row>
    <row r="16" spans="1:12" s="11" customFormat="1" ht="12.75" customHeight="1" x14ac:dyDescent="0.25">
      <c r="A16" s="604"/>
      <c r="B16" s="607"/>
      <c r="C16" s="612" t="s">
        <v>23</v>
      </c>
      <c r="D16" s="613" t="s">
        <v>24</v>
      </c>
      <c r="E16" s="615" t="s">
        <v>25</v>
      </c>
      <c r="F16" s="617" t="s">
        <v>26</v>
      </c>
      <c r="G16" s="619" t="s">
        <v>27</v>
      </c>
      <c r="H16" s="612" t="s">
        <v>23</v>
      </c>
      <c r="I16" s="613" t="s">
        <v>24</v>
      </c>
      <c r="J16" s="615" t="s">
        <v>25</v>
      </c>
      <c r="K16" s="617" t="s">
        <v>26</v>
      </c>
      <c r="L16" s="599" t="s">
        <v>27</v>
      </c>
    </row>
    <row r="17" spans="1:12" s="12" customFormat="1" ht="61.5" customHeight="1" thickBot="1" x14ac:dyDescent="0.3">
      <c r="A17" s="605"/>
      <c r="B17" s="607"/>
      <c r="C17" s="612"/>
      <c r="D17" s="614"/>
      <c r="E17" s="616"/>
      <c r="F17" s="618"/>
      <c r="G17" s="619"/>
      <c r="H17" s="622"/>
      <c r="I17" s="623"/>
      <c r="J17" s="616"/>
      <c r="K17" s="618"/>
      <c r="L17" s="600"/>
    </row>
    <row r="18" spans="1:12" s="12" customFormat="1" ht="9.75" customHeight="1" thickTop="1" x14ac:dyDescent="0.25">
      <c r="A18" s="13" t="s">
        <v>28</v>
      </c>
      <c r="B18" s="13">
        <v>2</v>
      </c>
      <c r="C18" s="14">
        <v>3</v>
      </c>
      <c r="D18" s="15">
        <v>4</v>
      </c>
      <c r="E18" s="15">
        <v>5</v>
      </c>
      <c r="F18" s="15">
        <v>6</v>
      </c>
      <c r="G18" s="16">
        <v>7</v>
      </c>
      <c r="H18" s="14">
        <v>8</v>
      </c>
      <c r="I18" s="15">
        <v>9</v>
      </c>
      <c r="J18" s="15">
        <v>10</v>
      </c>
      <c r="K18" s="15">
        <v>11</v>
      </c>
      <c r="L18" s="17">
        <v>12</v>
      </c>
    </row>
    <row r="19" spans="1:12" s="24" customFormat="1" x14ac:dyDescent="0.25">
      <c r="A19" s="18"/>
      <c r="B19" s="19" t="s">
        <v>29</v>
      </c>
      <c r="C19" s="20"/>
      <c r="D19" s="21"/>
      <c r="E19" s="21"/>
      <c r="F19" s="21"/>
      <c r="G19" s="22"/>
      <c r="H19" s="20"/>
      <c r="I19" s="21"/>
      <c r="J19" s="21"/>
      <c r="K19" s="21"/>
      <c r="L19" s="23"/>
    </row>
    <row r="20" spans="1:12" s="24" customFormat="1" ht="12.75" thickBot="1" x14ac:dyDescent="0.3">
      <c r="A20" s="25"/>
      <c r="B20" s="26" t="s">
        <v>30</v>
      </c>
      <c r="C20" s="27">
        <f t="shared" ref="C20:C47" si="0">SUM(D20:G20)</f>
        <v>631390</v>
      </c>
      <c r="D20" s="28">
        <f>SUM(D21,D24,D25,D41,D43)</f>
        <v>549381</v>
      </c>
      <c r="E20" s="28">
        <f>SUM(E21,E24,E43)</f>
        <v>76107</v>
      </c>
      <c r="F20" s="28">
        <f>SUM(F21,F26,F43)</f>
        <v>5902</v>
      </c>
      <c r="G20" s="29">
        <f>SUM(G21,G45)</f>
        <v>0</v>
      </c>
      <c r="H20" s="27">
        <f>SUM(I20:L20)</f>
        <v>650227</v>
      </c>
      <c r="I20" s="28">
        <f>SUM(I21,I24,I25,I41,I43)</f>
        <v>568855</v>
      </c>
      <c r="J20" s="28">
        <f>SUM(J21,J24,J43)</f>
        <v>74618</v>
      </c>
      <c r="K20" s="28">
        <f>SUM(K21,K26,K43)</f>
        <v>6754</v>
      </c>
      <c r="L20" s="30">
        <f>SUM(L21,L45)</f>
        <v>0</v>
      </c>
    </row>
    <row r="21" spans="1:12" ht="12.75" thickTop="1" x14ac:dyDescent="0.25">
      <c r="A21" s="31"/>
      <c r="B21" s="32" t="s">
        <v>31</v>
      </c>
      <c r="C21" s="33">
        <f t="shared" si="0"/>
        <v>0</v>
      </c>
      <c r="D21" s="34">
        <f>SUM(D22:D23)</f>
        <v>0</v>
      </c>
      <c r="E21" s="34">
        <f>SUM(E22:E23)</f>
        <v>0</v>
      </c>
      <c r="F21" s="34">
        <f>SUM(F22:F23)</f>
        <v>0</v>
      </c>
      <c r="G21" s="35">
        <f>SUM(G22:G23)</f>
        <v>0</v>
      </c>
      <c r="H21" s="33">
        <f t="shared" ref="H21:H47" si="1">SUM(I21:L21)</f>
        <v>0</v>
      </c>
      <c r="I21" s="34">
        <f>SUM(I22:I23)</f>
        <v>0</v>
      </c>
      <c r="J21" s="34">
        <f>SUM(J22:J23)</f>
        <v>0</v>
      </c>
      <c r="K21" s="34">
        <f>SUM(K22:K23)</f>
        <v>0</v>
      </c>
      <c r="L21" s="36">
        <f>SUM(L22:L23)</f>
        <v>0</v>
      </c>
    </row>
    <row r="22" spans="1:12" x14ac:dyDescent="0.25">
      <c r="A22" s="37"/>
      <c r="B22" s="38" t="s">
        <v>32</v>
      </c>
      <c r="C22" s="39">
        <f t="shared" si="0"/>
        <v>0</v>
      </c>
      <c r="D22" s="40"/>
      <c r="E22" s="40"/>
      <c r="F22" s="40"/>
      <c r="G22" s="41"/>
      <c r="H22" s="39">
        <f t="shared" si="1"/>
        <v>0</v>
      </c>
      <c r="I22" s="40"/>
      <c r="J22" s="40"/>
      <c r="K22" s="40"/>
      <c r="L22" s="42"/>
    </row>
    <row r="23" spans="1:12" x14ac:dyDescent="0.25">
      <c r="A23" s="43"/>
      <c r="B23" s="44" t="s">
        <v>33</v>
      </c>
      <c r="C23" s="45">
        <f t="shared" si="0"/>
        <v>0</v>
      </c>
      <c r="D23" s="46"/>
      <c r="E23" s="46"/>
      <c r="F23" s="46"/>
      <c r="G23" s="47"/>
      <c r="H23" s="45">
        <f t="shared" si="1"/>
        <v>0</v>
      </c>
      <c r="I23" s="46"/>
      <c r="J23" s="46"/>
      <c r="K23" s="46"/>
      <c r="L23" s="48"/>
    </row>
    <row r="24" spans="1:12" s="24" customFormat="1" ht="24.75" thickBot="1" x14ac:dyDescent="0.3">
      <c r="A24" s="49">
        <v>19300</v>
      </c>
      <c r="B24" s="49" t="s">
        <v>34</v>
      </c>
      <c r="C24" s="50">
        <f t="shared" si="0"/>
        <v>625488</v>
      </c>
      <c r="D24" s="51">
        <f>551994-2827+214</f>
        <v>549381</v>
      </c>
      <c r="E24" s="51">
        <v>76107</v>
      </c>
      <c r="F24" s="52" t="s">
        <v>35</v>
      </c>
      <c r="G24" s="53" t="s">
        <v>35</v>
      </c>
      <c r="H24" s="50">
        <f t="shared" si="1"/>
        <v>643473</v>
      </c>
      <c r="I24" s="51">
        <f>I51</f>
        <v>568855</v>
      </c>
      <c r="J24" s="51">
        <f>J51</f>
        <v>74618</v>
      </c>
      <c r="K24" s="52" t="s">
        <v>35</v>
      </c>
      <c r="L24" s="54" t="s">
        <v>35</v>
      </c>
    </row>
    <row r="25" spans="1:12" s="24" customFormat="1" ht="24.75" thickTop="1" x14ac:dyDescent="0.25">
      <c r="A25" s="55"/>
      <c r="B25" s="56" t="s">
        <v>36</v>
      </c>
      <c r="C25" s="57">
        <f t="shared" si="0"/>
        <v>0</v>
      </c>
      <c r="D25" s="58"/>
      <c r="E25" s="59" t="s">
        <v>35</v>
      </c>
      <c r="F25" s="59" t="s">
        <v>35</v>
      </c>
      <c r="G25" s="60" t="s">
        <v>35</v>
      </c>
      <c r="H25" s="57">
        <f t="shared" si="1"/>
        <v>0</v>
      </c>
      <c r="I25" s="61"/>
      <c r="J25" s="59" t="s">
        <v>35</v>
      </c>
      <c r="K25" s="59" t="s">
        <v>35</v>
      </c>
      <c r="L25" s="62" t="s">
        <v>35</v>
      </c>
    </row>
    <row r="26" spans="1:12" s="24" customFormat="1" ht="36" x14ac:dyDescent="0.25">
      <c r="A26" s="56">
        <v>21300</v>
      </c>
      <c r="B26" s="56" t="s">
        <v>37</v>
      </c>
      <c r="C26" s="57">
        <f t="shared" si="0"/>
        <v>5902</v>
      </c>
      <c r="D26" s="59" t="s">
        <v>35</v>
      </c>
      <c r="E26" s="59" t="s">
        <v>35</v>
      </c>
      <c r="F26" s="63">
        <f>SUM(F27,F31,F33,F36)</f>
        <v>5902</v>
      </c>
      <c r="G26" s="60" t="s">
        <v>35</v>
      </c>
      <c r="H26" s="57">
        <f t="shared" si="1"/>
        <v>6754</v>
      </c>
      <c r="I26" s="59" t="s">
        <v>35</v>
      </c>
      <c r="J26" s="59" t="s">
        <v>35</v>
      </c>
      <c r="K26" s="63">
        <f>SUM(K27,K31,K33,K36)</f>
        <v>6754</v>
      </c>
      <c r="L26" s="62" t="s">
        <v>35</v>
      </c>
    </row>
    <row r="27" spans="1:12" s="24" customFormat="1" ht="24" x14ac:dyDescent="0.25">
      <c r="A27" s="64">
        <v>21350</v>
      </c>
      <c r="B27" s="56" t="s">
        <v>38</v>
      </c>
      <c r="C27" s="57">
        <f t="shared" si="0"/>
        <v>0</v>
      </c>
      <c r="D27" s="59" t="s">
        <v>35</v>
      </c>
      <c r="E27" s="59" t="s">
        <v>35</v>
      </c>
      <c r="F27" s="63">
        <f>SUM(F28:F30)</f>
        <v>0</v>
      </c>
      <c r="G27" s="60" t="s">
        <v>35</v>
      </c>
      <c r="H27" s="57">
        <f t="shared" si="1"/>
        <v>0</v>
      </c>
      <c r="I27" s="59" t="s">
        <v>35</v>
      </c>
      <c r="J27" s="59" t="s">
        <v>35</v>
      </c>
      <c r="K27" s="63">
        <f>SUM(K28:K30)</f>
        <v>0</v>
      </c>
      <c r="L27" s="62" t="s">
        <v>35</v>
      </c>
    </row>
    <row r="28" spans="1:12" x14ac:dyDescent="0.25">
      <c r="A28" s="37">
        <v>21351</v>
      </c>
      <c r="B28" s="65" t="s">
        <v>39</v>
      </c>
      <c r="C28" s="66">
        <f t="shared" si="0"/>
        <v>0</v>
      </c>
      <c r="D28" s="67" t="s">
        <v>35</v>
      </c>
      <c r="E28" s="67" t="s">
        <v>35</v>
      </c>
      <c r="F28" s="68"/>
      <c r="G28" s="69" t="s">
        <v>35</v>
      </c>
      <c r="H28" s="66">
        <f t="shared" si="1"/>
        <v>0</v>
      </c>
      <c r="I28" s="67" t="s">
        <v>35</v>
      </c>
      <c r="J28" s="67" t="s">
        <v>35</v>
      </c>
      <c r="K28" s="68"/>
      <c r="L28" s="70" t="s">
        <v>35</v>
      </c>
    </row>
    <row r="29" spans="1:12" x14ac:dyDescent="0.25">
      <c r="A29" s="43">
        <v>21352</v>
      </c>
      <c r="B29" s="71" t="s">
        <v>40</v>
      </c>
      <c r="C29" s="72">
        <f t="shared" si="0"/>
        <v>0</v>
      </c>
      <c r="D29" s="73" t="s">
        <v>35</v>
      </c>
      <c r="E29" s="73" t="s">
        <v>35</v>
      </c>
      <c r="F29" s="74"/>
      <c r="G29" s="75" t="s">
        <v>35</v>
      </c>
      <c r="H29" s="72">
        <f t="shared" si="1"/>
        <v>0</v>
      </c>
      <c r="I29" s="73" t="s">
        <v>35</v>
      </c>
      <c r="J29" s="73" t="s">
        <v>35</v>
      </c>
      <c r="K29" s="74"/>
      <c r="L29" s="76" t="s">
        <v>35</v>
      </c>
    </row>
    <row r="30" spans="1:12" ht="24" x14ac:dyDescent="0.25">
      <c r="A30" s="43">
        <v>21359</v>
      </c>
      <c r="B30" s="71" t="s">
        <v>41</v>
      </c>
      <c r="C30" s="72">
        <f t="shared" si="0"/>
        <v>0</v>
      </c>
      <c r="D30" s="73" t="s">
        <v>35</v>
      </c>
      <c r="E30" s="73" t="s">
        <v>35</v>
      </c>
      <c r="F30" s="74"/>
      <c r="G30" s="75" t="s">
        <v>35</v>
      </c>
      <c r="H30" s="72">
        <f t="shared" si="1"/>
        <v>0</v>
      </c>
      <c r="I30" s="73" t="s">
        <v>35</v>
      </c>
      <c r="J30" s="73" t="s">
        <v>35</v>
      </c>
      <c r="K30" s="74"/>
      <c r="L30" s="76" t="s">
        <v>35</v>
      </c>
    </row>
    <row r="31" spans="1:12" s="24" customFormat="1" ht="36" x14ac:dyDescent="0.25">
      <c r="A31" s="64">
        <v>21370</v>
      </c>
      <c r="B31" s="56" t="s">
        <v>42</v>
      </c>
      <c r="C31" s="57">
        <f t="shared" si="0"/>
        <v>0</v>
      </c>
      <c r="D31" s="59" t="s">
        <v>35</v>
      </c>
      <c r="E31" s="59" t="s">
        <v>35</v>
      </c>
      <c r="F31" s="63">
        <f>SUM(F32)</f>
        <v>0</v>
      </c>
      <c r="G31" s="60" t="s">
        <v>35</v>
      </c>
      <c r="H31" s="57">
        <f t="shared" si="1"/>
        <v>0</v>
      </c>
      <c r="I31" s="59" t="s">
        <v>35</v>
      </c>
      <c r="J31" s="59" t="s">
        <v>35</v>
      </c>
      <c r="K31" s="63">
        <f>SUM(K32)</f>
        <v>0</v>
      </c>
      <c r="L31" s="62" t="s">
        <v>35</v>
      </c>
    </row>
    <row r="32" spans="1:12" ht="36" x14ac:dyDescent="0.25">
      <c r="A32" s="77">
        <v>21379</v>
      </c>
      <c r="B32" s="78" t="s">
        <v>43</v>
      </c>
      <c r="C32" s="79">
        <f t="shared" si="0"/>
        <v>0</v>
      </c>
      <c r="D32" s="80" t="s">
        <v>35</v>
      </c>
      <c r="E32" s="80" t="s">
        <v>35</v>
      </c>
      <c r="F32" s="81"/>
      <c r="G32" s="82" t="s">
        <v>35</v>
      </c>
      <c r="H32" s="79">
        <f t="shared" si="1"/>
        <v>0</v>
      </c>
      <c r="I32" s="80" t="s">
        <v>35</v>
      </c>
      <c r="J32" s="80" t="s">
        <v>35</v>
      </c>
      <c r="K32" s="81"/>
      <c r="L32" s="83" t="s">
        <v>35</v>
      </c>
    </row>
    <row r="33" spans="1:12" s="24" customFormat="1" x14ac:dyDescent="0.25">
      <c r="A33" s="64">
        <v>21380</v>
      </c>
      <c r="B33" s="56" t="s">
        <v>44</v>
      </c>
      <c r="C33" s="57">
        <f t="shared" si="0"/>
        <v>491</v>
      </c>
      <c r="D33" s="59" t="s">
        <v>35</v>
      </c>
      <c r="E33" s="59" t="s">
        <v>35</v>
      </c>
      <c r="F33" s="63">
        <f>SUM(F34:F35)</f>
        <v>491</v>
      </c>
      <c r="G33" s="60" t="s">
        <v>35</v>
      </c>
      <c r="H33" s="57">
        <f t="shared" si="1"/>
        <v>491</v>
      </c>
      <c r="I33" s="59" t="s">
        <v>35</v>
      </c>
      <c r="J33" s="59" t="s">
        <v>35</v>
      </c>
      <c r="K33" s="63">
        <f>SUM(K34:K35)</f>
        <v>491</v>
      </c>
      <c r="L33" s="62" t="s">
        <v>35</v>
      </c>
    </row>
    <row r="34" spans="1:12" x14ac:dyDescent="0.25">
      <c r="A34" s="38">
        <v>21381</v>
      </c>
      <c r="B34" s="65" t="s">
        <v>45</v>
      </c>
      <c r="C34" s="66">
        <f t="shared" si="0"/>
        <v>491</v>
      </c>
      <c r="D34" s="67" t="s">
        <v>35</v>
      </c>
      <c r="E34" s="67" t="s">
        <v>35</v>
      </c>
      <c r="F34" s="68">
        <v>491</v>
      </c>
      <c r="G34" s="69" t="s">
        <v>35</v>
      </c>
      <c r="H34" s="66">
        <f t="shared" si="1"/>
        <v>491</v>
      </c>
      <c r="I34" s="67" t="s">
        <v>35</v>
      </c>
      <c r="J34" s="67" t="s">
        <v>35</v>
      </c>
      <c r="K34" s="68">
        <f>361+130</f>
        <v>491</v>
      </c>
      <c r="L34" s="70" t="s">
        <v>35</v>
      </c>
    </row>
    <row r="35" spans="1:12" ht="24" x14ac:dyDescent="0.25">
      <c r="A35" s="44">
        <v>21383</v>
      </c>
      <c r="B35" s="71" t="s">
        <v>46</v>
      </c>
      <c r="C35" s="72">
        <f>SUM(D35:G35)</f>
        <v>0</v>
      </c>
      <c r="D35" s="73" t="s">
        <v>35</v>
      </c>
      <c r="E35" s="73" t="s">
        <v>35</v>
      </c>
      <c r="F35" s="74"/>
      <c r="G35" s="75" t="s">
        <v>35</v>
      </c>
      <c r="H35" s="72">
        <f t="shared" si="1"/>
        <v>0</v>
      </c>
      <c r="I35" s="73" t="s">
        <v>35</v>
      </c>
      <c r="J35" s="73" t="s">
        <v>35</v>
      </c>
      <c r="K35" s="74"/>
      <c r="L35" s="76" t="s">
        <v>35</v>
      </c>
    </row>
    <row r="36" spans="1:12" s="24" customFormat="1" ht="25.5" customHeight="1" x14ac:dyDescent="0.25">
      <c r="A36" s="64">
        <v>21390</v>
      </c>
      <c r="B36" s="56" t="s">
        <v>47</v>
      </c>
      <c r="C36" s="57">
        <f t="shared" si="0"/>
        <v>5411</v>
      </c>
      <c r="D36" s="59" t="s">
        <v>35</v>
      </c>
      <c r="E36" s="59" t="s">
        <v>35</v>
      </c>
      <c r="F36" s="63">
        <f>SUM(F37:F40)</f>
        <v>5411</v>
      </c>
      <c r="G36" s="60" t="s">
        <v>35</v>
      </c>
      <c r="H36" s="57">
        <f t="shared" si="1"/>
        <v>6263</v>
      </c>
      <c r="I36" s="59" t="s">
        <v>35</v>
      </c>
      <c r="J36" s="59" t="s">
        <v>35</v>
      </c>
      <c r="K36" s="63">
        <f>SUM(K37:K40)</f>
        <v>6263</v>
      </c>
      <c r="L36" s="62" t="s">
        <v>35</v>
      </c>
    </row>
    <row r="37" spans="1:12" ht="24" x14ac:dyDescent="0.25">
      <c r="A37" s="38">
        <v>21391</v>
      </c>
      <c r="B37" s="65" t="s">
        <v>48</v>
      </c>
      <c r="C37" s="66">
        <f t="shared" si="0"/>
        <v>0</v>
      </c>
      <c r="D37" s="67" t="s">
        <v>35</v>
      </c>
      <c r="E37" s="67" t="s">
        <v>35</v>
      </c>
      <c r="F37" s="68"/>
      <c r="G37" s="69" t="s">
        <v>35</v>
      </c>
      <c r="H37" s="66">
        <f t="shared" si="1"/>
        <v>0</v>
      </c>
      <c r="I37" s="67" t="s">
        <v>35</v>
      </c>
      <c r="J37" s="67" t="s">
        <v>35</v>
      </c>
      <c r="K37" s="68"/>
      <c r="L37" s="70" t="s">
        <v>35</v>
      </c>
    </row>
    <row r="38" spans="1:12" x14ac:dyDescent="0.25">
      <c r="A38" s="44">
        <v>21393</v>
      </c>
      <c r="B38" s="71" t="s">
        <v>49</v>
      </c>
      <c r="C38" s="72">
        <f t="shared" si="0"/>
        <v>0</v>
      </c>
      <c r="D38" s="73" t="s">
        <v>35</v>
      </c>
      <c r="E38" s="73" t="s">
        <v>35</v>
      </c>
      <c r="F38" s="74"/>
      <c r="G38" s="75" t="s">
        <v>35</v>
      </c>
      <c r="H38" s="72">
        <f t="shared" si="1"/>
        <v>0</v>
      </c>
      <c r="I38" s="73" t="s">
        <v>35</v>
      </c>
      <c r="J38" s="73" t="s">
        <v>35</v>
      </c>
      <c r="K38" s="74"/>
      <c r="L38" s="76" t="s">
        <v>35</v>
      </c>
    </row>
    <row r="39" spans="1:12" x14ac:dyDescent="0.25">
      <c r="A39" s="44">
        <v>21395</v>
      </c>
      <c r="B39" s="71" t="s">
        <v>50</v>
      </c>
      <c r="C39" s="72">
        <f t="shared" si="0"/>
        <v>0</v>
      </c>
      <c r="D39" s="73" t="s">
        <v>35</v>
      </c>
      <c r="E39" s="73" t="s">
        <v>35</v>
      </c>
      <c r="F39" s="74"/>
      <c r="G39" s="75" t="s">
        <v>35</v>
      </c>
      <c r="H39" s="72">
        <f t="shared" si="1"/>
        <v>0</v>
      </c>
      <c r="I39" s="73" t="s">
        <v>35</v>
      </c>
      <c r="J39" s="73" t="s">
        <v>35</v>
      </c>
      <c r="K39" s="74"/>
      <c r="L39" s="76" t="s">
        <v>35</v>
      </c>
    </row>
    <row r="40" spans="1:12" ht="24" x14ac:dyDescent="0.25">
      <c r="A40" s="84">
        <v>21399</v>
      </c>
      <c r="B40" s="85" t="s">
        <v>51</v>
      </c>
      <c r="C40" s="86">
        <f t="shared" si="0"/>
        <v>5411</v>
      </c>
      <c r="D40" s="87" t="s">
        <v>35</v>
      </c>
      <c r="E40" s="87" t="s">
        <v>35</v>
      </c>
      <c r="F40" s="88">
        <v>5411</v>
      </c>
      <c r="G40" s="89" t="s">
        <v>35</v>
      </c>
      <c r="H40" s="86">
        <f t="shared" si="1"/>
        <v>6263</v>
      </c>
      <c r="I40" s="87" t="s">
        <v>35</v>
      </c>
      <c r="J40" s="87" t="s">
        <v>35</v>
      </c>
      <c r="K40" s="88">
        <v>6263</v>
      </c>
      <c r="L40" s="90" t="s">
        <v>35</v>
      </c>
    </row>
    <row r="41" spans="1:12" s="24" customFormat="1" ht="26.25" customHeight="1" x14ac:dyDescent="0.25">
      <c r="A41" s="91">
        <v>21420</v>
      </c>
      <c r="B41" s="92" t="s">
        <v>52</v>
      </c>
      <c r="C41" s="93">
        <f>SUM(D41:G41)</f>
        <v>0</v>
      </c>
      <c r="D41" s="94">
        <f>SUM(D42)</f>
        <v>0</v>
      </c>
      <c r="E41" s="95" t="s">
        <v>35</v>
      </c>
      <c r="F41" s="95" t="s">
        <v>35</v>
      </c>
      <c r="G41" s="96" t="s">
        <v>35</v>
      </c>
      <c r="H41" s="93">
        <f>SUM(I41:L41)</f>
        <v>0</v>
      </c>
      <c r="I41" s="94">
        <f>SUM(I42)</f>
        <v>0</v>
      </c>
      <c r="J41" s="95" t="s">
        <v>35</v>
      </c>
      <c r="K41" s="95" t="s">
        <v>35</v>
      </c>
      <c r="L41" s="97" t="s">
        <v>35</v>
      </c>
    </row>
    <row r="42" spans="1:12" s="24" customFormat="1" ht="26.25" customHeight="1" x14ac:dyDescent="0.25">
      <c r="A42" s="84">
        <v>21429</v>
      </c>
      <c r="B42" s="85" t="s">
        <v>53</v>
      </c>
      <c r="C42" s="86">
        <f>SUM(D42:G42)</f>
        <v>0</v>
      </c>
      <c r="D42" s="98"/>
      <c r="E42" s="87" t="s">
        <v>35</v>
      </c>
      <c r="F42" s="87" t="s">
        <v>35</v>
      </c>
      <c r="G42" s="89" t="s">
        <v>35</v>
      </c>
      <c r="H42" s="86">
        <f t="shared" ref="H42:H44" si="2">SUM(I42:L42)</f>
        <v>0</v>
      </c>
      <c r="I42" s="98"/>
      <c r="J42" s="87" t="s">
        <v>35</v>
      </c>
      <c r="K42" s="87" t="s">
        <v>35</v>
      </c>
      <c r="L42" s="90" t="s">
        <v>35</v>
      </c>
    </row>
    <row r="43" spans="1:12" s="24" customFormat="1" ht="24" x14ac:dyDescent="0.25">
      <c r="A43" s="64">
        <v>21490</v>
      </c>
      <c r="B43" s="56" t="s">
        <v>54</v>
      </c>
      <c r="C43" s="57">
        <f t="shared" si="0"/>
        <v>0</v>
      </c>
      <c r="D43" s="99">
        <f>D44</f>
        <v>0</v>
      </c>
      <c r="E43" s="99">
        <f t="shared" ref="E43:F43" si="3">E44</f>
        <v>0</v>
      </c>
      <c r="F43" s="99">
        <f t="shared" si="3"/>
        <v>0</v>
      </c>
      <c r="G43" s="60" t="s">
        <v>35</v>
      </c>
      <c r="H43" s="100">
        <f t="shared" si="2"/>
        <v>0</v>
      </c>
      <c r="I43" s="99">
        <f>I44</f>
        <v>0</v>
      </c>
      <c r="J43" s="99">
        <f t="shared" ref="J43:K43" si="4">J44</f>
        <v>0</v>
      </c>
      <c r="K43" s="99">
        <f t="shared" si="4"/>
        <v>0</v>
      </c>
      <c r="L43" s="62" t="s">
        <v>35</v>
      </c>
    </row>
    <row r="44" spans="1:12" s="24" customFormat="1" ht="24" x14ac:dyDescent="0.25">
      <c r="A44" s="44">
        <v>21499</v>
      </c>
      <c r="B44" s="71" t="s">
        <v>55</v>
      </c>
      <c r="C44" s="79">
        <f>SUM(D44:G44)</f>
        <v>0</v>
      </c>
      <c r="D44" s="101"/>
      <c r="E44" s="102"/>
      <c r="F44" s="102"/>
      <c r="G44" s="103" t="s">
        <v>35</v>
      </c>
      <c r="H44" s="104">
        <f t="shared" si="2"/>
        <v>0</v>
      </c>
      <c r="I44" s="40"/>
      <c r="J44" s="105"/>
      <c r="K44" s="105"/>
      <c r="L44" s="106" t="s">
        <v>35</v>
      </c>
    </row>
    <row r="45" spans="1:12" ht="12.75" customHeight="1" x14ac:dyDescent="0.25">
      <c r="A45" s="107">
        <v>23000</v>
      </c>
      <c r="B45" s="108" t="s">
        <v>56</v>
      </c>
      <c r="C45" s="109">
        <f>SUM(D45:G45)</f>
        <v>0</v>
      </c>
      <c r="D45" s="59" t="s">
        <v>35</v>
      </c>
      <c r="E45" s="59" t="s">
        <v>35</v>
      </c>
      <c r="F45" s="59" t="s">
        <v>35</v>
      </c>
      <c r="G45" s="99">
        <f>SUM(G46:G47)</f>
        <v>0</v>
      </c>
      <c r="H45" s="109">
        <f t="shared" si="1"/>
        <v>0</v>
      </c>
      <c r="I45" s="87" t="s">
        <v>35</v>
      </c>
      <c r="J45" s="87" t="s">
        <v>35</v>
      </c>
      <c r="K45" s="87" t="s">
        <v>35</v>
      </c>
      <c r="L45" s="110">
        <f>SUM(L46:L47)</f>
        <v>0</v>
      </c>
    </row>
    <row r="46" spans="1:12" ht="24" x14ac:dyDescent="0.25">
      <c r="A46" s="111">
        <v>23410</v>
      </c>
      <c r="B46" s="112" t="s">
        <v>57</v>
      </c>
      <c r="C46" s="113">
        <f t="shared" si="0"/>
        <v>0</v>
      </c>
      <c r="D46" s="95" t="s">
        <v>35</v>
      </c>
      <c r="E46" s="95" t="s">
        <v>35</v>
      </c>
      <c r="F46" s="95" t="s">
        <v>35</v>
      </c>
      <c r="G46" s="114"/>
      <c r="H46" s="113">
        <f t="shared" si="1"/>
        <v>0</v>
      </c>
      <c r="I46" s="95" t="s">
        <v>35</v>
      </c>
      <c r="J46" s="95" t="s">
        <v>35</v>
      </c>
      <c r="K46" s="95" t="s">
        <v>35</v>
      </c>
      <c r="L46" s="115"/>
    </row>
    <row r="47" spans="1:12" ht="24" x14ac:dyDescent="0.25">
      <c r="A47" s="111">
        <v>23510</v>
      </c>
      <c r="B47" s="112" t="s">
        <v>58</v>
      </c>
      <c r="C47" s="93">
        <f t="shared" si="0"/>
        <v>0</v>
      </c>
      <c r="D47" s="95" t="s">
        <v>35</v>
      </c>
      <c r="E47" s="95" t="s">
        <v>35</v>
      </c>
      <c r="F47" s="95" t="s">
        <v>35</v>
      </c>
      <c r="G47" s="114"/>
      <c r="H47" s="93">
        <f t="shared" si="1"/>
        <v>0</v>
      </c>
      <c r="I47" s="95" t="s">
        <v>35</v>
      </c>
      <c r="J47" s="95" t="s">
        <v>35</v>
      </c>
      <c r="K47" s="95" t="s">
        <v>35</v>
      </c>
      <c r="L47" s="115"/>
    </row>
    <row r="48" spans="1:12" x14ac:dyDescent="0.25">
      <c r="A48" s="116"/>
      <c r="B48" s="112"/>
      <c r="C48" s="117"/>
      <c r="D48" s="95"/>
      <c r="E48" s="95"/>
      <c r="F48" s="94"/>
      <c r="G48" s="118"/>
      <c r="H48" s="117"/>
      <c r="I48" s="95"/>
      <c r="J48" s="95"/>
      <c r="K48" s="94"/>
      <c r="L48" s="119"/>
    </row>
    <row r="49" spans="1:12" s="24" customFormat="1" x14ac:dyDescent="0.25">
      <c r="A49" s="120"/>
      <c r="B49" s="121" t="s">
        <v>59</v>
      </c>
      <c r="C49" s="122"/>
      <c r="D49" s="123"/>
      <c r="E49" s="123"/>
      <c r="F49" s="123"/>
      <c r="G49" s="124"/>
      <c r="H49" s="122"/>
      <c r="I49" s="123"/>
      <c r="J49" s="123"/>
      <c r="K49" s="123"/>
      <c r="L49" s="125"/>
    </row>
    <row r="50" spans="1:12" s="24" customFormat="1" ht="12.75" thickBot="1" x14ac:dyDescent="0.3">
      <c r="A50" s="126"/>
      <c r="B50" s="25" t="s">
        <v>60</v>
      </c>
      <c r="C50" s="127">
        <f t="shared" ref="C50:C113" si="5">SUM(D50:G50)</f>
        <v>631390</v>
      </c>
      <c r="D50" s="128">
        <f>SUM(D51,D283)</f>
        <v>549381</v>
      </c>
      <c r="E50" s="128">
        <f>SUM(E51,E283)</f>
        <v>76107</v>
      </c>
      <c r="F50" s="128">
        <f>SUM(F51,F283)</f>
        <v>5902</v>
      </c>
      <c r="G50" s="129">
        <f>SUM(G51,G283)</f>
        <v>0</v>
      </c>
      <c r="H50" s="127">
        <f t="shared" ref="H50:H113" si="6">SUM(I50:L50)</f>
        <v>650227</v>
      </c>
      <c r="I50" s="128">
        <f>SUM(I51,I283)</f>
        <v>568855</v>
      </c>
      <c r="J50" s="128">
        <f>SUM(J51,J283)</f>
        <v>74618</v>
      </c>
      <c r="K50" s="128">
        <f>SUM(K51,K283)</f>
        <v>6754</v>
      </c>
      <c r="L50" s="130">
        <f>SUM(L51,L283)</f>
        <v>0</v>
      </c>
    </row>
    <row r="51" spans="1:12" s="24" customFormat="1" ht="36.75" thickTop="1" x14ac:dyDescent="0.25">
      <c r="A51" s="131"/>
      <c r="B51" s="132" t="s">
        <v>61</v>
      </c>
      <c r="C51" s="133">
        <f t="shared" si="5"/>
        <v>631390</v>
      </c>
      <c r="D51" s="134">
        <f>SUM(D52,D194)</f>
        <v>549381</v>
      </c>
      <c r="E51" s="134">
        <f>SUM(E52,E194)</f>
        <v>76107</v>
      </c>
      <c r="F51" s="134">
        <f>SUM(F52,F194)</f>
        <v>5902</v>
      </c>
      <c r="G51" s="135">
        <f>SUM(G52,G194)</f>
        <v>0</v>
      </c>
      <c r="H51" s="133">
        <f t="shared" si="6"/>
        <v>650227</v>
      </c>
      <c r="I51" s="134">
        <f>SUM(I52,I194)</f>
        <v>568855</v>
      </c>
      <c r="J51" s="134">
        <f>SUM(J52,J194)</f>
        <v>74618</v>
      </c>
      <c r="K51" s="134">
        <f>SUM(K52,K194)</f>
        <v>6754</v>
      </c>
      <c r="L51" s="136">
        <f>SUM(L52,L194)</f>
        <v>0</v>
      </c>
    </row>
    <row r="52" spans="1:12" s="24" customFormat="1" ht="24" x14ac:dyDescent="0.25">
      <c r="A52" s="137"/>
      <c r="B52" s="18" t="s">
        <v>62</v>
      </c>
      <c r="C52" s="138">
        <f t="shared" si="5"/>
        <v>629810</v>
      </c>
      <c r="D52" s="139">
        <f>SUM(D53,D75,D173,D187)</f>
        <v>547801</v>
      </c>
      <c r="E52" s="139">
        <f>SUM(E53,E75,E173,E187)</f>
        <v>76107</v>
      </c>
      <c r="F52" s="139">
        <f>SUM(F53,F75,F173,F187)</f>
        <v>5902</v>
      </c>
      <c r="G52" s="140">
        <f>SUM(G53,G75,G173,G187)</f>
        <v>0</v>
      </c>
      <c r="H52" s="138">
        <f t="shared" si="6"/>
        <v>648267</v>
      </c>
      <c r="I52" s="139">
        <f>SUM(I53,I75,I173,I187)</f>
        <v>566895</v>
      </c>
      <c r="J52" s="139">
        <f>SUM(J53,J75,J173,J187)</f>
        <v>74618</v>
      </c>
      <c r="K52" s="139">
        <f>SUM(K53,K75,K173,K187)</f>
        <v>6754</v>
      </c>
      <c r="L52" s="141">
        <f>SUM(L53,L75,L173,L187)</f>
        <v>0</v>
      </c>
    </row>
    <row r="53" spans="1:12" s="24" customFormat="1" x14ac:dyDescent="0.25">
      <c r="A53" s="142">
        <v>1000</v>
      </c>
      <c r="B53" s="142" t="s">
        <v>63</v>
      </c>
      <c r="C53" s="143">
        <f t="shared" si="5"/>
        <v>555181</v>
      </c>
      <c r="D53" s="144">
        <f>SUM(D54,D67)</f>
        <v>479074</v>
      </c>
      <c r="E53" s="144">
        <f>SUM(E54,E67)</f>
        <v>76107</v>
      </c>
      <c r="F53" s="144">
        <f>SUM(F54,F67)</f>
        <v>0</v>
      </c>
      <c r="G53" s="145">
        <f>SUM(G54,G67)</f>
        <v>0</v>
      </c>
      <c r="H53" s="143">
        <f t="shared" si="6"/>
        <v>577406</v>
      </c>
      <c r="I53" s="144">
        <f>SUM(I54,I67)</f>
        <v>502788</v>
      </c>
      <c r="J53" s="144">
        <f>SUM(J54,J67)</f>
        <v>74618</v>
      </c>
      <c r="K53" s="144">
        <f>SUM(K54,K67)</f>
        <v>0</v>
      </c>
      <c r="L53" s="146">
        <f>SUM(L54,L67)</f>
        <v>0</v>
      </c>
    </row>
    <row r="54" spans="1:12" x14ac:dyDescent="0.25">
      <c r="A54" s="56">
        <v>1100</v>
      </c>
      <c r="B54" s="147" t="s">
        <v>64</v>
      </c>
      <c r="C54" s="57">
        <f t="shared" si="5"/>
        <v>420031</v>
      </c>
      <c r="D54" s="63">
        <f>SUM(D55,D58,D66)</f>
        <v>358851</v>
      </c>
      <c r="E54" s="63">
        <f>SUM(E55,E58,E66)</f>
        <v>61180</v>
      </c>
      <c r="F54" s="63">
        <f>SUM(F55,F58,F66)</f>
        <v>0</v>
      </c>
      <c r="G54" s="148">
        <f>SUM(G55,G58,G66)</f>
        <v>0</v>
      </c>
      <c r="H54" s="57">
        <f t="shared" si="6"/>
        <v>433399</v>
      </c>
      <c r="I54" s="63">
        <f>SUM(I55,I58,I66)</f>
        <v>373767</v>
      </c>
      <c r="J54" s="63">
        <f>SUM(J55,J58,J66)</f>
        <v>59632</v>
      </c>
      <c r="K54" s="63">
        <f>SUM(K55,K58,K66)</f>
        <v>0</v>
      </c>
      <c r="L54" s="149">
        <f>SUM(L55,L58,L66)</f>
        <v>0</v>
      </c>
    </row>
    <row r="55" spans="1:12" x14ac:dyDescent="0.25">
      <c r="A55" s="150">
        <v>1110</v>
      </c>
      <c r="B55" s="112" t="s">
        <v>65</v>
      </c>
      <c r="C55" s="117">
        <f t="shared" si="5"/>
        <v>378711</v>
      </c>
      <c r="D55" s="151">
        <f>SUM(D56:D57)</f>
        <v>319511</v>
      </c>
      <c r="E55" s="151">
        <f>SUM(E56:E57)</f>
        <v>59200</v>
      </c>
      <c r="F55" s="151">
        <f>SUM(F56:F57)</f>
        <v>0</v>
      </c>
      <c r="G55" s="152">
        <f>SUM(G56:G57)</f>
        <v>0</v>
      </c>
      <c r="H55" s="117">
        <f t="shared" si="6"/>
        <v>393572</v>
      </c>
      <c r="I55" s="151">
        <f>SUM(I56:I57)</f>
        <v>336028</v>
      </c>
      <c r="J55" s="151">
        <f>SUM(J56:J57)</f>
        <v>57544</v>
      </c>
      <c r="K55" s="151">
        <f>SUM(K56:K57)</f>
        <v>0</v>
      </c>
      <c r="L55" s="153">
        <f>SUM(L56:L57)</f>
        <v>0</v>
      </c>
    </row>
    <row r="56" spans="1:12" x14ac:dyDescent="0.25">
      <c r="A56" s="38">
        <v>1111</v>
      </c>
      <c r="B56" s="65" t="s">
        <v>66</v>
      </c>
      <c r="C56" s="66">
        <f t="shared" si="5"/>
        <v>0</v>
      </c>
      <c r="D56" s="68"/>
      <c r="E56" s="68"/>
      <c r="F56" s="68"/>
      <c r="G56" s="154"/>
      <c r="H56" s="66">
        <f t="shared" si="6"/>
        <v>0</v>
      </c>
      <c r="I56" s="68"/>
      <c r="J56" s="68"/>
      <c r="K56" s="68"/>
      <c r="L56" s="155"/>
    </row>
    <row r="57" spans="1:12" ht="24" customHeight="1" x14ac:dyDescent="0.25">
      <c r="A57" s="44">
        <v>1119</v>
      </c>
      <c r="B57" s="71" t="s">
        <v>67</v>
      </c>
      <c r="C57" s="72">
        <f t="shared" si="5"/>
        <v>378711</v>
      </c>
      <c r="D57" s="74">
        <v>319511</v>
      </c>
      <c r="E57" s="74">
        <v>59200</v>
      </c>
      <c r="F57" s="74"/>
      <c r="G57" s="157"/>
      <c r="H57" s="72">
        <f t="shared" si="6"/>
        <v>393572</v>
      </c>
      <c r="I57" s="74">
        <v>336028</v>
      </c>
      <c r="J57" s="74">
        <v>57544</v>
      </c>
      <c r="K57" s="74"/>
      <c r="L57" s="158"/>
    </row>
    <row r="58" spans="1:12" x14ac:dyDescent="0.25">
      <c r="A58" s="159">
        <v>1140</v>
      </c>
      <c r="B58" s="71" t="s">
        <v>68</v>
      </c>
      <c r="C58" s="72">
        <f t="shared" si="5"/>
        <v>40030</v>
      </c>
      <c r="D58" s="160">
        <f>SUM(D59:D65)</f>
        <v>38050</v>
      </c>
      <c r="E58" s="160">
        <f>SUM(E59:E65)</f>
        <v>1980</v>
      </c>
      <c r="F58" s="160">
        <f>SUM(F59:F65)</f>
        <v>0</v>
      </c>
      <c r="G58" s="161">
        <f>SUM(G59:G65)</f>
        <v>0</v>
      </c>
      <c r="H58" s="72">
        <f t="shared" si="6"/>
        <v>38402</v>
      </c>
      <c r="I58" s="160">
        <f>SUM(I59:I65)</f>
        <v>36314</v>
      </c>
      <c r="J58" s="160">
        <f>SUM(J59:J65)</f>
        <v>2088</v>
      </c>
      <c r="K58" s="160">
        <f>SUM(K59:K65)</f>
        <v>0</v>
      </c>
      <c r="L58" s="162">
        <f>SUM(L59:L65)</f>
        <v>0</v>
      </c>
    </row>
    <row r="59" spans="1:12" x14ac:dyDescent="0.25">
      <c r="A59" s="44">
        <v>1141</v>
      </c>
      <c r="B59" s="71" t="s">
        <v>69</v>
      </c>
      <c r="C59" s="72">
        <f t="shared" si="5"/>
        <v>3760</v>
      </c>
      <c r="D59" s="74">
        <v>3760</v>
      </c>
      <c r="E59" s="74"/>
      <c r="F59" s="74"/>
      <c r="G59" s="157"/>
      <c r="H59" s="72">
        <f t="shared" si="6"/>
        <v>4153</v>
      </c>
      <c r="I59" s="74">
        <v>4153</v>
      </c>
      <c r="J59" s="74"/>
      <c r="K59" s="74"/>
      <c r="L59" s="158"/>
    </row>
    <row r="60" spans="1:12" ht="24.75" customHeight="1" x14ac:dyDescent="0.25">
      <c r="A60" s="44">
        <v>1142</v>
      </c>
      <c r="B60" s="71" t="s">
        <v>70</v>
      </c>
      <c r="C60" s="72">
        <f t="shared" si="5"/>
        <v>989</v>
      </c>
      <c r="D60" s="74">
        <v>989</v>
      </c>
      <c r="E60" s="74"/>
      <c r="F60" s="74"/>
      <c r="G60" s="157"/>
      <c r="H60" s="72">
        <f t="shared" si="6"/>
        <v>1093</v>
      </c>
      <c r="I60" s="74">
        <v>1093</v>
      </c>
      <c r="J60" s="74"/>
      <c r="K60" s="74"/>
      <c r="L60" s="158"/>
    </row>
    <row r="61" spans="1:12" ht="24" x14ac:dyDescent="0.25">
      <c r="A61" s="44">
        <v>1145</v>
      </c>
      <c r="B61" s="71" t="s">
        <v>71</v>
      </c>
      <c r="C61" s="72">
        <f t="shared" si="5"/>
        <v>1633</v>
      </c>
      <c r="D61" s="74">
        <v>1273</v>
      </c>
      <c r="E61" s="74">
        <v>360</v>
      </c>
      <c r="F61" s="74"/>
      <c r="G61" s="157"/>
      <c r="H61" s="72">
        <f t="shared" si="6"/>
        <v>1573</v>
      </c>
      <c r="I61" s="74">
        <v>1273</v>
      </c>
      <c r="J61" s="74">
        <v>300</v>
      </c>
      <c r="K61" s="74"/>
      <c r="L61" s="158"/>
    </row>
    <row r="62" spans="1:12" ht="27.75" customHeight="1" x14ac:dyDescent="0.25">
      <c r="A62" s="44">
        <v>1146</v>
      </c>
      <c r="B62" s="71" t="s">
        <v>72</v>
      </c>
      <c r="C62" s="72">
        <f t="shared" si="5"/>
        <v>2683</v>
      </c>
      <c r="D62" s="74">
        <v>2683</v>
      </c>
      <c r="E62" s="74"/>
      <c r="F62" s="74"/>
      <c r="G62" s="157"/>
      <c r="H62" s="72">
        <f t="shared" si="6"/>
        <v>0</v>
      </c>
      <c r="I62" s="74"/>
      <c r="J62" s="74"/>
      <c r="K62" s="74"/>
      <c r="L62" s="158"/>
    </row>
    <row r="63" spans="1:12" x14ac:dyDescent="0.25">
      <c r="A63" s="44">
        <v>1147</v>
      </c>
      <c r="B63" s="71" t="s">
        <v>73</v>
      </c>
      <c r="C63" s="72">
        <f t="shared" si="5"/>
        <v>3463</v>
      </c>
      <c r="D63" s="74">
        <v>3463</v>
      </c>
      <c r="E63" s="74"/>
      <c r="F63" s="74"/>
      <c r="G63" s="157"/>
      <c r="H63" s="72">
        <f t="shared" si="6"/>
        <v>3818</v>
      </c>
      <c r="I63" s="74">
        <v>3818</v>
      </c>
      <c r="J63" s="74"/>
      <c r="K63" s="74"/>
      <c r="L63" s="158"/>
    </row>
    <row r="64" spans="1:12" x14ac:dyDescent="0.25">
      <c r="A64" s="44">
        <v>1148</v>
      </c>
      <c r="B64" s="71" t="s">
        <v>74</v>
      </c>
      <c r="C64" s="72">
        <f t="shared" si="5"/>
        <v>23398</v>
      </c>
      <c r="D64" s="74">
        <f>20378+3020</f>
        <v>23398</v>
      </c>
      <c r="E64" s="74"/>
      <c r="F64" s="74"/>
      <c r="G64" s="157"/>
      <c r="H64" s="72">
        <f t="shared" si="6"/>
        <v>23493</v>
      </c>
      <c r="I64" s="74">
        <v>23493</v>
      </c>
      <c r="J64" s="74"/>
      <c r="K64" s="74"/>
      <c r="L64" s="158"/>
    </row>
    <row r="65" spans="1:12" ht="24" customHeight="1" x14ac:dyDescent="0.25">
      <c r="A65" s="44">
        <v>1149</v>
      </c>
      <c r="B65" s="71" t="s">
        <v>75</v>
      </c>
      <c r="C65" s="72">
        <f t="shared" si="5"/>
        <v>4104</v>
      </c>
      <c r="D65" s="74">
        <v>2484</v>
      </c>
      <c r="E65" s="74">
        <v>1620</v>
      </c>
      <c r="F65" s="74"/>
      <c r="G65" s="157"/>
      <c r="H65" s="72">
        <f t="shared" si="6"/>
        <v>4272</v>
      </c>
      <c r="I65" s="74">
        <v>2484</v>
      </c>
      <c r="J65" s="74">
        <v>1788</v>
      </c>
      <c r="K65" s="74"/>
      <c r="L65" s="158"/>
    </row>
    <row r="66" spans="1:12" ht="36" x14ac:dyDescent="0.25">
      <c r="A66" s="150">
        <v>1150</v>
      </c>
      <c r="B66" s="112" t="s">
        <v>76</v>
      </c>
      <c r="C66" s="117">
        <f t="shared" si="5"/>
        <v>1290</v>
      </c>
      <c r="D66" s="163">
        <v>1290</v>
      </c>
      <c r="E66" s="163"/>
      <c r="F66" s="163"/>
      <c r="G66" s="164"/>
      <c r="H66" s="117">
        <f t="shared" si="6"/>
        <v>1425</v>
      </c>
      <c r="I66" s="163">
        <v>1425</v>
      </c>
      <c r="J66" s="163"/>
      <c r="K66" s="163"/>
      <c r="L66" s="165"/>
    </row>
    <row r="67" spans="1:12" ht="24" x14ac:dyDescent="0.25">
      <c r="A67" s="56">
        <v>1200</v>
      </c>
      <c r="B67" s="147" t="s">
        <v>77</v>
      </c>
      <c r="C67" s="57">
        <f t="shared" si="5"/>
        <v>135150</v>
      </c>
      <c r="D67" s="63">
        <f>SUM(D68:D69)</f>
        <v>120223</v>
      </c>
      <c r="E67" s="63">
        <f>SUM(E68:E69)</f>
        <v>14927</v>
      </c>
      <c r="F67" s="63">
        <f>SUM(F68:F69)</f>
        <v>0</v>
      </c>
      <c r="G67" s="166">
        <f>SUM(G68:G69)</f>
        <v>0</v>
      </c>
      <c r="H67" s="57">
        <f t="shared" si="6"/>
        <v>144007</v>
      </c>
      <c r="I67" s="63">
        <f>SUM(I68:I69)</f>
        <v>129021</v>
      </c>
      <c r="J67" s="63">
        <f>SUM(J68:J69)</f>
        <v>14986</v>
      </c>
      <c r="K67" s="63">
        <f>SUM(K68:K69)</f>
        <v>0</v>
      </c>
      <c r="L67" s="167">
        <f>SUM(L68:L69)</f>
        <v>0</v>
      </c>
    </row>
    <row r="68" spans="1:12" ht="24" x14ac:dyDescent="0.25">
      <c r="A68" s="168">
        <v>1210</v>
      </c>
      <c r="B68" s="65" t="s">
        <v>78</v>
      </c>
      <c r="C68" s="66">
        <f t="shared" si="5"/>
        <v>103673</v>
      </c>
      <c r="D68" s="68">
        <v>89146</v>
      </c>
      <c r="E68" s="68">
        <v>14527</v>
      </c>
      <c r="F68" s="68"/>
      <c r="G68" s="154"/>
      <c r="H68" s="66">
        <f t="shared" si="6"/>
        <v>109669</v>
      </c>
      <c r="I68" s="68">
        <v>95183</v>
      </c>
      <c r="J68" s="68">
        <v>14486</v>
      </c>
      <c r="K68" s="68"/>
      <c r="L68" s="155"/>
    </row>
    <row r="69" spans="1:12" ht="24" x14ac:dyDescent="0.25">
      <c r="A69" s="159">
        <v>1220</v>
      </c>
      <c r="B69" s="71" t="s">
        <v>79</v>
      </c>
      <c r="C69" s="72">
        <f t="shared" si="5"/>
        <v>31477</v>
      </c>
      <c r="D69" s="160">
        <f>SUM(D70:D74)</f>
        <v>31077</v>
      </c>
      <c r="E69" s="160">
        <f>SUM(E70:E74)</f>
        <v>400</v>
      </c>
      <c r="F69" s="160">
        <f>SUM(F70:F74)</f>
        <v>0</v>
      </c>
      <c r="G69" s="161">
        <f>SUM(G70:G74)</f>
        <v>0</v>
      </c>
      <c r="H69" s="72">
        <f t="shared" si="6"/>
        <v>34338</v>
      </c>
      <c r="I69" s="160">
        <f>SUM(I70:I74)</f>
        <v>33838</v>
      </c>
      <c r="J69" s="160">
        <f>SUM(J70:J74)</f>
        <v>500</v>
      </c>
      <c r="K69" s="160">
        <f>SUM(K70:K74)</f>
        <v>0</v>
      </c>
      <c r="L69" s="162">
        <f>SUM(L70:L74)</f>
        <v>0</v>
      </c>
    </row>
    <row r="70" spans="1:12" ht="48" x14ac:dyDescent="0.25">
      <c r="A70" s="44">
        <v>1221</v>
      </c>
      <c r="B70" s="71" t="s">
        <v>80</v>
      </c>
      <c r="C70" s="72">
        <f t="shared" si="5"/>
        <v>19451</v>
      </c>
      <c r="D70" s="74">
        <f>2416+16635</f>
        <v>19051</v>
      </c>
      <c r="E70" s="74">
        <v>400</v>
      </c>
      <c r="F70" s="74"/>
      <c r="G70" s="157"/>
      <c r="H70" s="72">
        <f t="shared" si="6"/>
        <v>21849</v>
      </c>
      <c r="I70" s="74">
        <v>21349</v>
      </c>
      <c r="J70" s="74">
        <v>500</v>
      </c>
      <c r="K70" s="74"/>
      <c r="L70" s="158"/>
    </row>
    <row r="71" spans="1:12" x14ac:dyDescent="0.25">
      <c r="A71" s="44">
        <v>1223</v>
      </c>
      <c r="B71" s="71" t="s">
        <v>81</v>
      </c>
      <c r="C71" s="72">
        <f t="shared" si="5"/>
        <v>0</v>
      </c>
      <c r="D71" s="74"/>
      <c r="E71" s="74"/>
      <c r="F71" s="74"/>
      <c r="G71" s="157"/>
      <c r="H71" s="72">
        <f t="shared" si="6"/>
        <v>0</v>
      </c>
      <c r="I71" s="74"/>
      <c r="J71" s="74"/>
      <c r="K71" s="74"/>
      <c r="L71" s="158"/>
    </row>
    <row r="72" spans="1:12" x14ac:dyDescent="0.25">
      <c r="A72" s="44">
        <v>1225</v>
      </c>
      <c r="B72" s="71" t="s">
        <v>82</v>
      </c>
      <c r="C72" s="72">
        <f t="shared" si="5"/>
        <v>0</v>
      </c>
      <c r="D72" s="74"/>
      <c r="E72" s="74"/>
      <c r="F72" s="74"/>
      <c r="G72" s="157"/>
      <c r="H72" s="72">
        <f t="shared" si="6"/>
        <v>0</v>
      </c>
      <c r="I72" s="74"/>
      <c r="J72" s="74"/>
      <c r="K72" s="74"/>
      <c r="L72" s="158"/>
    </row>
    <row r="73" spans="1:12" ht="36" x14ac:dyDescent="0.25">
      <c r="A73" s="44">
        <v>1227</v>
      </c>
      <c r="B73" s="71" t="s">
        <v>83</v>
      </c>
      <c r="C73" s="72">
        <f t="shared" si="5"/>
        <v>11526</v>
      </c>
      <c r="D73" s="74">
        <v>11526</v>
      </c>
      <c r="E73" s="74"/>
      <c r="F73" s="74"/>
      <c r="G73" s="157"/>
      <c r="H73" s="72">
        <f t="shared" si="6"/>
        <v>11739</v>
      </c>
      <c r="I73" s="74">
        <v>11739</v>
      </c>
      <c r="J73" s="74"/>
      <c r="K73" s="74"/>
      <c r="L73" s="158"/>
    </row>
    <row r="74" spans="1:12" ht="48" x14ac:dyDescent="0.25">
      <c r="A74" s="44">
        <v>1228</v>
      </c>
      <c r="B74" s="71" t="s">
        <v>84</v>
      </c>
      <c r="C74" s="72">
        <f t="shared" si="5"/>
        <v>500</v>
      </c>
      <c r="D74" s="74">
        <v>500</v>
      </c>
      <c r="E74" s="74"/>
      <c r="F74" s="74"/>
      <c r="G74" s="157"/>
      <c r="H74" s="72">
        <f t="shared" si="6"/>
        <v>750</v>
      </c>
      <c r="I74" s="74">
        <v>750</v>
      </c>
      <c r="J74" s="74"/>
      <c r="K74" s="74"/>
      <c r="L74" s="158"/>
    </row>
    <row r="75" spans="1:12" x14ac:dyDescent="0.25">
      <c r="A75" s="142">
        <v>2000</v>
      </c>
      <c r="B75" s="142" t="s">
        <v>85</v>
      </c>
      <c r="C75" s="143">
        <f t="shared" si="5"/>
        <v>74629</v>
      </c>
      <c r="D75" s="144">
        <f>SUM(D76,D83,D130,D164,D165,D172)</f>
        <v>68727</v>
      </c>
      <c r="E75" s="144">
        <f>SUM(E76,E83,E130,E164,E165,E172)</f>
        <v>0</v>
      </c>
      <c r="F75" s="144">
        <f>SUM(F76,F83,F130,F164,F165,F172)</f>
        <v>5902</v>
      </c>
      <c r="G75" s="145">
        <f>SUM(G76,G83,G130,G164,G165,G172)</f>
        <v>0</v>
      </c>
      <c r="H75" s="143">
        <f t="shared" si="6"/>
        <v>70861</v>
      </c>
      <c r="I75" s="144">
        <f>SUM(I76,I83,I130,I164,I165,I172)</f>
        <v>64107</v>
      </c>
      <c r="J75" s="144">
        <f>SUM(J76,J83,J130,J164,J165,J172)</f>
        <v>0</v>
      </c>
      <c r="K75" s="144">
        <f>SUM(K76,K83,K130,K164,K165,K172)</f>
        <v>6754</v>
      </c>
      <c r="L75" s="146">
        <f>SUM(L76,L83,L130,L164,L165,L172)</f>
        <v>0</v>
      </c>
    </row>
    <row r="76" spans="1:12" ht="24" x14ac:dyDescent="0.25">
      <c r="A76" s="56">
        <v>2100</v>
      </c>
      <c r="B76" s="147" t="s">
        <v>86</v>
      </c>
      <c r="C76" s="57">
        <f t="shared" si="5"/>
        <v>168</v>
      </c>
      <c r="D76" s="63">
        <f>SUM(D77,D80)</f>
        <v>168</v>
      </c>
      <c r="E76" s="63">
        <f>SUM(E77,E80)</f>
        <v>0</v>
      </c>
      <c r="F76" s="63">
        <f>SUM(F77,F80)</f>
        <v>0</v>
      </c>
      <c r="G76" s="166">
        <f>SUM(G77,G80)</f>
        <v>0</v>
      </c>
      <c r="H76" s="57">
        <f t="shared" si="6"/>
        <v>168</v>
      </c>
      <c r="I76" s="63">
        <f>SUM(I77,I80)</f>
        <v>168</v>
      </c>
      <c r="J76" s="63">
        <f>SUM(J77,J80)</f>
        <v>0</v>
      </c>
      <c r="K76" s="63">
        <f>SUM(K77,K80)</f>
        <v>0</v>
      </c>
      <c r="L76" s="167">
        <f>SUM(L77,L80)</f>
        <v>0</v>
      </c>
    </row>
    <row r="77" spans="1:12" ht="24" x14ac:dyDescent="0.25">
      <c r="A77" s="168">
        <v>2110</v>
      </c>
      <c r="B77" s="65" t="s">
        <v>87</v>
      </c>
      <c r="C77" s="66">
        <f t="shared" si="5"/>
        <v>168</v>
      </c>
      <c r="D77" s="169">
        <f>SUM(D78:D79)</f>
        <v>168</v>
      </c>
      <c r="E77" s="169">
        <f>SUM(E78:E79)</f>
        <v>0</v>
      </c>
      <c r="F77" s="169">
        <f>SUM(F78:F79)</f>
        <v>0</v>
      </c>
      <c r="G77" s="170">
        <f>SUM(G78:G79)</f>
        <v>0</v>
      </c>
      <c r="H77" s="66">
        <f t="shared" si="6"/>
        <v>168</v>
      </c>
      <c r="I77" s="169">
        <f>SUM(I78:I79)</f>
        <v>168</v>
      </c>
      <c r="J77" s="169">
        <f>SUM(J78:J79)</f>
        <v>0</v>
      </c>
      <c r="K77" s="169">
        <f>SUM(K78:K79)</f>
        <v>0</v>
      </c>
      <c r="L77" s="171">
        <f>SUM(L78:L79)</f>
        <v>0</v>
      </c>
    </row>
    <row r="78" spans="1:12" x14ac:dyDescent="0.25">
      <c r="A78" s="44">
        <v>2111</v>
      </c>
      <c r="B78" s="71" t="s">
        <v>88</v>
      </c>
      <c r="C78" s="72">
        <f t="shared" si="5"/>
        <v>0</v>
      </c>
      <c r="D78" s="74"/>
      <c r="E78" s="74"/>
      <c r="F78" s="74"/>
      <c r="G78" s="157"/>
      <c r="H78" s="72">
        <f t="shared" si="6"/>
        <v>0</v>
      </c>
      <c r="I78" s="74"/>
      <c r="J78" s="74"/>
      <c r="K78" s="74"/>
      <c r="L78" s="158"/>
    </row>
    <row r="79" spans="1:12" ht="24" x14ac:dyDescent="0.25">
      <c r="A79" s="44">
        <v>2112</v>
      </c>
      <c r="B79" s="71" t="s">
        <v>89</v>
      </c>
      <c r="C79" s="72">
        <f t="shared" si="5"/>
        <v>168</v>
      </c>
      <c r="D79" s="74">
        <v>168</v>
      </c>
      <c r="E79" s="74"/>
      <c r="F79" s="74"/>
      <c r="G79" s="157"/>
      <c r="H79" s="72">
        <f t="shared" si="6"/>
        <v>168</v>
      </c>
      <c r="I79" s="74">
        <v>168</v>
      </c>
      <c r="J79" s="74"/>
      <c r="K79" s="74"/>
      <c r="L79" s="158"/>
    </row>
    <row r="80" spans="1:12" ht="24" x14ac:dyDescent="0.25">
      <c r="A80" s="159">
        <v>2120</v>
      </c>
      <c r="B80" s="71" t="s">
        <v>90</v>
      </c>
      <c r="C80" s="72">
        <f t="shared" si="5"/>
        <v>0</v>
      </c>
      <c r="D80" s="160">
        <f>SUM(D81:D82)</f>
        <v>0</v>
      </c>
      <c r="E80" s="160">
        <f>SUM(E81:E82)</f>
        <v>0</v>
      </c>
      <c r="F80" s="160">
        <f>SUM(F81:F82)</f>
        <v>0</v>
      </c>
      <c r="G80" s="161">
        <f>SUM(G81:G82)</f>
        <v>0</v>
      </c>
      <c r="H80" s="72">
        <f t="shared" si="6"/>
        <v>0</v>
      </c>
      <c r="I80" s="160">
        <f>SUM(I81:I82)</f>
        <v>0</v>
      </c>
      <c r="J80" s="160">
        <f>SUM(J81:J82)</f>
        <v>0</v>
      </c>
      <c r="K80" s="160">
        <f>SUM(K81:K82)</f>
        <v>0</v>
      </c>
      <c r="L80" s="162">
        <f>SUM(L81:L82)</f>
        <v>0</v>
      </c>
    </row>
    <row r="81" spans="1:12" x14ac:dyDescent="0.25">
      <c r="A81" s="44">
        <v>2121</v>
      </c>
      <c r="B81" s="71" t="s">
        <v>88</v>
      </c>
      <c r="C81" s="72">
        <f t="shared" si="5"/>
        <v>0</v>
      </c>
      <c r="D81" s="74"/>
      <c r="E81" s="74"/>
      <c r="F81" s="74"/>
      <c r="G81" s="157"/>
      <c r="H81" s="72">
        <f t="shared" si="6"/>
        <v>0</v>
      </c>
      <c r="I81" s="74"/>
      <c r="J81" s="74"/>
      <c r="K81" s="74"/>
      <c r="L81" s="158"/>
    </row>
    <row r="82" spans="1:12" ht="24" x14ac:dyDescent="0.25">
      <c r="A82" s="44">
        <v>2122</v>
      </c>
      <c r="B82" s="71" t="s">
        <v>89</v>
      </c>
      <c r="C82" s="72">
        <f t="shared" si="5"/>
        <v>0</v>
      </c>
      <c r="D82" s="74"/>
      <c r="E82" s="74"/>
      <c r="F82" s="74"/>
      <c r="G82" s="157"/>
      <c r="H82" s="72">
        <f t="shared" si="6"/>
        <v>0</v>
      </c>
      <c r="I82" s="74"/>
      <c r="J82" s="74"/>
      <c r="K82" s="74"/>
      <c r="L82" s="158"/>
    </row>
    <row r="83" spans="1:12" x14ac:dyDescent="0.25">
      <c r="A83" s="56">
        <v>2200</v>
      </c>
      <c r="B83" s="147" t="s">
        <v>91</v>
      </c>
      <c r="C83" s="57">
        <f t="shared" si="5"/>
        <v>55719</v>
      </c>
      <c r="D83" s="63">
        <f>SUM(D84,D89,D95,D103,D112,D116,D122,D128)</f>
        <v>55228</v>
      </c>
      <c r="E83" s="63">
        <f>SUM(E84,E89,E95,E103,E112,E116,E122,E128)</f>
        <v>0</v>
      </c>
      <c r="F83" s="63">
        <f>SUM(F84,F89,F95,F103,F112,F116,F122,F128)</f>
        <v>491</v>
      </c>
      <c r="G83" s="166">
        <f>SUM(G84,G89,G95,G103,G112,G116,G122,G128)</f>
        <v>0</v>
      </c>
      <c r="H83" s="57">
        <f t="shared" si="6"/>
        <v>52299</v>
      </c>
      <c r="I83" s="63">
        <f>SUM(I84,I89,I95,I103,I112,I116,I122,I128)</f>
        <v>51808</v>
      </c>
      <c r="J83" s="63">
        <f>SUM(J84,J89,J95,J103,J112,J116,J122,J128)</f>
        <v>0</v>
      </c>
      <c r="K83" s="63">
        <f>SUM(K84,K89,K95,K103,K112,K116,K122,K128)</f>
        <v>491</v>
      </c>
      <c r="L83" s="172">
        <f>SUM(L84,L89,L95,L103,L112,L116,L122,L128)</f>
        <v>0</v>
      </c>
    </row>
    <row r="84" spans="1:12" ht="24" x14ac:dyDescent="0.25">
      <c r="A84" s="150">
        <v>2210</v>
      </c>
      <c r="B84" s="112" t="s">
        <v>92</v>
      </c>
      <c r="C84" s="117">
        <f t="shared" si="5"/>
        <v>739</v>
      </c>
      <c r="D84" s="151">
        <f>SUM(D85:D88)</f>
        <v>739</v>
      </c>
      <c r="E84" s="151">
        <f>SUM(E85:E88)</f>
        <v>0</v>
      </c>
      <c r="F84" s="151">
        <f>SUM(F85:F88)</f>
        <v>0</v>
      </c>
      <c r="G84" s="151">
        <f>SUM(G85:G88)</f>
        <v>0</v>
      </c>
      <c r="H84" s="117">
        <f t="shared" si="6"/>
        <v>733</v>
      </c>
      <c r="I84" s="151">
        <f>SUM(I85:I88)</f>
        <v>733</v>
      </c>
      <c r="J84" s="151">
        <f>SUM(J85:J88)</f>
        <v>0</v>
      </c>
      <c r="K84" s="151">
        <f>SUM(K85:K88)</f>
        <v>0</v>
      </c>
      <c r="L84" s="153">
        <f>SUM(L85:L88)</f>
        <v>0</v>
      </c>
    </row>
    <row r="85" spans="1:12" ht="24" x14ac:dyDescent="0.25">
      <c r="A85" s="38">
        <v>2211</v>
      </c>
      <c r="B85" s="65" t="s">
        <v>93</v>
      </c>
      <c r="C85" s="66">
        <f t="shared" si="5"/>
        <v>0</v>
      </c>
      <c r="D85" s="68"/>
      <c r="E85" s="68"/>
      <c r="F85" s="68"/>
      <c r="G85" s="154"/>
      <c r="H85" s="66">
        <f t="shared" si="6"/>
        <v>0</v>
      </c>
      <c r="I85" s="68"/>
      <c r="J85" s="68"/>
      <c r="K85" s="68"/>
      <c r="L85" s="155"/>
    </row>
    <row r="86" spans="1:12" ht="36" x14ac:dyDescent="0.25">
      <c r="A86" s="44">
        <v>2212</v>
      </c>
      <c r="B86" s="71" t="s">
        <v>94</v>
      </c>
      <c r="C86" s="72">
        <f t="shared" si="5"/>
        <v>615</v>
      </c>
      <c r="D86" s="74">
        <v>615</v>
      </c>
      <c r="E86" s="74"/>
      <c r="F86" s="74"/>
      <c r="G86" s="157"/>
      <c r="H86" s="72">
        <f t="shared" si="6"/>
        <v>615</v>
      </c>
      <c r="I86" s="74">
        <v>615</v>
      </c>
      <c r="J86" s="74"/>
      <c r="K86" s="74"/>
      <c r="L86" s="158"/>
    </row>
    <row r="87" spans="1:12" ht="24" x14ac:dyDescent="0.25">
      <c r="A87" s="44">
        <v>2214</v>
      </c>
      <c r="B87" s="71" t="s">
        <v>95</v>
      </c>
      <c r="C87" s="72">
        <f t="shared" si="5"/>
        <v>54</v>
      </c>
      <c r="D87" s="74">
        <v>54</v>
      </c>
      <c r="E87" s="74"/>
      <c r="F87" s="74"/>
      <c r="G87" s="157"/>
      <c r="H87" s="72">
        <f t="shared" si="6"/>
        <v>48</v>
      </c>
      <c r="I87" s="74">
        <v>48</v>
      </c>
      <c r="J87" s="74"/>
      <c r="K87" s="74"/>
      <c r="L87" s="158"/>
    </row>
    <row r="88" spans="1:12" x14ac:dyDescent="0.25">
      <c r="A88" s="44">
        <v>2219</v>
      </c>
      <c r="B88" s="71" t="s">
        <v>96</v>
      </c>
      <c r="C88" s="72">
        <f t="shared" si="5"/>
        <v>70</v>
      </c>
      <c r="D88" s="74">
        <v>70</v>
      </c>
      <c r="E88" s="74"/>
      <c r="F88" s="74"/>
      <c r="G88" s="157"/>
      <c r="H88" s="72">
        <f t="shared" si="6"/>
        <v>70</v>
      </c>
      <c r="I88" s="74">
        <v>70</v>
      </c>
      <c r="J88" s="74"/>
      <c r="K88" s="74"/>
      <c r="L88" s="158"/>
    </row>
    <row r="89" spans="1:12" ht="24" x14ac:dyDescent="0.25">
      <c r="A89" s="159">
        <v>2220</v>
      </c>
      <c r="B89" s="71" t="s">
        <v>97</v>
      </c>
      <c r="C89" s="72">
        <f t="shared" si="5"/>
        <v>49616</v>
      </c>
      <c r="D89" s="160">
        <f>SUM(D90:D94)</f>
        <v>49125</v>
      </c>
      <c r="E89" s="160">
        <f>SUM(E90:E94)</f>
        <v>0</v>
      </c>
      <c r="F89" s="160">
        <f>SUM(F90:F94)</f>
        <v>491</v>
      </c>
      <c r="G89" s="161">
        <f>SUM(G90:G94)</f>
        <v>0</v>
      </c>
      <c r="H89" s="72">
        <f t="shared" si="6"/>
        <v>47673</v>
      </c>
      <c r="I89" s="160">
        <f>SUM(I90:I94)</f>
        <v>47182</v>
      </c>
      <c r="J89" s="160">
        <f>SUM(J90:J94)</f>
        <v>0</v>
      </c>
      <c r="K89" s="160">
        <f>SUM(K90:K94)</f>
        <v>491</v>
      </c>
      <c r="L89" s="162">
        <f>SUM(L90:L94)</f>
        <v>0</v>
      </c>
    </row>
    <row r="90" spans="1:12" ht="24" x14ac:dyDescent="0.25">
      <c r="A90" s="44">
        <v>2221</v>
      </c>
      <c r="B90" s="71" t="s">
        <v>98</v>
      </c>
      <c r="C90" s="72">
        <f t="shared" si="5"/>
        <v>30135</v>
      </c>
      <c r="D90" s="74">
        <v>30135</v>
      </c>
      <c r="E90" s="74"/>
      <c r="F90" s="74"/>
      <c r="G90" s="157"/>
      <c r="H90" s="72">
        <f t="shared" si="6"/>
        <v>29918</v>
      </c>
      <c r="I90" s="74">
        <v>29918</v>
      </c>
      <c r="J90" s="74"/>
      <c r="K90" s="74"/>
      <c r="L90" s="158"/>
    </row>
    <row r="91" spans="1:12" x14ac:dyDescent="0.25">
      <c r="A91" s="44">
        <v>2222</v>
      </c>
      <c r="B91" s="71" t="s">
        <v>99</v>
      </c>
      <c r="C91" s="72">
        <f t="shared" si="5"/>
        <v>8058</v>
      </c>
      <c r="D91" s="74">
        <v>8058</v>
      </c>
      <c r="E91" s="74"/>
      <c r="F91" s="74"/>
      <c r="G91" s="157"/>
      <c r="H91" s="72">
        <f t="shared" si="6"/>
        <v>7069</v>
      </c>
      <c r="I91" s="74">
        <v>7069</v>
      </c>
      <c r="J91" s="74"/>
      <c r="K91" s="74"/>
      <c r="L91" s="158"/>
    </row>
    <row r="92" spans="1:12" x14ac:dyDescent="0.25">
      <c r="A92" s="44">
        <v>2223</v>
      </c>
      <c r="B92" s="71" t="s">
        <v>100</v>
      </c>
      <c r="C92" s="72">
        <f t="shared" si="5"/>
        <v>10493</v>
      </c>
      <c r="D92" s="74">
        <v>10132</v>
      </c>
      <c r="E92" s="74"/>
      <c r="F92" s="74">
        <v>361</v>
      </c>
      <c r="G92" s="157"/>
      <c r="H92" s="72">
        <f t="shared" si="6"/>
        <v>9911</v>
      </c>
      <c r="I92" s="74">
        <v>9550</v>
      </c>
      <c r="J92" s="74"/>
      <c r="K92" s="74">
        <v>361</v>
      </c>
      <c r="L92" s="158"/>
    </row>
    <row r="93" spans="1:12" ht="48" x14ac:dyDescent="0.25">
      <c r="A93" s="44">
        <v>2224</v>
      </c>
      <c r="B93" s="71" t="s">
        <v>101</v>
      </c>
      <c r="C93" s="72">
        <f t="shared" si="5"/>
        <v>930</v>
      </c>
      <c r="D93" s="74">
        <v>800</v>
      </c>
      <c r="E93" s="74"/>
      <c r="F93" s="74">
        <v>130</v>
      </c>
      <c r="G93" s="157"/>
      <c r="H93" s="72">
        <f t="shared" si="6"/>
        <v>775</v>
      </c>
      <c r="I93" s="74">
        <v>645</v>
      </c>
      <c r="J93" s="74"/>
      <c r="K93" s="74">
        <v>130</v>
      </c>
      <c r="L93" s="158"/>
    </row>
    <row r="94" spans="1:12" ht="24" x14ac:dyDescent="0.25">
      <c r="A94" s="44">
        <v>2229</v>
      </c>
      <c r="B94" s="71" t="s">
        <v>102</v>
      </c>
      <c r="C94" s="72">
        <f t="shared" si="5"/>
        <v>0</v>
      </c>
      <c r="D94" s="74"/>
      <c r="E94" s="74"/>
      <c r="F94" s="74"/>
      <c r="G94" s="157"/>
      <c r="H94" s="72">
        <f t="shared" si="6"/>
        <v>0</v>
      </c>
      <c r="I94" s="74"/>
      <c r="J94" s="74"/>
      <c r="K94" s="74"/>
      <c r="L94" s="158"/>
    </row>
    <row r="95" spans="1:12" ht="36" x14ac:dyDescent="0.25">
      <c r="A95" s="159">
        <v>2230</v>
      </c>
      <c r="B95" s="71" t="s">
        <v>103</v>
      </c>
      <c r="C95" s="72">
        <f t="shared" si="5"/>
        <v>1510</v>
      </c>
      <c r="D95" s="160">
        <f>SUM(D96:D102)</f>
        <v>1510</v>
      </c>
      <c r="E95" s="160">
        <f>SUM(E96:E102)</f>
        <v>0</v>
      </c>
      <c r="F95" s="160">
        <f>SUM(F96:F102)</f>
        <v>0</v>
      </c>
      <c r="G95" s="161">
        <f>SUM(G96:G102)</f>
        <v>0</v>
      </c>
      <c r="H95" s="72">
        <f t="shared" si="6"/>
        <v>1128</v>
      </c>
      <c r="I95" s="160">
        <f>SUM(I96:I102)</f>
        <v>1128</v>
      </c>
      <c r="J95" s="160">
        <f>SUM(J96:J102)</f>
        <v>0</v>
      </c>
      <c r="K95" s="160">
        <f>SUM(K96:K102)</f>
        <v>0</v>
      </c>
      <c r="L95" s="162">
        <f>SUM(L96:L102)</f>
        <v>0</v>
      </c>
    </row>
    <row r="96" spans="1:12" ht="24" x14ac:dyDescent="0.25">
      <c r="A96" s="44">
        <v>2231</v>
      </c>
      <c r="B96" s="71" t="s">
        <v>104</v>
      </c>
      <c r="C96" s="72">
        <f t="shared" si="5"/>
        <v>0</v>
      </c>
      <c r="D96" s="74"/>
      <c r="E96" s="74"/>
      <c r="F96" s="74"/>
      <c r="G96" s="157"/>
      <c r="H96" s="72">
        <f t="shared" si="6"/>
        <v>0</v>
      </c>
      <c r="I96" s="74"/>
      <c r="J96" s="74"/>
      <c r="K96" s="74"/>
      <c r="L96" s="158"/>
    </row>
    <row r="97" spans="1:12" ht="24.75" customHeight="1" x14ac:dyDescent="0.25">
      <c r="A97" s="44">
        <v>2232</v>
      </c>
      <c r="B97" s="71" t="s">
        <v>105</v>
      </c>
      <c r="C97" s="72">
        <f t="shared" si="5"/>
        <v>50</v>
      </c>
      <c r="D97" s="74">
        <v>50</v>
      </c>
      <c r="E97" s="74"/>
      <c r="F97" s="74"/>
      <c r="G97" s="157"/>
      <c r="H97" s="72">
        <f t="shared" si="6"/>
        <v>0</v>
      </c>
      <c r="I97" s="74"/>
      <c r="J97" s="74"/>
      <c r="K97" s="74"/>
      <c r="L97" s="158"/>
    </row>
    <row r="98" spans="1:12" ht="24" x14ac:dyDescent="0.25">
      <c r="A98" s="38">
        <v>2233</v>
      </c>
      <c r="B98" s="65" t="s">
        <v>106</v>
      </c>
      <c r="C98" s="66">
        <f t="shared" si="5"/>
        <v>0</v>
      </c>
      <c r="D98" s="68"/>
      <c r="E98" s="68"/>
      <c r="F98" s="68"/>
      <c r="G98" s="154"/>
      <c r="H98" s="66">
        <f t="shared" si="6"/>
        <v>0</v>
      </c>
      <c r="I98" s="68"/>
      <c r="J98" s="68"/>
      <c r="K98" s="68"/>
      <c r="L98" s="155"/>
    </row>
    <row r="99" spans="1:12" ht="36" x14ac:dyDescent="0.25">
      <c r="A99" s="44">
        <v>2234</v>
      </c>
      <c r="B99" s="71" t="s">
        <v>107</v>
      </c>
      <c r="C99" s="72">
        <f t="shared" si="5"/>
        <v>0</v>
      </c>
      <c r="D99" s="74"/>
      <c r="E99" s="74"/>
      <c r="F99" s="74"/>
      <c r="G99" s="157"/>
      <c r="H99" s="72">
        <f t="shared" si="6"/>
        <v>0</v>
      </c>
      <c r="I99" s="74"/>
      <c r="J99" s="74"/>
      <c r="K99" s="74"/>
      <c r="L99" s="158"/>
    </row>
    <row r="100" spans="1:12" ht="24" x14ac:dyDescent="0.25">
      <c r="A100" s="44">
        <v>2235</v>
      </c>
      <c r="B100" s="71" t="s">
        <v>108</v>
      </c>
      <c r="C100" s="72">
        <f t="shared" si="5"/>
        <v>140</v>
      </c>
      <c r="D100" s="74">
        <v>140</v>
      </c>
      <c r="E100" s="74"/>
      <c r="F100" s="74"/>
      <c r="G100" s="157"/>
      <c r="H100" s="72">
        <f t="shared" si="6"/>
        <v>35</v>
      </c>
      <c r="I100" s="74">
        <v>35</v>
      </c>
      <c r="J100" s="74"/>
      <c r="K100" s="74"/>
      <c r="L100" s="158"/>
    </row>
    <row r="101" spans="1:12" x14ac:dyDescent="0.25">
      <c r="A101" s="44">
        <v>2236</v>
      </c>
      <c r="B101" s="71" t="s">
        <v>109</v>
      </c>
      <c r="C101" s="72">
        <f t="shared" si="5"/>
        <v>0</v>
      </c>
      <c r="D101" s="74"/>
      <c r="E101" s="74"/>
      <c r="F101" s="74"/>
      <c r="G101" s="157"/>
      <c r="H101" s="72">
        <f t="shared" si="6"/>
        <v>0</v>
      </c>
      <c r="I101" s="74"/>
      <c r="J101" s="74"/>
      <c r="K101" s="74"/>
      <c r="L101" s="158"/>
    </row>
    <row r="102" spans="1:12" ht="24" x14ac:dyDescent="0.25">
      <c r="A102" s="44">
        <v>2239</v>
      </c>
      <c r="B102" s="71" t="s">
        <v>110</v>
      </c>
      <c r="C102" s="72">
        <f t="shared" si="5"/>
        <v>1320</v>
      </c>
      <c r="D102" s="74">
        <v>1320</v>
      </c>
      <c r="E102" s="74"/>
      <c r="F102" s="74"/>
      <c r="G102" s="157"/>
      <c r="H102" s="72">
        <f t="shared" si="6"/>
        <v>1093</v>
      </c>
      <c r="I102" s="74">
        <v>1093</v>
      </c>
      <c r="J102" s="74"/>
      <c r="K102" s="74"/>
      <c r="L102" s="158"/>
    </row>
    <row r="103" spans="1:12" ht="36" x14ac:dyDescent="0.25">
      <c r="A103" s="159">
        <v>2240</v>
      </c>
      <c r="B103" s="71" t="s">
        <v>111</v>
      </c>
      <c r="C103" s="72">
        <f t="shared" si="5"/>
        <v>3662</v>
      </c>
      <c r="D103" s="160">
        <f>SUM(D104:D111)</f>
        <v>3662</v>
      </c>
      <c r="E103" s="160">
        <f>SUM(E104:E111)</f>
        <v>0</v>
      </c>
      <c r="F103" s="160">
        <f>SUM(F104:F111)</f>
        <v>0</v>
      </c>
      <c r="G103" s="161">
        <f>SUM(G104:G111)</f>
        <v>0</v>
      </c>
      <c r="H103" s="72">
        <f t="shared" si="6"/>
        <v>2573</v>
      </c>
      <c r="I103" s="160">
        <f>SUM(I104:I111)</f>
        <v>2573</v>
      </c>
      <c r="J103" s="160">
        <f>SUM(J104:J111)</f>
        <v>0</v>
      </c>
      <c r="K103" s="160">
        <f>SUM(K104:K111)</f>
        <v>0</v>
      </c>
      <c r="L103" s="162">
        <f>SUM(L104:L111)</f>
        <v>0</v>
      </c>
    </row>
    <row r="104" spans="1:12" x14ac:dyDescent="0.25">
      <c r="A104" s="44">
        <v>2241</v>
      </c>
      <c r="B104" s="71" t="s">
        <v>112</v>
      </c>
      <c r="C104" s="72">
        <f t="shared" si="5"/>
        <v>0</v>
      </c>
      <c r="D104" s="74"/>
      <c r="E104" s="74"/>
      <c r="F104" s="74"/>
      <c r="G104" s="157"/>
      <c r="H104" s="72">
        <f t="shared" si="6"/>
        <v>0</v>
      </c>
      <c r="I104" s="74"/>
      <c r="J104" s="74"/>
      <c r="K104" s="74"/>
      <c r="L104" s="158"/>
    </row>
    <row r="105" spans="1:12" ht="24" x14ac:dyDescent="0.25">
      <c r="A105" s="44">
        <v>2242</v>
      </c>
      <c r="B105" s="71" t="s">
        <v>113</v>
      </c>
      <c r="C105" s="72">
        <f t="shared" si="5"/>
        <v>0</v>
      </c>
      <c r="D105" s="74"/>
      <c r="E105" s="74"/>
      <c r="F105" s="74"/>
      <c r="G105" s="157"/>
      <c r="H105" s="72">
        <f t="shared" si="6"/>
        <v>0</v>
      </c>
      <c r="I105" s="74"/>
      <c r="J105" s="74"/>
      <c r="K105" s="74"/>
      <c r="L105" s="158"/>
    </row>
    <row r="106" spans="1:12" ht="24" x14ac:dyDescent="0.25">
      <c r="A106" s="44">
        <v>2243</v>
      </c>
      <c r="B106" s="71" t="s">
        <v>114</v>
      </c>
      <c r="C106" s="72">
        <f t="shared" si="5"/>
        <v>672</v>
      </c>
      <c r="D106" s="74">
        <v>672</v>
      </c>
      <c r="E106" s="74"/>
      <c r="F106" s="74"/>
      <c r="G106" s="157"/>
      <c r="H106" s="72">
        <f t="shared" si="6"/>
        <v>495</v>
      </c>
      <c r="I106" s="74">
        <v>495</v>
      </c>
      <c r="J106" s="74"/>
      <c r="K106" s="74"/>
      <c r="L106" s="158"/>
    </row>
    <row r="107" spans="1:12" x14ac:dyDescent="0.25">
      <c r="A107" s="44">
        <v>2244</v>
      </c>
      <c r="B107" s="71" t="s">
        <v>115</v>
      </c>
      <c r="C107" s="72">
        <f t="shared" si="5"/>
        <v>2845</v>
      </c>
      <c r="D107" s="74">
        <v>2845</v>
      </c>
      <c r="E107" s="74"/>
      <c r="F107" s="74"/>
      <c r="G107" s="157"/>
      <c r="H107" s="72">
        <f t="shared" si="6"/>
        <v>1933</v>
      </c>
      <c r="I107" s="74">
        <v>1933</v>
      </c>
      <c r="J107" s="74"/>
      <c r="K107" s="74"/>
      <c r="L107" s="158"/>
    </row>
    <row r="108" spans="1:12" ht="24" x14ac:dyDescent="0.25">
      <c r="A108" s="44">
        <v>2246</v>
      </c>
      <c r="B108" s="71" t="s">
        <v>116</v>
      </c>
      <c r="C108" s="72">
        <f t="shared" si="5"/>
        <v>0</v>
      </c>
      <c r="D108" s="74"/>
      <c r="E108" s="74"/>
      <c r="F108" s="74"/>
      <c r="G108" s="157"/>
      <c r="H108" s="72">
        <f t="shared" si="6"/>
        <v>0</v>
      </c>
      <c r="I108" s="74"/>
      <c r="J108" s="74"/>
      <c r="K108" s="74"/>
      <c r="L108" s="158"/>
    </row>
    <row r="109" spans="1:12" x14ac:dyDescent="0.25">
      <c r="A109" s="44">
        <v>2247</v>
      </c>
      <c r="B109" s="71" t="s">
        <v>117</v>
      </c>
      <c r="C109" s="72">
        <f t="shared" si="5"/>
        <v>0</v>
      </c>
      <c r="D109" s="74"/>
      <c r="E109" s="74"/>
      <c r="F109" s="74"/>
      <c r="G109" s="157"/>
      <c r="H109" s="72">
        <f t="shared" si="6"/>
        <v>0</v>
      </c>
      <c r="I109" s="74"/>
      <c r="J109" s="74"/>
      <c r="K109" s="74"/>
      <c r="L109" s="158"/>
    </row>
    <row r="110" spans="1:12" ht="24" x14ac:dyDescent="0.25">
      <c r="A110" s="44">
        <v>2248</v>
      </c>
      <c r="B110" s="71" t="s">
        <v>118</v>
      </c>
      <c r="C110" s="72">
        <f t="shared" si="5"/>
        <v>0</v>
      </c>
      <c r="D110" s="74"/>
      <c r="E110" s="74"/>
      <c r="F110" s="74"/>
      <c r="G110" s="157"/>
      <c r="H110" s="72">
        <f t="shared" si="6"/>
        <v>0</v>
      </c>
      <c r="I110" s="74"/>
      <c r="J110" s="74"/>
      <c r="K110" s="74"/>
      <c r="L110" s="158"/>
    </row>
    <row r="111" spans="1:12" ht="24" x14ac:dyDescent="0.25">
      <c r="A111" s="44">
        <v>2249</v>
      </c>
      <c r="B111" s="71" t="s">
        <v>119</v>
      </c>
      <c r="C111" s="72">
        <f t="shared" si="5"/>
        <v>145</v>
      </c>
      <c r="D111" s="74">
        <v>145</v>
      </c>
      <c r="E111" s="74"/>
      <c r="F111" s="74"/>
      <c r="G111" s="157"/>
      <c r="H111" s="72">
        <f t="shared" si="6"/>
        <v>145</v>
      </c>
      <c r="I111" s="74">
        <v>145</v>
      </c>
      <c r="J111" s="74"/>
      <c r="K111" s="74"/>
      <c r="L111" s="158"/>
    </row>
    <row r="112" spans="1:12" x14ac:dyDescent="0.25">
      <c r="A112" s="159">
        <v>2250</v>
      </c>
      <c r="B112" s="71" t="s">
        <v>120</v>
      </c>
      <c r="C112" s="72">
        <f t="shared" si="5"/>
        <v>166</v>
      </c>
      <c r="D112" s="160">
        <f>SUM(D113:D115)</f>
        <v>166</v>
      </c>
      <c r="E112" s="160">
        <f>SUM(E113:E115)</f>
        <v>0</v>
      </c>
      <c r="F112" s="160">
        <f>SUM(F113:F115)</f>
        <v>0</v>
      </c>
      <c r="G112" s="173">
        <f>SUM(G113:G115)</f>
        <v>0</v>
      </c>
      <c r="H112" s="72">
        <f t="shared" si="6"/>
        <v>166</v>
      </c>
      <c r="I112" s="160">
        <f>SUM(I113:I115)</f>
        <v>166</v>
      </c>
      <c r="J112" s="160">
        <f>SUM(J113:J115)</f>
        <v>0</v>
      </c>
      <c r="K112" s="160">
        <f>SUM(K113:K115)</f>
        <v>0</v>
      </c>
      <c r="L112" s="162">
        <f>SUM(L113:L115)</f>
        <v>0</v>
      </c>
    </row>
    <row r="113" spans="1:12" x14ac:dyDescent="0.25">
      <c r="A113" s="44">
        <v>2251</v>
      </c>
      <c r="B113" s="71" t="s">
        <v>121</v>
      </c>
      <c r="C113" s="72">
        <f t="shared" si="5"/>
        <v>166</v>
      </c>
      <c r="D113" s="74">
        <v>166</v>
      </c>
      <c r="E113" s="74"/>
      <c r="F113" s="74"/>
      <c r="G113" s="157"/>
      <c r="H113" s="72">
        <f t="shared" si="6"/>
        <v>166</v>
      </c>
      <c r="I113" s="74">
        <v>166</v>
      </c>
      <c r="J113" s="74"/>
      <c r="K113" s="74"/>
      <c r="L113" s="158"/>
    </row>
    <row r="114" spans="1:12" ht="24" x14ac:dyDescent="0.25">
      <c r="A114" s="44">
        <v>2252</v>
      </c>
      <c r="B114" s="71" t="s">
        <v>122</v>
      </c>
      <c r="C114" s="72">
        <f>SUM(D114:G114)</f>
        <v>0</v>
      </c>
      <c r="D114" s="74"/>
      <c r="E114" s="74"/>
      <c r="F114" s="74"/>
      <c r="G114" s="157"/>
      <c r="H114" s="72">
        <f>SUM(I114:L114)</f>
        <v>0</v>
      </c>
      <c r="I114" s="74"/>
      <c r="J114" s="74"/>
      <c r="K114" s="74"/>
      <c r="L114" s="158"/>
    </row>
    <row r="115" spans="1:12" ht="24" x14ac:dyDescent="0.25">
      <c r="A115" s="44">
        <v>2259</v>
      </c>
      <c r="B115" s="71" t="s">
        <v>123</v>
      </c>
      <c r="C115" s="72">
        <f>SUM(D115:G115)</f>
        <v>0</v>
      </c>
      <c r="D115" s="74"/>
      <c r="E115" s="74"/>
      <c r="F115" s="74"/>
      <c r="G115" s="157"/>
      <c r="H115" s="72">
        <f>SUM(I115:L115)</f>
        <v>0</v>
      </c>
      <c r="I115" s="74"/>
      <c r="J115" s="74"/>
      <c r="K115" s="74"/>
      <c r="L115" s="158"/>
    </row>
    <row r="116" spans="1:12" x14ac:dyDescent="0.25">
      <c r="A116" s="159">
        <v>2260</v>
      </c>
      <c r="B116" s="71" t="s">
        <v>124</v>
      </c>
      <c r="C116" s="72">
        <f t="shared" ref="C116:C187" si="7">SUM(D116:G116)</f>
        <v>26</v>
      </c>
      <c r="D116" s="160">
        <f>SUM(D117:D121)</f>
        <v>26</v>
      </c>
      <c r="E116" s="160">
        <f>SUM(E117:E121)</f>
        <v>0</v>
      </c>
      <c r="F116" s="160">
        <f>SUM(F117:F121)</f>
        <v>0</v>
      </c>
      <c r="G116" s="161">
        <f>SUM(G117:G121)</f>
        <v>0</v>
      </c>
      <c r="H116" s="72">
        <f t="shared" ref="H116:H188" si="8">SUM(I116:L116)</f>
        <v>26</v>
      </c>
      <c r="I116" s="160">
        <f>SUM(I117:I121)</f>
        <v>26</v>
      </c>
      <c r="J116" s="160">
        <f>SUM(J117:J121)</f>
        <v>0</v>
      </c>
      <c r="K116" s="160">
        <f>SUM(K117:K121)</f>
        <v>0</v>
      </c>
      <c r="L116" s="162">
        <f>SUM(L117:L121)</f>
        <v>0</v>
      </c>
    </row>
    <row r="117" spans="1:12" x14ac:dyDescent="0.25">
      <c r="A117" s="44">
        <v>2261</v>
      </c>
      <c r="B117" s="71" t="s">
        <v>125</v>
      </c>
      <c r="C117" s="72">
        <f t="shared" si="7"/>
        <v>0</v>
      </c>
      <c r="D117" s="74"/>
      <c r="E117" s="74"/>
      <c r="F117" s="74"/>
      <c r="G117" s="157"/>
      <c r="H117" s="72">
        <f t="shared" si="8"/>
        <v>0</v>
      </c>
      <c r="I117" s="74"/>
      <c r="J117" s="74"/>
      <c r="K117" s="74"/>
      <c r="L117" s="158"/>
    </row>
    <row r="118" spans="1:12" x14ac:dyDescent="0.25">
      <c r="A118" s="44">
        <v>2262</v>
      </c>
      <c r="B118" s="71" t="s">
        <v>126</v>
      </c>
      <c r="C118" s="72">
        <f t="shared" si="7"/>
        <v>0</v>
      </c>
      <c r="D118" s="74"/>
      <c r="E118" s="74"/>
      <c r="F118" s="74"/>
      <c r="G118" s="157"/>
      <c r="H118" s="72">
        <f t="shared" si="8"/>
        <v>0</v>
      </c>
      <c r="I118" s="74"/>
      <c r="J118" s="74"/>
      <c r="K118" s="74"/>
      <c r="L118" s="158"/>
    </row>
    <row r="119" spans="1:12" x14ac:dyDescent="0.25">
      <c r="A119" s="44">
        <v>2263</v>
      </c>
      <c r="B119" s="71" t="s">
        <v>127</v>
      </c>
      <c r="C119" s="72">
        <f t="shared" si="7"/>
        <v>0</v>
      </c>
      <c r="D119" s="74"/>
      <c r="E119" s="74"/>
      <c r="F119" s="74"/>
      <c r="G119" s="157"/>
      <c r="H119" s="72">
        <f t="shared" si="8"/>
        <v>0</v>
      </c>
      <c r="I119" s="74"/>
      <c r="J119" s="74"/>
      <c r="K119" s="74"/>
      <c r="L119" s="158"/>
    </row>
    <row r="120" spans="1:12" ht="24" x14ac:dyDescent="0.25">
      <c r="A120" s="44">
        <v>2264</v>
      </c>
      <c r="B120" s="71" t="s">
        <v>128</v>
      </c>
      <c r="C120" s="72">
        <f t="shared" si="7"/>
        <v>0</v>
      </c>
      <c r="D120" s="74"/>
      <c r="E120" s="74"/>
      <c r="F120" s="74"/>
      <c r="G120" s="157"/>
      <c r="H120" s="72">
        <f t="shared" si="8"/>
        <v>0</v>
      </c>
      <c r="I120" s="74"/>
      <c r="J120" s="74"/>
      <c r="K120" s="74"/>
      <c r="L120" s="158"/>
    </row>
    <row r="121" spans="1:12" x14ac:dyDescent="0.25">
      <c r="A121" s="44">
        <v>2269</v>
      </c>
      <c r="B121" s="71" t="s">
        <v>129</v>
      </c>
      <c r="C121" s="72">
        <f t="shared" si="7"/>
        <v>26</v>
      </c>
      <c r="D121" s="74">
        <v>26</v>
      </c>
      <c r="E121" s="74"/>
      <c r="F121" s="74"/>
      <c r="G121" s="157"/>
      <c r="H121" s="72">
        <f t="shared" si="8"/>
        <v>26</v>
      </c>
      <c r="I121" s="74">
        <v>26</v>
      </c>
      <c r="J121" s="74"/>
      <c r="K121" s="74"/>
      <c r="L121" s="158"/>
    </row>
    <row r="122" spans="1:12" x14ac:dyDescent="0.25">
      <c r="A122" s="159">
        <v>2270</v>
      </c>
      <c r="B122" s="71" t="s">
        <v>130</v>
      </c>
      <c r="C122" s="72">
        <f t="shared" si="7"/>
        <v>0</v>
      </c>
      <c r="D122" s="160">
        <f>SUM(D123:D127)</f>
        <v>0</v>
      </c>
      <c r="E122" s="160">
        <f>SUM(E123:E127)</f>
        <v>0</v>
      </c>
      <c r="F122" s="160">
        <f>SUM(F123:F127)</f>
        <v>0</v>
      </c>
      <c r="G122" s="161">
        <f>SUM(G123:G127)</f>
        <v>0</v>
      </c>
      <c r="H122" s="72">
        <f t="shared" si="8"/>
        <v>0</v>
      </c>
      <c r="I122" s="160">
        <f>SUM(I123:I127)</f>
        <v>0</v>
      </c>
      <c r="J122" s="160">
        <f>SUM(J123:J127)</f>
        <v>0</v>
      </c>
      <c r="K122" s="160">
        <f>SUM(K123:K127)</f>
        <v>0</v>
      </c>
      <c r="L122" s="162">
        <f>SUM(L123:L127)</f>
        <v>0</v>
      </c>
    </row>
    <row r="123" spans="1:12" x14ac:dyDescent="0.25">
      <c r="A123" s="44">
        <v>2272</v>
      </c>
      <c r="B123" s="174" t="s">
        <v>131</v>
      </c>
      <c r="C123" s="72">
        <f t="shared" si="7"/>
        <v>0</v>
      </c>
      <c r="D123" s="74"/>
      <c r="E123" s="74"/>
      <c r="F123" s="74"/>
      <c r="G123" s="157"/>
      <c r="H123" s="72">
        <f t="shared" si="8"/>
        <v>0</v>
      </c>
      <c r="I123" s="74"/>
      <c r="J123" s="74"/>
      <c r="K123" s="74"/>
      <c r="L123" s="158"/>
    </row>
    <row r="124" spans="1:12" ht="24" x14ac:dyDescent="0.25">
      <c r="A124" s="44">
        <v>2274</v>
      </c>
      <c r="B124" s="175" t="s">
        <v>132</v>
      </c>
      <c r="C124" s="72">
        <f t="shared" si="7"/>
        <v>0</v>
      </c>
      <c r="D124" s="74"/>
      <c r="E124" s="74"/>
      <c r="F124" s="74"/>
      <c r="G124" s="157"/>
      <c r="H124" s="72">
        <f t="shared" si="8"/>
        <v>0</v>
      </c>
      <c r="I124" s="74"/>
      <c r="J124" s="74"/>
      <c r="K124" s="74"/>
      <c r="L124" s="158"/>
    </row>
    <row r="125" spans="1:12" ht="24" x14ac:dyDescent="0.25">
      <c r="A125" s="44">
        <v>2275</v>
      </c>
      <c r="B125" s="71" t="s">
        <v>133</v>
      </c>
      <c r="C125" s="72">
        <f t="shared" si="7"/>
        <v>0</v>
      </c>
      <c r="D125" s="74"/>
      <c r="E125" s="74"/>
      <c r="F125" s="74"/>
      <c r="G125" s="157"/>
      <c r="H125" s="72">
        <f t="shared" si="8"/>
        <v>0</v>
      </c>
      <c r="I125" s="74"/>
      <c r="J125" s="74"/>
      <c r="K125" s="74"/>
      <c r="L125" s="158"/>
    </row>
    <row r="126" spans="1:12" ht="36" x14ac:dyDescent="0.25">
      <c r="A126" s="44">
        <v>2276</v>
      </c>
      <c r="B126" s="71" t="s">
        <v>134</v>
      </c>
      <c r="C126" s="72">
        <f t="shared" si="7"/>
        <v>0</v>
      </c>
      <c r="D126" s="74"/>
      <c r="E126" s="74"/>
      <c r="F126" s="74"/>
      <c r="G126" s="157"/>
      <c r="H126" s="72">
        <f t="shared" si="8"/>
        <v>0</v>
      </c>
      <c r="I126" s="74"/>
      <c r="J126" s="74"/>
      <c r="K126" s="74"/>
      <c r="L126" s="158"/>
    </row>
    <row r="127" spans="1:12" ht="24" x14ac:dyDescent="0.25">
      <c r="A127" s="44">
        <v>2279</v>
      </c>
      <c r="B127" s="71" t="s">
        <v>135</v>
      </c>
      <c r="C127" s="72">
        <f t="shared" si="7"/>
        <v>0</v>
      </c>
      <c r="D127" s="74"/>
      <c r="E127" s="74"/>
      <c r="F127" s="74"/>
      <c r="G127" s="157"/>
      <c r="H127" s="72">
        <f t="shared" si="8"/>
        <v>0</v>
      </c>
      <c r="I127" s="74"/>
      <c r="J127" s="74"/>
      <c r="K127" s="74"/>
      <c r="L127" s="158"/>
    </row>
    <row r="128" spans="1:12" ht="24" x14ac:dyDescent="0.25">
      <c r="A128" s="168">
        <v>2280</v>
      </c>
      <c r="B128" s="65" t="s">
        <v>136</v>
      </c>
      <c r="C128" s="66">
        <f t="shared" ref="C128:L128" si="9">SUM(C129)</f>
        <v>0</v>
      </c>
      <c r="D128" s="169">
        <f t="shared" si="9"/>
        <v>0</v>
      </c>
      <c r="E128" s="169">
        <f t="shared" si="9"/>
        <v>0</v>
      </c>
      <c r="F128" s="169">
        <f t="shared" si="9"/>
        <v>0</v>
      </c>
      <c r="G128" s="169">
        <f t="shared" si="9"/>
        <v>0</v>
      </c>
      <c r="H128" s="66">
        <f t="shared" si="9"/>
        <v>0</v>
      </c>
      <c r="I128" s="169">
        <f t="shared" si="9"/>
        <v>0</v>
      </c>
      <c r="J128" s="169">
        <f t="shared" si="9"/>
        <v>0</v>
      </c>
      <c r="K128" s="169">
        <f t="shared" si="9"/>
        <v>0</v>
      </c>
      <c r="L128" s="176">
        <f t="shared" si="9"/>
        <v>0</v>
      </c>
    </row>
    <row r="129" spans="1:12" ht="24" x14ac:dyDescent="0.25">
      <c r="A129" s="44">
        <v>2283</v>
      </c>
      <c r="B129" s="71" t="s">
        <v>137</v>
      </c>
      <c r="C129" s="72">
        <f>SUM(D129:G129)</f>
        <v>0</v>
      </c>
      <c r="D129" s="74"/>
      <c r="E129" s="74"/>
      <c r="F129" s="74"/>
      <c r="G129" s="157"/>
      <c r="H129" s="72">
        <f>SUM(I129:L129)</f>
        <v>0</v>
      </c>
      <c r="I129" s="74"/>
      <c r="J129" s="74"/>
      <c r="K129" s="74"/>
      <c r="L129" s="158"/>
    </row>
    <row r="130" spans="1:12" ht="38.25" customHeight="1" x14ac:dyDescent="0.25">
      <c r="A130" s="56">
        <v>2300</v>
      </c>
      <c r="B130" s="147" t="s">
        <v>138</v>
      </c>
      <c r="C130" s="57">
        <f t="shared" si="7"/>
        <v>18742</v>
      </c>
      <c r="D130" s="63">
        <f>SUM(D131,D136,D140,D141,D144,D151,D159,D160,D163)</f>
        <v>13331</v>
      </c>
      <c r="E130" s="63">
        <f>SUM(E131,E136,E140,E141,E144,E151,E159,E160,E163)</f>
        <v>0</v>
      </c>
      <c r="F130" s="63">
        <f>SUM(F131,F136,F140,F141,F144,F151,F159,F160,F163)</f>
        <v>5411</v>
      </c>
      <c r="G130" s="166">
        <f>SUM(G131,G136,G140,G141,G144,G151,G159,G160,G163)</f>
        <v>0</v>
      </c>
      <c r="H130" s="57">
        <f t="shared" si="8"/>
        <v>18394</v>
      </c>
      <c r="I130" s="63">
        <f>SUM(I131,I136,I140,I141,I144,I151,I159,I160,I163)</f>
        <v>12131</v>
      </c>
      <c r="J130" s="63">
        <f>SUM(J131,J136,J140,J141,J144,J151,J159,J160,J163)</f>
        <v>0</v>
      </c>
      <c r="K130" s="63">
        <f>SUM(K131,K136,K140,K141,K144,K151,K159,K160,K163)</f>
        <v>6263</v>
      </c>
      <c r="L130" s="167">
        <f>SUM(L131,L136,L140,L141,L144,L151,L159,L160,L163)</f>
        <v>0</v>
      </c>
    </row>
    <row r="131" spans="1:12" ht="24" x14ac:dyDescent="0.25">
      <c r="A131" s="168">
        <v>2310</v>
      </c>
      <c r="B131" s="65" t="s">
        <v>139</v>
      </c>
      <c r="C131" s="66">
        <f t="shared" si="7"/>
        <v>4273</v>
      </c>
      <c r="D131" s="169">
        <f>SUM(D132:D135)</f>
        <v>4273</v>
      </c>
      <c r="E131" s="169">
        <f t="shared" ref="E131:L131" si="10">SUM(E132:E135)</f>
        <v>0</v>
      </c>
      <c r="F131" s="169">
        <f t="shared" si="10"/>
        <v>0</v>
      </c>
      <c r="G131" s="170">
        <f t="shared" si="10"/>
        <v>0</v>
      </c>
      <c r="H131" s="66">
        <f t="shared" si="8"/>
        <v>3440</v>
      </c>
      <c r="I131" s="169">
        <f t="shared" si="10"/>
        <v>3440</v>
      </c>
      <c r="J131" s="169">
        <f t="shared" si="10"/>
        <v>0</v>
      </c>
      <c r="K131" s="169">
        <f t="shared" si="10"/>
        <v>0</v>
      </c>
      <c r="L131" s="171">
        <f t="shared" si="10"/>
        <v>0</v>
      </c>
    </row>
    <row r="132" spans="1:12" x14ac:dyDescent="0.25">
      <c r="A132" s="44">
        <v>2311</v>
      </c>
      <c r="B132" s="71" t="s">
        <v>140</v>
      </c>
      <c r="C132" s="72">
        <f t="shared" si="7"/>
        <v>660</v>
      </c>
      <c r="D132" s="74">
        <v>660</v>
      </c>
      <c r="E132" s="74"/>
      <c r="F132" s="74"/>
      <c r="G132" s="157"/>
      <c r="H132" s="72">
        <f t="shared" si="8"/>
        <v>660</v>
      </c>
      <c r="I132" s="74">
        <v>660</v>
      </c>
      <c r="J132" s="74"/>
      <c r="K132" s="74"/>
      <c r="L132" s="158"/>
    </row>
    <row r="133" spans="1:12" x14ac:dyDescent="0.25">
      <c r="A133" s="44">
        <v>2312</v>
      </c>
      <c r="B133" s="71" t="s">
        <v>141</v>
      </c>
      <c r="C133" s="72">
        <f t="shared" si="7"/>
        <v>3413</v>
      </c>
      <c r="D133" s="74">
        <v>3413</v>
      </c>
      <c r="E133" s="74"/>
      <c r="F133" s="74"/>
      <c r="G133" s="157"/>
      <c r="H133" s="72">
        <f t="shared" si="8"/>
        <v>2730</v>
      </c>
      <c r="I133" s="74">
        <v>2730</v>
      </c>
      <c r="J133" s="74"/>
      <c r="K133" s="74"/>
      <c r="L133" s="158"/>
    </row>
    <row r="134" spans="1:12" x14ac:dyDescent="0.25">
      <c r="A134" s="44">
        <v>2313</v>
      </c>
      <c r="B134" s="71" t="s">
        <v>142</v>
      </c>
      <c r="C134" s="72">
        <f t="shared" si="7"/>
        <v>50</v>
      </c>
      <c r="D134" s="74">
        <v>50</v>
      </c>
      <c r="E134" s="74"/>
      <c r="F134" s="74"/>
      <c r="G134" s="157"/>
      <c r="H134" s="72">
        <f t="shared" si="8"/>
        <v>0</v>
      </c>
      <c r="I134" s="74"/>
      <c r="J134" s="74"/>
      <c r="K134" s="74"/>
      <c r="L134" s="158"/>
    </row>
    <row r="135" spans="1:12" ht="36" customHeight="1" x14ac:dyDescent="0.25">
      <c r="A135" s="44">
        <v>2314</v>
      </c>
      <c r="B135" s="71" t="s">
        <v>143</v>
      </c>
      <c r="C135" s="72">
        <f t="shared" si="7"/>
        <v>150</v>
      </c>
      <c r="D135" s="74">
        <v>150</v>
      </c>
      <c r="E135" s="74"/>
      <c r="F135" s="74"/>
      <c r="G135" s="157"/>
      <c r="H135" s="72">
        <f t="shared" si="8"/>
        <v>50</v>
      </c>
      <c r="I135" s="74">
        <v>50</v>
      </c>
      <c r="J135" s="74"/>
      <c r="K135" s="74"/>
      <c r="L135" s="158"/>
    </row>
    <row r="136" spans="1:12" x14ac:dyDescent="0.25">
      <c r="A136" s="159">
        <v>2320</v>
      </c>
      <c r="B136" s="71" t="s">
        <v>144</v>
      </c>
      <c r="C136" s="72">
        <f t="shared" si="7"/>
        <v>170</v>
      </c>
      <c r="D136" s="160">
        <f>SUM(D137:D139)</f>
        <v>70</v>
      </c>
      <c r="E136" s="160">
        <f>SUM(E137:E139)</f>
        <v>0</v>
      </c>
      <c r="F136" s="160">
        <f>SUM(F137:F139)</f>
        <v>100</v>
      </c>
      <c r="G136" s="161">
        <f>SUM(G137:G139)</f>
        <v>0</v>
      </c>
      <c r="H136" s="72">
        <f t="shared" si="8"/>
        <v>57</v>
      </c>
      <c r="I136" s="160">
        <f>SUM(I137:I139)</f>
        <v>57</v>
      </c>
      <c r="J136" s="160">
        <f>SUM(J137:J139)</f>
        <v>0</v>
      </c>
      <c r="K136" s="160">
        <f>SUM(K137:K139)</f>
        <v>0</v>
      </c>
      <c r="L136" s="162">
        <f>SUM(L137:L139)</f>
        <v>0</v>
      </c>
    </row>
    <row r="137" spans="1:12" x14ac:dyDescent="0.25">
      <c r="A137" s="44">
        <v>2321</v>
      </c>
      <c r="B137" s="71" t="s">
        <v>145</v>
      </c>
      <c r="C137" s="72">
        <f t="shared" si="7"/>
        <v>0</v>
      </c>
      <c r="D137" s="74"/>
      <c r="E137" s="74"/>
      <c r="F137" s="74"/>
      <c r="G137" s="157"/>
      <c r="H137" s="72">
        <f t="shared" si="8"/>
        <v>0</v>
      </c>
      <c r="I137" s="74"/>
      <c r="J137" s="74"/>
      <c r="K137" s="74"/>
      <c r="L137" s="158"/>
    </row>
    <row r="138" spans="1:12" x14ac:dyDescent="0.25">
      <c r="A138" s="44">
        <v>2322</v>
      </c>
      <c r="B138" s="71" t="s">
        <v>146</v>
      </c>
      <c r="C138" s="72">
        <f t="shared" si="7"/>
        <v>170</v>
      </c>
      <c r="D138" s="74">
        <v>70</v>
      </c>
      <c r="E138" s="74"/>
      <c r="F138" s="74">
        <v>100</v>
      </c>
      <c r="G138" s="157"/>
      <c r="H138" s="72">
        <f t="shared" si="8"/>
        <v>57</v>
      </c>
      <c r="I138" s="74">
        <v>57</v>
      </c>
      <c r="J138" s="74"/>
      <c r="K138" s="74"/>
      <c r="L138" s="158"/>
    </row>
    <row r="139" spans="1:12" ht="10.5" customHeight="1" x14ac:dyDescent="0.25">
      <c r="A139" s="44">
        <v>2329</v>
      </c>
      <c r="B139" s="71" t="s">
        <v>147</v>
      </c>
      <c r="C139" s="72">
        <f t="shared" si="7"/>
        <v>0</v>
      </c>
      <c r="D139" s="74"/>
      <c r="E139" s="74"/>
      <c r="F139" s="74"/>
      <c r="G139" s="157"/>
      <c r="H139" s="72">
        <f t="shared" si="8"/>
        <v>0</v>
      </c>
      <c r="I139" s="74"/>
      <c r="J139" s="74"/>
      <c r="K139" s="74"/>
      <c r="L139" s="158"/>
    </row>
    <row r="140" spans="1:12" x14ac:dyDescent="0.25">
      <c r="A140" s="159">
        <v>2330</v>
      </c>
      <c r="B140" s="71" t="s">
        <v>148</v>
      </c>
      <c r="C140" s="72">
        <f t="shared" si="7"/>
        <v>0</v>
      </c>
      <c r="D140" s="74"/>
      <c r="E140" s="74"/>
      <c r="F140" s="74"/>
      <c r="G140" s="157"/>
      <c r="H140" s="72">
        <f t="shared" si="8"/>
        <v>0</v>
      </c>
      <c r="I140" s="74"/>
      <c r="J140" s="74"/>
      <c r="K140" s="74"/>
      <c r="L140" s="158"/>
    </row>
    <row r="141" spans="1:12" ht="48" x14ac:dyDescent="0.25">
      <c r="A141" s="159">
        <v>2340</v>
      </c>
      <c r="B141" s="71" t="s">
        <v>149</v>
      </c>
      <c r="C141" s="72">
        <f t="shared" si="7"/>
        <v>200</v>
      </c>
      <c r="D141" s="160">
        <f>SUM(D142:D143)</f>
        <v>200</v>
      </c>
      <c r="E141" s="160">
        <f>SUM(E142:E143)</f>
        <v>0</v>
      </c>
      <c r="F141" s="160">
        <f>SUM(F142:F143)</f>
        <v>0</v>
      </c>
      <c r="G141" s="161">
        <f>SUM(G142:G143)</f>
        <v>0</v>
      </c>
      <c r="H141" s="72">
        <f t="shared" si="8"/>
        <v>150</v>
      </c>
      <c r="I141" s="160">
        <f>SUM(I142:I143)</f>
        <v>150</v>
      </c>
      <c r="J141" s="160">
        <f>SUM(J142:J143)</f>
        <v>0</v>
      </c>
      <c r="K141" s="160">
        <f>SUM(K142:K143)</f>
        <v>0</v>
      </c>
      <c r="L141" s="162">
        <f>SUM(L142:L143)</f>
        <v>0</v>
      </c>
    </row>
    <row r="142" spans="1:12" x14ac:dyDescent="0.25">
      <c r="A142" s="44">
        <v>2341</v>
      </c>
      <c r="B142" s="71" t="s">
        <v>150</v>
      </c>
      <c r="C142" s="72">
        <f t="shared" si="7"/>
        <v>200</v>
      </c>
      <c r="D142" s="74">
        <v>200</v>
      </c>
      <c r="E142" s="74"/>
      <c r="F142" s="74"/>
      <c r="G142" s="157"/>
      <c r="H142" s="72">
        <f t="shared" si="8"/>
        <v>150</v>
      </c>
      <c r="I142" s="74">
        <v>150</v>
      </c>
      <c r="J142" s="74"/>
      <c r="K142" s="74"/>
      <c r="L142" s="158"/>
    </row>
    <row r="143" spans="1:12" ht="24" x14ac:dyDescent="0.25">
      <c r="A143" s="44">
        <v>2344</v>
      </c>
      <c r="B143" s="71" t="s">
        <v>151</v>
      </c>
      <c r="C143" s="72">
        <f t="shared" si="7"/>
        <v>0</v>
      </c>
      <c r="D143" s="74"/>
      <c r="E143" s="74"/>
      <c r="F143" s="74"/>
      <c r="G143" s="157"/>
      <c r="H143" s="72">
        <f t="shared" si="8"/>
        <v>0</v>
      </c>
      <c r="I143" s="74"/>
      <c r="J143" s="74"/>
      <c r="K143" s="74"/>
      <c r="L143" s="158"/>
    </row>
    <row r="144" spans="1:12" ht="24" x14ac:dyDescent="0.25">
      <c r="A144" s="150">
        <v>2350</v>
      </c>
      <c r="B144" s="112" t="s">
        <v>152</v>
      </c>
      <c r="C144" s="117">
        <f t="shared" si="7"/>
        <v>4080</v>
      </c>
      <c r="D144" s="151">
        <f>SUM(D145:D150)</f>
        <v>4080</v>
      </c>
      <c r="E144" s="151">
        <f>SUM(E145:E150)</f>
        <v>0</v>
      </c>
      <c r="F144" s="151">
        <f>SUM(F145:F150)</f>
        <v>0</v>
      </c>
      <c r="G144" s="152">
        <f>SUM(G145:G150)</f>
        <v>0</v>
      </c>
      <c r="H144" s="117">
        <f t="shared" si="8"/>
        <v>3987</v>
      </c>
      <c r="I144" s="151">
        <f>SUM(I145:I150)</f>
        <v>3987</v>
      </c>
      <c r="J144" s="151">
        <f>SUM(J145:J150)</f>
        <v>0</v>
      </c>
      <c r="K144" s="151">
        <f>SUM(K145:K150)</f>
        <v>0</v>
      </c>
      <c r="L144" s="153">
        <f>SUM(L145:L150)</f>
        <v>0</v>
      </c>
    </row>
    <row r="145" spans="1:12" x14ac:dyDescent="0.25">
      <c r="A145" s="38">
        <v>2351</v>
      </c>
      <c r="B145" s="65" t="s">
        <v>153</v>
      </c>
      <c r="C145" s="66">
        <f t="shared" si="7"/>
        <v>600</v>
      </c>
      <c r="D145" s="68">
        <v>600</v>
      </c>
      <c r="E145" s="68"/>
      <c r="F145" s="68"/>
      <c r="G145" s="154"/>
      <c r="H145" s="66">
        <f t="shared" si="8"/>
        <v>511</v>
      </c>
      <c r="I145" s="68">
        <v>511</v>
      </c>
      <c r="J145" s="68"/>
      <c r="K145" s="68"/>
      <c r="L145" s="155"/>
    </row>
    <row r="146" spans="1:12" x14ac:dyDescent="0.25">
      <c r="A146" s="44">
        <v>2352</v>
      </c>
      <c r="B146" s="71" t="s">
        <v>154</v>
      </c>
      <c r="C146" s="72">
        <f t="shared" si="7"/>
        <v>3450</v>
      </c>
      <c r="D146" s="74">
        <v>3450</v>
      </c>
      <c r="E146" s="74"/>
      <c r="F146" s="74"/>
      <c r="G146" s="157"/>
      <c r="H146" s="72">
        <f t="shared" si="8"/>
        <v>3476</v>
      </c>
      <c r="I146" s="74">
        <v>3476</v>
      </c>
      <c r="J146" s="74"/>
      <c r="K146" s="74"/>
      <c r="L146" s="158"/>
    </row>
    <row r="147" spans="1:12" ht="24" x14ac:dyDescent="0.25">
      <c r="A147" s="44">
        <v>2353</v>
      </c>
      <c r="B147" s="71" t="s">
        <v>155</v>
      </c>
      <c r="C147" s="72">
        <f t="shared" si="7"/>
        <v>0</v>
      </c>
      <c r="D147" s="74"/>
      <c r="E147" s="74"/>
      <c r="F147" s="74"/>
      <c r="G147" s="157"/>
      <c r="H147" s="72">
        <f t="shared" si="8"/>
        <v>0</v>
      </c>
      <c r="I147" s="74"/>
      <c r="J147" s="74"/>
      <c r="K147" s="74"/>
      <c r="L147" s="158"/>
    </row>
    <row r="148" spans="1:12" ht="24" x14ac:dyDescent="0.25">
      <c r="A148" s="44">
        <v>2354</v>
      </c>
      <c r="B148" s="71" t="s">
        <v>156</v>
      </c>
      <c r="C148" s="72">
        <f t="shared" si="7"/>
        <v>0</v>
      </c>
      <c r="D148" s="74"/>
      <c r="E148" s="74"/>
      <c r="F148" s="74"/>
      <c r="G148" s="157"/>
      <c r="H148" s="72">
        <f t="shared" si="8"/>
        <v>0</v>
      </c>
      <c r="I148" s="74"/>
      <c r="J148" s="74"/>
      <c r="K148" s="74"/>
      <c r="L148" s="158"/>
    </row>
    <row r="149" spans="1:12" ht="24" x14ac:dyDescent="0.25">
      <c r="A149" s="44">
        <v>2355</v>
      </c>
      <c r="B149" s="71" t="s">
        <v>157</v>
      </c>
      <c r="C149" s="72">
        <f t="shared" si="7"/>
        <v>30</v>
      </c>
      <c r="D149" s="74">
        <v>30</v>
      </c>
      <c r="E149" s="74"/>
      <c r="F149" s="74"/>
      <c r="G149" s="157"/>
      <c r="H149" s="72">
        <f t="shared" si="8"/>
        <v>0</v>
      </c>
      <c r="I149" s="74"/>
      <c r="J149" s="74"/>
      <c r="K149" s="74"/>
      <c r="L149" s="158"/>
    </row>
    <row r="150" spans="1:12" ht="24" x14ac:dyDescent="0.25">
      <c r="A150" s="44">
        <v>2359</v>
      </c>
      <c r="B150" s="71" t="s">
        <v>158</v>
      </c>
      <c r="C150" s="72">
        <f t="shared" si="7"/>
        <v>0</v>
      </c>
      <c r="D150" s="74"/>
      <c r="E150" s="74"/>
      <c r="F150" s="74"/>
      <c r="G150" s="157"/>
      <c r="H150" s="72">
        <f t="shared" si="8"/>
        <v>0</v>
      </c>
      <c r="I150" s="74"/>
      <c r="J150" s="74"/>
      <c r="K150" s="74"/>
      <c r="L150" s="158"/>
    </row>
    <row r="151" spans="1:12" ht="24.75" customHeight="1" x14ac:dyDescent="0.25">
      <c r="A151" s="159">
        <v>2360</v>
      </c>
      <c r="B151" s="71" t="s">
        <v>159</v>
      </c>
      <c r="C151" s="72">
        <f t="shared" si="7"/>
        <v>6389</v>
      </c>
      <c r="D151" s="160">
        <f>SUM(D152:D158)</f>
        <v>1078</v>
      </c>
      <c r="E151" s="160">
        <f>SUM(E152:E158)</f>
        <v>0</v>
      </c>
      <c r="F151" s="160">
        <f>SUM(F152:F158)</f>
        <v>5311</v>
      </c>
      <c r="G151" s="161">
        <f>SUM(G152:G158)</f>
        <v>0</v>
      </c>
      <c r="H151" s="72">
        <f t="shared" si="8"/>
        <v>7197</v>
      </c>
      <c r="I151" s="160">
        <f>SUM(I152:I158)</f>
        <v>934</v>
      </c>
      <c r="J151" s="160">
        <f>SUM(J152:J158)</f>
        <v>0</v>
      </c>
      <c r="K151" s="160">
        <f>SUM(K152:K158)</f>
        <v>6263</v>
      </c>
      <c r="L151" s="162">
        <f>SUM(L152:L158)</f>
        <v>0</v>
      </c>
    </row>
    <row r="152" spans="1:12" x14ac:dyDescent="0.25">
      <c r="A152" s="43">
        <v>2361</v>
      </c>
      <c r="B152" s="71" t="s">
        <v>160</v>
      </c>
      <c r="C152" s="72">
        <f t="shared" si="7"/>
        <v>728</v>
      </c>
      <c r="D152" s="74">
        <v>728</v>
      </c>
      <c r="E152" s="74"/>
      <c r="F152" s="74"/>
      <c r="G152" s="157"/>
      <c r="H152" s="72">
        <f t="shared" si="8"/>
        <v>584</v>
      </c>
      <c r="I152" s="74">
        <v>584</v>
      </c>
      <c r="J152" s="74"/>
      <c r="K152" s="74"/>
      <c r="L152" s="158"/>
    </row>
    <row r="153" spans="1:12" ht="24" x14ac:dyDescent="0.25">
      <c r="A153" s="43">
        <v>2362</v>
      </c>
      <c r="B153" s="71" t="s">
        <v>161</v>
      </c>
      <c r="C153" s="72">
        <f t="shared" si="7"/>
        <v>350</v>
      </c>
      <c r="D153" s="74">
        <v>350</v>
      </c>
      <c r="E153" s="74"/>
      <c r="F153" s="74"/>
      <c r="G153" s="157"/>
      <c r="H153" s="72">
        <f t="shared" si="8"/>
        <v>350</v>
      </c>
      <c r="I153" s="74">
        <v>350</v>
      </c>
      <c r="J153" s="74"/>
      <c r="K153" s="74"/>
      <c r="L153" s="158"/>
    </row>
    <row r="154" spans="1:12" x14ac:dyDescent="0.25">
      <c r="A154" s="43">
        <v>2363</v>
      </c>
      <c r="B154" s="71" t="s">
        <v>162</v>
      </c>
      <c r="C154" s="72">
        <f t="shared" si="7"/>
        <v>5311</v>
      </c>
      <c r="D154" s="74"/>
      <c r="E154" s="74"/>
      <c r="F154" s="74">
        <v>5311</v>
      </c>
      <c r="G154" s="157"/>
      <c r="H154" s="72">
        <f t="shared" si="8"/>
        <v>6263</v>
      </c>
      <c r="I154" s="74"/>
      <c r="J154" s="74"/>
      <c r="K154" s="74">
        <v>6263</v>
      </c>
      <c r="L154" s="158"/>
    </row>
    <row r="155" spans="1:12" x14ac:dyDescent="0.25">
      <c r="A155" s="43">
        <v>2364</v>
      </c>
      <c r="B155" s="71" t="s">
        <v>163</v>
      </c>
      <c r="C155" s="72">
        <f t="shared" si="7"/>
        <v>0</v>
      </c>
      <c r="D155" s="74"/>
      <c r="E155" s="74"/>
      <c r="F155" s="74"/>
      <c r="G155" s="157"/>
      <c r="H155" s="72">
        <f t="shared" si="8"/>
        <v>0</v>
      </c>
      <c r="I155" s="74"/>
      <c r="J155" s="74"/>
      <c r="K155" s="74"/>
      <c r="L155" s="158"/>
    </row>
    <row r="156" spans="1:12" ht="12.75" customHeight="1" x14ac:dyDescent="0.25">
      <c r="A156" s="43">
        <v>2365</v>
      </c>
      <c r="B156" s="71" t="s">
        <v>164</v>
      </c>
      <c r="C156" s="72">
        <f t="shared" si="7"/>
        <v>0</v>
      </c>
      <c r="D156" s="74"/>
      <c r="E156" s="74"/>
      <c r="F156" s="74"/>
      <c r="G156" s="157"/>
      <c r="H156" s="72">
        <f t="shared" si="8"/>
        <v>0</v>
      </c>
      <c r="I156" s="74"/>
      <c r="J156" s="74"/>
      <c r="K156" s="74"/>
      <c r="L156" s="158"/>
    </row>
    <row r="157" spans="1:12" ht="36" x14ac:dyDescent="0.25">
      <c r="A157" s="43">
        <v>2366</v>
      </c>
      <c r="B157" s="71" t="s">
        <v>165</v>
      </c>
      <c r="C157" s="72">
        <f t="shared" si="7"/>
        <v>0</v>
      </c>
      <c r="D157" s="74"/>
      <c r="E157" s="74"/>
      <c r="F157" s="74"/>
      <c r="G157" s="157"/>
      <c r="H157" s="72">
        <f t="shared" si="8"/>
        <v>0</v>
      </c>
      <c r="I157" s="74"/>
      <c r="J157" s="74"/>
      <c r="K157" s="74"/>
      <c r="L157" s="158"/>
    </row>
    <row r="158" spans="1:12" ht="48" x14ac:dyDescent="0.25">
      <c r="A158" s="43">
        <v>2369</v>
      </c>
      <c r="B158" s="71" t="s">
        <v>166</v>
      </c>
      <c r="C158" s="72">
        <f t="shared" si="7"/>
        <v>0</v>
      </c>
      <c r="D158" s="74"/>
      <c r="E158" s="74"/>
      <c r="F158" s="74"/>
      <c r="G158" s="157"/>
      <c r="H158" s="72">
        <f t="shared" si="8"/>
        <v>0</v>
      </c>
      <c r="I158" s="74"/>
      <c r="J158" s="74"/>
      <c r="K158" s="74"/>
      <c r="L158" s="158"/>
    </row>
    <row r="159" spans="1:12" x14ac:dyDescent="0.25">
      <c r="A159" s="150">
        <v>2370</v>
      </c>
      <c r="B159" s="112" t="s">
        <v>167</v>
      </c>
      <c r="C159" s="117">
        <f t="shared" si="7"/>
        <v>3630</v>
      </c>
      <c r="D159" s="163">
        <v>3630</v>
      </c>
      <c r="E159" s="163"/>
      <c r="F159" s="163"/>
      <c r="G159" s="164"/>
      <c r="H159" s="117">
        <f t="shared" si="8"/>
        <v>3513</v>
      </c>
      <c r="I159" s="163">
        <v>3513</v>
      </c>
      <c r="J159" s="163"/>
      <c r="K159" s="163"/>
      <c r="L159" s="165"/>
    </row>
    <row r="160" spans="1:12" x14ac:dyDescent="0.25">
      <c r="A160" s="150">
        <v>2380</v>
      </c>
      <c r="B160" s="112" t="s">
        <v>168</v>
      </c>
      <c r="C160" s="117">
        <f t="shared" si="7"/>
        <v>0</v>
      </c>
      <c r="D160" s="151">
        <f>SUM(D161:D162)</f>
        <v>0</v>
      </c>
      <c r="E160" s="151">
        <f>SUM(E161:E162)</f>
        <v>0</v>
      </c>
      <c r="F160" s="151">
        <f>SUM(F161:F162)</f>
        <v>0</v>
      </c>
      <c r="G160" s="152">
        <f>SUM(G161:G162)</f>
        <v>0</v>
      </c>
      <c r="H160" s="117">
        <f t="shared" si="8"/>
        <v>0</v>
      </c>
      <c r="I160" s="151">
        <f>SUM(I161:I162)</f>
        <v>0</v>
      </c>
      <c r="J160" s="151">
        <f>SUM(J161:J162)</f>
        <v>0</v>
      </c>
      <c r="K160" s="151">
        <f>SUM(K161:K162)</f>
        <v>0</v>
      </c>
      <c r="L160" s="153">
        <f>SUM(L161:L162)</f>
        <v>0</v>
      </c>
    </row>
    <row r="161" spans="1:12" x14ac:dyDescent="0.25">
      <c r="A161" s="37">
        <v>2381</v>
      </c>
      <c r="B161" s="65" t="s">
        <v>169</v>
      </c>
      <c r="C161" s="66">
        <f t="shared" si="7"/>
        <v>0</v>
      </c>
      <c r="D161" s="68"/>
      <c r="E161" s="68"/>
      <c r="F161" s="68"/>
      <c r="G161" s="154"/>
      <c r="H161" s="66">
        <f t="shared" si="8"/>
        <v>0</v>
      </c>
      <c r="I161" s="68"/>
      <c r="J161" s="68"/>
      <c r="K161" s="68"/>
      <c r="L161" s="155"/>
    </row>
    <row r="162" spans="1:12" ht="24" x14ac:dyDescent="0.25">
      <c r="A162" s="43">
        <v>2389</v>
      </c>
      <c r="B162" s="71" t="s">
        <v>170</v>
      </c>
      <c r="C162" s="72">
        <f t="shared" si="7"/>
        <v>0</v>
      </c>
      <c r="D162" s="74"/>
      <c r="E162" s="74"/>
      <c r="F162" s="74"/>
      <c r="G162" s="157"/>
      <c r="H162" s="72">
        <f t="shared" si="8"/>
        <v>0</v>
      </c>
      <c r="I162" s="74"/>
      <c r="J162" s="74"/>
      <c r="K162" s="74"/>
      <c r="L162" s="158"/>
    </row>
    <row r="163" spans="1:12" x14ac:dyDescent="0.25">
      <c r="A163" s="150">
        <v>2390</v>
      </c>
      <c r="B163" s="112" t="s">
        <v>171</v>
      </c>
      <c r="C163" s="117">
        <f t="shared" si="7"/>
        <v>0</v>
      </c>
      <c r="D163" s="163"/>
      <c r="E163" s="163"/>
      <c r="F163" s="163"/>
      <c r="G163" s="164"/>
      <c r="H163" s="117">
        <f t="shared" si="8"/>
        <v>50</v>
      </c>
      <c r="I163" s="163">
        <v>50</v>
      </c>
      <c r="J163" s="163"/>
      <c r="K163" s="163"/>
      <c r="L163" s="165"/>
    </row>
    <row r="164" spans="1:12" x14ac:dyDescent="0.25">
      <c r="A164" s="56">
        <v>2400</v>
      </c>
      <c r="B164" s="147" t="s">
        <v>172</v>
      </c>
      <c r="C164" s="57">
        <f t="shared" si="7"/>
        <v>0</v>
      </c>
      <c r="D164" s="177"/>
      <c r="E164" s="177"/>
      <c r="F164" s="177"/>
      <c r="G164" s="178"/>
      <c r="H164" s="57">
        <f t="shared" si="8"/>
        <v>0</v>
      </c>
      <c r="I164" s="177"/>
      <c r="J164" s="177"/>
      <c r="K164" s="177"/>
      <c r="L164" s="179"/>
    </row>
    <row r="165" spans="1:12" ht="24" x14ac:dyDescent="0.25">
      <c r="A165" s="56">
        <v>2500</v>
      </c>
      <c r="B165" s="147" t="s">
        <v>173</v>
      </c>
      <c r="C165" s="57">
        <f t="shared" si="7"/>
        <v>0</v>
      </c>
      <c r="D165" s="63">
        <f>SUM(D166,D171)</f>
        <v>0</v>
      </c>
      <c r="E165" s="63">
        <f t="shared" ref="E165:G165" si="11">SUM(E166,E171)</f>
        <v>0</v>
      </c>
      <c r="F165" s="63">
        <f t="shared" si="11"/>
        <v>0</v>
      </c>
      <c r="G165" s="63">
        <f t="shared" si="11"/>
        <v>0</v>
      </c>
      <c r="H165" s="57">
        <f t="shared" si="8"/>
        <v>0</v>
      </c>
      <c r="I165" s="63">
        <f>SUM(I166,I171)</f>
        <v>0</v>
      </c>
      <c r="J165" s="63">
        <f t="shared" ref="J165:L165" si="12">SUM(J166,J171)</f>
        <v>0</v>
      </c>
      <c r="K165" s="63">
        <f t="shared" si="12"/>
        <v>0</v>
      </c>
      <c r="L165" s="149">
        <f t="shared" si="12"/>
        <v>0</v>
      </c>
    </row>
    <row r="166" spans="1:12" ht="16.5" customHeight="1" x14ac:dyDescent="0.25">
      <c r="A166" s="168">
        <v>2510</v>
      </c>
      <c r="B166" s="65" t="s">
        <v>174</v>
      </c>
      <c r="C166" s="66">
        <f t="shared" si="7"/>
        <v>0</v>
      </c>
      <c r="D166" s="169">
        <f>SUM(D167:D170)</f>
        <v>0</v>
      </c>
      <c r="E166" s="169">
        <f t="shared" ref="E166:G166" si="13">SUM(E167:E170)</f>
        <v>0</v>
      </c>
      <c r="F166" s="169">
        <f t="shared" si="13"/>
        <v>0</v>
      </c>
      <c r="G166" s="169">
        <f t="shared" si="13"/>
        <v>0</v>
      </c>
      <c r="H166" s="66">
        <f t="shared" si="8"/>
        <v>0</v>
      </c>
      <c r="I166" s="169">
        <f>SUM(I167:I170)</f>
        <v>0</v>
      </c>
      <c r="J166" s="169">
        <f t="shared" ref="J166:L166" si="14">SUM(J167:J170)</f>
        <v>0</v>
      </c>
      <c r="K166" s="169">
        <f t="shared" si="14"/>
        <v>0</v>
      </c>
      <c r="L166" s="180">
        <f t="shared" si="14"/>
        <v>0</v>
      </c>
    </row>
    <row r="167" spans="1:12" ht="24" x14ac:dyDescent="0.25">
      <c r="A167" s="44">
        <v>2512</v>
      </c>
      <c r="B167" s="71" t="s">
        <v>175</v>
      </c>
      <c r="C167" s="72">
        <f t="shared" si="7"/>
        <v>0</v>
      </c>
      <c r="D167" s="74"/>
      <c r="E167" s="74"/>
      <c r="F167" s="74"/>
      <c r="G167" s="157"/>
      <c r="H167" s="72">
        <f t="shared" si="8"/>
        <v>0</v>
      </c>
      <c r="I167" s="74"/>
      <c r="J167" s="74"/>
      <c r="K167" s="74"/>
      <c r="L167" s="158"/>
    </row>
    <row r="168" spans="1:12" ht="36" x14ac:dyDescent="0.25">
      <c r="A168" s="44">
        <v>2513</v>
      </c>
      <c r="B168" s="71" t="s">
        <v>176</v>
      </c>
      <c r="C168" s="72">
        <f t="shared" si="7"/>
        <v>0</v>
      </c>
      <c r="D168" s="74"/>
      <c r="E168" s="74"/>
      <c r="F168" s="74"/>
      <c r="G168" s="157"/>
      <c r="H168" s="72">
        <f t="shared" si="8"/>
        <v>0</v>
      </c>
      <c r="I168" s="74"/>
      <c r="J168" s="74"/>
      <c r="K168" s="74"/>
      <c r="L168" s="158"/>
    </row>
    <row r="169" spans="1:12" ht="24" x14ac:dyDescent="0.25">
      <c r="A169" s="44">
        <v>2515</v>
      </c>
      <c r="B169" s="71" t="s">
        <v>177</v>
      </c>
      <c r="C169" s="72">
        <f t="shared" si="7"/>
        <v>0</v>
      </c>
      <c r="D169" s="74"/>
      <c r="E169" s="74"/>
      <c r="F169" s="74"/>
      <c r="G169" s="157"/>
      <c r="H169" s="72">
        <f t="shared" si="8"/>
        <v>0</v>
      </c>
      <c r="I169" s="74"/>
      <c r="J169" s="74"/>
      <c r="K169" s="74"/>
      <c r="L169" s="158"/>
    </row>
    <row r="170" spans="1:12" ht="24" x14ac:dyDescent="0.25">
      <c r="A170" s="44">
        <v>2519</v>
      </c>
      <c r="B170" s="71" t="s">
        <v>178</v>
      </c>
      <c r="C170" s="72">
        <f t="shared" si="7"/>
        <v>0</v>
      </c>
      <c r="D170" s="74"/>
      <c r="E170" s="74"/>
      <c r="F170" s="74"/>
      <c r="G170" s="157"/>
      <c r="H170" s="72">
        <f t="shared" si="8"/>
        <v>0</v>
      </c>
      <c r="I170" s="74"/>
      <c r="J170" s="74"/>
      <c r="K170" s="74"/>
      <c r="L170" s="158"/>
    </row>
    <row r="171" spans="1:12" ht="24" x14ac:dyDescent="0.25">
      <c r="A171" s="159">
        <v>2520</v>
      </c>
      <c r="B171" s="71" t="s">
        <v>179</v>
      </c>
      <c r="C171" s="72">
        <f t="shared" si="7"/>
        <v>0</v>
      </c>
      <c r="D171" s="74"/>
      <c r="E171" s="74"/>
      <c r="F171" s="74"/>
      <c r="G171" s="157"/>
      <c r="H171" s="72">
        <f t="shared" si="8"/>
        <v>0</v>
      </c>
      <c r="I171" s="74"/>
      <c r="J171" s="74"/>
      <c r="K171" s="74"/>
      <c r="L171" s="158"/>
    </row>
    <row r="172" spans="1:12" s="182" customFormat="1" ht="36" customHeight="1" x14ac:dyDescent="0.25">
      <c r="A172" s="19">
        <v>2800</v>
      </c>
      <c r="B172" s="65" t="s">
        <v>180</v>
      </c>
      <c r="C172" s="66">
        <f t="shared" si="7"/>
        <v>0</v>
      </c>
      <c r="D172" s="40"/>
      <c r="E172" s="40"/>
      <c r="F172" s="40"/>
      <c r="G172" s="41"/>
      <c r="H172" s="66">
        <f t="shared" si="8"/>
        <v>0</v>
      </c>
      <c r="I172" s="40"/>
      <c r="J172" s="40"/>
      <c r="K172" s="40"/>
      <c r="L172" s="42"/>
    </row>
    <row r="173" spans="1:12" x14ac:dyDescent="0.25">
      <c r="A173" s="142">
        <v>3000</v>
      </c>
      <c r="B173" s="142" t="s">
        <v>181</v>
      </c>
      <c r="C173" s="143">
        <f t="shared" si="7"/>
        <v>0</v>
      </c>
      <c r="D173" s="144">
        <f>SUM(D174,D184)</f>
        <v>0</v>
      </c>
      <c r="E173" s="144">
        <f>SUM(E174,E184)</f>
        <v>0</v>
      </c>
      <c r="F173" s="144">
        <f>SUM(F174,F184)</f>
        <v>0</v>
      </c>
      <c r="G173" s="145">
        <f>SUM(G174,G184)</f>
        <v>0</v>
      </c>
      <c r="H173" s="143">
        <f t="shared" si="8"/>
        <v>0</v>
      </c>
      <c r="I173" s="144">
        <f>SUM(I174,I184)</f>
        <v>0</v>
      </c>
      <c r="J173" s="144">
        <f>SUM(J174,J184)</f>
        <v>0</v>
      </c>
      <c r="K173" s="144">
        <f>SUM(K174,K184)</f>
        <v>0</v>
      </c>
      <c r="L173" s="146">
        <f>SUM(L174,L184)</f>
        <v>0</v>
      </c>
    </row>
    <row r="174" spans="1:12" ht="24" x14ac:dyDescent="0.25">
      <c r="A174" s="56">
        <v>3200</v>
      </c>
      <c r="B174" s="183" t="s">
        <v>182</v>
      </c>
      <c r="C174" s="184">
        <f t="shared" si="7"/>
        <v>0</v>
      </c>
      <c r="D174" s="63">
        <f>SUM(D175,D179)</f>
        <v>0</v>
      </c>
      <c r="E174" s="63">
        <f t="shared" ref="E174:G174" si="15">SUM(E175,E179)</f>
        <v>0</v>
      </c>
      <c r="F174" s="63">
        <f t="shared" si="15"/>
        <v>0</v>
      </c>
      <c r="G174" s="63">
        <f t="shared" si="15"/>
        <v>0</v>
      </c>
      <c r="H174" s="57">
        <f t="shared" si="8"/>
        <v>0</v>
      </c>
      <c r="I174" s="63">
        <f>SUM(I175,I179)</f>
        <v>0</v>
      </c>
      <c r="J174" s="63">
        <f t="shared" ref="J174:L174" si="16">SUM(J175,J179)</f>
        <v>0</v>
      </c>
      <c r="K174" s="63">
        <f t="shared" si="16"/>
        <v>0</v>
      </c>
      <c r="L174" s="149">
        <f t="shared" si="16"/>
        <v>0</v>
      </c>
    </row>
    <row r="175" spans="1:12" ht="36" x14ac:dyDescent="0.25">
      <c r="A175" s="168">
        <v>3260</v>
      </c>
      <c r="B175" s="65" t="s">
        <v>183</v>
      </c>
      <c r="C175" s="66">
        <f t="shared" si="7"/>
        <v>0</v>
      </c>
      <c r="D175" s="169">
        <f>SUM(D176:D178)</f>
        <v>0</v>
      </c>
      <c r="E175" s="169">
        <f>SUM(E176:E178)</f>
        <v>0</v>
      </c>
      <c r="F175" s="169">
        <f>SUM(F176:F178)</f>
        <v>0</v>
      </c>
      <c r="G175" s="170">
        <f>SUM(G176:G178)</f>
        <v>0</v>
      </c>
      <c r="H175" s="66">
        <f t="shared" si="8"/>
        <v>0</v>
      </c>
      <c r="I175" s="169">
        <f>SUM(I176:I178)</f>
        <v>0</v>
      </c>
      <c r="J175" s="169">
        <f>SUM(J176:J178)</f>
        <v>0</v>
      </c>
      <c r="K175" s="169">
        <f>SUM(K176:K178)</f>
        <v>0</v>
      </c>
      <c r="L175" s="171">
        <f>SUM(L176:L178)</f>
        <v>0</v>
      </c>
    </row>
    <row r="176" spans="1:12" ht="24" x14ac:dyDescent="0.25">
      <c r="A176" s="44">
        <v>3261</v>
      </c>
      <c r="B176" s="71" t="s">
        <v>184</v>
      </c>
      <c r="C176" s="72">
        <f>SUM(D176:G176)</f>
        <v>0</v>
      </c>
      <c r="D176" s="74"/>
      <c r="E176" s="74"/>
      <c r="F176" s="74"/>
      <c r="G176" s="157"/>
      <c r="H176" s="72">
        <f>SUM(I176:L176)</f>
        <v>0</v>
      </c>
      <c r="I176" s="74"/>
      <c r="J176" s="74"/>
      <c r="K176" s="74"/>
      <c r="L176" s="158"/>
    </row>
    <row r="177" spans="1:12" ht="36" x14ac:dyDescent="0.25">
      <c r="A177" s="44">
        <v>3262</v>
      </c>
      <c r="B177" s="71" t="s">
        <v>185</v>
      </c>
      <c r="C177" s="72">
        <f>SUM(D177:G177)</f>
        <v>0</v>
      </c>
      <c r="D177" s="74"/>
      <c r="E177" s="74"/>
      <c r="F177" s="74"/>
      <c r="G177" s="157"/>
      <c r="H177" s="72">
        <f>SUM(I177:L177)</f>
        <v>0</v>
      </c>
      <c r="I177" s="74"/>
      <c r="J177" s="74"/>
      <c r="K177" s="74"/>
      <c r="L177" s="158"/>
    </row>
    <row r="178" spans="1:12" ht="24" x14ac:dyDescent="0.25">
      <c r="A178" s="44">
        <v>3263</v>
      </c>
      <c r="B178" s="71" t="s">
        <v>186</v>
      </c>
      <c r="C178" s="72">
        <f>SUM(D178:G178)</f>
        <v>0</v>
      </c>
      <c r="D178" s="74"/>
      <c r="E178" s="74"/>
      <c r="F178" s="74"/>
      <c r="G178" s="157"/>
      <c r="H178" s="72">
        <f>SUM(I178:L178)</f>
        <v>0</v>
      </c>
      <c r="I178" s="74"/>
      <c r="J178" s="74"/>
      <c r="K178" s="74"/>
      <c r="L178" s="158"/>
    </row>
    <row r="179" spans="1:12" ht="84" x14ac:dyDescent="0.25">
      <c r="A179" s="168">
        <v>3290</v>
      </c>
      <c r="B179" s="65" t="s">
        <v>187</v>
      </c>
      <c r="C179" s="185">
        <f t="shared" ref="C179:C183" si="17">SUM(D179:G179)</f>
        <v>0</v>
      </c>
      <c r="D179" s="169">
        <f>SUM(D180:D183)</f>
        <v>0</v>
      </c>
      <c r="E179" s="169">
        <f t="shared" ref="E179:G179" si="18">SUM(E180:E183)</f>
        <v>0</v>
      </c>
      <c r="F179" s="169">
        <f t="shared" si="18"/>
        <v>0</v>
      </c>
      <c r="G179" s="169">
        <f t="shared" si="18"/>
        <v>0</v>
      </c>
      <c r="H179" s="185">
        <f t="shared" ref="H179:H183" si="19">SUM(I179:L179)</f>
        <v>0</v>
      </c>
      <c r="I179" s="169">
        <f>SUM(I180:I183)</f>
        <v>0</v>
      </c>
      <c r="J179" s="169">
        <f t="shared" ref="J179:L179" si="20">SUM(J180:J183)</f>
        <v>0</v>
      </c>
      <c r="K179" s="169">
        <f t="shared" si="20"/>
        <v>0</v>
      </c>
      <c r="L179" s="186">
        <f t="shared" si="20"/>
        <v>0</v>
      </c>
    </row>
    <row r="180" spans="1:12" ht="72" x14ac:dyDescent="0.25">
      <c r="A180" s="44">
        <v>3291</v>
      </c>
      <c r="B180" s="71" t="s">
        <v>188</v>
      </c>
      <c r="C180" s="72">
        <f t="shared" si="17"/>
        <v>0</v>
      </c>
      <c r="D180" s="74"/>
      <c r="E180" s="74"/>
      <c r="F180" s="74"/>
      <c r="G180" s="187"/>
      <c r="H180" s="72">
        <f t="shared" si="19"/>
        <v>0</v>
      </c>
      <c r="I180" s="74"/>
      <c r="J180" s="74"/>
      <c r="K180" s="74"/>
      <c r="L180" s="158"/>
    </row>
    <row r="181" spans="1:12" ht="72" x14ac:dyDescent="0.25">
      <c r="A181" s="44">
        <v>3292</v>
      </c>
      <c r="B181" s="71" t="s">
        <v>189</v>
      </c>
      <c r="C181" s="72">
        <f t="shared" si="17"/>
        <v>0</v>
      </c>
      <c r="D181" s="74"/>
      <c r="E181" s="74"/>
      <c r="F181" s="74"/>
      <c r="G181" s="187"/>
      <c r="H181" s="72">
        <f t="shared" si="19"/>
        <v>0</v>
      </c>
      <c r="I181" s="74"/>
      <c r="J181" s="74"/>
      <c r="K181" s="74"/>
      <c r="L181" s="158"/>
    </row>
    <row r="182" spans="1:12" ht="72" x14ac:dyDescent="0.25">
      <c r="A182" s="44">
        <v>3293</v>
      </c>
      <c r="B182" s="71" t="s">
        <v>190</v>
      </c>
      <c r="C182" s="72">
        <f t="shared" si="17"/>
        <v>0</v>
      </c>
      <c r="D182" s="74"/>
      <c r="E182" s="74"/>
      <c r="F182" s="74"/>
      <c r="G182" s="187"/>
      <c r="H182" s="72">
        <f t="shared" si="19"/>
        <v>0</v>
      </c>
      <c r="I182" s="74"/>
      <c r="J182" s="74"/>
      <c r="K182" s="74"/>
      <c r="L182" s="158"/>
    </row>
    <row r="183" spans="1:12" ht="60" x14ac:dyDescent="0.25">
      <c r="A183" s="188">
        <v>3294</v>
      </c>
      <c r="B183" s="71" t="s">
        <v>191</v>
      </c>
      <c r="C183" s="185">
        <f t="shared" si="17"/>
        <v>0</v>
      </c>
      <c r="D183" s="189"/>
      <c r="E183" s="189"/>
      <c r="F183" s="189"/>
      <c r="G183" s="190"/>
      <c r="H183" s="185">
        <f t="shared" si="19"/>
        <v>0</v>
      </c>
      <c r="I183" s="189"/>
      <c r="J183" s="189"/>
      <c r="K183" s="189"/>
      <c r="L183" s="191"/>
    </row>
    <row r="184" spans="1:12" ht="48" x14ac:dyDescent="0.25">
      <c r="A184" s="192">
        <v>3300</v>
      </c>
      <c r="B184" s="183" t="s">
        <v>192</v>
      </c>
      <c r="C184" s="193">
        <f t="shared" si="7"/>
        <v>0</v>
      </c>
      <c r="D184" s="194">
        <f>SUM(D185:D186)</f>
        <v>0</v>
      </c>
      <c r="E184" s="194">
        <f t="shared" ref="E184:G184" si="21">SUM(E185:E186)</f>
        <v>0</v>
      </c>
      <c r="F184" s="194">
        <f t="shared" si="21"/>
        <v>0</v>
      </c>
      <c r="G184" s="194">
        <f t="shared" si="21"/>
        <v>0</v>
      </c>
      <c r="H184" s="193">
        <f t="shared" si="8"/>
        <v>0</v>
      </c>
      <c r="I184" s="194">
        <f>SUM(I185:I186)</f>
        <v>0</v>
      </c>
      <c r="J184" s="194">
        <f t="shared" ref="J184:L184" si="22">SUM(J185:J186)</f>
        <v>0</v>
      </c>
      <c r="K184" s="194">
        <f t="shared" si="22"/>
        <v>0</v>
      </c>
      <c r="L184" s="149">
        <f t="shared" si="22"/>
        <v>0</v>
      </c>
    </row>
    <row r="185" spans="1:12" ht="48" x14ac:dyDescent="0.25">
      <c r="A185" s="111">
        <v>3310</v>
      </c>
      <c r="B185" s="112" t="s">
        <v>193</v>
      </c>
      <c r="C185" s="195">
        <f t="shared" si="7"/>
        <v>0</v>
      </c>
      <c r="D185" s="163"/>
      <c r="E185" s="163"/>
      <c r="F185" s="163"/>
      <c r="G185" s="164"/>
      <c r="H185" s="195">
        <f t="shared" si="8"/>
        <v>0</v>
      </c>
      <c r="I185" s="163"/>
      <c r="J185" s="163"/>
      <c r="K185" s="163"/>
      <c r="L185" s="165"/>
    </row>
    <row r="186" spans="1:12" ht="48.75" customHeight="1" x14ac:dyDescent="0.25">
      <c r="A186" s="38">
        <v>3320</v>
      </c>
      <c r="B186" s="65" t="s">
        <v>194</v>
      </c>
      <c r="C186" s="66">
        <f t="shared" si="7"/>
        <v>0</v>
      </c>
      <c r="D186" s="68"/>
      <c r="E186" s="68"/>
      <c r="F186" s="68"/>
      <c r="G186" s="154"/>
      <c r="H186" s="66">
        <f t="shared" si="8"/>
        <v>0</v>
      </c>
      <c r="I186" s="68"/>
      <c r="J186" s="68"/>
      <c r="K186" s="68"/>
      <c r="L186" s="155"/>
    </row>
    <row r="187" spans="1:12" x14ac:dyDescent="0.25">
      <c r="A187" s="196">
        <v>4000</v>
      </c>
      <c r="B187" s="142" t="s">
        <v>195</v>
      </c>
      <c r="C187" s="143">
        <f t="shared" si="7"/>
        <v>0</v>
      </c>
      <c r="D187" s="144">
        <f>SUM(D188,D191)</f>
        <v>0</v>
      </c>
      <c r="E187" s="144">
        <f>SUM(E188,E191)</f>
        <v>0</v>
      </c>
      <c r="F187" s="144">
        <f>SUM(F188,F191)</f>
        <v>0</v>
      </c>
      <c r="G187" s="145">
        <f>SUM(G188,G191)</f>
        <v>0</v>
      </c>
      <c r="H187" s="143">
        <f t="shared" si="8"/>
        <v>0</v>
      </c>
      <c r="I187" s="144">
        <f>SUM(I188,I191)</f>
        <v>0</v>
      </c>
      <c r="J187" s="144">
        <f>SUM(J188,J191)</f>
        <v>0</v>
      </c>
      <c r="K187" s="144">
        <f>SUM(K188,K191)</f>
        <v>0</v>
      </c>
      <c r="L187" s="146">
        <f>SUM(L188,L191)</f>
        <v>0</v>
      </c>
    </row>
    <row r="188" spans="1:12" ht="24" x14ac:dyDescent="0.25">
      <c r="A188" s="197">
        <v>4200</v>
      </c>
      <c r="B188" s="147" t="s">
        <v>196</v>
      </c>
      <c r="C188" s="57">
        <f>SUM(D188:G188)</f>
        <v>0</v>
      </c>
      <c r="D188" s="63">
        <f>SUM(D189,D190)</f>
        <v>0</v>
      </c>
      <c r="E188" s="63">
        <f>SUM(E189,E190)</f>
        <v>0</v>
      </c>
      <c r="F188" s="63">
        <f>SUM(F189,F190)</f>
        <v>0</v>
      </c>
      <c r="G188" s="166">
        <f>SUM(G189,G190)</f>
        <v>0</v>
      </c>
      <c r="H188" s="57">
        <f t="shared" si="8"/>
        <v>0</v>
      </c>
      <c r="I188" s="63">
        <f>SUM(I189,I190)</f>
        <v>0</v>
      </c>
      <c r="J188" s="63">
        <f>SUM(J189,J190)</f>
        <v>0</v>
      </c>
      <c r="K188" s="63">
        <f>SUM(K189,K190)</f>
        <v>0</v>
      </c>
      <c r="L188" s="167">
        <f>SUM(L189,L190)</f>
        <v>0</v>
      </c>
    </row>
    <row r="189" spans="1:12" ht="36" x14ac:dyDescent="0.25">
      <c r="A189" s="168">
        <v>4240</v>
      </c>
      <c r="B189" s="65" t="s">
        <v>197</v>
      </c>
      <c r="C189" s="66">
        <f t="shared" ref="C189:C264" si="23">SUM(D189:G189)</f>
        <v>0</v>
      </c>
      <c r="D189" s="68"/>
      <c r="E189" s="68"/>
      <c r="F189" s="68"/>
      <c r="G189" s="154"/>
      <c r="H189" s="66">
        <f t="shared" ref="H189:H263" si="24">SUM(I189:L189)</f>
        <v>0</v>
      </c>
      <c r="I189" s="68"/>
      <c r="J189" s="68"/>
      <c r="K189" s="68"/>
      <c r="L189" s="155"/>
    </row>
    <row r="190" spans="1:12" ht="24" x14ac:dyDescent="0.25">
      <c r="A190" s="159">
        <v>4250</v>
      </c>
      <c r="B190" s="71" t="s">
        <v>198</v>
      </c>
      <c r="C190" s="72">
        <f t="shared" si="23"/>
        <v>0</v>
      </c>
      <c r="D190" s="74"/>
      <c r="E190" s="74"/>
      <c r="F190" s="74"/>
      <c r="G190" s="157"/>
      <c r="H190" s="72">
        <f t="shared" si="24"/>
        <v>0</v>
      </c>
      <c r="I190" s="74"/>
      <c r="J190" s="74"/>
      <c r="K190" s="74"/>
      <c r="L190" s="158"/>
    </row>
    <row r="191" spans="1:12" x14ac:dyDescent="0.25">
      <c r="A191" s="56">
        <v>4300</v>
      </c>
      <c r="B191" s="147" t="s">
        <v>199</v>
      </c>
      <c r="C191" s="57">
        <f t="shared" si="23"/>
        <v>0</v>
      </c>
      <c r="D191" s="63">
        <f>SUM(D192)</f>
        <v>0</v>
      </c>
      <c r="E191" s="63">
        <f>SUM(E192)</f>
        <v>0</v>
      </c>
      <c r="F191" s="63">
        <f>SUM(F192)</f>
        <v>0</v>
      </c>
      <c r="G191" s="166">
        <f>SUM(G192)</f>
        <v>0</v>
      </c>
      <c r="H191" s="57">
        <f t="shared" si="24"/>
        <v>0</v>
      </c>
      <c r="I191" s="63">
        <f>SUM(I192)</f>
        <v>0</v>
      </c>
      <c r="J191" s="63">
        <f>SUM(J192)</f>
        <v>0</v>
      </c>
      <c r="K191" s="63">
        <f>SUM(K192)</f>
        <v>0</v>
      </c>
      <c r="L191" s="167">
        <f>SUM(L192)</f>
        <v>0</v>
      </c>
    </row>
    <row r="192" spans="1:12" ht="24" x14ac:dyDescent="0.25">
      <c r="A192" s="168">
        <v>4310</v>
      </c>
      <c r="B192" s="65" t="s">
        <v>200</v>
      </c>
      <c r="C192" s="66">
        <f>SUM(D192:G192)</f>
        <v>0</v>
      </c>
      <c r="D192" s="169">
        <f>SUM(D193:D193)</f>
        <v>0</v>
      </c>
      <c r="E192" s="169">
        <f>SUM(E193:E193)</f>
        <v>0</v>
      </c>
      <c r="F192" s="169">
        <f>SUM(F193:F193)</f>
        <v>0</v>
      </c>
      <c r="G192" s="170">
        <f>SUM(G193:G193)</f>
        <v>0</v>
      </c>
      <c r="H192" s="66">
        <f t="shared" si="24"/>
        <v>0</v>
      </c>
      <c r="I192" s="169">
        <f>SUM(I193:I193)</f>
        <v>0</v>
      </c>
      <c r="J192" s="169">
        <f>SUM(J193:J193)</f>
        <v>0</v>
      </c>
      <c r="K192" s="169">
        <f>SUM(K193:K193)</f>
        <v>0</v>
      </c>
      <c r="L192" s="171">
        <f>SUM(L193:L193)</f>
        <v>0</v>
      </c>
    </row>
    <row r="193" spans="1:12" ht="36" x14ac:dyDescent="0.25">
      <c r="A193" s="44">
        <v>4311</v>
      </c>
      <c r="B193" s="71" t="s">
        <v>201</v>
      </c>
      <c r="C193" s="72">
        <f t="shared" si="23"/>
        <v>0</v>
      </c>
      <c r="D193" s="74"/>
      <c r="E193" s="74"/>
      <c r="F193" s="74"/>
      <c r="G193" s="157"/>
      <c r="H193" s="72">
        <f t="shared" si="24"/>
        <v>0</v>
      </c>
      <c r="I193" s="74"/>
      <c r="J193" s="74"/>
      <c r="K193" s="74"/>
      <c r="L193" s="158"/>
    </row>
    <row r="194" spans="1:12" s="24" customFormat="1" ht="24" x14ac:dyDescent="0.25">
      <c r="A194" s="198"/>
      <c r="B194" s="19" t="s">
        <v>202</v>
      </c>
      <c r="C194" s="138">
        <f t="shared" si="23"/>
        <v>1580</v>
      </c>
      <c r="D194" s="139">
        <f>SUM(D195,D230,D269)</f>
        <v>1580</v>
      </c>
      <c r="E194" s="139">
        <f>SUM(E195,E230,E269)</f>
        <v>0</v>
      </c>
      <c r="F194" s="139">
        <f>SUM(F195,F230,F269)</f>
        <v>0</v>
      </c>
      <c r="G194" s="139">
        <f>SUM(G195,G230,G269)</f>
        <v>0</v>
      </c>
      <c r="H194" s="138">
        <f t="shared" si="24"/>
        <v>1960</v>
      </c>
      <c r="I194" s="139">
        <f>SUM(I195,I230,I269)</f>
        <v>1960</v>
      </c>
      <c r="J194" s="139">
        <f>SUM(J195,J230,J269)</f>
        <v>0</v>
      </c>
      <c r="K194" s="139">
        <f>SUM(K195,K230,K269)</f>
        <v>0</v>
      </c>
      <c r="L194" s="199">
        <f>SUM(L195,L230,L269)</f>
        <v>0</v>
      </c>
    </row>
    <row r="195" spans="1:12" x14ac:dyDescent="0.25">
      <c r="A195" s="142">
        <v>5000</v>
      </c>
      <c r="B195" s="142" t="s">
        <v>203</v>
      </c>
      <c r="C195" s="143">
        <f t="shared" si="23"/>
        <v>1580</v>
      </c>
      <c r="D195" s="144">
        <f>D196+D204</f>
        <v>1580</v>
      </c>
      <c r="E195" s="144">
        <f>E196+E204</f>
        <v>0</v>
      </c>
      <c r="F195" s="144">
        <f>F196+F204</f>
        <v>0</v>
      </c>
      <c r="G195" s="144">
        <f>G196+G204</f>
        <v>0</v>
      </c>
      <c r="H195" s="143">
        <f t="shared" si="24"/>
        <v>1960</v>
      </c>
      <c r="I195" s="144">
        <f>I196+I204</f>
        <v>1960</v>
      </c>
      <c r="J195" s="144">
        <f>J196+J204</f>
        <v>0</v>
      </c>
      <c r="K195" s="144">
        <f>K196+K204</f>
        <v>0</v>
      </c>
      <c r="L195" s="200">
        <f>L196+L204</f>
        <v>0</v>
      </c>
    </row>
    <row r="196" spans="1:12" x14ac:dyDescent="0.25">
      <c r="A196" s="56">
        <v>5100</v>
      </c>
      <c r="B196" s="147" t="s">
        <v>204</v>
      </c>
      <c r="C196" s="57">
        <f t="shared" si="23"/>
        <v>0</v>
      </c>
      <c r="D196" s="63">
        <f>D197+D198+D201+D202+D203</f>
        <v>0</v>
      </c>
      <c r="E196" s="63">
        <f>E197+E198+E201+E202+E203</f>
        <v>0</v>
      </c>
      <c r="F196" s="63">
        <f>F197+F198+F201+F202+F203</f>
        <v>0</v>
      </c>
      <c r="G196" s="166">
        <f>G197+G198+G201+G202+G203</f>
        <v>0</v>
      </c>
      <c r="H196" s="57">
        <f t="shared" si="24"/>
        <v>0</v>
      </c>
      <c r="I196" s="63">
        <f>I197+I198+I201+I202+I203</f>
        <v>0</v>
      </c>
      <c r="J196" s="63">
        <f>J197+J198+J201+J202+J203</f>
        <v>0</v>
      </c>
      <c r="K196" s="63">
        <f>K197+K198+K201+K202+K203</f>
        <v>0</v>
      </c>
      <c r="L196" s="167">
        <f>L197+L198+L201+L202+L203</f>
        <v>0</v>
      </c>
    </row>
    <row r="197" spans="1:12" x14ac:dyDescent="0.25">
      <c r="A197" s="168">
        <v>5110</v>
      </c>
      <c r="B197" s="65" t="s">
        <v>205</v>
      </c>
      <c r="C197" s="66">
        <f t="shared" si="23"/>
        <v>0</v>
      </c>
      <c r="D197" s="68"/>
      <c r="E197" s="68"/>
      <c r="F197" s="68"/>
      <c r="G197" s="154"/>
      <c r="H197" s="66">
        <f t="shared" si="24"/>
        <v>0</v>
      </c>
      <c r="I197" s="68"/>
      <c r="J197" s="68"/>
      <c r="K197" s="68"/>
      <c r="L197" s="155"/>
    </row>
    <row r="198" spans="1:12" ht="24" x14ac:dyDescent="0.25">
      <c r="A198" s="159">
        <v>5120</v>
      </c>
      <c r="B198" s="71" t="s">
        <v>206</v>
      </c>
      <c r="C198" s="72">
        <f t="shared" si="23"/>
        <v>0</v>
      </c>
      <c r="D198" s="160">
        <f>D199+D200</f>
        <v>0</v>
      </c>
      <c r="E198" s="160">
        <f>E199+E200</f>
        <v>0</v>
      </c>
      <c r="F198" s="160">
        <f>F199+F200</f>
        <v>0</v>
      </c>
      <c r="G198" s="161">
        <f>G199+G200</f>
        <v>0</v>
      </c>
      <c r="H198" s="72">
        <f t="shared" si="24"/>
        <v>0</v>
      </c>
      <c r="I198" s="160">
        <f>I199+I200</f>
        <v>0</v>
      </c>
      <c r="J198" s="160">
        <f>J199+J200</f>
        <v>0</v>
      </c>
      <c r="K198" s="160">
        <f>K199+K200</f>
        <v>0</v>
      </c>
      <c r="L198" s="162">
        <f>L199+L200</f>
        <v>0</v>
      </c>
    </row>
    <row r="199" spans="1:12" x14ac:dyDescent="0.25">
      <c r="A199" s="44">
        <v>5121</v>
      </c>
      <c r="B199" s="71" t="s">
        <v>207</v>
      </c>
      <c r="C199" s="72">
        <f t="shared" si="23"/>
        <v>0</v>
      </c>
      <c r="D199" s="74"/>
      <c r="E199" s="74"/>
      <c r="F199" s="74"/>
      <c r="G199" s="157"/>
      <c r="H199" s="72">
        <f t="shared" si="24"/>
        <v>0</v>
      </c>
      <c r="I199" s="74"/>
      <c r="J199" s="74"/>
      <c r="K199" s="74"/>
      <c r="L199" s="158"/>
    </row>
    <row r="200" spans="1:12" ht="24" x14ac:dyDescent="0.25">
      <c r="A200" s="44">
        <v>5129</v>
      </c>
      <c r="B200" s="71" t="s">
        <v>208</v>
      </c>
      <c r="C200" s="72">
        <f t="shared" si="23"/>
        <v>0</v>
      </c>
      <c r="D200" s="74"/>
      <c r="E200" s="74"/>
      <c r="F200" s="74"/>
      <c r="G200" s="157"/>
      <c r="H200" s="72">
        <f t="shared" si="24"/>
        <v>0</v>
      </c>
      <c r="I200" s="74"/>
      <c r="J200" s="74"/>
      <c r="K200" s="74"/>
      <c r="L200" s="158"/>
    </row>
    <row r="201" spans="1:12" x14ac:dyDescent="0.25">
      <c r="A201" s="159">
        <v>5130</v>
      </c>
      <c r="B201" s="71" t="s">
        <v>209</v>
      </c>
      <c r="C201" s="72">
        <f t="shared" si="23"/>
        <v>0</v>
      </c>
      <c r="D201" s="74"/>
      <c r="E201" s="74"/>
      <c r="F201" s="74"/>
      <c r="G201" s="157"/>
      <c r="H201" s="72">
        <f t="shared" si="24"/>
        <v>0</v>
      </c>
      <c r="I201" s="74"/>
      <c r="J201" s="74"/>
      <c r="K201" s="74"/>
      <c r="L201" s="158"/>
    </row>
    <row r="202" spans="1:12" x14ac:dyDescent="0.25">
      <c r="A202" s="159">
        <v>5140</v>
      </c>
      <c r="B202" s="71" t="s">
        <v>210</v>
      </c>
      <c r="C202" s="72">
        <f t="shared" si="23"/>
        <v>0</v>
      </c>
      <c r="D202" s="74"/>
      <c r="E202" s="74"/>
      <c r="F202" s="74"/>
      <c r="G202" s="157"/>
      <c r="H202" s="72">
        <f t="shared" si="24"/>
        <v>0</v>
      </c>
      <c r="I202" s="74"/>
      <c r="J202" s="74"/>
      <c r="K202" s="74"/>
      <c r="L202" s="158"/>
    </row>
    <row r="203" spans="1:12" ht="24" x14ac:dyDescent="0.25">
      <c r="A203" s="159">
        <v>5170</v>
      </c>
      <c r="B203" s="71" t="s">
        <v>211</v>
      </c>
      <c r="C203" s="72">
        <f t="shared" si="23"/>
        <v>0</v>
      </c>
      <c r="D203" s="74"/>
      <c r="E203" s="74"/>
      <c r="F203" s="74"/>
      <c r="G203" s="157"/>
      <c r="H203" s="72">
        <f t="shared" si="24"/>
        <v>0</v>
      </c>
      <c r="I203" s="74"/>
      <c r="J203" s="74"/>
      <c r="K203" s="74"/>
      <c r="L203" s="158"/>
    </row>
    <row r="204" spans="1:12" x14ac:dyDescent="0.25">
      <c r="A204" s="56">
        <v>5200</v>
      </c>
      <c r="B204" s="147" t="s">
        <v>212</v>
      </c>
      <c r="C204" s="57">
        <f t="shared" si="23"/>
        <v>1580</v>
      </c>
      <c r="D204" s="63">
        <f>D205+D215+D216+D225+D226+D227+D229</f>
        <v>1580</v>
      </c>
      <c r="E204" s="63">
        <f>E205+E215+E216+E225+E226+E227+E229</f>
        <v>0</v>
      </c>
      <c r="F204" s="63">
        <f>F205+F215+F216+F225+F226+F227+F229</f>
        <v>0</v>
      </c>
      <c r="G204" s="166">
        <f>G205+G215+G216+G225+G226+G227+G229</f>
        <v>0</v>
      </c>
      <c r="H204" s="57">
        <f t="shared" si="24"/>
        <v>1960</v>
      </c>
      <c r="I204" s="63">
        <f>I205+I215+I216+I225+I226+I227+I229</f>
        <v>1960</v>
      </c>
      <c r="J204" s="63">
        <f>J205+J215+J216+J225+J226+J227+J229</f>
        <v>0</v>
      </c>
      <c r="K204" s="63">
        <f>K205+K215+K216+K225+K226+K227+K229</f>
        <v>0</v>
      </c>
      <c r="L204" s="167">
        <f>L205+L215+L216+L225+L226+L227+L229</f>
        <v>0</v>
      </c>
    </row>
    <row r="205" spans="1:12" x14ac:dyDescent="0.25">
      <c r="A205" s="150">
        <v>5210</v>
      </c>
      <c r="B205" s="112" t="s">
        <v>213</v>
      </c>
      <c r="C205" s="117">
        <f t="shared" si="23"/>
        <v>0</v>
      </c>
      <c r="D205" s="151">
        <f>SUM(D206:D214)</f>
        <v>0</v>
      </c>
      <c r="E205" s="151">
        <f>SUM(E206:E214)</f>
        <v>0</v>
      </c>
      <c r="F205" s="151">
        <f>SUM(F206:F214)</f>
        <v>0</v>
      </c>
      <c r="G205" s="152">
        <f>SUM(G206:G214)</f>
        <v>0</v>
      </c>
      <c r="H205" s="117">
        <f t="shared" si="24"/>
        <v>0</v>
      </c>
      <c r="I205" s="151">
        <f>SUM(I206:I214)</f>
        <v>0</v>
      </c>
      <c r="J205" s="151">
        <f>SUM(J206:J214)</f>
        <v>0</v>
      </c>
      <c r="K205" s="151">
        <f>SUM(K206:K214)</f>
        <v>0</v>
      </c>
      <c r="L205" s="153">
        <f>SUM(L206:L214)</f>
        <v>0</v>
      </c>
    </row>
    <row r="206" spans="1:12" x14ac:dyDescent="0.25">
      <c r="A206" s="38">
        <v>5211</v>
      </c>
      <c r="B206" s="65" t="s">
        <v>214</v>
      </c>
      <c r="C206" s="66">
        <f t="shared" si="23"/>
        <v>0</v>
      </c>
      <c r="D206" s="68"/>
      <c r="E206" s="68"/>
      <c r="F206" s="68"/>
      <c r="G206" s="154"/>
      <c r="H206" s="66">
        <f t="shared" si="24"/>
        <v>0</v>
      </c>
      <c r="I206" s="68"/>
      <c r="J206" s="68"/>
      <c r="K206" s="68"/>
      <c r="L206" s="155"/>
    </row>
    <row r="207" spans="1:12" x14ac:dyDescent="0.25">
      <c r="A207" s="44">
        <v>5212</v>
      </c>
      <c r="B207" s="71" t="s">
        <v>215</v>
      </c>
      <c r="C207" s="72">
        <f t="shared" si="23"/>
        <v>0</v>
      </c>
      <c r="D207" s="74"/>
      <c r="E207" s="74"/>
      <c r="F207" s="74"/>
      <c r="G207" s="157"/>
      <c r="H207" s="72">
        <f t="shared" si="24"/>
        <v>0</v>
      </c>
      <c r="I207" s="74"/>
      <c r="J207" s="74"/>
      <c r="K207" s="74"/>
      <c r="L207" s="158"/>
    </row>
    <row r="208" spans="1:12" x14ac:dyDescent="0.25">
      <c r="A208" s="44">
        <v>5213</v>
      </c>
      <c r="B208" s="71" t="s">
        <v>216</v>
      </c>
      <c r="C208" s="72">
        <f t="shared" si="23"/>
        <v>0</v>
      </c>
      <c r="D208" s="74"/>
      <c r="E208" s="74"/>
      <c r="F208" s="74"/>
      <c r="G208" s="157"/>
      <c r="H208" s="72">
        <f t="shared" si="24"/>
        <v>0</v>
      </c>
      <c r="I208" s="74"/>
      <c r="J208" s="74"/>
      <c r="K208" s="74"/>
      <c r="L208" s="158"/>
    </row>
    <row r="209" spans="1:12" x14ac:dyDescent="0.25">
      <c r="A209" s="44">
        <v>5214</v>
      </c>
      <c r="B209" s="71" t="s">
        <v>217</v>
      </c>
      <c r="C209" s="72">
        <f t="shared" si="23"/>
        <v>0</v>
      </c>
      <c r="D209" s="74"/>
      <c r="E209" s="74"/>
      <c r="F209" s="74"/>
      <c r="G209" s="157"/>
      <c r="H209" s="72">
        <f t="shared" si="24"/>
        <v>0</v>
      </c>
      <c r="I209" s="74"/>
      <c r="J209" s="74"/>
      <c r="K209" s="74"/>
      <c r="L209" s="158"/>
    </row>
    <row r="210" spans="1:12" x14ac:dyDescent="0.25">
      <c r="A210" s="44">
        <v>5215</v>
      </c>
      <c r="B210" s="71" t="s">
        <v>218</v>
      </c>
      <c r="C210" s="72">
        <f>SUM(D210:G210)</f>
        <v>0</v>
      </c>
      <c r="D210" s="74"/>
      <c r="E210" s="74"/>
      <c r="F210" s="74"/>
      <c r="G210" s="157"/>
      <c r="H210" s="72">
        <f>SUM(I210:L210)</f>
        <v>0</v>
      </c>
      <c r="I210" s="74"/>
      <c r="J210" s="74"/>
      <c r="K210" s="74"/>
      <c r="L210" s="158"/>
    </row>
    <row r="211" spans="1:12" ht="14.25" customHeight="1" x14ac:dyDescent="0.25">
      <c r="A211" s="44">
        <v>5216</v>
      </c>
      <c r="B211" s="71" t="s">
        <v>219</v>
      </c>
      <c r="C211" s="72">
        <f t="shared" si="23"/>
        <v>0</v>
      </c>
      <c r="D211" s="74"/>
      <c r="E211" s="74"/>
      <c r="F211" s="74"/>
      <c r="G211" s="157"/>
      <c r="H211" s="72">
        <f t="shared" si="24"/>
        <v>0</v>
      </c>
      <c r="I211" s="74"/>
      <c r="J211" s="74"/>
      <c r="K211" s="74"/>
      <c r="L211" s="158"/>
    </row>
    <row r="212" spans="1:12" x14ac:dyDescent="0.25">
      <c r="A212" s="44">
        <v>5217</v>
      </c>
      <c r="B212" s="71" t="s">
        <v>220</v>
      </c>
      <c r="C212" s="72">
        <f t="shared" si="23"/>
        <v>0</v>
      </c>
      <c r="D212" s="74"/>
      <c r="E212" s="74"/>
      <c r="F212" s="74"/>
      <c r="G212" s="157"/>
      <c r="H212" s="72">
        <f t="shared" si="24"/>
        <v>0</v>
      </c>
      <c r="I212" s="74"/>
      <c r="J212" s="74"/>
      <c r="K212" s="74"/>
      <c r="L212" s="158"/>
    </row>
    <row r="213" spans="1:12" x14ac:dyDescent="0.25">
      <c r="A213" s="44">
        <v>5218</v>
      </c>
      <c r="B213" s="71" t="s">
        <v>221</v>
      </c>
      <c r="C213" s="72">
        <f t="shared" si="23"/>
        <v>0</v>
      </c>
      <c r="D213" s="74"/>
      <c r="E213" s="74"/>
      <c r="F213" s="74"/>
      <c r="G213" s="157"/>
      <c r="H213" s="72">
        <f t="shared" si="24"/>
        <v>0</v>
      </c>
      <c r="I213" s="74"/>
      <c r="J213" s="74"/>
      <c r="K213" s="74"/>
      <c r="L213" s="158"/>
    </row>
    <row r="214" spans="1:12" x14ac:dyDescent="0.25">
      <c r="A214" s="44">
        <v>5219</v>
      </c>
      <c r="B214" s="71" t="s">
        <v>222</v>
      </c>
      <c r="C214" s="72">
        <f t="shared" si="23"/>
        <v>0</v>
      </c>
      <c r="D214" s="74"/>
      <c r="E214" s="74"/>
      <c r="F214" s="74"/>
      <c r="G214" s="157"/>
      <c r="H214" s="72">
        <f t="shared" si="24"/>
        <v>0</v>
      </c>
      <c r="I214" s="74"/>
      <c r="J214" s="74"/>
      <c r="K214" s="74"/>
      <c r="L214" s="158"/>
    </row>
    <row r="215" spans="1:12" ht="13.5" customHeight="1" x14ac:dyDescent="0.25">
      <c r="A215" s="159">
        <v>5220</v>
      </c>
      <c r="B215" s="71" t="s">
        <v>223</v>
      </c>
      <c r="C215" s="72">
        <f t="shared" si="23"/>
        <v>0</v>
      </c>
      <c r="D215" s="74"/>
      <c r="E215" s="74"/>
      <c r="F215" s="74"/>
      <c r="G215" s="157"/>
      <c r="H215" s="72">
        <f t="shared" si="24"/>
        <v>0</v>
      </c>
      <c r="I215" s="74"/>
      <c r="J215" s="74"/>
      <c r="K215" s="74"/>
      <c r="L215" s="158"/>
    </row>
    <row r="216" spans="1:12" x14ac:dyDescent="0.25">
      <c r="A216" s="159">
        <v>5230</v>
      </c>
      <c r="B216" s="71" t="s">
        <v>224</v>
      </c>
      <c r="C216" s="72">
        <f t="shared" si="23"/>
        <v>1580</v>
      </c>
      <c r="D216" s="160">
        <f>SUM(D217:D224)</f>
        <v>1580</v>
      </c>
      <c r="E216" s="160">
        <f>SUM(E217:E224)</f>
        <v>0</v>
      </c>
      <c r="F216" s="160">
        <f>SUM(F217:F224)</f>
        <v>0</v>
      </c>
      <c r="G216" s="161">
        <f>SUM(G217:G224)</f>
        <v>0</v>
      </c>
      <c r="H216" s="72">
        <f t="shared" si="24"/>
        <v>1960</v>
      </c>
      <c r="I216" s="160">
        <f>SUM(I217:I224)</f>
        <v>1960</v>
      </c>
      <c r="J216" s="160">
        <f>SUM(J217:J224)</f>
        <v>0</v>
      </c>
      <c r="K216" s="160">
        <f>SUM(K217:K224)</f>
        <v>0</v>
      </c>
      <c r="L216" s="162">
        <f>SUM(L217:L224)</f>
        <v>0</v>
      </c>
    </row>
    <row r="217" spans="1:12" x14ac:dyDescent="0.25">
      <c r="A217" s="44">
        <v>5231</v>
      </c>
      <c r="B217" s="71" t="s">
        <v>225</v>
      </c>
      <c r="C217" s="72">
        <f t="shared" si="23"/>
        <v>0</v>
      </c>
      <c r="D217" s="74"/>
      <c r="E217" s="74"/>
      <c r="F217" s="74"/>
      <c r="G217" s="157"/>
      <c r="H217" s="72">
        <f t="shared" si="24"/>
        <v>0</v>
      </c>
      <c r="I217" s="74"/>
      <c r="J217" s="74"/>
      <c r="K217" s="74"/>
      <c r="L217" s="158"/>
    </row>
    <row r="218" spans="1:12" x14ac:dyDescent="0.25">
      <c r="A218" s="44">
        <v>5232</v>
      </c>
      <c r="B218" s="71" t="s">
        <v>226</v>
      </c>
      <c r="C218" s="72">
        <f t="shared" si="23"/>
        <v>580</v>
      </c>
      <c r="D218" s="74">
        <v>580</v>
      </c>
      <c r="E218" s="74"/>
      <c r="F218" s="74"/>
      <c r="G218" s="157"/>
      <c r="H218" s="72">
        <f t="shared" si="24"/>
        <v>360</v>
      </c>
      <c r="I218" s="74">
        <v>360</v>
      </c>
      <c r="J218" s="74"/>
      <c r="K218" s="74"/>
      <c r="L218" s="158"/>
    </row>
    <row r="219" spans="1:12" x14ac:dyDescent="0.25">
      <c r="A219" s="44">
        <v>5233</v>
      </c>
      <c r="B219" s="71" t="s">
        <v>227</v>
      </c>
      <c r="C219" s="201">
        <f t="shared" si="23"/>
        <v>400</v>
      </c>
      <c r="D219" s="74">
        <v>400</v>
      </c>
      <c r="E219" s="74"/>
      <c r="F219" s="74"/>
      <c r="G219" s="157"/>
      <c r="H219" s="72">
        <f t="shared" si="24"/>
        <v>400</v>
      </c>
      <c r="I219" s="74">
        <v>400</v>
      </c>
      <c r="J219" s="74"/>
      <c r="K219" s="74"/>
      <c r="L219" s="158"/>
    </row>
    <row r="220" spans="1:12" ht="24" x14ac:dyDescent="0.25">
      <c r="A220" s="44">
        <v>5234</v>
      </c>
      <c r="B220" s="71" t="s">
        <v>228</v>
      </c>
      <c r="C220" s="201">
        <f t="shared" si="23"/>
        <v>0</v>
      </c>
      <c r="D220" s="74"/>
      <c r="E220" s="74"/>
      <c r="F220" s="74"/>
      <c r="G220" s="157"/>
      <c r="H220" s="72">
        <f t="shared" si="24"/>
        <v>0</v>
      </c>
      <c r="I220" s="74"/>
      <c r="J220" s="74"/>
      <c r="K220" s="74"/>
      <c r="L220" s="158"/>
    </row>
    <row r="221" spans="1:12" ht="14.25" customHeight="1" x14ac:dyDescent="0.25">
      <c r="A221" s="44">
        <v>5236</v>
      </c>
      <c r="B221" s="71" t="s">
        <v>229</v>
      </c>
      <c r="C221" s="201">
        <f t="shared" si="23"/>
        <v>0</v>
      </c>
      <c r="D221" s="74"/>
      <c r="E221" s="74"/>
      <c r="F221" s="74"/>
      <c r="G221" s="157"/>
      <c r="H221" s="72">
        <f t="shared" si="24"/>
        <v>0</v>
      </c>
      <c r="I221" s="74"/>
      <c r="J221" s="74"/>
      <c r="K221" s="74"/>
      <c r="L221" s="158"/>
    </row>
    <row r="222" spans="1:12" ht="14.25" customHeight="1" x14ac:dyDescent="0.25">
      <c r="A222" s="44">
        <v>5237</v>
      </c>
      <c r="B222" s="71" t="s">
        <v>230</v>
      </c>
      <c r="C222" s="201">
        <f t="shared" si="23"/>
        <v>0</v>
      </c>
      <c r="D222" s="74"/>
      <c r="E222" s="74"/>
      <c r="F222" s="74"/>
      <c r="G222" s="157"/>
      <c r="H222" s="72">
        <f t="shared" si="24"/>
        <v>0</v>
      </c>
      <c r="I222" s="74"/>
      <c r="J222" s="74"/>
      <c r="K222" s="74"/>
      <c r="L222" s="158"/>
    </row>
    <row r="223" spans="1:12" ht="24" x14ac:dyDescent="0.25">
      <c r="A223" s="44">
        <v>5238</v>
      </c>
      <c r="B223" s="71" t="s">
        <v>231</v>
      </c>
      <c r="C223" s="201">
        <f t="shared" si="23"/>
        <v>0</v>
      </c>
      <c r="D223" s="74"/>
      <c r="E223" s="74"/>
      <c r="F223" s="74"/>
      <c r="G223" s="157"/>
      <c r="H223" s="72">
        <f t="shared" si="24"/>
        <v>600</v>
      </c>
      <c r="I223" s="74">
        <v>600</v>
      </c>
      <c r="J223" s="74"/>
      <c r="K223" s="74"/>
      <c r="L223" s="158"/>
    </row>
    <row r="224" spans="1:12" ht="24" x14ac:dyDescent="0.25">
      <c r="A224" s="44">
        <v>5239</v>
      </c>
      <c r="B224" s="71" t="s">
        <v>232</v>
      </c>
      <c r="C224" s="201">
        <f t="shared" si="23"/>
        <v>600</v>
      </c>
      <c r="D224" s="74">
        <v>600</v>
      </c>
      <c r="E224" s="74"/>
      <c r="F224" s="74"/>
      <c r="G224" s="157"/>
      <c r="H224" s="72">
        <f t="shared" si="24"/>
        <v>600</v>
      </c>
      <c r="I224" s="74">
        <v>600</v>
      </c>
      <c r="J224" s="74"/>
      <c r="K224" s="74"/>
      <c r="L224" s="158"/>
    </row>
    <row r="225" spans="1:12" ht="24" x14ac:dyDescent="0.25">
      <c r="A225" s="159">
        <v>5240</v>
      </c>
      <c r="B225" s="71" t="s">
        <v>233</v>
      </c>
      <c r="C225" s="201">
        <f t="shared" si="23"/>
        <v>0</v>
      </c>
      <c r="D225" s="74"/>
      <c r="E225" s="74"/>
      <c r="F225" s="74"/>
      <c r="G225" s="157"/>
      <c r="H225" s="72">
        <f t="shared" si="24"/>
        <v>0</v>
      </c>
      <c r="I225" s="74"/>
      <c r="J225" s="74"/>
      <c r="K225" s="74"/>
      <c r="L225" s="158"/>
    </row>
    <row r="226" spans="1:12" x14ac:dyDescent="0.25">
      <c r="A226" s="159">
        <v>5250</v>
      </c>
      <c r="B226" s="71" t="s">
        <v>234</v>
      </c>
      <c r="C226" s="201">
        <f t="shared" si="23"/>
        <v>0</v>
      </c>
      <c r="D226" s="74"/>
      <c r="E226" s="74"/>
      <c r="F226" s="74"/>
      <c r="G226" s="157"/>
      <c r="H226" s="72">
        <f t="shared" si="24"/>
        <v>0</v>
      </c>
      <c r="I226" s="74"/>
      <c r="J226" s="74"/>
      <c r="K226" s="74"/>
      <c r="L226" s="158"/>
    </row>
    <row r="227" spans="1:12" x14ac:dyDescent="0.25">
      <c r="A227" s="159">
        <v>5260</v>
      </c>
      <c r="B227" s="71" t="s">
        <v>235</v>
      </c>
      <c r="C227" s="201">
        <f t="shared" si="23"/>
        <v>0</v>
      </c>
      <c r="D227" s="160">
        <f>SUM(D228)</f>
        <v>0</v>
      </c>
      <c r="E227" s="160">
        <f>SUM(E228)</f>
        <v>0</v>
      </c>
      <c r="F227" s="160">
        <f>SUM(F228)</f>
        <v>0</v>
      </c>
      <c r="G227" s="161">
        <f>SUM(G228)</f>
        <v>0</v>
      </c>
      <c r="H227" s="72">
        <f t="shared" si="24"/>
        <v>0</v>
      </c>
      <c r="I227" s="160">
        <f>SUM(I228)</f>
        <v>0</v>
      </c>
      <c r="J227" s="160">
        <f>SUM(J228)</f>
        <v>0</v>
      </c>
      <c r="K227" s="160">
        <f>SUM(K228)</f>
        <v>0</v>
      </c>
      <c r="L227" s="162">
        <f>SUM(L228)</f>
        <v>0</v>
      </c>
    </row>
    <row r="228" spans="1:12" ht="24" x14ac:dyDescent="0.25">
      <c r="A228" s="44">
        <v>5269</v>
      </c>
      <c r="B228" s="71" t="s">
        <v>236</v>
      </c>
      <c r="C228" s="201">
        <f t="shared" si="23"/>
        <v>0</v>
      </c>
      <c r="D228" s="74"/>
      <c r="E228" s="74"/>
      <c r="F228" s="74"/>
      <c r="G228" s="157"/>
      <c r="H228" s="72">
        <f t="shared" si="24"/>
        <v>0</v>
      </c>
      <c r="I228" s="74"/>
      <c r="J228" s="74"/>
      <c r="K228" s="74"/>
      <c r="L228" s="158"/>
    </row>
    <row r="229" spans="1:12" ht="24" x14ac:dyDescent="0.25">
      <c r="A229" s="150">
        <v>5270</v>
      </c>
      <c r="B229" s="112" t="s">
        <v>237</v>
      </c>
      <c r="C229" s="202">
        <f t="shared" si="23"/>
        <v>0</v>
      </c>
      <c r="D229" s="163"/>
      <c r="E229" s="163"/>
      <c r="F229" s="163"/>
      <c r="G229" s="164"/>
      <c r="H229" s="117">
        <f t="shared" si="24"/>
        <v>0</v>
      </c>
      <c r="I229" s="163"/>
      <c r="J229" s="163"/>
      <c r="K229" s="163"/>
      <c r="L229" s="165"/>
    </row>
    <row r="230" spans="1:12" x14ac:dyDescent="0.25">
      <c r="A230" s="142">
        <v>6000</v>
      </c>
      <c r="B230" s="142" t="s">
        <v>238</v>
      </c>
      <c r="C230" s="203">
        <f t="shared" si="23"/>
        <v>0</v>
      </c>
      <c r="D230" s="144">
        <f>D231+D251+D259</f>
        <v>0</v>
      </c>
      <c r="E230" s="144">
        <f>E231+E251+E259</f>
        <v>0</v>
      </c>
      <c r="F230" s="144">
        <f>F231+F251+F259</f>
        <v>0</v>
      </c>
      <c r="G230" s="145">
        <f>G231+G251+G259</f>
        <v>0</v>
      </c>
      <c r="H230" s="143">
        <f t="shared" si="24"/>
        <v>0</v>
      </c>
      <c r="I230" s="144">
        <f>I231+I251+I259</f>
        <v>0</v>
      </c>
      <c r="J230" s="144">
        <f>J231+J251+J259</f>
        <v>0</v>
      </c>
      <c r="K230" s="144">
        <f>K231+K251+K259</f>
        <v>0</v>
      </c>
      <c r="L230" s="146">
        <f>L231+L251+L259</f>
        <v>0</v>
      </c>
    </row>
    <row r="231" spans="1:12" ht="14.25" customHeight="1" x14ac:dyDescent="0.25">
      <c r="A231" s="192">
        <v>6200</v>
      </c>
      <c r="B231" s="183" t="s">
        <v>239</v>
      </c>
      <c r="C231" s="204">
        <f>SUM(D231:G231)</f>
        <v>0</v>
      </c>
      <c r="D231" s="194">
        <f>SUM(D232,D233,D235,D238,D244,D245,D246)</f>
        <v>0</v>
      </c>
      <c r="E231" s="194">
        <f>SUM(E232,E233,E235,E238,E244,E245,E246)</f>
        <v>0</v>
      </c>
      <c r="F231" s="194">
        <f>SUM(F232,F233,F235,F238,F244,F245,F246)</f>
        <v>0</v>
      </c>
      <c r="G231" s="194">
        <f>SUM(G232,G233,G235,G238,G244,G245,G246)</f>
        <v>0</v>
      </c>
      <c r="H231" s="193">
        <f t="shared" si="24"/>
        <v>0</v>
      </c>
      <c r="I231" s="194">
        <f>SUM(I232,I233,I235,I238,I244,I245,I246)</f>
        <v>0</v>
      </c>
      <c r="J231" s="194">
        <f>SUM(J232,J233,J235,J238,J244,J245,J246)</f>
        <v>0</v>
      </c>
      <c r="K231" s="194">
        <f>SUM(K232,K233,K235,K238,K244,K245,K246)</f>
        <v>0</v>
      </c>
      <c r="L231" s="149">
        <f>SUM(L232,L233,L235,L238,L244,L245,L246)</f>
        <v>0</v>
      </c>
    </row>
    <row r="232" spans="1:12" ht="24" x14ac:dyDescent="0.25">
      <c r="A232" s="168">
        <v>6220</v>
      </c>
      <c r="B232" s="65" t="s">
        <v>240</v>
      </c>
      <c r="C232" s="205">
        <f t="shared" si="23"/>
        <v>0</v>
      </c>
      <c r="D232" s="68"/>
      <c r="E232" s="68"/>
      <c r="F232" s="68"/>
      <c r="G232" s="206"/>
      <c r="H232" s="207">
        <f t="shared" si="24"/>
        <v>0</v>
      </c>
      <c r="I232" s="68"/>
      <c r="J232" s="68"/>
      <c r="K232" s="68"/>
      <c r="L232" s="155"/>
    </row>
    <row r="233" spans="1:12" x14ac:dyDescent="0.25">
      <c r="A233" s="159">
        <v>6230</v>
      </c>
      <c r="B233" s="71" t="s">
        <v>241</v>
      </c>
      <c r="C233" s="201">
        <f t="shared" si="23"/>
        <v>0</v>
      </c>
      <c r="D233" s="160">
        <f>SUM(D234)</f>
        <v>0</v>
      </c>
      <c r="E233" s="160">
        <f t="shared" ref="E233:L233" si="25">SUM(E234)</f>
        <v>0</v>
      </c>
      <c r="F233" s="160">
        <f t="shared" si="25"/>
        <v>0</v>
      </c>
      <c r="G233" s="161">
        <f t="shared" si="25"/>
        <v>0</v>
      </c>
      <c r="H233" s="208">
        <f t="shared" si="24"/>
        <v>0</v>
      </c>
      <c r="I233" s="160">
        <f t="shared" si="25"/>
        <v>0</v>
      </c>
      <c r="J233" s="160">
        <f t="shared" si="25"/>
        <v>0</v>
      </c>
      <c r="K233" s="160">
        <f t="shared" si="25"/>
        <v>0</v>
      </c>
      <c r="L233" s="162">
        <f t="shared" si="25"/>
        <v>0</v>
      </c>
    </row>
    <row r="234" spans="1:12" ht="24" x14ac:dyDescent="0.25">
      <c r="A234" s="44">
        <v>6239</v>
      </c>
      <c r="B234" s="65" t="s">
        <v>242</v>
      </c>
      <c r="C234" s="201">
        <f t="shared" si="23"/>
        <v>0</v>
      </c>
      <c r="D234" s="68"/>
      <c r="E234" s="68"/>
      <c r="F234" s="68"/>
      <c r="G234" s="154"/>
      <c r="H234" s="208">
        <f t="shared" si="24"/>
        <v>0</v>
      </c>
      <c r="I234" s="68"/>
      <c r="J234" s="68"/>
      <c r="K234" s="68"/>
      <c r="L234" s="155"/>
    </row>
    <row r="235" spans="1:12" ht="24" x14ac:dyDescent="0.25">
      <c r="A235" s="159">
        <v>6240</v>
      </c>
      <c r="B235" s="71" t="s">
        <v>243</v>
      </c>
      <c r="C235" s="201">
        <f>SUM(D235:G235)</f>
        <v>0</v>
      </c>
      <c r="D235" s="160">
        <f>SUM(D236:D237)</f>
        <v>0</v>
      </c>
      <c r="E235" s="160">
        <f>SUM(E236:E237)</f>
        <v>0</v>
      </c>
      <c r="F235" s="160">
        <f>SUM(F236:F237)</f>
        <v>0</v>
      </c>
      <c r="G235" s="161">
        <f>SUM(G236:G237)</f>
        <v>0</v>
      </c>
      <c r="H235" s="208">
        <f t="shared" si="24"/>
        <v>0</v>
      </c>
      <c r="I235" s="160">
        <f>SUM(I236:I237)</f>
        <v>0</v>
      </c>
      <c r="J235" s="160">
        <f>SUM(J236:J237)</f>
        <v>0</v>
      </c>
      <c r="K235" s="160">
        <f>SUM(K236:K237)</f>
        <v>0</v>
      </c>
      <c r="L235" s="162">
        <f>SUM(L236:L237)</f>
        <v>0</v>
      </c>
    </row>
    <row r="236" spans="1:12" x14ac:dyDescent="0.25">
      <c r="A236" s="44">
        <v>6241</v>
      </c>
      <c r="B236" s="71" t="s">
        <v>244</v>
      </c>
      <c r="C236" s="201">
        <f>SUM(D236:G236)</f>
        <v>0</v>
      </c>
      <c r="D236" s="74"/>
      <c r="E236" s="74"/>
      <c r="F236" s="74"/>
      <c r="G236" s="157"/>
      <c r="H236" s="208">
        <f>SUM(I236:L236)</f>
        <v>0</v>
      </c>
      <c r="I236" s="74"/>
      <c r="J236" s="74"/>
      <c r="K236" s="74"/>
      <c r="L236" s="158"/>
    </row>
    <row r="237" spans="1:12" x14ac:dyDescent="0.25">
      <c r="A237" s="44">
        <v>6242</v>
      </c>
      <c r="B237" s="71" t="s">
        <v>245</v>
      </c>
      <c r="C237" s="201">
        <f>SUM(D237:G237)</f>
        <v>0</v>
      </c>
      <c r="D237" s="74"/>
      <c r="E237" s="74"/>
      <c r="F237" s="74"/>
      <c r="G237" s="157"/>
      <c r="H237" s="208">
        <f t="shared" si="24"/>
        <v>0</v>
      </c>
      <c r="I237" s="74"/>
      <c r="J237" s="74"/>
      <c r="K237" s="74"/>
      <c r="L237" s="158"/>
    </row>
    <row r="238" spans="1:12" ht="25.5" customHeight="1" x14ac:dyDescent="0.25">
      <c r="A238" s="159">
        <v>6250</v>
      </c>
      <c r="B238" s="71" t="s">
        <v>246</v>
      </c>
      <c r="C238" s="201">
        <f>SUM(D238:G238)</f>
        <v>0</v>
      </c>
      <c r="D238" s="160">
        <f>SUM(D239:D243)</f>
        <v>0</v>
      </c>
      <c r="E238" s="160">
        <f>SUM(E239:E243)</f>
        <v>0</v>
      </c>
      <c r="F238" s="160">
        <f>SUM(F239:F243)</f>
        <v>0</v>
      </c>
      <c r="G238" s="161">
        <f>SUM(G239:G243)</f>
        <v>0</v>
      </c>
      <c r="H238" s="208">
        <f t="shared" si="24"/>
        <v>0</v>
      </c>
      <c r="I238" s="160">
        <f>SUM(I239:I243)</f>
        <v>0</v>
      </c>
      <c r="J238" s="160">
        <f>SUM(J239:J243)</f>
        <v>0</v>
      </c>
      <c r="K238" s="160">
        <f>SUM(K239:K243)</f>
        <v>0</v>
      </c>
      <c r="L238" s="162">
        <f>SUM(L239:L243)</f>
        <v>0</v>
      </c>
    </row>
    <row r="239" spans="1:12" ht="14.25" customHeight="1" x14ac:dyDescent="0.25">
      <c r="A239" s="44">
        <v>6252</v>
      </c>
      <c r="B239" s="71" t="s">
        <v>247</v>
      </c>
      <c r="C239" s="201">
        <f>SUM(D239:G239)</f>
        <v>0</v>
      </c>
      <c r="D239" s="74"/>
      <c r="E239" s="74"/>
      <c r="F239" s="74"/>
      <c r="G239" s="157"/>
      <c r="H239" s="208">
        <f t="shared" si="24"/>
        <v>0</v>
      </c>
      <c r="I239" s="74"/>
      <c r="J239" s="74"/>
      <c r="K239" s="74"/>
      <c r="L239" s="158"/>
    </row>
    <row r="240" spans="1:12" ht="14.25" customHeight="1" x14ac:dyDescent="0.25">
      <c r="A240" s="44">
        <v>6253</v>
      </c>
      <c r="B240" s="71" t="s">
        <v>248</v>
      </c>
      <c r="C240" s="201">
        <f t="shared" si="23"/>
        <v>0</v>
      </c>
      <c r="D240" s="74"/>
      <c r="E240" s="74"/>
      <c r="F240" s="74"/>
      <c r="G240" s="157"/>
      <c r="H240" s="208">
        <f t="shared" si="24"/>
        <v>0</v>
      </c>
      <c r="I240" s="74"/>
      <c r="J240" s="74"/>
      <c r="K240" s="74"/>
      <c r="L240" s="158"/>
    </row>
    <row r="241" spans="1:12" ht="24" x14ac:dyDescent="0.25">
      <c r="A241" s="44">
        <v>6254</v>
      </c>
      <c r="B241" s="71" t="s">
        <v>249</v>
      </c>
      <c r="C241" s="201">
        <f t="shared" si="23"/>
        <v>0</v>
      </c>
      <c r="D241" s="74"/>
      <c r="E241" s="74"/>
      <c r="F241" s="74"/>
      <c r="G241" s="157"/>
      <c r="H241" s="208">
        <f t="shared" si="24"/>
        <v>0</v>
      </c>
      <c r="I241" s="74"/>
      <c r="J241" s="74"/>
      <c r="K241" s="74"/>
      <c r="L241" s="158"/>
    </row>
    <row r="242" spans="1:12" ht="24" x14ac:dyDescent="0.25">
      <c r="A242" s="44">
        <v>6255</v>
      </c>
      <c r="B242" s="71" t="s">
        <v>250</v>
      </c>
      <c r="C242" s="201">
        <f t="shared" si="23"/>
        <v>0</v>
      </c>
      <c r="D242" s="74"/>
      <c r="E242" s="74"/>
      <c r="F242" s="74"/>
      <c r="G242" s="157"/>
      <c r="H242" s="208">
        <f t="shared" si="24"/>
        <v>0</v>
      </c>
      <c r="I242" s="74"/>
      <c r="J242" s="74"/>
      <c r="K242" s="74"/>
      <c r="L242" s="158"/>
    </row>
    <row r="243" spans="1:12" x14ac:dyDescent="0.25">
      <c r="A243" s="44">
        <v>6259</v>
      </c>
      <c r="B243" s="71" t="s">
        <v>251</v>
      </c>
      <c r="C243" s="201">
        <f t="shared" si="23"/>
        <v>0</v>
      </c>
      <c r="D243" s="74"/>
      <c r="E243" s="74"/>
      <c r="F243" s="74"/>
      <c r="G243" s="157"/>
      <c r="H243" s="208">
        <f t="shared" si="24"/>
        <v>0</v>
      </c>
      <c r="I243" s="74"/>
      <c r="J243" s="74"/>
      <c r="K243" s="74"/>
      <c r="L243" s="158"/>
    </row>
    <row r="244" spans="1:12" ht="24" x14ac:dyDescent="0.25">
      <c r="A244" s="159">
        <v>6260</v>
      </c>
      <c r="B244" s="71" t="s">
        <v>252</v>
      </c>
      <c r="C244" s="201">
        <f t="shared" si="23"/>
        <v>0</v>
      </c>
      <c r="D244" s="74"/>
      <c r="E244" s="74"/>
      <c r="F244" s="74"/>
      <c r="G244" s="157"/>
      <c r="H244" s="208">
        <f t="shared" si="24"/>
        <v>0</v>
      </c>
      <c r="I244" s="74"/>
      <c r="J244" s="74"/>
      <c r="K244" s="74"/>
      <c r="L244" s="158"/>
    </row>
    <row r="245" spans="1:12" x14ac:dyDescent="0.25">
      <c r="A245" s="159">
        <v>6270</v>
      </c>
      <c r="B245" s="71" t="s">
        <v>253</v>
      </c>
      <c r="C245" s="201">
        <f t="shared" si="23"/>
        <v>0</v>
      </c>
      <c r="D245" s="74"/>
      <c r="E245" s="74"/>
      <c r="F245" s="74"/>
      <c r="G245" s="157"/>
      <c r="H245" s="208">
        <f t="shared" si="24"/>
        <v>0</v>
      </c>
      <c r="I245" s="74"/>
      <c r="J245" s="74"/>
      <c r="K245" s="74"/>
      <c r="L245" s="158"/>
    </row>
    <row r="246" spans="1:12" ht="24" x14ac:dyDescent="0.25">
      <c r="A246" s="168">
        <v>6290</v>
      </c>
      <c r="B246" s="65" t="s">
        <v>254</v>
      </c>
      <c r="C246" s="209">
        <f t="shared" si="23"/>
        <v>0</v>
      </c>
      <c r="D246" s="169">
        <f>SUM(D247:D250)</f>
        <v>0</v>
      </c>
      <c r="E246" s="169">
        <f t="shared" ref="E246:G246" si="26">SUM(E247:E250)</f>
        <v>0</v>
      </c>
      <c r="F246" s="169">
        <f t="shared" si="26"/>
        <v>0</v>
      </c>
      <c r="G246" s="210">
        <f t="shared" si="26"/>
        <v>0</v>
      </c>
      <c r="H246" s="209">
        <f t="shared" si="24"/>
        <v>0</v>
      </c>
      <c r="I246" s="169">
        <f>SUM(I247:I250)</f>
        <v>0</v>
      </c>
      <c r="J246" s="169">
        <f t="shared" ref="J246:L246" si="27">SUM(J247:J250)</f>
        <v>0</v>
      </c>
      <c r="K246" s="169">
        <f t="shared" si="27"/>
        <v>0</v>
      </c>
      <c r="L246" s="186">
        <f t="shared" si="27"/>
        <v>0</v>
      </c>
    </row>
    <row r="247" spans="1:12" x14ac:dyDescent="0.25">
      <c r="A247" s="44">
        <v>6291</v>
      </c>
      <c r="B247" s="71" t="s">
        <v>255</v>
      </c>
      <c r="C247" s="201">
        <f t="shared" si="23"/>
        <v>0</v>
      </c>
      <c r="D247" s="74"/>
      <c r="E247" s="74"/>
      <c r="F247" s="74"/>
      <c r="G247" s="211"/>
      <c r="H247" s="201">
        <f t="shared" si="24"/>
        <v>0</v>
      </c>
      <c r="I247" s="74"/>
      <c r="J247" s="74"/>
      <c r="K247" s="74"/>
      <c r="L247" s="158"/>
    </row>
    <row r="248" spans="1:12" x14ac:dyDescent="0.25">
      <c r="A248" s="44">
        <v>6292</v>
      </c>
      <c r="B248" s="71" t="s">
        <v>256</v>
      </c>
      <c r="C248" s="201">
        <f t="shared" si="23"/>
        <v>0</v>
      </c>
      <c r="D248" s="74"/>
      <c r="E248" s="74"/>
      <c r="F248" s="74"/>
      <c r="G248" s="211"/>
      <c r="H248" s="201">
        <f t="shared" si="24"/>
        <v>0</v>
      </c>
      <c r="I248" s="74"/>
      <c r="J248" s="74"/>
      <c r="K248" s="74"/>
      <c r="L248" s="158"/>
    </row>
    <row r="249" spans="1:12" ht="72" x14ac:dyDescent="0.25">
      <c r="A249" s="44">
        <v>6296</v>
      </c>
      <c r="B249" s="71" t="s">
        <v>257</v>
      </c>
      <c r="C249" s="201">
        <f t="shared" si="23"/>
        <v>0</v>
      </c>
      <c r="D249" s="74"/>
      <c r="E249" s="74"/>
      <c r="F249" s="74"/>
      <c r="G249" s="211"/>
      <c r="H249" s="201">
        <f t="shared" si="24"/>
        <v>0</v>
      </c>
      <c r="I249" s="74"/>
      <c r="J249" s="74"/>
      <c r="K249" s="74"/>
      <c r="L249" s="158"/>
    </row>
    <row r="250" spans="1:12" ht="39.75" customHeight="1" x14ac:dyDescent="0.25">
      <c r="A250" s="44">
        <v>6299</v>
      </c>
      <c r="B250" s="71" t="s">
        <v>258</v>
      </c>
      <c r="C250" s="201">
        <f t="shared" si="23"/>
        <v>0</v>
      </c>
      <c r="D250" s="74"/>
      <c r="E250" s="74"/>
      <c r="F250" s="74"/>
      <c r="G250" s="211"/>
      <c r="H250" s="201">
        <f t="shared" si="24"/>
        <v>0</v>
      </c>
      <c r="I250" s="74"/>
      <c r="J250" s="74"/>
      <c r="K250" s="74"/>
      <c r="L250" s="158"/>
    </row>
    <row r="251" spans="1:12" x14ac:dyDescent="0.25">
      <c r="A251" s="56">
        <v>6300</v>
      </c>
      <c r="B251" s="147" t="s">
        <v>259</v>
      </c>
      <c r="C251" s="184">
        <f t="shared" si="23"/>
        <v>0</v>
      </c>
      <c r="D251" s="63">
        <f>SUM(D252,D257,D258)</f>
        <v>0</v>
      </c>
      <c r="E251" s="63">
        <f t="shared" ref="E251:G251" si="28">SUM(E252,E257,E258)</f>
        <v>0</v>
      </c>
      <c r="F251" s="63">
        <f t="shared" si="28"/>
        <v>0</v>
      </c>
      <c r="G251" s="63">
        <f t="shared" si="28"/>
        <v>0</v>
      </c>
      <c r="H251" s="57">
        <f t="shared" si="24"/>
        <v>0</v>
      </c>
      <c r="I251" s="63">
        <f>SUM(I252,I257,I258)</f>
        <v>0</v>
      </c>
      <c r="J251" s="63">
        <f t="shared" ref="J251:L251" si="29">SUM(J252,J257,J258)</f>
        <v>0</v>
      </c>
      <c r="K251" s="63">
        <f t="shared" si="29"/>
        <v>0</v>
      </c>
      <c r="L251" s="172">
        <f t="shared" si="29"/>
        <v>0</v>
      </c>
    </row>
    <row r="252" spans="1:12" ht="24" x14ac:dyDescent="0.25">
      <c r="A252" s="168">
        <v>6320</v>
      </c>
      <c r="B252" s="65" t="s">
        <v>260</v>
      </c>
      <c r="C252" s="209">
        <f t="shared" si="23"/>
        <v>0</v>
      </c>
      <c r="D252" s="169">
        <f>SUM(D253:D256)</f>
        <v>0</v>
      </c>
      <c r="E252" s="169">
        <f>SUM(E253:E256)</f>
        <v>0</v>
      </c>
      <c r="F252" s="169">
        <f t="shared" ref="F252:G252" si="30">SUM(F253:F256)</f>
        <v>0</v>
      </c>
      <c r="G252" s="212">
        <f t="shared" si="30"/>
        <v>0</v>
      </c>
      <c r="H252" s="209">
        <f t="shared" si="24"/>
        <v>0</v>
      </c>
      <c r="I252" s="169">
        <f>SUM(I253:I256)</f>
        <v>0</v>
      </c>
      <c r="J252" s="169">
        <f t="shared" ref="J252:L252" si="31">SUM(J253:J256)</f>
        <v>0</v>
      </c>
      <c r="K252" s="169">
        <f t="shared" si="31"/>
        <v>0</v>
      </c>
      <c r="L252" s="213">
        <f t="shared" si="31"/>
        <v>0</v>
      </c>
    </row>
    <row r="253" spans="1:12" x14ac:dyDescent="0.25">
      <c r="A253" s="44">
        <v>6322</v>
      </c>
      <c r="B253" s="71" t="s">
        <v>261</v>
      </c>
      <c r="C253" s="201">
        <f t="shared" si="23"/>
        <v>0</v>
      </c>
      <c r="D253" s="74"/>
      <c r="E253" s="74"/>
      <c r="F253" s="74"/>
      <c r="G253" s="211"/>
      <c r="H253" s="201">
        <f t="shared" si="24"/>
        <v>0</v>
      </c>
      <c r="I253" s="74"/>
      <c r="J253" s="74"/>
      <c r="K253" s="74"/>
      <c r="L253" s="158"/>
    </row>
    <row r="254" spans="1:12" ht="24" x14ac:dyDescent="0.25">
      <c r="A254" s="44">
        <v>6323</v>
      </c>
      <c r="B254" s="71" t="s">
        <v>262</v>
      </c>
      <c r="C254" s="201">
        <f t="shared" si="23"/>
        <v>0</v>
      </c>
      <c r="D254" s="74"/>
      <c r="E254" s="74"/>
      <c r="F254" s="74"/>
      <c r="G254" s="211"/>
      <c r="H254" s="201">
        <f t="shared" si="24"/>
        <v>0</v>
      </c>
      <c r="I254" s="74"/>
      <c r="J254" s="74"/>
      <c r="K254" s="74"/>
      <c r="L254" s="158"/>
    </row>
    <row r="255" spans="1:12" ht="24" x14ac:dyDescent="0.25">
      <c r="A255" s="44">
        <v>6324</v>
      </c>
      <c r="B255" s="71" t="s">
        <v>263</v>
      </c>
      <c r="C255" s="201">
        <f t="shared" si="23"/>
        <v>0</v>
      </c>
      <c r="D255" s="74"/>
      <c r="E255" s="74"/>
      <c r="F255" s="74"/>
      <c r="G255" s="211"/>
      <c r="H255" s="201">
        <f t="shared" si="24"/>
        <v>0</v>
      </c>
      <c r="I255" s="74"/>
      <c r="J255" s="74"/>
      <c r="K255" s="74"/>
      <c r="L255" s="158"/>
    </row>
    <row r="256" spans="1:12" x14ac:dyDescent="0.25">
      <c r="A256" s="38">
        <v>6329</v>
      </c>
      <c r="B256" s="65" t="s">
        <v>264</v>
      </c>
      <c r="C256" s="205">
        <f t="shared" si="23"/>
        <v>0</v>
      </c>
      <c r="D256" s="68"/>
      <c r="E256" s="68"/>
      <c r="F256" s="68"/>
      <c r="G256" s="214"/>
      <c r="H256" s="205">
        <f t="shared" si="24"/>
        <v>0</v>
      </c>
      <c r="I256" s="68"/>
      <c r="J256" s="68"/>
      <c r="K256" s="68"/>
      <c r="L256" s="155"/>
    </row>
    <row r="257" spans="1:13" ht="24" x14ac:dyDescent="0.25">
      <c r="A257" s="215">
        <v>6330</v>
      </c>
      <c r="B257" s="216" t="s">
        <v>265</v>
      </c>
      <c r="C257" s="209">
        <f>SUM(D257:G257)</f>
        <v>0</v>
      </c>
      <c r="D257" s="189"/>
      <c r="E257" s="189"/>
      <c r="F257" s="189"/>
      <c r="G257" s="211"/>
      <c r="H257" s="209">
        <f>SUM(I257:L257)</f>
        <v>0</v>
      </c>
      <c r="I257" s="189"/>
      <c r="J257" s="189"/>
      <c r="K257" s="189"/>
      <c r="L257" s="191"/>
    </row>
    <row r="258" spans="1:13" x14ac:dyDescent="0.25">
      <c r="A258" s="159">
        <v>6360</v>
      </c>
      <c r="B258" s="71" t="s">
        <v>266</v>
      </c>
      <c r="C258" s="201">
        <f t="shared" si="23"/>
        <v>0</v>
      </c>
      <c r="D258" s="74"/>
      <c r="E258" s="74"/>
      <c r="F258" s="74"/>
      <c r="G258" s="157"/>
      <c r="H258" s="208">
        <f t="shared" si="24"/>
        <v>0</v>
      </c>
      <c r="I258" s="74"/>
      <c r="J258" s="74"/>
      <c r="K258" s="74"/>
      <c r="L258" s="158"/>
    </row>
    <row r="259" spans="1:13" ht="36" x14ac:dyDescent="0.25">
      <c r="A259" s="56">
        <v>6400</v>
      </c>
      <c r="B259" s="147" t="s">
        <v>267</v>
      </c>
      <c r="C259" s="184">
        <f>SUM(D259:G259)</f>
        <v>0</v>
      </c>
      <c r="D259" s="63">
        <f>SUM(D260,D264)</f>
        <v>0</v>
      </c>
      <c r="E259" s="63">
        <f t="shared" ref="E259:G259" si="32">SUM(E260,E264)</f>
        <v>0</v>
      </c>
      <c r="F259" s="63">
        <f t="shared" si="32"/>
        <v>0</v>
      </c>
      <c r="G259" s="63">
        <f t="shared" si="32"/>
        <v>0</v>
      </c>
      <c r="H259" s="57">
        <f>SUM(I259:L259)</f>
        <v>0</v>
      </c>
      <c r="I259" s="63">
        <f>SUM(I260,I264)</f>
        <v>0</v>
      </c>
      <c r="J259" s="63">
        <f t="shared" ref="J259:L259" si="33">SUM(J260,J264)</f>
        <v>0</v>
      </c>
      <c r="K259" s="63">
        <f t="shared" si="33"/>
        <v>0</v>
      </c>
      <c r="L259" s="172">
        <f t="shared" si="33"/>
        <v>0</v>
      </c>
    </row>
    <row r="260" spans="1:13" ht="24" x14ac:dyDescent="0.25">
      <c r="A260" s="168">
        <v>6410</v>
      </c>
      <c r="B260" s="65" t="s">
        <v>268</v>
      </c>
      <c r="C260" s="205">
        <f t="shared" si="23"/>
        <v>0</v>
      </c>
      <c r="D260" s="169">
        <f>SUM(D261:D263)</f>
        <v>0</v>
      </c>
      <c r="E260" s="169">
        <f t="shared" ref="E260:G260" si="34">SUM(E261:E263)</f>
        <v>0</v>
      </c>
      <c r="F260" s="169">
        <f t="shared" si="34"/>
        <v>0</v>
      </c>
      <c r="G260" s="217">
        <f t="shared" si="34"/>
        <v>0</v>
      </c>
      <c r="H260" s="205">
        <f t="shared" si="24"/>
        <v>0</v>
      </c>
      <c r="I260" s="169">
        <f>SUM(I261:I263)</f>
        <v>0</v>
      </c>
      <c r="J260" s="169">
        <f t="shared" ref="J260:L260" si="35">SUM(J261:J263)</f>
        <v>0</v>
      </c>
      <c r="K260" s="169">
        <f t="shared" si="35"/>
        <v>0</v>
      </c>
      <c r="L260" s="180">
        <f t="shared" si="35"/>
        <v>0</v>
      </c>
    </row>
    <row r="261" spans="1:13" x14ac:dyDescent="0.25">
      <c r="A261" s="44">
        <v>6411</v>
      </c>
      <c r="B261" s="174" t="s">
        <v>269</v>
      </c>
      <c r="C261" s="201">
        <f t="shared" si="23"/>
        <v>0</v>
      </c>
      <c r="D261" s="74"/>
      <c r="E261" s="74"/>
      <c r="F261" s="74"/>
      <c r="G261" s="157"/>
      <c r="H261" s="208">
        <f t="shared" si="24"/>
        <v>0</v>
      </c>
      <c r="I261" s="74"/>
      <c r="J261" s="74"/>
      <c r="K261" s="74"/>
      <c r="L261" s="158"/>
    </row>
    <row r="262" spans="1:13" ht="36" x14ac:dyDescent="0.25">
      <c r="A262" s="44">
        <v>6412</v>
      </c>
      <c r="B262" s="71" t="s">
        <v>270</v>
      </c>
      <c r="C262" s="201">
        <f t="shared" si="23"/>
        <v>0</v>
      </c>
      <c r="D262" s="74"/>
      <c r="E262" s="74"/>
      <c r="F262" s="74"/>
      <c r="G262" s="157"/>
      <c r="H262" s="208">
        <f t="shared" si="24"/>
        <v>0</v>
      </c>
      <c r="I262" s="74"/>
      <c r="J262" s="74"/>
      <c r="K262" s="74"/>
      <c r="L262" s="158"/>
    </row>
    <row r="263" spans="1:13" ht="36" x14ac:dyDescent="0.25">
      <c r="A263" s="44">
        <v>6419</v>
      </c>
      <c r="B263" s="71" t="s">
        <v>271</v>
      </c>
      <c r="C263" s="201">
        <f t="shared" si="23"/>
        <v>0</v>
      </c>
      <c r="D263" s="74"/>
      <c r="E263" s="74"/>
      <c r="F263" s="74"/>
      <c r="G263" s="157"/>
      <c r="H263" s="208">
        <f t="shared" si="24"/>
        <v>0</v>
      </c>
      <c r="I263" s="74"/>
      <c r="J263" s="74"/>
      <c r="K263" s="74"/>
      <c r="L263" s="158"/>
    </row>
    <row r="264" spans="1:13" ht="36" x14ac:dyDescent="0.25">
      <c r="A264" s="159">
        <v>6420</v>
      </c>
      <c r="B264" s="71" t="s">
        <v>272</v>
      </c>
      <c r="C264" s="201">
        <f t="shared" si="23"/>
        <v>0</v>
      </c>
      <c r="D264" s="160">
        <f>SUM(D265:D268)</f>
        <v>0</v>
      </c>
      <c r="E264" s="160">
        <f>SUM(E265:E268)</f>
        <v>0</v>
      </c>
      <c r="F264" s="160">
        <f>SUM(F265:F268)</f>
        <v>0</v>
      </c>
      <c r="G264" s="218">
        <f>SUM(G265:G268)</f>
        <v>0</v>
      </c>
      <c r="H264" s="201">
        <f>SUM(I264:L264)</f>
        <v>0</v>
      </c>
      <c r="I264" s="160">
        <f>SUM(I265:I268)</f>
        <v>0</v>
      </c>
      <c r="J264" s="160">
        <f>SUM(J265:J268)</f>
        <v>0</v>
      </c>
      <c r="K264" s="160">
        <f>SUM(K265:K268)</f>
        <v>0</v>
      </c>
      <c r="L264" s="176">
        <f>SUM(L265:L268)</f>
        <v>0</v>
      </c>
    </row>
    <row r="265" spans="1:13" x14ac:dyDescent="0.25">
      <c r="A265" s="44">
        <v>6421</v>
      </c>
      <c r="B265" s="71" t="s">
        <v>273</v>
      </c>
      <c r="C265" s="201">
        <f t="shared" ref="C265:C285" si="36">SUM(D265:G265)</f>
        <v>0</v>
      </c>
      <c r="D265" s="74"/>
      <c r="E265" s="74"/>
      <c r="F265" s="74"/>
      <c r="G265" s="157"/>
      <c r="H265" s="208">
        <f t="shared" ref="H265:H285" si="37">SUM(I265:L265)</f>
        <v>0</v>
      </c>
      <c r="I265" s="74"/>
      <c r="J265" s="74"/>
      <c r="K265" s="74"/>
      <c r="L265" s="158"/>
    </row>
    <row r="266" spans="1:13" x14ac:dyDescent="0.25">
      <c r="A266" s="44">
        <v>6422</v>
      </c>
      <c r="B266" s="71" t="s">
        <v>274</v>
      </c>
      <c r="C266" s="201">
        <f t="shared" si="36"/>
        <v>0</v>
      </c>
      <c r="D266" s="74"/>
      <c r="E266" s="74"/>
      <c r="F266" s="74"/>
      <c r="G266" s="157"/>
      <c r="H266" s="208">
        <f t="shared" si="37"/>
        <v>0</v>
      </c>
      <c r="I266" s="74"/>
      <c r="J266" s="74"/>
      <c r="K266" s="74"/>
      <c r="L266" s="158"/>
    </row>
    <row r="267" spans="1:13" ht="13.5" customHeight="1" x14ac:dyDescent="0.25">
      <c r="A267" s="44">
        <v>6423</v>
      </c>
      <c r="B267" s="71" t="s">
        <v>275</v>
      </c>
      <c r="C267" s="201">
        <f>SUM(D267:G267)</f>
        <v>0</v>
      </c>
      <c r="D267" s="74"/>
      <c r="E267" s="74"/>
      <c r="F267" s="74"/>
      <c r="G267" s="157"/>
      <c r="H267" s="208">
        <f>SUM(I267:L267)</f>
        <v>0</v>
      </c>
      <c r="I267" s="74"/>
      <c r="J267" s="74"/>
      <c r="K267" s="74"/>
      <c r="L267" s="158"/>
    </row>
    <row r="268" spans="1:13" ht="36" x14ac:dyDescent="0.25">
      <c r="A268" s="44">
        <v>6424</v>
      </c>
      <c r="B268" s="71" t="s">
        <v>276</v>
      </c>
      <c r="C268" s="201">
        <f>SUM(D268:G268)</f>
        <v>0</v>
      </c>
      <c r="D268" s="74"/>
      <c r="E268" s="74"/>
      <c r="F268" s="74"/>
      <c r="G268" s="157"/>
      <c r="H268" s="208">
        <f>SUM(I268:L268)</f>
        <v>0</v>
      </c>
      <c r="I268" s="74"/>
      <c r="J268" s="74"/>
      <c r="K268" s="74"/>
      <c r="L268" s="158"/>
      <c r="M268" s="225"/>
    </row>
    <row r="269" spans="1:13" ht="36" x14ac:dyDescent="0.25">
      <c r="A269" s="220">
        <v>7000</v>
      </c>
      <c r="B269" s="220" t="s">
        <v>277</v>
      </c>
      <c r="C269" s="221">
        <f t="shared" si="36"/>
        <v>0</v>
      </c>
      <c r="D269" s="222">
        <f>SUM(D270,D281)</f>
        <v>0</v>
      </c>
      <c r="E269" s="222">
        <f>SUM(E270,E281)</f>
        <v>0</v>
      </c>
      <c r="F269" s="222">
        <f>SUM(F270,F281)</f>
        <v>0</v>
      </c>
      <c r="G269" s="222">
        <f>SUM(G270,G281)</f>
        <v>0</v>
      </c>
      <c r="H269" s="223">
        <f t="shared" si="37"/>
        <v>0</v>
      </c>
      <c r="I269" s="222">
        <f>SUM(I270,I281)</f>
        <v>0</v>
      </c>
      <c r="J269" s="222">
        <f>SUM(J270,J281)</f>
        <v>0</v>
      </c>
      <c r="K269" s="222">
        <f>SUM(K270,K281)</f>
        <v>0</v>
      </c>
      <c r="L269" s="224">
        <f>SUM(L270,L281)</f>
        <v>0</v>
      </c>
    </row>
    <row r="270" spans="1:13" ht="24" x14ac:dyDescent="0.25">
      <c r="A270" s="56">
        <v>7200</v>
      </c>
      <c r="B270" s="147" t="s">
        <v>278</v>
      </c>
      <c r="C270" s="184">
        <f t="shared" si="36"/>
        <v>0</v>
      </c>
      <c r="D270" s="63">
        <f>SUM(D271,D272,D275,D276,D280)</f>
        <v>0</v>
      </c>
      <c r="E270" s="63">
        <f>SUM(E271,E272,E275,E276,E280)</f>
        <v>0</v>
      </c>
      <c r="F270" s="63">
        <f>SUM(F271,F272,F275,F276,F280)</f>
        <v>0</v>
      </c>
      <c r="G270" s="63">
        <f>SUM(G271,G272,G275,G276,G280)</f>
        <v>0</v>
      </c>
      <c r="H270" s="57">
        <f t="shared" si="37"/>
        <v>0</v>
      </c>
      <c r="I270" s="63">
        <f>SUM(I271,I272,I275,I276,I280)</f>
        <v>0</v>
      </c>
      <c r="J270" s="63">
        <f>SUM(J271,J272,J275,J276,J280)</f>
        <v>0</v>
      </c>
      <c r="K270" s="63">
        <f>SUM(K271,K272,K275,K276,K280)</f>
        <v>0</v>
      </c>
      <c r="L270" s="149">
        <f>SUM(L271,L272,L275,L276,L280)</f>
        <v>0</v>
      </c>
    </row>
    <row r="271" spans="1:13" ht="24" x14ac:dyDescent="0.25">
      <c r="A271" s="168">
        <v>7210</v>
      </c>
      <c r="B271" s="65" t="s">
        <v>279</v>
      </c>
      <c r="C271" s="205">
        <f t="shared" si="36"/>
        <v>0</v>
      </c>
      <c r="D271" s="68"/>
      <c r="E271" s="68"/>
      <c r="F271" s="68"/>
      <c r="G271" s="154"/>
      <c r="H271" s="66">
        <f t="shared" si="37"/>
        <v>0</v>
      </c>
      <c r="I271" s="68"/>
      <c r="J271" s="68"/>
      <c r="K271" s="68"/>
      <c r="L271" s="155"/>
    </row>
    <row r="272" spans="1:13" s="225" customFormat="1" ht="36" x14ac:dyDescent="0.25">
      <c r="A272" s="159">
        <v>7220</v>
      </c>
      <c r="B272" s="71" t="s">
        <v>280</v>
      </c>
      <c r="C272" s="201">
        <f>SUM(D272:G272)</f>
        <v>0</v>
      </c>
      <c r="D272" s="160">
        <f>SUM(D273:D274)</f>
        <v>0</v>
      </c>
      <c r="E272" s="160">
        <f>SUM(E273:E274)</f>
        <v>0</v>
      </c>
      <c r="F272" s="160">
        <f>SUM(F273:F274)</f>
        <v>0</v>
      </c>
      <c r="G272" s="160">
        <f>SUM(G273:G274)</f>
        <v>0</v>
      </c>
      <c r="H272" s="72">
        <f>SUM(I272:L272)</f>
        <v>0</v>
      </c>
      <c r="I272" s="160">
        <f>SUM(I273:I274)</f>
        <v>0</v>
      </c>
      <c r="J272" s="160">
        <f>SUM(J273:J274)</f>
        <v>0</v>
      </c>
      <c r="K272" s="160">
        <f>SUM(K273:K274)</f>
        <v>0</v>
      </c>
      <c r="L272" s="162">
        <f>SUM(L273:L274)</f>
        <v>0</v>
      </c>
    </row>
    <row r="273" spans="1:12" s="225" customFormat="1" ht="36" x14ac:dyDescent="0.25">
      <c r="A273" s="44">
        <v>7221</v>
      </c>
      <c r="B273" s="71" t="s">
        <v>281</v>
      </c>
      <c r="C273" s="201">
        <f t="shared" si="36"/>
        <v>0</v>
      </c>
      <c r="D273" s="74"/>
      <c r="E273" s="74"/>
      <c r="F273" s="74"/>
      <c r="G273" s="157"/>
      <c r="H273" s="72">
        <f t="shared" si="37"/>
        <v>0</v>
      </c>
      <c r="I273" s="74"/>
      <c r="J273" s="74"/>
      <c r="K273" s="74"/>
      <c r="L273" s="158"/>
    </row>
    <row r="274" spans="1:12" s="225" customFormat="1" ht="36" x14ac:dyDescent="0.25">
      <c r="A274" s="44">
        <v>7222</v>
      </c>
      <c r="B274" s="71" t="s">
        <v>282</v>
      </c>
      <c r="C274" s="201">
        <f t="shared" si="36"/>
        <v>0</v>
      </c>
      <c r="D274" s="74"/>
      <c r="E274" s="74"/>
      <c r="F274" s="74"/>
      <c r="G274" s="157"/>
      <c r="H274" s="72">
        <f t="shared" si="37"/>
        <v>0</v>
      </c>
      <c r="I274" s="74"/>
      <c r="J274" s="74"/>
      <c r="K274" s="74"/>
      <c r="L274" s="158"/>
    </row>
    <row r="275" spans="1:12" ht="24" x14ac:dyDescent="0.25">
      <c r="A275" s="159">
        <v>7230</v>
      </c>
      <c r="B275" s="71" t="s">
        <v>283</v>
      </c>
      <c r="C275" s="201">
        <f t="shared" si="36"/>
        <v>0</v>
      </c>
      <c r="D275" s="74"/>
      <c r="E275" s="74"/>
      <c r="F275" s="74"/>
      <c r="G275" s="157"/>
      <c r="H275" s="72">
        <f t="shared" si="37"/>
        <v>0</v>
      </c>
      <c r="I275" s="74"/>
      <c r="J275" s="74"/>
      <c r="K275" s="74"/>
      <c r="L275" s="158"/>
    </row>
    <row r="276" spans="1:12" ht="24" x14ac:dyDescent="0.25">
      <c r="A276" s="159">
        <v>7240</v>
      </c>
      <c r="B276" s="71" t="s">
        <v>284</v>
      </c>
      <c r="C276" s="201">
        <f t="shared" si="36"/>
        <v>0</v>
      </c>
      <c r="D276" s="160">
        <f>SUM(D277:D279)</f>
        <v>0</v>
      </c>
      <c r="E276" s="160">
        <f t="shared" ref="E276:G276" si="38">SUM(E277:E279)</f>
        <v>0</v>
      </c>
      <c r="F276" s="160">
        <f t="shared" si="38"/>
        <v>0</v>
      </c>
      <c r="G276" s="161">
        <f t="shared" si="38"/>
        <v>0</v>
      </c>
      <c r="H276" s="72">
        <f t="shared" si="37"/>
        <v>0</v>
      </c>
      <c r="I276" s="160">
        <f t="shared" ref="I276:L276" si="39">SUM(I277:I279)</f>
        <v>0</v>
      </c>
      <c r="J276" s="160">
        <f t="shared" si="39"/>
        <v>0</v>
      </c>
      <c r="K276" s="160">
        <f>SUM(K277:K279)</f>
        <v>0</v>
      </c>
      <c r="L276" s="162">
        <f t="shared" si="39"/>
        <v>0</v>
      </c>
    </row>
    <row r="277" spans="1:12" ht="48" x14ac:dyDescent="0.25">
      <c r="A277" s="44">
        <v>7245</v>
      </c>
      <c r="B277" s="71" t="s">
        <v>285</v>
      </c>
      <c r="C277" s="201">
        <f t="shared" si="36"/>
        <v>0</v>
      </c>
      <c r="D277" s="74"/>
      <c r="E277" s="74"/>
      <c r="F277" s="74"/>
      <c r="G277" s="157"/>
      <c r="H277" s="72">
        <f t="shared" si="37"/>
        <v>0</v>
      </c>
      <c r="I277" s="74"/>
      <c r="J277" s="74"/>
      <c r="K277" s="74"/>
      <c r="L277" s="158"/>
    </row>
    <row r="278" spans="1:12" ht="84.75" customHeight="1" x14ac:dyDescent="0.25">
      <c r="A278" s="44">
        <v>7246</v>
      </c>
      <c r="B278" s="71" t="s">
        <v>286</v>
      </c>
      <c r="C278" s="201">
        <f t="shared" si="36"/>
        <v>0</v>
      </c>
      <c r="D278" s="74"/>
      <c r="E278" s="74"/>
      <c r="F278" s="74"/>
      <c r="G278" s="157"/>
      <c r="H278" s="72">
        <f t="shared" si="37"/>
        <v>0</v>
      </c>
      <c r="I278" s="74"/>
      <c r="J278" s="74"/>
      <c r="K278" s="74"/>
      <c r="L278" s="158"/>
    </row>
    <row r="279" spans="1:12" ht="36" x14ac:dyDescent="0.25">
      <c r="A279" s="44">
        <v>7247</v>
      </c>
      <c r="B279" s="71" t="s">
        <v>287</v>
      </c>
      <c r="C279" s="201">
        <f t="shared" si="36"/>
        <v>0</v>
      </c>
      <c r="D279" s="74"/>
      <c r="E279" s="74"/>
      <c r="F279" s="74"/>
      <c r="G279" s="157"/>
      <c r="H279" s="72">
        <f t="shared" si="37"/>
        <v>0</v>
      </c>
      <c r="I279" s="74"/>
      <c r="J279" s="74"/>
      <c r="K279" s="74"/>
      <c r="L279" s="158"/>
    </row>
    <row r="280" spans="1:12" ht="24" x14ac:dyDescent="0.25">
      <c r="A280" s="168">
        <v>7260</v>
      </c>
      <c r="B280" s="65" t="s">
        <v>288</v>
      </c>
      <c r="C280" s="205">
        <f t="shared" si="36"/>
        <v>0</v>
      </c>
      <c r="D280" s="68"/>
      <c r="E280" s="68"/>
      <c r="F280" s="68"/>
      <c r="G280" s="154"/>
      <c r="H280" s="66">
        <f t="shared" si="37"/>
        <v>0</v>
      </c>
      <c r="I280" s="68"/>
      <c r="J280" s="68"/>
      <c r="K280" s="68"/>
      <c r="L280" s="155"/>
    </row>
    <row r="281" spans="1:12" x14ac:dyDescent="0.25">
      <c r="A281" s="108">
        <v>7700</v>
      </c>
      <c r="B281" s="85" t="s">
        <v>289</v>
      </c>
      <c r="C281" s="86">
        <f t="shared" si="36"/>
        <v>0</v>
      </c>
      <c r="D281" s="226">
        <f>D282</f>
        <v>0</v>
      </c>
      <c r="E281" s="226">
        <f t="shared" ref="E281:G281" si="40">E282</f>
        <v>0</v>
      </c>
      <c r="F281" s="226">
        <f t="shared" si="40"/>
        <v>0</v>
      </c>
      <c r="G281" s="227">
        <f t="shared" si="40"/>
        <v>0</v>
      </c>
      <c r="H281" s="86">
        <f t="shared" si="37"/>
        <v>0</v>
      </c>
      <c r="I281" s="226">
        <f t="shared" ref="I281:L281" si="41">I282</f>
        <v>0</v>
      </c>
      <c r="J281" s="226">
        <f t="shared" si="41"/>
        <v>0</v>
      </c>
      <c r="K281" s="226">
        <f t="shared" si="41"/>
        <v>0</v>
      </c>
      <c r="L281" s="228">
        <f t="shared" si="41"/>
        <v>0</v>
      </c>
    </row>
    <row r="282" spans="1:12" x14ac:dyDescent="0.25">
      <c r="A282" s="150">
        <v>7720</v>
      </c>
      <c r="B282" s="65" t="s">
        <v>290</v>
      </c>
      <c r="C282" s="79">
        <f t="shared" si="36"/>
        <v>0</v>
      </c>
      <c r="D282" s="81"/>
      <c r="E282" s="81"/>
      <c r="F282" s="81"/>
      <c r="G282" s="229"/>
      <c r="H282" s="79">
        <f t="shared" si="37"/>
        <v>0</v>
      </c>
      <c r="I282" s="81"/>
      <c r="J282" s="81"/>
      <c r="K282" s="81"/>
      <c r="L282" s="230"/>
    </row>
    <row r="283" spans="1:12" x14ac:dyDescent="0.25">
      <c r="A283" s="174"/>
      <c r="B283" s="71" t="s">
        <v>291</v>
      </c>
      <c r="C283" s="201">
        <f t="shared" si="36"/>
        <v>0</v>
      </c>
      <c r="D283" s="160">
        <f>SUM(D284:D285)</f>
        <v>0</v>
      </c>
      <c r="E283" s="160">
        <f>SUM(E284:E285)</f>
        <v>0</v>
      </c>
      <c r="F283" s="160">
        <f>SUM(F284:F285)</f>
        <v>0</v>
      </c>
      <c r="G283" s="161">
        <f>SUM(G284:G285)</f>
        <v>0</v>
      </c>
      <c r="H283" s="72">
        <f t="shared" si="37"/>
        <v>0</v>
      </c>
      <c r="I283" s="160">
        <f>SUM(I284:I285)</f>
        <v>0</v>
      </c>
      <c r="J283" s="160">
        <f>SUM(J284:J285)</f>
        <v>0</v>
      </c>
      <c r="K283" s="160">
        <f>SUM(K284:K285)</f>
        <v>0</v>
      </c>
      <c r="L283" s="162">
        <f>SUM(L284:L285)</f>
        <v>0</v>
      </c>
    </row>
    <row r="284" spans="1:12" x14ac:dyDescent="0.25">
      <c r="A284" s="174" t="s">
        <v>292</v>
      </c>
      <c r="B284" s="44" t="s">
        <v>293</v>
      </c>
      <c r="C284" s="201">
        <f t="shared" si="36"/>
        <v>0</v>
      </c>
      <c r="D284" s="74"/>
      <c r="E284" s="74"/>
      <c r="F284" s="74"/>
      <c r="G284" s="157"/>
      <c r="H284" s="72">
        <f t="shared" si="37"/>
        <v>0</v>
      </c>
      <c r="I284" s="74"/>
      <c r="J284" s="74"/>
      <c r="K284" s="74"/>
      <c r="L284" s="158"/>
    </row>
    <row r="285" spans="1:12" ht="24" x14ac:dyDescent="0.25">
      <c r="A285" s="174" t="s">
        <v>294</v>
      </c>
      <c r="B285" s="231" t="s">
        <v>295</v>
      </c>
      <c r="C285" s="205">
        <f t="shared" si="36"/>
        <v>0</v>
      </c>
      <c r="D285" s="68"/>
      <c r="E285" s="68"/>
      <c r="F285" s="68"/>
      <c r="G285" s="154"/>
      <c r="H285" s="66">
        <f t="shared" si="37"/>
        <v>0</v>
      </c>
      <c r="I285" s="68"/>
      <c r="J285" s="68"/>
      <c r="K285" s="68"/>
      <c r="L285" s="155"/>
    </row>
    <row r="286" spans="1:12" ht="12.75" thickBot="1" x14ac:dyDescent="0.3">
      <c r="A286" s="232"/>
      <c r="B286" s="232" t="s">
        <v>296</v>
      </c>
      <c r="C286" s="233">
        <f t="shared" ref="C286:L286" si="42">SUM(C283,C269,C230,C195,C187,C173,C75,C53)</f>
        <v>631390</v>
      </c>
      <c r="D286" s="233">
        <f t="shared" si="42"/>
        <v>549381</v>
      </c>
      <c r="E286" s="233">
        <f t="shared" si="42"/>
        <v>76107</v>
      </c>
      <c r="F286" s="233">
        <f t="shared" si="42"/>
        <v>5902</v>
      </c>
      <c r="G286" s="234">
        <f t="shared" si="42"/>
        <v>0</v>
      </c>
      <c r="H286" s="235">
        <f t="shared" si="42"/>
        <v>650227</v>
      </c>
      <c r="I286" s="233">
        <f t="shared" si="42"/>
        <v>568855</v>
      </c>
      <c r="J286" s="233">
        <f t="shared" si="42"/>
        <v>74618</v>
      </c>
      <c r="K286" s="233">
        <f t="shared" si="42"/>
        <v>6754</v>
      </c>
      <c r="L286" s="236">
        <f t="shared" si="42"/>
        <v>0</v>
      </c>
    </row>
    <row r="287" spans="1:12" s="24" customFormat="1" ht="13.5" thickTop="1" thickBot="1" x14ac:dyDescent="0.3">
      <c r="A287" s="601" t="s">
        <v>297</v>
      </c>
      <c r="B287" s="602"/>
      <c r="C287" s="237">
        <f>SUM(D287:G287)</f>
        <v>0</v>
      </c>
      <c r="D287" s="238">
        <f>SUM(D24,D25,D41)-D51</f>
        <v>0</v>
      </c>
      <c r="E287" s="238">
        <f>SUM(E24,E25,E41)-E51</f>
        <v>0</v>
      </c>
      <c r="F287" s="238">
        <f>(F26+F43)-F51</f>
        <v>0</v>
      </c>
      <c r="G287" s="239">
        <f>G45-G51</f>
        <v>0</v>
      </c>
      <c r="H287" s="237">
        <f>SUM(I287:L287)</f>
        <v>0</v>
      </c>
      <c r="I287" s="238">
        <f>SUM(I24,I25,I41)-I51</f>
        <v>0</v>
      </c>
      <c r="J287" s="238">
        <f>SUM(J24,J25,J41)-J51</f>
        <v>0</v>
      </c>
      <c r="K287" s="238">
        <f>(K26+K43)-K51</f>
        <v>0</v>
      </c>
      <c r="L287" s="240">
        <f>L45-L51</f>
        <v>0</v>
      </c>
    </row>
    <row r="288" spans="1:12" s="24" customFormat="1" ht="12.75" thickTop="1" x14ac:dyDescent="0.25">
      <c r="A288" s="620" t="s">
        <v>298</v>
      </c>
      <c r="B288" s="621"/>
      <c r="C288" s="241">
        <f t="shared" ref="C288:L288" si="43">SUM(C289,C290)-C297+C298</f>
        <v>0</v>
      </c>
      <c r="D288" s="242">
        <f t="shared" si="43"/>
        <v>0</v>
      </c>
      <c r="E288" s="242">
        <f t="shared" si="43"/>
        <v>0</v>
      </c>
      <c r="F288" s="242">
        <f t="shared" si="43"/>
        <v>0</v>
      </c>
      <c r="G288" s="243">
        <f t="shared" si="43"/>
        <v>0</v>
      </c>
      <c r="H288" s="244">
        <f t="shared" si="43"/>
        <v>0</v>
      </c>
      <c r="I288" s="242">
        <f t="shared" si="43"/>
        <v>0</v>
      </c>
      <c r="J288" s="242">
        <f t="shared" si="43"/>
        <v>0</v>
      </c>
      <c r="K288" s="242">
        <f t="shared" si="43"/>
        <v>0</v>
      </c>
      <c r="L288" s="245">
        <f t="shared" si="43"/>
        <v>0</v>
      </c>
    </row>
    <row r="289" spans="1:12" s="24" customFormat="1" ht="12.75" thickBot="1" x14ac:dyDescent="0.3">
      <c r="A289" s="126" t="s">
        <v>299</v>
      </c>
      <c r="B289" s="126" t="s">
        <v>300</v>
      </c>
      <c r="C289" s="246">
        <f t="shared" ref="C289:L289" si="44">C21-C283</f>
        <v>0</v>
      </c>
      <c r="D289" s="128">
        <f t="shared" si="44"/>
        <v>0</v>
      </c>
      <c r="E289" s="128">
        <f t="shared" si="44"/>
        <v>0</v>
      </c>
      <c r="F289" s="128">
        <f t="shared" si="44"/>
        <v>0</v>
      </c>
      <c r="G289" s="129">
        <f t="shared" si="44"/>
        <v>0</v>
      </c>
      <c r="H289" s="247">
        <f t="shared" si="44"/>
        <v>0</v>
      </c>
      <c r="I289" s="128">
        <f t="shared" si="44"/>
        <v>0</v>
      </c>
      <c r="J289" s="128">
        <f t="shared" si="44"/>
        <v>0</v>
      </c>
      <c r="K289" s="128">
        <f t="shared" si="44"/>
        <v>0</v>
      </c>
      <c r="L289" s="130">
        <f t="shared" si="44"/>
        <v>0</v>
      </c>
    </row>
    <row r="290" spans="1:12" s="24" customFormat="1" ht="12.75" thickTop="1" x14ac:dyDescent="0.25">
      <c r="A290" s="248" t="s">
        <v>301</v>
      </c>
      <c r="B290" s="248" t="s">
        <v>302</v>
      </c>
      <c r="C290" s="241">
        <f t="shared" ref="C290:L290" si="45">SUM(C291,C293,C295)-SUM(C292,C294,C296)</f>
        <v>0</v>
      </c>
      <c r="D290" s="242">
        <f t="shared" si="45"/>
        <v>0</v>
      </c>
      <c r="E290" s="242">
        <f t="shared" si="45"/>
        <v>0</v>
      </c>
      <c r="F290" s="242">
        <f t="shared" si="45"/>
        <v>0</v>
      </c>
      <c r="G290" s="249">
        <f t="shared" si="45"/>
        <v>0</v>
      </c>
      <c r="H290" s="244">
        <f t="shared" si="45"/>
        <v>0</v>
      </c>
      <c r="I290" s="242">
        <f t="shared" si="45"/>
        <v>0</v>
      </c>
      <c r="J290" s="242">
        <f t="shared" si="45"/>
        <v>0</v>
      </c>
      <c r="K290" s="242">
        <f t="shared" si="45"/>
        <v>0</v>
      </c>
      <c r="L290" s="245">
        <f t="shared" si="45"/>
        <v>0</v>
      </c>
    </row>
    <row r="291" spans="1:12" x14ac:dyDescent="0.25">
      <c r="A291" s="250" t="s">
        <v>303</v>
      </c>
      <c r="B291" s="116" t="s">
        <v>304</v>
      </c>
      <c r="C291" s="79">
        <f t="shared" ref="C291:C296" si="46">SUM(D291:G291)</f>
        <v>0</v>
      </c>
      <c r="D291" s="81"/>
      <c r="E291" s="81"/>
      <c r="F291" s="81"/>
      <c r="G291" s="229"/>
      <c r="H291" s="79">
        <f t="shared" ref="H291:H296" si="47">SUM(I291:L291)</f>
        <v>0</v>
      </c>
      <c r="I291" s="81"/>
      <c r="J291" s="81"/>
      <c r="K291" s="81"/>
      <c r="L291" s="230"/>
    </row>
    <row r="292" spans="1:12" ht="24" x14ac:dyDescent="0.25">
      <c r="A292" s="174" t="s">
        <v>305</v>
      </c>
      <c r="B292" s="43" t="s">
        <v>306</v>
      </c>
      <c r="C292" s="72">
        <f t="shared" si="46"/>
        <v>0</v>
      </c>
      <c r="D292" s="74"/>
      <c r="E292" s="74"/>
      <c r="F292" s="74"/>
      <c r="G292" s="157"/>
      <c r="H292" s="72">
        <f t="shared" si="47"/>
        <v>0</v>
      </c>
      <c r="I292" s="74"/>
      <c r="J292" s="74"/>
      <c r="K292" s="74"/>
      <c r="L292" s="158"/>
    </row>
    <row r="293" spans="1:12" x14ac:dyDescent="0.25">
      <c r="A293" s="174" t="s">
        <v>307</v>
      </c>
      <c r="B293" s="43" t="s">
        <v>308</v>
      </c>
      <c r="C293" s="72">
        <f t="shared" si="46"/>
        <v>0</v>
      </c>
      <c r="D293" s="74"/>
      <c r="E293" s="74"/>
      <c r="F293" s="74"/>
      <c r="G293" s="157"/>
      <c r="H293" s="72">
        <f t="shared" si="47"/>
        <v>0</v>
      </c>
      <c r="I293" s="74"/>
      <c r="J293" s="74"/>
      <c r="K293" s="74"/>
      <c r="L293" s="158"/>
    </row>
    <row r="294" spans="1:12" ht="24" x14ac:dyDescent="0.25">
      <c r="A294" s="174" t="s">
        <v>309</v>
      </c>
      <c r="B294" s="43" t="s">
        <v>310</v>
      </c>
      <c r="C294" s="72">
        <f t="shared" si="46"/>
        <v>0</v>
      </c>
      <c r="D294" s="74"/>
      <c r="E294" s="74"/>
      <c r="F294" s="74"/>
      <c r="G294" s="157"/>
      <c r="H294" s="72">
        <f t="shared" si="47"/>
        <v>0</v>
      </c>
      <c r="I294" s="74"/>
      <c r="J294" s="74"/>
      <c r="K294" s="74"/>
      <c r="L294" s="158"/>
    </row>
    <row r="295" spans="1:12" x14ac:dyDescent="0.25">
      <c r="A295" s="174" t="s">
        <v>311</v>
      </c>
      <c r="B295" s="43" t="s">
        <v>312</v>
      </c>
      <c r="C295" s="72">
        <f t="shared" si="46"/>
        <v>0</v>
      </c>
      <c r="D295" s="74"/>
      <c r="E295" s="74"/>
      <c r="F295" s="74"/>
      <c r="G295" s="157"/>
      <c r="H295" s="72">
        <f t="shared" si="47"/>
        <v>0</v>
      </c>
      <c r="I295" s="74"/>
      <c r="J295" s="74"/>
      <c r="K295" s="74"/>
      <c r="L295" s="158"/>
    </row>
    <row r="296" spans="1:12" ht="24.75" thickBot="1" x14ac:dyDescent="0.3">
      <c r="A296" s="251" t="s">
        <v>313</v>
      </c>
      <c r="B296" s="252" t="s">
        <v>314</v>
      </c>
      <c r="C296" s="185">
        <f t="shared" si="46"/>
        <v>0</v>
      </c>
      <c r="D296" s="189"/>
      <c r="E296" s="189"/>
      <c r="F296" s="189"/>
      <c r="G296" s="253"/>
      <c r="H296" s="185">
        <f t="shared" si="47"/>
        <v>0</v>
      </c>
      <c r="I296" s="189"/>
      <c r="J296" s="189"/>
      <c r="K296" s="189"/>
      <c r="L296" s="191"/>
    </row>
    <row r="297" spans="1:12" s="24" customFormat="1" ht="13.5" thickTop="1" thickBot="1" x14ac:dyDescent="0.3">
      <c r="A297" s="254" t="s">
        <v>315</v>
      </c>
      <c r="B297" s="254" t="s">
        <v>316</v>
      </c>
      <c r="C297" s="255">
        <f>SUM(D297:G297)</f>
        <v>0</v>
      </c>
      <c r="D297" s="256"/>
      <c r="E297" s="256"/>
      <c r="F297" s="256"/>
      <c r="G297" s="257"/>
      <c r="H297" s="255">
        <f>SUM(I297:L297)</f>
        <v>0</v>
      </c>
      <c r="I297" s="256"/>
      <c r="J297" s="256"/>
      <c r="K297" s="256"/>
      <c r="L297" s="258"/>
    </row>
    <row r="298" spans="1:12" s="24" customFormat="1" ht="48.75" thickTop="1" x14ac:dyDescent="0.25">
      <c r="A298" s="248" t="s">
        <v>317</v>
      </c>
      <c r="B298" s="259" t="s">
        <v>318</v>
      </c>
      <c r="C298" s="260">
        <f>SUM(D298:G298)</f>
        <v>0</v>
      </c>
      <c r="D298" s="177"/>
      <c r="E298" s="177"/>
      <c r="F298" s="177"/>
      <c r="G298" s="178"/>
      <c r="H298" s="260">
        <f>SUM(I298:L298)</f>
        <v>0</v>
      </c>
      <c r="I298" s="177"/>
      <c r="J298" s="177"/>
      <c r="K298" s="177"/>
      <c r="L298" s="179"/>
    </row>
    <row r="299" spans="1:12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</row>
    <row r="300" spans="1:12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</row>
    <row r="301" spans="1:12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</row>
    <row r="302" spans="1:12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</row>
    <row r="303" spans="1:12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</row>
    <row r="304" spans="1:12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</row>
    <row r="305" spans="1:12" x14ac:dyDescent="0.2">
      <c r="A305" s="1"/>
      <c r="B305" s="1"/>
      <c r="C305" s="261"/>
      <c r="D305" s="1"/>
      <c r="E305" s="1"/>
      <c r="F305" s="1"/>
      <c r="G305" s="1"/>
      <c r="H305" s="1"/>
      <c r="I305" s="1"/>
      <c r="J305" s="1"/>
      <c r="K305" s="1"/>
      <c r="L305" s="1"/>
    </row>
    <row r="306" spans="1:12" x14ac:dyDescent="0.2">
      <c r="A306" s="1"/>
      <c r="B306" s="1"/>
      <c r="C306" s="261"/>
      <c r="D306" s="1"/>
      <c r="E306" s="1"/>
      <c r="F306" s="1"/>
      <c r="G306" s="1"/>
      <c r="H306" s="1"/>
      <c r="I306" s="1"/>
      <c r="J306" s="1"/>
      <c r="K306" s="1"/>
      <c r="L306" s="1"/>
    </row>
    <row r="307" spans="1:12" x14ac:dyDescent="0.2">
      <c r="A307" s="1"/>
      <c r="B307" s="1"/>
      <c r="C307" s="261"/>
      <c r="D307" s="1"/>
      <c r="E307" s="1"/>
      <c r="F307" s="1"/>
      <c r="G307" s="1"/>
      <c r="H307" s="1"/>
      <c r="I307" s="1"/>
      <c r="J307" s="1"/>
      <c r="K307" s="1"/>
      <c r="L307" s="1"/>
    </row>
    <row r="308" spans="1:12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</row>
    <row r="309" spans="1:12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</row>
    <row r="310" spans="1:12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</row>
    <row r="311" spans="1:12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</row>
    <row r="312" spans="1:12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</row>
    <row r="313" spans="1:12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</row>
    <row r="314" spans="1:12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</row>
    <row r="315" spans="1:12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</row>
    <row r="316" spans="1:12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</row>
  </sheetData>
  <sheetProtection formatCells="0" formatColumns="0" formatRows="0"/>
  <autoFilter ref="A18:L298"/>
  <mergeCells count="29">
    <mergeCell ref="A288:B288"/>
    <mergeCell ref="H16:H17"/>
    <mergeCell ref="I16:I17"/>
    <mergeCell ref="J16:J17"/>
    <mergeCell ref="K16:K17"/>
    <mergeCell ref="L16:L17"/>
    <mergeCell ref="A287:B287"/>
    <mergeCell ref="C13:L13"/>
    <mergeCell ref="A15:A17"/>
    <mergeCell ref="B15:B17"/>
    <mergeCell ref="C15:G15"/>
    <mergeCell ref="H15:L15"/>
    <mergeCell ref="C16:C17"/>
    <mergeCell ref="D16:D17"/>
    <mergeCell ref="E16:E17"/>
    <mergeCell ref="F16:F17"/>
    <mergeCell ref="G16:G17"/>
    <mergeCell ref="C12:L12"/>
    <mergeCell ref="A1:L1"/>
    <mergeCell ref="A2:L2"/>
    <mergeCell ref="C3:L3"/>
    <mergeCell ref="C4:L4"/>
    <mergeCell ref="C5:L5"/>
    <mergeCell ref="C6:L6"/>
    <mergeCell ref="C7:L7"/>
    <mergeCell ref="C8:L8"/>
    <mergeCell ref="C9:L9"/>
    <mergeCell ref="C10:L10"/>
    <mergeCell ref="C11:L11"/>
  </mergeCells>
  <pageMargins left="0.78740157480314965" right="0.39370078740157483" top="0.39370078740157483" bottom="0.39370078740157483" header="0.23622047244094491" footer="0.19685039370078741"/>
  <pageSetup paperSize="9" scale="70" orientation="portrait" r:id="rId1"/>
  <headerFooter>
    <oddHeader xml:space="preserve">&amp;C                               </oddHeader>
    <oddFooter>&amp;L&amp;D, &amp;T&amp;R&amp;"Times New Roman,Regular"&amp;10&amp;P (&amp;N)</oddFooter>
  </headerFooter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M314"/>
  <sheetViews>
    <sheetView showGridLines="0" view="pageLayout" zoomScaleNormal="100" workbookViewId="0">
      <selection activeCell="C4" sqref="C4:L4"/>
    </sheetView>
  </sheetViews>
  <sheetFormatPr defaultRowHeight="12" x14ac:dyDescent="0.25"/>
  <cols>
    <col min="1" max="1" width="10.85546875" style="262" customWidth="1"/>
    <col min="2" max="2" width="28" style="262" customWidth="1"/>
    <col min="3" max="3" width="9.7109375" style="262" customWidth="1"/>
    <col min="4" max="4" width="9.5703125" style="262" customWidth="1"/>
    <col min="5" max="6" width="8.7109375" style="262" customWidth="1"/>
    <col min="7" max="7" width="8.28515625" style="262" customWidth="1"/>
    <col min="8" max="11" width="8.7109375" style="262" customWidth="1"/>
    <col min="12" max="12" width="7.5703125" style="262" customWidth="1"/>
    <col min="13" max="16" width="0" style="1" hidden="1" customWidth="1"/>
    <col min="17" max="16384" width="9.140625" style="1"/>
  </cols>
  <sheetData>
    <row r="1" spans="1:12" x14ac:dyDescent="0.25">
      <c r="A1" s="591" t="s">
        <v>426</v>
      </c>
      <c r="B1" s="591"/>
      <c r="C1" s="591"/>
      <c r="D1" s="591"/>
      <c r="E1" s="591"/>
      <c r="F1" s="591"/>
      <c r="G1" s="591"/>
      <c r="H1" s="591"/>
      <c r="I1" s="591"/>
      <c r="J1" s="591"/>
      <c r="K1" s="591"/>
      <c r="L1" s="591"/>
    </row>
    <row r="2" spans="1:12" ht="35.25" customHeight="1" x14ac:dyDescent="0.25">
      <c r="A2" s="592" t="s">
        <v>1</v>
      </c>
      <c r="B2" s="593"/>
      <c r="C2" s="593"/>
      <c r="D2" s="593"/>
      <c r="E2" s="593"/>
      <c r="F2" s="593"/>
      <c r="G2" s="593"/>
      <c r="H2" s="593"/>
      <c r="I2" s="593"/>
      <c r="J2" s="593"/>
      <c r="K2" s="593"/>
      <c r="L2" s="594"/>
    </row>
    <row r="3" spans="1:12" ht="12.75" customHeight="1" x14ac:dyDescent="0.25">
      <c r="A3" s="2" t="s">
        <v>2</v>
      </c>
      <c r="B3" s="3"/>
      <c r="C3" s="595" t="s">
        <v>665</v>
      </c>
      <c r="D3" s="595"/>
      <c r="E3" s="595"/>
      <c r="F3" s="595"/>
      <c r="G3" s="595"/>
      <c r="H3" s="595"/>
      <c r="I3" s="595"/>
      <c r="J3" s="595"/>
      <c r="K3" s="595"/>
      <c r="L3" s="596"/>
    </row>
    <row r="4" spans="1:12" ht="12.75" customHeight="1" x14ac:dyDescent="0.25">
      <c r="A4" s="2" t="s">
        <v>4</v>
      </c>
      <c r="B4" s="3"/>
      <c r="C4" s="595" t="s">
        <v>427</v>
      </c>
      <c r="D4" s="595"/>
      <c r="E4" s="595"/>
      <c r="F4" s="595"/>
      <c r="G4" s="595"/>
      <c r="H4" s="595"/>
      <c r="I4" s="595"/>
      <c r="J4" s="595"/>
      <c r="K4" s="595"/>
      <c r="L4" s="596"/>
    </row>
    <row r="5" spans="1:12" ht="12.75" customHeight="1" x14ac:dyDescent="0.25">
      <c r="A5" s="4" t="s">
        <v>6</v>
      </c>
      <c r="B5" s="5"/>
      <c r="C5" s="589" t="s">
        <v>428</v>
      </c>
      <c r="D5" s="589"/>
      <c r="E5" s="589"/>
      <c r="F5" s="589"/>
      <c r="G5" s="589"/>
      <c r="H5" s="589"/>
      <c r="I5" s="589"/>
      <c r="J5" s="589"/>
      <c r="K5" s="589"/>
      <c r="L5" s="590"/>
    </row>
    <row r="6" spans="1:12" ht="12.75" customHeight="1" x14ac:dyDescent="0.25">
      <c r="A6" s="4" t="s">
        <v>8</v>
      </c>
      <c r="B6" s="5"/>
      <c r="C6" s="589" t="s">
        <v>344</v>
      </c>
      <c r="D6" s="589"/>
      <c r="E6" s="589"/>
      <c r="F6" s="589"/>
      <c r="G6" s="589"/>
      <c r="H6" s="589"/>
      <c r="I6" s="589"/>
      <c r="J6" s="589"/>
      <c r="K6" s="589"/>
      <c r="L6" s="590"/>
    </row>
    <row r="7" spans="1:12" x14ac:dyDescent="0.25">
      <c r="A7" s="4" t="s">
        <v>10</v>
      </c>
      <c r="B7" s="5"/>
      <c r="C7" s="595" t="s">
        <v>345</v>
      </c>
      <c r="D7" s="595"/>
      <c r="E7" s="595"/>
      <c r="F7" s="595"/>
      <c r="G7" s="595"/>
      <c r="H7" s="595"/>
      <c r="I7" s="595"/>
      <c r="J7" s="595"/>
      <c r="K7" s="595"/>
      <c r="L7" s="596"/>
    </row>
    <row r="8" spans="1:12" ht="12.75" customHeight="1" x14ac:dyDescent="0.25">
      <c r="A8" s="6" t="s">
        <v>12</v>
      </c>
      <c r="B8" s="5"/>
      <c r="C8" s="597"/>
      <c r="D8" s="597"/>
      <c r="E8" s="597"/>
      <c r="F8" s="597"/>
      <c r="G8" s="597"/>
      <c r="H8" s="597"/>
      <c r="I8" s="597"/>
      <c r="J8" s="597"/>
      <c r="K8" s="597"/>
      <c r="L8" s="598"/>
    </row>
    <row r="9" spans="1:12" ht="12.75" customHeight="1" x14ac:dyDescent="0.25">
      <c r="A9" s="4"/>
      <c r="B9" s="5" t="s">
        <v>13</v>
      </c>
      <c r="C9" s="589" t="s">
        <v>429</v>
      </c>
      <c r="D9" s="589"/>
      <c r="E9" s="589"/>
      <c r="F9" s="589"/>
      <c r="G9" s="589"/>
      <c r="H9" s="589"/>
      <c r="I9" s="589"/>
      <c r="J9" s="589"/>
      <c r="K9" s="589"/>
      <c r="L9" s="590"/>
    </row>
    <row r="10" spans="1:12" ht="12.75" customHeight="1" x14ac:dyDescent="0.25">
      <c r="A10" s="4"/>
      <c r="B10" s="5" t="s">
        <v>15</v>
      </c>
      <c r="C10" s="589" t="s">
        <v>430</v>
      </c>
      <c r="D10" s="589"/>
      <c r="E10" s="589"/>
      <c r="F10" s="589"/>
      <c r="G10" s="589"/>
      <c r="H10" s="589"/>
      <c r="I10" s="589"/>
      <c r="J10" s="589"/>
      <c r="K10" s="589"/>
      <c r="L10" s="590"/>
    </row>
    <row r="11" spans="1:12" ht="12.75" customHeight="1" x14ac:dyDescent="0.25">
      <c r="A11" s="4"/>
      <c r="B11" s="5" t="s">
        <v>16</v>
      </c>
      <c r="C11" s="589"/>
      <c r="D11" s="589"/>
      <c r="E11" s="589"/>
      <c r="F11" s="589"/>
      <c r="G11" s="589"/>
      <c r="H11" s="589"/>
      <c r="I11" s="589"/>
      <c r="J11" s="589"/>
      <c r="K11" s="589"/>
      <c r="L11" s="590"/>
    </row>
    <row r="12" spans="1:12" ht="12.75" customHeight="1" x14ac:dyDescent="0.25">
      <c r="A12" s="4"/>
      <c r="B12" s="5" t="s">
        <v>17</v>
      </c>
      <c r="C12" s="589" t="s">
        <v>431</v>
      </c>
      <c r="D12" s="589"/>
      <c r="E12" s="589"/>
      <c r="F12" s="589"/>
      <c r="G12" s="589"/>
      <c r="H12" s="589"/>
      <c r="I12" s="589"/>
      <c r="J12" s="589"/>
      <c r="K12" s="589"/>
      <c r="L12" s="590"/>
    </row>
    <row r="13" spans="1:12" ht="12.75" customHeight="1" x14ac:dyDescent="0.25">
      <c r="A13" s="4"/>
      <c r="B13" s="5" t="s">
        <v>18</v>
      </c>
      <c r="C13" s="589"/>
      <c r="D13" s="589"/>
      <c r="E13" s="589"/>
      <c r="F13" s="589"/>
      <c r="G13" s="589"/>
      <c r="H13" s="589"/>
      <c r="I13" s="589"/>
      <c r="J13" s="589"/>
      <c r="K13" s="589"/>
      <c r="L13" s="590"/>
    </row>
    <row r="14" spans="1:12" ht="12.75" customHeight="1" x14ac:dyDescent="0.25">
      <c r="A14" s="7"/>
      <c r="B14" s="8"/>
      <c r="C14" s="9"/>
      <c r="D14" s="9"/>
      <c r="E14" s="9"/>
      <c r="F14" s="9"/>
      <c r="G14" s="9"/>
      <c r="H14" s="9"/>
      <c r="I14" s="9"/>
      <c r="J14" s="9"/>
      <c r="K14" s="9"/>
      <c r="L14" s="10"/>
    </row>
    <row r="15" spans="1:12" s="11" customFormat="1" ht="12.75" customHeight="1" x14ac:dyDescent="0.25">
      <c r="A15" s="603" t="s">
        <v>19</v>
      </c>
      <c r="B15" s="606" t="s">
        <v>20</v>
      </c>
      <c r="C15" s="608" t="s">
        <v>21</v>
      </c>
      <c r="D15" s="609"/>
      <c r="E15" s="609"/>
      <c r="F15" s="609"/>
      <c r="G15" s="610"/>
      <c r="H15" s="608" t="s">
        <v>22</v>
      </c>
      <c r="I15" s="609"/>
      <c r="J15" s="609"/>
      <c r="K15" s="609"/>
      <c r="L15" s="611"/>
    </row>
    <row r="16" spans="1:12" s="11" customFormat="1" ht="12.75" customHeight="1" x14ac:dyDescent="0.25">
      <c r="A16" s="604"/>
      <c r="B16" s="607"/>
      <c r="C16" s="612" t="s">
        <v>23</v>
      </c>
      <c r="D16" s="613" t="s">
        <v>24</v>
      </c>
      <c r="E16" s="615" t="s">
        <v>25</v>
      </c>
      <c r="F16" s="617" t="s">
        <v>26</v>
      </c>
      <c r="G16" s="619" t="s">
        <v>27</v>
      </c>
      <c r="H16" s="612" t="s">
        <v>23</v>
      </c>
      <c r="I16" s="613" t="s">
        <v>24</v>
      </c>
      <c r="J16" s="615" t="s">
        <v>25</v>
      </c>
      <c r="K16" s="617" t="s">
        <v>26</v>
      </c>
      <c r="L16" s="599" t="s">
        <v>27</v>
      </c>
    </row>
    <row r="17" spans="1:12" s="12" customFormat="1" ht="61.5" customHeight="1" thickBot="1" x14ac:dyDescent="0.3">
      <c r="A17" s="605"/>
      <c r="B17" s="607"/>
      <c r="C17" s="612"/>
      <c r="D17" s="614"/>
      <c r="E17" s="616"/>
      <c r="F17" s="618"/>
      <c r="G17" s="619"/>
      <c r="H17" s="622"/>
      <c r="I17" s="623"/>
      <c r="J17" s="616"/>
      <c r="K17" s="618"/>
      <c r="L17" s="600"/>
    </row>
    <row r="18" spans="1:12" s="12" customFormat="1" ht="9.75" customHeight="1" thickTop="1" x14ac:dyDescent="0.25">
      <c r="A18" s="13" t="s">
        <v>28</v>
      </c>
      <c r="B18" s="13">
        <v>2</v>
      </c>
      <c r="C18" s="14">
        <v>3</v>
      </c>
      <c r="D18" s="15">
        <v>4</v>
      </c>
      <c r="E18" s="15">
        <v>5</v>
      </c>
      <c r="F18" s="15">
        <v>6</v>
      </c>
      <c r="G18" s="16">
        <v>7</v>
      </c>
      <c r="H18" s="14">
        <v>8</v>
      </c>
      <c r="I18" s="15">
        <v>9</v>
      </c>
      <c r="J18" s="15">
        <v>10</v>
      </c>
      <c r="K18" s="15">
        <v>11</v>
      </c>
      <c r="L18" s="17">
        <v>12</v>
      </c>
    </row>
    <row r="19" spans="1:12" s="24" customFormat="1" x14ac:dyDescent="0.25">
      <c r="A19" s="18"/>
      <c r="B19" s="19" t="s">
        <v>29</v>
      </c>
      <c r="C19" s="20"/>
      <c r="D19" s="21"/>
      <c r="E19" s="21"/>
      <c r="F19" s="21"/>
      <c r="G19" s="22"/>
      <c r="H19" s="20"/>
      <c r="I19" s="21"/>
      <c r="J19" s="21"/>
      <c r="K19" s="21"/>
      <c r="L19" s="23"/>
    </row>
    <row r="20" spans="1:12" s="24" customFormat="1" ht="12.75" thickBot="1" x14ac:dyDescent="0.3">
      <c r="A20" s="25"/>
      <c r="B20" s="26" t="s">
        <v>30</v>
      </c>
      <c r="C20" s="27">
        <f t="shared" ref="C20:C47" si="0">SUM(D20:G20)</f>
        <v>77520</v>
      </c>
      <c r="D20" s="28">
        <f>SUM(D21,D24,D25,D41,D43)</f>
        <v>77520</v>
      </c>
      <c r="E20" s="28">
        <f>SUM(E21,E24,E43)</f>
        <v>0</v>
      </c>
      <c r="F20" s="28">
        <f>SUM(F21,F26,F43)</f>
        <v>0</v>
      </c>
      <c r="G20" s="29">
        <f>SUM(G21,G45)</f>
        <v>0</v>
      </c>
      <c r="H20" s="27">
        <f>SUM(I20:L20)</f>
        <v>89148</v>
      </c>
      <c r="I20" s="28">
        <f>SUM(I21,I24,I25,I41,I43)</f>
        <v>89148</v>
      </c>
      <c r="J20" s="28">
        <f>SUM(J21,J24,J43)</f>
        <v>0</v>
      </c>
      <c r="K20" s="28">
        <f>SUM(K21,K26,K43)</f>
        <v>0</v>
      </c>
      <c r="L20" s="30">
        <f>SUM(L21,L45)</f>
        <v>0</v>
      </c>
    </row>
    <row r="21" spans="1:12" ht="12.75" thickTop="1" x14ac:dyDescent="0.25">
      <c r="A21" s="31"/>
      <c r="B21" s="32" t="s">
        <v>31</v>
      </c>
      <c r="C21" s="33">
        <f t="shared" si="0"/>
        <v>0</v>
      </c>
      <c r="D21" s="34">
        <f>SUM(D22:D23)</f>
        <v>0</v>
      </c>
      <c r="E21" s="34">
        <f>SUM(E22:E23)</f>
        <v>0</v>
      </c>
      <c r="F21" s="34">
        <f>SUM(F22:F23)</f>
        <v>0</v>
      </c>
      <c r="G21" s="35">
        <f>SUM(G22:G23)</f>
        <v>0</v>
      </c>
      <c r="H21" s="33">
        <f t="shared" ref="H21:H47" si="1">SUM(I21:L21)</f>
        <v>0</v>
      </c>
      <c r="I21" s="34">
        <f>SUM(I22:I23)</f>
        <v>0</v>
      </c>
      <c r="J21" s="34">
        <f>SUM(J22:J23)</f>
        <v>0</v>
      </c>
      <c r="K21" s="34">
        <f>SUM(K22:K23)</f>
        <v>0</v>
      </c>
      <c r="L21" s="36">
        <f>SUM(L22:L23)</f>
        <v>0</v>
      </c>
    </row>
    <row r="22" spans="1:12" x14ac:dyDescent="0.25">
      <c r="A22" s="37"/>
      <c r="B22" s="38" t="s">
        <v>32</v>
      </c>
      <c r="C22" s="39">
        <f t="shared" si="0"/>
        <v>0</v>
      </c>
      <c r="D22" s="40"/>
      <c r="E22" s="40"/>
      <c r="F22" s="40"/>
      <c r="G22" s="41"/>
      <c r="H22" s="39">
        <f t="shared" si="1"/>
        <v>0</v>
      </c>
      <c r="I22" s="40"/>
      <c r="J22" s="40"/>
      <c r="K22" s="40"/>
      <c r="L22" s="42"/>
    </row>
    <row r="23" spans="1:12" x14ac:dyDescent="0.25">
      <c r="A23" s="43"/>
      <c r="B23" s="44" t="s">
        <v>33</v>
      </c>
      <c r="C23" s="45">
        <f t="shared" si="0"/>
        <v>0</v>
      </c>
      <c r="D23" s="46"/>
      <c r="E23" s="46"/>
      <c r="F23" s="46"/>
      <c r="G23" s="47"/>
      <c r="H23" s="45">
        <f t="shared" si="1"/>
        <v>0</v>
      </c>
      <c r="I23" s="46"/>
      <c r="J23" s="46"/>
      <c r="K23" s="46"/>
      <c r="L23" s="48"/>
    </row>
    <row r="24" spans="1:12" s="24" customFormat="1" ht="24.75" thickBot="1" x14ac:dyDescent="0.3">
      <c r="A24" s="49">
        <v>19300</v>
      </c>
      <c r="B24" s="49" t="s">
        <v>34</v>
      </c>
      <c r="C24" s="50">
        <f t="shared" si="0"/>
        <v>77520</v>
      </c>
      <c r="D24" s="51">
        <v>77520</v>
      </c>
      <c r="E24" s="51"/>
      <c r="F24" s="52" t="s">
        <v>35</v>
      </c>
      <c r="G24" s="53" t="s">
        <v>35</v>
      </c>
      <c r="H24" s="50">
        <f t="shared" si="1"/>
        <v>89148</v>
      </c>
      <c r="I24" s="51">
        <f>I51</f>
        <v>89148</v>
      </c>
      <c r="J24" s="51"/>
      <c r="K24" s="52" t="s">
        <v>35</v>
      </c>
      <c r="L24" s="54" t="s">
        <v>35</v>
      </c>
    </row>
    <row r="25" spans="1:12" s="24" customFormat="1" ht="24.75" thickTop="1" x14ac:dyDescent="0.25">
      <c r="A25" s="55"/>
      <c r="B25" s="56" t="s">
        <v>36</v>
      </c>
      <c r="C25" s="57">
        <f t="shared" si="0"/>
        <v>0</v>
      </c>
      <c r="D25" s="58"/>
      <c r="E25" s="59" t="s">
        <v>35</v>
      </c>
      <c r="F25" s="59" t="s">
        <v>35</v>
      </c>
      <c r="G25" s="60" t="s">
        <v>35</v>
      </c>
      <c r="H25" s="57">
        <f t="shared" si="1"/>
        <v>0</v>
      </c>
      <c r="I25" s="61"/>
      <c r="J25" s="59" t="s">
        <v>35</v>
      </c>
      <c r="K25" s="59" t="s">
        <v>35</v>
      </c>
      <c r="L25" s="62" t="s">
        <v>35</v>
      </c>
    </row>
    <row r="26" spans="1:12" s="24" customFormat="1" ht="36" x14ac:dyDescent="0.25">
      <c r="A26" s="56">
        <v>21300</v>
      </c>
      <c r="B26" s="56" t="s">
        <v>37</v>
      </c>
      <c r="C26" s="57">
        <f t="shared" si="0"/>
        <v>0</v>
      </c>
      <c r="D26" s="59" t="s">
        <v>35</v>
      </c>
      <c r="E26" s="59" t="s">
        <v>35</v>
      </c>
      <c r="F26" s="63">
        <f>SUM(F27,F31,F33,F36)</f>
        <v>0</v>
      </c>
      <c r="G26" s="60" t="s">
        <v>35</v>
      </c>
      <c r="H26" s="57">
        <f t="shared" si="1"/>
        <v>0</v>
      </c>
      <c r="I26" s="59" t="s">
        <v>35</v>
      </c>
      <c r="J26" s="59" t="s">
        <v>35</v>
      </c>
      <c r="K26" s="63">
        <f>SUM(K27,K31,K33,K36)</f>
        <v>0</v>
      </c>
      <c r="L26" s="62" t="s">
        <v>35</v>
      </c>
    </row>
    <row r="27" spans="1:12" s="24" customFormat="1" ht="24" x14ac:dyDescent="0.25">
      <c r="A27" s="64">
        <v>21350</v>
      </c>
      <c r="B27" s="56" t="s">
        <v>38</v>
      </c>
      <c r="C27" s="57">
        <f t="shared" si="0"/>
        <v>0</v>
      </c>
      <c r="D27" s="59" t="s">
        <v>35</v>
      </c>
      <c r="E27" s="59" t="s">
        <v>35</v>
      </c>
      <c r="F27" s="63">
        <f>SUM(F28:F30)</f>
        <v>0</v>
      </c>
      <c r="G27" s="60" t="s">
        <v>35</v>
      </c>
      <c r="H27" s="57">
        <f t="shared" si="1"/>
        <v>0</v>
      </c>
      <c r="I27" s="59" t="s">
        <v>35</v>
      </c>
      <c r="J27" s="59" t="s">
        <v>35</v>
      </c>
      <c r="K27" s="63">
        <f>SUM(K28:K30)</f>
        <v>0</v>
      </c>
      <c r="L27" s="62" t="s">
        <v>35</v>
      </c>
    </row>
    <row r="28" spans="1:12" x14ac:dyDescent="0.25">
      <c r="A28" s="37">
        <v>21351</v>
      </c>
      <c r="B28" s="65" t="s">
        <v>39</v>
      </c>
      <c r="C28" s="66">
        <f t="shared" si="0"/>
        <v>0</v>
      </c>
      <c r="D28" s="67" t="s">
        <v>35</v>
      </c>
      <c r="E28" s="67" t="s">
        <v>35</v>
      </c>
      <c r="F28" s="68"/>
      <c r="G28" s="69" t="s">
        <v>35</v>
      </c>
      <c r="H28" s="66">
        <f t="shared" si="1"/>
        <v>0</v>
      </c>
      <c r="I28" s="67" t="s">
        <v>35</v>
      </c>
      <c r="J28" s="67" t="s">
        <v>35</v>
      </c>
      <c r="K28" s="68"/>
      <c r="L28" s="70" t="s">
        <v>35</v>
      </c>
    </row>
    <row r="29" spans="1:12" x14ac:dyDescent="0.25">
      <c r="A29" s="43">
        <v>21352</v>
      </c>
      <c r="B29" s="71" t="s">
        <v>40</v>
      </c>
      <c r="C29" s="72">
        <f t="shared" si="0"/>
        <v>0</v>
      </c>
      <c r="D29" s="73" t="s">
        <v>35</v>
      </c>
      <c r="E29" s="73" t="s">
        <v>35</v>
      </c>
      <c r="F29" s="74"/>
      <c r="G29" s="75" t="s">
        <v>35</v>
      </c>
      <c r="H29" s="72">
        <f t="shared" si="1"/>
        <v>0</v>
      </c>
      <c r="I29" s="73" t="s">
        <v>35</v>
      </c>
      <c r="J29" s="73" t="s">
        <v>35</v>
      </c>
      <c r="K29" s="74"/>
      <c r="L29" s="76" t="s">
        <v>35</v>
      </c>
    </row>
    <row r="30" spans="1:12" ht="24" x14ac:dyDescent="0.25">
      <c r="A30" s="43">
        <v>21359</v>
      </c>
      <c r="B30" s="71" t="s">
        <v>41</v>
      </c>
      <c r="C30" s="72">
        <f t="shared" si="0"/>
        <v>0</v>
      </c>
      <c r="D30" s="73" t="s">
        <v>35</v>
      </c>
      <c r="E30" s="73" t="s">
        <v>35</v>
      </c>
      <c r="F30" s="74"/>
      <c r="G30" s="75" t="s">
        <v>35</v>
      </c>
      <c r="H30" s="72">
        <f t="shared" si="1"/>
        <v>0</v>
      </c>
      <c r="I30" s="73" t="s">
        <v>35</v>
      </c>
      <c r="J30" s="73" t="s">
        <v>35</v>
      </c>
      <c r="K30" s="74"/>
      <c r="L30" s="76" t="s">
        <v>35</v>
      </c>
    </row>
    <row r="31" spans="1:12" s="24" customFormat="1" ht="36" x14ac:dyDescent="0.25">
      <c r="A31" s="64">
        <v>21370</v>
      </c>
      <c r="B31" s="56" t="s">
        <v>42</v>
      </c>
      <c r="C31" s="57">
        <f t="shared" si="0"/>
        <v>0</v>
      </c>
      <c r="D31" s="59" t="s">
        <v>35</v>
      </c>
      <c r="E31" s="59" t="s">
        <v>35</v>
      </c>
      <c r="F31" s="63">
        <f>SUM(F32)</f>
        <v>0</v>
      </c>
      <c r="G31" s="60" t="s">
        <v>35</v>
      </c>
      <c r="H31" s="57">
        <f t="shared" si="1"/>
        <v>0</v>
      </c>
      <c r="I31" s="59" t="s">
        <v>35</v>
      </c>
      <c r="J31" s="59" t="s">
        <v>35</v>
      </c>
      <c r="K31" s="63">
        <f>SUM(K32)</f>
        <v>0</v>
      </c>
      <c r="L31" s="62" t="s">
        <v>35</v>
      </c>
    </row>
    <row r="32" spans="1:12" ht="36" x14ac:dyDescent="0.25">
      <c r="A32" s="77">
        <v>21379</v>
      </c>
      <c r="B32" s="78" t="s">
        <v>43</v>
      </c>
      <c r="C32" s="79">
        <f t="shared" si="0"/>
        <v>0</v>
      </c>
      <c r="D32" s="80" t="s">
        <v>35</v>
      </c>
      <c r="E32" s="80" t="s">
        <v>35</v>
      </c>
      <c r="F32" s="81"/>
      <c r="G32" s="82" t="s">
        <v>35</v>
      </c>
      <c r="H32" s="79">
        <f t="shared" si="1"/>
        <v>0</v>
      </c>
      <c r="I32" s="80" t="s">
        <v>35</v>
      </c>
      <c r="J32" s="80" t="s">
        <v>35</v>
      </c>
      <c r="K32" s="81"/>
      <c r="L32" s="83" t="s">
        <v>35</v>
      </c>
    </row>
    <row r="33" spans="1:12" s="24" customFormat="1" x14ac:dyDescent="0.25">
      <c r="A33" s="64">
        <v>21380</v>
      </c>
      <c r="B33" s="56" t="s">
        <v>44</v>
      </c>
      <c r="C33" s="57">
        <f t="shared" si="0"/>
        <v>0</v>
      </c>
      <c r="D33" s="59" t="s">
        <v>35</v>
      </c>
      <c r="E33" s="59" t="s">
        <v>35</v>
      </c>
      <c r="F33" s="63">
        <f>SUM(F34:F35)</f>
        <v>0</v>
      </c>
      <c r="G33" s="60" t="s">
        <v>35</v>
      </c>
      <c r="H33" s="57">
        <f t="shared" si="1"/>
        <v>0</v>
      </c>
      <c r="I33" s="59" t="s">
        <v>35</v>
      </c>
      <c r="J33" s="59" t="s">
        <v>35</v>
      </c>
      <c r="K33" s="63">
        <f>SUM(K34:K35)</f>
        <v>0</v>
      </c>
      <c r="L33" s="62" t="s">
        <v>35</v>
      </c>
    </row>
    <row r="34" spans="1:12" x14ac:dyDescent="0.25">
      <c r="A34" s="38">
        <v>21381</v>
      </c>
      <c r="B34" s="65" t="s">
        <v>45</v>
      </c>
      <c r="C34" s="66">
        <f t="shared" si="0"/>
        <v>0</v>
      </c>
      <c r="D34" s="67" t="s">
        <v>35</v>
      </c>
      <c r="E34" s="67" t="s">
        <v>35</v>
      </c>
      <c r="F34" s="68"/>
      <c r="G34" s="69" t="s">
        <v>35</v>
      </c>
      <c r="H34" s="66">
        <f t="shared" si="1"/>
        <v>0</v>
      </c>
      <c r="I34" s="67" t="s">
        <v>35</v>
      </c>
      <c r="J34" s="67" t="s">
        <v>35</v>
      </c>
      <c r="K34" s="68"/>
      <c r="L34" s="70" t="s">
        <v>35</v>
      </c>
    </row>
    <row r="35" spans="1:12" ht="24" x14ac:dyDescent="0.25">
      <c r="A35" s="44">
        <v>21383</v>
      </c>
      <c r="B35" s="71" t="s">
        <v>46</v>
      </c>
      <c r="C35" s="72">
        <f>SUM(D35:G35)</f>
        <v>0</v>
      </c>
      <c r="D35" s="73" t="s">
        <v>35</v>
      </c>
      <c r="E35" s="73" t="s">
        <v>35</v>
      </c>
      <c r="F35" s="74"/>
      <c r="G35" s="75" t="s">
        <v>35</v>
      </c>
      <c r="H35" s="72">
        <f t="shared" si="1"/>
        <v>0</v>
      </c>
      <c r="I35" s="73" t="s">
        <v>35</v>
      </c>
      <c r="J35" s="73" t="s">
        <v>35</v>
      </c>
      <c r="K35" s="74"/>
      <c r="L35" s="76" t="s">
        <v>35</v>
      </c>
    </row>
    <row r="36" spans="1:12" s="24" customFormat="1" ht="25.5" customHeight="1" x14ac:dyDescent="0.25">
      <c r="A36" s="64">
        <v>21390</v>
      </c>
      <c r="B36" s="56" t="s">
        <v>47</v>
      </c>
      <c r="C36" s="57">
        <f t="shared" si="0"/>
        <v>0</v>
      </c>
      <c r="D36" s="59" t="s">
        <v>35</v>
      </c>
      <c r="E36" s="59" t="s">
        <v>35</v>
      </c>
      <c r="F36" s="63">
        <f>SUM(F37:F40)</f>
        <v>0</v>
      </c>
      <c r="G36" s="60" t="s">
        <v>35</v>
      </c>
      <c r="H36" s="57">
        <f t="shared" si="1"/>
        <v>0</v>
      </c>
      <c r="I36" s="59" t="s">
        <v>35</v>
      </c>
      <c r="J36" s="59" t="s">
        <v>35</v>
      </c>
      <c r="K36" s="63">
        <f>SUM(K37:K40)</f>
        <v>0</v>
      </c>
      <c r="L36" s="62" t="s">
        <v>35</v>
      </c>
    </row>
    <row r="37" spans="1:12" ht="24" x14ac:dyDescent="0.25">
      <c r="A37" s="38">
        <v>21391</v>
      </c>
      <c r="B37" s="65" t="s">
        <v>48</v>
      </c>
      <c r="C37" s="66">
        <f t="shared" si="0"/>
        <v>0</v>
      </c>
      <c r="D37" s="67" t="s">
        <v>35</v>
      </c>
      <c r="E37" s="67" t="s">
        <v>35</v>
      </c>
      <c r="F37" s="68"/>
      <c r="G37" s="69" t="s">
        <v>35</v>
      </c>
      <c r="H37" s="66">
        <f t="shared" si="1"/>
        <v>0</v>
      </c>
      <c r="I37" s="67" t="s">
        <v>35</v>
      </c>
      <c r="J37" s="67" t="s">
        <v>35</v>
      </c>
      <c r="K37" s="68"/>
      <c r="L37" s="70" t="s">
        <v>35</v>
      </c>
    </row>
    <row r="38" spans="1:12" x14ac:dyDescent="0.25">
      <c r="A38" s="44">
        <v>21393</v>
      </c>
      <c r="B38" s="71" t="s">
        <v>49</v>
      </c>
      <c r="C38" s="72">
        <f t="shared" si="0"/>
        <v>0</v>
      </c>
      <c r="D38" s="73" t="s">
        <v>35</v>
      </c>
      <c r="E38" s="73" t="s">
        <v>35</v>
      </c>
      <c r="F38" s="74"/>
      <c r="G38" s="75" t="s">
        <v>35</v>
      </c>
      <c r="H38" s="72">
        <f t="shared" si="1"/>
        <v>0</v>
      </c>
      <c r="I38" s="73" t="s">
        <v>35</v>
      </c>
      <c r="J38" s="73" t="s">
        <v>35</v>
      </c>
      <c r="K38" s="74"/>
      <c r="L38" s="76" t="s">
        <v>35</v>
      </c>
    </row>
    <row r="39" spans="1:12" x14ac:dyDescent="0.25">
      <c r="A39" s="44">
        <v>21395</v>
      </c>
      <c r="B39" s="71" t="s">
        <v>50</v>
      </c>
      <c r="C39" s="72">
        <f t="shared" si="0"/>
        <v>0</v>
      </c>
      <c r="D39" s="73" t="s">
        <v>35</v>
      </c>
      <c r="E39" s="73" t="s">
        <v>35</v>
      </c>
      <c r="F39" s="74"/>
      <c r="G39" s="75" t="s">
        <v>35</v>
      </c>
      <c r="H39" s="72">
        <f t="shared" si="1"/>
        <v>0</v>
      </c>
      <c r="I39" s="73" t="s">
        <v>35</v>
      </c>
      <c r="J39" s="73" t="s">
        <v>35</v>
      </c>
      <c r="K39" s="74"/>
      <c r="L39" s="76" t="s">
        <v>35</v>
      </c>
    </row>
    <row r="40" spans="1:12" ht="24" x14ac:dyDescent="0.25">
      <c r="A40" s="84">
        <v>21399</v>
      </c>
      <c r="B40" s="85" t="s">
        <v>51</v>
      </c>
      <c r="C40" s="86">
        <f t="shared" si="0"/>
        <v>0</v>
      </c>
      <c r="D40" s="87" t="s">
        <v>35</v>
      </c>
      <c r="E40" s="87" t="s">
        <v>35</v>
      </c>
      <c r="F40" s="88"/>
      <c r="G40" s="89" t="s">
        <v>35</v>
      </c>
      <c r="H40" s="86">
        <f t="shared" si="1"/>
        <v>0</v>
      </c>
      <c r="I40" s="87" t="s">
        <v>35</v>
      </c>
      <c r="J40" s="87" t="s">
        <v>35</v>
      </c>
      <c r="K40" s="88"/>
      <c r="L40" s="90" t="s">
        <v>35</v>
      </c>
    </row>
    <row r="41" spans="1:12" s="24" customFormat="1" ht="26.25" customHeight="1" x14ac:dyDescent="0.25">
      <c r="A41" s="91">
        <v>21420</v>
      </c>
      <c r="B41" s="92" t="s">
        <v>52</v>
      </c>
      <c r="C41" s="93">
        <f>SUM(D41:G41)</f>
        <v>0</v>
      </c>
      <c r="D41" s="94">
        <f>SUM(D42)</f>
        <v>0</v>
      </c>
      <c r="E41" s="95" t="s">
        <v>35</v>
      </c>
      <c r="F41" s="95" t="s">
        <v>35</v>
      </c>
      <c r="G41" s="96" t="s">
        <v>35</v>
      </c>
      <c r="H41" s="93">
        <f>SUM(I41:L41)</f>
        <v>0</v>
      </c>
      <c r="I41" s="94">
        <f>SUM(I42)</f>
        <v>0</v>
      </c>
      <c r="J41" s="95" t="s">
        <v>35</v>
      </c>
      <c r="K41" s="95" t="s">
        <v>35</v>
      </c>
      <c r="L41" s="97" t="s">
        <v>35</v>
      </c>
    </row>
    <row r="42" spans="1:12" s="24" customFormat="1" ht="26.25" customHeight="1" x14ac:dyDescent="0.25">
      <c r="A42" s="84">
        <v>21429</v>
      </c>
      <c r="B42" s="85" t="s">
        <v>53</v>
      </c>
      <c r="C42" s="86">
        <f>SUM(D42:G42)</f>
        <v>0</v>
      </c>
      <c r="D42" s="98"/>
      <c r="E42" s="87" t="s">
        <v>35</v>
      </c>
      <c r="F42" s="87" t="s">
        <v>35</v>
      </c>
      <c r="G42" s="89" t="s">
        <v>35</v>
      </c>
      <c r="H42" s="86">
        <f t="shared" ref="H42:H44" si="2">SUM(I42:L42)</f>
        <v>0</v>
      </c>
      <c r="I42" s="98"/>
      <c r="J42" s="87" t="s">
        <v>35</v>
      </c>
      <c r="K42" s="87" t="s">
        <v>35</v>
      </c>
      <c r="L42" s="90" t="s">
        <v>35</v>
      </c>
    </row>
    <row r="43" spans="1:12" s="24" customFormat="1" ht="24" x14ac:dyDescent="0.25">
      <c r="A43" s="64">
        <v>21490</v>
      </c>
      <c r="B43" s="56" t="s">
        <v>54</v>
      </c>
      <c r="C43" s="57">
        <f t="shared" si="0"/>
        <v>0</v>
      </c>
      <c r="D43" s="99">
        <f>D44</f>
        <v>0</v>
      </c>
      <c r="E43" s="99">
        <f t="shared" ref="E43:F43" si="3">E44</f>
        <v>0</v>
      </c>
      <c r="F43" s="99">
        <f t="shared" si="3"/>
        <v>0</v>
      </c>
      <c r="G43" s="60" t="s">
        <v>35</v>
      </c>
      <c r="H43" s="100">
        <f t="shared" si="2"/>
        <v>0</v>
      </c>
      <c r="I43" s="99">
        <f>I44</f>
        <v>0</v>
      </c>
      <c r="J43" s="99">
        <f t="shared" ref="J43:K43" si="4">J44</f>
        <v>0</v>
      </c>
      <c r="K43" s="99">
        <f t="shared" si="4"/>
        <v>0</v>
      </c>
      <c r="L43" s="62" t="s">
        <v>35</v>
      </c>
    </row>
    <row r="44" spans="1:12" s="24" customFormat="1" ht="24" x14ac:dyDescent="0.25">
      <c r="A44" s="44">
        <v>21499</v>
      </c>
      <c r="B44" s="71" t="s">
        <v>55</v>
      </c>
      <c r="C44" s="79">
        <f>SUM(D44:G44)</f>
        <v>0</v>
      </c>
      <c r="D44" s="101"/>
      <c r="E44" s="102"/>
      <c r="F44" s="102"/>
      <c r="G44" s="103" t="s">
        <v>35</v>
      </c>
      <c r="H44" s="104">
        <f t="shared" si="2"/>
        <v>0</v>
      </c>
      <c r="I44" s="40"/>
      <c r="J44" s="105"/>
      <c r="K44" s="105"/>
      <c r="L44" s="106" t="s">
        <v>35</v>
      </c>
    </row>
    <row r="45" spans="1:12" ht="12.75" customHeight="1" x14ac:dyDescent="0.25">
      <c r="A45" s="107">
        <v>23000</v>
      </c>
      <c r="B45" s="108" t="s">
        <v>56</v>
      </c>
      <c r="C45" s="109">
        <f>SUM(D45:G45)</f>
        <v>0</v>
      </c>
      <c r="D45" s="59" t="s">
        <v>35</v>
      </c>
      <c r="E45" s="59" t="s">
        <v>35</v>
      </c>
      <c r="F45" s="59" t="s">
        <v>35</v>
      </c>
      <c r="G45" s="99">
        <f>SUM(G46:G47)</f>
        <v>0</v>
      </c>
      <c r="H45" s="109">
        <f t="shared" si="1"/>
        <v>0</v>
      </c>
      <c r="I45" s="87" t="s">
        <v>35</v>
      </c>
      <c r="J45" s="87" t="s">
        <v>35</v>
      </c>
      <c r="K45" s="87" t="s">
        <v>35</v>
      </c>
      <c r="L45" s="110">
        <f>SUM(L46:L47)</f>
        <v>0</v>
      </c>
    </row>
    <row r="46" spans="1:12" ht="24" x14ac:dyDescent="0.25">
      <c r="A46" s="111">
        <v>23410</v>
      </c>
      <c r="B46" s="112" t="s">
        <v>57</v>
      </c>
      <c r="C46" s="113">
        <f t="shared" si="0"/>
        <v>0</v>
      </c>
      <c r="D46" s="95" t="s">
        <v>35</v>
      </c>
      <c r="E46" s="95" t="s">
        <v>35</v>
      </c>
      <c r="F46" s="95" t="s">
        <v>35</v>
      </c>
      <c r="G46" s="114"/>
      <c r="H46" s="113">
        <f t="shared" si="1"/>
        <v>0</v>
      </c>
      <c r="I46" s="95" t="s">
        <v>35</v>
      </c>
      <c r="J46" s="95" t="s">
        <v>35</v>
      </c>
      <c r="K46" s="95" t="s">
        <v>35</v>
      </c>
      <c r="L46" s="115"/>
    </row>
    <row r="47" spans="1:12" ht="24" x14ac:dyDescent="0.25">
      <c r="A47" s="111">
        <v>23510</v>
      </c>
      <c r="B47" s="112" t="s">
        <v>58</v>
      </c>
      <c r="C47" s="93">
        <f t="shared" si="0"/>
        <v>0</v>
      </c>
      <c r="D47" s="95" t="s">
        <v>35</v>
      </c>
      <c r="E47" s="95" t="s">
        <v>35</v>
      </c>
      <c r="F47" s="95" t="s">
        <v>35</v>
      </c>
      <c r="G47" s="114"/>
      <c r="H47" s="93">
        <f t="shared" si="1"/>
        <v>0</v>
      </c>
      <c r="I47" s="95" t="s">
        <v>35</v>
      </c>
      <c r="J47" s="95" t="s">
        <v>35</v>
      </c>
      <c r="K47" s="95" t="s">
        <v>35</v>
      </c>
      <c r="L47" s="115"/>
    </row>
    <row r="48" spans="1:12" x14ac:dyDescent="0.25">
      <c r="A48" s="116"/>
      <c r="B48" s="112"/>
      <c r="C48" s="117"/>
      <c r="D48" s="95"/>
      <c r="E48" s="95"/>
      <c r="F48" s="94"/>
      <c r="G48" s="118"/>
      <c r="H48" s="117"/>
      <c r="I48" s="95"/>
      <c r="J48" s="95"/>
      <c r="K48" s="94"/>
      <c r="L48" s="119"/>
    </row>
    <row r="49" spans="1:12" s="24" customFormat="1" x14ac:dyDescent="0.25">
      <c r="A49" s="120"/>
      <c r="B49" s="121" t="s">
        <v>59</v>
      </c>
      <c r="C49" s="122"/>
      <c r="D49" s="123"/>
      <c r="E49" s="123"/>
      <c r="F49" s="123"/>
      <c r="G49" s="124"/>
      <c r="H49" s="122"/>
      <c r="I49" s="123"/>
      <c r="J49" s="123"/>
      <c r="K49" s="123"/>
      <c r="L49" s="125"/>
    </row>
    <row r="50" spans="1:12" s="24" customFormat="1" ht="12.75" thickBot="1" x14ac:dyDescent="0.3">
      <c r="A50" s="126"/>
      <c r="B50" s="25" t="s">
        <v>60</v>
      </c>
      <c r="C50" s="127">
        <f t="shared" ref="C50:C113" si="5">SUM(D50:G50)</f>
        <v>77520</v>
      </c>
      <c r="D50" s="128">
        <f>SUM(D51,D283)</f>
        <v>77520</v>
      </c>
      <c r="E50" s="128">
        <f>SUM(E51,E283)</f>
        <v>0</v>
      </c>
      <c r="F50" s="128">
        <f>SUM(F51,F283)</f>
        <v>0</v>
      </c>
      <c r="G50" s="129">
        <f>SUM(G51,G283)</f>
        <v>0</v>
      </c>
      <c r="H50" s="127">
        <f t="shared" ref="H50:H113" si="6">SUM(I50:L50)</f>
        <v>89148</v>
      </c>
      <c r="I50" s="128">
        <f>SUM(I51,I283)</f>
        <v>89148</v>
      </c>
      <c r="J50" s="128">
        <f>SUM(J51,J283)</f>
        <v>0</v>
      </c>
      <c r="K50" s="128">
        <f>SUM(K51,K283)</f>
        <v>0</v>
      </c>
      <c r="L50" s="130">
        <f>SUM(L51,L283)</f>
        <v>0</v>
      </c>
    </row>
    <row r="51" spans="1:12" s="24" customFormat="1" ht="36.75" thickTop="1" x14ac:dyDescent="0.25">
      <c r="A51" s="131"/>
      <c r="B51" s="132" t="s">
        <v>61</v>
      </c>
      <c r="C51" s="133">
        <f t="shared" si="5"/>
        <v>77520</v>
      </c>
      <c r="D51" s="134">
        <f>SUM(D52,D194)</f>
        <v>77520</v>
      </c>
      <c r="E51" s="134">
        <f>SUM(E52,E194)</f>
        <v>0</v>
      </c>
      <c r="F51" s="134">
        <f>SUM(F52,F194)</f>
        <v>0</v>
      </c>
      <c r="G51" s="135">
        <f>SUM(G52,G194)</f>
        <v>0</v>
      </c>
      <c r="H51" s="133">
        <f t="shared" si="6"/>
        <v>89148</v>
      </c>
      <c r="I51" s="134">
        <f>SUM(I52,I194)</f>
        <v>89148</v>
      </c>
      <c r="J51" s="134">
        <f>SUM(J52,J194)</f>
        <v>0</v>
      </c>
      <c r="K51" s="134">
        <f>SUM(K52,K194)</f>
        <v>0</v>
      </c>
      <c r="L51" s="136">
        <f>SUM(L52,L194)</f>
        <v>0</v>
      </c>
    </row>
    <row r="52" spans="1:12" s="24" customFormat="1" ht="24" x14ac:dyDescent="0.25">
      <c r="A52" s="137"/>
      <c r="B52" s="18" t="s">
        <v>62</v>
      </c>
      <c r="C52" s="138">
        <f t="shared" si="5"/>
        <v>77520</v>
      </c>
      <c r="D52" s="139">
        <f>SUM(D53,D75,D173,D187)</f>
        <v>77520</v>
      </c>
      <c r="E52" s="139">
        <f>SUM(E53,E75,E173,E187)</f>
        <v>0</v>
      </c>
      <c r="F52" s="139">
        <f>SUM(F53,F75,F173,F187)</f>
        <v>0</v>
      </c>
      <c r="G52" s="140">
        <f>SUM(G53,G75,G173,G187)</f>
        <v>0</v>
      </c>
      <c r="H52" s="138">
        <f t="shared" si="6"/>
        <v>89148</v>
      </c>
      <c r="I52" s="139">
        <f>SUM(I53,I75,I173,I187)</f>
        <v>89148</v>
      </c>
      <c r="J52" s="139">
        <f>SUM(J53,J75,J173,J187)</f>
        <v>0</v>
      </c>
      <c r="K52" s="139">
        <f>SUM(K53,K75,K173,K187)</f>
        <v>0</v>
      </c>
      <c r="L52" s="141">
        <f>SUM(L53,L75,L173,L187)</f>
        <v>0</v>
      </c>
    </row>
    <row r="53" spans="1:12" s="24" customFormat="1" x14ac:dyDescent="0.25">
      <c r="A53" s="142">
        <v>1000</v>
      </c>
      <c r="B53" s="142" t="s">
        <v>63</v>
      </c>
      <c r="C53" s="143">
        <f t="shared" si="5"/>
        <v>0</v>
      </c>
      <c r="D53" s="144">
        <f>SUM(D54,D67)</f>
        <v>0</v>
      </c>
      <c r="E53" s="144">
        <f>SUM(E54,E67)</f>
        <v>0</v>
      </c>
      <c r="F53" s="144">
        <f>SUM(F54,F67)</f>
        <v>0</v>
      </c>
      <c r="G53" s="145">
        <f>SUM(G54,G67)</f>
        <v>0</v>
      </c>
      <c r="H53" s="143">
        <f t="shared" si="6"/>
        <v>0</v>
      </c>
      <c r="I53" s="144">
        <f>SUM(I54,I67)</f>
        <v>0</v>
      </c>
      <c r="J53" s="144">
        <f>SUM(J54,J67)</f>
        <v>0</v>
      </c>
      <c r="K53" s="144">
        <f>SUM(K54,K67)</f>
        <v>0</v>
      </c>
      <c r="L53" s="146">
        <f>SUM(L54,L67)</f>
        <v>0</v>
      </c>
    </row>
    <row r="54" spans="1:12" x14ac:dyDescent="0.25">
      <c r="A54" s="56">
        <v>1100</v>
      </c>
      <c r="B54" s="147" t="s">
        <v>64</v>
      </c>
      <c r="C54" s="57">
        <f t="shared" si="5"/>
        <v>0</v>
      </c>
      <c r="D54" s="63">
        <f>SUM(D55,D58,D66)</f>
        <v>0</v>
      </c>
      <c r="E54" s="63">
        <f>SUM(E55,E58,E66)</f>
        <v>0</v>
      </c>
      <c r="F54" s="63">
        <f>SUM(F55,F58,F66)</f>
        <v>0</v>
      </c>
      <c r="G54" s="148">
        <f>SUM(G55,G58,G66)</f>
        <v>0</v>
      </c>
      <c r="H54" s="57">
        <f t="shared" si="6"/>
        <v>0</v>
      </c>
      <c r="I54" s="63">
        <f>SUM(I55,I58,I66)</f>
        <v>0</v>
      </c>
      <c r="J54" s="63">
        <f>SUM(J55,J58,J66)</f>
        <v>0</v>
      </c>
      <c r="K54" s="63">
        <f>SUM(K55,K58,K66)</f>
        <v>0</v>
      </c>
      <c r="L54" s="149">
        <f>SUM(L55,L58,L66)</f>
        <v>0</v>
      </c>
    </row>
    <row r="55" spans="1:12" x14ac:dyDescent="0.25">
      <c r="A55" s="150">
        <v>1110</v>
      </c>
      <c r="B55" s="112" t="s">
        <v>65</v>
      </c>
      <c r="C55" s="117">
        <f t="shared" si="5"/>
        <v>0</v>
      </c>
      <c r="D55" s="151">
        <f>SUM(D56:D57)</f>
        <v>0</v>
      </c>
      <c r="E55" s="151">
        <f>SUM(E56:E57)</f>
        <v>0</v>
      </c>
      <c r="F55" s="151">
        <f>SUM(F56:F57)</f>
        <v>0</v>
      </c>
      <c r="G55" s="152">
        <f>SUM(G56:G57)</f>
        <v>0</v>
      </c>
      <c r="H55" s="117">
        <f t="shared" si="6"/>
        <v>0</v>
      </c>
      <c r="I55" s="151">
        <f>SUM(I56:I57)</f>
        <v>0</v>
      </c>
      <c r="J55" s="151">
        <f>SUM(J56:J57)</f>
        <v>0</v>
      </c>
      <c r="K55" s="151">
        <f>SUM(K56:K57)</f>
        <v>0</v>
      </c>
      <c r="L55" s="153">
        <f>SUM(L56:L57)</f>
        <v>0</v>
      </c>
    </row>
    <row r="56" spans="1:12" x14ac:dyDescent="0.25">
      <c r="A56" s="38">
        <v>1111</v>
      </c>
      <c r="B56" s="65" t="s">
        <v>66</v>
      </c>
      <c r="C56" s="66">
        <f t="shared" si="5"/>
        <v>0</v>
      </c>
      <c r="D56" s="68"/>
      <c r="E56" s="68"/>
      <c r="F56" s="68"/>
      <c r="G56" s="154"/>
      <c r="H56" s="66">
        <f t="shared" si="6"/>
        <v>0</v>
      </c>
      <c r="I56" s="68"/>
      <c r="J56" s="68"/>
      <c r="K56" s="68"/>
      <c r="L56" s="155"/>
    </row>
    <row r="57" spans="1:12" ht="24" customHeight="1" x14ac:dyDescent="0.25">
      <c r="A57" s="44">
        <v>1119</v>
      </c>
      <c r="B57" s="71" t="s">
        <v>67</v>
      </c>
      <c r="C57" s="72">
        <f t="shared" si="5"/>
        <v>0</v>
      </c>
      <c r="D57" s="74"/>
      <c r="E57" s="74"/>
      <c r="F57" s="74"/>
      <c r="G57" s="157"/>
      <c r="H57" s="72">
        <f t="shared" si="6"/>
        <v>0</v>
      </c>
      <c r="I57" s="74"/>
      <c r="J57" s="74"/>
      <c r="K57" s="74"/>
      <c r="L57" s="158"/>
    </row>
    <row r="58" spans="1:12" x14ac:dyDescent="0.25">
      <c r="A58" s="159">
        <v>1140</v>
      </c>
      <c r="B58" s="71" t="s">
        <v>68</v>
      </c>
      <c r="C58" s="72">
        <f t="shared" si="5"/>
        <v>0</v>
      </c>
      <c r="D58" s="160">
        <f>SUM(D59:D65)</f>
        <v>0</v>
      </c>
      <c r="E58" s="160">
        <f>SUM(E59:E65)</f>
        <v>0</v>
      </c>
      <c r="F58" s="160">
        <f>SUM(F59:F65)</f>
        <v>0</v>
      </c>
      <c r="G58" s="161">
        <f>SUM(G59:G65)</f>
        <v>0</v>
      </c>
      <c r="H58" s="72">
        <f t="shared" si="6"/>
        <v>0</v>
      </c>
      <c r="I58" s="160">
        <f>SUM(I59:I65)</f>
        <v>0</v>
      </c>
      <c r="J58" s="160">
        <f>SUM(J59:J65)</f>
        <v>0</v>
      </c>
      <c r="K58" s="160">
        <f>SUM(K59:K65)</f>
        <v>0</v>
      </c>
      <c r="L58" s="162">
        <f>SUM(L59:L65)</f>
        <v>0</v>
      </c>
    </row>
    <row r="59" spans="1:12" x14ac:dyDescent="0.25">
      <c r="A59" s="44">
        <v>1141</v>
      </c>
      <c r="B59" s="71" t="s">
        <v>69</v>
      </c>
      <c r="C59" s="72">
        <f t="shared" si="5"/>
        <v>0</v>
      </c>
      <c r="D59" s="74"/>
      <c r="E59" s="74"/>
      <c r="F59" s="74"/>
      <c r="G59" s="157"/>
      <c r="H59" s="72">
        <f t="shared" si="6"/>
        <v>0</v>
      </c>
      <c r="I59" s="74"/>
      <c r="J59" s="74"/>
      <c r="K59" s="74"/>
      <c r="L59" s="158"/>
    </row>
    <row r="60" spans="1:12" ht="24.75" customHeight="1" x14ac:dyDescent="0.25">
      <c r="A60" s="44">
        <v>1142</v>
      </c>
      <c r="B60" s="71" t="s">
        <v>70</v>
      </c>
      <c r="C60" s="72">
        <f t="shared" si="5"/>
        <v>0</v>
      </c>
      <c r="D60" s="74"/>
      <c r="E60" s="74"/>
      <c r="F60" s="74"/>
      <c r="G60" s="157"/>
      <c r="H60" s="72">
        <f t="shared" si="6"/>
        <v>0</v>
      </c>
      <c r="I60" s="74"/>
      <c r="J60" s="74"/>
      <c r="K60" s="74"/>
      <c r="L60" s="158"/>
    </row>
    <row r="61" spans="1:12" ht="24" x14ac:dyDescent="0.25">
      <c r="A61" s="44">
        <v>1145</v>
      </c>
      <c r="B61" s="71" t="s">
        <v>71</v>
      </c>
      <c r="C61" s="72">
        <f t="shared" si="5"/>
        <v>0</v>
      </c>
      <c r="D61" s="74"/>
      <c r="E61" s="74"/>
      <c r="F61" s="74"/>
      <c r="G61" s="157"/>
      <c r="H61" s="72">
        <f t="shared" si="6"/>
        <v>0</v>
      </c>
      <c r="I61" s="74"/>
      <c r="J61" s="74"/>
      <c r="K61" s="74"/>
      <c r="L61" s="158"/>
    </row>
    <row r="62" spans="1:12" ht="27.75" customHeight="1" x14ac:dyDescent="0.25">
      <c r="A62" s="44">
        <v>1146</v>
      </c>
      <c r="B62" s="71" t="s">
        <v>72</v>
      </c>
      <c r="C62" s="72">
        <f t="shared" si="5"/>
        <v>0</v>
      </c>
      <c r="D62" s="74"/>
      <c r="E62" s="74"/>
      <c r="F62" s="74"/>
      <c r="G62" s="157"/>
      <c r="H62" s="72">
        <f t="shared" si="6"/>
        <v>0</v>
      </c>
      <c r="I62" s="74"/>
      <c r="J62" s="74"/>
      <c r="K62" s="74"/>
      <c r="L62" s="158"/>
    </row>
    <row r="63" spans="1:12" x14ac:dyDescent="0.25">
      <c r="A63" s="44">
        <v>1147</v>
      </c>
      <c r="B63" s="71" t="s">
        <v>73</v>
      </c>
      <c r="C63" s="72">
        <f t="shared" si="5"/>
        <v>0</v>
      </c>
      <c r="D63" s="74"/>
      <c r="E63" s="74"/>
      <c r="F63" s="74"/>
      <c r="G63" s="157"/>
      <c r="H63" s="72">
        <f t="shared" si="6"/>
        <v>0</v>
      </c>
      <c r="I63" s="74"/>
      <c r="J63" s="74"/>
      <c r="K63" s="74"/>
      <c r="L63" s="158"/>
    </row>
    <row r="64" spans="1:12" x14ac:dyDescent="0.25">
      <c r="A64" s="44">
        <v>1148</v>
      </c>
      <c r="B64" s="71" t="s">
        <v>74</v>
      </c>
      <c r="C64" s="72">
        <f t="shared" si="5"/>
        <v>0</v>
      </c>
      <c r="D64" s="74"/>
      <c r="E64" s="74"/>
      <c r="F64" s="74"/>
      <c r="G64" s="157"/>
      <c r="H64" s="72">
        <f t="shared" si="6"/>
        <v>0</v>
      </c>
      <c r="I64" s="74"/>
      <c r="J64" s="74"/>
      <c r="K64" s="74"/>
      <c r="L64" s="158"/>
    </row>
    <row r="65" spans="1:12" ht="24" customHeight="1" x14ac:dyDescent="0.25">
      <c r="A65" s="44">
        <v>1149</v>
      </c>
      <c r="B65" s="71" t="s">
        <v>75</v>
      </c>
      <c r="C65" s="72">
        <f t="shared" si="5"/>
        <v>0</v>
      </c>
      <c r="D65" s="74"/>
      <c r="E65" s="74"/>
      <c r="F65" s="74"/>
      <c r="G65" s="157"/>
      <c r="H65" s="72">
        <f t="shared" si="6"/>
        <v>0</v>
      </c>
      <c r="I65" s="74"/>
      <c r="J65" s="74"/>
      <c r="K65" s="74"/>
      <c r="L65" s="158"/>
    </row>
    <row r="66" spans="1:12" ht="36" x14ac:dyDescent="0.25">
      <c r="A66" s="150">
        <v>1150</v>
      </c>
      <c r="B66" s="112" t="s">
        <v>76</v>
      </c>
      <c r="C66" s="117">
        <f t="shared" si="5"/>
        <v>0</v>
      </c>
      <c r="D66" s="163"/>
      <c r="E66" s="163"/>
      <c r="F66" s="163"/>
      <c r="G66" s="164"/>
      <c r="H66" s="117">
        <f t="shared" si="6"/>
        <v>0</v>
      </c>
      <c r="I66" s="163"/>
      <c r="J66" s="163"/>
      <c r="K66" s="163"/>
      <c r="L66" s="165"/>
    </row>
    <row r="67" spans="1:12" ht="24" x14ac:dyDescent="0.25">
      <c r="A67" s="56">
        <v>1200</v>
      </c>
      <c r="B67" s="147" t="s">
        <v>77</v>
      </c>
      <c r="C67" s="57">
        <f t="shared" si="5"/>
        <v>0</v>
      </c>
      <c r="D67" s="63">
        <f>SUM(D68:D69)</f>
        <v>0</v>
      </c>
      <c r="E67" s="63">
        <f>SUM(E68:E69)</f>
        <v>0</v>
      </c>
      <c r="F67" s="63">
        <f>SUM(F68:F69)</f>
        <v>0</v>
      </c>
      <c r="G67" s="166">
        <f>SUM(G68:G69)</f>
        <v>0</v>
      </c>
      <c r="H67" s="57">
        <f t="shared" si="6"/>
        <v>0</v>
      </c>
      <c r="I67" s="63">
        <f>SUM(I68:I69)</f>
        <v>0</v>
      </c>
      <c r="J67" s="63">
        <f>SUM(J68:J69)</f>
        <v>0</v>
      </c>
      <c r="K67" s="63">
        <f>SUM(K68:K69)</f>
        <v>0</v>
      </c>
      <c r="L67" s="167">
        <f>SUM(L68:L69)</f>
        <v>0</v>
      </c>
    </row>
    <row r="68" spans="1:12" ht="24" x14ac:dyDescent="0.25">
      <c r="A68" s="168">
        <v>1210</v>
      </c>
      <c r="B68" s="65" t="s">
        <v>78</v>
      </c>
      <c r="C68" s="66">
        <f t="shared" si="5"/>
        <v>0</v>
      </c>
      <c r="D68" s="68"/>
      <c r="E68" s="68"/>
      <c r="F68" s="68"/>
      <c r="G68" s="154"/>
      <c r="H68" s="66">
        <f t="shared" si="6"/>
        <v>0</v>
      </c>
      <c r="I68" s="68"/>
      <c r="J68" s="68"/>
      <c r="K68" s="68"/>
      <c r="L68" s="155"/>
    </row>
    <row r="69" spans="1:12" ht="24" x14ac:dyDescent="0.25">
      <c r="A69" s="159">
        <v>1220</v>
      </c>
      <c r="B69" s="71" t="s">
        <v>79</v>
      </c>
      <c r="C69" s="72">
        <f t="shared" si="5"/>
        <v>0</v>
      </c>
      <c r="D69" s="160">
        <f>SUM(D70:D74)</f>
        <v>0</v>
      </c>
      <c r="E69" s="160">
        <f>SUM(E70:E74)</f>
        <v>0</v>
      </c>
      <c r="F69" s="160">
        <f>SUM(F70:F74)</f>
        <v>0</v>
      </c>
      <c r="G69" s="161">
        <f>SUM(G70:G74)</f>
        <v>0</v>
      </c>
      <c r="H69" s="72">
        <f t="shared" si="6"/>
        <v>0</v>
      </c>
      <c r="I69" s="160">
        <f>SUM(I70:I74)</f>
        <v>0</v>
      </c>
      <c r="J69" s="160">
        <f>SUM(J70:J74)</f>
        <v>0</v>
      </c>
      <c r="K69" s="160">
        <f>SUM(K70:K74)</f>
        <v>0</v>
      </c>
      <c r="L69" s="162">
        <f>SUM(L70:L74)</f>
        <v>0</v>
      </c>
    </row>
    <row r="70" spans="1:12" ht="48" x14ac:dyDescent="0.25">
      <c r="A70" s="44">
        <v>1221</v>
      </c>
      <c r="B70" s="71" t="s">
        <v>80</v>
      </c>
      <c r="C70" s="72">
        <f t="shared" si="5"/>
        <v>0</v>
      </c>
      <c r="D70" s="74"/>
      <c r="E70" s="74"/>
      <c r="F70" s="74"/>
      <c r="G70" s="157"/>
      <c r="H70" s="72">
        <f t="shared" si="6"/>
        <v>0</v>
      </c>
      <c r="I70" s="74"/>
      <c r="J70" s="74"/>
      <c r="K70" s="74"/>
      <c r="L70" s="158"/>
    </row>
    <row r="71" spans="1:12" x14ac:dyDescent="0.25">
      <c r="A71" s="44">
        <v>1223</v>
      </c>
      <c r="B71" s="71" t="s">
        <v>81</v>
      </c>
      <c r="C71" s="72">
        <f t="shared" si="5"/>
        <v>0</v>
      </c>
      <c r="D71" s="74"/>
      <c r="E71" s="74"/>
      <c r="F71" s="74"/>
      <c r="G71" s="157"/>
      <c r="H71" s="72">
        <f t="shared" si="6"/>
        <v>0</v>
      </c>
      <c r="I71" s="74"/>
      <c r="J71" s="74"/>
      <c r="K71" s="74"/>
      <c r="L71" s="158"/>
    </row>
    <row r="72" spans="1:12" x14ac:dyDescent="0.25">
      <c r="A72" s="44">
        <v>1225</v>
      </c>
      <c r="B72" s="71" t="s">
        <v>82</v>
      </c>
      <c r="C72" s="72">
        <f t="shared" si="5"/>
        <v>0</v>
      </c>
      <c r="D72" s="74"/>
      <c r="E72" s="74"/>
      <c r="F72" s="74"/>
      <c r="G72" s="157"/>
      <c r="H72" s="72">
        <f t="shared" si="6"/>
        <v>0</v>
      </c>
      <c r="I72" s="74"/>
      <c r="J72" s="74"/>
      <c r="K72" s="74"/>
      <c r="L72" s="158"/>
    </row>
    <row r="73" spans="1:12" ht="36" x14ac:dyDescent="0.25">
      <c r="A73" s="44">
        <v>1227</v>
      </c>
      <c r="B73" s="71" t="s">
        <v>83</v>
      </c>
      <c r="C73" s="72">
        <f t="shared" si="5"/>
        <v>0</v>
      </c>
      <c r="D73" s="74"/>
      <c r="E73" s="74"/>
      <c r="F73" s="74"/>
      <c r="G73" s="157"/>
      <c r="H73" s="72">
        <f t="shared" si="6"/>
        <v>0</v>
      </c>
      <c r="I73" s="74"/>
      <c r="J73" s="74"/>
      <c r="K73" s="74"/>
      <c r="L73" s="158"/>
    </row>
    <row r="74" spans="1:12" ht="48" x14ac:dyDescent="0.25">
      <c r="A74" s="44">
        <v>1228</v>
      </c>
      <c r="B74" s="71" t="s">
        <v>84</v>
      </c>
      <c r="C74" s="72">
        <f t="shared" si="5"/>
        <v>0</v>
      </c>
      <c r="D74" s="74"/>
      <c r="E74" s="74"/>
      <c r="F74" s="74"/>
      <c r="G74" s="157"/>
      <c r="H74" s="72">
        <f t="shared" si="6"/>
        <v>0</v>
      </c>
      <c r="I74" s="74"/>
      <c r="J74" s="74"/>
      <c r="K74" s="74"/>
      <c r="L74" s="158"/>
    </row>
    <row r="75" spans="1:12" x14ac:dyDescent="0.25">
      <c r="A75" s="142">
        <v>2000</v>
      </c>
      <c r="B75" s="142" t="s">
        <v>85</v>
      </c>
      <c r="C75" s="143">
        <f t="shared" si="5"/>
        <v>77520</v>
      </c>
      <c r="D75" s="144">
        <f>SUM(D76,D83,D130,D164,D165,D172)</f>
        <v>77520</v>
      </c>
      <c r="E75" s="144">
        <f>SUM(E76,E83,E130,E164,E165,E172)</f>
        <v>0</v>
      </c>
      <c r="F75" s="144">
        <f>SUM(F76,F83,F130,F164,F165,F172)</f>
        <v>0</v>
      </c>
      <c r="G75" s="145">
        <f>SUM(G76,G83,G130,G164,G165,G172)</f>
        <v>0</v>
      </c>
      <c r="H75" s="143">
        <f t="shared" si="6"/>
        <v>89148</v>
      </c>
      <c r="I75" s="144">
        <f>SUM(I76,I83,I130,I164,I165,I172)</f>
        <v>89148</v>
      </c>
      <c r="J75" s="144">
        <f>SUM(J76,J83,J130,J164,J165,J172)</f>
        <v>0</v>
      </c>
      <c r="K75" s="144">
        <f>SUM(K76,K83,K130,K164,K165,K172)</f>
        <v>0</v>
      </c>
      <c r="L75" s="146">
        <f>SUM(L76,L83,L130,L164,L165,L172)</f>
        <v>0</v>
      </c>
    </row>
    <row r="76" spans="1:12" ht="24" x14ac:dyDescent="0.25">
      <c r="A76" s="56">
        <v>2100</v>
      </c>
      <c r="B76" s="147" t="s">
        <v>86</v>
      </c>
      <c r="C76" s="57">
        <f t="shared" si="5"/>
        <v>0</v>
      </c>
      <c r="D76" s="63">
        <f>SUM(D77,D80)</f>
        <v>0</v>
      </c>
      <c r="E76" s="63">
        <f>SUM(E77,E80)</f>
        <v>0</v>
      </c>
      <c r="F76" s="63">
        <f>SUM(F77,F80)</f>
        <v>0</v>
      </c>
      <c r="G76" s="166">
        <f>SUM(G77,G80)</f>
        <v>0</v>
      </c>
      <c r="H76" s="57">
        <f t="shared" si="6"/>
        <v>0</v>
      </c>
      <c r="I76" s="63">
        <f>SUM(I77,I80)</f>
        <v>0</v>
      </c>
      <c r="J76" s="63">
        <f>SUM(J77,J80)</f>
        <v>0</v>
      </c>
      <c r="K76" s="63">
        <f>SUM(K77,K80)</f>
        <v>0</v>
      </c>
      <c r="L76" s="167">
        <f>SUM(L77,L80)</f>
        <v>0</v>
      </c>
    </row>
    <row r="77" spans="1:12" ht="24" x14ac:dyDescent="0.25">
      <c r="A77" s="168">
        <v>2110</v>
      </c>
      <c r="B77" s="65" t="s">
        <v>87</v>
      </c>
      <c r="C77" s="66">
        <f t="shared" si="5"/>
        <v>0</v>
      </c>
      <c r="D77" s="169">
        <f>SUM(D78:D79)</f>
        <v>0</v>
      </c>
      <c r="E77" s="169">
        <f>SUM(E78:E79)</f>
        <v>0</v>
      </c>
      <c r="F77" s="169">
        <f>SUM(F78:F79)</f>
        <v>0</v>
      </c>
      <c r="G77" s="170">
        <f>SUM(G78:G79)</f>
        <v>0</v>
      </c>
      <c r="H77" s="66">
        <f t="shared" si="6"/>
        <v>0</v>
      </c>
      <c r="I77" s="169">
        <f>SUM(I78:I79)</f>
        <v>0</v>
      </c>
      <c r="J77" s="169">
        <f>SUM(J78:J79)</f>
        <v>0</v>
      </c>
      <c r="K77" s="169">
        <f>SUM(K78:K79)</f>
        <v>0</v>
      </c>
      <c r="L77" s="171">
        <f>SUM(L78:L79)</f>
        <v>0</v>
      </c>
    </row>
    <row r="78" spans="1:12" x14ac:dyDescent="0.25">
      <c r="A78" s="44">
        <v>2111</v>
      </c>
      <c r="B78" s="71" t="s">
        <v>88</v>
      </c>
      <c r="C78" s="72">
        <f t="shared" si="5"/>
        <v>0</v>
      </c>
      <c r="D78" s="74"/>
      <c r="E78" s="74"/>
      <c r="F78" s="74"/>
      <c r="G78" s="157"/>
      <c r="H78" s="72">
        <f t="shared" si="6"/>
        <v>0</v>
      </c>
      <c r="I78" s="74"/>
      <c r="J78" s="74"/>
      <c r="K78" s="74"/>
      <c r="L78" s="158"/>
    </row>
    <row r="79" spans="1:12" ht="24" x14ac:dyDescent="0.25">
      <c r="A79" s="44">
        <v>2112</v>
      </c>
      <c r="B79" s="71" t="s">
        <v>89</v>
      </c>
      <c r="C79" s="72">
        <f t="shared" si="5"/>
        <v>0</v>
      </c>
      <c r="D79" s="74"/>
      <c r="E79" s="74"/>
      <c r="F79" s="74"/>
      <c r="G79" s="157"/>
      <c r="H79" s="72">
        <f t="shared" si="6"/>
        <v>0</v>
      </c>
      <c r="I79" s="74"/>
      <c r="J79" s="74"/>
      <c r="K79" s="74"/>
      <c r="L79" s="158"/>
    </row>
    <row r="80" spans="1:12" ht="24" x14ac:dyDescent="0.25">
      <c r="A80" s="159">
        <v>2120</v>
      </c>
      <c r="B80" s="71" t="s">
        <v>90</v>
      </c>
      <c r="C80" s="72">
        <f t="shared" si="5"/>
        <v>0</v>
      </c>
      <c r="D80" s="160">
        <f>SUM(D81:D82)</f>
        <v>0</v>
      </c>
      <c r="E80" s="160">
        <f>SUM(E81:E82)</f>
        <v>0</v>
      </c>
      <c r="F80" s="160">
        <f>SUM(F81:F82)</f>
        <v>0</v>
      </c>
      <c r="G80" s="161">
        <f>SUM(G81:G82)</f>
        <v>0</v>
      </c>
      <c r="H80" s="72">
        <f t="shared" si="6"/>
        <v>0</v>
      </c>
      <c r="I80" s="160">
        <f>SUM(I81:I82)</f>
        <v>0</v>
      </c>
      <c r="J80" s="160">
        <f>SUM(J81:J82)</f>
        <v>0</v>
      </c>
      <c r="K80" s="160">
        <f>SUM(K81:K82)</f>
        <v>0</v>
      </c>
      <c r="L80" s="162">
        <f>SUM(L81:L82)</f>
        <v>0</v>
      </c>
    </row>
    <row r="81" spans="1:12" x14ac:dyDescent="0.25">
      <c r="A81" s="44">
        <v>2121</v>
      </c>
      <c r="B81" s="71" t="s">
        <v>88</v>
      </c>
      <c r="C81" s="72">
        <f t="shared" si="5"/>
        <v>0</v>
      </c>
      <c r="D81" s="74"/>
      <c r="E81" s="74"/>
      <c r="F81" s="74"/>
      <c r="G81" s="157"/>
      <c r="H81" s="72">
        <f t="shared" si="6"/>
        <v>0</v>
      </c>
      <c r="I81" s="74"/>
      <c r="J81" s="74"/>
      <c r="K81" s="74"/>
      <c r="L81" s="158"/>
    </row>
    <row r="82" spans="1:12" ht="24" x14ac:dyDescent="0.25">
      <c r="A82" s="44">
        <v>2122</v>
      </c>
      <c r="B82" s="71" t="s">
        <v>89</v>
      </c>
      <c r="C82" s="72">
        <f t="shared" si="5"/>
        <v>0</v>
      </c>
      <c r="D82" s="74"/>
      <c r="E82" s="74"/>
      <c r="F82" s="74"/>
      <c r="G82" s="157"/>
      <c r="H82" s="72">
        <f t="shared" si="6"/>
        <v>0</v>
      </c>
      <c r="I82" s="74"/>
      <c r="J82" s="74"/>
      <c r="K82" s="74"/>
      <c r="L82" s="158"/>
    </row>
    <row r="83" spans="1:12" x14ac:dyDescent="0.25">
      <c r="A83" s="56">
        <v>2200</v>
      </c>
      <c r="B83" s="147" t="s">
        <v>91</v>
      </c>
      <c r="C83" s="57">
        <f t="shared" si="5"/>
        <v>0</v>
      </c>
      <c r="D83" s="63">
        <f>SUM(D84,D89,D95,D103,D112,D116,D122,D128)</f>
        <v>0</v>
      </c>
      <c r="E83" s="63">
        <f>SUM(E84,E89,E95,E103,E112,E116,E122,E128)</f>
        <v>0</v>
      </c>
      <c r="F83" s="63">
        <f>SUM(F84,F89,F95,F103,F112,F116,F122,F128)</f>
        <v>0</v>
      </c>
      <c r="G83" s="166">
        <f>SUM(G84,G89,G95,G103,G112,G116,G122,G128)</f>
        <v>0</v>
      </c>
      <c r="H83" s="57">
        <f t="shared" si="6"/>
        <v>0</v>
      </c>
      <c r="I83" s="63">
        <f>SUM(I84,I89,I95,I103,I112,I116,I122,I128)</f>
        <v>0</v>
      </c>
      <c r="J83" s="63">
        <f>SUM(J84,J89,J95,J103,J112,J116,J122,J128)</f>
        <v>0</v>
      </c>
      <c r="K83" s="63">
        <f>SUM(K84,K89,K95,K103,K112,K116,K122,K128)</f>
        <v>0</v>
      </c>
      <c r="L83" s="172">
        <f>SUM(L84,L89,L95,L103,L112,L116,L122,L128)</f>
        <v>0</v>
      </c>
    </row>
    <row r="84" spans="1:12" ht="24" x14ac:dyDescent="0.25">
      <c r="A84" s="150">
        <v>2210</v>
      </c>
      <c r="B84" s="112" t="s">
        <v>92</v>
      </c>
      <c r="C84" s="117">
        <f t="shared" si="5"/>
        <v>0</v>
      </c>
      <c r="D84" s="151">
        <f>SUM(D85:D88)</f>
        <v>0</v>
      </c>
      <c r="E84" s="151">
        <f>SUM(E85:E88)</f>
        <v>0</v>
      </c>
      <c r="F84" s="151">
        <f>SUM(F85:F88)</f>
        <v>0</v>
      </c>
      <c r="G84" s="151">
        <f>SUM(G85:G88)</f>
        <v>0</v>
      </c>
      <c r="H84" s="117">
        <f t="shared" si="6"/>
        <v>0</v>
      </c>
      <c r="I84" s="151">
        <f>SUM(I85:I88)</f>
        <v>0</v>
      </c>
      <c r="J84" s="151">
        <f>SUM(J85:J88)</f>
        <v>0</v>
      </c>
      <c r="K84" s="151">
        <f>SUM(K85:K88)</f>
        <v>0</v>
      </c>
      <c r="L84" s="153">
        <f>SUM(L85:L88)</f>
        <v>0</v>
      </c>
    </row>
    <row r="85" spans="1:12" ht="24" x14ac:dyDescent="0.25">
      <c r="A85" s="38">
        <v>2211</v>
      </c>
      <c r="B85" s="65" t="s">
        <v>93</v>
      </c>
      <c r="C85" s="66">
        <f t="shared" si="5"/>
        <v>0</v>
      </c>
      <c r="D85" s="68"/>
      <c r="E85" s="68"/>
      <c r="F85" s="68"/>
      <c r="G85" s="154"/>
      <c r="H85" s="66">
        <f t="shared" si="6"/>
        <v>0</v>
      </c>
      <c r="I85" s="68"/>
      <c r="J85" s="68"/>
      <c r="K85" s="68"/>
      <c r="L85" s="155"/>
    </row>
    <row r="86" spans="1:12" ht="36" x14ac:dyDescent="0.25">
      <c r="A86" s="44">
        <v>2212</v>
      </c>
      <c r="B86" s="71" t="s">
        <v>94</v>
      </c>
      <c r="C86" s="72">
        <f t="shared" si="5"/>
        <v>0</v>
      </c>
      <c r="D86" s="74"/>
      <c r="E86" s="74"/>
      <c r="F86" s="74"/>
      <c r="G86" s="157"/>
      <c r="H86" s="72">
        <f t="shared" si="6"/>
        <v>0</v>
      </c>
      <c r="I86" s="74"/>
      <c r="J86" s="74"/>
      <c r="K86" s="74"/>
      <c r="L86" s="158"/>
    </row>
    <row r="87" spans="1:12" ht="24" x14ac:dyDescent="0.25">
      <c r="A87" s="44">
        <v>2214</v>
      </c>
      <c r="B87" s="71" t="s">
        <v>95</v>
      </c>
      <c r="C87" s="72">
        <f t="shared" si="5"/>
        <v>0</v>
      </c>
      <c r="D87" s="74"/>
      <c r="E87" s="74"/>
      <c r="F87" s="74"/>
      <c r="G87" s="157"/>
      <c r="H87" s="72">
        <f t="shared" si="6"/>
        <v>0</v>
      </c>
      <c r="I87" s="74"/>
      <c r="J87" s="74"/>
      <c r="K87" s="74"/>
      <c r="L87" s="158"/>
    </row>
    <row r="88" spans="1:12" x14ac:dyDescent="0.25">
      <c r="A88" s="44">
        <v>2219</v>
      </c>
      <c r="B88" s="71" t="s">
        <v>96</v>
      </c>
      <c r="C88" s="72">
        <f t="shared" si="5"/>
        <v>0</v>
      </c>
      <c r="D88" s="74"/>
      <c r="E88" s="74"/>
      <c r="F88" s="74"/>
      <c r="G88" s="157"/>
      <c r="H88" s="72">
        <f t="shared" si="6"/>
        <v>0</v>
      </c>
      <c r="I88" s="74"/>
      <c r="J88" s="74"/>
      <c r="K88" s="74"/>
      <c r="L88" s="158"/>
    </row>
    <row r="89" spans="1:12" ht="24" x14ac:dyDescent="0.25">
      <c r="A89" s="159">
        <v>2220</v>
      </c>
      <c r="B89" s="71" t="s">
        <v>97</v>
      </c>
      <c r="C89" s="72">
        <f t="shared" si="5"/>
        <v>0</v>
      </c>
      <c r="D89" s="160">
        <f>SUM(D90:D94)</f>
        <v>0</v>
      </c>
      <c r="E89" s="160">
        <f>SUM(E90:E94)</f>
        <v>0</v>
      </c>
      <c r="F89" s="160">
        <f>SUM(F90:F94)</f>
        <v>0</v>
      </c>
      <c r="G89" s="161">
        <f>SUM(G90:G94)</f>
        <v>0</v>
      </c>
      <c r="H89" s="72">
        <f t="shared" si="6"/>
        <v>0</v>
      </c>
      <c r="I89" s="160">
        <f>SUM(I90:I94)</f>
        <v>0</v>
      </c>
      <c r="J89" s="160">
        <f>SUM(J90:J94)</f>
        <v>0</v>
      </c>
      <c r="K89" s="160">
        <f>SUM(K90:K94)</f>
        <v>0</v>
      </c>
      <c r="L89" s="162">
        <f>SUM(L90:L94)</f>
        <v>0</v>
      </c>
    </row>
    <row r="90" spans="1:12" ht="24" x14ac:dyDescent="0.25">
      <c r="A90" s="44">
        <v>2221</v>
      </c>
      <c r="B90" s="71" t="s">
        <v>98</v>
      </c>
      <c r="C90" s="72">
        <f t="shared" si="5"/>
        <v>0</v>
      </c>
      <c r="D90" s="74"/>
      <c r="E90" s="74"/>
      <c r="F90" s="74"/>
      <c r="G90" s="157"/>
      <c r="H90" s="72">
        <f t="shared" si="6"/>
        <v>0</v>
      </c>
      <c r="I90" s="74"/>
      <c r="J90" s="74"/>
      <c r="K90" s="74"/>
      <c r="L90" s="158"/>
    </row>
    <row r="91" spans="1:12" x14ac:dyDescent="0.25">
      <c r="A91" s="44">
        <v>2222</v>
      </c>
      <c r="B91" s="71" t="s">
        <v>99</v>
      </c>
      <c r="C91" s="72">
        <f t="shared" si="5"/>
        <v>0</v>
      </c>
      <c r="D91" s="74"/>
      <c r="E91" s="74"/>
      <c r="F91" s="74"/>
      <c r="G91" s="157"/>
      <c r="H91" s="72">
        <f t="shared" si="6"/>
        <v>0</v>
      </c>
      <c r="I91" s="74"/>
      <c r="J91" s="74"/>
      <c r="K91" s="74"/>
      <c r="L91" s="158"/>
    </row>
    <row r="92" spans="1:12" x14ac:dyDescent="0.25">
      <c r="A92" s="44">
        <v>2223</v>
      </c>
      <c r="B92" s="71" t="s">
        <v>100</v>
      </c>
      <c r="C92" s="72">
        <f t="shared" si="5"/>
        <v>0</v>
      </c>
      <c r="D92" s="74"/>
      <c r="E92" s="74"/>
      <c r="F92" s="74"/>
      <c r="G92" s="157"/>
      <c r="H92" s="72">
        <f t="shared" si="6"/>
        <v>0</v>
      </c>
      <c r="I92" s="74"/>
      <c r="J92" s="74"/>
      <c r="K92" s="74"/>
      <c r="L92" s="158"/>
    </row>
    <row r="93" spans="1:12" ht="48" x14ac:dyDescent="0.25">
      <c r="A93" s="44">
        <v>2224</v>
      </c>
      <c r="B93" s="71" t="s">
        <v>101</v>
      </c>
      <c r="C93" s="72">
        <f t="shared" si="5"/>
        <v>0</v>
      </c>
      <c r="D93" s="74"/>
      <c r="E93" s="74"/>
      <c r="F93" s="74"/>
      <c r="G93" s="157"/>
      <c r="H93" s="72">
        <f t="shared" si="6"/>
        <v>0</v>
      </c>
      <c r="I93" s="74"/>
      <c r="J93" s="74"/>
      <c r="K93" s="74"/>
      <c r="L93" s="158"/>
    </row>
    <row r="94" spans="1:12" ht="24" x14ac:dyDescent="0.25">
      <c r="A94" s="44">
        <v>2229</v>
      </c>
      <c r="B94" s="71" t="s">
        <v>102</v>
      </c>
      <c r="C94" s="72">
        <f t="shared" si="5"/>
        <v>0</v>
      </c>
      <c r="D94" s="74"/>
      <c r="E94" s="74"/>
      <c r="F94" s="74"/>
      <c r="G94" s="157"/>
      <c r="H94" s="72">
        <f t="shared" si="6"/>
        <v>0</v>
      </c>
      <c r="I94" s="74"/>
      <c r="J94" s="74"/>
      <c r="K94" s="74"/>
      <c r="L94" s="158"/>
    </row>
    <row r="95" spans="1:12" ht="36" x14ac:dyDescent="0.25">
      <c r="A95" s="159">
        <v>2230</v>
      </c>
      <c r="B95" s="71" t="s">
        <v>103</v>
      </c>
      <c r="C95" s="72">
        <f t="shared" si="5"/>
        <v>0</v>
      </c>
      <c r="D95" s="160">
        <f>SUM(D96:D102)</f>
        <v>0</v>
      </c>
      <c r="E95" s="160">
        <f>SUM(E96:E102)</f>
        <v>0</v>
      </c>
      <c r="F95" s="160">
        <f>SUM(F96:F102)</f>
        <v>0</v>
      </c>
      <c r="G95" s="161">
        <f>SUM(G96:G102)</f>
        <v>0</v>
      </c>
      <c r="H95" s="72">
        <f t="shared" si="6"/>
        <v>0</v>
      </c>
      <c r="I95" s="160">
        <f>SUM(I96:I102)</f>
        <v>0</v>
      </c>
      <c r="J95" s="160">
        <f>SUM(J96:J102)</f>
        <v>0</v>
      </c>
      <c r="K95" s="160">
        <f>SUM(K96:K102)</f>
        <v>0</v>
      </c>
      <c r="L95" s="162">
        <f>SUM(L96:L102)</f>
        <v>0</v>
      </c>
    </row>
    <row r="96" spans="1:12" ht="24" x14ac:dyDescent="0.25">
      <c r="A96" s="44">
        <v>2231</v>
      </c>
      <c r="B96" s="71" t="s">
        <v>104</v>
      </c>
      <c r="C96" s="72">
        <f t="shared" si="5"/>
        <v>0</v>
      </c>
      <c r="D96" s="74"/>
      <c r="E96" s="74"/>
      <c r="F96" s="74"/>
      <c r="G96" s="157"/>
      <c r="H96" s="72">
        <f t="shared" si="6"/>
        <v>0</v>
      </c>
      <c r="I96" s="74"/>
      <c r="J96" s="74"/>
      <c r="K96" s="74"/>
      <c r="L96" s="158"/>
    </row>
    <row r="97" spans="1:12" ht="24.75" customHeight="1" x14ac:dyDescent="0.25">
      <c r="A97" s="44">
        <v>2232</v>
      </c>
      <c r="B97" s="71" t="s">
        <v>105</v>
      </c>
      <c r="C97" s="72">
        <f t="shared" si="5"/>
        <v>0</v>
      </c>
      <c r="D97" s="74"/>
      <c r="E97" s="74"/>
      <c r="F97" s="74"/>
      <c r="G97" s="157"/>
      <c r="H97" s="72">
        <f t="shared" si="6"/>
        <v>0</v>
      </c>
      <c r="I97" s="74"/>
      <c r="J97" s="74"/>
      <c r="K97" s="74"/>
      <c r="L97" s="158"/>
    </row>
    <row r="98" spans="1:12" ht="24" x14ac:dyDescent="0.25">
      <c r="A98" s="38">
        <v>2233</v>
      </c>
      <c r="B98" s="65" t="s">
        <v>106</v>
      </c>
      <c r="C98" s="66">
        <f t="shared" si="5"/>
        <v>0</v>
      </c>
      <c r="D98" s="68"/>
      <c r="E98" s="68"/>
      <c r="F98" s="68"/>
      <c r="G98" s="154"/>
      <c r="H98" s="66">
        <f t="shared" si="6"/>
        <v>0</v>
      </c>
      <c r="I98" s="68"/>
      <c r="J98" s="68"/>
      <c r="K98" s="68"/>
      <c r="L98" s="155"/>
    </row>
    <row r="99" spans="1:12" ht="36" x14ac:dyDescent="0.25">
      <c r="A99" s="44">
        <v>2234</v>
      </c>
      <c r="B99" s="71" t="s">
        <v>107</v>
      </c>
      <c r="C99" s="72">
        <f t="shared" si="5"/>
        <v>0</v>
      </c>
      <c r="D99" s="74"/>
      <c r="E99" s="74"/>
      <c r="F99" s="74"/>
      <c r="G99" s="157"/>
      <c r="H99" s="72">
        <f t="shared" si="6"/>
        <v>0</v>
      </c>
      <c r="I99" s="74"/>
      <c r="J99" s="74"/>
      <c r="K99" s="74"/>
      <c r="L99" s="158"/>
    </row>
    <row r="100" spans="1:12" ht="24" x14ac:dyDescent="0.25">
      <c r="A100" s="44">
        <v>2235</v>
      </c>
      <c r="B100" s="71" t="s">
        <v>108</v>
      </c>
      <c r="C100" s="72">
        <f t="shared" si="5"/>
        <v>0</v>
      </c>
      <c r="D100" s="74"/>
      <c r="E100" s="74"/>
      <c r="F100" s="74"/>
      <c r="G100" s="157"/>
      <c r="H100" s="72">
        <f t="shared" si="6"/>
        <v>0</v>
      </c>
      <c r="I100" s="74"/>
      <c r="J100" s="74"/>
      <c r="K100" s="74"/>
      <c r="L100" s="158"/>
    </row>
    <row r="101" spans="1:12" x14ac:dyDescent="0.25">
      <c r="A101" s="44">
        <v>2236</v>
      </c>
      <c r="B101" s="71" t="s">
        <v>109</v>
      </c>
      <c r="C101" s="72">
        <f t="shared" si="5"/>
        <v>0</v>
      </c>
      <c r="D101" s="74"/>
      <c r="E101" s="74"/>
      <c r="F101" s="74"/>
      <c r="G101" s="157"/>
      <c r="H101" s="72">
        <f t="shared" si="6"/>
        <v>0</v>
      </c>
      <c r="I101" s="74"/>
      <c r="J101" s="74"/>
      <c r="K101" s="74"/>
      <c r="L101" s="158"/>
    </row>
    <row r="102" spans="1:12" ht="24" x14ac:dyDescent="0.25">
      <c r="A102" s="44">
        <v>2239</v>
      </c>
      <c r="B102" s="71" t="s">
        <v>110</v>
      </c>
      <c r="C102" s="72">
        <f t="shared" si="5"/>
        <v>0</v>
      </c>
      <c r="D102" s="74"/>
      <c r="E102" s="74"/>
      <c r="F102" s="74"/>
      <c r="G102" s="157"/>
      <c r="H102" s="72">
        <f t="shared" si="6"/>
        <v>0</v>
      </c>
      <c r="I102" s="74"/>
      <c r="J102" s="74"/>
      <c r="K102" s="74"/>
      <c r="L102" s="158"/>
    </row>
    <row r="103" spans="1:12" ht="36" x14ac:dyDescent="0.25">
      <c r="A103" s="159">
        <v>2240</v>
      </c>
      <c r="B103" s="71" t="s">
        <v>111</v>
      </c>
      <c r="C103" s="72">
        <f t="shared" si="5"/>
        <v>0</v>
      </c>
      <c r="D103" s="160">
        <f>SUM(D104:D111)</f>
        <v>0</v>
      </c>
      <c r="E103" s="160">
        <f>SUM(E104:E111)</f>
        <v>0</v>
      </c>
      <c r="F103" s="160">
        <f>SUM(F104:F111)</f>
        <v>0</v>
      </c>
      <c r="G103" s="161">
        <f>SUM(G104:G111)</f>
        <v>0</v>
      </c>
      <c r="H103" s="72">
        <f t="shared" si="6"/>
        <v>0</v>
      </c>
      <c r="I103" s="160">
        <f>SUM(I104:I111)</f>
        <v>0</v>
      </c>
      <c r="J103" s="160">
        <f>SUM(J104:J111)</f>
        <v>0</v>
      </c>
      <c r="K103" s="160">
        <f>SUM(K104:K111)</f>
        <v>0</v>
      </c>
      <c r="L103" s="162">
        <f>SUM(L104:L111)</f>
        <v>0</v>
      </c>
    </row>
    <row r="104" spans="1:12" x14ac:dyDescent="0.25">
      <c r="A104" s="44">
        <v>2241</v>
      </c>
      <c r="B104" s="71" t="s">
        <v>112</v>
      </c>
      <c r="C104" s="72">
        <f t="shared" si="5"/>
        <v>0</v>
      </c>
      <c r="D104" s="74"/>
      <c r="E104" s="74"/>
      <c r="F104" s="74"/>
      <c r="G104" s="157"/>
      <c r="H104" s="72">
        <f t="shared" si="6"/>
        <v>0</v>
      </c>
      <c r="I104" s="74"/>
      <c r="J104" s="74"/>
      <c r="K104" s="74"/>
      <c r="L104" s="158"/>
    </row>
    <row r="105" spans="1:12" ht="24" x14ac:dyDescent="0.25">
      <c r="A105" s="44">
        <v>2242</v>
      </c>
      <c r="B105" s="71" t="s">
        <v>113</v>
      </c>
      <c r="C105" s="72">
        <f t="shared" si="5"/>
        <v>0</v>
      </c>
      <c r="D105" s="74"/>
      <c r="E105" s="74"/>
      <c r="F105" s="74"/>
      <c r="G105" s="157"/>
      <c r="H105" s="72">
        <f t="shared" si="6"/>
        <v>0</v>
      </c>
      <c r="I105" s="74"/>
      <c r="J105" s="74"/>
      <c r="K105" s="74"/>
      <c r="L105" s="158"/>
    </row>
    <row r="106" spans="1:12" ht="24" x14ac:dyDescent="0.25">
      <c r="A106" s="44">
        <v>2243</v>
      </c>
      <c r="B106" s="71" t="s">
        <v>114</v>
      </c>
      <c r="C106" s="72">
        <f t="shared" si="5"/>
        <v>0</v>
      </c>
      <c r="D106" s="74"/>
      <c r="E106" s="74"/>
      <c r="F106" s="74"/>
      <c r="G106" s="157"/>
      <c r="H106" s="72">
        <f t="shared" si="6"/>
        <v>0</v>
      </c>
      <c r="I106" s="74"/>
      <c r="J106" s="74"/>
      <c r="K106" s="74"/>
      <c r="L106" s="158"/>
    </row>
    <row r="107" spans="1:12" x14ac:dyDescent="0.25">
      <c r="A107" s="44">
        <v>2244</v>
      </c>
      <c r="B107" s="71" t="s">
        <v>115</v>
      </c>
      <c r="C107" s="72">
        <f t="shared" si="5"/>
        <v>0</v>
      </c>
      <c r="D107" s="74"/>
      <c r="E107" s="74"/>
      <c r="F107" s="74"/>
      <c r="G107" s="157"/>
      <c r="H107" s="72">
        <f t="shared" si="6"/>
        <v>0</v>
      </c>
      <c r="I107" s="74"/>
      <c r="J107" s="74"/>
      <c r="K107" s="74"/>
      <c r="L107" s="158"/>
    </row>
    <row r="108" spans="1:12" ht="24" x14ac:dyDescent="0.25">
      <c r="A108" s="44">
        <v>2246</v>
      </c>
      <c r="B108" s="71" t="s">
        <v>116</v>
      </c>
      <c r="C108" s="72">
        <f t="shared" si="5"/>
        <v>0</v>
      </c>
      <c r="D108" s="74"/>
      <c r="E108" s="74"/>
      <c r="F108" s="74"/>
      <c r="G108" s="157"/>
      <c r="H108" s="72">
        <f t="shared" si="6"/>
        <v>0</v>
      </c>
      <c r="I108" s="74"/>
      <c r="J108" s="74"/>
      <c r="K108" s="74"/>
      <c r="L108" s="158"/>
    </row>
    <row r="109" spans="1:12" x14ac:dyDescent="0.25">
      <c r="A109" s="44">
        <v>2247</v>
      </c>
      <c r="B109" s="71" t="s">
        <v>117</v>
      </c>
      <c r="C109" s="72">
        <f t="shared" si="5"/>
        <v>0</v>
      </c>
      <c r="D109" s="74"/>
      <c r="E109" s="74"/>
      <c r="F109" s="74"/>
      <c r="G109" s="157"/>
      <c r="H109" s="72">
        <f t="shared" si="6"/>
        <v>0</v>
      </c>
      <c r="I109" s="74"/>
      <c r="J109" s="74"/>
      <c r="K109" s="74"/>
      <c r="L109" s="158"/>
    </row>
    <row r="110" spans="1:12" ht="24" x14ac:dyDescent="0.25">
      <c r="A110" s="44">
        <v>2248</v>
      </c>
      <c r="B110" s="71" t="s">
        <v>118</v>
      </c>
      <c r="C110" s="72">
        <f t="shared" si="5"/>
        <v>0</v>
      </c>
      <c r="D110" s="74"/>
      <c r="E110" s="74"/>
      <c r="F110" s="74"/>
      <c r="G110" s="157"/>
      <c r="H110" s="72">
        <f t="shared" si="6"/>
        <v>0</v>
      </c>
      <c r="I110" s="74"/>
      <c r="J110" s="74"/>
      <c r="K110" s="74"/>
      <c r="L110" s="158"/>
    </row>
    <row r="111" spans="1:12" ht="24" x14ac:dyDescent="0.25">
      <c r="A111" s="44">
        <v>2249</v>
      </c>
      <c r="B111" s="71" t="s">
        <v>119</v>
      </c>
      <c r="C111" s="72">
        <f t="shared" si="5"/>
        <v>0</v>
      </c>
      <c r="D111" s="74"/>
      <c r="E111" s="74"/>
      <c r="F111" s="74"/>
      <c r="G111" s="157"/>
      <c r="H111" s="72">
        <f t="shared" si="6"/>
        <v>0</v>
      </c>
      <c r="I111" s="74"/>
      <c r="J111" s="74"/>
      <c r="K111" s="74"/>
      <c r="L111" s="158"/>
    </row>
    <row r="112" spans="1:12" x14ac:dyDescent="0.25">
      <c r="A112" s="159">
        <v>2250</v>
      </c>
      <c r="B112" s="71" t="s">
        <v>120</v>
      </c>
      <c r="C112" s="72">
        <f t="shared" si="5"/>
        <v>0</v>
      </c>
      <c r="D112" s="160">
        <f>SUM(D113:D115)</f>
        <v>0</v>
      </c>
      <c r="E112" s="160">
        <f>SUM(E113:E115)</f>
        <v>0</v>
      </c>
      <c r="F112" s="160">
        <f>SUM(F113:F115)</f>
        <v>0</v>
      </c>
      <c r="G112" s="173">
        <f>SUM(G113:G115)</f>
        <v>0</v>
      </c>
      <c r="H112" s="72">
        <f t="shared" si="6"/>
        <v>0</v>
      </c>
      <c r="I112" s="160">
        <f>SUM(I113:I115)</f>
        <v>0</v>
      </c>
      <c r="J112" s="160">
        <f>SUM(J113:J115)</f>
        <v>0</v>
      </c>
      <c r="K112" s="160">
        <f>SUM(K113:K115)</f>
        <v>0</v>
      </c>
      <c r="L112" s="162">
        <f>SUM(L113:L115)</f>
        <v>0</v>
      </c>
    </row>
    <row r="113" spans="1:12" x14ac:dyDescent="0.25">
      <c r="A113" s="44">
        <v>2251</v>
      </c>
      <c r="B113" s="71" t="s">
        <v>121</v>
      </c>
      <c r="C113" s="72">
        <f t="shared" si="5"/>
        <v>0</v>
      </c>
      <c r="D113" s="74"/>
      <c r="E113" s="74"/>
      <c r="F113" s="74"/>
      <c r="G113" s="157"/>
      <c r="H113" s="72">
        <f t="shared" si="6"/>
        <v>0</v>
      </c>
      <c r="I113" s="74"/>
      <c r="J113" s="74"/>
      <c r="K113" s="74"/>
      <c r="L113" s="158"/>
    </row>
    <row r="114" spans="1:12" ht="24" x14ac:dyDescent="0.25">
      <c r="A114" s="44">
        <v>2252</v>
      </c>
      <c r="B114" s="71" t="s">
        <v>122</v>
      </c>
      <c r="C114" s="72">
        <f>SUM(D114:G114)</f>
        <v>0</v>
      </c>
      <c r="D114" s="74"/>
      <c r="E114" s="74"/>
      <c r="F114" s="74"/>
      <c r="G114" s="157"/>
      <c r="H114" s="72">
        <f>SUM(I114:L114)</f>
        <v>0</v>
      </c>
      <c r="I114" s="74"/>
      <c r="J114" s="74"/>
      <c r="K114" s="74"/>
      <c r="L114" s="158"/>
    </row>
    <row r="115" spans="1:12" ht="24" x14ac:dyDescent="0.25">
      <c r="A115" s="44">
        <v>2259</v>
      </c>
      <c r="B115" s="71" t="s">
        <v>123</v>
      </c>
      <c r="C115" s="72">
        <f>SUM(D115:G115)</f>
        <v>0</v>
      </c>
      <c r="D115" s="74"/>
      <c r="E115" s="74"/>
      <c r="F115" s="74"/>
      <c r="G115" s="157"/>
      <c r="H115" s="72">
        <f>SUM(I115:L115)</f>
        <v>0</v>
      </c>
      <c r="I115" s="74"/>
      <c r="J115" s="74"/>
      <c r="K115" s="74"/>
      <c r="L115" s="158"/>
    </row>
    <row r="116" spans="1:12" x14ac:dyDescent="0.25">
      <c r="A116" s="159">
        <v>2260</v>
      </c>
      <c r="B116" s="71" t="s">
        <v>124</v>
      </c>
      <c r="C116" s="72">
        <f t="shared" ref="C116:C187" si="7">SUM(D116:G116)</f>
        <v>0</v>
      </c>
      <c r="D116" s="160">
        <f>SUM(D117:D121)</f>
        <v>0</v>
      </c>
      <c r="E116" s="160">
        <f>SUM(E117:E121)</f>
        <v>0</v>
      </c>
      <c r="F116" s="160">
        <f>SUM(F117:F121)</f>
        <v>0</v>
      </c>
      <c r="G116" s="161">
        <f>SUM(G117:G121)</f>
        <v>0</v>
      </c>
      <c r="H116" s="72">
        <f t="shared" ref="H116:H188" si="8">SUM(I116:L116)</f>
        <v>0</v>
      </c>
      <c r="I116" s="160">
        <f>SUM(I117:I121)</f>
        <v>0</v>
      </c>
      <c r="J116" s="160">
        <f>SUM(J117:J121)</f>
        <v>0</v>
      </c>
      <c r="K116" s="160">
        <f>SUM(K117:K121)</f>
        <v>0</v>
      </c>
      <c r="L116" s="162">
        <f>SUM(L117:L121)</f>
        <v>0</v>
      </c>
    </row>
    <row r="117" spans="1:12" x14ac:dyDescent="0.25">
      <c r="A117" s="44">
        <v>2261</v>
      </c>
      <c r="B117" s="71" t="s">
        <v>125</v>
      </c>
      <c r="C117" s="72">
        <f t="shared" si="7"/>
        <v>0</v>
      </c>
      <c r="D117" s="74"/>
      <c r="E117" s="74"/>
      <c r="F117" s="74"/>
      <c r="G117" s="157"/>
      <c r="H117" s="72">
        <f t="shared" si="8"/>
        <v>0</v>
      </c>
      <c r="I117" s="74"/>
      <c r="J117" s="74"/>
      <c r="K117" s="74"/>
      <c r="L117" s="158"/>
    </row>
    <row r="118" spans="1:12" x14ac:dyDescent="0.25">
      <c r="A118" s="44">
        <v>2262</v>
      </c>
      <c r="B118" s="71" t="s">
        <v>126</v>
      </c>
      <c r="C118" s="72">
        <f t="shared" si="7"/>
        <v>0</v>
      </c>
      <c r="D118" s="74"/>
      <c r="E118" s="74"/>
      <c r="F118" s="74"/>
      <c r="G118" s="157"/>
      <c r="H118" s="72">
        <f t="shared" si="8"/>
        <v>0</v>
      </c>
      <c r="I118" s="74"/>
      <c r="J118" s="74"/>
      <c r="K118" s="74"/>
      <c r="L118" s="158"/>
    </row>
    <row r="119" spans="1:12" x14ac:dyDescent="0.25">
      <c r="A119" s="44">
        <v>2263</v>
      </c>
      <c r="B119" s="71" t="s">
        <v>127</v>
      </c>
      <c r="C119" s="72">
        <f t="shared" si="7"/>
        <v>0</v>
      </c>
      <c r="D119" s="74"/>
      <c r="E119" s="74"/>
      <c r="F119" s="74"/>
      <c r="G119" s="157"/>
      <c r="H119" s="72">
        <f t="shared" si="8"/>
        <v>0</v>
      </c>
      <c r="I119" s="74"/>
      <c r="J119" s="74"/>
      <c r="K119" s="74"/>
      <c r="L119" s="158"/>
    </row>
    <row r="120" spans="1:12" ht="24" x14ac:dyDescent="0.25">
      <c r="A120" s="44">
        <v>2264</v>
      </c>
      <c r="B120" s="71" t="s">
        <v>128</v>
      </c>
      <c r="C120" s="72">
        <f t="shared" si="7"/>
        <v>0</v>
      </c>
      <c r="D120" s="74"/>
      <c r="E120" s="74"/>
      <c r="F120" s="74"/>
      <c r="G120" s="157"/>
      <c r="H120" s="72">
        <f t="shared" si="8"/>
        <v>0</v>
      </c>
      <c r="I120" s="74"/>
      <c r="J120" s="74"/>
      <c r="K120" s="74"/>
      <c r="L120" s="158"/>
    </row>
    <row r="121" spans="1:12" x14ac:dyDescent="0.25">
      <c r="A121" s="44">
        <v>2269</v>
      </c>
      <c r="B121" s="71" t="s">
        <v>129</v>
      </c>
      <c r="C121" s="72">
        <f t="shared" si="7"/>
        <v>0</v>
      </c>
      <c r="D121" s="74"/>
      <c r="E121" s="74"/>
      <c r="F121" s="74"/>
      <c r="G121" s="157"/>
      <c r="H121" s="72">
        <f t="shared" si="8"/>
        <v>0</v>
      </c>
      <c r="I121" s="74"/>
      <c r="J121" s="74"/>
      <c r="K121" s="74"/>
      <c r="L121" s="158"/>
    </row>
    <row r="122" spans="1:12" x14ac:dyDescent="0.25">
      <c r="A122" s="159">
        <v>2270</v>
      </c>
      <c r="B122" s="71" t="s">
        <v>130</v>
      </c>
      <c r="C122" s="72">
        <f t="shared" si="7"/>
        <v>0</v>
      </c>
      <c r="D122" s="160">
        <f>SUM(D123:D127)</f>
        <v>0</v>
      </c>
      <c r="E122" s="160">
        <f>SUM(E123:E127)</f>
        <v>0</v>
      </c>
      <c r="F122" s="160">
        <f>SUM(F123:F127)</f>
        <v>0</v>
      </c>
      <c r="G122" s="161">
        <f>SUM(G123:G127)</f>
        <v>0</v>
      </c>
      <c r="H122" s="72">
        <f t="shared" si="8"/>
        <v>0</v>
      </c>
      <c r="I122" s="160">
        <f>SUM(I123:I127)</f>
        <v>0</v>
      </c>
      <c r="J122" s="160">
        <f>SUM(J123:J127)</f>
        <v>0</v>
      </c>
      <c r="K122" s="160">
        <f>SUM(K123:K127)</f>
        <v>0</v>
      </c>
      <c r="L122" s="162">
        <f>SUM(L123:L127)</f>
        <v>0</v>
      </c>
    </row>
    <row r="123" spans="1:12" x14ac:dyDescent="0.25">
      <c r="A123" s="44">
        <v>2272</v>
      </c>
      <c r="B123" s="174" t="s">
        <v>131</v>
      </c>
      <c r="C123" s="72">
        <f t="shared" si="7"/>
        <v>0</v>
      </c>
      <c r="D123" s="74"/>
      <c r="E123" s="74"/>
      <c r="F123" s="74"/>
      <c r="G123" s="157"/>
      <c r="H123" s="72">
        <f t="shared" si="8"/>
        <v>0</v>
      </c>
      <c r="I123" s="74"/>
      <c r="J123" s="74"/>
      <c r="K123" s="74"/>
      <c r="L123" s="158"/>
    </row>
    <row r="124" spans="1:12" ht="24" x14ac:dyDescent="0.25">
      <c r="A124" s="44">
        <v>2274</v>
      </c>
      <c r="B124" s="175" t="s">
        <v>132</v>
      </c>
      <c r="C124" s="72">
        <f t="shared" si="7"/>
        <v>0</v>
      </c>
      <c r="D124" s="74"/>
      <c r="E124" s="74"/>
      <c r="F124" s="74"/>
      <c r="G124" s="157"/>
      <c r="H124" s="72">
        <f t="shared" si="8"/>
        <v>0</v>
      </c>
      <c r="I124" s="74"/>
      <c r="J124" s="74"/>
      <c r="K124" s="74"/>
      <c r="L124" s="158"/>
    </row>
    <row r="125" spans="1:12" ht="24" x14ac:dyDescent="0.25">
      <c r="A125" s="44">
        <v>2275</v>
      </c>
      <c r="B125" s="71" t="s">
        <v>133</v>
      </c>
      <c r="C125" s="72">
        <f t="shared" si="7"/>
        <v>0</v>
      </c>
      <c r="D125" s="74"/>
      <c r="E125" s="74"/>
      <c r="F125" s="74"/>
      <c r="G125" s="157"/>
      <c r="H125" s="72">
        <f t="shared" si="8"/>
        <v>0</v>
      </c>
      <c r="I125" s="74"/>
      <c r="J125" s="74"/>
      <c r="K125" s="74"/>
      <c r="L125" s="158"/>
    </row>
    <row r="126" spans="1:12" ht="36" x14ac:dyDescent="0.25">
      <c r="A126" s="44">
        <v>2276</v>
      </c>
      <c r="B126" s="71" t="s">
        <v>134</v>
      </c>
      <c r="C126" s="72">
        <f t="shared" si="7"/>
        <v>0</v>
      </c>
      <c r="D126" s="74"/>
      <c r="E126" s="74"/>
      <c r="F126" s="74"/>
      <c r="G126" s="157"/>
      <c r="H126" s="72">
        <f t="shared" si="8"/>
        <v>0</v>
      </c>
      <c r="I126" s="74"/>
      <c r="J126" s="74"/>
      <c r="K126" s="74"/>
      <c r="L126" s="158"/>
    </row>
    <row r="127" spans="1:12" ht="24" x14ac:dyDescent="0.25">
      <c r="A127" s="44">
        <v>2279</v>
      </c>
      <c r="B127" s="71" t="s">
        <v>135</v>
      </c>
      <c r="C127" s="72">
        <f t="shared" si="7"/>
        <v>0</v>
      </c>
      <c r="D127" s="74"/>
      <c r="E127" s="74"/>
      <c r="F127" s="74"/>
      <c r="G127" s="157"/>
      <c r="H127" s="72">
        <f t="shared" si="8"/>
        <v>0</v>
      </c>
      <c r="I127" s="74"/>
      <c r="J127" s="74"/>
      <c r="K127" s="74"/>
      <c r="L127" s="158"/>
    </row>
    <row r="128" spans="1:12" ht="24" x14ac:dyDescent="0.25">
      <c r="A128" s="168">
        <v>2280</v>
      </c>
      <c r="B128" s="65" t="s">
        <v>136</v>
      </c>
      <c r="C128" s="66">
        <f t="shared" ref="C128:L128" si="9">SUM(C129)</f>
        <v>0</v>
      </c>
      <c r="D128" s="169">
        <f t="shared" si="9"/>
        <v>0</v>
      </c>
      <c r="E128" s="169">
        <f t="shared" si="9"/>
        <v>0</v>
      </c>
      <c r="F128" s="169">
        <f t="shared" si="9"/>
        <v>0</v>
      </c>
      <c r="G128" s="169">
        <f t="shared" si="9"/>
        <v>0</v>
      </c>
      <c r="H128" s="66">
        <f t="shared" si="9"/>
        <v>0</v>
      </c>
      <c r="I128" s="169">
        <f t="shared" si="9"/>
        <v>0</v>
      </c>
      <c r="J128" s="169">
        <f t="shared" si="9"/>
        <v>0</v>
      </c>
      <c r="K128" s="169">
        <f t="shared" si="9"/>
        <v>0</v>
      </c>
      <c r="L128" s="176">
        <f t="shared" si="9"/>
        <v>0</v>
      </c>
    </row>
    <row r="129" spans="1:12" ht="24" x14ac:dyDescent="0.25">
      <c r="A129" s="44">
        <v>2283</v>
      </c>
      <c r="B129" s="71" t="s">
        <v>137</v>
      </c>
      <c r="C129" s="72">
        <f>SUM(D129:G129)</f>
        <v>0</v>
      </c>
      <c r="D129" s="74"/>
      <c r="E129" s="74"/>
      <c r="F129" s="74"/>
      <c r="G129" s="157"/>
      <c r="H129" s="72">
        <f>SUM(I129:L129)</f>
        <v>0</v>
      </c>
      <c r="I129" s="74"/>
      <c r="J129" s="74"/>
      <c r="K129" s="74"/>
      <c r="L129" s="158"/>
    </row>
    <row r="130" spans="1:12" ht="38.25" customHeight="1" x14ac:dyDescent="0.25">
      <c r="A130" s="56">
        <v>2300</v>
      </c>
      <c r="B130" s="147" t="s">
        <v>138</v>
      </c>
      <c r="C130" s="57">
        <f t="shared" si="7"/>
        <v>77520</v>
      </c>
      <c r="D130" s="63">
        <f>SUM(D131,D136,D140,D141,D144,D151,D159,D160,D163)</f>
        <v>77520</v>
      </c>
      <c r="E130" s="63">
        <f>SUM(E131,E136,E140,E141,E144,E151,E159,E160,E163)</f>
        <v>0</v>
      </c>
      <c r="F130" s="63">
        <f>SUM(F131,F136,F140,F141,F144,F151,F159,F160,F163)</f>
        <v>0</v>
      </c>
      <c r="G130" s="166">
        <f>SUM(G131,G136,G140,G141,G144,G151,G159,G160,G163)</f>
        <v>0</v>
      </c>
      <c r="H130" s="57">
        <f t="shared" si="8"/>
        <v>89148</v>
      </c>
      <c r="I130" s="63">
        <f>SUM(I131,I136,I140,I141,I144,I151,I159,I160,I163)</f>
        <v>89148</v>
      </c>
      <c r="J130" s="63">
        <f>SUM(J131,J136,J140,J141,J144,J151,J159,J160,J163)</f>
        <v>0</v>
      </c>
      <c r="K130" s="63">
        <f>SUM(K131,K136,K140,K141,K144,K151,K159,K160,K163)</f>
        <v>0</v>
      </c>
      <c r="L130" s="167">
        <f>SUM(L131,L136,L140,L141,L144,L151,L159,L160,L163)</f>
        <v>0</v>
      </c>
    </row>
    <row r="131" spans="1:12" ht="24" x14ac:dyDescent="0.25">
      <c r="A131" s="168">
        <v>2310</v>
      </c>
      <c r="B131" s="65" t="s">
        <v>139</v>
      </c>
      <c r="C131" s="66">
        <f t="shared" si="7"/>
        <v>0</v>
      </c>
      <c r="D131" s="169">
        <f>SUM(D132:D135)</f>
        <v>0</v>
      </c>
      <c r="E131" s="169">
        <f t="shared" ref="E131:L131" si="10">SUM(E132:E135)</f>
        <v>0</v>
      </c>
      <c r="F131" s="169">
        <f t="shared" si="10"/>
        <v>0</v>
      </c>
      <c r="G131" s="170">
        <f t="shared" si="10"/>
        <v>0</v>
      </c>
      <c r="H131" s="66">
        <f t="shared" si="8"/>
        <v>0</v>
      </c>
      <c r="I131" s="169">
        <f t="shared" si="10"/>
        <v>0</v>
      </c>
      <c r="J131" s="169">
        <f t="shared" si="10"/>
        <v>0</v>
      </c>
      <c r="K131" s="169">
        <f t="shared" si="10"/>
        <v>0</v>
      </c>
      <c r="L131" s="171">
        <f t="shared" si="10"/>
        <v>0</v>
      </c>
    </row>
    <row r="132" spans="1:12" x14ac:dyDescent="0.25">
      <c r="A132" s="44">
        <v>2311</v>
      </c>
      <c r="B132" s="71" t="s">
        <v>140</v>
      </c>
      <c r="C132" s="72">
        <f t="shared" si="7"/>
        <v>0</v>
      </c>
      <c r="D132" s="74"/>
      <c r="E132" s="74"/>
      <c r="F132" s="74"/>
      <c r="G132" s="157"/>
      <c r="H132" s="72">
        <f t="shared" si="8"/>
        <v>0</v>
      </c>
      <c r="I132" s="74"/>
      <c r="J132" s="74"/>
      <c r="K132" s="74"/>
      <c r="L132" s="158"/>
    </row>
    <row r="133" spans="1:12" x14ac:dyDescent="0.25">
      <c r="A133" s="44">
        <v>2312</v>
      </c>
      <c r="B133" s="71" t="s">
        <v>141</v>
      </c>
      <c r="C133" s="72">
        <f t="shared" si="7"/>
        <v>0</v>
      </c>
      <c r="D133" s="74"/>
      <c r="E133" s="74"/>
      <c r="F133" s="74"/>
      <c r="G133" s="157"/>
      <c r="H133" s="72">
        <f t="shared" si="8"/>
        <v>0</v>
      </c>
      <c r="I133" s="74"/>
      <c r="J133" s="74"/>
      <c r="K133" s="74"/>
      <c r="L133" s="158"/>
    </row>
    <row r="134" spans="1:12" x14ac:dyDescent="0.25">
      <c r="A134" s="44">
        <v>2313</v>
      </c>
      <c r="B134" s="71" t="s">
        <v>142</v>
      </c>
      <c r="C134" s="72">
        <f t="shared" si="7"/>
        <v>0</v>
      </c>
      <c r="D134" s="74"/>
      <c r="E134" s="74"/>
      <c r="F134" s="74"/>
      <c r="G134" s="157"/>
      <c r="H134" s="72">
        <f t="shared" si="8"/>
        <v>0</v>
      </c>
      <c r="I134" s="74"/>
      <c r="J134" s="74"/>
      <c r="K134" s="74"/>
      <c r="L134" s="158"/>
    </row>
    <row r="135" spans="1:12" ht="36" customHeight="1" x14ac:dyDescent="0.25">
      <c r="A135" s="44">
        <v>2314</v>
      </c>
      <c r="B135" s="71" t="s">
        <v>143</v>
      </c>
      <c r="C135" s="72">
        <f t="shared" si="7"/>
        <v>0</v>
      </c>
      <c r="D135" s="74"/>
      <c r="E135" s="74"/>
      <c r="F135" s="74"/>
      <c r="G135" s="157"/>
      <c r="H135" s="72">
        <f t="shared" si="8"/>
        <v>0</v>
      </c>
      <c r="I135" s="74"/>
      <c r="J135" s="74"/>
      <c r="K135" s="74"/>
      <c r="L135" s="158"/>
    </row>
    <row r="136" spans="1:12" x14ac:dyDescent="0.25">
      <c r="A136" s="159">
        <v>2320</v>
      </c>
      <c r="B136" s="71" t="s">
        <v>144</v>
      </c>
      <c r="C136" s="72">
        <f t="shared" si="7"/>
        <v>0</v>
      </c>
      <c r="D136" s="160">
        <f>SUM(D137:D139)</f>
        <v>0</v>
      </c>
      <c r="E136" s="160">
        <f>SUM(E137:E139)</f>
        <v>0</v>
      </c>
      <c r="F136" s="160">
        <f>SUM(F137:F139)</f>
        <v>0</v>
      </c>
      <c r="G136" s="161">
        <f>SUM(G137:G139)</f>
        <v>0</v>
      </c>
      <c r="H136" s="72">
        <f t="shared" si="8"/>
        <v>0</v>
      </c>
      <c r="I136" s="160">
        <f>SUM(I137:I139)</f>
        <v>0</v>
      </c>
      <c r="J136" s="160">
        <f>SUM(J137:J139)</f>
        <v>0</v>
      </c>
      <c r="K136" s="160">
        <f>SUM(K137:K139)</f>
        <v>0</v>
      </c>
      <c r="L136" s="162">
        <f>SUM(L137:L139)</f>
        <v>0</v>
      </c>
    </row>
    <row r="137" spans="1:12" x14ac:dyDescent="0.25">
      <c r="A137" s="44">
        <v>2321</v>
      </c>
      <c r="B137" s="71" t="s">
        <v>145</v>
      </c>
      <c r="C137" s="72">
        <f t="shared" si="7"/>
        <v>0</v>
      </c>
      <c r="D137" s="74"/>
      <c r="E137" s="74"/>
      <c r="F137" s="74"/>
      <c r="G137" s="157"/>
      <c r="H137" s="72">
        <f t="shared" si="8"/>
        <v>0</v>
      </c>
      <c r="I137" s="74"/>
      <c r="J137" s="74"/>
      <c r="K137" s="74"/>
      <c r="L137" s="158"/>
    </row>
    <row r="138" spans="1:12" x14ac:dyDescent="0.25">
      <c r="A138" s="44">
        <v>2322</v>
      </c>
      <c r="B138" s="71" t="s">
        <v>146</v>
      </c>
      <c r="C138" s="72">
        <f t="shared" si="7"/>
        <v>0</v>
      </c>
      <c r="D138" s="74"/>
      <c r="E138" s="74"/>
      <c r="F138" s="74"/>
      <c r="G138" s="157"/>
      <c r="H138" s="72">
        <f t="shared" si="8"/>
        <v>0</v>
      </c>
      <c r="I138" s="74"/>
      <c r="J138" s="74"/>
      <c r="K138" s="74"/>
      <c r="L138" s="158"/>
    </row>
    <row r="139" spans="1:12" ht="10.5" customHeight="1" x14ac:dyDescent="0.25">
      <c r="A139" s="44">
        <v>2329</v>
      </c>
      <c r="B139" s="71" t="s">
        <v>147</v>
      </c>
      <c r="C139" s="72">
        <f t="shared" si="7"/>
        <v>0</v>
      </c>
      <c r="D139" s="74"/>
      <c r="E139" s="74"/>
      <c r="F139" s="74"/>
      <c r="G139" s="157"/>
      <c r="H139" s="72">
        <f t="shared" si="8"/>
        <v>0</v>
      </c>
      <c r="I139" s="74"/>
      <c r="J139" s="74"/>
      <c r="K139" s="74"/>
      <c r="L139" s="158"/>
    </row>
    <row r="140" spans="1:12" x14ac:dyDescent="0.25">
      <c r="A140" s="159">
        <v>2330</v>
      </c>
      <c r="B140" s="71" t="s">
        <v>148</v>
      </c>
      <c r="C140" s="72">
        <f t="shared" si="7"/>
        <v>0</v>
      </c>
      <c r="D140" s="74"/>
      <c r="E140" s="74"/>
      <c r="F140" s="74"/>
      <c r="G140" s="157"/>
      <c r="H140" s="72">
        <f t="shared" si="8"/>
        <v>0</v>
      </c>
      <c r="I140" s="74"/>
      <c r="J140" s="74"/>
      <c r="K140" s="74"/>
      <c r="L140" s="158"/>
    </row>
    <row r="141" spans="1:12" ht="48" x14ac:dyDescent="0.25">
      <c r="A141" s="159">
        <v>2340</v>
      </c>
      <c r="B141" s="71" t="s">
        <v>149</v>
      </c>
      <c r="C141" s="72">
        <f t="shared" si="7"/>
        <v>0</v>
      </c>
      <c r="D141" s="160">
        <f>SUM(D142:D143)</f>
        <v>0</v>
      </c>
      <c r="E141" s="160">
        <f>SUM(E142:E143)</f>
        <v>0</v>
      </c>
      <c r="F141" s="160">
        <f>SUM(F142:F143)</f>
        <v>0</v>
      </c>
      <c r="G141" s="161">
        <f>SUM(G142:G143)</f>
        <v>0</v>
      </c>
      <c r="H141" s="72">
        <f t="shared" si="8"/>
        <v>0</v>
      </c>
      <c r="I141" s="160">
        <f>SUM(I142:I143)</f>
        <v>0</v>
      </c>
      <c r="J141" s="160">
        <f>SUM(J142:J143)</f>
        <v>0</v>
      </c>
      <c r="K141" s="160">
        <f>SUM(K142:K143)</f>
        <v>0</v>
      </c>
      <c r="L141" s="162">
        <f>SUM(L142:L143)</f>
        <v>0</v>
      </c>
    </row>
    <row r="142" spans="1:12" x14ac:dyDescent="0.25">
      <c r="A142" s="44">
        <v>2341</v>
      </c>
      <c r="B142" s="71" t="s">
        <v>150</v>
      </c>
      <c r="C142" s="72">
        <f t="shared" si="7"/>
        <v>0</v>
      </c>
      <c r="D142" s="74"/>
      <c r="E142" s="74"/>
      <c r="F142" s="74"/>
      <c r="G142" s="157"/>
      <c r="H142" s="72">
        <f t="shared" si="8"/>
        <v>0</v>
      </c>
      <c r="I142" s="74"/>
      <c r="J142" s="74"/>
      <c r="K142" s="74"/>
      <c r="L142" s="158"/>
    </row>
    <row r="143" spans="1:12" ht="24" x14ac:dyDescent="0.25">
      <c r="A143" s="44">
        <v>2344</v>
      </c>
      <c r="B143" s="71" t="s">
        <v>151</v>
      </c>
      <c r="C143" s="72">
        <f t="shared" si="7"/>
        <v>0</v>
      </c>
      <c r="D143" s="74"/>
      <c r="E143" s="74"/>
      <c r="F143" s="74"/>
      <c r="G143" s="157"/>
      <c r="H143" s="72">
        <f t="shared" si="8"/>
        <v>0</v>
      </c>
      <c r="I143" s="74"/>
      <c r="J143" s="74"/>
      <c r="K143" s="74"/>
      <c r="L143" s="158"/>
    </row>
    <row r="144" spans="1:12" ht="24" x14ac:dyDescent="0.25">
      <c r="A144" s="150">
        <v>2350</v>
      </c>
      <c r="B144" s="112" t="s">
        <v>152</v>
      </c>
      <c r="C144" s="117">
        <f t="shared" si="7"/>
        <v>0</v>
      </c>
      <c r="D144" s="151">
        <f>SUM(D145:D150)</f>
        <v>0</v>
      </c>
      <c r="E144" s="151">
        <f>SUM(E145:E150)</f>
        <v>0</v>
      </c>
      <c r="F144" s="151">
        <f>SUM(F145:F150)</f>
        <v>0</v>
      </c>
      <c r="G144" s="152">
        <f>SUM(G145:G150)</f>
        <v>0</v>
      </c>
      <c r="H144" s="117">
        <f t="shared" si="8"/>
        <v>0</v>
      </c>
      <c r="I144" s="151">
        <f>SUM(I145:I150)</f>
        <v>0</v>
      </c>
      <c r="J144" s="151">
        <f>SUM(J145:J150)</f>
        <v>0</v>
      </c>
      <c r="K144" s="151">
        <f>SUM(K145:K150)</f>
        <v>0</v>
      </c>
      <c r="L144" s="153">
        <f>SUM(L145:L150)</f>
        <v>0</v>
      </c>
    </row>
    <row r="145" spans="1:12" x14ac:dyDescent="0.25">
      <c r="A145" s="38">
        <v>2351</v>
      </c>
      <c r="B145" s="65" t="s">
        <v>153</v>
      </c>
      <c r="C145" s="66">
        <f t="shared" si="7"/>
        <v>0</v>
      </c>
      <c r="D145" s="68"/>
      <c r="E145" s="68"/>
      <c r="F145" s="68"/>
      <c r="G145" s="154"/>
      <c r="H145" s="66">
        <f t="shared" si="8"/>
        <v>0</v>
      </c>
      <c r="I145" s="68"/>
      <c r="J145" s="68"/>
      <c r="K145" s="68"/>
      <c r="L145" s="155"/>
    </row>
    <row r="146" spans="1:12" x14ac:dyDescent="0.25">
      <c r="A146" s="44">
        <v>2352</v>
      </c>
      <c r="B146" s="71" t="s">
        <v>154</v>
      </c>
      <c r="C146" s="72">
        <f t="shared" si="7"/>
        <v>0</v>
      </c>
      <c r="D146" s="74"/>
      <c r="E146" s="74"/>
      <c r="F146" s="74"/>
      <c r="G146" s="157"/>
      <c r="H146" s="72">
        <f t="shared" si="8"/>
        <v>0</v>
      </c>
      <c r="I146" s="74"/>
      <c r="J146" s="74"/>
      <c r="K146" s="74"/>
      <c r="L146" s="158"/>
    </row>
    <row r="147" spans="1:12" ht="24" x14ac:dyDescent="0.25">
      <c r="A147" s="44">
        <v>2353</v>
      </c>
      <c r="B147" s="71" t="s">
        <v>155</v>
      </c>
      <c r="C147" s="72">
        <f t="shared" si="7"/>
        <v>0</v>
      </c>
      <c r="D147" s="74"/>
      <c r="E147" s="74"/>
      <c r="F147" s="74"/>
      <c r="G147" s="157"/>
      <c r="H147" s="72">
        <f t="shared" si="8"/>
        <v>0</v>
      </c>
      <c r="I147" s="74"/>
      <c r="J147" s="74"/>
      <c r="K147" s="74"/>
      <c r="L147" s="158"/>
    </row>
    <row r="148" spans="1:12" ht="24" x14ac:dyDescent="0.25">
      <c r="A148" s="44">
        <v>2354</v>
      </c>
      <c r="B148" s="71" t="s">
        <v>156</v>
      </c>
      <c r="C148" s="72">
        <f t="shared" si="7"/>
        <v>0</v>
      </c>
      <c r="D148" s="74"/>
      <c r="E148" s="74"/>
      <c r="F148" s="74"/>
      <c r="G148" s="157"/>
      <c r="H148" s="72">
        <f t="shared" si="8"/>
        <v>0</v>
      </c>
      <c r="I148" s="74"/>
      <c r="J148" s="74"/>
      <c r="K148" s="74"/>
      <c r="L148" s="158"/>
    </row>
    <row r="149" spans="1:12" ht="24" x14ac:dyDescent="0.25">
      <c r="A149" s="44">
        <v>2355</v>
      </c>
      <c r="B149" s="71" t="s">
        <v>157</v>
      </c>
      <c r="C149" s="72">
        <f t="shared" si="7"/>
        <v>0</v>
      </c>
      <c r="D149" s="74"/>
      <c r="E149" s="74"/>
      <c r="F149" s="74"/>
      <c r="G149" s="157"/>
      <c r="H149" s="72">
        <f t="shared" si="8"/>
        <v>0</v>
      </c>
      <c r="I149" s="74"/>
      <c r="J149" s="74"/>
      <c r="K149" s="74"/>
      <c r="L149" s="158"/>
    </row>
    <row r="150" spans="1:12" ht="24" x14ac:dyDescent="0.25">
      <c r="A150" s="44">
        <v>2359</v>
      </c>
      <c r="B150" s="71" t="s">
        <v>158</v>
      </c>
      <c r="C150" s="72">
        <f t="shared" si="7"/>
        <v>0</v>
      </c>
      <c r="D150" s="74"/>
      <c r="E150" s="74"/>
      <c r="F150" s="74"/>
      <c r="G150" s="157"/>
      <c r="H150" s="72">
        <f t="shared" si="8"/>
        <v>0</v>
      </c>
      <c r="I150" s="74"/>
      <c r="J150" s="74"/>
      <c r="K150" s="74"/>
      <c r="L150" s="158"/>
    </row>
    <row r="151" spans="1:12" ht="24.75" customHeight="1" x14ac:dyDescent="0.25">
      <c r="A151" s="159">
        <v>2360</v>
      </c>
      <c r="B151" s="71" t="s">
        <v>159</v>
      </c>
      <c r="C151" s="72">
        <f t="shared" si="7"/>
        <v>77520</v>
      </c>
      <c r="D151" s="160">
        <f>SUM(D152:D158)</f>
        <v>77520</v>
      </c>
      <c r="E151" s="160">
        <f>SUM(E152:E158)</f>
        <v>0</v>
      </c>
      <c r="F151" s="160">
        <f>SUM(F152:F158)</f>
        <v>0</v>
      </c>
      <c r="G151" s="161">
        <f>SUM(G152:G158)</f>
        <v>0</v>
      </c>
      <c r="H151" s="72">
        <f t="shared" si="8"/>
        <v>89148</v>
      </c>
      <c r="I151" s="160">
        <f>SUM(I152:I158)</f>
        <v>89148</v>
      </c>
      <c r="J151" s="160">
        <f>SUM(J152:J158)</f>
        <v>0</v>
      </c>
      <c r="K151" s="160">
        <f>SUM(K152:K158)</f>
        <v>0</v>
      </c>
      <c r="L151" s="162">
        <f>SUM(L152:L158)</f>
        <v>0</v>
      </c>
    </row>
    <row r="152" spans="1:12" x14ac:dyDescent="0.25">
      <c r="A152" s="43">
        <v>2361</v>
      </c>
      <c r="B152" s="71" t="s">
        <v>160</v>
      </c>
      <c r="C152" s="72">
        <f t="shared" si="7"/>
        <v>0</v>
      </c>
      <c r="D152" s="74"/>
      <c r="E152" s="74"/>
      <c r="F152" s="74"/>
      <c r="G152" s="157"/>
      <c r="H152" s="72">
        <f t="shared" si="8"/>
        <v>0</v>
      </c>
      <c r="I152" s="74"/>
      <c r="J152" s="74"/>
      <c r="K152" s="74"/>
      <c r="L152" s="158"/>
    </row>
    <row r="153" spans="1:12" ht="24" x14ac:dyDescent="0.25">
      <c r="A153" s="43">
        <v>2362</v>
      </c>
      <c r="B153" s="71" t="s">
        <v>161</v>
      </c>
      <c r="C153" s="72">
        <f t="shared" si="7"/>
        <v>0</v>
      </c>
      <c r="D153" s="74"/>
      <c r="E153" s="74"/>
      <c r="F153" s="74"/>
      <c r="G153" s="157"/>
      <c r="H153" s="72">
        <f t="shared" si="8"/>
        <v>0</v>
      </c>
      <c r="I153" s="74"/>
      <c r="J153" s="74"/>
      <c r="K153" s="74"/>
      <c r="L153" s="158"/>
    </row>
    <row r="154" spans="1:12" x14ac:dyDescent="0.25">
      <c r="A154" s="43">
        <v>2363</v>
      </c>
      <c r="B154" s="71" t="s">
        <v>162</v>
      </c>
      <c r="C154" s="72">
        <f t="shared" si="7"/>
        <v>77520</v>
      </c>
      <c r="D154" s="74">
        <v>77520</v>
      </c>
      <c r="E154" s="74"/>
      <c r="F154" s="74"/>
      <c r="G154" s="157"/>
      <c r="H154" s="72">
        <f t="shared" si="8"/>
        <v>89148</v>
      </c>
      <c r="I154" s="74">
        <v>89148</v>
      </c>
      <c r="J154" s="74"/>
      <c r="K154" s="74"/>
      <c r="L154" s="158"/>
    </row>
    <row r="155" spans="1:12" x14ac:dyDescent="0.25">
      <c r="A155" s="43">
        <v>2364</v>
      </c>
      <c r="B155" s="71" t="s">
        <v>163</v>
      </c>
      <c r="C155" s="72">
        <f t="shared" si="7"/>
        <v>0</v>
      </c>
      <c r="D155" s="74"/>
      <c r="E155" s="74"/>
      <c r="F155" s="74"/>
      <c r="G155" s="157"/>
      <c r="H155" s="72">
        <f t="shared" si="8"/>
        <v>0</v>
      </c>
      <c r="I155" s="74"/>
      <c r="J155" s="74"/>
      <c r="K155" s="74"/>
      <c r="L155" s="158"/>
    </row>
    <row r="156" spans="1:12" ht="12.75" customHeight="1" x14ac:dyDescent="0.25">
      <c r="A156" s="43">
        <v>2365</v>
      </c>
      <c r="B156" s="71" t="s">
        <v>164</v>
      </c>
      <c r="C156" s="72">
        <f t="shared" si="7"/>
        <v>0</v>
      </c>
      <c r="D156" s="74"/>
      <c r="E156" s="74"/>
      <c r="F156" s="74"/>
      <c r="G156" s="157"/>
      <c r="H156" s="72">
        <f t="shared" si="8"/>
        <v>0</v>
      </c>
      <c r="I156" s="74"/>
      <c r="J156" s="74"/>
      <c r="K156" s="74"/>
      <c r="L156" s="158"/>
    </row>
    <row r="157" spans="1:12" ht="36" x14ac:dyDescent="0.25">
      <c r="A157" s="43">
        <v>2366</v>
      </c>
      <c r="B157" s="71" t="s">
        <v>165</v>
      </c>
      <c r="C157" s="72">
        <f t="shared" si="7"/>
        <v>0</v>
      </c>
      <c r="D157" s="74"/>
      <c r="E157" s="74"/>
      <c r="F157" s="74"/>
      <c r="G157" s="157"/>
      <c r="H157" s="72">
        <f t="shared" si="8"/>
        <v>0</v>
      </c>
      <c r="I157" s="74"/>
      <c r="J157" s="74"/>
      <c r="K157" s="74"/>
      <c r="L157" s="158"/>
    </row>
    <row r="158" spans="1:12" ht="48" x14ac:dyDescent="0.25">
      <c r="A158" s="43">
        <v>2369</v>
      </c>
      <c r="B158" s="71" t="s">
        <v>166</v>
      </c>
      <c r="C158" s="72">
        <f t="shared" si="7"/>
        <v>0</v>
      </c>
      <c r="D158" s="74"/>
      <c r="E158" s="74"/>
      <c r="F158" s="74"/>
      <c r="G158" s="157"/>
      <c r="H158" s="72">
        <f t="shared" si="8"/>
        <v>0</v>
      </c>
      <c r="I158" s="74"/>
      <c r="J158" s="74"/>
      <c r="K158" s="74"/>
      <c r="L158" s="158"/>
    </row>
    <row r="159" spans="1:12" x14ac:dyDescent="0.25">
      <c r="A159" s="150">
        <v>2370</v>
      </c>
      <c r="B159" s="112" t="s">
        <v>167</v>
      </c>
      <c r="C159" s="117">
        <f t="shared" si="7"/>
        <v>0</v>
      </c>
      <c r="D159" s="163"/>
      <c r="E159" s="163"/>
      <c r="F159" s="163"/>
      <c r="G159" s="164"/>
      <c r="H159" s="117">
        <f t="shared" si="8"/>
        <v>0</v>
      </c>
      <c r="I159" s="163"/>
      <c r="J159" s="163"/>
      <c r="K159" s="163"/>
      <c r="L159" s="165"/>
    </row>
    <row r="160" spans="1:12" x14ac:dyDescent="0.25">
      <c r="A160" s="150">
        <v>2380</v>
      </c>
      <c r="B160" s="112" t="s">
        <v>168</v>
      </c>
      <c r="C160" s="117">
        <f t="shared" si="7"/>
        <v>0</v>
      </c>
      <c r="D160" s="151">
        <f>SUM(D161:D162)</f>
        <v>0</v>
      </c>
      <c r="E160" s="151">
        <f>SUM(E161:E162)</f>
        <v>0</v>
      </c>
      <c r="F160" s="151">
        <f>SUM(F161:F162)</f>
        <v>0</v>
      </c>
      <c r="G160" s="152">
        <f>SUM(G161:G162)</f>
        <v>0</v>
      </c>
      <c r="H160" s="117">
        <f t="shared" si="8"/>
        <v>0</v>
      </c>
      <c r="I160" s="151">
        <f>SUM(I161:I162)</f>
        <v>0</v>
      </c>
      <c r="J160" s="151">
        <f>SUM(J161:J162)</f>
        <v>0</v>
      </c>
      <c r="K160" s="151">
        <f>SUM(K161:K162)</f>
        <v>0</v>
      </c>
      <c r="L160" s="153">
        <f>SUM(L161:L162)</f>
        <v>0</v>
      </c>
    </row>
    <row r="161" spans="1:12" x14ac:dyDescent="0.25">
      <c r="A161" s="37">
        <v>2381</v>
      </c>
      <c r="B161" s="65" t="s">
        <v>169</v>
      </c>
      <c r="C161" s="66">
        <f t="shared" si="7"/>
        <v>0</v>
      </c>
      <c r="D161" s="68"/>
      <c r="E161" s="68"/>
      <c r="F161" s="68"/>
      <c r="G161" s="154"/>
      <c r="H161" s="66">
        <f t="shared" si="8"/>
        <v>0</v>
      </c>
      <c r="I161" s="68"/>
      <c r="J161" s="68"/>
      <c r="K161" s="68"/>
      <c r="L161" s="155"/>
    </row>
    <row r="162" spans="1:12" ht="24" x14ac:dyDescent="0.25">
      <c r="A162" s="43">
        <v>2389</v>
      </c>
      <c r="B162" s="71" t="s">
        <v>170</v>
      </c>
      <c r="C162" s="72">
        <f t="shared" si="7"/>
        <v>0</v>
      </c>
      <c r="D162" s="74"/>
      <c r="E162" s="74"/>
      <c r="F162" s="74"/>
      <c r="G162" s="157"/>
      <c r="H162" s="72">
        <f t="shared" si="8"/>
        <v>0</v>
      </c>
      <c r="I162" s="74"/>
      <c r="J162" s="74"/>
      <c r="K162" s="74"/>
      <c r="L162" s="158"/>
    </row>
    <row r="163" spans="1:12" x14ac:dyDescent="0.25">
      <c r="A163" s="150">
        <v>2390</v>
      </c>
      <c r="B163" s="112" t="s">
        <v>171</v>
      </c>
      <c r="C163" s="117">
        <f t="shared" si="7"/>
        <v>0</v>
      </c>
      <c r="D163" s="163"/>
      <c r="E163" s="163"/>
      <c r="F163" s="163"/>
      <c r="G163" s="164"/>
      <c r="H163" s="117">
        <f t="shared" si="8"/>
        <v>0</v>
      </c>
      <c r="I163" s="163"/>
      <c r="J163" s="163"/>
      <c r="K163" s="163"/>
      <c r="L163" s="165"/>
    </row>
    <row r="164" spans="1:12" x14ac:dyDescent="0.25">
      <c r="A164" s="56">
        <v>2400</v>
      </c>
      <c r="B164" s="147" t="s">
        <v>172</v>
      </c>
      <c r="C164" s="57">
        <f t="shared" si="7"/>
        <v>0</v>
      </c>
      <c r="D164" s="177"/>
      <c r="E164" s="177"/>
      <c r="F164" s="177"/>
      <c r="G164" s="178"/>
      <c r="H164" s="57">
        <f t="shared" si="8"/>
        <v>0</v>
      </c>
      <c r="I164" s="177"/>
      <c r="J164" s="177"/>
      <c r="K164" s="177"/>
      <c r="L164" s="179"/>
    </row>
    <row r="165" spans="1:12" ht="24" x14ac:dyDescent="0.25">
      <c r="A165" s="56">
        <v>2500</v>
      </c>
      <c r="B165" s="147" t="s">
        <v>173</v>
      </c>
      <c r="C165" s="57">
        <f t="shared" si="7"/>
        <v>0</v>
      </c>
      <c r="D165" s="63">
        <f>SUM(D166,D171)</f>
        <v>0</v>
      </c>
      <c r="E165" s="63">
        <f t="shared" ref="E165:G165" si="11">SUM(E166,E171)</f>
        <v>0</v>
      </c>
      <c r="F165" s="63">
        <f t="shared" si="11"/>
        <v>0</v>
      </c>
      <c r="G165" s="63">
        <f t="shared" si="11"/>
        <v>0</v>
      </c>
      <c r="H165" s="57">
        <f t="shared" si="8"/>
        <v>0</v>
      </c>
      <c r="I165" s="63">
        <f>SUM(I166,I171)</f>
        <v>0</v>
      </c>
      <c r="J165" s="63">
        <f t="shared" ref="J165:L165" si="12">SUM(J166,J171)</f>
        <v>0</v>
      </c>
      <c r="K165" s="63">
        <f t="shared" si="12"/>
        <v>0</v>
      </c>
      <c r="L165" s="149">
        <f t="shared" si="12"/>
        <v>0</v>
      </c>
    </row>
    <row r="166" spans="1:12" ht="16.5" customHeight="1" x14ac:dyDescent="0.25">
      <c r="A166" s="168">
        <v>2510</v>
      </c>
      <c r="B166" s="65" t="s">
        <v>174</v>
      </c>
      <c r="C166" s="66">
        <f t="shared" si="7"/>
        <v>0</v>
      </c>
      <c r="D166" s="169">
        <f>SUM(D167:D170)</f>
        <v>0</v>
      </c>
      <c r="E166" s="169">
        <f t="shared" ref="E166:G166" si="13">SUM(E167:E170)</f>
        <v>0</v>
      </c>
      <c r="F166" s="169">
        <f t="shared" si="13"/>
        <v>0</v>
      </c>
      <c r="G166" s="169">
        <f t="shared" si="13"/>
        <v>0</v>
      </c>
      <c r="H166" s="66">
        <f t="shared" si="8"/>
        <v>0</v>
      </c>
      <c r="I166" s="169">
        <f>SUM(I167:I170)</f>
        <v>0</v>
      </c>
      <c r="J166" s="169">
        <f t="shared" ref="J166:L166" si="14">SUM(J167:J170)</f>
        <v>0</v>
      </c>
      <c r="K166" s="169">
        <f t="shared" si="14"/>
        <v>0</v>
      </c>
      <c r="L166" s="180">
        <f t="shared" si="14"/>
        <v>0</v>
      </c>
    </row>
    <row r="167" spans="1:12" ht="24" x14ac:dyDescent="0.25">
      <c r="A167" s="44">
        <v>2512</v>
      </c>
      <c r="B167" s="71" t="s">
        <v>175</v>
      </c>
      <c r="C167" s="72">
        <f t="shared" si="7"/>
        <v>0</v>
      </c>
      <c r="D167" s="74"/>
      <c r="E167" s="74"/>
      <c r="F167" s="74"/>
      <c r="G167" s="157"/>
      <c r="H167" s="72">
        <f t="shared" si="8"/>
        <v>0</v>
      </c>
      <c r="I167" s="74"/>
      <c r="J167" s="74"/>
      <c r="K167" s="74"/>
      <c r="L167" s="158"/>
    </row>
    <row r="168" spans="1:12" ht="36" x14ac:dyDescent="0.25">
      <c r="A168" s="44">
        <v>2513</v>
      </c>
      <c r="B168" s="71" t="s">
        <v>176</v>
      </c>
      <c r="C168" s="72">
        <f t="shared" si="7"/>
        <v>0</v>
      </c>
      <c r="D168" s="74"/>
      <c r="E168" s="74"/>
      <c r="F168" s="74"/>
      <c r="G168" s="157"/>
      <c r="H168" s="72">
        <f t="shared" si="8"/>
        <v>0</v>
      </c>
      <c r="I168" s="74"/>
      <c r="J168" s="74"/>
      <c r="K168" s="74"/>
      <c r="L168" s="158"/>
    </row>
    <row r="169" spans="1:12" ht="24" x14ac:dyDescent="0.25">
      <c r="A169" s="44">
        <v>2515</v>
      </c>
      <c r="B169" s="71" t="s">
        <v>177</v>
      </c>
      <c r="C169" s="72">
        <f t="shared" si="7"/>
        <v>0</v>
      </c>
      <c r="D169" s="74"/>
      <c r="E169" s="74"/>
      <c r="F169" s="74"/>
      <c r="G169" s="157"/>
      <c r="H169" s="72">
        <f t="shared" si="8"/>
        <v>0</v>
      </c>
      <c r="I169" s="74"/>
      <c r="J169" s="74"/>
      <c r="K169" s="74"/>
      <c r="L169" s="158"/>
    </row>
    <row r="170" spans="1:12" ht="24" x14ac:dyDescent="0.25">
      <c r="A170" s="44">
        <v>2519</v>
      </c>
      <c r="B170" s="71" t="s">
        <v>178</v>
      </c>
      <c r="C170" s="72">
        <f t="shared" si="7"/>
        <v>0</v>
      </c>
      <c r="D170" s="74"/>
      <c r="E170" s="74"/>
      <c r="F170" s="74"/>
      <c r="G170" s="157"/>
      <c r="H170" s="72">
        <f t="shared" si="8"/>
        <v>0</v>
      </c>
      <c r="I170" s="74"/>
      <c r="J170" s="74"/>
      <c r="K170" s="74"/>
      <c r="L170" s="158"/>
    </row>
    <row r="171" spans="1:12" ht="24" x14ac:dyDescent="0.25">
      <c r="A171" s="159">
        <v>2520</v>
      </c>
      <c r="B171" s="71" t="s">
        <v>179</v>
      </c>
      <c r="C171" s="72">
        <f t="shared" si="7"/>
        <v>0</v>
      </c>
      <c r="D171" s="74"/>
      <c r="E171" s="74"/>
      <c r="F171" s="74"/>
      <c r="G171" s="157"/>
      <c r="H171" s="72">
        <f t="shared" si="8"/>
        <v>0</v>
      </c>
      <c r="I171" s="74"/>
      <c r="J171" s="74"/>
      <c r="K171" s="74"/>
      <c r="L171" s="158"/>
    </row>
    <row r="172" spans="1:12" s="182" customFormat="1" ht="36" customHeight="1" x14ac:dyDescent="0.25">
      <c r="A172" s="19">
        <v>2800</v>
      </c>
      <c r="B172" s="65" t="s">
        <v>180</v>
      </c>
      <c r="C172" s="66">
        <f t="shared" si="7"/>
        <v>0</v>
      </c>
      <c r="D172" s="40"/>
      <c r="E172" s="40"/>
      <c r="F172" s="40"/>
      <c r="G172" s="41"/>
      <c r="H172" s="66">
        <f t="shared" si="8"/>
        <v>0</v>
      </c>
      <c r="I172" s="40"/>
      <c r="J172" s="40"/>
      <c r="K172" s="40"/>
      <c r="L172" s="42"/>
    </row>
    <row r="173" spans="1:12" x14ac:dyDescent="0.25">
      <c r="A173" s="142">
        <v>3000</v>
      </c>
      <c r="B173" s="142" t="s">
        <v>181</v>
      </c>
      <c r="C173" s="143">
        <f t="shared" si="7"/>
        <v>0</v>
      </c>
      <c r="D173" s="144">
        <f>SUM(D174,D184)</f>
        <v>0</v>
      </c>
      <c r="E173" s="144">
        <f>SUM(E174,E184)</f>
        <v>0</v>
      </c>
      <c r="F173" s="144">
        <f>SUM(F174,F184)</f>
        <v>0</v>
      </c>
      <c r="G173" s="145">
        <f>SUM(G174,G184)</f>
        <v>0</v>
      </c>
      <c r="H173" s="143">
        <f t="shared" si="8"/>
        <v>0</v>
      </c>
      <c r="I173" s="144">
        <f>SUM(I174,I184)</f>
        <v>0</v>
      </c>
      <c r="J173" s="144">
        <f>SUM(J174,J184)</f>
        <v>0</v>
      </c>
      <c r="K173" s="144">
        <f>SUM(K174,K184)</f>
        <v>0</v>
      </c>
      <c r="L173" s="146">
        <f>SUM(L174,L184)</f>
        <v>0</v>
      </c>
    </row>
    <row r="174" spans="1:12" ht="24" x14ac:dyDescent="0.25">
      <c r="A174" s="56">
        <v>3200</v>
      </c>
      <c r="B174" s="183" t="s">
        <v>182</v>
      </c>
      <c r="C174" s="184">
        <f t="shared" si="7"/>
        <v>0</v>
      </c>
      <c r="D174" s="63">
        <f>SUM(D175,D179)</f>
        <v>0</v>
      </c>
      <c r="E174" s="63">
        <f t="shared" ref="E174:G174" si="15">SUM(E175,E179)</f>
        <v>0</v>
      </c>
      <c r="F174" s="63">
        <f t="shared" si="15"/>
        <v>0</v>
      </c>
      <c r="G174" s="63">
        <f t="shared" si="15"/>
        <v>0</v>
      </c>
      <c r="H174" s="57">
        <f t="shared" si="8"/>
        <v>0</v>
      </c>
      <c r="I174" s="63">
        <f>SUM(I175,I179)</f>
        <v>0</v>
      </c>
      <c r="J174" s="63">
        <f t="shared" ref="J174:L174" si="16">SUM(J175,J179)</f>
        <v>0</v>
      </c>
      <c r="K174" s="63">
        <f t="shared" si="16"/>
        <v>0</v>
      </c>
      <c r="L174" s="149">
        <f t="shared" si="16"/>
        <v>0</v>
      </c>
    </row>
    <row r="175" spans="1:12" ht="36" x14ac:dyDescent="0.25">
      <c r="A175" s="168">
        <v>3260</v>
      </c>
      <c r="B175" s="65" t="s">
        <v>183</v>
      </c>
      <c r="C175" s="66">
        <f t="shared" si="7"/>
        <v>0</v>
      </c>
      <c r="D175" s="169">
        <f>SUM(D176:D178)</f>
        <v>0</v>
      </c>
      <c r="E175" s="169">
        <f>SUM(E176:E178)</f>
        <v>0</v>
      </c>
      <c r="F175" s="169">
        <f>SUM(F176:F178)</f>
        <v>0</v>
      </c>
      <c r="G175" s="170">
        <f>SUM(G176:G178)</f>
        <v>0</v>
      </c>
      <c r="H175" s="66">
        <f t="shared" si="8"/>
        <v>0</v>
      </c>
      <c r="I175" s="169">
        <f>SUM(I176:I178)</f>
        <v>0</v>
      </c>
      <c r="J175" s="169">
        <f>SUM(J176:J178)</f>
        <v>0</v>
      </c>
      <c r="K175" s="169">
        <f>SUM(K176:K178)</f>
        <v>0</v>
      </c>
      <c r="L175" s="171">
        <f>SUM(L176:L178)</f>
        <v>0</v>
      </c>
    </row>
    <row r="176" spans="1:12" ht="24" x14ac:dyDescent="0.25">
      <c r="A176" s="44">
        <v>3261</v>
      </c>
      <c r="B176" s="71" t="s">
        <v>184</v>
      </c>
      <c r="C176" s="72">
        <f>SUM(D176:G176)</f>
        <v>0</v>
      </c>
      <c r="D176" s="74"/>
      <c r="E176" s="74"/>
      <c r="F176" s="74"/>
      <c r="G176" s="157"/>
      <c r="H176" s="72">
        <f>SUM(I176:L176)</f>
        <v>0</v>
      </c>
      <c r="I176" s="74"/>
      <c r="J176" s="74"/>
      <c r="K176" s="74"/>
      <c r="L176" s="158"/>
    </row>
    <row r="177" spans="1:12" ht="36" x14ac:dyDescent="0.25">
      <c r="A177" s="44">
        <v>3262</v>
      </c>
      <c r="B177" s="71" t="s">
        <v>185</v>
      </c>
      <c r="C177" s="72">
        <f>SUM(D177:G177)</f>
        <v>0</v>
      </c>
      <c r="D177" s="74"/>
      <c r="E177" s="74"/>
      <c r="F177" s="74"/>
      <c r="G177" s="157"/>
      <c r="H177" s="72">
        <f>SUM(I177:L177)</f>
        <v>0</v>
      </c>
      <c r="I177" s="74"/>
      <c r="J177" s="74"/>
      <c r="K177" s="74"/>
      <c r="L177" s="158"/>
    </row>
    <row r="178" spans="1:12" ht="24" x14ac:dyDescent="0.25">
      <c r="A178" s="44">
        <v>3263</v>
      </c>
      <c r="B178" s="71" t="s">
        <v>186</v>
      </c>
      <c r="C178" s="72">
        <f>SUM(D178:G178)</f>
        <v>0</v>
      </c>
      <c r="D178" s="74"/>
      <c r="E178" s="74"/>
      <c r="F178" s="74"/>
      <c r="G178" s="157"/>
      <c r="H178" s="72">
        <f>SUM(I178:L178)</f>
        <v>0</v>
      </c>
      <c r="I178" s="74"/>
      <c r="J178" s="74"/>
      <c r="K178" s="74"/>
      <c r="L178" s="158"/>
    </row>
    <row r="179" spans="1:12" ht="84" x14ac:dyDescent="0.25">
      <c r="A179" s="168">
        <v>3290</v>
      </c>
      <c r="B179" s="65" t="s">
        <v>187</v>
      </c>
      <c r="C179" s="185">
        <f t="shared" ref="C179:C183" si="17">SUM(D179:G179)</f>
        <v>0</v>
      </c>
      <c r="D179" s="169">
        <f>SUM(D180:D183)</f>
        <v>0</v>
      </c>
      <c r="E179" s="169">
        <f t="shared" ref="E179:G179" si="18">SUM(E180:E183)</f>
        <v>0</v>
      </c>
      <c r="F179" s="169">
        <f t="shared" si="18"/>
        <v>0</v>
      </c>
      <c r="G179" s="169">
        <f t="shared" si="18"/>
        <v>0</v>
      </c>
      <c r="H179" s="185">
        <f t="shared" ref="H179:H183" si="19">SUM(I179:L179)</f>
        <v>0</v>
      </c>
      <c r="I179" s="169">
        <f>SUM(I180:I183)</f>
        <v>0</v>
      </c>
      <c r="J179" s="169">
        <f t="shared" ref="J179:L179" si="20">SUM(J180:J183)</f>
        <v>0</v>
      </c>
      <c r="K179" s="169">
        <f t="shared" si="20"/>
        <v>0</v>
      </c>
      <c r="L179" s="186">
        <f t="shared" si="20"/>
        <v>0</v>
      </c>
    </row>
    <row r="180" spans="1:12" ht="72" x14ac:dyDescent="0.25">
      <c r="A180" s="44">
        <v>3291</v>
      </c>
      <c r="B180" s="71" t="s">
        <v>188</v>
      </c>
      <c r="C180" s="72">
        <f t="shared" si="17"/>
        <v>0</v>
      </c>
      <c r="D180" s="74"/>
      <c r="E180" s="74"/>
      <c r="F180" s="74"/>
      <c r="G180" s="187"/>
      <c r="H180" s="72">
        <f t="shared" si="19"/>
        <v>0</v>
      </c>
      <c r="I180" s="74"/>
      <c r="J180" s="74"/>
      <c r="K180" s="74"/>
      <c r="L180" s="158"/>
    </row>
    <row r="181" spans="1:12" ht="72" x14ac:dyDescent="0.25">
      <c r="A181" s="44">
        <v>3292</v>
      </c>
      <c r="B181" s="71" t="s">
        <v>189</v>
      </c>
      <c r="C181" s="72">
        <f t="shared" si="17"/>
        <v>0</v>
      </c>
      <c r="D181" s="74"/>
      <c r="E181" s="74"/>
      <c r="F181" s="74"/>
      <c r="G181" s="187"/>
      <c r="H181" s="72">
        <f t="shared" si="19"/>
        <v>0</v>
      </c>
      <c r="I181" s="74"/>
      <c r="J181" s="74"/>
      <c r="K181" s="74"/>
      <c r="L181" s="158"/>
    </row>
    <row r="182" spans="1:12" ht="72" x14ac:dyDescent="0.25">
      <c r="A182" s="44">
        <v>3293</v>
      </c>
      <c r="B182" s="71" t="s">
        <v>190</v>
      </c>
      <c r="C182" s="72">
        <f t="shared" si="17"/>
        <v>0</v>
      </c>
      <c r="D182" s="74"/>
      <c r="E182" s="74"/>
      <c r="F182" s="74"/>
      <c r="G182" s="187"/>
      <c r="H182" s="72">
        <f t="shared" si="19"/>
        <v>0</v>
      </c>
      <c r="I182" s="74"/>
      <c r="J182" s="74"/>
      <c r="K182" s="74"/>
      <c r="L182" s="158"/>
    </row>
    <row r="183" spans="1:12" ht="60" x14ac:dyDescent="0.25">
      <c r="A183" s="188">
        <v>3294</v>
      </c>
      <c r="B183" s="71" t="s">
        <v>191</v>
      </c>
      <c r="C183" s="185">
        <f t="shared" si="17"/>
        <v>0</v>
      </c>
      <c r="D183" s="189"/>
      <c r="E183" s="189"/>
      <c r="F183" s="189"/>
      <c r="G183" s="190"/>
      <c r="H183" s="185">
        <f t="shared" si="19"/>
        <v>0</v>
      </c>
      <c r="I183" s="189"/>
      <c r="J183" s="189"/>
      <c r="K183" s="189"/>
      <c r="L183" s="191"/>
    </row>
    <row r="184" spans="1:12" ht="48" x14ac:dyDescent="0.25">
      <c r="A184" s="192">
        <v>3300</v>
      </c>
      <c r="B184" s="183" t="s">
        <v>192</v>
      </c>
      <c r="C184" s="193">
        <f t="shared" si="7"/>
        <v>0</v>
      </c>
      <c r="D184" s="194">
        <f>SUM(D185:D186)</f>
        <v>0</v>
      </c>
      <c r="E184" s="194">
        <f t="shared" ref="E184:G184" si="21">SUM(E185:E186)</f>
        <v>0</v>
      </c>
      <c r="F184" s="194">
        <f t="shared" si="21"/>
        <v>0</v>
      </c>
      <c r="G184" s="194">
        <f t="shared" si="21"/>
        <v>0</v>
      </c>
      <c r="H184" s="193">
        <f t="shared" si="8"/>
        <v>0</v>
      </c>
      <c r="I184" s="194">
        <f>SUM(I185:I186)</f>
        <v>0</v>
      </c>
      <c r="J184" s="194">
        <f t="shared" ref="J184:L184" si="22">SUM(J185:J186)</f>
        <v>0</v>
      </c>
      <c r="K184" s="194">
        <f t="shared" si="22"/>
        <v>0</v>
      </c>
      <c r="L184" s="149">
        <f t="shared" si="22"/>
        <v>0</v>
      </c>
    </row>
    <row r="185" spans="1:12" ht="48" x14ac:dyDescent="0.25">
      <c r="A185" s="111">
        <v>3310</v>
      </c>
      <c r="B185" s="112" t="s">
        <v>193</v>
      </c>
      <c r="C185" s="195">
        <f t="shared" si="7"/>
        <v>0</v>
      </c>
      <c r="D185" s="163"/>
      <c r="E185" s="163"/>
      <c r="F185" s="163"/>
      <c r="G185" s="164"/>
      <c r="H185" s="195">
        <f t="shared" si="8"/>
        <v>0</v>
      </c>
      <c r="I185" s="163"/>
      <c r="J185" s="163"/>
      <c r="K185" s="163"/>
      <c r="L185" s="165"/>
    </row>
    <row r="186" spans="1:12" ht="48.75" customHeight="1" x14ac:dyDescent="0.25">
      <c r="A186" s="38">
        <v>3320</v>
      </c>
      <c r="B186" s="65" t="s">
        <v>194</v>
      </c>
      <c r="C186" s="66">
        <f t="shared" si="7"/>
        <v>0</v>
      </c>
      <c r="D186" s="68"/>
      <c r="E186" s="68"/>
      <c r="F186" s="68"/>
      <c r="G186" s="154"/>
      <c r="H186" s="66">
        <f t="shared" si="8"/>
        <v>0</v>
      </c>
      <c r="I186" s="68"/>
      <c r="J186" s="68"/>
      <c r="K186" s="68"/>
      <c r="L186" s="155"/>
    </row>
    <row r="187" spans="1:12" x14ac:dyDescent="0.25">
      <c r="A187" s="196">
        <v>4000</v>
      </c>
      <c r="B187" s="142" t="s">
        <v>195</v>
      </c>
      <c r="C187" s="143">
        <f t="shared" si="7"/>
        <v>0</v>
      </c>
      <c r="D187" s="144">
        <f>SUM(D188,D191)</f>
        <v>0</v>
      </c>
      <c r="E187" s="144">
        <f>SUM(E188,E191)</f>
        <v>0</v>
      </c>
      <c r="F187" s="144">
        <f>SUM(F188,F191)</f>
        <v>0</v>
      </c>
      <c r="G187" s="145">
        <f>SUM(G188,G191)</f>
        <v>0</v>
      </c>
      <c r="H187" s="143">
        <f t="shared" si="8"/>
        <v>0</v>
      </c>
      <c r="I187" s="144">
        <f>SUM(I188,I191)</f>
        <v>0</v>
      </c>
      <c r="J187" s="144">
        <f>SUM(J188,J191)</f>
        <v>0</v>
      </c>
      <c r="K187" s="144">
        <f>SUM(K188,K191)</f>
        <v>0</v>
      </c>
      <c r="L187" s="146">
        <f>SUM(L188,L191)</f>
        <v>0</v>
      </c>
    </row>
    <row r="188" spans="1:12" ht="24" x14ac:dyDescent="0.25">
      <c r="A188" s="197">
        <v>4200</v>
      </c>
      <c r="B188" s="147" t="s">
        <v>196</v>
      </c>
      <c r="C188" s="57">
        <f>SUM(D188:G188)</f>
        <v>0</v>
      </c>
      <c r="D188" s="63">
        <f>SUM(D189,D190)</f>
        <v>0</v>
      </c>
      <c r="E188" s="63">
        <f>SUM(E189,E190)</f>
        <v>0</v>
      </c>
      <c r="F188" s="63">
        <f>SUM(F189,F190)</f>
        <v>0</v>
      </c>
      <c r="G188" s="166">
        <f>SUM(G189,G190)</f>
        <v>0</v>
      </c>
      <c r="H188" s="57">
        <f t="shared" si="8"/>
        <v>0</v>
      </c>
      <c r="I188" s="63">
        <f>SUM(I189,I190)</f>
        <v>0</v>
      </c>
      <c r="J188" s="63">
        <f>SUM(J189,J190)</f>
        <v>0</v>
      </c>
      <c r="K188" s="63">
        <f>SUM(K189,K190)</f>
        <v>0</v>
      </c>
      <c r="L188" s="167">
        <f>SUM(L189,L190)</f>
        <v>0</v>
      </c>
    </row>
    <row r="189" spans="1:12" ht="36" x14ac:dyDescent="0.25">
      <c r="A189" s="168">
        <v>4240</v>
      </c>
      <c r="B189" s="65" t="s">
        <v>197</v>
      </c>
      <c r="C189" s="66">
        <f t="shared" ref="C189:C264" si="23">SUM(D189:G189)</f>
        <v>0</v>
      </c>
      <c r="D189" s="68"/>
      <c r="E189" s="68"/>
      <c r="F189" s="68"/>
      <c r="G189" s="154"/>
      <c r="H189" s="66">
        <f t="shared" ref="H189:H263" si="24">SUM(I189:L189)</f>
        <v>0</v>
      </c>
      <c r="I189" s="68"/>
      <c r="J189" s="68"/>
      <c r="K189" s="68"/>
      <c r="L189" s="155"/>
    </row>
    <row r="190" spans="1:12" ht="24" x14ac:dyDescent="0.25">
      <c r="A190" s="159">
        <v>4250</v>
      </c>
      <c r="B190" s="71" t="s">
        <v>198</v>
      </c>
      <c r="C190" s="72">
        <f t="shared" si="23"/>
        <v>0</v>
      </c>
      <c r="D190" s="74"/>
      <c r="E190" s="74"/>
      <c r="F190" s="74"/>
      <c r="G190" s="157"/>
      <c r="H190" s="72">
        <f t="shared" si="24"/>
        <v>0</v>
      </c>
      <c r="I190" s="74"/>
      <c r="J190" s="74"/>
      <c r="K190" s="74"/>
      <c r="L190" s="158"/>
    </row>
    <row r="191" spans="1:12" x14ac:dyDescent="0.25">
      <c r="A191" s="56">
        <v>4300</v>
      </c>
      <c r="B191" s="147" t="s">
        <v>199</v>
      </c>
      <c r="C191" s="57">
        <f t="shared" si="23"/>
        <v>0</v>
      </c>
      <c r="D191" s="63">
        <f>SUM(D192)</f>
        <v>0</v>
      </c>
      <c r="E191" s="63">
        <f>SUM(E192)</f>
        <v>0</v>
      </c>
      <c r="F191" s="63">
        <f>SUM(F192)</f>
        <v>0</v>
      </c>
      <c r="G191" s="166">
        <f>SUM(G192)</f>
        <v>0</v>
      </c>
      <c r="H191" s="57">
        <f t="shared" si="24"/>
        <v>0</v>
      </c>
      <c r="I191" s="63">
        <f>SUM(I192)</f>
        <v>0</v>
      </c>
      <c r="J191" s="63">
        <f>SUM(J192)</f>
        <v>0</v>
      </c>
      <c r="K191" s="63">
        <f>SUM(K192)</f>
        <v>0</v>
      </c>
      <c r="L191" s="167">
        <f>SUM(L192)</f>
        <v>0</v>
      </c>
    </row>
    <row r="192" spans="1:12" ht="24" x14ac:dyDescent="0.25">
      <c r="A192" s="168">
        <v>4310</v>
      </c>
      <c r="B192" s="65" t="s">
        <v>200</v>
      </c>
      <c r="C192" s="66">
        <f>SUM(D192:G192)</f>
        <v>0</v>
      </c>
      <c r="D192" s="169">
        <f>SUM(D193:D193)</f>
        <v>0</v>
      </c>
      <c r="E192" s="169">
        <f>SUM(E193:E193)</f>
        <v>0</v>
      </c>
      <c r="F192" s="169">
        <f>SUM(F193:F193)</f>
        <v>0</v>
      </c>
      <c r="G192" s="170">
        <f>SUM(G193:G193)</f>
        <v>0</v>
      </c>
      <c r="H192" s="66">
        <f t="shared" si="24"/>
        <v>0</v>
      </c>
      <c r="I192" s="169">
        <f>SUM(I193:I193)</f>
        <v>0</v>
      </c>
      <c r="J192" s="169">
        <f>SUM(J193:J193)</f>
        <v>0</v>
      </c>
      <c r="K192" s="169">
        <f>SUM(K193:K193)</f>
        <v>0</v>
      </c>
      <c r="L192" s="171">
        <f>SUM(L193:L193)</f>
        <v>0</v>
      </c>
    </row>
    <row r="193" spans="1:12" ht="36" x14ac:dyDescent="0.25">
      <c r="A193" s="44">
        <v>4311</v>
      </c>
      <c r="B193" s="71" t="s">
        <v>201</v>
      </c>
      <c r="C193" s="72">
        <f t="shared" si="23"/>
        <v>0</v>
      </c>
      <c r="D193" s="74"/>
      <c r="E193" s="74"/>
      <c r="F193" s="74"/>
      <c r="G193" s="157"/>
      <c r="H193" s="72">
        <f t="shared" si="24"/>
        <v>0</v>
      </c>
      <c r="I193" s="74"/>
      <c r="J193" s="74"/>
      <c r="K193" s="74"/>
      <c r="L193" s="158"/>
    </row>
    <row r="194" spans="1:12" s="24" customFormat="1" ht="24" x14ac:dyDescent="0.25">
      <c r="A194" s="198"/>
      <c r="B194" s="19" t="s">
        <v>202</v>
      </c>
      <c r="C194" s="138">
        <f t="shared" si="23"/>
        <v>0</v>
      </c>
      <c r="D194" s="139">
        <f>SUM(D195,D230,D269)</f>
        <v>0</v>
      </c>
      <c r="E194" s="139">
        <f>SUM(E195,E230,E269)</f>
        <v>0</v>
      </c>
      <c r="F194" s="139">
        <f>SUM(F195,F230,F269)</f>
        <v>0</v>
      </c>
      <c r="G194" s="139">
        <f>SUM(G195,G230,G269)</f>
        <v>0</v>
      </c>
      <c r="H194" s="138">
        <f t="shared" si="24"/>
        <v>0</v>
      </c>
      <c r="I194" s="139">
        <f>SUM(I195,I230,I269)</f>
        <v>0</v>
      </c>
      <c r="J194" s="139">
        <f>SUM(J195,J230,J269)</f>
        <v>0</v>
      </c>
      <c r="K194" s="139">
        <f>SUM(K195,K230,K269)</f>
        <v>0</v>
      </c>
      <c r="L194" s="199">
        <f>SUM(L195,L230,L269)</f>
        <v>0</v>
      </c>
    </row>
    <row r="195" spans="1:12" x14ac:dyDescent="0.25">
      <c r="A195" s="142">
        <v>5000</v>
      </c>
      <c r="B195" s="142" t="s">
        <v>203</v>
      </c>
      <c r="C195" s="143">
        <f t="shared" si="23"/>
        <v>0</v>
      </c>
      <c r="D195" s="144">
        <f>D196+D204</f>
        <v>0</v>
      </c>
      <c r="E195" s="144">
        <f>E196+E204</f>
        <v>0</v>
      </c>
      <c r="F195" s="144">
        <f>F196+F204</f>
        <v>0</v>
      </c>
      <c r="G195" s="144">
        <f>G196+G204</f>
        <v>0</v>
      </c>
      <c r="H195" s="143">
        <f t="shared" si="24"/>
        <v>0</v>
      </c>
      <c r="I195" s="144">
        <f>I196+I204</f>
        <v>0</v>
      </c>
      <c r="J195" s="144">
        <f>J196+J204</f>
        <v>0</v>
      </c>
      <c r="K195" s="144">
        <f>K196+K204</f>
        <v>0</v>
      </c>
      <c r="L195" s="200">
        <f>L196+L204</f>
        <v>0</v>
      </c>
    </row>
    <row r="196" spans="1:12" x14ac:dyDescent="0.25">
      <c r="A196" s="56">
        <v>5100</v>
      </c>
      <c r="B196" s="147" t="s">
        <v>204</v>
      </c>
      <c r="C196" s="57">
        <f t="shared" si="23"/>
        <v>0</v>
      </c>
      <c r="D196" s="63">
        <f>D197+D198+D201+D202+D203</f>
        <v>0</v>
      </c>
      <c r="E196" s="63">
        <f>E197+E198+E201+E202+E203</f>
        <v>0</v>
      </c>
      <c r="F196" s="63">
        <f>F197+F198+F201+F202+F203</f>
        <v>0</v>
      </c>
      <c r="G196" s="166">
        <f>G197+G198+G201+G202+G203</f>
        <v>0</v>
      </c>
      <c r="H196" s="57">
        <f t="shared" si="24"/>
        <v>0</v>
      </c>
      <c r="I196" s="63">
        <f>I197+I198+I201+I202+I203</f>
        <v>0</v>
      </c>
      <c r="J196" s="63">
        <f>J197+J198+J201+J202+J203</f>
        <v>0</v>
      </c>
      <c r="K196" s="63">
        <f>K197+K198+K201+K202+K203</f>
        <v>0</v>
      </c>
      <c r="L196" s="167">
        <f>L197+L198+L201+L202+L203</f>
        <v>0</v>
      </c>
    </row>
    <row r="197" spans="1:12" x14ac:dyDescent="0.25">
      <c r="A197" s="168">
        <v>5110</v>
      </c>
      <c r="B197" s="65" t="s">
        <v>205</v>
      </c>
      <c r="C197" s="66">
        <f t="shared" si="23"/>
        <v>0</v>
      </c>
      <c r="D197" s="68"/>
      <c r="E197" s="68"/>
      <c r="F197" s="68"/>
      <c r="G197" s="154"/>
      <c r="H197" s="66">
        <f t="shared" si="24"/>
        <v>0</v>
      </c>
      <c r="I197" s="68"/>
      <c r="J197" s="68"/>
      <c r="K197" s="68"/>
      <c r="L197" s="155"/>
    </row>
    <row r="198" spans="1:12" ht="24" x14ac:dyDescent="0.25">
      <c r="A198" s="159">
        <v>5120</v>
      </c>
      <c r="B198" s="71" t="s">
        <v>206</v>
      </c>
      <c r="C198" s="72">
        <f t="shared" si="23"/>
        <v>0</v>
      </c>
      <c r="D198" s="160">
        <f>D199+D200</f>
        <v>0</v>
      </c>
      <c r="E198" s="160">
        <f>E199+E200</f>
        <v>0</v>
      </c>
      <c r="F198" s="160">
        <f>F199+F200</f>
        <v>0</v>
      </c>
      <c r="G198" s="161">
        <f>G199+G200</f>
        <v>0</v>
      </c>
      <c r="H198" s="72">
        <f t="shared" si="24"/>
        <v>0</v>
      </c>
      <c r="I198" s="160">
        <f>I199+I200</f>
        <v>0</v>
      </c>
      <c r="J198" s="160">
        <f>J199+J200</f>
        <v>0</v>
      </c>
      <c r="K198" s="160">
        <f>K199+K200</f>
        <v>0</v>
      </c>
      <c r="L198" s="162">
        <f>L199+L200</f>
        <v>0</v>
      </c>
    </row>
    <row r="199" spans="1:12" x14ac:dyDescent="0.25">
      <c r="A199" s="44">
        <v>5121</v>
      </c>
      <c r="B199" s="71" t="s">
        <v>207</v>
      </c>
      <c r="C199" s="72">
        <f t="shared" si="23"/>
        <v>0</v>
      </c>
      <c r="D199" s="74"/>
      <c r="E199" s="74"/>
      <c r="F199" s="74"/>
      <c r="G199" s="157"/>
      <c r="H199" s="72">
        <f t="shared" si="24"/>
        <v>0</v>
      </c>
      <c r="I199" s="74"/>
      <c r="J199" s="74"/>
      <c r="K199" s="74"/>
      <c r="L199" s="158"/>
    </row>
    <row r="200" spans="1:12" ht="24" x14ac:dyDescent="0.25">
      <c r="A200" s="44">
        <v>5129</v>
      </c>
      <c r="B200" s="71" t="s">
        <v>208</v>
      </c>
      <c r="C200" s="72">
        <f t="shared" si="23"/>
        <v>0</v>
      </c>
      <c r="D200" s="74"/>
      <c r="E200" s="74"/>
      <c r="F200" s="74"/>
      <c r="G200" s="157"/>
      <c r="H200" s="72">
        <f t="shared" si="24"/>
        <v>0</v>
      </c>
      <c r="I200" s="74"/>
      <c r="J200" s="74"/>
      <c r="K200" s="74"/>
      <c r="L200" s="158"/>
    </row>
    <row r="201" spans="1:12" x14ac:dyDescent="0.25">
      <c r="A201" s="159">
        <v>5130</v>
      </c>
      <c r="B201" s="71" t="s">
        <v>209</v>
      </c>
      <c r="C201" s="72">
        <f t="shared" si="23"/>
        <v>0</v>
      </c>
      <c r="D201" s="74"/>
      <c r="E201" s="74"/>
      <c r="F201" s="74"/>
      <c r="G201" s="157"/>
      <c r="H201" s="72">
        <f t="shared" si="24"/>
        <v>0</v>
      </c>
      <c r="I201" s="74"/>
      <c r="J201" s="74"/>
      <c r="K201" s="74"/>
      <c r="L201" s="158"/>
    </row>
    <row r="202" spans="1:12" x14ac:dyDescent="0.25">
      <c r="A202" s="159">
        <v>5140</v>
      </c>
      <c r="B202" s="71" t="s">
        <v>210</v>
      </c>
      <c r="C202" s="72">
        <f t="shared" si="23"/>
        <v>0</v>
      </c>
      <c r="D202" s="74"/>
      <c r="E202" s="74"/>
      <c r="F202" s="74"/>
      <c r="G202" s="157"/>
      <c r="H202" s="72">
        <f t="shared" si="24"/>
        <v>0</v>
      </c>
      <c r="I202" s="74"/>
      <c r="J202" s="74"/>
      <c r="K202" s="74"/>
      <c r="L202" s="158"/>
    </row>
    <row r="203" spans="1:12" ht="24" x14ac:dyDescent="0.25">
      <c r="A203" s="159">
        <v>5170</v>
      </c>
      <c r="B203" s="71" t="s">
        <v>211</v>
      </c>
      <c r="C203" s="72">
        <f t="shared" si="23"/>
        <v>0</v>
      </c>
      <c r="D203" s="74"/>
      <c r="E203" s="74"/>
      <c r="F203" s="74"/>
      <c r="G203" s="157"/>
      <c r="H203" s="72">
        <f t="shared" si="24"/>
        <v>0</v>
      </c>
      <c r="I203" s="74"/>
      <c r="J203" s="74"/>
      <c r="K203" s="74"/>
      <c r="L203" s="158"/>
    </row>
    <row r="204" spans="1:12" x14ac:dyDescent="0.25">
      <c r="A204" s="56">
        <v>5200</v>
      </c>
      <c r="B204" s="147" t="s">
        <v>212</v>
      </c>
      <c r="C204" s="57">
        <f t="shared" si="23"/>
        <v>0</v>
      </c>
      <c r="D204" s="63">
        <f>D205+D215+D216+D225+D226+D227+D229</f>
        <v>0</v>
      </c>
      <c r="E204" s="63">
        <f>E205+E215+E216+E225+E226+E227+E229</f>
        <v>0</v>
      </c>
      <c r="F204" s="63">
        <f>F205+F215+F216+F225+F226+F227+F229</f>
        <v>0</v>
      </c>
      <c r="G204" s="166">
        <f>G205+G215+G216+G225+G226+G227+G229</f>
        <v>0</v>
      </c>
      <c r="H204" s="57">
        <f t="shared" si="24"/>
        <v>0</v>
      </c>
      <c r="I204" s="63">
        <f>I205+I215+I216+I225+I226+I227+I229</f>
        <v>0</v>
      </c>
      <c r="J204" s="63">
        <f>J205+J215+J216+J225+J226+J227+J229</f>
        <v>0</v>
      </c>
      <c r="K204" s="63">
        <f>K205+K215+K216+K225+K226+K227+K229</f>
        <v>0</v>
      </c>
      <c r="L204" s="167">
        <f>L205+L215+L216+L225+L226+L227+L229</f>
        <v>0</v>
      </c>
    </row>
    <row r="205" spans="1:12" x14ac:dyDescent="0.25">
      <c r="A205" s="150">
        <v>5210</v>
      </c>
      <c r="B205" s="112" t="s">
        <v>213</v>
      </c>
      <c r="C205" s="117">
        <f t="shared" si="23"/>
        <v>0</v>
      </c>
      <c r="D205" s="151">
        <f>SUM(D206:D214)</f>
        <v>0</v>
      </c>
      <c r="E205" s="151">
        <f>SUM(E206:E214)</f>
        <v>0</v>
      </c>
      <c r="F205" s="151">
        <f>SUM(F206:F214)</f>
        <v>0</v>
      </c>
      <c r="G205" s="152">
        <f>SUM(G206:G214)</f>
        <v>0</v>
      </c>
      <c r="H205" s="117">
        <f t="shared" si="24"/>
        <v>0</v>
      </c>
      <c r="I205" s="151">
        <f>SUM(I206:I214)</f>
        <v>0</v>
      </c>
      <c r="J205" s="151">
        <f>SUM(J206:J214)</f>
        <v>0</v>
      </c>
      <c r="K205" s="151">
        <f>SUM(K206:K214)</f>
        <v>0</v>
      </c>
      <c r="L205" s="153">
        <f>SUM(L206:L214)</f>
        <v>0</v>
      </c>
    </row>
    <row r="206" spans="1:12" x14ac:dyDescent="0.25">
      <c r="A206" s="38">
        <v>5211</v>
      </c>
      <c r="B206" s="65" t="s">
        <v>214</v>
      </c>
      <c r="C206" s="66">
        <f t="shared" si="23"/>
        <v>0</v>
      </c>
      <c r="D206" s="68"/>
      <c r="E206" s="68"/>
      <c r="F206" s="68"/>
      <c r="G206" s="154"/>
      <c r="H206" s="66">
        <f t="shared" si="24"/>
        <v>0</v>
      </c>
      <c r="I206" s="68"/>
      <c r="J206" s="68"/>
      <c r="K206" s="68"/>
      <c r="L206" s="155"/>
    </row>
    <row r="207" spans="1:12" x14ac:dyDescent="0.25">
      <c r="A207" s="44">
        <v>5212</v>
      </c>
      <c r="B207" s="71" t="s">
        <v>215</v>
      </c>
      <c r="C207" s="72">
        <f t="shared" si="23"/>
        <v>0</v>
      </c>
      <c r="D207" s="74"/>
      <c r="E207" s="74"/>
      <c r="F207" s="74"/>
      <c r="G207" s="157"/>
      <c r="H207" s="72">
        <f t="shared" si="24"/>
        <v>0</v>
      </c>
      <c r="I207" s="74"/>
      <c r="J207" s="74"/>
      <c r="K207" s="74"/>
      <c r="L207" s="158"/>
    </row>
    <row r="208" spans="1:12" x14ac:dyDescent="0.25">
      <c r="A208" s="44">
        <v>5213</v>
      </c>
      <c r="B208" s="71" t="s">
        <v>216</v>
      </c>
      <c r="C208" s="72">
        <f t="shared" si="23"/>
        <v>0</v>
      </c>
      <c r="D208" s="74"/>
      <c r="E208" s="74"/>
      <c r="F208" s="74"/>
      <c r="G208" s="157"/>
      <c r="H208" s="72">
        <f t="shared" si="24"/>
        <v>0</v>
      </c>
      <c r="I208" s="74"/>
      <c r="J208" s="74"/>
      <c r="K208" s="74"/>
      <c r="L208" s="158"/>
    </row>
    <row r="209" spans="1:12" x14ac:dyDescent="0.25">
      <c r="A209" s="44">
        <v>5214</v>
      </c>
      <c r="B209" s="71" t="s">
        <v>217</v>
      </c>
      <c r="C209" s="72">
        <f t="shared" si="23"/>
        <v>0</v>
      </c>
      <c r="D209" s="74"/>
      <c r="E209" s="74"/>
      <c r="F209" s="74"/>
      <c r="G209" s="157"/>
      <c r="H209" s="72">
        <f t="shared" si="24"/>
        <v>0</v>
      </c>
      <c r="I209" s="74"/>
      <c r="J209" s="74"/>
      <c r="K209" s="74"/>
      <c r="L209" s="158"/>
    </row>
    <row r="210" spans="1:12" x14ac:dyDescent="0.25">
      <c r="A210" s="44">
        <v>5215</v>
      </c>
      <c r="B210" s="71" t="s">
        <v>218</v>
      </c>
      <c r="C210" s="72">
        <f>SUM(D210:G210)</f>
        <v>0</v>
      </c>
      <c r="D210" s="74"/>
      <c r="E210" s="74"/>
      <c r="F210" s="74"/>
      <c r="G210" s="157"/>
      <c r="H210" s="72">
        <f>SUM(I210:L210)</f>
        <v>0</v>
      </c>
      <c r="I210" s="74"/>
      <c r="J210" s="74"/>
      <c r="K210" s="74"/>
      <c r="L210" s="158"/>
    </row>
    <row r="211" spans="1:12" ht="14.25" customHeight="1" x14ac:dyDescent="0.25">
      <c r="A211" s="44">
        <v>5216</v>
      </c>
      <c r="B211" s="71" t="s">
        <v>219</v>
      </c>
      <c r="C211" s="72">
        <f t="shared" si="23"/>
        <v>0</v>
      </c>
      <c r="D211" s="74"/>
      <c r="E211" s="74"/>
      <c r="F211" s="74"/>
      <c r="G211" s="157"/>
      <c r="H211" s="72">
        <f t="shared" si="24"/>
        <v>0</v>
      </c>
      <c r="I211" s="74"/>
      <c r="J211" s="74"/>
      <c r="K211" s="74"/>
      <c r="L211" s="158"/>
    </row>
    <row r="212" spans="1:12" x14ac:dyDescent="0.25">
      <c r="A212" s="44">
        <v>5217</v>
      </c>
      <c r="B212" s="71" t="s">
        <v>220</v>
      </c>
      <c r="C212" s="72">
        <f t="shared" si="23"/>
        <v>0</v>
      </c>
      <c r="D212" s="74"/>
      <c r="E212" s="74"/>
      <c r="F212" s="74"/>
      <c r="G212" s="157"/>
      <c r="H212" s="72">
        <f t="shared" si="24"/>
        <v>0</v>
      </c>
      <c r="I212" s="74"/>
      <c r="J212" s="74"/>
      <c r="K212" s="74"/>
      <c r="L212" s="158"/>
    </row>
    <row r="213" spans="1:12" x14ac:dyDescent="0.25">
      <c r="A213" s="44">
        <v>5218</v>
      </c>
      <c r="B213" s="71" t="s">
        <v>221</v>
      </c>
      <c r="C213" s="72">
        <f t="shared" si="23"/>
        <v>0</v>
      </c>
      <c r="D213" s="74"/>
      <c r="E213" s="74"/>
      <c r="F213" s="74"/>
      <c r="G213" s="157"/>
      <c r="H213" s="72">
        <f t="shared" si="24"/>
        <v>0</v>
      </c>
      <c r="I213" s="74"/>
      <c r="J213" s="74"/>
      <c r="K213" s="74"/>
      <c r="L213" s="158"/>
    </row>
    <row r="214" spans="1:12" x14ac:dyDescent="0.25">
      <c r="A214" s="44">
        <v>5219</v>
      </c>
      <c r="B214" s="71" t="s">
        <v>222</v>
      </c>
      <c r="C214" s="72">
        <f t="shared" si="23"/>
        <v>0</v>
      </c>
      <c r="D214" s="74"/>
      <c r="E214" s="74"/>
      <c r="F214" s="74"/>
      <c r="G214" s="157"/>
      <c r="H214" s="72">
        <f t="shared" si="24"/>
        <v>0</v>
      </c>
      <c r="I214" s="74"/>
      <c r="J214" s="74"/>
      <c r="K214" s="74"/>
      <c r="L214" s="158"/>
    </row>
    <row r="215" spans="1:12" ht="13.5" customHeight="1" x14ac:dyDescent="0.25">
      <c r="A215" s="159">
        <v>5220</v>
      </c>
      <c r="B215" s="71" t="s">
        <v>223</v>
      </c>
      <c r="C215" s="72">
        <f t="shared" si="23"/>
        <v>0</v>
      </c>
      <c r="D215" s="74"/>
      <c r="E215" s="74"/>
      <c r="F215" s="74"/>
      <c r="G215" s="157"/>
      <c r="H215" s="72">
        <f t="shared" si="24"/>
        <v>0</v>
      </c>
      <c r="I215" s="74"/>
      <c r="J215" s="74"/>
      <c r="K215" s="74"/>
      <c r="L215" s="158"/>
    </row>
    <row r="216" spans="1:12" x14ac:dyDescent="0.25">
      <c r="A216" s="159">
        <v>5230</v>
      </c>
      <c r="B216" s="71" t="s">
        <v>224</v>
      </c>
      <c r="C216" s="72">
        <f t="shared" si="23"/>
        <v>0</v>
      </c>
      <c r="D216" s="160">
        <f>SUM(D217:D224)</f>
        <v>0</v>
      </c>
      <c r="E216" s="160">
        <f>SUM(E217:E224)</f>
        <v>0</v>
      </c>
      <c r="F216" s="160">
        <f>SUM(F217:F224)</f>
        <v>0</v>
      </c>
      <c r="G216" s="161">
        <f>SUM(G217:G224)</f>
        <v>0</v>
      </c>
      <c r="H216" s="72">
        <f t="shared" si="24"/>
        <v>0</v>
      </c>
      <c r="I216" s="160">
        <f>SUM(I217:I224)</f>
        <v>0</v>
      </c>
      <c r="J216" s="160">
        <f>SUM(J217:J224)</f>
        <v>0</v>
      </c>
      <c r="K216" s="160">
        <f>SUM(K217:K224)</f>
        <v>0</v>
      </c>
      <c r="L216" s="162">
        <f>SUM(L217:L224)</f>
        <v>0</v>
      </c>
    </row>
    <row r="217" spans="1:12" x14ac:dyDescent="0.25">
      <c r="A217" s="44">
        <v>5231</v>
      </c>
      <c r="B217" s="71" t="s">
        <v>225</v>
      </c>
      <c r="C217" s="72">
        <f t="shared" si="23"/>
        <v>0</v>
      </c>
      <c r="D217" s="74"/>
      <c r="E217" s="74"/>
      <c r="F217" s="74"/>
      <c r="G217" s="157"/>
      <c r="H217" s="72">
        <f t="shared" si="24"/>
        <v>0</v>
      </c>
      <c r="I217" s="74"/>
      <c r="J217" s="74"/>
      <c r="K217" s="74"/>
      <c r="L217" s="158"/>
    </row>
    <row r="218" spans="1:12" x14ac:dyDescent="0.25">
      <c r="A218" s="44">
        <v>5232</v>
      </c>
      <c r="B218" s="71" t="s">
        <v>226</v>
      </c>
      <c r="C218" s="72">
        <f t="shared" si="23"/>
        <v>0</v>
      </c>
      <c r="D218" s="74"/>
      <c r="E218" s="74"/>
      <c r="F218" s="74"/>
      <c r="G218" s="157"/>
      <c r="H218" s="72">
        <f t="shared" si="24"/>
        <v>0</v>
      </c>
      <c r="I218" s="74"/>
      <c r="J218" s="74"/>
      <c r="K218" s="74"/>
      <c r="L218" s="158"/>
    </row>
    <row r="219" spans="1:12" x14ac:dyDescent="0.25">
      <c r="A219" s="44">
        <v>5233</v>
      </c>
      <c r="B219" s="71" t="s">
        <v>227</v>
      </c>
      <c r="C219" s="201">
        <f t="shared" si="23"/>
        <v>0</v>
      </c>
      <c r="D219" s="74"/>
      <c r="E219" s="74"/>
      <c r="F219" s="74"/>
      <c r="G219" s="157"/>
      <c r="H219" s="72">
        <f t="shared" si="24"/>
        <v>0</v>
      </c>
      <c r="I219" s="74"/>
      <c r="J219" s="74"/>
      <c r="K219" s="74"/>
      <c r="L219" s="158"/>
    </row>
    <row r="220" spans="1:12" ht="24" x14ac:dyDescent="0.25">
      <c r="A220" s="44">
        <v>5234</v>
      </c>
      <c r="B220" s="71" t="s">
        <v>228</v>
      </c>
      <c r="C220" s="201">
        <f t="shared" si="23"/>
        <v>0</v>
      </c>
      <c r="D220" s="74"/>
      <c r="E220" s="74"/>
      <c r="F220" s="74"/>
      <c r="G220" s="157"/>
      <c r="H220" s="72">
        <f t="shared" si="24"/>
        <v>0</v>
      </c>
      <c r="I220" s="74"/>
      <c r="J220" s="74"/>
      <c r="K220" s="74"/>
      <c r="L220" s="158"/>
    </row>
    <row r="221" spans="1:12" ht="14.25" customHeight="1" x14ac:dyDescent="0.25">
      <c r="A221" s="44">
        <v>5236</v>
      </c>
      <c r="B221" s="71" t="s">
        <v>229</v>
      </c>
      <c r="C221" s="201">
        <f t="shared" si="23"/>
        <v>0</v>
      </c>
      <c r="D221" s="74"/>
      <c r="E221" s="74"/>
      <c r="F221" s="74"/>
      <c r="G221" s="157"/>
      <c r="H221" s="72">
        <f t="shared" si="24"/>
        <v>0</v>
      </c>
      <c r="I221" s="74"/>
      <c r="J221" s="74"/>
      <c r="K221" s="74"/>
      <c r="L221" s="158"/>
    </row>
    <row r="222" spans="1:12" ht="14.25" customHeight="1" x14ac:dyDescent="0.25">
      <c r="A222" s="44">
        <v>5237</v>
      </c>
      <c r="B222" s="71" t="s">
        <v>230</v>
      </c>
      <c r="C222" s="201">
        <f t="shared" si="23"/>
        <v>0</v>
      </c>
      <c r="D222" s="74"/>
      <c r="E222" s="74"/>
      <c r="F222" s="74"/>
      <c r="G222" s="157"/>
      <c r="H222" s="72">
        <f t="shared" si="24"/>
        <v>0</v>
      </c>
      <c r="I222" s="74"/>
      <c r="J222" s="74"/>
      <c r="K222" s="74"/>
      <c r="L222" s="158"/>
    </row>
    <row r="223" spans="1:12" ht="24" x14ac:dyDescent="0.25">
      <c r="A223" s="44">
        <v>5238</v>
      </c>
      <c r="B223" s="71" t="s">
        <v>231</v>
      </c>
      <c r="C223" s="201">
        <f t="shared" si="23"/>
        <v>0</v>
      </c>
      <c r="D223" s="74"/>
      <c r="E223" s="74"/>
      <c r="F223" s="74"/>
      <c r="G223" s="157"/>
      <c r="H223" s="72">
        <f t="shared" si="24"/>
        <v>0</v>
      </c>
      <c r="I223" s="74"/>
      <c r="J223" s="74"/>
      <c r="K223" s="74"/>
      <c r="L223" s="158"/>
    </row>
    <row r="224" spans="1:12" ht="24" x14ac:dyDescent="0.25">
      <c r="A224" s="44">
        <v>5239</v>
      </c>
      <c r="B224" s="71" t="s">
        <v>232</v>
      </c>
      <c r="C224" s="201">
        <f t="shared" si="23"/>
        <v>0</v>
      </c>
      <c r="D224" s="74"/>
      <c r="E224" s="74"/>
      <c r="F224" s="74"/>
      <c r="G224" s="157"/>
      <c r="H224" s="72">
        <f t="shared" si="24"/>
        <v>0</v>
      </c>
      <c r="I224" s="74"/>
      <c r="J224" s="74"/>
      <c r="K224" s="74"/>
      <c r="L224" s="158"/>
    </row>
    <row r="225" spans="1:12" ht="24" x14ac:dyDescent="0.25">
      <c r="A225" s="159">
        <v>5240</v>
      </c>
      <c r="B225" s="71" t="s">
        <v>233</v>
      </c>
      <c r="C225" s="201">
        <f t="shared" si="23"/>
        <v>0</v>
      </c>
      <c r="D225" s="74"/>
      <c r="E225" s="74"/>
      <c r="F225" s="74"/>
      <c r="G225" s="157"/>
      <c r="H225" s="72">
        <f t="shared" si="24"/>
        <v>0</v>
      </c>
      <c r="I225" s="74"/>
      <c r="J225" s="74"/>
      <c r="K225" s="74"/>
      <c r="L225" s="158"/>
    </row>
    <row r="226" spans="1:12" x14ac:dyDescent="0.25">
      <c r="A226" s="159">
        <v>5250</v>
      </c>
      <c r="B226" s="71" t="s">
        <v>234</v>
      </c>
      <c r="C226" s="201">
        <f t="shared" si="23"/>
        <v>0</v>
      </c>
      <c r="D226" s="74"/>
      <c r="E226" s="74"/>
      <c r="F226" s="74"/>
      <c r="G226" s="157"/>
      <c r="H226" s="72">
        <f t="shared" si="24"/>
        <v>0</v>
      </c>
      <c r="I226" s="74"/>
      <c r="J226" s="74"/>
      <c r="K226" s="74"/>
      <c r="L226" s="158"/>
    </row>
    <row r="227" spans="1:12" x14ac:dyDescent="0.25">
      <c r="A227" s="159">
        <v>5260</v>
      </c>
      <c r="B227" s="71" t="s">
        <v>235</v>
      </c>
      <c r="C227" s="201">
        <f t="shared" si="23"/>
        <v>0</v>
      </c>
      <c r="D227" s="160">
        <f>SUM(D228)</f>
        <v>0</v>
      </c>
      <c r="E227" s="160">
        <f>SUM(E228)</f>
        <v>0</v>
      </c>
      <c r="F227" s="160">
        <f>SUM(F228)</f>
        <v>0</v>
      </c>
      <c r="G227" s="161">
        <f>SUM(G228)</f>
        <v>0</v>
      </c>
      <c r="H227" s="72">
        <f t="shared" si="24"/>
        <v>0</v>
      </c>
      <c r="I227" s="160">
        <f>SUM(I228)</f>
        <v>0</v>
      </c>
      <c r="J227" s="160">
        <f>SUM(J228)</f>
        <v>0</v>
      </c>
      <c r="K227" s="160">
        <f>SUM(K228)</f>
        <v>0</v>
      </c>
      <c r="L227" s="162">
        <f>SUM(L228)</f>
        <v>0</v>
      </c>
    </row>
    <row r="228" spans="1:12" ht="24" x14ac:dyDescent="0.25">
      <c r="A228" s="44">
        <v>5269</v>
      </c>
      <c r="B228" s="71" t="s">
        <v>236</v>
      </c>
      <c r="C228" s="201">
        <f t="shared" si="23"/>
        <v>0</v>
      </c>
      <c r="D228" s="74"/>
      <c r="E228" s="74"/>
      <c r="F228" s="74"/>
      <c r="G228" s="157"/>
      <c r="H228" s="72">
        <f t="shared" si="24"/>
        <v>0</v>
      </c>
      <c r="I228" s="74"/>
      <c r="J228" s="74"/>
      <c r="K228" s="74"/>
      <c r="L228" s="158"/>
    </row>
    <row r="229" spans="1:12" ht="24" x14ac:dyDescent="0.25">
      <c r="A229" s="150">
        <v>5270</v>
      </c>
      <c r="B229" s="112" t="s">
        <v>237</v>
      </c>
      <c r="C229" s="202">
        <f t="shared" si="23"/>
        <v>0</v>
      </c>
      <c r="D229" s="163"/>
      <c r="E229" s="163"/>
      <c r="F229" s="163"/>
      <c r="G229" s="164"/>
      <c r="H229" s="117">
        <f t="shared" si="24"/>
        <v>0</v>
      </c>
      <c r="I229" s="163"/>
      <c r="J229" s="163"/>
      <c r="K229" s="163"/>
      <c r="L229" s="165"/>
    </row>
    <row r="230" spans="1:12" x14ac:dyDescent="0.25">
      <c r="A230" s="142">
        <v>6000</v>
      </c>
      <c r="B230" s="142" t="s">
        <v>238</v>
      </c>
      <c r="C230" s="203">
        <f t="shared" si="23"/>
        <v>0</v>
      </c>
      <c r="D230" s="144">
        <f>D231+D251+D259</f>
        <v>0</v>
      </c>
      <c r="E230" s="144">
        <f>E231+E251+E259</f>
        <v>0</v>
      </c>
      <c r="F230" s="144">
        <f>F231+F251+F259</f>
        <v>0</v>
      </c>
      <c r="G230" s="145">
        <f>G231+G251+G259</f>
        <v>0</v>
      </c>
      <c r="H230" s="143">
        <f t="shared" si="24"/>
        <v>0</v>
      </c>
      <c r="I230" s="144">
        <f>I231+I251+I259</f>
        <v>0</v>
      </c>
      <c r="J230" s="144">
        <f>J231+J251+J259</f>
        <v>0</v>
      </c>
      <c r="K230" s="144">
        <f>K231+K251+K259</f>
        <v>0</v>
      </c>
      <c r="L230" s="146">
        <f>L231+L251+L259</f>
        <v>0</v>
      </c>
    </row>
    <row r="231" spans="1:12" ht="14.25" customHeight="1" x14ac:dyDescent="0.25">
      <c r="A231" s="192">
        <v>6200</v>
      </c>
      <c r="B231" s="183" t="s">
        <v>239</v>
      </c>
      <c r="C231" s="204">
        <f>SUM(D231:G231)</f>
        <v>0</v>
      </c>
      <c r="D231" s="194">
        <f>SUM(D232,D233,D235,D238,D244,D245,D246)</f>
        <v>0</v>
      </c>
      <c r="E231" s="194">
        <f>SUM(E232,E233,E235,E238,E244,E245,E246)</f>
        <v>0</v>
      </c>
      <c r="F231" s="194">
        <f>SUM(F232,F233,F235,F238,F244,F245,F246)</f>
        <v>0</v>
      </c>
      <c r="G231" s="194">
        <f>SUM(G232,G233,G235,G238,G244,G245,G246)</f>
        <v>0</v>
      </c>
      <c r="H231" s="193">
        <f t="shared" si="24"/>
        <v>0</v>
      </c>
      <c r="I231" s="194">
        <f>SUM(I232,I233,I235,I238,I244,I245,I246)</f>
        <v>0</v>
      </c>
      <c r="J231" s="194">
        <f>SUM(J232,J233,J235,J238,J244,J245,J246)</f>
        <v>0</v>
      </c>
      <c r="K231" s="194">
        <f>SUM(K232,K233,K235,K238,K244,K245,K246)</f>
        <v>0</v>
      </c>
      <c r="L231" s="149">
        <f>SUM(L232,L233,L235,L238,L244,L245,L246)</f>
        <v>0</v>
      </c>
    </row>
    <row r="232" spans="1:12" ht="24" x14ac:dyDescent="0.25">
      <c r="A232" s="168">
        <v>6220</v>
      </c>
      <c r="B232" s="65" t="s">
        <v>240</v>
      </c>
      <c r="C232" s="205">
        <f t="shared" si="23"/>
        <v>0</v>
      </c>
      <c r="D232" s="68"/>
      <c r="E232" s="68"/>
      <c r="F232" s="68"/>
      <c r="G232" s="206"/>
      <c r="H232" s="207">
        <f t="shared" si="24"/>
        <v>0</v>
      </c>
      <c r="I232" s="68"/>
      <c r="J232" s="68"/>
      <c r="K232" s="68"/>
      <c r="L232" s="155"/>
    </row>
    <row r="233" spans="1:12" x14ac:dyDescent="0.25">
      <c r="A233" s="159">
        <v>6230</v>
      </c>
      <c r="B233" s="71" t="s">
        <v>241</v>
      </c>
      <c r="C233" s="201">
        <f t="shared" si="23"/>
        <v>0</v>
      </c>
      <c r="D233" s="160">
        <f>SUM(D234)</f>
        <v>0</v>
      </c>
      <c r="E233" s="160">
        <f t="shared" ref="E233:L233" si="25">SUM(E234)</f>
        <v>0</v>
      </c>
      <c r="F233" s="160">
        <f t="shared" si="25"/>
        <v>0</v>
      </c>
      <c r="G233" s="161">
        <f t="shared" si="25"/>
        <v>0</v>
      </c>
      <c r="H233" s="208">
        <f t="shared" si="24"/>
        <v>0</v>
      </c>
      <c r="I233" s="160">
        <f t="shared" si="25"/>
        <v>0</v>
      </c>
      <c r="J233" s="160">
        <f t="shared" si="25"/>
        <v>0</v>
      </c>
      <c r="K233" s="160">
        <f t="shared" si="25"/>
        <v>0</v>
      </c>
      <c r="L233" s="162">
        <f t="shared" si="25"/>
        <v>0</v>
      </c>
    </row>
    <row r="234" spans="1:12" ht="24" x14ac:dyDescent="0.25">
      <c r="A234" s="44">
        <v>6239</v>
      </c>
      <c r="B234" s="65" t="s">
        <v>242</v>
      </c>
      <c r="C234" s="201">
        <f t="shared" si="23"/>
        <v>0</v>
      </c>
      <c r="D234" s="68"/>
      <c r="E234" s="68"/>
      <c r="F234" s="68"/>
      <c r="G234" s="154"/>
      <c r="H234" s="208">
        <f t="shared" si="24"/>
        <v>0</v>
      </c>
      <c r="I234" s="68"/>
      <c r="J234" s="68"/>
      <c r="K234" s="68"/>
      <c r="L234" s="155"/>
    </row>
    <row r="235" spans="1:12" ht="24" x14ac:dyDescent="0.25">
      <c r="A235" s="159">
        <v>6240</v>
      </c>
      <c r="B235" s="71" t="s">
        <v>243</v>
      </c>
      <c r="C235" s="201">
        <f>SUM(D235:G235)</f>
        <v>0</v>
      </c>
      <c r="D235" s="160">
        <f>SUM(D236:D237)</f>
        <v>0</v>
      </c>
      <c r="E235" s="160">
        <f>SUM(E236:E237)</f>
        <v>0</v>
      </c>
      <c r="F235" s="160">
        <f>SUM(F236:F237)</f>
        <v>0</v>
      </c>
      <c r="G235" s="161">
        <f>SUM(G236:G237)</f>
        <v>0</v>
      </c>
      <c r="H235" s="208">
        <f t="shared" si="24"/>
        <v>0</v>
      </c>
      <c r="I235" s="160">
        <f>SUM(I236:I237)</f>
        <v>0</v>
      </c>
      <c r="J235" s="160">
        <f>SUM(J236:J237)</f>
        <v>0</v>
      </c>
      <c r="K235" s="160">
        <f>SUM(K236:K237)</f>
        <v>0</v>
      </c>
      <c r="L235" s="162">
        <f>SUM(L236:L237)</f>
        <v>0</v>
      </c>
    </row>
    <row r="236" spans="1:12" x14ac:dyDescent="0.25">
      <c r="A236" s="44">
        <v>6241</v>
      </c>
      <c r="B236" s="71" t="s">
        <v>244</v>
      </c>
      <c r="C236" s="201">
        <f>SUM(D236:G236)</f>
        <v>0</v>
      </c>
      <c r="D236" s="74"/>
      <c r="E236" s="74"/>
      <c r="F236" s="74"/>
      <c r="G236" s="157"/>
      <c r="H236" s="208">
        <f>SUM(I236:L236)</f>
        <v>0</v>
      </c>
      <c r="I236" s="74"/>
      <c r="J236" s="74"/>
      <c r="K236" s="74"/>
      <c r="L236" s="158"/>
    </row>
    <row r="237" spans="1:12" x14ac:dyDescent="0.25">
      <c r="A237" s="44">
        <v>6242</v>
      </c>
      <c r="B237" s="71" t="s">
        <v>245</v>
      </c>
      <c r="C237" s="201">
        <f>SUM(D237:G237)</f>
        <v>0</v>
      </c>
      <c r="D237" s="74"/>
      <c r="E237" s="74"/>
      <c r="F237" s="74"/>
      <c r="G237" s="157"/>
      <c r="H237" s="208">
        <f t="shared" si="24"/>
        <v>0</v>
      </c>
      <c r="I237" s="74"/>
      <c r="J237" s="74"/>
      <c r="K237" s="74"/>
      <c r="L237" s="158"/>
    </row>
    <row r="238" spans="1:12" ht="25.5" customHeight="1" x14ac:dyDescent="0.25">
      <c r="A238" s="159">
        <v>6250</v>
      </c>
      <c r="B238" s="71" t="s">
        <v>246</v>
      </c>
      <c r="C238" s="201">
        <f>SUM(D238:G238)</f>
        <v>0</v>
      </c>
      <c r="D238" s="160">
        <f>SUM(D239:D243)</f>
        <v>0</v>
      </c>
      <c r="E238" s="160">
        <f>SUM(E239:E243)</f>
        <v>0</v>
      </c>
      <c r="F238" s="160">
        <f>SUM(F239:F243)</f>
        <v>0</v>
      </c>
      <c r="G238" s="161">
        <f>SUM(G239:G243)</f>
        <v>0</v>
      </c>
      <c r="H238" s="208">
        <f t="shared" si="24"/>
        <v>0</v>
      </c>
      <c r="I238" s="160">
        <f>SUM(I239:I243)</f>
        <v>0</v>
      </c>
      <c r="J238" s="160">
        <f>SUM(J239:J243)</f>
        <v>0</v>
      </c>
      <c r="K238" s="160">
        <f>SUM(K239:K243)</f>
        <v>0</v>
      </c>
      <c r="L238" s="162">
        <f>SUM(L239:L243)</f>
        <v>0</v>
      </c>
    </row>
    <row r="239" spans="1:12" ht="14.25" customHeight="1" x14ac:dyDescent="0.25">
      <c r="A239" s="44">
        <v>6252</v>
      </c>
      <c r="B239" s="71" t="s">
        <v>247</v>
      </c>
      <c r="C239" s="201">
        <f>SUM(D239:G239)</f>
        <v>0</v>
      </c>
      <c r="D239" s="74"/>
      <c r="E239" s="74"/>
      <c r="F239" s="74"/>
      <c r="G239" s="157"/>
      <c r="H239" s="208">
        <f t="shared" si="24"/>
        <v>0</v>
      </c>
      <c r="I239" s="74"/>
      <c r="J239" s="74"/>
      <c r="K239" s="74"/>
      <c r="L239" s="158"/>
    </row>
    <row r="240" spans="1:12" ht="14.25" customHeight="1" x14ac:dyDescent="0.25">
      <c r="A240" s="44">
        <v>6253</v>
      </c>
      <c r="B240" s="71" t="s">
        <v>248</v>
      </c>
      <c r="C240" s="201">
        <f t="shared" si="23"/>
        <v>0</v>
      </c>
      <c r="D240" s="74"/>
      <c r="E240" s="74"/>
      <c r="F240" s="74"/>
      <c r="G240" s="157"/>
      <c r="H240" s="208">
        <f t="shared" si="24"/>
        <v>0</v>
      </c>
      <c r="I240" s="74"/>
      <c r="J240" s="74"/>
      <c r="K240" s="74"/>
      <c r="L240" s="158"/>
    </row>
    <row r="241" spans="1:12" ht="24" x14ac:dyDescent="0.25">
      <c r="A241" s="44">
        <v>6254</v>
      </c>
      <c r="B241" s="71" t="s">
        <v>249</v>
      </c>
      <c r="C241" s="201">
        <f t="shared" si="23"/>
        <v>0</v>
      </c>
      <c r="D241" s="74"/>
      <c r="E241" s="74"/>
      <c r="F241" s="74"/>
      <c r="G241" s="157"/>
      <c r="H241" s="208">
        <f t="shared" si="24"/>
        <v>0</v>
      </c>
      <c r="I241" s="74"/>
      <c r="J241" s="74"/>
      <c r="K241" s="74"/>
      <c r="L241" s="158"/>
    </row>
    <row r="242" spans="1:12" ht="24" x14ac:dyDescent="0.25">
      <c r="A242" s="44">
        <v>6255</v>
      </c>
      <c r="B242" s="71" t="s">
        <v>250</v>
      </c>
      <c r="C242" s="201">
        <f t="shared" si="23"/>
        <v>0</v>
      </c>
      <c r="D242" s="74"/>
      <c r="E242" s="74"/>
      <c r="F242" s="74"/>
      <c r="G242" s="157"/>
      <c r="H242" s="208">
        <f t="shared" si="24"/>
        <v>0</v>
      </c>
      <c r="I242" s="74"/>
      <c r="J242" s="74"/>
      <c r="K242" s="74"/>
      <c r="L242" s="158"/>
    </row>
    <row r="243" spans="1:12" x14ac:dyDescent="0.25">
      <c r="A243" s="44">
        <v>6259</v>
      </c>
      <c r="B243" s="71" t="s">
        <v>251</v>
      </c>
      <c r="C243" s="201">
        <f t="shared" si="23"/>
        <v>0</v>
      </c>
      <c r="D243" s="74"/>
      <c r="E243" s="74"/>
      <c r="F243" s="74"/>
      <c r="G243" s="157"/>
      <c r="H243" s="208">
        <f t="shared" si="24"/>
        <v>0</v>
      </c>
      <c r="I243" s="74"/>
      <c r="J243" s="74"/>
      <c r="K243" s="74"/>
      <c r="L243" s="158"/>
    </row>
    <row r="244" spans="1:12" ht="24" x14ac:dyDescent="0.25">
      <c r="A244" s="159">
        <v>6260</v>
      </c>
      <c r="B244" s="71" t="s">
        <v>252</v>
      </c>
      <c r="C244" s="201">
        <f t="shared" si="23"/>
        <v>0</v>
      </c>
      <c r="D244" s="74"/>
      <c r="E244" s="74"/>
      <c r="F244" s="74"/>
      <c r="G244" s="157"/>
      <c r="H244" s="208">
        <f t="shared" si="24"/>
        <v>0</v>
      </c>
      <c r="I244" s="74"/>
      <c r="J244" s="74"/>
      <c r="K244" s="74"/>
      <c r="L244" s="158"/>
    </row>
    <row r="245" spans="1:12" x14ac:dyDescent="0.25">
      <c r="A245" s="159">
        <v>6270</v>
      </c>
      <c r="B245" s="71" t="s">
        <v>253</v>
      </c>
      <c r="C245" s="201">
        <f t="shared" si="23"/>
        <v>0</v>
      </c>
      <c r="D245" s="74"/>
      <c r="E245" s="74"/>
      <c r="F245" s="74"/>
      <c r="G245" s="157"/>
      <c r="H245" s="208">
        <f t="shared" si="24"/>
        <v>0</v>
      </c>
      <c r="I245" s="74"/>
      <c r="J245" s="74"/>
      <c r="K245" s="74"/>
      <c r="L245" s="158"/>
    </row>
    <row r="246" spans="1:12" ht="24" x14ac:dyDescent="0.25">
      <c r="A246" s="168">
        <v>6290</v>
      </c>
      <c r="B246" s="65" t="s">
        <v>254</v>
      </c>
      <c r="C246" s="209">
        <f t="shared" si="23"/>
        <v>0</v>
      </c>
      <c r="D246" s="169">
        <f>SUM(D247:D250)</f>
        <v>0</v>
      </c>
      <c r="E246" s="169">
        <f t="shared" ref="E246:G246" si="26">SUM(E247:E250)</f>
        <v>0</v>
      </c>
      <c r="F246" s="169">
        <f t="shared" si="26"/>
        <v>0</v>
      </c>
      <c r="G246" s="210">
        <f t="shared" si="26"/>
        <v>0</v>
      </c>
      <c r="H246" s="209">
        <f t="shared" si="24"/>
        <v>0</v>
      </c>
      <c r="I246" s="169">
        <f>SUM(I247:I250)</f>
        <v>0</v>
      </c>
      <c r="J246" s="169">
        <f t="shared" ref="J246:L246" si="27">SUM(J247:J250)</f>
        <v>0</v>
      </c>
      <c r="K246" s="169">
        <f t="shared" si="27"/>
        <v>0</v>
      </c>
      <c r="L246" s="186">
        <f t="shared" si="27"/>
        <v>0</v>
      </c>
    </row>
    <row r="247" spans="1:12" x14ac:dyDescent="0.25">
      <c r="A247" s="44">
        <v>6291</v>
      </c>
      <c r="B247" s="71" t="s">
        <v>255</v>
      </c>
      <c r="C247" s="201">
        <f t="shared" si="23"/>
        <v>0</v>
      </c>
      <c r="D247" s="74"/>
      <c r="E247" s="74"/>
      <c r="F247" s="74"/>
      <c r="G247" s="211"/>
      <c r="H247" s="201">
        <f t="shared" si="24"/>
        <v>0</v>
      </c>
      <c r="I247" s="74"/>
      <c r="J247" s="74"/>
      <c r="K247" s="74"/>
      <c r="L247" s="158"/>
    </row>
    <row r="248" spans="1:12" x14ac:dyDescent="0.25">
      <c r="A248" s="44">
        <v>6292</v>
      </c>
      <c r="B248" s="71" t="s">
        <v>256</v>
      </c>
      <c r="C248" s="201">
        <f t="shared" si="23"/>
        <v>0</v>
      </c>
      <c r="D248" s="74"/>
      <c r="E248" s="74"/>
      <c r="F248" s="74"/>
      <c r="G248" s="211"/>
      <c r="H248" s="201">
        <f t="shared" si="24"/>
        <v>0</v>
      </c>
      <c r="I248" s="74"/>
      <c r="J248" s="74"/>
      <c r="K248" s="74"/>
      <c r="L248" s="158"/>
    </row>
    <row r="249" spans="1:12" ht="72" x14ac:dyDescent="0.25">
      <c r="A249" s="44">
        <v>6296</v>
      </c>
      <c r="B249" s="71" t="s">
        <v>257</v>
      </c>
      <c r="C249" s="201">
        <f t="shared" si="23"/>
        <v>0</v>
      </c>
      <c r="D249" s="74"/>
      <c r="E249" s="74"/>
      <c r="F249" s="74"/>
      <c r="G249" s="211"/>
      <c r="H249" s="201">
        <f t="shared" si="24"/>
        <v>0</v>
      </c>
      <c r="I249" s="74"/>
      <c r="J249" s="74"/>
      <c r="K249" s="74"/>
      <c r="L249" s="158"/>
    </row>
    <row r="250" spans="1:12" ht="39.75" customHeight="1" x14ac:dyDescent="0.25">
      <c r="A250" s="44">
        <v>6299</v>
      </c>
      <c r="B250" s="71" t="s">
        <v>258</v>
      </c>
      <c r="C250" s="201">
        <f t="shared" si="23"/>
        <v>0</v>
      </c>
      <c r="D250" s="74"/>
      <c r="E250" s="74"/>
      <c r="F250" s="74"/>
      <c r="G250" s="211"/>
      <c r="H250" s="201">
        <f t="shared" si="24"/>
        <v>0</v>
      </c>
      <c r="I250" s="74"/>
      <c r="J250" s="74"/>
      <c r="K250" s="74"/>
      <c r="L250" s="158"/>
    </row>
    <row r="251" spans="1:12" x14ac:dyDescent="0.25">
      <c r="A251" s="56">
        <v>6300</v>
      </c>
      <c r="B251" s="147" t="s">
        <v>259</v>
      </c>
      <c r="C251" s="184">
        <f t="shared" si="23"/>
        <v>0</v>
      </c>
      <c r="D251" s="63">
        <f>SUM(D252,D257,D258)</f>
        <v>0</v>
      </c>
      <c r="E251" s="63">
        <f t="shared" ref="E251:G251" si="28">SUM(E252,E257,E258)</f>
        <v>0</v>
      </c>
      <c r="F251" s="63">
        <f t="shared" si="28"/>
        <v>0</v>
      </c>
      <c r="G251" s="63">
        <f t="shared" si="28"/>
        <v>0</v>
      </c>
      <c r="H251" s="57">
        <f t="shared" si="24"/>
        <v>0</v>
      </c>
      <c r="I251" s="63">
        <f>SUM(I252,I257,I258)</f>
        <v>0</v>
      </c>
      <c r="J251" s="63">
        <f t="shared" ref="J251:L251" si="29">SUM(J252,J257,J258)</f>
        <v>0</v>
      </c>
      <c r="K251" s="63">
        <f t="shared" si="29"/>
        <v>0</v>
      </c>
      <c r="L251" s="172">
        <f t="shared" si="29"/>
        <v>0</v>
      </c>
    </row>
    <row r="252" spans="1:12" ht="24" x14ac:dyDescent="0.25">
      <c r="A252" s="168">
        <v>6320</v>
      </c>
      <c r="B252" s="65" t="s">
        <v>260</v>
      </c>
      <c r="C252" s="209">
        <f t="shared" si="23"/>
        <v>0</v>
      </c>
      <c r="D252" s="169">
        <f>SUM(D253:D256)</f>
        <v>0</v>
      </c>
      <c r="E252" s="169">
        <f>SUM(E253:E256)</f>
        <v>0</v>
      </c>
      <c r="F252" s="169">
        <f t="shared" ref="F252:G252" si="30">SUM(F253:F256)</f>
        <v>0</v>
      </c>
      <c r="G252" s="212">
        <f t="shared" si="30"/>
        <v>0</v>
      </c>
      <c r="H252" s="209">
        <f t="shared" si="24"/>
        <v>0</v>
      </c>
      <c r="I252" s="169">
        <f>SUM(I253:I256)</f>
        <v>0</v>
      </c>
      <c r="J252" s="169">
        <f t="shared" ref="J252:L252" si="31">SUM(J253:J256)</f>
        <v>0</v>
      </c>
      <c r="K252" s="169">
        <f t="shared" si="31"/>
        <v>0</v>
      </c>
      <c r="L252" s="213">
        <f t="shared" si="31"/>
        <v>0</v>
      </c>
    </row>
    <row r="253" spans="1:12" x14ac:dyDescent="0.25">
      <c r="A253" s="44">
        <v>6322</v>
      </c>
      <c r="B253" s="71" t="s">
        <v>261</v>
      </c>
      <c r="C253" s="201">
        <f t="shared" si="23"/>
        <v>0</v>
      </c>
      <c r="D253" s="74"/>
      <c r="E253" s="74"/>
      <c r="F253" s="74"/>
      <c r="G253" s="211"/>
      <c r="H253" s="201">
        <f t="shared" si="24"/>
        <v>0</v>
      </c>
      <c r="I253" s="74"/>
      <c r="J253" s="74"/>
      <c r="K253" s="74"/>
      <c r="L253" s="158"/>
    </row>
    <row r="254" spans="1:12" ht="24" x14ac:dyDescent="0.25">
      <c r="A254" s="44">
        <v>6323</v>
      </c>
      <c r="B254" s="71" t="s">
        <v>262</v>
      </c>
      <c r="C254" s="201">
        <f t="shared" si="23"/>
        <v>0</v>
      </c>
      <c r="D254" s="74"/>
      <c r="E254" s="74"/>
      <c r="F254" s="74"/>
      <c r="G254" s="211"/>
      <c r="H254" s="201">
        <f t="shared" si="24"/>
        <v>0</v>
      </c>
      <c r="I254" s="74"/>
      <c r="J254" s="74"/>
      <c r="K254" s="74"/>
      <c r="L254" s="158"/>
    </row>
    <row r="255" spans="1:12" ht="24" x14ac:dyDescent="0.25">
      <c r="A255" s="44">
        <v>6324</v>
      </c>
      <c r="B255" s="71" t="s">
        <v>263</v>
      </c>
      <c r="C255" s="201">
        <f t="shared" si="23"/>
        <v>0</v>
      </c>
      <c r="D255" s="74"/>
      <c r="E255" s="74"/>
      <c r="F255" s="74"/>
      <c r="G255" s="211"/>
      <c r="H255" s="201">
        <f t="shared" si="24"/>
        <v>0</v>
      </c>
      <c r="I255" s="74"/>
      <c r="J255" s="74"/>
      <c r="K255" s="74"/>
      <c r="L255" s="158"/>
    </row>
    <row r="256" spans="1:12" x14ac:dyDescent="0.25">
      <c r="A256" s="38">
        <v>6329</v>
      </c>
      <c r="B256" s="65" t="s">
        <v>264</v>
      </c>
      <c r="C256" s="205">
        <f t="shared" si="23"/>
        <v>0</v>
      </c>
      <c r="D256" s="68"/>
      <c r="E256" s="68"/>
      <c r="F256" s="68"/>
      <c r="G256" s="214"/>
      <c r="H256" s="205">
        <f t="shared" si="24"/>
        <v>0</v>
      </c>
      <c r="I256" s="68"/>
      <c r="J256" s="68"/>
      <c r="K256" s="68"/>
      <c r="L256" s="155"/>
    </row>
    <row r="257" spans="1:13" ht="24" x14ac:dyDescent="0.25">
      <c r="A257" s="215">
        <v>6330</v>
      </c>
      <c r="B257" s="216" t="s">
        <v>265</v>
      </c>
      <c r="C257" s="209">
        <f>SUM(D257:G257)</f>
        <v>0</v>
      </c>
      <c r="D257" s="189"/>
      <c r="E257" s="189"/>
      <c r="F257" s="189"/>
      <c r="G257" s="211"/>
      <c r="H257" s="209">
        <f>SUM(I257:L257)</f>
        <v>0</v>
      </c>
      <c r="I257" s="189"/>
      <c r="J257" s="189"/>
      <c r="K257" s="189"/>
      <c r="L257" s="191"/>
    </row>
    <row r="258" spans="1:13" x14ac:dyDescent="0.25">
      <c r="A258" s="159">
        <v>6360</v>
      </c>
      <c r="B258" s="71" t="s">
        <v>266</v>
      </c>
      <c r="C258" s="201">
        <f t="shared" si="23"/>
        <v>0</v>
      </c>
      <c r="D258" s="74"/>
      <c r="E258" s="74"/>
      <c r="F258" s="74"/>
      <c r="G258" s="157"/>
      <c r="H258" s="208">
        <f t="shared" si="24"/>
        <v>0</v>
      </c>
      <c r="I258" s="74"/>
      <c r="J258" s="74"/>
      <c r="K258" s="74"/>
      <c r="L258" s="158"/>
    </row>
    <row r="259" spans="1:13" ht="36" x14ac:dyDescent="0.25">
      <c r="A259" s="56">
        <v>6400</v>
      </c>
      <c r="B259" s="147" t="s">
        <v>267</v>
      </c>
      <c r="C259" s="184">
        <f>SUM(D259:G259)</f>
        <v>0</v>
      </c>
      <c r="D259" s="63">
        <f>SUM(D260,D264)</f>
        <v>0</v>
      </c>
      <c r="E259" s="63">
        <f t="shared" ref="E259:G259" si="32">SUM(E260,E264)</f>
        <v>0</v>
      </c>
      <c r="F259" s="63">
        <f t="shared" si="32"/>
        <v>0</v>
      </c>
      <c r="G259" s="63">
        <f t="shared" si="32"/>
        <v>0</v>
      </c>
      <c r="H259" s="57">
        <f>SUM(I259:L259)</f>
        <v>0</v>
      </c>
      <c r="I259" s="63">
        <f>SUM(I260,I264)</f>
        <v>0</v>
      </c>
      <c r="J259" s="63">
        <f t="shared" ref="J259:L259" si="33">SUM(J260,J264)</f>
        <v>0</v>
      </c>
      <c r="K259" s="63">
        <f t="shared" si="33"/>
        <v>0</v>
      </c>
      <c r="L259" s="172">
        <f t="shared" si="33"/>
        <v>0</v>
      </c>
    </row>
    <row r="260" spans="1:13" ht="24" x14ac:dyDescent="0.25">
      <c r="A260" s="168">
        <v>6410</v>
      </c>
      <c r="B260" s="65" t="s">
        <v>268</v>
      </c>
      <c r="C260" s="205">
        <f t="shared" si="23"/>
        <v>0</v>
      </c>
      <c r="D260" s="169">
        <f>SUM(D261:D263)</f>
        <v>0</v>
      </c>
      <c r="E260" s="169">
        <f t="shared" ref="E260:G260" si="34">SUM(E261:E263)</f>
        <v>0</v>
      </c>
      <c r="F260" s="169">
        <f t="shared" si="34"/>
        <v>0</v>
      </c>
      <c r="G260" s="217">
        <f t="shared" si="34"/>
        <v>0</v>
      </c>
      <c r="H260" s="205">
        <f t="shared" si="24"/>
        <v>0</v>
      </c>
      <c r="I260" s="169">
        <f>SUM(I261:I263)</f>
        <v>0</v>
      </c>
      <c r="J260" s="169">
        <f t="shared" ref="J260:L260" si="35">SUM(J261:J263)</f>
        <v>0</v>
      </c>
      <c r="K260" s="169">
        <f t="shared" si="35"/>
        <v>0</v>
      </c>
      <c r="L260" s="180">
        <f t="shared" si="35"/>
        <v>0</v>
      </c>
    </row>
    <row r="261" spans="1:13" x14ac:dyDescent="0.25">
      <c r="A261" s="44">
        <v>6411</v>
      </c>
      <c r="B261" s="174" t="s">
        <v>269</v>
      </c>
      <c r="C261" s="201">
        <f t="shared" si="23"/>
        <v>0</v>
      </c>
      <c r="D261" s="74"/>
      <c r="E261" s="74"/>
      <c r="F261" s="74"/>
      <c r="G261" s="157"/>
      <c r="H261" s="208">
        <f t="shared" si="24"/>
        <v>0</v>
      </c>
      <c r="I261" s="74"/>
      <c r="J261" s="74"/>
      <c r="K261" s="74"/>
      <c r="L261" s="158"/>
    </row>
    <row r="262" spans="1:13" ht="36" x14ac:dyDescent="0.25">
      <c r="A262" s="44">
        <v>6412</v>
      </c>
      <c r="B262" s="71" t="s">
        <v>270</v>
      </c>
      <c r="C262" s="201">
        <f t="shared" si="23"/>
        <v>0</v>
      </c>
      <c r="D262" s="74"/>
      <c r="E262" s="74"/>
      <c r="F262" s="74"/>
      <c r="G262" s="157"/>
      <c r="H262" s="208">
        <f t="shared" si="24"/>
        <v>0</v>
      </c>
      <c r="I262" s="74"/>
      <c r="J262" s="74"/>
      <c r="K262" s="74"/>
      <c r="L262" s="158"/>
    </row>
    <row r="263" spans="1:13" ht="36" x14ac:dyDescent="0.25">
      <c r="A263" s="44">
        <v>6419</v>
      </c>
      <c r="B263" s="71" t="s">
        <v>271</v>
      </c>
      <c r="C263" s="201">
        <f t="shared" si="23"/>
        <v>0</v>
      </c>
      <c r="D263" s="74"/>
      <c r="E263" s="74"/>
      <c r="F263" s="74"/>
      <c r="G263" s="157"/>
      <c r="H263" s="208">
        <f t="shared" si="24"/>
        <v>0</v>
      </c>
      <c r="I263" s="74"/>
      <c r="J263" s="74"/>
      <c r="K263" s="74"/>
      <c r="L263" s="158"/>
    </row>
    <row r="264" spans="1:13" ht="36" x14ac:dyDescent="0.25">
      <c r="A264" s="159">
        <v>6420</v>
      </c>
      <c r="B264" s="71" t="s">
        <v>272</v>
      </c>
      <c r="C264" s="201">
        <f t="shared" si="23"/>
        <v>0</v>
      </c>
      <c r="D264" s="160">
        <f>SUM(D265:D268)</f>
        <v>0</v>
      </c>
      <c r="E264" s="160">
        <f>SUM(E265:E268)</f>
        <v>0</v>
      </c>
      <c r="F264" s="160">
        <f>SUM(F265:F268)</f>
        <v>0</v>
      </c>
      <c r="G264" s="218">
        <f>SUM(G265:G268)</f>
        <v>0</v>
      </c>
      <c r="H264" s="201">
        <f>SUM(I264:L264)</f>
        <v>0</v>
      </c>
      <c r="I264" s="160">
        <f>SUM(I265:I268)</f>
        <v>0</v>
      </c>
      <c r="J264" s="160">
        <f>SUM(J265:J268)</f>
        <v>0</v>
      </c>
      <c r="K264" s="160">
        <f>SUM(K265:K268)</f>
        <v>0</v>
      </c>
      <c r="L264" s="176">
        <f>SUM(L265:L268)</f>
        <v>0</v>
      </c>
    </row>
    <row r="265" spans="1:13" x14ac:dyDescent="0.25">
      <c r="A265" s="44">
        <v>6421</v>
      </c>
      <c r="B265" s="71" t="s">
        <v>273</v>
      </c>
      <c r="C265" s="201">
        <f t="shared" ref="C265:C285" si="36">SUM(D265:G265)</f>
        <v>0</v>
      </c>
      <c r="D265" s="74"/>
      <c r="E265" s="74"/>
      <c r="F265" s="74"/>
      <c r="G265" s="157"/>
      <c r="H265" s="208">
        <f t="shared" ref="H265:H285" si="37">SUM(I265:L265)</f>
        <v>0</v>
      </c>
      <c r="I265" s="74"/>
      <c r="J265" s="74"/>
      <c r="K265" s="74"/>
      <c r="L265" s="158"/>
    </row>
    <row r="266" spans="1:13" x14ac:dyDescent="0.25">
      <c r="A266" s="44">
        <v>6422</v>
      </c>
      <c r="B266" s="71" t="s">
        <v>274</v>
      </c>
      <c r="C266" s="201">
        <f t="shared" si="36"/>
        <v>0</v>
      </c>
      <c r="D266" s="74"/>
      <c r="E266" s="74"/>
      <c r="F266" s="74"/>
      <c r="G266" s="157"/>
      <c r="H266" s="208">
        <f t="shared" si="37"/>
        <v>0</v>
      </c>
      <c r="I266" s="74"/>
      <c r="J266" s="74"/>
      <c r="K266" s="74"/>
      <c r="L266" s="158"/>
    </row>
    <row r="267" spans="1:13" ht="13.5" customHeight="1" x14ac:dyDescent="0.25">
      <c r="A267" s="44">
        <v>6423</v>
      </c>
      <c r="B267" s="71" t="s">
        <v>275</v>
      </c>
      <c r="C267" s="201">
        <f>SUM(D267:G267)</f>
        <v>0</v>
      </c>
      <c r="D267" s="74"/>
      <c r="E267" s="74"/>
      <c r="F267" s="74"/>
      <c r="G267" s="157"/>
      <c r="H267" s="208">
        <f>SUM(I267:L267)</f>
        <v>0</v>
      </c>
      <c r="I267" s="74"/>
      <c r="J267" s="74"/>
      <c r="K267" s="74"/>
      <c r="L267" s="158"/>
    </row>
    <row r="268" spans="1:13" ht="36" x14ac:dyDescent="0.25">
      <c r="A268" s="44">
        <v>6424</v>
      </c>
      <c r="B268" s="71" t="s">
        <v>276</v>
      </c>
      <c r="C268" s="201">
        <f>SUM(D268:G268)</f>
        <v>0</v>
      </c>
      <c r="D268" s="74"/>
      <c r="E268" s="74"/>
      <c r="F268" s="74"/>
      <c r="G268" s="157"/>
      <c r="H268" s="208">
        <f>SUM(I268:L268)</f>
        <v>0</v>
      </c>
      <c r="I268" s="74"/>
      <c r="J268" s="74"/>
      <c r="K268" s="74"/>
      <c r="L268" s="158"/>
      <c r="M268" s="225"/>
    </row>
    <row r="269" spans="1:13" ht="36" x14ac:dyDescent="0.25">
      <c r="A269" s="220">
        <v>7000</v>
      </c>
      <c r="B269" s="220" t="s">
        <v>277</v>
      </c>
      <c r="C269" s="221">
        <f t="shared" si="36"/>
        <v>0</v>
      </c>
      <c r="D269" s="222">
        <f>SUM(D270,D281)</f>
        <v>0</v>
      </c>
      <c r="E269" s="222">
        <f>SUM(E270,E281)</f>
        <v>0</v>
      </c>
      <c r="F269" s="222">
        <f>SUM(F270,F281)</f>
        <v>0</v>
      </c>
      <c r="G269" s="222">
        <f>SUM(G270,G281)</f>
        <v>0</v>
      </c>
      <c r="H269" s="223">
        <f t="shared" si="37"/>
        <v>0</v>
      </c>
      <c r="I269" s="222">
        <f>SUM(I270,I281)</f>
        <v>0</v>
      </c>
      <c r="J269" s="222">
        <f>SUM(J270,J281)</f>
        <v>0</v>
      </c>
      <c r="K269" s="222">
        <f>SUM(K270,K281)</f>
        <v>0</v>
      </c>
      <c r="L269" s="224">
        <f>SUM(L270,L281)</f>
        <v>0</v>
      </c>
    </row>
    <row r="270" spans="1:13" ht="24" x14ac:dyDescent="0.25">
      <c r="A270" s="56">
        <v>7200</v>
      </c>
      <c r="B270" s="147" t="s">
        <v>278</v>
      </c>
      <c r="C270" s="184">
        <f t="shared" si="36"/>
        <v>0</v>
      </c>
      <c r="D270" s="63">
        <f>SUM(D271,D272,D275,D276,D280)</f>
        <v>0</v>
      </c>
      <c r="E270" s="63">
        <f>SUM(E271,E272,E275,E276,E280)</f>
        <v>0</v>
      </c>
      <c r="F270" s="63">
        <f>SUM(F271,F272,F275,F276,F280)</f>
        <v>0</v>
      </c>
      <c r="G270" s="63">
        <f>SUM(G271,G272,G275,G276,G280)</f>
        <v>0</v>
      </c>
      <c r="H270" s="57">
        <f t="shared" si="37"/>
        <v>0</v>
      </c>
      <c r="I270" s="63">
        <f>SUM(I271,I272,I275,I276,I280)</f>
        <v>0</v>
      </c>
      <c r="J270" s="63">
        <f>SUM(J271,J272,J275,J276,J280)</f>
        <v>0</v>
      </c>
      <c r="K270" s="63">
        <f>SUM(K271,K272,K275,K276,K280)</f>
        <v>0</v>
      </c>
      <c r="L270" s="149">
        <f>SUM(L271,L272,L275,L276,L280)</f>
        <v>0</v>
      </c>
    </row>
    <row r="271" spans="1:13" ht="24" x14ac:dyDescent="0.25">
      <c r="A271" s="168">
        <v>7210</v>
      </c>
      <c r="B271" s="65" t="s">
        <v>279</v>
      </c>
      <c r="C271" s="205">
        <f t="shared" si="36"/>
        <v>0</v>
      </c>
      <c r="D271" s="68"/>
      <c r="E271" s="68"/>
      <c r="F271" s="68"/>
      <c r="G271" s="154"/>
      <c r="H271" s="66">
        <f t="shared" si="37"/>
        <v>0</v>
      </c>
      <c r="I271" s="68"/>
      <c r="J271" s="68"/>
      <c r="K271" s="68"/>
      <c r="L271" s="155"/>
    </row>
    <row r="272" spans="1:13" s="225" customFormat="1" ht="36" x14ac:dyDescent="0.25">
      <c r="A272" s="159">
        <v>7220</v>
      </c>
      <c r="B272" s="71" t="s">
        <v>280</v>
      </c>
      <c r="C272" s="201">
        <f>SUM(D272:G272)</f>
        <v>0</v>
      </c>
      <c r="D272" s="160">
        <f>SUM(D273:D274)</f>
        <v>0</v>
      </c>
      <c r="E272" s="160">
        <f>SUM(E273:E274)</f>
        <v>0</v>
      </c>
      <c r="F272" s="160">
        <f>SUM(F273:F274)</f>
        <v>0</v>
      </c>
      <c r="G272" s="160">
        <f>SUM(G273:G274)</f>
        <v>0</v>
      </c>
      <c r="H272" s="72">
        <f>SUM(I272:L272)</f>
        <v>0</v>
      </c>
      <c r="I272" s="160">
        <f>SUM(I273:I274)</f>
        <v>0</v>
      </c>
      <c r="J272" s="160">
        <f>SUM(J273:J274)</f>
        <v>0</v>
      </c>
      <c r="K272" s="160">
        <f>SUM(K273:K274)</f>
        <v>0</v>
      </c>
      <c r="L272" s="162">
        <f>SUM(L273:L274)</f>
        <v>0</v>
      </c>
    </row>
    <row r="273" spans="1:12" s="225" customFormat="1" ht="36" x14ac:dyDescent="0.25">
      <c r="A273" s="44">
        <v>7221</v>
      </c>
      <c r="B273" s="71" t="s">
        <v>281</v>
      </c>
      <c r="C273" s="201">
        <f t="shared" si="36"/>
        <v>0</v>
      </c>
      <c r="D273" s="74"/>
      <c r="E273" s="74"/>
      <c r="F273" s="74"/>
      <c r="G273" s="157"/>
      <c r="H273" s="72">
        <f t="shared" si="37"/>
        <v>0</v>
      </c>
      <c r="I273" s="74"/>
      <c r="J273" s="74"/>
      <c r="K273" s="74"/>
      <c r="L273" s="158"/>
    </row>
    <row r="274" spans="1:12" s="225" customFormat="1" ht="36" x14ac:dyDescent="0.25">
      <c r="A274" s="44">
        <v>7222</v>
      </c>
      <c r="B274" s="71" t="s">
        <v>282</v>
      </c>
      <c r="C274" s="201">
        <f t="shared" si="36"/>
        <v>0</v>
      </c>
      <c r="D274" s="74"/>
      <c r="E274" s="74"/>
      <c r="F274" s="74"/>
      <c r="G274" s="157"/>
      <c r="H274" s="72">
        <f t="shared" si="37"/>
        <v>0</v>
      </c>
      <c r="I274" s="74"/>
      <c r="J274" s="74"/>
      <c r="K274" s="74"/>
      <c r="L274" s="158"/>
    </row>
    <row r="275" spans="1:12" ht="24" x14ac:dyDescent="0.25">
      <c r="A275" s="159">
        <v>7230</v>
      </c>
      <c r="B275" s="71" t="s">
        <v>283</v>
      </c>
      <c r="C275" s="201">
        <f t="shared" si="36"/>
        <v>0</v>
      </c>
      <c r="D275" s="74"/>
      <c r="E275" s="74"/>
      <c r="F275" s="74"/>
      <c r="G275" s="157"/>
      <c r="H275" s="72">
        <f t="shared" si="37"/>
        <v>0</v>
      </c>
      <c r="I275" s="74"/>
      <c r="J275" s="74"/>
      <c r="K275" s="74"/>
      <c r="L275" s="158"/>
    </row>
    <row r="276" spans="1:12" ht="24" x14ac:dyDescent="0.25">
      <c r="A276" s="159">
        <v>7240</v>
      </c>
      <c r="B276" s="71" t="s">
        <v>284</v>
      </c>
      <c r="C276" s="201">
        <f t="shared" si="36"/>
        <v>0</v>
      </c>
      <c r="D276" s="160">
        <f>SUM(D277:D279)</f>
        <v>0</v>
      </c>
      <c r="E276" s="160">
        <f t="shared" ref="E276:G276" si="38">SUM(E277:E279)</f>
        <v>0</v>
      </c>
      <c r="F276" s="160">
        <f t="shared" si="38"/>
        <v>0</v>
      </c>
      <c r="G276" s="161">
        <f t="shared" si="38"/>
        <v>0</v>
      </c>
      <c r="H276" s="72">
        <f t="shared" si="37"/>
        <v>0</v>
      </c>
      <c r="I276" s="160">
        <f t="shared" ref="I276:L276" si="39">SUM(I277:I279)</f>
        <v>0</v>
      </c>
      <c r="J276" s="160">
        <f t="shared" si="39"/>
        <v>0</v>
      </c>
      <c r="K276" s="160">
        <f>SUM(K277:K279)</f>
        <v>0</v>
      </c>
      <c r="L276" s="162">
        <f t="shared" si="39"/>
        <v>0</v>
      </c>
    </row>
    <row r="277" spans="1:12" ht="48" x14ac:dyDescent="0.25">
      <c r="A277" s="44">
        <v>7245</v>
      </c>
      <c r="B277" s="71" t="s">
        <v>285</v>
      </c>
      <c r="C277" s="201">
        <f t="shared" si="36"/>
        <v>0</v>
      </c>
      <c r="D277" s="74"/>
      <c r="E277" s="74"/>
      <c r="F277" s="74"/>
      <c r="G277" s="157"/>
      <c r="H277" s="72">
        <f t="shared" si="37"/>
        <v>0</v>
      </c>
      <c r="I277" s="74"/>
      <c r="J277" s="74"/>
      <c r="K277" s="74"/>
      <c r="L277" s="158"/>
    </row>
    <row r="278" spans="1:12" ht="84.75" customHeight="1" x14ac:dyDescent="0.25">
      <c r="A278" s="44">
        <v>7246</v>
      </c>
      <c r="B278" s="71" t="s">
        <v>286</v>
      </c>
      <c r="C278" s="201">
        <f t="shared" si="36"/>
        <v>0</v>
      </c>
      <c r="D278" s="74"/>
      <c r="E278" s="74"/>
      <c r="F278" s="74"/>
      <c r="G278" s="157"/>
      <c r="H278" s="72">
        <f t="shared" si="37"/>
        <v>0</v>
      </c>
      <c r="I278" s="74"/>
      <c r="J278" s="74"/>
      <c r="K278" s="74"/>
      <c r="L278" s="158"/>
    </row>
    <row r="279" spans="1:12" ht="36" x14ac:dyDescent="0.25">
      <c r="A279" s="44">
        <v>7247</v>
      </c>
      <c r="B279" s="71" t="s">
        <v>287</v>
      </c>
      <c r="C279" s="201">
        <f t="shared" si="36"/>
        <v>0</v>
      </c>
      <c r="D279" s="74"/>
      <c r="E279" s="74"/>
      <c r="F279" s="74"/>
      <c r="G279" s="157"/>
      <c r="H279" s="72">
        <f t="shared" si="37"/>
        <v>0</v>
      </c>
      <c r="I279" s="74"/>
      <c r="J279" s="74"/>
      <c r="K279" s="74"/>
      <c r="L279" s="158"/>
    </row>
    <row r="280" spans="1:12" ht="24" x14ac:dyDescent="0.25">
      <c r="A280" s="168">
        <v>7260</v>
      </c>
      <c r="B280" s="65" t="s">
        <v>288</v>
      </c>
      <c r="C280" s="205">
        <f t="shared" si="36"/>
        <v>0</v>
      </c>
      <c r="D280" s="68"/>
      <c r="E280" s="68"/>
      <c r="F280" s="68"/>
      <c r="G280" s="154"/>
      <c r="H280" s="66">
        <f t="shared" si="37"/>
        <v>0</v>
      </c>
      <c r="I280" s="68"/>
      <c r="J280" s="68"/>
      <c r="K280" s="68"/>
      <c r="L280" s="155"/>
    </row>
    <row r="281" spans="1:12" x14ac:dyDescent="0.25">
      <c r="A281" s="108">
        <v>7700</v>
      </c>
      <c r="B281" s="85" t="s">
        <v>289</v>
      </c>
      <c r="C281" s="86">
        <f t="shared" si="36"/>
        <v>0</v>
      </c>
      <c r="D281" s="226">
        <f>D282</f>
        <v>0</v>
      </c>
      <c r="E281" s="226">
        <f t="shared" ref="E281:G281" si="40">E282</f>
        <v>0</v>
      </c>
      <c r="F281" s="226">
        <f t="shared" si="40"/>
        <v>0</v>
      </c>
      <c r="G281" s="227">
        <f t="shared" si="40"/>
        <v>0</v>
      </c>
      <c r="H281" s="86">
        <f t="shared" si="37"/>
        <v>0</v>
      </c>
      <c r="I281" s="226">
        <f t="shared" ref="I281:L281" si="41">I282</f>
        <v>0</v>
      </c>
      <c r="J281" s="226">
        <f t="shared" si="41"/>
        <v>0</v>
      </c>
      <c r="K281" s="226">
        <f t="shared" si="41"/>
        <v>0</v>
      </c>
      <c r="L281" s="228">
        <f t="shared" si="41"/>
        <v>0</v>
      </c>
    </row>
    <row r="282" spans="1:12" x14ac:dyDescent="0.25">
      <c r="A282" s="150">
        <v>7720</v>
      </c>
      <c r="B282" s="65" t="s">
        <v>290</v>
      </c>
      <c r="C282" s="79">
        <f t="shared" si="36"/>
        <v>0</v>
      </c>
      <c r="D282" s="81"/>
      <c r="E282" s="81"/>
      <c r="F282" s="81"/>
      <c r="G282" s="229"/>
      <c r="H282" s="79">
        <f t="shared" si="37"/>
        <v>0</v>
      </c>
      <c r="I282" s="81"/>
      <c r="J282" s="81"/>
      <c r="K282" s="81"/>
      <c r="L282" s="230"/>
    </row>
    <row r="283" spans="1:12" x14ac:dyDescent="0.25">
      <c r="A283" s="174"/>
      <c r="B283" s="71" t="s">
        <v>291</v>
      </c>
      <c r="C283" s="201">
        <f t="shared" si="36"/>
        <v>0</v>
      </c>
      <c r="D283" s="160">
        <f>SUM(D284:D285)</f>
        <v>0</v>
      </c>
      <c r="E283" s="160">
        <f>SUM(E284:E285)</f>
        <v>0</v>
      </c>
      <c r="F283" s="160">
        <f>SUM(F284:F285)</f>
        <v>0</v>
      </c>
      <c r="G283" s="161">
        <f>SUM(G284:G285)</f>
        <v>0</v>
      </c>
      <c r="H283" s="72">
        <f t="shared" si="37"/>
        <v>0</v>
      </c>
      <c r="I283" s="160">
        <f>SUM(I284:I285)</f>
        <v>0</v>
      </c>
      <c r="J283" s="160">
        <f>SUM(J284:J285)</f>
        <v>0</v>
      </c>
      <c r="K283" s="160">
        <f>SUM(K284:K285)</f>
        <v>0</v>
      </c>
      <c r="L283" s="162">
        <f>SUM(L284:L285)</f>
        <v>0</v>
      </c>
    </row>
    <row r="284" spans="1:12" x14ac:dyDescent="0.25">
      <c r="A284" s="174" t="s">
        <v>292</v>
      </c>
      <c r="B284" s="44" t="s">
        <v>293</v>
      </c>
      <c r="C284" s="201">
        <f t="shared" si="36"/>
        <v>0</v>
      </c>
      <c r="D284" s="74"/>
      <c r="E284" s="74"/>
      <c r="F284" s="74"/>
      <c r="G284" s="157"/>
      <c r="H284" s="72">
        <f t="shared" si="37"/>
        <v>0</v>
      </c>
      <c r="I284" s="74"/>
      <c r="J284" s="74"/>
      <c r="K284" s="74"/>
      <c r="L284" s="158"/>
    </row>
    <row r="285" spans="1:12" ht="24" x14ac:dyDescent="0.25">
      <c r="A285" s="174" t="s">
        <v>294</v>
      </c>
      <c r="B285" s="231" t="s">
        <v>295</v>
      </c>
      <c r="C285" s="205">
        <f t="shared" si="36"/>
        <v>0</v>
      </c>
      <c r="D285" s="68"/>
      <c r="E285" s="68"/>
      <c r="F285" s="68"/>
      <c r="G285" s="154"/>
      <c r="H285" s="66">
        <f t="shared" si="37"/>
        <v>0</v>
      </c>
      <c r="I285" s="68"/>
      <c r="J285" s="68"/>
      <c r="K285" s="68"/>
      <c r="L285" s="155"/>
    </row>
    <row r="286" spans="1:12" ht="12.75" thickBot="1" x14ac:dyDescent="0.3">
      <c r="A286" s="232"/>
      <c r="B286" s="232" t="s">
        <v>296</v>
      </c>
      <c r="C286" s="233">
        <f t="shared" ref="C286:L286" si="42">SUM(C283,C269,C230,C195,C187,C173,C75,C53)</f>
        <v>77520</v>
      </c>
      <c r="D286" s="233">
        <f t="shared" si="42"/>
        <v>77520</v>
      </c>
      <c r="E286" s="233">
        <f t="shared" si="42"/>
        <v>0</v>
      </c>
      <c r="F286" s="233">
        <f t="shared" si="42"/>
        <v>0</v>
      </c>
      <c r="G286" s="234">
        <f t="shared" si="42"/>
        <v>0</v>
      </c>
      <c r="H286" s="235">
        <f t="shared" si="42"/>
        <v>89148</v>
      </c>
      <c r="I286" s="233">
        <f t="shared" si="42"/>
        <v>89148</v>
      </c>
      <c r="J286" s="233">
        <f t="shared" si="42"/>
        <v>0</v>
      </c>
      <c r="K286" s="233">
        <f t="shared" si="42"/>
        <v>0</v>
      </c>
      <c r="L286" s="236">
        <f t="shared" si="42"/>
        <v>0</v>
      </c>
    </row>
    <row r="287" spans="1:12" s="24" customFormat="1" ht="13.5" thickTop="1" thickBot="1" x14ac:dyDescent="0.3">
      <c r="A287" s="601" t="s">
        <v>297</v>
      </c>
      <c r="B287" s="602"/>
      <c r="C287" s="237">
        <f>SUM(D287:G287)</f>
        <v>0</v>
      </c>
      <c r="D287" s="238">
        <f>SUM(D24,D25,D41)-D51</f>
        <v>0</v>
      </c>
      <c r="E287" s="238">
        <f>SUM(E24,E25,E41)-E51</f>
        <v>0</v>
      </c>
      <c r="F287" s="238">
        <f>(F26+F43)-F51</f>
        <v>0</v>
      </c>
      <c r="G287" s="239">
        <f>G45-G51</f>
        <v>0</v>
      </c>
      <c r="H287" s="237">
        <f>SUM(I287:L287)</f>
        <v>0</v>
      </c>
      <c r="I287" s="238">
        <f>SUM(I24,I25,I41)-I51</f>
        <v>0</v>
      </c>
      <c r="J287" s="238">
        <f>SUM(J24,J25,J41)-J51</f>
        <v>0</v>
      </c>
      <c r="K287" s="238">
        <f>(K26+K43)-K51</f>
        <v>0</v>
      </c>
      <c r="L287" s="240">
        <f>L45-L51</f>
        <v>0</v>
      </c>
    </row>
    <row r="288" spans="1:12" s="24" customFormat="1" ht="12.75" thickTop="1" x14ac:dyDescent="0.25">
      <c r="A288" s="620" t="s">
        <v>298</v>
      </c>
      <c r="B288" s="621"/>
      <c r="C288" s="241">
        <f t="shared" ref="C288:L288" si="43">SUM(C289,C290)-C297+C298</f>
        <v>0</v>
      </c>
      <c r="D288" s="242">
        <f t="shared" si="43"/>
        <v>0</v>
      </c>
      <c r="E288" s="242">
        <f t="shared" si="43"/>
        <v>0</v>
      </c>
      <c r="F288" s="242">
        <f t="shared" si="43"/>
        <v>0</v>
      </c>
      <c r="G288" s="243">
        <f t="shared" si="43"/>
        <v>0</v>
      </c>
      <c r="H288" s="244">
        <f t="shared" si="43"/>
        <v>0</v>
      </c>
      <c r="I288" s="242">
        <f t="shared" si="43"/>
        <v>0</v>
      </c>
      <c r="J288" s="242">
        <f t="shared" si="43"/>
        <v>0</v>
      </c>
      <c r="K288" s="242">
        <f t="shared" si="43"/>
        <v>0</v>
      </c>
      <c r="L288" s="245">
        <f t="shared" si="43"/>
        <v>0</v>
      </c>
    </row>
    <row r="289" spans="1:12" s="24" customFormat="1" ht="12.75" thickBot="1" x14ac:dyDescent="0.3">
      <c r="A289" s="126" t="s">
        <v>299</v>
      </c>
      <c r="B289" s="126" t="s">
        <v>300</v>
      </c>
      <c r="C289" s="246">
        <f t="shared" ref="C289:L289" si="44">C21-C283</f>
        <v>0</v>
      </c>
      <c r="D289" s="128">
        <f t="shared" si="44"/>
        <v>0</v>
      </c>
      <c r="E289" s="128">
        <f t="shared" si="44"/>
        <v>0</v>
      </c>
      <c r="F289" s="128">
        <f t="shared" si="44"/>
        <v>0</v>
      </c>
      <c r="G289" s="129">
        <f t="shared" si="44"/>
        <v>0</v>
      </c>
      <c r="H289" s="247">
        <f t="shared" si="44"/>
        <v>0</v>
      </c>
      <c r="I289" s="128">
        <f t="shared" si="44"/>
        <v>0</v>
      </c>
      <c r="J289" s="128">
        <f t="shared" si="44"/>
        <v>0</v>
      </c>
      <c r="K289" s="128">
        <f t="shared" si="44"/>
        <v>0</v>
      </c>
      <c r="L289" s="130">
        <f t="shared" si="44"/>
        <v>0</v>
      </c>
    </row>
    <row r="290" spans="1:12" s="24" customFormat="1" ht="12.75" thickTop="1" x14ac:dyDescent="0.25">
      <c r="A290" s="248" t="s">
        <v>301</v>
      </c>
      <c r="B290" s="248" t="s">
        <v>302</v>
      </c>
      <c r="C290" s="241">
        <f t="shared" ref="C290:L290" si="45">SUM(C291,C293,C295)-SUM(C292,C294,C296)</f>
        <v>0</v>
      </c>
      <c r="D290" s="242">
        <f t="shared" si="45"/>
        <v>0</v>
      </c>
      <c r="E290" s="242">
        <f t="shared" si="45"/>
        <v>0</v>
      </c>
      <c r="F290" s="242">
        <f t="shared" si="45"/>
        <v>0</v>
      </c>
      <c r="G290" s="249">
        <f t="shared" si="45"/>
        <v>0</v>
      </c>
      <c r="H290" s="244">
        <f t="shared" si="45"/>
        <v>0</v>
      </c>
      <c r="I290" s="242">
        <f t="shared" si="45"/>
        <v>0</v>
      </c>
      <c r="J290" s="242">
        <f t="shared" si="45"/>
        <v>0</v>
      </c>
      <c r="K290" s="242">
        <f t="shared" si="45"/>
        <v>0</v>
      </c>
      <c r="L290" s="245">
        <f t="shared" si="45"/>
        <v>0</v>
      </c>
    </row>
    <row r="291" spans="1:12" x14ac:dyDescent="0.25">
      <c r="A291" s="250" t="s">
        <v>303</v>
      </c>
      <c r="B291" s="116" t="s">
        <v>304</v>
      </c>
      <c r="C291" s="79">
        <f t="shared" ref="C291:C296" si="46">SUM(D291:G291)</f>
        <v>0</v>
      </c>
      <c r="D291" s="81"/>
      <c r="E291" s="81"/>
      <c r="F291" s="81"/>
      <c r="G291" s="229"/>
      <c r="H291" s="79">
        <f t="shared" ref="H291:H296" si="47">SUM(I291:L291)</f>
        <v>0</v>
      </c>
      <c r="I291" s="81"/>
      <c r="J291" s="81"/>
      <c r="K291" s="81"/>
      <c r="L291" s="230"/>
    </row>
    <row r="292" spans="1:12" ht="24" x14ac:dyDescent="0.25">
      <c r="A292" s="174" t="s">
        <v>305</v>
      </c>
      <c r="B292" s="43" t="s">
        <v>306</v>
      </c>
      <c r="C292" s="72">
        <f t="shared" si="46"/>
        <v>0</v>
      </c>
      <c r="D292" s="74"/>
      <c r="E292" s="74"/>
      <c r="F292" s="74"/>
      <c r="G292" s="157"/>
      <c r="H292" s="72">
        <f t="shared" si="47"/>
        <v>0</v>
      </c>
      <c r="I292" s="74"/>
      <c r="J292" s="74"/>
      <c r="K292" s="74"/>
      <c r="L292" s="158"/>
    </row>
    <row r="293" spans="1:12" x14ac:dyDescent="0.25">
      <c r="A293" s="174" t="s">
        <v>307</v>
      </c>
      <c r="B293" s="43" t="s">
        <v>308</v>
      </c>
      <c r="C293" s="72">
        <f t="shared" si="46"/>
        <v>0</v>
      </c>
      <c r="D293" s="74"/>
      <c r="E293" s="74"/>
      <c r="F293" s="74"/>
      <c r="G293" s="157"/>
      <c r="H293" s="72">
        <f t="shared" si="47"/>
        <v>0</v>
      </c>
      <c r="I293" s="74"/>
      <c r="J293" s="74"/>
      <c r="K293" s="74"/>
      <c r="L293" s="158"/>
    </row>
    <row r="294" spans="1:12" ht="24" x14ac:dyDescent="0.25">
      <c r="A294" s="174" t="s">
        <v>309</v>
      </c>
      <c r="B294" s="43" t="s">
        <v>310</v>
      </c>
      <c r="C294" s="72">
        <f t="shared" si="46"/>
        <v>0</v>
      </c>
      <c r="D294" s="74"/>
      <c r="E294" s="74"/>
      <c r="F294" s="74"/>
      <c r="G294" s="157"/>
      <c r="H294" s="72">
        <f t="shared" si="47"/>
        <v>0</v>
      </c>
      <c r="I294" s="74"/>
      <c r="J294" s="74"/>
      <c r="K294" s="74"/>
      <c r="L294" s="158"/>
    </row>
    <row r="295" spans="1:12" x14ac:dyDescent="0.25">
      <c r="A295" s="174" t="s">
        <v>311</v>
      </c>
      <c r="B295" s="43" t="s">
        <v>312</v>
      </c>
      <c r="C295" s="72">
        <f t="shared" si="46"/>
        <v>0</v>
      </c>
      <c r="D295" s="74"/>
      <c r="E295" s="74"/>
      <c r="F295" s="74"/>
      <c r="G295" s="157"/>
      <c r="H295" s="72">
        <f t="shared" si="47"/>
        <v>0</v>
      </c>
      <c r="I295" s="74"/>
      <c r="J295" s="74"/>
      <c r="K295" s="74"/>
      <c r="L295" s="158"/>
    </row>
    <row r="296" spans="1:12" ht="24.75" thickBot="1" x14ac:dyDescent="0.3">
      <c r="A296" s="251" t="s">
        <v>313</v>
      </c>
      <c r="B296" s="252" t="s">
        <v>314</v>
      </c>
      <c r="C296" s="185">
        <f t="shared" si="46"/>
        <v>0</v>
      </c>
      <c r="D296" s="189"/>
      <c r="E296" s="189"/>
      <c r="F296" s="189"/>
      <c r="G296" s="253"/>
      <c r="H296" s="185">
        <f t="shared" si="47"/>
        <v>0</v>
      </c>
      <c r="I296" s="189"/>
      <c r="J296" s="189"/>
      <c r="K296" s="189"/>
      <c r="L296" s="191"/>
    </row>
    <row r="297" spans="1:12" s="24" customFormat="1" ht="13.5" thickTop="1" thickBot="1" x14ac:dyDescent="0.3">
      <c r="A297" s="254" t="s">
        <v>315</v>
      </c>
      <c r="B297" s="254" t="s">
        <v>316</v>
      </c>
      <c r="C297" s="255">
        <f>SUM(D297:G297)</f>
        <v>0</v>
      </c>
      <c r="D297" s="256"/>
      <c r="E297" s="256"/>
      <c r="F297" s="256"/>
      <c r="G297" s="257"/>
      <c r="H297" s="255">
        <f>SUM(I297:L297)</f>
        <v>0</v>
      </c>
      <c r="I297" s="256"/>
      <c r="J297" s="256"/>
      <c r="K297" s="256"/>
      <c r="L297" s="258"/>
    </row>
    <row r="298" spans="1:12" s="24" customFormat="1" ht="48.75" thickTop="1" x14ac:dyDescent="0.25">
      <c r="A298" s="248" t="s">
        <v>317</v>
      </c>
      <c r="B298" s="259" t="s">
        <v>318</v>
      </c>
      <c r="C298" s="260">
        <f>SUM(D298:G298)</f>
        <v>0</v>
      </c>
      <c r="D298" s="177"/>
      <c r="E298" s="177"/>
      <c r="F298" s="177"/>
      <c r="G298" s="178"/>
      <c r="H298" s="260">
        <f>SUM(I298:L298)</f>
        <v>0</v>
      </c>
      <c r="I298" s="177"/>
      <c r="J298" s="177"/>
      <c r="K298" s="177"/>
      <c r="L298" s="179"/>
    </row>
    <row r="299" spans="1:12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</row>
    <row r="300" spans="1:12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</row>
    <row r="301" spans="1:12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</row>
    <row r="302" spans="1:12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</row>
    <row r="303" spans="1:12" x14ac:dyDescent="0.2">
      <c r="A303" s="1"/>
      <c r="B303" s="1"/>
      <c r="C303" s="261"/>
      <c r="D303" s="1"/>
      <c r="E303" s="1"/>
      <c r="F303" s="1"/>
      <c r="G303" s="1"/>
      <c r="H303" s="1"/>
      <c r="I303" s="1"/>
      <c r="J303" s="1"/>
      <c r="K303" s="1"/>
      <c r="L303" s="1"/>
    </row>
    <row r="304" spans="1:12" x14ac:dyDescent="0.2">
      <c r="A304" s="1"/>
      <c r="B304" s="1"/>
      <c r="C304" s="261"/>
      <c r="D304" s="1"/>
      <c r="E304" s="1"/>
      <c r="F304" s="1"/>
      <c r="G304" s="1"/>
      <c r="H304" s="1"/>
      <c r="I304" s="1"/>
      <c r="J304" s="1"/>
      <c r="K304" s="1"/>
      <c r="L304" s="1"/>
    </row>
    <row r="305" spans="1:12" x14ac:dyDescent="0.2">
      <c r="A305" s="1"/>
      <c r="B305" s="1"/>
      <c r="C305" s="261"/>
      <c r="D305" s="1"/>
      <c r="E305" s="1"/>
      <c r="F305" s="1"/>
      <c r="G305" s="1"/>
      <c r="H305" s="1"/>
      <c r="I305" s="1"/>
      <c r="J305" s="1"/>
      <c r="K305" s="1"/>
      <c r="L305" s="1"/>
    </row>
    <row r="306" spans="1:12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</row>
    <row r="307" spans="1:12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</row>
    <row r="308" spans="1:12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</row>
    <row r="309" spans="1:12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</row>
    <row r="310" spans="1:12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</row>
    <row r="311" spans="1:12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</row>
    <row r="312" spans="1:12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</row>
    <row r="313" spans="1:12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</row>
    <row r="314" spans="1:12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</row>
  </sheetData>
  <sheetProtection formatCells="0" formatColumns="0" formatRows="0"/>
  <autoFilter ref="A18:L298"/>
  <mergeCells count="29">
    <mergeCell ref="A288:B288"/>
    <mergeCell ref="H16:H17"/>
    <mergeCell ref="I16:I17"/>
    <mergeCell ref="J16:J17"/>
    <mergeCell ref="K16:K17"/>
    <mergeCell ref="L16:L17"/>
    <mergeCell ref="A287:B287"/>
    <mergeCell ref="C13:L13"/>
    <mergeCell ref="A15:A17"/>
    <mergeCell ref="B15:B17"/>
    <mergeCell ref="C15:G15"/>
    <mergeCell ref="H15:L15"/>
    <mergeCell ref="C16:C17"/>
    <mergeCell ref="D16:D17"/>
    <mergeCell ref="E16:E17"/>
    <mergeCell ref="F16:F17"/>
    <mergeCell ref="G16:G17"/>
    <mergeCell ref="C12:L12"/>
    <mergeCell ref="A1:L1"/>
    <mergeCell ref="A2:L2"/>
    <mergeCell ref="C3:L3"/>
    <mergeCell ref="C4:L4"/>
    <mergeCell ref="C5:L5"/>
    <mergeCell ref="C6:L6"/>
    <mergeCell ref="C7:L7"/>
    <mergeCell ref="C8:L8"/>
    <mergeCell ref="C9:L9"/>
    <mergeCell ref="C10:L10"/>
    <mergeCell ref="C11:L11"/>
  </mergeCells>
  <pageMargins left="0.78740157480314965" right="0.39370078740157483" top="0.39370078740157483" bottom="0.39370078740157483" header="0.23622047244094491" footer="0.19685039370078741"/>
  <pageSetup paperSize="9" scale="70" orientation="portrait" r:id="rId1"/>
  <headerFooter>
    <oddHeader xml:space="preserve">&amp;C                               </oddHeader>
    <oddFooter>&amp;L&amp;D, &amp;T&amp;R&amp;"Times New Roman,Regular"&amp;10&amp;P (&amp;N)</oddFoot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M316"/>
  <sheetViews>
    <sheetView showGridLines="0" view="pageLayout" zoomScaleNormal="100" workbookViewId="0">
      <selection activeCell="C4" sqref="C4:L4"/>
    </sheetView>
  </sheetViews>
  <sheetFormatPr defaultRowHeight="12" x14ac:dyDescent="0.25"/>
  <cols>
    <col min="1" max="1" width="10.85546875" style="262" customWidth="1"/>
    <col min="2" max="2" width="28" style="262" customWidth="1"/>
    <col min="3" max="3" width="9.7109375" style="262" customWidth="1"/>
    <col min="4" max="4" width="9.5703125" style="262" customWidth="1"/>
    <col min="5" max="6" width="8.7109375" style="262" customWidth="1"/>
    <col min="7" max="7" width="8.28515625" style="262" customWidth="1"/>
    <col min="8" max="11" width="8.7109375" style="262" customWidth="1"/>
    <col min="12" max="12" width="7.5703125" style="262" customWidth="1"/>
    <col min="13" max="16" width="0" style="1" hidden="1" customWidth="1"/>
    <col min="17" max="16384" width="9.140625" style="1"/>
  </cols>
  <sheetData>
    <row r="1" spans="1:12" x14ac:dyDescent="0.25">
      <c r="A1" s="591" t="s">
        <v>552</v>
      </c>
      <c r="B1" s="591"/>
      <c r="C1" s="591"/>
      <c r="D1" s="591"/>
      <c r="E1" s="591"/>
      <c r="F1" s="591"/>
      <c r="G1" s="591"/>
      <c r="H1" s="591"/>
      <c r="I1" s="591"/>
      <c r="J1" s="591"/>
      <c r="K1" s="591"/>
      <c r="L1" s="591"/>
    </row>
    <row r="2" spans="1:12" ht="35.25" customHeight="1" x14ac:dyDescent="0.25">
      <c r="A2" s="592" t="s">
        <v>1</v>
      </c>
      <c r="B2" s="593"/>
      <c r="C2" s="593"/>
      <c r="D2" s="593"/>
      <c r="E2" s="593"/>
      <c r="F2" s="593"/>
      <c r="G2" s="593"/>
      <c r="H2" s="593"/>
      <c r="I2" s="593"/>
      <c r="J2" s="593"/>
      <c r="K2" s="593"/>
      <c r="L2" s="594"/>
    </row>
    <row r="3" spans="1:12" ht="12.75" customHeight="1" x14ac:dyDescent="0.25">
      <c r="A3" s="2" t="s">
        <v>2</v>
      </c>
      <c r="B3" s="3"/>
      <c r="C3" s="668" t="s">
        <v>666</v>
      </c>
      <c r="D3" s="595"/>
      <c r="E3" s="595"/>
      <c r="F3" s="595"/>
      <c r="G3" s="595"/>
      <c r="H3" s="595"/>
      <c r="I3" s="595"/>
      <c r="J3" s="595"/>
      <c r="K3" s="595"/>
      <c r="L3" s="596"/>
    </row>
    <row r="4" spans="1:12" ht="12.75" customHeight="1" x14ac:dyDescent="0.25">
      <c r="A4" s="2" t="s">
        <v>4</v>
      </c>
      <c r="B4" s="3"/>
      <c r="C4" s="668" t="s">
        <v>433</v>
      </c>
      <c r="D4" s="595"/>
      <c r="E4" s="595"/>
      <c r="F4" s="595"/>
      <c r="G4" s="595"/>
      <c r="H4" s="595"/>
      <c r="I4" s="595"/>
      <c r="J4" s="595"/>
      <c r="K4" s="595"/>
      <c r="L4" s="596"/>
    </row>
    <row r="5" spans="1:12" ht="12.75" customHeight="1" x14ac:dyDescent="0.25">
      <c r="A5" s="4" t="s">
        <v>6</v>
      </c>
      <c r="B5" s="5"/>
      <c r="C5" s="667" t="s">
        <v>434</v>
      </c>
      <c r="D5" s="589"/>
      <c r="E5" s="589"/>
      <c r="F5" s="589"/>
      <c r="G5" s="589"/>
      <c r="H5" s="589"/>
      <c r="I5" s="589"/>
      <c r="J5" s="589"/>
      <c r="K5" s="589"/>
      <c r="L5" s="590"/>
    </row>
    <row r="6" spans="1:12" ht="12.75" customHeight="1" x14ac:dyDescent="0.25">
      <c r="A6" s="4" t="s">
        <v>8</v>
      </c>
      <c r="B6" s="5"/>
      <c r="C6" s="667" t="s">
        <v>320</v>
      </c>
      <c r="D6" s="589"/>
      <c r="E6" s="589"/>
      <c r="F6" s="589"/>
      <c r="G6" s="589"/>
      <c r="H6" s="589"/>
      <c r="I6" s="589"/>
      <c r="J6" s="589"/>
      <c r="K6" s="589"/>
      <c r="L6" s="590"/>
    </row>
    <row r="7" spans="1:12" x14ac:dyDescent="0.25">
      <c r="A7" s="4" t="s">
        <v>10</v>
      </c>
      <c r="B7" s="5"/>
      <c r="C7" s="668" t="s">
        <v>547</v>
      </c>
      <c r="D7" s="595"/>
      <c r="E7" s="595"/>
      <c r="F7" s="595"/>
      <c r="G7" s="595"/>
      <c r="H7" s="595"/>
      <c r="I7" s="595"/>
      <c r="J7" s="595"/>
      <c r="K7" s="595"/>
      <c r="L7" s="596"/>
    </row>
    <row r="8" spans="1:12" ht="12.75" customHeight="1" x14ac:dyDescent="0.25">
      <c r="A8" s="6" t="s">
        <v>12</v>
      </c>
      <c r="B8" s="5"/>
      <c r="C8" s="597"/>
      <c r="D8" s="597"/>
      <c r="E8" s="597"/>
      <c r="F8" s="597"/>
      <c r="G8" s="597"/>
      <c r="H8" s="597"/>
      <c r="I8" s="597"/>
      <c r="J8" s="597"/>
      <c r="K8" s="597"/>
      <c r="L8" s="598"/>
    </row>
    <row r="9" spans="1:12" ht="12.75" customHeight="1" x14ac:dyDescent="0.25">
      <c r="A9" s="4"/>
      <c r="B9" s="5" t="s">
        <v>13</v>
      </c>
      <c r="C9" s="667" t="s">
        <v>435</v>
      </c>
      <c r="D9" s="589"/>
      <c r="E9" s="589"/>
      <c r="F9" s="589"/>
      <c r="G9" s="589"/>
      <c r="H9" s="589"/>
      <c r="I9" s="589"/>
      <c r="J9" s="589"/>
      <c r="K9" s="589"/>
      <c r="L9" s="590"/>
    </row>
    <row r="10" spans="1:12" ht="12.75" customHeight="1" x14ac:dyDescent="0.25">
      <c r="A10" s="4"/>
      <c r="B10" s="5" t="s">
        <v>15</v>
      </c>
      <c r="C10" s="667" t="s">
        <v>436</v>
      </c>
      <c r="D10" s="589"/>
      <c r="E10" s="589"/>
      <c r="F10" s="589"/>
      <c r="G10" s="589"/>
      <c r="H10" s="589"/>
      <c r="I10" s="589"/>
      <c r="J10" s="589"/>
      <c r="K10" s="589"/>
      <c r="L10" s="590"/>
    </row>
    <row r="11" spans="1:12" ht="12.75" customHeight="1" x14ac:dyDescent="0.25">
      <c r="A11" s="4"/>
      <c r="B11" s="5" t="s">
        <v>16</v>
      </c>
      <c r="C11" s="667"/>
      <c r="D11" s="589"/>
      <c r="E11" s="589"/>
      <c r="F11" s="589"/>
      <c r="G11" s="589"/>
      <c r="H11" s="589"/>
      <c r="I11" s="589"/>
      <c r="J11" s="589"/>
      <c r="K11" s="589"/>
      <c r="L11" s="590"/>
    </row>
    <row r="12" spans="1:12" ht="12.75" customHeight="1" x14ac:dyDescent="0.25">
      <c r="A12" s="4"/>
      <c r="B12" s="5" t="s">
        <v>17</v>
      </c>
      <c r="C12" s="667" t="s">
        <v>437</v>
      </c>
      <c r="D12" s="589"/>
      <c r="E12" s="589"/>
      <c r="F12" s="589"/>
      <c r="G12" s="589"/>
      <c r="H12" s="589"/>
      <c r="I12" s="589"/>
      <c r="J12" s="589"/>
      <c r="K12" s="589"/>
      <c r="L12" s="590"/>
    </row>
    <row r="13" spans="1:12" ht="12.75" customHeight="1" x14ac:dyDescent="0.25">
      <c r="A13" s="4"/>
      <c r="B13" s="5" t="s">
        <v>18</v>
      </c>
      <c r="C13" s="589"/>
      <c r="D13" s="589"/>
      <c r="E13" s="589"/>
      <c r="F13" s="589"/>
      <c r="G13" s="589"/>
      <c r="H13" s="589"/>
      <c r="I13" s="589"/>
      <c r="J13" s="589"/>
      <c r="K13" s="589"/>
      <c r="L13" s="590"/>
    </row>
    <row r="14" spans="1:12" ht="12.75" customHeight="1" x14ac:dyDescent="0.25">
      <c r="A14" s="7"/>
      <c r="B14" s="8"/>
      <c r="C14" s="9"/>
      <c r="D14" s="9"/>
      <c r="E14" s="9"/>
      <c r="F14" s="9"/>
      <c r="G14" s="9"/>
      <c r="H14" s="9"/>
      <c r="I14" s="9"/>
      <c r="J14" s="9"/>
      <c r="K14" s="9"/>
      <c r="L14" s="10"/>
    </row>
    <row r="15" spans="1:12" s="11" customFormat="1" ht="12.75" customHeight="1" x14ac:dyDescent="0.25">
      <c r="A15" s="603" t="s">
        <v>19</v>
      </c>
      <c r="B15" s="606" t="s">
        <v>20</v>
      </c>
      <c r="C15" s="608" t="s">
        <v>21</v>
      </c>
      <c r="D15" s="609"/>
      <c r="E15" s="609"/>
      <c r="F15" s="609"/>
      <c r="G15" s="610"/>
      <c r="H15" s="608" t="s">
        <v>22</v>
      </c>
      <c r="I15" s="609"/>
      <c r="J15" s="609"/>
      <c r="K15" s="609"/>
      <c r="L15" s="611"/>
    </row>
    <row r="16" spans="1:12" s="11" customFormat="1" ht="12.75" customHeight="1" x14ac:dyDescent="0.25">
      <c r="A16" s="604"/>
      <c r="B16" s="607"/>
      <c r="C16" s="612" t="s">
        <v>23</v>
      </c>
      <c r="D16" s="613" t="s">
        <v>24</v>
      </c>
      <c r="E16" s="615" t="s">
        <v>25</v>
      </c>
      <c r="F16" s="617" t="s">
        <v>26</v>
      </c>
      <c r="G16" s="619" t="s">
        <v>27</v>
      </c>
      <c r="H16" s="612" t="s">
        <v>23</v>
      </c>
      <c r="I16" s="613" t="s">
        <v>24</v>
      </c>
      <c r="J16" s="615" t="s">
        <v>25</v>
      </c>
      <c r="K16" s="617" t="s">
        <v>26</v>
      </c>
      <c r="L16" s="599" t="s">
        <v>27</v>
      </c>
    </row>
    <row r="17" spans="1:12" s="12" customFormat="1" ht="61.5" customHeight="1" thickBot="1" x14ac:dyDescent="0.3">
      <c r="A17" s="605"/>
      <c r="B17" s="607"/>
      <c r="C17" s="612"/>
      <c r="D17" s="614"/>
      <c r="E17" s="616"/>
      <c r="F17" s="618"/>
      <c r="G17" s="619"/>
      <c r="H17" s="622"/>
      <c r="I17" s="623"/>
      <c r="J17" s="616"/>
      <c r="K17" s="618"/>
      <c r="L17" s="600"/>
    </row>
    <row r="18" spans="1:12" s="12" customFormat="1" ht="9.75" customHeight="1" thickTop="1" x14ac:dyDescent="0.25">
      <c r="A18" s="13" t="s">
        <v>28</v>
      </c>
      <c r="B18" s="13">
        <v>2</v>
      </c>
      <c r="C18" s="14">
        <v>3</v>
      </c>
      <c r="D18" s="15">
        <v>4</v>
      </c>
      <c r="E18" s="15">
        <v>5</v>
      </c>
      <c r="F18" s="15">
        <v>6</v>
      </c>
      <c r="G18" s="16">
        <v>7</v>
      </c>
      <c r="H18" s="14">
        <v>8</v>
      </c>
      <c r="I18" s="15">
        <v>9</v>
      </c>
      <c r="J18" s="15">
        <v>10</v>
      </c>
      <c r="K18" s="15">
        <v>11</v>
      </c>
      <c r="L18" s="17">
        <v>12</v>
      </c>
    </row>
    <row r="19" spans="1:12" s="24" customFormat="1" x14ac:dyDescent="0.25">
      <c r="A19" s="18"/>
      <c r="B19" s="19" t="s">
        <v>29</v>
      </c>
      <c r="C19" s="20"/>
      <c r="D19" s="21"/>
      <c r="E19" s="21"/>
      <c r="F19" s="21"/>
      <c r="G19" s="22"/>
      <c r="H19" s="20"/>
      <c r="I19" s="21"/>
      <c r="J19" s="21"/>
      <c r="K19" s="21"/>
      <c r="L19" s="23"/>
    </row>
    <row r="20" spans="1:12" s="24" customFormat="1" ht="12.75" thickBot="1" x14ac:dyDescent="0.3">
      <c r="A20" s="25"/>
      <c r="B20" s="26" t="s">
        <v>30</v>
      </c>
      <c r="C20" s="27">
        <f t="shared" ref="C20:C47" si="0">SUM(D20:G20)</f>
        <v>677008</v>
      </c>
      <c r="D20" s="28">
        <f>SUM(D21,D24,D25,D41,D43)</f>
        <v>592633</v>
      </c>
      <c r="E20" s="28">
        <f>SUM(E21,E24,E43)</f>
        <v>78972</v>
      </c>
      <c r="F20" s="28">
        <f>SUM(F21,F26,F43)</f>
        <v>5403</v>
      </c>
      <c r="G20" s="29">
        <f>SUM(G21,G45)</f>
        <v>0</v>
      </c>
      <c r="H20" s="27">
        <f>SUM(I20:L20)</f>
        <v>619793</v>
      </c>
      <c r="I20" s="28">
        <f>SUM(I21,I24,I25,I41,I43)</f>
        <v>535083</v>
      </c>
      <c r="J20" s="28">
        <f>SUM(J21,J24,J43)</f>
        <v>79294</v>
      </c>
      <c r="K20" s="28">
        <f>SUM(K21,K26,K43)</f>
        <v>5416</v>
      </c>
      <c r="L20" s="30">
        <f>SUM(L21,L45)</f>
        <v>0</v>
      </c>
    </row>
    <row r="21" spans="1:12" ht="12.75" thickTop="1" x14ac:dyDescent="0.25">
      <c r="A21" s="31"/>
      <c r="B21" s="32" t="s">
        <v>31</v>
      </c>
      <c r="C21" s="33">
        <f t="shared" si="0"/>
        <v>0</v>
      </c>
      <c r="D21" s="34">
        <f>SUM(D22:D23)</f>
        <v>0</v>
      </c>
      <c r="E21" s="34">
        <f>SUM(E22:E23)</f>
        <v>0</v>
      </c>
      <c r="F21" s="34">
        <f>SUM(F22:F23)</f>
        <v>0</v>
      </c>
      <c r="G21" s="35">
        <f>SUM(G22:G23)</f>
        <v>0</v>
      </c>
      <c r="H21" s="33">
        <f t="shared" ref="H21:H47" si="1">SUM(I21:L21)</f>
        <v>0</v>
      </c>
      <c r="I21" s="34">
        <f>SUM(I22:I23)</f>
        <v>0</v>
      </c>
      <c r="J21" s="34">
        <f>SUM(J22:J23)</f>
        <v>0</v>
      </c>
      <c r="K21" s="34">
        <f>SUM(K22:K23)</f>
        <v>0</v>
      </c>
      <c r="L21" s="36">
        <f>SUM(L22:L23)</f>
        <v>0</v>
      </c>
    </row>
    <row r="22" spans="1:12" x14ac:dyDescent="0.25">
      <c r="A22" s="37"/>
      <c r="B22" s="38" t="s">
        <v>32</v>
      </c>
      <c r="C22" s="39">
        <f t="shared" si="0"/>
        <v>0</v>
      </c>
      <c r="D22" s="40"/>
      <c r="E22" s="40"/>
      <c r="F22" s="40"/>
      <c r="G22" s="41"/>
      <c r="H22" s="39">
        <f t="shared" si="1"/>
        <v>0</v>
      </c>
      <c r="I22" s="40"/>
      <c r="J22" s="40"/>
      <c r="K22" s="40"/>
      <c r="L22" s="42"/>
    </row>
    <row r="23" spans="1:12" x14ac:dyDescent="0.25">
      <c r="A23" s="43"/>
      <c r="B23" s="44" t="s">
        <v>33</v>
      </c>
      <c r="C23" s="45">
        <f t="shared" si="0"/>
        <v>0</v>
      </c>
      <c r="D23" s="46"/>
      <c r="E23" s="46"/>
      <c r="F23" s="46"/>
      <c r="G23" s="47"/>
      <c r="H23" s="45">
        <f t="shared" si="1"/>
        <v>0</v>
      </c>
      <c r="I23" s="46"/>
      <c r="J23" s="46"/>
      <c r="K23" s="46"/>
      <c r="L23" s="48"/>
    </row>
    <row r="24" spans="1:12" s="24" customFormat="1" ht="24.75" thickBot="1" x14ac:dyDescent="0.3">
      <c r="A24" s="49">
        <v>19300</v>
      </c>
      <c r="B24" s="49" t="s">
        <v>34</v>
      </c>
      <c r="C24" s="50">
        <f t="shared" si="0"/>
        <v>671605</v>
      </c>
      <c r="D24" s="51">
        <v>592633</v>
      </c>
      <c r="E24" s="51">
        <v>78972</v>
      </c>
      <c r="F24" s="52" t="s">
        <v>35</v>
      </c>
      <c r="G24" s="53" t="s">
        <v>35</v>
      </c>
      <c r="H24" s="50">
        <f t="shared" si="1"/>
        <v>614377</v>
      </c>
      <c r="I24" s="51">
        <f>I51</f>
        <v>535083</v>
      </c>
      <c r="J24" s="51">
        <f>J51</f>
        <v>79294</v>
      </c>
      <c r="K24" s="52" t="s">
        <v>35</v>
      </c>
      <c r="L24" s="54" t="s">
        <v>35</v>
      </c>
    </row>
    <row r="25" spans="1:12" s="24" customFormat="1" ht="24.75" thickTop="1" x14ac:dyDescent="0.25">
      <c r="A25" s="55"/>
      <c r="B25" s="56" t="s">
        <v>36</v>
      </c>
      <c r="C25" s="57">
        <f t="shared" si="0"/>
        <v>0</v>
      </c>
      <c r="D25" s="58"/>
      <c r="E25" s="59" t="s">
        <v>35</v>
      </c>
      <c r="F25" s="59" t="s">
        <v>35</v>
      </c>
      <c r="G25" s="60" t="s">
        <v>35</v>
      </c>
      <c r="H25" s="57">
        <f t="shared" si="1"/>
        <v>0</v>
      </c>
      <c r="I25" s="61"/>
      <c r="J25" s="59" t="s">
        <v>35</v>
      </c>
      <c r="K25" s="59" t="s">
        <v>35</v>
      </c>
      <c r="L25" s="62" t="s">
        <v>35</v>
      </c>
    </row>
    <row r="26" spans="1:12" s="24" customFormat="1" ht="36" x14ac:dyDescent="0.25">
      <c r="A26" s="56">
        <v>21300</v>
      </c>
      <c r="B26" s="56" t="s">
        <v>37</v>
      </c>
      <c r="C26" s="57">
        <f t="shared" si="0"/>
        <v>5403</v>
      </c>
      <c r="D26" s="59" t="s">
        <v>35</v>
      </c>
      <c r="E26" s="59" t="s">
        <v>35</v>
      </c>
      <c r="F26" s="63">
        <f>SUM(F27,F31,F33,F36)</f>
        <v>5403</v>
      </c>
      <c r="G26" s="60" t="s">
        <v>35</v>
      </c>
      <c r="H26" s="57">
        <f t="shared" si="1"/>
        <v>5416</v>
      </c>
      <c r="I26" s="59" t="s">
        <v>35</v>
      </c>
      <c r="J26" s="59" t="s">
        <v>35</v>
      </c>
      <c r="K26" s="63">
        <f>SUM(K27,K31,K33,K36)</f>
        <v>5416</v>
      </c>
      <c r="L26" s="62" t="s">
        <v>35</v>
      </c>
    </row>
    <row r="27" spans="1:12" s="24" customFormat="1" ht="24" x14ac:dyDescent="0.25">
      <c r="A27" s="64">
        <v>21350</v>
      </c>
      <c r="B27" s="56" t="s">
        <v>38</v>
      </c>
      <c r="C27" s="57">
        <f t="shared" si="0"/>
        <v>0</v>
      </c>
      <c r="D27" s="59" t="s">
        <v>35</v>
      </c>
      <c r="E27" s="59" t="s">
        <v>35</v>
      </c>
      <c r="F27" s="63">
        <f>SUM(F28:F30)</f>
        <v>0</v>
      </c>
      <c r="G27" s="60" t="s">
        <v>35</v>
      </c>
      <c r="H27" s="57">
        <f t="shared" si="1"/>
        <v>0</v>
      </c>
      <c r="I27" s="59" t="s">
        <v>35</v>
      </c>
      <c r="J27" s="59" t="s">
        <v>35</v>
      </c>
      <c r="K27" s="63">
        <f>SUM(K28:K30)</f>
        <v>0</v>
      </c>
      <c r="L27" s="62" t="s">
        <v>35</v>
      </c>
    </row>
    <row r="28" spans="1:12" x14ac:dyDescent="0.25">
      <c r="A28" s="37">
        <v>21351</v>
      </c>
      <c r="B28" s="65" t="s">
        <v>39</v>
      </c>
      <c r="C28" s="66">
        <f t="shared" si="0"/>
        <v>0</v>
      </c>
      <c r="D28" s="67" t="s">
        <v>35</v>
      </c>
      <c r="E28" s="67" t="s">
        <v>35</v>
      </c>
      <c r="F28" s="68"/>
      <c r="G28" s="69" t="s">
        <v>35</v>
      </c>
      <c r="H28" s="66">
        <f t="shared" si="1"/>
        <v>0</v>
      </c>
      <c r="I28" s="67" t="s">
        <v>35</v>
      </c>
      <c r="J28" s="67" t="s">
        <v>35</v>
      </c>
      <c r="K28" s="68"/>
      <c r="L28" s="70" t="s">
        <v>35</v>
      </c>
    </row>
    <row r="29" spans="1:12" x14ac:dyDescent="0.25">
      <c r="A29" s="43">
        <v>21352</v>
      </c>
      <c r="B29" s="71" t="s">
        <v>40</v>
      </c>
      <c r="C29" s="72">
        <f t="shared" si="0"/>
        <v>0</v>
      </c>
      <c r="D29" s="73" t="s">
        <v>35</v>
      </c>
      <c r="E29" s="73" t="s">
        <v>35</v>
      </c>
      <c r="F29" s="74"/>
      <c r="G29" s="75" t="s">
        <v>35</v>
      </c>
      <c r="H29" s="72">
        <f t="shared" si="1"/>
        <v>0</v>
      </c>
      <c r="I29" s="73" t="s">
        <v>35</v>
      </c>
      <c r="J29" s="73" t="s">
        <v>35</v>
      </c>
      <c r="K29" s="74"/>
      <c r="L29" s="76" t="s">
        <v>35</v>
      </c>
    </row>
    <row r="30" spans="1:12" ht="24" x14ac:dyDescent="0.25">
      <c r="A30" s="43">
        <v>21359</v>
      </c>
      <c r="B30" s="71" t="s">
        <v>41</v>
      </c>
      <c r="C30" s="72">
        <f t="shared" si="0"/>
        <v>0</v>
      </c>
      <c r="D30" s="73" t="s">
        <v>35</v>
      </c>
      <c r="E30" s="73" t="s">
        <v>35</v>
      </c>
      <c r="F30" s="74"/>
      <c r="G30" s="75" t="s">
        <v>35</v>
      </c>
      <c r="H30" s="72">
        <f t="shared" si="1"/>
        <v>0</v>
      </c>
      <c r="I30" s="73" t="s">
        <v>35</v>
      </c>
      <c r="J30" s="73" t="s">
        <v>35</v>
      </c>
      <c r="K30" s="74"/>
      <c r="L30" s="76" t="s">
        <v>35</v>
      </c>
    </row>
    <row r="31" spans="1:12" s="24" customFormat="1" ht="36" x14ac:dyDescent="0.25">
      <c r="A31" s="64">
        <v>21370</v>
      </c>
      <c r="B31" s="56" t="s">
        <v>42</v>
      </c>
      <c r="C31" s="57">
        <f t="shared" si="0"/>
        <v>0</v>
      </c>
      <c r="D31" s="59" t="s">
        <v>35</v>
      </c>
      <c r="E31" s="59" t="s">
        <v>35</v>
      </c>
      <c r="F31" s="63">
        <f>SUM(F32)</f>
        <v>0</v>
      </c>
      <c r="G31" s="60" t="s">
        <v>35</v>
      </c>
      <c r="H31" s="57">
        <f t="shared" si="1"/>
        <v>0</v>
      </c>
      <c r="I31" s="59" t="s">
        <v>35</v>
      </c>
      <c r="J31" s="59" t="s">
        <v>35</v>
      </c>
      <c r="K31" s="63">
        <f>SUM(K32)</f>
        <v>0</v>
      </c>
      <c r="L31" s="62" t="s">
        <v>35</v>
      </c>
    </row>
    <row r="32" spans="1:12" ht="36" x14ac:dyDescent="0.25">
      <c r="A32" s="77">
        <v>21379</v>
      </c>
      <c r="B32" s="78" t="s">
        <v>43</v>
      </c>
      <c r="C32" s="79">
        <f t="shared" si="0"/>
        <v>0</v>
      </c>
      <c r="D32" s="80" t="s">
        <v>35</v>
      </c>
      <c r="E32" s="80" t="s">
        <v>35</v>
      </c>
      <c r="F32" s="81"/>
      <c r="G32" s="82" t="s">
        <v>35</v>
      </c>
      <c r="H32" s="79">
        <f t="shared" si="1"/>
        <v>0</v>
      </c>
      <c r="I32" s="80" t="s">
        <v>35</v>
      </c>
      <c r="J32" s="80" t="s">
        <v>35</v>
      </c>
      <c r="K32" s="81"/>
      <c r="L32" s="83" t="s">
        <v>35</v>
      </c>
    </row>
    <row r="33" spans="1:12" s="24" customFormat="1" x14ac:dyDescent="0.25">
      <c r="A33" s="64">
        <v>21380</v>
      </c>
      <c r="B33" s="56" t="s">
        <v>44</v>
      </c>
      <c r="C33" s="57">
        <f t="shared" si="0"/>
        <v>530</v>
      </c>
      <c r="D33" s="59" t="s">
        <v>35</v>
      </c>
      <c r="E33" s="59" t="s">
        <v>35</v>
      </c>
      <c r="F33" s="63">
        <f>SUM(F34:F35)</f>
        <v>530</v>
      </c>
      <c r="G33" s="60" t="s">
        <v>35</v>
      </c>
      <c r="H33" s="57">
        <f t="shared" si="1"/>
        <v>530</v>
      </c>
      <c r="I33" s="59" t="s">
        <v>35</v>
      </c>
      <c r="J33" s="59" t="s">
        <v>35</v>
      </c>
      <c r="K33" s="63">
        <f>SUM(K34:K35)</f>
        <v>530</v>
      </c>
      <c r="L33" s="62" t="s">
        <v>35</v>
      </c>
    </row>
    <row r="34" spans="1:12" x14ac:dyDescent="0.25">
      <c r="A34" s="38">
        <v>21381</v>
      </c>
      <c r="B34" s="65" t="s">
        <v>45</v>
      </c>
      <c r="C34" s="66">
        <f t="shared" si="0"/>
        <v>530</v>
      </c>
      <c r="D34" s="67" t="s">
        <v>35</v>
      </c>
      <c r="E34" s="67" t="s">
        <v>35</v>
      </c>
      <c r="F34" s="68">
        <v>530</v>
      </c>
      <c r="G34" s="69" t="s">
        <v>35</v>
      </c>
      <c r="H34" s="66">
        <f t="shared" si="1"/>
        <v>530</v>
      </c>
      <c r="I34" s="67" t="s">
        <v>35</v>
      </c>
      <c r="J34" s="67" t="s">
        <v>35</v>
      </c>
      <c r="K34" s="68">
        <f>450+80</f>
        <v>530</v>
      </c>
      <c r="L34" s="70" t="s">
        <v>35</v>
      </c>
    </row>
    <row r="35" spans="1:12" ht="24" x14ac:dyDescent="0.25">
      <c r="A35" s="44">
        <v>21383</v>
      </c>
      <c r="B35" s="71" t="s">
        <v>46</v>
      </c>
      <c r="C35" s="72">
        <f>SUM(D35:G35)</f>
        <v>0</v>
      </c>
      <c r="D35" s="73" t="s">
        <v>35</v>
      </c>
      <c r="E35" s="73" t="s">
        <v>35</v>
      </c>
      <c r="F35" s="74"/>
      <c r="G35" s="75" t="s">
        <v>35</v>
      </c>
      <c r="H35" s="72">
        <f t="shared" si="1"/>
        <v>0</v>
      </c>
      <c r="I35" s="73" t="s">
        <v>35</v>
      </c>
      <c r="J35" s="73" t="s">
        <v>35</v>
      </c>
      <c r="K35" s="74"/>
      <c r="L35" s="76" t="s">
        <v>35</v>
      </c>
    </row>
    <row r="36" spans="1:12" s="24" customFormat="1" ht="25.5" customHeight="1" x14ac:dyDescent="0.25">
      <c r="A36" s="64">
        <v>21390</v>
      </c>
      <c r="B36" s="56" t="s">
        <v>47</v>
      </c>
      <c r="C36" s="57">
        <f t="shared" si="0"/>
        <v>4873</v>
      </c>
      <c r="D36" s="59" t="s">
        <v>35</v>
      </c>
      <c r="E36" s="59" t="s">
        <v>35</v>
      </c>
      <c r="F36" s="63">
        <f>SUM(F37:F40)</f>
        <v>4873</v>
      </c>
      <c r="G36" s="60" t="s">
        <v>35</v>
      </c>
      <c r="H36" s="57">
        <f t="shared" si="1"/>
        <v>4886</v>
      </c>
      <c r="I36" s="59" t="s">
        <v>35</v>
      </c>
      <c r="J36" s="59" t="s">
        <v>35</v>
      </c>
      <c r="K36" s="63">
        <f>SUM(K37:K40)</f>
        <v>4886</v>
      </c>
      <c r="L36" s="62" t="s">
        <v>35</v>
      </c>
    </row>
    <row r="37" spans="1:12" ht="24" x14ac:dyDescent="0.25">
      <c r="A37" s="38">
        <v>21391</v>
      </c>
      <c r="B37" s="65" t="s">
        <v>48</v>
      </c>
      <c r="C37" s="66">
        <f t="shared" si="0"/>
        <v>0</v>
      </c>
      <c r="D37" s="67" t="s">
        <v>35</v>
      </c>
      <c r="E37" s="67" t="s">
        <v>35</v>
      </c>
      <c r="F37" s="68"/>
      <c r="G37" s="69" t="s">
        <v>35</v>
      </c>
      <c r="H37" s="66">
        <f t="shared" si="1"/>
        <v>0</v>
      </c>
      <c r="I37" s="67" t="s">
        <v>35</v>
      </c>
      <c r="J37" s="67" t="s">
        <v>35</v>
      </c>
      <c r="K37" s="68"/>
      <c r="L37" s="70" t="s">
        <v>35</v>
      </c>
    </row>
    <row r="38" spans="1:12" x14ac:dyDescent="0.25">
      <c r="A38" s="44">
        <v>21393</v>
      </c>
      <c r="B38" s="71" t="s">
        <v>49</v>
      </c>
      <c r="C38" s="72">
        <f t="shared" si="0"/>
        <v>0</v>
      </c>
      <c r="D38" s="73" t="s">
        <v>35</v>
      </c>
      <c r="E38" s="73" t="s">
        <v>35</v>
      </c>
      <c r="F38" s="74"/>
      <c r="G38" s="75" t="s">
        <v>35</v>
      </c>
      <c r="H38" s="72">
        <f t="shared" si="1"/>
        <v>0</v>
      </c>
      <c r="I38" s="73" t="s">
        <v>35</v>
      </c>
      <c r="J38" s="73" t="s">
        <v>35</v>
      </c>
      <c r="K38" s="74"/>
      <c r="L38" s="76" t="s">
        <v>35</v>
      </c>
    </row>
    <row r="39" spans="1:12" x14ac:dyDescent="0.25">
      <c r="A39" s="44">
        <v>21395</v>
      </c>
      <c r="B39" s="71" t="s">
        <v>50</v>
      </c>
      <c r="C39" s="72">
        <f t="shared" si="0"/>
        <v>0</v>
      </c>
      <c r="D39" s="73" t="s">
        <v>35</v>
      </c>
      <c r="E39" s="73" t="s">
        <v>35</v>
      </c>
      <c r="F39" s="74"/>
      <c r="G39" s="75" t="s">
        <v>35</v>
      </c>
      <c r="H39" s="72">
        <f t="shared" si="1"/>
        <v>0</v>
      </c>
      <c r="I39" s="73" t="s">
        <v>35</v>
      </c>
      <c r="J39" s="73" t="s">
        <v>35</v>
      </c>
      <c r="K39" s="74"/>
      <c r="L39" s="76" t="s">
        <v>35</v>
      </c>
    </row>
    <row r="40" spans="1:12" ht="24" x14ac:dyDescent="0.25">
      <c r="A40" s="84">
        <v>21399</v>
      </c>
      <c r="B40" s="85" t="s">
        <v>51</v>
      </c>
      <c r="C40" s="86">
        <f t="shared" si="0"/>
        <v>4873</v>
      </c>
      <c r="D40" s="87" t="s">
        <v>35</v>
      </c>
      <c r="E40" s="87" t="s">
        <v>35</v>
      </c>
      <c r="F40" s="88">
        <v>4873</v>
      </c>
      <c r="G40" s="89" t="s">
        <v>35</v>
      </c>
      <c r="H40" s="86">
        <f t="shared" si="1"/>
        <v>4886</v>
      </c>
      <c r="I40" s="87" t="s">
        <v>35</v>
      </c>
      <c r="J40" s="87" t="s">
        <v>35</v>
      </c>
      <c r="K40" s="88">
        <f>1227+381+587+58+2633</f>
        <v>4886</v>
      </c>
      <c r="L40" s="90" t="s">
        <v>35</v>
      </c>
    </row>
    <row r="41" spans="1:12" s="24" customFormat="1" ht="26.25" customHeight="1" x14ac:dyDescent="0.25">
      <c r="A41" s="91">
        <v>21420</v>
      </c>
      <c r="B41" s="92" t="s">
        <v>52</v>
      </c>
      <c r="C41" s="93">
        <f>SUM(D41:G41)</f>
        <v>0</v>
      </c>
      <c r="D41" s="94">
        <f>SUM(D42)</f>
        <v>0</v>
      </c>
      <c r="E41" s="95" t="s">
        <v>35</v>
      </c>
      <c r="F41" s="95" t="s">
        <v>35</v>
      </c>
      <c r="G41" s="96" t="s">
        <v>35</v>
      </c>
      <c r="H41" s="93">
        <f>SUM(I41:L41)</f>
        <v>0</v>
      </c>
      <c r="I41" s="94">
        <f>SUM(I42)</f>
        <v>0</v>
      </c>
      <c r="J41" s="95" t="s">
        <v>35</v>
      </c>
      <c r="K41" s="95" t="s">
        <v>35</v>
      </c>
      <c r="L41" s="97" t="s">
        <v>35</v>
      </c>
    </row>
    <row r="42" spans="1:12" s="24" customFormat="1" ht="26.25" customHeight="1" x14ac:dyDescent="0.25">
      <c r="A42" s="84">
        <v>21429</v>
      </c>
      <c r="B42" s="85" t="s">
        <v>53</v>
      </c>
      <c r="C42" s="86">
        <f>SUM(D42:G42)</f>
        <v>0</v>
      </c>
      <c r="D42" s="98"/>
      <c r="E42" s="87" t="s">
        <v>35</v>
      </c>
      <c r="F42" s="87" t="s">
        <v>35</v>
      </c>
      <c r="G42" s="89" t="s">
        <v>35</v>
      </c>
      <c r="H42" s="86">
        <f t="shared" ref="H42:H44" si="2">SUM(I42:L42)</f>
        <v>0</v>
      </c>
      <c r="I42" s="98"/>
      <c r="J42" s="87" t="s">
        <v>35</v>
      </c>
      <c r="K42" s="87" t="s">
        <v>35</v>
      </c>
      <c r="L42" s="90" t="s">
        <v>35</v>
      </c>
    </row>
    <row r="43" spans="1:12" s="24" customFormat="1" ht="24" x14ac:dyDescent="0.25">
      <c r="A43" s="64">
        <v>21490</v>
      </c>
      <c r="B43" s="56" t="s">
        <v>54</v>
      </c>
      <c r="C43" s="57">
        <f t="shared" si="0"/>
        <v>0</v>
      </c>
      <c r="D43" s="99">
        <f>D44</f>
        <v>0</v>
      </c>
      <c r="E43" s="99">
        <f t="shared" ref="E43:F43" si="3">E44</f>
        <v>0</v>
      </c>
      <c r="F43" s="99">
        <f t="shared" si="3"/>
        <v>0</v>
      </c>
      <c r="G43" s="60" t="s">
        <v>35</v>
      </c>
      <c r="H43" s="100">
        <f t="shared" si="2"/>
        <v>0</v>
      </c>
      <c r="I43" s="99">
        <f>I44</f>
        <v>0</v>
      </c>
      <c r="J43" s="99">
        <f t="shared" ref="J43:K43" si="4">J44</f>
        <v>0</v>
      </c>
      <c r="K43" s="99">
        <f t="shared" si="4"/>
        <v>0</v>
      </c>
      <c r="L43" s="62" t="s">
        <v>35</v>
      </c>
    </row>
    <row r="44" spans="1:12" s="24" customFormat="1" ht="24" x14ac:dyDescent="0.25">
      <c r="A44" s="44">
        <v>21499</v>
      </c>
      <c r="B44" s="71" t="s">
        <v>55</v>
      </c>
      <c r="C44" s="79">
        <f>SUM(D44:G44)</f>
        <v>0</v>
      </c>
      <c r="D44" s="101"/>
      <c r="E44" s="102"/>
      <c r="F44" s="102"/>
      <c r="G44" s="103" t="s">
        <v>35</v>
      </c>
      <c r="H44" s="104">
        <f t="shared" si="2"/>
        <v>0</v>
      </c>
      <c r="I44" s="40"/>
      <c r="J44" s="105"/>
      <c r="K44" s="105"/>
      <c r="L44" s="106" t="s">
        <v>35</v>
      </c>
    </row>
    <row r="45" spans="1:12" ht="12.75" customHeight="1" x14ac:dyDescent="0.25">
      <c r="A45" s="107">
        <v>23000</v>
      </c>
      <c r="B45" s="108" t="s">
        <v>56</v>
      </c>
      <c r="C45" s="109">
        <f>SUM(D45:G45)</f>
        <v>0</v>
      </c>
      <c r="D45" s="59" t="s">
        <v>35</v>
      </c>
      <c r="E45" s="59" t="s">
        <v>35</v>
      </c>
      <c r="F45" s="59" t="s">
        <v>35</v>
      </c>
      <c r="G45" s="99">
        <f>SUM(G46:G47)</f>
        <v>0</v>
      </c>
      <c r="H45" s="109">
        <f t="shared" si="1"/>
        <v>0</v>
      </c>
      <c r="I45" s="87" t="s">
        <v>35</v>
      </c>
      <c r="J45" s="87" t="s">
        <v>35</v>
      </c>
      <c r="K45" s="87" t="s">
        <v>35</v>
      </c>
      <c r="L45" s="110">
        <f>SUM(L46:L47)</f>
        <v>0</v>
      </c>
    </row>
    <row r="46" spans="1:12" ht="24" x14ac:dyDescent="0.25">
      <c r="A46" s="111">
        <v>23410</v>
      </c>
      <c r="B46" s="112" t="s">
        <v>57</v>
      </c>
      <c r="C46" s="113">
        <f t="shared" si="0"/>
        <v>0</v>
      </c>
      <c r="D46" s="95" t="s">
        <v>35</v>
      </c>
      <c r="E46" s="95" t="s">
        <v>35</v>
      </c>
      <c r="F46" s="95" t="s">
        <v>35</v>
      </c>
      <c r="G46" s="114"/>
      <c r="H46" s="113">
        <f t="shared" si="1"/>
        <v>0</v>
      </c>
      <c r="I46" s="95" t="s">
        <v>35</v>
      </c>
      <c r="J46" s="95" t="s">
        <v>35</v>
      </c>
      <c r="K46" s="95" t="s">
        <v>35</v>
      </c>
      <c r="L46" s="115"/>
    </row>
    <row r="47" spans="1:12" ht="24" x14ac:dyDescent="0.25">
      <c r="A47" s="111">
        <v>23510</v>
      </c>
      <c r="B47" s="112" t="s">
        <v>58</v>
      </c>
      <c r="C47" s="93">
        <f t="shared" si="0"/>
        <v>0</v>
      </c>
      <c r="D47" s="95" t="s">
        <v>35</v>
      </c>
      <c r="E47" s="95" t="s">
        <v>35</v>
      </c>
      <c r="F47" s="95" t="s">
        <v>35</v>
      </c>
      <c r="G47" s="114"/>
      <c r="H47" s="93">
        <f t="shared" si="1"/>
        <v>0</v>
      </c>
      <c r="I47" s="95" t="s">
        <v>35</v>
      </c>
      <c r="J47" s="95" t="s">
        <v>35</v>
      </c>
      <c r="K47" s="95" t="s">
        <v>35</v>
      </c>
      <c r="L47" s="115"/>
    </row>
    <row r="48" spans="1:12" x14ac:dyDescent="0.25">
      <c r="A48" s="116"/>
      <c r="B48" s="112"/>
      <c r="C48" s="117"/>
      <c r="D48" s="95"/>
      <c r="E48" s="95"/>
      <c r="F48" s="94"/>
      <c r="G48" s="118"/>
      <c r="H48" s="117"/>
      <c r="I48" s="95"/>
      <c r="J48" s="95"/>
      <c r="K48" s="94"/>
      <c r="L48" s="119"/>
    </row>
    <row r="49" spans="1:12" s="24" customFormat="1" x14ac:dyDescent="0.25">
      <c r="A49" s="120"/>
      <c r="B49" s="121" t="s">
        <v>59</v>
      </c>
      <c r="C49" s="122"/>
      <c r="D49" s="123"/>
      <c r="E49" s="123"/>
      <c r="F49" s="123"/>
      <c r="G49" s="124"/>
      <c r="H49" s="122"/>
      <c r="I49" s="123"/>
      <c r="J49" s="123"/>
      <c r="K49" s="123"/>
      <c r="L49" s="125"/>
    </row>
    <row r="50" spans="1:12" s="24" customFormat="1" ht="12.75" thickBot="1" x14ac:dyDescent="0.3">
      <c r="A50" s="126"/>
      <c r="B50" s="25" t="s">
        <v>60</v>
      </c>
      <c r="C50" s="127">
        <f t="shared" ref="C50:C113" si="5">SUM(D50:G50)</f>
        <v>677008</v>
      </c>
      <c r="D50" s="128">
        <f>SUM(D51,D283)</f>
        <v>592633</v>
      </c>
      <c r="E50" s="128">
        <f>SUM(E51,E283)</f>
        <v>78972</v>
      </c>
      <c r="F50" s="128">
        <f>SUM(F51,F283)</f>
        <v>5403</v>
      </c>
      <c r="G50" s="129">
        <f>SUM(G51,G283)</f>
        <v>0</v>
      </c>
      <c r="H50" s="127">
        <f t="shared" ref="H50:H113" si="6">SUM(I50:L50)</f>
        <v>619793</v>
      </c>
      <c r="I50" s="128">
        <f>SUM(I51,I283)</f>
        <v>535083</v>
      </c>
      <c r="J50" s="128">
        <f>SUM(J51,J283)</f>
        <v>79294</v>
      </c>
      <c r="K50" s="128">
        <f>SUM(K51,K283)</f>
        <v>5416</v>
      </c>
      <c r="L50" s="130">
        <f>SUM(L51,L283)</f>
        <v>0</v>
      </c>
    </row>
    <row r="51" spans="1:12" s="24" customFormat="1" ht="36.75" thickTop="1" x14ac:dyDescent="0.25">
      <c r="A51" s="131"/>
      <c r="B51" s="132" t="s">
        <v>61</v>
      </c>
      <c r="C51" s="133">
        <f t="shared" si="5"/>
        <v>677008</v>
      </c>
      <c r="D51" s="134">
        <f>SUM(D52,D194)</f>
        <v>592633</v>
      </c>
      <c r="E51" s="134">
        <f>SUM(E52,E194)</f>
        <v>78972</v>
      </c>
      <c r="F51" s="134">
        <f>SUM(F52,F194)</f>
        <v>5403</v>
      </c>
      <c r="G51" s="135">
        <f>SUM(G52,G194)</f>
        <v>0</v>
      </c>
      <c r="H51" s="133">
        <f t="shared" si="6"/>
        <v>619793</v>
      </c>
      <c r="I51" s="134">
        <f>SUM(I52,I194)</f>
        <v>535083</v>
      </c>
      <c r="J51" s="134">
        <f>SUM(J52,J194)</f>
        <v>79294</v>
      </c>
      <c r="K51" s="134">
        <f>SUM(K52,K194)</f>
        <v>5416</v>
      </c>
      <c r="L51" s="136">
        <f>SUM(L52,L194)</f>
        <v>0</v>
      </c>
    </row>
    <row r="52" spans="1:12" s="24" customFormat="1" ht="24" x14ac:dyDescent="0.25">
      <c r="A52" s="137"/>
      <c r="B52" s="18" t="s">
        <v>62</v>
      </c>
      <c r="C52" s="138">
        <f t="shared" si="5"/>
        <v>674708</v>
      </c>
      <c r="D52" s="139">
        <f>SUM(D53,D75,D173,D187)</f>
        <v>590333</v>
      </c>
      <c r="E52" s="139">
        <f>SUM(E53,E75,E173,E187)</f>
        <v>78972</v>
      </c>
      <c r="F52" s="139">
        <f>SUM(F53,F75,F173,F187)</f>
        <v>5403</v>
      </c>
      <c r="G52" s="140">
        <f>SUM(G53,G75,G173,G187)</f>
        <v>0</v>
      </c>
      <c r="H52" s="138">
        <f t="shared" si="6"/>
        <v>615728</v>
      </c>
      <c r="I52" s="139">
        <f>SUM(I53,I75,I173,I187)</f>
        <v>531018</v>
      </c>
      <c r="J52" s="139">
        <f>SUM(J53,J75,J173,J187)</f>
        <v>79294</v>
      </c>
      <c r="K52" s="139">
        <f>SUM(K53,K75,K173,K187)</f>
        <v>5416</v>
      </c>
      <c r="L52" s="141">
        <f>SUM(L53,L75,L173,L187)</f>
        <v>0</v>
      </c>
    </row>
    <row r="53" spans="1:12" s="24" customFormat="1" x14ac:dyDescent="0.25">
      <c r="A53" s="142">
        <v>1000</v>
      </c>
      <c r="B53" s="142" t="s">
        <v>63</v>
      </c>
      <c r="C53" s="143">
        <f t="shared" si="5"/>
        <v>618698</v>
      </c>
      <c r="D53" s="144">
        <f>SUM(D54,D67)</f>
        <v>539726</v>
      </c>
      <c r="E53" s="144">
        <f>SUM(E54,E67)</f>
        <v>78972</v>
      </c>
      <c r="F53" s="144">
        <f>SUM(F54,F67)</f>
        <v>0</v>
      </c>
      <c r="G53" s="145">
        <f>SUM(G54,G67)</f>
        <v>0</v>
      </c>
      <c r="H53" s="143">
        <f t="shared" si="6"/>
        <v>563830</v>
      </c>
      <c r="I53" s="144">
        <f>SUM(I54,I67)</f>
        <v>484536</v>
      </c>
      <c r="J53" s="144">
        <f>SUM(J54,J67)</f>
        <v>79294</v>
      </c>
      <c r="K53" s="144">
        <f>SUM(K54,K67)</f>
        <v>0</v>
      </c>
      <c r="L53" s="146">
        <f>SUM(L54,L67)</f>
        <v>0</v>
      </c>
    </row>
    <row r="54" spans="1:12" x14ac:dyDescent="0.25">
      <c r="A54" s="56">
        <v>1100</v>
      </c>
      <c r="B54" s="147" t="s">
        <v>64</v>
      </c>
      <c r="C54" s="57">
        <f t="shared" si="5"/>
        <v>471744</v>
      </c>
      <c r="D54" s="63">
        <f>SUM(D55,D58,D66)</f>
        <v>408094</v>
      </c>
      <c r="E54" s="63">
        <f>SUM(E55,E58,E66)</f>
        <v>63650</v>
      </c>
      <c r="F54" s="63">
        <f>SUM(F55,F58,F66)</f>
        <v>0</v>
      </c>
      <c r="G54" s="148">
        <f>SUM(G55,G58,G66)</f>
        <v>0</v>
      </c>
      <c r="H54" s="57">
        <f t="shared" si="6"/>
        <v>426793</v>
      </c>
      <c r="I54" s="63">
        <f>SUM(I55,I58,I66)</f>
        <v>363243</v>
      </c>
      <c r="J54" s="63">
        <f>SUM(J55,J58,J66)</f>
        <v>63550</v>
      </c>
      <c r="K54" s="63">
        <f>SUM(K55,K58,K66)</f>
        <v>0</v>
      </c>
      <c r="L54" s="149">
        <f>SUM(L55,L58,L66)</f>
        <v>0</v>
      </c>
    </row>
    <row r="55" spans="1:12" x14ac:dyDescent="0.25">
      <c r="A55" s="150">
        <v>1110</v>
      </c>
      <c r="B55" s="112" t="s">
        <v>65</v>
      </c>
      <c r="C55" s="117">
        <f t="shared" si="5"/>
        <v>418188</v>
      </c>
      <c r="D55" s="151">
        <f>SUM(D56:D57)</f>
        <v>361591</v>
      </c>
      <c r="E55" s="151">
        <f>SUM(E56:E57)</f>
        <v>56597</v>
      </c>
      <c r="F55" s="151">
        <f>SUM(F56:F57)</f>
        <v>0</v>
      </c>
      <c r="G55" s="152">
        <f>SUM(G56:G57)</f>
        <v>0</v>
      </c>
      <c r="H55" s="117">
        <f t="shared" si="6"/>
        <v>380118</v>
      </c>
      <c r="I55" s="151">
        <f>SUM(I56:I57)</f>
        <v>322920</v>
      </c>
      <c r="J55" s="151">
        <f>SUM(J56:J57)</f>
        <v>57198</v>
      </c>
      <c r="K55" s="151">
        <f>SUM(K56:K57)</f>
        <v>0</v>
      </c>
      <c r="L55" s="153">
        <f>SUM(L56:L57)</f>
        <v>0</v>
      </c>
    </row>
    <row r="56" spans="1:12" x14ac:dyDescent="0.25">
      <c r="A56" s="38">
        <v>1111</v>
      </c>
      <c r="B56" s="65" t="s">
        <v>66</v>
      </c>
      <c r="C56" s="66">
        <f t="shared" si="5"/>
        <v>0</v>
      </c>
      <c r="D56" s="68"/>
      <c r="E56" s="68"/>
      <c r="F56" s="68"/>
      <c r="G56" s="154"/>
      <c r="H56" s="66">
        <f t="shared" si="6"/>
        <v>0</v>
      </c>
      <c r="I56" s="68"/>
      <c r="J56" s="68"/>
      <c r="K56" s="68"/>
      <c r="L56" s="155"/>
    </row>
    <row r="57" spans="1:12" ht="24" customHeight="1" x14ac:dyDescent="0.25">
      <c r="A57" s="44">
        <v>1119</v>
      </c>
      <c r="B57" s="71" t="s">
        <v>67</v>
      </c>
      <c r="C57" s="72">
        <f t="shared" si="5"/>
        <v>418188</v>
      </c>
      <c r="D57" s="74">
        <v>361591</v>
      </c>
      <c r="E57" s="74">
        <v>56597</v>
      </c>
      <c r="F57" s="74"/>
      <c r="G57" s="157"/>
      <c r="H57" s="72">
        <f t="shared" si="6"/>
        <v>380118</v>
      </c>
      <c r="I57" s="74">
        <v>322920</v>
      </c>
      <c r="J57" s="74">
        <v>57198</v>
      </c>
      <c r="K57" s="74"/>
      <c r="L57" s="158"/>
    </row>
    <row r="58" spans="1:12" x14ac:dyDescent="0.25">
      <c r="A58" s="159">
        <v>1140</v>
      </c>
      <c r="B58" s="71" t="s">
        <v>68</v>
      </c>
      <c r="C58" s="72">
        <f t="shared" si="5"/>
        <v>51406</v>
      </c>
      <c r="D58" s="160">
        <f>SUM(D59:D65)</f>
        <v>44353</v>
      </c>
      <c r="E58" s="160">
        <f>SUM(E59:E65)</f>
        <v>7053</v>
      </c>
      <c r="F58" s="160">
        <f>SUM(F59:F65)</f>
        <v>0</v>
      </c>
      <c r="G58" s="161">
        <f>SUM(G59:G65)</f>
        <v>0</v>
      </c>
      <c r="H58" s="72">
        <f t="shared" si="6"/>
        <v>44300</v>
      </c>
      <c r="I58" s="160">
        <f>SUM(I59:I65)</f>
        <v>37948</v>
      </c>
      <c r="J58" s="160">
        <f>SUM(J59:J65)</f>
        <v>6352</v>
      </c>
      <c r="K58" s="160">
        <f>SUM(K59:K65)</f>
        <v>0</v>
      </c>
      <c r="L58" s="162">
        <f>SUM(L59:L65)</f>
        <v>0</v>
      </c>
    </row>
    <row r="59" spans="1:12" x14ac:dyDescent="0.25">
      <c r="A59" s="44">
        <v>1141</v>
      </c>
      <c r="B59" s="71" t="s">
        <v>69</v>
      </c>
      <c r="C59" s="72">
        <f t="shared" si="5"/>
        <v>3760</v>
      </c>
      <c r="D59" s="74">
        <v>3760</v>
      </c>
      <c r="E59" s="74"/>
      <c r="F59" s="74"/>
      <c r="G59" s="157"/>
      <c r="H59" s="72">
        <f t="shared" si="6"/>
        <v>4153</v>
      </c>
      <c r="I59" s="74">
        <v>4153</v>
      </c>
      <c r="J59" s="74"/>
      <c r="K59" s="74"/>
      <c r="L59" s="158"/>
    </row>
    <row r="60" spans="1:12" ht="24.75" customHeight="1" x14ac:dyDescent="0.25">
      <c r="A60" s="44">
        <v>1142</v>
      </c>
      <c r="B60" s="71" t="s">
        <v>70</v>
      </c>
      <c r="C60" s="72">
        <f t="shared" si="5"/>
        <v>989</v>
      </c>
      <c r="D60" s="74">
        <v>989</v>
      </c>
      <c r="E60" s="74"/>
      <c r="F60" s="74"/>
      <c r="G60" s="157"/>
      <c r="H60" s="72">
        <f t="shared" si="6"/>
        <v>1093</v>
      </c>
      <c r="I60" s="74">
        <v>1093</v>
      </c>
      <c r="J60" s="74"/>
      <c r="K60" s="74"/>
      <c r="L60" s="158"/>
    </row>
    <row r="61" spans="1:12" ht="24" x14ac:dyDescent="0.25">
      <c r="A61" s="44">
        <v>1145</v>
      </c>
      <c r="B61" s="71" t="s">
        <v>71</v>
      </c>
      <c r="C61" s="72">
        <f t="shared" si="5"/>
        <v>7997</v>
      </c>
      <c r="D61" s="74">
        <v>4196</v>
      </c>
      <c r="E61" s="74">
        <v>3801</v>
      </c>
      <c r="F61" s="74"/>
      <c r="G61" s="157"/>
      <c r="H61" s="72">
        <f t="shared" si="6"/>
        <v>7296</v>
      </c>
      <c r="I61" s="74">
        <v>4196</v>
      </c>
      <c r="J61" s="74">
        <v>3100</v>
      </c>
      <c r="K61" s="74"/>
      <c r="L61" s="158"/>
    </row>
    <row r="62" spans="1:12" ht="27.75" customHeight="1" x14ac:dyDescent="0.25">
      <c r="A62" s="44">
        <v>1146</v>
      </c>
      <c r="B62" s="71" t="s">
        <v>72</v>
      </c>
      <c r="C62" s="72">
        <f t="shared" si="5"/>
        <v>0</v>
      </c>
      <c r="D62" s="74"/>
      <c r="E62" s="74"/>
      <c r="F62" s="74"/>
      <c r="G62" s="157"/>
      <c r="H62" s="72">
        <f t="shared" si="6"/>
        <v>0</v>
      </c>
      <c r="I62" s="74"/>
      <c r="J62" s="74"/>
      <c r="K62" s="74"/>
      <c r="L62" s="158"/>
    </row>
    <row r="63" spans="1:12" x14ac:dyDescent="0.25">
      <c r="A63" s="44">
        <v>1147</v>
      </c>
      <c r="B63" s="71" t="s">
        <v>73</v>
      </c>
      <c r="C63" s="72">
        <f t="shared" si="5"/>
        <v>3447</v>
      </c>
      <c r="D63" s="74">
        <v>3447</v>
      </c>
      <c r="E63" s="74"/>
      <c r="F63" s="74"/>
      <c r="G63" s="157"/>
      <c r="H63" s="72">
        <f t="shared" si="6"/>
        <v>3784</v>
      </c>
      <c r="I63" s="74">
        <v>3784</v>
      </c>
      <c r="J63" s="74"/>
      <c r="K63" s="74"/>
      <c r="L63" s="158"/>
    </row>
    <row r="64" spans="1:12" x14ac:dyDescent="0.25">
      <c r="A64" s="44">
        <v>1148</v>
      </c>
      <c r="B64" s="71" t="s">
        <v>74</v>
      </c>
      <c r="C64" s="72">
        <f t="shared" si="5"/>
        <v>27253</v>
      </c>
      <c r="D64" s="74">
        <f>23700+3553</f>
        <v>27253</v>
      </c>
      <c r="E64" s="74"/>
      <c r="F64" s="74"/>
      <c r="G64" s="157"/>
      <c r="H64" s="72">
        <f t="shared" si="6"/>
        <v>20014</v>
      </c>
      <c r="I64" s="74">
        <v>20014</v>
      </c>
      <c r="J64" s="74"/>
      <c r="K64" s="74"/>
      <c r="L64" s="158"/>
    </row>
    <row r="65" spans="1:12" ht="24" customHeight="1" x14ac:dyDescent="0.25">
      <c r="A65" s="44">
        <v>1149</v>
      </c>
      <c r="B65" s="71" t="s">
        <v>75</v>
      </c>
      <c r="C65" s="72">
        <f t="shared" si="5"/>
        <v>7960</v>
      </c>
      <c r="D65" s="74">
        <v>4708</v>
      </c>
      <c r="E65" s="74">
        <v>3252</v>
      </c>
      <c r="F65" s="74"/>
      <c r="G65" s="157"/>
      <c r="H65" s="72">
        <f t="shared" si="6"/>
        <v>7960</v>
      </c>
      <c r="I65" s="74">
        <v>4708</v>
      </c>
      <c r="J65" s="74">
        <v>3252</v>
      </c>
      <c r="K65" s="74"/>
      <c r="L65" s="158"/>
    </row>
    <row r="66" spans="1:12" ht="36" x14ac:dyDescent="0.25">
      <c r="A66" s="150">
        <v>1150</v>
      </c>
      <c r="B66" s="112" t="s">
        <v>76</v>
      </c>
      <c r="C66" s="117">
        <f t="shared" si="5"/>
        <v>2150</v>
      </c>
      <c r="D66" s="163">
        <v>2150</v>
      </c>
      <c r="E66" s="163"/>
      <c r="F66" s="163"/>
      <c r="G66" s="164"/>
      <c r="H66" s="117">
        <f t="shared" si="6"/>
        <v>2375</v>
      </c>
      <c r="I66" s="163">
        <v>2375</v>
      </c>
      <c r="J66" s="163"/>
      <c r="K66" s="163"/>
      <c r="L66" s="165"/>
    </row>
    <row r="67" spans="1:12" ht="24" x14ac:dyDescent="0.25">
      <c r="A67" s="56">
        <v>1200</v>
      </c>
      <c r="B67" s="147" t="s">
        <v>77</v>
      </c>
      <c r="C67" s="57">
        <f t="shared" si="5"/>
        <v>146954</v>
      </c>
      <c r="D67" s="63">
        <f>SUM(D68:D69)</f>
        <v>131632</v>
      </c>
      <c r="E67" s="63">
        <f>SUM(E68:E69)</f>
        <v>15322</v>
      </c>
      <c r="F67" s="63">
        <f>SUM(F68:F69)</f>
        <v>0</v>
      </c>
      <c r="G67" s="166">
        <f>SUM(G68:G69)</f>
        <v>0</v>
      </c>
      <c r="H67" s="57">
        <f t="shared" si="6"/>
        <v>137037</v>
      </c>
      <c r="I67" s="63">
        <f>SUM(I68:I69)</f>
        <v>121293</v>
      </c>
      <c r="J67" s="63">
        <f>SUM(J68:J69)</f>
        <v>15744</v>
      </c>
      <c r="K67" s="63">
        <f>SUM(K68:K69)</f>
        <v>0</v>
      </c>
      <c r="L67" s="167">
        <f>SUM(L68:L69)</f>
        <v>0</v>
      </c>
    </row>
    <row r="68" spans="1:12" ht="24" x14ac:dyDescent="0.25">
      <c r="A68" s="168">
        <v>1210</v>
      </c>
      <c r="B68" s="65" t="s">
        <v>78</v>
      </c>
      <c r="C68" s="66">
        <f t="shared" si="5"/>
        <v>115795</v>
      </c>
      <c r="D68" s="68">
        <v>100723</v>
      </c>
      <c r="E68" s="68">
        <v>15072</v>
      </c>
      <c r="F68" s="68"/>
      <c r="G68" s="154"/>
      <c r="H68" s="66">
        <f t="shared" si="6"/>
        <v>107269</v>
      </c>
      <c r="I68" s="68">
        <v>91875</v>
      </c>
      <c r="J68" s="68">
        <v>15394</v>
      </c>
      <c r="K68" s="68"/>
      <c r="L68" s="155"/>
    </row>
    <row r="69" spans="1:12" ht="24" x14ac:dyDescent="0.25">
      <c r="A69" s="159">
        <v>1220</v>
      </c>
      <c r="B69" s="71" t="s">
        <v>79</v>
      </c>
      <c r="C69" s="72">
        <f t="shared" si="5"/>
        <v>31159</v>
      </c>
      <c r="D69" s="160">
        <f>SUM(D70:D74)</f>
        <v>30909</v>
      </c>
      <c r="E69" s="160">
        <f>SUM(E70:E74)</f>
        <v>250</v>
      </c>
      <c r="F69" s="160">
        <f>SUM(F70:F74)</f>
        <v>0</v>
      </c>
      <c r="G69" s="161">
        <f>SUM(G70:G74)</f>
        <v>0</v>
      </c>
      <c r="H69" s="72">
        <f t="shared" si="6"/>
        <v>29768</v>
      </c>
      <c r="I69" s="160">
        <f>SUM(I70:I74)</f>
        <v>29418</v>
      </c>
      <c r="J69" s="160">
        <f>SUM(J70:J74)</f>
        <v>350</v>
      </c>
      <c r="K69" s="160">
        <f>SUM(K70:K74)</f>
        <v>0</v>
      </c>
      <c r="L69" s="162">
        <f>SUM(L70:L74)</f>
        <v>0</v>
      </c>
    </row>
    <row r="70" spans="1:12" ht="48" x14ac:dyDescent="0.25">
      <c r="A70" s="44">
        <v>1221</v>
      </c>
      <c r="B70" s="71" t="s">
        <v>80</v>
      </c>
      <c r="C70" s="72">
        <f t="shared" si="5"/>
        <v>19133</v>
      </c>
      <c r="D70" s="74">
        <f>16514+2369</f>
        <v>18883</v>
      </c>
      <c r="E70" s="74">
        <v>250</v>
      </c>
      <c r="F70" s="74"/>
      <c r="G70" s="157"/>
      <c r="H70" s="72">
        <f t="shared" si="6"/>
        <v>17492</v>
      </c>
      <c r="I70" s="74">
        <v>17142</v>
      </c>
      <c r="J70" s="74">
        <v>350</v>
      </c>
      <c r="K70" s="74"/>
      <c r="L70" s="158"/>
    </row>
    <row r="71" spans="1:12" x14ac:dyDescent="0.25">
      <c r="A71" s="44">
        <v>1223</v>
      </c>
      <c r="B71" s="71" t="s">
        <v>81</v>
      </c>
      <c r="C71" s="72">
        <f t="shared" si="5"/>
        <v>0</v>
      </c>
      <c r="D71" s="74"/>
      <c r="E71" s="74"/>
      <c r="F71" s="74"/>
      <c r="G71" s="157"/>
      <c r="H71" s="72">
        <f t="shared" si="6"/>
        <v>0</v>
      </c>
      <c r="I71" s="74"/>
      <c r="J71" s="74"/>
      <c r="K71" s="74"/>
      <c r="L71" s="158"/>
    </row>
    <row r="72" spans="1:12" x14ac:dyDescent="0.25">
      <c r="A72" s="44">
        <v>1225</v>
      </c>
      <c r="B72" s="71" t="s">
        <v>82</v>
      </c>
      <c r="C72" s="72">
        <f t="shared" si="5"/>
        <v>0</v>
      </c>
      <c r="D72" s="74"/>
      <c r="E72" s="74"/>
      <c r="F72" s="74"/>
      <c r="G72" s="157"/>
      <c r="H72" s="72">
        <f t="shared" si="6"/>
        <v>0</v>
      </c>
      <c r="I72" s="74"/>
      <c r="J72" s="74"/>
      <c r="K72" s="74"/>
      <c r="L72" s="158"/>
    </row>
    <row r="73" spans="1:12" ht="36" x14ac:dyDescent="0.25">
      <c r="A73" s="44">
        <v>1227</v>
      </c>
      <c r="B73" s="71" t="s">
        <v>83</v>
      </c>
      <c r="C73" s="72">
        <f t="shared" si="5"/>
        <v>11526</v>
      </c>
      <c r="D73" s="74">
        <v>11526</v>
      </c>
      <c r="E73" s="74"/>
      <c r="F73" s="74"/>
      <c r="G73" s="157"/>
      <c r="H73" s="72">
        <f t="shared" si="6"/>
        <v>11526</v>
      </c>
      <c r="I73" s="74">
        <v>11526</v>
      </c>
      <c r="J73" s="74"/>
      <c r="K73" s="74"/>
      <c r="L73" s="158"/>
    </row>
    <row r="74" spans="1:12" ht="48" x14ac:dyDescent="0.25">
      <c r="A74" s="44">
        <v>1228</v>
      </c>
      <c r="B74" s="71" t="s">
        <v>84</v>
      </c>
      <c r="C74" s="72">
        <f t="shared" si="5"/>
        <v>500</v>
      </c>
      <c r="D74" s="74">
        <v>500</v>
      </c>
      <c r="E74" s="74"/>
      <c r="F74" s="74"/>
      <c r="G74" s="157"/>
      <c r="H74" s="72">
        <f t="shared" si="6"/>
        <v>750</v>
      </c>
      <c r="I74" s="74">
        <v>750</v>
      </c>
      <c r="J74" s="74"/>
      <c r="K74" s="74"/>
      <c r="L74" s="158"/>
    </row>
    <row r="75" spans="1:12" x14ac:dyDescent="0.25">
      <c r="A75" s="142">
        <v>2000</v>
      </c>
      <c r="B75" s="142" t="s">
        <v>85</v>
      </c>
      <c r="C75" s="143">
        <f t="shared" si="5"/>
        <v>56010</v>
      </c>
      <c r="D75" s="144">
        <f>SUM(D76,D83,D130,D164,D165,D172)</f>
        <v>50607</v>
      </c>
      <c r="E75" s="144">
        <f>SUM(E76,E83,E130,E164,E165,E172)</f>
        <v>0</v>
      </c>
      <c r="F75" s="144">
        <f>SUM(F76,F83,F130,F164,F165,F172)</f>
        <v>5403</v>
      </c>
      <c r="G75" s="145">
        <f>SUM(G76,G83,G130,G164,G165,G172)</f>
        <v>0</v>
      </c>
      <c r="H75" s="143">
        <f t="shared" si="6"/>
        <v>51898</v>
      </c>
      <c r="I75" s="144">
        <f>SUM(I76,I83,I130,I164,I165,I172)</f>
        <v>46482</v>
      </c>
      <c r="J75" s="144">
        <f>SUM(J76,J83,J130,J164,J165,J172)</f>
        <v>0</v>
      </c>
      <c r="K75" s="144">
        <f>SUM(K76,K83,K130,K164,K165,K172)</f>
        <v>5416</v>
      </c>
      <c r="L75" s="146">
        <f>SUM(L76,L83,L130,L164,L165,L172)</f>
        <v>0</v>
      </c>
    </row>
    <row r="76" spans="1:12" ht="24" x14ac:dyDescent="0.25">
      <c r="A76" s="56">
        <v>2100</v>
      </c>
      <c r="B76" s="147" t="s">
        <v>86</v>
      </c>
      <c r="C76" s="57">
        <f t="shared" si="5"/>
        <v>140</v>
      </c>
      <c r="D76" s="63">
        <f>SUM(D77,D80)</f>
        <v>140</v>
      </c>
      <c r="E76" s="63">
        <f>SUM(E77,E80)</f>
        <v>0</v>
      </c>
      <c r="F76" s="63">
        <f>SUM(F77,F80)</f>
        <v>0</v>
      </c>
      <c r="G76" s="166">
        <f>SUM(G77,G80)</f>
        <v>0</v>
      </c>
      <c r="H76" s="57">
        <f t="shared" si="6"/>
        <v>140</v>
      </c>
      <c r="I76" s="63">
        <f>SUM(I77,I80)</f>
        <v>140</v>
      </c>
      <c r="J76" s="63">
        <f>SUM(J77,J80)</f>
        <v>0</v>
      </c>
      <c r="K76" s="63">
        <f>SUM(K77,K80)</f>
        <v>0</v>
      </c>
      <c r="L76" s="167">
        <f>SUM(L77,L80)</f>
        <v>0</v>
      </c>
    </row>
    <row r="77" spans="1:12" ht="24" x14ac:dyDescent="0.25">
      <c r="A77" s="168">
        <v>2110</v>
      </c>
      <c r="B77" s="65" t="s">
        <v>87</v>
      </c>
      <c r="C77" s="66">
        <f t="shared" si="5"/>
        <v>140</v>
      </c>
      <c r="D77" s="169">
        <f>SUM(D78:D79)</f>
        <v>140</v>
      </c>
      <c r="E77" s="169">
        <f>SUM(E78:E79)</f>
        <v>0</v>
      </c>
      <c r="F77" s="169">
        <f>SUM(F78:F79)</f>
        <v>0</v>
      </c>
      <c r="G77" s="170">
        <f>SUM(G78:G79)</f>
        <v>0</v>
      </c>
      <c r="H77" s="66">
        <f t="shared" si="6"/>
        <v>140</v>
      </c>
      <c r="I77" s="169">
        <f>SUM(I78:I79)</f>
        <v>140</v>
      </c>
      <c r="J77" s="169">
        <f>SUM(J78:J79)</f>
        <v>0</v>
      </c>
      <c r="K77" s="169">
        <f>SUM(K78:K79)</f>
        <v>0</v>
      </c>
      <c r="L77" s="171">
        <f>SUM(L78:L79)</f>
        <v>0</v>
      </c>
    </row>
    <row r="78" spans="1:12" x14ac:dyDescent="0.25">
      <c r="A78" s="44">
        <v>2111</v>
      </c>
      <c r="B78" s="71" t="s">
        <v>88</v>
      </c>
      <c r="C78" s="72">
        <f t="shared" si="5"/>
        <v>0</v>
      </c>
      <c r="D78" s="74"/>
      <c r="E78" s="74"/>
      <c r="F78" s="74"/>
      <c r="G78" s="157"/>
      <c r="H78" s="72">
        <f t="shared" si="6"/>
        <v>0</v>
      </c>
      <c r="I78" s="74"/>
      <c r="J78" s="74"/>
      <c r="K78" s="74"/>
      <c r="L78" s="158"/>
    </row>
    <row r="79" spans="1:12" ht="24" x14ac:dyDescent="0.25">
      <c r="A79" s="44">
        <v>2112</v>
      </c>
      <c r="B79" s="71" t="s">
        <v>89</v>
      </c>
      <c r="C79" s="72">
        <f t="shared" si="5"/>
        <v>140</v>
      </c>
      <c r="D79" s="74">
        <v>140</v>
      </c>
      <c r="E79" s="74"/>
      <c r="F79" s="74"/>
      <c r="G79" s="157"/>
      <c r="H79" s="72">
        <f t="shared" si="6"/>
        <v>140</v>
      </c>
      <c r="I79" s="74">
        <v>140</v>
      </c>
      <c r="J79" s="74"/>
      <c r="K79" s="74"/>
      <c r="L79" s="158"/>
    </row>
    <row r="80" spans="1:12" ht="24" x14ac:dyDescent="0.25">
      <c r="A80" s="159">
        <v>2120</v>
      </c>
      <c r="B80" s="71" t="s">
        <v>90</v>
      </c>
      <c r="C80" s="72">
        <f t="shared" si="5"/>
        <v>0</v>
      </c>
      <c r="D80" s="160">
        <f>SUM(D81:D82)</f>
        <v>0</v>
      </c>
      <c r="E80" s="160">
        <f>SUM(E81:E82)</f>
        <v>0</v>
      </c>
      <c r="F80" s="160">
        <f>SUM(F81:F82)</f>
        <v>0</v>
      </c>
      <c r="G80" s="161">
        <f>SUM(G81:G82)</f>
        <v>0</v>
      </c>
      <c r="H80" s="72">
        <f t="shared" si="6"/>
        <v>0</v>
      </c>
      <c r="I80" s="160">
        <f>SUM(I81:I82)</f>
        <v>0</v>
      </c>
      <c r="J80" s="160">
        <f>SUM(J81:J82)</f>
        <v>0</v>
      </c>
      <c r="K80" s="160">
        <f>SUM(K81:K82)</f>
        <v>0</v>
      </c>
      <c r="L80" s="162">
        <f>SUM(L81:L82)</f>
        <v>0</v>
      </c>
    </row>
    <row r="81" spans="1:12" x14ac:dyDescent="0.25">
      <c r="A81" s="44">
        <v>2121</v>
      </c>
      <c r="B81" s="71" t="s">
        <v>88</v>
      </c>
      <c r="C81" s="72">
        <f t="shared" si="5"/>
        <v>0</v>
      </c>
      <c r="D81" s="74"/>
      <c r="E81" s="74"/>
      <c r="F81" s="74"/>
      <c r="G81" s="157"/>
      <c r="H81" s="72">
        <f t="shared" si="6"/>
        <v>0</v>
      </c>
      <c r="I81" s="74"/>
      <c r="J81" s="74"/>
      <c r="K81" s="74"/>
      <c r="L81" s="158"/>
    </row>
    <row r="82" spans="1:12" ht="24" x14ac:dyDescent="0.25">
      <c r="A82" s="44">
        <v>2122</v>
      </c>
      <c r="B82" s="71" t="s">
        <v>89</v>
      </c>
      <c r="C82" s="72">
        <f t="shared" si="5"/>
        <v>0</v>
      </c>
      <c r="D82" s="74"/>
      <c r="E82" s="74"/>
      <c r="F82" s="74"/>
      <c r="G82" s="157"/>
      <c r="H82" s="72">
        <f t="shared" si="6"/>
        <v>0</v>
      </c>
      <c r="I82" s="74"/>
      <c r="J82" s="74"/>
      <c r="K82" s="74"/>
      <c r="L82" s="158"/>
    </row>
    <row r="83" spans="1:12" x14ac:dyDescent="0.25">
      <c r="A83" s="56">
        <v>2200</v>
      </c>
      <c r="B83" s="147" t="s">
        <v>91</v>
      </c>
      <c r="C83" s="57">
        <f t="shared" si="5"/>
        <v>42634</v>
      </c>
      <c r="D83" s="63">
        <f>SUM(D84,D89,D95,D103,D112,D116,D122,D128)</f>
        <v>39864</v>
      </c>
      <c r="E83" s="63">
        <f>SUM(E84,E89,E95,E103,E112,E116,E122,E128)</f>
        <v>0</v>
      </c>
      <c r="F83" s="63">
        <f>SUM(F84,F89,F95,F103,F112,F116,F122,F128)</f>
        <v>2770</v>
      </c>
      <c r="G83" s="166">
        <f>SUM(G84,G89,G95,G103,G112,G116,G122,G128)</f>
        <v>0</v>
      </c>
      <c r="H83" s="57">
        <f t="shared" si="6"/>
        <v>39600</v>
      </c>
      <c r="I83" s="63">
        <f>SUM(I84,I89,I95,I103,I112,I116,I122,I128)</f>
        <v>36817</v>
      </c>
      <c r="J83" s="63">
        <f>SUM(J84,J89,J95,J103,J112,J116,J122,J128)</f>
        <v>0</v>
      </c>
      <c r="K83" s="63">
        <f>SUM(K84,K89,K95,K103,K112,K116,K122,K128)</f>
        <v>2783</v>
      </c>
      <c r="L83" s="172">
        <f>SUM(L84,L89,L95,L103,L112,L116,L122,L128)</f>
        <v>0</v>
      </c>
    </row>
    <row r="84" spans="1:12" ht="24" x14ac:dyDescent="0.25">
      <c r="A84" s="150">
        <v>2210</v>
      </c>
      <c r="B84" s="112" t="s">
        <v>92</v>
      </c>
      <c r="C84" s="117">
        <f t="shared" si="5"/>
        <v>842</v>
      </c>
      <c r="D84" s="151">
        <f>SUM(D85:D88)</f>
        <v>842</v>
      </c>
      <c r="E84" s="151">
        <f>SUM(E85:E88)</f>
        <v>0</v>
      </c>
      <c r="F84" s="151">
        <f>SUM(F85:F88)</f>
        <v>0</v>
      </c>
      <c r="G84" s="151">
        <f>SUM(G85:G88)</f>
        <v>0</v>
      </c>
      <c r="H84" s="117">
        <f t="shared" si="6"/>
        <v>842</v>
      </c>
      <c r="I84" s="151">
        <f>SUM(I85:I88)</f>
        <v>842</v>
      </c>
      <c r="J84" s="151">
        <f>SUM(J85:J88)</f>
        <v>0</v>
      </c>
      <c r="K84" s="151">
        <f>SUM(K85:K88)</f>
        <v>0</v>
      </c>
      <c r="L84" s="153">
        <f>SUM(L85:L88)</f>
        <v>0</v>
      </c>
    </row>
    <row r="85" spans="1:12" ht="24" x14ac:dyDescent="0.25">
      <c r="A85" s="38">
        <v>2211</v>
      </c>
      <c r="B85" s="65" t="s">
        <v>93</v>
      </c>
      <c r="C85" s="66">
        <f t="shared" si="5"/>
        <v>0</v>
      </c>
      <c r="D85" s="68"/>
      <c r="E85" s="68"/>
      <c r="F85" s="68"/>
      <c r="G85" s="154"/>
      <c r="H85" s="66">
        <f t="shared" si="6"/>
        <v>0</v>
      </c>
      <c r="I85" s="68"/>
      <c r="J85" s="68"/>
      <c r="K85" s="68"/>
      <c r="L85" s="155"/>
    </row>
    <row r="86" spans="1:12" ht="36" x14ac:dyDescent="0.25">
      <c r="A86" s="44">
        <v>2212</v>
      </c>
      <c r="B86" s="71" t="s">
        <v>94</v>
      </c>
      <c r="C86" s="72">
        <f t="shared" si="5"/>
        <v>692</v>
      </c>
      <c r="D86" s="74">
        <v>692</v>
      </c>
      <c r="E86" s="74"/>
      <c r="F86" s="74"/>
      <c r="G86" s="157"/>
      <c r="H86" s="72">
        <f t="shared" si="6"/>
        <v>692</v>
      </c>
      <c r="I86" s="74">
        <v>692</v>
      </c>
      <c r="J86" s="74"/>
      <c r="K86" s="74"/>
      <c r="L86" s="158"/>
    </row>
    <row r="87" spans="1:12" ht="24" x14ac:dyDescent="0.25">
      <c r="A87" s="44">
        <v>2214</v>
      </c>
      <c r="B87" s="71" t="s">
        <v>95</v>
      </c>
      <c r="C87" s="72">
        <f t="shared" si="5"/>
        <v>120</v>
      </c>
      <c r="D87" s="74">
        <v>120</v>
      </c>
      <c r="E87" s="74"/>
      <c r="F87" s="74"/>
      <c r="G87" s="157"/>
      <c r="H87" s="72">
        <f t="shared" si="6"/>
        <v>120</v>
      </c>
      <c r="I87" s="74">
        <v>120</v>
      </c>
      <c r="J87" s="74"/>
      <c r="K87" s="74"/>
      <c r="L87" s="158"/>
    </row>
    <row r="88" spans="1:12" x14ac:dyDescent="0.25">
      <c r="A88" s="44">
        <v>2219</v>
      </c>
      <c r="B88" s="71" t="s">
        <v>96</v>
      </c>
      <c r="C88" s="72">
        <f t="shared" si="5"/>
        <v>30</v>
      </c>
      <c r="D88" s="74">
        <v>30</v>
      </c>
      <c r="E88" s="74"/>
      <c r="F88" s="74"/>
      <c r="G88" s="157"/>
      <c r="H88" s="72">
        <f t="shared" si="6"/>
        <v>30</v>
      </c>
      <c r="I88" s="74">
        <v>30</v>
      </c>
      <c r="J88" s="74"/>
      <c r="K88" s="74"/>
      <c r="L88" s="158"/>
    </row>
    <row r="89" spans="1:12" ht="24" x14ac:dyDescent="0.25">
      <c r="A89" s="159">
        <v>2220</v>
      </c>
      <c r="B89" s="71" t="s">
        <v>97</v>
      </c>
      <c r="C89" s="72">
        <f t="shared" si="5"/>
        <v>35627</v>
      </c>
      <c r="D89" s="160">
        <f>SUM(D90:D94)</f>
        <v>32857</v>
      </c>
      <c r="E89" s="160">
        <f>SUM(E90:E94)</f>
        <v>0</v>
      </c>
      <c r="F89" s="160">
        <f>SUM(F90:F94)</f>
        <v>2770</v>
      </c>
      <c r="G89" s="161">
        <f>SUM(G90:G94)</f>
        <v>0</v>
      </c>
      <c r="H89" s="72">
        <f t="shared" si="6"/>
        <v>33804</v>
      </c>
      <c r="I89" s="160">
        <f>SUM(I90:I94)</f>
        <v>31021</v>
      </c>
      <c r="J89" s="160">
        <f>SUM(J90:J94)</f>
        <v>0</v>
      </c>
      <c r="K89" s="160">
        <f>SUM(K90:K94)</f>
        <v>2783</v>
      </c>
      <c r="L89" s="162">
        <f>SUM(L90:L94)</f>
        <v>0</v>
      </c>
    </row>
    <row r="90" spans="1:12" ht="24" x14ac:dyDescent="0.25">
      <c r="A90" s="44">
        <v>2221</v>
      </c>
      <c r="B90" s="71" t="s">
        <v>98</v>
      </c>
      <c r="C90" s="72">
        <f t="shared" si="5"/>
        <v>19691</v>
      </c>
      <c r="D90" s="74">
        <v>18458</v>
      </c>
      <c r="E90" s="74"/>
      <c r="F90" s="74">
        <v>1233</v>
      </c>
      <c r="G90" s="157"/>
      <c r="H90" s="72">
        <f t="shared" si="6"/>
        <v>18368</v>
      </c>
      <c r="I90" s="74">
        <v>17141</v>
      </c>
      <c r="J90" s="74"/>
      <c r="K90" s="74">
        <v>1227</v>
      </c>
      <c r="L90" s="158"/>
    </row>
    <row r="91" spans="1:12" x14ac:dyDescent="0.25">
      <c r="A91" s="44">
        <v>2222</v>
      </c>
      <c r="B91" s="71" t="s">
        <v>99</v>
      </c>
      <c r="C91" s="72">
        <f t="shared" si="5"/>
        <v>5845</v>
      </c>
      <c r="D91" s="74">
        <v>5442</v>
      </c>
      <c r="E91" s="74"/>
      <c r="F91" s="74">
        <v>403</v>
      </c>
      <c r="G91" s="157"/>
      <c r="H91" s="72">
        <f t="shared" si="6"/>
        <v>5525</v>
      </c>
      <c r="I91" s="74">
        <v>5144</v>
      </c>
      <c r="J91" s="74"/>
      <c r="K91" s="74">
        <v>381</v>
      </c>
      <c r="L91" s="158"/>
    </row>
    <row r="92" spans="1:12" x14ac:dyDescent="0.25">
      <c r="A92" s="44">
        <v>2223</v>
      </c>
      <c r="B92" s="71" t="s">
        <v>100</v>
      </c>
      <c r="C92" s="72">
        <f t="shared" si="5"/>
        <v>9189</v>
      </c>
      <c r="D92" s="74">
        <v>8192</v>
      </c>
      <c r="E92" s="74"/>
      <c r="F92" s="74">
        <v>997</v>
      </c>
      <c r="G92" s="157"/>
      <c r="H92" s="72">
        <f t="shared" si="6"/>
        <v>9078</v>
      </c>
      <c r="I92" s="74">
        <v>8041</v>
      </c>
      <c r="J92" s="74"/>
      <c r="K92" s="74">
        <f>450+587</f>
        <v>1037</v>
      </c>
      <c r="L92" s="158"/>
    </row>
    <row r="93" spans="1:12" ht="48" x14ac:dyDescent="0.25">
      <c r="A93" s="44">
        <v>2224</v>
      </c>
      <c r="B93" s="71" t="s">
        <v>101</v>
      </c>
      <c r="C93" s="72">
        <f t="shared" si="5"/>
        <v>902</v>
      </c>
      <c r="D93" s="74">
        <v>765</v>
      </c>
      <c r="E93" s="74"/>
      <c r="F93" s="74">
        <v>137</v>
      </c>
      <c r="G93" s="157"/>
      <c r="H93" s="72">
        <f t="shared" si="6"/>
        <v>833</v>
      </c>
      <c r="I93" s="74">
        <v>695</v>
      </c>
      <c r="J93" s="74"/>
      <c r="K93" s="74">
        <f>80+58</f>
        <v>138</v>
      </c>
      <c r="L93" s="158"/>
    </row>
    <row r="94" spans="1:12" ht="24" x14ac:dyDescent="0.25">
      <c r="A94" s="44">
        <v>2229</v>
      </c>
      <c r="B94" s="71" t="s">
        <v>102</v>
      </c>
      <c r="C94" s="72">
        <f t="shared" si="5"/>
        <v>0</v>
      </c>
      <c r="D94" s="74"/>
      <c r="E94" s="74"/>
      <c r="F94" s="74"/>
      <c r="G94" s="157"/>
      <c r="H94" s="72">
        <f t="shared" si="6"/>
        <v>0</v>
      </c>
      <c r="I94" s="74"/>
      <c r="J94" s="74"/>
      <c r="K94" s="74"/>
      <c r="L94" s="158"/>
    </row>
    <row r="95" spans="1:12" ht="36" x14ac:dyDescent="0.25">
      <c r="A95" s="159">
        <v>2230</v>
      </c>
      <c r="B95" s="71" t="s">
        <v>103</v>
      </c>
      <c r="C95" s="72">
        <f t="shared" si="5"/>
        <v>946</v>
      </c>
      <c r="D95" s="160">
        <f>SUM(D96:D102)</f>
        <v>946</v>
      </c>
      <c r="E95" s="160">
        <f>SUM(E96:E102)</f>
        <v>0</v>
      </c>
      <c r="F95" s="160">
        <f>SUM(F96:F102)</f>
        <v>0</v>
      </c>
      <c r="G95" s="161">
        <f>SUM(G96:G102)</f>
        <v>0</v>
      </c>
      <c r="H95" s="72">
        <f t="shared" si="6"/>
        <v>819</v>
      </c>
      <c r="I95" s="160">
        <f>SUM(I96:I102)</f>
        <v>819</v>
      </c>
      <c r="J95" s="160">
        <f>SUM(J96:J102)</f>
        <v>0</v>
      </c>
      <c r="K95" s="160">
        <f>SUM(K96:K102)</f>
        <v>0</v>
      </c>
      <c r="L95" s="162">
        <f>SUM(L96:L102)</f>
        <v>0</v>
      </c>
    </row>
    <row r="96" spans="1:12" ht="24" x14ac:dyDescent="0.25">
      <c r="A96" s="44">
        <v>2231</v>
      </c>
      <c r="B96" s="71" t="s">
        <v>104</v>
      </c>
      <c r="C96" s="72">
        <f t="shared" si="5"/>
        <v>0</v>
      </c>
      <c r="D96" s="74"/>
      <c r="E96" s="74"/>
      <c r="F96" s="74"/>
      <c r="G96" s="157"/>
      <c r="H96" s="72">
        <f t="shared" si="6"/>
        <v>0</v>
      </c>
      <c r="I96" s="74"/>
      <c r="J96" s="74"/>
      <c r="K96" s="74"/>
      <c r="L96" s="158"/>
    </row>
    <row r="97" spans="1:12" ht="24.75" customHeight="1" x14ac:dyDescent="0.25">
      <c r="A97" s="44">
        <v>2232</v>
      </c>
      <c r="B97" s="71" t="s">
        <v>105</v>
      </c>
      <c r="C97" s="72">
        <f t="shared" si="5"/>
        <v>0</v>
      </c>
      <c r="D97" s="74"/>
      <c r="E97" s="74"/>
      <c r="F97" s="74"/>
      <c r="G97" s="157"/>
      <c r="H97" s="72">
        <f t="shared" si="6"/>
        <v>0</v>
      </c>
      <c r="I97" s="74"/>
      <c r="J97" s="74"/>
      <c r="K97" s="74"/>
      <c r="L97" s="158"/>
    </row>
    <row r="98" spans="1:12" ht="24" x14ac:dyDescent="0.25">
      <c r="A98" s="38">
        <v>2233</v>
      </c>
      <c r="B98" s="65" t="s">
        <v>106</v>
      </c>
      <c r="C98" s="66">
        <f t="shared" si="5"/>
        <v>0</v>
      </c>
      <c r="D98" s="68"/>
      <c r="E98" s="68"/>
      <c r="F98" s="68"/>
      <c r="G98" s="154"/>
      <c r="H98" s="66">
        <f t="shared" si="6"/>
        <v>0</v>
      </c>
      <c r="I98" s="68"/>
      <c r="J98" s="68"/>
      <c r="K98" s="68"/>
      <c r="L98" s="155"/>
    </row>
    <row r="99" spans="1:12" ht="36" x14ac:dyDescent="0.25">
      <c r="A99" s="44">
        <v>2234</v>
      </c>
      <c r="B99" s="71" t="s">
        <v>107</v>
      </c>
      <c r="C99" s="72">
        <f t="shared" si="5"/>
        <v>0</v>
      </c>
      <c r="D99" s="74"/>
      <c r="E99" s="74"/>
      <c r="F99" s="74"/>
      <c r="G99" s="157"/>
      <c r="H99" s="72">
        <f t="shared" si="6"/>
        <v>0</v>
      </c>
      <c r="I99" s="74"/>
      <c r="J99" s="74"/>
      <c r="K99" s="74"/>
      <c r="L99" s="158"/>
    </row>
    <row r="100" spans="1:12" ht="24" x14ac:dyDescent="0.25">
      <c r="A100" s="44">
        <v>2235</v>
      </c>
      <c r="B100" s="71" t="s">
        <v>108</v>
      </c>
      <c r="C100" s="72">
        <f t="shared" si="5"/>
        <v>0</v>
      </c>
      <c r="D100" s="74"/>
      <c r="E100" s="74"/>
      <c r="F100" s="74"/>
      <c r="G100" s="157"/>
      <c r="H100" s="72">
        <f t="shared" si="6"/>
        <v>0</v>
      </c>
      <c r="I100" s="74"/>
      <c r="J100" s="74"/>
      <c r="K100" s="74"/>
      <c r="L100" s="158"/>
    </row>
    <row r="101" spans="1:12" x14ac:dyDescent="0.25">
      <c r="A101" s="44">
        <v>2236</v>
      </c>
      <c r="B101" s="71" t="s">
        <v>109</v>
      </c>
      <c r="C101" s="72">
        <f t="shared" si="5"/>
        <v>0</v>
      </c>
      <c r="D101" s="74"/>
      <c r="E101" s="74"/>
      <c r="F101" s="74"/>
      <c r="G101" s="157"/>
      <c r="H101" s="72">
        <f t="shared" si="6"/>
        <v>0</v>
      </c>
      <c r="I101" s="74"/>
      <c r="J101" s="74"/>
      <c r="K101" s="74"/>
      <c r="L101" s="158"/>
    </row>
    <row r="102" spans="1:12" ht="24" x14ac:dyDescent="0.25">
      <c r="A102" s="44">
        <v>2239</v>
      </c>
      <c r="B102" s="71" t="s">
        <v>110</v>
      </c>
      <c r="C102" s="72">
        <f t="shared" si="5"/>
        <v>946</v>
      </c>
      <c r="D102" s="74">
        <v>946</v>
      </c>
      <c r="E102" s="74"/>
      <c r="F102" s="74"/>
      <c r="G102" s="157"/>
      <c r="H102" s="72">
        <f t="shared" si="6"/>
        <v>819</v>
      </c>
      <c r="I102" s="74">
        <v>819</v>
      </c>
      <c r="J102" s="74"/>
      <c r="K102" s="74"/>
      <c r="L102" s="158"/>
    </row>
    <row r="103" spans="1:12" ht="36" x14ac:dyDescent="0.25">
      <c r="A103" s="159">
        <v>2240</v>
      </c>
      <c r="B103" s="71" t="s">
        <v>111</v>
      </c>
      <c r="C103" s="72">
        <f t="shared" si="5"/>
        <v>5012</v>
      </c>
      <c r="D103" s="160">
        <f>SUM(D104:D111)</f>
        <v>5012</v>
      </c>
      <c r="E103" s="160">
        <f>SUM(E104:E111)</f>
        <v>0</v>
      </c>
      <c r="F103" s="160">
        <f>SUM(F104:F111)</f>
        <v>0</v>
      </c>
      <c r="G103" s="161">
        <f>SUM(G104:G111)</f>
        <v>0</v>
      </c>
      <c r="H103" s="72">
        <f t="shared" si="6"/>
        <v>3917</v>
      </c>
      <c r="I103" s="160">
        <f>SUM(I104:I111)</f>
        <v>3917</v>
      </c>
      <c r="J103" s="160">
        <f>SUM(J104:J111)</f>
        <v>0</v>
      </c>
      <c r="K103" s="160">
        <f>SUM(K104:K111)</f>
        <v>0</v>
      </c>
      <c r="L103" s="162">
        <f>SUM(L104:L111)</f>
        <v>0</v>
      </c>
    </row>
    <row r="104" spans="1:12" x14ac:dyDescent="0.25">
      <c r="A104" s="44">
        <v>2241</v>
      </c>
      <c r="B104" s="71" t="s">
        <v>112</v>
      </c>
      <c r="C104" s="72">
        <f t="shared" si="5"/>
        <v>0</v>
      </c>
      <c r="D104" s="74"/>
      <c r="E104" s="74"/>
      <c r="F104" s="74"/>
      <c r="G104" s="157"/>
      <c r="H104" s="72">
        <f t="shared" si="6"/>
        <v>0</v>
      </c>
      <c r="I104" s="74"/>
      <c r="J104" s="74"/>
      <c r="K104" s="74"/>
      <c r="L104" s="158"/>
    </row>
    <row r="105" spans="1:12" ht="24" x14ac:dyDescent="0.25">
      <c r="A105" s="44">
        <v>2242</v>
      </c>
      <c r="B105" s="71" t="s">
        <v>113</v>
      </c>
      <c r="C105" s="72">
        <f t="shared" si="5"/>
        <v>0</v>
      </c>
      <c r="D105" s="74"/>
      <c r="E105" s="74"/>
      <c r="F105" s="74"/>
      <c r="G105" s="157"/>
      <c r="H105" s="72">
        <f t="shared" si="6"/>
        <v>0</v>
      </c>
      <c r="I105" s="74"/>
      <c r="J105" s="74"/>
      <c r="K105" s="74"/>
      <c r="L105" s="158"/>
    </row>
    <row r="106" spans="1:12" ht="24" x14ac:dyDescent="0.25">
      <c r="A106" s="44">
        <v>2243</v>
      </c>
      <c r="B106" s="71" t="s">
        <v>114</v>
      </c>
      <c r="C106" s="72">
        <f t="shared" si="5"/>
        <v>520</v>
      </c>
      <c r="D106" s="74">
        <v>520</v>
      </c>
      <c r="E106" s="74"/>
      <c r="F106" s="74"/>
      <c r="G106" s="157"/>
      <c r="H106" s="72">
        <f t="shared" si="6"/>
        <v>526</v>
      </c>
      <c r="I106" s="74">
        <v>526</v>
      </c>
      <c r="J106" s="74"/>
      <c r="K106" s="74"/>
      <c r="L106" s="158"/>
    </row>
    <row r="107" spans="1:12" x14ac:dyDescent="0.25">
      <c r="A107" s="44">
        <v>2244</v>
      </c>
      <c r="B107" s="71" t="s">
        <v>115</v>
      </c>
      <c r="C107" s="72">
        <f t="shared" si="5"/>
        <v>4492</v>
      </c>
      <c r="D107" s="74">
        <v>4492</v>
      </c>
      <c r="E107" s="74"/>
      <c r="F107" s="74"/>
      <c r="G107" s="157"/>
      <c r="H107" s="72">
        <f t="shared" si="6"/>
        <v>3391</v>
      </c>
      <c r="I107" s="74">
        <v>3391</v>
      </c>
      <c r="J107" s="74"/>
      <c r="K107" s="74"/>
      <c r="L107" s="158"/>
    </row>
    <row r="108" spans="1:12" ht="24" x14ac:dyDescent="0.25">
      <c r="A108" s="44">
        <v>2246</v>
      </c>
      <c r="B108" s="71" t="s">
        <v>116</v>
      </c>
      <c r="C108" s="72">
        <f t="shared" si="5"/>
        <v>0</v>
      </c>
      <c r="D108" s="74"/>
      <c r="E108" s="74"/>
      <c r="F108" s="74"/>
      <c r="G108" s="157"/>
      <c r="H108" s="72">
        <f t="shared" si="6"/>
        <v>0</v>
      </c>
      <c r="I108" s="74"/>
      <c r="J108" s="74"/>
      <c r="K108" s="74"/>
      <c r="L108" s="158"/>
    </row>
    <row r="109" spans="1:12" x14ac:dyDescent="0.25">
      <c r="A109" s="44">
        <v>2247</v>
      </c>
      <c r="B109" s="71" t="s">
        <v>117</v>
      </c>
      <c r="C109" s="72">
        <f t="shared" si="5"/>
        <v>0</v>
      </c>
      <c r="D109" s="74"/>
      <c r="E109" s="74"/>
      <c r="F109" s="74"/>
      <c r="G109" s="157"/>
      <c r="H109" s="72">
        <f t="shared" si="6"/>
        <v>0</v>
      </c>
      <c r="I109" s="74"/>
      <c r="J109" s="74"/>
      <c r="K109" s="74"/>
      <c r="L109" s="158"/>
    </row>
    <row r="110" spans="1:12" ht="24" x14ac:dyDescent="0.25">
      <c r="A110" s="44">
        <v>2248</v>
      </c>
      <c r="B110" s="71" t="s">
        <v>118</v>
      </c>
      <c r="C110" s="72">
        <f t="shared" si="5"/>
        <v>0</v>
      </c>
      <c r="D110" s="74"/>
      <c r="E110" s="74"/>
      <c r="F110" s="74"/>
      <c r="G110" s="157"/>
      <c r="H110" s="72">
        <f t="shared" si="6"/>
        <v>0</v>
      </c>
      <c r="I110" s="74"/>
      <c r="J110" s="74"/>
      <c r="K110" s="74"/>
      <c r="L110" s="158"/>
    </row>
    <row r="111" spans="1:12" ht="24" x14ac:dyDescent="0.25">
      <c r="A111" s="44">
        <v>2249</v>
      </c>
      <c r="B111" s="71" t="s">
        <v>119</v>
      </c>
      <c r="C111" s="72">
        <f t="shared" si="5"/>
        <v>0</v>
      </c>
      <c r="D111" s="74"/>
      <c r="E111" s="74"/>
      <c r="F111" s="74"/>
      <c r="G111" s="157"/>
      <c r="H111" s="72">
        <f t="shared" si="6"/>
        <v>0</v>
      </c>
      <c r="I111" s="74"/>
      <c r="J111" s="74"/>
      <c r="K111" s="74"/>
      <c r="L111" s="158"/>
    </row>
    <row r="112" spans="1:12" x14ac:dyDescent="0.25">
      <c r="A112" s="159">
        <v>2250</v>
      </c>
      <c r="B112" s="71" t="s">
        <v>120</v>
      </c>
      <c r="C112" s="72">
        <f t="shared" si="5"/>
        <v>166</v>
      </c>
      <c r="D112" s="160">
        <f>SUM(D113:D115)</f>
        <v>166</v>
      </c>
      <c r="E112" s="160">
        <f>SUM(E113:E115)</f>
        <v>0</v>
      </c>
      <c r="F112" s="160">
        <f>SUM(F113:F115)</f>
        <v>0</v>
      </c>
      <c r="G112" s="173">
        <f>SUM(G113:G115)</f>
        <v>0</v>
      </c>
      <c r="H112" s="72">
        <f t="shared" si="6"/>
        <v>166</v>
      </c>
      <c r="I112" s="160">
        <f>SUM(I113:I115)</f>
        <v>166</v>
      </c>
      <c r="J112" s="160">
        <f>SUM(J113:J115)</f>
        <v>0</v>
      </c>
      <c r="K112" s="160">
        <f>SUM(K113:K115)</f>
        <v>0</v>
      </c>
      <c r="L112" s="162">
        <f>SUM(L113:L115)</f>
        <v>0</v>
      </c>
    </row>
    <row r="113" spans="1:12" x14ac:dyDescent="0.25">
      <c r="A113" s="44">
        <v>2251</v>
      </c>
      <c r="B113" s="71" t="s">
        <v>121</v>
      </c>
      <c r="C113" s="72">
        <f t="shared" si="5"/>
        <v>166</v>
      </c>
      <c r="D113" s="74">
        <v>166</v>
      </c>
      <c r="E113" s="74"/>
      <c r="F113" s="74"/>
      <c r="G113" s="157"/>
      <c r="H113" s="72">
        <f t="shared" si="6"/>
        <v>166</v>
      </c>
      <c r="I113" s="74">
        <v>166</v>
      </c>
      <c r="J113" s="74"/>
      <c r="K113" s="74"/>
      <c r="L113" s="158"/>
    </row>
    <row r="114" spans="1:12" ht="24" x14ac:dyDescent="0.25">
      <c r="A114" s="44">
        <v>2252</v>
      </c>
      <c r="B114" s="71" t="s">
        <v>122</v>
      </c>
      <c r="C114" s="72">
        <f>SUM(D114:G114)</f>
        <v>0</v>
      </c>
      <c r="D114" s="74"/>
      <c r="E114" s="74"/>
      <c r="F114" s="74"/>
      <c r="G114" s="157"/>
      <c r="H114" s="72">
        <f>SUM(I114:L114)</f>
        <v>0</v>
      </c>
      <c r="I114" s="74"/>
      <c r="J114" s="74"/>
      <c r="K114" s="74"/>
      <c r="L114" s="158"/>
    </row>
    <row r="115" spans="1:12" ht="24" x14ac:dyDescent="0.25">
      <c r="A115" s="44">
        <v>2259</v>
      </c>
      <c r="B115" s="71" t="s">
        <v>123</v>
      </c>
      <c r="C115" s="72">
        <f>SUM(D115:G115)</f>
        <v>0</v>
      </c>
      <c r="D115" s="74"/>
      <c r="E115" s="74"/>
      <c r="F115" s="74"/>
      <c r="G115" s="157"/>
      <c r="H115" s="72">
        <f>SUM(I115:L115)</f>
        <v>0</v>
      </c>
      <c r="I115" s="74"/>
      <c r="J115" s="74"/>
      <c r="K115" s="74"/>
      <c r="L115" s="158"/>
    </row>
    <row r="116" spans="1:12" x14ac:dyDescent="0.25">
      <c r="A116" s="159">
        <v>2260</v>
      </c>
      <c r="B116" s="71" t="s">
        <v>124</v>
      </c>
      <c r="C116" s="72">
        <f t="shared" ref="C116:C187" si="7">SUM(D116:G116)</f>
        <v>41</v>
      </c>
      <c r="D116" s="160">
        <f>SUM(D117:D121)</f>
        <v>41</v>
      </c>
      <c r="E116" s="160">
        <f>SUM(E117:E121)</f>
        <v>0</v>
      </c>
      <c r="F116" s="160">
        <f>SUM(F117:F121)</f>
        <v>0</v>
      </c>
      <c r="G116" s="161">
        <f>SUM(G117:G121)</f>
        <v>0</v>
      </c>
      <c r="H116" s="72">
        <f t="shared" ref="H116:H188" si="8">SUM(I116:L116)</f>
        <v>52</v>
      </c>
      <c r="I116" s="160">
        <f>SUM(I117:I121)</f>
        <v>52</v>
      </c>
      <c r="J116" s="160">
        <f>SUM(J117:J121)</f>
        <v>0</v>
      </c>
      <c r="K116" s="160">
        <f>SUM(K117:K121)</f>
        <v>0</v>
      </c>
      <c r="L116" s="162">
        <f>SUM(L117:L121)</f>
        <v>0</v>
      </c>
    </row>
    <row r="117" spans="1:12" x14ac:dyDescent="0.25">
      <c r="A117" s="44">
        <v>2261</v>
      </c>
      <c r="B117" s="71" t="s">
        <v>125</v>
      </c>
      <c r="C117" s="72">
        <f t="shared" si="7"/>
        <v>0</v>
      </c>
      <c r="D117" s="74"/>
      <c r="E117" s="74"/>
      <c r="F117" s="74"/>
      <c r="G117" s="157"/>
      <c r="H117" s="72">
        <f t="shared" si="8"/>
        <v>0</v>
      </c>
      <c r="I117" s="74"/>
      <c r="J117" s="74"/>
      <c r="K117" s="74"/>
      <c r="L117" s="158"/>
    </row>
    <row r="118" spans="1:12" x14ac:dyDescent="0.25">
      <c r="A118" s="44">
        <v>2262</v>
      </c>
      <c r="B118" s="71" t="s">
        <v>126</v>
      </c>
      <c r="C118" s="72">
        <f t="shared" si="7"/>
        <v>0</v>
      </c>
      <c r="D118" s="74"/>
      <c r="E118" s="74"/>
      <c r="F118" s="74"/>
      <c r="G118" s="157"/>
      <c r="H118" s="72">
        <f t="shared" si="8"/>
        <v>0</v>
      </c>
      <c r="I118" s="74"/>
      <c r="J118" s="74"/>
      <c r="K118" s="74"/>
      <c r="L118" s="158"/>
    </row>
    <row r="119" spans="1:12" x14ac:dyDescent="0.25">
      <c r="A119" s="44">
        <v>2263</v>
      </c>
      <c r="B119" s="71" t="s">
        <v>127</v>
      </c>
      <c r="C119" s="72">
        <f t="shared" si="7"/>
        <v>0</v>
      </c>
      <c r="D119" s="74"/>
      <c r="E119" s="74"/>
      <c r="F119" s="74"/>
      <c r="G119" s="157"/>
      <c r="H119" s="72">
        <f t="shared" si="8"/>
        <v>0</v>
      </c>
      <c r="I119" s="74"/>
      <c r="J119" s="74"/>
      <c r="K119" s="74"/>
      <c r="L119" s="158"/>
    </row>
    <row r="120" spans="1:12" ht="24" x14ac:dyDescent="0.25">
      <c r="A120" s="44">
        <v>2264</v>
      </c>
      <c r="B120" s="71" t="s">
        <v>128</v>
      </c>
      <c r="C120" s="72">
        <f t="shared" si="7"/>
        <v>0</v>
      </c>
      <c r="D120" s="74"/>
      <c r="E120" s="74"/>
      <c r="F120" s="74"/>
      <c r="G120" s="157"/>
      <c r="H120" s="72">
        <f t="shared" si="8"/>
        <v>0</v>
      </c>
      <c r="I120" s="74"/>
      <c r="J120" s="74"/>
      <c r="K120" s="74"/>
      <c r="L120" s="158"/>
    </row>
    <row r="121" spans="1:12" x14ac:dyDescent="0.25">
      <c r="A121" s="44">
        <v>2269</v>
      </c>
      <c r="B121" s="71" t="s">
        <v>129</v>
      </c>
      <c r="C121" s="72">
        <f t="shared" si="7"/>
        <v>41</v>
      </c>
      <c r="D121" s="74">
        <v>41</v>
      </c>
      <c r="E121" s="74"/>
      <c r="F121" s="74"/>
      <c r="G121" s="157"/>
      <c r="H121" s="72">
        <f t="shared" si="8"/>
        <v>52</v>
      </c>
      <c r="I121" s="74">
        <v>52</v>
      </c>
      <c r="J121" s="74"/>
      <c r="K121" s="74"/>
      <c r="L121" s="158"/>
    </row>
    <row r="122" spans="1:12" x14ac:dyDescent="0.25">
      <c r="A122" s="159">
        <v>2270</v>
      </c>
      <c r="B122" s="71" t="s">
        <v>130</v>
      </c>
      <c r="C122" s="72">
        <f t="shared" si="7"/>
        <v>0</v>
      </c>
      <c r="D122" s="160">
        <f>SUM(D123:D127)</f>
        <v>0</v>
      </c>
      <c r="E122" s="160">
        <f>SUM(E123:E127)</f>
        <v>0</v>
      </c>
      <c r="F122" s="160">
        <f>SUM(F123:F127)</f>
        <v>0</v>
      </c>
      <c r="G122" s="161">
        <f>SUM(G123:G127)</f>
        <v>0</v>
      </c>
      <c r="H122" s="72">
        <f t="shared" si="8"/>
        <v>0</v>
      </c>
      <c r="I122" s="160">
        <f>SUM(I123:I127)</f>
        <v>0</v>
      </c>
      <c r="J122" s="160">
        <f>SUM(J123:J127)</f>
        <v>0</v>
      </c>
      <c r="K122" s="160">
        <f>SUM(K123:K127)</f>
        <v>0</v>
      </c>
      <c r="L122" s="162">
        <f>SUM(L123:L127)</f>
        <v>0</v>
      </c>
    </row>
    <row r="123" spans="1:12" x14ac:dyDescent="0.25">
      <c r="A123" s="44">
        <v>2272</v>
      </c>
      <c r="B123" s="174" t="s">
        <v>131</v>
      </c>
      <c r="C123" s="72">
        <f t="shared" si="7"/>
        <v>0</v>
      </c>
      <c r="D123" s="74"/>
      <c r="E123" s="74"/>
      <c r="F123" s="74"/>
      <c r="G123" s="157"/>
      <c r="H123" s="72">
        <f t="shared" si="8"/>
        <v>0</v>
      </c>
      <c r="I123" s="74"/>
      <c r="J123" s="74"/>
      <c r="K123" s="74"/>
      <c r="L123" s="158"/>
    </row>
    <row r="124" spans="1:12" ht="24" x14ac:dyDescent="0.25">
      <c r="A124" s="44">
        <v>2274</v>
      </c>
      <c r="B124" s="175" t="s">
        <v>132</v>
      </c>
      <c r="C124" s="72">
        <f t="shared" si="7"/>
        <v>0</v>
      </c>
      <c r="D124" s="74"/>
      <c r="E124" s="74"/>
      <c r="F124" s="74"/>
      <c r="G124" s="157"/>
      <c r="H124" s="72">
        <f t="shared" si="8"/>
        <v>0</v>
      </c>
      <c r="I124" s="74"/>
      <c r="J124" s="74"/>
      <c r="K124" s="74"/>
      <c r="L124" s="158"/>
    </row>
    <row r="125" spans="1:12" ht="24" x14ac:dyDescent="0.25">
      <c r="A125" s="44">
        <v>2275</v>
      </c>
      <c r="B125" s="71" t="s">
        <v>133</v>
      </c>
      <c r="C125" s="72">
        <f t="shared" si="7"/>
        <v>0</v>
      </c>
      <c r="D125" s="74"/>
      <c r="E125" s="74"/>
      <c r="F125" s="74"/>
      <c r="G125" s="157"/>
      <c r="H125" s="72">
        <f t="shared" si="8"/>
        <v>0</v>
      </c>
      <c r="I125" s="74"/>
      <c r="J125" s="74"/>
      <c r="K125" s="74"/>
      <c r="L125" s="158"/>
    </row>
    <row r="126" spans="1:12" ht="36" x14ac:dyDescent="0.25">
      <c r="A126" s="44">
        <v>2276</v>
      </c>
      <c r="B126" s="71" t="s">
        <v>134</v>
      </c>
      <c r="C126" s="72">
        <f t="shared" si="7"/>
        <v>0</v>
      </c>
      <c r="D126" s="74"/>
      <c r="E126" s="74"/>
      <c r="F126" s="74"/>
      <c r="G126" s="157"/>
      <c r="H126" s="72">
        <f t="shared" si="8"/>
        <v>0</v>
      </c>
      <c r="I126" s="74"/>
      <c r="J126" s="74"/>
      <c r="K126" s="74"/>
      <c r="L126" s="158"/>
    </row>
    <row r="127" spans="1:12" ht="24" x14ac:dyDescent="0.25">
      <c r="A127" s="44">
        <v>2279</v>
      </c>
      <c r="B127" s="71" t="s">
        <v>135</v>
      </c>
      <c r="C127" s="72">
        <f t="shared" si="7"/>
        <v>0</v>
      </c>
      <c r="D127" s="74"/>
      <c r="E127" s="74"/>
      <c r="F127" s="74"/>
      <c r="G127" s="157"/>
      <c r="H127" s="72">
        <f t="shared" si="8"/>
        <v>0</v>
      </c>
      <c r="I127" s="74"/>
      <c r="J127" s="74"/>
      <c r="K127" s="74"/>
      <c r="L127" s="158"/>
    </row>
    <row r="128" spans="1:12" ht="24" x14ac:dyDescent="0.25">
      <c r="A128" s="168">
        <v>2280</v>
      </c>
      <c r="B128" s="65" t="s">
        <v>136</v>
      </c>
      <c r="C128" s="66">
        <f t="shared" ref="C128:L128" si="9">SUM(C129)</f>
        <v>0</v>
      </c>
      <c r="D128" s="169">
        <f t="shared" si="9"/>
        <v>0</v>
      </c>
      <c r="E128" s="169">
        <f t="shared" si="9"/>
        <v>0</v>
      </c>
      <c r="F128" s="169">
        <f t="shared" si="9"/>
        <v>0</v>
      </c>
      <c r="G128" s="169">
        <f t="shared" si="9"/>
        <v>0</v>
      </c>
      <c r="H128" s="66">
        <f t="shared" si="9"/>
        <v>0</v>
      </c>
      <c r="I128" s="169">
        <f t="shared" si="9"/>
        <v>0</v>
      </c>
      <c r="J128" s="169">
        <f t="shared" si="9"/>
        <v>0</v>
      </c>
      <c r="K128" s="169">
        <f t="shared" si="9"/>
        <v>0</v>
      </c>
      <c r="L128" s="176">
        <f t="shared" si="9"/>
        <v>0</v>
      </c>
    </row>
    <row r="129" spans="1:12" ht="24" x14ac:dyDescent="0.25">
      <c r="A129" s="44">
        <v>2283</v>
      </c>
      <c r="B129" s="71" t="s">
        <v>137</v>
      </c>
      <c r="C129" s="72">
        <f>SUM(D129:G129)</f>
        <v>0</v>
      </c>
      <c r="D129" s="74"/>
      <c r="E129" s="74"/>
      <c r="F129" s="74"/>
      <c r="G129" s="157"/>
      <c r="H129" s="72">
        <f>SUM(I129:L129)</f>
        <v>0</v>
      </c>
      <c r="I129" s="74"/>
      <c r="J129" s="74"/>
      <c r="K129" s="74"/>
      <c r="L129" s="158"/>
    </row>
    <row r="130" spans="1:12" ht="38.25" customHeight="1" x14ac:dyDescent="0.25">
      <c r="A130" s="56">
        <v>2300</v>
      </c>
      <c r="B130" s="147" t="s">
        <v>138</v>
      </c>
      <c r="C130" s="57">
        <f t="shared" si="7"/>
        <v>13236</v>
      </c>
      <c r="D130" s="63">
        <f>SUM(D131,D136,D140,D141,D144,D151,D159,D160,D163)</f>
        <v>10603</v>
      </c>
      <c r="E130" s="63">
        <f>SUM(E131,E136,E140,E141,E144,E151,E159,E160,E163)</f>
        <v>0</v>
      </c>
      <c r="F130" s="63">
        <f>SUM(F131,F136,F140,F141,F144,F151,F159,F160,F163)</f>
        <v>2633</v>
      </c>
      <c r="G130" s="166">
        <f>SUM(G131,G136,G140,G141,G144,G151,G159,G160,G163)</f>
        <v>0</v>
      </c>
      <c r="H130" s="57">
        <f t="shared" si="8"/>
        <v>12158</v>
      </c>
      <c r="I130" s="63">
        <f>SUM(I131,I136,I140,I141,I144,I151,I159,I160,I163)</f>
        <v>9525</v>
      </c>
      <c r="J130" s="63">
        <f>SUM(J131,J136,J140,J141,J144,J151,J159,J160,J163)</f>
        <v>0</v>
      </c>
      <c r="K130" s="63">
        <f>SUM(K131,K136,K140,K141,K144,K151,K159,K160,K163)</f>
        <v>2633</v>
      </c>
      <c r="L130" s="167">
        <f>SUM(L131,L136,L140,L141,L144,L151,L159,L160,L163)</f>
        <v>0</v>
      </c>
    </row>
    <row r="131" spans="1:12" ht="24" x14ac:dyDescent="0.25">
      <c r="A131" s="168">
        <v>2310</v>
      </c>
      <c r="B131" s="65" t="s">
        <v>139</v>
      </c>
      <c r="C131" s="66">
        <f t="shared" si="7"/>
        <v>3779</v>
      </c>
      <c r="D131" s="169">
        <f>SUM(D132:D135)</f>
        <v>3779</v>
      </c>
      <c r="E131" s="169">
        <f t="shared" ref="E131:L131" si="10">SUM(E132:E135)</f>
        <v>0</v>
      </c>
      <c r="F131" s="169">
        <f t="shared" si="10"/>
        <v>0</v>
      </c>
      <c r="G131" s="170">
        <f t="shared" si="10"/>
        <v>0</v>
      </c>
      <c r="H131" s="66">
        <f t="shared" si="8"/>
        <v>3504</v>
      </c>
      <c r="I131" s="169">
        <f t="shared" si="10"/>
        <v>3504</v>
      </c>
      <c r="J131" s="169">
        <f t="shared" si="10"/>
        <v>0</v>
      </c>
      <c r="K131" s="169">
        <f t="shared" si="10"/>
        <v>0</v>
      </c>
      <c r="L131" s="171">
        <f t="shared" si="10"/>
        <v>0</v>
      </c>
    </row>
    <row r="132" spans="1:12" x14ac:dyDescent="0.25">
      <c r="A132" s="44">
        <v>2311</v>
      </c>
      <c r="B132" s="71" t="s">
        <v>140</v>
      </c>
      <c r="C132" s="72">
        <f t="shared" si="7"/>
        <v>850</v>
      </c>
      <c r="D132" s="74">
        <v>850</v>
      </c>
      <c r="E132" s="74"/>
      <c r="F132" s="74"/>
      <c r="G132" s="157"/>
      <c r="H132" s="72">
        <f t="shared" si="8"/>
        <v>620</v>
      </c>
      <c r="I132" s="74">
        <v>620</v>
      </c>
      <c r="J132" s="74"/>
      <c r="K132" s="74"/>
      <c r="L132" s="158"/>
    </row>
    <row r="133" spans="1:12" x14ac:dyDescent="0.25">
      <c r="A133" s="44">
        <v>2312</v>
      </c>
      <c r="B133" s="71" t="s">
        <v>141</v>
      </c>
      <c r="C133" s="72">
        <f t="shared" si="7"/>
        <v>2829</v>
      </c>
      <c r="D133" s="74">
        <v>2829</v>
      </c>
      <c r="E133" s="74"/>
      <c r="F133" s="74"/>
      <c r="G133" s="157"/>
      <c r="H133" s="72">
        <f t="shared" si="8"/>
        <v>2784</v>
      </c>
      <c r="I133" s="74">
        <v>2784</v>
      </c>
      <c r="J133" s="74"/>
      <c r="K133" s="74"/>
      <c r="L133" s="158"/>
    </row>
    <row r="134" spans="1:12" x14ac:dyDescent="0.25">
      <c r="A134" s="44">
        <v>2313</v>
      </c>
      <c r="B134" s="71" t="s">
        <v>142</v>
      </c>
      <c r="C134" s="72">
        <f t="shared" si="7"/>
        <v>100</v>
      </c>
      <c r="D134" s="74">
        <v>100</v>
      </c>
      <c r="E134" s="74"/>
      <c r="F134" s="74"/>
      <c r="G134" s="157"/>
      <c r="H134" s="72">
        <f t="shared" si="8"/>
        <v>100</v>
      </c>
      <c r="I134" s="74">
        <v>100</v>
      </c>
      <c r="J134" s="74"/>
      <c r="K134" s="74"/>
      <c r="L134" s="158"/>
    </row>
    <row r="135" spans="1:12" ht="36" customHeight="1" x14ac:dyDescent="0.25">
      <c r="A135" s="44">
        <v>2314</v>
      </c>
      <c r="B135" s="71" t="s">
        <v>143</v>
      </c>
      <c r="C135" s="72">
        <f t="shared" si="7"/>
        <v>0</v>
      </c>
      <c r="D135" s="74"/>
      <c r="E135" s="74"/>
      <c r="F135" s="74"/>
      <c r="G135" s="157"/>
      <c r="H135" s="72">
        <f t="shared" si="8"/>
        <v>0</v>
      </c>
      <c r="I135" s="74"/>
      <c r="J135" s="74"/>
      <c r="K135" s="74"/>
      <c r="L135" s="158"/>
    </row>
    <row r="136" spans="1:12" x14ac:dyDescent="0.25">
      <c r="A136" s="159">
        <v>2320</v>
      </c>
      <c r="B136" s="71" t="s">
        <v>144</v>
      </c>
      <c r="C136" s="72">
        <f t="shared" si="7"/>
        <v>72</v>
      </c>
      <c r="D136" s="160">
        <f>SUM(D137:D139)</f>
        <v>72</v>
      </c>
      <c r="E136" s="160">
        <f>SUM(E137:E139)</f>
        <v>0</v>
      </c>
      <c r="F136" s="160">
        <f>SUM(F137:F139)</f>
        <v>0</v>
      </c>
      <c r="G136" s="161">
        <f>SUM(G137:G139)</f>
        <v>0</v>
      </c>
      <c r="H136" s="72">
        <f t="shared" si="8"/>
        <v>61</v>
      </c>
      <c r="I136" s="160">
        <f>SUM(I137:I139)</f>
        <v>61</v>
      </c>
      <c r="J136" s="160">
        <f>SUM(J137:J139)</f>
        <v>0</v>
      </c>
      <c r="K136" s="160">
        <f>SUM(K137:K139)</f>
        <v>0</v>
      </c>
      <c r="L136" s="162">
        <f>SUM(L137:L139)</f>
        <v>0</v>
      </c>
    </row>
    <row r="137" spans="1:12" x14ac:dyDescent="0.25">
      <c r="A137" s="44">
        <v>2321</v>
      </c>
      <c r="B137" s="71" t="s">
        <v>145</v>
      </c>
      <c r="C137" s="72">
        <f t="shared" si="7"/>
        <v>0</v>
      </c>
      <c r="D137" s="74"/>
      <c r="E137" s="74"/>
      <c r="F137" s="74"/>
      <c r="G137" s="157"/>
      <c r="H137" s="72">
        <f t="shared" si="8"/>
        <v>0</v>
      </c>
      <c r="I137" s="74"/>
      <c r="J137" s="74"/>
      <c r="K137" s="74"/>
      <c r="L137" s="158"/>
    </row>
    <row r="138" spans="1:12" x14ac:dyDescent="0.25">
      <c r="A138" s="44">
        <v>2322</v>
      </c>
      <c r="B138" s="71" t="s">
        <v>146</v>
      </c>
      <c r="C138" s="72">
        <f t="shared" si="7"/>
        <v>72</v>
      </c>
      <c r="D138" s="74">
        <v>72</v>
      </c>
      <c r="E138" s="74"/>
      <c r="F138" s="74"/>
      <c r="G138" s="157"/>
      <c r="H138" s="72">
        <f t="shared" si="8"/>
        <v>61</v>
      </c>
      <c r="I138" s="74">
        <v>61</v>
      </c>
      <c r="J138" s="74"/>
      <c r="K138" s="74"/>
      <c r="L138" s="158"/>
    </row>
    <row r="139" spans="1:12" ht="10.5" customHeight="1" x14ac:dyDescent="0.25">
      <c r="A139" s="44">
        <v>2329</v>
      </c>
      <c r="B139" s="71" t="s">
        <v>147</v>
      </c>
      <c r="C139" s="72">
        <f t="shared" si="7"/>
        <v>0</v>
      </c>
      <c r="D139" s="74"/>
      <c r="E139" s="74"/>
      <c r="F139" s="74"/>
      <c r="G139" s="157"/>
      <c r="H139" s="72">
        <f t="shared" si="8"/>
        <v>0</v>
      </c>
      <c r="I139" s="74"/>
      <c r="J139" s="74"/>
      <c r="K139" s="74"/>
      <c r="L139" s="158"/>
    </row>
    <row r="140" spans="1:12" x14ac:dyDescent="0.25">
      <c r="A140" s="159">
        <v>2330</v>
      </c>
      <c r="B140" s="71" t="s">
        <v>148</v>
      </c>
      <c r="C140" s="72">
        <f t="shared" si="7"/>
        <v>0</v>
      </c>
      <c r="D140" s="74"/>
      <c r="E140" s="74"/>
      <c r="F140" s="74"/>
      <c r="G140" s="157"/>
      <c r="H140" s="72">
        <f t="shared" si="8"/>
        <v>0</v>
      </c>
      <c r="I140" s="74"/>
      <c r="J140" s="74"/>
      <c r="K140" s="74"/>
      <c r="L140" s="158"/>
    </row>
    <row r="141" spans="1:12" ht="48" x14ac:dyDescent="0.25">
      <c r="A141" s="159">
        <v>2340</v>
      </c>
      <c r="B141" s="71" t="s">
        <v>149</v>
      </c>
      <c r="C141" s="72">
        <f t="shared" si="7"/>
        <v>50</v>
      </c>
      <c r="D141" s="160">
        <f>SUM(D142:D143)</f>
        <v>50</v>
      </c>
      <c r="E141" s="160">
        <f>SUM(E142:E143)</f>
        <v>0</v>
      </c>
      <c r="F141" s="160">
        <f>SUM(F142:F143)</f>
        <v>0</v>
      </c>
      <c r="G141" s="161">
        <f>SUM(G142:G143)</f>
        <v>0</v>
      </c>
      <c r="H141" s="72">
        <f t="shared" si="8"/>
        <v>95</v>
      </c>
      <c r="I141" s="160">
        <f>SUM(I142:I143)</f>
        <v>95</v>
      </c>
      <c r="J141" s="160">
        <f>SUM(J142:J143)</f>
        <v>0</v>
      </c>
      <c r="K141" s="160">
        <f>SUM(K142:K143)</f>
        <v>0</v>
      </c>
      <c r="L141" s="162">
        <f>SUM(L142:L143)</f>
        <v>0</v>
      </c>
    </row>
    <row r="142" spans="1:12" x14ac:dyDescent="0.25">
      <c r="A142" s="44">
        <v>2341</v>
      </c>
      <c r="B142" s="71" t="s">
        <v>150</v>
      </c>
      <c r="C142" s="72">
        <f t="shared" si="7"/>
        <v>50</v>
      </c>
      <c r="D142" s="74">
        <v>50</v>
      </c>
      <c r="E142" s="74"/>
      <c r="F142" s="74"/>
      <c r="G142" s="157"/>
      <c r="H142" s="72">
        <f t="shared" si="8"/>
        <v>95</v>
      </c>
      <c r="I142" s="74">
        <v>95</v>
      </c>
      <c r="J142" s="74"/>
      <c r="K142" s="74"/>
      <c r="L142" s="158"/>
    </row>
    <row r="143" spans="1:12" ht="24" x14ac:dyDescent="0.25">
      <c r="A143" s="44">
        <v>2344</v>
      </c>
      <c r="B143" s="71" t="s">
        <v>151</v>
      </c>
      <c r="C143" s="72">
        <f t="shared" si="7"/>
        <v>0</v>
      </c>
      <c r="D143" s="74"/>
      <c r="E143" s="74"/>
      <c r="F143" s="74"/>
      <c r="G143" s="157"/>
      <c r="H143" s="72">
        <f t="shared" si="8"/>
        <v>0</v>
      </c>
      <c r="I143" s="74"/>
      <c r="J143" s="74"/>
      <c r="K143" s="74"/>
      <c r="L143" s="158"/>
    </row>
    <row r="144" spans="1:12" ht="24" x14ac:dyDescent="0.25">
      <c r="A144" s="150">
        <v>2350</v>
      </c>
      <c r="B144" s="112" t="s">
        <v>152</v>
      </c>
      <c r="C144" s="117">
        <f t="shared" si="7"/>
        <v>4618</v>
      </c>
      <c r="D144" s="151">
        <f>SUM(D145:D150)</f>
        <v>4618</v>
      </c>
      <c r="E144" s="151">
        <f>SUM(E145:E150)</f>
        <v>0</v>
      </c>
      <c r="F144" s="151">
        <f>SUM(F145:F150)</f>
        <v>0</v>
      </c>
      <c r="G144" s="152">
        <f>SUM(G145:G150)</f>
        <v>0</v>
      </c>
      <c r="H144" s="117">
        <f t="shared" si="8"/>
        <v>3586</v>
      </c>
      <c r="I144" s="151">
        <f>SUM(I145:I150)</f>
        <v>3586</v>
      </c>
      <c r="J144" s="151">
        <f>SUM(J145:J150)</f>
        <v>0</v>
      </c>
      <c r="K144" s="151">
        <f>SUM(K145:K150)</f>
        <v>0</v>
      </c>
      <c r="L144" s="153">
        <f>SUM(L145:L150)</f>
        <v>0</v>
      </c>
    </row>
    <row r="145" spans="1:12" x14ac:dyDescent="0.25">
      <c r="A145" s="38">
        <v>2351</v>
      </c>
      <c r="B145" s="65" t="s">
        <v>153</v>
      </c>
      <c r="C145" s="66">
        <f t="shared" si="7"/>
        <v>1510</v>
      </c>
      <c r="D145" s="68">
        <v>1510</v>
      </c>
      <c r="E145" s="68"/>
      <c r="F145" s="68"/>
      <c r="G145" s="154"/>
      <c r="H145" s="66">
        <f t="shared" si="8"/>
        <v>538</v>
      </c>
      <c r="I145" s="68">
        <v>538</v>
      </c>
      <c r="J145" s="68"/>
      <c r="K145" s="68"/>
      <c r="L145" s="155"/>
    </row>
    <row r="146" spans="1:12" x14ac:dyDescent="0.25">
      <c r="A146" s="44">
        <v>2352</v>
      </c>
      <c r="B146" s="71" t="s">
        <v>154</v>
      </c>
      <c r="C146" s="72">
        <f t="shared" si="7"/>
        <v>3048</v>
      </c>
      <c r="D146" s="74">
        <v>3048</v>
      </c>
      <c r="E146" s="74"/>
      <c r="F146" s="74"/>
      <c r="G146" s="157"/>
      <c r="H146" s="72">
        <f t="shared" si="8"/>
        <v>3048</v>
      </c>
      <c r="I146" s="74">
        <v>3048</v>
      </c>
      <c r="J146" s="74"/>
      <c r="K146" s="74"/>
      <c r="L146" s="158"/>
    </row>
    <row r="147" spans="1:12" ht="24" x14ac:dyDescent="0.25">
      <c r="A147" s="44">
        <v>2353</v>
      </c>
      <c r="B147" s="71" t="s">
        <v>155</v>
      </c>
      <c r="C147" s="72">
        <f t="shared" si="7"/>
        <v>0</v>
      </c>
      <c r="D147" s="74"/>
      <c r="E147" s="74"/>
      <c r="F147" s="74"/>
      <c r="G147" s="157"/>
      <c r="H147" s="72">
        <f t="shared" si="8"/>
        <v>0</v>
      </c>
      <c r="I147" s="74"/>
      <c r="J147" s="74"/>
      <c r="K147" s="74"/>
      <c r="L147" s="158"/>
    </row>
    <row r="148" spans="1:12" ht="24" x14ac:dyDescent="0.25">
      <c r="A148" s="44">
        <v>2354</v>
      </c>
      <c r="B148" s="71" t="s">
        <v>156</v>
      </c>
      <c r="C148" s="72">
        <f t="shared" si="7"/>
        <v>0</v>
      </c>
      <c r="D148" s="74"/>
      <c r="E148" s="74"/>
      <c r="F148" s="74"/>
      <c r="G148" s="157"/>
      <c r="H148" s="72">
        <f t="shared" si="8"/>
        <v>0</v>
      </c>
      <c r="I148" s="74"/>
      <c r="J148" s="74"/>
      <c r="K148" s="74"/>
      <c r="L148" s="158"/>
    </row>
    <row r="149" spans="1:12" ht="24" x14ac:dyDescent="0.25">
      <c r="A149" s="44">
        <v>2355</v>
      </c>
      <c r="B149" s="71" t="s">
        <v>157</v>
      </c>
      <c r="C149" s="72">
        <f t="shared" si="7"/>
        <v>60</v>
      </c>
      <c r="D149" s="74">
        <v>60</v>
      </c>
      <c r="E149" s="74"/>
      <c r="F149" s="74"/>
      <c r="G149" s="157"/>
      <c r="H149" s="72">
        <f t="shared" si="8"/>
        <v>0</v>
      </c>
      <c r="I149" s="74"/>
      <c r="J149" s="74"/>
      <c r="K149" s="74"/>
      <c r="L149" s="158"/>
    </row>
    <row r="150" spans="1:12" ht="24" x14ac:dyDescent="0.25">
      <c r="A150" s="44">
        <v>2359</v>
      </c>
      <c r="B150" s="71" t="s">
        <v>158</v>
      </c>
      <c r="C150" s="72">
        <f t="shared" si="7"/>
        <v>0</v>
      </c>
      <c r="D150" s="74"/>
      <c r="E150" s="74"/>
      <c r="F150" s="74"/>
      <c r="G150" s="157"/>
      <c r="H150" s="72">
        <f t="shared" si="8"/>
        <v>0</v>
      </c>
      <c r="I150" s="74"/>
      <c r="J150" s="74"/>
      <c r="K150" s="74"/>
      <c r="L150" s="158"/>
    </row>
    <row r="151" spans="1:12" ht="24.75" customHeight="1" x14ac:dyDescent="0.25">
      <c r="A151" s="159">
        <v>2360</v>
      </c>
      <c r="B151" s="71" t="s">
        <v>159</v>
      </c>
      <c r="C151" s="72">
        <f t="shared" si="7"/>
        <v>3907</v>
      </c>
      <c r="D151" s="160">
        <f>SUM(D152:D158)</f>
        <v>1274</v>
      </c>
      <c r="E151" s="160">
        <f>SUM(E152:E158)</f>
        <v>0</v>
      </c>
      <c r="F151" s="160">
        <f>SUM(F152:F158)</f>
        <v>2633</v>
      </c>
      <c r="G151" s="161">
        <f>SUM(G152:G158)</f>
        <v>0</v>
      </c>
      <c r="H151" s="72">
        <f t="shared" si="8"/>
        <v>4057</v>
      </c>
      <c r="I151" s="160">
        <f>SUM(I152:I158)</f>
        <v>1424</v>
      </c>
      <c r="J151" s="160">
        <f>SUM(J152:J158)</f>
        <v>0</v>
      </c>
      <c r="K151" s="160">
        <f>SUM(K152:K158)</f>
        <v>2633</v>
      </c>
      <c r="L151" s="162">
        <f>SUM(L152:L158)</f>
        <v>0</v>
      </c>
    </row>
    <row r="152" spans="1:12" x14ac:dyDescent="0.25">
      <c r="A152" s="43">
        <v>2361</v>
      </c>
      <c r="B152" s="71" t="s">
        <v>160</v>
      </c>
      <c r="C152" s="72">
        <f t="shared" si="7"/>
        <v>1000</v>
      </c>
      <c r="D152" s="74">
        <v>1000</v>
      </c>
      <c r="E152" s="74"/>
      <c r="F152" s="74"/>
      <c r="G152" s="157"/>
      <c r="H152" s="72">
        <f t="shared" si="8"/>
        <v>1000</v>
      </c>
      <c r="I152" s="74">
        <v>1000</v>
      </c>
      <c r="J152" s="74"/>
      <c r="K152" s="74"/>
      <c r="L152" s="158"/>
    </row>
    <row r="153" spans="1:12" ht="24" x14ac:dyDescent="0.25">
      <c r="A153" s="43">
        <v>2362</v>
      </c>
      <c r="B153" s="71" t="s">
        <v>161</v>
      </c>
      <c r="C153" s="72">
        <f t="shared" si="7"/>
        <v>274</v>
      </c>
      <c r="D153" s="74">
        <v>274</v>
      </c>
      <c r="E153" s="74"/>
      <c r="F153" s="74"/>
      <c r="G153" s="157"/>
      <c r="H153" s="72">
        <f t="shared" si="8"/>
        <v>424</v>
      </c>
      <c r="I153" s="74">
        <v>424</v>
      </c>
      <c r="J153" s="74"/>
      <c r="K153" s="74"/>
      <c r="L153" s="158"/>
    </row>
    <row r="154" spans="1:12" x14ac:dyDescent="0.25">
      <c r="A154" s="43">
        <v>2363</v>
      </c>
      <c r="B154" s="71" t="s">
        <v>162</v>
      </c>
      <c r="C154" s="72">
        <f t="shared" si="7"/>
        <v>2633</v>
      </c>
      <c r="D154" s="74"/>
      <c r="E154" s="74"/>
      <c r="F154" s="74">
        <v>2633</v>
      </c>
      <c r="G154" s="157"/>
      <c r="H154" s="72">
        <f t="shared" si="8"/>
        <v>2633</v>
      </c>
      <c r="I154" s="74"/>
      <c r="J154" s="74"/>
      <c r="K154" s="74">
        <v>2633</v>
      </c>
      <c r="L154" s="158"/>
    </row>
    <row r="155" spans="1:12" x14ac:dyDescent="0.25">
      <c r="A155" s="43">
        <v>2364</v>
      </c>
      <c r="B155" s="71" t="s">
        <v>163</v>
      </c>
      <c r="C155" s="72">
        <f t="shared" si="7"/>
        <v>0</v>
      </c>
      <c r="D155" s="74"/>
      <c r="E155" s="74"/>
      <c r="F155" s="74"/>
      <c r="G155" s="157"/>
      <c r="H155" s="72">
        <f t="shared" si="8"/>
        <v>0</v>
      </c>
      <c r="I155" s="74"/>
      <c r="J155" s="74"/>
      <c r="K155" s="74"/>
      <c r="L155" s="158"/>
    </row>
    <row r="156" spans="1:12" ht="12.75" customHeight="1" x14ac:dyDescent="0.25">
      <c r="A156" s="43">
        <v>2365</v>
      </c>
      <c r="B156" s="71" t="s">
        <v>164</v>
      </c>
      <c r="C156" s="72">
        <f t="shared" si="7"/>
        <v>0</v>
      </c>
      <c r="D156" s="74"/>
      <c r="E156" s="74"/>
      <c r="F156" s="74"/>
      <c r="G156" s="157"/>
      <c r="H156" s="72">
        <f t="shared" si="8"/>
        <v>0</v>
      </c>
      <c r="I156" s="74"/>
      <c r="J156" s="74"/>
      <c r="K156" s="74"/>
      <c r="L156" s="158"/>
    </row>
    <row r="157" spans="1:12" ht="36" x14ac:dyDescent="0.25">
      <c r="A157" s="43">
        <v>2366</v>
      </c>
      <c r="B157" s="71" t="s">
        <v>165</v>
      </c>
      <c r="C157" s="72">
        <f t="shared" si="7"/>
        <v>0</v>
      </c>
      <c r="D157" s="74"/>
      <c r="E157" s="74"/>
      <c r="F157" s="74"/>
      <c r="G157" s="157"/>
      <c r="H157" s="72">
        <f t="shared" si="8"/>
        <v>0</v>
      </c>
      <c r="I157" s="74"/>
      <c r="J157" s="74"/>
      <c r="K157" s="74"/>
      <c r="L157" s="158"/>
    </row>
    <row r="158" spans="1:12" ht="48" x14ac:dyDescent="0.25">
      <c r="A158" s="43">
        <v>2369</v>
      </c>
      <c r="B158" s="71" t="s">
        <v>166</v>
      </c>
      <c r="C158" s="72">
        <f t="shared" si="7"/>
        <v>0</v>
      </c>
      <c r="D158" s="74"/>
      <c r="E158" s="74"/>
      <c r="F158" s="74"/>
      <c r="G158" s="157"/>
      <c r="H158" s="72">
        <f t="shared" si="8"/>
        <v>0</v>
      </c>
      <c r="I158" s="74"/>
      <c r="J158" s="74"/>
      <c r="K158" s="74"/>
      <c r="L158" s="158"/>
    </row>
    <row r="159" spans="1:12" x14ac:dyDescent="0.25">
      <c r="A159" s="150">
        <v>2370</v>
      </c>
      <c r="B159" s="112" t="s">
        <v>167</v>
      </c>
      <c r="C159" s="117">
        <f t="shared" si="7"/>
        <v>810</v>
      </c>
      <c r="D159" s="163">
        <v>810</v>
      </c>
      <c r="E159" s="163"/>
      <c r="F159" s="163"/>
      <c r="G159" s="164"/>
      <c r="H159" s="117">
        <f t="shared" si="8"/>
        <v>855</v>
      </c>
      <c r="I159" s="163">
        <v>855</v>
      </c>
      <c r="J159" s="163"/>
      <c r="K159" s="163"/>
      <c r="L159" s="165"/>
    </row>
    <row r="160" spans="1:12" x14ac:dyDescent="0.25">
      <c r="A160" s="150">
        <v>2380</v>
      </c>
      <c r="B160" s="112" t="s">
        <v>168</v>
      </c>
      <c r="C160" s="117">
        <f t="shared" si="7"/>
        <v>0</v>
      </c>
      <c r="D160" s="151">
        <f>SUM(D161:D162)</f>
        <v>0</v>
      </c>
      <c r="E160" s="151">
        <f>SUM(E161:E162)</f>
        <v>0</v>
      </c>
      <c r="F160" s="151">
        <f>SUM(F161:F162)</f>
        <v>0</v>
      </c>
      <c r="G160" s="152">
        <f>SUM(G161:G162)</f>
        <v>0</v>
      </c>
      <c r="H160" s="117">
        <f t="shared" si="8"/>
        <v>0</v>
      </c>
      <c r="I160" s="151">
        <f>SUM(I161:I162)</f>
        <v>0</v>
      </c>
      <c r="J160" s="151">
        <f>SUM(J161:J162)</f>
        <v>0</v>
      </c>
      <c r="K160" s="151">
        <f>SUM(K161:K162)</f>
        <v>0</v>
      </c>
      <c r="L160" s="153">
        <f>SUM(L161:L162)</f>
        <v>0</v>
      </c>
    </row>
    <row r="161" spans="1:12" x14ac:dyDescent="0.25">
      <c r="A161" s="37">
        <v>2381</v>
      </c>
      <c r="B161" s="65" t="s">
        <v>169</v>
      </c>
      <c r="C161" s="66">
        <f t="shared" si="7"/>
        <v>0</v>
      </c>
      <c r="D161" s="68"/>
      <c r="E161" s="68"/>
      <c r="F161" s="68"/>
      <c r="G161" s="154"/>
      <c r="H161" s="66">
        <f t="shared" si="8"/>
        <v>0</v>
      </c>
      <c r="I161" s="68"/>
      <c r="J161" s="68"/>
      <c r="K161" s="68"/>
      <c r="L161" s="155"/>
    </row>
    <row r="162" spans="1:12" ht="24" x14ac:dyDescent="0.25">
      <c r="A162" s="43">
        <v>2389</v>
      </c>
      <c r="B162" s="71" t="s">
        <v>170</v>
      </c>
      <c r="C162" s="72">
        <f t="shared" si="7"/>
        <v>0</v>
      </c>
      <c r="D162" s="74"/>
      <c r="E162" s="74"/>
      <c r="F162" s="74"/>
      <c r="G162" s="157"/>
      <c r="H162" s="72">
        <f t="shared" si="8"/>
        <v>0</v>
      </c>
      <c r="I162" s="74"/>
      <c r="J162" s="74"/>
      <c r="K162" s="74"/>
      <c r="L162" s="158"/>
    </row>
    <row r="163" spans="1:12" x14ac:dyDescent="0.25">
      <c r="A163" s="150">
        <v>2390</v>
      </c>
      <c r="B163" s="112" t="s">
        <v>171</v>
      </c>
      <c r="C163" s="117">
        <f t="shared" si="7"/>
        <v>0</v>
      </c>
      <c r="D163" s="163"/>
      <c r="E163" s="163"/>
      <c r="F163" s="163"/>
      <c r="G163" s="164"/>
      <c r="H163" s="117">
        <f t="shared" si="8"/>
        <v>0</v>
      </c>
      <c r="I163" s="163"/>
      <c r="J163" s="163"/>
      <c r="K163" s="163"/>
      <c r="L163" s="165"/>
    </row>
    <row r="164" spans="1:12" x14ac:dyDescent="0.25">
      <c r="A164" s="56">
        <v>2400</v>
      </c>
      <c r="B164" s="147" t="s">
        <v>172</v>
      </c>
      <c r="C164" s="57">
        <f t="shared" si="7"/>
        <v>0</v>
      </c>
      <c r="D164" s="177"/>
      <c r="E164" s="177"/>
      <c r="F164" s="177"/>
      <c r="G164" s="178"/>
      <c r="H164" s="57">
        <f t="shared" si="8"/>
        <v>0</v>
      </c>
      <c r="I164" s="177"/>
      <c r="J164" s="177"/>
      <c r="K164" s="177"/>
      <c r="L164" s="179"/>
    </row>
    <row r="165" spans="1:12" ht="24" x14ac:dyDescent="0.25">
      <c r="A165" s="56">
        <v>2500</v>
      </c>
      <c r="B165" s="147" t="s">
        <v>173</v>
      </c>
      <c r="C165" s="57">
        <f t="shared" si="7"/>
        <v>0</v>
      </c>
      <c r="D165" s="63">
        <f>SUM(D166,D171)</f>
        <v>0</v>
      </c>
      <c r="E165" s="63">
        <f t="shared" ref="E165:G165" si="11">SUM(E166,E171)</f>
        <v>0</v>
      </c>
      <c r="F165" s="63">
        <f t="shared" si="11"/>
        <v>0</v>
      </c>
      <c r="G165" s="63">
        <f t="shared" si="11"/>
        <v>0</v>
      </c>
      <c r="H165" s="57">
        <f t="shared" si="8"/>
        <v>0</v>
      </c>
      <c r="I165" s="63">
        <f>SUM(I166,I171)</f>
        <v>0</v>
      </c>
      <c r="J165" s="63">
        <f t="shared" ref="J165:L165" si="12">SUM(J166,J171)</f>
        <v>0</v>
      </c>
      <c r="K165" s="63">
        <f t="shared" si="12"/>
        <v>0</v>
      </c>
      <c r="L165" s="149">
        <f t="shared" si="12"/>
        <v>0</v>
      </c>
    </row>
    <row r="166" spans="1:12" ht="16.5" customHeight="1" x14ac:dyDescent="0.25">
      <c r="A166" s="168">
        <v>2510</v>
      </c>
      <c r="B166" s="65" t="s">
        <v>174</v>
      </c>
      <c r="C166" s="66">
        <f t="shared" si="7"/>
        <v>0</v>
      </c>
      <c r="D166" s="169">
        <f>SUM(D167:D170)</f>
        <v>0</v>
      </c>
      <c r="E166" s="169">
        <f t="shared" ref="E166:G166" si="13">SUM(E167:E170)</f>
        <v>0</v>
      </c>
      <c r="F166" s="169">
        <f t="shared" si="13"/>
        <v>0</v>
      </c>
      <c r="G166" s="169">
        <f t="shared" si="13"/>
        <v>0</v>
      </c>
      <c r="H166" s="66">
        <f t="shared" si="8"/>
        <v>0</v>
      </c>
      <c r="I166" s="169">
        <f>SUM(I167:I170)</f>
        <v>0</v>
      </c>
      <c r="J166" s="169">
        <f t="shared" ref="J166:L166" si="14">SUM(J167:J170)</f>
        <v>0</v>
      </c>
      <c r="K166" s="169">
        <f t="shared" si="14"/>
        <v>0</v>
      </c>
      <c r="L166" s="180">
        <f t="shared" si="14"/>
        <v>0</v>
      </c>
    </row>
    <row r="167" spans="1:12" ht="24" x14ac:dyDescent="0.25">
      <c r="A167" s="44">
        <v>2512</v>
      </c>
      <c r="B167" s="71" t="s">
        <v>175</v>
      </c>
      <c r="C167" s="72">
        <f t="shared" si="7"/>
        <v>0</v>
      </c>
      <c r="D167" s="74"/>
      <c r="E167" s="74"/>
      <c r="F167" s="74"/>
      <c r="G167" s="157"/>
      <c r="H167" s="72">
        <f t="shared" si="8"/>
        <v>0</v>
      </c>
      <c r="I167" s="74"/>
      <c r="J167" s="74"/>
      <c r="K167" s="74"/>
      <c r="L167" s="158"/>
    </row>
    <row r="168" spans="1:12" ht="36" x14ac:dyDescent="0.25">
      <c r="A168" s="44">
        <v>2513</v>
      </c>
      <c r="B168" s="71" t="s">
        <v>176</v>
      </c>
      <c r="C168" s="72">
        <f t="shared" si="7"/>
        <v>0</v>
      </c>
      <c r="D168" s="74"/>
      <c r="E168" s="74"/>
      <c r="F168" s="74"/>
      <c r="G168" s="157"/>
      <c r="H168" s="72">
        <f t="shared" si="8"/>
        <v>0</v>
      </c>
      <c r="I168" s="74"/>
      <c r="J168" s="74"/>
      <c r="K168" s="74"/>
      <c r="L168" s="158"/>
    </row>
    <row r="169" spans="1:12" ht="24" x14ac:dyDescent="0.25">
      <c r="A169" s="44">
        <v>2515</v>
      </c>
      <c r="B169" s="71" t="s">
        <v>177</v>
      </c>
      <c r="C169" s="72">
        <f t="shared" si="7"/>
        <v>0</v>
      </c>
      <c r="D169" s="74"/>
      <c r="E169" s="74"/>
      <c r="F169" s="74"/>
      <c r="G169" s="157"/>
      <c r="H169" s="72">
        <f t="shared" si="8"/>
        <v>0</v>
      </c>
      <c r="I169" s="74"/>
      <c r="J169" s="74"/>
      <c r="K169" s="74"/>
      <c r="L169" s="158"/>
    </row>
    <row r="170" spans="1:12" ht="24" x14ac:dyDescent="0.25">
      <c r="A170" s="44">
        <v>2519</v>
      </c>
      <c r="B170" s="71" t="s">
        <v>178</v>
      </c>
      <c r="C170" s="72">
        <f t="shared" si="7"/>
        <v>0</v>
      </c>
      <c r="D170" s="74"/>
      <c r="E170" s="74"/>
      <c r="F170" s="74"/>
      <c r="G170" s="157"/>
      <c r="H170" s="72">
        <f t="shared" si="8"/>
        <v>0</v>
      </c>
      <c r="I170" s="74"/>
      <c r="J170" s="74"/>
      <c r="K170" s="74"/>
      <c r="L170" s="158"/>
    </row>
    <row r="171" spans="1:12" ht="24" x14ac:dyDescent="0.25">
      <c r="A171" s="159">
        <v>2520</v>
      </c>
      <c r="B171" s="71" t="s">
        <v>179</v>
      </c>
      <c r="C171" s="72">
        <f t="shared" si="7"/>
        <v>0</v>
      </c>
      <c r="D171" s="74"/>
      <c r="E171" s="74"/>
      <c r="F171" s="74"/>
      <c r="G171" s="157"/>
      <c r="H171" s="72">
        <f t="shared" si="8"/>
        <v>0</v>
      </c>
      <c r="I171" s="74"/>
      <c r="J171" s="74"/>
      <c r="K171" s="74"/>
      <c r="L171" s="158"/>
    </row>
    <row r="172" spans="1:12" s="182" customFormat="1" ht="36" customHeight="1" x14ac:dyDescent="0.25">
      <c r="A172" s="19">
        <v>2800</v>
      </c>
      <c r="B172" s="65" t="s">
        <v>180</v>
      </c>
      <c r="C172" s="66">
        <f t="shared" si="7"/>
        <v>0</v>
      </c>
      <c r="D172" s="40"/>
      <c r="E172" s="40"/>
      <c r="F172" s="40"/>
      <c r="G172" s="41"/>
      <c r="H172" s="66">
        <f t="shared" si="8"/>
        <v>0</v>
      </c>
      <c r="I172" s="40"/>
      <c r="J172" s="40"/>
      <c r="K172" s="40"/>
      <c r="L172" s="42"/>
    </row>
    <row r="173" spans="1:12" x14ac:dyDescent="0.25">
      <c r="A173" s="142">
        <v>3000</v>
      </c>
      <c r="B173" s="142" t="s">
        <v>181</v>
      </c>
      <c r="C173" s="143">
        <f t="shared" si="7"/>
        <v>0</v>
      </c>
      <c r="D173" s="144">
        <f>SUM(D174,D184)</f>
        <v>0</v>
      </c>
      <c r="E173" s="144">
        <f>SUM(E174,E184)</f>
        <v>0</v>
      </c>
      <c r="F173" s="144">
        <f>SUM(F174,F184)</f>
        <v>0</v>
      </c>
      <c r="G173" s="145">
        <f>SUM(G174,G184)</f>
        <v>0</v>
      </c>
      <c r="H173" s="143">
        <f t="shared" si="8"/>
        <v>0</v>
      </c>
      <c r="I173" s="144">
        <f>SUM(I174,I184)</f>
        <v>0</v>
      </c>
      <c r="J173" s="144">
        <f>SUM(J174,J184)</f>
        <v>0</v>
      </c>
      <c r="K173" s="144">
        <f>SUM(K174,K184)</f>
        <v>0</v>
      </c>
      <c r="L173" s="146">
        <f>SUM(L174,L184)</f>
        <v>0</v>
      </c>
    </row>
    <row r="174" spans="1:12" ht="24" x14ac:dyDescent="0.25">
      <c r="A174" s="56">
        <v>3200</v>
      </c>
      <c r="B174" s="183" t="s">
        <v>182</v>
      </c>
      <c r="C174" s="184">
        <f t="shared" si="7"/>
        <v>0</v>
      </c>
      <c r="D174" s="63">
        <f>SUM(D175,D179)</f>
        <v>0</v>
      </c>
      <c r="E174" s="63">
        <f t="shared" ref="E174:G174" si="15">SUM(E175,E179)</f>
        <v>0</v>
      </c>
      <c r="F174" s="63">
        <f t="shared" si="15"/>
        <v>0</v>
      </c>
      <c r="G174" s="63">
        <f t="shared" si="15"/>
        <v>0</v>
      </c>
      <c r="H174" s="57">
        <f t="shared" si="8"/>
        <v>0</v>
      </c>
      <c r="I174" s="63">
        <f>SUM(I175,I179)</f>
        <v>0</v>
      </c>
      <c r="J174" s="63">
        <f t="shared" ref="J174:L174" si="16">SUM(J175,J179)</f>
        <v>0</v>
      </c>
      <c r="K174" s="63">
        <f t="shared" si="16"/>
        <v>0</v>
      </c>
      <c r="L174" s="149">
        <f t="shared" si="16"/>
        <v>0</v>
      </c>
    </row>
    <row r="175" spans="1:12" ht="36" x14ac:dyDescent="0.25">
      <c r="A175" s="168">
        <v>3260</v>
      </c>
      <c r="B175" s="65" t="s">
        <v>183</v>
      </c>
      <c r="C175" s="66">
        <f t="shared" si="7"/>
        <v>0</v>
      </c>
      <c r="D175" s="169">
        <f>SUM(D176:D178)</f>
        <v>0</v>
      </c>
      <c r="E175" s="169">
        <f>SUM(E176:E178)</f>
        <v>0</v>
      </c>
      <c r="F175" s="169">
        <f>SUM(F176:F178)</f>
        <v>0</v>
      </c>
      <c r="G175" s="170">
        <f>SUM(G176:G178)</f>
        <v>0</v>
      </c>
      <c r="H175" s="66">
        <f t="shared" si="8"/>
        <v>0</v>
      </c>
      <c r="I175" s="169">
        <f>SUM(I176:I178)</f>
        <v>0</v>
      </c>
      <c r="J175" s="169">
        <f>SUM(J176:J178)</f>
        <v>0</v>
      </c>
      <c r="K175" s="169">
        <f>SUM(K176:K178)</f>
        <v>0</v>
      </c>
      <c r="L175" s="171">
        <f>SUM(L176:L178)</f>
        <v>0</v>
      </c>
    </row>
    <row r="176" spans="1:12" ht="24" x14ac:dyDescent="0.25">
      <c r="A176" s="44">
        <v>3261</v>
      </c>
      <c r="B176" s="71" t="s">
        <v>184</v>
      </c>
      <c r="C176" s="72">
        <f>SUM(D176:G176)</f>
        <v>0</v>
      </c>
      <c r="D176" s="74"/>
      <c r="E176" s="74"/>
      <c r="F176" s="74"/>
      <c r="G176" s="157"/>
      <c r="H176" s="72">
        <f>SUM(I176:L176)</f>
        <v>0</v>
      </c>
      <c r="I176" s="74"/>
      <c r="J176" s="74"/>
      <c r="K176" s="74"/>
      <c r="L176" s="158"/>
    </row>
    <row r="177" spans="1:12" ht="36" x14ac:dyDescent="0.25">
      <c r="A177" s="44">
        <v>3262</v>
      </c>
      <c r="B177" s="71" t="s">
        <v>185</v>
      </c>
      <c r="C177" s="72">
        <f>SUM(D177:G177)</f>
        <v>0</v>
      </c>
      <c r="D177" s="74"/>
      <c r="E177" s="74"/>
      <c r="F177" s="74"/>
      <c r="G177" s="157"/>
      <c r="H177" s="72">
        <f>SUM(I177:L177)</f>
        <v>0</v>
      </c>
      <c r="I177" s="74"/>
      <c r="J177" s="74"/>
      <c r="K177" s="74"/>
      <c r="L177" s="158"/>
    </row>
    <row r="178" spans="1:12" ht="24" x14ac:dyDescent="0.25">
      <c r="A178" s="44">
        <v>3263</v>
      </c>
      <c r="B178" s="71" t="s">
        <v>186</v>
      </c>
      <c r="C178" s="72">
        <f>SUM(D178:G178)</f>
        <v>0</v>
      </c>
      <c r="D178" s="74"/>
      <c r="E178" s="74"/>
      <c r="F178" s="74"/>
      <c r="G178" s="157"/>
      <c r="H178" s="72">
        <f>SUM(I178:L178)</f>
        <v>0</v>
      </c>
      <c r="I178" s="74"/>
      <c r="J178" s="74"/>
      <c r="K178" s="74"/>
      <c r="L178" s="158"/>
    </row>
    <row r="179" spans="1:12" ht="84" x14ac:dyDescent="0.25">
      <c r="A179" s="168">
        <v>3290</v>
      </c>
      <c r="B179" s="65" t="s">
        <v>187</v>
      </c>
      <c r="C179" s="185">
        <f t="shared" ref="C179:C183" si="17">SUM(D179:G179)</f>
        <v>0</v>
      </c>
      <c r="D179" s="169">
        <f>SUM(D180:D183)</f>
        <v>0</v>
      </c>
      <c r="E179" s="169">
        <f t="shared" ref="E179:G179" si="18">SUM(E180:E183)</f>
        <v>0</v>
      </c>
      <c r="F179" s="169">
        <f t="shared" si="18"/>
        <v>0</v>
      </c>
      <c r="G179" s="169">
        <f t="shared" si="18"/>
        <v>0</v>
      </c>
      <c r="H179" s="185">
        <f t="shared" ref="H179:H183" si="19">SUM(I179:L179)</f>
        <v>0</v>
      </c>
      <c r="I179" s="169">
        <f>SUM(I180:I183)</f>
        <v>0</v>
      </c>
      <c r="J179" s="169">
        <f t="shared" ref="J179:L179" si="20">SUM(J180:J183)</f>
        <v>0</v>
      </c>
      <c r="K179" s="169">
        <f t="shared" si="20"/>
        <v>0</v>
      </c>
      <c r="L179" s="186">
        <f t="shared" si="20"/>
        <v>0</v>
      </c>
    </row>
    <row r="180" spans="1:12" ht="72" x14ac:dyDescent="0.25">
      <c r="A180" s="44">
        <v>3291</v>
      </c>
      <c r="B180" s="71" t="s">
        <v>188</v>
      </c>
      <c r="C180" s="72">
        <f t="shared" si="17"/>
        <v>0</v>
      </c>
      <c r="D180" s="74"/>
      <c r="E180" s="74"/>
      <c r="F180" s="74"/>
      <c r="G180" s="187"/>
      <c r="H180" s="72">
        <f t="shared" si="19"/>
        <v>0</v>
      </c>
      <c r="I180" s="74"/>
      <c r="J180" s="74"/>
      <c r="K180" s="74"/>
      <c r="L180" s="158"/>
    </row>
    <row r="181" spans="1:12" ht="72" x14ac:dyDescent="0.25">
      <c r="A181" s="44">
        <v>3292</v>
      </c>
      <c r="B181" s="71" t="s">
        <v>189</v>
      </c>
      <c r="C181" s="72">
        <f t="shared" si="17"/>
        <v>0</v>
      </c>
      <c r="D181" s="74"/>
      <c r="E181" s="74"/>
      <c r="F181" s="74"/>
      <c r="G181" s="187"/>
      <c r="H181" s="72">
        <f t="shared" si="19"/>
        <v>0</v>
      </c>
      <c r="I181" s="74"/>
      <c r="J181" s="74"/>
      <c r="K181" s="74"/>
      <c r="L181" s="158"/>
    </row>
    <row r="182" spans="1:12" ht="72" x14ac:dyDescent="0.25">
      <c r="A182" s="44">
        <v>3293</v>
      </c>
      <c r="B182" s="71" t="s">
        <v>190</v>
      </c>
      <c r="C182" s="72">
        <f t="shared" si="17"/>
        <v>0</v>
      </c>
      <c r="D182" s="74"/>
      <c r="E182" s="74"/>
      <c r="F182" s="74"/>
      <c r="G182" s="187"/>
      <c r="H182" s="72">
        <f t="shared" si="19"/>
        <v>0</v>
      </c>
      <c r="I182" s="74"/>
      <c r="J182" s="74"/>
      <c r="K182" s="74"/>
      <c r="L182" s="158"/>
    </row>
    <row r="183" spans="1:12" ht="60" x14ac:dyDescent="0.25">
      <c r="A183" s="188">
        <v>3294</v>
      </c>
      <c r="B183" s="71" t="s">
        <v>191</v>
      </c>
      <c r="C183" s="185">
        <f t="shared" si="17"/>
        <v>0</v>
      </c>
      <c r="D183" s="189"/>
      <c r="E183" s="189"/>
      <c r="F183" s="189"/>
      <c r="G183" s="190"/>
      <c r="H183" s="185">
        <f t="shared" si="19"/>
        <v>0</v>
      </c>
      <c r="I183" s="189"/>
      <c r="J183" s="189"/>
      <c r="K183" s="189"/>
      <c r="L183" s="191"/>
    </row>
    <row r="184" spans="1:12" ht="48" x14ac:dyDescent="0.25">
      <c r="A184" s="192">
        <v>3300</v>
      </c>
      <c r="B184" s="183" t="s">
        <v>192</v>
      </c>
      <c r="C184" s="193">
        <f t="shared" si="7"/>
        <v>0</v>
      </c>
      <c r="D184" s="194">
        <f>SUM(D185:D186)</f>
        <v>0</v>
      </c>
      <c r="E184" s="194">
        <f t="shared" ref="E184:G184" si="21">SUM(E185:E186)</f>
        <v>0</v>
      </c>
      <c r="F184" s="194">
        <f t="shared" si="21"/>
        <v>0</v>
      </c>
      <c r="G184" s="194">
        <f t="shared" si="21"/>
        <v>0</v>
      </c>
      <c r="H184" s="193">
        <f t="shared" si="8"/>
        <v>0</v>
      </c>
      <c r="I184" s="194">
        <f>SUM(I185:I186)</f>
        <v>0</v>
      </c>
      <c r="J184" s="194">
        <f t="shared" ref="J184:L184" si="22">SUM(J185:J186)</f>
        <v>0</v>
      </c>
      <c r="K184" s="194">
        <f t="shared" si="22"/>
        <v>0</v>
      </c>
      <c r="L184" s="149">
        <f t="shared" si="22"/>
        <v>0</v>
      </c>
    </row>
    <row r="185" spans="1:12" ht="48" x14ac:dyDescent="0.25">
      <c r="A185" s="111">
        <v>3310</v>
      </c>
      <c r="B185" s="112" t="s">
        <v>193</v>
      </c>
      <c r="C185" s="195">
        <f t="shared" si="7"/>
        <v>0</v>
      </c>
      <c r="D185" s="163"/>
      <c r="E185" s="163"/>
      <c r="F185" s="163"/>
      <c r="G185" s="164"/>
      <c r="H185" s="195">
        <f t="shared" si="8"/>
        <v>0</v>
      </c>
      <c r="I185" s="163"/>
      <c r="J185" s="163"/>
      <c r="K185" s="163"/>
      <c r="L185" s="165"/>
    </row>
    <row r="186" spans="1:12" ht="48.75" customHeight="1" x14ac:dyDescent="0.25">
      <c r="A186" s="38">
        <v>3320</v>
      </c>
      <c r="B186" s="65" t="s">
        <v>194</v>
      </c>
      <c r="C186" s="66">
        <f t="shared" si="7"/>
        <v>0</v>
      </c>
      <c r="D186" s="68"/>
      <c r="E186" s="68"/>
      <c r="F186" s="68"/>
      <c r="G186" s="154"/>
      <c r="H186" s="66">
        <f t="shared" si="8"/>
        <v>0</v>
      </c>
      <c r="I186" s="68"/>
      <c r="J186" s="68"/>
      <c r="K186" s="68"/>
      <c r="L186" s="155"/>
    </row>
    <row r="187" spans="1:12" x14ac:dyDescent="0.25">
      <c r="A187" s="196">
        <v>4000</v>
      </c>
      <c r="B187" s="142" t="s">
        <v>195</v>
      </c>
      <c r="C187" s="143">
        <f t="shared" si="7"/>
        <v>0</v>
      </c>
      <c r="D187" s="144">
        <f>SUM(D188,D191)</f>
        <v>0</v>
      </c>
      <c r="E187" s="144">
        <f>SUM(E188,E191)</f>
        <v>0</v>
      </c>
      <c r="F187" s="144">
        <f>SUM(F188,F191)</f>
        <v>0</v>
      </c>
      <c r="G187" s="145">
        <f>SUM(G188,G191)</f>
        <v>0</v>
      </c>
      <c r="H187" s="143">
        <f t="shared" si="8"/>
        <v>0</v>
      </c>
      <c r="I187" s="144">
        <f>SUM(I188,I191)</f>
        <v>0</v>
      </c>
      <c r="J187" s="144">
        <f>SUM(J188,J191)</f>
        <v>0</v>
      </c>
      <c r="K187" s="144">
        <f>SUM(K188,K191)</f>
        <v>0</v>
      </c>
      <c r="L187" s="146">
        <f>SUM(L188,L191)</f>
        <v>0</v>
      </c>
    </row>
    <row r="188" spans="1:12" ht="24" x14ac:dyDescent="0.25">
      <c r="A188" s="197">
        <v>4200</v>
      </c>
      <c r="B188" s="147" t="s">
        <v>196</v>
      </c>
      <c r="C188" s="57">
        <f>SUM(D188:G188)</f>
        <v>0</v>
      </c>
      <c r="D188" s="63">
        <f>SUM(D189,D190)</f>
        <v>0</v>
      </c>
      <c r="E188" s="63">
        <f>SUM(E189,E190)</f>
        <v>0</v>
      </c>
      <c r="F188" s="63">
        <f>SUM(F189,F190)</f>
        <v>0</v>
      </c>
      <c r="G188" s="166">
        <f>SUM(G189,G190)</f>
        <v>0</v>
      </c>
      <c r="H188" s="57">
        <f t="shared" si="8"/>
        <v>0</v>
      </c>
      <c r="I188" s="63">
        <f>SUM(I189,I190)</f>
        <v>0</v>
      </c>
      <c r="J188" s="63">
        <f>SUM(J189,J190)</f>
        <v>0</v>
      </c>
      <c r="K188" s="63">
        <f>SUM(K189,K190)</f>
        <v>0</v>
      </c>
      <c r="L188" s="167">
        <f>SUM(L189,L190)</f>
        <v>0</v>
      </c>
    </row>
    <row r="189" spans="1:12" ht="36" x14ac:dyDescent="0.25">
      <c r="A189" s="168">
        <v>4240</v>
      </c>
      <c r="B189" s="65" t="s">
        <v>197</v>
      </c>
      <c r="C189" s="66">
        <f t="shared" ref="C189:C264" si="23">SUM(D189:G189)</f>
        <v>0</v>
      </c>
      <c r="D189" s="68"/>
      <c r="E189" s="68"/>
      <c r="F189" s="68"/>
      <c r="G189" s="154"/>
      <c r="H189" s="66">
        <f t="shared" ref="H189:H263" si="24">SUM(I189:L189)</f>
        <v>0</v>
      </c>
      <c r="I189" s="68"/>
      <c r="J189" s="68"/>
      <c r="K189" s="68"/>
      <c r="L189" s="155"/>
    </row>
    <row r="190" spans="1:12" ht="24" x14ac:dyDescent="0.25">
      <c r="A190" s="159">
        <v>4250</v>
      </c>
      <c r="B190" s="71" t="s">
        <v>198</v>
      </c>
      <c r="C190" s="72">
        <f t="shared" si="23"/>
        <v>0</v>
      </c>
      <c r="D190" s="74"/>
      <c r="E190" s="74"/>
      <c r="F190" s="74"/>
      <c r="G190" s="157"/>
      <c r="H190" s="72">
        <f t="shared" si="24"/>
        <v>0</v>
      </c>
      <c r="I190" s="74"/>
      <c r="J190" s="74"/>
      <c r="K190" s="74"/>
      <c r="L190" s="158"/>
    </row>
    <row r="191" spans="1:12" x14ac:dyDescent="0.25">
      <c r="A191" s="56">
        <v>4300</v>
      </c>
      <c r="B191" s="147" t="s">
        <v>199</v>
      </c>
      <c r="C191" s="57">
        <f t="shared" si="23"/>
        <v>0</v>
      </c>
      <c r="D191" s="63">
        <f>SUM(D192)</f>
        <v>0</v>
      </c>
      <c r="E191" s="63">
        <f>SUM(E192)</f>
        <v>0</v>
      </c>
      <c r="F191" s="63">
        <f>SUM(F192)</f>
        <v>0</v>
      </c>
      <c r="G191" s="166">
        <f>SUM(G192)</f>
        <v>0</v>
      </c>
      <c r="H191" s="57">
        <f t="shared" si="24"/>
        <v>0</v>
      </c>
      <c r="I191" s="63">
        <f>SUM(I192)</f>
        <v>0</v>
      </c>
      <c r="J191" s="63">
        <f>SUM(J192)</f>
        <v>0</v>
      </c>
      <c r="K191" s="63">
        <f>SUM(K192)</f>
        <v>0</v>
      </c>
      <c r="L191" s="167">
        <f>SUM(L192)</f>
        <v>0</v>
      </c>
    </row>
    <row r="192" spans="1:12" ht="24" x14ac:dyDescent="0.25">
      <c r="A192" s="168">
        <v>4310</v>
      </c>
      <c r="B192" s="65" t="s">
        <v>200</v>
      </c>
      <c r="C192" s="66">
        <f>SUM(D192:G192)</f>
        <v>0</v>
      </c>
      <c r="D192" s="169">
        <f>SUM(D193:D193)</f>
        <v>0</v>
      </c>
      <c r="E192" s="169">
        <f>SUM(E193:E193)</f>
        <v>0</v>
      </c>
      <c r="F192" s="169">
        <f>SUM(F193:F193)</f>
        <v>0</v>
      </c>
      <c r="G192" s="170">
        <f>SUM(G193:G193)</f>
        <v>0</v>
      </c>
      <c r="H192" s="66">
        <f t="shared" si="24"/>
        <v>0</v>
      </c>
      <c r="I192" s="169">
        <f>SUM(I193:I193)</f>
        <v>0</v>
      </c>
      <c r="J192" s="169">
        <f>SUM(J193:J193)</f>
        <v>0</v>
      </c>
      <c r="K192" s="169">
        <f>SUM(K193:K193)</f>
        <v>0</v>
      </c>
      <c r="L192" s="171">
        <f>SUM(L193:L193)</f>
        <v>0</v>
      </c>
    </row>
    <row r="193" spans="1:12" ht="36" x14ac:dyDescent="0.25">
      <c r="A193" s="44">
        <v>4311</v>
      </c>
      <c r="B193" s="71" t="s">
        <v>201</v>
      </c>
      <c r="C193" s="72">
        <f t="shared" si="23"/>
        <v>0</v>
      </c>
      <c r="D193" s="74"/>
      <c r="E193" s="74"/>
      <c r="F193" s="74"/>
      <c r="G193" s="157"/>
      <c r="H193" s="72">
        <f t="shared" si="24"/>
        <v>0</v>
      </c>
      <c r="I193" s="74"/>
      <c r="J193" s="74"/>
      <c r="K193" s="74"/>
      <c r="L193" s="158"/>
    </row>
    <row r="194" spans="1:12" s="24" customFormat="1" ht="24" x14ac:dyDescent="0.25">
      <c r="A194" s="198"/>
      <c r="B194" s="19" t="s">
        <v>202</v>
      </c>
      <c r="C194" s="138">
        <f t="shared" si="23"/>
        <v>2300</v>
      </c>
      <c r="D194" s="139">
        <f>SUM(D195,D230,D269)</f>
        <v>2300</v>
      </c>
      <c r="E194" s="139">
        <f>SUM(E195,E230,E269)</f>
        <v>0</v>
      </c>
      <c r="F194" s="139">
        <f>SUM(F195,F230,F269)</f>
        <v>0</v>
      </c>
      <c r="G194" s="139">
        <f>SUM(G195,G230,G269)</f>
        <v>0</v>
      </c>
      <c r="H194" s="138">
        <f t="shared" si="24"/>
        <v>4065</v>
      </c>
      <c r="I194" s="139">
        <f>SUM(I195,I230,I269)</f>
        <v>4065</v>
      </c>
      <c r="J194" s="139">
        <f>SUM(J195,J230,J269)</f>
        <v>0</v>
      </c>
      <c r="K194" s="139">
        <f>SUM(K195,K230,K269)</f>
        <v>0</v>
      </c>
      <c r="L194" s="199">
        <f>SUM(L195,L230,L269)</f>
        <v>0</v>
      </c>
    </row>
    <row r="195" spans="1:12" x14ac:dyDescent="0.25">
      <c r="A195" s="142">
        <v>5000</v>
      </c>
      <c r="B195" s="142" t="s">
        <v>203</v>
      </c>
      <c r="C195" s="143">
        <f t="shared" si="23"/>
        <v>2300</v>
      </c>
      <c r="D195" s="144">
        <f>D196+D204</f>
        <v>2300</v>
      </c>
      <c r="E195" s="144">
        <f>E196+E204</f>
        <v>0</v>
      </c>
      <c r="F195" s="144">
        <f>F196+F204</f>
        <v>0</v>
      </c>
      <c r="G195" s="144">
        <f>G196+G204</f>
        <v>0</v>
      </c>
      <c r="H195" s="143">
        <f t="shared" si="24"/>
        <v>4065</v>
      </c>
      <c r="I195" s="144">
        <f>I196+I204</f>
        <v>4065</v>
      </c>
      <c r="J195" s="144">
        <f>J196+J204</f>
        <v>0</v>
      </c>
      <c r="K195" s="144">
        <f>K196+K204</f>
        <v>0</v>
      </c>
      <c r="L195" s="200">
        <f>L196+L204</f>
        <v>0</v>
      </c>
    </row>
    <row r="196" spans="1:12" x14ac:dyDescent="0.25">
      <c r="A196" s="56">
        <v>5100</v>
      </c>
      <c r="B196" s="147" t="s">
        <v>204</v>
      </c>
      <c r="C196" s="57">
        <f t="shared" si="23"/>
        <v>0</v>
      </c>
      <c r="D196" s="63">
        <f>D197+D198+D201+D202+D203</f>
        <v>0</v>
      </c>
      <c r="E196" s="63">
        <f>E197+E198+E201+E202+E203</f>
        <v>0</v>
      </c>
      <c r="F196" s="63">
        <f>F197+F198+F201+F202+F203</f>
        <v>0</v>
      </c>
      <c r="G196" s="166">
        <f>G197+G198+G201+G202+G203</f>
        <v>0</v>
      </c>
      <c r="H196" s="57">
        <f t="shared" si="24"/>
        <v>65</v>
      </c>
      <c r="I196" s="63">
        <f>I197+I198+I201+I202+I203</f>
        <v>65</v>
      </c>
      <c r="J196" s="63">
        <f>J197+J198+J201+J202+J203</f>
        <v>0</v>
      </c>
      <c r="K196" s="63">
        <f>K197+K198+K201+K202+K203</f>
        <v>0</v>
      </c>
      <c r="L196" s="167">
        <f>L197+L198+L201+L202+L203</f>
        <v>0</v>
      </c>
    </row>
    <row r="197" spans="1:12" x14ac:dyDescent="0.25">
      <c r="A197" s="168">
        <v>5110</v>
      </c>
      <c r="B197" s="65" t="s">
        <v>205</v>
      </c>
      <c r="C197" s="66">
        <f t="shared" si="23"/>
        <v>0</v>
      </c>
      <c r="D197" s="68"/>
      <c r="E197" s="68"/>
      <c r="F197" s="68"/>
      <c r="G197" s="154"/>
      <c r="H197" s="66">
        <f t="shared" si="24"/>
        <v>0</v>
      </c>
      <c r="I197" s="68"/>
      <c r="J197" s="68"/>
      <c r="K197" s="68"/>
      <c r="L197" s="155"/>
    </row>
    <row r="198" spans="1:12" ht="24" x14ac:dyDescent="0.25">
      <c r="A198" s="159">
        <v>5120</v>
      </c>
      <c r="B198" s="71" t="s">
        <v>206</v>
      </c>
      <c r="C198" s="72">
        <f t="shared" si="23"/>
        <v>0</v>
      </c>
      <c r="D198" s="160">
        <f>D199+D200</f>
        <v>0</v>
      </c>
      <c r="E198" s="160">
        <f>E199+E200</f>
        <v>0</v>
      </c>
      <c r="F198" s="160">
        <f>F199+F200</f>
        <v>0</v>
      </c>
      <c r="G198" s="161">
        <f>G199+G200</f>
        <v>0</v>
      </c>
      <c r="H198" s="72">
        <f t="shared" si="24"/>
        <v>65</v>
      </c>
      <c r="I198" s="160">
        <f>I199+I200</f>
        <v>65</v>
      </c>
      <c r="J198" s="160">
        <f>J199+J200</f>
        <v>0</v>
      </c>
      <c r="K198" s="160">
        <f>K199+K200</f>
        <v>0</v>
      </c>
      <c r="L198" s="162">
        <f>L199+L200</f>
        <v>0</v>
      </c>
    </row>
    <row r="199" spans="1:12" x14ac:dyDescent="0.25">
      <c r="A199" s="44">
        <v>5121</v>
      </c>
      <c r="B199" s="71" t="s">
        <v>207</v>
      </c>
      <c r="C199" s="72">
        <f t="shared" si="23"/>
        <v>0</v>
      </c>
      <c r="D199" s="74"/>
      <c r="E199" s="74"/>
      <c r="F199" s="74"/>
      <c r="G199" s="157"/>
      <c r="H199" s="72">
        <f t="shared" si="24"/>
        <v>65</v>
      </c>
      <c r="I199" s="74">
        <v>65</v>
      </c>
      <c r="J199" s="74"/>
      <c r="K199" s="74"/>
      <c r="L199" s="158"/>
    </row>
    <row r="200" spans="1:12" ht="24" x14ac:dyDescent="0.25">
      <c r="A200" s="44">
        <v>5129</v>
      </c>
      <c r="B200" s="71" t="s">
        <v>208</v>
      </c>
      <c r="C200" s="72">
        <f t="shared" si="23"/>
        <v>0</v>
      </c>
      <c r="D200" s="74"/>
      <c r="E200" s="74"/>
      <c r="F200" s="74"/>
      <c r="G200" s="157"/>
      <c r="H200" s="72">
        <f t="shared" si="24"/>
        <v>0</v>
      </c>
      <c r="I200" s="74"/>
      <c r="J200" s="74"/>
      <c r="K200" s="74"/>
      <c r="L200" s="158"/>
    </row>
    <row r="201" spans="1:12" x14ac:dyDescent="0.25">
      <c r="A201" s="159">
        <v>5130</v>
      </c>
      <c r="B201" s="71" t="s">
        <v>209</v>
      </c>
      <c r="C201" s="72">
        <f t="shared" si="23"/>
        <v>0</v>
      </c>
      <c r="D201" s="74"/>
      <c r="E201" s="74"/>
      <c r="F201" s="74"/>
      <c r="G201" s="157"/>
      <c r="H201" s="72">
        <f t="shared" si="24"/>
        <v>0</v>
      </c>
      <c r="I201" s="74"/>
      <c r="J201" s="74"/>
      <c r="K201" s="74"/>
      <c r="L201" s="158"/>
    </row>
    <row r="202" spans="1:12" x14ac:dyDescent="0.25">
      <c r="A202" s="159">
        <v>5140</v>
      </c>
      <c r="B202" s="71" t="s">
        <v>210</v>
      </c>
      <c r="C202" s="72">
        <f t="shared" si="23"/>
        <v>0</v>
      </c>
      <c r="D202" s="74"/>
      <c r="E202" s="74"/>
      <c r="F202" s="74"/>
      <c r="G202" s="157"/>
      <c r="H202" s="72">
        <f t="shared" si="24"/>
        <v>0</v>
      </c>
      <c r="I202" s="74"/>
      <c r="J202" s="74"/>
      <c r="K202" s="74"/>
      <c r="L202" s="158"/>
    </row>
    <row r="203" spans="1:12" ht="24" x14ac:dyDescent="0.25">
      <c r="A203" s="159">
        <v>5170</v>
      </c>
      <c r="B203" s="71" t="s">
        <v>211</v>
      </c>
      <c r="C203" s="72">
        <f t="shared" si="23"/>
        <v>0</v>
      </c>
      <c r="D203" s="74"/>
      <c r="E203" s="74"/>
      <c r="F203" s="74"/>
      <c r="G203" s="157"/>
      <c r="H203" s="72">
        <f t="shared" si="24"/>
        <v>0</v>
      </c>
      <c r="I203" s="74"/>
      <c r="J203" s="74"/>
      <c r="K203" s="74"/>
      <c r="L203" s="158"/>
    </row>
    <row r="204" spans="1:12" x14ac:dyDescent="0.25">
      <c r="A204" s="56">
        <v>5200</v>
      </c>
      <c r="B204" s="147" t="s">
        <v>212</v>
      </c>
      <c r="C204" s="57">
        <f t="shared" si="23"/>
        <v>2300</v>
      </c>
      <c r="D204" s="63">
        <f>D205+D215+D216+D225+D226+D227+D229</f>
        <v>2300</v>
      </c>
      <c r="E204" s="63">
        <f>E205+E215+E216+E225+E226+E227+E229</f>
        <v>0</v>
      </c>
      <c r="F204" s="63">
        <f>F205+F215+F216+F225+F226+F227+F229</f>
        <v>0</v>
      </c>
      <c r="G204" s="166">
        <f>G205+G215+G216+G225+G226+G227+G229</f>
        <v>0</v>
      </c>
      <c r="H204" s="57">
        <f t="shared" si="24"/>
        <v>4000</v>
      </c>
      <c r="I204" s="63">
        <f>I205+I215+I216+I225+I226+I227+I229</f>
        <v>4000</v>
      </c>
      <c r="J204" s="63">
        <f>J205+J215+J216+J225+J226+J227+J229</f>
        <v>0</v>
      </c>
      <c r="K204" s="63">
        <f>K205+K215+K216+K225+K226+K227+K229</f>
        <v>0</v>
      </c>
      <c r="L204" s="167">
        <f>L205+L215+L216+L225+L226+L227+L229</f>
        <v>0</v>
      </c>
    </row>
    <row r="205" spans="1:12" x14ac:dyDescent="0.25">
      <c r="A205" s="150">
        <v>5210</v>
      </c>
      <c r="B205" s="112" t="s">
        <v>213</v>
      </c>
      <c r="C205" s="117">
        <f t="shared" si="23"/>
        <v>0</v>
      </c>
      <c r="D205" s="151">
        <f>SUM(D206:D214)</f>
        <v>0</v>
      </c>
      <c r="E205" s="151">
        <f>SUM(E206:E214)</f>
        <v>0</v>
      </c>
      <c r="F205" s="151">
        <f>SUM(F206:F214)</f>
        <v>0</v>
      </c>
      <c r="G205" s="152">
        <f>SUM(G206:G214)</f>
        <v>0</v>
      </c>
      <c r="H205" s="117">
        <f t="shared" si="24"/>
        <v>0</v>
      </c>
      <c r="I205" s="151">
        <f>SUM(I206:I214)</f>
        <v>0</v>
      </c>
      <c r="J205" s="151">
        <f>SUM(J206:J214)</f>
        <v>0</v>
      </c>
      <c r="K205" s="151">
        <f>SUM(K206:K214)</f>
        <v>0</v>
      </c>
      <c r="L205" s="153">
        <f>SUM(L206:L214)</f>
        <v>0</v>
      </c>
    </row>
    <row r="206" spans="1:12" x14ac:dyDescent="0.25">
      <c r="A206" s="38">
        <v>5211</v>
      </c>
      <c r="B206" s="65" t="s">
        <v>214</v>
      </c>
      <c r="C206" s="66">
        <f t="shared" si="23"/>
        <v>0</v>
      </c>
      <c r="D206" s="68"/>
      <c r="E206" s="68"/>
      <c r="F206" s="68"/>
      <c r="G206" s="154"/>
      <c r="H206" s="66">
        <f t="shared" si="24"/>
        <v>0</v>
      </c>
      <c r="I206" s="68"/>
      <c r="J206" s="68"/>
      <c r="K206" s="68"/>
      <c r="L206" s="155"/>
    </row>
    <row r="207" spans="1:12" x14ac:dyDescent="0.25">
      <c r="A207" s="44">
        <v>5212</v>
      </c>
      <c r="B207" s="71" t="s">
        <v>215</v>
      </c>
      <c r="C207" s="72">
        <f t="shared" si="23"/>
        <v>0</v>
      </c>
      <c r="D207" s="74"/>
      <c r="E207" s="74"/>
      <c r="F207" s="74"/>
      <c r="G207" s="157"/>
      <c r="H207" s="72">
        <f t="shared" si="24"/>
        <v>0</v>
      </c>
      <c r="I207" s="74"/>
      <c r="J207" s="74"/>
      <c r="K207" s="74"/>
      <c r="L207" s="158"/>
    </row>
    <row r="208" spans="1:12" x14ac:dyDescent="0.25">
      <c r="A208" s="44">
        <v>5213</v>
      </c>
      <c r="B208" s="71" t="s">
        <v>216</v>
      </c>
      <c r="C208" s="72">
        <f t="shared" si="23"/>
        <v>0</v>
      </c>
      <c r="D208" s="74"/>
      <c r="E208" s="74"/>
      <c r="F208" s="74"/>
      <c r="G208" s="157"/>
      <c r="H208" s="72">
        <f t="shared" si="24"/>
        <v>0</v>
      </c>
      <c r="I208" s="74"/>
      <c r="J208" s="74"/>
      <c r="K208" s="74"/>
      <c r="L208" s="158"/>
    </row>
    <row r="209" spans="1:12" x14ac:dyDescent="0.25">
      <c r="A209" s="44">
        <v>5214</v>
      </c>
      <c r="B209" s="71" t="s">
        <v>217</v>
      </c>
      <c r="C209" s="72">
        <f t="shared" si="23"/>
        <v>0</v>
      </c>
      <c r="D209" s="74"/>
      <c r="E209" s="74"/>
      <c r="F209" s="74"/>
      <c r="G209" s="157"/>
      <c r="H209" s="72">
        <f t="shared" si="24"/>
        <v>0</v>
      </c>
      <c r="I209" s="74"/>
      <c r="J209" s="74"/>
      <c r="K209" s="74"/>
      <c r="L209" s="158"/>
    </row>
    <row r="210" spans="1:12" x14ac:dyDescent="0.25">
      <c r="A210" s="44">
        <v>5215</v>
      </c>
      <c r="B210" s="71" t="s">
        <v>218</v>
      </c>
      <c r="C210" s="72">
        <f>SUM(D210:G210)</f>
        <v>0</v>
      </c>
      <c r="D210" s="74"/>
      <c r="E210" s="74"/>
      <c r="F210" s="74"/>
      <c r="G210" s="157"/>
      <c r="H210" s="72">
        <f>SUM(I210:L210)</f>
        <v>0</v>
      </c>
      <c r="I210" s="74"/>
      <c r="J210" s="74"/>
      <c r="K210" s="74"/>
      <c r="L210" s="158"/>
    </row>
    <row r="211" spans="1:12" ht="14.25" customHeight="1" x14ac:dyDescent="0.25">
      <c r="A211" s="44">
        <v>5216</v>
      </c>
      <c r="B211" s="71" t="s">
        <v>219</v>
      </c>
      <c r="C211" s="72">
        <f t="shared" si="23"/>
        <v>0</v>
      </c>
      <c r="D211" s="74"/>
      <c r="E211" s="74"/>
      <c r="F211" s="74"/>
      <c r="G211" s="157"/>
      <c r="H211" s="72">
        <f t="shared" si="24"/>
        <v>0</v>
      </c>
      <c r="I211" s="74"/>
      <c r="J211" s="74"/>
      <c r="K211" s="74"/>
      <c r="L211" s="158"/>
    </row>
    <row r="212" spans="1:12" x14ac:dyDescent="0.25">
      <c r="A212" s="44">
        <v>5217</v>
      </c>
      <c r="B212" s="71" t="s">
        <v>220</v>
      </c>
      <c r="C212" s="72">
        <f t="shared" si="23"/>
        <v>0</v>
      </c>
      <c r="D212" s="74"/>
      <c r="E212" s="74"/>
      <c r="F212" s="74"/>
      <c r="G212" s="157"/>
      <c r="H212" s="72">
        <f t="shared" si="24"/>
        <v>0</v>
      </c>
      <c r="I212" s="74"/>
      <c r="J212" s="74"/>
      <c r="K212" s="74"/>
      <c r="L212" s="158"/>
    </row>
    <row r="213" spans="1:12" x14ac:dyDescent="0.25">
      <c r="A213" s="44">
        <v>5218</v>
      </c>
      <c r="B213" s="71" t="s">
        <v>221</v>
      </c>
      <c r="C213" s="72">
        <f t="shared" si="23"/>
        <v>0</v>
      </c>
      <c r="D213" s="74"/>
      <c r="E213" s="74"/>
      <c r="F213" s="74"/>
      <c r="G213" s="157"/>
      <c r="H213" s="72">
        <f t="shared" si="24"/>
        <v>0</v>
      </c>
      <c r="I213" s="74"/>
      <c r="J213" s="74"/>
      <c r="K213" s="74"/>
      <c r="L213" s="158"/>
    </row>
    <row r="214" spans="1:12" x14ac:dyDescent="0.25">
      <c r="A214" s="44">
        <v>5219</v>
      </c>
      <c r="B214" s="71" t="s">
        <v>222</v>
      </c>
      <c r="C214" s="72">
        <f t="shared" si="23"/>
        <v>0</v>
      </c>
      <c r="D214" s="74"/>
      <c r="E214" s="74"/>
      <c r="F214" s="74"/>
      <c r="G214" s="157"/>
      <c r="H214" s="72">
        <f t="shared" si="24"/>
        <v>0</v>
      </c>
      <c r="I214" s="74"/>
      <c r="J214" s="74"/>
      <c r="K214" s="74"/>
      <c r="L214" s="158"/>
    </row>
    <row r="215" spans="1:12" ht="13.5" customHeight="1" x14ac:dyDescent="0.25">
      <c r="A215" s="159">
        <v>5220</v>
      </c>
      <c r="B215" s="71" t="s">
        <v>223</v>
      </c>
      <c r="C215" s="72">
        <f t="shared" si="23"/>
        <v>0</v>
      </c>
      <c r="D215" s="74"/>
      <c r="E215" s="74"/>
      <c r="F215" s="74"/>
      <c r="G215" s="157"/>
      <c r="H215" s="72">
        <f t="shared" si="24"/>
        <v>0</v>
      </c>
      <c r="I215" s="74"/>
      <c r="J215" s="74"/>
      <c r="K215" s="74"/>
      <c r="L215" s="158"/>
    </row>
    <row r="216" spans="1:12" x14ac:dyDescent="0.25">
      <c r="A216" s="159">
        <v>5230</v>
      </c>
      <c r="B216" s="71" t="s">
        <v>224</v>
      </c>
      <c r="C216" s="72">
        <f t="shared" si="23"/>
        <v>2300</v>
      </c>
      <c r="D216" s="160">
        <f>SUM(D217:D224)</f>
        <v>2300</v>
      </c>
      <c r="E216" s="160">
        <f>SUM(E217:E224)</f>
        <v>0</v>
      </c>
      <c r="F216" s="160">
        <f>SUM(F217:F224)</f>
        <v>0</v>
      </c>
      <c r="G216" s="161">
        <f>SUM(G217:G224)</f>
        <v>0</v>
      </c>
      <c r="H216" s="72">
        <f t="shared" si="24"/>
        <v>4000</v>
      </c>
      <c r="I216" s="160">
        <f>SUM(I217:I224)</f>
        <v>4000</v>
      </c>
      <c r="J216" s="160">
        <f>SUM(J217:J224)</f>
        <v>0</v>
      </c>
      <c r="K216" s="160">
        <f>SUM(K217:K224)</f>
        <v>0</v>
      </c>
      <c r="L216" s="162">
        <f>SUM(L217:L224)</f>
        <v>0</v>
      </c>
    </row>
    <row r="217" spans="1:12" x14ac:dyDescent="0.25">
      <c r="A217" s="44">
        <v>5231</v>
      </c>
      <c r="B217" s="71" t="s">
        <v>225</v>
      </c>
      <c r="C217" s="72">
        <f t="shared" si="23"/>
        <v>0</v>
      </c>
      <c r="D217" s="74"/>
      <c r="E217" s="74"/>
      <c r="F217" s="74"/>
      <c r="G217" s="157"/>
      <c r="H217" s="72">
        <f t="shared" si="24"/>
        <v>0</v>
      </c>
      <c r="I217" s="74"/>
      <c r="J217" s="74"/>
      <c r="K217" s="74"/>
      <c r="L217" s="158"/>
    </row>
    <row r="218" spans="1:12" x14ac:dyDescent="0.25">
      <c r="A218" s="44">
        <v>5232</v>
      </c>
      <c r="B218" s="71" t="s">
        <v>226</v>
      </c>
      <c r="C218" s="72">
        <f t="shared" si="23"/>
        <v>1200</v>
      </c>
      <c r="D218" s="74">
        <v>1200</v>
      </c>
      <c r="E218" s="74"/>
      <c r="F218" s="74"/>
      <c r="G218" s="157"/>
      <c r="H218" s="72">
        <f t="shared" si="24"/>
        <v>1200</v>
      </c>
      <c r="I218" s="74">
        <v>1200</v>
      </c>
      <c r="J218" s="74"/>
      <c r="K218" s="74"/>
      <c r="L218" s="158"/>
    </row>
    <row r="219" spans="1:12" x14ac:dyDescent="0.25">
      <c r="A219" s="44">
        <v>5233</v>
      </c>
      <c r="B219" s="71" t="s">
        <v>227</v>
      </c>
      <c r="C219" s="201">
        <f t="shared" si="23"/>
        <v>0</v>
      </c>
      <c r="D219" s="74">
        <v>0</v>
      </c>
      <c r="E219" s="74"/>
      <c r="F219" s="74"/>
      <c r="G219" s="157"/>
      <c r="H219" s="72">
        <f t="shared" si="24"/>
        <v>0</v>
      </c>
      <c r="I219" s="74"/>
      <c r="J219" s="74"/>
      <c r="K219" s="74"/>
      <c r="L219" s="158"/>
    </row>
    <row r="220" spans="1:12" ht="24" x14ac:dyDescent="0.25">
      <c r="A220" s="44">
        <v>5234</v>
      </c>
      <c r="B220" s="71" t="s">
        <v>228</v>
      </c>
      <c r="C220" s="201">
        <f t="shared" si="23"/>
        <v>0</v>
      </c>
      <c r="D220" s="74"/>
      <c r="E220" s="74"/>
      <c r="F220" s="74"/>
      <c r="G220" s="157"/>
      <c r="H220" s="72">
        <f t="shared" si="24"/>
        <v>0</v>
      </c>
      <c r="I220" s="74"/>
      <c r="J220" s="74"/>
      <c r="K220" s="74"/>
      <c r="L220" s="158"/>
    </row>
    <row r="221" spans="1:12" ht="14.25" customHeight="1" x14ac:dyDescent="0.25">
      <c r="A221" s="44">
        <v>5236</v>
      </c>
      <c r="B221" s="71" t="s">
        <v>229</v>
      </c>
      <c r="C221" s="201">
        <f t="shared" si="23"/>
        <v>0</v>
      </c>
      <c r="D221" s="74"/>
      <c r="E221" s="74"/>
      <c r="F221" s="74"/>
      <c r="G221" s="157"/>
      <c r="H221" s="72">
        <f t="shared" si="24"/>
        <v>0</v>
      </c>
      <c r="I221" s="74"/>
      <c r="J221" s="74"/>
      <c r="K221" s="74"/>
      <c r="L221" s="158"/>
    </row>
    <row r="222" spans="1:12" ht="14.25" customHeight="1" x14ac:dyDescent="0.25">
      <c r="A222" s="44">
        <v>5237</v>
      </c>
      <c r="B222" s="71" t="s">
        <v>230</v>
      </c>
      <c r="C222" s="201">
        <f t="shared" si="23"/>
        <v>0</v>
      </c>
      <c r="D222" s="74"/>
      <c r="E222" s="74"/>
      <c r="F222" s="74"/>
      <c r="G222" s="157"/>
      <c r="H222" s="72">
        <f t="shared" si="24"/>
        <v>0</v>
      </c>
      <c r="I222" s="74"/>
      <c r="J222" s="74"/>
      <c r="K222" s="74"/>
      <c r="L222" s="158"/>
    </row>
    <row r="223" spans="1:12" ht="24" x14ac:dyDescent="0.25">
      <c r="A223" s="44">
        <v>5238</v>
      </c>
      <c r="B223" s="71" t="s">
        <v>231</v>
      </c>
      <c r="C223" s="201">
        <f t="shared" si="23"/>
        <v>0</v>
      </c>
      <c r="D223" s="74"/>
      <c r="E223" s="74"/>
      <c r="F223" s="74"/>
      <c r="G223" s="157"/>
      <c r="H223" s="72">
        <f t="shared" si="24"/>
        <v>1700</v>
      </c>
      <c r="I223" s="74">
        <f>600+1100</f>
        <v>1700</v>
      </c>
      <c r="J223" s="74"/>
      <c r="K223" s="74"/>
      <c r="L223" s="158"/>
    </row>
    <row r="224" spans="1:12" ht="24" x14ac:dyDescent="0.25">
      <c r="A224" s="44">
        <v>5239</v>
      </c>
      <c r="B224" s="71" t="s">
        <v>232</v>
      </c>
      <c r="C224" s="201">
        <f t="shared" si="23"/>
        <v>1100</v>
      </c>
      <c r="D224" s="74">
        <v>1100</v>
      </c>
      <c r="E224" s="74"/>
      <c r="F224" s="74"/>
      <c r="G224" s="157"/>
      <c r="H224" s="72">
        <f t="shared" si="24"/>
        <v>1100</v>
      </c>
      <c r="I224" s="74">
        <v>1100</v>
      </c>
      <c r="J224" s="74"/>
      <c r="K224" s="74"/>
      <c r="L224" s="158"/>
    </row>
    <row r="225" spans="1:12" ht="24" x14ac:dyDescent="0.25">
      <c r="A225" s="159">
        <v>5240</v>
      </c>
      <c r="B225" s="71" t="s">
        <v>233</v>
      </c>
      <c r="C225" s="201">
        <f t="shared" si="23"/>
        <v>0</v>
      </c>
      <c r="D225" s="74"/>
      <c r="E225" s="74"/>
      <c r="F225" s="74"/>
      <c r="G225" s="157"/>
      <c r="H225" s="72">
        <f t="shared" si="24"/>
        <v>0</v>
      </c>
      <c r="I225" s="74"/>
      <c r="J225" s="74"/>
      <c r="K225" s="74"/>
      <c r="L225" s="158"/>
    </row>
    <row r="226" spans="1:12" x14ac:dyDescent="0.25">
      <c r="A226" s="159">
        <v>5250</v>
      </c>
      <c r="B226" s="71" t="s">
        <v>234</v>
      </c>
      <c r="C226" s="201">
        <f t="shared" si="23"/>
        <v>0</v>
      </c>
      <c r="D226" s="74"/>
      <c r="E226" s="74"/>
      <c r="F226" s="74"/>
      <c r="G226" s="157"/>
      <c r="H226" s="72">
        <f t="shared" si="24"/>
        <v>0</v>
      </c>
      <c r="I226" s="74"/>
      <c r="J226" s="74"/>
      <c r="K226" s="74"/>
      <c r="L226" s="158"/>
    </row>
    <row r="227" spans="1:12" x14ac:dyDescent="0.25">
      <c r="A227" s="159">
        <v>5260</v>
      </c>
      <c r="B227" s="71" t="s">
        <v>235</v>
      </c>
      <c r="C227" s="201">
        <f t="shared" si="23"/>
        <v>0</v>
      </c>
      <c r="D227" s="160">
        <f>SUM(D228)</f>
        <v>0</v>
      </c>
      <c r="E227" s="160">
        <f>SUM(E228)</f>
        <v>0</v>
      </c>
      <c r="F227" s="160">
        <f>SUM(F228)</f>
        <v>0</v>
      </c>
      <c r="G227" s="161">
        <f>SUM(G228)</f>
        <v>0</v>
      </c>
      <c r="H227" s="72">
        <f t="shared" si="24"/>
        <v>0</v>
      </c>
      <c r="I227" s="160">
        <f>SUM(I228)</f>
        <v>0</v>
      </c>
      <c r="J227" s="160">
        <f>SUM(J228)</f>
        <v>0</v>
      </c>
      <c r="K227" s="160">
        <f>SUM(K228)</f>
        <v>0</v>
      </c>
      <c r="L227" s="162">
        <f>SUM(L228)</f>
        <v>0</v>
      </c>
    </row>
    <row r="228" spans="1:12" ht="24" x14ac:dyDescent="0.25">
      <c r="A228" s="44">
        <v>5269</v>
      </c>
      <c r="B228" s="71" t="s">
        <v>236</v>
      </c>
      <c r="C228" s="201">
        <f t="shared" si="23"/>
        <v>0</v>
      </c>
      <c r="D228" s="74"/>
      <c r="E228" s="74"/>
      <c r="F228" s="74"/>
      <c r="G228" s="157"/>
      <c r="H228" s="72">
        <f t="shared" si="24"/>
        <v>0</v>
      </c>
      <c r="I228" s="74"/>
      <c r="J228" s="74"/>
      <c r="K228" s="74"/>
      <c r="L228" s="158"/>
    </row>
    <row r="229" spans="1:12" ht="24" x14ac:dyDescent="0.25">
      <c r="A229" s="150">
        <v>5270</v>
      </c>
      <c r="B229" s="112" t="s">
        <v>237</v>
      </c>
      <c r="C229" s="202">
        <f t="shared" si="23"/>
        <v>0</v>
      </c>
      <c r="D229" s="163"/>
      <c r="E229" s="163"/>
      <c r="F229" s="163"/>
      <c r="G229" s="164"/>
      <c r="H229" s="117">
        <f t="shared" si="24"/>
        <v>0</v>
      </c>
      <c r="I229" s="163"/>
      <c r="J229" s="163"/>
      <c r="K229" s="163"/>
      <c r="L229" s="165"/>
    </row>
    <row r="230" spans="1:12" x14ac:dyDescent="0.25">
      <c r="A230" s="142">
        <v>6000</v>
      </c>
      <c r="B230" s="142" t="s">
        <v>238</v>
      </c>
      <c r="C230" s="203">
        <f t="shared" si="23"/>
        <v>0</v>
      </c>
      <c r="D230" s="144">
        <f>D231+D251+D259</f>
        <v>0</v>
      </c>
      <c r="E230" s="144">
        <f>E231+E251+E259</f>
        <v>0</v>
      </c>
      <c r="F230" s="144">
        <f>F231+F251+F259</f>
        <v>0</v>
      </c>
      <c r="G230" s="145">
        <f>G231+G251+G259</f>
        <v>0</v>
      </c>
      <c r="H230" s="143">
        <f t="shared" si="24"/>
        <v>0</v>
      </c>
      <c r="I230" s="144">
        <f>I231+I251+I259</f>
        <v>0</v>
      </c>
      <c r="J230" s="144">
        <f>J231+J251+J259</f>
        <v>0</v>
      </c>
      <c r="K230" s="144">
        <f>K231+K251+K259</f>
        <v>0</v>
      </c>
      <c r="L230" s="146">
        <f>L231+L251+L259</f>
        <v>0</v>
      </c>
    </row>
    <row r="231" spans="1:12" ht="14.25" customHeight="1" x14ac:dyDescent="0.25">
      <c r="A231" s="192">
        <v>6200</v>
      </c>
      <c r="B231" s="183" t="s">
        <v>239</v>
      </c>
      <c r="C231" s="204">
        <f>SUM(D231:G231)</f>
        <v>0</v>
      </c>
      <c r="D231" s="194">
        <f>SUM(D232,D233,D235,D238,D244,D245,D246)</f>
        <v>0</v>
      </c>
      <c r="E231" s="194">
        <f>SUM(E232,E233,E235,E238,E244,E245,E246)</f>
        <v>0</v>
      </c>
      <c r="F231" s="194">
        <f>SUM(F232,F233,F235,F238,F244,F245,F246)</f>
        <v>0</v>
      </c>
      <c r="G231" s="194">
        <f>SUM(G232,G233,G235,G238,G244,G245,G246)</f>
        <v>0</v>
      </c>
      <c r="H231" s="193">
        <f t="shared" si="24"/>
        <v>0</v>
      </c>
      <c r="I231" s="194">
        <f>SUM(I232,I233,I235,I238,I244,I245,I246)</f>
        <v>0</v>
      </c>
      <c r="J231" s="194">
        <f>SUM(J232,J233,J235,J238,J244,J245,J246)</f>
        <v>0</v>
      </c>
      <c r="K231" s="194">
        <f>SUM(K232,K233,K235,K238,K244,K245,K246)</f>
        <v>0</v>
      </c>
      <c r="L231" s="149">
        <f>SUM(L232,L233,L235,L238,L244,L245,L246)</f>
        <v>0</v>
      </c>
    </row>
    <row r="232" spans="1:12" ht="24" x14ac:dyDescent="0.25">
      <c r="A232" s="168">
        <v>6220</v>
      </c>
      <c r="B232" s="65" t="s">
        <v>240</v>
      </c>
      <c r="C232" s="205">
        <f t="shared" si="23"/>
        <v>0</v>
      </c>
      <c r="D232" s="68"/>
      <c r="E232" s="68"/>
      <c r="F232" s="68"/>
      <c r="G232" s="206"/>
      <c r="H232" s="207">
        <f t="shared" si="24"/>
        <v>0</v>
      </c>
      <c r="I232" s="68"/>
      <c r="J232" s="68"/>
      <c r="K232" s="68"/>
      <c r="L232" s="155"/>
    </row>
    <row r="233" spans="1:12" x14ac:dyDescent="0.25">
      <c r="A233" s="159">
        <v>6230</v>
      </c>
      <c r="B233" s="71" t="s">
        <v>241</v>
      </c>
      <c r="C233" s="201">
        <f t="shared" si="23"/>
        <v>0</v>
      </c>
      <c r="D233" s="160">
        <f>SUM(D234)</f>
        <v>0</v>
      </c>
      <c r="E233" s="160">
        <f t="shared" ref="E233:L233" si="25">SUM(E234)</f>
        <v>0</v>
      </c>
      <c r="F233" s="160">
        <f t="shared" si="25"/>
        <v>0</v>
      </c>
      <c r="G233" s="161">
        <f t="shared" si="25"/>
        <v>0</v>
      </c>
      <c r="H233" s="208">
        <f t="shared" si="24"/>
        <v>0</v>
      </c>
      <c r="I233" s="160">
        <f t="shared" si="25"/>
        <v>0</v>
      </c>
      <c r="J233" s="160">
        <f t="shared" si="25"/>
        <v>0</v>
      </c>
      <c r="K233" s="160">
        <f t="shared" si="25"/>
        <v>0</v>
      </c>
      <c r="L233" s="162">
        <f t="shared" si="25"/>
        <v>0</v>
      </c>
    </row>
    <row r="234" spans="1:12" ht="24" x14ac:dyDescent="0.25">
      <c r="A234" s="44">
        <v>6239</v>
      </c>
      <c r="B234" s="65" t="s">
        <v>242</v>
      </c>
      <c r="C234" s="201">
        <f t="shared" si="23"/>
        <v>0</v>
      </c>
      <c r="D234" s="68"/>
      <c r="E234" s="68"/>
      <c r="F234" s="68"/>
      <c r="G234" s="154"/>
      <c r="H234" s="208">
        <f t="shared" si="24"/>
        <v>0</v>
      </c>
      <c r="I234" s="68"/>
      <c r="J234" s="68"/>
      <c r="K234" s="68"/>
      <c r="L234" s="155"/>
    </row>
    <row r="235" spans="1:12" ht="24" x14ac:dyDescent="0.25">
      <c r="A235" s="159">
        <v>6240</v>
      </c>
      <c r="B235" s="71" t="s">
        <v>243</v>
      </c>
      <c r="C235" s="201">
        <f>SUM(D235:G235)</f>
        <v>0</v>
      </c>
      <c r="D235" s="160">
        <f>SUM(D236:D237)</f>
        <v>0</v>
      </c>
      <c r="E235" s="160">
        <f>SUM(E236:E237)</f>
        <v>0</v>
      </c>
      <c r="F235" s="160">
        <f>SUM(F236:F237)</f>
        <v>0</v>
      </c>
      <c r="G235" s="161">
        <f>SUM(G236:G237)</f>
        <v>0</v>
      </c>
      <c r="H235" s="208">
        <f t="shared" si="24"/>
        <v>0</v>
      </c>
      <c r="I235" s="160">
        <f>SUM(I236:I237)</f>
        <v>0</v>
      </c>
      <c r="J235" s="160">
        <f>SUM(J236:J237)</f>
        <v>0</v>
      </c>
      <c r="K235" s="160">
        <f>SUM(K236:K237)</f>
        <v>0</v>
      </c>
      <c r="L235" s="162">
        <f>SUM(L236:L237)</f>
        <v>0</v>
      </c>
    </row>
    <row r="236" spans="1:12" x14ac:dyDescent="0.25">
      <c r="A236" s="44">
        <v>6241</v>
      </c>
      <c r="B236" s="71" t="s">
        <v>244</v>
      </c>
      <c r="C236" s="201">
        <f>SUM(D236:G236)</f>
        <v>0</v>
      </c>
      <c r="D236" s="74"/>
      <c r="E236" s="74"/>
      <c r="F236" s="74"/>
      <c r="G236" s="157"/>
      <c r="H236" s="208">
        <f>SUM(I236:L236)</f>
        <v>0</v>
      </c>
      <c r="I236" s="74"/>
      <c r="J236" s="74"/>
      <c r="K236" s="74"/>
      <c r="L236" s="158"/>
    </row>
    <row r="237" spans="1:12" x14ac:dyDescent="0.25">
      <c r="A237" s="44">
        <v>6242</v>
      </c>
      <c r="B237" s="71" t="s">
        <v>245</v>
      </c>
      <c r="C237" s="201">
        <f>SUM(D237:G237)</f>
        <v>0</v>
      </c>
      <c r="D237" s="74"/>
      <c r="E237" s="74"/>
      <c r="F237" s="74"/>
      <c r="G237" s="157"/>
      <c r="H237" s="208">
        <f t="shared" si="24"/>
        <v>0</v>
      </c>
      <c r="I237" s="74"/>
      <c r="J237" s="74"/>
      <c r="K237" s="74"/>
      <c r="L237" s="158"/>
    </row>
    <row r="238" spans="1:12" ht="25.5" customHeight="1" x14ac:dyDescent="0.25">
      <c r="A238" s="159">
        <v>6250</v>
      </c>
      <c r="B238" s="71" t="s">
        <v>246</v>
      </c>
      <c r="C238" s="201">
        <f>SUM(D238:G238)</f>
        <v>0</v>
      </c>
      <c r="D238" s="160">
        <f>SUM(D239:D243)</f>
        <v>0</v>
      </c>
      <c r="E238" s="160">
        <f>SUM(E239:E243)</f>
        <v>0</v>
      </c>
      <c r="F238" s="160">
        <f>SUM(F239:F243)</f>
        <v>0</v>
      </c>
      <c r="G238" s="161">
        <f>SUM(G239:G243)</f>
        <v>0</v>
      </c>
      <c r="H238" s="208">
        <f t="shared" si="24"/>
        <v>0</v>
      </c>
      <c r="I238" s="160">
        <f>SUM(I239:I243)</f>
        <v>0</v>
      </c>
      <c r="J238" s="160">
        <f>SUM(J239:J243)</f>
        <v>0</v>
      </c>
      <c r="K238" s="160">
        <f>SUM(K239:K243)</f>
        <v>0</v>
      </c>
      <c r="L238" s="162">
        <f>SUM(L239:L243)</f>
        <v>0</v>
      </c>
    </row>
    <row r="239" spans="1:12" ht="14.25" customHeight="1" x14ac:dyDescent="0.25">
      <c r="A239" s="44">
        <v>6252</v>
      </c>
      <c r="B239" s="71" t="s">
        <v>247</v>
      </c>
      <c r="C239" s="201">
        <f>SUM(D239:G239)</f>
        <v>0</v>
      </c>
      <c r="D239" s="74"/>
      <c r="E239" s="74"/>
      <c r="F239" s="74"/>
      <c r="G239" s="157"/>
      <c r="H239" s="208">
        <f t="shared" si="24"/>
        <v>0</v>
      </c>
      <c r="I239" s="74"/>
      <c r="J239" s="74"/>
      <c r="K239" s="74"/>
      <c r="L239" s="158"/>
    </row>
    <row r="240" spans="1:12" ht="14.25" customHeight="1" x14ac:dyDescent="0.25">
      <c r="A240" s="44">
        <v>6253</v>
      </c>
      <c r="B240" s="71" t="s">
        <v>248</v>
      </c>
      <c r="C240" s="201">
        <f t="shared" si="23"/>
        <v>0</v>
      </c>
      <c r="D240" s="74"/>
      <c r="E240" s="74"/>
      <c r="F240" s="74"/>
      <c r="G240" s="157"/>
      <c r="H240" s="208">
        <f t="shared" si="24"/>
        <v>0</v>
      </c>
      <c r="I240" s="74"/>
      <c r="J240" s="74"/>
      <c r="K240" s="74"/>
      <c r="L240" s="158"/>
    </row>
    <row r="241" spans="1:12" ht="24" x14ac:dyDescent="0.25">
      <c r="A241" s="44">
        <v>6254</v>
      </c>
      <c r="B241" s="71" t="s">
        <v>249</v>
      </c>
      <c r="C241" s="201">
        <f t="shared" si="23"/>
        <v>0</v>
      </c>
      <c r="D241" s="74"/>
      <c r="E241" s="74"/>
      <c r="F241" s="74"/>
      <c r="G241" s="157"/>
      <c r="H241" s="208">
        <f t="shared" si="24"/>
        <v>0</v>
      </c>
      <c r="I241" s="74"/>
      <c r="J241" s="74"/>
      <c r="K241" s="74"/>
      <c r="L241" s="158"/>
    </row>
    <row r="242" spans="1:12" ht="24" x14ac:dyDescent="0.25">
      <c r="A242" s="44">
        <v>6255</v>
      </c>
      <c r="B242" s="71" t="s">
        <v>250</v>
      </c>
      <c r="C242" s="201">
        <f t="shared" si="23"/>
        <v>0</v>
      </c>
      <c r="D242" s="74"/>
      <c r="E242" s="74"/>
      <c r="F242" s="74"/>
      <c r="G242" s="157"/>
      <c r="H242" s="208">
        <f t="shared" si="24"/>
        <v>0</v>
      </c>
      <c r="I242" s="74"/>
      <c r="J242" s="74"/>
      <c r="K242" s="74"/>
      <c r="L242" s="158"/>
    </row>
    <row r="243" spans="1:12" x14ac:dyDescent="0.25">
      <c r="A243" s="44">
        <v>6259</v>
      </c>
      <c r="B243" s="71" t="s">
        <v>251</v>
      </c>
      <c r="C243" s="201">
        <f t="shared" si="23"/>
        <v>0</v>
      </c>
      <c r="D243" s="74"/>
      <c r="E243" s="74"/>
      <c r="F243" s="74"/>
      <c r="G243" s="157"/>
      <c r="H243" s="208">
        <f t="shared" si="24"/>
        <v>0</v>
      </c>
      <c r="I243" s="74"/>
      <c r="J243" s="74"/>
      <c r="K243" s="74"/>
      <c r="L243" s="158"/>
    </row>
    <row r="244" spans="1:12" ht="24" x14ac:dyDescent="0.25">
      <c r="A244" s="159">
        <v>6260</v>
      </c>
      <c r="B244" s="71" t="s">
        <v>252</v>
      </c>
      <c r="C244" s="201">
        <f t="shared" si="23"/>
        <v>0</v>
      </c>
      <c r="D244" s="74"/>
      <c r="E244" s="74"/>
      <c r="F244" s="74"/>
      <c r="G244" s="157"/>
      <c r="H244" s="208">
        <f t="shared" si="24"/>
        <v>0</v>
      </c>
      <c r="I244" s="74"/>
      <c r="J244" s="74"/>
      <c r="K244" s="74"/>
      <c r="L244" s="158"/>
    </row>
    <row r="245" spans="1:12" x14ac:dyDescent="0.25">
      <c r="A245" s="159">
        <v>6270</v>
      </c>
      <c r="B245" s="71" t="s">
        <v>253</v>
      </c>
      <c r="C245" s="201">
        <f t="shared" si="23"/>
        <v>0</v>
      </c>
      <c r="D245" s="74"/>
      <c r="E245" s="74"/>
      <c r="F245" s="74"/>
      <c r="G245" s="157"/>
      <c r="H245" s="208">
        <f t="shared" si="24"/>
        <v>0</v>
      </c>
      <c r="I245" s="74"/>
      <c r="J245" s="74"/>
      <c r="K245" s="74"/>
      <c r="L245" s="158"/>
    </row>
    <row r="246" spans="1:12" ht="24" x14ac:dyDescent="0.25">
      <c r="A246" s="168">
        <v>6290</v>
      </c>
      <c r="B246" s="65" t="s">
        <v>254</v>
      </c>
      <c r="C246" s="209">
        <f t="shared" si="23"/>
        <v>0</v>
      </c>
      <c r="D246" s="169">
        <f>SUM(D247:D250)</f>
        <v>0</v>
      </c>
      <c r="E246" s="169">
        <f t="shared" ref="E246:G246" si="26">SUM(E247:E250)</f>
        <v>0</v>
      </c>
      <c r="F246" s="169">
        <f t="shared" si="26"/>
        <v>0</v>
      </c>
      <c r="G246" s="210">
        <f t="shared" si="26"/>
        <v>0</v>
      </c>
      <c r="H246" s="209">
        <f t="shared" si="24"/>
        <v>0</v>
      </c>
      <c r="I246" s="169">
        <f>SUM(I247:I250)</f>
        <v>0</v>
      </c>
      <c r="J246" s="169">
        <f t="shared" ref="J246:L246" si="27">SUM(J247:J250)</f>
        <v>0</v>
      </c>
      <c r="K246" s="169">
        <f t="shared" si="27"/>
        <v>0</v>
      </c>
      <c r="L246" s="186">
        <f t="shared" si="27"/>
        <v>0</v>
      </c>
    </row>
    <row r="247" spans="1:12" x14ac:dyDescent="0.25">
      <c r="A247" s="44">
        <v>6291</v>
      </c>
      <c r="B247" s="71" t="s">
        <v>255</v>
      </c>
      <c r="C247" s="201">
        <f t="shared" si="23"/>
        <v>0</v>
      </c>
      <c r="D247" s="74"/>
      <c r="E247" s="74"/>
      <c r="F247" s="74"/>
      <c r="G247" s="211"/>
      <c r="H247" s="201">
        <f t="shared" si="24"/>
        <v>0</v>
      </c>
      <c r="I247" s="74"/>
      <c r="J247" s="74"/>
      <c r="K247" s="74"/>
      <c r="L247" s="158"/>
    </row>
    <row r="248" spans="1:12" x14ac:dyDescent="0.25">
      <c r="A248" s="44">
        <v>6292</v>
      </c>
      <c r="B248" s="71" t="s">
        <v>256</v>
      </c>
      <c r="C248" s="201">
        <f t="shared" si="23"/>
        <v>0</v>
      </c>
      <c r="D248" s="74"/>
      <c r="E248" s="74"/>
      <c r="F248" s="74"/>
      <c r="G248" s="211"/>
      <c r="H248" s="201">
        <f t="shared" si="24"/>
        <v>0</v>
      </c>
      <c r="I248" s="74"/>
      <c r="J248" s="74"/>
      <c r="K248" s="74"/>
      <c r="L248" s="158"/>
    </row>
    <row r="249" spans="1:12" ht="72" x14ac:dyDescent="0.25">
      <c r="A249" s="44">
        <v>6296</v>
      </c>
      <c r="B249" s="71" t="s">
        <v>257</v>
      </c>
      <c r="C249" s="201">
        <f t="shared" si="23"/>
        <v>0</v>
      </c>
      <c r="D249" s="74"/>
      <c r="E249" s="74"/>
      <c r="F249" s="74"/>
      <c r="G249" s="211"/>
      <c r="H249" s="201">
        <f t="shared" si="24"/>
        <v>0</v>
      </c>
      <c r="I249" s="74"/>
      <c r="J249" s="74"/>
      <c r="K249" s="74"/>
      <c r="L249" s="158"/>
    </row>
    <row r="250" spans="1:12" ht="39.75" customHeight="1" x14ac:dyDescent="0.25">
      <c r="A250" s="44">
        <v>6299</v>
      </c>
      <c r="B250" s="71" t="s">
        <v>258</v>
      </c>
      <c r="C250" s="201">
        <f t="shared" si="23"/>
        <v>0</v>
      </c>
      <c r="D250" s="74"/>
      <c r="E250" s="74"/>
      <c r="F250" s="74"/>
      <c r="G250" s="211"/>
      <c r="H250" s="201">
        <f t="shared" si="24"/>
        <v>0</v>
      </c>
      <c r="I250" s="74"/>
      <c r="J250" s="74"/>
      <c r="K250" s="74"/>
      <c r="L250" s="158"/>
    </row>
    <row r="251" spans="1:12" x14ac:dyDescent="0.25">
      <c r="A251" s="56">
        <v>6300</v>
      </c>
      <c r="B251" s="147" t="s">
        <v>259</v>
      </c>
      <c r="C251" s="184">
        <f t="shared" si="23"/>
        <v>0</v>
      </c>
      <c r="D251" s="63">
        <f>SUM(D252,D257,D258)</f>
        <v>0</v>
      </c>
      <c r="E251" s="63">
        <f t="shared" ref="E251:G251" si="28">SUM(E252,E257,E258)</f>
        <v>0</v>
      </c>
      <c r="F251" s="63">
        <f t="shared" si="28"/>
        <v>0</v>
      </c>
      <c r="G251" s="63">
        <f t="shared" si="28"/>
        <v>0</v>
      </c>
      <c r="H251" s="57">
        <f t="shared" si="24"/>
        <v>0</v>
      </c>
      <c r="I251" s="63">
        <f>SUM(I252,I257,I258)</f>
        <v>0</v>
      </c>
      <c r="J251" s="63">
        <f t="shared" ref="J251:L251" si="29">SUM(J252,J257,J258)</f>
        <v>0</v>
      </c>
      <c r="K251" s="63">
        <f t="shared" si="29"/>
        <v>0</v>
      </c>
      <c r="L251" s="172">
        <f t="shared" si="29"/>
        <v>0</v>
      </c>
    </row>
    <row r="252" spans="1:12" ht="24" x14ac:dyDescent="0.25">
      <c r="A252" s="168">
        <v>6320</v>
      </c>
      <c r="B252" s="65" t="s">
        <v>260</v>
      </c>
      <c r="C252" s="209">
        <f t="shared" si="23"/>
        <v>0</v>
      </c>
      <c r="D252" s="169">
        <f>SUM(D253:D256)</f>
        <v>0</v>
      </c>
      <c r="E252" s="169">
        <f>SUM(E253:E256)</f>
        <v>0</v>
      </c>
      <c r="F252" s="169">
        <f t="shared" ref="F252:G252" si="30">SUM(F253:F256)</f>
        <v>0</v>
      </c>
      <c r="G252" s="212">
        <f t="shared" si="30"/>
        <v>0</v>
      </c>
      <c r="H252" s="209">
        <f t="shared" si="24"/>
        <v>0</v>
      </c>
      <c r="I252" s="169">
        <f>SUM(I253:I256)</f>
        <v>0</v>
      </c>
      <c r="J252" s="169">
        <f t="shared" ref="J252:L252" si="31">SUM(J253:J256)</f>
        <v>0</v>
      </c>
      <c r="K252" s="169">
        <f t="shared" si="31"/>
        <v>0</v>
      </c>
      <c r="L252" s="213">
        <f t="shared" si="31"/>
        <v>0</v>
      </c>
    </row>
    <row r="253" spans="1:12" x14ac:dyDescent="0.25">
      <c r="A253" s="44">
        <v>6322</v>
      </c>
      <c r="B253" s="71" t="s">
        <v>261</v>
      </c>
      <c r="C253" s="201">
        <f t="shared" si="23"/>
        <v>0</v>
      </c>
      <c r="D253" s="74"/>
      <c r="E253" s="74"/>
      <c r="F253" s="74"/>
      <c r="G253" s="211"/>
      <c r="H253" s="201">
        <f t="shared" si="24"/>
        <v>0</v>
      </c>
      <c r="I253" s="74"/>
      <c r="J253" s="74"/>
      <c r="K253" s="74"/>
      <c r="L253" s="158"/>
    </row>
    <row r="254" spans="1:12" ht="24" x14ac:dyDescent="0.25">
      <c r="A254" s="44">
        <v>6323</v>
      </c>
      <c r="B254" s="71" t="s">
        <v>262</v>
      </c>
      <c r="C254" s="201">
        <f t="shared" si="23"/>
        <v>0</v>
      </c>
      <c r="D254" s="74"/>
      <c r="E254" s="74"/>
      <c r="F254" s="74"/>
      <c r="G254" s="211"/>
      <c r="H254" s="201">
        <f t="shared" si="24"/>
        <v>0</v>
      </c>
      <c r="I254" s="74"/>
      <c r="J254" s="74"/>
      <c r="K254" s="74"/>
      <c r="L254" s="158"/>
    </row>
    <row r="255" spans="1:12" ht="24" x14ac:dyDescent="0.25">
      <c r="A255" s="44">
        <v>6324</v>
      </c>
      <c r="B255" s="71" t="s">
        <v>263</v>
      </c>
      <c r="C255" s="201">
        <f t="shared" si="23"/>
        <v>0</v>
      </c>
      <c r="D255" s="74"/>
      <c r="E255" s="74"/>
      <c r="F255" s="74"/>
      <c r="G255" s="211"/>
      <c r="H255" s="201">
        <f t="shared" si="24"/>
        <v>0</v>
      </c>
      <c r="I255" s="74"/>
      <c r="J255" s="74"/>
      <c r="K255" s="74"/>
      <c r="L255" s="158"/>
    </row>
    <row r="256" spans="1:12" x14ac:dyDescent="0.25">
      <c r="A256" s="38">
        <v>6329</v>
      </c>
      <c r="B256" s="65" t="s">
        <v>264</v>
      </c>
      <c r="C256" s="205">
        <f t="shared" si="23"/>
        <v>0</v>
      </c>
      <c r="D256" s="68"/>
      <c r="E256" s="68"/>
      <c r="F256" s="68"/>
      <c r="G256" s="214"/>
      <c r="H256" s="205">
        <f t="shared" si="24"/>
        <v>0</v>
      </c>
      <c r="I256" s="68"/>
      <c r="J256" s="68"/>
      <c r="K256" s="68"/>
      <c r="L256" s="155"/>
    </row>
    <row r="257" spans="1:13" ht="24" x14ac:dyDescent="0.25">
      <c r="A257" s="215">
        <v>6330</v>
      </c>
      <c r="B257" s="216" t="s">
        <v>265</v>
      </c>
      <c r="C257" s="209">
        <f>SUM(D257:G257)</f>
        <v>0</v>
      </c>
      <c r="D257" s="189"/>
      <c r="E257" s="189"/>
      <c r="F257" s="189"/>
      <c r="G257" s="211"/>
      <c r="H257" s="209">
        <f>SUM(I257:L257)</f>
        <v>0</v>
      </c>
      <c r="I257" s="189"/>
      <c r="J257" s="189"/>
      <c r="K257" s="189"/>
      <c r="L257" s="191"/>
    </row>
    <row r="258" spans="1:13" x14ac:dyDescent="0.25">
      <c r="A258" s="159">
        <v>6360</v>
      </c>
      <c r="B258" s="71" t="s">
        <v>266</v>
      </c>
      <c r="C258" s="201">
        <f t="shared" si="23"/>
        <v>0</v>
      </c>
      <c r="D258" s="74"/>
      <c r="E258" s="74"/>
      <c r="F258" s="74"/>
      <c r="G258" s="157"/>
      <c r="H258" s="208">
        <f t="shared" si="24"/>
        <v>0</v>
      </c>
      <c r="I258" s="74"/>
      <c r="J258" s="74"/>
      <c r="K258" s="74"/>
      <c r="L258" s="158"/>
    </row>
    <row r="259" spans="1:13" ht="36" x14ac:dyDescent="0.25">
      <c r="A259" s="56">
        <v>6400</v>
      </c>
      <c r="B259" s="147" t="s">
        <v>267</v>
      </c>
      <c r="C259" s="184">
        <f>SUM(D259:G259)</f>
        <v>0</v>
      </c>
      <c r="D259" s="63">
        <f>SUM(D260,D264)</f>
        <v>0</v>
      </c>
      <c r="E259" s="63">
        <f t="shared" ref="E259:G259" si="32">SUM(E260,E264)</f>
        <v>0</v>
      </c>
      <c r="F259" s="63">
        <f t="shared" si="32"/>
        <v>0</v>
      </c>
      <c r="G259" s="63">
        <f t="shared" si="32"/>
        <v>0</v>
      </c>
      <c r="H259" s="57">
        <f>SUM(I259:L259)</f>
        <v>0</v>
      </c>
      <c r="I259" s="63">
        <f>SUM(I260,I264)</f>
        <v>0</v>
      </c>
      <c r="J259" s="63">
        <f t="shared" ref="J259:L259" si="33">SUM(J260,J264)</f>
        <v>0</v>
      </c>
      <c r="K259" s="63">
        <f t="shared" si="33"/>
        <v>0</v>
      </c>
      <c r="L259" s="172">
        <f t="shared" si="33"/>
        <v>0</v>
      </c>
    </row>
    <row r="260" spans="1:13" ht="24" x14ac:dyDescent="0.25">
      <c r="A260" s="168">
        <v>6410</v>
      </c>
      <c r="B260" s="65" t="s">
        <v>268</v>
      </c>
      <c r="C260" s="205">
        <f t="shared" si="23"/>
        <v>0</v>
      </c>
      <c r="D260" s="169">
        <f>SUM(D261:D263)</f>
        <v>0</v>
      </c>
      <c r="E260" s="169">
        <f t="shared" ref="E260:G260" si="34">SUM(E261:E263)</f>
        <v>0</v>
      </c>
      <c r="F260" s="169">
        <f t="shared" si="34"/>
        <v>0</v>
      </c>
      <c r="G260" s="217">
        <f t="shared" si="34"/>
        <v>0</v>
      </c>
      <c r="H260" s="205">
        <f t="shared" si="24"/>
        <v>0</v>
      </c>
      <c r="I260" s="169">
        <f>SUM(I261:I263)</f>
        <v>0</v>
      </c>
      <c r="J260" s="169">
        <f t="shared" ref="J260:L260" si="35">SUM(J261:J263)</f>
        <v>0</v>
      </c>
      <c r="K260" s="169">
        <f t="shared" si="35"/>
        <v>0</v>
      </c>
      <c r="L260" s="180">
        <f t="shared" si="35"/>
        <v>0</v>
      </c>
    </row>
    <row r="261" spans="1:13" x14ac:dyDescent="0.25">
      <c r="A261" s="44">
        <v>6411</v>
      </c>
      <c r="B261" s="174" t="s">
        <v>269</v>
      </c>
      <c r="C261" s="201">
        <f t="shared" si="23"/>
        <v>0</v>
      </c>
      <c r="D261" s="74"/>
      <c r="E261" s="74"/>
      <c r="F261" s="74"/>
      <c r="G261" s="157"/>
      <c r="H261" s="208">
        <f t="shared" si="24"/>
        <v>0</v>
      </c>
      <c r="I261" s="74"/>
      <c r="J261" s="74"/>
      <c r="K261" s="74"/>
      <c r="L261" s="158"/>
    </row>
    <row r="262" spans="1:13" ht="36" x14ac:dyDescent="0.25">
      <c r="A262" s="44">
        <v>6412</v>
      </c>
      <c r="B262" s="71" t="s">
        <v>270</v>
      </c>
      <c r="C262" s="201">
        <f t="shared" si="23"/>
        <v>0</v>
      </c>
      <c r="D262" s="74"/>
      <c r="E262" s="74"/>
      <c r="F262" s="74"/>
      <c r="G262" s="157"/>
      <c r="H262" s="208">
        <f t="shared" si="24"/>
        <v>0</v>
      </c>
      <c r="I262" s="74"/>
      <c r="J262" s="74"/>
      <c r="K262" s="74"/>
      <c r="L262" s="158"/>
    </row>
    <row r="263" spans="1:13" ht="36" x14ac:dyDescent="0.25">
      <c r="A263" s="44">
        <v>6419</v>
      </c>
      <c r="B263" s="71" t="s">
        <v>271</v>
      </c>
      <c r="C263" s="201">
        <f t="shared" si="23"/>
        <v>0</v>
      </c>
      <c r="D263" s="74"/>
      <c r="E263" s="74"/>
      <c r="F263" s="74"/>
      <c r="G263" s="157"/>
      <c r="H263" s="208">
        <f t="shared" si="24"/>
        <v>0</v>
      </c>
      <c r="I263" s="74"/>
      <c r="J263" s="74"/>
      <c r="K263" s="74"/>
      <c r="L263" s="158"/>
    </row>
    <row r="264" spans="1:13" ht="36" x14ac:dyDescent="0.25">
      <c r="A264" s="159">
        <v>6420</v>
      </c>
      <c r="B264" s="71" t="s">
        <v>272</v>
      </c>
      <c r="C264" s="201">
        <f t="shared" si="23"/>
        <v>0</v>
      </c>
      <c r="D264" s="160">
        <f>SUM(D265:D268)</f>
        <v>0</v>
      </c>
      <c r="E264" s="160">
        <f>SUM(E265:E268)</f>
        <v>0</v>
      </c>
      <c r="F264" s="160">
        <f>SUM(F265:F268)</f>
        <v>0</v>
      </c>
      <c r="G264" s="218">
        <f>SUM(G265:G268)</f>
        <v>0</v>
      </c>
      <c r="H264" s="201">
        <f>SUM(I264:L264)</f>
        <v>0</v>
      </c>
      <c r="I264" s="160">
        <f>SUM(I265:I268)</f>
        <v>0</v>
      </c>
      <c r="J264" s="160">
        <f>SUM(J265:J268)</f>
        <v>0</v>
      </c>
      <c r="K264" s="160">
        <f>SUM(K265:K268)</f>
        <v>0</v>
      </c>
      <c r="L264" s="176">
        <f>SUM(L265:L268)</f>
        <v>0</v>
      </c>
    </row>
    <row r="265" spans="1:13" x14ac:dyDescent="0.25">
      <c r="A265" s="44">
        <v>6421</v>
      </c>
      <c r="B265" s="71" t="s">
        <v>273</v>
      </c>
      <c r="C265" s="201">
        <f t="shared" ref="C265:C285" si="36">SUM(D265:G265)</f>
        <v>0</v>
      </c>
      <c r="D265" s="74"/>
      <c r="E265" s="74"/>
      <c r="F265" s="74"/>
      <c r="G265" s="157"/>
      <c r="H265" s="208">
        <f t="shared" ref="H265:H285" si="37">SUM(I265:L265)</f>
        <v>0</v>
      </c>
      <c r="I265" s="74"/>
      <c r="J265" s="74"/>
      <c r="K265" s="74"/>
      <c r="L265" s="158"/>
    </row>
    <row r="266" spans="1:13" x14ac:dyDescent="0.25">
      <c r="A266" s="44">
        <v>6422</v>
      </c>
      <c r="B266" s="71" t="s">
        <v>274</v>
      </c>
      <c r="C266" s="201">
        <f t="shared" si="36"/>
        <v>0</v>
      </c>
      <c r="D266" s="74"/>
      <c r="E266" s="74"/>
      <c r="F266" s="74"/>
      <c r="G266" s="157"/>
      <c r="H266" s="208">
        <f t="shared" si="37"/>
        <v>0</v>
      </c>
      <c r="I266" s="74"/>
      <c r="J266" s="74"/>
      <c r="K266" s="74"/>
      <c r="L266" s="158"/>
    </row>
    <row r="267" spans="1:13" ht="13.5" customHeight="1" x14ac:dyDescent="0.25">
      <c r="A267" s="44">
        <v>6423</v>
      </c>
      <c r="B267" s="71" t="s">
        <v>275</v>
      </c>
      <c r="C267" s="201">
        <f>SUM(D267:G267)</f>
        <v>0</v>
      </c>
      <c r="D267" s="74"/>
      <c r="E267" s="74"/>
      <c r="F267" s="74"/>
      <c r="G267" s="157"/>
      <c r="H267" s="208">
        <f>SUM(I267:L267)</f>
        <v>0</v>
      </c>
      <c r="I267" s="74"/>
      <c r="J267" s="74"/>
      <c r="K267" s="74"/>
      <c r="L267" s="158"/>
    </row>
    <row r="268" spans="1:13" ht="36" x14ac:dyDescent="0.25">
      <c r="A268" s="44">
        <v>6424</v>
      </c>
      <c r="B268" s="71" t="s">
        <v>276</v>
      </c>
      <c r="C268" s="201">
        <f>SUM(D268:G268)</f>
        <v>0</v>
      </c>
      <c r="D268" s="74"/>
      <c r="E268" s="74"/>
      <c r="F268" s="74"/>
      <c r="G268" s="157"/>
      <c r="H268" s="208">
        <f>SUM(I268:L268)</f>
        <v>0</v>
      </c>
      <c r="I268" s="74"/>
      <c r="J268" s="74"/>
      <c r="K268" s="74"/>
      <c r="L268" s="158"/>
      <c r="M268" s="225"/>
    </row>
    <row r="269" spans="1:13" ht="36" x14ac:dyDescent="0.25">
      <c r="A269" s="220">
        <v>7000</v>
      </c>
      <c r="B269" s="220" t="s">
        <v>277</v>
      </c>
      <c r="C269" s="221">
        <f t="shared" si="36"/>
        <v>0</v>
      </c>
      <c r="D269" s="222">
        <f>SUM(D270,D281)</f>
        <v>0</v>
      </c>
      <c r="E269" s="222">
        <f>SUM(E270,E281)</f>
        <v>0</v>
      </c>
      <c r="F269" s="222">
        <f>SUM(F270,F281)</f>
        <v>0</v>
      </c>
      <c r="G269" s="222">
        <f>SUM(G270,G281)</f>
        <v>0</v>
      </c>
      <c r="H269" s="223">
        <f t="shared" si="37"/>
        <v>0</v>
      </c>
      <c r="I269" s="222">
        <f>SUM(I270,I281)</f>
        <v>0</v>
      </c>
      <c r="J269" s="222">
        <f>SUM(J270,J281)</f>
        <v>0</v>
      </c>
      <c r="K269" s="222">
        <f>SUM(K270,K281)</f>
        <v>0</v>
      </c>
      <c r="L269" s="224">
        <f>SUM(L270,L281)</f>
        <v>0</v>
      </c>
    </row>
    <row r="270" spans="1:13" ht="24" x14ac:dyDescent="0.25">
      <c r="A270" s="56">
        <v>7200</v>
      </c>
      <c r="B270" s="147" t="s">
        <v>278</v>
      </c>
      <c r="C270" s="184">
        <f t="shared" si="36"/>
        <v>0</v>
      </c>
      <c r="D270" s="63">
        <f>SUM(D271,D272,D275,D276,D280)</f>
        <v>0</v>
      </c>
      <c r="E270" s="63">
        <f>SUM(E271,E272,E275,E276,E280)</f>
        <v>0</v>
      </c>
      <c r="F270" s="63">
        <f>SUM(F271,F272,F275,F276,F280)</f>
        <v>0</v>
      </c>
      <c r="G270" s="63">
        <f>SUM(G271,G272,G275,G276,G280)</f>
        <v>0</v>
      </c>
      <c r="H270" s="57">
        <f t="shared" si="37"/>
        <v>0</v>
      </c>
      <c r="I270" s="63">
        <f>SUM(I271,I272,I275,I276,I280)</f>
        <v>0</v>
      </c>
      <c r="J270" s="63">
        <f>SUM(J271,J272,J275,J276,J280)</f>
        <v>0</v>
      </c>
      <c r="K270" s="63">
        <f>SUM(K271,K272,K275,K276,K280)</f>
        <v>0</v>
      </c>
      <c r="L270" s="149">
        <f>SUM(L271,L272,L275,L276,L280)</f>
        <v>0</v>
      </c>
    </row>
    <row r="271" spans="1:13" ht="24" x14ac:dyDescent="0.25">
      <c r="A271" s="168">
        <v>7210</v>
      </c>
      <c r="B271" s="65" t="s">
        <v>279</v>
      </c>
      <c r="C271" s="205">
        <f t="shared" si="36"/>
        <v>0</v>
      </c>
      <c r="D271" s="68"/>
      <c r="E271" s="68"/>
      <c r="F271" s="68"/>
      <c r="G271" s="154"/>
      <c r="H271" s="66">
        <f t="shared" si="37"/>
        <v>0</v>
      </c>
      <c r="I271" s="68"/>
      <c r="J271" s="68"/>
      <c r="K271" s="68"/>
      <c r="L271" s="155"/>
    </row>
    <row r="272" spans="1:13" s="225" customFormat="1" ht="36" x14ac:dyDescent="0.25">
      <c r="A272" s="159">
        <v>7220</v>
      </c>
      <c r="B272" s="71" t="s">
        <v>280</v>
      </c>
      <c r="C272" s="201">
        <f>SUM(D272:G272)</f>
        <v>0</v>
      </c>
      <c r="D272" s="160">
        <f>SUM(D273:D274)</f>
        <v>0</v>
      </c>
      <c r="E272" s="160">
        <f>SUM(E273:E274)</f>
        <v>0</v>
      </c>
      <c r="F272" s="160">
        <f>SUM(F273:F274)</f>
        <v>0</v>
      </c>
      <c r="G272" s="160">
        <f>SUM(G273:G274)</f>
        <v>0</v>
      </c>
      <c r="H272" s="72">
        <f>SUM(I272:L272)</f>
        <v>0</v>
      </c>
      <c r="I272" s="160">
        <f>SUM(I273:I274)</f>
        <v>0</v>
      </c>
      <c r="J272" s="160">
        <f>SUM(J273:J274)</f>
        <v>0</v>
      </c>
      <c r="K272" s="160">
        <f>SUM(K273:K274)</f>
        <v>0</v>
      </c>
      <c r="L272" s="162">
        <f>SUM(L273:L274)</f>
        <v>0</v>
      </c>
    </row>
    <row r="273" spans="1:12" s="225" customFormat="1" ht="36" x14ac:dyDescent="0.25">
      <c r="A273" s="44">
        <v>7221</v>
      </c>
      <c r="B273" s="71" t="s">
        <v>281</v>
      </c>
      <c r="C273" s="201">
        <f t="shared" si="36"/>
        <v>0</v>
      </c>
      <c r="D273" s="74"/>
      <c r="E273" s="74"/>
      <c r="F273" s="74"/>
      <c r="G273" s="157"/>
      <c r="H273" s="72">
        <f t="shared" si="37"/>
        <v>0</v>
      </c>
      <c r="I273" s="74"/>
      <c r="J273" s="74"/>
      <c r="K273" s="74"/>
      <c r="L273" s="158"/>
    </row>
    <row r="274" spans="1:12" s="225" customFormat="1" ht="36" x14ac:dyDescent="0.25">
      <c r="A274" s="44">
        <v>7222</v>
      </c>
      <c r="B274" s="71" t="s">
        <v>282</v>
      </c>
      <c r="C274" s="201">
        <f t="shared" si="36"/>
        <v>0</v>
      </c>
      <c r="D274" s="74"/>
      <c r="E274" s="74"/>
      <c r="F274" s="74"/>
      <c r="G274" s="157"/>
      <c r="H274" s="72">
        <f t="shared" si="37"/>
        <v>0</v>
      </c>
      <c r="I274" s="74"/>
      <c r="J274" s="74"/>
      <c r="K274" s="74"/>
      <c r="L274" s="158"/>
    </row>
    <row r="275" spans="1:12" ht="24" x14ac:dyDescent="0.25">
      <c r="A275" s="159">
        <v>7230</v>
      </c>
      <c r="B275" s="71" t="s">
        <v>283</v>
      </c>
      <c r="C275" s="201">
        <f t="shared" si="36"/>
        <v>0</v>
      </c>
      <c r="D275" s="74"/>
      <c r="E275" s="74"/>
      <c r="F275" s="74"/>
      <c r="G275" s="157"/>
      <c r="H275" s="72">
        <f t="shared" si="37"/>
        <v>0</v>
      </c>
      <c r="I275" s="74"/>
      <c r="J275" s="74"/>
      <c r="K275" s="74"/>
      <c r="L275" s="158"/>
    </row>
    <row r="276" spans="1:12" ht="24" x14ac:dyDescent="0.25">
      <c r="A276" s="159">
        <v>7240</v>
      </c>
      <c r="B276" s="71" t="s">
        <v>284</v>
      </c>
      <c r="C276" s="201">
        <f t="shared" si="36"/>
        <v>0</v>
      </c>
      <c r="D276" s="160">
        <f>SUM(D277:D279)</f>
        <v>0</v>
      </c>
      <c r="E276" s="160">
        <f t="shared" ref="E276:G276" si="38">SUM(E277:E279)</f>
        <v>0</v>
      </c>
      <c r="F276" s="160">
        <f t="shared" si="38"/>
        <v>0</v>
      </c>
      <c r="G276" s="161">
        <f t="shared" si="38"/>
        <v>0</v>
      </c>
      <c r="H276" s="72">
        <f t="shared" si="37"/>
        <v>0</v>
      </c>
      <c r="I276" s="160">
        <f t="shared" ref="I276:L276" si="39">SUM(I277:I279)</f>
        <v>0</v>
      </c>
      <c r="J276" s="160">
        <f t="shared" si="39"/>
        <v>0</v>
      </c>
      <c r="K276" s="160">
        <f>SUM(K277:K279)</f>
        <v>0</v>
      </c>
      <c r="L276" s="162">
        <f t="shared" si="39"/>
        <v>0</v>
      </c>
    </row>
    <row r="277" spans="1:12" ht="48" x14ac:dyDescent="0.25">
      <c r="A277" s="44">
        <v>7245</v>
      </c>
      <c r="B277" s="71" t="s">
        <v>285</v>
      </c>
      <c r="C277" s="201">
        <f t="shared" si="36"/>
        <v>0</v>
      </c>
      <c r="D277" s="74"/>
      <c r="E277" s="74"/>
      <c r="F277" s="74"/>
      <c r="G277" s="157"/>
      <c r="H277" s="72">
        <f t="shared" si="37"/>
        <v>0</v>
      </c>
      <c r="I277" s="74"/>
      <c r="J277" s="74"/>
      <c r="K277" s="74"/>
      <c r="L277" s="158"/>
    </row>
    <row r="278" spans="1:12" ht="84.75" customHeight="1" x14ac:dyDescent="0.25">
      <c r="A278" s="44">
        <v>7246</v>
      </c>
      <c r="B278" s="71" t="s">
        <v>286</v>
      </c>
      <c r="C278" s="201">
        <f t="shared" si="36"/>
        <v>0</v>
      </c>
      <c r="D278" s="74"/>
      <c r="E278" s="74"/>
      <c r="F278" s="74"/>
      <c r="G278" s="157"/>
      <c r="H278" s="72">
        <f t="shared" si="37"/>
        <v>0</v>
      </c>
      <c r="I278" s="74"/>
      <c r="J278" s="74"/>
      <c r="K278" s="74"/>
      <c r="L278" s="158"/>
    </row>
    <row r="279" spans="1:12" ht="36" x14ac:dyDescent="0.25">
      <c r="A279" s="44">
        <v>7247</v>
      </c>
      <c r="B279" s="71" t="s">
        <v>287</v>
      </c>
      <c r="C279" s="201">
        <f t="shared" si="36"/>
        <v>0</v>
      </c>
      <c r="D279" s="74"/>
      <c r="E279" s="74"/>
      <c r="F279" s="74"/>
      <c r="G279" s="157"/>
      <c r="H279" s="72">
        <f t="shared" si="37"/>
        <v>0</v>
      </c>
      <c r="I279" s="74"/>
      <c r="J279" s="74"/>
      <c r="K279" s="74"/>
      <c r="L279" s="158"/>
    </row>
    <row r="280" spans="1:12" ht="24" x14ac:dyDescent="0.25">
      <c r="A280" s="168">
        <v>7260</v>
      </c>
      <c r="B280" s="65" t="s">
        <v>288</v>
      </c>
      <c r="C280" s="205">
        <f t="shared" si="36"/>
        <v>0</v>
      </c>
      <c r="D280" s="68"/>
      <c r="E280" s="68"/>
      <c r="F280" s="68"/>
      <c r="G280" s="154"/>
      <c r="H280" s="66">
        <f t="shared" si="37"/>
        <v>0</v>
      </c>
      <c r="I280" s="68"/>
      <c r="J280" s="68"/>
      <c r="K280" s="68"/>
      <c r="L280" s="155"/>
    </row>
    <row r="281" spans="1:12" x14ac:dyDescent="0.25">
      <c r="A281" s="108">
        <v>7700</v>
      </c>
      <c r="B281" s="85" t="s">
        <v>289</v>
      </c>
      <c r="C281" s="86">
        <f t="shared" si="36"/>
        <v>0</v>
      </c>
      <c r="D281" s="226">
        <f>D282</f>
        <v>0</v>
      </c>
      <c r="E281" s="226">
        <f t="shared" ref="E281:G281" si="40">E282</f>
        <v>0</v>
      </c>
      <c r="F281" s="226">
        <f t="shared" si="40"/>
        <v>0</v>
      </c>
      <c r="G281" s="227">
        <f t="shared" si="40"/>
        <v>0</v>
      </c>
      <c r="H281" s="86">
        <f t="shared" si="37"/>
        <v>0</v>
      </c>
      <c r="I281" s="226">
        <f t="shared" ref="I281:L281" si="41">I282</f>
        <v>0</v>
      </c>
      <c r="J281" s="226">
        <f t="shared" si="41"/>
        <v>0</v>
      </c>
      <c r="K281" s="226">
        <f t="shared" si="41"/>
        <v>0</v>
      </c>
      <c r="L281" s="228">
        <f t="shared" si="41"/>
        <v>0</v>
      </c>
    </row>
    <row r="282" spans="1:12" x14ac:dyDescent="0.25">
      <c r="A282" s="150">
        <v>7720</v>
      </c>
      <c r="B282" s="65" t="s">
        <v>290</v>
      </c>
      <c r="C282" s="79">
        <f t="shared" si="36"/>
        <v>0</v>
      </c>
      <c r="D282" s="81"/>
      <c r="E282" s="81"/>
      <c r="F282" s="81"/>
      <c r="G282" s="229"/>
      <c r="H282" s="79">
        <f t="shared" si="37"/>
        <v>0</v>
      </c>
      <c r="I282" s="81"/>
      <c r="J282" s="81"/>
      <c r="K282" s="81"/>
      <c r="L282" s="230"/>
    </row>
    <row r="283" spans="1:12" x14ac:dyDescent="0.25">
      <c r="A283" s="174"/>
      <c r="B283" s="71" t="s">
        <v>291</v>
      </c>
      <c r="C283" s="201">
        <f t="shared" si="36"/>
        <v>0</v>
      </c>
      <c r="D283" s="160">
        <f>SUM(D284:D285)</f>
        <v>0</v>
      </c>
      <c r="E283" s="160">
        <f>SUM(E284:E285)</f>
        <v>0</v>
      </c>
      <c r="F283" s="160">
        <f>SUM(F284:F285)</f>
        <v>0</v>
      </c>
      <c r="G283" s="161">
        <f>SUM(G284:G285)</f>
        <v>0</v>
      </c>
      <c r="H283" s="72">
        <f t="shared" si="37"/>
        <v>0</v>
      </c>
      <c r="I283" s="160">
        <f>SUM(I284:I285)</f>
        <v>0</v>
      </c>
      <c r="J283" s="160">
        <f>SUM(J284:J285)</f>
        <v>0</v>
      </c>
      <c r="K283" s="160">
        <f>SUM(K284:K285)</f>
        <v>0</v>
      </c>
      <c r="L283" s="162">
        <f>SUM(L284:L285)</f>
        <v>0</v>
      </c>
    </row>
    <row r="284" spans="1:12" x14ac:dyDescent="0.25">
      <c r="A284" s="174" t="s">
        <v>292</v>
      </c>
      <c r="B284" s="44" t="s">
        <v>293</v>
      </c>
      <c r="C284" s="201">
        <f t="shared" si="36"/>
        <v>0</v>
      </c>
      <c r="D284" s="74"/>
      <c r="E284" s="74"/>
      <c r="F284" s="74"/>
      <c r="G284" s="157"/>
      <c r="H284" s="72">
        <f t="shared" si="37"/>
        <v>0</v>
      </c>
      <c r="I284" s="74"/>
      <c r="J284" s="74"/>
      <c r="K284" s="74"/>
      <c r="L284" s="158"/>
    </row>
    <row r="285" spans="1:12" ht="24" x14ac:dyDescent="0.25">
      <c r="A285" s="174" t="s">
        <v>294</v>
      </c>
      <c r="B285" s="231" t="s">
        <v>295</v>
      </c>
      <c r="C285" s="205">
        <f t="shared" si="36"/>
        <v>0</v>
      </c>
      <c r="D285" s="68"/>
      <c r="E285" s="68"/>
      <c r="F285" s="68"/>
      <c r="G285" s="154"/>
      <c r="H285" s="66">
        <f t="shared" si="37"/>
        <v>0</v>
      </c>
      <c r="I285" s="68"/>
      <c r="J285" s="68"/>
      <c r="K285" s="68"/>
      <c r="L285" s="155"/>
    </row>
    <row r="286" spans="1:12" ht="12.75" thickBot="1" x14ac:dyDescent="0.3">
      <c r="A286" s="232"/>
      <c r="B286" s="232" t="s">
        <v>296</v>
      </c>
      <c r="C286" s="233">
        <f t="shared" ref="C286:L286" si="42">SUM(C283,C269,C230,C195,C187,C173,C75,C53)</f>
        <v>677008</v>
      </c>
      <c r="D286" s="233">
        <f t="shared" si="42"/>
        <v>592633</v>
      </c>
      <c r="E286" s="233">
        <f t="shared" si="42"/>
        <v>78972</v>
      </c>
      <c r="F286" s="233">
        <f t="shared" si="42"/>
        <v>5403</v>
      </c>
      <c r="G286" s="234">
        <f t="shared" si="42"/>
        <v>0</v>
      </c>
      <c r="H286" s="235">
        <f t="shared" si="42"/>
        <v>619793</v>
      </c>
      <c r="I286" s="233">
        <f t="shared" si="42"/>
        <v>535083</v>
      </c>
      <c r="J286" s="233">
        <f t="shared" si="42"/>
        <v>79294</v>
      </c>
      <c r="K286" s="233">
        <f t="shared" si="42"/>
        <v>5416</v>
      </c>
      <c r="L286" s="236">
        <f t="shared" si="42"/>
        <v>0</v>
      </c>
    </row>
    <row r="287" spans="1:12" s="24" customFormat="1" ht="13.5" thickTop="1" thickBot="1" x14ac:dyDescent="0.3">
      <c r="A287" s="601" t="s">
        <v>297</v>
      </c>
      <c r="B287" s="602"/>
      <c r="C287" s="237">
        <f>SUM(D287:G287)</f>
        <v>0</v>
      </c>
      <c r="D287" s="238">
        <f>SUM(D24,D25,D41)-D51</f>
        <v>0</v>
      </c>
      <c r="E287" s="238">
        <f>SUM(E24,E25,E41)-E51</f>
        <v>0</v>
      </c>
      <c r="F287" s="238">
        <f>(F26+F43)-F51</f>
        <v>0</v>
      </c>
      <c r="G287" s="239">
        <f>G45-G51</f>
        <v>0</v>
      </c>
      <c r="H287" s="237">
        <f>SUM(I287:L287)</f>
        <v>0</v>
      </c>
      <c r="I287" s="238">
        <f>SUM(I24,I25,I41)-I51</f>
        <v>0</v>
      </c>
      <c r="J287" s="238">
        <f>SUM(J24,J25,J41)-J51</f>
        <v>0</v>
      </c>
      <c r="K287" s="238">
        <f>(K26+K43)-K51</f>
        <v>0</v>
      </c>
      <c r="L287" s="240">
        <f>L45-L51</f>
        <v>0</v>
      </c>
    </row>
    <row r="288" spans="1:12" s="24" customFormat="1" ht="12.75" thickTop="1" x14ac:dyDescent="0.25">
      <c r="A288" s="620" t="s">
        <v>298</v>
      </c>
      <c r="B288" s="621"/>
      <c r="C288" s="241">
        <f t="shared" ref="C288:L288" si="43">SUM(C289,C290)-C297+C298</f>
        <v>0</v>
      </c>
      <c r="D288" s="242">
        <f t="shared" si="43"/>
        <v>0</v>
      </c>
      <c r="E288" s="242">
        <f t="shared" si="43"/>
        <v>0</v>
      </c>
      <c r="F288" s="242">
        <f t="shared" si="43"/>
        <v>0</v>
      </c>
      <c r="G288" s="243">
        <f t="shared" si="43"/>
        <v>0</v>
      </c>
      <c r="H288" s="244">
        <f t="shared" si="43"/>
        <v>0</v>
      </c>
      <c r="I288" s="242">
        <f t="shared" si="43"/>
        <v>0</v>
      </c>
      <c r="J288" s="242">
        <f t="shared" si="43"/>
        <v>0</v>
      </c>
      <c r="K288" s="242">
        <f t="shared" si="43"/>
        <v>0</v>
      </c>
      <c r="L288" s="245">
        <f t="shared" si="43"/>
        <v>0</v>
      </c>
    </row>
    <row r="289" spans="1:12" s="24" customFormat="1" ht="12.75" thickBot="1" x14ac:dyDescent="0.3">
      <c r="A289" s="126" t="s">
        <v>299</v>
      </c>
      <c r="B289" s="126" t="s">
        <v>300</v>
      </c>
      <c r="C289" s="246">
        <f t="shared" ref="C289:L289" si="44">C21-C283</f>
        <v>0</v>
      </c>
      <c r="D289" s="128">
        <f t="shared" si="44"/>
        <v>0</v>
      </c>
      <c r="E289" s="128">
        <f t="shared" si="44"/>
        <v>0</v>
      </c>
      <c r="F289" s="128">
        <f t="shared" si="44"/>
        <v>0</v>
      </c>
      <c r="G289" s="129">
        <f t="shared" si="44"/>
        <v>0</v>
      </c>
      <c r="H289" s="247">
        <f t="shared" si="44"/>
        <v>0</v>
      </c>
      <c r="I289" s="128">
        <f t="shared" si="44"/>
        <v>0</v>
      </c>
      <c r="J289" s="128">
        <f t="shared" si="44"/>
        <v>0</v>
      </c>
      <c r="K289" s="128">
        <f t="shared" si="44"/>
        <v>0</v>
      </c>
      <c r="L289" s="130">
        <f t="shared" si="44"/>
        <v>0</v>
      </c>
    </row>
    <row r="290" spans="1:12" s="24" customFormat="1" ht="12.75" thickTop="1" x14ac:dyDescent="0.25">
      <c r="A290" s="248" t="s">
        <v>301</v>
      </c>
      <c r="B290" s="248" t="s">
        <v>302</v>
      </c>
      <c r="C290" s="241">
        <f t="shared" ref="C290:L290" si="45">SUM(C291,C293,C295)-SUM(C292,C294,C296)</f>
        <v>0</v>
      </c>
      <c r="D290" s="242">
        <f t="shared" si="45"/>
        <v>0</v>
      </c>
      <c r="E290" s="242">
        <f t="shared" si="45"/>
        <v>0</v>
      </c>
      <c r="F290" s="242">
        <f t="shared" si="45"/>
        <v>0</v>
      </c>
      <c r="G290" s="249">
        <f t="shared" si="45"/>
        <v>0</v>
      </c>
      <c r="H290" s="244">
        <f t="shared" si="45"/>
        <v>0</v>
      </c>
      <c r="I290" s="242">
        <f t="shared" si="45"/>
        <v>0</v>
      </c>
      <c r="J290" s="242">
        <f t="shared" si="45"/>
        <v>0</v>
      </c>
      <c r="K290" s="242">
        <f t="shared" si="45"/>
        <v>0</v>
      </c>
      <c r="L290" s="245">
        <f t="shared" si="45"/>
        <v>0</v>
      </c>
    </row>
    <row r="291" spans="1:12" x14ac:dyDescent="0.25">
      <c r="A291" s="250" t="s">
        <v>303</v>
      </c>
      <c r="B291" s="116" t="s">
        <v>304</v>
      </c>
      <c r="C291" s="79">
        <f t="shared" ref="C291:C296" si="46">SUM(D291:G291)</f>
        <v>0</v>
      </c>
      <c r="D291" s="81"/>
      <c r="E291" s="81"/>
      <c r="F291" s="81"/>
      <c r="G291" s="229"/>
      <c r="H291" s="79">
        <f t="shared" ref="H291:H296" si="47">SUM(I291:L291)</f>
        <v>0</v>
      </c>
      <c r="I291" s="81"/>
      <c r="J291" s="81"/>
      <c r="K291" s="81"/>
      <c r="L291" s="230"/>
    </row>
    <row r="292" spans="1:12" ht="24" x14ac:dyDescent="0.25">
      <c r="A292" s="174" t="s">
        <v>305</v>
      </c>
      <c r="B292" s="43" t="s">
        <v>306</v>
      </c>
      <c r="C292" s="72">
        <f t="shared" si="46"/>
        <v>0</v>
      </c>
      <c r="D292" s="74"/>
      <c r="E292" s="74"/>
      <c r="F292" s="74"/>
      <c r="G292" s="157"/>
      <c r="H292" s="72">
        <f t="shared" si="47"/>
        <v>0</v>
      </c>
      <c r="I292" s="74"/>
      <c r="J292" s="74"/>
      <c r="K292" s="74"/>
      <c r="L292" s="158"/>
    </row>
    <row r="293" spans="1:12" x14ac:dyDescent="0.25">
      <c r="A293" s="174" t="s">
        <v>307</v>
      </c>
      <c r="B293" s="43" t="s">
        <v>308</v>
      </c>
      <c r="C293" s="72">
        <f t="shared" si="46"/>
        <v>0</v>
      </c>
      <c r="D293" s="74"/>
      <c r="E293" s="74"/>
      <c r="F293" s="74"/>
      <c r="G293" s="157"/>
      <c r="H293" s="72">
        <f t="shared" si="47"/>
        <v>0</v>
      </c>
      <c r="I293" s="74"/>
      <c r="J293" s="74"/>
      <c r="K293" s="74"/>
      <c r="L293" s="158"/>
    </row>
    <row r="294" spans="1:12" ht="24" x14ac:dyDescent="0.25">
      <c r="A294" s="174" t="s">
        <v>309</v>
      </c>
      <c r="B294" s="43" t="s">
        <v>310</v>
      </c>
      <c r="C294" s="72">
        <f t="shared" si="46"/>
        <v>0</v>
      </c>
      <c r="D294" s="74"/>
      <c r="E294" s="74"/>
      <c r="F294" s="74"/>
      <c r="G294" s="157"/>
      <c r="H294" s="72">
        <f t="shared" si="47"/>
        <v>0</v>
      </c>
      <c r="I294" s="74"/>
      <c r="J294" s="74"/>
      <c r="K294" s="74"/>
      <c r="L294" s="158"/>
    </row>
    <row r="295" spans="1:12" x14ac:dyDescent="0.25">
      <c r="A295" s="174" t="s">
        <v>311</v>
      </c>
      <c r="B295" s="43" t="s">
        <v>312</v>
      </c>
      <c r="C295" s="72">
        <f t="shared" si="46"/>
        <v>0</v>
      </c>
      <c r="D295" s="74"/>
      <c r="E295" s="74"/>
      <c r="F295" s="74"/>
      <c r="G295" s="157"/>
      <c r="H295" s="72">
        <f t="shared" si="47"/>
        <v>0</v>
      </c>
      <c r="I295" s="74"/>
      <c r="J295" s="74"/>
      <c r="K295" s="74"/>
      <c r="L295" s="158"/>
    </row>
    <row r="296" spans="1:12" ht="24.75" thickBot="1" x14ac:dyDescent="0.3">
      <c r="A296" s="251" t="s">
        <v>313</v>
      </c>
      <c r="B296" s="252" t="s">
        <v>314</v>
      </c>
      <c r="C296" s="185">
        <f t="shared" si="46"/>
        <v>0</v>
      </c>
      <c r="D296" s="189"/>
      <c r="E296" s="189"/>
      <c r="F296" s="189"/>
      <c r="G296" s="253"/>
      <c r="H296" s="185">
        <f t="shared" si="47"/>
        <v>0</v>
      </c>
      <c r="I296" s="189"/>
      <c r="J296" s="189"/>
      <c r="K296" s="189"/>
      <c r="L296" s="191"/>
    </row>
    <row r="297" spans="1:12" s="24" customFormat="1" ht="13.5" thickTop="1" thickBot="1" x14ac:dyDescent="0.3">
      <c r="A297" s="254" t="s">
        <v>315</v>
      </c>
      <c r="B297" s="254" t="s">
        <v>316</v>
      </c>
      <c r="C297" s="255">
        <f>SUM(D297:G297)</f>
        <v>0</v>
      </c>
      <c r="D297" s="256"/>
      <c r="E297" s="256"/>
      <c r="F297" s="256"/>
      <c r="G297" s="257"/>
      <c r="H297" s="255">
        <f>SUM(I297:L297)</f>
        <v>0</v>
      </c>
      <c r="I297" s="256"/>
      <c r="J297" s="256"/>
      <c r="K297" s="256"/>
      <c r="L297" s="258"/>
    </row>
    <row r="298" spans="1:12" s="24" customFormat="1" ht="48.75" thickTop="1" x14ac:dyDescent="0.25">
      <c r="A298" s="248" t="s">
        <v>317</v>
      </c>
      <c r="B298" s="259" t="s">
        <v>318</v>
      </c>
      <c r="C298" s="260">
        <f>SUM(D298:G298)</f>
        <v>0</v>
      </c>
      <c r="D298" s="177"/>
      <c r="E298" s="177"/>
      <c r="F298" s="177"/>
      <c r="G298" s="178"/>
      <c r="H298" s="260">
        <f>SUM(I298:L298)</f>
        <v>0</v>
      </c>
      <c r="I298" s="177"/>
      <c r="J298" s="177"/>
      <c r="K298" s="177"/>
      <c r="L298" s="179"/>
    </row>
    <row r="299" spans="1:12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</row>
    <row r="300" spans="1:12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</row>
    <row r="301" spans="1:12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</row>
    <row r="302" spans="1:12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</row>
    <row r="303" spans="1:12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</row>
    <row r="304" spans="1:12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</row>
    <row r="305" spans="1:12" x14ac:dyDescent="0.2">
      <c r="A305" s="1"/>
      <c r="B305" s="1"/>
      <c r="C305" s="261"/>
      <c r="D305" s="1"/>
      <c r="E305" s="1"/>
      <c r="F305" s="1"/>
      <c r="G305" s="1"/>
      <c r="H305" s="1"/>
      <c r="I305" s="1"/>
      <c r="J305" s="1"/>
      <c r="K305" s="1"/>
      <c r="L305" s="1"/>
    </row>
    <row r="306" spans="1:12" x14ac:dyDescent="0.2">
      <c r="A306" s="1"/>
      <c r="B306" s="1"/>
      <c r="C306" s="261"/>
      <c r="D306" s="1"/>
      <c r="E306" s="1"/>
      <c r="F306" s="1"/>
      <c r="G306" s="1"/>
      <c r="H306" s="1"/>
      <c r="I306" s="1"/>
      <c r="J306" s="1"/>
      <c r="K306" s="1"/>
      <c r="L306" s="1"/>
    </row>
    <row r="307" spans="1:12" x14ac:dyDescent="0.2">
      <c r="A307" s="1"/>
      <c r="B307" s="1"/>
      <c r="C307" s="261"/>
      <c r="D307" s="1"/>
      <c r="E307" s="1"/>
      <c r="F307" s="1"/>
      <c r="G307" s="1"/>
      <c r="H307" s="1"/>
      <c r="I307" s="1"/>
      <c r="J307" s="1"/>
      <c r="K307" s="1"/>
      <c r="L307" s="1"/>
    </row>
    <row r="308" spans="1:12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</row>
    <row r="309" spans="1:12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</row>
    <row r="310" spans="1:12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</row>
    <row r="311" spans="1:12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</row>
    <row r="312" spans="1:12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</row>
    <row r="313" spans="1:12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</row>
    <row r="314" spans="1:12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</row>
    <row r="315" spans="1:12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</row>
    <row r="316" spans="1:12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</row>
  </sheetData>
  <sheetProtection formatCells="0" formatColumns="0" formatRows="0"/>
  <autoFilter ref="A18:L298"/>
  <mergeCells count="29">
    <mergeCell ref="A288:B288"/>
    <mergeCell ref="H16:H17"/>
    <mergeCell ref="I16:I17"/>
    <mergeCell ref="J16:J17"/>
    <mergeCell ref="K16:K17"/>
    <mergeCell ref="L16:L17"/>
    <mergeCell ref="A287:B287"/>
    <mergeCell ref="C13:L13"/>
    <mergeCell ref="A15:A17"/>
    <mergeCell ref="B15:B17"/>
    <mergeCell ref="C15:G15"/>
    <mergeCell ref="H15:L15"/>
    <mergeCell ref="C16:C17"/>
    <mergeCell ref="D16:D17"/>
    <mergeCell ref="E16:E17"/>
    <mergeCell ref="F16:F17"/>
    <mergeCell ref="G16:G17"/>
    <mergeCell ref="C12:L12"/>
    <mergeCell ref="A1:L1"/>
    <mergeCell ref="A2:L2"/>
    <mergeCell ref="C3:L3"/>
    <mergeCell ref="C4:L4"/>
    <mergeCell ref="C5:L5"/>
    <mergeCell ref="C6:L6"/>
    <mergeCell ref="C7:L7"/>
    <mergeCell ref="C8:L8"/>
    <mergeCell ref="C9:L9"/>
    <mergeCell ref="C10:L10"/>
    <mergeCell ref="C11:L11"/>
  </mergeCells>
  <pageMargins left="0.78740157480314965" right="0.39370078740157483" top="0.39370078740157483" bottom="0.39370078740157483" header="0.23622047244094491" footer="0.19685039370078741"/>
  <pageSetup paperSize="9" scale="70" orientation="portrait" r:id="rId1"/>
  <headerFooter>
    <oddHeader xml:space="preserve">&amp;C                               </oddHeader>
    <oddFooter>&amp;L&amp;D, &amp;T&amp;R&amp;"Times New Roman,Regular"&amp;10&amp;P (&amp;N)</oddFooter>
  </headerFooter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M314"/>
  <sheetViews>
    <sheetView showGridLines="0" view="pageLayout" zoomScaleNormal="100" workbookViewId="0">
      <selection activeCell="K154" sqref="K154"/>
    </sheetView>
  </sheetViews>
  <sheetFormatPr defaultRowHeight="12" x14ac:dyDescent="0.25"/>
  <cols>
    <col min="1" max="1" width="10.85546875" style="262" customWidth="1"/>
    <col min="2" max="2" width="28" style="262" customWidth="1"/>
    <col min="3" max="3" width="9.7109375" style="262" customWidth="1"/>
    <col min="4" max="4" width="9.5703125" style="262" customWidth="1"/>
    <col min="5" max="6" width="8.7109375" style="262" customWidth="1"/>
    <col min="7" max="7" width="8.28515625" style="262" customWidth="1"/>
    <col min="8" max="11" width="8.7109375" style="262" customWidth="1"/>
    <col min="12" max="12" width="7.5703125" style="262" customWidth="1"/>
    <col min="13" max="16" width="0" style="1" hidden="1" customWidth="1"/>
    <col min="17" max="16384" width="9.140625" style="1"/>
  </cols>
  <sheetData>
    <row r="1" spans="1:12" x14ac:dyDescent="0.25">
      <c r="A1" s="591" t="s">
        <v>432</v>
      </c>
      <c r="B1" s="591"/>
      <c r="C1" s="591"/>
      <c r="D1" s="591"/>
      <c r="E1" s="591"/>
      <c r="F1" s="591"/>
      <c r="G1" s="591"/>
      <c r="H1" s="591"/>
      <c r="I1" s="591"/>
      <c r="J1" s="591"/>
      <c r="K1" s="591"/>
      <c r="L1" s="591"/>
    </row>
    <row r="2" spans="1:12" ht="24.75" customHeight="1" x14ac:dyDescent="0.25">
      <c r="A2" s="592" t="s">
        <v>1</v>
      </c>
      <c r="B2" s="593"/>
      <c r="C2" s="593"/>
      <c r="D2" s="593"/>
      <c r="E2" s="593"/>
      <c r="F2" s="593"/>
      <c r="G2" s="593"/>
      <c r="H2" s="593"/>
      <c r="I2" s="593"/>
      <c r="J2" s="593"/>
      <c r="K2" s="593"/>
      <c r="L2" s="594"/>
    </row>
    <row r="3" spans="1:12" ht="12.75" customHeight="1" x14ac:dyDescent="0.25">
      <c r="A3" s="2" t="s">
        <v>2</v>
      </c>
      <c r="B3" s="3"/>
      <c r="C3" s="595" t="s">
        <v>666</v>
      </c>
      <c r="D3" s="595"/>
      <c r="E3" s="595"/>
      <c r="F3" s="595"/>
      <c r="G3" s="595"/>
      <c r="H3" s="595"/>
      <c r="I3" s="595"/>
      <c r="J3" s="595"/>
      <c r="K3" s="595"/>
      <c r="L3" s="596"/>
    </row>
    <row r="4" spans="1:12" ht="12.75" customHeight="1" x14ac:dyDescent="0.25">
      <c r="A4" s="2" t="s">
        <v>4</v>
      </c>
      <c r="B4" s="3"/>
      <c r="C4" s="595" t="s">
        <v>433</v>
      </c>
      <c r="D4" s="595"/>
      <c r="E4" s="595"/>
      <c r="F4" s="595"/>
      <c r="G4" s="595"/>
      <c r="H4" s="595"/>
      <c r="I4" s="595"/>
      <c r="J4" s="595"/>
      <c r="K4" s="595"/>
      <c r="L4" s="596"/>
    </row>
    <row r="5" spans="1:12" ht="12.75" customHeight="1" x14ac:dyDescent="0.25">
      <c r="A5" s="4" t="s">
        <v>6</v>
      </c>
      <c r="B5" s="5"/>
      <c r="C5" s="589" t="s">
        <v>434</v>
      </c>
      <c r="D5" s="589"/>
      <c r="E5" s="589"/>
      <c r="F5" s="589"/>
      <c r="G5" s="589"/>
      <c r="H5" s="589"/>
      <c r="I5" s="589"/>
      <c r="J5" s="589"/>
      <c r="K5" s="589"/>
      <c r="L5" s="590"/>
    </row>
    <row r="6" spans="1:12" ht="12.75" customHeight="1" x14ac:dyDescent="0.25">
      <c r="A6" s="4" t="s">
        <v>8</v>
      </c>
      <c r="B6" s="5"/>
      <c r="C6" s="589" t="s">
        <v>344</v>
      </c>
      <c r="D6" s="589"/>
      <c r="E6" s="589"/>
      <c r="F6" s="589"/>
      <c r="G6" s="589"/>
      <c r="H6" s="589"/>
      <c r="I6" s="589"/>
      <c r="J6" s="589"/>
      <c r="K6" s="589"/>
      <c r="L6" s="590"/>
    </row>
    <row r="7" spans="1:12" x14ac:dyDescent="0.25">
      <c r="A7" s="4" t="s">
        <v>10</v>
      </c>
      <c r="B7" s="5"/>
      <c r="C7" s="595" t="s">
        <v>345</v>
      </c>
      <c r="D7" s="595"/>
      <c r="E7" s="595"/>
      <c r="F7" s="595"/>
      <c r="G7" s="595"/>
      <c r="H7" s="595"/>
      <c r="I7" s="595"/>
      <c r="J7" s="595"/>
      <c r="K7" s="595"/>
      <c r="L7" s="596"/>
    </row>
    <row r="8" spans="1:12" ht="12.75" customHeight="1" x14ac:dyDescent="0.25">
      <c r="A8" s="6" t="s">
        <v>12</v>
      </c>
      <c r="B8" s="5"/>
      <c r="C8" s="597"/>
      <c r="D8" s="597"/>
      <c r="E8" s="597"/>
      <c r="F8" s="597"/>
      <c r="G8" s="597"/>
      <c r="H8" s="597"/>
      <c r="I8" s="597"/>
      <c r="J8" s="597"/>
      <c r="K8" s="597"/>
      <c r="L8" s="598"/>
    </row>
    <row r="9" spans="1:12" ht="12.75" customHeight="1" x14ac:dyDescent="0.25">
      <c r="A9" s="4"/>
      <c r="B9" s="5" t="s">
        <v>13</v>
      </c>
      <c r="C9" s="589" t="s">
        <v>435</v>
      </c>
      <c r="D9" s="589"/>
      <c r="E9" s="589"/>
      <c r="F9" s="589"/>
      <c r="G9" s="589"/>
      <c r="H9" s="589"/>
      <c r="I9" s="589"/>
      <c r="J9" s="589"/>
      <c r="K9" s="589"/>
      <c r="L9" s="590"/>
    </row>
    <row r="10" spans="1:12" ht="12.75" customHeight="1" x14ac:dyDescent="0.25">
      <c r="A10" s="4"/>
      <c r="B10" s="5" t="s">
        <v>15</v>
      </c>
      <c r="C10" s="589" t="s">
        <v>436</v>
      </c>
      <c r="D10" s="589"/>
      <c r="E10" s="589"/>
      <c r="F10" s="589"/>
      <c r="G10" s="589"/>
      <c r="H10" s="589"/>
      <c r="I10" s="589"/>
      <c r="J10" s="589"/>
      <c r="K10" s="589"/>
      <c r="L10" s="590"/>
    </row>
    <row r="11" spans="1:12" ht="12.75" customHeight="1" x14ac:dyDescent="0.25">
      <c r="A11" s="4"/>
      <c r="B11" s="5" t="s">
        <v>16</v>
      </c>
      <c r="C11" s="589"/>
      <c r="D11" s="589"/>
      <c r="E11" s="589"/>
      <c r="F11" s="589"/>
      <c r="G11" s="589"/>
      <c r="H11" s="589"/>
      <c r="I11" s="589"/>
      <c r="J11" s="589"/>
      <c r="K11" s="589"/>
      <c r="L11" s="590"/>
    </row>
    <row r="12" spans="1:12" ht="12.75" customHeight="1" x14ac:dyDescent="0.25">
      <c r="A12" s="4"/>
      <c r="B12" s="5" t="s">
        <v>17</v>
      </c>
      <c r="C12" s="589" t="s">
        <v>437</v>
      </c>
      <c r="D12" s="589"/>
      <c r="E12" s="589"/>
      <c r="F12" s="589"/>
      <c r="G12" s="589"/>
      <c r="H12" s="589"/>
      <c r="I12" s="589"/>
      <c r="J12" s="589"/>
      <c r="K12" s="589"/>
      <c r="L12" s="590"/>
    </row>
    <row r="13" spans="1:12" ht="12.75" customHeight="1" x14ac:dyDescent="0.25">
      <c r="A13" s="4"/>
      <c r="B13" s="5" t="s">
        <v>18</v>
      </c>
      <c r="C13" s="589"/>
      <c r="D13" s="589"/>
      <c r="E13" s="589"/>
      <c r="F13" s="589"/>
      <c r="G13" s="589"/>
      <c r="H13" s="589"/>
      <c r="I13" s="589"/>
      <c r="J13" s="589"/>
      <c r="K13" s="589"/>
      <c r="L13" s="590"/>
    </row>
    <row r="14" spans="1:12" ht="12.75" customHeight="1" x14ac:dyDescent="0.25">
      <c r="A14" s="7"/>
      <c r="B14" s="8"/>
      <c r="C14" s="9"/>
      <c r="D14" s="9"/>
      <c r="E14" s="9"/>
      <c r="F14" s="9"/>
      <c r="G14" s="9"/>
      <c r="H14" s="9"/>
      <c r="I14" s="9"/>
      <c r="J14" s="9"/>
      <c r="K14" s="9"/>
      <c r="L14" s="10"/>
    </row>
    <row r="15" spans="1:12" s="11" customFormat="1" ht="12.75" customHeight="1" x14ac:dyDescent="0.25">
      <c r="A15" s="603" t="s">
        <v>19</v>
      </c>
      <c r="B15" s="606" t="s">
        <v>20</v>
      </c>
      <c r="C15" s="608" t="s">
        <v>21</v>
      </c>
      <c r="D15" s="609"/>
      <c r="E15" s="609"/>
      <c r="F15" s="609"/>
      <c r="G15" s="610"/>
      <c r="H15" s="608" t="s">
        <v>22</v>
      </c>
      <c r="I15" s="609"/>
      <c r="J15" s="609"/>
      <c r="K15" s="609"/>
      <c r="L15" s="611"/>
    </row>
    <row r="16" spans="1:12" s="11" customFormat="1" ht="12.75" customHeight="1" x14ac:dyDescent="0.25">
      <c r="A16" s="604"/>
      <c r="B16" s="607"/>
      <c r="C16" s="612" t="s">
        <v>23</v>
      </c>
      <c r="D16" s="613" t="s">
        <v>24</v>
      </c>
      <c r="E16" s="615" t="s">
        <v>25</v>
      </c>
      <c r="F16" s="617" t="s">
        <v>26</v>
      </c>
      <c r="G16" s="619" t="s">
        <v>27</v>
      </c>
      <c r="H16" s="612" t="s">
        <v>23</v>
      </c>
      <c r="I16" s="613" t="s">
        <v>24</v>
      </c>
      <c r="J16" s="615" t="s">
        <v>25</v>
      </c>
      <c r="K16" s="617" t="s">
        <v>26</v>
      </c>
      <c r="L16" s="599" t="s">
        <v>27</v>
      </c>
    </row>
    <row r="17" spans="1:12" s="12" customFormat="1" ht="61.5" customHeight="1" thickBot="1" x14ac:dyDescent="0.3">
      <c r="A17" s="605"/>
      <c r="B17" s="607"/>
      <c r="C17" s="612"/>
      <c r="D17" s="614"/>
      <c r="E17" s="616"/>
      <c r="F17" s="618"/>
      <c r="G17" s="619"/>
      <c r="H17" s="622"/>
      <c r="I17" s="623"/>
      <c r="J17" s="616"/>
      <c r="K17" s="618"/>
      <c r="L17" s="600"/>
    </row>
    <row r="18" spans="1:12" s="12" customFormat="1" ht="9.75" customHeight="1" thickTop="1" x14ac:dyDescent="0.25">
      <c r="A18" s="13" t="s">
        <v>28</v>
      </c>
      <c r="B18" s="13">
        <v>2</v>
      </c>
      <c r="C18" s="14">
        <v>3</v>
      </c>
      <c r="D18" s="15">
        <v>4</v>
      </c>
      <c r="E18" s="15">
        <v>5</v>
      </c>
      <c r="F18" s="15">
        <v>6</v>
      </c>
      <c r="G18" s="16">
        <v>7</v>
      </c>
      <c r="H18" s="14">
        <v>8</v>
      </c>
      <c r="I18" s="15">
        <v>9</v>
      </c>
      <c r="J18" s="15">
        <v>10</v>
      </c>
      <c r="K18" s="15">
        <v>11</v>
      </c>
      <c r="L18" s="17">
        <v>12</v>
      </c>
    </row>
    <row r="19" spans="1:12" s="24" customFormat="1" x14ac:dyDescent="0.25">
      <c r="A19" s="18"/>
      <c r="B19" s="19" t="s">
        <v>29</v>
      </c>
      <c r="C19" s="20"/>
      <c r="D19" s="21"/>
      <c r="E19" s="21"/>
      <c r="F19" s="21"/>
      <c r="G19" s="22"/>
      <c r="H19" s="20"/>
      <c r="I19" s="21"/>
      <c r="J19" s="21"/>
      <c r="K19" s="21"/>
      <c r="L19" s="23"/>
    </row>
    <row r="20" spans="1:12" s="24" customFormat="1" ht="12.75" thickBot="1" x14ac:dyDescent="0.3">
      <c r="A20" s="25"/>
      <c r="B20" s="26" t="s">
        <v>30</v>
      </c>
      <c r="C20" s="27">
        <f t="shared" ref="C20:C47" si="0">SUM(D20:G20)</f>
        <v>71803</v>
      </c>
      <c r="D20" s="28">
        <f>SUM(D21,D24,D25,D41,D43)</f>
        <v>66861</v>
      </c>
      <c r="E20" s="28">
        <f>SUM(E21,E24,E43)</f>
        <v>0</v>
      </c>
      <c r="F20" s="28">
        <f>SUM(F21,F26,F43)</f>
        <v>4942</v>
      </c>
      <c r="G20" s="29">
        <f>SUM(G21,G45)</f>
        <v>0</v>
      </c>
      <c r="H20" s="27">
        <f>SUM(I20:L20)</f>
        <v>81832</v>
      </c>
      <c r="I20" s="28">
        <f>SUM(I21,I24,I25,I41,I43)</f>
        <v>76890</v>
      </c>
      <c r="J20" s="28">
        <f>SUM(J21,J24,J43)</f>
        <v>0</v>
      </c>
      <c r="K20" s="28">
        <f>SUM(K21,K26,K43)</f>
        <v>4942</v>
      </c>
      <c r="L20" s="30">
        <f>SUM(L21,L45)</f>
        <v>0</v>
      </c>
    </row>
    <row r="21" spans="1:12" ht="12.75" thickTop="1" x14ac:dyDescent="0.25">
      <c r="A21" s="31"/>
      <c r="B21" s="32" t="s">
        <v>31</v>
      </c>
      <c r="C21" s="33">
        <f t="shared" si="0"/>
        <v>0</v>
      </c>
      <c r="D21" s="34">
        <f>SUM(D22:D23)</f>
        <v>0</v>
      </c>
      <c r="E21" s="34">
        <f>SUM(E22:E23)</f>
        <v>0</v>
      </c>
      <c r="F21" s="34">
        <f>SUM(F22:F23)</f>
        <v>0</v>
      </c>
      <c r="G21" s="35">
        <f>SUM(G22:G23)</f>
        <v>0</v>
      </c>
      <c r="H21" s="33">
        <f t="shared" ref="H21:H47" si="1">SUM(I21:L21)</f>
        <v>0</v>
      </c>
      <c r="I21" s="34">
        <f>SUM(I22:I23)</f>
        <v>0</v>
      </c>
      <c r="J21" s="34">
        <f>SUM(J22:J23)</f>
        <v>0</v>
      </c>
      <c r="K21" s="34">
        <f>SUM(K22:K23)</f>
        <v>0</v>
      </c>
      <c r="L21" s="36">
        <f>SUM(L22:L23)</f>
        <v>0</v>
      </c>
    </row>
    <row r="22" spans="1:12" x14ac:dyDescent="0.25">
      <c r="A22" s="37"/>
      <c r="B22" s="38" t="s">
        <v>32</v>
      </c>
      <c r="C22" s="39">
        <f t="shared" si="0"/>
        <v>0</v>
      </c>
      <c r="D22" s="40"/>
      <c r="E22" s="40"/>
      <c r="F22" s="40"/>
      <c r="G22" s="41"/>
      <c r="H22" s="39">
        <f t="shared" si="1"/>
        <v>0</v>
      </c>
      <c r="I22" s="40"/>
      <c r="J22" s="40"/>
      <c r="K22" s="40"/>
      <c r="L22" s="42"/>
    </row>
    <row r="23" spans="1:12" x14ac:dyDescent="0.25">
      <c r="A23" s="43"/>
      <c r="B23" s="44" t="s">
        <v>33</v>
      </c>
      <c r="C23" s="45">
        <f t="shared" si="0"/>
        <v>0</v>
      </c>
      <c r="D23" s="46"/>
      <c r="E23" s="46"/>
      <c r="F23" s="46"/>
      <c r="G23" s="47"/>
      <c r="H23" s="45">
        <f t="shared" si="1"/>
        <v>0</v>
      </c>
      <c r="I23" s="46"/>
      <c r="J23" s="46"/>
      <c r="K23" s="46"/>
      <c r="L23" s="48"/>
    </row>
    <row r="24" spans="1:12" s="24" customFormat="1" ht="24.75" thickBot="1" x14ac:dyDescent="0.3">
      <c r="A24" s="49">
        <v>19300</v>
      </c>
      <c r="B24" s="49" t="s">
        <v>34</v>
      </c>
      <c r="C24" s="50">
        <f t="shared" si="0"/>
        <v>66861</v>
      </c>
      <c r="D24" s="51">
        <v>66861</v>
      </c>
      <c r="E24" s="51"/>
      <c r="F24" s="52" t="s">
        <v>35</v>
      </c>
      <c r="G24" s="53" t="s">
        <v>35</v>
      </c>
      <c r="H24" s="50">
        <f t="shared" si="1"/>
        <v>76890</v>
      </c>
      <c r="I24" s="51">
        <f>I51</f>
        <v>76890</v>
      </c>
      <c r="J24" s="51"/>
      <c r="K24" s="52" t="s">
        <v>35</v>
      </c>
      <c r="L24" s="54" t="s">
        <v>35</v>
      </c>
    </row>
    <row r="25" spans="1:12" s="24" customFormat="1" ht="24.75" thickTop="1" x14ac:dyDescent="0.25">
      <c r="A25" s="55"/>
      <c r="B25" s="56" t="s">
        <v>36</v>
      </c>
      <c r="C25" s="57">
        <f t="shared" si="0"/>
        <v>0</v>
      </c>
      <c r="D25" s="58"/>
      <c r="E25" s="59" t="s">
        <v>35</v>
      </c>
      <c r="F25" s="59" t="s">
        <v>35</v>
      </c>
      <c r="G25" s="60" t="s">
        <v>35</v>
      </c>
      <c r="H25" s="57">
        <f t="shared" si="1"/>
        <v>0</v>
      </c>
      <c r="I25" s="61"/>
      <c r="J25" s="59" t="s">
        <v>35</v>
      </c>
      <c r="K25" s="59" t="s">
        <v>35</v>
      </c>
      <c r="L25" s="62" t="s">
        <v>35</v>
      </c>
    </row>
    <row r="26" spans="1:12" s="24" customFormat="1" ht="36" x14ac:dyDescent="0.25">
      <c r="A26" s="56">
        <v>21300</v>
      </c>
      <c r="B26" s="56" t="s">
        <v>37</v>
      </c>
      <c r="C26" s="57">
        <f t="shared" si="0"/>
        <v>4942</v>
      </c>
      <c r="D26" s="59" t="s">
        <v>35</v>
      </c>
      <c r="E26" s="59" t="s">
        <v>35</v>
      </c>
      <c r="F26" s="63">
        <f>SUM(F27,F31,F33,F36)</f>
        <v>4942</v>
      </c>
      <c r="G26" s="60" t="s">
        <v>35</v>
      </c>
      <c r="H26" s="57">
        <f t="shared" si="1"/>
        <v>4942</v>
      </c>
      <c r="I26" s="59" t="s">
        <v>35</v>
      </c>
      <c r="J26" s="59" t="s">
        <v>35</v>
      </c>
      <c r="K26" s="63">
        <f>SUM(K27,K31,K33,K36)</f>
        <v>4942</v>
      </c>
      <c r="L26" s="62" t="s">
        <v>35</v>
      </c>
    </row>
    <row r="27" spans="1:12" s="24" customFormat="1" ht="24" x14ac:dyDescent="0.25">
      <c r="A27" s="64">
        <v>21350</v>
      </c>
      <c r="B27" s="56" t="s">
        <v>38</v>
      </c>
      <c r="C27" s="57">
        <f t="shared" si="0"/>
        <v>0</v>
      </c>
      <c r="D27" s="59" t="s">
        <v>35</v>
      </c>
      <c r="E27" s="59" t="s">
        <v>35</v>
      </c>
      <c r="F27" s="63">
        <f>SUM(F28:F30)</f>
        <v>0</v>
      </c>
      <c r="G27" s="60" t="s">
        <v>35</v>
      </c>
      <c r="H27" s="57">
        <f t="shared" si="1"/>
        <v>0</v>
      </c>
      <c r="I27" s="59" t="s">
        <v>35</v>
      </c>
      <c r="J27" s="59" t="s">
        <v>35</v>
      </c>
      <c r="K27" s="63">
        <f>SUM(K28:K30)</f>
        <v>0</v>
      </c>
      <c r="L27" s="62" t="s">
        <v>35</v>
      </c>
    </row>
    <row r="28" spans="1:12" x14ac:dyDescent="0.25">
      <c r="A28" s="37">
        <v>21351</v>
      </c>
      <c r="B28" s="65" t="s">
        <v>39</v>
      </c>
      <c r="C28" s="66">
        <f t="shared" si="0"/>
        <v>0</v>
      </c>
      <c r="D28" s="67" t="s">
        <v>35</v>
      </c>
      <c r="E28" s="67" t="s">
        <v>35</v>
      </c>
      <c r="F28" s="68"/>
      <c r="G28" s="69" t="s">
        <v>35</v>
      </c>
      <c r="H28" s="66">
        <f t="shared" si="1"/>
        <v>0</v>
      </c>
      <c r="I28" s="67" t="s">
        <v>35</v>
      </c>
      <c r="J28" s="67" t="s">
        <v>35</v>
      </c>
      <c r="K28" s="68"/>
      <c r="L28" s="70" t="s">
        <v>35</v>
      </c>
    </row>
    <row r="29" spans="1:12" x14ac:dyDescent="0.25">
      <c r="A29" s="43">
        <v>21352</v>
      </c>
      <c r="B29" s="71" t="s">
        <v>40</v>
      </c>
      <c r="C29" s="72">
        <f t="shared" si="0"/>
        <v>0</v>
      </c>
      <c r="D29" s="73" t="s">
        <v>35</v>
      </c>
      <c r="E29" s="73" t="s">
        <v>35</v>
      </c>
      <c r="F29" s="74"/>
      <c r="G29" s="75" t="s">
        <v>35</v>
      </c>
      <c r="H29" s="72">
        <f t="shared" si="1"/>
        <v>0</v>
      </c>
      <c r="I29" s="73" t="s">
        <v>35</v>
      </c>
      <c r="J29" s="73" t="s">
        <v>35</v>
      </c>
      <c r="K29" s="74"/>
      <c r="L29" s="76" t="s">
        <v>35</v>
      </c>
    </row>
    <row r="30" spans="1:12" ht="24" x14ac:dyDescent="0.25">
      <c r="A30" s="43">
        <v>21359</v>
      </c>
      <c r="B30" s="71" t="s">
        <v>41</v>
      </c>
      <c r="C30" s="72">
        <f t="shared" si="0"/>
        <v>0</v>
      </c>
      <c r="D30" s="73" t="s">
        <v>35</v>
      </c>
      <c r="E30" s="73" t="s">
        <v>35</v>
      </c>
      <c r="F30" s="74"/>
      <c r="G30" s="75" t="s">
        <v>35</v>
      </c>
      <c r="H30" s="72">
        <f t="shared" si="1"/>
        <v>0</v>
      </c>
      <c r="I30" s="73" t="s">
        <v>35</v>
      </c>
      <c r="J30" s="73" t="s">
        <v>35</v>
      </c>
      <c r="K30" s="74"/>
      <c r="L30" s="76" t="s">
        <v>35</v>
      </c>
    </row>
    <row r="31" spans="1:12" s="24" customFormat="1" ht="36" x14ac:dyDescent="0.25">
      <c r="A31" s="64">
        <v>21370</v>
      </c>
      <c r="B31" s="56" t="s">
        <v>42</v>
      </c>
      <c r="C31" s="57">
        <f t="shared" si="0"/>
        <v>0</v>
      </c>
      <c r="D31" s="59" t="s">
        <v>35</v>
      </c>
      <c r="E31" s="59" t="s">
        <v>35</v>
      </c>
      <c r="F31" s="63">
        <f>SUM(F32)</f>
        <v>0</v>
      </c>
      <c r="G31" s="60" t="s">
        <v>35</v>
      </c>
      <c r="H31" s="57">
        <f t="shared" si="1"/>
        <v>0</v>
      </c>
      <c r="I31" s="59" t="s">
        <v>35</v>
      </c>
      <c r="J31" s="59" t="s">
        <v>35</v>
      </c>
      <c r="K31" s="63">
        <f>SUM(K32)</f>
        <v>0</v>
      </c>
      <c r="L31" s="62" t="s">
        <v>35</v>
      </c>
    </row>
    <row r="32" spans="1:12" ht="36" x14ac:dyDescent="0.25">
      <c r="A32" s="77">
        <v>21379</v>
      </c>
      <c r="B32" s="78" t="s">
        <v>43</v>
      </c>
      <c r="C32" s="79">
        <f t="shared" si="0"/>
        <v>0</v>
      </c>
      <c r="D32" s="80" t="s">
        <v>35</v>
      </c>
      <c r="E32" s="80" t="s">
        <v>35</v>
      </c>
      <c r="F32" s="81"/>
      <c r="G32" s="82" t="s">
        <v>35</v>
      </c>
      <c r="H32" s="79">
        <f t="shared" si="1"/>
        <v>0</v>
      </c>
      <c r="I32" s="80" t="s">
        <v>35</v>
      </c>
      <c r="J32" s="80" t="s">
        <v>35</v>
      </c>
      <c r="K32" s="81"/>
      <c r="L32" s="83" t="s">
        <v>35</v>
      </c>
    </row>
    <row r="33" spans="1:12" s="24" customFormat="1" x14ac:dyDescent="0.25">
      <c r="A33" s="64">
        <v>21380</v>
      </c>
      <c r="B33" s="56" t="s">
        <v>44</v>
      </c>
      <c r="C33" s="57">
        <f t="shared" si="0"/>
        <v>0</v>
      </c>
      <c r="D33" s="59" t="s">
        <v>35</v>
      </c>
      <c r="E33" s="59" t="s">
        <v>35</v>
      </c>
      <c r="F33" s="63">
        <f>SUM(F34:F35)</f>
        <v>0</v>
      </c>
      <c r="G33" s="60" t="s">
        <v>35</v>
      </c>
      <c r="H33" s="57">
        <f t="shared" si="1"/>
        <v>0</v>
      </c>
      <c r="I33" s="59" t="s">
        <v>35</v>
      </c>
      <c r="J33" s="59" t="s">
        <v>35</v>
      </c>
      <c r="K33" s="63">
        <f>SUM(K34:K35)</f>
        <v>0</v>
      </c>
      <c r="L33" s="62" t="s">
        <v>35</v>
      </c>
    </row>
    <row r="34" spans="1:12" x14ac:dyDescent="0.25">
      <c r="A34" s="38">
        <v>21381</v>
      </c>
      <c r="B34" s="65" t="s">
        <v>45</v>
      </c>
      <c r="C34" s="66">
        <f t="shared" si="0"/>
        <v>0</v>
      </c>
      <c r="D34" s="67" t="s">
        <v>35</v>
      </c>
      <c r="E34" s="67" t="s">
        <v>35</v>
      </c>
      <c r="F34" s="68"/>
      <c r="G34" s="69" t="s">
        <v>35</v>
      </c>
      <c r="H34" s="66">
        <f t="shared" si="1"/>
        <v>0</v>
      </c>
      <c r="I34" s="67" t="s">
        <v>35</v>
      </c>
      <c r="J34" s="67" t="s">
        <v>35</v>
      </c>
      <c r="K34" s="68"/>
      <c r="L34" s="70" t="s">
        <v>35</v>
      </c>
    </row>
    <row r="35" spans="1:12" ht="24" x14ac:dyDescent="0.25">
      <c r="A35" s="44">
        <v>21383</v>
      </c>
      <c r="B35" s="71" t="s">
        <v>46</v>
      </c>
      <c r="C35" s="72">
        <f>SUM(D35:G35)</f>
        <v>0</v>
      </c>
      <c r="D35" s="73" t="s">
        <v>35</v>
      </c>
      <c r="E35" s="73" t="s">
        <v>35</v>
      </c>
      <c r="F35" s="74"/>
      <c r="G35" s="75" t="s">
        <v>35</v>
      </c>
      <c r="H35" s="72">
        <f t="shared" si="1"/>
        <v>0</v>
      </c>
      <c r="I35" s="73" t="s">
        <v>35</v>
      </c>
      <c r="J35" s="73" t="s">
        <v>35</v>
      </c>
      <c r="K35" s="74"/>
      <c r="L35" s="76" t="s">
        <v>35</v>
      </c>
    </row>
    <row r="36" spans="1:12" s="24" customFormat="1" ht="25.5" customHeight="1" x14ac:dyDescent="0.25">
      <c r="A36" s="64">
        <v>21390</v>
      </c>
      <c r="B36" s="56" t="s">
        <v>47</v>
      </c>
      <c r="C36" s="57">
        <f t="shared" si="0"/>
        <v>4942</v>
      </c>
      <c r="D36" s="59" t="s">
        <v>35</v>
      </c>
      <c r="E36" s="59" t="s">
        <v>35</v>
      </c>
      <c r="F36" s="63">
        <f>SUM(F37:F40)</f>
        <v>4942</v>
      </c>
      <c r="G36" s="60" t="s">
        <v>35</v>
      </c>
      <c r="H36" s="57">
        <f t="shared" si="1"/>
        <v>4942</v>
      </c>
      <c r="I36" s="59" t="s">
        <v>35</v>
      </c>
      <c r="J36" s="59" t="s">
        <v>35</v>
      </c>
      <c r="K36" s="63">
        <f>SUM(K37:K40)</f>
        <v>4942</v>
      </c>
      <c r="L36" s="62" t="s">
        <v>35</v>
      </c>
    </row>
    <row r="37" spans="1:12" ht="24" x14ac:dyDescent="0.25">
      <c r="A37" s="38">
        <v>21391</v>
      </c>
      <c r="B37" s="65" t="s">
        <v>48</v>
      </c>
      <c r="C37" s="66">
        <f t="shared" si="0"/>
        <v>0</v>
      </c>
      <c r="D37" s="67" t="s">
        <v>35</v>
      </c>
      <c r="E37" s="67" t="s">
        <v>35</v>
      </c>
      <c r="F37" s="68"/>
      <c r="G37" s="69" t="s">
        <v>35</v>
      </c>
      <c r="H37" s="66">
        <f t="shared" si="1"/>
        <v>0</v>
      </c>
      <c r="I37" s="67" t="s">
        <v>35</v>
      </c>
      <c r="J37" s="67" t="s">
        <v>35</v>
      </c>
      <c r="K37" s="68"/>
      <c r="L37" s="70" t="s">
        <v>35</v>
      </c>
    </row>
    <row r="38" spans="1:12" x14ac:dyDescent="0.25">
      <c r="A38" s="44">
        <v>21393</v>
      </c>
      <c r="B38" s="71" t="s">
        <v>49</v>
      </c>
      <c r="C38" s="72">
        <f t="shared" si="0"/>
        <v>0</v>
      </c>
      <c r="D38" s="73" t="s">
        <v>35</v>
      </c>
      <c r="E38" s="73" t="s">
        <v>35</v>
      </c>
      <c r="F38" s="74"/>
      <c r="G38" s="75" t="s">
        <v>35</v>
      </c>
      <c r="H38" s="72">
        <f t="shared" si="1"/>
        <v>0</v>
      </c>
      <c r="I38" s="73" t="s">
        <v>35</v>
      </c>
      <c r="J38" s="73" t="s">
        <v>35</v>
      </c>
      <c r="K38" s="74"/>
      <c r="L38" s="76" t="s">
        <v>35</v>
      </c>
    </row>
    <row r="39" spans="1:12" x14ac:dyDescent="0.25">
      <c r="A39" s="44">
        <v>21395</v>
      </c>
      <c r="B39" s="71" t="s">
        <v>50</v>
      </c>
      <c r="C39" s="72">
        <f t="shared" si="0"/>
        <v>0</v>
      </c>
      <c r="D39" s="73" t="s">
        <v>35</v>
      </c>
      <c r="E39" s="73" t="s">
        <v>35</v>
      </c>
      <c r="F39" s="74"/>
      <c r="G39" s="75" t="s">
        <v>35</v>
      </c>
      <c r="H39" s="72">
        <f t="shared" si="1"/>
        <v>0</v>
      </c>
      <c r="I39" s="73" t="s">
        <v>35</v>
      </c>
      <c r="J39" s="73" t="s">
        <v>35</v>
      </c>
      <c r="K39" s="74"/>
      <c r="L39" s="76" t="s">
        <v>35</v>
      </c>
    </row>
    <row r="40" spans="1:12" ht="24" x14ac:dyDescent="0.25">
      <c r="A40" s="84">
        <v>21399</v>
      </c>
      <c r="B40" s="85" t="s">
        <v>51</v>
      </c>
      <c r="C40" s="86">
        <f t="shared" si="0"/>
        <v>4942</v>
      </c>
      <c r="D40" s="87" t="s">
        <v>35</v>
      </c>
      <c r="E40" s="87" t="s">
        <v>35</v>
      </c>
      <c r="F40" s="88">
        <v>4942</v>
      </c>
      <c r="G40" s="89" t="s">
        <v>35</v>
      </c>
      <c r="H40" s="86">
        <f t="shared" si="1"/>
        <v>4942</v>
      </c>
      <c r="I40" s="87" t="s">
        <v>35</v>
      </c>
      <c r="J40" s="87" t="s">
        <v>35</v>
      </c>
      <c r="K40" s="88">
        <v>4942</v>
      </c>
      <c r="L40" s="90" t="s">
        <v>35</v>
      </c>
    </row>
    <row r="41" spans="1:12" s="24" customFormat="1" ht="26.25" customHeight="1" x14ac:dyDescent="0.25">
      <c r="A41" s="91">
        <v>21420</v>
      </c>
      <c r="B41" s="92" t="s">
        <v>52</v>
      </c>
      <c r="C41" s="93">
        <f>SUM(D41:G41)</f>
        <v>0</v>
      </c>
      <c r="D41" s="94">
        <f>SUM(D42)</f>
        <v>0</v>
      </c>
      <c r="E41" s="95" t="s">
        <v>35</v>
      </c>
      <c r="F41" s="95" t="s">
        <v>35</v>
      </c>
      <c r="G41" s="96" t="s">
        <v>35</v>
      </c>
      <c r="H41" s="93">
        <f>SUM(I41:L41)</f>
        <v>0</v>
      </c>
      <c r="I41" s="94">
        <f>SUM(I42)</f>
        <v>0</v>
      </c>
      <c r="J41" s="95" t="s">
        <v>35</v>
      </c>
      <c r="K41" s="95" t="s">
        <v>35</v>
      </c>
      <c r="L41" s="97" t="s">
        <v>35</v>
      </c>
    </row>
    <row r="42" spans="1:12" s="24" customFormat="1" ht="26.25" customHeight="1" x14ac:dyDescent="0.25">
      <c r="A42" s="84">
        <v>21429</v>
      </c>
      <c r="B42" s="85" t="s">
        <v>53</v>
      </c>
      <c r="C42" s="86">
        <f>SUM(D42:G42)</f>
        <v>0</v>
      </c>
      <c r="D42" s="98"/>
      <c r="E42" s="87" t="s">
        <v>35</v>
      </c>
      <c r="F42" s="87" t="s">
        <v>35</v>
      </c>
      <c r="G42" s="89" t="s">
        <v>35</v>
      </c>
      <c r="H42" s="86">
        <f t="shared" ref="H42:H44" si="2">SUM(I42:L42)</f>
        <v>0</v>
      </c>
      <c r="I42" s="98"/>
      <c r="J42" s="87" t="s">
        <v>35</v>
      </c>
      <c r="K42" s="87" t="s">
        <v>35</v>
      </c>
      <c r="L42" s="90" t="s">
        <v>35</v>
      </c>
    </row>
    <row r="43" spans="1:12" s="24" customFormat="1" ht="24" x14ac:dyDescent="0.25">
      <c r="A43" s="64">
        <v>21490</v>
      </c>
      <c r="B43" s="56" t="s">
        <v>54</v>
      </c>
      <c r="C43" s="57">
        <f t="shared" si="0"/>
        <v>0</v>
      </c>
      <c r="D43" s="99">
        <f>D44</f>
        <v>0</v>
      </c>
      <c r="E43" s="99">
        <f t="shared" ref="E43:F43" si="3">E44</f>
        <v>0</v>
      </c>
      <c r="F43" s="99">
        <f t="shared" si="3"/>
        <v>0</v>
      </c>
      <c r="G43" s="60" t="s">
        <v>35</v>
      </c>
      <c r="H43" s="100">
        <f t="shared" si="2"/>
        <v>0</v>
      </c>
      <c r="I43" s="99">
        <f>I44</f>
        <v>0</v>
      </c>
      <c r="J43" s="99">
        <f t="shared" ref="J43:K43" si="4">J44</f>
        <v>0</v>
      </c>
      <c r="K43" s="99">
        <f t="shared" si="4"/>
        <v>0</v>
      </c>
      <c r="L43" s="62" t="s">
        <v>35</v>
      </c>
    </row>
    <row r="44" spans="1:12" s="24" customFormat="1" ht="24" x14ac:dyDescent="0.25">
      <c r="A44" s="44">
        <v>21499</v>
      </c>
      <c r="B44" s="71" t="s">
        <v>55</v>
      </c>
      <c r="C44" s="79">
        <f>SUM(D44:G44)</f>
        <v>0</v>
      </c>
      <c r="D44" s="101"/>
      <c r="E44" s="102"/>
      <c r="F44" s="102"/>
      <c r="G44" s="103" t="s">
        <v>35</v>
      </c>
      <c r="H44" s="104">
        <f t="shared" si="2"/>
        <v>0</v>
      </c>
      <c r="I44" s="40"/>
      <c r="J44" s="105"/>
      <c r="K44" s="105"/>
      <c r="L44" s="106" t="s">
        <v>35</v>
      </c>
    </row>
    <row r="45" spans="1:12" ht="12.75" customHeight="1" x14ac:dyDescent="0.25">
      <c r="A45" s="107">
        <v>23000</v>
      </c>
      <c r="B45" s="108" t="s">
        <v>56</v>
      </c>
      <c r="C45" s="109">
        <f>SUM(D45:G45)</f>
        <v>0</v>
      </c>
      <c r="D45" s="59" t="s">
        <v>35</v>
      </c>
      <c r="E45" s="59" t="s">
        <v>35</v>
      </c>
      <c r="F45" s="59" t="s">
        <v>35</v>
      </c>
      <c r="G45" s="99">
        <f>SUM(G46:G47)</f>
        <v>0</v>
      </c>
      <c r="H45" s="109">
        <f t="shared" si="1"/>
        <v>0</v>
      </c>
      <c r="I45" s="87" t="s">
        <v>35</v>
      </c>
      <c r="J45" s="87" t="s">
        <v>35</v>
      </c>
      <c r="K45" s="87" t="s">
        <v>35</v>
      </c>
      <c r="L45" s="110">
        <f>SUM(L46:L47)</f>
        <v>0</v>
      </c>
    </row>
    <row r="46" spans="1:12" ht="24" x14ac:dyDescent="0.25">
      <c r="A46" s="111">
        <v>23410</v>
      </c>
      <c r="B46" s="112" t="s">
        <v>57</v>
      </c>
      <c r="C46" s="113">
        <f t="shared" si="0"/>
        <v>0</v>
      </c>
      <c r="D46" s="95" t="s">
        <v>35</v>
      </c>
      <c r="E46" s="95" t="s">
        <v>35</v>
      </c>
      <c r="F46" s="95" t="s">
        <v>35</v>
      </c>
      <c r="G46" s="114"/>
      <c r="H46" s="113">
        <f t="shared" si="1"/>
        <v>0</v>
      </c>
      <c r="I46" s="95" t="s">
        <v>35</v>
      </c>
      <c r="J46" s="95" t="s">
        <v>35</v>
      </c>
      <c r="K46" s="95" t="s">
        <v>35</v>
      </c>
      <c r="L46" s="115"/>
    </row>
    <row r="47" spans="1:12" ht="24" x14ac:dyDescent="0.25">
      <c r="A47" s="111">
        <v>23510</v>
      </c>
      <c r="B47" s="112" t="s">
        <v>58</v>
      </c>
      <c r="C47" s="93">
        <f t="shared" si="0"/>
        <v>0</v>
      </c>
      <c r="D47" s="95" t="s">
        <v>35</v>
      </c>
      <c r="E47" s="95" t="s">
        <v>35</v>
      </c>
      <c r="F47" s="95" t="s">
        <v>35</v>
      </c>
      <c r="G47" s="114"/>
      <c r="H47" s="93">
        <f t="shared" si="1"/>
        <v>0</v>
      </c>
      <c r="I47" s="95" t="s">
        <v>35</v>
      </c>
      <c r="J47" s="95" t="s">
        <v>35</v>
      </c>
      <c r="K47" s="95" t="s">
        <v>35</v>
      </c>
      <c r="L47" s="115"/>
    </row>
    <row r="48" spans="1:12" x14ac:dyDescent="0.25">
      <c r="A48" s="116"/>
      <c r="B48" s="112"/>
      <c r="C48" s="117"/>
      <c r="D48" s="95"/>
      <c r="E48" s="95"/>
      <c r="F48" s="94"/>
      <c r="G48" s="118"/>
      <c r="H48" s="117"/>
      <c r="I48" s="95"/>
      <c r="J48" s="95"/>
      <c r="K48" s="94"/>
      <c r="L48" s="119"/>
    </row>
    <row r="49" spans="1:12" s="24" customFormat="1" x14ac:dyDescent="0.25">
      <c r="A49" s="120"/>
      <c r="B49" s="121" t="s">
        <v>59</v>
      </c>
      <c r="C49" s="122"/>
      <c r="D49" s="123"/>
      <c r="E49" s="123"/>
      <c r="F49" s="123"/>
      <c r="G49" s="124"/>
      <c r="H49" s="122"/>
      <c r="I49" s="123"/>
      <c r="J49" s="123"/>
      <c r="K49" s="123"/>
      <c r="L49" s="125"/>
    </row>
    <row r="50" spans="1:12" s="24" customFormat="1" ht="12.75" thickBot="1" x14ac:dyDescent="0.3">
      <c r="A50" s="126"/>
      <c r="B50" s="25" t="s">
        <v>60</v>
      </c>
      <c r="C50" s="127">
        <f t="shared" ref="C50:C113" si="5">SUM(D50:G50)</f>
        <v>71803</v>
      </c>
      <c r="D50" s="128">
        <f>SUM(D51,D283)</f>
        <v>66861</v>
      </c>
      <c r="E50" s="128">
        <f>SUM(E51,E283)</f>
        <v>0</v>
      </c>
      <c r="F50" s="128">
        <f>SUM(F51,F283)</f>
        <v>4942</v>
      </c>
      <c r="G50" s="129">
        <f>SUM(G51,G283)</f>
        <v>0</v>
      </c>
      <c r="H50" s="127">
        <f t="shared" ref="H50:H113" si="6">SUM(I50:L50)</f>
        <v>81832</v>
      </c>
      <c r="I50" s="128">
        <f>SUM(I51,I283)</f>
        <v>76890</v>
      </c>
      <c r="J50" s="128">
        <f>SUM(J51,J283)</f>
        <v>0</v>
      </c>
      <c r="K50" s="128">
        <f>SUM(K51,K283)</f>
        <v>4942</v>
      </c>
      <c r="L50" s="130">
        <f>SUM(L51,L283)</f>
        <v>0</v>
      </c>
    </row>
    <row r="51" spans="1:12" s="24" customFormat="1" ht="36.75" thickTop="1" x14ac:dyDescent="0.25">
      <c r="A51" s="131"/>
      <c r="B51" s="132" t="s">
        <v>61</v>
      </c>
      <c r="C51" s="133">
        <f t="shared" si="5"/>
        <v>71803</v>
      </c>
      <c r="D51" s="134">
        <f>SUM(D52,D194)</f>
        <v>66861</v>
      </c>
      <c r="E51" s="134">
        <f>SUM(E52,E194)</f>
        <v>0</v>
      </c>
      <c r="F51" s="134">
        <f>SUM(F52,F194)</f>
        <v>4942</v>
      </c>
      <c r="G51" s="135">
        <f>SUM(G52,G194)</f>
        <v>0</v>
      </c>
      <c r="H51" s="133">
        <f t="shared" si="6"/>
        <v>81832</v>
      </c>
      <c r="I51" s="134">
        <f>SUM(I52,I194)</f>
        <v>76890</v>
      </c>
      <c r="J51" s="134">
        <f>SUM(J52,J194)</f>
        <v>0</v>
      </c>
      <c r="K51" s="134">
        <f>SUM(K52,K194)</f>
        <v>4942</v>
      </c>
      <c r="L51" s="136">
        <f>SUM(L52,L194)</f>
        <v>0</v>
      </c>
    </row>
    <row r="52" spans="1:12" s="24" customFormat="1" ht="24" x14ac:dyDescent="0.25">
      <c r="A52" s="137"/>
      <c r="B52" s="18" t="s">
        <v>62</v>
      </c>
      <c r="C52" s="138">
        <f t="shared" si="5"/>
        <v>71803</v>
      </c>
      <c r="D52" s="139">
        <f>SUM(D53,D75,D173,D187)</f>
        <v>66861</v>
      </c>
      <c r="E52" s="139">
        <f>SUM(E53,E75,E173,E187)</f>
        <v>0</v>
      </c>
      <c r="F52" s="139">
        <f>SUM(F53,F75,F173,F187)</f>
        <v>4942</v>
      </c>
      <c r="G52" s="140">
        <f>SUM(G53,G75,G173,G187)</f>
        <v>0</v>
      </c>
      <c r="H52" s="138">
        <f t="shared" si="6"/>
        <v>81832</v>
      </c>
      <c r="I52" s="139">
        <f>SUM(I53,I75,I173,I187)</f>
        <v>76890</v>
      </c>
      <c r="J52" s="139">
        <f>SUM(J53,J75,J173,J187)</f>
        <v>0</v>
      </c>
      <c r="K52" s="139">
        <f>SUM(K53,K75,K173,K187)</f>
        <v>4942</v>
      </c>
      <c r="L52" s="141">
        <f>SUM(L53,L75,L173,L187)</f>
        <v>0</v>
      </c>
    </row>
    <row r="53" spans="1:12" s="24" customFormat="1" x14ac:dyDescent="0.25">
      <c r="A53" s="142">
        <v>1000</v>
      </c>
      <c r="B53" s="142" t="s">
        <v>63</v>
      </c>
      <c r="C53" s="143">
        <f t="shared" si="5"/>
        <v>0</v>
      </c>
      <c r="D53" s="144">
        <f>SUM(D54,D67)</f>
        <v>0</v>
      </c>
      <c r="E53" s="144">
        <f>SUM(E54,E67)</f>
        <v>0</v>
      </c>
      <c r="F53" s="144">
        <f>SUM(F54,F67)</f>
        <v>0</v>
      </c>
      <c r="G53" s="145">
        <f>SUM(G54,G67)</f>
        <v>0</v>
      </c>
      <c r="H53" s="143">
        <f t="shared" si="6"/>
        <v>0</v>
      </c>
      <c r="I53" s="144">
        <f>SUM(I54,I67)</f>
        <v>0</v>
      </c>
      <c r="J53" s="144">
        <f>SUM(J54,J67)</f>
        <v>0</v>
      </c>
      <c r="K53" s="144">
        <f>SUM(K54,K67)</f>
        <v>0</v>
      </c>
      <c r="L53" s="146">
        <f>SUM(L54,L67)</f>
        <v>0</v>
      </c>
    </row>
    <row r="54" spans="1:12" x14ac:dyDescent="0.25">
      <c r="A54" s="56">
        <v>1100</v>
      </c>
      <c r="B54" s="147" t="s">
        <v>64</v>
      </c>
      <c r="C54" s="57">
        <f t="shared" si="5"/>
        <v>0</v>
      </c>
      <c r="D54" s="63">
        <f>SUM(D55,D58,D66)</f>
        <v>0</v>
      </c>
      <c r="E54" s="63">
        <f>SUM(E55,E58,E66)</f>
        <v>0</v>
      </c>
      <c r="F54" s="63">
        <f>SUM(F55,F58,F66)</f>
        <v>0</v>
      </c>
      <c r="G54" s="148">
        <f>SUM(G55,G58,G66)</f>
        <v>0</v>
      </c>
      <c r="H54" s="57">
        <f t="shared" si="6"/>
        <v>0</v>
      </c>
      <c r="I54" s="63">
        <f>SUM(I55,I58,I66)</f>
        <v>0</v>
      </c>
      <c r="J54" s="63">
        <f>SUM(J55,J58,J66)</f>
        <v>0</v>
      </c>
      <c r="K54" s="63">
        <f>SUM(K55,K58,K66)</f>
        <v>0</v>
      </c>
      <c r="L54" s="149">
        <f>SUM(L55,L58,L66)</f>
        <v>0</v>
      </c>
    </row>
    <row r="55" spans="1:12" x14ac:dyDescent="0.25">
      <c r="A55" s="150">
        <v>1110</v>
      </c>
      <c r="B55" s="112" t="s">
        <v>65</v>
      </c>
      <c r="C55" s="117">
        <f t="shared" si="5"/>
        <v>0</v>
      </c>
      <c r="D55" s="151">
        <f>SUM(D56:D57)</f>
        <v>0</v>
      </c>
      <c r="E55" s="151">
        <f>SUM(E56:E57)</f>
        <v>0</v>
      </c>
      <c r="F55" s="151">
        <f>SUM(F56:F57)</f>
        <v>0</v>
      </c>
      <c r="G55" s="152">
        <f>SUM(G56:G57)</f>
        <v>0</v>
      </c>
      <c r="H55" s="117">
        <f t="shared" si="6"/>
        <v>0</v>
      </c>
      <c r="I55" s="151">
        <f>SUM(I56:I57)</f>
        <v>0</v>
      </c>
      <c r="J55" s="151">
        <f>SUM(J56:J57)</f>
        <v>0</v>
      </c>
      <c r="K55" s="151">
        <f>SUM(K56:K57)</f>
        <v>0</v>
      </c>
      <c r="L55" s="153">
        <f>SUM(L56:L57)</f>
        <v>0</v>
      </c>
    </row>
    <row r="56" spans="1:12" x14ac:dyDescent="0.25">
      <c r="A56" s="38">
        <v>1111</v>
      </c>
      <c r="B56" s="65" t="s">
        <v>66</v>
      </c>
      <c r="C56" s="66">
        <f t="shared" si="5"/>
        <v>0</v>
      </c>
      <c r="D56" s="68"/>
      <c r="E56" s="68"/>
      <c r="F56" s="68"/>
      <c r="G56" s="154"/>
      <c r="H56" s="66">
        <f t="shared" si="6"/>
        <v>0</v>
      </c>
      <c r="I56" s="68"/>
      <c r="J56" s="68"/>
      <c r="K56" s="68"/>
      <c r="L56" s="155"/>
    </row>
    <row r="57" spans="1:12" ht="24" customHeight="1" x14ac:dyDescent="0.25">
      <c r="A57" s="44">
        <v>1119</v>
      </c>
      <c r="B57" s="71" t="s">
        <v>67</v>
      </c>
      <c r="C57" s="72">
        <f t="shared" si="5"/>
        <v>0</v>
      </c>
      <c r="D57" s="74"/>
      <c r="E57" s="74"/>
      <c r="F57" s="74"/>
      <c r="G57" s="157"/>
      <c r="H57" s="72">
        <f t="shared" si="6"/>
        <v>0</v>
      </c>
      <c r="I57" s="74"/>
      <c r="J57" s="74"/>
      <c r="K57" s="74"/>
      <c r="L57" s="158"/>
    </row>
    <row r="58" spans="1:12" x14ac:dyDescent="0.25">
      <c r="A58" s="159">
        <v>1140</v>
      </c>
      <c r="B58" s="71" t="s">
        <v>68</v>
      </c>
      <c r="C58" s="72">
        <f t="shared" si="5"/>
        <v>0</v>
      </c>
      <c r="D58" s="160">
        <f>SUM(D59:D65)</f>
        <v>0</v>
      </c>
      <c r="E58" s="160">
        <f>SUM(E59:E65)</f>
        <v>0</v>
      </c>
      <c r="F58" s="160">
        <f>SUM(F59:F65)</f>
        <v>0</v>
      </c>
      <c r="G58" s="161">
        <f>SUM(G59:G65)</f>
        <v>0</v>
      </c>
      <c r="H58" s="72">
        <f t="shared" si="6"/>
        <v>0</v>
      </c>
      <c r="I58" s="160">
        <f>SUM(I59:I65)</f>
        <v>0</v>
      </c>
      <c r="J58" s="160">
        <f>SUM(J59:J65)</f>
        <v>0</v>
      </c>
      <c r="K58" s="160">
        <f>SUM(K59:K65)</f>
        <v>0</v>
      </c>
      <c r="L58" s="162">
        <f>SUM(L59:L65)</f>
        <v>0</v>
      </c>
    </row>
    <row r="59" spans="1:12" x14ac:dyDescent="0.25">
      <c r="A59" s="44">
        <v>1141</v>
      </c>
      <c r="B59" s="71" t="s">
        <v>69</v>
      </c>
      <c r="C59" s="72">
        <f t="shared" si="5"/>
        <v>0</v>
      </c>
      <c r="D59" s="74"/>
      <c r="E59" s="74"/>
      <c r="F59" s="74"/>
      <c r="G59" s="157"/>
      <c r="H59" s="72">
        <f t="shared" si="6"/>
        <v>0</v>
      </c>
      <c r="I59" s="74"/>
      <c r="J59" s="74"/>
      <c r="K59" s="74"/>
      <c r="L59" s="158"/>
    </row>
    <row r="60" spans="1:12" ht="24.75" customHeight="1" x14ac:dyDescent="0.25">
      <c r="A60" s="44">
        <v>1142</v>
      </c>
      <c r="B60" s="71" t="s">
        <v>70</v>
      </c>
      <c r="C60" s="72">
        <f t="shared" si="5"/>
        <v>0</v>
      </c>
      <c r="D60" s="74"/>
      <c r="E60" s="74"/>
      <c r="F60" s="74"/>
      <c r="G60" s="157"/>
      <c r="H60" s="72">
        <f t="shared" si="6"/>
        <v>0</v>
      </c>
      <c r="I60" s="74"/>
      <c r="J60" s="74"/>
      <c r="K60" s="74"/>
      <c r="L60" s="158"/>
    </row>
    <row r="61" spans="1:12" ht="24" x14ac:dyDescent="0.25">
      <c r="A61" s="44">
        <v>1145</v>
      </c>
      <c r="B61" s="71" t="s">
        <v>71</v>
      </c>
      <c r="C61" s="72">
        <f t="shared" si="5"/>
        <v>0</v>
      </c>
      <c r="D61" s="74"/>
      <c r="E61" s="74"/>
      <c r="F61" s="74"/>
      <c r="G61" s="157"/>
      <c r="H61" s="72">
        <f t="shared" si="6"/>
        <v>0</v>
      </c>
      <c r="I61" s="74"/>
      <c r="J61" s="74"/>
      <c r="K61" s="74"/>
      <c r="L61" s="158"/>
    </row>
    <row r="62" spans="1:12" ht="27.75" customHeight="1" x14ac:dyDescent="0.25">
      <c r="A62" s="44">
        <v>1146</v>
      </c>
      <c r="B62" s="71" t="s">
        <v>72</v>
      </c>
      <c r="C62" s="72">
        <f t="shared" si="5"/>
        <v>0</v>
      </c>
      <c r="D62" s="74"/>
      <c r="E62" s="74"/>
      <c r="F62" s="74"/>
      <c r="G62" s="157"/>
      <c r="H62" s="72">
        <f t="shared" si="6"/>
        <v>0</v>
      </c>
      <c r="I62" s="74"/>
      <c r="J62" s="74"/>
      <c r="K62" s="74"/>
      <c r="L62" s="158"/>
    </row>
    <row r="63" spans="1:12" x14ac:dyDescent="0.25">
      <c r="A63" s="44">
        <v>1147</v>
      </c>
      <c r="B63" s="71" t="s">
        <v>73</v>
      </c>
      <c r="C63" s="72">
        <f t="shared" si="5"/>
        <v>0</v>
      </c>
      <c r="D63" s="74"/>
      <c r="E63" s="74"/>
      <c r="F63" s="74"/>
      <c r="G63" s="157"/>
      <c r="H63" s="72">
        <f t="shared" si="6"/>
        <v>0</v>
      </c>
      <c r="I63" s="74"/>
      <c r="J63" s="74"/>
      <c r="K63" s="74"/>
      <c r="L63" s="158"/>
    </row>
    <row r="64" spans="1:12" x14ac:dyDescent="0.25">
      <c r="A64" s="44">
        <v>1148</v>
      </c>
      <c r="B64" s="71" t="s">
        <v>74</v>
      </c>
      <c r="C64" s="72">
        <f t="shared" si="5"/>
        <v>0</v>
      </c>
      <c r="D64" s="74"/>
      <c r="E64" s="74"/>
      <c r="F64" s="74"/>
      <c r="G64" s="157"/>
      <c r="H64" s="72">
        <f t="shared" si="6"/>
        <v>0</v>
      </c>
      <c r="I64" s="74"/>
      <c r="J64" s="74"/>
      <c r="K64" s="74"/>
      <c r="L64" s="158"/>
    </row>
    <row r="65" spans="1:12" ht="24" customHeight="1" x14ac:dyDescent="0.25">
      <c r="A65" s="44">
        <v>1149</v>
      </c>
      <c r="B65" s="71" t="s">
        <v>75</v>
      </c>
      <c r="C65" s="72">
        <f t="shared" si="5"/>
        <v>0</v>
      </c>
      <c r="D65" s="74"/>
      <c r="E65" s="74"/>
      <c r="F65" s="74"/>
      <c r="G65" s="157"/>
      <c r="H65" s="72">
        <f t="shared" si="6"/>
        <v>0</v>
      </c>
      <c r="I65" s="74"/>
      <c r="J65" s="74"/>
      <c r="K65" s="74"/>
      <c r="L65" s="158"/>
    </row>
    <row r="66" spans="1:12" ht="36" x14ac:dyDescent="0.25">
      <c r="A66" s="150">
        <v>1150</v>
      </c>
      <c r="B66" s="112" t="s">
        <v>76</v>
      </c>
      <c r="C66" s="117">
        <f t="shared" si="5"/>
        <v>0</v>
      </c>
      <c r="D66" s="163"/>
      <c r="E66" s="163"/>
      <c r="F66" s="163"/>
      <c r="G66" s="164"/>
      <c r="H66" s="117">
        <f t="shared" si="6"/>
        <v>0</v>
      </c>
      <c r="I66" s="163"/>
      <c r="J66" s="163"/>
      <c r="K66" s="163"/>
      <c r="L66" s="165"/>
    </row>
    <row r="67" spans="1:12" ht="24" x14ac:dyDescent="0.25">
      <c r="A67" s="56">
        <v>1200</v>
      </c>
      <c r="B67" s="147" t="s">
        <v>77</v>
      </c>
      <c r="C67" s="57">
        <f t="shared" si="5"/>
        <v>0</v>
      </c>
      <c r="D67" s="63">
        <f>SUM(D68:D69)</f>
        <v>0</v>
      </c>
      <c r="E67" s="63">
        <f>SUM(E68:E69)</f>
        <v>0</v>
      </c>
      <c r="F67" s="63">
        <f>SUM(F68:F69)</f>
        <v>0</v>
      </c>
      <c r="G67" s="166">
        <f>SUM(G68:G69)</f>
        <v>0</v>
      </c>
      <c r="H67" s="57">
        <f t="shared" si="6"/>
        <v>0</v>
      </c>
      <c r="I67" s="63">
        <f>SUM(I68:I69)</f>
        <v>0</v>
      </c>
      <c r="J67" s="63">
        <f>SUM(J68:J69)</f>
        <v>0</v>
      </c>
      <c r="K67" s="63">
        <f>SUM(K68:K69)</f>
        <v>0</v>
      </c>
      <c r="L67" s="167">
        <f>SUM(L68:L69)</f>
        <v>0</v>
      </c>
    </row>
    <row r="68" spans="1:12" ht="24" x14ac:dyDescent="0.25">
      <c r="A68" s="168">
        <v>1210</v>
      </c>
      <c r="B68" s="65" t="s">
        <v>78</v>
      </c>
      <c r="C68" s="66">
        <f t="shared" si="5"/>
        <v>0</v>
      </c>
      <c r="D68" s="68"/>
      <c r="E68" s="68"/>
      <c r="F68" s="68"/>
      <c r="G68" s="154"/>
      <c r="H68" s="66">
        <f t="shared" si="6"/>
        <v>0</v>
      </c>
      <c r="I68" s="68"/>
      <c r="J68" s="68"/>
      <c r="K68" s="68"/>
      <c r="L68" s="155"/>
    </row>
    <row r="69" spans="1:12" ht="24" x14ac:dyDescent="0.25">
      <c r="A69" s="159">
        <v>1220</v>
      </c>
      <c r="B69" s="71" t="s">
        <v>79</v>
      </c>
      <c r="C69" s="72">
        <f t="shared" si="5"/>
        <v>0</v>
      </c>
      <c r="D69" s="160">
        <f>SUM(D70:D74)</f>
        <v>0</v>
      </c>
      <c r="E69" s="160">
        <f>SUM(E70:E74)</f>
        <v>0</v>
      </c>
      <c r="F69" s="160">
        <f>SUM(F70:F74)</f>
        <v>0</v>
      </c>
      <c r="G69" s="161">
        <f>SUM(G70:G74)</f>
        <v>0</v>
      </c>
      <c r="H69" s="72">
        <f t="shared" si="6"/>
        <v>0</v>
      </c>
      <c r="I69" s="160">
        <f>SUM(I70:I74)</f>
        <v>0</v>
      </c>
      <c r="J69" s="160">
        <f>SUM(J70:J74)</f>
        <v>0</v>
      </c>
      <c r="K69" s="160">
        <f>SUM(K70:K74)</f>
        <v>0</v>
      </c>
      <c r="L69" s="162">
        <f>SUM(L70:L74)</f>
        <v>0</v>
      </c>
    </row>
    <row r="70" spans="1:12" ht="48" x14ac:dyDescent="0.25">
      <c r="A70" s="44">
        <v>1221</v>
      </c>
      <c r="B70" s="71" t="s">
        <v>80</v>
      </c>
      <c r="C70" s="72">
        <f t="shared" si="5"/>
        <v>0</v>
      </c>
      <c r="D70" s="74"/>
      <c r="E70" s="74"/>
      <c r="F70" s="74"/>
      <c r="G70" s="157"/>
      <c r="H70" s="72">
        <f t="shared" si="6"/>
        <v>0</v>
      </c>
      <c r="I70" s="74"/>
      <c r="J70" s="74"/>
      <c r="K70" s="74"/>
      <c r="L70" s="158"/>
    </row>
    <row r="71" spans="1:12" x14ac:dyDescent="0.25">
      <c r="A71" s="44">
        <v>1223</v>
      </c>
      <c r="B71" s="71" t="s">
        <v>81</v>
      </c>
      <c r="C71" s="72">
        <f t="shared" si="5"/>
        <v>0</v>
      </c>
      <c r="D71" s="74"/>
      <c r="E71" s="74"/>
      <c r="F71" s="74"/>
      <c r="G71" s="157"/>
      <c r="H71" s="72">
        <f t="shared" si="6"/>
        <v>0</v>
      </c>
      <c r="I71" s="74"/>
      <c r="J71" s="74"/>
      <c r="K71" s="74"/>
      <c r="L71" s="158"/>
    </row>
    <row r="72" spans="1:12" x14ac:dyDescent="0.25">
      <c r="A72" s="44">
        <v>1225</v>
      </c>
      <c r="B72" s="71" t="s">
        <v>82</v>
      </c>
      <c r="C72" s="72">
        <f t="shared" si="5"/>
        <v>0</v>
      </c>
      <c r="D72" s="74"/>
      <c r="E72" s="74"/>
      <c r="F72" s="74"/>
      <c r="G72" s="157"/>
      <c r="H72" s="72">
        <f t="shared" si="6"/>
        <v>0</v>
      </c>
      <c r="I72" s="74"/>
      <c r="J72" s="74"/>
      <c r="K72" s="74"/>
      <c r="L72" s="158"/>
    </row>
    <row r="73" spans="1:12" ht="36" x14ac:dyDescent="0.25">
      <c r="A73" s="44">
        <v>1227</v>
      </c>
      <c r="B73" s="71" t="s">
        <v>83</v>
      </c>
      <c r="C73" s="72">
        <f t="shared" si="5"/>
        <v>0</v>
      </c>
      <c r="D73" s="74"/>
      <c r="E73" s="74"/>
      <c r="F73" s="74"/>
      <c r="G73" s="157"/>
      <c r="H73" s="72">
        <f t="shared" si="6"/>
        <v>0</v>
      </c>
      <c r="I73" s="74"/>
      <c r="J73" s="74"/>
      <c r="K73" s="74"/>
      <c r="L73" s="158"/>
    </row>
    <row r="74" spans="1:12" ht="48" x14ac:dyDescent="0.25">
      <c r="A74" s="44">
        <v>1228</v>
      </c>
      <c r="B74" s="71" t="s">
        <v>84</v>
      </c>
      <c r="C74" s="72">
        <f t="shared" si="5"/>
        <v>0</v>
      </c>
      <c r="D74" s="74"/>
      <c r="E74" s="74"/>
      <c r="F74" s="74"/>
      <c r="G74" s="157"/>
      <c r="H74" s="72">
        <f t="shared" si="6"/>
        <v>0</v>
      </c>
      <c r="I74" s="74"/>
      <c r="J74" s="74"/>
      <c r="K74" s="74"/>
      <c r="L74" s="158"/>
    </row>
    <row r="75" spans="1:12" x14ac:dyDescent="0.25">
      <c r="A75" s="142">
        <v>2000</v>
      </c>
      <c r="B75" s="142" t="s">
        <v>85</v>
      </c>
      <c r="C75" s="143">
        <f t="shared" si="5"/>
        <v>71803</v>
      </c>
      <c r="D75" s="144">
        <f>SUM(D76,D83,D130,D164,D165,D172)</f>
        <v>66861</v>
      </c>
      <c r="E75" s="144">
        <f>SUM(E76,E83,E130,E164,E165,E172)</f>
        <v>0</v>
      </c>
      <c r="F75" s="144">
        <f>SUM(F76,F83,F130,F164,F165,F172)</f>
        <v>4942</v>
      </c>
      <c r="G75" s="145">
        <f>SUM(G76,G83,G130,G164,G165,G172)</f>
        <v>0</v>
      </c>
      <c r="H75" s="143">
        <f t="shared" si="6"/>
        <v>81832</v>
      </c>
      <c r="I75" s="144">
        <f>SUM(I76,I83,I130,I164,I165,I172)</f>
        <v>76890</v>
      </c>
      <c r="J75" s="144">
        <f>SUM(J76,J83,J130,J164,J165,J172)</f>
        <v>0</v>
      </c>
      <c r="K75" s="144">
        <f>SUM(K76,K83,K130,K164,K165,K172)</f>
        <v>4942</v>
      </c>
      <c r="L75" s="146">
        <f>SUM(L76,L83,L130,L164,L165,L172)</f>
        <v>0</v>
      </c>
    </row>
    <row r="76" spans="1:12" ht="24" x14ac:dyDescent="0.25">
      <c r="A76" s="56">
        <v>2100</v>
      </c>
      <c r="B76" s="147" t="s">
        <v>86</v>
      </c>
      <c r="C76" s="57">
        <f t="shared" si="5"/>
        <v>0</v>
      </c>
      <c r="D76" s="63">
        <f>SUM(D77,D80)</f>
        <v>0</v>
      </c>
      <c r="E76" s="63">
        <f>SUM(E77,E80)</f>
        <v>0</v>
      </c>
      <c r="F76" s="63">
        <f>SUM(F77,F80)</f>
        <v>0</v>
      </c>
      <c r="G76" s="166">
        <f>SUM(G77,G80)</f>
        <v>0</v>
      </c>
      <c r="H76" s="57">
        <f t="shared" si="6"/>
        <v>0</v>
      </c>
      <c r="I76" s="63">
        <f>SUM(I77,I80)</f>
        <v>0</v>
      </c>
      <c r="J76" s="63">
        <f>SUM(J77,J80)</f>
        <v>0</v>
      </c>
      <c r="K76" s="63">
        <f>SUM(K77,K80)</f>
        <v>0</v>
      </c>
      <c r="L76" s="167">
        <f>SUM(L77,L80)</f>
        <v>0</v>
      </c>
    </row>
    <row r="77" spans="1:12" ht="24" x14ac:dyDescent="0.25">
      <c r="A77" s="168">
        <v>2110</v>
      </c>
      <c r="B77" s="65" t="s">
        <v>87</v>
      </c>
      <c r="C77" s="66">
        <f t="shared" si="5"/>
        <v>0</v>
      </c>
      <c r="D77" s="169">
        <f>SUM(D78:D79)</f>
        <v>0</v>
      </c>
      <c r="E77" s="169">
        <f>SUM(E78:E79)</f>
        <v>0</v>
      </c>
      <c r="F77" s="169">
        <f>SUM(F78:F79)</f>
        <v>0</v>
      </c>
      <c r="G77" s="170">
        <f>SUM(G78:G79)</f>
        <v>0</v>
      </c>
      <c r="H77" s="66">
        <f t="shared" si="6"/>
        <v>0</v>
      </c>
      <c r="I77" s="169">
        <f>SUM(I78:I79)</f>
        <v>0</v>
      </c>
      <c r="J77" s="169">
        <f>SUM(J78:J79)</f>
        <v>0</v>
      </c>
      <c r="K77" s="169">
        <f>SUM(K78:K79)</f>
        <v>0</v>
      </c>
      <c r="L77" s="171">
        <f>SUM(L78:L79)</f>
        <v>0</v>
      </c>
    </row>
    <row r="78" spans="1:12" x14ac:dyDescent="0.25">
      <c r="A78" s="44">
        <v>2111</v>
      </c>
      <c r="B78" s="71" t="s">
        <v>88</v>
      </c>
      <c r="C78" s="72">
        <f t="shared" si="5"/>
        <v>0</v>
      </c>
      <c r="D78" s="74"/>
      <c r="E78" s="74"/>
      <c r="F78" s="74"/>
      <c r="G78" s="157"/>
      <c r="H78" s="72">
        <f t="shared" si="6"/>
        <v>0</v>
      </c>
      <c r="I78" s="74"/>
      <c r="J78" s="74"/>
      <c r="K78" s="74"/>
      <c r="L78" s="158"/>
    </row>
    <row r="79" spans="1:12" ht="24" x14ac:dyDescent="0.25">
      <c r="A79" s="44">
        <v>2112</v>
      </c>
      <c r="B79" s="71" t="s">
        <v>89</v>
      </c>
      <c r="C79" s="72">
        <f t="shared" si="5"/>
        <v>0</v>
      </c>
      <c r="D79" s="74"/>
      <c r="E79" s="74"/>
      <c r="F79" s="74"/>
      <c r="G79" s="157"/>
      <c r="H79" s="72">
        <f t="shared" si="6"/>
        <v>0</v>
      </c>
      <c r="I79" s="74"/>
      <c r="J79" s="74"/>
      <c r="K79" s="74"/>
      <c r="L79" s="158"/>
    </row>
    <row r="80" spans="1:12" ht="24" x14ac:dyDescent="0.25">
      <c r="A80" s="159">
        <v>2120</v>
      </c>
      <c r="B80" s="71" t="s">
        <v>90</v>
      </c>
      <c r="C80" s="72">
        <f t="shared" si="5"/>
        <v>0</v>
      </c>
      <c r="D80" s="160">
        <f>SUM(D81:D82)</f>
        <v>0</v>
      </c>
      <c r="E80" s="160">
        <f>SUM(E81:E82)</f>
        <v>0</v>
      </c>
      <c r="F80" s="160">
        <f>SUM(F81:F82)</f>
        <v>0</v>
      </c>
      <c r="G80" s="161">
        <f>SUM(G81:G82)</f>
        <v>0</v>
      </c>
      <c r="H80" s="72">
        <f t="shared" si="6"/>
        <v>0</v>
      </c>
      <c r="I80" s="160">
        <f>SUM(I81:I82)</f>
        <v>0</v>
      </c>
      <c r="J80" s="160">
        <f>SUM(J81:J82)</f>
        <v>0</v>
      </c>
      <c r="K80" s="160">
        <f>SUM(K81:K82)</f>
        <v>0</v>
      </c>
      <c r="L80" s="162">
        <f>SUM(L81:L82)</f>
        <v>0</v>
      </c>
    </row>
    <row r="81" spans="1:12" x14ac:dyDescent="0.25">
      <c r="A81" s="44">
        <v>2121</v>
      </c>
      <c r="B81" s="71" t="s">
        <v>88</v>
      </c>
      <c r="C81" s="72">
        <f t="shared" si="5"/>
        <v>0</v>
      </c>
      <c r="D81" s="74"/>
      <c r="E81" s="74"/>
      <c r="F81" s="74"/>
      <c r="G81" s="157"/>
      <c r="H81" s="72">
        <f t="shared" si="6"/>
        <v>0</v>
      </c>
      <c r="I81" s="74"/>
      <c r="J81" s="74"/>
      <c r="K81" s="74"/>
      <c r="L81" s="158"/>
    </row>
    <row r="82" spans="1:12" ht="24" x14ac:dyDescent="0.25">
      <c r="A82" s="44">
        <v>2122</v>
      </c>
      <c r="B82" s="71" t="s">
        <v>89</v>
      </c>
      <c r="C82" s="72">
        <f t="shared" si="5"/>
        <v>0</v>
      </c>
      <c r="D82" s="74"/>
      <c r="E82" s="74"/>
      <c r="F82" s="74"/>
      <c r="G82" s="157"/>
      <c r="H82" s="72">
        <f t="shared" si="6"/>
        <v>0</v>
      </c>
      <c r="I82" s="74"/>
      <c r="J82" s="74"/>
      <c r="K82" s="74"/>
      <c r="L82" s="158"/>
    </row>
    <row r="83" spans="1:12" x14ac:dyDescent="0.25">
      <c r="A83" s="56">
        <v>2200</v>
      </c>
      <c r="B83" s="147" t="s">
        <v>91</v>
      </c>
      <c r="C83" s="57">
        <f t="shared" si="5"/>
        <v>0</v>
      </c>
      <c r="D83" s="63">
        <f>SUM(D84,D89,D95,D103,D112,D116,D122,D128)</f>
        <v>0</v>
      </c>
      <c r="E83" s="63">
        <f>SUM(E84,E89,E95,E103,E112,E116,E122,E128)</f>
        <v>0</v>
      </c>
      <c r="F83" s="63">
        <f>SUM(F84,F89,F95,F103,F112,F116,F122,F128)</f>
        <v>0</v>
      </c>
      <c r="G83" s="166">
        <f>SUM(G84,G89,G95,G103,G112,G116,G122,G128)</f>
        <v>0</v>
      </c>
      <c r="H83" s="57">
        <f t="shared" si="6"/>
        <v>0</v>
      </c>
      <c r="I83" s="63">
        <f>SUM(I84,I89,I95,I103,I112,I116,I122,I128)</f>
        <v>0</v>
      </c>
      <c r="J83" s="63">
        <f>SUM(J84,J89,J95,J103,J112,J116,J122,J128)</f>
        <v>0</v>
      </c>
      <c r="K83" s="63">
        <f>SUM(K84,K89,K95,K103,K112,K116,K122,K128)</f>
        <v>0</v>
      </c>
      <c r="L83" s="172">
        <f>SUM(L84,L89,L95,L103,L112,L116,L122,L128)</f>
        <v>0</v>
      </c>
    </row>
    <row r="84" spans="1:12" ht="24" x14ac:dyDescent="0.25">
      <c r="A84" s="150">
        <v>2210</v>
      </c>
      <c r="B84" s="112" t="s">
        <v>92</v>
      </c>
      <c r="C84" s="117">
        <f t="shared" si="5"/>
        <v>0</v>
      </c>
      <c r="D84" s="151">
        <f>SUM(D85:D88)</f>
        <v>0</v>
      </c>
      <c r="E84" s="151">
        <f>SUM(E85:E88)</f>
        <v>0</v>
      </c>
      <c r="F84" s="151">
        <f>SUM(F85:F88)</f>
        <v>0</v>
      </c>
      <c r="G84" s="151">
        <f>SUM(G85:G88)</f>
        <v>0</v>
      </c>
      <c r="H84" s="117">
        <f t="shared" si="6"/>
        <v>0</v>
      </c>
      <c r="I84" s="151">
        <f>SUM(I85:I88)</f>
        <v>0</v>
      </c>
      <c r="J84" s="151">
        <f>SUM(J85:J88)</f>
        <v>0</v>
      </c>
      <c r="K84" s="151">
        <f>SUM(K85:K88)</f>
        <v>0</v>
      </c>
      <c r="L84" s="153">
        <f>SUM(L85:L88)</f>
        <v>0</v>
      </c>
    </row>
    <row r="85" spans="1:12" ht="24" x14ac:dyDescent="0.25">
      <c r="A85" s="38">
        <v>2211</v>
      </c>
      <c r="B85" s="65" t="s">
        <v>93</v>
      </c>
      <c r="C85" s="66">
        <f t="shared" si="5"/>
        <v>0</v>
      </c>
      <c r="D85" s="68"/>
      <c r="E85" s="68"/>
      <c r="F85" s="68"/>
      <c r="G85" s="154"/>
      <c r="H85" s="66">
        <f t="shared" si="6"/>
        <v>0</v>
      </c>
      <c r="I85" s="68"/>
      <c r="J85" s="68"/>
      <c r="K85" s="68"/>
      <c r="L85" s="155"/>
    </row>
    <row r="86" spans="1:12" ht="36" x14ac:dyDescent="0.25">
      <c r="A86" s="44">
        <v>2212</v>
      </c>
      <c r="B86" s="71" t="s">
        <v>94</v>
      </c>
      <c r="C86" s="72">
        <f t="shared" si="5"/>
        <v>0</v>
      </c>
      <c r="D86" s="74"/>
      <c r="E86" s="74"/>
      <c r="F86" s="74"/>
      <c r="G86" s="157"/>
      <c r="H86" s="72">
        <f t="shared" si="6"/>
        <v>0</v>
      </c>
      <c r="I86" s="74"/>
      <c r="J86" s="74"/>
      <c r="K86" s="74"/>
      <c r="L86" s="158"/>
    </row>
    <row r="87" spans="1:12" ht="24" x14ac:dyDescent="0.25">
      <c r="A87" s="44">
        <v>2214</v>
      </c>
      <c r="B87" s="71" t="s">
        <v>95</v>
      </c>
      <c r="C87" s="72">
        <f t="shared" si="5"/>
        <v>0</v>
      </c>
      <c r="D87" s="74"/>
      <c r="E87" s="74"/>
      <c r="F87" s="74"/>
      <c r="G87" s="157"/>
      <c r="H87" s="72">
        <f t="shared" si="6"/>
        <v>0</v>
      </c>
      <c r="I87" s="74"/>
      <c r="J87" s="74"/>
      <c r="K87" s="74"/>
      <c r="L87" s="158"/>
    </row>
    <row r="88" spans="1:12" x14ac:dyDescent="0.25">
      <c r="A88" s="44">
        <v>2219</v>
      </c>
      <c r="B88" s="71" t="s">
        <v>96</v>
      </c>
      <c r="C88" s="72">
        <f t="shared" si="5"/>
        <v>0</v>
      </c>
      <c r="D88" s="74"/>
      <c r="E88" s="74"/>
      <c r="F88" s="74"/>
      <c r="G88" s="157"/>
      <c r="H88" s="72">
        <f t="shared" si="6"/>
        <v>0</v>
      </c>
      <c r="I88" s="74"/>
      <c r="J88" s="74"/>
      <c r="K88" s="74"/>
      <c r="L88" s="158"/>
    </row>
    <row r="89" spans="1:12" ht="24" x14ac:dyDescent="0.25">
      <c r="A89" s="159">
        <v>2220</v>
      </c>
      <c r="B89" s="71" t="s">
        <v>97</v>
      </c>
      <c r="C89" s="72">
        <f t="shared" si="5"/>
        <v>0</v>
      </c>
      <c r="D89" s="160">
        <f>SUM(D90:D94)</f>
        <v>0</v>
      </c>
      <c r="E89" s="160">
        <f>SUM(E90:E94)</f>
        <v>0</v>
      </c>
      <c r="F89" s="160">
        <f>SUM(F90:F94)</f>
        <v>0</v>
      </c>
      <c r="G89" s="161">
        <f>SUM(G90:G94)</f>
        <v>0</v>
      </c>
      <c r="H89" s="72">
        <f t="shared" si="6"/>
        <v>0</v>
      </c>
      <c r="I89" s="160">
        <f>SUM(I90:I94)</f>
        <v>0</v>
      </c>
      <c r="J89" s="160">
        <f>SUM(J90:J94)</f>
        <v>0</v>
      </c>
      <c r="K89" s="160">
        <f>SUM(K90:K94)</f>
        <v>0</v>
      </c>
      <c r="L89" s="162">
        <f>SUM(L90:L94)</f>
        <v>0</v>
      </c>
    </row>
    <row r="90" spans="1:12" ht="24" x14ac:dyDescent="0.25">
      <c r="A90" s="44">
        <v>2221</v>
      </c>
      <c r="B90" s="71" t="s">
        <v>98</v>
      </c>
      <c r="C90" s="72">
        <f t="shared" si="5"/>
        <v>0</v>
      </c>
      <c r="D90" s="74"/>
      <c r="E90" s="74"/>
      <c r="F90" s="74"/>
      <c r="G90" s="157"/>
      <c r="H90" s="72">
        <f t="shared" si="6"/>
        <v>0</v>
      </c>
      <c r="I90" s="74"/>
      <c r="J90" s="74"/>
      <c r="K90" s="74"/>
      <c r="L90" s="158"/>
    </row>
    <row r="91" spans="1:12" x14ac:dyDescent="0.25">
      <c r="A91" s="44">
        <v>2222</v>
      </c>
      <c r="B91" s="71" t="s">
        <v>99</v>
      </c>
      <c r="C91" s="72">
        <f t="shared" si="5"/>
        <v>0</v>
      </c>
      <c r="D91" s="74"/>
      <c r="E91" s="74"/>
      <c r="F91" s="74"/>
      <c r="G91" s="157"/>
      <c r="H91" s="72">
        <f t="shared" si="6"/>
        <v>0</v>
      </c>
      <c r="I91" s="74"/>
      <c r="J91" s="74"/>
      <c r="K91" s="74"/>
      <c r="L91" s="158"/>
    </row>
    <row r="92" spans="1:12" x14ac:dyDescent="0.25">
      <c r="A92" s="44">
        <v>2223</v>
      </c>
      <c r="B92" s="71" t="s">
        <v>100</v>
      </c>
      <c r="C92" s="72">
        <f t="shared" si="5"/>
        <v>0</v>
      </c>
      <c r="D92" s="74"/>
      <c r="E92" s="74"/>
      <c r="F92" s="74"/>
      <c r="G92" s="157"/>
      <c r="H92" s="72">
        <f t="shared" si="6"/>
        <v>0</v>
      </c>
      <c r="I92" s="74"/>
      <c r="J92" s="74"/>
      <c r="K92" s="74"/>
      <c r="L92" s="158"/>
    </row>
    <row r="93" spans="1:12" ht="48" x14ac:dyDescent="0.25">
      <c r="A93" s="44">
        <v>2224</v>
      </c>
      <c r="B93" s="71" t="s">
        <v>101</v>
      </c>
      <c r="C93" s="72">
        <f t="shared" si="5"/>
        <v>0</v>
      </c>
      <c r="D93" s="74"/>
      <c r="E93" s="74"/>
      <c r="F93" s="74"/>
      <c r="G93" s="157"/>
      <c r="H93" s="72">
        <f t="shared" si="6"/>
        <v>0</v>
      </c>
      <c r="I93" s="74"/>
      <c r="J93" s="74"/>
      <c r="K93" s="74"/>
      <c r="L93" s="158"/>
    </row>
    <row r="94" spans="1:12" ht="24" x14ac:dyDescent="0.25">
      <c r="A94" s="44">
        <v>2229</v>
      </c>
      <c r="B94" s="71" t="s">
        <v>102</v>
      </c>
      <c r="C94" s="72">
        <f t="shared" si="5"/>
        <v>0</v>
      </c>
      <c r="D94" s="74"/>
      <c r="E94" s="74"/>
      <c r="F94" s="74"/>
      <c r="G94" s="157"/>
      <c r="H94" s="72">
        <f t="shared" si="6"/>
        <v>0</v>
      </c>
      <c r="I94" s="74"/>
      <c r="J94" s="74"/>
      <c r="K94" s="74"/>
      <c r="L94" s="158"/>
    </row>
    <row r="95" spans="1:12" ht="36" x14ac:dyDescent="0.25">
      <c r="A95" s="159">
        <v>2230</v>
      </c>
      <c r="B95" s="71" t="s">
        <v>103</v>
      </c>
      <c r="C95" s="72">
        <f t="shared" si="5"/>
        <v>0</v>
      </c>
      <c r="D95" s="160">
        <f>SUM(D96:D102)</f>
        <v>0</v>
      </c>
      <c r="E95" s="160">
        <f>SUM(E96:E102)</f>
        <v>0</v>
      </c>
      <c r="F95" s="160">
        <f>SUM(F96:F102)</f>
        <v>0</v>
      </c>
      <c r="G95" s="161">
        <f>SUM(G96:G102)</f>
        <v>0</v>
      </c>
      <c r="H95" s="72">
        <f t="shared" si="6"/>
        <v>0</v>
      </c>
      <c r="I95" s="160">
        <f>SUM(I96:I102)</f>
        <v>0</v>
      </c>
      <c r="J95" s="160">
        <f>SUM(J96:J102)</f>
        <v>0</v>
      </c>
      <c r="K95" s="160">
        <f>SUM(K96:K102)</f>
        <v>0</v>
      </c>
      <c r="L95" s="162">
        <f>SUM(L96:L102)</f>
        <v>0</v>
      </c>
    </row>
    <row r="96" spans="1:12" ht="24" x14ac:dyDescent="0.25">
      <c r="A96" s="44">
        <v>2231</v>
      </c>
      <c r="B96" s="71" t="s">
        <v>104</v>
      </c>
      <c r="C96" s="72">
        <f t="shared" si="5"/>
        <v>0</v>
      </c>
      <c r="D96" s="74"/>
      <c r="E96" s="74"/>
      <c r="F96" s="74"/>
      <c r="G96" s="157"/>
      <c r="H96" s="72">
        <f t="shared" si="6"/>
        <v>0</v>
      </c>
      <c r="I96" s="74"/>
      <c r="J96" s="74"/>
      <c r="K96" s="74"/>
      <c r="L96" s="158"/>
    </row>
    <row r="97" spans="1:12" ht="24.75" customHeight="1" x14ac:dyDescent="0.25">
      <c r="A97" s="44">
        <v>2232</v>
      </c>
      <c r="B97" s="71" t="s">
        <v>105</v>
      </c>
      <c r="C97" s="72">
        <f t="shared" si="5"/>
        <v>0</v>
      </c>
      <c r="D97" s="74"/>
      <c r="E97" s="74"/>
      <c r="F97" s="74"/>
      <c r="G97" s="157"/>
      <c r="H97" s="72">
        <f t="shared" si="6"/>
        <v>0</v>
      </c>
      <c r="I97" s="74"/>
      <c r="J97" s="74"/>
      <c r="K97" s="74"/>
      <c r="L97" s="158"/>
    </row>
    <row r="98" spans="1:12" ht="24" x14ac:dyDescent="0.25">
      <c r="A98" s="38">
        <v>2233</v>
      </c>
      <c r="B98" s="65" t="s">
        <v>106</v>
      </c>
      <c r="C98" s="66">
        <f t="shared" si="5"/>
        <v>0</v>
      </c>
      <c r="D98" s="68"/>
      <c r="E98" s="68"/>
      <c r="F98" s="68"/>
      <c r="G98" s="154"/>
      <c r="H98" s="66">
        <f t="shared" si="6"/>
        <v>0</v>
      </c>
      <c r="I98" s="68"/>
      <c r="J98" s="68"/>
      <c r="K98" s="68"/>
      <c r="L98" s="155"/>
    </row>
    <row r="99" spans="1:12" ht="36" x14ac:dyDescent="0.25">
      <c r="A99" s="44">
        <v>2234</v>
      </c>
      <c r="B99" s="71" t="s">
        <v>107</v>
      </c>
      <c r="C99" s="72">
        <f t="shared" si="5"/>
        <v>0</v>
      </c>
      <c r="D99" s="74"/>
      <c r="E99" s="74"/>
      <c r="F99" s="74"/>
      <c r="G99" s="157"/>
      <c r="H99" s="72">
        <f t="shared" si="6"/>
        <v>0</v>
      </c>
      <c r="I99" s="74"/>
      <c r="J99" s="74"/>
      <c r="K99" s="74"/>
      <c r="L99" s="158"/>
    </row>
    <row r="100" spans="1:12" ht="24" x14ac:dyDescent="0.25">
      <c r="A100" s="44">
        <v>2235</v>
      </c>
      <c r="B100" s="71" t="s">
        <v>108</v>
      </c>
      <c r="C100" s="72">
        <f t="shared" si="5"/>
        <v>0</v>
      </c>
      <c r="D100" s="74"/>
      <c r="E100" s="74"/>
      <c r="F100" s="74"/>
      <c r="G100" s="157"/>
      <c r="H100" s="72">
        <f t="shared" si="6"/>
        <v>0</v>
      </c>
      <c r="I100" s="74"/>
      <c r="J100" s="74"/>
      <c r="K100" s="74"/>
      <c r="L100" s="158"/>
    </row>
    <row r="101" spans="1:12" x14ac:dyDescent="0.25">
      <c r="A101" s="44">
        <v>2236</v>
      </c>
      <c r="B101" s="71" t="s">
        <v>109</v>
      </c>
      <c r="C101" s="72">
        <f t="shared" si="5"/>
        <v>0</v>
      </c>
      <c r="D101" s="74"/>
      <c r="E101" s="74"/>
      <c r="F101" s="74"/>
      <c r="G101" s="157"/>
      <c r="H101" s="72">
        <f t="shared" si="6"/>
        <v>0</v>
      </c>
      <c r="I101" s="74"/>
      <c r="J101" s="74"/>
      <c r="K101" s="74"/>
      <c r="L101" s="158"/>
    </row>
    <row r="102" spans="1:12" ht="24" x14ac:dyDescent="0.25">
      <c r="A102" s="44">
        <v>2239</v>
      </c>
      <c r="B102" s="71" t="s">
        <v>110</v>
      </c>
      <c r="C102" s="72">
        <f t="shared" si="5"/>
        <v>0</v>
      </c>
      <c r="D102" s="74"/>
      <c r="E102" s="74"/>
      <c r="F102" s="74"/>
      <c r="G102" s="157"/>
      <c r="H102" s="72">
        <f t="shared" si="6"/>
        <v>0</v>
      </c>
      <c r="I102" s="74"/>
      <c r="J102" s="74"/>
      <c r="K102" s="74"/>
      <c r="L102" s="158"/>
    </row>
    <row r="103" spans="1:12" ht="36" x14ac:dyDescent="0.25">
      <c r="A103" s="159">
        <v>2240</v>
      </c>
      <c r="B103" s="71" t="s">
        <v>111</v>
      </c>
      <c r="C103" s="72">
        <f t="shared" si="5"/>
        <v>0</v>
      </c>
      <c r="D103" s="160">
        <f>SUM(D104:D111)</f>
        <v>0</v>
      </c>
      <c r="E103" s="160">
        <f>SUM(E104:E111)</f>
        <v>0</v>
      </c>
      <c r="F103" s="160">
        <f>SUM(F104:F111)</f>
        <v>0</v>
      </c>
      <c r="G103" s="161">
        <f>SUM(G104:G111)</f>
        <v>0</v>
      </c>
      <c r="H103" s="72">
        <f t="shared" si="6"/>
        <v>0</v>
      </c>
      <c r="I103" s="160">
        <f>SUM(I104:I111)</f>
        <v>0</v>
      </c>
      <c r="J103" s="160">
        <f>SUM(J104:J111)</f>
        <v>0</v>
      </c>
      <c r="K103" s="160">
        <f>SUM(K104:K111)</f>
        <v>0</v>
      </c>
      <c r="L103" s="162">
        <f>SUM(L104:L111)</f>
        <v>0</v>
      </c>
    </row>
    <row r="104" spans="1:12" x14ac:dyDescent="0.25">
      <c r="A104" s="44">
        <v>2241</v>
      </c>
      <c r="B104" s="71" t="s">
        <v>112</v>
      </c>
      <c r="C104" s="72">
        <f t="shared" si="5"/>
        <v>0</v>
      </c>
      <c r="D104" s="74"/>
      <c r="E104" s="74"/>
      <c r="F104" s="74"/>
      <c r="G104" s="157"/>
      <c r="H104" s="72">
        <f t="shared" si="6"/>
        <v>0</v>
      </c>
      <c r="I104" s="74"/>
      <c r="J104" s="74"/>
      <c r="K104" s="74"/>
      <c r="L104" s="158"/>
    </row>
    <row r="105" spans="1:12" ht="24" x14ac:dyDescent="0.25">
      <c r="A105" s="44">
        <v>2242</v>
      </c>
      <c r="B105" s="71" t="s">
        <v>113</v>
      </c>
      <c r="C105" s="72">
        <f t="shared" si="5"/>
        <v>0</v>
      </c>
      <c r="D105" s="74"/>
      <c r="E105" s="74"/>
      <c r="F105" s="74"/>
      <c r="G105" s="157"/>
      <c r="H105" s="72">
        <f t="shared" si="6"/>
        <v>0</v>
      </c>
      <c r="I105" s="74"/>
      <c r="J105" s="74"/>
      <c r="K105" s="74"/>
      <c r="L105" s="158"/>
    </row>
    <row r="106" spans="1:12" ht="24" x14ac:dyDescent="0.25">
      <c r="A106" s="44">
        <v>2243</v>
      </c>
      <c r="B106" s="71" t="s">
        <v>114</v>
      </c>
      <c r="C106" s="72">
        <f t="shared" si="5"/>
        <v>0</v>
      </c>
      <c r="D106" s="74"/>
      <c r="E106" s="74"/>
      <c r="F106" s="74"/>
      <c r="G106" s="157"/>
      <c r="H106" s="72">
        <f t="shared" si="6"/>
        <v>0</v>
      </c>
      <c r="I106" s="74"/>
      <c r="J106" s="74"/>
      <c r="K106" s="74"/>
      <c r="L106" s="158"/>
    </row>
    <row r="107" spans="1:12" x14ac:dyDescent="0.25">
      <c r="A107" s="44">
        <v>2244</v>
      </c>
      <c r="B107" s="71" t="s">
        <v>115</v>
      </c>
      <c r="C107" s="72">
        <f t="shared" si="5"/>
        <v>0</v>
      </c>
      <c r="D107" s="74"/>
      <c r="E107" s="74"/>
      <c r="F107" s="74"/>
      <c r="G107" s="157"/>
      <c r="H107" s="72">
        <f t="shared" si="6"/>
        <v>0</v>
      </c>
      <c r="I107" s="74"/>
      <c r="J107" s="74"/>
      <c r="K107" s="74"/>
      <c r="L107" s="158"/>
    </row>
    <row r="108" spans="1:12" ht="24" x14ac:dyDescent="0.25">
      <c r="A108" s="44">
        <v>2246</v>
      </c>
      <c r="B108" s="71" t="s">
        <v>116</v>
      </c>
      <c r="C108" s="72">
        <f t="shared" si="5"/>
        <v>0</v>
      </c>
      <c r="D108" s="74"/>
      <c r="E108" s="74"/>
      <c r="F108" s="74"/>
      <c r="G108" s="157"/>
      <c r="H108" s="72">
        <f t="shared" si="6"/>
        <v>0</v>
      </c>
      <c r="I108" s="74"/>
      <c r="J108" s="74"/>
      <c r="K108" s="74"/>
      <c r="L108" s="158"/>
    </row>
    <row r="109" spans="1:12" x14ac:dyDescent="0.25">
      <c r="A109" s="44">
        <v>2247</v>
      </c>
      <c r="B109" s="71" t="s">
        <v>117</v>
      </c>
      <c r="C109" s="72">
        <f t="shared" si="5"/>
        <v>0</v>
      </c>
      <c r="D109" s="74"/>
      <c r="E109" s="74"/>
      <c r="F109" s="74"/>
      <c r="G109" s="157"/>
      <c r="H109" s="72">
        <f t="shared" si="6"/>
        <v>0</v>
      </c>
      <c r="I109" s="74"/>
      <c r="J109" s="74"/>
      <c r="K109" s="74"/>
      <c r="L109" s="158"/>
    </row>
    <row r="110" spans="1:12" ht="24" x14ac:dyDescent="0.25">
      <c r="A110" s="44">
        <v>2248</v>
      </c>
      <c r="B110" s="71" t="s">
        <v>118</v>
      </c>
      <c r="C110" s="72">
        <f t="shared" si="5"/>
        <v>0</v>
      </c>
      <c r="D110" s="74"/>
      <c r="E110" s="74"/>
      <c r="F110" s="74"/>
      <c r="G110" s="157"/>
      <c r="H110" s="72">
        <f t="shared" si="6"/>
        <v>0</v>
      </c>
      <c r="I110" s="74"/>
      <c r="J110" s="74"/>
      <c r="K110" s="74"/>
      <c r="L110" s="158"/>
    </row>
    <row r="111" spans="1:12" ht="24" x14ac:dyDescent="0.25">
      <c r="A111" s="44">
        <v>2249</v>
      </c>
      <c r="B111" s="71" t="s">
        <v>119</v>
      </c>
      <c r="C111" s="72">
        <f t="shared" si="5"/>
        <v>0</v>
      </c>
      <c r="D111" s="74"/>
      <c r="E111" s="74"/>
      <c r="F111" s="74"/>
      <c r="G111" s="157"/>
      <c r="H111" s="72">
        <f t="shared" si="6"/>
        <v>0</v>
      </c>
      <c r="I111" s="74"/>
      <c r="J111" s="74"/>
      <c r="K111" s="74"/>
      <c r="L111" s="158"/>
    </row>
    <row r="112" spans="1:12" x14ac:dyDescent="0.25">
      <c r="A112" s="159">
        <v>2250</v>
      </c>
      <c r="B112" s="71" t="s">
        <v>120</v>
      </c>
      <c r="C112" s="72">
        <f t="shared" si="5"/>
        <v>0</v>
      </c>
      <c r="D112" s="160">
        <f>SUM(D113:D115)</f>
        <v>0</v>
      </c>
      <c r="E112" s="160">
        <f>SUM(E113:E115)</f>
        <v>0</v>
      </c>
      <c r="F112" s="160">
        <f>SUM(F113:F115)</f>
        <v>0</v>
      </c>
      <c r="G112" s="173">
        <f>SUM(G113:G115)</f>
        <v>0</v>
      </c>
      <c r="H112" s="72">
        <f t="shared" si="6"/>
        <v>0</v>
      </c>
      <c r="I112" s="160">
        <f>SUM(I113:I115)</f>
        <v>0</v>
      </c>
      <c r="J112" s="160">
        <f>SUM(J113:J115)</f>
        <v>0</v>
      </c>
      <c r="K112" s="160">
        <f>SUM(K113:K115)</f>
        <v>0</v>
      </c>
      <c r="L112" s="162">
        <f>SUM(L113:L115)</f>
        <v>0</v>
      </c>
    </row>
    <row r="113" spans="1:12" x14ac:dyDescent="0.25">
      <c r="A113" s="44">
        <v>2251</v>
      </c>
      <c r="B113" s="71" t="s">
        <v>121</v>
      </c>
      <c r="C113" s="72">
        <f t="shared" si="5"/>
        <v>0</v>
      </c>
      <c r="D113" s="74"/>
      <c r="E113" s="74"/>
      <c r="F113" s="74"/>
      <c r="G113" s="157"/>
      <c r="H113" s="72">
        <f t="shared" si="6"/>
        <v>0</v>
      </c>
      <c r="I113" s="74"/>
      <c r="J113" s="74"/>
      <c r="K113" s="74"/>
      <c r="L113" s="158"/>
    </row>
    <row r="114" spans="1:12" ht="24" x14ac:dyDescent="0.25">
      <c r="A114" s="44">
        <v>2252</v>
      </c>
      <c r="B114" s="71" t="s">
        <v>122</v>
      </c>
      <c r="C114" s="72">
        <f>SUM(D114:G114)</f>
        <v>0</v>
      </c>
      <c r="D114" s="74"/>
      <c r="E114" s="74"/>
      <c r="F114" s="74"/>
      <c r="G114" s="157"/>
      <c r="H114" s="72">
        <f>SUM(I114:L114)</f>
        <v>0</v>
      </c>
      <c r="I114" s="74"/>
      <c r="J114" s="74"/>
      <c r="K114" s="74"/>
      <c r="L114" s="158"/>
    </row>
    <row r="115" spans="1:12" ht="24" x14ac:dyDescent="0.25">
      <c r="A115" s="44">
        <v>2259</v>
      </c>
      <c r="B115" s="71" t="s">
        <v>123</v>
      </c>
      <c r="C115" s="72">
        <f>SUM(D115:G115)</f>
        <v>0</v>
      </c>
      <c r="D115" s="74"/>
      <c r="E115" s="74"/>
      <c r="F115" s="74"/>
      <c r="G115" s="157"/>
      <c r="H115" s="72">
        <f>SUM(I115:L115)</f>
        <v>0</v>
      </c>
      <c r="I115" s="74"/>
      <c r="J115" s="74"/>
      <c r="K115" s="74"/>
      <c r="L115" s="158"/>
    </row>
    <row r="116" spans="1:12" x14ac:dyDescent="0.25">
      <c r="A116" s="159">
        <v>2260</v>
      </c>
      <c r="B116" s="71" t="s">
        <v>124</v>
      </c>
      <c r="C116" s="72">
        <f t="shared" ref="C116:C187" si="7">SUM(D116:G116)</f>
        <v>0</v>
      </c>
      <c r="D116" s="160">
        <f>SUM(D117:D121)</f>
        <v>0</v>
      </c>
      <c r="E116" s="160">
        <f>SUM(E117:E121)</f>
        <v>0</v>
      </c>
      <c r="F116" s="160">
        <f>SUM(F117:F121)</f>
        <v>0</v>
      </c>
      <c r="G116" s="161">
        <f>SUM(G117:G121)</f>
        <v>0</v>
      </c>
      <c r="H116" s="72">
        <f t="shared" ref="H116:H188" si="8">SUM(I116:L116)</f>
        <v>0</v>
      </c>
      <c r="I116" s="160">
        <f>SUM(I117:I121)</f>
        <v>0</v>
      </c>
      <c r="J116" s="160">
        <f>SUM(J117:J121)</f>
        <v>0</v>
      </c>
      <c r="K116" s="160">
        <f>SUM(K117:K121)</f>
        <v>0</v>
      </c>
      <c r="L116" s="162">
        <f>SUM(L117:L121)</f>
        <v>0</v>
      </c>
    </row>
    <row r="117" spans="1:12" x14ac:dyDescent="0.25">
      <c r="A117" s="44">
        <v>2261</v>
      </c>
      <c r="B117" s="71" t="s">
        <v>125</v>
      </c>
      <c r="C117" s="72">
        <f t="shared" si="7"/>
        <v>0</v>
      </c>
      <c r="D117" s="74"/>
      <c r="E117" s="74"/>
      <c r="F117" s="74"/>
      <c r="G117" s="157"/>
      <c r="H117" s="72">
        <f t="shared" si="8"/>
        <v>0</v>
      </c>
      <c r="I117" s="74"/>
      <c r="J117" s="74"/>
      <c r="K117" s="74"/>
      <c r="L117" s="158"/>
    </row>
    <row r="118" spans="1:12" x14ac:dyDescent="0.25">
      <c r="A118" s="44">
        <v>2262</v>
      </c>
      <c r="B118" s="71" t="s">
        <v>126</v>
      </c>
      <c r="C118" s="72">
        <f t="shared" si="7"/>
        <v>0</v>
      </c>
      <c r="D118" s="74"/>
      <c r="E118" s="74"/>
      <c r="F118" s="74"/>
      <c r="G118" s="157"/>
      <c r="H118" s="72">
        <f t="shared" si="8"/>
        <v>0</v>
      </c>
      <c r="I118" s="74"/>
      <c r="J118" s="74"/>
      <c r="K118" s="74"/>
      <c r="L118" s="158"/>
    </row>
    <row r="119" spans="1:12" x14ac:dyDescent="0.25">
      <c r="A119" s="44">
        <v>2263</v>
      </c>
      <c r="B119" s="71" t="s">
        <v>127</v>
      </c>
      <c r="C119" s="72">
        <f t="shared" si="7"/>
        <v>0</v>
      </c>
      <c r="D119" s="74"/>
      <c r="E119" s="74"/>
      <c r="F119" s="74"/>
      <c r="G119" s="157"/>
      <c r="H119" s="72">
        <f t="shared" si="8"/>
        <v>0</v>
      </c>
      <c r="I119" s="74"/>
      <c r="J119" s="74"/>
      <c r="K119" s="74"/>
      <c r="L119" s="158"/>
    </row>
    <row r="120" spans="1:12" ht="24" x14ac:dyDescent="0.25">
      <c r="A120" s="44">
        <v>2264</v>
      </c>
      <c r="B120" s="71" t="s">
        <v>128</v>
      </c>
      <c r="C120" s="72">
        <f t="shared" si="7"/>
        <v>0</v>
      </c>
      <c r="D120" s="74"/>
      <c r="E120" s="74"/>
      <c r="F120" s="74"/>
      <c r="G120" s="157"/>
      <c r="H120" s="72">
        <f t="shared" si="8"/>
        <v>0</v>
      </c>
      <c r="I120" s="74"/>
      <c r="J120" s="74"/>
      <c r="K120" s="74"/>
      <c r="L120" s="158"/>
    </row>
    <row r="121" spans="1:12" x14ac:dyDescent="0.25">
      <c r="A121" s="44">
        <v>2269</v>
      </c>
      <c r="B121" s="71" t="s">
        <v>129</v>
      </c>
      <c r="C121" s="72">
        <f t="shared" si="7"/>
        <v>0</v>
      </c>
      <c r="D121" s="74"/>
      <c r="E121" s="74"/>
      <c r="F121" s="74"/>
      <c r="G121" s="157"/>
      <c r="H121" s="72">
        <f t="shared" si="8"/>
        <v>0</v>
      </c>
      <c r="I121" s="74"/>
      <c r="J121" s="74"/>
      <c r="K121" s="74"/>
      <c r="L121" s="158"/>
    </row>
    <row r="122" spans="1:12" x14ac:dyDescent="0.25">
      <c r="A122" s="159">
        <v>2270</v>
      </c>
      <c r="B122" s="71" t="s">
        <v>130</v>
      </c>
      <c r="C122" s="72">
        <f t="shared" si="7"/>
        <v>0</v>
      </c>
      <c r="D122" s="160">
        <f>SUM(D123:D127)</f>
        <v>0</v>
      </c>
      <c r="E122" s="160">
        <f>SUM(E123:E127)</f>
        <v>0</v>
      </c>
      <c r="F122" s="160">
        <f>SUM(F123:F127)</f>
        <v>0</v>
      </c>
      <c r="G122" s="161">
        <f>SUM(G123:G127)</f>
        <v>0</v>
      </c>
      <c r="H122" s="72">
        <f t="shared" si="8"/>
        <v>0</v>
      </c>
      <c r="I122" s="160">
        <f>SUM(I123:I127)</f>
        <v>0</v>
      </c>
      <c r="J122" s="160">
        <f>SUM(J123:J127)</f>
        <v>0</v>
      </c>
      <c r="K122" s="160">
        <f>SUM(K123:K127)</f>
        <v>0</v>
      </c>
      <c r="L122" s="162">
        <f>SUM(L123:L127)</f>
        <v>0</v>
      </c>
    </row>
    <row r="123" spans="1:12" x14ac:dyDescent="0.25">
      <c r="A123" s="44">
        <v>2272</v>
      </c>
      <c r="B123" s="174" t="s">
        <v>131</v>
      </c>
      <c r="C123" s="72">
        <f t="shared" si="7"/>
        <v>0</v>
      </c>
      <c r="D123" s="74"/>
      <c r="E123" s="74"/>
      <c r="F123" s="74"/>
      <c r="G123" s="157"/>
      <c r="H123" s="72">
        <f t="shared" si="8"/>
        <v>0</v>
      </c>
      <c r="I123" s="74"/>
      <c r="J123" s="74"/>
      <c r="K123" s="74"/>
      <c r="L123" s="158"/>
    </row>
    <row r="124" spans="1:12" ht="24" x14ac:dyDescent="0.25">
      <c r="A124" s="44">
        <v>2274</v>
      </c>
      <c r="B124" s="175" t="s">
        <v>132</v>
      </c>
      <c r="C124" s="72">
        <f t="shared" si="7"/>
        <v>0</v>
      </c>
      <c r="D124" s="74"/>
      <c r="E124" s="74"/>
      <c r="F124" s="74"/>
      <c r="G124" s="157"/>
      <c r="H124" s="72">
        <f t="shared" si="8"/>
        <v>0</v>
      </c>
      <c r="I124" s="74"/>
      <c r="J124" s="74"/>
      <c r="K124" s="74"/>
      <c r="L124" s="158"/>
    </row>
    <row r="125" spans="1:12" ht="24" x14ac:dyDescent="0.25">
      <c r="A125" s="44">
        <v>2275</v>
      </c>
      <c r="B125" s="71" t="s">
        <v>133</v>
      </c>
      <c r="C125" s="72">
        <f t="shared" si="7"/>
        <v>0</v>
      </c>
      <c r="D125" s="74"/>
      <c r="E125" s="74"/>
      <c r="F125" s="74"/>
      <c r="G125" s="157"/>
      <c r="H125" s="72">
        <f t="shared" si="8"/>
        <v>0</v>
      </c>
      <c r="I125" s="74"/>
      <c r="J125" s="74"/>
      <c r="K125" s="74"/>
      <c r="L125" s="158"/>
    </row>
    <row r="126" spans="1:12" ht="36" x14ac:dyDescent="0.25">
      <c r="A126" s="44">
        <v>2276</v>
      </c>
      <c r="B126" s="71" t="s">
        <v>134</v>
      </c>
      <c r="C126" s="72">
        <f t="shared" si="7"/>
        <v>0</v>
      </c>
      <c r="D126" s="74"/>
      <c r="E126" s="74"/>
      <c r="F126" s="74"/>
      <c r="G126" s="157"/>
      <c r="H126" s="72">
        <f t="shared" si="8"/>
        <v>0</v>
      </c>
      <c r="I126" s="74"/>
      <c r="J126" s="74"/>
      <c r="K126" s="74"/>
      <c r="L126" s="158"/>
    </row>
    <row r="127" spans="1:12" ht="24" x14ac:dyDescent="0.25">
      <c r="A127" s="44">
        <v>2279</v>
      </c>
      <c r="B127" s="71" t="s">
        <v>135</v>
      </c>
      <c r="C127" s="72">
        <f t="shared" si="7"/>
        <v>0</v>
      </c>
      <c r="D127" s="74"/>
      <c r="E127" s="74"/>
      <c r="F127" s="74"/>
      <c r="G127" s="157"/>
      <c r="H127" s="72">
        <f t="shared" si="8"/>
        <v>0</v>
      </c>
      <c r="I127" s="74"/>
      <c r="J127" s="74"/>
      <c r="K127" s="74"/>
      <c r="L127" s="158"/>
    </row>
    <row r="128" spans="1:12" ht="24" x14ac:dyDescent="0.25">
      <c r="A128" s="168">
        <v>2280</v>
      </c>
      <c r="B128" s="65" t="s">
        <v>136</v>
      </c>
      <c r="C128" s="66">
        <f t="shared" ref="C128:L128" si="9">SUM(C129)</f>
        <v>0</v>
      </c>
      <c r="D128" s="169">
        <f t="shared" si="9"/>
        <v>0</v>
      </c>
      <c r="E128" s="169">
        <f t="shared" si="9"/>
        <v>0</v>
      </c>
      <c r="F128" s="169">
        <f t="shared" si="9"/>
        <v>0</v>
      </c>
      <c r="G128" s="169">
        <f t="shared" si="9"/>
        <v>0</v>
      </c>
      <c r="H128" s="66">
        <f t="shared" si="9"/>
        <v>0</v>
      </c>
      <c r="I128" s="169">
        <f t="shared" si="9"/>
        <v>0</v>
      </c>
      <c r="J128" s="169">
        <f t="shared" si="9"/>
        <v>0</v>
      </c>
      <c r="K128" s="169">
        <f t="shared" si="9"/>
        <v>0</v>
      </c>
      <c r="L128" s="176">
        <f t="shared" si="9"/>
        <v>0</v>
      </c>
    </row>
    <row r="129" spans="1:12" ht="24" x14ac:dyDescent="0.25">
      <c r="A129" s="44">
        <v>2283</v>
      </c>
      <c r="B129" s="71" t="s">
        <v>137</v>
      </c>
      <c r="C129" s="72">
        <f>SUM(D129:G129)</f>
        <v>0</v>
      </c>
      <c r="D129" s="74"/>
      <c r="E129" s="74"/>
      <c r="F129" s="74"/>
      <c r="G129" s="157"/>
      <c r="H129" s="72">
        <f>SUM(I129:L129)</f>
        <v>0</v>
      </c>
      <c r="I129" s="74"/>
      <c r="J129" s="74"/>
      <c r="K129" s="74"/>
      <c r="L129" s="158"/>
    </row>
    <row r="130" spans="1:12" ht="38.25" customHeight="1" x14ac:dyDescent="0.25">
      <c r="A130" s="56">
        <v>2300</v>
      </c>
      <c r="B130" s="147" t="s">
        <v>138</v>
      </c>
      <c r="C130" s="57">
        <f t="shared" si="7"/>
        <v>71803</v>
      </c>
      <c r="D130" s="63">
        <f>SUM(D131,D136,D140,D141,D144,D151,D159,D160,D163)</f>
        <v>66861</v>
      </c>
      <c r="E130" s="63">
        <f>SUM(E131,E136,E140,E141,E144,E151,E159,E160,E163)</f>
        <v>0</v>
      </c>
      <c r="F130" s="63">
        <f>SUM(F131,F136,F140,F141,F144,F151,F159,F160,F163)</f>
        <v>4942</v>
      </c>
      <c r="G130" s="166">
        <f>SUM(G131,G136,G140,G141,G144,G151,G159,G160,G163)</f>
        <v>0</v>
      </c>
      <c r="H130" s="57">
        <f t="shared" si="8"/>
        <v>81832</v>
      </c>
      <c r="I130" s="63">
        <f>SUM(I131,I136,I140,I141,I144,I151,I159,I160,I163)</f>
        <v>76890</v>
      </c>
      <c r="J130" s="63">
        <f>SUM(J131,J136,J140,J141,J144,J151,J159,J160,J163)</f>
        <v>0</v>
      </c>
      <c r="K130" s="63">
        <f>SUM(K131,K136,K140,K141,K144,K151,K159,K160,K163)</f>
        <v>4942</v>
      </c>
      <c r="L130" s="167">
        <f>SUM(L131,L136,L140,L141,L144,L151,L159,L160,L163)</f>
        <v>0</v>
      </c>
    </row>
    <row r="131" spans="1:12" ht="24" x14ac:dyDescent="0.25">
      <c r="A131" s="168">
        <v>2310</v>
      </c>
      <c r="B131" s="65" t="s">
        <v>139</v>
      </c>
      <c r="C131" s="66">
        <f t="shared" si="7"/>
        <v>0</v>
      </c>
      <c r="D131" s="169">
        <f>SUM(D132:D135)</f>
        <v>0</v>
      </c>
      <c r="E131" s="169">
        <f t="shared" ref="E131:L131" si="10">SUM(E132:E135)</f>
        <v>0</v>
      </c>
      <c r="F131" s="169">
        <f t="shared" si="10"/>
        <v>0</v>
      </c>
      <c r="G131" s="170">
        <f t="shared" si="10"/>
        <v>0</v>
      </c>
      <c r="H131" s="66">
        <f t="shared" si="8"/>
        <v>0</v>
      </c>
      <c r="I131" s="169">
        <f t="shared" si="10"/>
        <v>0</v>
      </c>
      <c r="J131" s="169">
        <f t="shared" si="10"/>
        <v>0</v>
      </c>
      <c r="K131" s="169">
        <f t="shared" si="10"/>
        <v>0</v>
      </c>
      <c r="L131" s="171">
        <f t="shared" si="10"/>
        <v>0</v>
      </c>
    </row>
    <row r="132" spans="1:12" x14ac:dyDescent="0.25">
      <c r="A132" s="44">
        <v>2311</v>
      </c>
      <c r="B132" s="71" t="s">
        <v>140</v>
      </c>
      <c r="C132" s="72">
        <f t="shared" si="7"/>
        <v>0</v>
      </c>
      <c r="D132" s="74"/>
      <c r="E132" s="74"/>
      <c r="F132" s="74"/>
      <c r="G132" s="157"/>
      <c r="H132" s="72">
        <f t="shared" si="8"/>
        <v>0</v>
      </c>
      <c r="I132" s="74"/>
      <c r="J132" s="74"/>
      <c r="K132" s="74"/>
      <c r="L132" s="158"/>
    </row>
    <row r="133" spans="1:12" x14ac:dyDescent="0.25">
      <c r="A133" s="44">
        <v>2312</v>
      </c>
      <c r="B133" s="71" t="s">
        <v>141</v>
      </c>
      <c r="C133" s="72">
        <f t="shared" si="7"/>
        <v>0</v>
      </c>
      <c r="D133" s="74"/>
      <c r="E133" s="74"/>
      <c r="F133" s="74"/>
      <c r="G133" s="157"/>
      <c r="H133" s="72">
        <f t="shared" si="8"/>
        <v>0</v>
      </c>
      <c r="I133" s="74"/>
      <c r="J133" s="74"/>
      <c r="K133" s="74"/>
      <c r="L133" s="158"/>
    </row>
    <row r="134" spans="1:12" x14ac:dyDescent="0.25">
      <c r="A134" s="44">
        <v>2313</v>
      </c>
      <c r="B134" s="71" t="s">
        <v>142</v>
      </c>
      <c r="C134" s="72">
        <f t="shared" si="7"/>
        <v>0</v>
      </c>
      <c r="D134" s="74"/>
      <c r="E134" s="74"/>
      <c r="F134" s="74"/>
      <c r="G134" s="157"/>
      <c r="H134" s="72">
        <f t="shared" si="8"/>
        <v>0</v>
      </c>
      <c r="I134" s="74"/>
      <c r="J134" s="74"/>
      <c r="K134" s="74"/>
      <c r="L134" s="158"/>
    </row>
    <row r="135" spans="1:12" ht="36" customHeight="1" x14ac:dyDescent="0.25">
      <c r="A135" s="44">
        <v>2314</v>
      </c>
      <c r="B135" s="71" t="s">
        <v>143</v>
      </c>
      <c r="C135" s="72">
        <f t="shared" si="7"/>
        <v>0</v>
      </c>
      <c r="D135" s="74"/>
      <c r="E135" s="74"/>
      <c r="F135" s="74"/>
      <c r="G135" s="157"/>
      <c r="H135" s="72">
        <f t="shared" si="8"/>
        <v>0</v>
      </c>
      <c r="I135" s="74"/>
      <c r="J135" s="74"/>
      <c r="K135" s="74"/>
      <c r="L135" s="158"/>
    </row>
    <row r="136" spans="1:12" x14ac:dyDescent="0.25">
      <c r="A136" s="159">
        <v>2320</v>
      </c>
      <c r="B136" s="71" t="s">
        <v>144</v>
      </c>
      <c r="C136" s="72">
        <f t="shared" si="7"/>
        <v>0</v>
      </c>
      <c r="D136" s="160">
        <f>SUM(D137:D139)</f>
        <v>0</v>
      </c>
      <c r="E136" s="160">
        <f>SUM(E137:E139)</f>
        <v>0</v>
      </c>
      <c r="F136" s="160">
        <f>SUM(F137:F139)</f>
        <v>0</v>
      </c>
      <c r="G136" s="161">
        <f>SUM(G137:G139)</f>
        <v>0</v>
      </c>
      <c r="H136" s="72">
        <f t="shared" si="8"/>
        <v>0</v>
      </c>
      <c r="I136" s="160">
        <f>SUM(I137:I139)</f>
        <v>0</v>
      </c>
      <c r="J136" s="160">
        <f>SUM(J137:J139)</f>
        <v>0</v>
      </c>
      <c r="K136" s="160">
        <f>SUM(K137:K139)</f>
        <v>0</v>
      </c>
      <c r="L136" s="162">
        <f>SUM(L137:L139)</f>
        <v>0</v>
      </c>
    </row>
    <row r="137" spans="1:12" x14ac:dyDescent="0.25">
      <c r="A137" s="44">
        <v>2321</v>
      </c>
      <c r="B137" s="71" t="s">
        <v>145</v>
      </c>
      <c r="C137" s="72">
        <f t="shared" si="7"/>
        <v>0</v>
      </c>
      <c r="D137" s="74"/>
      <c r="E137" s="74"/>
      <c r="F137" s="74"/>
      <c r="G137" s="157"/>
      <c r="H137" s="72">
        <f t="shared" si="8"/>
        <v>0</v>
      </c>
      <c r="I137" s="74"/>
      <c r="J137" s="74"/>
      <c r="K137" s="74"/>
      <c r="L137" s="158"/>
    </row>
    <row r="138" spans="1:12" x14ac:dyDescent="0.25">
      <c r="A138" s="44">
        <v>2322</v>
      </c>
      <c r="B138" s="71" t="s">
        <v>146</v>
      </c>
      <c r="C138" s="72">
        <f t="shared" si="7"/>
        <v>0</v>
      </c>
      <c r="D138" s="74"/>
      <c r="E138" s="74"/>
      <c r="F138" s="74"/>
      <c r="G138" s="157"/>
      <c r="H138" s="72">
        <f t="shared" si="8"/>
        <v>0</v>
      </c>
      <c r="I138" s="74"/>
      <c r="J138" s="74"/>
      <c r="K138" s="74"/>
      <c r="L138" s="158"/>
    </row>
    <row r="139" spans="1:12" ht="10.5" customHeight="1" x14ac:dyDescent="0.25">
      <c r="A139" s="44">
        <v>2329</v>
      </c>
      <c r="B139" s="71" t="s">
        <v>147</v>
      </c>
      <c r="C139" s="72">
        <f t="shared" si="7"/>
        <v>0</v>
      </c>
      <c r="D139" s="74"/>
      <c r="E139" s="74"/>
      <c r="F139" s="74"/>
      <c r="G139" s="157"/>
      <c r="H139" s="72">
        <f t="shared" si="8"/>
        <v>0</v>
      </c>
      <c r="I139" s="74"/>
      <c r="J139" s="74"/>
      <c r="K139" s="74"/>
      <c r="L139" s="158"/>
    </row>
    <row r="140" spans="1:12" x14ac:dyDescent="0.25">
      <c r="A140" s="159">
        <v>2330</v>
      </c>
      <c r="B140" s="71" t="s">
        <v>148</v>
      </c>
      <c r="C140" s="72">
        <f t="shared" si="7"/>
        <v>0</v>
      </c>
      <c r="D140" s="74"/>
      <c r="E140" s="74"/>
      <c r="F140" s="74"/>
      <c r="G140" s="157"/>
      <c r="H140" s="72">
        <f t="shared" si="8"/>
        <v>0</v>
      </c>
      <c r="I140" s="74"/>
      <c r="J140" s="74"/>
      <c r="K140" s="74"/>
      <c r="L140" s="158"/>
    </row>
    <row r="141" spans="1:12" ht="48" x14ac:dyDescent="0.25">
      <c r="A141" s="159">
        <v>2340</v>
      </c>
      <c r="B141" s="71" t="s">
        <v>149</v>
      </c>
      <c r="C141" s="72">
        <f t="shared" si="7"/>
        <v>0</v>
      </c>
      <c r="D141" s="160">
        <f>SUM(D142:D143)</f>
        <v>0</v>
      </c>
      <c r="E141" s="160">
        <f>SUM(E142:E143)</f>
        <v>0</v>
      </c>
      <c r="F141" s="160">
        <f>SUM(F142:F143)</f>
        <v>0</v>
      </c>
      <c r="G141" s="161">
        <f>SUM(G142:G143)</f>
        <v>0</v>
      </c>
      <c r="H141" s="72">
        <f t="shared" si="8"/>
        <v>0</v>
      </c>
      <c r="I141" s="160">
        <f>SUM(I142:I143)</f>
        <v>0</v>
      </c>
      <c r="J141" s="160">
        <f>SUM(J142:J143)</f>
        <v>0</v>
      </c>
      <c r="K141" s="160">
        <f>SUM(K142:K143)</f>
        <v>0</v>
      </c>
      <c r="L141" s="162">
        <f>SUM(L142:L143)</f>
        <v>0</v>
      </c>
    </row>
    <row r="142" spans="1:12" x14ac:dyDescent="0.25">
      <c r="A142" s="44">
        <v>2341</v>
      </c>
      <c r="B142" s="71" t="s">
        <v>150</v>
      </c>
      <c r="C142" s="72">
        <f t="shared" si="7"/>
        <v>0</v>
      </c>
      <c r="D142" s="74"/>
      <c r="E142" s="74"/>
      <c r="F142" s="74"/>
      <c r="G142" s="157"/>
      <c r="H142" s="72">
        <f t="shared" si="8"/>
        <v>0</v>
      </c>
      <c r="I142" s="74"/>
      <c r="J142" s="74"/>
      <c r="K142" s="74"/>
      <c r="L142" s="158"/>
    </row>
    <row r="143" spans="1:12" ht="24" x14ac:dyDescent="0.25">
      <c r="A143" s="44">
        <v>2344</v>
      </c>
      <c r="B143" s="71" t="s">
        <v>151</v>
      </c>
      <c r="C143" s="72">
        <f t="shared" si="7"/>
        <v>0</v>
      </c>
      <c r="D143" s="74"/>
      <c r="E143" s="74"/>
      <c r="F143" s="74"/>
      <c r="G143" s="157"/>
      <c r="H143" s="72">
        <f t="shared" si="8"/>
        <v>0</v>
      </c>
      <c r="I143" s="74"/>
      <c r="J143" s="74"/>
      <c r="K143" s="74"/>
      <c r="L143" s="158"/>
    </row>
    <row r="144" spans="1:12" ht="24" x14ac:dyDescent="0.25">
      <c r="A144" s="150">
        <v>2350</v>
      </c>
      <c r="B144" s="112" t="s">
        <v>152</v>
      </c>
      <c r="C144" s="117">
        <f t="shared" si="7"/>
        <v>0</v>
      </c>
      <c r="D144" s="151">
        <f>SUM(D145:D150)</f>
        <v>0</v>
      </c>
      <c r="E144" s="151">
        <f>SUM(E145:E150)</f>
        <v>0</v>
      </c>
      <c r="F144" s="151">
        <f>SUM(F145:F150)</f>
        <v>0</v>
      </c>
      <c r="G144" s="152">
        <f>SUM(G145:G150)</f>
        <v>0</v>
      </c>
      <c r="H144" s="117">
        <f t="shared" si="8"/>
        <v>0</v>
      </c>
      <c r="I144" s="151">
        <f>SUM(I145:I150)</f>
        <v>0</v>
      </c>
      <c r="J144" s="151">
        <f>SUM(J145:J150)</f>
        <v>0</v>
      </c>
      <c r="K144" s="151">
        <f>SUM(K145:K150)</f>
        <v>0</v>
      </c>
      <c r="L144" s="153">
        <f>SUM(L145:L150)</f>
        <v>0</v>
      </c>
    </row>
    <row r="145" spans="1:12" x14ac:dyDescent="0.25">
      <c r="A145" s="38">
        <v>2351</v>
      </c>
      <c r="B145" s="65" t="s">
        <v>153</v>
      </c>
      <c r="C145" s="66">
        <f t="shared" si="7"/>
        <v>0</v>
      </c>
      <c r="D145" s="68"/>
      <c r="E145" s="68"/>
      <c r="F145" s="68"/>
      <c r="G145" s="154"/>
      <c r="H145" s="66">
        <f t="shared" si="8"/>
        <v>0</v>
      </c>
      <c r="I145" s="68"/>
      <c r="J145" s="68"/>
      <c r="K145" s="68"/>
      <c r="L145" s="155"/>
    </row>
    <row r="146" spans="1:12" x14ac:dyDescent="0.25">
      <c r="A146" s="44">
        <v>2352</v>
      </c>
      <c r="B146" s="71" t="s">
        <v>154</v>
      </c>
      <c r="C146" s="72">
        <f t="shared" si="7"/>
        <v>0</v>
      </c>
      <c r="D146" s="74"/>
      <c r="E146" s="74"/>
      <c r="F146" s="74"/>
      <c r="G146" s="157"/>
      <c r="H146" s="72">
        <f t="shared" si="8"/>
        <v>0</v>
      </c>
      <c r="I146" s="74"/>
      <c r="J146" s="74"/>
      <c r="K146" s="74"/>
      <c r="L146" s="158"/>
    </row>
    <row r="147" spans="1:12" ht="24" x14ac:dyDescent="0.25">
      <c r="A147" s="44">
        <v>2353</v>
      </c>
      <c r="B147" s="71" t="s">
        <v>155</v>
      </c>
      <c r="C147" s="72">
        <f t="shared" si="7"/>
        <v>0</v>
      </c>
      <c r="D147" s="74"/>
      <c r="E147" s="74"/>
      <c r="F147" s="74"/>
      <c r="G147" s="157"/>
      <c r="H147" s="72">
        <f t="shared" si="8"/>
        <v>0</v>
      </c>
      <c r="I147" s="74"/>
      <c r="J147" s="74"/>
      <c r="K147" s="74"/>
      <c r="L147" s="158"/>
    </row>
    <row r="148" spans="1:12" ht="24" x14ac:dyDescent="0.25">
      <c r="A148" s="44">
        <v>2354</v>
      </c>
      <c r="B148" s="71" t="s">
        <v>156</v>
      </c>
      <c r="C148" s="72">
        <f t="shared" si="7"/>
        <v>0</v>
      </c>
      <c r="D148" s="74"/>
      <c r="E148" s="74"/>
      <c r="F148" s="74"/>
      <c r="G148" s="157"/>
      <c r="H148" s="72">
        <f t="shared" si="8"/>
        <v>0</v>
      </c>
      <c r="I148" s="74"/>
      <c r="J148" s="74"/>
      <c r="K148" s="74"/>
      <c r="L148" s="158"/>
    </row>
    <row r="149" spans="1:12" ht="24" x14ac:dyDescent="0.25">
      <c r="A149" s="44">
        <v>2355</v>
      </c>
      <c r="B149" s="71" t="s">
        <v>157</v>
      </c>
      <c r="C149" s="72">
        <f t="shared" si="7"/>
        <v>0</v>
      </c>
      <c r="D149" s="74"/>
      <c r="E149" s="74"/>
      <c r="F149" s="74"/>
      <c r="G149" s="157"/>
      <c r="H149" s="72">
        <f t="shared" si="8"/>
        <v>0</v>
      </c>
      <c r="I149" s="74"/>
      <c r="J149" s="74"/>
      <c r="K149" s="74"/>
      <c r="L149" s="158"/>
    </row>
    <row r="150" spans="1:12" ht="24" x14ac:dyDescent="0.25">
      <c r="A150" s="44">
        <v>2359</v>
      </c>
      <c r="B150" s="71" t="s">
        <v>158</v>
      </c>
      <c r="C150" s="72">
        <f t="shared" si="7"/>
        <v>0</v>
      </c>
      <c r="D150" s="74"/>
      <c r="E150" s="74"/>
      <c r="F150" s="74"/>
      <c r="G150" s="157"/>
      <c r="H150" s="72">
        <f t="shared" si="8"/>
        <v>0</v>
      </c>
      <c r="I150" s="74"/>
      <c r="J150" s="74"/>
      <c r="K150" s="74"/>
      <c r="L150" s="158"/>
    </row>
    <row r="151" spans="1:12" ht="24.75" customHeight="1" x14ac:dyDescent="0.25">
      <c r="A151" s="159">
        <v>2360</v>
      </c>
      <c r="B151" s="71" t="s">
        <v>159</v>
      </c>
      <c r="C151" s="72">
        <f t="shared" si="7"/>
        <v>71803</v>
      </c>
      <c r="D151" s="160">
        <f>SUM(D152:D158)</f>
        <v>66861</v>
      </c>
      <c r="E151" s="160">
        <f>SUM(E152:E158)</f>
        <v>0</v>
      </c>
      <c r="F151" s="160">
        <f>SUM(F152:F158)</f>
        <v>4942</v>
      </c>
      <c r="G151" s="161">
        <f>SUM(G152:G158)</f>
        <v>0</v>
      </c>
      <c r="H151" s="72">
        <f t="shared" si="8"/>
        <v>81832</v>
      </c>
      <c r="I151" s="160">
        <f>SUM(I152:I158)</f>
        <v>76890</v>
      </c>
      <c r="J151" s="160">
        <f>SUM(J152:J158)</f>
        <v>0</v>
      </c>
      <c r="K151" s="160">
        <f>SUM(K152:K158)</f>
        <v>4942</v>
      </c>
      <c r="L151" s="162">
        <f>SUM(L152:L158)</f>
        <v>0</v>
      </c>
    </row>
    <row r="152" spans="1:12" x14ac:dyDescent="0.25">
      <c r="A152" s="43">
        <v>2361</v>
      </c>
      <c r="B152" s="71" t="s">
        <v>160</v>
      </c>
      <c r="C152" s="72">
        <f t="shared" si="7"/>
        <v>0</v>
      </c>
      <c r="D152" s="74"/>
      <c r="E152" s="74"/>
      <c r="F152" s="74"/>
      <c r="G152" s="157"/>
      <c r="H152" s="72">
        <f t="shared" si="8"/>
        <v>0</v>
      </c>
      <c r="I152" s="74"/>
      <c r="J152" s="74"/>
      <c r="K152" s="74"/>
      <c r="L152" s="158"/>
    </row>
    <row r="153" spans="1:12" ht="24" x14ac:dyDescent="0.25">
      <c r="A153" s="43">
        <v>2362</v>
      </c>
      <c r="B153" s="71" t="s">
        <v>161</v>
      </c>
      <c r="C153" s="72">
        <f t="shared" si="7"/>
        <v>0</v>
      </c>
      <c r="D153" s="74"/>
      <c r="E153" s="74"/>
      <c r="F153" s="74"/>
      <c r="G153" s="157"/>
      <c r="H153" s="72">
        <f t="shared" si="8"/>
        <v>0</v>
      </c>
      <c r="I153" s="74"/>
      <c r="J153" s="74"/>
      <c r="K153" s="74"/>
      <c r="L153" s="158"/>
    </row>
    <row r="154" spans="1:12" x14ac:dyDescent="0.25">
      <c r="A154" s="43">
        <v>2363</v>
      </c>
      <c r="B154" s="71" t="s">
        <v>162</v>
      </c>
      <c r="C154" s="72">
        <f t="shared" si="7"/>
        <v>71803</v>
      </c>
      <c r="D154" s="74">
        <v>66861</v>
      </c>
      <c r="E154" s="74"/>
      <c r="F154" s="74">
        <v>4942</v>
      </c>
      <c r="G154" s="157"/>
      <c r="H154" s="72">
        <f t="shared" si="8"/>
        <v>81832</v>
      </c>
      <c r="I154" s="74">
        <v>76890</v>
      </c>
      <c r="J154" s="74"/>
      <c r="K154" s="74">
        <v>4942</v>
      </c>
      <c r="L154" s="158"/>
    </row>
    <row r="155" spans="1:12" x14ac:dyDescent="0.25">
      <c r="A155" s="43">
        <v>2364</v>
      </c>
      <c r="B155" s="71" t="s">
        <v>163</v>
      </c>
      <c r="C155" s="72">
        <f t="shared" si="7"/>
        <v>0</v>
      </c>
      <c r="D155" s="74"/>
      <c r="E155" s="74"/>
      <c r="F155" s="74"/>
      <c r="G155" s="157"/>
      <c r="H155" s="72">
        <f t="shared" si="8"/>
        <v>0</v>
      </c>
      <c r="I155" s="74"/>
      <c r="J155" s="74"/>
      <c r="K155" s="74"/>
      <c r="L155" s="158"/>
    </row>
    <row r="156" spans="1:12" ht="12.75" customHeight="1" x14ac:dyDescent="0.25">
      <c r="A156" s="43">
        <v>2365</v>
      </c>
      <c r="B156" s="71" t="s">
        <v>164</v>
      </c>
      <c r="C156" s="72">
        <f t="shared" si="7"/>
        <v>0</v>
      </c>
      <c r="D156" s="74"/>
      <c r="E156" s="74"/>
      <c r="F156" s="74"/>
      <c r="G156" s="157"/>
      <c r="H156" s="72">
        <f t="shared" si="8"/>
        <v>0</v>
      </c>
      <c r="I156" s="74"/>
      <c r="J156" s="74"/>
      <c r="K156" s="74"/>
      <c r="L156" s="158"/>
    </row>
    <row r="157" spans="1:12" ht="36" x14ac:dyDescent="0.25">
      <c r="A157" s="43">
        <v>2366</v>
      </c>
      <c r="B157" s="71" t="s">
        <v>165</v>
      </c>
      <c r="C157" s="72">
        <f t="shared" si="7"/>
        <v>0</v>
      </c>
      <c r="D157" s="74"/>
      <c r="E157" s="74"/>
      <c r="F157" s="74"/>
      <c r="G157" s="157"/>
      <c r="H157" s="72">
        <f t="shared" si="8"/>
        <v>0</v>
      </c>
      <c r="I157" s="74"/>
      <c r="J157" s="74"/>
      <c r="K157" s="74"/>
      <c r="L157" s="158"/>
    </row>
    <row r="158" spans="1:12" ht="48" x14ac:dyDescent="0.25">
      <c r="A158" s="43">
        <v>2369</v>
      </c>
      <c r="B158" s="71" t="s">
        <v>166</v>
      </c>
      <c r="C158" s="72">
        <f t="shared" si="7"/>
        <v>0</v>
      </c>
      <c r="D158" s="74"/>
      <c r="E158" s="74"/>
      <c r="F158" s="74"/>
      <c r="G158" s="157"/>
      <c r="H158" s="72">
        <f t="shared" si="8"/>
        <v>0</v>
      </c>
      <c r="I158" s="74"/>
      <c r="J158" s="74"/>
      <c r="K158" s="74"/>
      <c r="L158" s="158"/>
    </row>
    <row r="159" spans="1:12" x14ac:dyDescent="0.25">
      <c r="A159" s="150">
        <v>2370</v>
      </c>
      <c r="B159" s="112" t="s">
        <v>167</v>
      </c>
      <c r="C159" s="117">
        <f t="shared" si="7"/>
        <v>0</v>
      </c>
      <c r="D159" s="163"/>
      <c r="E159" s="163"/>
      <c r="F159" s="163"/>
      <c r="G159" s="164"/>
      <c r="H159" s="117">
        <f t="shared" si="8"/>
        <v>0</v>
      </c>
      <c r="I159" s="163"/>
      <c r="J159" s="163"/>
      <c r="K159" s="163"/>
      <c r="L159" s="165"/>
    </row>
    <row r="160" spans="1:12" x14ac:dyDescent="0.25">
      <c r="A160" s="150">
        <v>2380</v>
      </c>
      <c r="B160" s="112" t="s">
        <v>168</v>
      </c>
      <c r="C160" s="117">
        <f t="shared" si="7"/>
        <v>0</v>
      </c>
      <c r="D160" s="151">
        <f>SUM(D161:D162)</f>
        <v>0</v>
      </c>
      <c r="E160" s="151">
        <f>SUM(E161:E162)</f>
        <v>0</v>
      </c>
      <c r="F160" s="151">
        <f>SUM(F161:F162)</f>
        <v>0</v>
      </c>
      <c r="G160" s="152">
        <f>SUM(G161:G162)</f>
        <v>0</v>
      </c>
      <c r="H160" s="117">
        <f t="shared" si="8"/>
        <v>0</v>
      </c>
      <c r="I160" s="151">
        <f>SUM(I161:I162)</f>
        <v>0</v>
      </c>
      <c r="J160" s="151">
        <f>SUM(J161:J162)</f>
        <v>0</v>
      </c>
      <c r="K160" s="151">
        <f>SUM(K161:K162)</f>
        <v>0</v>
      </c>
      <c r="L160" s="153">
        <f>SUM(L161:L162)</f>
        <v>0</v>
      </c>
    </row>
    <row r="161" spans="1:12" x14ac:dyDescent="0.25">
      <c r="A161" s="37">
        <v>2381</v>
      </c>
      <c r="B161" s="65" t="s">
        <v>169</v>
      </c>
      <c r="C161" s="66">
        <f t="shared" si="7"/>
        <v>0</v>
      </c>
      <c r="D161" s="68"/>
      <c r="E161" s="68"/>
      <c r="F161" s="68"/>
      <c r="G161" s="154"/>
      <c r="H161" s="66">
        <f t="shared" si="8"/>
        <v>0</v>
      </c>
      <c r="I161" s="68"/>
      <c r="J161" s="68"/>
      <c r="K161" s="68"/>
      <c r="L161" s="155"/>
    </row>
    <row r="162" spans="1:12" ht="24" x14ac:dyDescent="0.25">
      <c r="A162" s="43">
        <v>2389</v>
      </c>
      <c r="B162" s="71" t="s">
        <v>170</v>
      </c>
      <c r="C162" s="72">
        <f t="shared" si="7"/>
        <v>0</v>
      </c>
      <c r="D162" s="74"/>
      <c r="E162" s="74"/>
      <c r="F162" s="74"/>
      <c r="G162" s="157"/>
      <c r="H162" s="72">
        <f t="shared" si="8"/>
        <v>0</v>
      </c>
      <c r="I162" s="74"/>
      <c r="J162" s="74"/>
      <c r="K162" s="74"/>
      <c r="L162" s="158"/>
    </row>
    <row r="163" spans="1:12" x14ac:dyDescent="0.25">
      <c r="A163" s="150">
        <v>2390</v>
      </c>
      <c r="B163" s="112" t="s">
        <v>171</v>
      </c>
      <c r="C163" s="117">
        <f t="shared" si="7"/>
        <v>0</v>
      </c>
      <c r="D163" s="163"/>
      <c r="E163" s="163"/>
      <c r="F163" s="163"/>
      <c r="G163" s="164"/>
      <c r="H163" s="117">
        <f t="shared" si="8"/>
        <v>0</v>
      </c>
      <c r="I163" s="163"/>
      <c r="J163" s="163"/>
      <c r="K163" s="163"/>
      <c r="L163" s="165"/>
    </row>
    <row r="164" spans="1:12" x14ac:dyDescent="0.25">
      <c r="A164" s="56">
        <v>2400</v>
      </c>
      <c r="B164" s="147" t="s">
        <v>172</v>
      </c>
      <c r="C164" s="57">
        <f t="shared" si="7"/>
        <v>0</v>
      </c>
      <c r="D164" s="177"/>
      <c r="E164" s="177"/>
      <c r="F164" s="177"/>
      <c r="G164" s="178"/>
      <c r="H164" s="57">
        <f t="shared" si="8"/>
        <v>0</v>
      </c>
      <c r="I164" s="177"/>
      <c r="J164" s="177"/>
      <c r="K164" s="177"/>
      <c r="L164" s="179"/>
    </row>
    <row r="165" spans="1:12" ht="24" x14ac:dyDescent="0.25">
      <c r="A165" s="56">
        <v>2500</v>
      </c>
      <c r="B165" s="147" t="s">
        <v>173</v>
      </c>
      <c r="C165" s="57">
        <f t="shared" si="7"/>
        <v>0</v>
      </c>
      <c r="D165" s="63">
        <f>SUM(D166,D171)</f>
        <v>0</v>
      </c>
      <c r="E165" s="63">
        <f t="shared" ref="E165:G165" si="11">SUM(E166,E171)</f>
        <v>0</v>
      </c>
      <c r="F165" s="63">
        <f t="shared" si="11"/>
        <v>0</v>
      </c>
      <c r="G165" s="63">
        <f t="shared" si="11"/>
        <v>0</v>
      </c>
      <c r="H165" s="57">
        <f t="shared" si="8"/>
        <v>0</v>
      </c>
      <c r="I165" s="63">
        <f>SUM(I166,I171)</f>
        <v>0</v>
      </c>
      <c r="J165" s="63">
        <f t="shared" ref="J165:L165" si="12">SUM(J166,J171)</f>
        <v>0</v>
      </c>
      <c r="K165" s="63">
        <f t="shared" si="12"/>
        <v>0</v>
      </c>
      <c r="L165" s="149">
        <f t="shared" si="12"/>
        <v>0</v>
      </c>
    </row>
    <row r="166" spans="1:12" ht="16.5" customHeight="1" x14ac:dyDescent="0.25">
      <c r="A166" s="168">
        <v>2510</v>
      </c>
      <c r="B166" s="65" t="s">
        <v>174</v>
      </c>
      <c r="C166" s="66">
        <f t="shared" si="7"/>
        <v>0</v>
      </c>
      <c r="D166" s="169">
        <f>SUM(D167:D170)</f>
        <v>0</v>
      </c>
      <c r="E166" s="169">
        <f t="shared" ref="E166:G166" si="13">SUM(E167:E170)</f>
        <v>0</v>
      </c>
      <c r="F166" s="169">
        <f t="shared" si="13"/>
        <v>0</v>
      </c>
      <c r="G166" s="169">
        <f t="shared" si="13"/>
        <v>0</v>
      </c>
      <c r="H166" s="66">
        <f t="shared" si="8"/>
        <v>0</v>
      </c>
      <c r="I166" s="169">
        <f>SUM(I167:I170)</f>
        <v>0</v>
      </c>
      <c r="J166" s="169">
        <f t="shared" ref="J166:L166" si="14">SUM(J167:J170)</f>
        <v>0</v>
      </c>
      <c r="K166" s="169">
        <f t="shared" si="14"/>
        <v>0</v>
      </c>
      <c r="L166" s="180">
        <f t="shared" si="14"/>
        <v>0</v>
      </c>
    </row>
    <row r="167" spans="1:12" ht="24" x14ac:dyDescent="0.25">
      <c r="A167" s="44">
        <v>2512</v>
      </c>
      <c r="B167" s="71" t="s">
        <v>175</v>
      </c>
      <c r="C167" s="72">
        <f t="shared" si="7"/>
        <v>0</v>
      </c>
      <c r="D167" s="74"/>
      <c r="E167" s="74"/>
      <c r="F167" s="74"/>
      <c r="G167" s="157"/>
      <c r="H167" s="72">
        <f t="shared" si="8"/>
        <v>0</v>
      </c>
      <c r="I167" s="74"/>
      <c r="J167" s="74"/>
      <c r="K167" s="74"/>
      <c r="L167" s="158"/>
    </row>
    <row r="168" spans="1:12" ht="36" x14ac:dyDescent="0.25">
      <c r="A168" s="44">
        <v>2513</v>
      </c>
      <c r="B168" s="71" t="s">
        <v>176</v>
      </c>
      <c r="C168" s="72">
        <f t="shared" si="7"/>
        <v>0</v>
      </c>
      <c r="D168" s="74"/>
      <c r="E168" s="74"/>
      <c r="F168" s="74"/>
      <c r="G168" s="157"/>
      <c r="H168" s="72">
        <f t="shared" si="8"/>
        <v>0</v>
      </c>
      <c r="I168" s="74"/>
      <c r="J168" s="74"/>
      <c r="K168" s="74"/>
      <c r="L168" s="158"/>
    </row>
    <row r="169" spans="1:12" ht="24" x14ac:dyDescent="0.25">
      <c r="A169" s="44">
        <v>2515</v>
      </c>
      <c r="B169" s="71" t="s">
        <v>177</v>
      </c>
      <c r="C169" s="72">
        <f t="shared" si="7"/>
        <v>0</v>
      </c>
      <c r="D169" s="74"/>
      <c r="E169" s="74"/>
      <c r="F169" s="74"/>
      <c r="G169" s="157"/>
      <c r="H169" s="72">
        <f t="shared" si="8"/>
        <v>0</v>
      </c>
      <c r="I169" s="74"/>
      <c r="J169" s="74"/>
      <c r="K169" s="74"/>
      <c r="L169" s="158"/>
    </row>
    <row r="170" spans="1:12" ht="24" x14ac:dyDescent="0.25">
      <c r="A170" s="44">
        <v>2519</v>
      </c>
      <c r="B170" s="71" t="s">
        <v>178</v>
      </c>
      <c r="C170" s="72">
        <f t="shared" si="7"/>
        <v>0</v>
      </c>
      <c r="D170" s="74"/>
      <c r="E170" s="74"/>
      <c r="F170" s="74"/>
      <c r="G170" s="157"/>
      <c r="H170" s="72">
        <f t="shared" si="8"/>
        <v>0</v>
      </c>
      <c r="I170" s="74"/>
      <c r="J170" s="74"/>
      <c r="K170" s="74"/>
      <c r="L170" s="158"/>
    </row>
    <row r="171" spans="1:12" ht="24" x14ac:dyDescent="0.25">
      <c r="A171" s="159">
        <v>2520</v>
      </c>
      <c r="B171" s="71" t="s">
        <v>179</v>
      </c>
      <c r="C171" s="72">
        <f t="shared" si="7"/>
        <v>0</v>
      </c>
      <c r="D171" s="74"/>
      <c r="E171" s="74"/>
      <c r="F171" s="74"/>
      <c r="G171" s="157"/>
      <c r="H171" s="72">
        <f t="shared" si="8"/>
        <v>0</v>
      </c>
      <c r="I171" s="74"/>
      <c r="J171" s="74"/>
      <c r="K171" s="74"/>
      <c r="L171" s="158"/>
    </row>
    <row r="172" spans="1:12" s="182" customFormat="1" ht="36" customHeight="1" x14ac:dyDescent="0.25">
      <c r="A172" s="19">
        <v>2800</v>
      </c>
      <c r="B172" s="65" t="s">
        <v>180</v>
      </c>
      <c r="C172" s="66">
        <f t="shared" si="7"/>
        <v>0</v>
      </c>
      <c r="D172" s="40"/>
      <c r="E172" s="40"/>
      <c r="F172" s="40"/>
      <c r="G172" s="41"/>
      <c r="H172" s="66">
        <f t="shared" si="8"/>
        <v>0</v>
      </c>
      <c r="I172" s="40"/>
      <c r="J172" s="40"/>
      <c r="K172" s="40"/>
      <c r="L172" s="42"/>
    </row>
    <row r="173" spans="1:12" x14ac:dyDescent="0.25">
      <c r="A173" s="142">
        <v>3000</v>
      </c>
      <c r="B173" s="142" t="s">
        <v>181</v>
      </c>
      <c r="C173" s="143">
        <f t="shared" si="7"/>
        <v>0</v>
      </c>
      <c r="D173" s="144">
        <f>SUM(D174,D184)</f>
        <v>0</v>
      </c>
      <c r="E173" s="144">
        <f>SUM(E174,E184)</f>
        <v>0</v>
      </c>
      <c r="F173" s="144">
        <f>SUM(F174,F184)</f>
        <v>0</v>
      </c>
      <c r="G173" s="145">
        <f>SUM(G174,G184)</f>
        <v>0</v>
      </c>
      <c r="H173" s="143">
        <f t="shared" si="8"/>
        <v>0</v>
      </c>
      <c r="I173" s="144">
        <f>SUM(I174,I184)</f>
        <v>0</v>
      </c>
      <c r="J173" s="144">
        <f>SUM(J174,J184)</f>
        <v>0</v>
      </c>
      <c r="K173" s="144">
        <f>SUM(K174,K184)</f>
        <v>0</v>
      </c>
      <c r="L173" s="146">
        <f>SUM(L174,L184)</f>
        <v>0</v>
      </c>
    </row>
    <row r="174" spans="1:12" ht="24" x14ac:dyDescent="0.25">
      <c r="A174" s="56">
        <v>3200</v>
      </c>
      <c r="B174" s="183" t="s">
        <v>182</v>
      </c>
      <c r="C174" s="184">
        <f t="shared" si="7"/>
        <v>0</v>
      </c>
      <c r="D174" s="63">
        <f>SUM(D175,D179)</f>
        <v>0</v>
      </c>
      <c r="E174" s="63">
        <f t="shared" ref="E174:G174" si="15">SUM(E175,E179)</f>
        <v>0</v>
      </c>
      <c r="F174" s="63">
        <f t="shared" si="15"/>
        <v>0</v>
      </c>
      <c r="G174" s="63">
        <f t="shared" si="15"/>
        <v>0</v>
      </c>
      <c r="H174" s="57">
        <f t="shared" si="8"/>
        <v>0</v>
      </c>
      <c r="I174" s="63">
        <f>SUM(I175,I179)</f>
        <v>0</v>
      </c>
      <c r="J174" s="63">
        <f t="shared" ref="J174:L174" si="16">SUM(J175,J179)</f>
        <v>0</v>
      </c>
      <c r="K174" s="63">
        <f t="shared" si="16"/>
        <v>0</v>
      </c>
      <c r="L174" s="149">
        <f t="shared" si="16"/>
        <v>0</v>
      </c>
    </row>
    <row r="175" spans="1:12" ht="36" x14ac:dyDescent="0.25">
      <c r="A175" s="168">
        <v>3260</v>
      </c>
      <c r="B175" s="65" t="s">
        <v>183</v>
      </c>
      <c r="C175" s="66">
        <f t="shared" si="7"/>
        <v>0</v>
      </c>
      <c r="D175" s="169">
        <f>SUM(D176:D178)</f>
        <v>0</v>
      </c>
      <c r="E175" s="169">
        <f>SUM(E176:E178)</f>
        <v>0</v>
      </c>
      <c r="F175" s="169">
        <f>SUM(F176:F178)</f>
        <v>0</v>
      </c>
      <c r="G175" s="170">
        <f>SUM(G176:G178)</f>
        <v>0</v>
      </c>
      <c r="H175" s="66">
        <f t="shared" si="8"/>
        <v>0</v>
      </c>
      <c r="I175" s="169">
        <f>SUM(I176:I178)</f>
        <v>0</v>
      </c>
      <c r="J175" s="169">
        <f>SUM(J176:J178)</f>
        <v>0</v>
      </c>
      <c r="K175" s="169">
        <f>SUM(K176:K178)</f>
        <v>0</v>
      </c>
      <c r="L175" s="171">
        <f>SUM(L176:L178)</f>
        <v>0</v>
      </c>
    </row>
    <row r="176" spans="1:12" ht="24" x14ac:dyDescent="0.25">
      <c r="A176" s="44">
        <v>3261</v>
      </c>
      <c r="B176" s="71" t="s">
        <v>184</v>
      </c>
      <c r="C176" s="72">
        <f>SUM(D176:G176)</f>
        <v>0</v>
      </c>
      <c r="D176" s="74"/>
      <c r="E176" s="74"/>
      <c r="F176" s="74"/>
      <c r="G176" s="157"/>
      <c r="H176" s="72">
        <f>SUM(I176:L176)</f>
        <v>0</v>
      </c>
      <c r="I176" s="74"/>
      <c r="J176" s="74"/>
      <c r="K176" s="74"/>
      <c r="L176" s="158"/>
    </row>
    <row r="177" spans="1:12" ht="36" x14ac:dyDescent="0.25">
      <c r="A177" s="44">
        <v>3262</v>
      </c>
      <c r="B177" s="71" t="s">
        <v>185</v>
      </c>
      <c r="C177" s="72">
        <f>SUM(D177:G177)</f>
        <v>0</v>
      </c>
      <c r="D177" s="74"/>
      <c r="E177" s="74"/>
      <c r="F177" s="74"/>
      <c r="G177" s="157"/>
      <c r="H177" s="72">
        <f>SUM(I177:L177)</f>
        <v>0</v>
      </c>
      <c r="I177" s="74"/>
      <c r="J177" s="74"/>
      <c r="K177" s="74"/>
      <c r="L177" s="158"/>
    </row>
    <row r="178" spans="1:12" ht="24" x14ac:dyDescent="0.25">
      <c r="A178" s="44">
        <v>3263</v>
      </c>
      <c r="B178" s="71" t="s">
        <v>186</v>
      </c>
      <c r="C178" s="72">
        <f>SUM(D178:G178)</f>
        <v>0</v>
      </c>
      <c r="D178" s="74"/>
      <c r="E178" s="74"/>
      <c r="F178" s="74"/>
      <c r="G178" s="157"/>
      <c r="H178" s="72">
        <f>SUM(I178:L178)</f>
        <v>0</v>
      </c>
      <c r="I178" s="74"/>
      <c r="J178" s="74"/>
      <c r="K178" s="74"/>
      <c r="L178" s="158"/>
    </row>
    <row r="179" spans="1:12" ht="84" x14ac:dyDescent="0.25">
      <c r="A179" s="168">
        <v>3290</v>
      </c>
      <c r="B179" s="65" t="s">
        <v>187</v>
      </c>
      <c r="C179" s="185">
        <f t="shared" ref="C179:C183" si="17">SUM(D179:G179)</f>
        <v>0</v>
      </c>
      <c r="D179" s="169">
        <f>SUM(D180:D183)</f>
        <v>0</v>
      </c>
      <c r="E179" s="169">
        <f t="shared" ref="E179:G179" si="18">SUM(E180:E183)</f>
        <v>0</v>
      </c>
      <c r="F179" s="169">
        <f t="shared" si="18"/>
        <v>0</v>
      </c>
      <c r="G179" s="169">
        <f t="shared" si="18"/>
        <v>0</v>
      </c>
      <c r="H179" s="185">
        <f t="shared" ref="H179:H183" si="19">SUM(I179:L179)</f>
        <v>0</v>
      </c>
      <c r="I179" s="169">
        <f>SUM(I180:I183)</f>
        <v>0</v>
      </c>
      <c r="J179" s="169">
        <f t="shared" ref="J179:L179" si="20">SUM(J180:J183)</f>
        <v>0</v>
      </c>
      <c r="K179" s="169">
        <f t="shared" si="20"/>
        <v>0</v>
      </c>
      <c r="L179" s="186">
        <f t="shared" si="20"/>
        <v>0</v>
      </c>
    </row>
    <row r="180" spans="1:12" ht="72" x14ac:dyDescent="0.25">
      <c r="A180" s="44">
        <v>3291</v>
      </c>
      <c r="B180" s="71" t="s">
        <v>188</v>
      </c>
      <c r="C180" s="72">
        <f t="shared" si="17"/>
        <v>0</v>
      </c>
      <c r="D180" s="74"/>
      <c r="E180" s="74"/>
      <c r="F180" s="74"/>
      <c r="G180" s="187"/>
      <c r="H180" s="72">
        <f t="shared" si="19"/>
        <v>0</v>
      </c>
      <c r="I180" s="74"/>
      <c r="J180" s="74"/>
      <c r="K180" s="74"/>
      <c r="L180" s="158"/>
    </row>
    <row r="181" spans="1:12" ht="72" x14ac:dyDescent="0.25">
      <c r="A181" s="44">
        <v>3292</v>
      </c>
      <c r="B181" s="71" t="s">
        <v>189</v>
      </c>
      <c r="C181" s="72">
        <f t="shared" si="17"/>
        <v>0</v>
      </c>
      <c r="D181" s="74"/>
      <c r="E181" s="74"/>
      <c r="F181" s="74"/>
      <c r="G181" s="187"/>
      <c r="H181" s="72">
        <f t="shared" si="19"/>
        <v>0</v>
      </c>
      <c r="I181" s="74"/>
      <c r="J181" s="74"/>
      <c r="K181" s="74"/>
      <c r="L181" s="158"/>
    </row>
    <row r="182" spans="1:12" ht="72" x14ac:dyDescent="0.25">
      <c r="A182" s="44">
        <v>3293</v>
      </c>
      <c r="B182" s="71" t="s">
        <v>190</v>
      </c>
      <c r="C182" s="72">
        <f t="shared" si="17"/>
        <v>0</v>
      </c>
      <c r="D182" s="74"/>
      <c r="E182" s="74"/>
      <c r="F182" s="74"/>
      <c r="G182" s="187"/>
      <c r="H182" s="72">
        <f t="shared" si="19"/>
        <v>0</v>
      </c>
      <c r="I182" s="74"/>
      <c r="J182" s="74"/>
      <c r="K182" s="74"/>
      <c r="L182" s="158"/>
    </row>
    <row r="183" spans="1:12" ht="60" x14ac:dyDescent="0.25">
      <c r="A183" s="188">
        <v>3294</v>
      </c>
      <c r="B183" s="71" t="s">
        <v>191</v>
      </c>
      <c r="C183" s="185">
        <f t="shared" si="17"/>
        <v>0</v>
      </c>
      <c r="D183" s="189"/>
      <c r="E183" s="189"/>
      <c r="F183" s="189"/>
      <c r="G183" s="190"/>
      <c r="H183" s="185">
        <f t="shared" si="19"/>
        <v>0</v>
      </c>
      <c r="I183" s="189"/>
      <c r="J183" s="189"/>
      <c r="K183" s="189"/>
      <c r="L183" s="191"/>
    </row>
    <row r="184" spans="1:12" ht="48" x14ac:dyDescent="0.25">
      <c r="A184" s="192">
        <v>3300</v>
      </c>
      <c r="B184" s="183" t="s">
        <v>192</v>
      </c>
      <c r="C184" s="193">
        <f t="shared" si="7"/>
        <v>0</v>
      </c>
      <c r="D184" s="194">
        <f>SUM(D185:D186)</f>
        <v>0</v>
      </c>
      <c r="E184" s="194">
        <f t="shared" ref="E184:G184" si="21">SUM(E185:E186)</f>
        <v>0</v>
      </c>
      <c r="F184" s="194">
        <f t="shared" si="21"/>
        <v>0</v>
      </c>
      <c r="G184" s="194">
        <f t="shared" si="21"/>
        <v>0</v>
      </c>
      <c r="H184" s="193">
        <f t="shared" si="8"/>
        <v>0</v>
      </c>
      <c r="I184" s="194">
        <f>SUM(I185:I186)</f>
        <v>0</v>
      </c>
      <c r="J184" s="194">
        <f t="shared" ref="J184:L184" si="22">SUM(J185:J186)</f>
        <v>0</v>
      </c>
      <c r="K184" s="194">
        <f t="shared" si="22"/>
        <v>0</v>
      </c>
      <c r="L184" s="149">
        <f t="shared" si="22"/>
        <v>0</v>
      </c>
    </row>
    <row r="185" spans="1:12" ht="48" x14ac:dyDescent="0.25">
      <c r="A185" s="111">
        <v>3310</v>
      </c>
      <c r="B185" s="112" t="s">
        <v>193</v>
      </c>
      <c r="C185" s="195">
        <f t="shared" si="7"/>
        <v>0</v>
      </c>
      <c r="D185" s="163"/>
      <c r="E185" s="163"/>
      <c r="F185" s="163"/>
      <c r="G185" s="164"/>
      <c r="H185" s="195">
        <f t="shared" si="8"/>
        <v>0</v>
      </c>
      <c r="I185" s="163"/>
      <c r="J185" s="163"/>
      <c r="K185" s="163"/>
      <c r="L185" s="165"/>
    </row>
    <row r="186" spans="1:12" ht="48.75" customHeight="1" x14ac:dyDescent="0.25">
      <c r="A186" s="38">
        <v>3320</v>
      </c>
      <c r="B186" s="65" t="s">
        <v>194</v>
      </c>
      <c r="C186" s="66">
        <f t="shared" si="7"/>
        <v>0</v>
      </c>
      <c r="D186" s="68"/>
      <c r="E186" s="68"/>
      <c r="F186" s="68"/>
      <c r="G186" s="154"/>
      <c r="H186" s="66">
        <f t="shared" si="8"/>
        <v>0</v>
      </c>
      <c r="I186" s="68"/>
      <c r="J186" s="68"/>
      <c r="K186" s="68"/>
      <c r="L186" s="155"/>
    </row>
    <row r="187" spans="1:12" x14ac:dyDescent="0.25">
      <c r="A187" s="196">
        <v>4000</v>
      </c>
      <c r="B187" s="142" t="s">
        <v>195</v>
      </c>
      <c r="C187" s="143">
        <f t="shared" si="7"/>
        <v>0</v>
      </c>
      <c r="D187" s="144">
        <f>SUM(D188,D191)</f>
        <v>0</v>
      </c>
      <c r="E187" s="144">
        <f>SUM(E188,E191)</f>
        <v>0</v>
      </c>
      <c r="F187" s="144">
        <f>SUM(F188,F191)</f>
        <v>0</v>
      </c>
      <c r="G187" s="145">
        <f>SUM(G188,G191)</f>
        <v>0</v>
      </c>
      <c r="H187" s="143">
        <f t="shared" si="8"/>
        <v>0</v>
      </c>
      <c r="I187" s="144">
        <f>SUM(I188,I191)</f>
        <v>0</v>
      </c>
      <c r="J187" s="144">
        <f>SUM(J188,J191)</f>
        <v>0</v>
      </c>
      <c r="K187" s="144">
        <f>SUM(K188,K191)</f>
        <v>0</v>
      </c>
      <c r="L187" s="146">
        <f>SUM(L188,L191)</f>
        <v>0</v>
      </c>
    </row>
    <row r="188" spans="1:12" ht="24" x14ac:dyDescent="0.25">
      <c r="A188" s="197">
        <v>4200</v>
      </c>
      <c r="B188" s="147" t="s">
        <v>196</v>
      </c>
      <c r="C188" s="57">
        <f>SUM(D188:G188)</f>
        <v>0</v>
      </c>
      <c r="D188" s="63">
        <f>SUM(D189,D190)</f>
        <v>0</v>
      </c>
      <c r="E188" s="63">
        <f>SUM(E189,E190)</f>
        <v>0</v>
      </c>
      <c r="F188" s="63">
        <f>SUM(F189,F190)</f>
        <v>0</v>
      </c>
      <c r="G188" s="166">
        <f>SUM(G189,G190)</f>
        <v>0</v>
      </c>
      <c r="H188" s="57">
        <f t="shared" si="8"/>
        <v>0</v>
      </c>
      <c r="I188" s="63">
        <f>SUM(I189,I190)</f>
        <v>0</v>
      </c>
      <c r="J188" s="63">
        <f>SUM(J189,J190)</f>
        <v>0</v>
      </c>
      <c r="K188" s="63">
        <f>SUM(K189,K190)</f>
        <v>0</v>
      </c>
      <c r="L188" s="167">
        <f>SUM(L189,L190)</f>
        <v>0</v>
      </c>
    </row>
    <row r="189" spans="1:12" ht="36" x14ac:dyDescent="0.25">
      <c r="A189" s="168">
        <v>4240</v>
      </c>
      <c r="B189" s="65" t="s">
        <v>197</v>
      </c>
      <c r="C189" s="66">
        <f t="shared" ref="C189:C264" si="23">SUM(D189:G189)</f>
        <v>0</v>
      </c>
      <c r="D189" s="68"/>
      <c r="E189" s="68"/>
      <c r="F189" s="68"/>
      <c r="G189" s="154"/>
      <c r="H189" s="66">
        <f t="shared" ref="H189:H263" si="24">SUM(I189:L189)</f>
        <v>0</v>
      </c>
      <c r="I189" s="68"/>
      <c r="J189" s="68"/>
      <c r="K189" s="68"/>
      <c r="L189" s="155"/>
    </row>
    <row r="190" spans="1:12" ht="24" x14ac:dyDescent="0.25">
      <c r="A190" s="159">
        <v>4250</v>
      </c>
      <c r="B190" s="71" t="s">
        <v>198</v>
      </c>
      <c r="C190" s="72">
        <f t="shared" si="23"/>
        <v>0</v>
      </c>
      <c r="D190" s="74"/>
      <c r="E190" s="74"/>
      <c r="F190" s="74"/>
      <c r="G190" s="157"/>
      <c r="H190" s="72">
        <f t="shared" si="24"/>
        <v>0</v>
      </c>
      <c r="I190" s="74"/>
      <c r="J190" s="74"/>
      <c r="K190" s="74"/>
      <c r="L190" s="158"/>
    </row>
    <row r="191" spans="1:12" x14ac:dyDescent="0.25">
      <c r="A191" s="56">
        <v>4300</v>
      </c>
      <c r="B191" s="147" t="s">
        <v>199</v>
      </c>
      <c r="C191" s="57">
        <f t="shared" si="23"/>
        <v>0</v>
      </c>
      <c r="D191" s="63">
        <f>SUM(D192)</f>
        <v>0</v>
      </c>
      <c r="E191" s="63">
        <f>SUM(E192)</f>
        <v>0</v>
      </c>
      <c r="F191" s="63">
        <f>SUM(F192)</f>
        <v>0</v>
      </c>
      <c r="G191" s="166">
        <f>SUM(G192)</f>
        <v>0</v>
      </c>
      <c r="H191" s="57">
        <f t="shared" si="24"/>
        <v>0</v>
      </c>
      <c r="I191" s="63">
        <f>SUM(I192)</f>
        <v>0</v>
      </c>
      <c r="J191" s="63">
        <f>SUM(J192)</f>
        <v>0</v>
      </c>
      <c r="K191" s="63">
        <f>SUM(K192)</f>
        <v>0</v>
      </c>
      <c r="L191" s="167">
        <f>SUM(L192)</f>
        <v>0</v>
      </c>
    </row>
    <row r="192" spans="1:12" ht="24" x14ac:dyDescent="0.25">
      <c r="A192" s="168">
        <v>4310</v>
      </c>
      <c r="B192" s="65" t="s">
        <v>200</v>
      </c>
      <c r="C192" s="66">
        <f>SUM(D192:G192)</f>
        <v>0</v>
      </c>
      <c r="D192" s="169">
        <f>SUM(D193:D193)</f>
        <v>0</v>
      </c>
      <c r="E192" s="169">
        <f>SUM(E193:E193)</f>
        <v>0</v>
      </c>
      <c r="F192" s="169">
        <f>SUM(F193:F193)</f>
        <v>0</v>
      </c>
      <c r="G192" s="170">
        <f>SUM(G193:G193)</f>
        <v>0</v>
      </c>
      <c r="H192" s="66">
        <f t="shared" si="24"/>
        <v>0</v>
      </c>
      <c r="I192" s="169">
        <f>SUM(I193:I193)</f>
        <v>0</v>
      </c>
      <c r="J192" s="169">
        <f>SUM(J193:J193)</f>
        <v>0</v>
      </c>
      <c r="K192" s="169">
        <f>SUM(K193:K193)</f>
        <v>0</v>
      </c>
      <c r="L192" s="171">
        <f>SUM(L193:L193)</f>
        <v>0</v>
      </c>
    </row>
    <row r="193" spans="1:12" ht="36" x14ac:dyDescent="0.25">
      <c r="A193" s="44">
        <v>4311</v>
      </c>
      <c r="B193" s="71" t="s">
        <v>201</v>
      </c>
      <c r="C193" s="72">
        <f t="shared" si="23"/>
        <v>0</v>
      </c>
      <c r="D193" s="74"/>
      <c r="E193" s="74"/>
      <c r="F193" s="74"/>
      <c r="G193" s="157"/>
      <c r="H193" s="72">
        <f t="shared" si="24"/>
        <v>0</v>
      </c>
      <c r="I193" s="74"/>
      <c r="J193" s="74"/>
      <c r="K193" s="74"/>
      <c r="L193" s="158"/>
    </row>
    <row r="194" spans="1:12" s="24" customFormat="1" ht="24" x14ac:dyDescent="0.25">
      <c r="A194" s="198"/>
      <c r="B194" s="19" t="s">
        <v>202</v>
      </c>
      <c r="C194" s="138">
        <f t="shared" si="23"/>
        <v>0</v>
      </c>
      <c r="D194" s="139">
        <f>SUM(D195,D230,D269)</f>
        <v>0</v>
      </c>
      <c r="E194" s="139">
        <f>SUM(E195,E230,E269)</f>
        <v>0</v>
      </c>
      <c r="F194" s="139">
        <f>SUM(F195,F230,F269)</f>
        <v>0</v>
      </c>
      <c r="G194" s="139">
        <f>SUM(G195,G230,G269)</f>
        <v>0</v>
      </c>
      <c r="H194" s="138">
        <f t="shared" si="24"/>
        <v>0</v>
      </c>
      <c r="I194" s="139">
        <f>SUM(I195,I230,I269)</f>
        <v>0</v>
      </c>
      <c r="J194" s="139">
        <f>SUM(J195,J230,J269)</f>
        <v>0</v>
      </c>
      <c r="K194" s="139">
        <f>SUM(K195,K230,K269)</f>
        <v>0</v>
      </c>
      <c r="L194" s="199">
        <f>SUM(L195,L230,L269)</f>
        <v>0</v>
      </c>
    </row>
    <row r="195" spans="1:12" x14ac:dyDescent="0.25">
      <c r="A195" s="142">
        <v>5000</v>
      </c>
      <c r="B195" s="142" t="s">
        <v>203</v>
      </c>
      <c r="C195" s="143">
        <f t="shared" si="23"/>
        <v>0</v>
      </c>
      <c r="D195" s="144">
        <f>D196+D204</f>
        <v>0</v>
      </c>
      <c r="E195" s="144">
        <f>E196+E204</f>
        <v>0</v>
      </c>
      <c r="F195" s="144">
        <f>F196+F204</f>
        <v>0</v>
      </c>
      <c r="G195" s="144">
        <f>G196+G204</f>
        <v>0</v>
      </c>
      <c r="H195" s="143">
        <f t="shared" si="24"/>
        <v>0</v>
      </c>
      <c r="I195" s="144">
        <f>I196+I204</f>
        <v>0</v>
      </c>
      <c r="J195" s="144">
        <f>J196+J204</f>
        <v>0</v>
      </c>
      <c r="K195" s="144">
        <f>K196+K204</f>
        <v>0</v>
      </c>
      <c r="L195" s="200">
        <f>L196+L204</f>
        <v>0</v>
      </c>
    </row>
    <row r="196" spans="1:12" x14ac:dyDescent="0.25">
      <c r="A196" s="56">
        <v>5100</v>
      </c>
      <c r="B196" s="147" t="s">
        <v>204</v>
      </c>
      <c r="C196" s="57">
        <f t="shared" si="23"/>
        <v>0</v>
      </c>
      <c r="D196" s="63">
        <f>D197+D198+D201+D202+D203</f>
        <v>0</v>
      </c>
      <c r="E196" s="63">
        <f>E197+E198+E201+E202+E203</f>
        <v>0</v>
      </c>
      <c r="F196" s="63">
        <f>F197+F198+F201+F202+F203</f>
        <v>0</v>
      </c>
      <c r="G196" s="166">
        <f>G197+G198+G201+G202+G203</f>
        <v>0</v>
      </c>
      <c r="H196" s="57">
        <f t="shared" si="24"/>
        <v>0</v>
      </c>
      <c r="I196" s="63">
        <f>I197+I198+I201+I202+I203</f>
        <v>0</v>
      </c>
      <c r="J196" s="63">
        <f>J197+J198+J201+J202+J203</f>
        <v>0</v>
      </c>
      <c r="K196" s="63">
        <f>K197+K198+K201+K202+K203</f>
        <v>0</v>
      </c>
      <c r="L196" s="167">
        <f>L197+L198+L201+L202+L203</f>
        <v>0</v>
      </c>
    </row>
    <row r="197" spans="1:12" x14ac:dyDescent="0.25">
      <c r="A197" s="168">
        <v>5110</v>
      </c>
      <c r="B197" s="65" t="s">
        <v>205</v>
      </c>
      <c r="C197" s="66">
        <f t="shared" si="23"/>
        <v>0</v>
      </c>
      <c r="D197" s="68"/>
      <c r="E197" s="68"/>
      <c r="F197" s="68"/>
      <c r="G197" s="154"/>
      <c r="H197" s="66">
        <f t="shared" si="24"/>
        <v>0</v>
      </c>
      <c r="I197" s="68"/>
      <c r="J197" s="68"/>
      <c r="K197" s="68"/>
      <c r="L197" s="155"/>
    </row>
    <row r="198" spans="1:12" ht="24" x14ac:dyDescent="0.25">
      <c r="A198" s="159">
        <v>5120</v>
      </c>
      <c r="B198" s="71" t="s">
        <v>206</v>
      </c>
      <c r="C198" s="72">
        <f t="shared" si="23"/>
        <v>0</v>
      </c>
      <c r="D198" s="160">
        <f>D199+D200</f>
        <v>0</v>
      </c>
      <c r="E198" s="160">
        <f>E199+E200</f>
        <v>0</v>
      </c>
      <c r="F198" s="160">
        <f>F199+F200</f>
        <v>0</v>
      </c>
      <c r="G198" s="161">
        <f>G199+G200</f>
        <v>0</v>
      </c>
      <c r="H198" s="72">
        <f t="shared" si="24"/>
        <v>0</v>
      </c>
      <c r="I198" s="160">
        <f>I199+I200</f>
        <v>0</v>
      </c>
      <c r="J198" s="160">
        <f>J199+J200</f>
        <v>0</v>
      </c>
      <c r="K198" s="160">
        <f>K199+K200</f>
        <v>0</v>
      </c>
      <c r="L198" s="162">
        <f>L199+L200</f>
        <v>0</v>
      </c>
    </row>
    <row r="199" spans="1:12" x14ac:dyDescent="0.25">
      <c r="A199" s="44">
        <v>5121</v>
      </c>
      <c r="B199" s="71" t="s">
        <v>207</v>
      </c>
      <c r="C199" s="72">
        <f t="shared" si="23"/>
        <v>0</v>
      </c>
      <c r="D199" s="74"/>
      <c r="E199" s="74"/>
      <c r="F199" s="74"/>
      <c r="G199" s="157"/>
      <c r="H199" s="72">
        <f t="shared" si="24"/>
        <v>0</v>
      </c>
      <c r="I199" s="74"/>
      <c r="J199" s="74"/>
      <c r="K199" s="74"/>
      <c r="L199" s="158"/>
    </row>
    <row r="200" spans="1:12" ht="24" x14ac:dyDescent="0.25">
      <c r="A200" s="44">
        <v>5129</v>
      </c>
      <c r="B200" s="71" t="s">
        <v>208</v>
      </c>
      <c r="C200" s="72">
        <f t="shared" si="23"/>
        <v>0</v>
      </c>
      <c r="D200" s="74"/>
      <c r="E200" s="74"/>
      <c r="F200" s="74"/>
      <c r="G200" s="157"/>
      <c r="H200" s="72">
        <f t="shared" si="24"/>
        <v>0</v>
      </c>
      <c r="I200" s="74"/>
      <c r="J200" s="74"/>
      <c r="K200" s="74"/>
      <c r="L200" s="158"/>
    </row>
    <row r="201" spans="1:12" x14ac:dyDescent="0.25">
      <c r="A201" s="159">
        <v>5130</v>
      </c>
      <c r="B201" s="71" t="s">
        <v>209</v>
      </c>
      <c r="C201" s="72">
        <f t="shared" si="23"/>
        <v>0</v>
      </c>
      <c r="D201" s="74"/>
      <c r="E201" s="74"/>
      <c r="F201" s="74"/>
      <c r="G201" s="157"/>
      <c r="H201" s="72">
        <f t="shared" si="24"/>
        <v>0</v>
      </c>
      <c r="I201" s="74"/>
      <c r="J201" s="74"/>
      <c r="K201" s="74"/>
      <c r="L201" s="158"/>
    </row>
    <row r="202" spans="1:12" x14ac:dyDescent="0.25">
      <c r="A202" s="159">
        <v>5140</v>
      </c>
      <c r="B202" s="71" t="s">
        <v>210</v>
      </c>
      <c r="C202" s="72">
        <f t="shared" si="23"/>
        <v>0</v>
      </c>
      <c r="D202" s="74"/>
      <c r="E202" s="74"/>
      <c r="F202" s="74"/>
      <c r="G202" s="157"/>
      <c r="H202" s="72">
        <f t="shared" si="24"/>
        <v>0</v>
      </c>
      <c r="I202" s="74"/>
      <c r="J202" s="74"/>
      <c r="K202" s="74"/>
      <c r="L202" s="158"/>
    </row>
    <row r="203" spans="1:12" ht="24" x14ac:dyDescent="0.25">
      <c r="A203" s="159">
        <v>5170</v>
      </c>
      <c r="B203" s="71" t="s">
        <v>211</v>
      </c>
      <c r="C203" s="72">
        <f t="shared" si="23"/>
        <v>0</v>
      </c>
      <c r="D203" s="74"/>
      <c r="E203" s="74"/>
      <c r="F203" s="74"/>
      <c r="G203" s="157"/>
      <c r="H203" s="72">
        <f t="shared" si="24"/>
        <v>0</v>
      </c>
      <c r="I203" s="74"/>
      <c r="J203" s="74"/>
      <c r="K203" s="74"/>
      <c r="L203" s="158"/>
    </row>
    <row r="204" spans="1:12" x14ac:dyDescent="0.25">
      <c r="A204" s="56">
        <v>5200</v>
      </c>
      <c r="B204" s="147" t="s">
        <v>212</v>
      </c>
      <c r="C204" s="57">
        <f t="shared" si="23"/>
        <v>0</v>
      </c>
      <c r="D204" s="63">
        <f>D205+D215+D216+D225+D226+D227+D229</f>
        <v>0</v>
      </c>
      <c r="E204" s="63">
        <f>E205+E215+E216+E225+E226+E227+E229</f>
        <v>0</v>
      </c>
      <c r="F204" s="63">
        <f>F205+F215+F216+F225+F226+F227+F229</f>
        <v>0</v>
      </c>
      <c r="G204" s="166">
        <f>G205+G215+G216+G225+G226+G227+G229</f>
        <v>0</v>
      </c>
      <c r="H204" s="57">
        <f t="shared" si="24"/>
        <v>0</v>
      </c>
      <c r="I204" s="63">
        <f>I205+I215+I216+I225+I226+I227+I229</f>
        <v>0</v>
      </c>
      <c r="J204" s="63">
        <f>J205+J215+J216+J225+J226+J227+J229</f>
        <v>0</v>
      </c>
      <c r="K204" s="63">
        <f>K205+K215+K216+K225+K226+K227+K229</f>
        <v>0</v>
      </c>
      <c r="L204" s="167">
        <f>L205+L215+L216+L225+L226+L227+L229</f>
        <v>0</v>
      </c>
    </row>
    <row r="205" spans="1:12" x14ac:dyDescent="0.25">
      <c r="A205" s="150">
        <v>5210</v>
      </c>
      <c r="B205" s="112" t="s">
        <v>213</v>
      </c>
      <c r="C205" s="117">
        <f t="shared" si="23"/>
        <v>0</v>
      </c>
      <c r="D205" s="151">
        <f>SUM(D206:D214)</f>
        <v>0</v>
      </c>
      <c r="E205" s="151">
        <f>SUM(E206:E214)</f>
        <v>0</v>
      </c>
      <c r="F205" s="151">
        <f>SUM(F206:F214)</f>
        <v>0</v>
      </c>
      <c r="G205" s="152">
        <f>SUM(G206:G214)</f>
        <v>0</v>
      </c>
      <c r="H205" s="117">
        <f t="shared" si="24"/>
        <v>0</v>
      </c>
      <c r="I205" s="151">
        <f>SUM(I206:I214)</f>
        <v>0</v>
      </c>
      <c r="J205" s="151">
        <f>SUM(J206:J214)</f>
        <v>0</v>
      </c>
      <c r="K205" s="151">
        <f>SUM(K206:K214)</f>
        <v>0</v>
      </c>
      <c r="L205" s="153">
        <f>SUM(L206:L214)</f>
        <v>0</v>
      </c>
    </row>
    <row r="206" spans="1:12" x14ac:dyDescent="0.25">
      <c r="A206" s="38">
        <v>5211</v>
      </c>
      <c r="B206" s="65" t="s">
        <v>214</v>
      </c>
      <c r="C206" s="66">
        <f t="shared" si="23"/>
        <v>0</v>
      </c>
      <c r="D206" s="68"/>
      <c r="E206" s="68"/>
      <c r="F206" s="68"/>
      <c r="G206" s="154"/>
      <c r="H206" s="66">
        <f t="shared" si="24"/>
        <v>0</v>
      </c>
      <c r="I206" s="68"/>
      <c r="J206" s="68"/>
      <c r="K206" s="68"/>
      <c r="L206" s="155"/>
    </row>
    <row r="207" spans="1:12" x14ac:dyDescent="0.25">
      <c r="A207" s="44">
        <v>5212</v>
      </c>
      <c r="B207" s="71" t="s">
        <v>215</v>
      </c>
      <c r="C207" s="72">
        <f t="shared" si="23"/>
        <v>0</v>
      </c>
      <c r="D207" s="74"/>
      <c r="E207" s="74"/>
      <c r="F207" s="74"/>
      <c r="G207" s="157"/>
      <c r="H207" s="72">
        <f t="shared" si="24"/>
        <v>0</v>
      </c>
      <c r="I207" s="74"/>
      <c r="J207" s="74"/>
      <c r="K207" s="74"/>
      <c r="L207" s="158"/>
    </row>
    <row r="208" spans="1:12" x14ac:dyDescent="0.25">
      <c r="A208" s="44">
        <v>5213</v>
      </c>
      <c r="B208" s="71" t="s">
        <v>216</v>
      </c>
      <c r="C208" s="72">
        <f t="shared" si="23"/>
        <v>0</v>
      </c>
      <c r="D208" s="74"/>
      <c r="E208" s="74"/>
      <c r="F208" s="74"/>
      <c r="G208" s="157"/>
      <c r="H208" s="72">
        <f t="shared" si="24"/>
        <v>0</v>
      </c>
      <c r="I208" s="74"/>
      <c r="J208" s="74"/>
      <c r="K208" s="74"/>
      <c r="L208" s="158"/>
    </row>
    <row r="209" spans="1:12" x14ac:dyDescent="0.25">
      <c r="A209" s="44">
        <v>5214</v>
      </c>
      <c r="B209" s="71" t="s">
        <v>217</v>
      </c>
      <c r="C209" s="72">
        <f t="shared" si="23"/>
        <v>0</v>
      </c>
      <c r="D209" s="74"/>
      <c r="E209" s="74"/>
      <c r="F209" s="74"/>
      <c r="G209" s="157"/>
      <c r="H209" s="72">
        <f t="shared" si="24"/>
        <v>0</v>
      </c>
      <c r="I209" s="74"/>
      <c r="J209" s="74"/>
      <c r="K209" s="74"/>
      <c r="L209" s="158"/>
    </row>
    <row r="210" spans="1:12" x14ac:dyDescent="0.25">
      <c r="A210" s="44">
        <v>5215</v>
      </c>
      <c r="B210" s="71" t="s">
        <v>218</v>
      </c>
      <c r="C210" s="72">
        <f>SUM(D210:G210)</f>
        <v>0</v>
      </c>
      <c r="D210" s="74"/>
      <c r="E210" s="74"/>
      <c r="F210" s="74"/>
      <c r="G210" s="157"/>
      <c r="H210" s="72">
        <f>SUM(I210:L210)</f>
        <v>0</v>
      </c>
      <c r="I210" s="74"/>
      <c r="J210" s="74"/>
      <c r="K210" s="74"/>
      <c r="L210" s="158"/>
    </row>
    <row r="211" spans="1:12" ht="14.25" customHeight="1" x14ac:dyDescent="0.25">
      <c r="A211" s="44">
        <v>5216</v>
      </c>
      <c r="B211" s="71" t="s">
        <v>219</v>
      </c>
      <c r="C211" s="72">
        <f t="shared" si="23"/>
        <v>0</v>
      </c>
      <c r="D211" s="74"/>
      <c r="E211" s="74"/>
      <c r="F211" s="74"/>
      <c r="G211" s="157"/>
      <c r="H211" s="72">
        <f t="shared" si="24"/>
        <v>0</v>
      </c>
      <c r="I211" s="74"/>
      <c r="J211" s="74"/>
      <c r="K211" s="74"/>
      <c r="L211" s="158"/>
    </row>
    <row r="212" spans="1:12" x14ac:dyDescent="0.25">
      <c r="A212" s="44">
        <v>5217</v>
      </c>
      <c r="B212" s="71" t="s">
        <v>220</v>
      </c>
      <c r="C212" s="72">
        <f t="shared" si="23"/>
        <v>0</v>
      </c>
      <c r="D212" s="74"/>
      <c r="E212" s="74"/>
      <c r="F212" s="74"/>
      <c r="G212" s="157"/>
      <c r="H212" s="72">
        <f t="shared" si="24"/>
        <v>0</v>
      </c>
      <c r="I212" s="74"/>
      <c r="J212" s="74"/>
      <c r="K212" s="74"/>
      <c r="L212" s="158"/>
    </row>
    <row r="213" spans="1:12" x14ac:dyDescent="0.25">
      <c r="A213" s="44">
        <v>5218</v>
      </c>
      <c r="B213" s="71" t="s">
        <v>221</v>
      </c>
      <c r="C213" s="72">
        <f t="shared" si="23"/>
        <v>0</v>
      </c>
      <c r="D213" s="74"/>
      <c r="E213" s="74"/>
      <c r="F213" s="74"/>
      <c r="G213" s="157"/>
      <c r="H213" s="72">
        <f t="shared" si="24"/>
        <v>0</v>
      </c>
      <c r="I213" s="74"/>
      <c r="J213" s="74"/>
      <c r="K213" s="74"/>
      <c r="L213" s="158"/>
    </row>
    <row r="214" spans="1:12" x14ac:dyDescent="0.25">
      <c r="A214" s="44">
        <v>5219</v>
      </c>
      <c r="B214" s="71" t="s">
        <v>222</v>
      </c>
      <c r="C214" s="72">
        <f t="shared" si="23"/>
        <v>0</v>
      </c>
      <c r="D214" s="74"/>
      <c r="E214" s="74"/>
      <c r="F214" s="74"/>
      <c r="G214" s="157"/>
      <c r="H214" s="72">
        <f t="shared" si="24"/>
        <v>0</v>
      </c>
      <c r="I214" s="74"/>
      <c r="J214" s="74"/>
      <c r="K214" s="74"/>
      <c r="L214" s="158"/>
    </row>
    <row r="215" spans="1:12" ht="13.5" customHeight="1" x14ac:dyDescent="0.25">
      <c r="A215" s="159">
        <v>5220</v>
      </c>
      <c r="B215" s="71" t="s">
        <v>223</v>
      </c>
      <c r="C215" s="72">
        <f t="shared" si="23"/>
        <v>0</v>
      </c>
      <c r="D215" s="74"/>
      <c r="E215" s="74"/>
      <c r="F215" s="74"/>
      <c r="G215" s="157"/>
      <c r="H215" s="72">
        <f t="shared" si="24"/>
        <v>0</v>
      </c>
      <c r="I215" s="74"/>
      <c r="J215" s="74"/>
      <c r="K215" s="74"/>
      <c r="L215" s="158"/>
    </row>
    <row r="216" spans="1:12" x14ac:dyDescent="0.25">
      <c r="A216" s="159">
        <v>5230</v>
      </c>
      <c r="B216" s="71" t="s">
        <v>224</v>
      </c>
      <c r="C216" s="72">
        <f t="shared" si="23"/>
        <v>0</v>
      </c>
      <c r="D216" s="160">
        <f>SUM(D217:D224)</f>
        <v>0</v>
      </c>
      <c r="E216" s="160">
        <f>SUM(E217:E224)</f>
        <v>0</v>
      </c>
      <c r="F216" s="160">
        <f>SUM(F217:F224)</f>
        <v>0</v>
      </c>
      <c r="G216" s="161">
        <f>SUM(G217:G224)</f>
        <v>0</v>
      </c>
      <c r="H216" s="72">
        <f t="shared" si="24"/>
        <v>0</v>
      </c>
      <c r="I216" s="160">
        <f>SUM(I217:I224)</f>
        <v>0</v>
      </c>
      <c r="J216" s="160">
        <f>SUM(J217:J224)</f>
        <v>0</v>
      </c>
      <c r="K216" s="160">
        <f>SUM(K217:K224)</f>
        <v>0</v>
      </c>
      <c r="L216" s="162">
        <f>SUM(L217:L224)</f>
        <v>0</v>
      </c>
    </row>
    <row r="217" spans="1:12" x14ac:dyDescent="0.25">
      <c r="A217" s="44">
        <v>5231</v>
      </c>
      <c r="B217" s="71" t="s">
        <v>225</v>
      </c>
      <c r="C217" s="72">
        <f t="shared" si="23"/>
        <v>0</v>
      </c>
      <c r="D217" s="74"/>
      <c r="E217" s="74"/>
      <c r="F217" s="74"/>
      <c r="G217" s="157"/>
      <c r="H217" s="72">
        <f t="shared" si="24"/>
        <v>0</v>
      </c>
      <c r="I217" s="74"/>
      <c r="J217" s="74"/>
      <c r="K217" s="74"/>
      <c r="L217" s="158"/>
    </row>
    <row r="218" spans="1:12" x14ac:dyDescent="0.25">
      <c r="A218" s="44">
        <v>5232</v>
      </c>
      <c r="B218" s="71" t="s">
        <v>226</v>
      </c>
      <c r="C218" s="72">
        <f t="shared" si="23"/>
        <v>0</v>
      </c>
      <c r="D218" s="74"/>
      <c r="E218" s="74"/>
      <c r="F218" s="74"/>
      <c r="G218" s="157"/>
      <c r="H218" s="72">
        <f t="shared" si="24"/>
        <v>0</v>
      </c>
      <c r="I218" s="74"/>
      <c r="J218" s="74"/>
      <c r="K218" s="74"/>
      <c r="L218" s="158"/>
    </row>
    <row r="219" spans="1:12" x14ac:dyDescent="0.25">
      <c r="A219" s="44">
        <v>5233</v>
      </c>
      <c r="B219" s="71" t="s">
        <v>227</v>
      </c>
      <c r="C219" s="201">
        <f t="shared" si="23"/>
        <v>0</v>
      </c>
      <c r="D219" s="74"/>
      <c r="E219" s="74"/>
      <c r="F219" s="74"/>
      <c r="G219" s="157"/>
      <c r="H219" s="72">
        <f t="shared" si="24"/>
        <v>0</v>
      </c>
      <c r="I219" s="74"/>
      <c r="J219" s="74"/>
      <c r="K219" s="74"/>
      <c r="L219" s="158"/>
    </row>
    <row r="220" spans="1:12" ht="24" x14ac:dyDescent="0.25">
      <c r="A220" s="44">
        <v>5234</v>
      </c>
      <c r="B220" s="71" t="s">
        <v>228</v>
      </c>
      <c r="C220" s="201">
        <f t="shared" si="23"/>
        <v>0</v>
      </c>
      <c r="D220" s="74"/>
      <c r="E220" s="74"/>
      <c r="F220" s="74"/>
      <c r="G220" s="157"/>
      <c r="H220" s="72">
        <f t="shared" si="24"/>
        <v>0</v>
      </c>
      <c r="I220" s="74"/>
      <c r="J220" s="74"/>
      <c r="K220" s="74"/>
      <c r="L220" s="158"/>
    </row>
    <row r="221" spans="1:12" ht="14.25" customHeight="1" x14ac:dyDescent="0.25">
      <c r="A221" s="44">
        <v>5236</v>
      </c>
      <c r="B221" s="71" t="s">
        <v>229</v>
      </c>
      <c r="C221" s="201">
        <f t="shared" si="23"/>
        <v>0</v>
      </c>
      <c r="D221" s="74"/>
      <c r="E221" s="74"/>
      <c r="F221" s="74"/>
      <c r="G221" s="157"/>
      <c r="H221" s="72">
        <f t="shared" si="24"/>
        <v>0</v>
      </c>
      <c r="I221" s="74"/>
      <c r="J221" s="74"/>
      <c r="K221" s="74"/>
      <c r="L221" s="158"/>
    </row>
    <row r="222" spans="1:12" ht="14.25" customHeight="1" x14ac:dyDescent="0.25">
      <c r="A222" s="44">
        <v>5237</v>
      </c>
      <c r="B222" s="71" t="s">
        <v>230</v>
      </c>
      <c r="C222" s="201">
        <f t="shared" si="23"/>
        <v>0</v>
      </c>
      <c r="D222" s="74"/>
      <c r="E222" s="74"/>
      <c r="F222" s="74"/>
      <c r="G222" s="157"/>
      <c r="H222" s="72">
        <f t="shared" si="24"/>
        <v>0</v>
      </c>
      <c r="I222" s="74"/>
      <c r="J222" s="74"/>
      <c r="K222" s="74"/>
      <c r="L222" s="158"/>
    </row>
    <row r="223" spans="1:12" ht="24" x14ac:dyDescent="0.25">
      <c r="A223" s="44">
        <v>5238</v>
      </c>
      <c r="B223" s="71" t="s">
        <v>231</v>
      </c>
      <c r="C223" s="201">
        <f t="shared" si="23"/>
        <v>0</v>
      </c>
      <c r="D223" s="74"/>
      <c r="E223" s="74"/>
      <c r="F223" s="74"/>
      <c r="G223" s="157"/>
      <c r="H223" s="72">
        <f t="shared" si="24"/>
        <v>0</v>
      </c>
      <c r="I223" s="74"/>
      <c r="J223" s="74"/>
      <c r="K223" s="74"/>
      <c r="L223" s="158"/>
    </row>
    <row r="224" spans="1:12" ht="24" x14ac:dyDescent="0.25">
      <c r="A224" s="44">
        <v>5239</v>
      </c>
      <c r="B224" s="71" t="s">
        <v>232</v>
      </c>
      <c r="C224" s="201">
        <f t="shared" si="23"/>
        <v>0</v>
      </c>
      <c r="D224" s="74"/>
      <c r="E224" s="74"/>
      <c r="F224" s="74"/>
      <c r="G224" s="157"/>
      <c r="H224" s="72">
        <f t="shared" si="24"/>
        <v>0</v>
      </c>
      <c r="I224" s="74"/>
      <c r="J224" s="74"/>
      <c r="K224" s="74"/>
      <c r="L224" s="158"/>
    </row>
    <row r="225" spans="1:12" ht="24" x14ac:dyDescent="0.25">
      <c r="A225" s="159">
        <v>5240</v>
      </c>
      <c r="B225" s="71" t="s">
        <v>233</v>
      </c>
      <c r="C225" s="201">
        <f t="shared" si="23"/>
        <v>0</v>
      </c>
      <c r="D225" s="74"/>
      <c r="E225" s="74"/>
      <c r="F225" s="74"/>
      <c r="G225" s="157"/>
      <c r="H225" s="72">
        <f t="shared" si="24"/>
        <v>0</v>
      </c>
      <c r="I225" s="74"/>
      <c r="J225" s="74"/>
      <c r="K225" s="74"/>
      <c r="L225" s="158"/>
    </row>
    <row r="226" spans="1:12" x14ac:dyDescent="0.25">
      <c r="A226" s="159">
        <v>5250</v>
      </c>
      <c r="B226" s="71" t="s">
        <v>234</v>
      </c>
      <c r="C226" s="201">
        <f t="shared" si="23"/>
        <v>0</v>
      </c>
      <c r="D226" s="74"/>
      <c r="E226" s="74"/>
      <c r="F226" s="74"/>
      <c r="G226" s="157"/>
      <c r="H226" s="72">
        <f t="shared" si="24"/>
        <v>0</v>
      </c>
      <c r="I226" s="74"/>
      <c r="J226" s="74"/>
      <c r="K226" s="74"/>
      <c r="L226" s="158"/>
    </row>
    <row r="227" spans="1:12" x14ac:dyDescent="0.25">
      <c r="A227" s="159">
        <v>5260</v>
      </c>
      <c r="B227" s="71" t="s">
        <v>235</v>
      </c>
      <c r="C227" s="201">
        <f t="shared" si="23"/>
        <v>0</v>
      </c>
      <c r="D227" s="160">
        <f>SUM(D228)</f>
        <v>0</v>
      </c>
      <c r="E227" s="160">
        <f>SUM(E228)</f>
        <v>0</v>
      </c>
      <c r="F227" s="160">
        <f>SUM(F228)</f>
        <v>0</v>
      </c>
      <c r="G227" s="161">
        <f>SUM(G228)</f>
        <v>0</v>
      </c>
      <c r="H227" s="72">
        <f t="shared" si="24"/>
        <v>0</v>
      </c>
      <c r="I227" s="160">
        <f>SUM(I228)</f>
        <v>0</v>
      </c>
      <c r="J227" s="160">
        <f>SUM(J228)</f>
        <v>0</v>
      </c>
      <c r="K227" s="160">
        <f>SUM(K228)</f>
        <v>0</v>
      </c>
      <c r="L227" s="162">
        <f>SUM(L228)</f>
        <v>0</v>
      </c>
    </row>
    <row r="228" spans="1:12" ht="24" x14ac:dyDescent="0.25">
      <c r="A228" s="44">
        <v>5269</v>
      </c>
      <c r="B228" s="71" t="s">
        <v>236</v>
      </c>
      <c r="C228" s="201">
        <f t="shared" si="23"/>
        <v>0</v>
      </c>
      <c r="D228" s="74"/>
      <c r="E228" s="74"/>
      <c r="F228" s="74"/>
      <c r="G228" s="157"/>
      <c r="H228" s="72">
        <f t="shared" si="24"/>
        <v>0</v>
      </c>
      <c r="I228" s="74"/>
      <c r="J228" s="74"/>
      <c r="K228" s="74"/>
      <c r="L228" s="158"/>
    </row>
    <row r="229" spans="1:12" ht="24" x14ac:dyDescent="0.25">
      <c r="A229" s="150">
        <v>5270</v>
      </c>
      <c r="B229" s="112" t="s">
        <v>237</v>
      </c>
      <c r="C229" s="202">
        <f t="shared" si="23"/>
        <v>0</v>
      </c>
      <c r="D229" s="163"/>
      <c r="E229" s="163"/>
      <c r="F229" s="163"/>
      <c r="G229" s="164"/>
      <c r="H229" s="117">
        <f t="shared" si="24"/>
        <v>0</v>
      </c>
      <c r="I229" s="163"/>
      <c r="J229" s="163"/>
      <c r="K229" s="163"/>
      <c r="L229" s="165"/>
    </row>
    <row r="230" spans="1:12" x14ac:dyDescent="0.25">
      <c r="A230" s="142">
        <v>6000</v>
      </c>
      <c r="B230" s="142" t="s">
        <v>238</v>
      </c>
      <c r="C230" s="203">
        <f t="shared" si="23"/>
        <v>0</v>
      </c>
      <c r="D230" s="144">
        <f>D231+D251+D259</f>
        <v>0</v>
      </c>
      <c r="E230" s="144">
        <f>E231+E251+E259</f>
        <v>0</v>
      </c>
      <c r="F230" s="144">
        <f>F231+F251+F259</f>
        <v>0</v>
      </c>
      <c r="G230" s="145">
        <f>G231+G251+G259</f>
        <v>0</v>
      </c>
      <c r="H230" s="143">
        <f t="shared" si="24"/>
        <v>0</v>
      </c>
      <c r="I230" s="144">
        <f>I231+I251+I259</f>
        <v>0</v>
      </c>
      <c r="J230" s="144">
        <f>J231+J251+J259</f>
        <v>0</v>
      </c>
      <c r="K230" s="144">
        <f>K231+K251+K259</f>
        <v>0</v>
      </c>
      <c r="L230" s="146">
        <f>L231+L251+L259</f>
        <v>0</v>
      </c>
    </row>
    <row r="231" spans="1:12" ht="14.25" customHeight="1" x14ac:dyDescent="0.25">
      <c r="A231" s="192">
        <v>6200</v>
      </c>
      <c r="B231" s="183" t="s">
        <v>239</v>
      </c>
      <c r="C231" s="204">
        <f>SUM(D231:G231)</f>
        <v>0</v>
      </c>
      <c r="D231" s="194">
        <f>SUM(D232,D233,D235,D238,D244,D245,D246)</f>
        <v>0</v>
      </c>
      <c r="E231" s="194">
        <f>SUM(E232,E233,E235,E238,E244,E245,E246)</f>
        <v>0</v>
      </c>
      <c r="F231" s="194">
        <f>SUM(F232,F233,F235,F238,F244,F245,F246)</f>
        <v>0</v>
      </c>
      <c r="G231" s="194">
        <f>SUM(G232,G233,G235,G238,G244,G245,G246)</f>
        <v>0</v>
      </c>
      <c r="H231" s="193">
        <f t="shared" si="24"/>
        <v>0</v>
      </c>
      <c r="I231" s="194">
        <f>SUM(I232,I233,I235,I238,I244,I245,I246)</f>
        <v>0</v>
      </c>
      <c r="J231" s="194">
        <f>SUM(J232,J233,J235,J238,J244,J245,J246)</f>
        <v>0</v>
      </c>
      <c r="K231" s="194">
        <f>SUM(K232,K233,K235,K238,K244,K245,K246)</f>
        <v>0</v>
      </c>
      <c r="L231" s="149">
        <f>SUM(L232,L233,L235,L238,L244,L245,L246)</f>
        <v>0</v>
      </c>
    </row>
    <row r="232" spans="1:12" ht="24" x14ac:dyDescent="0.25">
      <c r="A232" s="168">
        <v>6220</v>
      </c>
      <c r="B232" s="65" t="s">
        <v>240</v>
      </c>
      <c r="C232" s="205">
        <f t="shared" si="23"/>
        <v>0</v>
      </c>
      <c r="D232" s="68"/>
      <c r="E232" s="68"/>
      <c r="F232" s="68"/>
      <c r="G232" s="206"/>
      <c r="H232" s="207">
        <f t="shared" si="24"/>
        <v>0</v>
      </c>
      <c r="I232" s="68"/>
      <c r="J232" s="68"/>
      <c r="K232" s="68"/>
      <c r="L232" s="155"/>
    </row>
    <row r="233" spans="1:12" x14ac:dyDescent="0.25">
      <c r="A233" s="159">
        <v>6230</v>
      </c>
      <c r="B233" s="71" t="s">
        <v>241</v>
      </c>
      <c r="C233" s="201">
        <f t="shared" si="23"/>
        <v>0</v>
      </c>
      <c r="D233" s="160">
        <f>SUM(D234)</f>
        <v>0</v>
      </c>
      <c r="E233" s="160">
        <f t="shared" ref="E233:L233" si="25">SUM(E234)</f>
        <v>0</v>
      </c>
      <c r="F233" s="160">
        <f t="shared" si="25"/>
        <v>0</v>
      </c>
      <c r="G233" s="161">
        <f t="shared" si="25"/>
        <v>0</v>
      </c>
      <c r="H233" s="208">
        <f t="shared" si="24"/>
        <v>0</v>
      </c>
      <c r="I233" s="160">
        <f t="shared" si="25"/>
        <v>0</v>
      </c>
      <c r="J233" s="160">
        <f t="shared" si="25"/>
        <v>0</v>
      </c>
      <c r="K233" s="160">
        <f t="shared" si="25"/>
        <v>0</v>
      </c>
      <c r="L233" s="162">
        <f t="shared" si="25"/>
        <v>0</v>
      </c>
    </row>
    <row r="234" spans="1:12" ht="24" x14ac:dyDescent="0.25">
      <c r="A234" s="44">
        <v>6239</v>
      </c>
      <c r="B234" s="65" t="s">
        <v>242</v>
      </c>
      <c r="C234" s="201">
        <f t="shared" si="23"/>
        <v>0</v>
      </c>
      <c r="D234" s="68"/>
      <c r="E234" s="68"/>
      <c r="F234" s="68"/>
      <c r="G234" s="154"/>
      <c r="H234" s="208">
        <f t="shared" si="24"/>
        <v>0</v>
      </c>
      <c r="I234" s="68"/>
      <c r="J234" s="68"/>
      <c r="K234" s="68"/>
      <c r="L234" s="155"/>
    </row>
    <row r="235" spans="1:12" ht="24" x14ac:dyDescent="0.25">
      <c r="A235" s="159">
        <v>6240</v>
      </c>
      <c r="B235" s="71" t="s">
        <v>243</v>
      </c>
      <c r="C235" s="201">
        <f>SUM(D235:G235)</f>
        <v>0</v>
      </c>
      <c r="D235" s="160">
        <f>SUM(D236:D237)</f>
        <v>0</v>
      </c>
      <c r="E235" s="160">
        <f>SUM(E236:E237)</f>
        <v>0</v>
      </c>
      <c r="F235" s="160">
        <f>SUM(F236:F237)</f>
        <v>0</v>
      </c>
      <c r="G235" s="161">
        <f>SUM(G236:G237)</f>
        <v>0</v>
      </c>
      <c r="H235" s="208">
        <f t="shared" si="24"/>
        <v>0</v>
      </c>
      <c r="I235" s="160">
        <f>SUM(I236:I237)</f>
        <v>0</v>
      </c>
      <c r="J235" s="160">
        <f>SUM(J236:J237)</f>
        <v>0</v>
      </c>
      <c r="K235" s="160">
        <f>SUM(K236:K237)</f>
        <v>0</v>
      </c>
      <c r="L235" s="162">
        <f>SUM(L236:L237)</f>
        <v>0</v>
      </c>
    </row>
    <row r="236" spans="1:12" x14ac:dyDescent="0.25">
      <c r="A236" s="44">
        <v>6241</v>
      </c>
      <c r="B236" s="71" t="s">
        <v>244</v>
      </c>
      <c r="C236" s="201">
        <f>SUM(D236:G236)</f>
        <v>0</v>
      </c>
      <c r="D236" s="74"/>
      <c r="E236" s="74"/>
      <c r="F236" s="74"/>
      <c r="G236" s="157"/>
      <c r="H236" s="208">
        <f>SUM(I236:L236)</f>
        <v>0</v>
      </c>
      <c r="I236" s="74"/>
      <c r="J236" s="74"/>
      <c r="K236" s="74"/>
      <c r="L236" s="158"/>
    </row>
    <row r="237" spans="1:12" x14ac:dyDescent="0.25">
      <c r="A237" s="44">
        <v>6242</v>
      </c>
      <c r="B237" s="71" t="s">
        <v>245</v>
      </c>
      <c r="C237" s="201">
        <f>SUM(D237:G237)</f>
        <v>0</v>
      </c>
      <c r="D237" s="74"/>
      <c r="E237" s="74"/>
      <c r="F237" s="74"/>
      <c r="G237" s="157"/>
      <c r="H237" s="208">
        <f t="shared" si="24"/>
        <v>0</v>
      </c>
      <c r="I237" s="74"/>
      <c r="J237" s="74"/>
      <c r="K237" s="74"/>
      <c r="L237" s="158"/>
    </row>
    <row r="238" spans="1:12" ht="25.5" customHeight="1" x14ac:dyDescent="0.25">
      <c r="A238" s="159">
        <v>6250</v>
      </c>
      <c r="B238" s="71" t="s">
        <v>246</v>
      </c>
      <c r="C238" s="201">
        <f>SUM(D238:G238)</f>
        <v>0</v>
      </c>
      <c r="D238" s="160">
        <f>SUM(D239:D243)</f>
        <v>0</v>
      </c>
      <c r="E238" s="160">
        <f>SUM(E239:E243)</f>
        <v>0</v>
      </c>
      <c r="F238" s="160">
        <f>SUM(F239:F243)</f>
        <v>0</v>
      </c>
      <c r="G238" s="161">
        <f>SUM(G239:G243)</f>
        <v>0</v>
      </c>
      <c r="H238" s="208">
        <f t="shared" si="24"/>
        <v>0</v>
      </c>
      <c r="I238" s="160">
        <f>SUM(I239:I243)</f>
        <v>0</v>
      </c>
      <c r="J238" s="160">
        <f>SUM(J239:J243)</f>
        <v>0</v>
      </c>
      <c r="K238" s="160">
        <f>SUM(K239:K243)</f>
        <v>0</v>
      </c>
      <c r="L238" s="162">
        <f>SUM(L239:L243)</f>
        <v>0</v>
      </c>
    </row>
    <row r="239" spans="1:12" ht="14.25" customHeight="1" x14ac:dyDescent="0.25">
      <c r="A239" s="44">
        <v>6252</v>
      </c>
      <c r="B239" s="71" t="s">
        <v>247</v>
      </c>
      <c r="C239" s="201">
        <f>SUM(D239:G239)</f>
        <v>0</v>
      </c>
      <c r="D239" s="74"/>
      <c r="E239" s="74"/>
      <c r="F239" s="74"/>
      <c r="G239" s="157"/>
      <c r="H239" s="208">
        <f t="shared" si="24"/>
        <v>0</v>
      </c>
      <c r="I239" s="74"/>
      <c r="J239" s="74"/>
      <c r="K239" s="74"/>
      <c r="L239" s="158"/>
    </row>
    <row r="240" spans="1:12" ht="14.25" customHeight="1" x14ac:dyDescent="0.25">
      <c r="A240" s="44">
        <v>6253</v>
      </c>
      <c r="B240" s="71" t="s">
        <v>248</v>
      </c>
      <c r="C240" s="201">
        <f t="shared" si="23"/>
        <v>0</v>
      </c>
      <c r="D240" s="74"/>
      <c r="E240" s="74"/>
      <c r="F240" s="74"/>
      <c r="G240" s="157"/>
      <c r="H240" s="208">
        <f t="shared" si="24"/>
        <v>0</v>
      </c>
      <c r="I240" s="74"/>
      <c r="J240" s="74"/>
      <c r="K240" s="74"/>
      <c r="L240" s="158"/>
    </row>
    <row r="241" spans="1:12" ht="24" x14ac:dyDescent="0.25">
      <c r="A241" s="44">
        <v>6254</v>
      </c>
      <c r="B241" s="71" t="s">
        <v>249</v>
      </c>
      <c r="C241" s="201">
        <f t="shared" si="23"/>
        <v>0</v>
      </c>
      <c r="D241" s="74"/>
      <c r="E241" s="74"/>
      <c r="F241" s="74"/>
      <c r="G241" s="157"/>
      <c r="H241" s="208">
        <f t="shared" si="24"/>
        <v>0</v>
      </c>
      <c r="I241" s="74"/>
      <c r="J241" s="74"/>
      <c r="K241" s="74"/>
      <c r="L241" s="158"/>
    </row>
    <row r="242" spans="1:12" ht="24" x14ac:dyDescent="0.25">
      <c r="A242" s="44">
        <v>6255</v>
      </c>
      <c r="B242" s="71" t="s">
        <v>250</v>
      </c>
      <c r="C242" s="201">
        <f t="shared" si="23"/>
        <v>0</v>
      </c>
      <c r="D242" s="74"/>
      <c r="E242" s="74"/>
      <c r="F242" s="74"/>
      <c r="G242" s="157"/>
      <c r="H242" s="208">
        <f t="shared" si="24"/>
        <v>0</v>
      </c>
      <c r="I242" s="74"/>
      <c r="J242" s="74"/>
      <c r="K242" s="74"/>
      <c r="L242" s="158"/>
    </row>
    <row r="243" spans="1:12" x14ac:dyDescent="0.25">
      <c r="A243" s="44">
        <v>6259</v>
      </c>
      <c r="B243" s="71" t="s">
        <v>251</v>
      </c>
      <c r="C243" s="201">
        <f t="shared" si="23"/>
        <v>0</v>
      </c>
      <c r="D243" s="74"/>
      <c r="E243" s="74"/>
      <c r="F243" s="74"/>
      <c r="G243" s="157"/>
      <c r="H243" s="208">
        <f t="shared" si="24"/>
        <v>0</v>
      </c>
      <c r="I243" s="74"/>
      <c r="J243" s="74"/>
      <c r="K243" s="74"/>
      <c r="L243" s="158"/>
    </row>
    <row r="244" spans="1:12" ht="24" x14ac:dyDescent="0.25">
      <c r="A244" s="159">
        <v>6260</v>
      </c>
      <c r="B244" s="71" t="s">
        <v>252</v>
      </c>
      <c r="C244" s="201">
        <f t="shared" si="23"/>
        <v>0</v>
      </c>
      <c r="D244" s="74"/>
      <c r="E244" s="74"/>
      <c r="F244" s="74"/>
      <c r="G244" s="157"/>
      <c r="H244" s="208">
        <f t="shared" si="24"/>
        <v>0</v>
      </c>
      <c r="I244" s="74"/>
      <c r="J244" s="74"/>
      <c r="K244" s="74"/>
      <c r="L244" s="158"/>
    </row>
    <row r="245" spans="1:12" x14ac:dyDescent="0.25">
      <c r="A245" s="159">
        <v>6270</v>
      </c>
      <c r="B245" s="71" t="s">
        <v>253</v>
      </c>
      <c r="C245" s="201">
        <f t="shared" si="23"/>
        <v>0</v>
      </c>
      <c r="D245" s="74"/>
      <c r="E245" s="74"/>
      <c r="F245" s="74"/>
      <c r="G245" s="157"/>
      <c r="H245" s="208">
        <f t="shared" si="24"/>
        <v>0</v>
      </c>
      <c r="I245" s="74"/>
      <c r="J245" s="74"/>
      <c r="K245" s="74"/>
      <c r="L245" s="158"/>
    </row>
    <row r="246" spans="1:12" ht="24" x14ac:dyDescent="0.25">
      <c r="A246" s="168">
        <v>6290</v>
      </c>
      <c r="B246" s="65" t="s">
        <v>254</v>
      </c>
      <c r="C246" s="209">
        <f t="shared" si="23"/>
        <v>0</v>
      </c>
      <c r="D246" s="169">
        <f>SUM(D247:D250)</f>
        <v>0</v>
      </c>
      <c r="E246" s="169">
        <f t="shared" ref="E246:G246" si="26">SUM(E247:E250)</f>
        <v>0</v>
      </c>
      <c r="F246" s="169">
        <f t="shared" si="26"/>
        <v>0</v>
      </c>
      <c r="G246" s="210">
        <f t="shared" si="26"/>
        <v>0</v>
      </c>
      <c r="H246" s="209">
        <f t="shared" si="24"/>
        <v>0</v>
      </c>
      <c r="I246" s="169">
        <f>SUM(I247:I250)</f>
        <v>0</v>
      </c>
      <c r="J246" s="169">
        <f t="shared" ref="J246:L246" si="27">SUM(J247:J250)</f>
        <v>0</v>
      </c>
      <c r="K246" s="169">
        <f t="shared" si="27"/>
        <v>0</v>
      </c>
      <c r="L246" s="186">
        <f t="shared" si="27"/>
        <v>0</v>
      </c>
    </row>
    <row r="247" spans="1:12" x14ac:dyDescent="0.25">
      <c r="A247" s="44">
        <v>6291</v>
      </c>
      <c r="B247" s="71" t="s">
        <v>255</v>
      </c>
      <c r="C247" s="201">
        <f t="shared" si="23"/>
        <v>0</v>
      </c>
      <c r="D247" s="74"/>
      <c r="E247" s="74"/>
      <c r="F247" s="74"/>
      <c r="G247" s="211"/>
      <c r="H247" s="201">
        <f t="shared" si="24"/>
        <v>0</v>
      </c>
      <c r="I247" s="74"/>
      <c r="J247" s="74"/>
      <c r="K247" s="74"/>
      <c r="L247" s="158"/>
    </row>
    <row r="248" spans="1:12" x14ac:dyDescent="0.25">
      <c r="A248" s="44">
        <v>6292</v>
      </c>
      <c r="B248" s="71" t="s">
        <v>256</v>
      </c>
      <c r="C248" s="201">
        <f t="shared" si="23"/>
        <v>0</v>
      </c>
      <c r="D248" s="74"/>
      <c r="E248" s="74"/>
      <c r="F248" s="74"/>
      <c r="G248" s="211"/>
      <c r="H248" s="201">
        <f t="shared" si="24"/>
        <v>0</v>
      </c>
      <c r="I248" s="74"/>
      <c r="J248" s="74"/>
      <c r="K248" s="74"/>
      <c r="L248" s="158"/>
    </row>
    <row r="249" spans="1:12" ht="72" x14ac:dyDescent="0.25">
      <c r="A249" s="44">
        <v>6296</v>
      </c>
      <c r="B249" s="71" t="s">
        <v>257</v>
      </c>
      <c r="C249" s="201">
        <f t="shared" si="23"/>
        <v>0</v>
      </c>
      <c r="D249" s="74"/>
      <c r="E249" s="74"/>
      <c r="F249" s="74"/>
      <c r="G249" s="211"/>
      <c r="H249" s="201">
        <f t="shared" si="24"/>
        <v>0</v>
      </c>
      <c r="I249" s="74"/>
      <c r="J249" s="74"/>
      <c r="K249" s="74"/>
      <c r="L249" s="158"/>
    </row>
    <row r="250" spans="1:12" ht="39.75" customHeight="1" x14ac:dyDescent="0.25">
      <c r="A250" s="44">
        <v>6299</v>
      </c>
      <c r="B250" s="71" t="s">
        <v>258</v>
      </c>
      <c r="C250" s="201">
        <f t="shared" si="23"/>
        <v>0</v>
      </c>
      <c r="D250" s="74"/>
      <c r="E250" s="74"/>
      <c r="F250" s="74"/>
      <c r="G250" s="211"/>
      <c r="H250" s="201">
        <f t="shared" si="24"/>
        <v>0</v>
      </c>
      <c r="I250" s="74"/>
      <c r="J250" s="74"/>
      <c r="K250" s="74"/>
      <c r="L250" s="158"/>
    </row>
    <row r="251" spans="1:12" x14ac:dyDescent="0.25">
      <c r="A251" s="56">
        <v>6300</v>
      </c>
      <c r="B251" s="147" t="s">
        <v>259</v>
      </c>
      <c r="C251" s="184">
        <f t="shared" si="23"/>
        <v>0</v>
      </c>
      <c r="D251" s="63">
        <f>SUM(D252,D257,D258)</f>
        <v>0</v>
      </c>
      <c r="E251" s="63">
        <f t="shared" ref="E251:G251" si="28">SUM(E252,E257,E258)</f>
        <v>0</v>
      </c>
      <c r="F251" s="63">
        <f t="shared" si="28"/>
        <v>0</v>
      </c>
      <c r="G251" s="63">
        <f t="shared" si="28"/>
        <v>0</v>
      </c>
      <c r="H251" s="57">
        <f t="shared" si="24"/>
        <v>0</v>
      </c>
      <c r="I251" s="63">
        <f>SUM(I252,I257,I258)</f>
        <v>0</v>
      </c>
      <c r="J251" s="63">
        <f t="shared" ref="J251:L251" si="29">SUM(J252,J257,J258)</f>
        <v>0</v>
      </c>
      <c r="K251" s="63">
        <f t="shared" si="29"/>
        <v>0</v>
      </c>
      <c r="L251" s="172">
        <f t="shared" si="29"/>
        <v>0</v>
      </c>
    </row>
    <row r="252" spans="1:12" ht="24" x14ac:dyDescent="0.25">
      <c r="A252" s="168">
        <v>6320</v>
      </c>
      <c r="B252" s="65" t="s">
        <v>260</v>
      </c>
      <c r="C252" s="209">
        <f t="shared" si="23"/>
        <v>0</v>
      </c>
      <c r="D252" s="169">
        <f>SUM(D253:D256)</f>
        <v>0</v>
      </c>
      <c r="E252" s="169">
        <f>SUM(E253:E256)</f>
        <v>0</v>
      </c>
      <c r="F252" s="169">
        <f t="shared" ref="F252:G252" si="30">SUM(F253:F256)</f>
        <v>0</v>
      </c>
      <c r="G252" s="212">
        <f t="shared" si="30"/>
        <v>0</v>
      </c>
      <c r="H252" s="209">
        <f t="shared" si="24"/>
        <v>0</v>
      </c>
      <c r="I252" s="169">
        <f>SUM(I253:I256)</f>
        <v>0</v>
      </c>
      <c r="J252" s="169">
        <f t="shared" ref="J252:L252" si="31">SUM(J253:J256)</f>
        <v>0</v>
      </c>
      <c r="K252" s="169">
        <f t="shared" si="31"/>
        <v>0</v>
      </c>
      <c r="L252" s="213">
        <f t="shared" si="31"/>
        <v>0</v>
      </c>
    </row>
    <row r="253" spans="1:12" x14ac:dyDescent="0.25">
      <c r="A253" s="44">
        <v>6322</v>
      </c>
      <c r="B253" s="71" t="s">
        <v>261</v>
      </c>
      <c r="C253" s="201">
        <f t="shared" si="23"/>
        <v>0</v>
      </c>
      <c r="D253" s="74"/>
      <c r="E253" s="74"/>
      <c r="F253" s="74"/>
      <c r="G253" s="211"/>
      <c r="H253" s="201">
        <f t="shared" si="24"/>
        <v>0</v>
      </c>
      <c r="I253" s="74"/>
      <c r="J253" s="74"/>
      <c r="K253" s="74"/>
      <c r="L253" s="158"/>
    </row>
    <row r="254" spans="1:12" ht="24" x14ac:dyDescent="0.25">
      <c r="A254" s="44">
        <v>6323</v>
      </c>
      <c r="B254" s="71" t="s">
        <v>262</v>
      </c>
      <c r="C254" s="201">
        <f t="shared" si="23"/>
        <v>0</v>
      </c>
      <c r="D254" s="74"/>
      <c r="E254" s="74"/>
      <c r="F254" s="74"/>
      <c r="G254" s="211"/>
      <c r="H254" s="201">
        <f t="shared" si="24"/>
        <v>0</v>
      </c>
      <c r="I254" s="74"/>
      <c r="J254" s="74"/>
      <c r="K254" s="74"/>
      <c r="L254" s="158"/>
    </row>
    <row r="255" spans="1:12" ht="24" x14ac:dyDescent="0.25">
      <c r="A255" s="44">
        <v>6324</v>
      </c>
      <c r="B255" s="71" t="s">
        <v>263</v>
      </c>
      <c r="C255" s="201">
        <f t="shared" si="23"/>
        <v>0</v>
      </c>
      <c r="D255" s="74"/>
      <c r="E255" s="74"/>
      <c r="F255" s="74"/>
      <c r="G255" s="211"/>
      <c r="H255" s="201">
        <f t="shared" si="24"/>
        <v>0</v>
      </c>
      <c r="I255" s="74"/>
      <c r="J255" s="74"/>
      <c r="K255" s="74"/>
      <c r="L255" s="158"/>
    </row>
    <row r="256" spans="1:12" x14ac:dyDescent="0.25">
      <c r="A256" s="38">
        <v>6329</v>
      </c>
      <c r="B256" s="65" t="s">
        <v>264</v>
      </c>
      <c r="C256" s="205">
        <f t="shared" si="23"/>
        <v>0</v>
      </c>
      <c r="D256" s="68"/>
      <c r="E256" s="68"/>
      <c r="F256" s="68"/>
      <c r="G256" s="214"/>
      <c r="H256" s="205">
        <f t="shared" si="24"/>
        <v>0</v>
      </c>
      <c r="I256" s="68"/>
      <c r="J256" s="68"/>
      <c r="K256" s="68"/>
      <c r="L256" s="155"/>
    </row>
    <row r="257" spans="1:13" ht="24" x14ac:dyDescent="0.25">
      <c r="A257" s="215">
        <v>6330</v>
      </c>
      <c r="B257" s="216" t="s">
        <v>265</v>
      </c>
      <c r="C257" s="209">
        <f>SUM(D257:G257)</f>
        <v>0</v>
      </c>
      <c r="D257" s="189"/>
      <c r="E257" s="189"/>
      <c r="F257" s="189"/>
      <c r="G257" s="211"/>
      <c r="H257" s="209">
        <f>SUM(I257:L257)</f>
        <v>0</v>
      </c>
      <c r="I257" s="189"/>
      <c r="J257" s="189"/>
      <c r="K257" s="189"/>
      <c r="L257" s="191"/>
    </row>
    <row r="258" spans="1:13" x14ac:dyDescent="0.25">
      <c r="A258" s="159">
        <v>6360</v>
      </c>
      <c r="B258" s="71" t="s">
        <v>266</v>
      </c>
      <c r="C258" s="201">
        <f t="shared" si="23"/>
        <v>0</v>
      </c>
      <c r="D258" s="74"/>
      <c r="E258" s="74"/>
      <c r="F258" s="74"/>
      <c r="G258" s="157"/>
      <c r="H258" s="208">
        <f t="shared" si="24"/>
        <v>0</v>
      </c>
      <c r="I258" s="74"/>
      <c r="J258" s="74"/>
      <c r="K258" s="74"/>
      <c r="L258" s="158"/>
    </row>
    <row r="259" spans="1:13" ht="36" x14ac:dyDescent="0.25">
      <c r="A259" s="56">
        <v>6400</v>
      </c>
      <c r="B259" s="147" t="s">
        <v>267</v>
      </c>
      <c r="C259" s="184">
        <f>SUM(D259:G259)</f>
        <v>0</v>
      </c>
      <c r="D259" s="63">
        <f>SUM(D260,D264)</f>
        <v>0</v>
      </c>
      <c r="E259" s="63">
        <f t="shared" ref="E259:G259" si="32">SUM(E260,E264)</f>
        <v>0</v>
      </c>
      <c r="F259" s="63">
        <f t="shared" si="32"/>
        <v>0</v>
      </c>
      <c r="G259" s="63">
        <f t="shared" si="32"/>
        <v>0</v>
      </c>
      <c r="H259" s="57">
        <f>SUM(I259:L259)</f>
        <v>0</v>
      </c>
      <c r="I259" s="63">
        <f>SUM(I260,I264)</f>
        <v>0</v>
      </c>
      <c r="J259" s="63">
        <f t="shared" ref="J259:L259" si="33">SUM(J260,J264)</f>
        <v>0</v>
      </c>
      <c r="K259" s="63">
        <f t="shared" si="33"/>
        <v>0</v>
      </c>
      <c r="L259" s="172">
        <f t="shared" si="33"/>
        <v>0</v>
      </c>
    </row>
    <row r="260" spans="1:13" ht="24" x14ac:dyDescent="0.25">
      <c r="A260" s="168">
        <v>6410</v>
      </c>
      <c r="B260" s="65" t="s">
        <v>268</v>
      </c>
      <c r="C260" s="205">
        <f t="shared" si="23"/>
        <v>0</v>
      </c>
      <c r="D260" s="169">
        <f>SUM(D261:D263)</f>
        <v>0</v>
      </c>
      <c r="E260" s="169">
        <f t="shared" ref="E260:G260" si="34">SUM(E261:E263)</f>
        <v>0</v>
      </c>
      <c r="F260" s="169">
        <f t="shared" si="34"/>
        <v>0</v>
      </c>
      <c r="G260" s="217">
        <f t="shared" si="34"/>
        <v>0</v>
      </c>
      <c r="H260" s="205">
        <f t="shared" si="24"/>
        <v>0</v>
      </c>
      <c r="I260" s="169">
        <f>SUM(I261:I263)</f>
        <v>0</v>
      </c>
      <c r="J260" s="169">
        <f t="shared" ref="J260:L260" si="35">SUM(J261:J263)</f>
        <v>0</v>
      </c>
      <c r="K260" s="169">
        <f t="shared" si="35"/>
        <v>0</v>
      </c>
      <c r="L260" s="180">
        <f t="shared" si="35"/>
        <v>0</v>
      </c>
    </row>
    <row r="261" spans="1:13" x14ac:dyDescent="0.25">
      <c r="A261" s="44">
        <v>6411</v>
      </c>
      <c r="B261" s="174" t="s">
        <v>269</v>
      </c>
      <c r="C261" s="201">
        <f t="shared" si="23"/>
        <v>0</v>
      </c>
      <c r="D261" s="74"/>
      <c r="E261" s="74"/>
      <c r="F261" s="74"/>
      <c r="G261" s="157"/>
      <c r="H261" s="208">
        <f t="shared" si="24"/>
        <v>0</v>
      </c>
      <c r="I261" s="74"/>
      <c r="J261" s="74"/>
      <c r="K261" s="74"/>
      <c r="L261" s="158"/>
    </row>
    <row r="262" spans="1:13" ht="36" x14ac:dyDescent="0.25">
      <c r="A262" s="44">
        <v>6412</v>
      </c>
      <c r="B262" s="71" t="s">
        <v>270</v>
      </c>
      <c r="C262" s="201">
        <f t="shared" si="23"/>
        <v>0</v>
      </c>
      <c r="D262" s="74"/>
      <c r="E262" s="74"/>
      <c r="F262" s="74"/>
      <c r="G262" s="157"/>
      <c r="H262" s="208">
        <f t="shared" si="24"/>
        <v>0</v>
      </c>
      <c r="I262" s="74"/>
      <c r="J262" s="74"/>
      <c r="K262" s="74"/>
      <c r="L262" s="158"/>
    </row>
    <row r="263" spans="1:13" ht="36" x14ac:dyDescent="0.25">
      <c r="A263" s="44">
        <v>6419</v>
      </c>
      <c r="B263" s="71" t="s">
        <v>271</v>
      </c>
      <c r="C263" s="201">
        <f t="shared" si="23"/>
        <v>0</v>
      </c>
      <c r="D263" s="74"/>
      <c r="E263" s="74"/>
      <c r="F263" s="74"/>
      <c r="G263" s="157"/>
      <c r="H263" s="208">
        <f t="shared" si="24"/>
        <v>0</v>
      </c>
      <c r="I263" s="74"/>
      <c r="J263" s="74"/>
      <c r="K263" s="74"/>
      <c r="L263" s="158"/>
    </row>
    <row r="264" spans="1:13" ht="36" x14ac:dyDescent="0.25">
      <c r="A264" s="159">
        <v>6420</v>
      </c>
      <c r="B264" s="71" t="s">
        <v>272</v>
      </c>
      <c r="C264" s="201">
        <f t="shared" si="23"/>
        <v>0</v>
      </c>
      <c r="D264" s="160">
        <f>SUM(D265:D268)</f>
        <v>0</v>
      </c>
      <c r="E264" s="160">
        <f>SUM(E265:E268)</f>
        <v>0</v>
      </c>
      <c r="F264" s="160">
        <f>SUM(F265:F268)</f>
        <v>0</v>
      </c>
      <c r="G264" s="218">
        <f>SUM(G265:G268)</f>
        <v>0</v>
      </c>
      <c r="H264" s="201">
        <f>SUM(I264:L264)</f>
        <v>0</v>
      </c>
      <c r="I264" s="160">
        <f>SUM(I265:I268)</f>
        <v>0</v>
      </c>
      <c r="J264" s="160">
        <f>SUM(J265:J268)</f>
        <v>0</v>
      </c>
      <c r="K264" s="160">
        <f>SUM(K265:K268)</f>
        <v>0</v>
      </c>
      <c r="L264" s="176">
        <f>SUM(L265:L268)</f>
        <v>0</v>
      </c>
    </row>
    <row r="265" spans="1:13" x14ac:dyDescent="0.25">
      <c r="A265" s="44">
        <v>6421</v>
      </c>
      <c r="B265" s="71" t="s">
        <v>273</v>
      </c>
      <c r="C265" s="201">
        <f t="shared" ref="C265:C285" si="36">SUM(D265:G265)</f>
        <v>0</v>
      </c>
      <c r="D265" s="74"/>
      <c r="E265" s="74"/>
      <c r="F265" s="74"/>
      <c r="G265" s="157"/>
      <c r="H265" s="208">
        <f t="shared" ref="H265:H285" si="37">SUM(I265:L265)</f>
        <v>0</v>
      </c>
      <c r="I265" s="74"/>
      <c r="J265" s="74"/>
      <c r="K265" s="74"/>
      <c r="L265" s="158"/>
    </row>
    <row r="266" spans="1:13" x14ac:dyDescent="0.25">
      <c r="A266" s="44">
        <v>6422</v>
      </c>
      <c r="B266" s="71" t="s">
        <v>274</v>
      </c>
      <c r="C266" s="201">
        <f t="shared" si="36"/>
        <v>0</v>
      </c>
      <c r="D266" s="74"/>
      <c r="E266" s="74"/>
      <c r="F266" s="74"/>
      <c r="G266" s="157"/>
      <c r="H266" s="208">
        <f t="shared" si="37"/>
        <v>0</v>
      </c>
      <c r="I266" s="74"/>
      <c r="J266" s="74"/>
      <c r="K266" s="74"/>
      <c r="L266" s="158"/>
    </row>
    <row r="267" spans="1:13" ht="13.5" customHeight="1" x14ac:dyDescent="0.25">
      <c r="A267" s="44">
        <v>6423</v>
      </c>
      <c r="B267" s="71" t="s">
        <v>275</v>
      </c>
      <c r="C267" s="201">
        <f>SUM(D267:G267)</f>
        <v>0</v>
      </c>
      <c r="D267" s="74"/>
      <c r="E267" s="74"/>
      <c r="F267" s="74"/>
      <c r="G267" s="157"/>
      <c r="H267" s="208">
        <f>SUM(I267:L267)</f>
        <v>0</v>
      </c>
      <c r="I267" s="74"/>
      <c r="J267" s="74"/>
      <c r="K267" s="74"/>
      <c r="L267" s="158"/>
    </row>
    <row r="268" spans="1:13" ht="36" x14ac:dyDescent="0.25">
      <c r="A268" s="44">
        <v>6424</v>
      </c>
      <c r="B268" s="71" t="s">
        <v>276</v>
      </c>
      <c r="C268" s="201">
        <f>SUM(D268:G268)</f>
        <v>0</v>
      </c>
      <c r="D268" s="74"/>
      <c r="E268" s="74"/>
      <c r="F268" s="74"/>
      <c r="G268" s="157"/>
      <c r="H268" s="208">
        <f>SUM(I268:L268)</f>
        <v>0</v>
      </c>
      <c r="I268" s="74"/>
      <c r="J268" s="74"/>
      <c r="K268" s="74"/>
      <c r="L268" s="158"/>
      <c r="M268" s="225"/>
    </row>
    <row r="269" spans="1:13" ht="36" x14ac:dyDescent="0.25">
      <c r="A269" s="220">
        <v>7000</v>
      </c>
      <c r="B269" s="220" t="s">
        <v>277</v>
      </c>
      <c r="C269" s="221">
        <f t="shared" si="36"/>
        <v>0</v>
      </c>
      <c r="D269" s="222">
        <f>SUM(D270,D281)</f>
        <v>0</v>
      </c>
      <c r="E269" s="222">
        <f>SUM(E270,E281)</f>
        <v>0</v>
      </c>
      <c r="F269" s="222">
        <f>SUM(F270,F281)</f>
        <v>0</v>
      </c>
      <c r="G269" s="222">
        <f>SUM(G270,G281)</f>
        <v>0</v>
      </c>
      <c r="H269" s="223">
        <f t="shared" si="37"/>
        <v>0</v>
      </c>
      <c r="I269" s="222">
        <f>SUM(I270,I281)</f>
        <v>0</v>
      </c>
      <c r="J269" s="222">
        <f>SUM(J270,J281)</f>
        <v>0</v>
      </c>
      <c r="K269" s="222">
        <f>SUM(K270,K281)</f>
        <v>0</v>
      </c>
      <c r="L269" s="224">
        <f>SUM(L270,L281)</f>
        <v>0</v>
      </c>
    </row>
    <row r="270" spans="1:13" ht="24" x14ac:dyDescent="0.25">
      <c r="A270" s="56">
        <v>7200</v>
      </c>
      <c r="B270" s="147" t="s">
        <v>278</v>
      </c>
      <c r="C270" s="184">
        <f t="shared" si="36"/>
        <v>0</v>
      </c>
      <c r="D270" s="63">
        <f>SUM(D271,D272,D275,D276,D280)</f>
        <v>0</v>
      </c>
      <c r="E270" s="63">
        <f>SUM(E271,E272,E275,E276,E280)</f>
        <v>0</v>
      </c>
      <c r="F270" s="63">
        <f>SUM(F271,F272,F275,F276,F280)</f>
        <v>0</v>
      </c>
      <c r="G270" s="63">
        <f>SUM(G271,G272,G275,G276,G280)</f>
        <v>0</v>
      </c>
      <c r="H270" s="57">
        <f t="shared" si="37"/>
        <v>0</v>
      </c>
      <c r="I270" s="63">
        <f>SUM(I271,I272,I275,I276,I280)</f>
        <v>0</v>
      </c>
      <c r="J270" s="63">
        <f>SUM(J271,J272,J275,J276,J280)</f>
        <v>0</v>
      </c>
      <c r="K270" s="63">
        <f>SUM(K271,K272,K275,K276,K280)</f>
        <v>0</v>
      </c>
      <c r="L270" s="149">
        <f>SUM(L271,L272,L275,L276,L280)</f>
        <v>0</v>
      </c>
    </row>
    <row r="271" spans="1:13" ht="24" x14ac:dyDescent="0.25">
      <c r="A271" s="168">
        <v>7210</v>
      </c>
      <c r="B271" s="65" t="s">
        <v>279</v>
      </c>
      <c r="C271" s="205">
        <f t="shared" si="36"/>
        <v>0</v>
      </c>
      <c r="D271" s="68"/>
      <c r="E271" s="68"/>
      <c r="F271" s="68"/>
      <c r="G271" s="154"/>
      <c r="H271" s="66">
        <f t="shared" si="37"/>
        <v>0</v>
      </c>
      <c r="I271" s="68"/>
      <c r="J271" s="68"/>
      <c r="K271" s="68"/>
      <c r="L271" s="155"/>
    </row>
    <row r="272" spans="1:13" s="225" customFormat="1" ht="36" x14ac:dyDescent="0.25">
      <c r="A272" s="159">
        <v>7220</v>
      </c>
      <c r="B272" s="71" t="s">
        <v>280</v>
      </c>
      <c r="C272" s="201">
        <f>SUM(D272:G272)</f>
        <v>0</v>
      </c>
      <c r="D272" s="160">
        <f>SUM(D273:D274)</f>
        <v>0</v>
      </c>
      <c r="E272" s="160">
        <f>SUM(E273:E274)</f>
        <v>0</v>
      </c>
      <c r="F272" s="160">
        <f>SUM(F273:F274)</f>
        <v>0</v>
      </c>
      <c r="G272" s="160">
        <f>SUM(G273:G274)</f>
        <v>0</v>
      </c>
      <c r="H272" s="72">
        <f>SUM(I272:L272)</f>
        <v>0</v>
      </c>
      <c r="I272" s="160">
        <f>SUM(I273:I274)</f>
        <v>0</v>
      </c>
      <c r="J272" s="160">
        <f>SUM(J273:J274)</f>
        <v>0</v>
      </c>
      <c r="K272" s="160">
        <f>SUM(K273:K274)</f>
        <v>0</v>
      </c>
      <c r="L272" s="162">
        <f>SUM(L273:L274)</f>
        <v>0</v>
      </c>
    </row>
    <row r="273" spans="1:12" s="225" customFormat="1" ht="36" x14ac:dyDescent="0.25">
      <c r="A273" s="44">
        <v>7221</v>
      </c>
      <c r="B273" s="71" t="s">
        <v>281</v>
      </c>
      <c r="C273" s="201">
        <f t="shared" si="36"/>
        <v>0</v>
      </c>
      <c r="D273" s="74"/>
      <c r="E273" s="74"/>
      <c r="F273" s="74"/>
      <c r="G273" s="157"/>
      <c r="H273" s="72">
        <f t="shared" si="37"/>
        <v>0</v>
      </c>
      <c r="I273" s="74"/>
      <c r="J273" s="74"/>
      <c r="K273" s="74"/>
      <c r="L273" s="158"/>
    </row>
    <row r="274" spans="1:12" s="225" customFormat="1" ht="36" x14ac:dyDescent="0.25">
      <c r="A274" s="44">
        <v>7222</v>
      </c>
      <c r="B274" s="71" t="s">
        <v>282</v>
      </c>
      <c r="C274" s="201">
        <f t="shared" si="36"/>
        <v>0</v>
      </c>
      <c r="D274" s="74"/>
      <c r="E274" s="74"/>
      <c r="F274" s="74"/>
      <c r="G274" s="157"/>
      <c r="H274" s="72">
        <f t="shared" si="37"/>
        <v>0</v>
      </c>
      <c r="I274" s="74"/>
      <c r="J274" s="74"/>
      <c r="K274" s="74"/>
      <c r="L274" s="158"/>
    </row>
    <row r="275" spans="1:12" ht="24" x14ac:dyDescent="0.25">
      <c r="A275" s="159">
        <v>7230</v>
      </c>
      <c r="B275" s="71" t="s">
        <v>283</v>
      </c>
      <c r="C275" s="201">
        <f t="shared" si="36"/>
        <v>0</v>
      </c>
      <c r="D275" s="74"/>
      <c r="E275" s="74"/>
      <c r="F275" s="74"/>
      <c r="G275" s="157"/>
      <c r="H275" s="72">
        <f t="shared" si="37"/>
        <v>0</v>
      </c>
      <c r="I275" s="74"/>
      <c r="J275" s="74"/>
      <c r="K275" s="74"/>
      <c r="L275" s="158"/>
    </row>
    <row r="276" spans="1:12" ht="24" x14ac:dyDescent="0.25">
      <c r="A276" s="159">
        <v>7240</v>
      </c>
      <c r="B276" s="71" t="s">
        <v>284</v>
      </c>
      <c r="C276" s="201">
        <f t="shared" si="36"/>
        <v>0</v>
      </c>
      <c r="D276" s="160">
        <f>SUM(D277:D279)</f>
        <v>0</v>
      </c>
      <c r="E276" s="160">
        <f t="shared" ref="E276:G276" si="38">SUM(E277:E279)</f>
        <v>0</v>
      </c>
      <c r="F276" s="160">
        <f t="shared" si="38"/>
        <v>0</v>
      </c>
      <c r="G276" s="161">
        <f t="shared" si="38"/>
        <v>0</v>
      </c>
      <c r="H276" s="72">
        <f t="shared" si="37"/>
        <v>0</v>
      </c>
      <c r="I276" s="160">
        <f t="shared" ref="I276:L276" si="39">SUM(I277:I279)</f>
        <v>0</v>
      </c>
      <c r="J276" s="160">
        <f t="shared" si="39"/>
        <v>0</v>
      </c>
      <c r="K276" s="160">
        <f>SUM(K277:K279)</f>
        <v>0</v>
      </c>
      <c r="L276" s="162">
        <f t="shared" si="39"/>
        <v>0</v>
      </c>
    </row>
    <row r="277" spans="1:12" ht="48" x14ac:dyDescent="0.25">
      <c r="A277" s="44">
        <v>7245</v>
      </c>
      <c r="B277" s="71" t="s">
        <v>285</v>
      </c>
      <c r="C277" s="201">
        <f t="shared" si="36"/>
        <v>0</v>
      </c>
      <c r="D277" s="74"/>
      <c r="E277" s="74"/>
      <c r="F277" s="74"/>
      <c r="G277" s="157"/>
      <c r="H277" s="72">
        <f t="shared" si="37"/>
        <v>0</v>
      </c>
      <c r="I277" s="74"/>
      <c r="J277" s="74"/>
      <c r="K277" s="74"/>
      <c r="L277" s="158"/>
    </row>
    <row r="278" spans="1:12" ht="84.75" customHeight="1" x14ac:dyDescent="0.25">
      <c r="A278" s="44">
        <v>7246</v>
      </c>
      <c r="B278" s="71" t="s">
        <v>286</v>
      </c>
      <c r="C278" s="201">
        <f t="shared" si="36"/>
        <v>0</v>
      </c>
      <c r="D278" s="74"/>
      <c r="E278" s="74"/>
      <c r="F278" s="74"/>
      <c r="G278" s="157"/>
      <c r="H278" s="72">
        <f t="shared" si="37"/>
        <v>0</v>
      </c>
      <c r="I278" s="74"/>
      <c r="J278" s="74"/>
      <c r="K278" s="74"/>
      <c r="L278" s="158"/>
    </row>
    <row r="279" spans="1:12" ht="36" x14ac:dyDescent="0.25">
      <c r="A279" s="44">
        <v>7247</v>
      </c>
      <c r="B279" s="71" t="s">
        <v>287</v>
      </c>
      <c r="C279" s="201">
        <f t="shared" si="36"/>
        <v>0</v>
      </c>
      <c r="D279" s="74"/>
      <c r="E279" s="74"/>
      <c r="F279" s="74"/>
      <c r="G279" s="157"/>
      <c r="H279" s="72">
        <f t="shared" si="37"/>
        <v>0</v>
      </c>
      <c r="I279" s="74"/>
      <c r="J279" s="74"/>
      <c r="K279" s="74"/>
      <c r="L279" s="158"/>
    </row>
    <row r="280" spans="1:12" ht="24" x14ac:dyDescent="0.25">
      <c r="A280" s="168">
        <v>7260</v>
      </c>
      <c r="B280" s="65" t="s">
        <v>288</v>
      </c>
      <c r="C280" s="205">
        <f t="shared" si="36"/>
        <v>0</v>
      </c>
      <c r="D280" s="68"/>
      <c r="E280" s="68"/>
      <c r="F280" s="68"/>
      <c r="G280" s="154"/>
      <c r="H280" s="66">
        <f t="shared" si="37"/>
        <v>0</v>
      </c>
      <c r="I280" s="68"/>
      <c r="J280" s="68"/>
      <c r="K280" s="68"/>
      <c r="L280" s="155"/>
    </row>
    <row r="281" spans="1:12" x14ac:dyDescent="0.25">
      <c r="A281" s="108">
        <v>7700</v>
      </c>
      <c r="B281" s="85" t="s">
        <v>289</v>
      </c>
      <c r="C281" s="86">
        <f t="shared" si="36"/>
        <v>0</v>
      </c>
      <c r="D281" s="226">
        <f>D282</f>
        <v>0</v>
      </c>
      <c r="E281" s="226">
        <f t="shared" ref="E281:G281" si="40">E282</f>
        <v>0</v>
      </c>
      <c r="F281" s="226">
        <f t="shared" si="40"/>
        <v>0</v>
      </c>
      <c r="G281" s="227">
        <f t="shared" si="40"/>
        <v>0</v>
      </c>
      <c r="H281" s="86">
        <f t="shared" si="37"/>
        <v>0</v>
      </c>
      <c r="I281" s="226">
        <f t="shared" ref="I281:L281" si="41">I282</f>
        <v>0</v>
      </c>
      <c r="J281" s="226">
        <f t="shared" si="41"/>
        <v>0</v>
      </c>
      <c r="K281" s="226">
        <f t="shared" si="41"/>
        <v>0</v>
      </c>
      <c r="L281" s="228">
        <f t="shared" si="41"/>
        <v>0</v>
      </c>
    </row>
    <row r="282" spans="1:12" x14ac:dyDescent="0.25">
      <c r="A282" s="150">
        <v>7720</v>
      </c>
      <c r="B282" s="65" t="s">
        <v>290</v>
      </c>
      <c r="C282" s="79">
        <f t="shared" si="36"/>
        <v>0</v>
      </c>
      <c r="D282" s="81"/>
      <c r="E282" s="81"/>
      <c r="F282" s="81"/>
      <c r="G282" s="229"/>
      <c r="H282" s="79">
        <f t="shared" si="37"/>
        <v>0</v>
      </c>
      <c r="I282" s="81"/>
      <c r="J282" s="81"/>
      <c r="K282" s="81"/>
      <c r="L282" s="230"/>
    </row>
    <row r="283" spans="1:12" x14ac:dyDescent="0.25">
      <c r="A283" s="174"/>
      <c r="B283" s="71" t="s">
        <v>291</v>
      </c>
      <c r="C283" s="201">
        <f t="shared" si="36"/>
        <v>0</v>
      </c>
      <c r="D283" s="160">
        <f>SUM(D284:D285)</f>
        <v>0</v>
      </c>
      <c r="E283" s="160">
        <f>SUM(E284:E285)</f>
        <v>0</v>
      </c>
      <c r="F283" s="160">
        <f>SUM(F284:F285)</f>
        <v>0</v>
      </c>
      <c r="G283" s="161">
        <f>SUM(G284:G285)</f>
        <v>0</v>
      </c>
      <c r="H283" s="72">
        <f t="shared" si="37"/>
        <v>0</v>
      </c>
      <c r="I283" s="160">
        <f>SUM(I284:I285)</f>
        <v>0</v>
      </c>
      <c r="J283" s="160">
        <f>SUM(J284:J285)</f>
        <v>0</v>
      </c>
      <c r="K283" s="160">
        <f>SUM(K284:K285)</f>
        <v>0</v>
      </c>
      <c r="L283" s="162">
        <f>SUM(L284:L285)</f>
        <v>0</v>
      </c>
    </row>
    <row r="284" spans="1:12" x14ac:dyDescent="0.25">
      <c r="A284" s="174" t="s">
        <v>292</v>
      </c>
      <c r="B284" s="44" t="s">
        <v>293</v>
      </c>
      <c r="C284" s="201">
        <f t="shared" si="36"/>
        <v>0</v>
      </c>
      <c r="D284" s="74"/>
      <c r="E284" s="74"/>
      <c r="F284" s="74"/>
      <c r="G284" s="157"/>
      <c r="H284" s="72">
        <f t="shared" si="37"/>
        <v>0</v>
      </c>
      <c r="I284" s="74"/>
      <c r="J284" s="74"/>
      <c r="K284" s="74"/>
      <c r="L284" s="158"/>
    </row>
    <row r="285" spans="1:12" ht="24" x14ac:dyDescent="0.25">
      <c r="A285" s="174" t="s">
        <v>294</v>
      </c>
      <c r="B285" s="231" t="s">
        <v>295</v>
      </c>
      <c r="C285" s="205">
        <f t="shared" si="36"/>
        <v>0</v>
      </c>
      <c r="D285" s="68"/>
      <c r="E285" s="68"/>
      <c r="F285" s="68"/>
      <c r="G285" s="154"/>
      <c r="H285" s="66">
        <f t="shared" si="37"/>
        <v>0</v>
      </c>
      <c r="I285" s="68"/>
      <c r="J285" s="68"/>
      <c r="K285" s="68"/>
      <c r="L285" s="155"/>
    </row>
    <row r="286" spans="1:12" ht="12.75" thickBot="1" x14ac:dyDescent="0.3">
      <c r="A286" s="232"/>
      <c r="B286" s="232" t="s">
        <v>296</v>
      </c>
      <c r="C286" s="233">
        <f t="shared" ref="C286:L286" si="42">SUM(C283,C269,C230,C195,C187,C173,C75,C53)</f>
        <v>71803</v>
      </c>
      <c r="D286" s="233">
        <f t="shared" si="42"/>
        <v>66861</v>
      </c>
      <c r="E286" s="233">
        <f t="shared" si="42"/>
        <v>0</v>
      </c>
      <c r="F286" s="233">
        <f t="shared" si="42"/>
        <v>4942</v>
      </c>
      <c r="G286" s="234">
        <f t="shared" si="42"/>
        <v>0</v>
      </c>
      <c r="H286" s="235">
        <f t="shared" si="42"/>
        <v>81832</v>
      </c>
      <c r="I286" s="233">
        <f t="shared" si="42"/>
        <v>76890</v>
      </c>
      <c r="J286" s="233">
        <f t="shared" si="42"/>
        <v>0</v>
      </c>
      <c r="K286" s="233">
        <f t="shared" si="42"/>
        <v>4942</v>
      </c>
      <c r="L286" s="236">
        <f t="shared" si="42"/>
        <v>0</v>
      </c>
    </row>
    <row r="287" spans="1:12" s="24" customFormat="1" ht="13.5" thickTop="1" thickBot="1" x14ac:dyDescent="0.3">
      <c r="A287" s="601" t="s">
        <v>297</v>
      </c>
      <c r="B287" s="602"/>
      <c r="C287" s="237">
        <f>SUM(D287:G287)</f>
        <v>0</v>
      </c>
      <c r="D287" s="238">
        <f>SUM(D24,D25,D41)-D51</f>
        <v>0</v>
      </c>
      <c r="E287" s="238">
        <f>SUM(E24,E25,E41)-E51</f>
        <v>0</v>
      </c>
      <c r="F287" s="238">
        <f>(F26+F43)-F51</f>
        <v>0</v>
      </c>
      <c r="G287" s="239">
        <f>G45-G51</f>
        <v>0</v>
      </c>
      <c r="H287" s="237">
        <f>SUM(I287:L287)</f>
        <v>0</v>
      </c>
      <c r="I287" s="238">
        <f>SUM(I24,I25,I41)-I51</f>
        <v>0</v>
      </c>
      <c r="J287" s="238">
        <f>SUM(J24,J25,J41)-J51</f>
        <v>0</v>
      </c>
      <c r="K287" s="238">
        <f>(K26+K43)-K51</f>
        <v>0</v>
      </c>
      <c r="L287" s="240">
        <f>L45-L51</f>
        <v>0</v>
      </c>
    </row>
    <row r="288" spans="1:12" s="24" customFormat="1" ht="12.75" thickTop="1" x14ac:dyDescent="0.25">
      <c r="A288" s="620" t="s">
        <v>298</v>
      </c>
      <c r="B288" s="621"/>
      <c r="C288" s="241">
        <f t="shared" ref="C288:L288" si="43">SUM(C289,C290)-C297+C298</f>
        <v>0</v>
      </c>
      <c r="D288" s="242">
        <f t="shared" si="43"/>
        <v>0</v>
      </c>
      <c r="E288" s="242">
        <f t="shared" si="43"/>
        <v>0</v>
      </c>
      <c r="F288" s="242">
        <f t="shared" si="43"/>
        <v>0</v>
      </c>
      <c r="G288" s="243">
        <f t="shared" si="43"/>
        <v>0</v>
      </c>
      <c r="H288" s="244">
        <f t="shared" si="43"/>
        <v>0</v>
      </c>
      <c r="I288" s="242">
        <f t="shared" si="43"/>
        <v>0</v>
      </c>
      <c r="J288" s="242">
        <f t="shared" si="43"/>
        <v>0</v>
      </c>
      <c r="K288" s="242">
        <f t="shared" si="43"/>
        <v>0</v>
      </c>
      <c r="L288" s="245">
        <f t="shared" si="43"/>
        <v>0</v>
      </c>
    </row>
    <row r="289" spans="1:12" s="24" customFormat="1" ht="12.75" thickBot="1" x14ac:dyDescent="0.3">
      <c r="A289" s="126" t="s">
        <v>299</v>
      </c>
      <c r="B289" s="126" t="s">
        <v>300</v>
      </c>
      <c r="C289" s="246">
        <f t="shared" ref="C289:L289" si="44">C21-C283</f>
        <v>0</v>
      </c>
      <c r="D289" s="128">
        <f t="shared" si="44"/>
        <v>0</v>
      </c>
      <c r="E289" s="128">
        <f t="shared" si="44"/>
        <v>0</v>
      </c>
      <c r="F289" s="128">
        <f t="shared" si="44"/>
        <v>0</v>
      </c>
      <c r="G289" s="129">
        <f t="shared" si="44"/>
        <v>0</v>
      </c>
      <c r="H289" s="247">
        <f t="shared" si="44"/>
        <v>0</v>
      </c>
      <c r="I289" s="128">
        <f t="shared" si="44"/>
        <v>0</v>
      </c>
      <c r="J289" s="128">
        <f t="shared" si="44"/>
        <v>0</v>
      </c>
      <c r="K289" s="128">
        <f t="shared" si="44"/>
        <v>0</v>
      </c>
      <c r="L289" s="130">
        <f t="shared" si="44"/>
        <v>0</v>
      </c>
    </row>
    <row r="290" spans="1:12" s="24" customFormat="1" ht="12.75" thickTop="1" x14ac:dyDescent="0.25">
      <c r="A290" s="248" t="s">
        <v>301</v>
      </c>
      <c r="B290" s="248" t="s">
        <v>302</v>
      </c>
      <c r="C290" s="241">
        <f t="shared" ref="C290:L290" si="45">SUM(C291,C293,C295)-SUM(C292,C294,C296)</f>
        <v>0</v>
      </c>
      <c r="D290" s="242">
        <f t="shared" si="45"/>
        <v>0</v>
      </c>
      <c r="E290" s="242">
        <f t="shared" si="45"/>
        <v>0</v>
      </c>
      <c r="F290" s="242">
        <f t="shared" si="45"/>
        <v>0</v>
      </c>
      <c r="G290" s="249">
        <f t="shared" si="45"/>
        <v>0</v>
      </c>
      <c r="H290" s="244">
        <f t="shared" si="45"/>
        <v>0</v>
      </c>
      <c r="I290" s="242">
        <f t="shared" si="45"/>
        <v>0</v>
      </c>
      <c r="J290" s="242">
        <f t="shared" si="45"/>
        <v>0</v>
      </c>
      <c r="K290" s="242">
        <f t="shared" si="45"/>
        <v>0</v>
      </c>
      <c r="L290" s="245">
        <f t="shared" si="45"/>
        <v>0</v>
      </c>
    </row>
    <row r="291" spans="1:12" x14ac:dyDescent="0.25">
      <c r="A291" s="250" t="s">
        <v>303</v>
      </c>
      <c r="B291" s="116" t="s">
        <v>304</v>
      </c>
      <c r="C291" s="79">
        <f t="shared" ref="C291:C296" si="46">SUM(D291:G291)</f>
        <v>0</v>
      </c>
      <c r="D291" s="81"/>
      <c r="E291" s="81"/>
      <c r="F291" s="81"/>
      <c r="G291" s="229"/>
      <c r="H291" s="79">
        <f t="shared" ref="H291:H296" si="47">SUM(I291:L291)</f>
        <v>0</v>
      </c>
      <c r="I291" s="81"/>
      <c r="J291" s="81"/>
      <c r="K291" s="81"/>
      <c r="L291" s="230"/>
    </row>
    <row r="292" spans="1:12" ht="24" x14ac:dyDescent="0.25">
      <c r="A292" s="174" t="s">
        <v>305</v>
      </c>
      <c r="B292" s="43" t="s">
        <v>306</v>
      </c>
      <c r="C292" s="72">
        <f t="shared" si="46"/>
        <v>0</v>
      </c>
      <c r="D292" s="74"/>
      <c r="E292" s="74"/>
      <c r="F292" s="74"/>
      <c r="G292" s="157"/>
      <c r="H292" s="72">
        <f t="shared" si="47"/>
        <v>0</v>
      </c>
      <c r="I292" s="74"/>
      <c r="J292" s="74"/>
      <c r="K292" s="74"/>
      <c r="L292" s="158"/>
    </row>
    <row r="293" spans="1:12" x14ac:dyDescent="0.25">
      <c r="A293" s="174" t="s">
        <v>307</v>
      </c>
      <c r="B293" s="43" t="s">
        <v>308</v>
      </c>
      <c r="C293" s="72">
        <f t="shared" si="46"/>
        <v>0</v>
      </c>
      <c r="D293" s="74"/>
      <c r="E293" s="74"/>
      <c r="F293" s="74"/>
      <c r="G293" s="157"/>
      <c r="H293" s="72">
        <f t="shared" si="47"/>
        <v>0</v>
      </c>
      <c r="I293" s="74"/>
      <c r="J293" s="74"/>
      <c r="K293" s="74"/>
      <c r="L293" s="158"/>
    </row>
    <row r="294" spans="1:12" ht="24" x14ac:dyDescent="0.25">
      <c r="A294" s="174" t="s">
        <v>309</v>
      </c>
      <c r="B294" s="43" t="s">
        <v>310</v>
      </c>
      <c r="C294" s="72">
        <f t="shared" si="46"/>
        <v>0</v>
      </c>
      <c r="D294" s="74"/>
      <c r="E294" s="74"/>
      <c r="F294" s="74"/>
      <c r="G294" s="157"/>
      <c r="H294" s="72">
        <f t="shared" si="47"/>
        <v>0</v>
      </c>
      <c r="I294" s="74"/>
      <c r="J294" s="74"/>
      <c r="K294" s="74"/>
      <c r="L294" s="158"/>
    </row>
    <row r="295" spans="1:12" x14ac:dyDescent="0.25">
      <c r="A295" s="174" t="s">
        <v>311</v>
      </c>
      <c r="B295" s="43" t="s">
        <v>312</v>
      </c>
      <c r="C295" s="72">
        <f t="shared" si="46"/>
        <v>0</v>
      </c>
      <c r="D295" s="74"/>
      <c r="E295" s="74"/>
      <c r="F295" s="74"/>
      <c r="G295" s="157"/>
      <c r="H295" s="72">
        <f t="shared" si="47"/>
        <v>0</v>
      </c>
      <c r="I295" s="74"/>
      <c r="J295" s="74"/>
      <c r="K295" s="74"/>
      <c r="L295" s="158"/>
    </row>
    <row r="296" spans="1:12" ht="24.75" thickBot="1" x14ac:dyDescent="0.3">
      <c r="A296" s="251" t="s">
        <v>313</v>
      </c>
      <c r="B296" s="252" t="s">
        <v>314</v>
      </c>
      <c r="C296" s="185">
        <f t="shared" si="46"/>
        <v>0</v>
      </c>
      <c r="D296" s="189"/>
      <c r="E296" s="189"/>
      <c r="F296" s="189"/>
      <c r="G296" s="253"/>
      <c r="H296" s="185">
        <f t="shared" si="47"/>
        <v>0</v>
      </c>
      <c r="I296" s="189"/>
      <c r="J296" s="189"/>
      <c r="K296" s="189"/>
      <c r="L296" s="191"/>
    </row>
    <row r="297" spans="1:12" s="24" customFormat="1" ht="13.5" thickTop="1" thickBot="1" x14ac:dyDescent="0.3">
      <c r="A297" s="254" t="s">
        <v>315</v>
      </c>
      <c r="B297" s="254" t="s">
        <v>316</v>
      </c>
      <c r="C297" s="255">
        <f>SUM(D297:G297)</f>
        <v>0</v>
      </c>
      <c r="D297" s="256"/>
      <c r="E297" s="256"/>
      <c r="F297" s="256"/>
      <c r="G297" s="257"/>
      <c r="H297" s="255">
        <f>SUM(I297:L297)</f>
        <v>0</v>
      </c>
      <c r="I297" s="256"/>
      <c r="J297" s="256"/>
      <c r="K297" s="256"/>
      <c r="L297" s="258"/>
    </row>
    <row r="298" spans="1:12" s="24" customFormat="1" ht="48.75" thickTop="1" x14ac:dyDescent="0.25">
      <c r="A298" s="248" t="s">
        <v>317</v>
      </c>
      <c r="B298" s="259" t="s">
        <v>318</v>
      </c>
      <c r="C298" s="260">
        <f>SUM(D298:G298)</f>
        <v>0</v>
      </c>
      <c r="D298" s="177"/>
      <c r="E298" s="177"/>
      <c r="F298" s="177"/>
      <c r="G298" s="178"/>
      <c r="H298" s="260">
        <f>SUM(I298:L298)</f>
        <v>0</v>
      </c>
      <c r="I298" s="177"/>
      <c r="J298" s="177"/>
      <c r="K298" s="177"/>
      <c r="L298" s="179"/>
    </row>
    <row r="299" spans="1:12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</row>
    <row r="300" spans="1:12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</row>
    <row r="301" spans="1:12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</row>
    <row r="302" spans="1:12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</row>
    <row r="303" spans="1:12" x14ac:dyDescent="0.2">
      <c r="A303" s="1"/>
      <c r="B303" s="1"/>
      <c r="C303" s="261"/>
      <c r="D303" s="1"/>
      <c r="E303" s="1"/>
      <c r="F303" s="1"/>
      <c r="G303" s="1"/>
      <c r="H303" s="1"/>
      <c r="I303" s="1"/>
      <c r="J303" s="1"/>
      <c r="K303" s="1"/>
      <c r="L303" s="1"/>
    </row>
    <row r="304" spans="1:12" x14ac:dyDescent="0.2">
      <c r="A304" s="1"/>
      <c r="B304" s="1"/>
      <c r="C304" s="261"/>
      <c r="D304" s="1"/>
      <c r="E304" s="1"/>
      <c r="F304" s="1"/>
      <c r="G304" s="1"/>
      <c r="H304" s="1"/>
      <c r="I304" s="1"/>
      <c r="J304" s="1"/>
      <c r="K304" s="1"/>
      <c r="L304" s="1"/>
    </row>
    <row r="305" spans="1:12" x14ac:dyDescent="0.2">
      <c r="A305" s="1"/>
      <c r="B305" s="1"/>
      <c r="C305" s="261"/>
      <c r="D305" s="1"/>
      <c r="E305" s="1"/>
      <c r="F305" s="1"/>
      <c r="G305" s="1"/>
      <c r="H305" s="1"/>
      <c r="I305" s="1"/>
      <c r="J305" s="1"/>
      <c r="K305" s="1"/>
      <c r="L305" s="1"/>
    </row>
    <row r="306" spans="1:12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</row>
    <row r="307" spans="1:12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</row>
    <row r="308" spans="1:12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</row>
    <row r="309" spans="1:12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</row>
    <row r="310" spans="1:12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</row>
    <row r="311" spans="1:12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</row>
    <row r="312" spans="1:12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</row>
    <row r="313" spans="1:12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</row>
    <row r="314" spans="1:12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</row>
  </sheetData>
  <sheetProtection formatCells="0" formatColumns="0" formatRows="0"/>
  <autoFilter ref="A18:L298"/>
  <mergeCells count="29">
    <mergeCell ref="A288:B288"/>
    <mergeCell ref="H16:H17"/>
    <mergeCell ref="I16:I17"/>
    <mergeCell ref="J16:J17"/>
    <mergeCell ref="K16:K17"/>
    <mergeCell ref="L16:L17"/>
    <mergeCell ref="A287:B287"/>
    <mergeCell ref="C13:L13"/>
    <mergeCell ref="A15:A17"/>
    <mergeCell ref="B15:B17"/>
    <mergeCell ref="C15:G15"/>
    <mergeCell ref="H15:L15"/>
    <mergeCell ref="C16:C17"/>
    <mergeCell ref="D16:D17"/>
    <mergeCell ref="E16:E17"/>
    <mergeCell ref="F16:F17"/>
    <mergeCell ref="G16:G17"/>
    <mergeCell ref="C12:L12"/>
    <mergeCell ref="A1:L1"/>
    <mergeCell ref="A2:L2"/>
    <mergeCell ref="C3:L3"/>
    <mergeCell ref="C4:L4"/>
    <mergeCell ref="C5:L5"/>
    <mergeCell ref="C6:L6"/>
    <mergeCell ref="C7:L7"/>
    <mergeCell ref="C8:L8"/>
    <mergeCell ref="C9:L9"/>
    <mergeCell ref="C10:L10"/>
    <mergeCell ref="C11:L11"/>
  </mergeCells>
  <pageMargins left="0.78740157480314965" right="0.39370078740157483" top="0.39370078740157483" bottom="0.39370078740157483" header="0.23622047244094491" footer="0.19685039370078741"/>
  <pageSetup paperSize="9" scale="70" orientation="portrait" r:id="rId1"/>
  <headerFooter>
    <oddHeader xml:space="preserve">&amp;C                               </oddHeader>
    <oddFooter>&amp;L&amp;D, &amp;T&amp;R&amp;"Times New Roman,Regular"&amp;10&amp;P (&amp;N)</oddFooter>
  </headerFooter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M316"/>
  <sheetViews>
    <sheetView showGridLines="0" view="pageLayout" zoomScaleNormal="100" workbookViewId="0">
      <selection activeCell="C4" sqref="C4:L4"/>
    </sheetView>
  </sheetViews>
  <sheetFormatPr defaultRowHeight="12" x14ac:dyDescent="0.25"/>
  <cols>
    <col min="1" max="1" width="10.85546875" style="262" customWidth="1"/>
    <col min="2" max="2" width="28" style="262" customWidth="1"/>
    <col min="3" max="3" width="9.7109375" style="262" customWidth="1"/>
    <col min="4" max="4" width="9.5703125" style="262" customWidth="1"/>
    <col min="5" max="6" width="8.7109375" style="262" customWidth="1"/>
    <col min="7" max="7" width="8.28515625" style="262" customWidth="1"/>
    <col min="8" max="11" width="8.7109375" style="262" customWidth="1"/>
    <col min="12" max="12" width="7.5703125" style="262" customWidth="1"/>
    <col min="13" max="16" width="0" style="1" hidden="1" customWidth="1"/>
    <col min="17" max="16384" width="9.140625" style="1"/>
  </cols>
  <sheetData>
    <row r="1" spans="1:12" x14ac:dyDescent="0.25">
      <c r="A1" s="591" t="s">
        <v>553</v>
      </c>
      <c r="B1" s="591"/>
      <c r="C1" s="591"/>
      <c r="D1" s="591"/>
      <c r="E1" s="591"/>
      <c r="F1" s="591"/>
      <c r="G1" s="591"/>
      <c r="H1" s="591"/>
      <c r="I1" s="591"/>
      <c r="J1" s="591"/>
      <c r="K1" s="591"/>
      <c r="L1" s="591"/>
    </row>
    <row r="2" spans="1:12" ht="35.25" customHeight="1" x14ac:dyDescent="0.25">
      <c r="A2" s="592" t="s">
        <v>1</v>
      </c>
      <c r="B2" s="593"/>
      <c r="C2" s="593"/>
      <c r="D2" s="593"/>
      <c r="E2" s="593"/>
      <c r="F2" s="593"/>
      <c r="G2" s="593"/>
      <c r="H2" s="593"/>
      <c r="I2" s="593"/>
      <c r="J2" s="593"/>
      <c r="K2" s="593"/>
      <c r="L2" s="594"/>
    </row>
    <row r="3" spans="1:12" ht="12.75" customHeight="1" x14ac:dyDescent="0.25">
      <c r="A3" s="2" t="s">
        <v>2</v>
      </c>
      <c r="B3" s="3"/>
      <c r="C3" s="668" t="s">
        <v>667</v>
      </c>
      <c r="D3" s="595"/>
      <c r="E3" s="595"/>
      <c r="F3" s="595"/>
      <c r="G3" s="595"/>
      <c r="H3" s="595"/>
      <c r="I3" s="595"/>
      <c r="J3" s="595"/>
      <c r="K3" s="595"/>
      <c r="L3" s="596"/>
    </row>
    <row r="4" spans="1:12" ht="12.75" customHeight="1" x14ac:dyDescent="0.25">
      <c r="A4" s="2" t="s">
        <v>4</v>
      </c>
      <c r="B4" s="3"/>
      <c r="C4" s="668" t="s">
        <v>439</v>
      </c>
      <c r="D4" s="595"/>
      <c r="E4" s="595"/>
      <c r="F4" s="595"/>
      <c r="G4" s="595"/>
      <c r="H4" s="595"/>
      <c r="I4" s="595"/>
      <c r="J4" s="595"/>
      <c r="K4" s="595"/>
      <c r="L4" s="596"/>
    </row>
    <row r="5" spans="1:12" ht="12.75" customHeight="1" x14ac:dyDescent="0.25">
      <c r="A5" s="4" t="s">
        <v>6</v>
      </c>
      <c r="B5" s="5"/>
      <c r="C5" s="667" t="s">
        <v>440</v>
      </c>
      <c r="D5" s="589"/>
      <c r="E5" s="589"/>
      <c r="F5" s="589"/>
      <c r="G5" s="589"/>
      <c r="H5" s="589"/>
      <c r="I5" s="589"/>
      <c r="J5" s="589"/>
      <c r="K5" s="589"/>
      <c r="L5" s="590"/>
    </row>
    <row r="6" spans="1:12" ht="12.75" customHeight="1" x14ac:dyDescent="0.25">
      <c r="A6" s="4" t="s">
        <v>8</v>
      </c>
      <c r="B6" s="5"/>
      <c r="C6" s="667" t="s">
        <v>320</v>
      </c>
      <c r="D6" s="589"/>
      <c r="E6" s="589"/>
      <c r="F6" s="589"/>
      <c r="G6" s="589"/>
      <c r="H6" s="589"/>
      <c r="I6" s="589"/>
      <c r="J6" s="589"/>
      <c r="K6" s="589"/>
      <c r="L6" s="590"/>
    </row>
    <row r="7" spans="1:12" x14ac:dyDescent="0.25">
      <c r="A7" s="4" t="s">
        <v>10</v>
      </c>
      <c r="B7" s="5"/>
      <c r="C7" s="668" t="s">
        <v>547</v>
      </c>
      <c r="D7" s="595"/>
      <c r="E7" s="595"/>
      <c r="F7" s="595"/>
      <c r="G7" s="595"/>
      <c r="H7" s="595"/>
      <c r="I7" s="595"/>
      <c r="J7" s="595"/>
      <c r="K7" s="595"/>
      <c r="L7" s="596"/>
    </row>
    <row r="8" spans="1:12" ht="12.75" customHeight="1" x14ac:dyDescent="0.25">
      <c r="A8" s="6" t="s">
        <v>12</v>
      </c>
      <c r="B8" s="5"/>
      <c r="C8" s="597"/>
      <c r="D8" s="597"/>
      <c r="E8" s="597"/>
      <c r="F8" s="597"/>
      <c r="G8" s="597"/>
      <c r="H8" s="597"/>
      <c r="I8" s="597"/>
      <c r="J8" s="597"/>
      <c r="K8" s="597"/>
      <c r="L8" s="598"/>
    </row>
    <row r="9" spans="1:12" ht="12.75" customHeight="1" x14ac:dyDescent="0.25">
      <c r="A9" s="4"/>
      <c r="B9" s="5" t="s">
        <v>13</v>
      </c>
      <c r="C9" s="667" t="s">
        <v>441</v>
      </c>
      <c r="D9" s="589"/>
      <c r="E9" s="589"/>
      <c r="F9" s="589"/>
      <c r="G9" s="589"/>
      <c r="H9" s="589"/>
      <c r="I9" s="589"/>
      <c r="J9" s="589"/>
      <c r="K9" s="589"/>
      <c r="L9" s="590"/>
    </row>
    <row r="10" spans="1:12" ht="12.75" customHeight="1" x14ac:dyDescent="0.25">
      <c r="A10" s="4"/>
      <c r="B10" s="5" t="s">
        <v>15</v>
      </c>
      <c r="C10" s="667" t="s">
        <v>442</v>
      </c>
      <c r="D10" s="589"/>
      <c r="E10" s="589"/>
      <c r="F10" s="589"/>
      <c r="G10" s="589"/>
      <c r="H10" s="589"/>
      <c r="I10" s="589"/>
      <c r="J10" s="589"/>
      <c r="K10" s="589"/>
      <c r="L10" s="590"/>
    </row>
    <row r="11" spans="1:12" ht="12.75" customHeight="1" x14ac:dyDescent="0.25">
      <c r="A11" s="4"/>
      <c r="B11" s="5" t="s">
        <v>16</v>
      </c>
      <c r="C11" s="667"/>
      <c r="D11" s="589"/>
      <c r="E11" s="589"/>
      <c r="F11" s="589"/>
      <c r="G11" s="589"/>
      <c r="H11" s="589"/>
      <c r="I11" s="589"/>
      <c r="J11" s="589"/>
      <c r="K11" s="589"/>
      <c r="L11" s="590"/>
    </row>
    <row r="12" spans="1:12" ht="12.75" customHeight="1" x14ac:dyDescent="0.25">
      <c r="A12" s="4"/>
      <c r="B12" s="5" t="s">
        <v>17</v>
      </c>
      <c r="C12" s="667" t="s">
        <v>443</v>
      </c>
      <c r="D12" s="589"/>
      <c r="E12" s="589"/>
      <c r="F12" s="589"/>
      <c r="G12" s="589"/>
      <c r="H12" s="589"/>
      <c r="I12" s="589"/>
      <c r="J12" s="589"/>
      <c r="K12" s="589"/>
      <c r="L12" s="590"/>
    </row>
    <row r="13" spans="1:12" ht="12.75" customHeight="1" x14ac:dyDescent="0.25">
      <c r="A13" s="4"/>
      <c r="B13" s="5" t="s">
        <v>18</v>
      </c>
      <c r="C13" s="589"/>
      <c r="D13" s="589"/>
      <c r="E13" s="589"/>
      <c r="F13" s="589"/>
      <c r="G13" s="589"/>
      <c r="H13" s="589"/>
      <c r="I13" s="589"/>
      <c r="J13" s="589"/>
      <c r="K13" s="589"/>
      <c r="L13" s="590"/>
    </row>
    <row r="14" spans="1:12" ht="12.75" customHeight="1" x14ac:dyDescent="0.25">
      <c r="A14" s="7"/>
      <c r="B14" s="8"/>
      <c r="C14" s="9"/>
      <c r="D14" s="9"/>
      <c r="E14" s="9"/>
      <c r="F14" s="9"/>
      <c r="G14" s="9"/>
      <c r="H14" s="9"/>
      <c r="I14" s="9"/>
      <c r="J14" s="9"/>
      <c r="K14" s="9"/>
      <c r="L14" s="10"/>
    </row>
    <row r="15" spans="1:12" s="11" customFormat="1" ht="12.75" customHeight="1" x14ac:dyDescent="0.25">
      <c r="A15" s="603" t="s">
        <v>19</v>
      </c>
      <c r="B15" s="606" t="s">
        <v>20</v>
      </c>
      <c r="C15" s="608" t="s">
        <v>21</v>
      </c>
      <c r="D15" s="609"/>
      <c r="E15" s="609"/>
      <c r="F15" s="609"/>
      <c r="G15" s="610"/>
      <c r="H15" s="608" t="s">
        <v>22</v>
      </c>
      <c r="I15" s="609"/>
      <c r="J15" s="609"/>
      <c r="K15" s="609"/>
      <c r="L15" s="611"/>
    </row>
    <row r="16" spans="1:12" s="11" customFormat="1" ht="12.75" customHeight="1" x14ac:dyDescent="0.25">
      <c r="A16" s="604"/>
      <c r="B16" s="607"/>
      <c r="C16" s="612" t="s">
        <v>23</v>
      </c>
      <c r="D16" s="613" t="s">
        <v>24</v>
      </c>
      <c r="E16" s="615" t="s">
        <v>25</v>
      </c>
      <c r="F16" s="617" t="s">
        <v>26</v>
      </c>
      <c r="G16" s="619" t="s">
        <v>27</v>
      </c>
      <c r="H16" s="612" t="s">
        <v>23</v>
      </c>
      <c r="I16" s="613" t="s">
        <v>24</v>
      </c>
      <c r="J16" s="615" t="s">
        <v>25</v>
      </c>
      <c r="K16" s="617" t="s">
        <v>26</v>
      </c>
      <c r="L16" s="599" t="s">
        <v>27</v>
      </c>
    </row>
    <row r="17" spans="1:12" s="12" customFormat="1" ht="61.5" customHeight="1" thickBot="1" x14ac:dyDescent="0.3">
      <c r="A17" s="605"/>
      <c r="B17" s="607"/>
      <c r="C17" s="612"/>
      <c r="D17" s="614"/>
      <c r="E17" s="616"/>
      <c r="F17" s="618"/>
      <c r="G17" s="619"/>
      <c r="H17" s="622"/>
      <c r="I17" s="623"/>
      <c r="J17" s="616"/>
      <c r="K17" s="618"/>
      <c r="L17" s="600"/>
    </row>
    <row r="18" spans="1:12" s="12" customFormat="1" ht="9.75" customHeight="1" thickTop="1" x14ac:dyDescent="0.25">
      <c r="A18" s="13" t="s">
        <v>28</v>
      </c>
      <c r="B18" s="13">
        <v>2</v>
      </c>
      <c r="C18" s="14">
        <v>3</v>
      </c>
      <c r="D18" s="15">
        <v>4</v>
      </c>
      <c r="E18" s="15">
        <v>5</v>
      </c>
      <c r="F18" s="15">
        <v>6</v>
      </c>
      <c r="G18" s="16">
        <v>7</v>
      </c>
      <c r="H18" s="14">
        <v>8</v>
      </c>
      <c r="I18" s="15">
        <v>9</v>
      </c>
      <c r="J18" s="15">
        <v>10</v>
      </c>
      <c r="K18" s="15">
        <v>11</v>
      </c>
      <c r="L18" s="17">
        <v>12</v>
      </c>
    </row>
    <row r="19" spans="1:12" s="24" customFormat="1" x14ac:dyDescent="0.25">
      <c r="A19" s="18"/>
      <c r="B19" s="19" t="s">
        <v>29</v>
      </c>
      <c r="C19" s="20"/>
      <c r="D19" s="21"/>
      <c r="E19" s="21"/>
      <c r="F19" s="21"/>
      <c r="G19" s="22"/>
      <c r="H19" s="20"/>
      <c r="I19" s="21"/>
      <c r="J19" s="21"/>
      <c r="K19" s="21"/>
      <c r="L19" s="23"/>
    </row>
    <row r="20" spans="1:12" s="24" customFormat="1" ht="12.75" thickBot="1" x14ac:dyDescent="0.3">
      <c r="A20" s="25"/>
      <c r="B20" s="26" t="s">
        <v>30</v>
      </c>
      <c r="C20" s="27">
        <f t="shared" ref="C20:C47" si="0">SUM(D20:G20)</f>
        <v>300204</v>
      </c>
      <c r="D20" s="28">
        <f>SUM(D21,D24,D25,D41,D43)</f>
        <v>283779</v>
      </c>
      <c r="E20" s="28">
        <f>SUM(E21,E24,E43)</f>
        <v>16425</v>
      </c>
      <c r="F20" s="28">
        <f>SUM(F21,F26,F43)</f>
        <v>0</v>
      </c>
      <c r="G20" s="29">
        <f>SUM(G21,G45)</f>
        <v>0</v>
      </c>
      <c r="H20" s="27">
        <f>SUM(I20:L20)</f>
        <v>317587</v>
      </c>
      <c r="I20" s="28">
        <f>SUM(I21,I24,I25,I41,I43)</f>
        <v>302009</v>
      </c>
      <c r="J20" s="28">
        <f>SUM(J21,J24,J43)</f>
        <v>15486</v>
      </c>
      <c r="K20" s="28">
        <f>SUM(K21,K26,K43)</f>
        <v>92</v>
      </c>
      <c r="L20" s="30">
        <f>SUM(L21,L45)</f>
        <v>0</v>
      </c>
    </row>
    <row r="21" spans="1:12" ht="12.75" thickTop="1" x14ac:dyDescent="0.25">
      <c r="A21" s="31"/>
      <c r="B21" s="32" t="s">
        <v>31</v>
      </c>
      <c r="C21" s="33">
        <f t="shared" si="0"/>
        <v>0</v>
      </c>
      <c r="D21" s="34">
        <f>SUM(D22:D23)</f>
        <v>0</v>
      </c>
      <c r="E21" s="34">
        <f>SUM(E22:E23)</f>
        <v>0</v>
      </c>
      <c r="F21" s="34">
        <f>SUM(F22:F23)</f>
        <v>0</v>
      </c>
      <c r="G21" s="35">
        <f>SUM(G22:G23)</f>
        <v>0</v>
      </c>
      <c r="H21" s="33">
        <f t="shared" ref="H21:H47" si="1">SUM(I21:L21)</f>
        <v>0</v>
      </c>
      <c r="I21" s="34">
        <f>SUM(I22:I23)</f>
        <v>0</v>
      </c>
      <c r="J21" s="34">
        <f>SUM(J22:J23)</f>
        <v>0</v>
      </c>
      <c r="K21" s="34">
        <f>SUM(K22:K23)</f>
        <v>0</v>
      </c>
      <c r="L21" s="36">
        <f>SUM(L22:L23)</f>
        <v>0</v>
      </c>
    </row>
    <row r="22" spans="1:12" x14ac:dyDescent="0.25">
      <c r="A22" s="37"/>
      <c r="B22" s="38" t="s">
        <v>32</v>
      </c>
      <c r="C22" s="39">
        <f t="shared" si="0"/>
        <v>0</v>
      </c>
      <c r="D22" s="40"/>
      <c r="E22" s="40"/>
      <c r="F22" s="40"/>
      <c r="G22" s="41"/>
      <c r="H22" s="39">
        <f t="shared" si="1"/>
        <v>0</v>
      </c>
      <c r="I22" s="40"/>
      <c r="J22" s="40"/>
      <c r="K22" s="40"/>
      <c r="L22" s="42"/>
    </row>
    <row r="23" spans="1:12" x14ac:dyDescent="0.25">
      <c r="A23" s="43"/>
      <c r="B23" s="44" t="s">
        <v>33</v>
      </c>
      <c r="C23" s="45">
        <f t="shared" si="0"/>
        <v>0</v>
      </c>
      <c r="D23" s="46"/>
      <c r="E23" s="46"/>
      <c r="F23" s="46"/>
      <c r="G23" s="47"/>
      <c r="H23" s="45">
        <f t="shared" si="1"/>
        <v>0</v>
      </c>
      <c r="I23" s="46"/>
      <c r="J23" s="46"/>
      <c r="K23" s="46"/>
      <c r="L23" s="48"/>
    </row>
    <row r="24" spans="1:12" s="24" customFormat="1" ht="24.75" thickBot="1" x14ac:dyDescent="0.3">
      <c r="A24" s="49">
        <v>19300</v>
      </c>
      <c r="B24" s="49" t="s">
        <v>34</v>
      </c>
      <c r="C24" s="50">
        <f t="shared" si="0"/>
        <v>300204</v>
      </c>
      <c r="D24" s="51">
        <v>283779</v>
      </c>
      <c r="E24" s="51">
        <v>16425</v>
      </c>
      <c r="F24" s="52" t="s">
        <v>35</v>
      </c>
      <c r="G24" s="53" t="s">
        <v>35</v>
      </c>
      <c r="H24" s="50">
        <f t="shared" si="1"/>
        <v>317495</v>
      </c>
      <c r="I24" s="51">
        <f>I51</f>
        <v>302009</v>
      </c>
      <c r="J24" s="51">
        <f>J51</f>
        <v>15486</v>
      </c>
      <c r="K24" s="52" t="s">
        <v>35</v>
      </c>
      <c r="L24" s="54" t="s">
        <v>35</v>
      </c>
    </row>
    <row r="25" spans="1:12" s="24" customFormat="1" ht="24.75" thickTop="1" x14ac:dyDescent="0.25">
      <c r="A25" s="55"/>
      <c r="B25" s="56" t="s">
        <v>36</v>
      </c>
      <c r="C25" s="57">
        <f t="shared" si="0"/>
        <v>0</v>
      </c>
      <c r="D25" s="58"/>
      <c r="E25" s="59" t="s">
        <v>35</v>
      </c>
      <c r="F25" s="59" t="s">
        <v>35</v>
      </c>
      <c r="G25" s="60" t="s">
        <v>35</v>
      </c>
      <c r="H25" s="57">
        <f t="shared" si="1"/>
        <v>0</v>
      </c>
      <c r="I25" s="61"/>
      <c r="J25" s="59" t="s">
        <v>35</v>
      </c>
      <c r="K25" s="59" t="s">
        <v>35</v>
      </c>
      <c r="L25" s="62" t="s">
        <v>35</v>
      </c>
    </row>
    <row r="26" spans="1:12" s="24" customFormat="1" ht="36" x14ac:dyDescent="0.25">
      <c r="A26" s="56">
        <v>21300</v>
      </c>
      <c r="B26" s="56" t="s">
        <v>37</v>
      </c>
      <c r="C26" s="57">
        <f t="shared" si="0"/>
        <v>0</v>
      </c>
      <c r="D26" s="59" t="s">
        <v>35</v>
      </c>
      <c r="E26" s="59" t="s">
        <v>35</v>
      </c>
      <c r="F26" s="63">
        <f>SUM(F27,F31,F33,F36)</f>
        <v>0</v>
      </c>
      <c r="G26" s="60" t="s">
        <v>35</v>
      </c>
      <c r="H26" s="57">
        <f t="shared" si="1"/>
        <v>92</v>
      </c>
      <c r="I26" s="59" t="s">
        <v>35</v>
      </c>
      <c r="J26" s="59" t="s">
        <v>35</v>
      </c>
      <c r="K26" s="63">
        <f>SUM(K27,K31,K33,K36)</f>
        <v>92</v>
      </c>
      <c r="L26" s="62" t="s">
        <v>35</v>
      </c>
    </row>
    <row r="27" spans="1:12" s="24" customFormat="1" ht="24" x14ac:dyDescent="0.25">
      <c r="A27" s="64">
        <v>21350</v>
      </c>
      <c r="B27" s="56" t="s">
        <v>38</v>
      </c>
      <c r="C27" s="57">
        <f t="shared" si="0"/>
        <v>0</v>
      </c>
      <c r="D27" s="59" t="s">
        <v>35</v>
      </c>
      <c r="E27" s="59" t="s">
        <v>35</v>
      </c>
      <c r="F27" s="63">
        <f>SUM(F28:F30)</f>
        <v>0</v>
      </c>
      <c r="G27" s="60" t="s">
        <v>35</v>
      </c>
      <c r="H27" s="57">
        <f t="shared" si="1"/>
        <v>0</v>
      </c>
      <c r="I27" s="59" t="s">
        <v>35</v>
      </c>
      <c r="J27" s="59" t="s">
        <v>35</v>
      </c>
      <c r="K27" s="63">
        <f>SUM(K28:K30)</f>
        <v>0</v>
      </c>
      <c r="L27" s="62" t="s">
        <v>35</v>
      </c>
    </row>
    <row r="28" spans="1:12" x14ac:dyDescent="0.25">
      <c r="A28" s="37">
        <v>21351</v>
      </c>
      <c r="B28" s="65" t="s">
        <v>39</v>
      </c>
      <c r="C28" s="66">
        <f t="shared" si="0"/>
        <v>0</v>
      </c>
      <c r="D28" s="67" t="s">
        <v>35</v>
      </c>
      <c r="E28" s="67" t="s">
        <v>35</v>
      </c>
      <c r="F28" s="68"/>
      <c r="G28" s="69" t="s">
        <v>35</v>
      </c>
      <c r="H28" s="66">
        <f t="shared" si="1"/>
        <v>0</v>
      </c>
      <c r="I28" s="67" t="s">
        <v>35</v>
      </c>
      <c r="J28" s="67" t="s">
        <v>35</v>
      </c>
      <c r="K28" s="68"/>
      <c r="L28" s="70" t="s">
        <v>35</v>
      </c>
    </row>
    <row r="29" spans="1:12" x14ac:dyDescent="0.25">
      <c r="A29" s="43">
        <v>21352</v>
      </c>
      <c r="B29" s="71" t="s">
        <v>40</v>
      </c>
      <c r="C29" s="72">
        <f t="shared" si="0"/>
        <v>0</v>
      </c>
      <c r="D29" s="73" t="s">
        <v>35</v>
      </c>
      <c r="E29" s="73" t="s">
        <v>35</v>
      </c>
      <c r="F29" s="74"/>
      <c r="G29" s="75" t="s">
        <v>35</v>
      </c>
      <c r="H29" s="72">
        <f t="shared" si="1"/>
        <v>0</v>
      </c>
      <c r="I29" s="73" t="s">
        <v>35</v>
      </c>
      <c r="J29" s="73" t="s">
        <v>35</v>
      </c>
      <c r="K29" s="74"/>
      <c r="L29" s="76" t="s">
        <v>35</v>
      </c>
    </row>
    <row r="30" spans="1:12" ht="24" x14ac:dyDescent="0.25">
      <c r="A30" s="43">
        <v>21359</v>
      </c>
      <c r="B30" s="71" t="s">
        <v>41</v>
      </c>
      <c r="C30" s="72">
        <f t="shared" si="0"/>
        <v>0</v>
      </c>
      <c r="D30" s="73" t="s">
        <v>35</v>
      </c>
      <c r="E30" s="73" t="s">
        <v>35</v>
      </c>
      <c r="F30" s="74"/>
      <c r="G30" s="75" t="s">
        <v>35</v>
      </c>
      <c r="H30" s="72">
        <f t="shared" si="1"/>
        <v>0</v>
      </c>
      <c r="I30" s="73" t="s">
        <v>35</v>
      </c>
      <c r="J30" s="73" t="s">
        <v>35</v>
      </c>
      <c r="K30" s="74"/>
      <c r="L30" s="76" t="s">
        <v>35</v>
      </c>
    </row>
    <row r="31" spans="1:12" s="24" customFormat="1" ht="36" x14ac:dyDescent="0.25">
      <c r="A31" s="64">
        <v>21370</v>
      </c>
      <c r="B31" s="56" t="s">
        <v>42</v>
      </c>
      <c r="C31" s="57">
        <f t="shared" si="0"/>
        <v>0</v>
      </c>
      <c r="D31" s="59" t="s">
        <v>35</v>
      </c>
      <c r="E31" s="59" t="s">
        <v>35</v>
      </c>
      <c r="F31" s="63">
        <f>SUM(F32)</f>
        <v>0</v>
      </c>
      <c r="G31" s="60" t="s">
        <v>35</v>
      </c>
      <c r="H31" s="57">
        <f t="shared" si="1"/>
        <v>0</v>
      </c>
      <c r="I31" s="59" t="s">
        <v>35</v>
      </c>
      <c r="J31" s="59" t="s">
        <v>35</v>
      </c>
      <c r="K31" s="63">
        <f>SUM(K32)</f>
        <v>0</v>
      </c>
      <c r="L31" s="62" t="s">
        <v>35</v>
      </c>
    </row>
    <row r="32" spans="1:12" ht="36" x14ac:dyDescent="0.25">
      <c r="A32" s="77">
        <v>21379</v>
      </c>
      <c r="B32" s="78" t="s">
        <v>43</v>
      </c>
      <c r="C32" s="79">
        <f t="shared" si="0"/>
        <v>0</v>
      </c>
      <c r="D32" s="80" t="s">
        <v>35</v>
      </c>
      <c r="E32" s="80" t="s">
        <v>35</v>
      </c>
      <c r="F32" s="81"/>
      <c r="G32" s="82" t="s">
        <v>35</v>
      </c>
      <c r="H32" s="79">
        <f t="shared" si="1"/>
        <v>0</v>
      </c>
      <c r="I32" s="80" t="s">
        <v>35</v>
      </c>
      <c r="J32" s="80" t="s">
        <v>35</v>
      </c>
      <c r="K32" s="81"/>
      <c r="L32" s="83" t="s">
        <v>35</v>
      </c>
    </row>
    <row r="33" spans="1:12" s="24" customFormat="1" x14ac:dyDescent="0.25">
      <c r="A33" s="64">
        <v>21380</v>
      </c>
      <c r="B33" s="56" t="s">
        <v>44</v>
      </c>
      <c r="C33" s="57">
        <f t="shared" si="0"/>
        <v>0</v>
      </c>
      <c r="D33" s="59" t="s">
        <v>35</v>
      </c>
      <c r="E33" s="59" t="s">
        <v>35</v>
      </c>
      <c r="F33" s="63">
        <f>SUM(F34:F35)</f>
        <v>0</v>
      </c>
      <c r="G33" s="60" t="s">
        <v>35</v>
      </c>
      <c r="H33" s="57">
        <f t="shared" si="1"/>
        <v>92</v>
      </c>
      <c r="I33" s="59" t="s">
        <v>35</v>
      </c>
      <c r="J33" s="59" t="s">
        <v>35</v>
      </c>
      <c r="K33" s="63">
        <f>SUM(K34:K35)</f>
        <v>92</v>
      </c>
      <c r="L33" s="62" t="s">
        <v>35</v>
      </c>
    </row>
    <row r="34" spans="1:12" x14ac:dyDescent="0.25">
      <c r="A34" s="38">
        <v>21381</v>
      </c>
      <c r="B34" s="65" t="s">
        <v>45</v>
      </c>
      <c r="C34" s="66">
        <f t="shared" si="0"/>
        <v>0</v>
      </c>
      <c r="D34" s="67" t="s">
        <v>35</v>
      </c>
      <c r="E34" s="67" t="s">
        <v>35</v>
      </c>
      <c r="F34" s="68"/>
      <c r="G34" s="69" t="s">
        <v>35</v>
      </c>
      <c r="H34" s="66">
        <f t="shared" si="1"/>
        <v>92</v>
      </c>
      <c r="I34" s="67" t="s">
        <v>35</v>
      </c>
      <c r="J34" s="67" t="s">
        <v>35</v>
      </c>
      <c r="K34" s="68">
        <v>92</v>
      </c>
      <c r="L34" s="70" t="s">
        <v>35</v>
      </c>
    </row>
    <row r="35" spans="1:12" ht="24" x14ac:dyDescent="0.25">
      <c r="A35" s="44">
        <v>21383</v>
      </c>
      <c r="B35" s="71" t="s">
        <v>46</v>
      </c>
      <c r="C35" s="72">
        <f>SUM(D35:G35)</f>
        <v>0</v>
      </c>
      <c r="D35" s="73" t="s">
        <v>35</v>
      </c>
      <c r="E35" s="73" t="s">
        <v>35</v>
      </c>
      <c r="F35" s="74"/>
      <c r="G35" s="75" t="s">
        <v>35</v>
      </c>
      <c r="H35" s="72">
        <f t="shared" si="1"/>
        <v>0</v>
      </c>
      <c r="I35" s="73" t="s">
        <v>35</v>
      </c>
      <c r="J35" s="73" t="s">
        <v>35</v>
      </c>
      <c r="K35" s="74"/>
      <c r="L35" s="76" t="s">
        <v>35</v>
      </c>
    </row>
    <row r="36" spans="1:12" s="24" customFormat="1" ht="25.5" customHeight="1" x14ac:dyDescent="0.25">
      <c r="A36" s="64">
        <v>21390</v>
      </c>
      <c r="B36" s="56" t="s">
        <v>47</v>
      </c>
      <c r="C36" s="57">
        <f t="shared" si="0"/>
        <v>0</v>
      </c>
      <c r="D36" s="59" t="s">
        <v>35</v>
      </c>
      <c r="E36" s="59" t="s">
        <v>35</v>
      </c>
      <c r="F36" s="63">
        <f>SUM(F37:F40)</f>
        <v>0</v>
      </c>
      <c r="G36" s="60" t="s">
        <v>35</v>
      </c>
      <c r="H36" s="57">
        <f t="shared" si="1"/>
        <v>0</v>
      </c>
      <c r="I36" s="59" t="s">
        <v>35</v>
      </c>
      <c r="J36" s="59" t="s">
        <v>35</v>
      </c>
      <c r="K36" s="63">
        <f>SUM(K37:K40)</f>
        <v>0</v>
      </c>
      <c r="L36" s="62" t="s">
        <v>35</v>
      </c>
    </row>
    <row r="37" spans="1:12" ht="24" x14ac:dyDescent="0.25">
      <c r="A37" s="38">
        <v>21391</v>
      </c>
      <c r="B37" s="65" t="s">
        <v>48</v>
      </c>
      <c r="C37" s="66">
        <f t="shared" si="0"/>
        <v>0</v>
      </c>
      <c r="D37" s="67" t="s">
        <v>35</v>
      </c>
      <c r="E37" s="67" t="s">
        <v>35</v>
      </c>
      <c r="F37" s="68"/>
      <c r="G37" s="69" t="s">
        <v>35</v>
      </c>
      <c r="H37" s="66">
        <f t="shared" si="1"/>
        <v>0</v>
      </c>
      <c r="I37" s="67" t="s">
        <v>35</v>
      </c>
      <c r="J37" s="67" t="s">
        <v>35</v>
      </c>
      <c r="K37" s="68"/>
      <c r="L37" s="70" t="s">
        <v>35</v>
      </c>
    </row>
    <row r="38" spans="1:12" x14ac:dyDescent="0.25">
      <c r="A38" s="44">
        <v>21393</v>
      </c>
      <c r="B38" s="71" t="s">
        <v>49</v>
      </c>
      <c r="C38" s="72">
        <f t="shared" si="0"/>
        <v>0</v>
      </c>
      <c r="D38" s="73" t="s">
        <v>35</v>
      </c>
      <c r="E38" s="73" t="s">
        <v>35</v>
      </c>
      <c r="F38" s="74"/>
      <c r="G38" s="75" t="s">
        <v>35</v>
      </c>
      <c r="H38" s="72">
        <f t="shared" si="1"/>
        <v>0</v>
      </c>
      <c r="I38" s="73" t="s">
        <v>35</v>
      </c>
      <c r="J38" s="73" t="s">
        <v>35</v>
      </c>
      <c r="K38" s="74"/>
      <c r="L38" s="76" t="s">
        <v>35</v>
      </c>
    </row>
    <row r="39" spans="1:12" x14ac:dyDescent="0.25">
      <c r="A39" s="44">
        <v>21395</v>
      </c>
      <c r="B39" s="71" t="s">
        <v>50</v>
      </c>
      <c r="C39" s="72">
        <f t="shared" si="0"/>
        <v>0</v>
      </c>
      <c r="D39" s="73" t="s">
        <v>35</v>
      </c>
      <c r="E39" s="73" t="s">
        <v>35</v>
      </c>
      <c r="F39" s="74"/>
      <c r="G39" s="75" t="s">
        <v>35</v>
      </c>
      <c r="H39" s="72">
        <f t="shared" si="1"/>
        <v>0</v>
      </c>
      <c r="I39" s="73" t="s">
        <v>35</v>
      </c>
      <c r="J39" s="73" t="s">
        <v>35</v>
      </c>
      <c r="K39" s="74"/>
      <c r="L39" s="76" t="s">
        <v>35</v>
      </c>
    </row>
    <row r="40" spans="1:12" ht="24" x14ac:dyDescent="0.25">
      <c r="A40" s="84">
        <v>21399</v>
      </c>
      <c r="B40" s="85" t="s">
        <v>51</v>
      </c>
      <c r="C40" s="86">
        <f t="shared" si="0"/>
        <v>0</v>
      </c>
      <c r="D40" s="87" t="s">
        <v>35</v>
      </c>
      <c r="E40" s="87" t="s">
        <v>35</v>
      </c>
      <c r="F40" s="88"/>
      <c r="G40" s="89" t="s">
        <v>35</v>
      </c>
      <c r="H40" s="86">
        <f t="shared" si="1"/>
        <v>0</v>
      </c>
      <c r="I40" s="87" t="s">
        <v>35</v>
      </c>
      <c r="J40" s="87" t="s">
        <v>35</v>
      </c>
      <c r="K40" s="88"/>
      <c r="L40" s="90" t="s">
        <v>35</v>
      </c>
    </row>
    <row r="41" spans="1:12" s="24" customFormat="1" ht="26.25" customHeight="1" x14ac:dyDescent="0.25">
      <c r="A41" s="91">
        <v>21420</v>
      </c>
      <c r="B41" s="92" t="s">
        <v>52</v>
      </c>
      <c r="C41" s="93">
        <f>SUM(D41:G41)</f>
        <v>0</v>
      </c>
      <c r="D41" s="94">
        <f>SUM(D42)</f>
        <v>0</v>
      </c>
      <c r="E41" s="95" t="s">
        <v>35</v>
      </c>
      <c r="F41" s="95" t="s">
        <v>35</v>
      </c>
      <c r="G41" s="96" t="s">
        <v>35</v>
      </c>
      <c r="H41" s="93">
        <f>SUM(I41:L41)</f>
        <v>0</v>
      </c>
      <c r="I41" s="94">
        <f>SUM(I42)</f>
        <v>0</v>
      </c>
      <c r="J41" s="95" t="s">
        <v>35</v>
      </c>
      <c r="K41" s="95" t="s">
        <v>35</v>
      </c>
      <c r="L41" s="97" t="s">
        <v>35</v>
      </c>
    </row>
    <row r="42" spans="1:12" s="24" customFormat="1" ht="26.25" customHeight="1" x14ac:dyDescent="0.25">
      <c r="A42" s="84">
        <v>21429</v>
      </c>
      <c r="B42" s="85" t="s">
        <v>53</v>
      </c>
      <c r="C42" s="86">
        <f>SUM(D42:G42)</f>
        <v>0</v>
      </c>
      <c r="D42" s="98"/>
      <c r="E42" s="87" t="s">
        <v>35</v>
      </c>
      <c r="F42" s="87" t="s">
        <v>35</v>
      </c>
      <c r="G42" s="89" t="s">
        <v>35</v>
      </c>
      <c r="H42" s="86">
        <f t="shared" ref="H42:H44" si="2">SUM(I42:L42)</f>
        <v>0</v>
      </c>
      <c r="I42" s="98"/>
      <c r="J42" s="87" t="s">
        <v>35</v>
      </c>
      <c r="K42" s="87" t="s">
        <v>35</v>
      </c>
      <c r="L42" s="90" t="s">
        <v>35</v>
      </c>
    </row>
    <row r="43" spans="1:12" s="24" customFormat="1" ht="24" x14ac:dyDescent="0.25">
      <c r="A43" s="64">
        <v>21490</v>
      </c>
      <c r="B43" s="56" t="s">
        <v>54</v>
      </c>
      <c r="C43" s="57">
        <f t="shared" si="0"/>
        <v>0</v>
      </c>
      <c r="D43" s="99">
        <f>D44</f>
        <v>0</v>
      </c>
      <c r="E43" s="99">
        <f t="shared" ref="E43:F43" si="3">E44</f>
        <v>0</v>
      </c>
      <c r="F43" s="99">
        <f t="shared" si="3"/>
        <v>0</v>
      </c>
      <c r="G43" s="60" t="s">
        <v>35</v>
      </c>
      <c r="H43" s="100">
        <f t="shared" si="2"/>
        <v>0</v>
      </c>
      <c r="I43" s="99">
        <f>I44</f>
        <v>0</v>
      </c>
      <c r="J43" s="99">
        <f t="shared" ref="J43:K43" si="4">J44</f>
        <v>0</v>
      </c>
      <c r="K43" s="99">
        <f t="shared" si="4"/>
        <v>0</v>
      </c>
      <c r="L43" s="62" t="s">
        <v>35</v>
      </c>
    </row>
    <row r="44" spans="1:12" s="24" customFormat="1" ht="24" x14ac:dyDescent="0.25">
      <c r="A44" s="44">
        <v>21499</v>
      </c>
      <c r="B44" s="71" t="s">
        <v>55</v>
      </c>
      <c r="C44" s="79">
        <f>SUM(D44:G44)</f>
        <v>0</v>
      </c>
      <c r="D44" s="101"/>
      <c r="E44" s="102"/>
      <c r="F44" s="102"/>
      <c r="G44" s="103" t="s">
        <v>35</v>
      </c>
      <c r="H44" s="104">
        <f t="shared" si="2"/>
        <v>0</v>
      </c>
      <c r="I44" s="40"/>
      <c r="J44" s="105"/>
      <c r="K44" s="105"/>
      <c r="L44" s="106" t="s">
        <v>35</v>
      </c>
    </row>
    <row r="45" spans="1:12" ht="12.75" customHeight="1" x14ac:dyDescent="0.25">
      <c r="A45" s="107">
        <v>23000</v>
      </c>
      <c r="B45" s="108" t="s">
        <v>56</v>
      </c>
      <c r="C45" s="109">
        <f>SUM(D45:G45)</f>
        <v>0</v>
      </c>
      <c r="D45" s="59" t="s">
        <v>35</v>
      </c>
      <c r="E45" s="59" t="s">
        <v>35</v>
      </c>
      <c r="F45" s="59" t="s">
        <v>35</v>
      </c>
      <c r="G45" s="99">
        <f>SUM(G46:G47)</f>
        <v>0</v>
      </c>
      <c r="H45" s="109">
        <f t="shared" si="1"/>
        <v>0</v>
      </c>
      <c r="I45" s="87" t="s">
        <v>35</v>
      </c>
      <c r="J45" s="87" t="s">
        <v>35</v>
      </c>
      <c r="K45" s="87" t="s">
        <v>35</v>
      </c>
      <c r="L45" s="110">
        <f>SUM(L46:L47)</f>
        <v>0</v>
      </c>
    </row>
    <row r="46" spans="1:12" ht="24" x14ac:dyDescent="0.25">
      <c r="A46" s="111">
        <v>23410</v>
      </c>
      <c r="B46" s="112" t="s">
        <v>57</v>
      </c>
      <c r="C46" s="113">
        <f t="shared" si="0"/>
        <v>0</v>
      </c>
      <c r="D46" s="95" t="s">
        <v>35</v>
      </c>
      <c r="E46" s="95" t="s">
        <v>35</v>
      </c>
      <c r="F46" s="95" t="s">
        <v>35</v>
      </c>
      <c r="G46" s="114"/>
      <c r="H46" s="113">
        <f t="shared" si="1"/>
        <v>0</v>
      </c>
      <c r="I46" s="95" t="s">
        <v>35</v>
      </c>
      <c r="J46" s="95" t="s">
        <v>35</v>
      </c>
      <c r="K46" s="95" t="s">
        <v>35</v>
      </c>
      <c r="L46" s="115"/>
    </row>
    <row r="47" spans="1:12" ht="24" x14ac:dyDescent="0.25">
      <c r="A47" s="111">
        <v>23510</v>
      </c>
      <c r="B47" s="112" t="s">
        <v>58</v>
      </c>
      <c r="C47" s="93">
        <f t="shared" si="0"/>
        <v>0</v>
      </c>
      <c r="D47" s="95" t="s">
        <v>35</v>
      </c>
      <c r="E47" s="95" t="s">
        <v>35</v>
      </c>
      <c r="F47" s="95" t="s">
        <v>35</v>
      </c>
      <c r="G47" s="114"/>
      <c r="H47" s="93">
        <f t="shared" si="1"/>
        <v>0</v>
      </c>
      <c r="I47" s="95" t="s">
        <v>35</v>
      </c>
      <c r="J47" s="95" t="s">
        <v>35</v>
      </c>
      <c r="K47" s="95" t="s">
        <v>35</v>
      </c>
      <c r="L47" s="115"/>
    </row>
    <row r="48" spans="1:12" x14ac:dyDescent="0.25">
      <c r="A48" s="116"/>
      <c r="B48" s="112"/>
      <c r="C48" s="117"/>
      <c r="D48" s="95"/>
      <c r="E48" s="95"/>
      <c r="F48" s="94"/>
      <c r="G48" s="118"/>
      <c r="H48" s="117"/>
      <c r="I48" s="95"/>
      <c r="J48" s="95"/>
      <c r="K48" s="94"/>
      <c r="L48" s="119"/>
    </row>
    <row r="49" spans="1:12" s="24" customFormat="1" x14ac:dyDescent="0.25">
      <c r="A49" s="120"/>
      <c r="B49" s="121" t="s">
        <v>59</v>
      </c>
      <c r="C49" s="122"/>
      <c r="D49" s="123"/>
      <c r="E49" s="123"/>
      <c r="F49" s="123"/>
      <c r="G49" s="124"/>
      <c r="H49" s="122"/>
      <c r="I49" s="123"/>
      <c r="J49" s="123"/>
      <c r="K49" s="123"/>
      <c r="L49" s="125"/>
    </row>
    <row r="50" spans="1:12" s="24" customFormat="1" ht="12.75" thickBot="1" x14ac:dyDescent="0.3">
      <c r="A50" s="126"/>
      <c r="B50" s="25" t="s">
        <v>60</v>
      </c>
      <c r="C50" s="127">
        <f t="shared" ref="C50:C113" si="5">SUM(D50:G50)</f>
        <v>300204</v>
      </c>
      <c r="D50" s="128">
        <f>SUM(D51,D283)</f>
        <v>283779</v>
      </c>
      <c r="E50" s="128">
        <f>SUM(E51,E283)</f>
        <v>16425</v>
      </c>
      <c r="F50" s="128">
        <f>SUM(F51,F283)</f>
        <v>0</v>
      </c>
      <c r="G50" s="129">
        <f>SUM(G51,G283)</f>
        <v>0</v>
      </c>
      <c r="H50" s="127">
        <f t="shared" ref="H50:H113" si="6">SUM(I50:L50)</f>
        <v>317587</v>
      </c>
      <c r="I50" s="128">
        <f>SUM(I51,I283)</f>
        <v>302009</v>
      </c>
      <c r="J50" s="128">
        <f>SUM(J51,J283)</f>
        <v>15486</v>
      </c>
      <c r="K50" s="128">
        <f>SUM(K51,K283)</f>
        <v>92</v>
      </c>
      <c r="L50" s="130">
        <f>SUM(L51,L283)</f>
        <v>0</v>
      </c>
    </row>
    <row r="51" spans="1:12" s="24" customFormat="1" ht="36.75" thickTop="1" x14ac:dyDescent="0.25">
      <c r="A51" s="131"/>
      <c r="B51" s="132" t="s">
        <v>61</v>
      </c>
      <c r="C51" s="133">
        <f t="shared" si="5"/>
        <v>300204</v>
      </c>
      <c r="D51" s="134">
        <f>SUM(D52,D194)</f>
        <v>283779</v>
      </c>
      <c r="E51" s="134">
        <f>SUM(E52,E194)</f>
        <v>16425</v>
      </c>
      <c r="F51" s="134">
        <f>SUM(F52,F194)</f>
        <v>0</v>
      </c>
      <c r="G51" s="135">
        <f>SUM(G52,G194)</f>
        <v>0</v>
      </c>
      <c r="H51" s="133">
        <f t="shared" si="6"/>
        <v>317587</v>
      </c>
      <c r="I51" s="134">
        <f>SUM(I52,I194)</f>
        <v>302009</v>
      </c>
      <c r="J51" s="134">
        <f>SUM(J52,J194)</f>
        <v>15486</v>
      </c>
      <c r="K51" s="134">
        <f>SUM(K52,K194)</f>
        <v>92</v>
      </c>
      <c r="L51" s="136">
        <f>SUM(L52,L194)</f>
        <v>0</v>
      </c>
    </row>
    <row r="52" spans="1:12" s="24" customFormat="1" ht="24" x14ac:dyDescent="0.25">
      <c r="A52" s="137"/>
      <c r="B52" s="18" t="s">
        <v>62</v>
      </c>
      <c r="C52" s="138">
        <f t="shared" si="5"/>
        <v>298526</v>
      </c>
      <c r="D52" s="139">
        <f>SUM(D53,D75,D173,D187)</f>
        <v>282101</v>
      </c>
      <c r="E52" s="139">
        <f>SUM(E53,E75,E173,E187)</f>
        <v>16425</v>
      </c>
      <c r="F52" s="139">
        <f>SUM(F53,F75,F173,F187)</f>
        <v>0</v>
      </c>
      <c r="G52" s="140">
        <f>SUM(G53,G75,G173,G187)</f>
        <v>0</v>
      </c>
      <c r="H52" s="138">
        <f t="shared" si="6"/>
        <v>315909</v>
      </c>
      <c r="I52" s="139">
        <f>SUM(I53,I75,I173,I187)</f>
        <v>300331</v>
      </c>
      <c r="J52" s="139">
        <f>SUM(J53,J75,J173,J187)</f>
        <v>15486</v>
      </c>
      <c r="K52" s="139">
        <f>SUM(K53,K75,K173,K187)</f>
        <v>92</v>
      </c>
      <c r="L52" s="141">
        <f>SUM(L53,L75,L173,L187)</f>
        <v>0</v>
      </c>
    </row>
    <row r="53" spans="1:12" s="24" customFormat="1" x14ac:dyDescent="0.25">
      <c r="A53" s="142">
        <v>1000</v>
      </c>
      <c r="B53" s="142" t="s">
        <v>63</v>
      </c>
      <c r="C53" s="143">
        <f t="shared" si="5"/>
        <v>268154</v>
      </c>
      <c r="D53" s="144">
        <f>SUM(D54,D67)</f>
        <v>251729</v>
      </c>
      <c r="E53" s="144">
        <f>SUM(E54,E67)</f>
        <v>16425</v>
      </c>
      <c r="F53" s="144">
        <f>SUM(F54,F67)</f>
        <v>0</v>
      </c>
      <c r="G53" s="145">
        <f>SUM(G54,G67)</f>
        <v>0</v>
      </c>
      <c r="H53" s="143">
        <f t="shared" si="6"/>
        <v>285189</v>
      </c>
      <c r="I53" s="144">
        <f>SUM(I54,I67)</f>
        <v>269703</v>
      </c>
      <c r="J53" s="144">
        <f>SUM(J54,J67)</f>
        <v>15486</v>
      </c>
      <c r="K53" s="144">
        <f>SUM(K54,K67)</f>
        <v>0</v>
      </c>
      <c r="L53" s="146">
        <f>SUM(L54,L67)</f>
        <v>0</v>
      </c>
    </row>
    <row r="54" spans="1:12" x14ac:dyDescent="0.25">
      <c r="A54" s="56">
        <v>1100</v>
      </c>
      <c r="B54" s="147" t="s">
        <v>64</v>
      </c>
      <c r="C54" s="57">
        <f t="shared" si="5"/>
        <v>202072</v>
      </c>
      <c r="D54" s="63">
        <f>SUM(D55,D58,D66)</f>
        <v>189455</v>
      </c>
      <c r="E54" s="63">
        <f>SUM(E55,E58,E66)</f>
        <v>12617</v>
      </c>
      <c r="F54" s="63">
        <f>SUM(F55,F58,F66)</f>
        <v>0</v>
      </c>
      <c r="G54" s="148">
        <f>SUM(G55,G58,G66)</f>
        <v>0</v>
      </c>
      <c r="H54" s="57">
        <f t="shared" si="6"/>
        <v>215235</v>
      </c>
      <c r="I54" s="63">
        <f>SUM(I55,I58,I66)</f>
        <v>202955</v>
      </c>
      <c r="J54" s="63">
        <f>SUM(J55,J58,J66)</f>
        <v>12280</v>
      </c>
      <c r="K54" s="63">
        <f>SUM(K55,K58,K66)</f>
        <v>0</v>
      </c>
      <c r="L54" s="149">
        <f>SUM(L55,L58,L66)</f>
        <v>0</v>
      </c>
    </row>
    <row r="55" spans="1:12" x14ac:dyDescent="0.25">
      <c r="A55" s="150">
        <v>1110</v>
      </c>
      <c r="B55" s="112" t="s">
        <v>65</v>
      </c>
      <c r="C55" s="117">
        <f t="shared" si="5"/>
        <v>178743</v>
      </c>
      <c r="D55" s="151">
        <f>SUM(D56:D57)</f>
        <v>167398</v>
      </c>
      <c r="E55" s="151">
        <f>SUM(E56:E57)</f>
        <v>11345</v>
      </c>
      <c r="F55" s="151">
        <f>SUM(F56:F57)</f>
        <v>0</v>
      </c>
      <c r="G55" s="152">
        <f>SUM(G56:G57)</f>
        <v>0</v>
      </c>
      <c r="H55" s="117">
        <f t="shared" si="6"/>
        <v>192617</v>
      </c>
      <c r="I55" s="151">
        <f>SUM(I56:I57)</f>
        <v>181477</v>
      </c>
      <c r="J55" s="151">
        <f>SUM(J56:J57)</f>
        <v>11140</v>
      </c>
      <c r="K55" s="151">
        <f>SUM(K56:K57)</f>
        <v>0</v>
      </c>
      <c r="L55" s="153">
        <f>SUM(L56:L57)</f>
        <v>0</v>
      </c>
    </row>
    <row r="56" spans="1:12" x14ac:dyDescent="0.25">
      <c r="A56" s="38">
        <v>1111</v>
      </c>
      <c r="B56" s="65" t="s">
        <v>66</v>
      </c>
      <c r="C56" s="66">
        <f t="shared" si="5"/>
        <v>0</v>
      </c>
      <c r="D56" s="68"/>
      <c r="E56" s="68"/>
      <c r="F56" s="68"/>
      <c r="G56" s="154"/>
      <c r="H56" s="66">
        <f t="shared" si="6"/>
        <v>0</v>
      </c>
      <c r="I56" s="68"/>
      <c r="J56" s="68"/>
      <c r="K56" s="68"/>
      <c r="L56" s="155"/>
    </row>
    <row r="57" spans="1:12" ht="24" customHeight="1" x14ac:dyDescent="0.25">
      <c r="A57" s="44">
        <v>1119</v>
      </c>
      <c r="B57" s="71" t="s">
        <v>67</v>
      </c>
      <c r="C57" s="72">
        <f t="shared" si="5"/>
        <v>178743</v>
      </c>
      <c r="D57" s="74">
        <v>167398</v>
      </c>
      <c r="E57" s="74">
        <v>11345</v>
      </c>
      <c r="F57" s="74"/>
      <c r="G57" s="157"/>
      <c r="H57" s="72">
        <f t="shared" si="6"/>
        <v>192617</v>
      </c>
      <c r="I57" s="74">
        <v>181477</v>
      </c>
      <c r="J57" s="74">
        <v>11140</v>
      </c>
      <c r="K57" s="74"/>
      <c r="L57" s="158"/>
    </row>
    <row r="58" spans="1:12" x14ac:dyDescent="0.25">
      <c r="A58" s="159">
        <v>1140</v>
      </c>
      <c r="B58" s="71" t="s">
        <v>68</v>
      </c>
      <c r="C58" s="72">
        <f t="shared" si="5"/>
        <v>21829</v>
      </c>
      <c r="D58" s="160">
        <f>SUM(D59:D65)</f>
        <v>20557</v>
      </c>
      <c r="E58" s="160">
        <f>SUM(E59:E65)</f>
        <v>1272</v>
      </c>
      <c r="F58" s="160">
        <f>SUM(F59:F65)</f>
        <v>0</v>
      </c>
      <c r="G58" s="161">
        <f>SUM(G59:G65)</f>
        <v>0</v>
      </c>
      <c r="H58" s="72">
        <f t="shared" si="6"/>
        <v>20508</v>
      </c>
      <c r="I58" s="160">
        <f>SUM(I59:I65)</f>
        <v>19368</v>
      </c>
      <c r="J58" s="160">
        <f>SUM(J59:J65)</f>
        <v>1140</v>
      </c>
      <c r="K58" s="160">
        <f>SUM(K59:K65)</f>
        <v>0</v>
      </c>
      <c r="L58" s="162">
        <f>SUM(L59:L65)</f>
        <v>0</v>
      </c>
    </row>
    <row r="59" spans="1:12" x14ac:dyDescent="0.25">
      <c r="A59" s="44">
        <v>1141</v>
      </c>
      <c r="B59" s="71" t="s">
        <v>69</v>
      </c>
      <c r="C59" s="72">
        <f t="shared" si="5"/>
        <v>3760</v>
      </c>
      <c r="D59" s="74">
        <v>3760</v>
      </c>
      <c r="E59" s="74"/>
      <c r="F59" s="74"/>
      <c r="G59" s="157"/>
      <c r="H59" s="72">
        <f t="shared" si="6"/>
        <v>4153</v>
      </c>
      <c r="I59" s="74">
        <v>4153</v>
      </c>
      <c r="J59" s="74"/>
      <c r="K59" s="74"/>
      <c r="L59" s="158"/>
    </row>
    <row r="60" spans="1:12" ht="24.75" customHeight="1" x14ac:dyDescent="0.25">
      <c r="A60" s="44">
        <v>1142</v>
      </c>
      <c r="B60" s="71" t="s">
        <v>70</v>
      </c>
      <c r="C60" s="72">
        <f t="shared" si="5"/>
        <v>989</v>
      </c>
      <c r="D60" s="74">
        <v>989</v>
      </c>
      <c r="E60" s="74"/>
      <c r="F60" s="74"/>
      <c r="G60" s="157"/>
      <c r="H60" s="72">
        <f t="shared" si="6"/>
        <v>1093</v>
      </c>
      <c r="I60" s="74">
        <v>1093</v>
      </c>
      <c r="J60" s="74"/>
      <c r="K60" s="74"/>
      <c r="L60" s="158"/>
    </row>
    <row r="61" spans="1:12" ht="24" x14ac:dyDescent="0.25">
      <c r="A61" s="44">
        <v>1145</v>
      </c>
      <c r="B61" s="71" t="s">
        <v>71</v>
      </c>
      <c r="C61" s="72">
        <f t="shared" si="5"/>
        <v>0</v>
      </c>
      <c r="D61" s="74"/>
      <c r="E61" s="74"/>
      <c r="F61" s="74"/>
      <c r="G61" s="157"/>
      <c r="H61" s="72">
        <f t="shared" si="6"/>
        <v>0</v>
      </c>
      <c r="I61" s="74"/>
      <c r="J61" s="74"/>
      <c r="K61" s="74"/>
      <c r="L61" s="158"/>
    </row>
    <row r="62" spans="1:12" ht="27.75" customHeight="1" x14ac:dyDescent="0.25">
      <c r="A62" s="44">
        <v>1146</v>
      </c>
      <c r="B62" s="71" t="s">
        <v>72</v>
      </c>
      <c r="C62" s="72">
        <f t="shared" si="5"/>
        <v>1940</v>
      </c>
      <c r="D62" s="74">
        <v>1940</v>
      </c>
      <c r="E62" s="74"/>
      <c r="F62" s="74"/>
      <c r="G62" s="157"/>
      <c r="H62" s="72">
        <f t="shared" si="6"/>
        <v>0</v>
      </c>
      <c r="I62" s="74"/>
      <c r="J62" s="74"/>
      <c r="K62" s="74"/>
      <c r="L62" s="158"/>
    </row>
    <row r="63" spans="1:12" x14ac:dyDescent="0.25">
      <c r="A63" s="44">
        <v>1147</v>
      </c>
      <c r="B63" s="71" t="s">
        <v>73</v>
      </c>
      <c r="C63" s="72">
        <f t="shared" si="5"/>
        <v>2132</v>
      </c>
      <c r="D63" s="74">
        <v>2132</v>
      </c>
      <c r="E63" s="74"/>
      <c r="F63" s="74"/>
      <c r="G63" s="157"/>
      <c r="H63" s="72">
        <f t="shared" si="6"/>
        <v>2248</v>
      </c>
      <c r="I63" s="74">
        <v>2248</v>
      </c>
      <c r="J63" s="74"/>
      <c r="K63" s="74"/>
      <c r="L63" s="158"/>
    </row>
    <row r="64" spans="1:12" x14ac:dyDescent="0.25">
      <c r="A64" s="44">
        <v>1148</v>
      </c>
      <c r="B64" s="71" t="s">
        <v>74</v>
      </c>
      <c r="C64" s="72">
        <f t="shared" si="5"/>
        <v>10037</v>
      </c>
      <c r="D64" s="74">
        <f>8855+591</f>
        <v>9446</v>
      </c>
      <c r="E64" s="74">
        <v>591</v>
      </c>
      <c r="F64" s="74"/>
      <c r="G64" s="157"/>
      <c r="H64" s="72">
        <f t="shared" si="6"/>
        <v>9584</v>
      </c>
      <c r="I64" s="74">
        <v>9584</v>
      </c>
      <c r="J64" s="74"/>
      <c r="K64" s="74"/>
      <c r="L64" s="158"/>
    </row>
    <row r="65" spans="1:12" ht="24" customHeight="1" x14ac:dyDescent="0.25">
      <c r="A65" s="44">
        <v>1149</v>
      </c>
      <c r="B65" s="71" t="s">
        <v>75</v>
      </c>
      <c r="C65" s="72">
        <f t="shared" si="5"/>
        <v>2971</v>
      </c>
      <c r="D65" s="74">
        <v>2290</v>
      </c>
      <c r="E65" s="74">
        <v>681</v>
      </c>
      <c r="F65" s="74"/>
      <c r="G65" s="157"/>
      <c r="H65" s="72">
        <f t="shared" si="6"/>
        <v>3430</v>
      </c>
      <c r="I65" s="74">
        <v>2290</v>
      </c>
      <c r="J65" s="74">
        <v>1140</v>
      </c>
      <c r="K65" s="74"/>
      <c r="L65" s="158"/>
    </row>
    <row r="66" spans="1:12" ht="36" x14ac:dyDescent="0.25">
      <c r="A66" s="150">
        <v>1150</v>
      </c>
      <c r="B66" s="112" t="s">
        <v>76</v>
      </c>
      <c r="C66" s="117">
        <f t="shared" si="5"/>
        <v>1500</v>
      </c>
      <c r="D66" s="163">
        <v>1500</v>
      </c>
      <c r="E66" s="163"/>
      <c r="F66" s="163"/>
      <c r="G66" s="164"/>
      <c r="H66" s="117">
        <f t="shared" si="6"/>
        <v>2110</v>
      </c>
      <c r="I66" s="163">
        <v>2110</v>
      </c>
      <c r="J66" s="163"/>
      <c r="K66" s="163"/>
      <c r="L66" s="165"/>
    </row>
    <row r="67" spans="1:12" ht="24" x14ac:dyDescent="0.25">
      <c r="A67" s="56">
        <v>1200</v>
      </c>
      <c r="B67" s="147" t="s">
        <v>77</v>
      </c>
      <c r="C67" s="57">
        <f t="shared" si="5"/>
        <v>66082</v>
      </c>
      <c r="D67" s="63">
        <f>SUM(D68:D69)</f>
        <v>62274</v>
      </c>
      <c r="E67" s="63">
        <f>SUM(E68:E69)</f>
        <v>3808</v>
      </c>
      <c r="F67" s="63">
        <f>SUM(F68:F69)</f>
        <v>0</v>
      </c>
      <c r="G67" s="166">
        <f>SUM(G68:G69)</f>
        <v>0</v>
      </c>
      <c r="H67" s="57">
        <f t="shared" si="6"/>
        <v>69954</v>
      </c>
      <c r="I67" s="63">
        <f>SUM(I68:I69)</f>
        <v>66748</v>
      </c>
      <c r="J67" s="63">
        <f>SUM(J68:J69)</f>
        <v>3206</v>
      </c>
      <c r="K67" s="63">
        <f>SUM(K68:K69)</f>
        <v>0</v>
      </c>
      <c r="L67" s="167">
        <f>SUM(L68:L69)</f>
        <v>0</v>
      </c>
    </row>
    <row r="68" spans="1:12" ht="24" x14ac:dyDescent="0.25">
      <c r="A68" s="168">
        <v>1210</v>
      </c>
      <c r="B68" s="65" t="s">
        <v>78</v>
      </c>
      <c r="C68" s="66">
        <f t="shared" si="5"/>
        <v>49956</v>
      </c>
      <c r="D68" s="68">
        <v>46821</v>
      </c>
      <c r="E68" s="68">
        <v>3135</v>
      </c>
      <c r="F68" s="68"/>
      <c r="G68" s="154"/>
      <c r="H68" s="66">
        <f t="shared" si="6"/>
        <v>54231</v>
      </c>
      <c r="I68" s="68">
        <v>51225</v>
      </c>
      <c r="J68" s="68">
        <v>3006</v>
      </c>
      <c r="K68" s="68"/>
      <c r="L68" s="155"/>
    </row>
    <row r="69" spans="1:12" ht="24" x14ac:dyDescent="0.25">
      <c r="A69" s="159">
        <v>1220</v>
      </c>
      <c r="B69" s="71" t="s">
        <v>79</v>
      </c>
      <c r="C69" s="72">
        <f t="shared" si="5"/>
        <v>16126</v>
      </c>
      <c r="D69" s="160">
        <f>SUM(D70:D74)</f>
        <v>15453</v>
      </c>
      <c r="E69" s="160">
        <f>SUM(E70:E74)</f>
        <v>673</v>
      </c>
      <c r="F69" s="160">
        <f>SUM(F70:F74)</f>
        <v>0</v>
      </c>
      <c r="G69" s="161">
        <f>SUM(G70:G74)</f>
        <v>0</v>
      </c>
      <c r="H69" s="72">
        <f t="shared" si="6"/>
        <v>15723</v>
      </c>
      <c r="I69" s="160">
        <f>SUM(I70:I74)</f>
        <v>15523</v>
      </c>
      <c r="J69" s="160">
        <f>SUM(J70:J74)</f>
        <v>200</v>
      </c>
      <c r="K69" s="160">
        <f>SUM(K70:K74)</f>
        <v>0</v>
      </c>
      <c r="L69" s="162">
        <f>SUM(L70:L74)</f>
        <v>0</v>
      </c>
    </row>
    <row r="70" spans="1:12" ht="48" x14ac:dyDescent="0.25">
      <c r="A70" s="44">
        <v>1221</v>
      </c>
      <c r="B70" s="71" t="s">
        <v>80</v>
      </c>
      <c r="C70" s="72">
        <f t="shared" si="5"/>
        <v>10290</v>
      </c>
      <c r="D70" s="74">
        <f>9144+473</f>
        <v>9617</v>
      </c>
      <c r="E70" s="74">
        <v>673</v>
      </c>
      <c r="F70" s="74"/>
      <c r="G70" s="157"/>
      <c r="H70" s="72">
        <f t="shared" si="6"/>
        <v>9887</v>
      </c>
      <c r="I70" s="74">
        <v>9687</v>
      </c>
      <c r="J70" s="74">
        <v>200</v>
      </c>
      <c r="K70" s="74"/>
      <c r="L70" s="158"/>
    </row>
    <row r="71" spans="1:12" x14ac:dyDescent="0.25">
      <c r="A71" s="44">
        <v>1223</v>
      </c>
      <c r="B71" s="71" t="s">
        <v>81</v>
      </c>
      <c r="C71" s="72">
        <f t="shared" si="5"/>
        <v>0</v>
      </c>
      <c r="D71" s="74"/>
      <c r="E71" s="74"/>
      <c r="F71" s="74"/>
      <c r="G71" s="157"/>
      <c r="H71" s="72">
        <f t="shared" si="6"/>
        <v>0</v>
      </c>
      <c r="I71" s="74"/>
      <c r="J71" s="74"/>
      <c r="K71" s="74"/>
      <c r="L71" s="158"/>
    </row>
    <row r="72" spans="1:12" x14ac:dyDescent="0.25">
      <c r="A72" s="44">
        <v>1225</v>
      </c>
      <c r="B72" s="71" t="s">
        <v>82</v>
      </c>
      <c r="C72" s="72">
        <f t="shared" si="5"/>
        <v>0</v>
      </c>
      <c r="D72" s="74"/>
      <c r="E72" s="74"/>
      <c r="F72" s="74"/>
      <c r="G72" s="157"/>
      <c r="H72" s="72">
        <f t="shared" si="6"/>
        <v>0</v>
      </c>
      <c r="I72" s="74"/>
      <c r="J72" s="74"/>
      <c r="K72" s="74"/>
      <c r="L72" s="158"/>
    </row>
    <row r="73" spans="1:12" ht="36" x14ac:dyDescent="0.25">
      <c r="A73" s="44">
        <v>1227</v>
      </c>
      <c r="B73" s="71" t="s">
        <v>83</v>
      </c>
      <c r="C73" s="72">
        <f t="shared" si="5"/>
        <v>5336</v>
      </c>
      <c r="D73" s="74">
        <v>5336</v>
      </c>
      <c r="E73" s="74"/>
      <c r="F73" s="74"/>
      <c r="G73" s="157"/>
      <c r="H73" s="72">
        <f t="shared" si="6"/>
        <v>5336</v>
      </c>
      <c r="I73" s="74">
        <v>5336</v>
      </c>
      <c r="J73" s="74"/>
      <c r="K73" s="74"/>
      <c r="L73" s="158"/>
    </row>
    <row r="74" spans="1:12" ht="48" x14ac:dyDescent="0.25">
      <c r="A74" s="44">
        <v>1228</v>
      </c>
      <c r="B74" s="71" t="s">
        <v>84</v>
      </c>
      <c r="C74" s="72">
        <f t="shared" si="5"/>
        <v>500</v>
      </c>
      <c r="D74" s="74">
        <v>500</v>
      </c>
      <c r="E74" s="74"/>
      <c r="F74" s="74"/>
      <c r="G74" s="157"/>
      <c r="H74" s="72">
        <f t="shared" si="6"/>
        <v>500</v>
      </c>
      <c r="I74" s="74">
        <v>500</v>
      </c>
      <c r="J74" s="74"/>
      <c r="K74" s="74"/>
      <c r="L74" s="158"/>
    </row>
    <row r="75" spans="1:12" x14ac:dyDescent="0.25">
      <c r="A75" s="142">
        <v>2000</v>
      </c>
      <c r="B75" s="142" t="s">
        <v>85</v>
      </c>
      <c r="C75" s="143">
        <f t="shared" si="5"/>
        <v>30372</v>
      </c>
      <c r="D75" s="144">
        <f>SUM(D76,D83,D130,D164,D165,D172)</f>
        <v>30372</v>
      </c>
      <c r="E75" s="144">
        <f>SUM(E76,E83,E130,E164,E165,E172)</f>
        <v>0</v>
      </c>
      <c r="F75" s="144">
        <f>SUM(F76,F83,F130,F164,F165,F172)</f>
        <v>0</v>
      </c>
      <c r="G75" s="145">
        <f>SUM(G76,G83,G130,G164,G165,G172)</f>
        <v>0</v>
      </c>
      <c r="H75" s="143">
        <f t="shared" si="6"/>
        <v>30720</v>
      </c>
      <c r="I75" s="144">
        <f>SUM(I76,I83,I130,I164,I165,I172)</f>
        <v>30628</v>
      </c>
      <c r="J75" s="144">
        <f>SUM(J76,J83,J130,J164,J165,J172)</f>
        <v>0</v>
      </c>
      <c r="K75" s="144">
        <f>SUM(K76,K83,K130,K164,K165,K172)</f>
        <v>92</v>
      </c>
      <c r="L75" s="146">
        <f>SUM(L76,L83,L130,L164,L165,L172)</f>
        <v>0</v>
      </c>
    </row>
    <row r="76" spans="1:12" ht="24" x14ac:dyDescent="0.25">
      <c r="A76" s="56">
        <v>2100</v>
      </c>
      <c r="B76" s="147" t="s">
        <v>86</v>
      </c>
      <c r="C76" s="57">
        <f t="shared" si="5"/>
        <v>0</v>
      </c>
      <c r="D76" s="63">
        <f>SUM(D77,D80)</f>
        <v>0</v>
      </c>
      <c r="E76" s="63">
        <f>SUM(E77,E80)</f>
        <v>0</v>
      </c>
      <c r="F76" s="63">
        <f>SUM(F77,F80)</f>
        <v>0</v>
      </c>
      <c r="G76" s="166">
        <f>SUM(G77,G80)</f>
        <v>0</v>
      </c>
      <c r="H76" s="57">
        <f t="shared" si="6"/>
        <v>0</v>
      </c>
      <c r="I76" s="63">
        <f>SUM(I77,I80)</f>
        <v>0</v>
      </c>
      <c r="J76" s="63">
        <f>SUM(J77,J80)</f>
        <v>0</v>
      </c>
      <c r="K76" s="63">
        <f>SUM(K77,K80)</f>
        <v>0</v>
      </c>
      <c r="L76" s="167">
        <f>SUM(L77,L80)</f>
        <v>0</v>
      </c>
    </row>
    <row r="77" spans="1:12" ht="24" x14ac:dyDescent="0.25">
      <c r="A77" s="168">
        <v>2110</v>
      </c>
      <c r="B77" s="65" t="s">
        <v>87</v>
      </c>
      <c r="C77" s="66">
        <f t="shared" si="5"/>
        <v>0</v>
      </c>
      <c r="D77" s="169">
        <f>SUM(D78:D79)</f>
        <v>0</v>
      </c>
      <c r="E77" s="169">
        <f>SUM(E78:E79)</f>
        <v>0</v>
      </c>
      <c r="F77" s="169">
        <f>SUM(F78:F79)</f>
        <v>0</v>
      </c>
      <c r="G77" s="170">
        <f>SUM(G78:G79)</f>
        <v>0</v>
      </c>
      <c r="H77" s="66">
        <f t="shared" si="6"/>
        <v>0</v>
      </c>
      <c r="I77" s="169">
        <f>SUM(I78:I79)</f>
        <v>0</v>
      </c>
      <c r="J77" s="169">
        <f>SUM(J78:J79)</f>
        <v>0</v>
      </c>
      <c r="K77" s="169">
        <f>SUM(K78:K79)</f>
        <v>0</v>
      </c>
      <c r="L77" s="171">
        <f>SUM(L78:L79)</f>
        <v>0</v>
      </c>
    </row>
    <row r="78" spans="1:12" x14ac:dyDescent="0.25">
      <c r="A78" s="44">
        <v>2111</v>
      </c>
      <c r="B78" s="71" t="s">
        <v>88</v>
      </c>
      <c r="C78" s="72">
        <f t="shared" si="5"/>
        <v>0</v>
      </c>
      <c r="D78" s="74"/>
      <c r="E78" s="74"/>
      <c r="F78" s="74"/>
      <c r="G78" s="157"/>
      <c r="H78" s="72">
        <f t="shared" si="6"/>
        <v>0</v>
      </c>
      <c r="I78" s="74"/>
      <c r="J78" s="74"/>
      <c r="K78" s="74"/>
      <c r="L78" s="158"/>
    </row>
    <row r="79" spans="1:12" ht="24" x14ac:dyDescent="0.25">
      <c r="A79" s="44">
        <v>2112</v>
      </c>
      <c r="B79" s="71" t="s">
        <v>89</v>
      </c>
      <c r="C79" s="72">
        <f t="shared" si="5"/>
        <v>0</v>
      </c>
      <c r="D79" s="74"/>
      <c r="E79" s="74"/>
      <c r="F79" s="74"/>
      <c r="G79" s="157"/>
      <c r="H79" s="72">
        <f t="shared" si="6"/>
        <v>0</v>
      </c>
      <c r="I79" s="74"/>
      <c r="J79" s="74"/>
      <c r="K79" s="74"/>
      <c r="L79" s="158"/>
    </row>
    <row r="80" spans="1:12" ht="24" x14ac:dyDescent="0.25">
      <c r="A80" s="159">
        <v>2120</v>
      </c>
      <c r="B80" s="71" t="s">
        <v>90</v>
      </c>
      <c r="C80" s="72">
        <f t="shared" si="5"/>
        <v>0</v>
      </c>
      <c r="D80" s="160">
        <f>SUM(D81:D82)</f>
        <v>0</v>
      </c>
      <c r="E80" s="160">
        <f>SUM(E81:E82)</f>
        <v>0</v>
      </c>
      <c r="F80" s="160">
        <f>SUM(F81:F82)</f>
        <v>0</v>
      </c>
      <c r="G80" s="161">
        <f>SUM(G81:G82)</f>
        <v>0</v>
      </c>
      <c r="H80" s="72">
        <f t="shared" si="6"/>
        <v>0</v>
      </c>
      <c r="I80" s="160">
        <f>SUM(I81:I82)</f>
        <v>0</v>
      </c>
      <c r="J80" s="160">
        <f>SUM(J81:J82)</f>
        <v>0</v>
      </c>
      <c r="K80" s="160">
        <f>SUM(K81:K82)</f>
        <v>0</v>
      </c>
      <c r="L80" s="162">
        <f>SUM(L81:L82)</f>
        <v>0</v>
      </c>
    </row>
    <row r="81" spans="1:12" x14ac:dyDescent="0.25">
      <c r="A81" s="44">
        <v>2121</v>
      </c>
      <c r="B81" s="71" t="s">
        <v>88</v>
      </c>
      <c r="C81" s="72">
        <f t="shared" si="5"/>
        <v>0</v>
      </c>
      <c r="D81" s="74"/>
      <c r="E81" s="74"/>
      <c r="F81" s="74"/>
      <c r="G81" s="157"/>
      <c r="H81" s="72">
        <f t="shared" si="6"/>
        <v>0</v>
      </c>
      <c r="I81" s="74"/>
      <c r="J81" s="74"/>
      <c r="K81" s="74"/>
      <c r="L81" s="158"/>
    </row>
    <row r="82" spans="1:12" ht="24" x14ac:dyDescent="0.25">
      <c r="A82" s="44">
        <v>2122</v>
      </c>
      <c r="B82" s="71" t="s">
        <v>89</v>
      </c>
      <c r="C82" s="72">
        <f t="shared" si="5"/>
        <v>0</v>
      </c>
      <c r="D82" s="74"/>
      <c r="E82" s="74"/>
      <c r="F82" s="74"/>
      <c r="G82" s="157"/>
      <c r="H82" s="72">
        <f t="shared" si="6"/>
        <v>0</v>
      </c>
      <c r="I82" s="74"/>
      <c r="J82" s="74"/>
      <c r="K82" s="74"/>
      <c r="L82" s="158"/>
    </row>
    <row r="83" spans="1:12" x14ac:dyDescent="0.25">
      <c r="A83" s="56">
        <v>2200</v>
      </c>
      <c r="B83" s="147" t="s">
        <v>91</v>
      </c>
      <c r="C83" s="57">
        <f t="shared" si="5"/>
        <v>26277</v>
      </c>
      <c r="D83" s="63">
        <f>SUM(D84,D89,D95,D103,D112,D116,D122,D128)</f>
        <v>26277</v>
      </c>
      <c r="E83" s="63">
        <f>SUM(E84,E89,E95,E103,E112,E116,E122,E128)</f>
        <v>0</v>
      </c>
      <c r="F83" s="63">
        <f>SUM(F84,F89,F95,F103,F112,F116,F122,F128)</f>
        <v>0</v>
      </c>
      <c r="G83" s="166">
        <f>SUM(G84,G89,G95,G103,G112,G116,G122,G128)</f>
        <v>0</v>
      </c>
      <c r="H83" s="57">
        <f t="shared" si="6"/>
        <v>26665</v>
      </c>
      <c r="I83" s="63">
        <f>SUM(I84,I89,I95,I103,I112,I116,I122,I128)</f>
        <v>26573</v>
      </c>
      <c r="J83" s="63">
        <f>SUM(J84,J89,J95,J103,J112,J116,J122,J128)</f>
        <v>0</v>
      </c>
      <c r="K83" s="63">
        <f>SUM(K84,K89,K95,K103,K112,K116,K122,K128)</f>
        <v>92</v>
      </c>
      <c r="L83" s="172">
        <f>SUM(L84,L89,L95,L103,L112,L116,L122,L128)</f>
        <v>0</v>
      </c>
    </row>
    <row r="84" spans="1:12" ht="24" x14ac:dyDescent="0.25">
      <c r="A84" s="150">
        <v>2210</v>
      </c>
      <c r="B84" s="112" t="s">
        <v>92</v>
      </c>
      <c r="C84" s="117">
        <f t="shared" si="5"/>
        <v>900</v>
      </c>
      <c r="D84" s="151">
        <f>SUM(D85:D88)</f>
        <v>900</v>
      </c>
      <c r="E84" s="151">
        <f>SUM(E85:E88)</f>
        <v>0</v>
      </c>
      <c r="F84" s="151">
        <f>SUM(F85:F88)</f>
        <v>0</v>
      </c>
      <c r="G84" s="151">
        <f>SUM(G85:G88)</f>
        <v>0</v>
      </c>
      <c r="H84" s="117">
        <f t="shared" si="6"/>
        <v>900</v>
      </c>
      <c r="I84" s="151">
        <f>SUM(I85:I88)</f>
        <v>900</v>
      </c>
      <c r="J84" s="151">
        <f>SUM(J85:J88)</f>
        <v>0</v>
      </c>
      <c r="K84" s="151">
        <f>SUM(K85:K88)</f>
        <v>0</v>
      </c>
      <c r="L84" s="153">
        <f>SUM(L85:L88)</f>
        <v>0</v>
      </c>
    </row>
    <row r="85" spans="1:12" ht="24" x14ac:dyDescent="0.25">
      <c r="A85" s="38">
        <v>2211</v>
      </c>
      <c r="B85" s="65" t="s">
        <v>93</v>
      </c>
      <c r="C85" s="66">
        <f t="shared" si="5"/>
        <v>0</v>
      </c>
      <c r="D85" s="68"/>
      <c r="E85" s="68"/>
      <c r="F85" s="68"/>
      <c r="G85" s="154"/>
      <c r="H85" s="66">
        <f t="shared" si="6"/>
        <v>0</v>
      </c>
      <c r="I85" s="68"/>
      <c r="J85" s="68"/>
      <c r="K85" s="68"/>
      <c r="L85" s="155"/>
    </row>
    <row r="86" spans="1:12" ht="36" x14ac:dyDescent="0.25">
      <c r="A86" s="44">
        <v>2212</v>
      </c>
      <c r="B86" s="71" t="s">
        <v>94</v>
      </c>
      <c r="C86" s="72">
        <f t="shared" si="5"/>
        <v>758</v>
      </c>
      <c r="D86" s="74">
        <v>758</v>
      </c>
      <c r="E86" s="74"/>
      <c r="F86" s="74"/>
      <c r="G86" s="157"/>
      <c r="H86" s="72">
        <f t="shared" si="6"/>
        <v>758</v>
      </c>
      <c r="I86" s="74">
        <v>758</v>
      </c>
      <c r="J86" s="74"/>
      <c r="K86" s="74"/>
      <c r="L86" s="158"/>
    </row>
    <row r="87" spans="1:12" ht="24" x14ac:dyDescent="0.25">
      <c r="A87" s="44">
        <v>2214</v>
      </c>
      <c r="B87" s="71" t="s">
        <v>95</v>
      </c>
      <c r="C87" s="72">
        <f t="shared" si="5"/>
        <v>0</v>
      </c>
      <c r="D87" s="74"/>
      <c r="E87" s="74"/>
      <c r="F87" s="74"/>
      <c r="G87" s="157"/>
      <c r="H87" s="72">
        <f t="shared" si="6"/>
        <v>0</v>
      </c>
      <c r="I87" s="74"/>
      <c r="J87" s="74"/>
      <c r="K87" s="74"/>
      <c r="L87" s="158"/>
    </row>
    <row r="88" spans="1:12" x14ac:dyDescent="0.25">
      <c r="A88" s="44">
        <v>2219</v>
      </c>
      <c r="B88" s="71" t="s">
        <v>96</v>
      </c>
      <c r="C88" s="72">
        <f t="shared" si="5"/>
        <v>142</v>
      </c>
      <c r="D88" s="74">
        <v>142</v>
      </c>
      <c r="E88" s="74"/>
      <c r="F88" s="74"/>
      <c r="G88" s="157"/>
      <c r="H88" s="72">
        <f t="shared" si="6"/>
        <v>142</v>
      </c>
      <c r="I88" s="74">
        <v>142</v>
      </c>
      <c r="J88" s="74"/>
      <c r="K88" s="74"/>
      <c r="L88" s="158"/>
    </row>
    <row r="89" spans="1:12" ht="24" x14ac:dyDescent="0.25">
      <c r="A89" s="159">
        <v>2220</v>
      </c>
      <c r="B89" s="71" t="s">
        <v>97</v>
      </c>
      <c r="C89" s="72">
        <f t="shared" si="5"/>
        <v>19728</v>
      </c>
      <c r="D89" s="160">
        <f>SUM(D90:D94)</f>
        <v>19728</v>
      </c>
      <c r="E89" s="160">
        <f>SUM(E90:E94)</f>
        <v>0</v>
      </c>
      <c r="F89" s="160">
        <f>SUM(F90:F94)</f>
        <v>0</v>
      </c>
      <c r="G89" s="161">
        <f>SUM(G90:G94)</f>
        <v>0</v>
      </c>
      <c r="H89" s="72">
        <f t="shared" si="6"/>
        <v>20012</v>
      </c>
      <c r="I89" s="160">
        <f>SUM(I90:I94)</f>
        <v>19920</v>
      </c>
      <c r="J89" s="160">
        <f>SUM(J90:J94)</f>
        <v>0</v>
      </c>
      <c r="K89" s="160">
        <f>SUM(K90:K94)</f>
        <v>92</v>
      </c>
      <c r="L89" s="162">
        <f>SUM(L90:L94)</f>
        <v>0</v>
      </c>
    </row>
    <row r="90" spans="1:12" ht="24" x14ac:dyDescent="0.25">
      <c r="A90" s="44">
        <v>2221</v>
      </c>
      <c r="B90" s="71" t="s">
        <v>98</v>
      </c>
      <c r="C90" s="72">
        <f t="shared" si="5"/>
        <v>8670</v>
      </c>
      <c r="D90" s="74">
        <v>8670</v>
      </c>
      <c r="E90" s="74"/>
      <c r="F90" s="74"/>
      <c r="G90" s="157"/>
      <c r="H90" s="72">
        <f t="shared" si="6"/>
        <v>9173</v>
      </c>
      <c r="I90" s="74">
        <v>9127</v>
      </c>
      <c r="J90" s="74"/>
      <c r="K90" s="74">
        <v>46</v>
      </c>
      <c r="L90" s="158"/>
    </row>
    <row r="91" spans="1:12" x14ac:dyDescent="0.25">
      <c r="A91" s="44">
        <v>2222</v>
      </c>
      <c r="B91" s="71" t="s">
        <v>99</v>
      </c>
      <c r="C91" s="72">
        <f t="shared" si="5"/>
        <v>1895</v>
      </c>
      <c r="D91" s="74">
        <v>1895</v>
      </c>
      <c r="E91" s="74"/>
      <c r="F91" s="74"/>
      <c r="G91" s="157"/>
      <c r="H91" s="72">
        <f t="shared" si="6"/>
        <v>1809</v>
      </c>
      <c r="I91" s="74">
        <v>1809</v>
      </c>
      <c r="J91" s="74"/>
      <c r="K91" s="74"/>
      <c r="L91" s="158"/>
    </row>
    <row r="92" spans="1:12" x14ac:dyDescent="0.25">
      <c r="A92" s="44">
        <v>2223</v>
      </c>
      <c r="B92" s="71" t="s">
        <v>100</v>
      </c>
      <c r="C92" s="72">
        <f t="shared" si="5"/>
        <v>8764</v>
      </c>
      <c r="D92" s="74">
        <v>8764</v>
      </c>
      <c r="E92" s="74"/>
      <c r="F92" s="74"/>
      <c r="G92" s="157"/>
      <c r="H92" s="72">
        <f t="shared" si="6"/>
        <v>8630</v>
      </c>
      <c r="I92" s="74">
        <v>8584</v>
      </c>
      <c r="J92" s="74"/>
      <c r="K92" s="74">
        <v>46</v>
      </c>
      <c r="L92" s="158"/>
    </row>
    <row r="93" spans="1:12" ht="48" x14ac:dyDescent="0.25">
      <c r="A93" s="44">
        <v>2224</v>
      </c>
      <c r="B93" s="71" t="s">
        <v>101</v>
      </c>
      <c r="C93" s="72">
        <f t="shared" si="5"/>
        <v>399</v>
      </c>
      <c r="D93" s="74">
        <v>399</v>
      </c>
      <c r="E93" s="74"/>
      <c r="F93" s="74"/>
      <c r="G93" s="157"/>
      <c r="H93" s="72">
        <f t="shared" si="6"/>
        <v>400</v>
      </c>
      <c r="I93" s="74">
        <v>400</v>
      </c>
      <c r="J93" s="74"/>
      <c r="K93" s="74"/>
      <c r="L93" s="158"/>
    </row>
    <row r="94" spans="1:12" ht="24" x14ac:dyDescent="0.25">
      <c r="A94" s="44">
        <v>2229</v>
      </c>
      <c r="B94" s="71" t="s">
        <v>102</v>
      </c>
      <c r="C94" s="72">
        <f t="shared" si="5"/>
        <v>0</v>
      </c>
      <c r="D94" s="74"/>
      <c r="E94" s="74"/>
      <c r="F94" s="74"/>
      <c r="G94" s="157"/>
      <c r="H94" s="72">
        <f t="shared" si="6"/>
        <v>0</v>
      </c>
      <c r="I94" s="74"/>
      <c r="J94" s="74"/>
      <c r="K94" s="74"/>
      <c r="L94" s="158"/>
    </row>
    <row r="95" spans="1:12" ht="36" x14ac:dyDescent="0.25">
      <c r="A95" s="159">
        <v>2230</v>
      </c>
      <c r="B95" s="71" t="s">
        <v>103</v>
      </c>
      <c r="C95" s="72">
        <f t="shared" si="5"/>
        <v>708</v>
      </c>
      <c r="D95" s="160">
        <f>SUM(D96:D102)</f>
        <v>708</v>
      </c>
      <c r="E95" s="160">
        <f>SUM(E96:E102)</f>
        <v>0</v>
      </c>
      <c r="F95" s="160">
        <f>SUM(F96:F102)</f>
        <v>0</v>
      </c>
      <c r="G95" s="161">
        <f>SUM(G96:G102)</f>
        <v>0</v>
      </c>
      <c r="H95" s="72">
        <f t="shared" si="6"/>
        <v>998</v>
      </c>
      <c r="I95" s="160">
        <f>SUM(I96:I102)</f>
        <v>998</v>
      </c>
      <c r="J95" s="160">
        <f>SUM(J96:J102)</f>
        <v>0</v>
      </c>
      <c r="K95" s="160">
        <f>SUM(K96:K102)</f>
        <v>0</v>
      </c>
      <c r="L95" s="162">
        <f>SUM(L96:L102)</f>
        <v>0</v>
      </c>
    </row>
    <row r="96" spans="1:12" ht="24" x14ac:dyDescent="0.25">
      <c r="A96" s="44">
        <v>2231</v>
      </c>
      <c r="B96" s="71" t="s">
        <v>104</v>
      </c>
      <c r="C96" s="72">
        <f t="shared" si="5"/>
        <v>0</v>
      </c>
      <c r="D96" s="74"/>
      <c r="E96" s="74"/>
      <c r="F96" s="74"/>
      <c r="G96" s="157"/>
      <c r="H96" s="72">
        <f t="shared" si="6"/>
        <v>0</v>
      </c>
      <c r="I96" s="74"/>
      <c r="J96" s="74"/>
      <c r="K96" s="74"/>
      <c r="L96" s="158"/>
    </row>
    <row r="97" spans="1:12" ht="24.75" customHeight="1" x14ac:dyDescent="0.25">
      <c r="A97" s="44">
        <v>2232</v>
      </c>
      <c r="B97" s="71" t="s">
        <v>105</v>
      </c>
      <c r="C97" s="72">
        <f t="shared" si="5"/>
        <v>0</v>
      </c>
      <c r="D97" s="74"/>
      <c r="E97" s="74"/>
      <c r="F97" s="74"/>
      <c r="G97" s="157"/>
      <c r="H97" s="72">
        <f t="shared" si="6"/>
        <v>0</v>
      </c>
      <c r="I97" s="74"/>
      <c r="J97" s="74"/>
      <c r="K97" s="74"/>
      <c r="L97" s="158"/>
    </row>
    <row r="98" spans="1:12" ht="24" x14ac:dyDescent="0.25">
      <c r="A98" s="38">
        <v>2233</v>
      </c>
      <c r="B98" s="65" t="s">
        <v>106</v>
      </c>
      <c r="C98" s="66">
        <f t="shared" si="5"/>
        <v>0</v>
      </c>
      <c r="D98" s="68"/>
      <c r="E98" s="68"/>
      <c r="F98" s="68"/>
      <c r="G98" s="154"/>
      <c r="H98" s="66">
        <f t="shared" si="6"/>
        <v>0</v>
      </c>
      <c r="I98" s="68"/>
      <c r="J98" s="68"/>
      <c r="K98" s="68"/>
      <c r="L98" s="155"/>
    </row>
    <row r="99" spans="1:12" ht="36" x14ac:dyDescent="0.25">
      <c r="A99" s="44">
        <v>2234</v>
      </c>
      <c r="B99" s="71" t="s">
        <v>107</v>
      </c>
      <c r="C99" s="72">
        <f t="shared" si="5"/>
        <v>0</v>
      </c>
      <c r="D99" s="74"/>
      <c r="E99" s="74"/>
      <c r="F99" s="74"/>
      <c r="G99" s="157"/>
      <c r="H99" s="72">
        <f t="shared" si="6"/>
        <v>0</v>
      </c>
      <c r="I99" s="74"/>
      <c r="J99" s="74"/>
      <c r="K99" s="74"/>
      <c r="L99" s="158"/>
    </row>
    <row r="100" spans="1:12" ht="24" x14ac:dyDescent="0.25">
      <c r="A100" s="44">
        <v>2235</v>
      </c>
      <c r="B100" s="71" t="s">
        <v>108</v>
      </c>
      <c r="C100" s="72">
        <f t="shared" si="5"/>
        <v>0</v>
      </c>
      <c r="D100" s="74"/>
      <c r="E100" s="74"/>
      <c r="F100" s="74"/>
      <c r="G100" s="157"/>
      <c r="H100" s="72">
        <f t="shared" si="6"/>
        <v>0</v>
      </c>
      <c r="I100" s="74"/>
      <c r="J100" s="74"/>
      <c r="K100" s="74"/>
      <c r="L100" s="158"/>
    </row>
    <row r="101" spans="1:12" x14ac:dyDescent="0.25">
      <c r="A101" s="44">
        <v>2236</v>
      </c>
      <c r="B101" s="71" t="s">
        <v>109</v>
      </c>
      <c r="C101" s="72">
        <f t="shared" si="5"/>
        <v>0</v>
      </c>
      <c r="D101" s="74"/>
      <c r="E101" s="74"/>
      <c r="F101" s="74"/>
      <c r="G101" s="157"/>
      <c r="H101" s="72">
        <f t="shared" si="6"/>
        <v>0</v>
      </c>
      <c r="I101" s="74"/>
      <c r="J101" s="74"/>
      <c r="K101" s="74"/>
      <c r="L101" s="158"/>
    </row>
    <row r="102" spans="1:12" ht="24" x14ac:dyDescent="0.25">
      <c r="A102" s="44">
        <v>2239</v>
      </c>
      <c r="B102" s="71" t="s">
        <v>110</v>
      </c>
      <c r="C102" s="72">
        <f t="shared" si="5"/>
        <v>708</v>
      </c>
      <c r="D102" s="74">
        <v>708</v>
      </c>
      <c r="E102" s="74"/>
      <c r="F102" s="74"/>
      <c r="G102" s="157"/>
      <c r="H102" s="72">
        <f t="shared" si="6"/>
        <v>998</v>
      </c>
      <c r="I102" s="74">
        <v>998</v>
      </c>
      <c r="J102" s="74"/>
      <c r="K102" s="74"/>
      <c r="L102" s="158"/>
    </row>
    <row r="103" spans="1:12" ht="36" x14ac:dyDescent="0.25">
      <c r="A103" s="159">
        <v>2240</v>
      </c>
      <c r="B103" s="71" t="s">
        <v>111</v>
      </c>
      <c r="C103" s="72">
        <f t="shared" si="5"/>
        <v>4699</v>
      </c>
      <c r="D103" s="160">
        <f>SUM(D104:D111)</f>
        <v>4699</v>
      </c>
      <c r="E103" s="160">
        <f>SUM(E104:E111)</f>
        <v>0</v>
      </c>
      <c r="F103" s="160">
        <f>SUM(F104:F111)</f>
        <v>0</v>
      </c>
      <c r="G103" s="161">
        <f>SUM(G104:G111)</f>
        <v>0</v>
      </c>
      <c r="H103" s="72">
        <f t="shared" si="6"/>
        <v>4513</v>
      </c>
      <c r="I103" s="160">
        <f>SUM(I104:I111)</f>
        <v>4513</v>
      </c>
      <c r="J103" s="160">
        <f>SUM(J104:J111)</f>
        <v>0</v>
      </c>
      <c r="K103" s="160">
        <f>SUM(K104:K111)</f>
        <v>0</v>
      </c>
      <c r="L103" s="162">
        <f>SUM(L104:L111)</f>
        <v>0</v>
      </c>
    </row>
    <row r="104" spans="1:12" x14ac:dyDescent="0.25">
      <c r="A104" s="44">
        <v>2241</v>
      </c>
      <c r="B104" s="71" t="s">
        <v>112</v>
      </c>
      <c r="C104" s="72">
        <f t="shared" si="5"/>
        <v>0</v>
      </c>
      <c r="D104" s="74"/>
      <c r="E104" s="74"/>
      <c r="F104" s="74"/>
      <c r="G104" s="157"/>
      <c r="H104" s="72">
        <f t="shared" si="6"/>
        <v>0</v>
      </c>
      <c r="I104" s="74"/>
      <c r="J104" s="74"/>
      <c r="K104" s="74"/>
      <c r="L104" s="158"/>
    </row>
    <row r="105" spans="1:12" ht="24" x14ac:dyDescent="0.25">
      <c r="A105" s="44">
        <v>2242</v>
      </c>
      <c r="B105" s="71" t="s">
        <v>113</v>
      </c>
      <c r="C105" s="72">
        <f t="shared" si="5"/>
        <v>0</v>
      </c>
      <c r="D105" s="74"/>
      <c r="E105" s="74"/>
      <c r="F105" s="74"/>
      <c r="G105" s="157"/>
      <c r="H105" s="72">
        <f t="shared" si="6"/>
        <v>0</v>
      </c>
      <c r="I105" s="74"/>
      <c r="J105" s="74"/>
      <c r="K105" s="74"/>
      <c r="L105" s="158"/>
    </row>
    <row r="106" spans="1:12" ht="24" x14ac:dyDescent="0.25">
      <c r="A106" s="44">
        <v>2243</v>
      </c>
      <c r="B106" s="71" t="s">
        <v>114</v>
      </c>
      <c r="C106" s="72">
        <f t="shared" si="5"/>
        <v>465</v>
      </c>
      <c r="D106" s="74">
        <v>465</v>
      </c>
      <c r="E106" s="74"/>
      <c r="F106" s="74"/>
      <c r="G106" s="157"/>
      <c r="H106" s="72">
        <f t="shared" si="6"/>
        <v>465</v>
      </c>
      <c r="I106" s="74">
        <v>465</v>
      </c>
      <c r="J106" s="74"/>
      <c r="K106" s="74"/>
      <c r="L106" s="158"/>
    </row>
    <row r="107" spans="1:12" x14ac:dyDescent="0.25">
      <c r="A107" s="44">
        <v>2244</v>
      </c>
      <c r="B107" s="71" t="s">
        <v>115</v>
      </c>
      <c r="C107" s="72">
        <f t="shared" si="5"/>
        <v>4234</v>
      </c>
      <c r="D107" s="74">
        <v>4234</v>
      </c>
      <c r="E107" s="74"/>
      <c r="F107" s="74"/>
      <c r="G107" s="157"/>
      <c r="H107" s="72">
        <f t="shared" si="6"/>
        <v>4048</v>
      </c>
      <c r="I107" s="74">
        <v>4048</v>
      </c>
      <c r="J107" s="74"/>
      <c r="K107" s="74"/>
      <c r="L107" s="158"/>
    </row>
    <row r="108" spans="1:12" ht="24" x14ac:dyDescent="0.25">
      <c r="A108" s="44">
        <v>2246</v>
      </c>
      <c r="B108" s="71" t="s">
        <v>116</v>
      </c>
      <c r="C108" s="72">
        <f t="shared" si="5"/>
        <v>0</v>
      </c>
      <c r="D108" s="74"/>
      <c r="E108" s="74"/>
      <c r="F108" s="74"/>
      <c r="G108" s="157"/>
      <c r="H108" s="72">
        <f t="shared" si="6"/>
        <v>0</v>
      </c>
      <c r="I108" s="74"/>
      <c r="J108" s="74"/>
      <c r="K108" s="74"/>
      <c r="L108" s="158"/>
    </row>
    <row r="109" spans="1:12" x14ac:dyDescent="0.25">
      <c r="A109" s="44">
        <v>2247</v>
      </c>
      <c r="B109" s="71" t="s">
        <v>117</v>
      </c>
      <c r="C109" s="72">
        <f t="shared" si="5"/>
        <v>0</v>
      </c>
      <c r="D109" s="74"/>
      <c r="E109" s="74"/>
      <c r="F109" s="74"/>
      <c r="G109" s="157"/>
      <c r="H109" s="72">
        <f t="shared" si="6"/>
        <v>0</v>
      </c>
      <c r="I109" s="74"/>
      <c r="J109" s="74"/>
      <c r="K109" s="74"/>
      <c r="L109" s="158"/>
    </row>
    <row r="110" spans="1:12" ht="24" x14ac:dyDescent="0.25">
      <c r="A110" s="44">
        <v>2248</v>
      </c>
      <c r="B110" s="71" t="s">
        <v>118</v>
      </c>
      <c r="C110" s="72">
        <f t="shared" si="5"/>
        <v>0</v>
      </c>
      <c r="D110" s="74"/>
      <c r="E110" s="74"/>
      <c r="F110" s="74"/>
      <c r="G110" s="157"/>
      <c r="H110" s="72">
        <f t="shared" si="6"/>
        <v>0</v>
      </c>
      <c r="I110" s="74"/>
      <c r="J110" s="74"/>
      <c r="K110" s="74"/>
      <c r="L110" s="158"/>
    </row>
    <row r="111" spans="1:12" ht="24" x14ac:dyDescent="0.25">
      <c r="A111" s="44">
        <v>2249</v>
      </c>
      <c r="B111" s="71" t="s">
        <v>119</v>
      </c>
      <c r="C111" s="72">
        <f t="shared" si="5"/>
        <v>0</v>
      </c>
      <c r="D111" s="74"/>
      <c r="E111" s="74"/>
      <c r="F111" s="74"/>
      <c r="G111" s="157"/>
      <c r="H111" s="72">
        <f t="shared" si="6"/>
        <v>0</v>
      </c>
      <c r="I111" s="74"/>
      <c r="J111" s="74"/>
      <c r="K111" s="74"/>
      <c r="L111" s="158"/>
    </row>
    <row r="112" spans="1:12" x14ac:dyDescent="0.25">
      <c r="A112" s="159">
        <v>2250</v>
      </c>
      <c r="B112" s="71" t="s">
        <v>120</v>
      </c>
      <c r="C112" s="72">
        <f t="shared" si="5"/>
        <v>166</v>
      </c>
      <c r="D112" s="160">
        <f>SUM(D113:D115)</f>
        <v>166</v>
      </c>
      <c r="E112" s="160">
        <f>SUM(E113:E115)</f>
        <v>0</v>
      </c>
      <c r="F112" s="160">
        <f>SUM(F113:F115)</f>
        <v>0</v>
      </c>
      <c r="G112" s="173">
        <f>SUM(G113:G115)</f>
        <v>0</v>
      </c>
      <c r="H112" s="72">
        <f t="shared" si="6"/>
        <v>166</v>
      </c>
      <c r="I112" s="160">
        <f>SUM(I113:I115)</f>
        <v>166</v>
      </c>
      <c r="J112" s="160">
        <f>SUM(J113:J115)</f>
        <v>0</v>
      </c>
      <c r="K112" s="160">
        <f>SUM(K113:K115)</f>
        <v>0</v>
      </c>
      <c r="L112" s="162">
        <f>SUM(L113:L115)</f>
        <v>0</v>
      </c>
    </row>
    <row r="113" spans="1:12" x14ac:dyDescent="0.25">
      <c r="A113" s="44">
        <v>2251</v>
      </c>
      <c r="B113" s="71" t="s">
        <v>121</v>
      </c>
      <c r="C113" s="72">
        <f t="shared" si="5"/>
        <v>166</v>
      </c>
      <c r="D113" s="74">
        <v>166</v>
      </c>
      <c r="E113" s="74"/>
      <c r="F113" s="74"/>
      <c r="G113" s="157"/>
      <c r="H113" s="72">
        <f t="shared" si="6"/>
        <v>166</v>
      </c>
      <c r="I113" s="74">
        <v>166</v>
      </c>
      <c r="J113" s="74"/>
      <c r="K113" s="74"/>
      <c r="L113" s="158"/>
    </row>
    <row r="114" spans="1:12" ht="24" x14ac:dyDescent="0.25">
      <c r="A114" s="44">
        <v>2252</v>
      </c>
      <c r="B114" s="71" t="s">
        <v>122</v>
      </c>
      <c r="C114" s="72">
        <f>SUM(D114:G114)</f>
        <v>0</v>
      </c>
      <c r="D114" s="74"/>
      <c r="E114" s="74"/>
      <c r="F114" s="74"/>
      <c r="G114" s="157"/>
      <c r="H114" s="72">
        <f>SUM(I114:L114)</f>
        <v>0</v>
      </c>
      <c r="I114" s="74"/>
      <c r="J114" s="74"/>
      <c r="K114" s="74"/>
      <c r="L114" s="158"/>
    </row>
    <row r="115" spans="1:12" ht="24" x14ac:dyDescent="0.25">
      <c r="A115" s="44">
        <v>2259</v>
      </c>
      <c r="B115" s="71" t="s">
        <v>123</v>
      </c>
      <c r="C115" s="72">
        <f>SUM(D115:G115)</f>
        <v>0</v>
      </c>
      <c r="D115" s="74"/>
      <c r="E115" s="74"/>
      <c r="F115" s="74"/>
      <c r="G115" s="157"/>
      <c r="H115" s="72">
        <f>SUM(I115:L115)</f>
        <v>0</v>
      </c>
      <c r="I115" s="74"/>
      <c r="J115" s="74"/>
      <c r="K115" s="74"/>
      <c r="L115" s="158"/>
    </row>
    <row r="116" spans="1:12" x14ac:dyDescent="0.25">
      <c r="A116" s="159">
        <v>2260</v>
      </c>
      <c r="B116" s="71" t="s">
        <v>124</v>
      </c>
      <c r="C116" s="72">
        <f t="shared" ref="C116:C187" si="7">SUM(D116:G116)</f>
        <v>26</v>
      </c>
      <c r="D116" s="160">
        <f>SUM(D117:D121)</f>
        <v>26</v>
      </c>
      <c r="E116" s="160">
        <f>SUM(E117:E121)</f>
        <v>0</v>
      </c>
      <c r="F116" s="160">
        <f>SUM(F117:F121)</f>
        <v>0</v>
      </c>
      <c r="G116" s="161">
        <f>SUM(G117:G121)</f>
        <v>0</v>
      </c>
      <c r="H116" s="72">
        <f t="shared" ref="H116:H188" si="8">SUM(I116:L116)</f>
        <v>26</v>
      </c>
      <c r="I116" s="160">
        <f>SUM(I117:I121)</f>
        <v>26</v>
      </c>
      <c r="J116" s="160">
        <f>SUM(J117:J121)</f>
        <v>0</v>
      </c>
      <c r="K116" s="160">
        <f>SUM(K117:K121)</f>
        <v>0</v>
      </c>
      <c r="L116" s="162">
        <f>SUM(L117:L121)</f>
        <v>0</v>
      </c>
    </row>
    <row r="117" spans="1:12" x14ac:dyDescent="0.25">
      <c r="A117" s="44">
        <v>2261</v>
      </c>
      <c r="B117" s="71" t="s">
        <v>125</v>
      </c>
      <c r="C117" s="72">
        <f t="shared" si="7"/>
        <v>0</v>
      </c>
      <c r="D117" s="74"/>
      <c r="E117" s="74"/>
      <c r="F117" s="74"/>
      <c r="G117" s="157"/>
      <c r="H117" s="72">
        <f t="shared" si="8"/>
        <v>0</v>
      </c>
      <c r="I117" s="74"/>
      <c r="J117" s="74"/>
      <c r="K117" s="74"/>
      <c r="L117" s="158"/>
    </row>
    <row r="118" spans="1:12" x14ac:dyDescent="0.25">
      <c r="A118" s="44">
        <v>2262</v>
      </c>
      <c r="B118" s="71" t="s">
        <v>126</v>
      </c>
      <c r="C118" s="72">
        <f t="shared" si="7"/>
        <v>0</v>
      </c>
      <c r="D118" s="74"/>
      <c r="E118" s="74"/>
      <c r="F118" s="74"/>
      <c r="G118" s="157"/>
      <c r="H118" s="72">
        <f t="shared" si="8"/>
        <v>0</v>
      </c>
      <c r="I118" s="74"/>
      <c r="J118" s="74"/>
      <c r="K118" s="74"/>
      <c r="L118" s="158"/>
    </row>
    <row r="119" spans="1:12" x14ac:dyDescent="0.25">
      <c r="A119" s="44">
        <v>2263</v>
      </c>
      <c r="B119" s="71" t="s">
        <v>127</v>
      </c>
      <c r="C119" s="72">
        <f t="shared" si="7"/>
        <v>0</v>
      </c>
      <c r="D119" s="74"/>
      <c r="E119" s="74"/>
      <c r="F119" s="74"/>
      <c r="G119" s="157"/>
      <c r="H119" s="72">
        <f t="shared" si="8"/>
        <v>0</v>
      </c>
      <c r="I119" s="74"/>
      <c r="J119" s="74"/>
      <c r="K119" s="74"/>
      <c r="L119" s="158"/>
    </row>
    <row r="120" spans="1:12" ht="24" x14ac:dyDescent="0.25">
      <c r="A120" s="44">
        <v>2264</v>
      </c>
      <c r="B120" s="71" t="s">
        <v>128</v>
      </c>
      <c r="C120" s="72">
        <f t="shared" si="7"/>
        <v>0</v>
      </c>
      <c r="D120" s="74"/>
      <c r="E120" s="74"/>
      <c r="F120" s="74"/>
      <c r="G120" s="157"/>
      <c r="H120" s="72">
        <f t="shared" si="8"/>
        <v>0</v>
      </c>
      <c r="I120" s="74"/>
      <c r="J120" s="74"/>
      <c r="K120" s="74"/>
      <c r="L120" s="158"/>
    </row>
    <row r="121" spans="1:12" x14ac:dyDescent="0.25">
      <c r="A121" s="44">
        <v>2269</v>
      </c>
      <c r="B121" s="71" t="s">
        <v>129</v>
      </c>
      <c r="C121" s="72">
        <f t="shared" si="7"/>
        <v>26</v>
      </c>
      <c r="D121" s="74">
        <v>26</v>
      </c>
      <c r="E121" s="74"/>
      <c r="F121" s="74"/>
      <c r="G121" s="157"/>
      <c r="H121" s="72">
        <f t="shared" si="8"/>
        <v>26</v>
      </c>
      <c r="I121" s="74">
        <v>26</v>
      </c>
      <c r="J121" s="74"/>
      <c r="K121" s="74"/>
      <c r="L121" s="158"/>
    </row>
    <row r="122" spans="1:12" x14ac:dyDescent="0.25">
      <c r="A122" s="159">
        <v>2270</v>
      </c>
      <c r="B122" s="71" t="s">
        <v>130</v>
      </c>
      <c r="C122" s="72">
        <f t="shared" si="7"/>
        <v>50</v>
      </c>
      <c r="D122" s="160">
        <f>SUM(D123:D127)</f>
        <v>50</v>
      </c>
      <c r="E122" s="160">
        <f>SUM(E123:E127)</f>
        <v>0</v>
      </c>
      <c r="F122" s="160">
        <f>SUM(F123:F127)</f>
        <v>0</v>
      </c>
      <c r="G122" s="161">
        <f>SUM(G123:G127)</f>
        <v>0</v>
      </c>
      <c r="H122" s="72">
        <f t="shared" si="8"/>
        <v>50</v>
      </c>
      <c r="I122" s="160">
        <f>SUM(I123:I127)</f>
        <v>50</v>
      </c>
      <c r="J122" s="160">
        <f>SUM(J123:J127)</f>
        <v>0</v>
      </c>
      <c r="K122" s="160">
        <f>SUM(K123:K127)</f>
        <v>0</v>
      </c>
      <c r="L122" s="162">
        <f>SUM(L123:L127)</f>
        <v>0</v>
      </c>
    </row>
    <row r="123" spans="1:12" x14ac:dyDescent="0.25">
      <c r="A123" s="44">
        <v>2272</v>
      </c>
      <c r="B123" s="174" t="s">
        <v>131</v>
      </c>
      <c r="C123" s="72">
        <f t="shared" si="7"/>
        <v>0</v>
      </c>
      <c r="D123" s="74"/>
      <c r="E123" s="74"/>
      <c r="F123" s="74"/>
      <c r="G123" s="157"/>
      <c r="H123" s="72">
        <f t="shared" si="8"/>
        <v>0</v>
      </c>
      <c r="I123" s="74"/>
      <c r="J123" s="74"/>
      <c r="K123" s="74"/>
      <c r="L123" s="158"/>
    </row>
    <row r="124" spans="1:12" ht="24" x14ac:dyDescent="0.25">
      <c r="A124" s="44">
        <v>2274</v>
      </c>
      <c r="B124" s="175" t="s">
        <v>132</v>
      </c>
      <c r="C124" s="72">
        <f t="shared" si="7"/>
        <v>0</v>
      </c>
      <c r="D124" s="74"/>
      <c r="E124" s="74"/>
      <c r="F124" s="74"/>
      <c r="G124" s="157"/>
      <c r="H124" s="72">
        <f t="shared" si="8"/>
        <v>0</v>
      </c>
      <c r="I124" s="74"/>
      <c r="J124" s="74"/>
      <c r="K124" s="74"/>
      <c r="L124" s="158"/>
    </row>
    <row r="125" spans="1:12" ht="24" x14ac:dyDescent="0.25">
      <c r="A125" s="44">
        <v>2275</v>
      </c>
      <c r="B125" s="71" t="s">
        <v>133</v>
      </c>
      <c r="C125" s="72">
        <f t="shared" si="7"/>
        <v>0</v>
      </c>
      <c r="D125" s="74"/>
      <c r="E125" s="74"/>
      <c r="F125" s="74"/>
      <c r="G125" s="157"/>
      <c r="H125" s="72">
        <f t="shared" si="8"/>
        <v>0</v>
      </c>
      <c r="I125" s="74"/>
      <c r="J125" s="74"/>
      <c r="K125" s="74"/>
      <c r="L125" s="158"/>
    </row>
    <row r="126" spans="1:12" ht="36" x14ac:dyDescent="0.25">
      <c r="A126" s="44">
        <v>2276</v>
      </c>
      <c r="B126" s="71" t="s">
        <v>134</v>
      </c>
      <c r="C126" s="72">
        <f t="shared" si="7"/>
        <v>0</v>
      </c>
      <c r="D126" s="74"/>
      <c r="E126" s="74"/>
      <c r="F126" s="74"/>
      <c r="G126" s="157"/>
      <c r="H126" s="72">
        <f t="shared" si="8"/>
        <v>0</v>
      </c>
      <c r="I126" s="74"/>
      <c r="J126" s="74"/>
      <c r="K126" s="74"/>
      <c r="L126" s="158"/>
    </row>
    <row r="127" spans="1:12" ht="24" x14ac:dyDescent="0.25">
      <c r="A127" s="44">
        <v>2279</v>
      </c>
      <c r="B127" s="71" t="s">
        <v>135</v>
      </c>
      <c r="C127" s="72">
        <f t="shared" si="7"/>
        <v>50</v>
      </c>
      <c r="D127" s="74">
        <v>50</v>
      </c>
      <c r="E127" s="74"/>
      <c r="F127" s="74"/>
      <c r="G127" s="157"/>
      <c r="H127" s="72">
        <f t="shared" si="8"/>
        <v>50</v>
      </c>
      <c r="I127" s="74">
        <v>50</v>
      </c>
      <c r="J127" s="74"/>
      <c r="K127" s="74"/>
      <c r="L127" s="158"/>
    </row>
    <row r="128" spans="1:12" ht="24" x14ac:dyDescent="0.25">
      <c r="A128" s="168">
        <v>2280</v>
      </c>
      <c r="B128" s="65" t="s">
        <v>136</v>
      </c>
      <c r="C128" s="66">
        <f t="shared" ref="C128:L128" si="9">SUM(C129)</f>
        <v>0</v>
      </c>
      <c r="D128" s="169">
        <f t="shared" si="9"/>
        <v>0</v>
      </c>
      <c r="E128" s="169">
        <f t="shared" si="9"/>
        <v>0</v>
      </c>
      <c r="F128" s="169">
        <f t="shared" si="9"/>
        <v>0</v>
      </c>
      <c r="G128" s="169">
        <f t="shared" si="9"/>
        <v>0</v>
      </c>
      <c r="H128" s="66">
        <f t="shared" si="9"/>
        <v>0</v>
      </c>
      <c r="I128" s="169">
        <f t="shared" si="9"/>
        <v>0</v>
      </c>
      <c r="J128" s="169">
        <f t="shared" si="9"/>
        <v>0</v>
      </c>
      <c r="K128" s="169">
        <f t="shared" si="9"/>
        <v>0</v>
      </c>
      <c r="L128" s="176">
        <f t="shared" si="9"/>
        <v>0</v>
      </c>
    </row>
    <row r="129" spans="1:12" ht="24" x14ac:dyDescent="0.25">
      <c r="A129" s="44">
        <v>2283</v>
      </c>
      <c r="B129" s="71" t="s">
        <v>137</v>
      </c>
      <c r="C129" s="72">
        <f>SUM(D129:G129)</f>
        <v>0</v>
      </c>
      <c r="D129" s="74"/>
      <c r="E129" s="74"/>
      <c r="F129" s="74"/>
      <c r="G129" s="157"/>
      <c r="H129" s="72">
        <f>SUM(I129:L129)</f>
        <v>0</v>
      </c>
      <c r="I129" s="74"/>
      <c r="J129" s="74"/>
      <c r="K129" s="74"/>
      <c r="L129" s="158"/>
    </row>
    <row r="130" spans="1:12" ht="38.25" customHeight="1" x14ac:dyDescent="0.25">
      <c r="A130" s="56">
        <v>2300</v>
      </c>
      <c r="B130" s="147" t="s">
        <v>138</v>
      </c>
      <c r="C130" s="57">
        <f t="shared" si="7"/>
        <v>4095</v>
      </c>
      <c r="D130" s="63">
        <f>SUM(D131,D136,D140,D141,D144,D151,D159,D160,D163)</f>
        <v>4095</v>
      </c>
      <c r="E130" s="63">
        <f>SUM(E131,E136,E140,E141,E144,E151,E159,E160,E163)</f>
        <v>0</v>
      </c>
      <c r="F130" s="63">
        <f>SUM(F131,F136,F140,F141,F144,F151,F159,F160,F163)</f>
        <v>0</v>
      </c>
      <c r="G130" s="166">
        <f>SUM(G131,G136,G140,G141,G144,G151,G159,G160,G163)</f>
        <v>0</v>
      </c>
      <c r="H130" s="57">
        <f t="shared" si="8"/>
        <v>4055</v>
      </c>
      <c r="I130" s="63">
        <f>SUM(I131,I136,I140,I141,I144,I151,I159,I160,I163)</f>
        <v>4055</v>
      </c>
      <c r="J130" s="63">
        <f>SUM(J131,J136,J140,J141,J144,J151,J159,J160,J163)</f>
        <v>0</v>
      </c>
      <c r="K130" s="63">
        <f>SUM(K131,K136,K140,K141,K144,K151,K159,K160,K163)</f>
        <v>0</v>
      </c>
      <c r="L130" s="167">
        <f>SUM(L131,L136,L140,L141,L144,L151,L159,L160,L163)</f>
        <v>0</v>
      </c>
    </row>
    <row r="131" spans="1:12" ht="24" x14ac:dyDescent="0.25">
      <c r="A131" s="168">
        <v>2310</v>
      </c>
      <c r="B131" s="65" t="s">
        <v>139</v>
      </c>
      <c r="C131" s="66">
        <f t="shared" si="7"/>
        <v>557</v>
      </c>
      <c r="D131" s="169">
        <f>SUM(D132:D135)</f>
        <v>557</v>
      </c>
      <c r="E131" s="169">
        <f t="shared" ref="E131:L131" si="10">SUM(E132:E135)</f>
        <v>0</v>
      </c>
      <c r="F131" s="169">
        <f t="shared" si="10"/>
        <v>0</v>
      </c>
      <c r="G131" s="170">
        <f t="shared" si="10"/>
        <v>0</v>
      </c>
      <c r="H131" s="66">
        <f t="shared" si="8"/>
        <v>557</v>
      </c>
      <c r="I131" s="169">
        <f t="shared" si="10"/>
        <v>557</v>
      </c>
      <c r="J131" s="169">
        <f t="shared" si="10"/>
        <v>0</v>
      </c>
      <c r="K131" s="169">
        <f t="shared" si="10"/>
        <v>0</v>
      </c>
      <c r="L131" s="171">
        <f t="shared" si="10"/>
        <v>0</v>
      </c>
    </row>
    <row r="132" spans="1:12" x14ac:dyDescent="0.25">
      <c r="A132" s="44">
        <v>2311</v>
      </c>
      <c r="B132" s="71" t="s">
        <v>140</v>
      </c>
      <c r="C132" s="72">
        <f t="shared" si="7"/>
        <v>300</v>
      </c>
      <c r="D132" s="74">
        <v>300</v>
      </c>
      <c r="E132" s="74"/>
      <c r="F132" s="74"/>
      <c r="G132" s="157"/>
      <c r="H132" s="72">
        <f t="shared" si="8"/>
        <v>300</v>
      </c>
      <c r="I132" s="74">
        <v>300</v>
      </c>
      <c r="J132" s="74"/>
      <c r="K132" s="74"/>
      <c r="L132" s="158"/>
    </row>
    <row r="133" spans="1:12" x14ac:dyDescent="0.25">
      <c r="A133" s="44">
        <v>2312</v>
      </c>
      <c r="B133" s="71" t="s">
        <v>141</v>
      </c>
      <c r="C133" s="72">
        <f t="shared" si="7"/>
        <v>257</v>
      </c>
      <c r="D133" s="74">
        <v>257</v>
      </c>
      <c r="E133" s="74"/>
      <c r="F133" s="74"/>
      <c r="G133" s="157"/>
      <c r="H133" s="72">
        <f t="shared" si="8"/>
        <v>257</v>
      </c>
      <c r="I133" s="74">
        <v>257</v>
      </c>
      <c r="J133" s="74"/>
      <c r="K133" s="74"/>
      <c r="L133" s="158"/>
    </row>
    <row r="134" spans="1:12" x14ac:dyDescent="0.25">
      <c r="A134" s="44">
        <v>2313</v>
      </c>
      <c r="B134" s="71" t="s">
        <v>142</v>
      </c>
      <c r="C134" s="72">
        <f t="shared" si="7"/>
        <v>0</v>
      </c>
      <c r="D134" s="74"/>
      <c r="E134" s="74"/>
      <c r="F134" s="74"/>
      <c r="G134" s="157"/>
      <c r="H134" s="72">
        <f t="shared" si="8"/>
        <v>0</v>
      </c>
      <c r="I134" s="74"/>
      <c r="J134" s="74"/>
      <c r="K134" s="74"/>
      <c r="L134" s="158"/>
    </row>
    <row r="135" spans="1:12" ht="36" customHeight="1" x14ac:dyDescent="0.25">
      <c r="A135" s="44">
        <v>2314</v>
      </c>
      <c r="B135" s="71" t="s">
        <v>143</v>
      </c>
      <c r="C135" s="72">
        <f t="shared" si="7"/>
        <v>0</v>
      </c>
      <c r="D135" s="74"/>
      <c r="E135" s="74"/>
      <c r="F135" s="74"/>
      <c r="G135" s="157"/>
      <c r="H135" s="72">
        <f t="shared" si="8"/>
        <v>0</v>
      </c>
      <c r="I135" s="74"/>
      <c r="J135" s="74"/>
      <c r="K135" s="74"/>
      <c r="L135" s="158"/>
    </row>
    <row r="136" spans="1:12" x14ac:dyDescent="0.25">
      <c r="A136" s="159">
        <v>2320</v>
      </c>
      <c r="B136" s="71" t="s">
        <v>144</v>
      </c>
      <c r="C136" s="72">
        <f t="shared" si="7"/>
        <v>72</v>
      </c>
      <c r="D136" s="160">
        <f>SUM(D137:D139)</f>
        <v>72</v>
      </c>
      <c r="E136" s="160">
        <f>SUM(E137:E139)</f>
        <v>0</v>
      </c>
      <c r="F136" s="160">
        <f>SUM(F137:F139)</f>
        <v>0</v>
      </c>
      <c r="G136" s="161">
        <f>SUM(G137:G139)</f>
        <v>0</v>
      </c>
      <c r="H136" s="72">
        <f t="shared" si="8"/>
        <v>80</v>
      </c>
      <c r="I136" s="160">
        <f>SUM(I137:I139)</f>
        <v>80</v>
      </c>
      <c r="J136" s="160">
        <f>SUM(J137:J139)</f>
        <v>0</v>
      </c>
      <c r="K136" s="160">
        <f>SUM(K137:K139)</f>
        <v>0</v>
      </c>
      <c r="L136" s="162">
        <f>SUM(L137:L139)</f>
        <v>0</v>
      </c>
    </row>
    <row r="137" spans="1:12" x14ac:dyDescent="0.25">
      <c r="A137" s="44">
        <v>2321</v>
      </c>
      <c r="B137" s="71" t="s">
        <v>145</v>
      </c>
      <c r="C137" s="72">
        <f t="shared" si="7"/>
        <v>0</v>
      </c>
      <c r="D137" s="74"/>
      <c r="E137" s="74"/>
      <c r="F137" s="74"/>
      <c r="G137" s="157"/>
      <c r="H137" s="72">
        <f t="shared" si="8"/>
        <v>0</v>
      </c>
      <c r="I137" s="74"/>
      <c r="J137" s="74"/>
      <c r="K137" s="74"/>
      <c r="L137" s="158"/>
    </row>
    <row r="138" spans="1:12" x14ac:dyDescent="0.25">
      <c r="A138" s="44">
        <v>2322</v>
      </c>
      <c r="B138" s="71" t="s">
        <v>146</v>
      </c>
      <c r="C138" s="72">
        <f t="shared" si="7"/>
        <v>72</v>
      </c>
      <c r="D138" s="74">
        <v>72</v>
      </c>
      <c r="E138" s="74"/>
      <c r="F138" s="74"/>
      <c r="G138" s="157"/>
      <c r="H138" s="72">
        <f t="shared" si="8"/>
        <v>80</v>
      </c>
      <c r="I138" s="74">
        <v>80</v>
      </c>
      <c r="J138" s="74"/>
      <c r="K138" s="74"/>
      <c r="L138" s="158"/>
    </row>
    <row r="139" spans="1:12" ht="10.5" customHeight="1" x14ac:dyDescent="0.25">
      <c r="A139" s="44">
        <v>2329</v>
      </c>
      <c r="B139" s="71" t="s">
        <v>147</v>
      </c>
      <c r="C139" s="72">
        <f t="shared" si="7"/>
        <v>0</v>
      </c>
      <c r="D139" s="74"/>
      <c r="E139" s="74"/>
      <c r="F139" s="74"/>
      <c r="G139" s="157"/>
      <c r="H139" s="72">
        <f t="shared" si="8"/>
        <v>0</v>
      </c>
      <c r="I139" s="74"/>
      <c r="J139" s="74"/>
      <c r="K139" s="74"/>
      <c r="L139" s="158"/>
    </row>
    <row r="140" spans="1:12" x14ac:dyDescent="0.25">
      <c r="A140" s="159">
        <v>2330</v>
      </c>
      <c r="B140" s="71" t="s">
        <v>148</v>
      </c>
      <c r="C140" s="72">
        <f t="shared" si="7"/>
        <v>0</v>
      </c>
      <c r="D140" s="74"/>
      <c r="E140" s="74"/>
      <c r="F140" s="74"/>
      <c r="G140" s="157"/>
      <c r="H140" s="72">
        <f t="shared" si="8"/>
        <v>0</v>
      </c>
      <c r="I140" s="74"/>
      <c r="J140" s="74"/>
      <c r="K140" s="74"/>
      <c r="L140" s="158"/>
    </row>
    <row r="141" spans="1:12" ht="48" x14ac:dyDescent="0.25">
      <c r="A141" s="159">
        <v>2340</v>
      </c>
      <c r="B141" s="71" t="s">
        <v>149</v>
      </c>
      <c r="C141" s="72">
        <f t="shared" si="7"/>
        <v>72</v>
      </c>
      <c r="D141" s="160">
        <f>SUM(D142:D143)</f>
        <v>72</v>
      </c>
      <c r="E141" s="160">
        <f>SUM(E142:E143)</f>
        <v>0</v>
      </c>
      <c r="F141" s="160">
        <f>SUM(F142:F143)</f>
        <v>0</v>
      </c>
      <c r="G141" s="161">
        <f>SUM(G142:G143)</f>
        <v>0</v>
      </c>
      <c r="H141" s="72">
        <f t="shared" si="8"/>
        <v>72</v>
      </c>
      <c r="I141" s="160">
        <f>SUM(I142:I143)</f>
        <v>72</v>
      </c>
      <c r="J141" s="160">
        <f>SUM(J142:J143)</f>
        <v>0</v>
      </c>
      <c r="K141" s="160">
        <f>SUM(K142:K143)</f>
        <v>0</v>
      </c>
      <c r="L141" s="162">
        <f>SUM(L142:L143)</f>
        <v>0</v>
      </c>
    </row>
    <row r="142" spans="1:12" x14ac:dyDescent="0.25">
      <c r="A142" s="44">
        <v>2341</v>
      </c>
      <c r="B142" s="71" t="s">
        <v>150</v>
      </c>
      <c r="C142" s="72">
        <f t="shared" si="7"/>
        <v>72</v>
      </c>
      <c r="D142" s="74">
        <v>72</v>
      </c>
      <c r="E142" s="74"/>
      <c r="F142" s="74"/>
      <c r="G142" s="157"/>
      <c r="H142" s="72">
        <f t="shared" si="8"/>
        <v>72</v>
      </c>
      <c r="I142" s="74">
        <v>72</v>
      </c>
      <c r="J142" s="74"/>
      <c r="K142" s="74"/>
      <c r="L142" s="158"/>
    </row>
    <row r="143" spans="1:12" ht="24" x14ac:dyDescent="0.25">
      <c r="A143" s="44">
        <v>2344</v>
      </c>
      <c r="B143" s="71" t="s">
        <v>151</v>
      </c>
      <c r="C143" s="72">
        <f t="shared" si="7"/>
        <v>0</v>
      </c>
      <c r="D143" s="74"/>
      <c r="E143" s="74"/>
      <c r="F143" s="74"/>
      <c r="G143" s="157"/>
      <c r="H143" s="72">
        <f t="shared" si="8"/>
        <v>0</v>
      </c>
      <c r="I143" s="74"/>
      <c r="J143" s="74"/>
      <c r="K143" s="74"/>
      <c r="L143" s="158"/>
    </row>
    <row r="144" spans="1:12" ht="24" x14ac:dyDescent="0.25">
      <c r="A144" s="150">
        <v>2350</v>
      </c>
      <c r="B144" s="112" t="s">
        <v>152</v>
      </c>
      <c r="C144" s="117">
        <f t="shared" si="7"/>
        <v>2115</v>
      </c>
      <c r="D144" s="151">
        <f>SUM(D145:D150)</f>
        <v>2115</v>
      </c>
      <c r="E144" s="151">
        <f>SUM(E145:E150)</f>
        <v>0</v>
      </c>
      <c r="F144" s="151">
        <f>SUM(F145:F150)</f>
        <v>0</v>
      </c>
      <c r="G144" s="152">
        <f>SUM(G145:G150)</f>
        <v>0</v>
      </c>
      <c r="H144" s="117">
        <f t="shared" si="8"/>
        <v>2115</v>
      </c>
      <c r="I144" s="151">
        <f>SUM(I145:I150)</f>
        <v>2115</v>
      </c>
      <c r="J144" s="151">
        <f>SUM(J145:J150)</f>
        <v>0</v>
      </c>
      <c r="K144" s="151">
        <f>SUM(K145:K150)</f>
        <v>0</v>
      </c>
      <c r="L144" s="153">
        <f>SUM(L145:L150)</f>
        <v>0</v>
      </c>
    </row>
    <row r="145" spans="1:12" x14ac:dyDescent="0.25">
      <c r="A145" s="38">
        <v>2351</v>
      </c>
      <c r="B145" s="65" t="s">
        <v>153</v>
      </c>
      <c r="C145" s="66">
        <f t="shared" si="7"/>
        <v>300</v>
      </c>
      <c r="D145" s="68">
        <v>300</v>
      </c>
      <c r="E145" s="68"/>
      <c r="F145" s="68"/>
      <c r="G145" s="154"/>
      <c r="H145" s="66">
        <f t="shared" si="8"/>
        <v>300</v>
      </c>
      <c r="I145" s="68">
        <v>300</v>
      </c>
      <c r="J145" s="68"/>
      <c r="K145" s="68"/>
      <c r="L145" s="155"/>
    </row>
    <row r="146" spans="1:12" x14ac:dyDescent="0.25">
      <c r="A146" s="44">
        <v>2352</v>
      </c>
      <c r="B146" s="71" t="s">
        <v>154</v>
      </c>
      <c r="C146" s="72">
        <f t="shared" si="7"/>
        <v>1815</v>
      </c>
      <c r="D146" s="74">
        <v>1815</v>
      </c>
      <c r="E146" s="74"/>
      <c r="F146" s="74"/>
      <c r="G146" s="157"/>
      <c r="H146" s="72">
        <f t="shared" si="8"/>
        <v>1815</v>
      </c>
      <c r="I146" s="74">
        <v>1815</v>
      </c>
      <c r="J146" s="74"/>
      <c r="K146" s="74"/>
      <c r="L146" s="158"/>
    </row>
    <row r="147" spans="1:12" ht="24" x14ac:dyDescent="0.25">
      <c r="A147" s="44">
        <v>2353</v>
      </c>
      <c r="B147" s="71" t="s">
        <v>155</v>
      </c>
      <c r="C147" s="72">
        <f t="shared" si="7"/>
        <v>0</v>
      </c>
      <c r="D147" s="74"/>
      <c r="E147" s="74"/>
      <c r="F147" s="74"/>
      <c r="G147" s="157"/>
      <c r="H147" s="72">
        <f t="shared" si="8"/>
        <v>0</v>
      </c>
      <c r="I147" s="74"/>
      <c r="J147" s="74"/>
      <c r="K147" s="74"/>
      <c r="L147" s="158"/>
    </row>
    <row r="148" spans="1:12" ht="24" x14ac:dyDescent="0.25">
      <c r="A148" s="44">
        <v>2354</v>
      </c>
      <c r="B148" s="71" t="s">
        <v>156</v>
      </c>
      <c r="C148" s="72">
        <f t="shared" si="7"/>
        <v>0</v>
      </c>
      <c r="D148" s="74"/>
      <c r="E148" s="74"/>
      <c r="F148" s="74"/>
      <c r="G148" s="157"/>
      <c r="H148" s="72">
        <f t="shared" si="8"/>
        <v>0</v>
      </c>
      <c r="I148" s="74"/>
      <c r="J148" s="74"/>
      <c r="K148" s="74"/>
      <c r="L148" s="158"/>
    </row>
    <row r="149" spans="1:12" ht="24" x14ac:dyDescent="0.25">
      <c r="A149" s="44">
        <v>2355</v>
      </c>
      <c r="B149" s="71" t="s">
        <v>157</v>
      </c>
      <c r="C149" s="72">
        <f t="shared" si="7"/>
        <v>0</v>
      </c>
      <c r="D149" s="74"/>
      <c r="E149" s="74"/>
      <c r="F149" s="74"/>
      <c r="G149" s="157"/>
      <c r="H149" s="72">
        <f t="shared" si="8"/>
        <v>0</v>
      </c>
      <c r="I149" s="74"/>
      <c r="J149" s="74"/>
      <c r="K149" s="74"/>
      <c r="L149" s="158"/>
    </row>
    <row r="150" spans="1:12" ht="24" x14ac:dyDescent="0.25">
      <c r="A150" s="44">
        <v>2359</v>
      </c>
      <c r="B150" s="71" t="s">
        <v>158</v>
      </c>
      <c r="C150" s="72">
        <f t="shared" si="7"/>
        <v>0</v>
      </c>
      <c r="D150" s="74"/>
      <c r="E150" s="74"/>
      <c r="F150" s="74"/>
      <c r="G150" s="157"/>
      <c r="H150" s="72">
        <f t="shared" si="8"/>
        <v>0</v>
      </c>
      <c r="I150" s="74"/>
      <c r="J150" s="74"/>
      <c r="K150" s="74"/>
      <c r="L150" s="158"/>
    </row>
    <row r="151" spans="1:12" ht="24.75" customHeight="1" x14ac:dyDescent="0.25">
      <c r="A151" s="159">
        <v>2360</v>
      </c>
      <c r="B151" s="71" t="s">
        <v>159</v>
      </c>
      <c r="C151" s="72">
        <f t="shared" si="7"/>
        <v>150</v>
      </c>
      <c r="D151" s="160">
        <f>SUM(D152:D158)</f>
        <v>150</v>
      </c>
      <c r="E151" s="160">
        <f>SUM(E152:E158)</f>
        <v>0</v>
      </c>
      <c r="F151" s="160">
        <f>SUM(F152:F158)</f>
        <v>0</v>
      </c>
      <c r="G151" s="161">
        <f>SUM(G152:G158)</f>
        <v>0</v>
      </c>
      <c r="H151" s="72">
        <f t="shared" si="8"/>
        <v>150</v>
      </c>
      <c r="I151" s="160">
        <f>SUM(I152:I158)</f>
        <v>150</v>
      </c>
      <c r="J151" s="160">
        <f>SUM(J152:J158)</f>
        <v>0</v>
      </c>
      <c r="K151" s="160">
        <f>SUM(K152:K158)</f>
        <v>0</v>
      </c>
      <c r="L151" s="162">
        <f>SUM(L152:L158)</f>
        <v>0</v>
      </c>
    </row>
    <row r="152" spans="1:12" x14ac:dyDescent="0.25">
      <c r="A152" s="43">
        <v>2361</v>
      </c>
      <c r="B152" s="71" t="s">
        <v>160</v>
      </c>
      <c r="C152" s="72">
        <f t="shared" si="7"/>
        <v>0</v>
      </c>
      <c r="D152" s="74">
        <v>0</v>
      </c>
      <c r="E152" s="74"/>
      <c r="F152" s="74"/>
      <c r="G152" s="157"/>
      <c r="H152" s="72">
        <f t="shared" si="8"/>
        <v>0</v>
      </c>
      <c r="I152" s="74"/>
      <c r="J152" s="74"/>
      <c r="K152" s="74"/>
      <c r="L152" s="158"/>
    </row>
    <row r="153" spans="1:12" ht="24" x14ac:dyDescent="0.25">
      <c r="A153" s="43">
        <v>2362</v>
      </c>
      <c r="B153" s="71" t="s">
        <v>161</v>
      </c>
      <c r="C153" s="72">
        <f t="shared" si="7"/>
        <v>150</v>
      </c>
      <c r="D153" s="74">
        <v>150</v>
      </c>
      <c r="E153" s="74"/>
      <c r="F153" s="74"/>
      <c r="G153" s="157"/>
      <c r="H153" s="72">
        <f t="shared" si="8"/>
        <v>150</v>
      </c>
      <c r="I153" s="74">
        <v>150</v>
      </c>
      <c r="J153" s="74"/>
      <c r="K153" s="74"/>
      <c r="L153" s="158"/>
    </row>
    <row r="154" spans="1:12" x14ac:dyDescent="0.25">
      <c r="A154" s="43">
        <v>2363</v>
      </c>
      <c r="B154" s="71" t="s">
        <v>162</v>
      </c>
      <c r="C154" s="72">
        <f t="shared" si="7"/>
        <v>0</v>
      </c>
      <c r="D154" s="74"/>
      <c r="E154" s="74"/>
      <c r="F154" s="74"/>
      <c r="G154" s="157"/>
      <c r="H154" s="72">
        <f t="shared" si="8"/>
        <v>0</v>
      </c>
      <c r="I154" s="74"/>
      <c r="J154" s="74"/>
      <c r="K154" s="74"/>
      <c r="L154" s="158"/>
    </row>
    <row r="155" spans="1:12" x14ac:dyDescent="0.25">
      <c r="A155" s="43">
        <v>2364</v>
      </c>
      <c r="B155" s="71" t="s">
        <v>163</v>
      </c>
      <c r="C155" s="72">
        <f t="shared" si="7"/>
        <v>0</v>
      </c>
      <c r="D155" s="74"/>
      <c r="E155" s="74"/>
      <c r="F155" s="74"/>
      <c r="G155" s="157"/>
      <c r="H155" s="72">
        <f t="shared" si="8"/>
        <v>0</v>
      </c>
      <c r="I155" s="74"/>
      <c r="J155" s="74"/>
      <c r="K155" s="74"/>
      <c r="L155" s="158"/>
    </row>
    <row r="156" spans="1:12" ht="12.75" customHeight="1" x14ac:dyDescent="0.25">
      <c r="A156" s="43">
        <v>2365</v>
      </c>
      <c r="B156" s="71" t="s">
        <v>164</v>
      </c>
      <c r="C156" s="72">
        <f t="shared" si="7"/>
        <v>0</v>
      </c>
      <c r="D156" s="74"/>
      <c r="E156" s="74"/>
      <c r="F156" s="74"/>
      <c r="G156" s="157"/>
      <c r="H156" s="72">
        <f t="shared" si="8"/>
        <v>0</v>
      </c>
      <c r="I156" s="74"/>
      <c r="J156" s="74"/>
      <c r="K156" s="74"/>
      <c r="L156" s="158"/>
    </row>
    <row r="157" spans="1:12" ht="36" x14ac:dyDescent="0.25">
      <c r="A157" s="43">
        <v>2366</v>
      </c>
      <c r="B157" s="71" t="s">
        <v>165</v>
      </c>
      <c r="C157" s="72">
        <f t="shared" si="7"/>
        <v>0</v>
      </c>
      <c r="D157" s="74"/>
      <c r="E157" s="74"/>
      <c r="F157" s="74"/>
      <c r="G157" s="157"/>
      <c r="H157" s="72">
        <f t="shared" si="8"/>
        <v>0</v>
      </c>
      <c r="I157" s="74"/>
      <c r="J157" s="74"/>
      <c r="K157" s="74"/>
      <c r="L157" s="158"/>
    </row>
    <row r="158" spans="1:12" ht="48" x14ac:dyDescent="0.25">
      <c r="A158" s="43">
        <v>2369</v>
      </c>
      <c r="B158" s="71" t="s">
        <v>166</v>
      </c>
      <c r="C158" s="72">
        <f t="shared" si="7"/>
        <v>0</v>
      </c>
      <c r="D158" s="74"/>
      <c r="E158" s="74"/>
      <c r="F158" s="74"/>
      <c r="G158" s="157"/>
      <c r="H158" s="72">
        <f t="shared" si="8"/>
        <v>0</v>
      </c>
      <c r="I158" s="74"/>
      <c r="J158" s="74"/>
      <c r="K158" s="74"/>
      <c r="L158" s="158"/>
    </row>
    <row r="159" spans="1:12" x14ac:dyDescent="0.25">
      <c r="A159" s="150">
        <v>2370</v>
      </c>
      <c r="B159" s="112" t="s">
        <v>167</v>
      </c>
      <c r="C159" s="117">
        <f t="shared" si="7"/>
        <v>1129</v>
      </c>
      <c r="D159" s="163">
        <v>1129</v>
      </c>
      <c r="E159" s="163"/>
      <c r="F159" s="163"/>
      <c r="G159" s="164"/>
      <c r="H159" s="117">
        <f t="shared" si="8"/>
        <v>1081</v>
      </c>
      <c r="I159" s="163">
        <v>1081</v>
      </c>
      <c r="J159" s="163"/>
      <c r="K159" s="163"/>
      <c r="L159" s="165"/>
    </row>
    <row r="160" spans="1:12" x14ac:dyDescent="0.25">
      <c r="A160" s="150">
        <v>2380</v>
      </c>
      <c r="B160" s="112" t="s">
        <v>168</v>
      </c>
      <c r="C160" s="117">
        <f t="shared" si="7"/>
        <v>0</v>
      </c>
      <c r="D160" s="151">
        <f>SUM(D161:D162)</f>
        <v>0</v>
      </c>
      <c r="E160" s="151">
        <f>SUM(E161:E162)</f>
        <v>0</v>
      </c>
      <c r="F160" s="151">
        <f>SUM(F161:F162)</f>
        <v>0</v>
      </c>
      <c r="G160" s="152">
        <f>SUM(G161:G162)</f>
        <v>0</v>
      </c>
      <c r="H160" s="117">
        <f t="shared" si="8"/>
        <v>0</v>
      </c>
      <c r="I160" s="151">
        <f>SUM(I161:I162)</f>
        <v>0</v>
      </c>
      <c r="J160" s="151">
        <f>SUM(J161:J162)</f>
        <v>0</v>
      </c>
      <c r="K160" s="151">
        <f>SUM(K161:K162)</f>
        <v>0</v>
      </c>
      <c r="L160" s="153">
        <f>SUM(L161:L162)</f>
        <v>0</v>
      </c>
    </row>
    <row r="161" spans="1:12" x14ac:dyDescent="0.25">
      <c r="A161" s="37">
        <v>2381</v>
      </c>
      <c r="B161" s="65" t="s">
        <v>169</v>
      </c>
      <c r="C161" s="66">
        <f t="shared" si="7"/>
        <v>0</v>
      </c>
      <c r="D161" s="68"/>
      <c r="E161" s="68"/>
      <c r="F161" s="68"/>
      <c r="G161" s="154"/>
      <c r="H161" s="66">
        <f t="shared" si="8"/>
        <v>0</v>
      </c>
      <c r="I161" s="68"/>
      <c r="J161" s="68"/>
      <c r="K161" s="68"/>
      <c r="L161" s="155"/>
    </row>
    <row r="162" spans="1:12" ht="24" x14ac:dyDescent="0.25">
      <c r="A162" s="43">
        <v>2389</v>
      </c>
      <c r="B162" s="71" t="s">
        <v>170</v>
      </c>
      <c r="C162" s="72">
        <f t="shared" si="7"/>
        <v>0</v>
      </c>
      <c r="D162" s="74"/>
      <c r="E162" s="74"/>
      <c r="F162" s="74"/>
      <c r="G162" s="157"/>
      <c r="H162" s="72">
        <f t="shared" si="8"/>
        <v>0</v>
      </c>
      <c r="I162" s="74"/>
      <c r="J162" s="74"/>
      <c r="K162" s="74"/>
      <c r="L162" s="158"/>
    </row>
    <row r="163" spans="1:12" x14ac:dyDescent="0.25">
      <c r="A163" s="150">
        <v>2390</v>
      </c>
      <c r="B163" s="112" t="s">
        <v>171</v>
      </c>
      <c r="C163" s="117">
        <f t="shared" si="7"/>
        <v>0</v>
      </c>
      <c r="D163" s="163"/>
      <c r="E163" s="163"/>
      <c r="F163" s="163"/>
      <c r="G163" s="164"/>
      <c r="H163" s="117">
        <f t="shared" si="8"/>
        <v>0</v>
      </c>
      <c r="I163" s="163"/>
      <c r="J163" s="163"/>
      <c r="K163" s="163"/>
      <c r="L163" s="165"/>
    </row>
    <row r="164" spans="1:12" x14ac:dyDescent="0.25">
      <c r="A164" s="56">
        <v>2400</v>
      </c>
      <c r="B164" s="147" t="s">
        <v>172</v>
      </c>
      <c r="C164" s="57">
        <f t="shared" si="7"/>
        <v>0</v>
      </c>
      <c r="D164" s="177"/>
      <c r="E164" s="177"/>
      <c r="F164" s="177"/>
      <c r="G164" s="178"/>
      <c r="H164" s="57">
        <f t="shared" si="8"/>
        <v>0</v>
      </c>
      <c r="I164" s="177"/>
      <c r="J164" s="177"/>
      <c r="K164" s="177"/>
      <c r="L164" s="179"/>
    </row>
    <row r="165" spans="1:12" ht="24" x14ac:dyDescent="0.25">
      <c r="A165" s="56">
        <v>2500</v>
      </c>
      <c r="B165" s="147" t="s">
        <v>173</v>
      </c>
      <c r="C165" s="57">
        <f t="shared" si="7"/>
        <v>0</v>
      </c>
      <c r="D165" s="63">
        <f>SUM(D166,D171)</f>
        <v>0</v>
      </c>
      <c r="E165" s="63">
        <f t="shared" ref="E165:G165" si="11">SUM(E166,E171)</f>
        <v>0</v>
      </c>
      <c r="F165" s="63">
        <f t="shared" si="11"/>
        <v>0</v>
      </c>
      <c r="G165" s="63">
        <f t="shared" si="11"/>
        <v>0</v>
      </c>
      <c r="H165" s="57">
        <f t="shared" si="8"/>
        <v>0</v>
      </c>
      <c r="I165" s="63">
        <f>SUM(I166,I171)</f>
        <v>0</v>
      </c>
      <c r="J165" s="63">
        <f t="shared" ref="J165:L165" si="12">SUM(J166,J171)</f>
        <v>0</v>
      </c>
      <c r="K165" s="63">
        <f t="shared" si="12"/>
        <v>0</v>
      </c>
      <c r="L165" s="149">
        <f t="shared" si="12"/>
        <v>0</v>
      </c>
    </row>
    <row r="166" spans="1:12" ht="16.5" customHeight="1" x14ac:dyDescent="0.25">
      <c r="A166" s="168">
        <v>2510</v>
      </c>
      <c r="B166" s="65" t="s">
        <v>174</v>
      </c>
      <c r="C166" s="66">
        <f t="shared" si="7"/>
        <v>0</v>
      </c>
      <c r="D166" s="169">
        <f>SUM(D167:D170)</f>
        <v>0</v>
      </c>
      <c r="E166" s="169">
        <f t="shared" ref="E166:G166" si="13">SUM(E167:E170)</f>
        <v>0</v>
      </c>
      <c r="F166" s="169">
        <f t="shared" si="13"/>
        <v>0</v>
      </c>
      <c r="G166" s="169">
        <f t="shared" si="13"/>
        <v>0</v>
      </c>
      <c r="H166" s="66">
        <f t="shared" si="8"/>
        <v>0</v>
      </c>
      <c r="I166" s="169">
        <f>SUM(I167:I170)</f>
        <v>0</v>
      </c>
      <c r="J166" s="169">
        <f t="shared" ref="J166:L166" si="14">SUM(J167:J170)</f>
        <v>0</v>
      </c>
      <c r="K166" s="169">
        <f t="shared" si="14"/>
        <v>0</v>
      </c>
      <c r="L166" s="180">
        <f t="shared" si="14"/>
        <v>0</v>
      </c>
    </row>
    <row r="167" spans="1:12" ht="24" x14ac:dyDescent="0.25">
      <c r="A167" s="44">
        <v>2512</v>
      </c>
      <c r="B167" s="71" t="s">
        <v>175</v>
      </c>
      <c r="C167" s="72">
        <f t="shared" si="7"/>
        <v>0</v>
      </c>
      <c r="D167" s="74"/>
      <c r="E167" s="74"/>
      <c r="F167" s="74"/>
      <c r="G167" s="157"/>
      <c r="H167" s="72">
        <f t="shared" si="8"/>
        <v>0</v>
      </c>
      <c r="I167" s="74"/>
      <c r="J167" s="74"/>
      <c r="K167" s="74"/>
      <c r="L167" s="158"/>
    </row>
    <row r="168" spans="1:12" ht="36" x14ac:dyDescent="0.25">
      <c r="A168" s="44">
        <v>2513</v>
      </c>
      <c r="B168" s="71" t="s">
        <v>176</v>
      </c>
      <c r="C168" s="72">
        <f t="shared" si="7"/>
        <v>0</v>
      </c>
      <c r="D168" s="74"/>
      <c r="E168" s="74"/>
      <c r="F168" s="74"/>
      <c r="G168" s="157"/>
      <c r="H168" s="72">
        <f t="shared" si="8"/>
        <v>0</v>
      </c>
      <c r="I168" s="74"/>
      <c r="J168" s="74"/>
      <c r="K168" s="74"/>
      <c r="L168" s="158"/>
    </row>
    <row r="169" spans="1:12" ht="24" x14ac:dyDescent="0.25">
      <c r="A169" s="44">
        <v>2515</v>
      </c>
      <c r="B169" s="71" t="s">
        <v>177</v>
      </c>
      <c r="C169" s="72">
        <f t="shared" si="7"/>
        <v>0</v>
      </c>
      <c r="D169" s="74"/>
      <c r="E169" s="74"/>
      <c r="F169" s="74"/>
      <c r="G169" s="157"/>
      <c r="H169" s="72">
        <f t="shared" si="8"/>
        <v>0</v>
      </c>
      <c r="I169" s="74"/>
      <c r="J169" s="74"/>
      <c r="K169" s="74"/>
      <c r="L169" s="158"/>
    </row>
    <row r="170" spans="1:12" ht="24" x14ac:dyDescent="0.25">
      <c r="A170" s="44">
        <v>2519</v>
      </c>
      <c r="B170" s="71" t="s">
        <v>178</v>
      </c>
      <c r="C170" s="72">
        <f t="shared" si="7"/>
        <v>0</v>
      </c>
      <c r="D170" s="74"/>
      <c r="E170" s="74"/>
      <c r="F170" s="74"/>
      <c r="G170" s="157"/>
      <c r="H170" s="72">
        <f t="shared" si="8"/>
        <v>0</v>
      </c>
      <c r="I170" s="74"/>
      <c r="J170" s="74"/>
      <c r="K170" s="74"/>
      <c r="L170" s="158"/>
    </row>
    <row r="171" spans="1:12" ht="24" x14ac:dyDescent="0.25">
      <c r="A171" s="159">
        <v>2520</v>
      </c>
      <c r="B171" s="71" t="s">
        <v>179</v>
      </c>
      <c r="C171" s="72">
        <f t="shared" si="7"/>
        <v>0</v>
      </c>
      <c r="D171" s="74"/>
      <c r="E171" s="74"/>
      <c r="F171" s="74"/>
      <c r="G171" s="157"/>
      <c r="H171" s="72">
        <f t="shared" si="8"/>
        <v>0</v>
      </c>
      <c r="I171" s="74"/>
      <c r="J171" s="74"/>
      <c r="K171" s="74"/>
      <c r="L171" s="158"/>
    </row>
    <row r="172" spans="1:12" s="182" customFormat="1" ht="36" customHeight="1" x14ac:dyDescent="0.25">
      <c r="A172" s="19">
        <v>2800</v>
      </c>
      <c r="B172" s="65" t="s">
        <v>180</v>
      </c>
      <c r="C172" s="66">
        <f t="shared" si="7"/>
        <v>0</v>
      </c>
      <c r="D172" s="40"/>
      <c r="E172" s="40"/>
      <c r="F172" s="40"/>
      <c r="G172" s="41"/>
      <c r="H172" s="66">
        <f t="shared" si="8"/>
        <v>0</v>
      </c>
      <c r="I172" s="40"/>
      <c r="J172" s="40"/>
      <c r="K172" s="40"/>
      <c r="L172" s="42"/>
    </row>
    <row r="173" spans="1:12" x14ac:dyDescent="0.25">
      <c r="A173" s="142">
        <v>3000</v>
      </c>
      <c r="B173" s="142" t="s">
        <v>181</v>
      </c>
      <c r="C173" s="143">
        <f t="shared" si="7"/>
        <v>0</v>
      </c>
      <c r="D173" s="144">
        <f>SUM(D174,D184)</f>
        <v>0</v>
      </c>
      <c r="E173" s="144">
        <f>SUM(E174,E184)</f>
        <v>0</v>
      </c>
      <c r="F173" s="144">
        <f>SUM(F174,F184)</f>
        <v>0</v>
      </c>
      <c r="G173" s="145">
        <f>SUM(G174,G184)</f>
        <v>0</v>
      </c>
      <c r="H173" s="143">
        <f t="shared" si="8"/>
        <v>0</v>
      </c>
      <c r="I173" s="144">
        <f>SUM(I174,I184)</f>
        <v>0</v>
      </c>
      <c r="J173" s="144">
        <f>SUM(J174,J184)</f>
        <v>0</v>
      </c>
      <c r="K173" s="144">
        <f>SUM(K174,K184)</f>
        <v>0</v>
      </c>
      <c r="L173" s="146">
        <f>SUM(L174,L184)</f>
        <v>0</v>
      </c>
    </row>
    <row r="174" spans="1:12" ht="24" x14ac:dyDescent="0.25">
      <c r="A174" s="56">
        <v>3200</v>
      </c>
      <c r="B174" s="183" t="s">
        <v>182</v>
      </c>
      <c r="C174" s="184">
        <f t="shared" si="7"/>
        <v>0</v>
      </c>
      <c r="D174" s="63">
        <f>SUM(D175,D179)</f>
        <v>0</v>
      </c>
      <c r="E174" s="63">
        <f t="shared" ref="E174:G174" si="15">SUM(E175,E179)</f>
        <v>0</v>
      </c>
      <c r="F174" s="63">
        <f t="shared" si="15"/>
        <v>0</v>
      </c>
      <c r="G174" s="63">
        <f t="shared" si="15"/>
        <v>0</v>
      </c>
      <c r="H174" s="57">
        <f t="shared" si="8"/>
        <v>0</v>
      </c>
      <c r="I174" s="63">
        <f>SUM(I175,I179)</f>
        <v>0</v>
      </c>
      <c r="J174" s="63">
        <f t="shared" ref="J174:L174" si="16">SUM(J175,J179)</f>
        <v>0</v>
      </c>
      <c r="K174" s="63">
        <f t="shared" si="16"/>
        <v>0</v>
      </c>
      <c r="L174" s="149">
        <f t="shared" si="16"/>
        <v>0</v>
      </c>
    </row>
    <row r="175" spans="1:12" ht="36" x14ac:dyDescent="0.25">
      <c r="A175" s="168">
        <v>3260</v>
      </c>
      <c r="B175" s="65" t="s">
        <v>183</v>
      </c>
      <c r="C175" s="66">
        <f t="shared" si="7"/>
        <v>0</v>
      </c>
      <c r="D175" s="169">
        <f>SUM(D176:D178)</f>
        <v>0</v>
      </c>
      <c r="E175" s="169">
        <f>SUM(E176:E178)</f>
        <v>0</v>
      </c>
      <c r="F175" s="169">
        <f>SUM(F176:F178)</f>
        <v>0</v>
      </c>
      <c r="G175" s="170">
        <f>SUM(G176:G178)</f>
        <v>0</v>
      </c>
      <c r="H175" s="66">
        <f t="shared" si="8"/>
        <v>0</v>
      </c>
      <c r="I175" s="169">
        <f>SUM(I176:I178)</f>
        <v>0</v>
      </c>
      <c r="J175" s="169">
        <f>SUM(J176:J178)</f>
        <v>0</v>
      </c>
      <c r="K175" s="169">
        <f>SUM(K176:K178)</f>
        <v>0</v>
      </c>
      <c r="L175" s="171">
        <f>SUM(L176:L178)</f>
        <v>0</v>
      </c>
    </row>
    <row r="176" spans="1:12" ht="24" x14ac:dyDescent="0.25">
      <c r="A176" s="44">
        <v>3261</v>
      </c>
      <c r="B176" s="71" t="s">
        <v>184</v>
      </c>
      <c r="C176" s="72">
        <f>SUM(D176:G176)</f>
        <v>0</v>
      </c>
      <c r="D176" s="74"/>
      <c r="E176" s="74"/>
      <c r="F176" s="74"/>
      <c r="G176" s="157"/>
      <c r="H176" s="72">
        <f>SUM(I176:L176)</f>
        <v>0</v>
      </c>
      <c r="I176" s="74"/>
      <c r="J176" s="74"/>
      <c r="K176" s="74"/>
      <c r="L176" s="158"/>
    </row>
    <row r="177" spans="1:12" ht="36" x14ac:dyDescent="0.25">
      <c r="A177" s="44">
        <v>3262</v>
      </c>
      <c r="B177" s="71" t="s">
        <v>185</v>
      </c>
      <c r="C177" s="72">
        <f>SUM(D177:G177)</f>
        <v>0</v>
      </c>
      <c r="D177" s="74"/>
      <c r="E177" s="74"/>
      <c r="F177" s="74"/>
      <c r="G177" s="157"/>
      <c r="H177" s="72">
        <f>SUM(I177:L177)</f>
        <v>0</v>
      </c>
      <c r="I177" s="74"/>
      <c r="J177" s="74"/>
      <c r="K177" s="74"/>
      <c r="L177" s="158"/>
    </row>
    <row r="178" spans="1:12" ht="24" x14ac:dyDescent="0.25">
      <c r="A178" s="44">
        <v>3263</v>
      </c>
      <c r="B178" s="71" t="s">
        <v>186</v>
      </c>
      <c r="C178" s="72">
        <f>SUM(D178:G178)</f>
        <v>0</v>
      </c>
      <c r="D178" s="74"/>
      <c r="E178" s="74"/>
      <c r="F178" s="74"/>
      <c r="G178" s="157"/>
      <c r="H178" s="72">
        <f>SUM(I178:L178)</f>
        <v>0</v>
      </c>
      <c r="I178" s="74"/>
      <c r="J178" s="74"/>
      <c r="K178" s="74"/>
      <c r="L178" s="158"/>
    </row>
    <row r="179" spans="1:12" ht="84" x14ac:dyDescent="0.25">
      <c r="A179" s="168">
        <v>3290</v>
      </c>
      <c r="B179" s="65" t="s">
        <v>187</v>
      </c>
      <c r="C179" s="185">
        <f t="shared" ref="C179:C183" si="17">SUM(D179:G179)</f>
        <v>0</v>
      </c>
      <c r="D179" s="169">
        <f>SUM(D180:D183)</f>
        <v>0</v>
      </c>
      <c r="E179" s="169">
        <f t="shared" ref="E179:G179" si="18">SUM(E180:E183)</f>
        <v>0</v>
      </c>
      <c r="F179" s="169">
        <f t="shared" si="18"/>
        <v>0</v>
      </c>
      <c r="G179" s="169">
        <f t="shared" si="18"/>
        <v>0</v>
      </c>
      <c r="H179" s="185">
        <f t="shared" ref="H179:H183" si="19">SUM(I179:L179)</f>
        <v>0</v>
      </c>
      <c r="I179" s="169">
        <f>SUM(I180:I183)</f>
        <v>0</v>
      </c>
      <c r="J179" s="169">
        <f t="shared" ref="J179:L179" si="20">SUM(J180:J183)</f>
        <v>0</v>
      </c>
      <c r="K179" s="169">
        <f t="shared" si="20"/>
        <v>0</v>
      </c>
      <c r="L179" s="186">
        <f t="shared" si="20"/>
        <v>0</v>
      </c>
    </row>
    <row r="180" spans="1:12" ht="72" x14ac:dyDescent="0.25">
      <c r="A180" s="44">
        <v>3291</v>
      </c>
      <c r="B180" s="71" t="s">
        <v>188</v>
      </c>
      <c r="C180" s="72">
        <f t="shared" si="17"/>
        <v>0</v>
      </c>
      <c r="D180" s="74"/>
      <c r="E180" s="74"/>
      <c r="F180" s="74"/>
      <c r="G180" s="187"/>
      <c r="H180" s="72">
        <f t="shared" si="19"/>
        <v>0</v>
      </c>
      <c r="I180" s="74"/>
      <c r="J180" s="74"/>
      <c r="K180" s="74"/>
      <c r="L180" s="158"/>
    </row>
    <row r="181" spans="1:12" ht="72" x14ac:dyDescent="0.25">
      <c r="A181" s="44">
        <v>3292</v>
      </c>
      <c r="B181" s="71" t="s">
        <v>189</v>
      </c>
      <c r="C181" s="72">
        <f t="shared" si="17"/>
        <v>0</v>
      </c>
      <c r="D181" s="74"/>
      <c r="E181" s="74"/>
      <c r="F181" s="74"/>
      <c r="G181" s="187"/>
      <c r="H181" s="72">
        <f t="shared" si="19"/>
        <v>0</v>
      </c>
      <c r="I181" s="74"/>
      <c r="J181" s="74"/>
      <c r="K181" s="74"/>
      <c r="L181" s="158"/>
    </row>
    <row r="182" spans="1:12" ht="72" x14ac:dyDescent="0.25">
      <c r="A182" s="44">
        <v>3293</v>
      </c>
      <c r="B182" s="71" t="s">
        <v>190</v>
      </c>
      <c r="C182" s="72">
        <f t="shared" si="17"/>
        <v>0</v>
      </c>
      <c r="D182" s="74"/>
      <c r="E182" s="74"/>
      <c r="F182" s="74"/>
      <c r="G182" s="187"/>
      <c r="H182" s="72">
        <f t="shared" si="19"/>
        <v>0</v>
      </c>
      <c r="I182" s="74"/>
      <c r="J182" s="74"/>
      <c r="K182" s="74"/>
      <c r="L182" s="158"/>
    </row>
    <row r="183" spans="1:12" ht="60" x14ac:dyDescent="0.25">
      <c r="A183" s="188">
        <v>3294</v>
      </c>
      <c r="B183" s="71" t="s">
        <v>191</v>
      </c>
      <c r="C183" s="185">
        <f t="shared" si="17"/>
        <v>0</v>
      </c>
      <c r="D183" s="189"/>
      <c r="E183" s="189"/>
      <c r="F183" s="189"/>
      <c r="G183" s="190"/>
      <c r="H183" s="185">
        <f t="shared" si="19"/>
        <v>0</v>
      </c>
      <c r="I183" s="189"/>
      <c r="J183" s="189"/>
      <c r="K183" s="189"/>
      <c r="L183" s="191"/>
    </row>
    <row r="184" spans="1:12" ht="48" x14ac:dyDescent="0.25">
      <c r="A184" s="192">
        <v>3300</v>
      </c>
      <c r="B184" s="183" t="s">
        <v>192</v>
      </c>
      <c r="C184" s="193">
        <f t="shared" si="7"/>
        <v>0</v>
      </c>
      <c r="D184" s="194">
        <f>SUM(D185:D186)</f>
        <v>0</v>
      </c>
      <c r="E184" s="194">
        <f t="shared" ref="E184:G184" si="21">SUM(E185:E186)</f>
        <v>0</v>
      </c>
      <c r="F184" s="194">
        <f t="shared" si="21"/>
        <v>0</v>
      </c>
      <c r="G184" s="194">
        <f t="shared" si="21"/>
        <v>0</v>
      </c>
      <c r="H184" s="193">
        <f t="shared" si="8"/>
        <v>0</v>
      </c>
      <c r="I184" s="194">
        <f>SUM(I185:I186)</f>
        <v>0</v>
      </c>
      <c r="J184" s="194">
        <f t="shared" ref="J184:L184" si="22">SUM(J185:J186)</f>
        <v>0</v>
      </c>
      <c r="K184" s="194">
        <f t="shared" si="22"/>
        <v>0</v>
      </c>
      <c r="L184" s="149">
        <f t="shared" si="22"/>
        <v>0</v>
      </c>
    </row>
    <row r="185" spans="1:12" ht="48" x14ac:dyDescent="0.25">
      <c r="A185" s="111">
        <v>3310</v>
      </c>
      <c r="B185" s="112" t="s">
        <v>193</v>
      </c>
      <c r="C185" s="195">
        <f t="shared" si="7"/>
        <v>0</v>
      </c>
      <c r="D185" s="163"/>
      <c r="E185" s="163"/>
      <c r="F185" s="163"/>
      <c r="G185" s="164"/>
      <c r="H185" s="195">
        <f t="shared" si="8"/>
        <v>0</v>
      </c>
      <c r="I185" s="163"/>
      <c r="J185" s="163"/>
      <c r="K185" s="163"/>
      <c r="L185" s="165"/>
    </row>
    <row r="186" spans="1:12" ht="48.75" customHeight="1" x14ac:dyDescent="0.25">
      <c r="A186" s="38">
        <v>3320</v>
      </c>
      <c r="B186" s="65" t="s">
        <v>194</v>
      </c>
      <c r="C186" s="66">
        <f t="shared" si="7"/>
        <v>0</v>
      </c>
      <c r="D186" s="68"/>
      <c r="E186" s="68"/>
      <c r="F186" s="68"/>
      <c r="G186" s="154"/>
      <c r="H186" s="66">
        <f t="shared" si="8"/>
        <v>0</v>
      </c>
      <c r="I186" s="68"/>
      <c r="J186" s="68"/>
      <c r="K186" s="68"/>
      <c r="L186" s="155"/>
    </row>
    <row r="187" spans="1:12" x14ac:dyDescent="0.25">
      <c r="A187" s="196">
        <v>4000</v>
      </c>
      <c r="B187" s="142" t="s">
        <v>195</v>
      </c>
      <c r="C187" s="143">
        <f t="shared" si="7"/>
        <v>0</v>
      </c>
      <c r="D187" s="144">
        <f>SUM(D188,D191)</f>
        <v>0</v>
      </c>
      <c r="E187" s="144">
        <f>SUM(E188,E191)</f>
        <v>0</v>
      </c>
      <c r="F187" s="144">
        <f>SUM(F188,F191)</f>
        <v>0</v>
      </c>
      <c r="G187" s="145">
        <f>SUM(G188,G191)</f>
        <v>0</v>
      </c>
      <c r="H187" s="143">
        <f t="shared" si="8"/>
        <v>0</v>
      </c>
      <c r="I187" s="144">
        <f>SUM(I188,I191)</f>
        <v>0</v>
      </c>
      <c r="J187" s="144">
        <f>SUM(J188,J191)</f>
        <v>0</v>
      </c>
      <c r="K187" s="144">
        <f>SUM(K188,K191)</f>
        <v>0</v>
      </c>
      <c r="L187" s="146">
        <f>SUM(L188,L191)</f>
        <v>0</v>
      </c>
    </row>
    <row r="188" spans="1:12" ht="24" x14ac:dyDescent="0.25">
      <c r="A188" s="197">
        <v>4200</v>
      </c>
      <c r="B188" s="147" t="s">
        <v>196</v>
      </c>
      <c r="C188" s="57">
        <f>SUM(D188:G188)</f>
        <v>0</v>
      </c>
      <c r="D188" s="63">
        <f>SUM(D189,D190)</f>
        <v>0</v>
      </c>
      <c r="E188" s="63">
        <f>SUM(E189,E190)</f>
        <v>0</v>
      </c>
      <c r="F188" s="63">
        <f>SUM(F189,F190)</f>
        <v>0</v>
      </c>
      <c r="G188" s="166">
        <f>SUM(G189,G190)</f>
        <v>0</v>
      </c>
      <c r="H188" s="57">
        <f t="shared" si="8"/>
        <v>0</v>
      </c>
      <c r="I188" s="63">
        <f>SUM(I189,I190)</f>
        <v>0</v>
      </c>
      <c r="J188" s="63">
        <f>SUM(J189,J190)</f>
        <v>0</v>
      </c>
      <c r="K188" s="63">
        <f>SUM(K189,K190)</f>
        <v>0</v>
      </c>
      <c r="L188" s="167">
        <f>SUM(L189,L190)</f>
        <v>0</v>
      </c>
    </row>
    <row r="189" spans="1:12" ht="36" x14ac:dyDescent="0.25">
      <c r="A189" s="168">
        <v>4240</v>
      </c>
      <c r="B189" s="65" t="s">
        <v>197</v>
      </c>
      <c r="C189" s="66">
        <f t="shared" ref="C189:C264" si="23">SUM(D189:G189)</f>
        <v>0</v>
      </c>
      <c r="D189" s="68"/>
      <c r="E189" s="68"/>
      <c r="F189" s="68"/>
      <c r="G189" s="154"/>
      <c r="H189" s="66">
        <f t="shared" ref="H189:H263" si="24">SUM(I189:L189)</f>
        <v>0</v>
      </c>
      <c r="I189" s="68"/>
      <c r="J189" s="68"/>
      <c r="K189" s="68"/>
      <c r="L189" s="155"/>
    </row>
    <row r="190" spans="1:12" ht="24" x14ac:dyDescent="0.25">
      <c r="A190" s="159">
        <v>4250</v>
      </c>
      <c r="B190" s="71" t="s">
        <v>198</v>
      </c>
      <c r="C190" s="72">
        <f t="shared" si="23"/>
        <v>0</v>
      </c>
      <c r="D190" s="74"/>
      <c r="E190" s="74"/>
      <c r="F190" s="74"/>
      <c r="G190" s="157"/>
      <c r="H190" s="72">
        <f t="shared" si="24"/>
        <v>0</v>
      </c>
      <c r="I190" s="74"/>
      <c r="J190" s="74"/>
      <c r="K190" s="74"/>
      <c r="L190" s="158"/>
    </row>
    <row r="191" spans="1:12" x14ac:dyDescent="0.25">
      <c r="A191" s="56">
        <v>4300</v>
      </c>
      <c r="B191" s="147" t="s">
        <v>199</v>
      </c>
      <c r="C191" s="57">
        <f t="shared" si="23"/>
        <v>0</v>
      </c>
      <c r="D191" s="63">
        <f>SUM(D192)</f>
        <v>0</v>
      </c>
      <c r="E191" s="63">
        <f>SUM(E192)</f>
        <v>0</v>
      </c>
      <c r="F191" s="63">
        <f>SUM(F192)</f>
        <v>0</v>
      </c>
      <c r="G191" s="166">
        <f>SUM(G192)</f>
        <v>0</v>
      </c>
      <c r="H191" s="57">
        <f t="shared" si="24"/>
        <v>0</v>
      </c>
      <c r="I191" s="63">
        <f>SUM(I192)</f>
        <v>0</v>
      </c>
      <c r="J191" s="63">
        <f>SUM(J192)</f>
        <v>0</v>
      </c>
      <c r="K191" s="63">
        <f>SUM(K192)</f>
        <v>0</v>
      </c>
      <c r="L191" s="167">
        <f>SUM(L192)</f>
        <v>0</v>
      </c>
    </row>
    <row r="192" spans="1:12" ht="24" x14ac:dyDescent="0.25">
      <c r="A192" s="168">
        <v>4310</v>
      </c>
      <c r="B192" s="65" t="s">
        <v>200</v>
      </c>
      <c r="C192" s="66">
        <f>SUM(D192:G192)</f>
        <v>0</v>
      </c>
      <c r="D192" s="169">
        <f>SUM(D193:D193)</f>
        <v>0</v>
      </c>
      <c r="E192" s="169">
        <f>SUM(E193:E193)</f>
        <v>0</v>
      </c>
      <c r="F192" s="169">
        <f>SUM(F193:F193)</f>
        <v>0</v>
      </c>
      <c r="G192" s="170">
        <f>SUM(G193:G193)</f>
        <v>0</v>
      </c>
      <c r="H192" s="66">
        <f t="shared" si="24"/>
        <v>0</v>
      </c>
      <c r="I192" s="169">
        <f>SUM(I193:I193)</f>
        <v>0</v>
      </c>
      <c r="J192" s="169">
        <f>SUM(J193:J193)</f>
        <v>0</v>
      </c>
      <c r="K192" s="169">
        <f>SUM(K193:K193)</f>
        <v>0</v>
      </c>
      <c r="L192" s="171">
        <f>SUM(L193:L193)</f>
        <v>0</v>
      </c>
    </row>
    <row r="193" spans="1:12" ht="36" x14ac:dyDescent="0.25">
      <c r="A193" s="44">
        <v>4311</v>
      </c>
      <c r="B193" s="71" t="s">
        <v>201</v>
      </c>
      <c r="C193" s="72">
        <f t="shared" si="23"/>
        <v>0</v>
      </c>
      <c r="D193" s="74"/>
      <c r="E193" s="74"/>
      <c r="F193" s="74"/>
      <c r="G193" s="157"/>
      <c r="H193" s="72">
        <f t="shared" si="24"/>
        <v>0</v>
      </c>
      <c r="I193" s="74"/>
      <c r="J193" s="74"/>
      <c r="K193" s="74"/>
      <c r="L193" s="158"/>
    </row>
    <row r="194" spans="1:12" s="24" customFormat="1" ht="24" x14ac:dyDescent="0.25">
      <c r="A194" s="198"/>
      <c r="B194" s="19" t="s">
        <v>202</v>
      </c>
      <c r="C194" s="138">
        <f t="shared" si="23"/>
        <v>1678</v>
      </c>
      <c r="D194" s="139">
        <f>SUM(D195,D230,D269)</f>
        <v>1678</v>
      </c>
      <c r="E194" s="139">
        <f>SUM(E195,E230,E269)</f>
        <v>0</v>
      </c>
      <c r="F194" s="139">
        <f>SUM(F195,F230,F269)</f>
        <v>0</v>
      </c>
      <c r="G194" s="139">
        <f>SUM(G195,G230,G269)</f>
        <v>0</v>
      </c>
      <c r="H194" s="138">
        <f t="shared" si="24"/>
        <v>1678</v>
      </c>
      <c r="I194" s="139">
        <f>SUM(I195,I230,I269)</f>
        <v>1678</v>
      </c>
      <c r="J194" s="139">
        <f>SUM(J195,J230,J269)</f>
        <v>0</v>
      </c>
      <c r="K194" s="139">
        <f>SUM(K195,K230,K269)</f>
        <v>0</v>
      </c>
      <c r="L194" s="199">
        <f>SUM(L195,L230,L269)</f>
        <v>0</v>
      </c>
    </row>
    <row r="195" spans="1:12" x14ac:dyDescent="0.25">
      <c r="A195" s="142">
        <v>5000</v>
      </c>
      <c r="B195" s="142" t="s">
        <v>203</v>
      </c>
      <c r="C195" s="143">
        <f t="shared" si="23"/>
        <v>1678</v>
      </c>
      <c r="D195" s="144">
        <f>D196+D204</f>
        <v>1678</v>
      </c>
      <c r="E195" s="144">
        <f>E196+E204</f>
        <v>0</v>
      </c>
      <c r="F195" s="144">
        <f>F196+F204</f>
        <v>0</v>
      </c>
      <c r="G195" s="144">
        <f>G196+G204</f>
        <v>0</v>
      </c>
      <c r="H195" s="143">
        <f t="shared" si="24"/>
        <v>1678</v>
      </c>
      <c r="I195" s="144">
        <f>I196+I204</f>
        <v>1678</v>
      </c>
      <c r="J195" s="144">
        <f>J196+J204</f>
        <v>0</v>
      </c>
      <c r="K195" s="144">
        <f>K196+K204</f>
        <v>0</v>
      </c>
      <c r="L195" s="200">
        <f>L196+L204</f>
        <v>0</v>
      </c>
    </row>
    <row r="196" spans="1:12" x14ac:dyDescent="0.25">
      <c r="A196" s="56">
        <v>5100</v>
      </c>
      <c r="B196" s="147" t="s">
        <v>204</v>
      </c>
      <c r="C196" s="57">
        <f t="shared" si="23"/>
        <v>0</v>
      </c>
      <c r="D196" s="63">
        <f>D197+D198+D201+D202+D203</f>
        <v>0</v>
      </c>
      <c r="E196" s="63">
        <f>E197+E198+E201+E202+E203</f>
        <v>0</v>
      </c>
      <c r="F196" s="63">
        <f>F197+F198+F201+F202+F203</f>
        <v>0</v>
      </c>
      <c r="G196" s="166">
        <f>G197+G198+G201+G202+G203</f>
        <v>0</v>
      </c>
      <c r="H196" s="57">
        <f t="shared" si="24"/>
        <v>0</v>
      </c>
      <c r="I196" s="63">
        <f>I197+I198+I201+I202+I203</f>
        <v>0</v>
      </c>
      <c r="J196" s="63">
        <f>J197+J198+J201+J202+J203</f>
        <v>0</v>
      </c>
      <c r="K196" s="63">
        <f>K197+K198+K201+K202+K203</f>
        <v>0</v>
      </c>
      <c r="L196" s="167">
        <f>L197+L198+L201+L202+L203</f>
        <v>0</v>
      </c>
    </row>
    <row r="197" spans="1:12" x14ac:dyDescent="0.25">
      <c r="A197" s="168">
        <v>5110</v>
      </c>
      <c r="B197" s="65" t="s">
        <v>205</v>
      </c>
      <c r="C197" s="66">
        <f t="shared" si="23"/>
        <v>0</v>
      </c>
      <c r="D197" s="68"/>
      <c r="E197" s="68"/>
      <c r="F197" s="68"/>
      <c r="G197" s="154"/>
      <c r="H197" s="66">
        <f t="shared" si="24"/>
        <v>0</v>
      </c>
      <c r="I197" s="68"/>
      <c r="J197" s="68"/>
      <c r="K197" s="68"/>
      <c r="L197" s="155"/>
    </row>
    <row r="198" spans="1:12" ht="24" x14ac:dyDescent="0.25">
      <c r="A198" s="159">
        <v>5120</v>
      </c>
      <c r="B198" s="71" t="s">
        <v>206</v>
      </c>
      <c r="C198" s="72">
        <f t="shared" si="23"/>
        <v>0</v>
      </c>
      <c r="D198" s="160">
        <f>D199+D200</f>
        <v>0</v>
      </c>
      <c r="E198" s="160">
        <f>E199+E200</f>
        <v>0</v>
      </c>
      <c r="F198" s="160">
        <f>F199+F200</f>
        <v>0</v>
      </c>
      <c r="G198" s="161">
        <f>G199+G200</f>
        <v>0</v>
      </c>
      <c r="H198" s="72">
        <f t="shared" si="24"/>
        <v>0</v>
      </c>
      <c r="I198" s="160">
        <f>I199+I200</f>
        <v>0</v>
      </c>
      <c r="J198" s="160">
        <f>J199+J200</f>
        <v>0</v>
      </c>
      <c r="K198" s="160">
        <f>K199+K200</f>
        <v>0</v>
      </c>
      <c r="L198" s="162">
        <f>L199+L200</f>
        <v>0</v>
      </c>
    </row>
    <row r="199" spans="1:12" x14ac:dyDescent="0.25">
      <c r="A199" s="44">
        <v>5121</v>
      </c>
      <c r="B199" s="71" t="s">
        <v>207</v>
      </c>
      <c r="C199" s="72">
        <f t="shared" si="23"/>
        <v>0</v>
      </c>
      <c r="D199" s="74"/>
      <c r="E199" s="74"/>
      <c r="F199" s="74"/>
      <c r="G199" s="157"/>
      <c r="H199" s="72">
        <f t="shared" si="24"/>
        <v>0</v>
      </c>
      <c r="I199" s="74"/>
      <c r="J199" s="74"/>
      <c r="K199" s="74"/>
      <c r="L199" s="158"/>
    </row>
    <row r="200" spans="1:12" ht="24" x14ac:dyDescent="0.25">
      <c r="A200" s="44">
        <v>5129</v>
      </c>
      <c r="B200" s="71" t="s">
        <v>208</v>
      </c>
      <c r="C200" s="72">
        <f t="shared" si="23"/>
        <v>0</v>
      </c>
      <c r="D200" s="74"/>
      <c r="E200" s="74"/>
      <c r="F200" s="74"/>
      <c r="G200" s="157"/>
      <c r="H200" s="72">
        <f t="shared" si="24"/>
        <v>0</v>
      </c>
      <c r="I200" s="74"/>
      <c r="J200" s="74"/>
      <c r="K200" s="74"/>
      <c r="L200" s="158"/>
    </row>
    <row r="201" spans="1:12" x14ac:dyDescent="0.25">
      <c r="A201" s="159">
        <v>5130</v>
      </c>
      <c r="B201" s="71" t="s">
        <v>209</v>
      </c>
      <c r="C201" s="72">
        <f t="shared" si="23"/>
        <v>0</v>
      </c>
      <c r="D201" s="74"/>
      <c r="E201" s="74"/>
      <c r="F201" s="74"/>
      <c r="G201" s="157"/>
      <c r="H201" s="72">
        <f t="shared" si="24"/>
        <v>0</v>
      </c>
      <c r="I201" s="74"/>
      <c r="J201" s="74"/>
      <c r="K201" s="74"/>
      <c r="L201" s="158"/>
    </row>
    <row r="202" spans="1:12" x14ac:dyDescent="0.25">
      <c r="A202" s="159">
        <v>5140</v>
      </c>
      <c r="B202" s="71" t="s">
        <v>210</v>
      </c>
      <c r="C202" s="72">
        <f t="shared" si="23"/>
        <v>0</v>
      </c>
      <c r="D202" s="74"/>
      <c r="E202" s="74"/>
      <c r="F202" s="74"/>
      <c r="G202" s="157"/>
      <c r="H202" s="72">
        <f t="shared" si="24"/>
        <v>0</v>
      </c>
      <c r="I202" s="74"/>
      <c r="J202" s="74"/>
      <c r="K202" s="74"/>
      <c r="L202" s="158"/>
    </row>
    <row r="203" spans="1:12" ht="24" x14ac:dyDescent="0.25">
      <c r="A203" s="159">
        <v>5170</v>
      </c>
      <c r="B203" s="71" t="s">
        <v>211</v>
      </c>
      <c r="C203" s="72">
        <f t="shared" si="23"/>
        <v>0</v>
      </c>
      <c r="D203" s="74"/>
      <c r="E203" s="74"/>
      <c r="F203" s="74"/>
      <c r="G203" s="157"/>
      <c r="H203" s="72">
        <f t="shared" si="24"/>
        <v>0</v>
      </c>
      <c r="I203" s="74"/>
      <c r="J203" s="74"/>
      <c r="K203" s="74"/>
      <c r="L203" s="158"/>
    </row>
    <row r="204" spans="1:12" x14ac:dyDescent="0.25">
      <c r="A204" s="56">
        <v>5200</v>
      </c>
      <c r="B204" s="147" t="s">
        <v>212</v>
      </c>
      <c r="C204" s="57">
        <f t="shared" si="23"/>
        <v>1678</v>
      </c>
      <c r="D204" s="63">
        <f>D205+D215+D216+D225+D226+D227+D229</f>
        <v>1678</v>
      </c>
      <c r="E204" s="63">
        <f>E205+E215+E216+E225+E226+E227+E229</f>
        <v>0</v>
      </c>
      <c r="F204" s="63">
        <f>F205+F215+F216+F225+F226+F227+F229</f>
        <v>0</v>
      </c>
      <c r="G204" s="166">
        <f>G205+G215+G216+G225+G226+G227+G229</f>
        <v>0</v>
      </c>
      <c r="H204" s="57">
        <f t="shared" si="24"/>
        <v>1678</v>
      </c>
      <c r="I204" s="63">
        <f>I205+I215+I216+I225+I226+I227+I229</f>
        <v>1678</v>
      </c>
      <c r="J204" s="63">
        <f>J205+J215+J216+J225+J226+J227+J229</f>
        <v>0</v>
      </c>
      <c r="K204" s="63">
        <f>K205+K215+K216+K225+K226+K227+K229</f>
        <v>0</v>
      </c>
      <c r="L204" s="167">
        <f>L205+L215+L216+L225+L226+L227+L229</f>
        <v>0</v>
      </c>
    </row>
    <row r="205" spans="1:12" x14ac:dyDescent="0.25">
      <c r="A205" s="150">
        <v>5210</v>
      </c>
      <c r="B205" s="112" t="s">
        <v>213</v>
      </c>
      <c r="C205" s="117">
        <f t="shared" si="23"/>
        <v>0</v>
      </c>
      <c r="D205" s="151">
        <f>SUM(D206:D214)</f>
        <v>0</v>
      </c>
      <c r="E205" s="151">
        <f>SUM(E206:E214)</f>
        <v>0</v>
      </c>
      <c r="F205" s="151">
        <f>SUM(F206:F214)</f>
        <v>0</v>
      </c>
      <c r="G205" s="152">
        <f>SUM(G206:G214)</f>
        <v>0</v>
      </c>
      <c r="H205" s="117">
        <f t="shared" si="24"/>
        <v>0</v>
      </c>
      <c r="I205" s="151">
        <f>SUM(I206:I214)</f>
        <v>0</v>
      </c>
      <c r="J205" s="151">
        <f>SUM(J206:J214)</f>
        <v>0</v>
      </c>
      <c r="K205" s="151">
        <f>SUM(K206:K214)</f>
        <v>0</v>
      </c>
      <c r="L205" s="153">
        <f>SUM(L206:L214)</f>
        <v>0</v>
      </c>
    </row>
    <row r="206" spans="1:12" x14ac:dyDescent="0.25">
      <c r="A206" s="38">
        <v>5211</v>
      </c>
      <c r="B206" s="65" t="s">
        <v>214</v>
      </c>
      <c r="C206" s="66">
        <f t="shared" si="23"/>
        <v>0</v>
      </c>
      <c r="D206" s="68"/>
      <c r="E206" s="68"/>
      <c r="F206" s="68"/>
      <c r="G206" s="154"/>
      <c r="H206" s="66">
        <f t="shared" si="24"/>
        <v>0</v>
      </c>
      <c r="I206" s="68"/>
      <c r="J206" s="68"/>
      <c r="K206" s="68"/>
      <c r="L206" s="155"/>
    </row>
    <row r="207" spans="1:12" x14ac:dyDescent="0.25">
      <c r="A207" s="44">
        <v>5212</v>
      </c>
      <c r="B207" s="71" t="s">
        <v>215</v>
      </c>
      <c r="C207" s="72">
        <f t="shared" si="23"/>
        <v>0</v>
      </c>
      <c r="D207" s="74"/>
      <c r="E207" s="74"/>
      <c r="F207" s="74"/>
      <c r="G207" s="157"/>
      <c r="H207" s="72">
        <f t="shared" si="24"/>
        <v>0</v>
      </c>
      <c r="I207" s="74"/>
      <c r="J207" s="74"/>
      <c r="K207" s="74"/>
      <c r="L207" s="158"/>
    </row>
    <row r="208" spans="1:12" x14ac:dyDescent="0.25">
      <c r="A208" s="44">
        <v>5213</v>
      </c>
      <c r="B208" s="71" t="s">
        <v>216</v>
      </c>
      <c r="C208" s="72">
        <f t="shared" si="23"/>
        <v>0</v>
      </c>
      <c r="D208" s="74"/>
      <c r="E208" s="74"/>
      <c r="F208" s="74"/>
      <c r="G208" s="157"/>
      <c r="H208" s="72">
        <f t="shared" si="24"/>
        <v>0</v>
      </c>
      <c r="I208" s="74"/>
      <c r="J208" s="74"/>
      <c r="K208" s="74"/>
      <c r="L208" s="158"/>
    </row>
    <row r="209" spans="1:12" x14ac:dyDescent="0.25">
      <c r="A209" s="44">
        <v>5214</v>
      </c>
      <c r="B209" s="71" t="s">
        <v>217</v>
      </c>
      <c r="C209" s="72">
        <f t="shared" si="23"/>
        <v>0</v>
      </c>
      <c r="D209" s="74"/>
      <c r="E209" s="74"/>
      <c r="F209" s="74"/>
      <c r="G209" s="157"/>
      <c r="H209" s="72">
        <f t="shared" si="24"/>
        <v>0</v>
      </c>
      <c r="I209" s="74"/>
      <c r="J209" s="74"/>
      <c r="K209" s="74"/>
      <c r="L209" s="158"/>
    </row>
    <row r="210" spans="1:12" x14ac:dyDescent="0.25">
      <c r="A210" s="44">
        <v>5215</v>
      </c>
      <c r="B210" s="71" t="s">
        <v>218</v>
      </c>
      <c r="C210" s="72">
        <f>SUM(D210:G210)</f>
        <v>0</v>
      </c>
      <c r="D210" s="74"/>
      <c r="E210" s="74"/>
      <c r="F210" s="74"/>
      <c r="G210" s="157"/>
      <c r="H210" s="72">
        <f>SUM(I210:L210)</f>
        <v>0</v>
      </c>
      <c r="I210" s="74"/>
      <c r="J210" s="74"/>
      <c r="K210" s="74"/>
      <c r="L210" s="158"/>
    </row>
    <row r="211" spans="1:12" ht="14.25" customHeight="1" x14ac:dyDescent="0.25">
      <c r="A211" s="44">
        <v>5216</v>
      </c>
      <c r="B211" s="71" t="s">
        <v>219</v>
      </c>
      <c r="C211" s="72">
        <f t="shared" si="23"/>
        <v>0</v>
      </c>
      <c r="D211" s="74"/>
      <c r="E211" s="74"/>
      <c r="F211" s="74"/>
      <c r="G211" s="157"/>
      <c r="H211" s="72">
        <f t="shared" si="24"/>
        <v>0</v>
      </c>
      <c r="I211" s="74"/>
      <c r="J211" s="74"/>
      <c r="K211" s="74"/>
      <c r="L211" s="158"/>
    </row>
    <row r="212" spans="1:12" x14ac:dyDescent="0.25">
      <c r="A212" s="44">
        <v>5217</v>
      </c>
      <c r="B212" s="71" t="s">
        <v>220</v>
      </c>
      <c r="C212" s="72">
        <f t="shared" si="23"/>
        <v>0</v>
      </c>
      <c r="D212" s="74"/>
      <c r="E212" s="74"/>
      <c r="F212" s="74"/>
      <c r="G212" s="157"/>
      <c r="H212" s="72">
        <f t="shared" si="24"/>
        <v>0</v>
      </c>
      <c r="I212" s="74"/>
      <c r="J212" s="74"/>
      <c r="K212" s="74"/>
      <c r="L212" s="158"/>
    </row>
    <row r="213" spans="1:12" x14ac:dyDescent="0.25">
      <c r="A213" s="44">
        <v>5218</v>
      </c>
      <c r="B213" s="71" t="s">
        <v>221</v>
      </c>
      <c r="C213" s="72">
        <f t="shared" si="23"/>
        <v>0</v>
      </c>
      <c r="D213" s="74"/>
      <c r="E213" s="74"/>
      <c r="F213" s="74"/>
      <c r="G213" s="157"/>
      <c r="H213" s="72">
        <f t="shared" si="24"/>
        <v>0</v>
      </c>
      <c r="I213" s="74"/>
      <c r="J213" s="74"/>
      <c r="K213" s="74"/>
      <c r="L213" s="158"/>
    </row>
    <row r="214" spans="1:12" x14ac:dyDescent="0.25">
      <c r="A214" s="44">
        <v>5219</v>
      </c>
      <c r="B214" s="71" t="s">
        <v>222</v>
      </c>
      <c r="C214" s="72">
        <f t="shared" si="23"/>
        <v>0</v>
      </c>
      <c r="D214" s="74"/>
      <c r="E214" s="74"/>
      <c r="F214" s="74"/>
      <c r="G214" s="157"/>
      <c r="H214" s="72">
        <f t="shared" si="24"/>
        <v>0</v>
      </c>
      <c r="I214" s="74"/>
      <c r="J214" s="74"/>
      <c r="K214" s="74"/>
      <c r="L214" s="158"/>
    </row>
    <row r="215" spans="1:12" ht="13.5" customHeight="1" x14ac:dyDescent="0.25">
      <c r="A215" s="159">
        <v>5220</v>
      </c>
      <c r="B215" s="71" t="s">
        <v>223</v>
      </c>
      <c r="C215" s="72">
        <f t="shared" si="23"/>
        <v>0</v>
      </c>
      <c r="D215" s="74"/>
      <c r="E215" s="74"/>
      <c r="F215" s="74"/>
      <c r="G215" s="157"/>
      <c r="H215" s="72">
        <f t="shared" si="24"/>
        <v>0</v>
      </c>
      <c r="I215" s="74"/>
      <c r="J215" s="74"/>
      <c r="K215" s="74"/>
      <c r="L215" s="158"/>
    </row>
    <row r="216" spans="1:12" x14ac:dyDescent="0.25">
      <c r="A216" s="159">
        <v>5230</v>
      </c>
      <c r="B216" s="71" t="s">
        <v>224</v>
      </c>
      <c r="C216" s="72">
        <f t="shared" si="23"/>
        <v>1678</v>
      </c>
      <c r="D216" s="160">
        <f>SUM(D217:D224)</f>
        <v>1678</v>
      </c>
      <c r="E216" s="160">
        <f>SUM(E217:E224)</f>
        <v>0</v>
      </c>
      <c r="F216" s="160">
        <f>SUM(F217:F224)</f>
        <v>0</v>
      </c>
      <c r="G216" s="161">
        <f>SUM(G217:G224)</f>
        <v>0</v>
      </c>
      <c r="H216" s="72">
        <f t="shared" si="24"/>
        <v>1678</v>
      </c>
      <c r="I216" s="160">
        <f>SUM(I217:I224)</f>
        <v>1678</v>
      </c>
      <c r="J216" s="160">
        <f>SUM(J217:J224)</f>
        <v>0</v>
      </c>
      <c r="K216" s="160">
        <f>SUM(K217:K224)</f>
        <v>0</v>
      </c>
      <c r="L216" s="162">
        <f>SUM(L217:L224)</f>
        <v>0</v>
      </c>
    </row>
    <row r="217" spans="1:12" x14ac:dyDescent="0.25">
      <c r="A217" s="44">
        <v>5231</v>
      </c>
      <c r="B217" s="71" t="s">
        <v>225</v>
      </c>
      <c r="C217" s="72">
        <f t="shared" si="23"/>
        <v>0</v>
      </c>
      <c r="D217" s="74"/>
      <c r="E217" s="74"/>
      <c r="F217" s="74"/>
      <c r="G217" s="157"/>
      <c r="H217" s="72">
        <f t="shared" si="24"/>
        <v>0</v>
      </c>
      <c r="I217" s="74"/>
      <c r="J217" s="74"/>
      <c r="K217" s="74"/>
      <c r="L217" s="158"/>
    </row>
    <row r="218" spans="1:12" x14ac:dyDescent="0.25">
      <c r="A218" s="44">
        <v>5232</v>
      </c>
      <c r="B218" s="71" t="s">
        <v>226</v>
      </c>
      <c r="C218" s="72">
        <f t="shared" si="23"/>
        <v>1621</v>
      </c>
      <c r="D218" s="74">
        <v>1621</v>
      </c>
      <c r="E218" s="74"/>
      <c r="F218" s="74"/>
      <c r="G218" s="157"/>
      <c r="H218" s="72">
        <f t="shared" si="24"/>
        <v>1621</v>
      </c>
      <c r="I218" s="74">
        <v>1621</v>
      </c>
      <c r="J218" s="74"/>
      <c r="K218" s="74"/>
      <c r="L218" s="158"/>
    </row>
    <row r="219" spans="1:12" x14ac:dyDescent="0.25">
      <c r="A219" s="44">
        <v>5233</v>
      </c>
      <c r="B219" s="71" t="s">
        <v>227</v>
      </c>
      <c r="C219" s="201">
        <f t="shared" si="23"/>
        <v>57</v>
      </c>
      <c r="D219" s="74">
        <v>57</v>
      </c>
      <c r="E219" s="74"/>
      <c r="F219" s="74"/>
      <c r="G219" s="157"/>
      <c r="H219" s="72">
        <f t="shared" si="24"/>
        <v>57</v>
      </c>
      <c r="I219" s="74">
        <v>57</v>
      </c>
      <c r="J219" s="74"/>
      <c r="K219" s="74"/>
      <c r="L219" s="158"/>
    </row>
    <row r="220" spans="1:12" ht="24" x14ac:dyDescent="0.25">
      <c r="A220" s="44">
        <v>5234</v>
      </c>
      <c r="B220" s="71" t="s">
        <v>228</v>
      </c>
      <c r="C220" s="201">
        <f t="shared" si="23"/>
        <v>0</v>
      </c>
      <c r="D220" s="74"/>
      <c r="E220" s="74"/>
      <c r="F220" s="74"/>
      <c r="G220" s="157"/>
      <c r="H220" s="72">
        <f t="shared" si="24"/>
        <v>0</v>
      </c>
      <c r="I220" s="74"/>
      <c r="J220" s="74"/>
      <c r="K220" s="74"/>
      <c r="L220" s="158"/>
    </row>
    <row r="221" spans="1:12" ht="14.25" customHeight="1" x14ac:dyDescent="0.25">
      <c r="A221" s="44">
        <v>5236</v>
      </c>
      <c r="B221" s="71" t="s">
        <v>229</v>
      </c>
      <c r="C221" s="201">
        <f t="shared" si="23"/>
        <v>0</v>
      </c>
      <c r="D221" s="74"/>
      <c r="E221" s="74"/>
      <c r="F221" s="74"/>
      <c r="G221" s="157"/>
      <c r="H221" s="72">
        <f t="shared" si="24"/>
        <v>0</v>
      </c>
      <c r="I221" s="74"/>
      <c r="J221" s="74"/>
      <c r="K221" s="74"/>
      <c r="L221" s="158"/>
    </row>
    <row r="222" spans="1:12" ht="14.25" customHeight="1" x14ac:dyDescent="0.25">
      <c r="A222" s="44">
        <v>5237</v>
      </c>
      <c r="B222" s="71" t="s">
        <v>230</v>
      </c>
      <c r="C222" s="201">
        <f t="shared" si="23"/>
        <v>0</v>
      </c>
      <c r="D222" s="74"/>
      <c r="E222" s="74"/>
      <c r="F222" s="74"/>
      <c r="G222" s="157"/>
      <c r="H222" s="72">
        <f t="shared" si="24"/>
        <v>0</v>
      </c>
      <c r="I222" s="74"/>
      <c r="J222" s="74"/>
      <c r="K222" s="74"/>
      <c r="L222" s="158"/>
    </row>
    <row r="223" spans="1:12" ht="24" x14ac:dyDescent="0.25">
      <c r="A223" s="44">
        <v>5238</v>
      </c>
      <c r="B223" s="71" t="s">
        <v>231</v>
      </c>
      <c r="C223" s="201">
        <f t="shared" si="23"/>
        <v>0</v>
      </c>
      <c r="D223" s="74"/>
      <c r="E223" s="74"/>
      <c r="F223" s="74"/>
      <c r="G223" s="157"/>
      <c r="H223" s="72">
        <f t="shared" si="24"/>
        <v>0</v>
      </c>
      <c r="I223" s="74"/>
      <c r="J223" s="74"/>
      <c r="K223" s="74"/>
      <c r="L223" s="158"/>
    </row>
    <row r="224" spans="1:12" ht="24" x14ac:dyDescent="0.25">
      <c r="A224" s="44">
        <v>5239</v>
      </c>
      <c r="B224" s="71" t="s">
        <v>232</v>
      </c>
      <c r="C224" s="201">
        <f t="shared" si="23"/>
        <v>0</v>
      </c>
      <c r="D224" s="74"/>
      <c r="E224" s="74"/>
      <c r="F224" s="74"/>
      <c r="G224" s="157"/>
      <c r="H224" s="72">
        <f t="shared" si="24"/>
        <v>0</v>
      </c>
      <c r="I224" s="74"/>
      <c r="J224" s="74"/>
      <c r="K224" s="74"/>
      <c r="L224" s="158"/>
    </row>
    <row r="225" spans="1:12" ht="24" x14ac:dyDescent="0.25">
      <c r="A225" s="159">
        <v>5240</v>
      </c>
      <c r="B225" s="71" t="s">
        <v>233</v>
      </c>
      <c r="C225" s="201">
        <f t="shared" si="23"/>
        <v>0</v>
      </c>
      <c r="D225" s="74"/>
      <c r="E225" s="74"/>
      <c r="F225" s="74"/>
      <c r="G225" s="157"/>
      <c r="H225" s="72">
        <f t="shared" si="24"/>
        <v>0</v>
      </c>
      <c r="I225" s="74"/>
      <c r="J225" s="74"/>
      <c r="K225" s="74"/>
      <c r="L225" s="158"/>
    </row>
    <row r="226" spans="1:12" x14ac:dyDescent="0.25">
      <c r="A226" s="159">
        <v>5250</v>
      </c>
      <c r="B226" s="71" t="s">
        <v>234</v>
      </c>
      <c r="C226" s="201">
        <f t="shared" si="23"/>
        <v>0</v>
      </c>
      <c r="D226" s="74"/>
      <c r="E226" s="74"/>
      <c r="F226" s="74"/>
      <c r="G226" s="157"/>
      <c r="H226" s="72">
        <f t="shared" si="24"/>
        <v>0</v>
      </c>
      <c r="I226" s="74"/>
      <c r="J226" s="74"/>
      <c r="K226" s="74"/>
      <c r="L226" s="158"/>
    </row>
    <row r="227" spans="1:12" x14ac:dyDescent="0.25">
      <c r="A227" s="159">
        <v>5260</v>
      </c>
      <c r="B227" s="71" t="s">
        <v>235</v>
      </c>
      <c r="C227" s="201">
        <f t="shared" si="23"/>
        <v>0</v>
      </c>
      <c r="D227" s="160">
        <f>SUM(D228)</f>
        <v>0</v>
      </c>
      <c r="E227" s="160">
        <f>SUM(E228)</f>
        <v>0</v>
      </c>
      <c r="F227" s="160">
        <f>SUM(F228)</f>
        <v>0</v>
      </c>
      <c r="G227" s="161">
        <f>SUM(G228)</f>
        <v>0</v>
      </c>
      <c r="H227" s="72">
        <f t="shared" si="24"/>
        <v>0</v>
      </c>
      <c r="I227" s="160">
        <f>SUM(I228)</f>
        <v>0</v>
      </c>
      <c r="J227" s="160">
        <f>SUM(J228)</f>
        <v>0</v>
      </c>
      <c r="K227" s="160">
        <f>SUM(K228)</f>
        <v>0</v>
      </c>
      <c r="L227" s="162">
        <f>SUM(L228)</f>
        <v>0</v>
      </c>
    </row>
    <row r="228" spans="1:12" ht="24" x14ac:dyDescent="0.25">
      <c r="A228" s="44">
        <v>5269</v>
      </c>
      <c r="B228" s="71" t="s">
        <v>236</v>
      </c>
      <c r="C228" s="201">
        <f t="shared" si="23"/>
        <v>0</v>
      </c>
      <c r="D228" s="74"/>
      <c r="E228" s="74"/>
      <c r="F228" s="74"/>
      <c r="G228" s="157"/>
      <c r="H228" s="72">
        <f t="shared" si="24"/>
        <v>0</v>
      </c>
      <c r="I228" s="74"/>
      <c r="J228" s="74"/>
      <c r="K228" s="74"/>
      <c r="L228" s="158"/>
    </row>
    <row r="229" spans="1:12" ht="24" x14ac:dyDescent="0.25">
      <c r="A229" s="150">
        <v>5270</v>
      </c>
      <c r="B229" s="112" t="s">
        <v>237</v>
      </c>
      <c r="C229" s="202">
        <f t="shared" si="23"/>
        <v>0</v>
      </c>
      <c r="D229" s="163"/>
      <c r="E229" s="163"/>
      <c r="F229" s="163"/>
      <c r="G229" s="164"/>
      <c r="H229" s="117">
        <f t="shared" si="24"/>
        <v>0</v>
      </c>
      <c r="I229" s="163"/>
      <c r="J229" s="163"/>
      <c r="K229" s="163"/>
      <c r="L229" s="165"/>
    </row>
    <row r="230" spans="1:12" x14ac:dyDescent="0.25">
      <c r="A230" s="142">
        <v>6000</v>
      </c>
      <c r="B230" s="142" t="s">
        <v>238</v>
      </c>
      <c r="C230" s="203">
        <f t="shared" si="23"/>
        <v>0</v>
      </c>
      <c r="D230" s="144">
        <f>D231+D251+D259</f>
        <v>0</v>
      </c>
      <c r="E230" s="144">
        <f>E231+E251+E259</f>
        <v>0</v>
      </c>
      <c r="F230" s="144">
        <f>F231+F251+F259</f>
        <v>0</v>
      </c>
      <c r="G230" s="145">
        <f>G231+G251+G259</f>
        <v>0</v>
      </c>
      <c r="H230" s="143">
        <f t="shared" si="24"/>
        <v>0</v>
      </c>
      <c r="I230" s="144">
        <f>I231+I251+I259</f>
        <v>0</v>
      </c>
      <c r="J230" s="144">
        <f>J231+J251+J259</f>
        <v>0</v>
      </c>
      <c r="K230" s="144">
        <f>K231+K251+K259</f>
        <v>0</v>
      </c>
      <c r="L230" s="146">
        <f>L231+L251+L259</f>
        <v>0</v>
      </c>
    </row>
    <row r="231" spans="1:12" ht="14.25" customHeight="1" x14ac:dyDescent="0.25">
      <c r="A231" s="192">
        <v>6200</v>
      </c>
      <c r="B231" s="183" t="s">
        <v>239</v>
      </c>
      <c r="C231" s="204">
        <f>SUM(D231:G231)</f>
        <v>0</v>
      </c>
      <c r="D231" s="194">
        <f>SUM(D232,D233,D235,D238,D244,D245,D246)</f>
        <v>0</v>
      </c>
      <c r="E231" s="194">
        <f>SUM(E232,E233,E235,E238,E244,E245,E246)</f>
        <v>0</v>
      </c>
      <c r="F231" s="194">
        <f>SUM(F232,F233,F235,F238,F244,F245,F246)</f>
        <v>0</v>
      </c>
      <c r="G231" s="194">
        <f>SUM(G232,G233,G235,G238,G244,G245,G246)</f>
        <v>0</v>
      </c>
      <c r="H231" s="193">
        <f t="shared" si="24"/>
        <v>0</v>
      </c>
      <c r="I231" s="194">
        <f>SUM(I232,I233,I235,I238,I244,I245,I246)</f>
        <v>0</v>
      </c>
      <c r="J231" s="194">
        <f>SUM(J232,J233,J235,J238,J244,J245,J246)</f>
        <v>0</v>
      </c>
      <c r="K231" s="194">
        <f>SUM(K232,K233,K235,K238,K244,K245,K246)</f>
        <v>0</v>
      </c>
      <c r="L231" s="149">
        <f>SUM(L232,L233,L235,L238,L244,L245,L246)</f>
        <v>0</v>
      </c>
    </row>
    <row r="232" spans="1:12" ht="24" x14ac:dyDescent="0.25">
      <c r="A232" s="168">
        <v>6220</v>
      </c>
      <c r="B232" s="65" t="s">
        <v>240</v>
      </c>
      <c r="C232" s="205">
        <f t="shared" si="23"/>
        <v>0</v>
      </c>
      <c r="D232" s="68"/>
      <c r="E232" s="68"/>
      <c r="F232" s="68"/>
      <c r="G232" s="206"/>
      <c r="H232" s="207">
        <f t="shared" si="24"/>
        <v>0</v>
      </c>
      <c r="I232" s="68"/>
      <c r="J232" s="68"/>
      <c r="K232" s="68"/>
      <c r="L232" s="155"/>
    </row>
    <row r="233" spans="1:12" x14ac:dyDescent="0.25">
      <c r="A233" s="159">
        <v>6230</v>
      </c>
      <c r="B233" s="71" t="s">
        <v>241</v>
      </c>
      <c r="C233" s="201">
        <f t="shared" si="23"/>
        <v>0</v>
      </c>
      <c r="D233" s="160">
        <f>SUM(D234)</f>
        <v>0</v>
      </c>
      <c r="E233" s="160">
        <f t="shared" ref="E233:L233" si="25">SUM(E234)</f>
        <v>0</v>
      </c>
      <c r="F233" s="160">
        <f t="shared" si="25"/>
        <v>0</v>
      </c>
      <c r="G233" s="161">
        <f t="shared" si="25"/>
        <v>0</v>
      </c>
      <c r="H233" s="208">
        <f t="shared" si="24"/>
        <v>0</v>
      </c>
      <c r="I233" s="160">
        <f t="shared" si="25"/>
        <v>0</v>
      </c>
      <c r="J233" s="160">
        <f t="shared" si="25"/>
        <v>0</v>
      </c>
      <c r="K233" s="160">
        <f t="shared" si="25"/>
        <v>0</v>
      </c>
      <c r="L233" s="162">
        <f t="shared" si="25"/>
        <v>0</v>
      </c>
    </row>
    <row r="234" spans="1:12" ht="24" x14ac:dyDescent="0.25">
      <c r="A234" s="44">
        <v>6239</v>
      </c>
      <c r="B234" s="65" t="s">
        <v>242</v>
      </c>
      <c r="C234" s="201">
        <f t="shared" si="23"/>
        <v>0</v>
      </c>
      <c r="D234" s="68"/>
      <c r="E234" s="68"/>
      <c r="F234" s="68"/>
      <c r="G234" s="154"/>
      <c r="H234" s="208">
        <f t="shared" si="24"/>
        <v>0</v>
      </c>
      <c r="I234" s="68"/>
      <c r="J234" s="68"/>
      <c r="K234" s="68"/>
      <c r="L234" s="155"/>
    </row>
    <row r="235" spans="1:12" ht="24" x14ac:dyDescent="0.25">
      <c r="A235" s="159">
        <v>6240</v>
      </c>
      <c r="B235" s="71" t="s">
        <v>243</v>
      </c>
      <c r="C235" s="201">
        <f>SUM(D235:G235)</f>
        <v>0</v>
      </c>
      <c r="D235" s="160">
        <f>SUM(D236:D237)</f>
        <v>0</v>
      </c>
      <c r="E235" s="160">
        <f>SUM(E236:E237)</f>
        <v>0</v>
      </c>
      <c r="F235" s="160">
        <f>SUM(F236:F237)</f>
        <v>0</v>
      </c>
      <c r="G235" s="161">
        <f>SUM(G236:G237)</f>
        <v>0</v>
      </c>
      <c r="H235" s="208">
        <f t="shared" si="24"/>
        <v>0</v>
      </c>
      <c r="I235" s="160">
        <f>SUM(I236:I237)</f>
        <v>0</v>
      </c>
      <c r="J235" s="160">
        <f>SUM(J236:J237)</f>
        <v>0</v>
      </c>
      <c r="K235" s="160">
        <f>SUM(K236:K237)</f>
        <v>0</v>
      </c>
      <c r="L235" s="162">
        <f>SUM(L236:L237)</f>
        <v>0</v>
      </c>
    </row>
    <row r="236" spans="1:12" x14ac:dyDescent="0.25">
      <c r="A236" s="44">
        <v>6241</v>
      </c>
      <c r="B236" s="71" t="s">
        <v>244</v>
      </c>
      <c r="C236" s="201">
        <f>SUM(D236:G236)</f>
        <v>0</v>
      </c>
      <c r="D236" s="74"/>
      <c r="E236" s="74"/>
      <c r="F236" s="74"/>
      <c r="G236" s="157"/>
      <c r="H236" s="208">
        <f>SUM(I236:L236)</f>
        <v>0</v>
      </c>
      <c r="I236" s="74"/>
      <c r="J236" s="74"/>
      <c r="K236" s="74"/>
      <c r="L236" s="158"/>
    </row>
    <row r="237" spans="1:12" x14ac:dyDescent="0.25">
      <c r="A237" s="44">
        <v>6242</v>
      </c>
      <c r="B237" s="71" t="s">
        <v>245</v>
      </c>
      <c r="C237" s="201">
        <f>SUM(D237:G237)</f>
        <v>0</v>
      </c>
      <c r="D237" s="74"/>
      <c r="E237" s="74"/>
      <c r="F237" s="74"/>
      <c r="G237" s="157"/>
      <c r="H237" s="208">
        <f t="shared" si="24"/>
        <v>0</v>
      </c>
      <c r="I237" s="74"/>
      <c r="J237" s="74"/>
      <c r="K237" s="74"/>
      <c r="L237" s="158"/>
    </row>
    <row r="238" spans="1:12" ht="25.5" customHeight="1" x14ac:dyDescent="0.25">
      <c r="A238" s="159">
        <v>6250</v>
      </c>
      <c r="B238" s="71" t="s">
        <v>246</v>
      </c>
      <c r="C238" s="201">
        <f>SUM(D238:G238)</f>
        <v>0</v>
      </c>
      <c r="D238" s="160">
        <f>SUM(D239:D243)</f>
        <v>0</v>
      </c>
      <c r="E238" s="160">
        <f>SUM(E239:E243)</f>
        <v>0</v>
      </c>
      <c r="F238" s="160">
        <f>SUM(F239:F243)</f>
        <v>0</v>
      </c>
      <c r="G238" s="161">
        <f>SUM(G239:G243)</f>
        <v>0</v>
      </c>
      <c r="H238" s="208">
        <f t="shared" si="24"/>
        <v>0</v>
      </c>
      <c r="I238" s="160">
        <f>SUM(I239:I243)</f>
        <v>0</v>
      </c>
      <c r="J238" s="160">
        <f>SUM(J239:J243)</f>
        <v>0</v>
      </c>
      <c r="K238" s="160">
        <f>SUM(K239:K243)</f>
        <v>0</v>
      </c>
      <c r="L238" s="162">
        <f>SUM(L239:L243)</f>
        <v>0</v>
      </c>
    </row>
    <row r="239" spans="1:12" ht="14.25" customHeight="1" x14ac:dyDescent="0.25">
      <c r="A239" s="44">
        <v>6252</v>
      </c>
      <c r="B239" s="71" t="s">
        <v>247</v>
      </c>
      <c r="C239" s="201">
        <f>SUM(D239:G239)</f>
        <v>0</v>
      </c>
      <c r="D239" s="74"/>
      <c r="E239" s="74"/>
      <c r="F239" s="74"/>
      <c r="G239" s="157"/>
      <c r="H239" s="208">
        <f t="shared" si="24"/>
        <v>0</v>
      </c>
      <c r="I239" s="74"/>
      <c r="J239" s="74"/>
      <c r="K239" s="74"/>
      <c r="L239" s="158"/>
    </row>
    <row r="240" spans="1:12" ht="14.25" customHeight="1" x14ac:dyDescent="0.25">
      <c r="A240" s="44">
        <v>6253</v>
      </c>
      <c r="B240" s="71" t="s">
        <v>248</v>
      </c>
      <c r="C240" s="201">
        <f t="shared" si="23"/>
        <v>0</v>
      </c>
      <c r="D240" s="74"/>
      <c r="E240" s="74"/>
      <c r="F240" s="74"/>
      <c r="G240" s="157"/>
      <c r="H240" s="208">
        <f t="shared" si="24"/>
        <v>0</v>
      </c>
      <c r="I240" s="74"/>
      <c r="J240" s="74"/>
      <c r="K240" s="74"/>
      <c r="L240" s="158"/>
    </row>
    <row r="241" spans="1:12" ht="24" x14ac:dyDescent="0.25">
      <c r="A241" s="44">
        <v>6254</v>
      </c>
      <c r="B241" s="71" t="s">
        <v>249</v>
      </c>
      <c r="C241" s="201">
        <f t="shared" si="23"/>
        <v>0</v>
      </c>
      <c r="D241" s="74"/>
      <c r="E241" s="74"/>
      <c r="F241" s="74"/>
      <c r="G241" s="157"/>
      <c r="H241" s="208">
        <f t="shared" si="24"/>
        <v>0</v>
      </c>
      <c r="I241" s="74"/>
      <c r="J241" s="74"/>
      <c r="K241" s="74"/>
      <c r="L241" s="158"/>
    </row>
    <row r="242" spans="1:12" ht="24" x14ac:dyDescent="0.25">
      <c r="A242" s="44">
        <v>6255</v>
      </c>
      <c r="B242" s="71" t="s">
        <v>250</v>
      </c>
      <c r="C242" s="201">
        <f t="shared" si="23"/>
        <v>0</v>
      </c>
      <c r="D242" s="74"/>
      <c r="E242" s="74"/>
      <c r="F242" s="74"/>
      <c r="G242" s="157"/>
      <c r="H242" s="208">
        <f t="shared" si="24"/>
        <v>0</v>
      </c>
      <c r="I242" s="74"/>
      <c r="J242" s="74"/>
      <c r="K242" s="74"/>
      <c r="L242" s="158"/>
    </row>
    <row r="243" spans="1:12" x14ac:dyDescent="0.25">
      <c r="A243" s="44">
        <v>6259</v>
      </c>
      <c r="B243" s="71" t="s">
        <v>251</v>
      </c>
      <c r="C243" s="201">
        <f t="shared" si="23"/>
        <v>0</v>
      </c>
      <c r="D243" s="74"/>
      <c r="E243" s="74"/>
      <c r="F243" s="74"/>
      <c r="G243" s="157"/>
      <c r="H243" s="208">
        <f t="shared" si="24"/>
        <v>0</v>
      </c>
      <c r="I243" s="74"/>
      <c r="J243" s="74"/>
      <c r="K243" s="74"/>
      <c r="L243" s="158"/>
    </row>
    <row r="244" spans="1:12" ht="24" x14ac:dyDescent="0.25">
      <c r="A244" s="159">
        <v>6260</v>
      </c>
      <c r="B244" s="71" t="s">
        <v>252</v>
      </c>
      <c r="C244" s="201">
        <f t="shared" si="23"/>
        <v>0</v>
      </c>
      <c r="D244" s="74"/>
      <c r="E244" s="74"/>
      <c r="F244" s="74"/>
      <c r="G244" s="157"/>
      <c r="H244" s="208">
        <f t="shared" si="24"/>
        <v>0</v>
      </c>
      <c r="I244" s="74"/>
      <c r="J244" s="74"/>
      <c r="K244" s="74"/>
      <c r="L244" s="158"/>
    </row>
    <row r="245" spans="1:12" x14ac:dyDescent="0.25">
      <c r="A245" s="159">
        <v>6270</v>
      </c>
      <c r="B245" s="71" t="s">
        <v>253</v>
      </c>
      <c r="C245" s="201">
        <f t="shared" si="23"/>
        <v>0</v>
      </c>
      <c r="D245" s="74"/>
      <c r="E245" s="74"/>
      <c r="F245" s="74"/>
      <c r="G245" s="157"/>
      <c r="H245" s="208">
        <f t="shared" si="24"/>
        <v>0</v>
      </c>
      <c r="I245" s="74"/>
      <c r="J245" s="74"/>
      <c r="K245" s="74"/>
      <c r="L245" s="158"/>
    </row>
    <row r="246" spans="1:12" ht="24" x14ac:dyDescent="0.25">
      <c r="A246" s="168">
        <v>6290</v>
      </c>
      <c r="B246" s="65" t="s">
        <v>254</v>
      </c>
      <c r="C246" s="209">
        <f t="shared" si="23"/>
        <v>0</v>
      </c>
      <c r="D246" s="169">
        <f>SUM(D247:D250)</f>
        <v>0</v>
      </c>
      <c r="E246" s="169">
        <f t="shared" ref="E246:G246" si="26">SUM(E247:E250)</f>
        <v>0</v>
      </c>
      <c r="F246" s="169">
        <f t="shared" si="26"/>
        <v>0</v>
      </c>
      <c r="G246" s="210">
        <f t="shared" si="26"/>
        <v>0</v>
      </c>
      <c r="H246" s="209">
        <f t="shared" si="24"/>
        <v>0</v>
      </c>
      <c r="I246" s="169">
        <f>SUM(I247:I250)</f>
        <v>0</v>
      </c>
      <c r="J246" s="169">
        <f t="shared" ref="J246:L246" si="27">SUM(J247:J250)</f>
        <v>0</v>
      </c>
      <c r="K246" s="169">
        <f t="shared" si="27"/>
        <v>0</v>
      </c>
      <c r="L246" s="186">
        <f t="shared" si="27"/>
        <v>0</v>
      </c>
    </row>
    <row r="247" spans="1:12" x14ac:dyDescent="0.25">
      <c r="A247" s="44">
        <v>6291</v>
      </c>
      <c r="B247" s="71" t="s">
        <v>255</v>
      </c>
      <c r="C247" s="201">
        <f t="shared" si="23"/>
        <v>0</v>
      </c>
      <c r="D247" s="74"/>
      <c r="E247" s="74"/>
      <c r="F247" s="74"/>
      <c r="G247" s="211"/>
      <c r="H247" s="201">
        <f t="shared" si="24"/>
        <v>0</v>
      </c>
      <c r="I247" s="74"/>
      <c r="J247" s="74"/>
      <c r="K247" s="74"/>
      <c r="L247" s="158"/>
    </row>
    <row r="248" spans="1:12" x14ac:dyDescent="0.25">
      <c r="A248" s="44">
        <v>6292</v>
      </c>
      <c r="B248" s="71" t="s">
        <v>256</v>
      </c>
      <c r="C248" s="201">
        <f t="shared" si="23"/>
        <v>0</v>
      </c>
      <c r="D248" s="74"/>
      <c r="E248" s="74"/>
      <c r="F248" s="74"/>
      <c r="G248" s="211"/>
      <c r="H248" s="201">
        <f t="shared" si="24"/>
        <v>0</v>
      </c>
      <c r="I248" s="74"/>
      <c r="J248" s="74"/>
      <c r="K248" s="74"/>
      <c r="L248" s="158"/>
    </row>
    <row r="249" spans="1:12" ht="72" x14ac:dyDescent="0.25">
      <c r="A249" s="44">
        <v>6296</v>
      </c>
      <c r="B249" s="71" t="s">
        <v>257</v>
      </c>
      <c r="C249" s="201">
        <f t="shared" si="23"/>
        <v>0</v>
      </c>
      <c r="D249" s="74"/>
      <c r="E249" s="74"/>
      <c r="F249" s="74"/>
      <c r="G249" s="211"/>
      <c r="H249" s="201">
        <f t="shared" si="24"/>
        <v>0</v>
      </c>
      <c r="I249" s="74"/>
      <c r="J249" s="74"/>
      <c r="K249" s="74"/>
      <c r="L249" s="158"/>
    </row>
    <row r="250" spans="1:12" ht="39.75" customHeight="1" x14ac:dyDescent="0.25">
      <c r="A250" s="44">
        <v>6299</v>
      </c>
      <c r="B250" s="71" t="s">
        <v>258</v>
      </c>
      <c r="C250" s="201">
        <f t="shared" si="23"/>
        <v>0</v>
      </c>
      <c r="D250" s="74"/>
      <c r="E250" s="74"/>
      <c r="F250" s="74"/>
      <c r="G250" s="211"/>
      <c r="H250" s="201">
        <f t="shared" si="24"/>
        <v>0</v>
      </c>
      <c r="I250" s="74"/>
      <c r="J250" s="74"/>
      <c r="K250" s="74"/>
      <c r="L250" s="158"/>
    </row>
    <row r="251" spans="1:12" x14ac:dyDescent="0.25">
      <c r="A251" s="56">
        <v>6300</v>
      </c>
      <c r="B251" s="147" t="s">
        <v>259</v>
      </c>
      <c r="C251" s="184">
        <f t="shared" si="23"/>
        <v>0</v>
      </c>
      <c r="D251" s="63">
        <f>SUM(D252,D257,D258)</f>
        <v>0</v>
      </c>
      <c r="E251" s="63">
        <f t="shared" ref="E251:G251" si="28">SUM(E252,E257,E258)</f>
        <v>0</v>
      </c>
      <c r="F251" s="63">
        <f t="shared" si="28"/>
        <v>0</v>
      </c>
      <c r="G251" s="63">
        <f t="shared" si="28"/>
        <v>0</v>
      </c>
      <c r="H251" s="57">
        <f t="shared" si="24"/>
        <v>0</v>
      </c>
      <c r="I251" s="63">
        <f>SUM(I252,I257,I258)</f>
        <v>0</v>
      </c>
      <c r="J251" s="63">
        <f t="shared" ref="J251:L251" si="29">SUM(J252,J257,J258)</f>
        <v>0</v>
      </c>
      <c r="K251" s="63">
        <f t="shared" si="29"/>
        <v>0</v>
      </c>
      <c r="L251" s="172">
        <f t="shared" si="29"/>
        <v>0</v>
      </c>
    </row>
    <row r="252" spans="1:12" ht="24" x14ac:dyDescent="0.25">
      <c r="A252" s="168">
        <v>6320</v>
      </c>
      <c r="B252" s="65" t="s">
        <v>260</v>
      </c>
      <c r="C252" s="209">
        <f t="shared" si="23"/>
        <v>0</v>
      </c>
      <c r="D252" s="169">
        <f>SUM(D253:D256)</f>
        <v>0</v>
      </c>
      <c r="E252" s="169">
        <f>SUM(E253:E256)</f>
        <v>0</v>
      </c>
      <c r="F252" s="169">
        <f t="shared" ref="F252:G252" si="30">SUM(F253:F256)</f>
        <v>0</v>
      </c>
      <c r="G252" s="212">
        <f t="shared" si="30"/>
        <v>0</v>
      </c>
      <c r="H252" s="209">
        <f t="shared" si="24"/>
        <v>0</v>
      </c>
      <c r="I252" s="169">
        <f>SUM(I253:I256)</f>
        <v>0</v>
      </c>
      <c r="J252" s="169">
        <f t="shared" ref="J252:L252" si="31">SUM(J253:J256)</f>
        <v>0</v>
      </c>
      <c r="K252" s="169">
        <f t="shared" si="31"/>
        <v>0</v>
      </c>
      <c r="L252" s="213">
        <f t="shared" si="31"/>
        <v>0</v>
      </c>
    </row>
    <row r="253" spans="1:12" x14ac:dyDescent="0.25">
      <c r="A253" s="44">
        <v>6322</v>
      </c>
      <c r="B253" s="71" t="s">
        <v>261</v>
      </c>
      <c r="C253" s="201">
        <f t="shared" si="23"/>
        <v>0</v>
      </c>
      <c r="D253" s="74"/>
      <c r="E253" s="74"/>
      <c r="F253" s="74"/>
      <c r="G253" s="211"/>
      <c r="H253" s="201">
        <f t="shared" si="24"/>
        <v>0</v>
      </c>
      <c r="I253" s="74"/>
      <c r="J253" s="74"/>
      <c r="K253" s="74"/>
      <c r="L253" s="158"/>
    </row>
    <row r="254" spans="1:12" ht="24" x14ac:dyDescent="0.25">
      <c r="A254" s="44">
        <v>6323</v>
      </c>
      <c r="B254" s="71" t="s">
        <v>262</v>
      </c>
      <c r="C254" s="201">
        <f t="shared" si="23"/>
        <v>0</v>
      </c>
      <c r="D254" s="74"/>
      <c r="E254" s="74"/>
      <c r="F254" s="74"/>
      <c r="G254" s="211"/>
      <c r="H254" s="201">
        <f t="shared" si="24"/>
        <v>0</v>
      </c>
      <c r="I254" s="74"/>
      <c r="J254" s="74"/>
      <c r="K254" s="74"/>
      <c r="L254" s="158"/>
    </row>
    <row r="255" spans="1:12" ht="24" x14ac:dyDescent="0.25">
      <c r="A255" s="44">
        <v>6324</v>
      </c>
      <c r="B255" s="71" t="s">
        <v>263</v>
      </c>
      <c r="C255" s="201">
        <f t="shared" si="23"/>
        <v>0</v>
      </c>
      <c r="D255" s="74"/>
      <c r="E255" s="74"/>
      <c r="F255" s="74"/>
      <c r="G255" s="211"/>
      <c r="H255" s="201">
        <f t="shared" si="24"/>
        <v>0</v>
      </c>
      <c r="I255" s="74"/>
      <c r="J255" s="74"/>
      <c r="K255" s="74"/>
      <c r="L255" s="158"/>
    </row>
    <row r="256" spans="1:12" x14ac:dyDescent="0.25">
      <c r="A256" s="38">
        <v>6329</v>
      </c>
      <c r="B256" s="65" t="s">
        <v>264</v>
      </c>
      <c r="C256" s="205">
        <f t="shared" si="23"/>
        <v>0</v>
      </c>
      <c r="D256" s="68"/>
      <c r="E256" s="68"/>
      <c r="F256" s="68"/>
      <c r="G256" s="214"/>
      <c r="H256" s="205">
        <f t="shared" si="24"/>
        <v>0</v>
      </c>
      <c r="I256" s="68"/>
      <c r="J256" s="68"/>
      <c r="K256" s="68"/>
      <c r="L256" s="155"/>
    </row>
    <row r="257" spans="1:13" ht="24" x14ac:dyDescent="0.25">
      <c r="A257" s="215">
        <v>6330</v>
      </c>
      <c r="B257" s="216" t="s">
        <v>265</v>
      </c>
      <c r="C257" s="209">
        <f>SUM(D257:G257)</f>
        <v>0</v>
      </c>
      <c r="D257" s="189"/>
      <c r="E257" s="189"/>
      <c r="F257" s="189"/>
      <c r="G257" s="211"/>
      <c r="H257" s="209">
        <f>SUM(I257:L257)</f>
        <v>0</v>
      </c>
      <c r="I257" s="189"/>
      <c r="J257" s="189"/>
      <c r="K257" s="189"/>
      <c r="L257" s="191"/>
    </row>
    <row r="258" spans="1:13" x14ac:dyDescent="0.25">
      <c r="A258" s="159">
        <v>6360</v>
      </c>
      <c r="B258" s="71" t="s">
        <v>266</v>
      </c>
      <c r="C258" s="201">
        <f t="shared" si="23"/>
        <v>0</v>
      </c>
      <c r="D258" s="74"/>
      <c r="E258" s="74"/>
      <c r="F258" s="74"/>
      <c r="G258" s="157"/>
      <c r="H258" s="208">
        <f t="shared" si="24"/>
        <v>0</v>
      </c>
      <c r="I258" s="74"/>
      <c r="J258" s="74"/>
      <c r="K258" s="74"/>
      <c r="L258" s="158"/>
    </row>
    <row r="259" spans="1:13" ht="36" x14ac:dyDescent="0.25">
      <c r="A259" s="56">
        <v>6400</v>
      </c>
      <c r="B259" s="147" t="s">
        <v>267</v>
      </c>
      <c r="C259" s="184">
        <f>SUM(D259:G259)</f>
        <v>0</v>
      </c>
      <c r="D259" s="63">
        <f>SUM(D260,D264)</f>
        <v>0</v>
      </c>
      <c r="E259" s="63">
        <f t="shared" ref="E259:G259" si="32">SUM(E260,E264)</f>
        <v>0</v>
      </c>
      <c r="F259" s="63">
        <f t="shared" si="32"/>
        <v>0</v>
      </c>
      <c r="G259" s="63">
        <f t="shared" si="32"/>
        <v>0</v>
      </c>
      <c r="H259" s="57">
        <f>SUM(I259:L259)</f>
        <v>0</v>
      </c>
      <c r="I259" s="63">
        <f>SUM(I260,I264)</f>
        <v>0</v>
      </c>
      <c r="J259" s="63">
        <f t="shared" ref="J259:L259" si="33">SUM(J260,J264)</f>
        <v>0</v>
      </c>
      <c r="K259" s="63">
        <f t="shared" si="33"/>
        <v>0</v>
      </c>
      <c r="L259" s="172">
        <f t="shared" si="33"/>
        <v>0</v>
      </c>
    </row>
    <row r="260" spans="1:13" ht="24" x14ac:dyDescent="0.25">
      <c r="A260" s="168">
        <v>6410</v>
      </c>
      <c r="B260" s="65" t="s">
        <v>268</v>
      </c>
      <c r="C260" s="205">
        <f t="shared" si="23"/>
        <v>0</v>
      </c>
      <c r="D260" s="169">
        <f>SUM(D261:D263)</f>
        <v>0</v>
      </c>
      <c r="E260" s="169">
        <f t="shared" ref="E260:G260" si="34">SUM(E261:E263)</f>
        <v>0</v>
      </c>
      <c r="F260" s="169">
        <f t="shared" si="34"/>
        <v>0</v>
      </c>
      <c r="G260" s="217">
        <f t="shared" si="34"/>
        <v>0</v>
      </c>
      <c r="H260" s="205">
        <f t="shared" si="24"/>
        <v>0</v>
      </c>
      <c r="I260" s="169">
        <f>SUM(I261:I263)</f>
        <v>0</v>
      </c>
      <c r="J260" s="169">
        <f t="shared" ref="J260:L260" si="35">SUM(J261:J263)</f>
        <v>0</v>
      </c>
      <c r="K260" s="169">
        <f t="shared" si="35"/>
        <v>0</v>
      </c>
      <c r="L260" s="180">
        <f t="shared" si="35"/>
        <v>0</v>
      </c>
    </row>
    <row r="261" spans="1:13" x14ac:dyDescent="0.25">
      <c r="A261" s="44">
        <v>6411</v>
      </c>
      <c r="B261" s="174" t="s">
        <v>269</v>
      </c>
      <c r="C261" s="201">
        <f t="shared" si="23"/>
        <v>0</v>
      </c>
      <c r="D261" s="74"/>
      <c r="E261" s="74"/>
      <c r="F261" s="74"/>
      <c r="G261" s="157"/>
      <c r="H261" s="208">
        <f t="shared" si="24"/>
        <v>0</v>
      </c>
      <c r="I261" s="74"/>
      <c r="J261" s="74"/>
      <c r="K261" s="74"/>
      <c r="L261" s="158"/>
    </row>
    <row r="262" spans="1:13" ht="36" x14ac:dyDescent="0.25">
      <c r="A262" s="44">
        <v>6412</v>
      </c>
      <c r="B262" s="71" t="s">
        <v>270</v>
      </c>
      <c r="C262" s="201">
        <f t="shared" si="23"/>
        <v>0</v>
      </c>
      <c r="D262" s="74"/>
      <c r="E262" s="74"/>
      <c r="F262" s="74"/>
      <c r="G262" s="157"/>
      <c r="H262" s="208">
        <f t="shared" si="24"/>
        <v>0</v>
      </c>
      <c r="I262" s="74"/>
      <c r="J262" s="74"/>
      <c r="K262" s="74"/>
      <c r="L262" s="158"/>
    </row>
    <row r="263" spans="1:13" ht="36" x14ac:dyDescent="0.25">
      <c r="A263" s="44">
        <v>6419</v>
      </c>
      <c r="B263" s="71" t="s">
        <v>271</v>
      </c>
      <c r="C263" s="201">
        <f t="shared" si="23"/>
        <v>0</v>
      </c>
      <c r="D263" s="74"/>
      <c r="E263" s="74"/>
      <c r="F263" s="74"/>
      <c r="G263" s="157"/>
      <c r="H263" s="208">
        <f t="shared" si="24"/>
        <v>0</v>
      </c>
      <c r="I263" s="74"/>
      <c r="J263" s="74"/>
      <c r="K263" s="74"/>
      <c r="L263" s="158"/>
    </row>
    <row r="264" spans="1:13" ht="36" x14ac:dyDescent="0.25">
      <c r="A264" s="159">
        <v>6420</v>
      </c>
      <c r="B264" s="71" t="s">
        <v>272</v>
      </c>
      <c r="C264" s="201">
        <f t="shared" si="23"/>
        <v>0</v>
      </c>
      <c r="D264" s="160">
        <f>SUM(D265:D268)</f>
        <v>0</v>
      </c>
      <c r="E264" s="160">
        <f>SUM(E265:E268)</f>
        <v>0</v>
      </c>
      <c r="F264" s="160">
        <f>SUM(F265:F268)</f>
        <v>0</v>
      </c>
      <c r="G264" s="218">
        <f>SUM(G265:G268)</f>
        <v>0</v>
      </c>
      <c r="H264" s="201">
        <f>SUM(I264:L264)</f>
        <v>0</v>
      </c>
      <c r="I264" s="160">
        <f>SUM(I265:I268)</f>
        <v>0</v>
      </c>
      <c r="J264" s="160">
        <f>SUM(J265:J268)</f>
        <v>0</v>
      </c>
      <c r="K264" s="160">
        <f>SUM(K265:K268)</f>
        <v>0</v>
      </c>
      <c r="L264" s="176">
        <f>SUM(L265:L268)</f>
        <v>0</v>
      </c>
    </row>
    <row r="265" spans="1:13" x14ac:dyDescent="0.25">
      <c r="A265" s="44">
        <v>6421</v>
      </c>
      <c r="B265" s="71" t="s">
        <v>273</v>
      </c>
      <c r="C265" s="201">
        <f t="shared" ref="C265:C285" si="36">SUM(D265:G265)</f>
        <v>0</v>
      </c>
      <c r="D265" s="74"/>
      <c r="E265" s="74"/>
      <c r="F265" s="74"/>
      <c r="G265" s="157"/>
      <c r="H265" s="208">
        <f t="shared" ref="H265:H285" si="37">SUM(I265:L265)</f>
        <v>0</v>
      </c>
      <c r="I265" s="74"/>
      <c r="J265" s="74"/>
      <c r="K265" s="74"/>
      <c r="L265" s="158"/>
    </row>
    <row r="266" spans="1:13" x14ac:dyDescent="0.25">
      <c r="A266" s="44">
        <v>6422</v>
      </c>
      <c r="B266" s="71" t="s">
        <v>274</v>
      </c>
      <c r="C266" s="201">
        <f t="shared" si="36"/>
        <v>0</v>
      </c>
      <c r="D266" s="74"/>
      <c r="E266" s="74"/>
      <c r="F266" s="74"/>
      <c r="G266" s="157"/>
      <c r="H266" s="208">
        <f t="shared" si="37"/>
        <v>0</v>
      </c>
      <c r="I266" s="74"/>
      <c r="J266" s="74"/>
      <c r="K266" s="74"/>
      <c r="L266" s="158"/>
    </row>
    <row r="267" spans="1:13" ht="13.5" customHeight="1" x14ac:dyDescent="0.25">
      <c r="A267" s="44">
        <v>6423</v>
      </c>
      <c r="B267" s="71" t="s">
        <v>275</v>
      </c>
      <c r="C267" s="201">
        <f>SUM(D267:G267)</f>
        <v>0</v>
      </c>
      <c r="D267" s="74"/>
      <c r="E267" s="74"/>
      <c r="F267" s="74"/>
      <c r="G267" s="157"/>
      <c r="H267" s="208">
        <f>SUM(I267:L267)</f>
        <v>0</v>
      </c>
      <c r="I267" s="74"/>
      <c r="J267" s="74"/>
      <c r="K267" s="74"/>
      <c r="L267" s="158"/>
    </row>
    <row r="268" spans="1:13" ht="36" x14ac:dyDescent="0.25">
      <c r="A268" s="44">
        <v>6424</v>
      </c>
      <c r="B268" s="71" t="s">
        <v>276</v>
      </c>
      <c r="C268" s="201">
        <f>SUM(D268:G268)</f>
        <v>0</v>
      </c>
      <c r="D268" s="74"/>
      <c r="E268" s="74"/>
      <c r="F268" s="74"/>
      <c r="G268" s="157"/>
      <c r="H268" s="208">
        <f>SUM(I268:L268)</f>
        <v>0</v>
      </c>
      <c r="I268" s="74"/>
      <c r="J268" s="74"/>
      <c r="K268" s="74"/>
      <c r="L268" s="158"/>
      <c r="M268" s="225"/>
    </row>
    <row r="269" spans="1:13" ht="36" x14ac:dyDescent="0.25">
      <c r="A269" s="220">
        <v>7000</v>
      </c>
      <c r="B269" s="220" t="s">
        <v>277</v>
      </c>
      <c r="C269" s="221">
        <f t="shared" si="36"/>
        <v>0</v>
      </c>
      <c r="D269" s="222">
        <f>SUM(D270,D281)</f>
        <v>0</v>
      </c>
      <c r="E269" s="222">
        <f>SUM(E270,E281)</f>
        <v>0</v>
      </c>
      <c r="F269" s="222">
        <f>SUM(F270,F281)</f>
        <v>0</v>
      </c>
      <c r="G269" s="222">
        <f>SUM(G270,G281)</f>
        <v>0</v>
      </c>
      <c r="H269" s="223">
        <f t="shared" si="37"/>
        <v>0</v>
      </c>
      <c r="I269" s="222">
        <f>SUM(I270,I281)</f>
        <v>0</v>
      </c>
      <c r="J269" s="222">
        <f>SUM(J270,J281)</f>
        <v>0</v>
      </c>
      <c r="K269" s="222">
        <f>SUM(K270,K281)</f>
        <v>0</v>
      </c>
      <c r="L269" s="224">
        <f>SUM(L270,L281)</f>
        <v>0</v>
      </c>
    </row>
    <row r="270" spans="1:13" ht="24" x14ac:dyDescent="0.25">
      <c r="A270" s="56">
        <v>7200</v>
      </c>
      <c r="B270" s="147" t="s">
        <v>278</v>
      </c>
      <c r="C270" s="184">
        <f t="shared" si="36"/>
        <v>0</v>
      </c>
      <c r="D270" s="63">
        <f>SUM(D271,D272,D275,D276,D280)</f>
        <v>0</v>
      </c>
      <c r="E270" s="63">
        <f>SUM(E271,E272,E275,E276,E280)</f>
        <v>0</v>
      </c>
      <c r="F270" s="63">
        <f>SUM(F271,F272,F275,F276,F280)</f>
        <v>0</v>
      </c>
      <c r="G270" s="63">
        <f>SUM(G271,G272,G275,G276,G280)</f>
        <v>0</v>
      </c>
      <c r="H270" s="57">
        <f t="shared" si="37"/>
        <v>0</v>
      </c>
      <c r="I270" s="63">
        <f>SUM(I271,I272,I275,I276,I280)</f>
        <v>0</v>
      </c>
      <c r="J270" s="63">
        <f>SUM(J271,J272,J275,J276,J280)</f>
        <v>0</v>
      </c>
      <c r="K270" s="63">
        <f>SUM(K271,K272,K275,K276,K280)</f>
        <v>0</v>
      </c>
      <c r="L270" s="149">
        <f>SUM(L271,L272,L275,L276,L280)</f>
        <v>0</v>
      </c>
    </row>
    <row r="271" spans="1:13" ht="24" x14ac:dyDescent="0.25">
      <c r="A271" s="168">
        <v>7210</v>
      </c>
      <c r="B271" s="65" t="s">
        <v>279</v>
      </c>
      <c r="C271" s="205">
        <f t="shared" si="36"/>
        <v>0</v>
      </c>
      <c r="D271" s="68"/>
      <c r="E271" s="68"/>
      <c r="F271" s="68"/>
      <c r="G271" s="154"/>
      <c r="H271" s="66">
        <f t="shared" si="37"/>
        <v>0</v>
      </c>
      <c r="I271" s="68"/>
      <c r="J271" s="68"/>
      <c r="K271" s="68"/>
      <c r="L271" s="155"/>
    </row>
    <row r="272" spans="1:13" s="225" customFormat="1" ht="36" x14ac:dyDescent="0.25">
      <c r="A272" s="159">
        <v>7220</v>
      </c>
      <c r="B272" s="71" t="s">
        <v>280</v>
      </c>
      <c r="C272" s="201">
        <f>SUM(D272:G272)</f>
        <v>0</v>
      </c>
      <c r="D272" s="160">
        <f>SUM(D273:D274)</f>
        <v>0</v>
      </c>
      <c r="E272" s="160">
        <f>SUM(E273:E274)</f>
        <v>0</v>
      </c>
      <c r="F272" s="160">
        <f>SUM(F273:F274)</f>
        <v>0</v>
      </c>
      <c r="G272" s="160">
        <f>SUM(G273:G274)</f>
        <v>0</v>
      </c>
      <c r="H272" s="72">
        <f>SUM(I272:L272)</f>
        <v>0</v>
      </c>
      <c r="I272" s="160">
        <f>SUM(I273:I274)</f>
        <v>0</v>
      </c>
      <c r="J272" s="160">
        <f>SUM(J273:J274)</f>
        <v>0</v>
      </c>
      <c r="K272" s="160">
        <f>SUM(K273:K274)</f>
        <v>0</v>
      </c>
      <c r="L272" s="162">
        <f>SUM(L273:L274)</f>
        <v>0</v>
      </c>
    </row>
    <row r="273" spans="1:12" s="225" customFormat="1" ht="36" x14ac:dyDescent="0.25">
      <c r="A273" s="44">
        <v>7221</v>
      </c>
      <c r="B273" s="71" t="s">
        <v>281</v>
      </c>
      <c r="C273" s="201">
        <f t="shared" si="36"/>
        <v>0</v>
      </c>
      <c r="D273" s="74"/>
      <c r="E273" s="74"/>
      <c r="F273" s="74"/>
      <c r="G273" s="157"/>
      <c r="H273" s="72">
        <f t="shared" si="37"/>
        <v>0</v>
      </c>
      <c r="I273" s="74"/>
      <c r="J273" s="74"/>
      <c r="K273" s="74"/>
      <c r="L273" s="158"/>
    </row>
    <row r="274" spans="1:12" s="225" customFormat="1" ht="36" x14ac:dyDescent="0.25">
      <c r="A274" s="44">
        <v>7222</v>
      </c>
      <c r="B274" s="71" t="s">
        <v>282</v>
      </c>
      <c r="C274" s="201">
        <f t="shared" si="36"/>
        <v>0</v>
      </c>
      <c r="D274" s="74"/>
      <c r="E274" s="74"/>
      <c r="F274" s="74"/>
      <c r="G274" s="157"/>
      <c r="H274" s="72">
        <f t="shared" si="37"/>
        <v>0</v>
      </c>
      <c r="I274" s="74"/>
      <c r="J274" s="74"/>
      <c r="K274" s="74"/>
      <c r="L274" s="158"/>
    </row>
    <row r="275" spans="1:12" ht="24" x14ac:dyDescent="0.25">
      <c r="A275" s="159">
        <v>7230</v>
      </c>
      <c r="B275" s="71" t="s">
        <v>283</v>
      </c>
      <c r="C275" s="201">
        <f t="shared" si="36"/>
        <v>0</v>
      </c>
      <c r="D275" s="74"/>
      <c r="E275" s="74"/>
      <c r="F275" s="74"/>
      <c r="G275" s="157"/>
      <c r="H275" s="72">
        <f t="shared" si="37"/>
        <v>0</v>
      </c>
      <c r="I275" s="74"/>
      <c r="J275" s="74"/>
      <c r="K275" s="74"/>
      <c r="L275" s="158"/>
    </row>
    <row r="276" spans="1:12" ht="24" x14ac:dyDescent="0.25">
      <c r="A276" s="159">
        <v>7240</v>
      </c>
      <c r="B276" s="71" t="s">
        <v>284</v>
      </c>
      <c r="C276" s="201">
        <f t="shared" si="36"/>
        <v>0</v>
      </c>
      <c r="D276" s="160">
        <f>SUM(D277:D279)</f>
        <v>0</v>
      </c>
      <c r="E276" s="160">
        <f t="shared" ref="E276:G276" si="38">SUM(E277:E279)</f>
        <v>0</v>
      </c>
      <c r="F276" s="160">
        <f t="shared" si="38"/>
        <v>0</v>
      </c>
      <c r="G276" s="161">
        <f t="shared" si="38"/>
        <v>0</v>
      </c>
      <c r="H276" s="72">
        <f t="shared" si="37"/>
        <v>0</v>
      </c>
      <c r="I276" s="160">
        <f t="shared" ref="I276:L276" si="39">SUM(I277:I279)</f>
        <v>0</v>
      </c>
      <c r="J276" s="160">
        <f t="shared" si="39"/>
        <v>0</v>
      </c>
      <c r="K276" s="160">
        <f>SUM(K277:K279)</f>
        <v>0</v>
      </c>
      <c r="L276" s="162">
        <f t="shared" si="39"/>
        <v>0</v>
      </c>
    </row>
    <row r="277" spans="1:12" ht="48" x14ac:dyDescent="0.25">
      <c r="A277" s="44">
        <v>7245</v>
      </c>
      <c r="B277" s="71" t="s">
        <v>285</v>
      </c>
      <c r="C277" s="201">
        <f t="shared" si="36"/>
        <v>0</v>
      </c>
      <c r="D277" s="74"/>
      <c r="E277" s="74"/>
      <c r="F277" s="74"/>
      <c r="G277" s="157"/>
      <c r="H277" s="72">
        <f t="shared" si="37"/>
        <v>0</v>
      </c>
      <c r="I277" s="74"/>
      <c r="J277" s="74"/>
      <c r="K277" s="74"/>
      <c r="L277" s="158"/>
    </row>
    <row r="278" spans="1:12" ht="84.75" customHeight="1" x14ac:dyDescent="0.25">
      <c r="A278" s="44">
        <v>7246</v>
      </c>
      <c r="B278" s="71" t="s">
        <v>286</v>
      </c>
      <c r="C278" s="201">
        <f t="shared" si="36"/>
        <v>0</v>
      </c>
      <c r="D278" s="74"/>
      <c r="E278" s="74"/>
      <c r="F278" s="74"/>
      <c r="G278" s="157"/>
      <c r="H278" s="72">
        <f t="shared" si="37"/>
        <v>0</v>
      </c>
      <c r="I278" s="74"/>
      <c r="J278" s="74"/>
      <c r="K278" s="74"/>
      <c r="L278" s="158"/>
    </row>
    <row r="279" spans="1:12" ht="36" x14ac:dyDescent="0.25">
      <c r="A279" s="44">
        <v>7247</v>
      </c>
      <c r="B279" s="71" t="s">
        <v>287</v>
      </c>
      <c r="C279" s="201">
        <f t="shared" si="36"/>
        <v>0</v>
      </c>
      <c r="D279" s="74"/>
      <c r="E279" s="74"/>
      <c r="F279" s="74"/>
      <c r="G279" s="157"/>
      <c r="H279" s="72">
        <f t="shared" si="37"/>
        <v>0</v>
      </c>
      <c r="I279" s="74"/>
      <c r="J279" s="74"/>
      <c r="K279" s="74"/>
      <c r="L279" s="158"/>
    </row>
    <row r="280" spans="1:12" ht="24" x14ac:dyDescent="0.25">
      <c r="A280" s="168">
        <v>7260</v>
      </c>
      <c r="B280" s="65" t="s">
        <v>288</v>
      </c>
      <c r="C280" s="205">
        <f t="shared" si="36"/>
        <v>0</v>
      </c>
      <c r="D280" s="68"/>
      <c r="E280" s="68"/>
      <c r="F280" s="68"/>
      <c r="G280" s="154"/>
      <c r="H280" s="66">
        <f t="shared" si="37"/>
        <v>0</v>
      </c>
      <c r="I280" s="68"/>
      <c r="J280" s="68"/>
      <c r="K280" s="68"/>
      <c r="L280" s="155"/>
    </row>
    <row r="281" spans="1:12" x14ac:dyDescent="0.25">
      <c r="A281" s="108">
        <v>7700</v>
      </c>
      <c r="B281" s="85" t="s">
        <v>289</v>
      </c>
      <c r="C281" s="86">
        <f t="shared" si="36"/>
        <v>0</v>
      </c>
      <c r="D281" s="226">
        <f>D282</f>
        <v>0</v>
      </c>
      <c r="E281" s="226">
        <f t="shared" ref="E281:G281" si="40">E282</f>
        <v>0</v>
      </c>
      <c r="F281" s="226">
        <f t="shared" si="40"/>
        <v>0</v>
      </c>
      <c r="G281" s="227">
        <f t="shared" si="40"/>
        <v>0</v>
      </c>
      <c r="H281" s="86">
        <f t="shared" si="37"/>
        <v>0</v>
      </c>
      <c r="I281" s="226">
        <f t="shared" ref="I281:L281" si="41">I282</f>
        <v>0</v>
      </c>
      <c r="J281" s="226">
        <f t="shared" si="41"/>
        <v>0</v>
      </c>
      <c r="K281" s="226">
        <f t="shared" si="41"/>
        <v>0</v>
      </c>
      <c r="L281" s="228">
        <f t="shared" si="41"/>
        <v>0</v>
      </c>
    </row>
    <row r="282" spans="1:12" x14ac:dyDescent="0.25">
      <c r="A282" s="150">
        <v>7720</v>
      </c>
      <c r="B282" s="65" t="s">
        <v>290</v>
      </c>
      <c r="C282" s="79">
        <f t="shared" si="36"/>
        <v>0</v>
      </c>
      <c r="D282" s="81"/>
      <c r="E282" s="81"/>
      <c r="F282" s="81"/>
      <c r="G282" s="229"/>
      <c r="H282" s="79">
        <f t="shared" si="37"/>
        <v>0</v>
      </c>
      <c r="I282" s="81"/>
      <c r="J282" s="81"/>
      <c r="K282" s="81"/>
      <c r="L282" s="230"/>
    </row>
    <row r="283" spans="1:12" x14ac:dyDescent="0.25">
      <c r="A283" s="174"/>
      <c r="B283" s="71" t="s">
        <v>291</v>
      </c>
      <c r="C283" s="201">
        <f t="shared" si="36"/>
        <v>0</v>
      </c>
      <c r="D283" s="160">
        <f>SUM(D284:D285)</f>
        <v>0</v>
      </c>
      <c r="E283" s="160">
        <f>SUM(E284:E285)</f>
        <v>0</v>
      </c>
      <c r="F283" s="160">
        <f>SUM(F284:F285)</f>
        <v>0</v>
      </c>
      <c r="G283" s="161">
        <f>SUM(G284:G285)</f>
        <v>0</v>
      </c>
      <c r="H283" s="72">
        <f t="shared" si="37"/>
        <v>0</v>
      </c>
      <c r="I283" s="160">
        <f>SUM(I284:I285)</f>
        <v>0</v>
      </c>
      <c r="J283" s="160">
        <f>SUM(J284:J285)</f>
        <v>0</v>
      </c>
      <c r="K283" s="160">
        <f>SUM(K284:K285)</f>
        <v>0</v>
      </c>
      <c r="L283" s="162">
        <f>SUM(L284:L285)</f>
        <v>0</v>
      </c>
    </row>
    <row r="284" spans="1:12" x14ac:dyDescent="0.25">
      <c r="A284" s="174" t="s">
        <v>292</v>
      </c>
      <c r="B284" s="44" t="s">
        <v>293</v>
      </c>
      <c r="C284" s="201">
        <f t="shared" si="36"/>
        <v>0</v>
      </c>
      <c r="D284" s="74"/>
      <c r="E284" s="74"/>
      <c r="F284" s="74"/>
      <c r="G284" s="157"/>
      <c r="H284" s="72">
        <f t="shared" si="37"/>
        <v>0</v>
      </c>
      <c r="I284" s="74"/>
      <c r="J284" s="74"/>
      <c r="K284" s="74"/>
      <c r="L284" s="158"/>
    </row>
    <row r="285" spans="1:12" ht="24" x14ac:dyDescent="0.25">
      <c r="A285" s="174" t="s">
        <v>294</v>
      </c>
      <c r="B285" s="231" t="s">
        <v>295</v>
      </c>
      <c r="C285" s="205">
        <f t="shared" si="36"/>
        <v>0</v>
      </c>
      <c r="D285" s="68"/>
      <c r="E285" s="68"/>
      <c r="F285" s="68"/>
      <c r="G285" s="154"/>
      <c r="H285" s="66">
        <f t="shared" si="37"/>
        <v>0</v>
      </c>
      <c r="I285" s="68"/>
      <c r="J285" s="68"/>
      <c r="K285" s="68"/>
      <c r="L285" s="155"/>
    </row>
    <row r="286" spans="1:12" ht="12.75" thickBot="1" x14ac:dyDescent="0.3">
      <c r="A286" s="232"/>
      <c r="B286" s="232" t="s">
        <v>296</v>
      </c>
      <c r="C286" s="233">
        <f t="shared" ref="C286:L286" si="42">SUM(C283,C269,C230,C195,C187,C173,C75,C53)</f>
        <v>300204</v>
      </c>
      <c r="D286" s="233">
        <f t="shared" si="42"/>
        <v>283779</v>
      </c>
      <c r="E286" s="233">
        <f t="shared" si="42"/>
        <v>16425</v>
      </c>
      <c r="F286" s="233">
        <f t="shared" si="42"/>
        <v>0</v>
      </c>
      <c r="G286" s="234">
        <f t="shared" si="42"/>
        <v>0</v>
      </c>
      <c r="H286" s="235">
        <f t="shared" si="42"/>
        <v>317587</v>
      </c>
      <c r="I286" s="233">
        <f t="shared" si="42"/>
        <v>302009</v>
      </c>
      <c r="J286" s="233">
        <f t="shared" si="42"/>
        <v>15486</v>
      </c>
      <c r="K286" s="233">
        <f t="shared" si="42"/>
        <v>92</v>
      </c>
      <c r="L286" s="236">
        <f t="shared" si="42"/>
        <v>0</v>
      </c>
    </row>
    <row r="287" spans="1:12" s="24" customFormat="1" ht="13.5" thickTop="1" thickBot="1" x14ac:dyDescent="0.3">
      <c r="A287" s="601" t="s">
        <v>297</v>
      </c>
      <c r="B287" s="602"/>
      <c r="C287" s="237">
        <f>SUM(D287:G287)</f>
        <v>0</v>
      </c>
      <c r="D287" s="238">
        <f>SUM(D24,D25,D41)-D51</f>
        <v>0</v>
      </c>
      <c r="E287" s="238">
        <f>SUM(E24,E25,E41)-E51</f>
        <v>0</v>
      </c>
      <c r="F287" s="238">
        <f>(F26+F43)-F51</f>
        <v>0</v>
      </c>
      <c r="G287" s="239">
        <f>G45-G51</f>
        <v>0</v>
      </c>
      <c r="H287" s="237">
        <f>SUM(I287:L287)</f>
        <v>0</v>
      </c>
      <c r="I287" s="238">
        <f>SUM(I24,I25,I41)-I51</f>
        <v>0</v>
      </c>
      <c r="J287" s="238">
        <f>SUM(J24,J25,J41)-J51</f>
        <v>0</v>
      </c>
      <c r="K287" s="238">
        <f>(K26+K43)-K51</f>
        <v>0</v>
      </c>
      <c r="L287" s="240">
        <f>L45-L51</f>
        <v>0</v>
      </c>
    </row>
    <row r="288" spans="1:12" s="24" customFormat="1" ht="12.75" thickTop="1" x14ac:dyDescent="0.25">
      <c r="A288" s="620" t="s">
        <v>298</v>
      </c>
      <c r="B288" s="621"/>
      <c r="C288" s="241">
        <f t="shared" ref="C288:L288" si="43">SUM(C289,C290)-C297+C298</f>
        <v>0</v>
      </c>
      <c r="D288" s="242">
        <f t="shared" si="43"/>
        <v>0</v>
      </c>
      <c r="E288" s="242">
        <f t="shared" si="43"/>
        <v>0</v>
      </c>
      <c r="F288" s="242">
        <f t="shared" si="43"/>
        <v>0</v>
      </c>
      <c r="G288" s="243">
        <f t="shared" si="43"/>
        <v>0</v>
      </c>
      <c r="H288" s="244">
        <f t="shared" si="43"/>
        <v>0</v>
      </c>
      <c r="I288" s="242">
        <f t="shared" si="43"/>
        <v>0</v>
      </c>
      <c r="J288" s="242">
        <f t="shared" si="43"/>
        <v>0</v>
      </c>
      <c r="K288" s="242">
        <f t="shared" si="43"/>
        <v>0</v>
      </c>
      <c r="L288" s="245">
        <f t="shared" si="43"/>
        <v>0</v>
      </c>
    </row>
    <row r="289" spans="1:12" s="24" customFormat="1" ht="12.75" thickBot="1" x14ac:dyDescent="0.3">
      <c r="A289" s="126" t="s">
        <v>299</v>
      </c>
      <c r="B289" s="126" t="s">
        <v>300</v>
      </c>
      <c r="C289" s="246">
        <f t="shared" ref="C289:L289" si="44">C21-C283</f>
        <v>0</v>
      </c>
      <c r="D289" s="128">
        <f t="shared" si="44"/>
        <v>0</v>
      </c>
      <c r="E289" s="128">
        <f t="shared" si="44"/>
        <v>0</v>
      </c>
      <c r="F289" s="128">
        <f t="shared" si="44"/>
        <v>0</v>
      </c>
      <c r="G289" s="129">
        <f t="shared" si="44"/>
        <v>0</v>
      </c>
      <c r="H289" s="247">
        <f t="shared" si="44"/>
        <v>0</v>
      </c>
      <c r="I289" s="128">
        <f t="shared" si="44"/>
        <v>0</v>
      </c>
      <c r="J289" s="128">
        <f t="shared" si="44"/>
        <v>0</v>
      </c>
      <c r="K289" s="128">
        <f t="shared" si="44"/>
        <v>0</v>
      </c>
      <c r="L289" s="130">
        <f t="shared" si="44"/>
        <v>0</v>
      </c>
    </row>
    <row r="290" spans="1:12" s="24" customFormat="1" ht="12.75" thickTop="1" x14ac:dyDescent="0.25">
      <c r="A290" s="248" t="s">
        <v>301</v>
      </c>
      <c r="B290" s="248" t="s">
        <v>302</v>
      </c>
      <c r="C290" s="241">
        <f t="shared" ref="C290:L290" si="45">SUM(C291,C293,C295)-SUM(C292,C294,C296)</f>
        <v>0</v>
      </c>
      <c r="D290" s="242">
        <f t="shared" si="45"/>
        <v>0</v>
      </c>
      <c r="E290" s="242">
        <f t="shared" si="45"/>
        <v>0</v>
      </c>
      <c r="F290" s="242">
        <f t="shared" si="45"/>
        <v>0</v>
      </c>
      <c r="G290" s="249">
        <f t="shared" si="45"/>
        <v>0</v>
      </c>
      <c r="H290" s="244">
        <f t="shared" si="45"/>
        <v>0</v>
      </c>
      <c r="I290" s="242">
        <f t="shared" si="45"/>
        <v>0</v>
      </c>
      <c r="J290" s="242">
        <f t="shared" si="45"/>
        <v>0</v>
      </c>
      <c r="K290" s="242">
        <f t="shared" si="45"/>
        <v>0</v>
      </c>
      <c r="L290" s="245">
        <f t="shared" si="45"/>
        <v>0</v>
      </c>
    </row>
    <row r="291" spans="1:12" x14ac:dyDescent="0.25">
      <c r="A291" s="250" t="s">
        <v>303</v>
      </c>
      <c r="B291" s="116" t="s">
        <v>304</v>
      </c>
      <c r="C291" s="79">
        <f t="shared" ref="C291:C296" si="46">SUM(D291:G291)</f>
        <v>0</v>
      </c>
      <c r="D291" s="81"/>
      <c r="E291" s="81"/>
      <c r="F291" s="81"/>
      <c r="G291" s="229"/>
      <c r="H291" s="79">
        <f t="shared" ref="H291:H296" si="47">SUM(I291:L291)</f>
        <v>0</v>
      </c>
      <c r="I291" s="81"/>
      <c r="J291" s="81"/>
      <c r="K291" s="81"/>
      <c r="L291" s="230"/>
    </row>
    <row r="292" spans="1:12" ht="24" x14ac:dyDescent="0.25">
      <c r="A292" s="174" t="s">
        <v>305</v>
      </c>
      <c r="B292" s="43" t="s">
        <v>306</v>
      </c>
      <c r="C292" s="72">
        <f t="shared" si="46"/>
        <v>0</v>
      </c>
      <c r="D292" s="74"/>
      <c r="E292" s="74"/>
      <c r="F292" s="74"/>
      <c r="G292" s="157"/>
      <c r="H292" s="72">
        <f t="shared" si="47"/>
        <v>0</v>
      </c>
      <c r="I292" s="74"/>
      <c r="J292" s="74"/>
      <c r="K292" s="74"/>
      <c r="L292" s="158"/>
    </row>
    <row r="293" spans="1:12" x14ac:dyDescent="0.25">
      <c r="A293" s="174" t="s">
        <v>307</v>
      </c>
      <c r="B293" s="43" t="s">
        <v>308</v>
      </c>
      <c r="C293" s="72">
        <f t="shared" si="46"/>
        <v>0</v>
      </c>
      <c r="D293" s="74"/>
      <c r="E293" s="74"/>
      <c r="F293" s="74"/>
      <c r="G293" s="157"/>
      <c r="H293" s="72">
        <f t="shared" si="47"/>
        <v>0</v>
      </c>
      <c r="I293" s="74"/>
      <c r="J293" s="74"/>
      <c r="K293" s="74"/>
      <c r="L293" s="158"/>
    </row>
    <row r="294" spans="1:12" ht="24" x14ac:dyDescent="0.25">
      <c r="A294" s="174" t="s">
        <v>309</v>
      </c>
      <c r="B294" s="43" t="s">
        <v>310</v>
      </c>
      <c r="C294" s="72">
        <f t="shared" si="46"/>
        <v>0</v>
      </c>
      <c r="D294" s="74"/>
      <c r="E294" s="74"/>
      <c r="F294" s="74"/>
      <c r="G294" s="157"/>
      <c r="H294" s="72">
        <f t="shared" si="47"/>
        <v>0</v>
      </c>
      <c r="I294" s="74"/>
      <c r="J294" s="74"/>
      <c r="K294" s="74"/>
      <c r="L294" s="158"/>
    </row>
    <row r="295" spans="1:12" x14ac:dyDescent="0.25">
      <c r="A295" s="174" t="s">
        <v>311</v>
      </c>
      <c r="B295" s="43" t="s">
        <v>312</v>
      </c>
      <c r="C295" s="72">
        <f t="shared" si="46"/>
        <v>0</v>
      </c>
      <c r="D295" s="74"/>
      <c r="E295" s="74"/>
      <c r="F295" s="74"/>
      <c r="G295" s="157"/>
      <c r="H295" s="72">
        <f t="shared" si="47"/>
        <v>0</v>
      </c>
      <c r="I295" s="74"/>
      <c r="J295" s="74"/>
      <c r="K295" s="74"/>
      <c r="L295" s="158"/>
    </row>
    <row r="296" spans="1:12" ht="24.75" thickBot="1" x14ac:dyDescent="0.3">
      <c r="A296" s="251" t="s">
        <v>313</v>
      </c>
      <c r="B296" s="252" t="s">
        <v>314</v>
      </c>
      <c r="C296" s="185">
        <f t="shared" si="46"/>
        <v>0</v>
      </c>
      <c r="D296" s="189"/>
      <c r="E296" s="189"/>
      <c r="F296" s="189"/>
      <c r="G296" s="253"/>
      <c r="H296" s="185">
        <f t="shared" si="47"/>
        <v>0</v>
      </c>
      <c r="I296" s="189"/>
      <c r="J296" s="189"/>
      <c r="K296" s="189"/>
      <c r="L296" s="191"/>
    </row>
    <row r="297" spans="1:12" s="24" customFormat="1" ht="13.5" thickTop="1" thickBot="1" x14ac:dyDescent="0.3">
      <c r="A297" s="254" t="s">
        <v>315</v>
      </c>
      <c r="B297" s="254" t="s">
        <v>316</v>
      </c>
      <c r="C297" s="255">
        <f>SUM(D297:G297)</f>
        <v>0</v>
      </c>
      <c r="D297" s="256"/>
      <c r="E297" s="256"/>
      <c r="F297" s="256"/>
      <c r="G297" s="257"/>
      <c r="H297" s="255">
        <f>SUM(I297:L297)</f>
        <v>0</v>
      </c>
      <c r="I297" s="256"/>
      <c r="J297" s="256"/>
      <c r="K297" s="256"/>
      <c r="L297" s="258"/>
    </row>
    <row r="298" spans="1:12" s="24" customFormat="1" ht="48.75" thickTop="1" x14ac:dyDescent="0.25">
      <c r="A298" s="248" t="s">
        <v>317</v>
      </c>
      <c r="B298" s="259" t="s">
        <v>318</v>
      </c>
      <c r="C298" s="260">
        <f>SUM(D298:G298)</f>
        <v>0</v>
      </c>
      <c r="D298" s="177"/>
      <c r="E298" s="177"/>
      <c r="F298" s="177"/>
      <c r="G298" s="178"/>
      <c r="H298" s="260">
        <f>SUM(I298:L298)</f>
        <v>0</v>
      </c>
      <c r="I298" s="177"/>
      <c r="J298" s="177"/>
      <c r="K298" s="177"/>
      <c r="L298" s="179"/>
    </row>
    <row r="299" spans="1:12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</row>
    <row r="300" spans="1:12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</row>
    <row r="301" spans="1:12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</row>
    <row r="302" spans="1:12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</row>
    <row r="303" spans="1:12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</row>
    <row r="304" spans="1:12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</row>
    <row r="305" spans="1:12" x14ac:dyDescent="0.2">
      <c r="A305" s="1"/>
      <c r="B305" s="1"/>
      <c r="C305" s="261"/>
      <c r="D305" s="1"/>
      <c r="E305" s="1"/>
      <c r="F305" s="1"/>
      <c r="G305" s="1"/>
      <c r="H305" s="1"/>
      <c r="I305" s="1"/>
      <c r="J305" s="1"/>
      <c r="K305" s="1"/>
      <c r="L305" s="1"/>
    </row>
    <row r="306" spans="1:12" x14ac:dyDescent="0.2">
      <c r="A306" s="1"/>
      <c r="B306" s="1"/>
      <c r="C306" s="261"/>
      <c r="D306" s="1"/>
      <c r="E306" s="1"/>
      <c r="F306" s="1"/>
      <c r="G306" s="1"/>
      <c r="H306" s="1"/>
      <c r="I306" s="1"/>
      <c r="J306" s="1"/>
      <c r="K306" s="1"/>
      <c r="L306" s="1"/>
    </row>
    <row r="307" spans="1:12" x14ac:dyDescent="0.2">
      <c r="A307" s="1"/>
      <c r="B307" s="1"/>
      <c r="C307" s="261"/>
      <c r="D307" s="1"/>
      <c r="E307" s="1"/>
      <c r="F307" s="1"/>
      <c r="G307" s="1"/>
      <c r="H307" s="1"/>
      <c r="I307" s="1"/>
      <c r="J307" s="1"/>
      <c r="K307" s="1"/>
      <c r="L307" s="1"/>
    </row>
    <row r="308" spans="1:12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</row>
    <row r="309" spans="1:12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</row>
    <row r="310" spans="1:12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</row>
    <row r="311" spans="1:12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</row>
    <row r="312" spans="1:12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</row>
    <row r="313" spans="1:12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</row>
    <row r="314" spans="1:12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</row>
    <row r="315" spans="1:12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</row>
    <row r="316" spans="1:12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</row>
  </sheetData>
  <sheetProtection formatCells="0" formatColumns="0" formatRows="0"/>
  <autoFilter ref="A18:L298"/>
  <mergeCells count="29">
    <mergeCell ref="A288:B288"/>
    <mergeCell ref="A15:A17"/>
    <mergeCell ref="B15:B17"/>
    <mergeCell ref="C15:G15"/>
    <mergeCell ref="H15:L15"/>
    <mergeCell ref="C16:C17"/>
    <mergeCell ref="D16:D17"/>
    <mergeCell ref="E16:E17"/>
    <mergeCell ref="F16:F17"/>
    <mergeCell ref="G16:G17"/>
    <mergeCell ref="H16:H17"/>
    <mergeCell ref="I16:I17"/>
    <mergeCell ref="J16:J17"/>
    <mergeCell ref="K16:K17"/>
    <mergeCell ref="L16:L17"/>
    <mergeCell ref="A287:B287"/>
    <mergeCell ref="C13:L13"/>
    <mergeCell ref="A1:L1"/>
    <mergeCell ref="A2:L2"/>
    <mergeCell ref="C3:L3"/>
    <mergeCell ref="C4:L4"/>
    <mergeCell ref="C6:L6"/>
    <mergeCell ref="C7:L7"/>
    <mergeCell ref="C8:L8"/>
    <mergeCell ref="C9:L9"/>
    <mergeCell ref="C10:L10"/>
    <mergeCell ref="C11:L11"/>
    <mergeCell ref="C12:L12"/>
    <mergeCell ref="C5:L5"/>
  </mergeCells>
  <pageMargins left="0.78740157480314965" right="0.39370078740157483" top="0.39370078740157483" bottom="0.39370078740157483" header="0.23622047244094491" footer="0.19685039370078741"/>
  <pageSetup paperSize="9" scale="70" orientation="portrait" r:id="rId1"/>
  <headerFooter>
    <oddHeader xml:space="preserve">&amp;C                               </oddHeader>
    <oddFooter>&amp;L&amp;D, &amp;T&amp;R&amp;"Times New Roman,Regular"&amp;10&amp;P (&amp;N)</oddFooter>
  </headerFooter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M314"/>
  <sheetViews>
    <sheetView showGridLines="0" view="pageLayout" zoomScaleNormal="100" workbookViewId="0">
      <selection activeCell="C4" sqref="C4:L4"/>
    </sheetView>
  </sheetViews>
  <sheetFormatPr defaultRowHeight="12" x14ac:dyDescent="0.25"/>
  <cols>
    <col min="1" max="1" width="10.85546875" style="262" customWidth="1"/>
    <col min="2" max="2" width="28" style="262" customWidth="1"/>
    <col min="3" max="3" width="9.7109375" style="262" customWidth="1"/>
    <col min="4" max="4" width="9.5703125" style="262" customWidth="1"/>
    <col min="5" max="6" width="8.7109375" style="262" customWidth="1"/>
    <col min="7" max="7" width="8.28515625" style="262" customWidth="1"/>
    <col min="8" max="11" width="8.7109375" style="262" customWidth="1"/>
    <col min="12" max="12" width="7.5703125" style="262" customWidth="1"/>
    <col min="13" max="16" width="0" style="1" hidden="1" customWidth="1"/>
    <col min="17" max="16384" width="9.140625" style="1"/>
  </cols>
  <sheetData>
    <row r="1" spans="1:12" x14ac:dyDescent="0.25">
      <c r="A1" s="591" t="s">
        <v>438</v>
      </c>
      <c r="B1" s="591"/>
      <c r="C1" s="591"/>
      <c r="D1" s="591"/>
      <c r="E1" s="591"/>
      <c r="F1" s="591"/>
      <c r="G1" s="591"/>
      <c r="H1" s="591"/>
      <c r="I1" s="591"/>
      <c r="J1" s="591"/>
      <c r="K1" s="591"/>
      <c r="L1" s="591"/>
    </row>
    <row r="2" spans="1:12" ht="35.25" customHeight="1" x14ac:dyDescent="0.25">
      <c r="A2" s="592" t="s">
        <v>1</v>
      </c>
      <c r="B2" s="593"/>
      <c r="C2" s="593"/>
      <c r="D2" s="593"/>
      <c r="E2" s="593"/>
      <c r="F2" s="593"/>
      <c r="G2" s="593"/>
      <c r="H2" s="593"/>
      <c r="I2" s="593"/>
      <c r="J2" s="593"/>
      <c r="K2" s="593"/>
      <c r="L2" s="594"/>
    </row>
    <row r="3" spans="1:12" ht="12.75" customHeight="1" x14ac:dyDescent="0.25">
      <c r="A3" s="2" t="s">
        <v>2</v>
      </c>
      <c r="B3" s="3"/>
      <c r="C3" s="595" t="s">
        <v>667</v>
      </c>
      <c r="D3" s="595"/>
      <c r="E3" s="595"/>
      <c r="F3" s="595"/>
      <c r="G3" s="595"/>
      <c r="H3" s="595"/>
      <c r="I3" s="595"/>
      <c r="J3" s="595"/>
      <c r="K3" s="595"/>
      <c r="L3" s="596"/>
    </row>
    <row r="4" spans="1:12" ht="12.75" customHeight="1" x14ac:dyDescent="0.25">
      <c r="A4" s="2" t="s">
        <v>4</v>
      </c>
      <c r="B4" s="3"/>
      <c r="C4" s="595" t="s">
        <v>439</v>
      </c>
      <c r="D4" s="595"/>
      <c r="E4" s="595"/>
      <c r="F4" s="595"/>
      <c r="G4" s="595"/>
      <c r="H4" s="595"/>
      <c r="I4" s="595"/>
      <c r="J4" s="595"/>
      <c r="K4" s="595"/>
      <c r="L4" s="596"/>
    </row>
    <row r="5" spans="1:12" ht="12.75" customHeight="1" x14ac:dyDescent="0.25">
      <c r="A5" s="4" t="s">
        <v>6</v>
      </c>
      <c r="B5" s="5"/>
      <c r="C5" s="589" t="s">
        <v>440</v>
      </c>
      <c r="D5" s="589"/>
      <c r="E5" s="589"/>
      <c r="F5" s="589"/>
      <c r="G5" s="589"/>
      <c r="H5" s="589"/>
      <c r="I5" s="589"/>
      <c r="J5" s="589"/>
      <c r="K5" s="589"/>
      <c r="L5" s="590"/>
    </row>
    <row r="6" spans="1:12" ht="12.75" customHeight="1" x14ac:dyDescent="0.25">
      <c r="A6" s="4" t="s">
        <v>8</v>
      </c>
      <c r="B6" s="5"/>
      <c r="C6" s="671" t="s">
        <v>344</v>
      </c>
      <c r="D6" s="589"/>
      <c r="E6" s="589"/>
      <c r="F6" s="589"/>
      <c r="G6" s="589"/>
      <c r="H6" s="589"/>
      <c r="I6" s="589"/>
      <c r="J6" s="589"/>
      <c r="K6" s="589"/>
      <c r="L6" s="590"/>
    </row>
    <row r="7" spans="1:12" x14ac:dyDescent="0.25">
      <c r="A7" s="4" t="s">
        <v>10</v>
      </c>
      <c r="B7" s="5"/>
      <c r="C7" s="595" t="s">
        <v>345</v>
      </c>
      <c r="D7" s="595"/>
      <c r="E7" s="595"/>
      <c r="F7" s="595"/>
      <c r="G7" s="595"/>
      <c r="H7" s="595"/>
      <c r="I7" s="595"/>
      <c r="J7" s="595"/>
      <c r="K7" s="595"/>
      <c r="L7" s="596"/>
    </row>
    <row r="8" spans="1:12" ht="12.75" customHeight="1" x14ac:dyDescent="0.25">
      <c r="A8" s="6" t="s">
        <v>12</v>
      </c>
      <c r="B8" s="5"/>
      <c r="C8" s="597"/>
      <c r="D8" s="597"/>
      <c r="E8" s="597"/>
      <c r="F8" s="597"/>
      <c r="G8" s="597"/>
      <c r="H8" s="597"/>
      <c r="I8" s="597"/>
      <c r="J8" s="597"/>
      <c r="K8" s="597"/>
      <c r="L8" s="598"/>
    </row>
    <row r="9" spans="1:12" ht="12.75" customHeight="1" x14ac:dyDescent="0.25">
      <c r="A9" s="4"/>
      <c r="B9" s="5" t="s">
        <v>13</v>
      </c>
      <c r="C9" s="589" t="s">
        <v>441</v>
      </c>
      <c r="D9" s="589"/>
      <c r="E9" s="589"/>
      <c r="F9" s="589"/>
      <c r="G9" s="589"/>
      <c r="H9" s="589"/>
      <c r="I9" s="589"/>
      <c r="J9" s="589"/>
      <c r="K9" s="589"/>
      <c r="L9" s="590"/>
    </row>
    <row r="10" spans="1:12" ht="12.75" customHeight="1" x14ac:dyDescent="0.25">
      <c r="A10" s="4"/>
      <c r="B10" s="5" t="s">
        <v>15</v>
      </c>
      <c r="C10" s="589" t="s">
        <v>442</v>
      </c>
      <c r="D10" s="589"/>
      <c r="E10" s="589"/>
      <c r="F10" s="589"/>
      <c r="G10" s="589"/>
      <c r="H10" s="589"/>
      <c r="I10" s="589"/>
      <c r="J10" s="589"/>
      <c r="K10" s="589"/>
      <c r="L10" s="590"/>
    </row>
    <row r="11" spans="1:12" ht="12.75" customHeight="1" x14ac:dyDescent="0.25">
      <c r="A11" s="4"/>
      <c r="B11" s="5" t="s">
        <v>16</v>
      </c>
      <c r="C11" s="589"/>
      <c r="D11" s="589"/>
      <c r="E11" s="589"/>
      <c r="F11" s="589"/>
      <c r="G11" s="589"/>
      <c r="H11" s="589"/>
      <c r="I11" s="589"/>
      <c r="J11" s="589"/>
      <c r="K11" s="589"/>
      <c r="L11" s="590"/>
    </row>
    <row r="12" spans="1:12" ht="12.75" customHeight="1" x14ac:dyDescent="0.25">
      <c r="A12" s="4"/>
      <c r="B12" s="5" t="s">
        <v>17</v>
      </c>
      <c r="C12" s="589" t="s">
        <v>443</v>
      </c>
      <c r="D12" s="589"/>
      <c r="E12" s="589"/>
      <c r="F12" s="589"/>
      <c r="G12" s="589"/>
      <c r="H12" s="589"/>
      <c r="I12" s="589"/>
      <c r="J12" s="589"/>
      <c r="K12" s="589"/>
      <c r="L12" s="590"/>
    </row>
    <row r="13" spans="1:12" ht="12.75" customHeight="1" x14ac:dyDescent="0.25">
      <c r="A13" s="4"/>
      <c r="B13" s="5" t="s">
        <v>18</v>
      </c>
      <c r="C13" s="589"/>
      <c r="D13" s="589"/>
      <c r="E13" s="589"/>
      <c r="F13" s="589"/>
      <c r="G13" s="589"/>
      <c r="H13" s="589"/>
      <c r="I13" s="589"/>
      <c r="J13" s="589"/>
      <c r="K13" s="589"/>
      <c r="L13" s="590"/>
    </row>
    <row r="14" spans="1:12" ht="12.75" customHeight="1" x14ac:dyDescent="0.25">
      <c r="A14" s="7"/>
      <c r="B14" s="8"/>
      <c r="C14" s="9"/>
      <c r="D14" s="9"/>
      <c r="E14" s="9"/>
      <c r="F14" s="9"/>
      <c r="G14" s="9"/>
      <c r="H14" s="9"/>
      <c r="I14" s="9"/>
      <c r="J14" s="9"/>
      <c r="K14" s="9"/>
      <c r="L14" s="10"/>
    </row>
    <row r="15" spans="1:12" s="11" customFormat="1" ht="12.75" customHeight="1" x14ac:dyDescent="0.25">
      <c r="A15" s="603" t="s">
        <v>19</v>
      </c>
      <c r="B15" s="606" t="s">
        <v>20</v>
      </c>
      <c r="C15" s="608" t="s">
        <v>21</v>
      </c>
      <c r="D15" s="609"/>
      <c r="E15" s="609"/>
      <c r="F15" s="609"/>
      <c r="G15" s="610"/>
      <c r="H15" s="608" t="s">
        <v>22</v>
      </c>
      <c r="I15" s="609"/>
      <c r="J15" s="609"/>
      <c r="K15" s="609"/>
      <c r="L15" s="611"/>
    </row>
    <row r="16" spans="1:12" s="11" customFormat="1" ht="12.75" customHeight="1" x14ac:dyDescent="0.25">
      <c r="A16" s="604"/>
      <c r="B16" s="607"/>
      <c r="C16" s="612" t="s">
        <v>23</v>
      </c>
      <c r="D16" s="613" t="s">
        <v>24</v>
      </c>
      <c r="E16" s="615" t="s">
        <v>25</v>
      </c>
      <c r="F16" s="617" t="s">
        <v>26</v>
      </c>
      <c r="G16" s="619" t="s">
        <v>27</v>
      </c>
      <c r="H16" s="612" t="s">
        <v>23</v>
      </c>
      <c r="I16" s="613" t="s">
        <v>24</v>
      </c>
      <c r="J16" s="615" t="s">
        <v>25</v>
      </c>
      <c r="K16" s="617" t="s">
        <v>26</v>
      </c>
      <c r="L16" s="599" t="s">
        <v>27</v>
      </c>
    </row>
    <row r="17" spans="1:12" s="12" customFormat="1" ht="61.5" customHeight="1" thickBot="1" x14ac:dyDescent="0.3">
      <c r="A17" s="605"/>
      <c r="B17" s="607"/>
      <c r="C17" s="612"/>
      <c r="D17" s="614"/>
      <c r="E17" s="616"/>
      <c r="F17" s="618"/>
      <c r="G17" s="619"/>
      <c r="H17" s="622"/>
      <c r="I17" s="623"/>
      <c r="J17" s="616"/>
      <c r="K17" s="618"/>
      <c r="L17" s="600"/>
    </row>
    <row r="18" spans="1:12" s="12" customFormat="1" ht="9.75" customHeight="1" thickTop="1" x14ac:dyDescent="0.25">
      <c r="A18" s="13" t="s">
        <v>28</v>
      </c>
      <c r="B18" s="13">
        <v>2</v>
      </c>
      <c r="C18" s="14">
        <v>3</v>
      </c>
      <c r="D18" s="15">
        <v>4</v>
      </c>
      <c r="E18" s="15">
        <v>5</v>
      </c>
      <c r="F18" s="15">
        <v>6</v>
      </c>
      <c r="G18" s="16">
        <v>7</v>
      </c>
      <c r="H18" s="14">
        <v>8</v>
      </c>
      <c r="I18" s="15">
        <v>9</v>
      </c>
      <c r="J18" s="15">
        <v>10</v>
      </c>
      <c r="K18" s="15">
        <v>11</v>
      </c>
      <c r="L18" s="17">
        <v>12</v>
      </c>
    </row>
    <row r="19" spans="1:12" s="24" customFormat="1" x14ac:dyDescent="0.25">
      <c r="A19" s="18"/>
      <c r="B19" s="19" t="s">
        <v>29</v>
      </c>
      <c r="C19" s="20"/>
      <c r="D19" s="21"/>
      <c r="E19" s="21"/>
      <c r="F19" s="21"/>
      <c r="G19" s="22"/>
      <c r="H19" s="20"/>
      <c r="I19" s="21"/>
      <c r="J19" s="21"/>
      <c r="K19" s="21"/>
      <c r="L19" s="23"/>
    </row>
    <row r="20" spans="1:12" s="24" customFormat="1" ht="12.75" thickBot="1" x14ac:dyDescent="0.3">
      <c r="A20" s="25"/>
      <c r="B20" s="26" t="s">
        <v>30</v>
      </c>
      <c r="C20" s="27">
        <f t="shared" ref="C20:C47" si="0">SUM(D20:G20)</f>
        <v>33687</v>
      </c>
      <c r="D20" s="28">
        <f>SUM(D21,D24,D25,D41,D43)</f>
        <v>33687</v>
      </c>
      <c r="E20" s="28">
        <f>SUM(E21,E24,E43)</f>
        <v>0</v>
      </c>
      <c r="F20" s="28">
        <f>SUM(F21,F26,F43)</f>
        <v>0</v>
      </c>
      <c r="G20" s="29">
        <f>SUM(G21,G45)</f>
        <v>0</v>
      </c>
      <c r="H20" s="27">
        <f>SUM(I20:L20)</f>
        <v>33059</v>
      </c>
      <c r="I20" s="28">
        <f>SUM(I21,I24,I25,I41,I43)</f>
        <v>33059</v>
      </c>
      <c r="J20" s="28">
        <f>SUM(J21,J24,J43)</f>
        <v>0</v>
      </c>
      <c r="K20" s="28">
        <f>SUM(K21,K26,K43)</f>
        <v>0</v>
      </c>
      <c r="L20" s="30">
        <f>SUM(L21,L45)</f>
        <v>0</v>
      </c>
    </row>
    <row r="21" spans="1:12" ht="12.75" thickTop="1" x14ac:dyDescent="0.25">
      <c r="A21" s="31"/>
      <c r="B21" s="32" t="s">
        <v>31</v>
      </c>
      <c r="C21" s="33">
        <f t="shared" si="0"/>
        <v>0</v>
      </c>
      <c r="D21" s="34">
        <f>SUM(D22:D23)</f>
        <v>0</v>
      </c>
      <c r="E21" s="34">
        <f>SUM(E22:E23)</f>
        <v>0</v>
      </c>
      <c r="F21" s="34">
        <f>SUM(F22:F23)</f>
        <v>0</v>
      </c>
      <c r="G21" s="35">
        <f>SUM(G22:G23)</f>
        <v>0</v>
      </c>
      <c r="H21" s="33">
        <f t="shared" ref="H21:H47" si="1">SUM(I21:L21)</f>
        <v>0</v>
      </c>
      <c r="I21" s="34">
        <f>SUM(I22:I23)</f>
        <v>0</v>
      </c>
      <c r="J21" s="34">
        <f>SUM(J22:J23)</f>
        <v>0</v>
      </c>
      <c r="K21" s="34">
        <f>SUM(K22:K23)</f>
        <v>0</v>
      </c>
      <c r="L21" s="36">
        <f>SUM(L22:L23)</f>
        <v>0</v>
      </c>
    </row>
    <row r="22" spans="1:12" x14ac:dyDescent="0.25">
      <c r="A22" s="37"/>
      <c r="B22" s="38" t="s">
        <v>32</v>
      </c>
      <c r="C22" s="39">
        <f t="shared" si="0"/>
        <v>0</v>
      </c>
      <c r="D22" s="40"/>
      <c r="E22" s="40"/>
      <c r="F22" s="40"/>
      <c r="G22" s="41"/>
      <c r="H22" s="39">
        <f t="shared" si="1"/>
        <v>0</v>
      </c>
      <c r="I22" s="40"/>
      <c r="J22" s="40"/>
      <c r="K22" s="40"/>
      <c r="L22" s="42"/>
    </row>
    <row r="23" spans="1:12" x14ac:dyDescent="0.25">
      <c r="A23" s="43"/>
      <c r="B23" s="44" t="s">
        <v>33</v>
      </c>
      <c r="C23" s="45">
        <f t="shared" si="0"/>
        <v>0</v>
      </c>
      <c r="D23" s="46"/>
      <c r="E23" s="46"/>
      <c r="F23" s="46"/>
      <c r="G23" s="47"/>
      <c r="H23" s="45">
        <f t="shared" si="1"/>
        <v>0</v>
      </c>
      <c r="I23" s="46"/>
      <c r="J23" s="46"/>
      <c r="K23" s="46"/>
      <c r="L23" s="48"/>
    </row>
    <row r="24" spans="1:12" s="24" customFormat="1" ht="24.75" thickBot="1" x14ac:dyDescent="0.3">
      <c r="A24" s="49">
        <v>19300</v>
      </c>
      <c r="B24" s="49" t="s">
        <v>34</v>
      </c>
      <c r="C24" s="50">
        <f t="shared" si="0"/>
        <v>33687</v>
      </c>
      <c r="D24" s="51">
        <v>33687</v>
      </c>
      <c r="E24" s="51"/>
      <c r="F24" s="52" t="s">
        <v>35</v>
      </c>
      <c r="G24" s="53" t="s">
        <v>35</v>
      </c>
      <c r="H24" s="50">
        <f t="shared" si="1"/>
        <v>33059</v>
      </c>
      <c r="I24" s="51">
        <f>I51</f>
        <v>33059</v>
      </c>
      <c r="J24" s="51"/>
      <c r="K24" s="52" t="s">
        <v>35</v>
      </c>
      <c r="L24" s="54" t="s">
        <v>35</v>
      </c>
    </row>
    <row r="25" spans="1:12" s="24" customFormat="1" ht="24.75" thickTop="1" x14ac:dyDescent="0.25">
      <c r="A25" s="55"/>
      <c r="B25" s="56" t="s">
        <v>36</v>
      </c>
      <c r="C25" s="57">
        <f t="shared" si="0"/>
        <v>0</v>
      </c>
      <c r="D25" s="58"/>
      <c r="E25" s="59" t="s">
        <v>35</v>
      </c>
      <c r="F25" s="59" t="s">
        <v>35</v>
      </c>
      <c r="G25" s="60" t="s">
        <v>35</v>
      </c>
      <c r="H25" s="57">
        <f t="shared" si="1"/>
        <v>0</v>
      </c>
      <c r="I25" s="61"/>
      <c r="J25" s="59" t="s">
        <v>35</v>
      </c>
      <c r="K25" s="59" t="s">
        <v>35</v>
      </c>
      <c r="L25" s="62" t="s">
        <v>35</v>
      </c>
    </row>
    <row r="26" spans="1:12" s="24" customFormat="1" ht="36" x14ac:dyDescent="0.25">
      <c r="A26" s="56">
        <v>21300</v>
      </c>
      <c r="B26" s="56" t="s">
        <v>37</v>
      </c>
      <c r="C26" s="57">
        <f t="shared" si="0"/>
        <v>0</v>
      </c>
      <c r="D26" s="59" t="s">
        <v>35</v>
      </c>
      <c r="E26" s="59" t="s">
        <v>35</v>
      </c>
      <c r="F26" s="63">
        <f>SUM(F27,F31,F33,F36)</f>
        <v>0</v>
      </c>
      <c r="G26" s="60" t="s">
        <v>35</v>
      </c>
      <c r="H26" s="57">
        <f t="shared" si="1"/>
        <v>0</v>
      </c>
      <c r="I26" s="59" t="s">
        <v>35</v>
      </c>
      <c r="J26" s="59" t="s">
        <v>35</v>
      </c>
      <c r="K26" s="63">
        <f>SUM(K27,K31,K33,K36)</f>
        <v>0</v>
      </c>
      <c r="L26" s="62" t="s">
        <v>35</v>
      </c>
    </row>
    <row r="27" spans="1:12" s="24" customFormat="1" ht="24" x14ac:dyDescent="0.25">
      <c r="A27" s="64">
        <v>21350</v>
      </c>
      <c r="B27" s="56" t="s">
        <v>38</v>
      </c>
      <c r="C27" s="57">
        <f t="shared" si="0"/>
        <v>0</v>
      </c>
      <c r="D27" s="59" t="s">
        <v>35</v>
      </c>
      <c r="E27" s="59" t="s">
        <v>35</v>
      </c>
      <c r="F27" s="63">
        <f>SUM(F28:F30)</f>
        <v>0</v>
      </c>
      <c r="G27" s="60" t="s">
        <v>35</v>
      </c>
      <c r="H27" s="57">
        <f t="shared" si="1"/>
        <v>0</v>
      </c>
      <c r="I27" s="59" t="s">
        <v>35</v>
      </c>
      <c r="J27" s="59" t="s">
        <v>35</v>
      </c>
      <c r="K27" s="63">
        <f>SUM(K28:K30)</f>
        <v>0</v>
      </c>
      <c r="L27" s="62" t="s">
        <v>35</v>
      </c>
    </row>
    <row r="28" spans="1:12" x14ac:dyDescent="0.25">
      <c r="A28" s="37">
        <v>21351</v>
      </c>
      <c r="B28" s="65" t="s">
        <v>39</v>
      </c>
      <c r="C28" s="66">
        <f t="shared" si="0"/>
        <v>0</v>
      </c>
      <c r="D28" s="67" t="s">
        <v>35</v>
      </c>
      <c r="E28" s="67" t="s">
        <v>35</v>
      </c>
      <c r="F28" s="68"/>
      <c r="G28" s="69" t="s">
        <v>35</v>
      </c>
      <c r="H28" s="66">
        <f t="shared" si="1"/>
        <v>0</v>
      </c>
      <c r="I28" s="67" t="s">
        <v>35</v>
      </c>
      <c r="J28" s="67" t="s">
        <v>35</v>
      </c>
      <c r="K28" s="68"/>
      <c r="L28" s="70" t="s">
        <v>35</v>
      </c>
    </row>
    <row r="29" spans="1:12" x14ac:dyDescent="0.25">
      <c r="A29" s="43">
        <v>21352</v>
      </c>
      <c r="B29" s="71" t="s">
        <v>40</v>
      </c>
      <c r="C29" s="72">
        <f t="shared" si="0"/>
        <v>0</v>
      </c>
      <c r="D29" s="73" t="s">
        <v>35</v>
      </c>
      <c r="E29" s="73" t="s">
        <v>35</v>
      </c>
      <c r="F29" s="74"/>
      <c r="G29" s="75" t="s">
        <v>35</v>
      </c>
      <c r="H29" s="72">
        <f t="shared" si="1"/>
        <v>0</v>
      </c>
      <c r="I29" s="73" t="s">
        <v>35</v>
      </c>
      <c r="J29" s="73" t="s">
        <v>35</v>
      </c>
      <c r="K29" s="74"/>
      <c r="L29" s="76" t="s">
        <v>35</v>
      </c>
    </row>
    <row r="30" spans="1:12" ht="24" x14ac:dyDescent="0.25">
      <c r="A30" s="43">
        <v>21359</v>
      </c>
      <c r="B30" s="71" t="s">
        <v>41</v>
      </c>
      <c r="C30" s="72">
        <f t="shared" si="0"/>
        <v>0</v>
      </c>
      <c r="D30" s="73" t="s">
        <v>35</v>
      </c>
      <c r="E30" s="73" t="s">
        <v>35</v>
      </c>
      <c r="F30" s="74"/>
      <c r="G30" s="75" t="s">
        <v>35</v>
      </c>
      <c r="H30" s="72">
        <f t="shared" si="1"/>
        <v>0</v>
      </c>
      <c r="I30" s="73" t="s">
        <v>35</v>
      </c>
      <c r="J30" s="73" t="s">
        <v>35</v>
      </c>
      <c r="K30" s="74"/>
      <c r="L30" s="76" t="s">
        <v>35</v>
      </c>
    </row>
    <row r="31" spans="1:12" s="24" customFormat="1" ht="36" x14ac:dyDescent="0.25">
      <c r="A31" s="64">
        <v>21370</v>
      </c>
      <c r="B31" s="56" t="s">
        <v>42</v>
      </c>
      <c r="C31" s="57">
        <f t="shared" si="0"/>
        <v>0</v>
      </c>
      <c r="D31" s="59" t="s">
        <v>35</v>
      </c>
      <c r="E31" s="59" t="s">
        <v>35</v>
      </c>
      <c r="F31" s="63">
        <f>SUM(F32)</f>
        <v>0</v>
      </c>
      <c r="G31" s="60" t="s">
        <v>35</v>
      </c>
      <c r="H31" s="57">
        <f t="shared" si="1"/>
        <v>0</v>
      </c>
      <c r="I31" s="59" t="s">
        <v>35</v>
      </c>
      <c r="J31" s="59" t="s">
        <v>35</v>
      </c>
      <c r="K31" s="63">
        <f>SUM(K32)</f>
        <v>0</v>
      </c>
      <c r="L31" s="62" t="s">
        <v>35</v>
      </c>
    </row>
    <row r="32" spans="1:12" ht="36" x14ac:dyDescent="0.25">
      <c r="A32" s="77">
        <v>21379</v>
      </c>
      <c r="B32" s="78" t="s">
        <v>43</v>
      </c>
      <c r="C32" s="79">
        <f t="shared" si="0"/>
        <v>0</v>
      </c>
      <c r="D32" s="80" t="s">
        <v>35</v>
      </c>
      <c r="E32" s="80" t="s">
        <v>35</v>
      </c>
      <c r="F32" s="81"/>
      <c r="G32" s="82" t="s">
        <v>35</v>
      </c>
      <c r="H32" s="79">
        <f t="shared" si="1"/>
        <v>0</v>
      </c>
      <c r="I32" s="80" t="s">
        <v>35</v>
      </c>
      <c r="J32" s="80" t="s">
        <v>35</v>
      </c>
      <c r="K32" s="81"/>
      <c r="L32" s="83" t="s">
        <v>35</v>
      </c>
    </row>
    <row r="33" spans="1:12" s="24" customFormat="1" x14ac:dyDescent="0.25">
      <c r="A33" s="64">
        <v>21380</v>
      </c>
      <c r="B33" s="56" t="s">
        <v>44</v>
      </c>
      <c r="C33" s="57">
        <f t="shared" si="0"/>
        <v>0</v>
      </c>
      <c r="D33" s="59" t="s">
        <v>35</v>
      </c>
      <c r="E33" s="59" t="s">
        <v>35</v>
      </c>
      <c r="F33" s="63">
        <f>SUM(F34:F35)</f>
        <v>0</v>
      </c>
      <c r="G33" s="60" t="s">
        <v>35</v>
      </c>
      <c r="H33" s="57">
        <f t="shared" si="1"/>
        <v>0</v>
      </c>
      <c r="I33" s="59" t="s">
        <v>35</v>
      </c>
      <c r="J33" s="59" t="s">
        <v>35</v>
      </c>
      <c r="K33" s="63">
        <f>SUM(K34:K35)</f>
        <v>0</v>
      </c>
      <c r="L33" s="62" t="s">
        <v>35</v>
      </c>
    </row>
    <row r="34" spans="1:12" x14ac:dyDescent="0.25">
      <c r="A34" s="38">
        <v>21381</v>
      </c>
      <c r="B34" s="65" t="s">
        <v>45</v>
      </c>
      <c r="C34" s="66">
        <f t="shared" si="0"/>
        <v>0</v>
      </c>
      <c r="D34" s="67" t="s">
        <v>35</v>
      </c>
      <c r="E34" s="67" t="s">
        <v>35</v>
      </c>
      <c r="F34" s="68"/>
      <c r="G34" s="69" t="s">
        <v>35</v>
      </c>
      <c r="H34" s="66">
        <f t="shared" si="1"/>
        <v>0</v>
      </c>
      <c r="I34" s="67" t="s">
        <v>35</v>
      </c>
      <c r="J34" s="67" t="s">
        <v>35</v>
      </c>
      <c r="K34" s="68"/>
      <c r="L34" s="70" t="s">
        <v>35</v>
      </c>
    </row>
    <row r="35" spans="1:12" ht="24" x14ac:dyDescent="0.25">
      <c r="A35" s="44">
        <v>21383</v>
      </c>
      <c r="B35" s="71" t="s">
        <v>46</v>
      </c>
      <c r="C35" s="72">
        <f>SUM(D35:G35)</f>
        <v>0</v>
      </c>
      <c r="D35" s="73" t="s">
        <v>35</v>
      </c>
      <c r="E35" s="73" t="s">
        <v>35</v>
      </c>
      <c r="F35" s="74"/>
      <c r="G35" s="75" t="s">
        <v>35</v>
      </c>
      <c r="H35" s="72">
        <f t="shared" si="1"/>
        <v>0</v>
      </c>
      <c r="I35" s="73" t="s">
        <v>35</v>
      </c>
      <c r="J35" s="73" t="s">
        <v>35</v>
      </c>
      <c r="K35" s="74"/>
      <c r="L35" s="76" t="s">
        <v>35</v>
      </c>
    </row>
    <row r="36" spans="1:12" s="24" customFormat="1" ht="25.5" customHeight="1" x14ac:dyDescent="0.25">
      <c r="A36" s="64">
        <v>21390</v>
      </c>
      <c r="B36" s="56" t="s">
        <v>47</v>
      </c>
      <c r="C36" s="57">
        <f t="shared" si="0"/>
        <v>0</v>
      </c>
      <c r="D36" s="59" t="s">
        <v>35</v>
      </c>
      <c r="E36" s="59" t="s">
        <v>35</v>
      </c>
      <c r="F36" s="63">
        <f>SUM(F37:F40)</f>
        <v>0</v>
      </c>
      <c r="G36" s="60" t="s">
        <v>35</v>
      </c>
      <c r="H36" s="57">
        <f t="shared" si="1"/>
        <v>0</v>
      </c>
      <c r="I36" s="59" t="s">
        <v>35</v>
      </c>
      <c r="J36" s="59" t="s">
        <v>35</v>
      </c>
      <c r="K36" s="63">
        <f>SUM(K37:K40)</f>
        <v>0</v>
      </c>
      <c r="L36" s="62" t="s">
        <v>35</v>
      </c>
    </row>
    <row r="37" spans="1:12" ht="24" x14ac:dyDescent="0.25">
      <c r="A37" s="38">
        <v>21391</v>
      </c>
      <c r="B37" s="65" t="s">
        <v>48</v>
      </c>
      <c r="C37" s="66">
        <f t="shared" si="0"/>
        <v>0</v>
      </c>
      <c r="D37" s="67" t="s">
        <v>35</v>
      </c>
      <c r="E37" s="67" t="s">
        <v>35</v>
      </c>
      <c r="F37" s="68"/>
      <c r="G37" s="69" t="s">
        <v>35</v>
      </c>
      <c r="H37" s="66">
        <f t="shared" si="1"/>
        <v>0</v>
      </c>
      <c r="I37" s="67" t="s">
        <v>35</v>
      </c>
      <c r="J37" s="67" t="s">
        <v>35</v>
      </c>
      <c r="K37" s="68"/>
      <c r="L37" s="70" t="s">
        <v>35</v>
      </c>
    </row>
    <row r="38" spans="1:12" x14ac:dyDescent="0.25">
      <c r="A38" s="44">
        <v>21393</v>
      </c>
      <c r="B38" s="71" t="s">
        <v>49</v>
      </c>
      <c r="C38" s="72">
        <f t="shared" si="0"/>
        <v>0</v>
      </c>
      <c r="D38" s="73" t="s">
        <v>35</v>
      </c>
      <c r="E38" s="73" t="s">
        <v>35</v>
      </c>
      <c r="F38" s="74"/>
      <c r="G38" s="75" t="s">
        <v>35</v>
      </c>
      <c r="H38" s="72">
        <f t="shared" si="1"/>
        <v>0</v>
      </c>
      <c r="I38" s="73" t="s">
        <v>35</v>
      </c>
      <c r="J38" s="73" t="s">
        <v>35</v>
      </c>
      <c r="K38" s="74"/>
      <c r="L38" s="76" t="s">
        <v>35</v>
      </c>
    </row>
    <row r="39" spans="1:12" x14ac:dyDescent="0.25">
      <c r="A39" s="44">
        <v>21395</v>
      </c>
      <c r="B39" s="71" t="s">
        <v>50</v>
      </c>
      <c r="C39" s="72">
        <f t="shared" si="0"/>
        <v>0</v>
      </c>
      <c r="D39" s="73" t="s">
        <v>35</v>
      </c>
      <c r="E39" s="73" t="s">
        <v>35</v>
      </c>
      <c r="F39" s="74"/>
      <c r="G39" s="75" t="s">
        <v>35</v>
      </c>
      <c r="H39" s="72">
        <f t="shared" si="1"/>
        <v>0</v>
      </c>
      <c r="I39" s="73" t="s">
        <v>35</v>
      </c>
      <c r="J39" s="73" t="s">
        <v>35</v>
      </c>
      <c r="K39" s="74"/>
      <c r="L39" s="76" t="s">
        <v>35</v>
      </c>
    </row>
    <row r="40" spans="1:12" ht="24" x14ac:dyDescent="0.25">
      <c r="A40" s="84">
        <v>21399</v>
      </c>
      <c r="B40" s="85" t="s">
        <v>51</v>
      </c>
      <c r="C40" s="86">
        <f t="shared" si="0"/>
        <v>0</v>
      </c>
      <c r="D40" s="87" t="s">
        <v>35</v>
      </c>
      <c r="E40" s="87" t="s">
        <v>35</v>
      </c>
      <c r="F40" s="88"/>
      <c r="G40" s="89" t="s">
        <v>35</v>
      </c>
      <c r="H40" s="86">
        <f t="shared" si="1"/>
        <v>0</v>
      </c>
      <c r="I40" s="87" t="s">
        <v>35</v>
      </c>
      <c r="J40" s="87" t="s">
        <v>35</v>
      </c>
      <c r="K40" s="88"/>
      <c r="L40" s="90" t="s">
        <v>35</v>
      </c>
    </row>
    <row r="41" spans="1:12" s="24" customFormat="1" ht="26.25" customHeight="1" x14ac:dyDescent="0.25">
      <c r="A41" s="91">
        <v>21420</v>
      </c>
      <c r="B41" s="92" t="s">
        <v>52</v>
      </c>
      <c r="C41" s="93">
        <f>SUM(D41:G41)</f>
        <v>0</v>
      </c>
      <c r="D41" s="94">
        <f>SUM(D42)</f>
        <v>0</v>
      </c>
      <c r="E41" s="95" t="s">
        <v>35</v>
      </c>
      <c r="F41" s="95" t="s">
        <v>35</v>
      </c>
      <c r="G41" s="96" t="s">
        <v>35</v>
      </c>
      <c r="H41" s="93">
        <f>SUM(I41:L41)</f>
        <v>0</v>
      </c>
      <c r="I41" s="94">
        <f>SUM(I42)</f>
        <v>0</v>
      </c>
      <c r="J41" s="95" t="s">
        <v>35</v>
      </c>
      <c r="K41" s="95" t="s">
        <v>35</v>
      </c>
      <c r="L41" s="97" t="s">
        <v>35</v>
      </c>
    </row>
    <row r="42" spans="1:12" s="24" customFormat="1" ht="26.25" customHeight="1" x14ac:dyDescent="0.25">
      <c r="A42" s="84">
        <v>21429</v>
      </c>
      <c r="B42" s="85" t="s">
        <v>53</v>
      </c>
      <c r="C42" s="86">
        <f>SUM(D42:G42)</f>
        <v>0</v>
      </c>
      <c r="D42" s="98"/>
      <c r="E42" s="87" t="s">
        <v>35</v>
      </c>
      <c r="F42" s="87" t="s">
        <v>35</v>
      </c>
      <c r="G42" s="89" t="s">
        <v>35</v>
      </c>
      <c r="H42" s="86">
        <f t="shared" ref="H42:H44" si="2">SUM(I42:L42)</f>
        <v>0</v>
      </c>
      <c r="I42" s="98"/>
      <c r="J42" s="87" t="s">
        <v>35</v>
      </c>
      <c r="K42" s="87" t="s">
        <v>35</v>
      </c>
      <c r="L42" s="90" t="s">
        <v>35</v>
      </c>
    </row>
    <row r="43" spans="1:12" s="24" customFormat="1" ht="24" x14ac:dyDescent="0.25">
      <c r="A43" s="64">
        <v>21490</v>
      </c>
      <c r="B43" s="56" t="s">
        <v>54</v>
      </c>
      <c r="C43" s="57">
        <f t="shared" si="0"/>
        <v>0</v>
      </c>
      <c r="D43" s="99">
        <f>D44</f>
        <v>0</v>
      </c>
      <c r="E43" s="99">
        <f t="shared" ref="E43:F43" si="3">E44</f>
        <v>0</v>
      </c>
      <c r="F43" s="99">
        <f t="shared" si="3"/>
        <v>0</v>
      </c>
      <c r="G43" s="60" t="s">
        <v>35</v>
      </c>
      <c r="H43" s="100">
        <f t="shared" si="2"/>
        <v>0</v>
      </c>
      <c r="I43" s="99">
        <f>I44</f>
        <v>0</v>
      </c>
      <c r="J43" s="99">
        <f t="shared" ref="J43:K43" si="4">J44</f>
        <v>0</v>
      </c>
      <c r="K43" s="99">
        <f t="shared" si="4"/>
        <v>0</v>
      </c>
      <c r="L43" s="62" t="s">
        <v>35</v>
      </c>
    </row>
    <row r="44" spans="1:12" s="24" customFormat="1" ht="24" x14ac:dyDescent="0.25">
      <c r="A44" s="44">
        <v>21499</v>
      </c>
      <c r="B44" s="71" t="s">
        <v>55</v>
      </c>
      <c r="C44" s="79">
        <f>SUM(D44:G44)</f>
        <v>0</v>
      </c>
      <c r="D44" s="101"/>
      <c r="E44" s="102"/>
      <c r="F44" s="102"/>
      <c r="G44" s="103" t="s">
        <v>35</v>
      </c>
      <c r="H44" s="104">
        <f t="shared" si="2"/>
        <v>0</v>
      </c>
      <c r="I44" s="40"/>
      <c r="J44" s="105"/>
      <c r="K44" s="105"/>
      <c r="L44" s="106" t="s">
        <v>35</v>
      </c>
    </row>
    <row r="45" spans="1:12" ht="12.75" customHeight="1" x14ac:dyDescent="0.25">
      <c r="A45" s="107">
        <v>23000</v>
      </c>
      <c r="B45" s="108" t="s">
        <v>56</v>
      </c>
      <c r="C45" s="109">
        <f>SUM(D45:G45)</f>
        <v>0</v>
      </c>
      <c r="D45" s="59" t="s">
        <v>35</v>
      </c>
      <c r="E45" s="59" t="s">
        <v>35</v>
      </c>
      <c r="F45" s="59" t="s">
        <v>35</v>
      </c>
      <c r="G45" s="99">
        <f>SUM(G46:G47)</f>
        <v>0</v>
      </c>
      <c r="H45" s="109">
        <f t="shared" si="1"/>
        <v>0</v>
      </c>
      <c r="I45" s="87" t="s">
        <v>35</v>
      </c>
      <c r="J45" s="87" t="s">
        <v>35</v>
      </c>
      <c r="K45" s="87" t="s">
        <v>35</v>
      </c>
      <c r="L45" s="110">
        <f>SUM(L46:L47)</f>
        <v>0</v>
      </c>
    </row>
    <row r="46" spans="1:12" ht="24" x14ac:dyDescent="0.25">
      <c r="A46" s="111">
        <v>23410</v>
      </c>
      <c r="B46" s="112" t="s">
        <v>57</v>
      </c>
      <c r="C46" s="113">
        <f t="shared" si="0"/>
        <v>0</v>
      </c>
      <c r="D46" s="95" t="s">
        <v>35</v>
      </c>
      <c r="E46" s="95" t="s">
        <v>35</v>
      </c>
      <c r="F46" s="95" t="s">
        <v>35</v>
      </c>
      <c r="G46" s="114"/>
      <c r="H46" s="113">
        <f t="shared" si="1"/>
        <v>0</v>
      </c>
      <c r="I46" s="95" t="s">
        <v>35</v>
      </c>
      <c r="J46" s="95" t="s">
        <v>35</v>
      </c>
      <c r="K46" s="95" t="s">
        <v>35</v>
      </c>
      <c r="L46" s="115"/>
    </row>
    <row r="47" spans="1:12" ht="24" x14ac:dyDescent="0.25">
      <c r="A47" s="111">
        <v>23510</v>
      </c>
      <c r="B47" s="112" t="s">
        <v>58</v>
      </c>
      <c r="C47" s="93">
        <f t="shared" si="0"/>
        <v>0</v>
      </c>
      <c r="D47" s="95" t="s">
        <v>35</v>
      </c>
      <c r="E47" s="95" t="s">
        <v>35</v>
      </c>
      <c r="F47" s="95" t="s">
        <v>35</v>
      </c>
      <c r="G47" s="114"/>
      <c r="H47" s="93">
        <f t="shared" si="1"/>
        <v>0</v>
      </c>
      <c r="I47" s="95" t="s">
        <v>35</v>
      </c>
      <c r="J47" s="95" t="s">
        <v>35</v>
      </c>
      <c r="K47" s="95" t="s">
        <v>35</v>
      </c>
      <c r="L47" s="115"/>
    </row>
    <row r="48" spans="1:12" x14ac:dyDescent="0.25">
      <c r="A48" s="116"/>
      <c r="B48" s="112"/>
      <c r="C48" s="117"/>
      <c r="D48" s="95"/>
      <c r="E48" s="95"/>
      <c r="F48" s="94"/>
      <c r="G48" s="118"/>
      <c r="H48" s="117"/>
      <c r="I48" s="95"/>
      <c r="J48" s="95"/>
      <c r="K48" s="94"/>
      <c r="L48" s="119"/>
    </row>
    <row r="49" spans="1:12" s="24" customFormat="1" x14ac:dyDescent="0.25">
      <c r="A49" s="120"/>
      <c r="B49" s="121" t="s">
        <v>59</v>
      </c>
      <c r="C49" s="122"/>
      <c r="D49" s="123"/>
      <c r="E49" s="123"/>
      <c r="F49" s="123"/>
      <c r="G49" s="124"/>
      <c r="H49" s="122"/>
      <c r="I49" s="123"/>
      <c r="J49" s="123"/>
      <c r="K49" s="123"/>
      <c r="L49" s="125"/>
    </row>
    <row r="50" spans="1:12" s="24" customFormat="1" ht="12.75" thickBot="1" x14ac:dyDescent="0.3">
      <c r="A50" s="126"/>
      <c r="B50" s="25" t="s">
        <v>60</v>
      </c>
      <c r="C50" s="127">
        <f t="shared" ref="C50:C113" si="5">SUM(D50:G50)</f>
        <v>33687</v>
      </c>
      <c r="D50" s="128">
        <f>SUM(D51,D283)</f>
        <v>33687</v>
      </c>
      <c r="E50" s="128">
        <f>SUM(E51,E283)</f>
        <v>0</v>
      </c>
      <c r="F50" s="128">
        <f>SUM(F51,F283)</f>
        <v>0</v>
      </c>
      <c r="G50" s="129">
        <f>SUM(G51,G283)</f>
        <v>0</v>
      </c>
      <c r="H50" s="127">
        <f t="shared" ref="H50:H113" si="6">SUM(I50:L50)</f>
        <v>33059</v>
      </c>
      <c r="I50" s="128">
        <f>SUM(I51,I283)</f>
        <v>33059</v>
      </c>
      <c r="J50" s="128">
        <f>SUM(J51,J283)</f>
        <v>0</v>
      </c>
      <c r="K50" s="128">
        <f>SUM(K51,K283)</f>
        <v>0</v>
      </c>
      <c r="L50" s="130">
        <f>SUM(L51,L283)</f>
        <v>0</v>
      </c>
    </row>
    <row r="51" spans="1:12" s="24" customFormat="1" ht="36.75" thickTop="1" x14ac:dyDescent="0.25">
      <c r="A51" s="131"/>
      <c r="B51" s="132" t="s">
        <v>61</v>
      </c>
      <c r="C51" s="133">
        <f t="shared" si="5"/>
        <v>33687</v>
      </c>
      <c r="D51" s="134">
        <f>SUM(D52,D194)</f>
        <v>33687</v>
      </c>
      <c r="E51" s="134">
        <f>SUM(E52,E194)</f>
        <v>0</v>
      </c>
      <c r="F51" s="134">
        <f>SUM(F52,F194)</f>
        <v>0</v>
      </c>
      <c r="G51" s="135">
        <f>SUM(G52,G194)</f>
        <v>0</v>
      </c>
      <c r="H51" s="133">
        <f t="shared" si="6"/>
        <v>33059</v>
      </c>
      <c r="I51" s="134">
        <f>SUM(I52,I194)</f>
        <v>33059</v>
      </c>
      <c r="J51" s="134">
        <f>SUM(J52,J194)</f>
        <v>0</v>
      </c>
      <c r="K51" s="134">
        <f>SUM(K52,K194)</f>
        <v>0</v>
      </c>
      <c r="L51" s="136">
        <f>SUM(L52,L194)</f>
        <v>0</v>
      </c>
    </row>
    <row r="52" spans="1:12" s="24" customFormat="1" ht="24" x14ac:dyDescent="0.25">
      <c r="A52" s="137"/>
      <c r="B52" s="18" t="s">
        <v>62</v>
      </c>
      <c r="C52" s="138">
        <f t="shared" si="5"/>
        <v>33687</v>
      </c>
      <c r="D52" s="139">
        <f>SUM(D53,D75,D173,D187)</f>
        <v>33687</v>
      </c>
      <c r="E52" s="139">
        <f>SUM(E53,E75,E173,E187)</f>
        <v>0</v>
      </c>
      <c r="F52" s="139">
        <f>SUM(F53,F75,F173,F187)</f>
        <v>0</v>
      </c>
      <c r="G52" s="140">
        <f>SUM(G53,G75,G173,G187)</f>
        <v>0</v>
      </c>
      <c r="H52" s="138">
        <f t="shared" si="6"/>
        <v>33059</v>
      </c>
      <c r="I52" s="139">
        <f>SUM(I53,I75,I173,I187)</f>
        <v>33059</v>
      </c>
      <c r="J52" s="139">
        <f>SUM(J53,J75,J173,J187)</f>
        <v>0</v>
      </c>
      <c r="K52" s="139">
        <f>SUM(K53,K75,K173,K187)</f>
        <v>0</v>
      </c>
      <c r="L52" s="141">
        <f>SUM(L53,L75,L173,L187)</f>
        <v>0</v>
      </c>
    </row>
    <row r="53" spans="1:12" s="24" customFormat="1" x14ac:dyDescent="0.25">
      <c r="A53" s="142">
        <v>1000</v>
      </c>
      <c r="B53" s="142" t="s">
        <v>63</v>
      </c>
      <c r="C53" s="143">
        <f t="shared" si="5"/>
        <v>0</v>
      </c>
      <c r="D53" s="144">
        <f>SUM(D54,D67)</f>
        <v>0</v>
      </c>
      <c r="E53" s="144">
        <f>SUM(E54,E67)</f>
        <v>0</v>
      </c>
      <c r="F53" s="144">
        <f>SUM(F54,F67)</f>
        <v>0</v>
      </c>
      <c r="G53" s="145">
        <f>SUM(G54,G67)</f>
        <v>0</v>
      </c>
      <c r="H53" s="143">
        <f t="shared" si="6"/>
        <v>0</v>
      </c>
      <c r="I53" s="144">
        <f>SUM(I54,I67)</f>
        <v>0</v>
      </c>
      <c r="J53" s="144">
        <f>SUM(J54,J67)</f>
        <v>0</v>
      </c>
      <c r="K53" s="144">
        <f>SUM(K54,K67)</f>
        <v>0</v>
      </c>
      <c r="L53" s="146">
        <f>SUM(L54,L67)</f>
        <v>0</v>
      </c>
    </row>
    <row r="54" spans="1:12" x14ac:dyDescent="0.25">
      <c r="A54" s="56">
        <v>1100</v>
      </c>
      <c r="B54" s="147" t="s">
        <v>64</v>
      </c>
      <c r="C54" s="57">
        <f t="shared" si="5"/>
        <v>0</v>
      </c>
      <c r="D54" s="63">
        <f>SUM(D55,D58,D66)</f>
        <v>0</v>
      </c>
      <c r="E54" s="63">
        <f>SUM(E55,E58,E66)</f>
        <v>0</v>
      </c>
      <c r="F54" s="63">
        <f>SUM(F55,F58,F66)</f>
        <v>0</v>
      </c>
      <c r="G54" s="148">
        <f>SUM(G55,G58,G66)</f>
        <v>0</v>
      </c>
      <c r="H54" s="57">
        <f t="shared" si="6"/>
        <v>0</v>
      </c>
      <c r="I54" s="63">
        <f>SUM(I55,I58,I66)</f>
        <v>0</v>
      </c>
      <c r="J54" s="63">
        <f>SUM(J55,J58,J66)</f>
        <v>0</v>
      </c>
      <c r="K54" s="63">
        <f>SUM(K55,K58,K66)</f>
        <v>0</v>
      </c>
      <c r="L54" s="149">
        <f>SUM(L55,L58,L66)</f>
        <v>0</v>
      </c>
    </row>
    <row r="55" spans="1:12" x14ac:dyDescent="0.25">
      <c r="A55" s="150">
        <v>1110</v>
      </c>
      <c r="B55" s="112" t="s">
        <v>65</v>
      </c>
      <c r="C55" s="117">
        <f t="shared" si="5"/>
        <v>0</v>
      </c>
      <c r="D55" s="151">
        <f>SUM(D56:D57)</f>
        <v>0</v>
      </c>
      <c r="E55" s="151">
        <f>SUM(E56:E57)</f>
        <v>0</v>
      </c>
      <c r="F55" s="151">
        <f>SUM(F56:F57)</f>
        <v>0</v>
      </c>
      <c r="G55" s="152">
        <f>SUM(G56:G57)</f>
        <v>0</v>
      </c>
      <c r="H55" s="117">
        <f t="shared" si="6"/>
        <v>0</v>
      </c>
      <c r="I55" s="151">
        <f>SUM(I56:I57)</f>
        <v>0</v>
      </c>
      <c r="J55" s="151">
        <f>SUM(J56:J57)</f>
        <v>0</v>
      </c>
      <c r="K55" s="151">
        <f>SUM(K56:K57)</f>
        <v>0</v>
      </c>
      <c r="L55" s="153">
        <f>SUM(L56:L57)</f>
        <v>0</v>
      </c>
    </row>
    <row r="56" spans="1:12" x14ac:dyDescent="0.25">
      <c r="A56" s="38">
        <v>1111</v>
      </c>
      <c r="B56" s="65" t="s">
        <v>66</v>
      </c>
      <c r="C56" s="66">
        <f t="shared" si="5"/>
        <v>0</v>
      </c>
      <c r="D56" s="68"/>
      <c r="E56" s="68"/>
      <c r="F56" s="68"/>
      <c r="G56" s="154"/>
      <c r="H56" s="66">
        <f t="shared" si="6"/>
        <v>0</v>
      </c>
      <c r="I56" s="68"/>
      <c r="J56" s="68"/>
      <c r="K56" s="68"/>
      <c r="L56" s="155"/>
    </row>
    <row r="57" spans="1:12" ht="24" customHeight="1" x14ac:dyDescent="0.25">
      <c r="A57" s="44">
        <v>1119</v>
      </c>
      <c r="B57" s="71" t="s">
        <v>67</v>
      </c>
      <c r="C57" s="72">
        <f t="shared" si="5"/>
        <v>0</v>
      </c>
      <c r="D57" s="74"/>
      <c r="E57" s="74"/>
      <c r="F57" s="74"/>
      <c r="G57" s="157"/>
      <c r="H57" s="72">
        <f t="shared" si="6"/>
        <v>0</v>
      </c>
      <c r="I57" s="74"/>
      <c r="J57" s="74"/>
      <c r="K57" s="74"/>
      <c r="L57" s="158"/>
    </row>
    <row r="58" spans="1:12" x14ac:dyDescent="0.25">
      <c r="A58" s="159">
        <v>1140</v>
      </c>
      <c r="B58" s="71" t="s">
        <v>68</v>
      </c>
      <c r="C58" s="72">
        <f t="shared" si="5"/>
        <v>0</v>
      </c>
      <c r="D58" s="160">
        <f>SUM(D59:D65)</f>
        <v>0</v>
      </c>
      <c r="E58" s="160">
        <f>SUM(E59:E65)</f>
        <v>0</v>
      </c>
      <c r="F58" s="160">
        <f>SUM(F59:F65)</f>
        <v>0</v>
      </c>
      <c r="G58" s="161">
        <f>SUM(G59:G65)</f>
        <v>0</v>
      </c>
      <c r="H58" s="72">
        <f t="shared" si="6"/>
        <v>0</v>
      </c>
      <c r="I58" s="160">
        <f>SUM(I59:I65)</f>
        <v>0</v>
      </c>
      <c r="J58" s="160">
        <f>SUM(J59:J65)</f>
        <v>0</v>
      </c>
      <c r="K58" s="160">
        <f>SUM(K59:K65)</f>
        <v>0</v>
      </c>
      <c r="L58" s="162">
        <f>SUM(L59:L65)</f>
        <v>0</v>
      </c>
    </row>
    <row r="59" spans="1:12" x14ac:dyDescent="0.25">
      <c r="A59" s="44">
        <v>1141</v>
      </c>
      <c r="B59" s="71" t="s">
        <v>69</v>
      </c>
      <c r="C59" s="72">
        <f t="shared" si="5"/>
        <v>0</v>
      </c>
      <c r="D59" s="74"/>
      <c r="E59" s="74"/>
      <c r="F59" s="74"/>
      <c r="G59" s="157"/>
      <c r="H59" s="72">
        <f t="shared" si="6"/>
        <v>0</v>
      </c>
      <c r="I59" s="74"/>
      <c r="J59" s="74"/>
      <c r="K59" s="74"/>
      <c r="L59" s="158"/>
    </row>
    <row r="60" spans="1:12" ht="24.75" customHeight="1" x14ac:dyDescent="0.25">
      <c r="A60" s="44">
        <v>1142</v>
      </c>
      <c r="B60" s="71" t="s">
        <v>70</v>
      </c>
      <c r="C60" s="72">
        <f t="shared" si="5"/>
        <v>0</v>
      </c>
      <c r="D60" s="74"/>
      <c r="E60" s="74"/>
      <c r="F60" s="74"/>
      <c r="G60" s="157"/>
      <c r="H60" s="72">
        <f t="shared" si="6"/>
        <v>0</v>
      </c>
      <c r="I60" s="74"/>
      <c r="J60" s="74"/>
      <c r="K60" s="74"/>
      <c r="L60" s="158"/>
    </row>
    <row r="61" spans="1:12" ht="24" x14ac:dyDescent="0.25">
      <c r="A61" s="44">
        <v>1145</v>
      </c>
      <c r="B61" s="71" t="s">
        <v>71</v>
      </c>
      <c r="C61" s="72">
        <f t="shared" si="5"/>
        <v>0</v>
      </c>
      <c r="D61" s="74"/>
      <c r="E61" s="74"/>
      <c r="F61" s="74"/>
      <c r="G61" s="157"/>
      <c r="H61" s="72">
        <f t="shared" si="6"/>
        <v>0</v>
      </c>
      <c r="I61" s="74"/>
      <c r="J61" s="74"/>
      <c r="K61" s="74"/>
      <c r="L61" s="158"/>
    </row>
    <row r="62" spans="1:12" ht="27.75" customHeight="1" x14ac:dyDescent="0.25">
      <c r="A62" s="44">
        <v>1146</v>
      </c>
      <c r="B62" s="71" t="s">
        <v>72</v>
      </c>
      <c r="C62" s="72">
        <f t="shared" si="5"/>
        <v>0</v>
      </c>
      <c r="D62" s="74"/>
      <c r="E62" s="74"/>
      <c r="F62" s="74"/>
      <c r="G62" s="157"/>
      <c r="H62" s="72">
        <f t="shared" si="6"/>
        <v>0</v>
      </c>
      <c r="I62" s="74"/>
      <c r="J62" s="74"/>
      <c r="K62" s="74"/>
      <c r="L62" s="158"/>
    </row>
    <row r="63" spans="1:12" x14ac:dyDescent="0.25">
      <c r="A63" s="44">
        <v>1147</v>
      </c>
      <c r="B63" s="71" t="s">
        <v>73</v>
      </c>
      <c r="C63" s="72">
        <f t="shared" si="5"/>
        <v>0</v>
      </c>
      <c r="D63" s="74"/>
      <c r="E63" s="74"/>
      <c r="F63" s="74"/>
      <c r="G63" s="157"/>
      <c r="H63" s="72">
        <f t="shared" si="6"/>
        <v>0</v>
      </c>
      <c r="I63" s="74"/>
      <c r="J63" s="74"/>
      <c r="K63" s="74"/>
      <c r="L63" s="158"/>
    </row>
    <row r="64" spans="1:12" x14ac:dyDescent="0.25">
      <c r="A64" s="44">
        <v>1148</v>
      </c>
      <c r="B64" s="71" t="s">
        <v>74</v>
      </c>
      <c r="C64" s="72">
        <f t="shared" si="5"/>
        <v>0</v>
      </c>
      <c r="D64" s="74"/>
      <c r="E64" s="74"/>
      <c r="F64" s="74"/>
      <c r="G64" s="157"/>
      <c r="H64" s="72">
        <f t="shared" si="6"/>
        <v>0</v>
      </c>
      <c r="I64" s="74"/>
      <c r="J64" s="74"/>
      <c r="K64" s="74"/>
      <c r="L64" s="158"/>
    </row>
    <row r="65" spans="1:12" ht="24" customHeight="1" x14ac:dyDescent="0.25">
      <c r="A65" s="44">
        <v>1149</v>
      </c>
      <c r="B65" s="71" t="s">
        <v>75</v>
      </c>
      <c r="C65" s="72">
        <f t="shared" si="5"/>
        <v>0</v>
      </c>
      <c r="D65" s="74"/>
      <c r="E65" s="74"/>
      <c r="F65" s="74"/>
      <c r="G65" s="157"/>
      <c r="H65" s="72">
        <f t="shared" si="6"/>
        <v>0</v>
      </c>
      <c r="I65" s="74"/>
      <c r="J65" s="74"/>
      <c r="K65" s="74"/>
      <c r="L65" s="158"/>
    </row>
    <row r="66" spans="1:12" ht="36" x14ac:dyDescent="0.25">
      <c r="A66" s="150">
        <v>1150</v>
      </c>
      <c r="B66" s="112" t="s">
        <v>76</v>
      </c>
      <c r="C66" s="117">
        <f t="shared" si="5"/>
        <v>0</v>
      </c>
      <c r="D66" s="163"/>
      <c r="E66" s="163"/>
      <c r="F66" s="163"/>
      <c r="G66" s="164"/>
      <c r="H66" s="117">
        <f t="shared" si="6"/>
        <v>0</v>
      </c>
      <c r="I66" s="163"/>
      <c r="J66" s="163"/>
      <c r="K66" s="163"/>
      <c r="L66" s="165"/>
    </row>
    <row r="67" spans="1:12" ht="24" x14ac:dyDescent="0.25">
      <c r="A67" s="56">
        <v>1200</v>
      </c>
      <c r="B67" s="147" t="s">
        <v>77</v>
      </c>
      <c r="C67" s="57">
        <f t="shared" si="5"/>
        <v>0</v>
      </c>
      <c r="D67" s="63">
        <f>SUM(D68:D69)</f>
        <v>0</v>
      </c>
      <c r="E67" s="63">
        <f>SUM(E68:E69)</f>
        <v>0</v>
      </c>
      <c r="F67" s="63">
        <f>SUM(F68:F69)</f>
        <v>0</v>
      </c>
      <c r="G67" s="166">
        <f>SUM(G68:G69)</f>
        <v>0</v>
      </c>
      <c r="H67" s="57">
        <f t="shared" si="6"/>
        <v>0</v>
      </c>
      <c r="I67" s="63">
        <f>SUM(I68:I69)</f>
        <v>0</v>
      </c>
      <c r="J67" s="63">
        <f>SUM(J68:J69)</f>
        <v>0</v>
      </c>
      <c r="K67" s="63">
        <f>SUM(K68:K69)</f>
        <v>0</v>
      </c>
      <c r="L67" s="167">
        <f>SUM(L68:L69)</f>
        <v>0</v>
      </c>
    </row>
    <row r="68" spans="1:12" ht="24" x14ac:dyDescent="0.25">
      <c r="A68" s="168">
        <v>1210</v>
      </c>
      <c r="B68" s="65" t="s">
        <v>78</v>
      </c>
      <c r="C68" s="66">
        <f t="shared" si="5"/>
        <v>0</v>
      </c>
      <c r="D68" s="68"/>
      <c r="E68" s="68"/>
      <c r="F68" s="68"/>
      <c r="G68" s="154"/>
      <c r="H68" s="66">
        <f t="shared" si="6"/>
        <v>0</v>
      </c>
      <c r="I68" s="68"/>
      <c r="J68" s="68"/>
      <c r="K68" s="68"/>
      <c r="L68" s="155"/>
    </row>
    <row r="69" spans="1:12" ht="24" x14ac:dyDescent="0.25">
      <c r="A69" s="159">
        <v>1220</v>
      </c>
      <c r="B69" s="71" t="s">
        <v>79</v>
      </c>
      <c r="C69" s="72">
        <f t="shared" si="5"/>
        <v>0</v>
      </c>
      <c r="D69" s="160">
        <f>SUM(D70:D74)</f>
        <v>0</v>
      </c>
      <c r="E69" s="160">
        <f>SUM(E70:E74)</f>
        <v>0</v>
      </c>
      <c r="F69" s="160">
        <f>SUM(F70:F74)</f>
        <v>0</v>
      </c>
      <c r="G69" s="161">
        <f>SUM(G70:G74)</f>
        <v>0</v>
      </c>
      <c r="H69" s="72">
        <f t="shared" si="6"/>
        <v>0</v>
      </c>
      <c r="I69" s="160">
        <f>SUM(I70:I74)</f>
        <v>0</v>
      </c>
      <c r="J69" s="160">
        <f>SUM(J70:J74)</f>
        <v>0</v>
      </c>
      <c r="K69" s="160">
        <f>SUM(K70:K74)</f>
        <v>0</v>
      </c>
      <c r="L69" s="162">
        <f>SUM(L70:L74)</f>
        <v>0</v>
      </c>
    </row>
    <row r="70" spans="1:12" ht="48" x14ac:dyDescent="0.25">
      <c r="A70" s="44">
        <v>1221</v>
      </c>
      <c r="B70" s="71" t="s">
        <v>80</v>
      </c>
      <c r="C70" s="72">
        <f t="shared" si="5"/>
        <v>0</v>
      </c>
      <c r="D70" s="74"/>
      <c r="E70" s="74"/>
      <c r="F70" s="74"/>
      <c r="G70" s="157"/>
      <c r="H70" s="72">
        <f t="shared" si="6"/>
        <v>0</v>
      </c>
      <c r="I70" s="74"/>
      <c r="J70" s="74"/>
      <c r="K70" s="74"/>
      <c r="L70" s="158"/>
    </row>
    <row r="71" spans="1:12" x14ac:dyDescent="0.25">
      <c r="A71" s="44">
        <v>1223</v>
      </c>
      <c r="B71" s="71" t="s">
        <v>81</v>
      </c>
      <c r="C71" s="72">
        <f t="shared" si="5"/>
        <v>0</v>
      </c>
      <c r="D71" s="74"/>
      <c r="E71" s="74"/>
      <c r="F71" s="74"/>
      <c r="G71" s="157"/>
      <c r="H71" s="72">
        <f t="shared" si="6"/>
        <v>0</v>
      </c>
      <c r="I71" s="74"/>
      <c r="J71" s="74"/>
      <c r="K71" s="74"/>
      <c r="L71" s="158"/>
    </row>
    <row r="72" spans="1:12" x14ac:dyDescent="0.25">
      <c r="A72" s="44">
        <v>1225</v>
      </c>
      <c r="B72" s="71" t="s">
        <v>82</v>
      </c>
      <c r="C72" s="72">
        <f t="shared" si="5"/>
        <v>0</v>
      </c>
      <c r="D72" s="74"/>
      <c r="E72" s="74"/>
      <c r="F72" s="74"/>
      <c r="G72" s="157"/>
      <c r="H72" s="72">
        <f t="shared" si="6"/>
        <v>0</v>
      </c>
      <c r="I72" s="74"/>
      <c r="J72" s="74"/>
      <c r="K72" s="74"/>
      <c r="L72" s="158"/>
    </row>
    <row r="73" spans="1:12" ht="36" x14ac:dyDescent="0.25">
      <c r="A73" s="44">
        <v>1227</v>
      </c>
      <c r="B73" s="71" t="s">
        <v>83</v>
      </c>
      <c r="C73" s="72">
        <f t="shared" si="5"/>
        <v>0</v>
      </c>
      <c r="D73" s="74"/>
      <c r="E73" s="74"/>
      <c r="F73" s="74"/>
      <c r="G73" s="157"/>
      <c r="H73" s="72">
        <f t="shared" si="6"/>
        <v>0</v>
      </c>
      <c r="I73" s="74"/>
      <c r="J73" s="74"/>
      <c r="K73" s="74"/>
      <c r="L73" s="158"/>
    </row>
    <row r="74" spans="1:12" ht="48" x14ac:dyDescent="0.25">
      <c r="A74" s="44">
        <v>1228</v>
      </c>
      <c r="B74" s="71" t="s">
        <v>84</v>
      </c>
      <c r="C74" s="72">
        <f t="shared" si="5"/>
        <v>0</v>
      </c>
      <c r="D74" s="74"/>
      <c r="E74" s="74"/>
      <c r="F74" s="74"/>
      <c r="G74" s="157"/>
      <c r="H74" s="72">
        <f t="shared" si="6"/>
        <v>0</v>
      </c>
      <c r="I74" s="74"/>
      <c r="J74" s="74"/>
      <c r="K74" s="74"/>
      <c r="L74" s="158"/>
    </row>
    <row r="75" spans="1:12" x14ac:dyDescent="0.25">
      <c r="A75" s="142">
        <v>2000</v>
      </c>
      <c r="B75" s="142" t="s">
        <v>85</v>
      </c>
      <c r="C75" s="143">
        <f t="shared" si="5"/>
        <v>33687</v>
      </c>
      <c r="D75" s="144">
        <f>SUM(D76,D83,D130,D164,D165,D172)</f>
        <v>33687</v>
      </c>
      <c r="E75" s="144">
        <f>SUM(E76,E83,E130,E164,E165,E172)</f>
        <v>0</v>
      </c>
      <c r="F75" s="144">
        <f>SUM(F76,F83,F130,F164,F165,F172)</f>
        <v>0</v>
      </c>
      <c r="G75" s="145">
        <f>SUM(G76,G83,G130,G164,G165,G172)</f>
        <v>0</v>
      </c>
      <c r="H75" s="143">
        <f t="shared" si="6"/>
        <v>33059</v>
      </c>
      <c r="I75" s="144">
        <f>SUM(I76,I83,I130,I164,I165,I172)</f>
        <v>33059</v>
      </c>
      <c r="J75" s="144">
        <f>SUM(J76,J83,J130,J164,J165,J172)</f>
        <v>0</v>
      </c>
      <c r="K75" s="144">
        <f>SUM(K76,K83,K130,K164,K165,K172)</f>
        <v>0</v>
      </c>
      <c r="L75" s="146">
        <f>SUM(L76,L83,L130,L164,L165,L172)</f>
        <v>0</v>
      </c>
    </row>
    <row r="76" spans="1:12" ht="24" x14ac:dyDescent="0.25">
      <c r="A76" s="56">
        <v>2100</v>
      </c>
      <c r="B76" s="147" t="s">
        <v>86</v>
      </c>
      <c r="C76" s="57">
        <f t="shared" si="5"/>
        <v>0</v>
      </c>
      <c r="D76" s="63">
        <f>SUM(D77,D80)</f>
        <v>0</v>
      </c>
      <c r="E76" s="63">
        <f>SUM(E77,E80)</f>
        <v>0</v>
      </c>
      <c r="F76" s="63">
        <f>SUM(F77,F80)</f>
        <v>0</v>
      </c>
      <c r="G76" s="166">
        <f>SUM(G77,G80)</f>
        <v>0</v>
      </c>
      <c r="H76" s="57">
        <f t="shared" si="6"/>
        <v>0</v>
      </c>
      <c r="I76" s="63">
        <f>SUM(I77,I80)</f>
        <v>0</v>
      </c>
      <c r="J76" s="63">
        <f>SUM(J77,J80)</f>
        <v>0</v>
      </c>
      <c r="K76" s="63">
        <f>SUM(K77,K80)</f>
        <v>0</v>
      </c>
      <c r="L76" s="167">
        <f>SUM(L77,L80)</f>
        <v>0</v>
      </c>
    </row>
    <row r="77" spans="1:12" ht="24" x14ac:dyDescent="0.25">
      <c r="A77" s="168">
        <v>2110</v>
      </c>
      <c r="B77" s="65" t="s">
        <v>87</v>
      </c>
      <c r="C77" s="66">
        <f t="shared" si="5"/>
        <v>0</v>
      </c>
      <c r="D77" s="169">
        <f>SUM(D78:D79)</f>
        <v>0</v>
      </c>
      <c r="E77" s="169">
        <f>SUM(E78:E79)</f>
        <v>0</v>
      </c>
      <c r="F77" s="169">
        <f>SUM(F78:F79)</f>
        <v>0</v>
      </c>
      <c r="G77" s="170">
        <f>SUM(G78:G79)</f>
        <v>0</v>
      </c>
      <c r="H77" s="66">
        <f t="shared" si="6"/>
        <v>0</v>
      </c>
      <c r="I77" s="169">
        <f>SUM(I78:I79)</f>
        <v>0</v>
      </c>
      <c r="J77" s="169">
        <f>SUM(J78:J79)</f>
        <v>0</v>
      </c>
      <c r="K77" s="169">
        <f>SUM(K78:K79)</f>
        <v>0</v>
      </c>
      <c r="L77" s="171">
        <f>SUM(L78:L79)</f>
        <v>0</v>
      </c>
    </row>
    <row r="78" spans="1:12" x14ac:dyDescent="0.25">
      <c r="A78" s="44">
        <v>2111</v>
      </c>
      <c r="B78" s="71" t="s">
        <v>88</v>
      </c>
      <c r="C78" s="72">
        <f t="shared" si="5"/>
        <v>0</v>
      </c>
      <c r="D78" s="74"/>
      <c r="E78" s="74"/>
      <c r="F78" s="74"/>
      <c r="G78" s="157"/>
      <c r="H78" s="72">
        <f t="shared" si="6"/>
        <v>0</v>
      </c>
      <c r="I78" s="74"/>
      <c r="J78" s="74"/>
      <c r="K78" s="74"/>
      <c r="L78" s="158"/>
    </row>
    <row r="79" spans="1:12" ht="24" x14ac:dyDescent="0.25">
      <c r="A79" s="44">
        <v>2112</v>
      </c>
      <c r="B79" s="71" t="s">
        <v>89</v>
      </c>
      <c r="C79" s="72">
        <f t="shared" si="5"/>
        <v>0</v>
      </c>
      <c r="D79" s="74"/>
      <c r="E79" s="74"/>
      <c r="F79" s="74"/>
      <c r="G79" s="157"/>
      <c r="H79" s="72">
        <f t="shared" si="6"/>
        <v>0</v>
      </c>
      <c r="I79" s="74"/>
      <c r="J79" s="74"/>
      <c r="K79" s="74"/>
      <c r="L79" s="158"/>
    </row>
    <row r="80" spans="1:12" ht="24" x14ac:dyDescent="0.25">
      <c r="A80" s="159">
        <v>2120</v>
      </c>
      <c r="B80" s="71" t="s">
        <v>90</v>
      </c>
      <c r="C80" s="72">
        <f t="shared" si="5"/>
        <v>0</v>
      </c>
      <c r="D80" s="160">
        <f>SUM(D81:D82)</f>
        <v>0</v>
      </c>
      <c r="E80" s="160">
        <f>SUM(E81:E82)</f>
        <v>0</v>
      </c>
      <c r="F80" s="160">
        <f>SUM(F81:F82)</f>
        <v>0</v>
      </c>
      <c r="G80" s="161">
        <f>SUM(G81:G82)</f>
        <v>0</v>
      </c>
      <c r="H80" s="72">
        <f t="shared" si="6"/>
        <v>0</v>
      </c>
      <c r="I80" s="160">
        <f>SUM(I81:I82)</f>
        <v>0</v>
      </c>
      <c r="J80" s="160">
        <f>SUM(J81:J82)</f>
        <v>0</v>
      </c>
      <c r="K80" s="160">
        <f>SUM(K81:K82)</f>
        <v>0</v>
      </c>
      <c r="L80" s="162">
        <f>SUM(L81:L82)</f>
        <v>0</v>
      </c>
    </row>
    <row r="81" spans="1:12" x14ac:dyDescent="0.25">
      <c r="A81" s="44">
        <v>2121</v>
      </c>
      <c r="B81" s="71" t="s">
        <v>88</v>
      </c>
      <c r="C81" s="72">
        <f t="shared" si="5"/>
        <v>0</v>
      </c>
      <c r="D81" s="74"/>
      <c r="E81" s="74"/>
      <c r="F81" s="74"/>
      <c r="G81" s="157"/>
      <c r="H81" s="72">
        <f t="shared" si="6"/>
        <v>0</v>
      </c>
      <c r="I81" s="74"/>
      <c r="J81" s="74"/>
      <c r="K81" s="74"/>
      <c r="L81" s="158"/>
    </row>
    <row r="82" spans="1:12" ht="24" x14ac:dyDescent="0.25">
      <c r="A82" s="44">
        <v>2122</v>
      </c>
      <c r="B82" s="71" t="s">
        <v>89</v>
      </c>
      <c r="C82" s="72">
        <f t="shared" si="5"/>
        <v>0</v>
      </c>
      <c r="D82" s="74"/>
      <c r="E82" s="74"/>
      <c r="F82" s="74"/>
      <c r="G82" s="157"/>
      <c r="H82" s="72">
        <f t="shared" si="6"/>
        <v>0</v>
      </c>
      <c r="I82" s="74"/>
      <c r="J82" s="74"/>
      <c r="K82" s="74"/>
      <c r="L82" s="158"/>
    </row>
    <row r="83" spans="1:12" x14ac:dyDescent="0.25">
      <c r="A83" s="56">
        <v>2200</v>
      </c>
      <c r="B83" s="147" t="s">
        <v>91</v>
      </c>
      <c r="C83" s="57">
        <f t="shared" si="5"/>
        <v>0</v>
      </c>
      <c r="D83" s="63">
        <f>SUM(D84,D89,D95,D103,D112,D116,D122,D128)</f>
        <v>0</v>
      </c>
      <c r="E83" s="63">
        <f>SUM(E84,E89,E95,E103,E112,E116,E122,E128)</f>
        <v>0</v>
      </c>
      <c r="F83" s="63">
        <f>SUM(F84,F89,F95,F103,F112,F116,F122,F128)</f>
        <v>0</v>
      </c>
      <c r="G83" s="166">
        <f>SUM(G84,G89,G95,G103,G112,G116,G122,G128)</f>
        <v>0</v>
      </c>
      <c r="H83" s="57">
        <f t="shared" si="6"/>
        <v>0</v>
      </c>
      <c r="I83" s="63">
        <f>SUM(I84,I89,I95,I103,I112,I116,I122,I128)</f>
        <v>0</v>
      </c>
      <c r="J83" s="63">
        <f>SUM(J84,J89,J95,J103,J112,J116,J122,J128)</f>
        <v>0</v>
      </c>
      <c r="K83" s="63">
        <f>SUM(K84,K89,K95,K103,K112,K116,K122,K128)</f>
        <v>0</v>
      </c>
      <c r="L83" s="172">
        <f>SUM(L84,L89,L95,L103,L112,L116,L122,L128)</f>
        <v>0</v>
      </c>
    </row>
    <row r="84" spans="1:12" ht="24" x14ac:dyDescent="0.25">
      <c r="A84" s="150">
        <v>2210</v>
      </c>
      <c r="B84" s="112" t="s">
        <v>92</v>
      </c>
      <c r="C84" s="117">
        <f t="shared" si="5"/>
        <v>0</v>
      </c>
      <c r="D84" s="151">
        <f>SUM(D85:D88)</f>
        <v>0</v>
      </c>
      <c r="E84" s="151">
        <f>SUM(E85:E88)</f>
        <v>0</v>
      </c>
      <c r="F84" s="151">
        <f>SUM(F85:F88)</f>
        <v>0</v>
      </c>
      <c r="G84" s="151">
        <f>SUM(G85:G88)</f>
        <v>0</v>
      </c>
      <c r="H84" s="117">
        <f t="shared" si="6"/>
        <v>0</v>
      </c>
      <c r="I84" s="151">
        <f>SUM(I85:I88)</f>
        <v>0</v>
      </c>
      <c r="J84" s="151">
        <f>SUM(J85:J88)</f>
        <v>0</v>
      </c>
      <c r="K84" s="151">
        <f>SUM(K85:K88)</f>
        <v>0</v>
      </c>
      <c r="L84" s="153">
        <f>SUM(L85:L88)</f>
        <v>0</v>
      </c>
    </row>
    <row r="85" spans="1:12" ht="24" x14ac:dyDescent="0.25">
      <c r="A85" s="38">
        <v>2211</v>
      </c>
      <c r="B85" s="65" t="s">
        <v>93</v>
      </c>
      <c r="C85" s="66">
        <f t="shared" si="5"/>
        <v>0</v>
      </c>
      <c r="D85" s="68"/>
      <c r="E85" s="68"/>
      <c r="F85" s="68"/>
      <c r="G85" s="154"/>
      <c r="H85" s="66">
        <f t="shared" si="6"/>
        <v>0</v>
      </c>
      <c r="I85" s="68"/>
      <c r="J85" s="68"/>
      <c r="K85" s="68"/>
      <c r="L85" s="155"/>
    </row>
    <row r="86" spans="1:12" ht="36" x14ac:dyDescent="0.25">
      <c r="A86" s="44">
        <v>2212</v>
      </c>
      <c r="B86" s="71" t="s">
        <v>94</v>
      </c>
      <c r="C86" s="72">
        <f t="shared" si="5"/>
        <v>0</v>
      </c>
      <c r="D86" s="74"/>
      <c r="E86" s="74"/>
      <c r="F86" s="74"/>
      <c r="G86" s="157"/>
      <c r="H86" s="72">
        <f t="shared" si="6"/>
        <v>0</v>
      </c>
      <c r="I86" s="74"/>
      <c r="J86" s="74"/>
      <c r="K86" s="74"/>
      <c r="L86" s="158"/>
    </row>
    <row r="87" spans="1:12" ht="24" x14ac:dyDescent="0.25">
      <c r="A87" s="44">
        <v>2214</v>
      </c>
      <c r="B87" s="71" t="s">
        <v>95</v>
      </c>
      <c r="C87" s="72">
        <f t="shared" si="5"/>
        <v>0</v>
      </c>
      <c r="D87" s="74"/>
      <c r="E87" s="74"/>
      <c r="F87" s="74"/>
      <c r="G87" s="157"/>
      <c r="H87" s="72">
        <f t="shared" si="6"/>
        <v>0</v>
      </c>
      <c r="I87" s="74"/>
      <c r="J87" s="74"/>
      <c r="K87" s="74"/>
      <c r="L87" s="158"/>
    </row>
    <row r="88" spans="1:12" x14ac:dyDescent="0.25">
      <c r="A88" s="44">
        <v>2219</v>
      </c>
      <c r="B88" s="71" t="s">
        <v>96</v>
      </c>
      <c r="C88" s="72">
        <f t="shared" si="5"/>
        <v>0</v>
      </c>
      <c r="D88" s="74"/>
      <c r="E88" s="74"/>
      <c r="F88" s="74"/>
      <c r="G88" s="157"/>
      <c r="H88" s="72">
        <f t="shared" si="6"/>
        <v>0</v>
      </c>
      <c r="I88" s="74"/>
      <c r="J88" s="74"/>
      <c r="K88" s="74"/>
      <c r="L88" s="158"/>
    </row>
    <row r="89" spans="1:12" ht="24" x14ac:dyDescent="0.25">
      <c r="A89" s="159">
        <v>2220</v>
      </c>
      <c r="B89" s="71" t="s">
        <v>97</v>
      </c>
      <c r="C89" s="72">
        <f t="shared" si="5"/>
        <v>0</v>
      </c>
      <c r="D89" s="160">
        <f>SUM(D90:D94)</f>
        <v>0</v>
      </c>
      <c r="E89" s="160">
        <f>SUM(E90:E94)</f>
        <v>0</v>
      </c>
      <c r="F89" s="160">
        <f>SUM(F90:F94)</f>
        <v>0</v>
      </c>
      <c r="G89" s="161">
        <f>SUM(G90:G94)</f>
        <v>0</v>
      </c>
      <c r="H89" s="72">
        <f t="shared" si="6"/>
        <v>0</v>
      </c>
      <c r="I89" s="160">
        <f>SUM(I90:I94)</f>
        <v>0</v>
      </c>
      <c r="J89" s="160">
        <f>SUM(J90:J94)</f>
        <v>0</v>
      </c>
      <c r="K89" s="160">
        <f>SUM(K90:K94)</f>
        <v>0</v>
      </c>
      <c r="L89" s="162">
        <f>SUM(L90:L94)</f>
        <v>0</v>
      </c>
    </row>
    <row r="90" spans="1:12" ht="24" x14ac:dyDescent="0.25">
      <c r="A90" s="44">
        <v>2221</v>
      </c>
      <c r="B90" s="71" t="s">
        <v>98</v>
      </c>
      <c r="C90" s="72">
        <f t="shared" si="5"/>
        <v>0</v>
      </c>
      <c r="D90" s="74"/>
      <c r="E90" s="74"/>
      <c r="F90" s="74"/>
      <c r="G90" s="157"/>
      <c r="H90" s="72">
        <f t="shared" si="6"/>
        <v>0</v>
      </c>
      <c r="I90" s="74"/>
      <c r="J90" s="74"/>
      <c r="K90" s="74"/>
      <c r="L90" s="158"/>
    </row>
    <row r="91" spans="1:12" x14ac:dyDescent="0.25">
      <c r="A91" s="44">
        <v>2222</v>
      </c>
      <c r="B91" s="71" t="s">
        <v>99</v>
      </c>
      <c r="C91" s="72">
        <f t="shared" si="5"/>
        <v>0</v>
      </c>
      <c r="D91" s="74"/>
      <c r="E91" s="74"/>
      <c r="F91" s="74"/>
      <c r="G91" s="157"/>
      <c r="H91" s="72">
        <f t="shared" si="6"/>
        <v>0</v>
      </c>
      <c r="I91" s="74"/>
      <c r="J91" s="74"/>
      <c r="K91" s="74"/>
      <c r="L91" s="158"/>
    </row>
    <row r="92" spans="1:12" x14ac:dyDescent="0.25">
      <c r="A92" s="44">
        <v>2223</v>
      </c>
      <c r="B92" s="71" t="s">
        <v>100</v>
      </c>
      <c r="C92" s="72">
        <f t="shared" si="5"/>
        <v>0</v>
      </c>
      <c r="D92" s="74"/>
      <c r="E92" s="74"/>
      <c r="F92" s="74"/>
      <c r="G92" s="157"/>
      <c r="H92" s="72">
        <f t="shared" si="6"/>
        <v>0</v>
      </c>
      <c r="I92" s="74"/>
      <c r="J92" s="74"/>
      <c r="K92" s="74"/>
      <c r="L92" s="158"/>
    </row>
    <row r="93" spans="1:12" ht="48" x14ac:dyDescent="0.25">
      <c r="A93" s="44">
        <v>2224</v>
      </c>
      <c r="B93" s="71" t="s">
        <v>101</v>
      </c>
      <c r="C93" s="72">
        <f t="shared" si="5"/>
        <v>0</v>
      </c>
      <c r="D93" s="74"/>
      <c r="E93" s="74"/>
      <c r="F93" s="74"/>
      <c r="G93" s="157"/>
      <c r="H93" s="72">
        <f t="shared" si="6"/>
        <v>0</v>
      </c>
      <c r="I93" s="74"/>
      <c r="J93" s="74"/>
      <c r="K93" s="74"/>
      <c r="L93" s="158"/>
    </row>
    <row r="94" spans="1:12" ht="24" x14ac:dyDescent="0.25">
      <c r="A94" s="44">
        <v>2229</v>
      </c>
      <c r="B94" s="71" t="s">
        <v>102</v>
      </c>
      <c r="C94" s="72">
        <f t="shared" si="5"/>
        <v>0</v>
      </c>
      <c r="D94" s="74"/>
      <c r="E94" s="74"/>
      <c r="F94" s="74"/>
      <c r="G94" s="157"/>
      <c r="H94" s="72">
        <f t="shared" si="6"/>
        <v>0</v>
      </c>
      <c r="I94" s="74"/>
      <c r="J94" s="74"/>
      <c r="K94" s="74"/>
      <c r="L94" s="158"/>
    </row>
    <row r="95" spans="1:12" ht="36" x14ac:dyDescent="0.25">
      <c r="A95" s="159">
        <v>2230</v>
      </c>
      <c r="B95" s="71" t="s">
        <v>103</v>
      </c>
      <c r="C95" s="72">
        <f t="shared" si="5"/>
        <v>0</v>
      </c>
      <c r="D95" s="160">
        <f>SUM(D96:D102)</f>
        <v>0</v>
      </c>
      <c r="E95" s="160">
        <f>SUM(E96:E102)</f>
        <v>0</v>
      </c>
      <c r="F95" s="160">
        <f>SUM(F96:F102)</f>
        <v>0</v>
      </c>
      <c r="G95" s="161">
        <f>SUM(G96:G102)</f>
        <v>0</v>
      </c>
      <c r="H95" s="72">
        <f t="shared" si="6"/>
        <v>0</v>
      </c>
      <c r="I95" s="160">
        <f>SUM(I96:I102)</f>
        <v>0</v>
      </c>
      <c r="J95" s="160">
        <f>SUM(J96:J102)</f>
        <v>0</v>
      </c>
      <c r="K95" s="160">
        <f>SUM(K96:K102)</f>
        <v>0</v>
      </c>
      <c r="L95" s="162">
        <f>SUM(L96:L102)</f>
        <v>0</v>
      </c>
    </row>
    <row r="96" spans="1:12" ht="24" x14ac:dyDescent="0.25">
      <c r="A96" s="44">
        <v>2231</v>
      </c>
      <c r="B96" s="71" t="s">
        <v>104</v>
      </c>
      <c r="C96" s="72">
        <f t="shared" si="5"/>
        <v>0</v>
      </c>
      <c r="D96" s="74"/>
      <c r="E96" s="74"/>
      <c r="F96" s="74"/>
      <c r="G96" s="157"/>
      <c r="H96" s="72">
        <f t="shared" si="6"/>
        <v>0</v>
      </c>
      <c r="I96" s="74"/>
      <c r="J96" s="74"/>
      <c r="K96" s="74"/>
      <c r="L96" s="158"/>
    </row>
    <row r="97" spans="1:12" ht="24.75" customHeight="1" x14ac:dyDescent="0.25">
      <c r="A97" s="44">
        <v>2232</v>
      </c>
      <c r="B97" s="71" t="s">
        <v>105</v>
      </c>
      <c r="C97" s="72">
        <f t="shared" si="5"/>
        <v>0</v>
      </c>
      <c r="D97" s="74"/>
      <c r="E97" s="74"/>
      <c r="F97" s="74"/>
      <c r="G97" s="157"/>
      <c r="H97" s="72">
        <f t="shared" si="6"/>
        <v>0</v>
      </c>
      <c r="I97" s="74"/>
      <c r="J97" s="74"/>
      <c r="K97" s="74"/>
      <c r="L97" s="158"/>
    </row>
    <row r="98" spans="1:12" ht="24" x14ac:dyDescent="0.25">
      <c r="A98" s="38">
        <v>2233</v>
      </c>
      <c r="B98" s="65" t="s">
        <v>106</v>
      </c>
      <c r="C98" s="66">
        <f t="shared" si="5"/>
        <v>0</v>
      </c>
      <c r="D98" s="68"/>
      <c r="E98" s="68"/>
      <c r="F98" s="68"/>
      <c r="G98" s="154"/>
      <c r="H98" s="66">
        <f t="shared" si="6"/>
        <v>0</v>
      </c>
      <c r="I98" s="68"/>
      <c r="J98" s="68"/>
      <c r="K98" s="68"/>
      <c r="L98" s="155"/>
    </row>
    <row r="99" spans="1:12" ht="36" x14ac:dyDescent="0.25">
      <c r="A99" s="44">
        <v>2234</v>
      </c>
      <c r="B99" s="71" t="s">
        <v>107</v>
      </c>
      <c r="C99" s="72">
        <f t="shared" si="5"/>
        <v>0</v>
      </c>
      <c r="D99" s="74"/>
      <c r="E99" s="74"/>
      <c r="F99" s="74"/>
      <c r="G99" s="157"/>
      <c r="H99" s="72">
        <f t="shared" si="6"/>
        <v>0</v>
      </c>
      <c r="I99" s="74"/>
      <c r="J99" s="74"/>
      <c r="K99" s="74"/>
      <c r="L99" s="158"/>
    </row>
    <row r="100" spans="1:12" ht="24" x14ac:dyDescent="0.25">
      <c r="A100" s="44">
        <v>2235</v>
      </c>
      <c r="B100" s="71" t="s">
        <v>108</v>
      </c>
      <c r="C100" s="72">
        <f t="shared" si="5"/>
        <v>0</v>
      </c>
      <c r="D100" s="74"/>
      <c r="E100" s="74"/>
      <c r="F100" s="74"/>
      <c r="G100" s="157"/>
      <c r="H100" s="72">
        <f t="shared" si="6"/>
        <v>0</v>
      </c>
      <c r="I100" s="74"/>
      <c r="J100" s="74"/>
      <c r="K100" s="74"/>
      <c r="L100" s="158"/>
    </row>
    <row r="101" spans="1:12" x14ac:dyDescent="0.25">
      <c r="A101" s="44">
        <v>2236</v>
      </c>
      <c r="B101" s="71" t="s">
        <v>109</v>
      </c>
      <c r="C101" s="72">
        <f t="shared" si="5"/>
        <v>0</v>
      </c>
      <c r="D101" s="74"/>
      <c r="E101" s="74"/>
      <c r="F101" s="74"/>
      <c r="G101" s="157"/>
      <c r="H101" s="72">
        <f t="shared" si="6"/>
        <v>0</v>
      </c>
      <c r="I101" s="74"/>
      <c r="J101" s="74"/>
      <c r="K101" s="74"/>
      <c r="L101" s="158"/>
    </row>
    <row r="102" spans="1:12" ht="24" x14ac:dyDescent="0.25">
      <c r="A102" s="44">
        <v>2239</v>
      </c>
      <c r="B102" s="71" t="s">
        <v>110</v>
      </c>
      <c r="C102" s="72">
        <f t="shared" si="5"/>
        <v>0</v>
      </c>
      <c r="D102" s="74"/>
      <c r="E102" s="74"/>
      <c r="F102" s="74"/>
      <c r="G102" s="157"/>
      <c r="H102" s="72">
        <f t="shared" si="6"/>
        <v>0</v>
      </c>
      <c r="I102" s="74"/>
      <c r="J102" s="74"/>
      <c r="K102" s="74"/>
      <c r="L102" s="158"/>
    </row>
    <row r="103" spans="1:12" ht="36" x14ac:dyDescent="0.25">
      <c r="A103" s="159">
        <v>2240</v>
      </c>
      <c r="B103" s="71" t="s">
        <v>111</v>
      </c>
      <c r="C103" s="72">
        <f t="shared" si="5"/>
        <v>0</v>
      </c>
      <c r="D103" s="160">
        <f>SUM(D104:D111)</f>
        <v>0</v>
      </c>
      <c r="E103" s="160">
        <f>SUM(E104:E111)</f>
        <v>0</v>
      </c>
      <c r="F103" s="160">
        <f>SUM(F104:F111)</f>
        <v>0</v>
      </c>
      <c r="G103" s="161">
        <f>SUM(G104:G111)</f>
        <v>0</v>
      </c>
      <c r="H103" s="72">
        <f t="shared" si="6"/>
        <v>0</v>
      </c>
      <c r="I103" s="160">
        <f>SUM(I104:I111)</f>
        <v>0</v>
      </c>
      <c r="J103" s="160">
        <f>SUM(J104:J111)</f>
        <v>0</v>
      </c>
      <c r="K103" s="160">
        <f>SUM(K104:K111)</f>
        <v>0</v>
      </c>
      <c r="L103" s="162">
        <f>SUM(L104:L111)</f>
        <v>0</v>
      </c>
    </row>
    <row r="104" spans="1:12" x14ac:dyDescent="0.25">
      <c r="A104" s="44">
        <v>2241</v>
      </c>
      <c r="B104" s="71" t="s">
        <v>112</v>
      </c>
      <c r="C104" s="72">
        <f t="shared" si="5"/>
        <v>0</v>
      </c>
      <c r="D104" s="74"/>
      <c r="E104" s="74"/>
      <c r="F104" s="74"/>
      <c r="G104" s="157"/>
      <c r="H104" s="72">
        <f t="shared" si="6"/>
        <v>0</v>
      </c>
      <c r="I104" s="74"/>
      <c r="J104" s="74"/>
      <c r="K104" s="74"/>
      <c r="L104" s="158"/>
    </row>
    <row r="105" spans="1:12" ht="24" x14ac:dyDescent="0.25">
      <c r="A105" s="44">
        <v>2242</v>
      </c>
      <c r="B105" s="71" t="s">
        <v>113</v>
      </c>
      <c r="C105" s="72">
        <f t="shared" si="5"/>
        <v>0</v>
      </c>
      <c r="D105" s="74"/>
      <c r="E105" s="74"/>
      <c r="F105" s="74"/>
      <c r="G105" s="157"/>
      <c r="H105" s="72">
        <f t="shared" si="6"/>
        <v>0</v>
      </c>
      <c r="I105" s="74"/>
      <c r="J105" s="74"/>
      <c r="K105" s="74"/>
      <c r="L105" s="158"/>
    </row>
    <row r="106" spans="1:12" ht="24" x14ac:dyDescent="0.25">
      <c r="A106" s="44">
        <v>2243</v>
      </c>
      <c r="B106" s="71" t="s">
        <v>114</v>
      </c>
      <c r="C106" s="72">
        <f t="shared" si="5"/>
        <v>0</v>
      </c>
      <c r="D106" s="74"/>
      <c r="E106" s="74"/>
      <c r="F106" s="74"/>
      <c r="G106" s="157"/>
      <c r="H106" s="72">
        <f t="shared" si="6"/>
        <v>0</v>
      </c>
      <c r="I106" s="74"/>
      <c r="J106" s="74"/>
      <c r="K106" s="74"/>
      <c r="L106" s="158"/>
    </row>
    <row r="107" spans="1:12" x14ac:dyDescent="0.25">
      <c r="A107" s="44">
        <v>2244</v>
      </c>
      <c r="B107" s="71" t="s">
        <v>115</v>
      </c>
      <c r="C107" s="72">
        <f t="shared" si="5"/>
        <v>0</v>
      </c>
      <c r="D107" s="74"/>
      <c r="E107" s="74"/>
      <c r="F107" s="74"/>
      <c r="G107" s="157"/>
      <c r="H107" s="72">
        <f t="shared" si="6"/>
        <v>0</v>
      </c>
      <c r="I107" s="74"/>
      <c r="J107" s="74"/>
      <c r="K107" s="74"/>
      <c r="L107" s="158"/>
    </row>
    <row r="108" spans="1:12" ht="24" x14ac:dyDescent="0.25">
      <c r="A108" s="44">
        <v>2246</v>
      </c>
      <c r="B108" s="71" t="s">
        <v>116</v>
      </c>
      <c r="C108" s="72">
        <f t="shared" si="5"/>
        <v>0</v>
      </c>
      <c r="D108" s="74"/>
      <c r="E108" s="74"/>
      <c r="F108" s="74"/>
      <c r="G108" s="157"/>
      <c r="H108" s="72">
        <f t="shared" si="6"/>
        <v>0</v>
      </c>
      <c r="I108" s="74"/>
      <c r="J108" s="74"/>
      <c r="K108" s="74"/>
      <c r="L108" s="158"/>
    </row>
    <row r="109" spans="1:12" x14ac:dyDescent="0.25">
      <c r="A109" s="44">
        <v>2247</v>
      </c>
      <c r="B109" s="71" t="s">
        <v>117</v>
      </c>
      <c r="C109" s="72">
        <f t="shared" si="5"/>
        <v>0</v>
      </c>
      <c r="D109" s="74"/>
      <c r="E109" s="74"/>
      <c r="F109" s="74"/>
      <c r="G109" s="157"/>
      <c r="H109" s="72">
        <f t="shared" si="6"/>
        <v>0</v>
      </c>
      <c r="I109" s="74"/>
      <c r="J109" s="74"/>
      <c r="K109" s="74"/>
      <c r="L109" s="158"/>
    </row>
    <row r="110" spans="1:12" ht="24" x14ac:dyDescent="0.25">
      <c r="A110" s="44">
        <v>2248</v>
      </c>
      <c r="B110" s="71" t="s">
        <v>118</v>
      </c>
      <c r="C110" s="72">
        <f t="shared" si="5"/>
        <v>0</v>
      </c>
      <c r="D110" s="74"/>
      <c r="E110" s="74"/>
      <c r="F110" s="74"/>
      <c r="G110" s="157"/>
      <c r="H110" s="72">
        <f t="shared" si="6"/>
        <v>0</v>
      </c>
      <c r="I110" s="74"/>
      <c r="J110" s="74"/>
      <c r="K110" s="74"/>
      <c r="L110" s="158"/>
    </row>
    <row r="111" spans="1:12" ht="24" x14ac:dyDescent="0.25">
      <c r="A111" s="44">
        <v>2249</v>
      </c>
      <c r="B111" s="71" t="s">
        <v>119</v>
      </c>
      <c r="C111" s="72">
        <f t="shared" si="5"/>
        <v>0</v>
      </c>
      <c r="D111" s="74"/>
      <c r="E111" s="74"/>
      <c r="F111" s="74"/>
      <c r="G111" s="157"/>
      <c r="H111" s="72">
        <f t="shared" si="6"/>
        <v>0</v>
      </c>
      <c r="I111" s="74"/>
      <c r="J111" s="74"/>
      <c r="K111" s="74"/>
      <c r="L111" s="158"/>
    </row>
    <row r="112" spans="1:12" x14ac:dyDescent="0.25">
      <c r="A112" s="159">
        <v>2250</v>
      </c>
      <c r="B112" s="71" t="s">
        <v>120</v>
      </c>
      <c r="C112" s="72">
        <f t="shared" si="5"/>
        <v>0</v>
      </c>
      <c r="D112" s="160">
        <f>SUM(D113:D115)</f>
        <v>0</v>
      </c>
      <c r="E112" s="160">
        <f>SUM(E113:E115)</f>
        <v>0</v>
      </c>
      <c r="F112" s="160">
        <f>SUM(F113:F115)</f>
        <v>0</v>
      </c>
      <c r="G112" s="173">
        <f>SUM(G113:G115)</f>
        <v>0</v>
      </c>
      <c r="H112" s="72">
        <f t="shared" si="6"/>
        <v>0</v>
      </c>
      <c r="I112" s="160">
        <f>SUM(I113:I115)</f>
        <v>0</v>
      </c>
      <c r="J112" s="160">
        <f>SUM(J113:J115)</f>
        <v>0</v>
      </c>
      <c r="K112" s="160">
        <f>SUM(K113:K115)</f>
        <v>0</v>
      </c>
      <c r="L112" s="162">
        <f>SUM(L113:L115)</f>
        <v>0</v>
      </c>
    </row>
    <row r="113" spans="1:12" x14ac:dyDescent="0.25">
      <c r="A113" s="44">
        <v>2251</v>
      </c>
      <c r="B113" s="71" t="s">
        <v>121</v>
      </c>
      <c r="C113" s="72">
        <f t="shared" si="5"/>
        <v>0</v>
      </c>
      <c r="D113" s="74"/>
      <c r="E113" s="74"/>
      <c r="F113" s="74"/>
      <c r="G113" s="157"/>
      <c r="H113" s="72">
        <f t="shared" si="6"/>
        <v>0</v>
      </c>
      <c r="I113" s="74"/>
      <c r="J113" s="74"/>
      <c r="K113" s="74"/>
      <c r="L113" s="158"/>
    </row>
    <row r="114" spans="1:12" ht="24" x14ac:dyDescent="0.25">
      <c r="A114" s="44">
        <v>2252</v>
      </c>
      <c r="B114" s="71" t="s">
        <v>122</v>
      </c>
      <c r="C114" s="72">
        <f>SUM(D114:G114)</f>
        <v>0</v>
      </c>
      <c r="D114" s="74"/>
      <c r="E114" s="74"/>
      <c r="F114" s="74"/>
      <c r="G114" s="157"/>
      <c r="H114" s="72">
        <f>SUM(I114:L114)</f>
        <v>0</v>
      </c>
      <c r="I114" s="74"/>
      <c r="J114" s="74"/>
      <c r="K114" s="74"/>
      <c r="L114" s="158"/>
    </row>
    <row r="115" spans="1:12" ht="24" x14ac:dyDescent="0.25">
      <c r="A115" s="44">
        <v>2259</v>
      </c>
      <c r="B115" s="71" t="s">
        <v>123</v>
      </c>
      <c r="C115" s="72">
        <f>SUM(D115:G115)</f>
        <v>0</v>
      </c>
      <c r="D115" s="74"/>
      <c r="E115" s="74"/>
      <c r="F115" s="74"/>
      <c r="G115" s="157"/>
      <c r="H115" s="72">
        <f>SUM(I115:L115)</f>
        <v>0</v>
      </c>
      <c r="I115" s="74"/>
      <c r="J115" s="74"/>
      <c r="K115" s="74"/>
      <c r="L115" s="158"/>
    </row>
    <row r="116" spans="1:12" x14ac:dyDescent="0.25">
      <c r="A116" s="159">
        <v>2260</v>
      </c>
      <c r="B116" s="71" t="s">
        <v>124</v>
      </c>
      <c r="C116" s="72">
        <f t="shared" ref="C116:C187" si="7">SUM(D116:G116)</f>
        <v>0</v>
      </c>
      <c r="D116" s="160">
        <f>SUM(D117:D121)</f>
        <v>0</v>
      </c>
      <c r="E116" s="160">
        <f>SUM(E117:E121)</f>
        <v>0</v>
      </c>
      <c r="F116" s="160">
        <f>SUM(F117:F121)</f>
        <v>0</v>
      </c>
      <c r="G116" s="161">
        <f>SUM(G117:G121)</f>
        <v>0</v>
      </c>
      <c r="H116" s="72">
        <f t="shared" ref="H116:H188" si="8">SUM(I116:L116)</f>
        <v>0</v>
      </c>
      <c r="I116" s="160">
        <f>SUM(I117:I121)</f>
        <v>0</v>
      </c>
      <c r="J116" s="160">
        <f>SUM(J117:J121)</f>
        <v>0</v>
      </c>
      <c r="K116" s="160">
        <f>SUM(K117:K121)</f>
        <v>0</v>
      </c>
      <c r="L116" s="162">
        <f>SUM(L117:L121)</f>
        <v>0</v>
      </c>
    </row>
    <row r="117" spans="1:12" x14ac:dyDescent="0.25">
      <c r="A117" s="44">
        <v>2261</v>
      </c>
      <c r="B117" s="71" t="s">
        <v>125</v>
      </c>
      <c r="C117" s="72">
        <f t="shared" si="7"/>
        <v>0</v>
      </c>
      <c r="D117" s="74"/>
      <c r="E117" s="74"/>
      <c r="F117" s="74"/>
      <c r="G117" s="157"/>
      <c r="H117" s="72">
        <f t="shared" si="8"/>
        <v>0</v>
      </c>
      <c r="I117" s="74"/>
      <c r="J117" s="74"/>
      <c r="K117" s="74"/>
      <c r="L117" s="158"/>
    </row>
    <row r="118" spans="1:12" x14ac:dyDescent="0.25">
      <c r="A118" s="44">
        <v>2262</v>
      </c>
      <c r="B118" s="71" t="s">
        <v>126</v>
      </c>
      <c r="C118" s="72">
        <f t="shared" si="7"/>
        <v>0</v>
      </c>
      <c r="D118" s="74"/>
      <c r="E118" s="74"/>
      <c r="F118" s="74"/>
      <c r="G118" s="157"/>
      <c r="H118" s="72">
        <f t="shared" si="8"/>
        <v>0</v>
      </c>
      <c r="I118" s="74"/>
      <c r="J118" s="74"/>
      <c r="K118" s="74"/>
      <c r="L118" s="158"/>
    </row>
    <row r="119" spans="1:12" x14ac:dyDescent="0.25">
      <c r="A119" s="44">
        <v>2263</v>
      </c>
      <c r="B119" s="71" t="s">
        <v>127</v>
      </c>
      <c r="C119" s="72">
        <f t="shared" si="7"/>
        <v>0</v>
      </c>
      <c r="D119" s="74"/>
      <c r="E119" s="74"/>
      <c r="F119" s="74"/>
      <c r="G119" s="157"/>
      <c r="H119" s="72">
        <f t="shared" si="8"/>
        <v>0</v>
      </c>
      <c r="I119" s="74"/>
      <c r="J119" s="74"/>
      <c r="K119" s="74"/>
      <c r="L119" s="158"/>
    </row>
    <row r="120" spans="1:12" ht="24" x14ac:dyDescent="0.25">
      <c r="A120" s="44">
        <v>2264</v>
      </c>
      <c r="B120" s="71" t="s">
        <v>128</v>
      </c>
      <c r="C120" s="72">
        <f t="shared" si="7"/>
        <v>0</v>
      </c>
      <c r="D120" s="74"/>
      <c r="E120" s="74"/>
      <c r="F120" s="74"/>
      <c r="G120" s="157"/>
      <c r="H120" s="72">
        <f t="shared" si="8"/>
        <v>0</v>
      </c>
      <c r="I120" s="74"/>
      <c r="J120" s="74"/>
      <c r="K120" s="74"/>
      <c r="L120" s="158"/>
    </row>
    <row r="121" spans="1:12" x14ac:dyDescent="0.25">
      <c r="A121" s="44">
        <v>2269</v>
      </c>
      <c r="B121" s="71" t="s">
        <v>129</v>
      </c>
      <c r="C121" s="72">
        <f t="shared" si="7"/>
        <v>0</v>
      </c>
      <c r="D121" s="74"/>
      <c r="E121" s="74"/>
      <c r="F121" s="74"/>
      <c r="G121" s="157"/>
      <c r="H121" s="72">
        <f t="shared" si="8"/>
        <v>0</v>
      </c>
      <c r="I121" s="74"/>
      <c r="J121" s="74"/>
      <c r="K121" s="74"/>
      <c r="L121" s="158"/>
    </row>
    <row r="122" spans="1:12" x14ac:dyDescent="0.25">
      <c r="A122" s="159">
        <v>2270</v>
      </c>
      <c r="B122" s="71" t="s">
        <v>130</v>
      </c>
      <c r="C122" s="72">
        <f t="shared" si="7"/>
        <v>0</v>
      </c>
      <c r="D122" s="160">
        <f>SUM(D123:D127)</f>
        <v>0</v>
      </c>
      <c r="E122" s="160">
        <f>SUM(E123:E127)</f>
        <v>0</v>
      </c>
      <c r="F122" s="160">
        <f>SUM(F123:F127)</f>
        <v>0</v>
      </c>
      <c r="G122" s="161">
        <f>SUM(G123:G127)</f>
        <v>0</v>
      </c>
      <c r="H122" s="72">
        <f t="shared" si="8"/>
        <v>0</v>
      </c>
      <c r="I122" s="160">
        <f>SUM(I123:I127)</f>
        <v>0</v>
      </c>
      <c r="J122" s="160">
        <f>SUM(J123:J127)</f>
        <v>0</v>
      </c>
      <c r="K122" s="160">
        <f>SUM(K123:K127)</f>
        <v>0</v>
      </c>
      <c r="L122" s="162">
        <f>SUM(L123:L127)</f>
        <v>0</v>
      </c>
    </row>
    <row r="123" spans="1:12" x14ac:dyDescent="0.25">
      <c r="A123" s="44">
        <v>2272</v>
      </c>
      <c r="B123" s="174" t="s">
        <v>131</v>
      </c>
      <c r="C123" s="72">
        <f t="shared" si="7"/>
        <v>0</v>
      </c>
      <c r="D123" s="74"/>
      <c r="E123" s="74"/>
      <c r="F123" s="74"/>
      <c r="G123" s="157"/>
      <c r="H123" s="72">
        <f t="shared" si="8"/>
        <v>0</v>
      </c>
      <c r="I123" s="74"/>
      <c r="J123" s="74"/>
      <c r="K123" s="74"/>
      <c r="L123" s="158"/>
    </row>
    <row r="124" spans="1:12" ht="24" x14ac:dyDescent="0.25">
      <c r="A124" s="44">
        <v>2274</v>
      </c>
      <c r="B124" s="175" t="s">
        <v>132</v>
      </c>
      <c r="C124" s="72">
        <f t="shared" si="7"/>
        <v>0</v>
      </c>
      <c r="D124" s="74"/>
      <c r="E124" s="74"/>
      <c r="F124" s="74"/>
      <c r="G124" s="157"/>
      <c r="H124" s="72">
        <f t="shared" si="8"/>
        <v>0</v>
      </c>
      <c r="I124" s="74"/>
      <c r="J124" s="74"/>
      <c r="K124" s="74"/>
      <c r="L124" s="158"/>
    </row>
    <row r="125" spans="1:12" ht="24" x14ac:dyDescent="0.25">
      <c r="A125" s="44">
        <v>2275</v>
      </c>
      <c r="B125" s="71" t="s">
        <v>133</v>
      </c>
      <c r="C125" s="72">
        <f t="shared" si="7"/>
        <v>0</v>
      </c>
      <c r="D125" s="74"/>
      <c r="E125" s="74"/>
      <c r="F125" s="74"/>
      <c r="G125" s="157"/>
      <c r="H125" s="72">
        <f t="shared" si="8"/>
        <v>0</v>
      </c>
      <c r="I125" s="74"/>
      <c r="J125" s="74"/>
      <c r="K125" s="74"/>
      <c r="L125" s="158"/>
    </row>
    <row r="126" spans="1:12" ht="36" x14ac:dyDescent="0.25">
      <c r="A126" s="44">
        <v>2276</v>
      </c>
      <c r="B126" s="71" t="s">
        <v>134</v>
      </c>
      <c r="C126" s="72">
        <f t="shared" si="7"/>
        <v>0</v>
      </c>
      <c r="D126" s="74"/>
      <c r="E126" s="74"/>
      <c r="F126" s="74"/>
      <c r="G126" s="157"/>
      <c r="H126" s="72">
        <f t="shared" si="8"/>
        <v>0</v>
      </c>
      <c r="I126" s="74"/>
      <c r="J126" s="74"/>
      <c r="K126" s="74"/>
      <c r="L126" s="158"/>
    </row>
    <row r="127" spans="1:12" ht="24" x14ac:dyDescent="0.25">
      <c r="A127" s="44">
        <v>2279</v>
      </c>
      <c r="B127" s="71" t="s">
        <v>135</v>
      </c>
      <c r="C127" s="72">
        <f t="shared" si="7"/>
        <v>0</v>
      </c>
      <c r="D127" s="74"/>
      <c r="E127" s="74"/>
      <c r="F127" s="74"/>
      <c r="G127" s="157"/>
      <c r="H127" s="72">
        <f t="shared" si="8"/>
        <v>0</v>
      </c>
      <c r="I127" s="74"/>
      <c r="J127" s="74"/>
      <c r="K127" s="74"/>
      <c r="L127" s="158"/>
    </row>
    <row r="128" spans="1:12" ht="24" x14ac:dyDescent="0.25">
      <c r="A128" s="168">
        <v>2280</v>
      </c>
      <c r="B128" s="65" t="s">
        <v>136</v>
      </c>
      <c r="C128" s="66">
        <f t="shared" ref="C128:L128" si="9">SUM(C129)</f>
        <v>0</v>
      </c>
      <c r="D128" s="169">
        <f t="shared" si="9"/>
        <v>0</v>
      </c>
      <c r="E128" s="169">
        <f t="shared" si="9"/>
        <v>0</v>
      </c>
      <c r="F128" s="169">
        <f t="shared" si="9"/>
        <v>0</v>
      </c>
      <c r="G128" s="169">
        <f t="shared" si="9"/>
        <v>0</v>
      </c>
      <c r="H128" s="66">
        <f t="shared" si="9"/>
        <v>0</v>
      </c>
      <c r="I128" s="169">
        <f t="shared" si="9"/>
        <v>0</v>
      </c>
      <c r="J128" s="169">
        <f t="shared" si="9"/>
        <v>0</v>
      </c>
      <c r="K128" s="169">
        <f t="shared" si="9"/>
        <v>0</v>
      </c>
      <c r="L128" s="176">
        <f t="shared" si="9"/>
        <v>0</v>
      </c>
    </row>
    <row r="129" spans="1:12" ht="24" x14ac:dyDescent="0.25">
      <c r="A129" s="44">
        <v>2283</v>
      </c>
      <c r="B129" s="71" t="s">
        <v>137</v>
      </c>
      <c r="C129" s="72">
        <f>SUM(D129:G129)</f>
        <v>0</v>
      </c>
      <c r="D129" s="74"/>
      <c r="E129" s="74"/>
      <c r="F129" s="74"/>
      <c r="G129" s="157"/>
      <c r="H129" s="72">
        <f>SUM(I129:L129)</f>
        <v>0</v>
      </c>
      <c r="I129" s="74"/>
      <c r="J129" s="74"/>
      <c r="K129" s="74"/>
      <c r="L129" s="158"/>
    </row>
    <row r="130" spans="1:12" ht="38.25" customHeight="1" x14ac:dyDescent="0.25">
      <c r="A130" s="56">
        <v>2300</v>
      </c>
      <c r="B130" s="147" t="s">
        <v>138</v>
      </c>
      <c r="C130" s="57">
        <f t="shared" si="7"/>
        <v>33687</v>
      </c>
      <c r="D130" s="63">
        <f>SUM(D131,D136,D140,D141,D144,D151,D159,D160,D163)</f>
        <v>33687</v>
      </c>
      <c r="E130" s="63">
        <f>SUM(E131,E136,E140,E141,E144,E151,E159,E160,E163)</f>
        <v>0</v>
      </c>
      <c r="F130" s="63">
        <f>SUM(F131,F136,F140,F141,F144,F151,F159,F160,F163)</f>
        <v>0</v>
      </c>
      <c r="G130" s="166">
        <f>SUM(G131,G136,G140,G141,G144,G151,G159,G160,G163)</f>
        <v>0</v>
      </c>
      <c r="H130" s="57">
        <f t="shared" si="8"/>
        <v>33059</v>
      </c>
      <c r="I130" s="63">
        <f>SUM(I131,I136,I140,I141,I144,I151,I159,I160,I163)</f>
        <v>33059</v>
      </c>
      <c r="J130" s="63">
        <f>SUM(J131,J136,J140,J141,J144,J151,J159,J160,J163)</f>
        <v>0</v>
      </c>
      <c r="K130" s="63">
        <f>SUM(K131,K136,K140,K141,K144,K151,K159,K160,K163)</f>
        <v>0</v>
      </c>
      <c r="L130" s="167">
        <f>SUM(L131,L136,L140,L141,L144,L151,L159,L160,L163)</f>
        <v>0</v>
      </c>
    </row>
    <row r="131" spans="1:12" ht="24" x14ac:dyDescent="0.25">
      <c r="A131" s="168">
        <v>2310</v>
      </c>
      <c r="B131" s="65" t="s">
        <v>139</v>
      </c>
      <c r="C131" s="66">
        <f t="shared" si="7"/>
        <v>0</v>
      </c>
      <c r="D131" s="169">
        <f>SUM(D132:D135)</f>
        <v>0</v>
      </c>
      <c r="E131" s="169">
        <f t="shared" ref="E131:L131" si="10">SUM(E132:E135)</f>
        <v>0</v>
      </c>
      <c r="F131" s="169">
        <f t="shared" si="10"/>
        <v>0</v>
      </c>
      <c r="G131" s="170">
        <f t="shared" si="10"/>
        <v>0</v>
      </c>
      <c r="H131" s="66">
        <f t="shared" si="8"/>
        <v>0</v>
      </c>
      <c r="I131" s="169">
        <f t="shared" si="10"/>
        <v>0</v>
      </c>
      <c r="J131" s="169">
        <f t="shared" si="10"/>
        <v>0</v>
      </c>
      <c r="K131" s="169">
        <f t="shared" si="10"/>
        <v>0</v>
      </c>
      <c r="L131" s="171">
        <f t="shared" si="10"/>
        <v>0</v>
      </c>
    </row>
    <row r="132" spans="1:12" x14ac:dyDescent="0.25">
      <c r="A132" s="44">
        <v>2311</v>
      </c>
      <c r="B132" s="71" t="s">
        <v>140</v>
      </c>
      <c r="C132" s="72">
        <f t="shared" si="7"/>
        <v>0</v>
      </c>
      <c r="D132" s="74"/>
      <c r="E132" s="74"/>
      <c r="F132" s="74"/>
      <c r="G132" s="157"/>
      <c r="H132" s="72">
        <f t="shared" si="8"/>
        <v>0</v>
      </c>
      <c r="I132" s="74"/>
      <c r="J132" s="74"/>
      <c r="K132" s="74"/>
      <c r="L132" s="158"/>
    </row>
    <row r="133" spans="1:12" x14ac:dyDescent="0.25">
      <c r="A133" s="44">
        <v>2312</v>
      </c>
      <c r="B133" s="71" t="s">
        <v>141</v>
      </c>
      <c r="C133" s="72">
        <f t="shared" si="7"/>
        <v>0</v>
      </c>
      <c r="D133" s="74"/>
      <c r="E133" s="74"/>
      <c r="F133" s="74"/>
      <c r="G133" s="157"/>
      <c r="H133" s="72">
        <f t="shared" si="8"/>
        <v>0</v>
      </c>
      <c r="I133" s="74"/>
      <c r="J133" s="74"/>
      <c r="K133" s="74"/>
      <c r="L133" s="158"/>
    </row>
    <row r="134" spans="1:12" x14ac:dyDescent="0.25">
      <c r="A134" s="44">
        <v>2313</v>
      </c>
      <c r="B134" s="71" t="s">
        <v>142</v>
      </c>
      <c r="C134" s="72">
        <f t="shared" si="7"/>
        <v>0</v>
      </c>
      <c r="D134" s="74"/>
      <c r="E134" s="74"/>
      <c r="F134" s="74"/>
      <c r="G134" s="157"/>
      <c r="H134" s="72">
        <f t="shared" si="8"/>
        <v>0</v>
      </c>
      <c r="I134" s="74"/>
      <c r="J134" s="74"/>
      <c r="K134" s="74"/>
      <c r="L134" s="158"/>
    </row>
    <row r="135" spans="1:12" ht="36" customHeight="1" x14ac:dyDescent="0.25">
      <c r="A135" s="44">
        <v>2314</v>
      </c>
      <c r="B135" s="71" t="s">
        <v>143</v>
      </c>
      <c r="C135" s="72">
        <f t="shared" si="7"/>
        <v>0</v>
      </c>
      <c r="D135" s="74"/>
      <c r="E135" s="74"/>
      <c r="F135" s="74"/>
      <c r="G135" s="157"/>
      <c r="H135" s="72">
        <f t="shared" si="8"/>
        <v>0</v>
      </c>
      <c r="I135" s="74"/>
      <c r="J135" s="74"/>
      <c r="K135" s="74"/>
      <c r="L135" s="158"/>
    </row>
    <row r="136" spans="1:12" x14ac:dyDescent="0.25">
      <c r="A136" s="159">
        <v>2320</v>
      </c>
      <c r="B136" s="71" t="s">
        <v>144</v>
      </c>
      <c r="C136" s="72">
        <f t="shared" si="7"/>
        <v>0</v>
      </c>
      <c r="D136" s="160">
        <f>SUM(D137:D139)</f>
        <v>0</v>
      </c>
      <c r="E136" s="160">
        <f>SUM(E137:E139)</f>
        <v>0</v>
      </c>
      <c r="F136" s="160">
        <f>SUM(F137:F139)</f>
        <v>0</v>
      </c>
      <c r="G136" s="161">
        <f>SUM(G137:G139)</f>
        <v>0</v>
      </c>
      <c r="H136" s="72">
        <f t="shared" si="8"/>
        <v>0</v>
      </c>
      <c r="I136" s="160">
        <f>SUM(I137:I139)</f>
        <v>0</v>
      </c>
      <c r="J136" s="160">
        <f>SUM(J137:J139)</f>
        <v>0</v>
      </c>
      <c r="K136" s="160">
        <f>SUM(K137:K139)</f>
        <v>0</v>
      </c>
      <c r="L136" s="162">
        <f>SUM(L137:L139)</f>
        <v>0</v>
      </c>
    </row>
    <row r="137" spans="1:12" x14ac:dyDescent="0.25">
      <c r="A137" s="44">
        <v>2321</v>
      </c>
      <c r="B137" s="71" t="s">
        <v>145</v>
      </c>
      <c r="C137" s="72">
        <f t="shared" si="7"/>
        <v>0</v>
      </c>
      <c r="D137" s="74"/>
      <c r="E137" s="74"/>
      <c r="F137" s="74"/>
      <c r="G137" s="157"/>
      <c r="H137" s="72">
        <f t="shared" si="8"/>
        <v>0</v>
      </c>
      <c r="I137" s="74"/>
      <c r="J137" s="74"/>
      <c r="K137" s="74"/>
      <c r="L137" s="158"/>
    </row>
    <row r="138" spans="1:12" x14ac:dyDescent="0.25">
      <c r="A138" s="44">
        <v>2322</v>
      </c>
      <c r="B138" s="71" t="s">
        <v>146</v>
      </c>
      <c r="C138" s="72">
        <f t="shared" si="7"/>
        <v>0</v>
      </c>
      <c r="D138" s="74"/>
      <c r="E138" s="74"/>
      <c r="F138" s="74"/>
      <c r="G138" s="157"/>
      <c r="H138" s="72">
        <f t="shared" si="8"/>
        <v>0</v>
      </c>
      <c r="I138" s="74"/>
      <c r="J138" s="74"/>
      <c r="K138" s="74"/>
      <c r="L138" s="158"/>
    </row>
    <row r="139" spans="1:12" ht="10.5" customHeight="1" x14ac:dyDescent="0.25">
      <c r="A139" s="44">
        <v>2329</v>
      </c>
      <c r="B139" s="71" t="s">
        <v>147</v>
      </c>
      <c r="C139" s="72">
        <f t="shared" si="7"/>
        <v>0</v>
      </c>
      <c r="D139" s="74"/>
      <c r="E139" s="74"/>
      <c r="F139" s="74"/>
      <c r="G139" s="157"/>
      <c r="H139" s="72">
        <f t="shared" si="8"/>
        <v>0</v>
      </c>
      <c r="I139" s="74"/>
      <c r="J139" s="74"/>
      <c r="K139" s="74"/>
      <c r="L139" s="158"/>
    </row>
    <row r="140" spans="1:12" x14ac:dyDescent="0.25">
      <c r="A140" s="159">
        <v>2330</v>
      </c>
      <c r="B140" s="71" t="s">
        <v>148</v>
      </c>
      <c r="C140" s="72">
        <f t="shared" si="7"/>
        <v>0</v>
      </c>
      <c r="D140" s="74"/>
      <c r="E140" s="74"/>
      <c r="F140" s="74"/>
      <c r="G140" s="157"/>
      <c r="H140" s="72">
        <f t="shared" si="8"/>
        <v>0</v>
      </c>
      <c r="I140" s="74"/>
      <c r="J140" s="74"/>
      <c r="K140" s="74"/>
      <c r="L140" s="158"/>
    </row>
    <row r="141" spans="1:12" ht="48" x14ac:dyDescent="0.25">
      <c r="A141" s="159">
        <v>2340</v>
      </c>
      <c r="B141" s="71" t="s">
        <v>149</v>
      </c>
      <c r="C141" s="72">
        <f t="shared" si="7"/>
        <v>0</v>
      </c>
      <c r="D141" s="160">
        <f>SUM(D142:D143)</f>
        <v>0</v>
      </c>
      <c r="E141" s="160">
        <f>SUM(E142:E143)</f>
        <v>0</v>
      </c>
      <c r="F141" s="160">
        <f>SUM(F142:F143)</f>
        <v>0</v>
      </c>
      <c r="G141" s="161">
        <f>SUM(G142:G143)</f>
        <v>0</v>
      </c>
      <c r="H141" s="72">
        <f t="shared" si="8"/>
        <v>0</v>
      </c>
      <c r="I141" s="160">
        <f>SUM(I142:I143)</f>
        <v>0</v>
      </c>
      <c r="J141" s="160">
        <f>SUM(J142:J143)</f>
        <v>0</v>
      </c>
      <c r="K141" s="160">
        <f>SUM(K142:K143)</f>
        <v>0</v>
      </c>
      <c r="L141" s="162">
        <f>SUM(L142:L143)</f>
        <v>0</v>
      </c>
    </row>
    <row r="142" spans="1:12" x14ac:dyDescent="0.25">
      <c r="A142" s="44">
        <v>2341</v>
      </c>
      <c r="B142" s="71" t="s">
        <v>150</v>
      </c>
      <c r="C142" s="72">
        <f t="shared" si="7"/>
        <v>0</v>
      </c>
      <c r="D142" s="74"/>
      <c r="E142" s="74"/>
      <c r="F142" s="74"/>
      <c r="G142" s="157"/>
      <c r="H142" s="72">
        <f t="shared" si="8"/>
        <v>0</v>
      </c>
      <c r="I142" s="74"/>
      <c r="J142" s="74"/>
      <c r="K142" s="74"/>
      <c r="L142" s="158"/>
    </row>
    <row r="143" spans="1:12" ht="24" x14ac:dyDescent="0.25">
      <c r="A143" s="44">
        <v>2344</v>
      </c>
      <c r="B143" s="71" t="s">
        <v>151</v>
      </c>
      <c r="C143" s="72">
        <f t="shared" si="7"/>
        <v>0</v>
      </c>
      <c r="D143" s="74"/>
      <c r="E143" s="74"/>
      <c r="F143" s="74"/>
      <c r="G143" s="157"/>
      <c r="H143" s="72">
        <f t="shared" si="8"/>
        <v>0</v>
      </c>
      <c r="I143" s="74"/>
      <c r="J143" s="74"/>
      <c r="K143" s="74"/>
      <c r="L143" s="158"/>
    </row>
    <row r="144" spans="1:12" ht="24" x14ac:dyDescent="0.25">
      <c r="A144" s="150">
        <v>2350</v>
      </c>
      <c r="B144" s="112" t="s">
        <v>152</v>
      </c>
      <c r="C144" s="117">
        <f t="shared" si="7"/>
        <v>0</v>
      </c>
      <c r="D144" s="151">
        <f>SUM(D145:D150)</f>
        <v>0</v>
      </c>
      <c r="E144" s="151">
        <f>SUM(E145:E150)</f>
        <v>0</v>
      </c>
      <c r="F144" s="151">
        <f>SUM(F145:F150)</f>
        <v>0</v>
      </c>
      <c r="G144" s="152">
        <f>SUM(G145:G150)</f>
        <v>0</v>
      </c>
      <c r="H144" s="117">
        <f t="shared" si="8"/>
        <v>0</v>
      </c>
      <c r="I144" s="151">
        <f>SUM(I145:I150)</f>
        <v>0</v>
      </c>
      <c r="J144" s="151">
        <f>SUM(J145:J150)</f>
        <v>0</v>
      </c>
      <c r="K144" s="151">
        <f>SUM(K145:K150)</f>
        <v>0</v>
      </c>
      <c r="L144" s="153">
        <f>SUM(L145:L150)</f>
        <v>0</v>
      </c>
    </row>
    <row r="145" spans="1:12" x14ac:dyDescent="0.25">
      <c r="A145" s="38">
        <v>2351</v>
      </c>
      <c r="B145" s="65" t="s">
        <v>153</v>
      </c>
      <c r="C145" s="66">
        <f t="shared" si="7"/>
        <v>0</v>
      </c>
      <c r="D145" s="68"/>
      <c r="E145" s="68"/>
      <c r="F145" s="68"/>
      <c r="G145" s="154"/>
      <c r="H145" s="66">
        <f t="shared" si="8"/>
        <v>0</v>
      </c>
      <c r="I145" s="68"/>
      <c r="J145" s="68"/>
      <c r="K145" s="68"/>
      <c r="L145" s="155"/>
    </row>
    <row r="146" spans="1:12" x14ac:dyDescent="0.25">
      <c r="A146" s="44">
        <v>2352</v>
      </c>
      <c r="B146" s="71" t="s">
        <v>154</v>
      </c>
      <c r="C146" s="72">
        <f t="shared" si="7"/>
        <v>0</v>
      </c>
      <c r="D146" s="74"/>
      <c r="E146" s="74"/>
      <c r="F146" s="74"/>
      <c r="G146" s="157"/>
      <c r="H146" s="72">
        <f t="shared" si="8"/>
        <v>0</v>
      </c>
      <c r="I146" s="74"/>
      <c r="J146" s="74"/>
      <c r="K146" s="74"/>
      <c r="L146" s="158"/>
    </row>
    <row r="147" spans="1:12" ht="24" x14ac:dyDescent="0.25">
      <c r="A147" s="44">
        <v>2353</v>
      </c>
      <c r="B147" s="71" t="s">
        <v>155</v>
      </c>
      <c r="C147" s="72">
        <f t="shared" si="7"/>
        <v>0</v>
      </c>
      <c r="D147" s="74"/>
      <c r="E147" s="74"/>
      <c r="F147" s="74"/>
      <c r="G147" s="157"/>
      <c r="H147" s="72">
        <f t="shared" si="8"/>
        <v>0</v>
      </c>
      <c r="I147" s="74"/>
      <c r="J147" s="74"/>
      <c r="K147" s="74"/>
      <c r="L147" s="158"/>
    </row>
    <row r="148" spans="1:12" ht="24" x14ac:dyDescent="0.25">
      <c r="A148" s="44">
        <v>2354</v>
      </c>
      <c r="B148" s="71" t="s">
        <v>156</v>
      </c>
      <c r="C148" s="72">
        <f t="shared" si="7"/>
        <v>0</v>
      </c>
      <c r="D148" s="74"/>
      <c r="E148" s="74"/>
      <c r="F148" s="74"/>
      <c r="G148" s="157"/>
      <c r="H148" s="72">
        <f t="shared" si="8"/>
        <v>0</v>
      </c>
      <c r="I148" s="74"/>
      <c r="J148" s="74"/>
      <c r="K148" s="74"/>
      <c r="L148" s="158"/>
    </row>
    <row r="149" spans="1:12" ht="24" x14ac:dyDescent="0.25">
      <c r="A149" s="44">
        <v>2355</v>
      </c>
      <c r="B149" s="71" t="s">
        <v>157</v>
      </c>
      <c r="C149" s="72">
        <f t="shared" si="7"/>
        <v>0</v>
      </c>
      <c r="D149" s="74"/>
      <c r="E149" s="74"/>
      <c r="F149" s="74"/>
      <c r="G149" s="157"/>
      <c r="H149" s="72">
        <f t="shared" si="8"/>
        <v>0</v>
      </c>
      <c r="I149" s="74"/>
      <c r="J149" s="74"/>
      <c r="K149" s="74"/>
      <c r="L149" s="158"/>
    </row>
    <row r="150" spans="1:12" ht="24" x14ac:dyDescent="0.25">
      <c r="A150" s="44">
        <v>2359</v>
      </c>
      <c r="B150" s="71" t="s">
        <v>158</v>
      </c>
      <c r="C150" s="72">
        <f t="shared" si="7"/>
        <v>0</v>
      </c>
      <c r="D150" s="74"/>
      <c r="E150" s="74"/>
      <c r="F150" s="74"/>
      <c r="G150" s="157"/>
      <c r="H150" s="72">
        <f t="shared" si="8"/>
        <v>0</v>
      </c>
      <c r="I150" s="74"/>
      <c r="J150" s="74"/>
      <c r="K150" s="74"/>
      <c r="L150" s="158"/>
    </row>
    <row r="151" spans="1:12" ht="24.75" customHeight="1" x14ac:dyDescent="0.25">
      <c r="A151" s="159">
        <v>2360</v>
      </c>
      <c r="B151" s="71" t="s">
        <v>159</v>
      </c>
      <c r="C151" s="72">
        <f t="shared" si="7"/>
        <v>33687</v>
      </c>
      <c r="D151" s="160">
        <f>SUM(D152:D158)</f>
        <v>33687</v>
      </c>
      <c r="E151" s="160">
        <f>SUM(E152:E158)</f>
        <v>0</v>
      </c>
      <c r="F151" s="160">
        <f>SUM(F152:F158)</f>
        <v>0</v>
      </c>
      <c r="G151" s="161">
        <f>SUM(G152:G158)</f>
        <v>0</v>
      </c>
      <c r="H151" s="72">
        <f t="shared" si="8"/>
        <v>33059</v>
      </c>
      <c r="I151" s="160">
        <f>SUM(I152:I158)</f>
        <v>33059</v>
      </c>
      <c r="J151" s="160">
        <f>SUM(J152:J158)</f>
        <v>0</v>
      </c>
      <c r="K151" s="160">
        <f>SUM(K152:K158)</f>
        <v>0</v>
      </c>
      <c r="L151" s="162">
        <f>SUM(L152:L158)</f>
        <v>0</v>
      </c>
    </row>
    <row r="152" spans="1:12" x14ac:dyDescent="0.25">
      <c r="A152" s="43">
        <v>2361</v>
      </c>
      <c r="B152" s="71" t="s">
        <v>160</v>
      </c>
      <c r="C152" s="72">
        <f t="shared" si="7"/>
        <v>0</v>
      </c>
      <c r="D152" s="74"/>
      <c r="E152" s="74"/>
      <c r="F152" s="74"/>
      <c r="G152" s="157"/>
      <c r="H152" s="72">
        <f t="shared" si="8"/>
        <v>0</v>
      </c>
      <c r="I152" s="74"/>
      <c r="J152" s="74"/>
      <c r="K152" s="74"/>
      <c r="L152" s="158"/>
    </row>
    <row r="153" spans="1:12" ht="24" x14ac:dyDescent="0.25">
      <c r="A153" s="43">
        <v>2362</v>
      </c>
      <c r="B153" s="71" t="s">
        <v>161</v>
      </c>
      <c r="C153" s="72">
        <f t="shared" si="7"/>
        <v>0</v>
      </c>
      <c r="D153" s="74"/>
      <c r="E153" s="74"/>
      <c r="F153" s="74"/>
      <c r="G153" s="157"/>
      <c r="H153" s="72">
        <f t="shared" si="8"/>
        <v>0</v>
      </c>
      <c r="I153" s="74"/>
      <c r="J153" s="74"/>
      <c r="K153" s="74"/>
      <c r="L153" s="158"/>
    </row>
    <row r="154" spans="1:12" x14ac:dyDescent="0.25">
      <c r="A154" s="43">
        <v>2363</v>
      </c>
      <c r="B154" s="71" t="s">
        <v>162</v>
      </c>
      <c r="C154" s="72">
        <f t="shared" si="7"/>
        <v>33687</v>
      </c>
      <c r="D154" s="74">
        <v>33687</v>
      </c>
      <c r="E154" s="74"/>
      <c r="F154" s="74"/>
      <c r="G154" s="157"/>
      <c r="H154" s="72">
        <f t="shared" si="8"/>
        <v>33059</v>
      </c>
      <c r="I154" s="74">
        <v>33059</v>
      </c>
      <c r="J154" s="74"/>
      <c r="K154" s="74"/>
      <c r="L154" s="158"/>
    </row>
    <row r="155" spans="1:12" x14ac:dyDescent="0.25">
      <c r="A155" s="43">
        <v>2364</v>
      </c>
      <c r="B155" s="71" t="s">
        <v>163</v>
      </c>
      <c r="C155" s="72">
        <f t="shared" si="7"/>
        <v>0</v>
      </c>
      <c r="D155" s="74"/>
      <c r="E155" s="74"/>
      <c r="F155" s="74"/>
      <c r="G155" s="157"/>
      <c r="H155" s="72">
        <f t="shared" si="8"/>
        <v>0</v>
      </c>
      <c r="I155" s="74"/>
      <c r="J155" s="74"/>
      <c r="K155" s="74"/>
      <c r="L155" s="158"/>
    </row>
    <row r="156" spans="1:12" ht="12.75" customHeight="1" x14ac:dyDescent="0.25">
      <c r="A156" s="43">
        <v>2365</v>
      </c>
      <c r="B156" s="71" t="s">
        <v>164</v>
      </c>
      <c r="C156" s="72">
        <f t="shared" si="7"/>
        <v>0</v>
      </c>
      <c r="D156" s="74"/>
      <c r="E156" s="74"/>
      <c r="F156" s="74"/>
      <c r="G156" s="157"/>
      <c r="H156" s="72">
        <f t="shared" si="8"/>
        <v>0</v>
      </c>
      <c r="I156" s="74"/>
      <c r="J156" s="74"/>
      <c r="K156" s="74"/>
      <c r="L156" s="158"/>
    </row>
    <row r="157" spans="1:12" ht="36" x14ac:dyDescent="0.25">
      <c r="A157" s="43">
        <v>2366</v>
      </c>
      <c r="B157" s="71" t="s">
        <v>165</v>
      </c>
      <c r="C157" s="72">
        <f t="shared" si="7"/>
        <v>0</v>
      </c>
      <c r="D157" s="74"/>
      <c r="E157" s="74"/>
      <c r="F157" s="74"/>
      <c r="G157" s="157"/>
      <c r="H157" s="72">
        <f t="shared" si="8"/>
        <v>0</v>
      </c>
      <c r="I157" s="74"/>
      <c r="J157" s="74"/>
      <c r="K157" s="74"/>
      <c r="L157" s="158"/>
    </row>
    <row r="158" spans="1:12" ht="48" x14ac:dyDescent="0.25">
      <c r="A158" s="43">
        <v>2369</v>
      </c>
      <c r="B158" s="71" t="s">
        <v>166</v>
      </c>
      <c r="C158" s="72">
        <f t="shared" si="7"/>
        <v>0</v>
      </c>
      <c r="D158" s="74"/>
      <c r="E158" s="74"/>
      <c r="F158" s="74"/>
      <c r="G158" s="157"/>
      <c r="H158" s="72">
        <f t="shared" si="8"/>
        <v>0</v>
      </c>
      <c r="I158" s="74"/>
      <c r="J158" s="74"/>
      <c r="K158" s="74"/>
      <c r="L158" s="158"/>
    </row>
    <row r="159" spans="1:12" x14ac:dyDescent="0.25">
      <c r="A159" s="150">
        <v>2370</v>
      </c>
      <c r="B159" s="112" t="s">
        <v>167</v>
      </c>
      <c r="C159" s="117">
        <f t="shared" si="7"/>
        <v>0</v>
      </c>
      <c r="D159" s="163"/>
      <c r="E159" s="163"/>
      <c r="F159" s="163"/>
      <c r="G159" s="164"/>
      <c r="H159" s="117">
        <f t="shared" si="8"/>
        <v>0</v>
      </c>
      <c r="I159" s="163"/>
      <c r="J159" s="163"/>
      <c r="K159" s="163"/>
      <c r="L159" s="165"/>
    </row>
    <row r="160" spans="1:12" x14ac:dyDescent="0.25">
      <c r="A160" s="150">
        <v>2380</v>
      </c>
      <c r="B160" s="112" t="s">
        <v>168</v>
      </c>
      <c r="C160" s="117">
        <f t="shared" si="7"/>
        <v>0</v>
      </c>
      <c r="D160" s="151">
        <f>SUM(D161:D162)</f>
        <v>0</v>
      </c>
      <c r="E160" s="151">
        <f>SUM(E161:E162)</f>
        <v>0</v>
      </c>
      <c r="F160" s="151">
        <f>SUM(F161:F162)</f>
        <v>0</v>
      </c>
      <c r="G160" s="152">
        <f>SUM(G161:G162)</f>
        <v>0</v>
      </c>
      <c r="H160" s="117">
        <f t="shared" si="8"/>
        <v>0</v>
      </c>
      <c r="I160" s="151">
        <f>SUM(I161:I162)</f>
        <v>0</v>
      </c>
      <c r="J160" s="151">
        <f>SUM(J161:J162)</f>
        <v>0</v>
      </c>
      <c r="K160" s="151">
        <f>SUM(K161:K162)</f>
        <v>0</v>
      </c>
      <c r="L160" s="153">
        <f>SUM(L161:L162)</f>
        <v>0</v>
      </c>
    </row>
    <row r="161" spans="1:12" x14ac:dyDescent="0.25">
      <c r="A161" s="37">
        <v>2381</v>
      </c>
      <c r="B161" s="65" t="s">
        <v>169</v>
      </c>
      <c r="C161" s="66">
        <f t="shared" si="7"/>
        <v>0</v>
      </c>
      <c r="D161" s="68"/>
      <c r="E161" s="68"/>
      <c r="F161" s="68"/>
      <c r="G161" s="154"/>
      <c r="H161" s="66">
        <f t="shared" si="8"/>
        <v>0</v>
      </c>
      <c r="I161" s="68"/>
      <c r="J161" s="68"/>
      <c r="K161" s="68"/>
      <c r="L161" s="155"/>
    </row>
    <row r="162" spans="1:12" ht="24" x14ac:dyDescent="0.25">
      <c r="A162" s="43">
        <v>2389</v>
      </c>
      <c r="B162" s="71" t="s">
        <v>170</v>
      </c>
      <c r="C162" s="72">
        <f t="shared" si="7"/>
        <v>0</v>
      </c>
      <c r="D162" s="74"/>
      <c r="E162" s="74"/>
      <c r="F162" s="74"/>
      <c r="G162" s="157"/>
      <c r="H162" s="72">
        <f t="shared" si="8"/>
        <v>0</v>
      </c>
      <c r="I162" s="74"/>
      <c r="J162" s="74"/>
      <c r="K162" s="74"/>
      <c r="L162" s="158"/>
    </row>
    <row r="163" spans="1:12" x14ac:dyDescent="0.25">
      <c r="A163" s="150">
        <v>2390</v>
      </c>
      <c r="B163" s="112" t="s">
        <v>171</v>
      </c>
      <c r="C163" s="117">
        <f t="shared" si="7"/>
        <v>0</v>
      </c>
      <c r="D163" s="163"/>
      <c r="E163" s="163"/>
      <c r="F163" s="163"/>
      <c r="G163" s="164"/>
      <c r="H163" s="117">
        <f t="shared" si="8"/>
        <v>0</v>
      </c>
      <c r="I163" s="163"/>
      <c r="J163" s="163"/>
      <c r="K163" s="163"/>
      <c r="L163" s="165"/>
    </row>
    <row r="164" spans="1:12" x14ac:dyDescent="0.25">
      <c r="A164" s="56">
        <v>2400</v>
      </c>
      <c r="B164" s="147" t="s">
        <v>172</v>
      </c>
      <c r="C164" s="57">
        <f t="shared" si="7"/>
        <v>0</v>
      </c>
      <c r="D164" s="177"/>
      <c r="E164" s="177"/>
      <c r="F164" s="177"/>
      <c r="G164" s="178"/>
      <c r="H164" s="57">
        <f t="shared" si="8"/>
        <v>0</v>
      </c>
      <c r="I164" s="177"/>
      <c r="J164" s="177"/>
      <c r="K164" s="177"/>
      <c r="L164" s="179"/>
    </row>
    <row r="165" spans="1:12" ht="24" x14ac:dyDescent="0.25">
      <c r="A165" s="56">
        <v>2500</v>
      </c>
      <c r="B165" s="147" t="s">
        <v>173</v>
      </c>
      <c r="C165" s="57">
        <f t="shared" si="7"/>
        <v>0</v>
      </c>
      <c r="D165" s="63">
        <f>SUM(D166,D171)</f>
        <v>0</v>
      </c>
      <c r="E165" s="63">
        <f t="shared" ref="E165:G165" si="11">SUM(E166,E171)</f>
        <v>0</v>
      </c>
      <c r="F165" s="63">
        <f t="shared" si="11"/>
        <v>0</v>
      </c>
      <c r="G165" s="63">
        <f t="shared" si="11"/>
        <v>0</v>
      </c>
      <c r="H165" s="57">
        <f t="shared" si="8"/>
        <v>0</v>
      </c>
      <c r="I165" s="63">
        <f>SUM(I166,I171)</f>
        <v>0</v>
      </c>
      <c r="J165" s="63">
        <f t="shared" ref="J165:L165" si="12">SUM(J166,J171)</f>
        <v>0</v>
      </c>
      <c r="K165" s="63">
        <f t="shared" si="12"/>
        <v>0</v>
      </c>
      <c r="L165" s="149">
        <f t="shared" si="12"/>
        <v>0</v>
      </c>
    </row>
    <row r="166" spans="1:12" ht="16.5" customHeight="1" x14ac:dyDescent="0.25">
      <c r="A166" s="168">
        <v>2510</v>
      </c>
      <c r="B166" s="65" t="s">
        <v>174</v>
      </c>
      <c r="C166" s="66">
        <f t="shared" si="7"/>
        <v>0</v>
      </c>
      <c r="D166" s="169">
        <f>SUM(D167:D170)</f>
        <v>0</v>
      </c>
      <c r="E166" s="169">
        <f t="shared" ref="E166:G166" si="13">SUM(E167:E170)</f>
        <v>0</v>
      </c>
      <c r="F166" s="169">
        <f t="shared" si="13"/>
        <v>0</v>
      </c>
      <c r="G166" s="169">
        <f t="shared" si="13"/>
        <v>0</v>
      </c>
      <c r="H166" s="66">
        <f t="shared" si="8"/>
        <v>0</v>
      </c>
      <c r="I166" s="169">
        <f>SUM(I167:I170)</f>
        <v>0</v>
      </c>
      <c r="J166" s="169">
        <f t="shared" ref="J166:L166" si="14">SUM(J167:J170)</f>
        <v>0</v>
      </c>
      <c r="K166" s="169">
        <f t="shared" si="14"/>
        <v>0</v>
      </c>
      <c r="L166" s="180">
        <f t="shared" si="14"/>
        <v>0</v>
      </c>
    </row>
    <row r="167" spans="1:12" ht="24" x14ac:dyDescent="0.25">
      <c r="A167" s="44">
        <v>2512</v>
      </c>
      <c r="B167" s="71" t="s">
        <v>175</v>
      </c>
      <c r="C167" s="72">
        <f t="shared" si="7"/>
        <v>0</v>
      </c>
      <c r="D167" s="74"/>
      <c r="E167" s="74"/>
      <c r="F167" s="74"/>
      <c r="G167" s="157"/>
      <c r="H167" s="72">
        <f t="shared" si="8"/>
        <v>0</v>
      </c>
      <c r="I167" s="74"/>
      <c r="J167" s="74"/>
      <c r="K167" s="74"/>
      <c r="L167" s="158"/>
    </row>
    <row r="168" spans="1:12" ht="36" x14ac:dyDescent="0.25">
      <c r="A168" s="44">
        <v>2513</v>
      </c>
      <c r="B168" s="71" t="s">
        <v>176</v>
      </c>
      <c r="C168" s="72">
        <f t="shared" si="7"/>
        <v>0</v>
      </c>
      <c r="D168" s="74"/>
      <c r="E168" s="74"/>
      <c r="F168" s="74"/>
      <c r="G168" s="157"/>
      <c r="H168" s="72">
        <f t="shared" si="8"/>
        <v>0</v>
      </c>
      <c r="I168" s="74"/>
      <c r="J168" s="74"/>
      <c r="K168" s="74"/>
      <c r="L168" s="158"/>
    </row>
    <row r="169" spans="1:12" ht="24" x14ac:dyDescent="0.25">
      <c r="A169" s="44">
        <v>2515</v>
      </c>
      <c r="B169" s="71" t="s">
        <v>177</v>
      </c>
      <c r="C169" s="72">
        <f t="shared" si="7"/>
        <v>0</v>
      </c>
      <c r="D169" s="74"/>
      <c r="E169" s="74"/>
      <c r="F169" s="74"/>
      <c r="G169" s="157"/>
      <c r="H169" s="72">
        <f t="shared" si="8"/>
        <v>0</v>
      </c>
      <c r="I169" s="74"/>
      <c r="J169" s="74"/>
      <c r="K169" s="74"/>
      <c r="L169" s="158"/>
    </row>
    <row r="170" spans="1:12" ht="24" x14ac:dyDescent="0.25">
      <c r="A170" s="44">
        <v>2519</v>
      </c>
      <c r="B170" s="71" t="s">
        <v>178</v>
      </c>
      <c r="C170" s="72">
        <f t="shared" si="7"/>
        <v>0</v>
      </c>
      <c r="D170" s="74"/>
      <c r="E170" s="74"/>
      <c r="F170" s="74"/>
      <c r="G170" s="157"/>
      <c r="H170" s="72">
        <f t="shared" si="8"/>
        <v>0</v>
      </c>
      <c r="I170" s="74"/>
      <c r="J170" s="74"/>
      <c r="K170" s="74"/>
      <c r="L170" s="158"/>
    </row>
    <row r="171" spans="1:12" ht="24" x14ac:dyDescent="0.25">
      <c r="A171" s="159">
        <v>2520</v>
      </c>
      <c r="B171" s="71" t="s">
        <v>179</v>
      </c>
      <c r="C171" s="72">
        <f t="shared" si="7"/>
        <v>0</v>
      </c>
      <c r="D171" s="74"/>
      <c r="E171" s="74"/>
      <c r="F171" s="74"/>
      <c r="G171" s="157"/>
      <c r="H171" s="72">
        <f t="shared" si="8"/>
        <v>0</v>
      </c>
      <c r="I171" s="74"/>
      <c r="J171" s="74"/>
      <c r="K171" s="74"/>
      <c r="L171" s="158"/>
    </row>
    <row r="172" spans="1:12" s="182" customFormat="1" ht="36" customHeight="1" x14ac:dyDescent="0.25">
      <c r="A172" s="19">
        <v>2800</v>
      </c>
      <c r="B172" s="65" t="s">
        <v>180</v>
      </c>
      <c r="C172" s="66">
        <f t="shared" si="7"/>
        <v>0</v>
      </c>
      <c r="D172" s="40"/>
      <c r="E172" s="40"/>
      <c r="F172" s="40"/>
      <c r="G172" s="41"/>
      <c r="H172" s="66">
        <f t="shared" si="8"/>
        <v>0</v>
      </c>
      <c r="I172" s="40"/>
      <c r="J172" s="40"/>
      <c r="K172" s="40"/>
      <c r="L172" s="42"/>
    </row>
    <row r="173" spans="1:12" x14ac:dyDescent="0.25">
      <c r="A173" s="142">
        <v>3000</v>
      </c>
      <c r="B173" s="142" t="s">
        <v>181</v>
      </c>
      <c r="C173" s="143">
        <f t="shared" si="7"/>
        <v>0</v>
      </c>
      <c r="D173" s="144">
        <f>SUM(D174,D184)</f>
        <v>0</v>
      </c>
      <c r="E173" s="144">
        <f>SUM(E174,E184)</f>
        <v>0</v>
      </c>
      <c r="F173" s="144">
        <f>SUM(F174,F184)</f>
        <v>0</v>
      </c>
      <c r="G173" s="145">
        <f>SUM(G174,G184)</f>
        <v>0</v>
      </c>
      <c r="H173" s="143">
        <f t="shared" si="8"/>
        <v>0</v>
      </c>
      <c r="I173" s="144">
        <f>SUM(I174,I184)</f>
        <v>0</v>
      </c>
      <c r="J173" s="144">
        <f>SUM(J174,J184)</f>
        <v>0</v>
      </c>
      <c r="K173" s="144">
        <f>SUM(K174,K184)</f>
        <v>0</v>
      </c>
      <c r="L173" s="146">
        <f>SUM(L174,L184)</f>
        <v>0</v>
      </c>
    </row>
    <row r="174" spans="1:12" ht="24" x14ac:dyDescent="0.25">
      <c r="A174" s="56">
        <v>3200</v>
      </c>
      <c r="B174" s="183" t="s">
        <v>182</v>
      </c>
      <c r="C174" s="184">
        <f t="shared" si="7"/>
        <v>0</v>
      </c>
      <c r="D174" s="63">
        <f>SUM(D175,D179)</f>
        <v>0</v>
      </c>
      <c r="E174" s="63">
        <f t="shared" ref="E174:G174" si="15">SUM(E175,E179)</f>
        <v>0</v>
      </c>
      <c r="F174" s="63">
        <f t="shared" si="15"/>
        <v>0</v>
      </c>
      <c r="G174" s="63">
        <f t="shared" si="15"/>
        <v>0</v>
      </c>
      <c r="H174" s="57">
        <f t="shared" si="8"/>
        <v>0</v>
      </c>
      <c r="I174" s="63">
        <f>SUM(I175,I179)</f>
        <v>0</v>
      </c>
      <c r="J174" s="63">
        <f t="shared" ref="J174:L174" si="16">SUM(J175,J179)</f>
        <v>0</v>
      </c>
      <c r="K174" s="63">
        <f t="shared" si="16"/>
        <v>0</v>
      </c>
      <c r="L174" s="149">
        <f t="shared" si="16"/>
        <v>0</v>
      </c>
    </row>
    <row r="175" spans="1:12" ht="36" x14ac:dyDescent="0.25">
      <c r="A175" s="168">
        <v>3260</v>
      </c>
      <c r="B175" s="65" t="s">
        <v>183</v>
      </c>
      <c r="C175" s="66">
        <f t="shared" si="7"/>
        <v>0</v>
      </c>
      <c r="D175" s="169">
        <f>SUM(D176:D178)</f>
        <v>0</v>
      </c>
      <c r="E175" s="169">
        <f>SUM(E176:E178)</f>
        <v>0</v>
      </c>
      <c r="F175" s="169">
        <f>SUM(F176:F178)</f>
        <v>0</v>
      </c>
      <c r="G175" s="170">
        <f>SUM(G176:G178)</f>
        <v>0</v>
      </c>
      <c r="H175" s="66">
        <f t="shared" si="8"/>
        <v>0</v>
      </c>
      <c r="I175" s="169">
        <f>SUM(I176:I178)</f>
        <v>0</v>
      </c>
      <c r="J175" s="169">
        <f>SUM(J176:J178)</f>
        <v>0</v>
      </c>
      <c r="K175" s="169">
        <f>SUM(K176:K178)</f>
        <v>0</v>
      </c>
      <c r="L175" s="171">
        <f>SUM(L176:L178)</f>
        <v>0</v>
      </c>
    </row>
    <row r="176" spans="1:12" ht="24" x14ac:dyDescent="0.25">
      <c r="A176" s="44">
        <v>3261</v>
      </c>
      <c r="B176" s="71" t="s">
        <v>184</v>
      </c>
      <c r="C176" s="72">
        <f>SUM(D176:G176)</f>
        <v>0</v>
      </c>
      <c r="D176" s="74"/>
      <c r="E176" s="74"/>
      <c r="F176" s="74"/>
      <c r="G176" s="157"/>
      <c r="H176" s="72">
        <f>SUM(I176:L176)</f>
        <v>0</v>
      </c>
      <c r="I176" s="74"/>
      <c r="J176" s="74"/>
      <c r="K176" s="74"/>
      <c r="L176" s="158"/>
    </row>
    <row r="177" spans="1:12" ht="36" x14ac:dyDescent="0.25">
      <c r="A177" s="44">
        <v>3262</v>
      </c>
      <c r="B177" s="71" t="s">
        <v>185</v>
      </c>
      <c r="C177" s="72">
        <f>SUM(D177:G177)</f>
        <v>0</v>
      </c>
      <c r="D177" s="74"/>
      <c r="E177" s="74"/>
      <c r="F177" s="74"/>
      <c r="G177" s="157"/>
      <c r="H177" s="72">
        <f>SUM(I177:L177)</f>
        <v>0</v>
      </c>
      <c r="I177" s="74"/>
      <c r="J177" s="74"/>
      <c r="K177" s="74"/>
      <c r="L177" s="158"/>
    </row>
    <row r="178" spans="1:12" ht="24" x14ac:dyDescent="0.25">
      <c r="A178" s="44">
        <v>3263</v>
      </c>
      <c r="B178" s="71" t="s">
        <v>186</v>
      </c>
      <c r="C178" s="72">
        <f>SUM(D178:G178)</f>
        <v>0</v>
      </c>
      <c r="D178" s="74"/>
      <c r="E178" s="74"/>
      <c r="F178" s="74"/>
      <c r="G178" s="157"/>
      <c r="H178" s="72">
        <f>SUM(I178:L178)</f>
        <v>0</v>
      </c>
      <c r="I178" s="74"/>
      <c r="J178" s="74"/>
      <c r="K178" s="74"/>
      <c r="L178" s="158"/>
    </row>
    <row r="179" spans="1:12" ht="84" x14ac:dyDescent="0.25">
      <c r="A179" s="168">
        <v>3290</v>
      </c>
      <c r="B179" s="65" t="s">
        <v>187</v>
      </c>
      <c r="C179" s="185">
        <f t="shared" ref="C179:C183" si="17">SUM(D179:G179)</f>
        <v>0</v>
      </c>
      <c r="D179" s="169">
        <f>SUM(D180:D183)</f>
        <v>0</v>
      </c>
      <c r="E179" s="169">
        <f t="shared" ref="E179:G179" si="18">SUM(E180:E183)</f>
        <v>0</v>
      </c>
      <c r="F179" s="169">
        <f t="shared" si="18"/>
        <v>0</v>
      </c>
      <c r="G179" s="169">
        <f t="shared" si="18"/>
        <v>0</v>
      </c>
      <c r="H179" s="185">
        <f t="shared" ref="H179:H183" si="19">SUM(I179:L179)</f>
        <v>0</v>
      </c>
      <c r="I179" s="169">
        <f>SUM(I180:I183)</f>
        <v>0</v>
      </c>
      <c r="J179" s="169">
        <f t="shared" ref="J179:L179" si="20">SUM(J180:J183)</f>
        <v>0</v>
      </c>
      <c r="K179" s="169">
        <f t="shared" si="20"/>
        <v>0</v>
      </c>
      <c r="L179" s="186">
        <f t="shared" si="20"/>
        <v>0</v>
      </c>
    </row>
    <row r="180" spans="1:12" ht="72" x14ac:dyDescent="0.25">
      <c r="A180" s="44">
        <v>3291</v>
      </c>
      <c r="B180" s="71" t="s">
        <v>188</v>
      </c>
      <c r="C180" s="72">
        <f t="shared" si="17"/>
        <v>0</v>
      </c>
      <c r="D180" s="74"/>
      <c r="E180" s="74"/>
      <c r="F180" s="74"/>
      <c r="G180" s="187"/>
      <c r="H180" s="72">
        <f t="shared" si="19"/>
        <v>0</v>
      </c>
      <c r="I180" s="74"/>
      <c r="J180" s="74"/>
      <c r="K180" s="74"/>
      <c r="L180" s="158"/>
    </row>
    <row r="181" spans="1:12" ht="72" x14ac:dyDescent="0.25">
      <c r="A181" s="44">
        <v>3292</v>
      </c>
      <c r="B181" s="71" t="s">
        <v>189</v>
      </c>
      <c r="C181" s="72">
        <f t="shared" si="17"/>
        <v>0</v>
      </c>
      <c r="D181" s="74"/>
      <c r="E181" s="74"/>
      <c r="F181" s="74"/>
      <c r="G181" s="187"/>
      <c r="H181" s="72">
        <f t="shared" si="19"/>
        <v>0</v>
      </c>
      <c r="I181" s="74"/>
      <c r="J181" s="74"/>
      <c r="K181" s="74"/>
      <c r="L181" s="158"/>
    </row>
    <row r="182" spans="1:12" ht="72" x14ac:dyDescent="0.25">
      <c r="A182" s="44">
        <v>3293</v>
      </c>
      <c r="B182" s="71" t="s">
        <v>190</v>
      </c>
      <c r="C182" s="72">
        <f t="shared" si="17"/>
        <v>0</v>
      </c>
      <c r="D182" s="74"/>
      <c r="E182" s="74"/>
      <c r="F182" s="74"/>
      <c r="G182" s="187"/>
      <c r="H182" s="72">
        <f t="shared" si="19"/>
        <v>0</v>
      </c>
      <c r="I182" s="74"/>
      <c r="J182" s="74"/>
      <c r="K182" s="74"/>
      <c r="L182" s="158"/>
    </row>
    <row r="183" spans="1:12" ht="60" x14ac:dyDescent="0.25">
      <c r="A183" s="188">
        <v>3294</v>
      </c>
      <c r="B183" s="71" t="s">
        <v>191</v>
      </c>
      <c r="C183" s="185">
        <f t="shared" si="17"/>
        <v>0</v>
      </c>
      <c r="D183" s="189"/>
      <c r="E183" s="189"/>
      <c r="F183" s="189"/>
      <c r="G183" s="190"/>
      <c r="H183" s="185">
        <f t="shared" si="19"/>
        <v>0</v>
      </c>
      <c r="I183" s="189"/>
      <c r="J183" s="189"/>
      <c r="K183" s="189"/>
      <c r="L183" s="191"/>
    </row>
    <row r="184" spans="1:12" ht="48" x14ac:dyDescent="0.25">
      <c r="A184" s="192">
        <v>3300</v>
      </c>
      <c r="B184" s="183" t="s">
        <v>192</v>
      </c>
      <c r="C184" s="193">
        <f t="shared" si="7"/>
        <v>0</v>
      </c>
      <c r="D184" s="194">
        <f>SUM(D185:D186)</f>
        <v>0</v>
      </c>
      <c r="E184" s="194">
        <f t="shared" ref="E184:G184" si="21">SUM(E185:E186)</f>
        <v>0</v>
      </c>
      <c r="F184" s="194">
        <f t="shared" si="21"/>
        <v>0</v>
      </c>
      <c r="G184" s="194">
        <f t="shared" si="21"/>
        <v>0</v>
      </c>
      <c r="H184" s="193">
        <f t="shared" si="8"/>
        <v>0</v>
      </c>
      <c r="I184" s="194">
        <f>SUM(I185:I186)</f>
        <v>0</v>
      </c>
      <c r="J184" s="194">
        <f t="shared" ref="J184:L184" si="22">SUM(J185:J186)</f>
        <v>0</v>
      </c>
      <c r="K184" s="194">
        <f t="shared" si="22"/>
        <v>0</v>
      </c>
      <c r="L184" s="149">
        <f t="shared" si="22"/>
        <v>0</v>
      </c>
    </row>
    <row r="185" spans="1:12" ht="48" x14ac:dyDescent="0.25">
      <c r="A185" s="111">
        <v>3310</v>
      </c>
      <c r="B185" s="112" t="s">
        <v>193</v>
      </c>
      <c r="C185" s="195">
        <f t="shared" si="7"/>
        <v>0</v>
      </c>
      <c r="D185" s="163"/>
      <c r="E185" s="163"/>
      <c r="F185" s="163"/>
      <c r="G185" s="164"/>
      <c r="H185" s="195">
        <f t="shared" si="8"/>
        <v>0</v>
      </c>
      <c r="I185" s="163"/>
      <c r="J185" s="163"/>
      <c r="K185" s="163"/>
      <c r="L185" s="165"/>
    </row>
    <row r="186" spans="1:12" ht="48.75" customHeight="1" x14ac:dyDescent="0.25">
      <c r="A186" s="38">
        <v>3320</v>
      </c>
      <c r="B186" s="65" t="s">
        <v>194</v>
      </c>
      <c r="C186" s="66">
        <f t="shared" si="7"/>
        <v>0</v>
      </c>
      <c r="D186" s="68"/>
      <c r="E186" s="68"/>
      <c r="F186" s="68"/>
      <c r="G186" s="154"/>
      <c r="H186" s="66">
        <f t="shared" si="8"/>
        <v>0</v>
      </c>
      <c r="I186" s="68"/>
      <c r="J186" s="68"/>
      <c r="K186" s="68"/>
      <c r="L186" s="155"/>
    </row>
    <row r="187" spans="1:12" x14ac:dyDescent="0.25">
      <c r="A187" s="196">
        <v>4000</v>
      </c>
      <c r="B187" s="142" t="s">
        <v>195</v>
      </c>
      <c r="C187" s="143">
        <f t="shared" si="7"/>
        <v>0</v>
      </c>
      <c r="D187" s="144">
        <f>SUM(D188,D191)</f>
        <v>0</v>
      </c>
      <c r="E187" s="144">
        <f>SUM(E188,E191)</f>
        <v>0</v>
      </c>
      <c r="F187" s="144">
        <f>SUM(F188,F191)</f>
        <v>0</v>
      </c>
      <c r="G187" s="145">
        <f>SUM(G188,G191)</f>
        <v>0</v>
      </c>
      <c r="H187" s="143">
        <f t="shared" si="8"/>
        <v>0</v>
      </c>
      <c r="I187" s="144">
        <f>SUM(I188,I191)</f>
        <v>0</v>
      </c>
      <c r="J187" s="144">
        <f>SUM(J188,J191)</f>
        <v>0</v>
      </c>
      <c r="K187" s="144">
        <f>SUM(K188,K191)</f>
        <v>0</v>
      </c>
      <c r="L187" s="146">
        <f>SUM(L188,L191)</f>
        <v>0</v>
      </c>
    </row>
    <row r="188" spans="1:12" ht="24" x14ac:dyDescent="0.25">
      <c r="A188" s="197">
        <v>4200</v>
      </c>
      <c r="B188" s="147" t="s">
        <v>196</v>
      </c>
      <c r="C188" s="57">
        <f>SUM(D188:G188)</f>
        <v>0</v>
      </c>
      <c r="D188" s="63">
        <f>SUM(D189,D190)</f>
        <v>0</v>
      </c>
      <c r="E188" s="63">
        <f>SUM(E189,E190)</f>
        <v>0</v>
      </c>
      <c r="F188" s="63">
        <f>SUM(F189,F190)</f>
        <v>0</v>
      </c>
      <c r="G188" s="166">
        <f>SUM(G189,G190)</f>
        <v>0</v>
      </c>
      <c r="H188" s="57">
        <f t="shared" si="8"/>
        <v>0</v>
      </c>
      <c r="I188" s="63">
        <f>SUM(I189,I190)</f>
        <v>0</v>
      </c>
      <c r="J188" s="63">
        <f>SUM(J189,J190)</f>
        <v>0</v>
      </c>
      <c r="K188" s="63">
        <f>SUM(K189,K190)</f>
        <v>0</v>
      </c>
      <c r="L188" s="167">
        <f>SUM(L189,L190)</f>
        <v>0</v>
      </c>
    </row>
    <row r="189" spans="1:12" ht="36" x14ac:dyDescent="0.25">
      <c r="A189" s="168">
        <v>4240</v>
      </c>
      <c r="B189" s="65" t="s">
        <v>197</v>
      </c>
      <c r="C189" s="66">
        <f t="shared" ref="C189:C264" si="23">SUM(D189:G189)</f>
        <v>0</v>
      </c>
      <c r="D189" s="68"/>
      <c r="E189" s="68"/>
      <c r="F189" s="68"/>
      <c r="G189" s="154"/>
      <c r="H189" s="66">
        <f t="shared" ref="H189:H263" si="24">SUM(I189:L189)</f>
        <v>0</v>
      </c>
      <c r="I189" s="68"/>
      <c r="J189" s="68"/>
      <c r="K189" s="68"/>
      <c r="L189" s="155"/>
    </row>
    <row r="190" spans="1:12" ht="24" x14ac:dyDescent="0.25">
      <c r="A190" s="159">
        <v>4250</v>
      </c>
      <c r="B190" s="71" t="s">
        <v>198</v>
      </c>
      <c r="C190" s="72">
        <f t="shared" si="23"/>
        <v>0</v>
      </c>
      <c r="D190" s="74"/>
      <c r="E190" s="74"/>
      <c r="F190" s="74"/>
      <c r="G190" s="157"/>
      <c r="H190" s="72">
        <f t="shared" si="24"/>
        <v>0</v>
      </c>
      <c r="I190" s="74"/>
      <c r="J190" s="74"/>
      <c r="K190" s="74"/>
      <c r="L190" s="158"/>
    </row>
    <row r="191" spans="1:12" x14ac:dyDescent="0.25">
      <c r="A191" s="56">
        <v>4300</v>
      </c>
      <c r="B191" s="147" t="s">
        <v>199</v>
      </c>
      <c r="C191" s="57">
        <f t="shared" si="23"/>
        <v>0</v>
      </c>
      <c r="D191" s="63">
        <f>SUM(D192)</f>
        <v>0</v>
      </c>
      <c r="E191" s="63">
        <f>SUM(E192)</f>
        <v>0</v>
      </c>
      <c r="F191" s="63">
        <f>SUM(F192)</f>
        <v>0</v>
      </c>
      <c r="G191" s="166">
        <f>SUM(G192)</f>
        <v>0</v>
      </c>
      <c r="H191" s="57">
        <f t="shared" si="24"/>
        <v>0</v>
      </c>
      <c r="I191" s="63">
        <f>SUM(I192)</f>
        <v>0</v>
      </c>
      <c r="J191" s="63">
        <f>SUM(J192)</f>
        <v>0</v>
      </c>
      <c r="K191" s="63">
        <f>SUM(K192)</f>
        <v>0</v>
      </c>
      <c r="L191" s="167">
        <f>SUM(L192)</f>
        <v>0</v>
      </c>
    </row>
    <row r="192" spans="1:12" ht="24" x14ac:dyDescent="0.25">
      <c r="A192" s="168">
        <v>4310</v>
      </c>
      <c r="B192" s="65" t="s">
        <v>200</v>
      </c>
      <c r="C192" s="66">
        <f>SUM(D192:G192)</f>
        <v>0</v>
      </c>
      <c r="D192" s="169">
        <f>SUM(D193:D193)</f>
        <v>0</v>
      </c>
      <c r="E192" s="169">
        <f>SUM(E193:E193)</f>
        <v>0</v>
      </c>
      <c r="F192" s="169">
        <f>SUM(F193:F193)</f>
        <v>0</v>
      </c>
      <c r="G192" s="170">
        <f>SUM(G193:G193)</f>
        <v>0</v>
      </c>
      <c r="H192" s="66">
        <f t="shared" si="24"/>
        <v>0</v>
      </c>
      <c r="I192" s="169">
        <f>SUM(I193:I193)</f>
        <v>0</v>
      </c>
      <c r="J192" s="169">
        <f>SUM(J193:J193)</f>
        <v>0</v>
      </c>
      <c r="K192" s="169">
        <f>SUM(K193:K193)</f>
        <v>0</v>
      </c>
      <c r="L192" s="171">
        <f>SUM(L193:L193)</f>
        <v>0</v>
      </c>
    </row>
    <row r="193" spans="1:12" ht="36" x14ac:dyDescent="0.25">
      <c r="A193" s="44">
        <v>4311</v>
      </c>
      <c r="B193" s="71" t="s">
        <v>201</v>
      </c>
      <c r="C193" s="72">
        <f t="shared" si="23"/>
        <v>0</v>
      </c>
      <c r="D193" s="74"/>
      <c r="E193" s="74"/>
      <c r="F193" s="74"/>
      <c r="G193" s="157"/>
      <c r="H193" s="72">
        <f t="shared" si="24"/>
        <v>0</v>
      </c>
      <c r="I193" s="74"/>
      <c r="J193" s="74"/>
      <c r="K193" s="74"/>
      <c r="L193" s="158"/>
    </row>
    <row r="194" spans="1:12" s="24" customFormat="1" ht="24" x14ac:dyDescent="0.25">
      <c r="A194" s="198"/>
      <c r="B194" s="19" t="s">
        <v>202</v>
      </c>
      <c r="C194" s="138">
        <f t="shared" si="23"/>
        <v>0</v>
      </c>
      <c r="D194" s="139">
        <f>SUM(D195,D230,D269)</f>
        <v>0</v>
      </c>
      <c r="E194" s="139">
        <f>SUM(E195,E230,E269)</f>
        <v>0</v>
      </c>
      <c r="F194" s="139">
        <f>SUM(F195,F230,F269)</f>
        <v>0</v>
      </c>
      <c r="G194" s="139">
        <f>SUM(G195,G230,G269)</f>
        <v>0</v>
      </c>
      <c r="H194" s="138">
        <f t="shared" si="24"/>
        <v>0</v>
      </c>
      <c r="I194" s="139">
        <f>SUM(I195,I230,I269)</f>
        <v>0</v>
      </c>
      <c r="J194" s="139">
        <f>SUM(J195,J230,J269)</f>
        <v>0</v>
      </c>
      <c r="K194" s="139">
        <f>SUM(K195,K230,K269)</f>
        <v>0</v>
      </c>
      <c r="L194" s="199">
        <f>SUM(L195,L230,L269)</f>
        <v>0</v>
      </c>
    </row>
    <row r="195" spans="1:12" x14ac:dyDescent="0.25">
      <c r="A195" s="142">
        <v>5000</v>
      </c>
      <c r="B195" s="142" t="s">
        <v>203</v>
      </c>
      <c r="C195" s="143">
        <f t="shared" si="23"/>
        <v>0</v>
      </c>
      <c r="D195" s="144">
        <f>D196+D204</f>
        <v>0</v>
      </c>
      <c r="E195" s="144">
        <f>E196+E204</f>
        <v>0</v>
      </c>
      <c r="F195" s="144">
        <f>F196+F204</f>
        <v>0</v>
      </c>
      <c r="G195" s="144">
        <f>G196+G204</f>
        <v>0</v>
      </c>
      <c r="H195" s="143">
        <f t="shared" si="24"/>
        <v>0</v>
      </c>
      <c r="I195" s="144">
        <f>I196+I204</f>
        <v>0</v>
      </c>
      <c r="J195" s="144">
        <f>J196+J204</f>
        <v>0</v>
      </c>
      <c r="K195" s="144">
        <f>K196+K204</f>
        <v>0</v>
      </c>
      <c r="L195" s="200">
        <f>L196+L204</f>
        <v>0</v>
      </c>
    </row>
    <row r="196" spans="1:12" x14ac:dyDescent="0.25">
      <c r="A196" s="56">
        <v>5100</v>
      </c>
      <c r="B196" s="147" t="s">
        <v>204</v>
      </c>
      <c r="C196" s="57">
        <f t="shared" si="23"/>
        <v>0</v>
      </c>
      <c r="D196" s="63">
        <f>D197+D198+D201+D202+D203</f>
        <v>0</v>
      </c>
      <c r="E196" s="63">
        <f>E197+E198+E201+E202+E203</f>
        <v>0</v>
      </c>
      <c r="F196" s="63">
        <f>F197+F198+F201+F202+F203</f>
        <v>0</v>
      </c>
      <c r="G196" s="166">
        <f>G197+G198+G201+G202+G203</f>
        <v>0</v>
      </c>
      <c r="H196" s="57">
        <f t="shared" si="24"/>
        <v>0</v>
      </c>
      <c r="I196" s="63">
        <f>I197+I198+I201+I202+I203</f>
        <v>0</v>
      </c>
      <c r="J196" s="63">
        <f>J197+J198+J201+J202+J203</f>
        <v>0</v>
      </c>
      <c r="K196" s="63">
        <f>K197+K198+K201+K202+K203</f>
        <v>0</v>
      </c>
      <c r="L196" s="167">
        <f>L197+L198+L201+L202+L203</f>
        <v>0</v>
      </c>
    </row>
    <row r="197" spans="1:12" x14ac:dyDescent="0.25">
      <c r="A197" s="168">
        <v>5110</v>
      </c>
      <c r="B197" s="65" t="s">
        <v>205</v>
      </c>
      <c r="C197" s="66">
        <f t="shared" si="23"/>
        <v>0</v>
      </c>
      <c r="D197" s="68"/>
      <c r="E197" s="68"/>
      <c r="F197" s="68"/>
      <c r="G197" s="154"/>
      <c r="H197" s="66">
        <f t="shared" si="24"/>
        <v>0</v>
      </c>
      <c r="I197" s="68"/>
      <c r="J197" s="68"/>
      <c r="K197" s="68"/>
      <c r="L197" s="155"/>
    </row>
    <row r="198" spans="1:12" ht="24" x14ac:dyDescent="0.25">
      <c r="A198" s="159">
        <v>5120</v>
      </c>
      <c r="B198" s="71" t="s">
        <v>206</v>
      </c>
      <c r="C198" s="72">
        <f t="shared" si="23"/>
        <v>0</v>
      </c>
      <c r="D198" s="160">
        <f>D199+D200</f>
        <v>0</v>
      </c>
      <c r="E198" s="160">
        <f>E199+E200</f>
        <v>0</v>
      </c>
      <c r="F198" s="160">
        <f>F199+F200</f>
        <v>0</v>
      </c>
      <c r="G198" s="161">
        <f>G199+G200</f>
        <v>0</v>
      </c>
      <c r="H198" s="72">
        <f t="shared" si="24"/>
        <v>0</v>
      </c>
      <c r="I198" s="160">
        <f>I199+I200</f>
        <v>0</v>
      </c>
      <c r="J198" s="160">
        <f>J199+J200</f>
        <v>0</v>
      </c>
      <c r="K198" s="160">
        <f>K199+K200</f>
        <v>0</v>
      </c>
      <c r="L198" s="162">
        <f>L199+L200</f>
        <v>0</v>
      </c>
    </row>
    <row r="199" spans="1:12" x14ac:dyDescent="0.25">
      <c r="A199" s="44">
        <v>5121</v>
      </c>
      <c r="B199" s="71" t="s">
        <v>207</v>
      </c>
      <c r="C199" s="72">
        <f t="shared" si="23"/>
        <v>0</v>
      </c>
      <c r="D199" s="74"/>
      <c r="E199" s="74"/>
      <c r="F199" s="74"/>
      <c r="G199" s="157"/>
      <c r="H199" s="72">
        <f t="shared" si="24"/>
        <v>0</v>
      </c>
      <c r="I199" s="74"/>
      <c r="J199" s="74"/>
      <c r="K199" s="74"/>
      <c r="L199" s="158"/>
    </row>
    <row r="200" spans="1:12" ht="24" x14ac:dyDescent="0.25">
      <c r="A200" s="44">
        <v>5129</v>
      </c>
      <c r="B200" s="71" t="s">
        <v>208</v>
      </c>
      <c r="C200" s="72">
        <f t="shared" si="23"/>
        <v>0</v>
      </c>
      <c r="D200" s="74"/>
      <c r="E200" s="74"/>
      <c r="F200" s="74"/>
      <c r="G200" s="157"/>
      <c r="H200" s="72">
        <f t="shared" si="24"/>
        <v>0</v>
      </c>
      <c r="I200" s="74"/>
      <c r="J200" s="74"/>
      <c r="K200" s="74"/>
      <c r="L200" s="158"/>
    </row>
    <row r="201" spans="1:12" x14ac:dyDescent="0.25">
      <c r="A201" s="159">
        <v>5130</v>
      </c>
      <c r="B201" s="71" t="s">
        <v>209</v>
      </c>
      <c r="C201" s="72">
        <f t="shared" si="23"/>
        <v>0</v>
      </c>
      <c r="D201" s="74"/>
      <c r="E201" s="74"/>
      <c r="F201" s="74"/>
      <c r="G201" s="157"/>
      <c r="H201" s="72">
        <f t="shared" si="24"/>
        <v>0</v>
      </c>
      <c r="I201" s="74"/>
      <c r="J201" s="74"/>
      <c r="K201" s="74"/>
      <c r="L201" s="158"/>
    </row>
    <row r="202" spans="1:12" x14ac:dyDescent="0.25">
      <c r="A202" s="159">
        <v>5140</v>
      </c>
      <c r="B202" s="71" t="s">
        <v>210</v>
      </c>
      <c r="C202" s="72">
        <f t="shared" si="23"/>
        <v>0</v>
      </c>
      <c r="D202" s="74"/>
      <c r="E202" s="74"/>
      <c r="F202" s="74"/>
      <c r="G202" s="157"/>
      <c r="H202" s="72">
        <f t="shared" si="24"/>
        <v>0</v>
      </c>
      <c r="I202" s="74"/>
      <c r="J202" s="74"/>
      <c r="K202" s="74"/>
      <c r="L202" s="158"/>
    </row>
    <row r="203" spans="1:12" ht="24" x14ac:dyDescent="0.25">
      <c r="A203" s="159">
        <v>5170</v>
      </c>
      <c r="B203" s="71" t="s">
        <v>211</v>
      </c>
      <c r="C203" s="72">
        <f t="shared" si="23"/>
        <v>0</v>
      </c>
      <c r="D203" s="74"/>
      <c r="E203" s="74"/>
      <c r="F203" s="74"/>
      <c r="G203" s="157"/>
      <c r="H203" s="72">
        <f t="shared" si="24"/>
        <v>0</v>
      </c>
      <c r="I203" s="74"/>
      <c r="J203" s="74"/>
      <c r="K203" s="74"/>
      <c r="L203" s="158"/>
    </row>
    <row r="204" spans="1:12" x14ac:dyDescent="0.25">
      <c r="A204" s="56">
        <v>5200</v>
      </c>
      <c r="B204" s="147" t="s">
        <v>212</v>
      </c>
      <c r="C204" s="57">
        <f t="shared" si="23"/>
        <v>0</v>
      </c>
      <c r="D204" s="63">
        <f>D205+D215+D216+D225+D226+D227+D229</f>
        <v>0</v>
      </c>
      <c r="E204" s="63">
        <f>E205+E215+E216+E225+E226+E227+E229</f>
        <v>0</v>
      </c>
      <c r="F204" s="63">
        <f>F205+F215+F216+F225+F226+F227+F229</f>
        <v>0</v>
      </c>
      <c r="G204" s="166">
        <f>G205+G215+G216+G225+G226+G227+G229</f>
        <v>0</v>
      </c>
      <c r="H204" s="57">
        <f t="shared" si="24"/>
        <v>0</v>
      </c>
      <c r="I204" s="63">
        <f>I205+I215+I216+I225+I226+I227+I229</f>
        <v>0</v>
      </c>
      <c r="J204" s="63">
        <f>J205+J215+J216+J225+J226+J227+J229</f>
        <v>0</v>
      </c>
      <c r="K204" s="63">
        <f>K205+K215+K216+K225+K226+K227+K229</f>
        <v>0</v>
      </c>
      <c r="L204" s="167">
        <f>L205+L215+L216+L225+L226+L227+L229</f>
        <v>0</v>
      </c>
    </row>
    <row r="205" spans="1:12" x14ac:dyDescent="0.25">
      <c r="A205" s="150">
        <v>5210</v>
      </c>
      <c r="B205" s="112" t="s">
        <v>213</v>
      </c>
      <c r="C205" s="117">
        <f t="shared" si="23"/>
        <v>0</v>
      </c>
      <c r="D205" s="151">
        <f>SUM(D206:D214)</f>
        <v>0</v>
      </c>
      <c r="E205" s="151">
        <f>SUM(E206:E214)</f>
        <v>0</v>
      </c>
      <c r="F205" s="151">
        <f>SUM(F206:F214)</f>
        <v>0</v>
      </c>
      <c r="G205" s="152">
        <f>SUM(G206:G214)</f>
        <v>0</v>
      </c>
      <c r="H205" s="117">
        <f t="shared" si="24"/>
        <v>0</v>
      </c>
      <c r="I205" s="151">
        <f>SUM(I206:I214)</f>
        <v>0</v>
      </c>
      <c r="J205" s="151">
        <f>SUM(J206:J214)</f>
        <v>0</v>
      </c>
      <c r="K205" s="151">
        <f>SUM(K206:K214)</f>
        <v>0</v>
      </c>
      <c r="L205" s="153">
        <f>SUM(L206:L214)</f>
        <v>0</v>
      </c>
    </row>
    <row r="206" spans="1:12" x14ac:dyDescent="0.25">
      <c r="A206" s="38">
        <v>5211</v>
      </c>
      <c r="B206" s="65" t="s">
        <v>214</v>
      </c>
      <c r="C206" s="66">
        <f t="shared" si="23"/>
        <v>0</v>
      </c>
      <c r="D206" s="68"/>
      <c r="E206" s="68"/>
      <c r="F206" s="68"/>
      <c r="G206" s="154"/>
      <c r="H206" s="66">
        <f t="shared" si="24"/>
        <v>0</v>
      </c>
      <c r="I206" s="68"/>
      <c r="J206" s="68"/>
      <c r="K206" s="68"/>
      <c r="L206" s="155"/>
    </row>
    <row r="207" spans="1:12" x14ac:dyDescent="0.25">
      <c r="A207" s="44">
        <v>5212</v>
      </c>
      <c r="B207" s="71" t="s">
        <v>215</v>
      </c>
      <c r="C207" s="72">
        <f t="shared" si="23"/>
        <v>0</v>
      </c>
      <c r="D207" s="74"/>
      <c r="E207" s="74"/>
      <c r="F207" s="74"/>
      <c r="G207" s="157"/>
      <c r="H207" s="72">
        <f t="shared" si="24"/>
        <v>0</v>
      </c>
      <c r="I207" s="74"/>
      <c r="J207" s="74"/>
      <c r="K207" s="74"/>
      <c r="L207" s="158"/>
    </row>
    <row r="208" spans="1:12" x14ac:dyDescent="0.25">
      <c r="A208" s="44">
        <v>5213</v>
      </c>
      <c r="B208" s="71" t="s">
        <v>216</v>
      </c>
      <c r="C208" s="72">
        <f t="shared" si="23"/>
        <v>0</v>
      </c>
      <c r="D208" s="74"/>
      <c r="E208" s="74"/>
      <c r="F208" s="74"/>
      <c r="G208" s="157"/>
      <c r="H208" s="72">
        <f t="shared" si="24"/>
        <v>0</v>
      </c>
      <c r="I208" s="74"/>
      <c r="J208" s="74"/>
      <c r="K208" s="74"/>
      <c r="L208" s="158"/>
    </row>
    <row r="209" spans="1:12" x14ac:dyDescent="0.25">
      <c r="A209" s="44">
        <v>5214</v>
      </c>
      <c r="B209" s="71" t="s">
        <v>217</v>
      </c>
      <c r="C209" s="72">
        <f t="shared" si="23"/>
        <v>0</v>
      </c>
      <c r="D209" s="74"/>
      <c r="E209" s="74"/>
      <c r="F209" s="74"/>
      <c r="G209" s="157"/>
      <c r="H209" s="72">
        <f t="shared" si="24"/>
        <v>0</v>
      </c>
      <c r="I209" s="74"/>
      <c r="J209" s="74"/>
      <c r="K209" s="74"/>
      <c r="L209" s="158"/>
    </row>
    <row r="210" spans="1:12" x14ac:dyDescent="0.25">
      <c r="A210" s="44">
        <v>5215</v>
      </c>
      <c r="B210" s="71" t="s">
        <v>218</v>
      </c>
      <c r="C210" s="72">
        <f>SUM(D210:G210)</f>
        <v>0</v>
      </c>
      <c r="D210" s="74"/>
      <c r="E210" s="74"/>
      <c r="F210" s="74"/>
      <c r="G210" s="157"/>
      <c r="H210" s="72">
        <f>SUM(I210:L210)</f>
        <v>0</v>
      </c>
      <c r="I210" s="74"/>
      <c r="J210" s="74"/>
      <c r="K210" s="74"/>
      <c r="L210" s="158"/>
    </row>
    <row r="211" spans="1:12" ht="14.25" customHeight="1" x14ac:dyDescent="0.25">
      <c r="A211" s="44">
        <v>5216</v>
      </c>
      <c r="B211" s="71" t="s">
        <v>219</v>
      </c>
      <c r="C211" s="72">
        <f t="shared" si="23"/>
        <v>0</v>
      </c>
      <c r="D211" s="74"/>
      <c r="E211" s="74"/>
      <c r="F211" s="74"/>
      <c r="G211" s="157"/>
      <c r="H211" s="72">
        <f t="shared" si="24"/>
        <v>0</v>
      </c>
      <c r="I211" s="74"/>
      <c r="J211" s="74"/>
      <c r="K211" s="74"/>
      <c r="L211" s="158"/>
    </row>
    <row r="212" spans="1:12" x14ac:dyDescent="0.25">
      <c r="A212" s="44">
        <v>5217</v>
      </c>
      <c r="B212" s="71" t="s">
        <v>220</v>
      </c>
      <c r="C212" s="72">
        <f t="shared" si="23"/>
        <v>0</v>
      </c>
      <c r="D212" s="74"/>
      <c r="E212" s="74"/>
      <c r="F212" s="74"/>
      <c r="G212" s="157"/>
      <c r="H212" s="72">
        <f t="shared" si="24"/>
        <v>0</v>
      </c>
      <c r="I212" s="74"/>
      <c r="J212" s="74"/>
      <c r="K212" s="74"/>
      <c r="L212" s="158"/>
    </row>
    <row r="213" spans="1:12" x14ac:dyDescent="0.25">
      <c r="A213" s="44">
        <v>5218</v>
      </c>
      <c r="B213" s="71" t="s">
        <v>221</v>
      </c>
      <c r="C213" s="72">
        <f t="shared" si="23"/>
        <v>0</v>
      </c>
      <c r="D213" s="74"/>
      <c r="E213" s="74"/>
      <c r="F213" s="74"/>
      <c r="G213" s="157"/>
      <c r="H213" s="72">
        <f t="shared" si="24"/>
        <v>0</v>
      </c>
      <c r="I213" s="74"/>
      <c r="J213" s="74"/>
      <c r="K213" s="74"/>
      <c r="L213" s="158"/>
    </row>
    <row r="214" spans="1:12" x14ac:dyDescent="0.25">
      <c r="A214" s="44">
        <v>5219</v>
      </c>
      <c r="B214" s="71" t="s">
        <v>222</v>
      </c>
      <c r="C214" s="72">
        <f t="shared" si="23"/>
        <v>0</v>
      </c>
      <c r="D214" s="74"/>
      <c r="E214" s="74"/>
      <c r="F214" s="74"/>
      <c r="G214" s="157"/>
      <c r="H214" s="72">
        <f t="shared" si="24"/>
        <v>0</v>
      </c>
      <c r="I214" s="74"/>
      <c r="J214" s="74"/>
      <c r="K214" s="74"/>
      <c r="L214" s="158"/>
    </row>
    <row r="215" spans="1:12" ht="13.5" customHeight="1" x14ac:dyDescent="0.25">
      <c r="A215" s="159">
        <v>5220</v>
      </c>
      <c r="B215" s="71" t="s">
        <v>223</v>
      </c>
      <c r="C215" s="72">
        <f t="shared" si="23"/>
        <v>0</v>
      </c>
      <c r="D215" s="74"/>
      <c r="E215" s="74"/>
      <c r="F215" s="74"/>
      <c r="G215" s="157"/>
      <c r="H215" s="72">
        <f t="shared" si="24"/>
        <v>0</v>
      </c>
      <c r="I215" s="74"/>
      <c r="J215" s="74"/>
      <c r="K215" s="74"/>
      <c r="L215" s="158"/>
    </row>
    <row r="216" spans="1:12" x14ac:dyDescent="0.25">
      <c r="A216" s="159">
        <v>5230</v>
      </c>
      <c r="B216" s="71" t="s">
        <v>224</v>
      </c>
      <c r="C216" s="72">
        <f t="shared" si="23"/>
        <v>0</v>
      </c>
      <c r="D216" s="160">
        <f>SUM(D217:D224)</f>
        <v>0</v>
      </c>
      <c r="E216" s="160">
        <f>SUM(E217:E224)</f>
        <v>0</v>
      </c>
      <c r="F216" s="160">
        <f>SUM(F217:F224)</f>
        <v>0</v>
      </c>
      <c r="G216" s="161">
        <f>SUM(G217:G224)</f>
        <v>0</v>
      </c>
      <c r="H216" s="72">
        <f t="shared" si="24"/>
        <v>0</v>
      </c>
      <c r="I216" s="160">
        <f>SUM(I217:I224)</f>
        <v>0</v>
      </c>
      <c r="J216" s="160">
        <f>SUM(J217:J224)</f>
        <v>0</v>
      </c>
      <c r="K216" s="160">
        <f>SUM(K217:K224)</f>
        <v>0</v>
      </c>
      <c r="L216" s="162">
        <f>SUM(L217:L224)</f>
        <v>0</v>
      </c>
    </row>
    <row r="217" spans="1:12" x14ac:dyDescent="0.25">
      <c r="A217" s="44">
        <v>5231</v>
      </c>
      <c r="B217" s="71" t="s">
        <v>225</v>
      </c>
      <c r="C217" s="72">
        <f t="shared" si="23"/>
        <v>0</v>
      </c>
      <c r="D217" s="74"/>
      <c r="E217" s="74"/>
      <c r="F217" s="74"/>
      <c r="G217" s="157"/>
      <c r="H217" s="72">
        <f t="shared" si="24"/>
        <v>0</v>
      </c>
      <c r="I217" s="74"/>
      <c r="J217" s="74"/>
      <c r="K217" s="74"/>
      <c r="L217" s="158"/>
    </row>
    <row r="218" spans="1:12" x14ac:dyDescent="0.25">
      <c r="A218" s="44">
        <v>5232</v>
      </c>
      <c r="B218" s="71" t="s">
        <v>226</v>
      </c>
      <c r="C218" s="72">
        <f t="shared" si="23"/>
        <v>0</v>
      </c>
      <c r="D218" s="74"/>
      <c r="E218" s="74"/>
      <c r="F218" s="74"/>
      <c r="G218" s="157"/>
      <c r="H218" s="72">
        <f t="shared" si="24"/>
        <v>0</v>
      </c>
      <c r="I218" s="74"/>
      <c r="J218" s="74"/>
      <c r="K218" s="74"/>
      <c r="L218" s="158"/>
    </row>
    <row r="219" spans="1:12" x14ac:dyDescent="0.25">
      <c r="A219" s="44">
        <v>5233</v>
      </c>
      <c r="B219" s="71" t="s">
        <v>227</v>
      </c>
      <c r="C219" s="201">
        <f t="shared" si="23"/>
        <v>0</v>
      </c>
      <c r="D219" s="74"/>
      <c r="E219" s="74"/>
      <c r="F219" s="74"/>
      <c r="G219" s="157"/>
      <c r="H219" s="72">
        <f t="shared" si="24"/>
        <v>0</v>
      </c>
      <c r="I219" s="74"/>
      <c r="J219" s="74"/>
      <c r="K219" s="74"/>
      <c r="L219" s="158"/>
    </row>
    <row r="220" spans="1:12" ht="24" x14ac:dyDescent="0.25">
      <c r="A220" s="44">
        <v>5234</v>
      </c>
      <c r="B220" s="71" t="s">
        <v>228</v>
      </c>
      <c r="C220" s="201">
        <f t="shared" si="23"/>
        <v>0</v>
      </c>
      <c r="D220" s="74"/>
      <c r="E220" s="74"/>
      <c r="F220" s="74"/>
      <c r="G220" s="157"/>
      <c r="H220" s="72">
        <f t="shared" si="24"/>
        <v>0</v>
      </c>
      <c r="I220" s="74"/>
      <c r="J220" s="74"/>
      <c r="K220" s="74"/>
      <c r="L220" s="158"/>
    </row>
    <row r="221" spans="1:12" ht="14.25" customHeight="1" x14ac:dyDescent="0.25">
      <c r="A221" s="44">
        <v>5236</v>
      </c>
      <c r="B221" s="71" t="s">
        <v>229</v>
      </c>
      <c r="C221" s="201">
        <f t="shared" si="23"/>
        <v>0</v>
      </c>
      <c r="D221" s="74"/>
      <c r="E221" s="74"/>
      <c r="F221" s="74"/>
      <c r="G221" s="157"/>
      <c r="H221" s="72">
        <f t="shared" si="24"/>
        <v>0</v>
      </c>
      <c r="I221" s="74"/>
      <c r="J221" s="74"/>
      <c r="K221" s="74"/>
      <c r="L221" s="158"/>
    </row>
    <row r="222" spans="1:12" ht="14.25" customHeight="1" x14ac:dyDescent="0.25">
      <c r="A222" s="44">
        <v>5237</v>
      </c>
      <c r="B222" s="71" t="s">
        <v>230</v>
      </c>
      <c r="C222" s="201">
        <f t="shared" si="23"/>
        <v>0</v>
      </c>
      <c r="D222" s="74"/>
      <c r="E222" s="74"/>
      <c r="F222" s="74"/>
      <c r="G222" s="157"/>
      <c r="H222" s="72">
        <f t="shared" si="24"/>
        <v>0</v>
      </c>
      <c r="I222" s="74"/>
      <c r="J222" s="74"/>
      <c r="K222" s="74"/>
      <c r="L222" s="158"/>
    </row>
    <row r="223" spans="1:12" ht="24" x14ac:dyDescent="0.25">
      <c r="A223" s="44">
        <v>5238</v>
      </c>
      <c r="B223" s="71" t="s">
        <v>231</v>
      </c>
      <c r="C223" s="201">
        <f t="shared" si="23"/>
        <v>0</v>
      </c>
      <c r="D223" s="74"/>
      <c r="E223" s="74"/>
      <c r="F223" s="74"/>
      <c r="G223" s="157"/>
      <c r="H223" s="72">
        <f t="shared" si="24"/>
        <v>0</v>
      </c>
      <c r="I223" s="74"/>
      <c r="J223" s="74"/>
      <c r="K223" s="74"/>
      <c r="L223" s="158"/>
    </row>
    <row r="224" spans="1:12" ht="24" x14ac:dyDescent="0.25">
      <c r="A224" s="44">
        <v>5239</v>
      </c>
      <c r="B224" s="71" t="s">
        <v>232</v>
      </c>
      <c r="C224" s="201">
        <f t="shared" si="23"/>
        <v>0</v>
      </c>
      <c r="D224" s="74"/>
      <c r="E224" s="74"/>
      <c r="F224" s="74"/>
      <c r="G224" s="157"/>
      <c r="H224" s="72">
        <f t="shared" si="24"/>
        <v>0</v>
      </c>
      <c r="I224" s="74"/>
      <c r="J224" s="74"/>
      <c r="K224" s="74"/>
      <c r="L224" s="158"/>
    </row>
    <row r="225" spans="1:12" ht="24" x14ac:dyDescent="0.25">
      <c r="A225" s="159">
        <v>5240</v>
      </c>
      <c r="B225" s="71" t="s">
        <v>233</v>
      </c>
      <c r="C225" s="201">
        <f t="shared" si="23"/>
        <v>0</v>
      </c>
      <c r="D225" s="74"/>
      <c r="E225" s="74"/>
      <c r="F225" s="74"/>
      <c r="G225" s="157"/>
      <c r="H225" s="72">
        <f t="shared" si="24"/>
        <v>0</v>
      </c>
      <c r="I225" s="74"/>
      <c r="J225" s="74"/>
      <c r="K225" s="74"/>
      <c r="L225" s="158"/>
    </row>
    <row r="226" spans="1:12" x14ac:dyDescent="0.25">
      <c r="A226" s="159">
        <v>5250</v>
      </c>
      <c r="B226" s="71" t="s">
        <v>234</v>
      </c>
      <c r="C226" s="201">
        <f t="shared" si="23"/>
        <v>0</v>
      </c>
      <c r="D226" s="74"/>
      <c r="E226" s="74"/>
      <c r="F226" s="74"/>
      <c r="G226" s="157"/>
      <c r="H226" s="72">
        <f t="shared" si="24"/>
        <v>0</v>
      </c>
      <c r="I226" s="74"/>
      <c r="J226" s="74"/>
      <c r="K226" s="74"/>
      <c r="L226" s="158"/>
    </row>
    <row r="227" spans="1:12" x14ac:dyDescent="0.25">
      <c r="A227" s="159">
        <v>5260</v>
      </c>
      <c r="B227" s="71" t="s">
        <v>235</v>
      </c>
      <c r="C227" s="201">
        <f t="shared" si="23"/>
        <v>0</v>
      </c>
      <c r="D227" s="160">
        <f>SUM(D228)</f>
        <v>0</v>
      </c>
      <c r="E227" s="160">
        <f>SUM(E228)</f>
        <v>0</v>
      </c>
      <c r="F227" s="160">
        <f>SUM(F228)</f>
        <v>0</v>
      </c>
      <c r="G227" s="161">
        <f>SUM(G228)</f>
        <v>0</v>
      </c>
      <c r="H227" s="72">
        <f t="shared" si="24"/>
        <v>0</v>
      </c>
      <c r="I227" s="160">
        <f>SUM(I228)</f>
        <v>0</v>
      </c>
      <c r="J227" s="160">
        <f>SUM(J228)</f>
        <v>0</v>
      </c>
      <c r="K227" s="160">
        <f>SUM(K228)</f>
        <v>0</v>
      </c>
      <c r="L227" s="162">
        <f>SUM(L228)</f>
        <v>0</v>
      </c>
    </row>
    <row r="228" spans="1:12" ht="24" x14ac:dyDescent="0.25">
      <c r="A228" s="44">
        <v>5269</v>
      </c>
      <c r="B228" s="71" t="s">
        <v>236</v>
      </c>
      <c r="C228" s="201">
        <f t="shared" si="23"/>
        <v>0</v>
      </c>
      <c r="D228" s="74"/>
      <c r="E228" s="74"/>
      <c r="F228" s="74"/>
      <c r="G228" s="157"/>
      <c r="H228" s="72">
        <f t="shared" si="24"/>
        <v>0</v>
      </c>
      <c r="I228" s="74"/>
      <c r="J228" s="74"/>
      <c r="K228" s="74"/>
      <c r="L228" s="158"/>
    </row>
    <row r="229" spans="1:12" ht="24" x14ac:dyDescent="0.25">
      <c r="A229" s="150">
        <v>5270</v>
      </c>
      <c r="B229" s="112" t="s">
        <v>237</v>
      </c>
      <c r="C229" s="202">
        <f t="shared" si="23"/>
        <v>0</v>
      </c>
      <c r="D229" s="163"/>
      <c r="E229" s="163"/>
      <c r="F229" s="163"/>
      <c r="G229" s="164"/>
      <c r="H229" s="117">
        <f t="shared" si="24"/>
        <v>0</v>
      </c>
      <c r="I229" s="163"/>
      <c r="J229" s="163"/>
      <c r="K229" s="163"/>
      <c r="L229" s="165"/>
    </row>
    <row r="230" spans="1:12" x14ac:dyDescent="0.25">
      <c r="A230" s="142">
        <v>6000</v>
      </c>
      <c r="B230" s="142" t="s">
        <v>238</v>
      </c>
      <c r="C230" s="203">
        <f t="shared" si="23"/>
        <v>0</v>
      </c>
      <c r="D230" s="144">
        <f>D231+D251+D259</f>
        <v>0</v>
      </c>
      <c r="E230" s="144">
        <f>E231+E251+E259</f>
        <v>0</v>
      </c>
      <c r="F230" s="144">
        <f>F231+F251+F259</f>
        <v>0</v>
      </c>
      <c r="G230" s="145">
        <f>G231+G251+G259</f>
        <v>0</v>
      </c>
      <c r="H230" s="143">
        <f t="shared" si="24"/>
        <v>0</v>
      </c>
      <c r="I230" s="144">
        <f>I231+I251+I259</f>
        <v>0</v>
      </c>
      <c r="J230" s="144">
        <f>J231+J251+J259</f>
        <v>0</v>
      </c>
      <c r="K230" s="144">
        <f>K231+K251+K259</f>
        <v>0</v>
      </c>
      <c r="L230" s="146">
        <f>L231+L251+L259</f>
        <v>0</v>
      </c>
    </row>
    <row r="231" spans="1:12" ht="14.25" customHeight="1" x14ac:dyDescent="0.25">
      <c r="A231" s="192">
        <v>6200</v>
      </c>
      <c r="B231" s="183" t="s">
        <v>239</v>
      </c>
      <c r="C231" s="204">
        <f>SUM(D231:G231)</f>
        <v>0</v>
      </c>
      <c r="D231" s="194">
        <f>SUM(D232,D233,D235,D238,D244,D245,D246)</f>
        <v>0</v>
      </c>
      <c r="E231" s="194">
        <f>SUM(E232,E233,E235,E238,E244,E245,E246)</f>
        <v>0</v>
      </c>
      <c r="F231" s="194">
        <f>SUM(F232,F233,F235,F238,F244,F245,F246)</f>
        <v>0</v>
      </c>
      <c r="G231" s="194">
        <f>SUM(G232,G233,G235,G238,G244,G245,G246)</f>
        <v>0</v>
      </c>
      <c r="H231" s="193">
        <f t="shared" si="24"/>
        <v>0</v>
      </c>
      <c r="I231" s="194">
        <f>SUM(I232,I233,I235,I238,I244,I245,I246)</f>
        <v>0</v>
      </c>
      <c r="J231" s="194">
        <f>SUM(J232,J233,J235,J238,J244,J245,J246)</f>
        <v>0</v>
      </c>
      <c r="K231" s="194">
        <f>SUM(K232,K233,K235,K238,K244,K245,K246)</f>
        <v>0</v>
      </c>
      <c r="L231" s="149">
        <f>SUM(L232,L233,L235,L238,L244,L245,L246)</f>
        <v>0</v>
      </c>
    </row>
    <row r="232" spans="1:12" ht="24" x14ac:dyDescent="0.25">
      <c r="A232" s="168">
        <v>6220</v>
      </c>
      <c r="B232" s="65" t="s">
        <v>240</v>
      </c>
      <c r="C232" s="205">
        <f t="shared" si="23"/>
        <v>0</v>
      </c>
      <c r="D232" s="68"/>
      <c r="E232" s="68"/>
      <c r="F232" s="68"/>
      <c r="G232" s="206"/>
      <c r="H232" s="207">
        <f t="shared" si="24"/>
        <v>0</v>
      </c>
      <c r="I232" s="68"/>
      <c r="J232" s="68"/>
      <c r="K232" s="68"/>
      <c r="L232" s="155"/>
    </row>
    <row r="233" spans="1:12" x14ac:dyDescent="0.25">
      <c r="A233" s="159">
        <v>6230</v>
      </c>
      <c r="B233" s="71" t="s">
        <v>241</v>
      </c>
      <c r="C233" s="201">
        <f t="shared" si="23"/>
        <v>0</v>
      </c>
      <c r="D233" s="160">
        <f>SUM(D234)</f>
        <v>0</v>
      </c>
      <c r="E233" s="160">
        <f t="shared" ref="E233:L233" si="25">SUM(E234)</f>
        <v>0</v>
      </c>
      <c r="F233" s="160">
        <f t="shared" si="25"/>
        <v>0</v>
      </c>
      <c r="G233" s="161">
        <f t="shared" si="25"/>
        <v>0</v>
      </c>
      <c r="H233" s="208">
        <f t="shared" si="24"/>
        <v>0</v>
      </c>
      <c r="I233" s="160">
        <f t="shared" si="25"/>
        <v>0</v>
      </c>
      <c r="J233" s="160">
        <f t="shared" si="25"/>
        <v>0</v>
      </c>
      <c r="K233" s="160">
        <f t="shared" si="25"/>
        <v>0</v>
      </c>
      <c r="L233" s="162">
        <f t="shared" si="25"/>
        <v>0</v>
      </c>
    </row>
    <row r="234" spans="1:12" ht="24" x14ac:dyDescent="0.25">
      <c r="A234" s="44">
        <v>6239</v>
      </c>
      <c r="B234" s="65" t="s">
        <v>242</v>
      </c>
      <c r="C234" s="201">
        <f t="shared" si="23"/>
        <v>0</v>
      </c>
      <c r="D234" s="68"/>
      <c r="E234" s="68"/>
      <c r="F234" s="68"/>
      <c r="G234" s="154"/>
      <c r="H234" s="208">
        <f t="shared" si="24"/>
        <v>0</v>
      </c>
      <c r="I234" s="68"/>
      <c r="J234" s="68"/>
      <c r="K234" s="68"/>
      <c r="L234" s="155"/>
    </row>
    <row r="235" spans="1:12" ht="24" x14ac:dyDescent="0.25">
      <c r="A235" s="159">
        <v>6240</v>
      </c>
      <c r="B235" s="71" t="s">
        <v>243</v>
      </c>
      <c r="C235" s="201">
        <f>SUM(D235:G235)</f>
        <v>0</v>
      </c>
      <c r="D235" s="160">
        <f>SUM(D236:D237)</f>
        <v>0</v>
      </c>
      <c r="E235" s="160">
        <f>SUM(E236:E237)</f>
        <v>0</v>
      </c>
      <c r="F235" s="160">
        <f>SUM(F236:F237)</f>
        <v>0</v>
      </c>
      <c r="G235" s="161">
        <f>SUM(G236:G237)</f>
        <v>0</v>
      </c>
      <c r="H235" s="208">
        <f t="shared" si="24"/>
        <v>0</v>
      </c>
      <c r="I235" s="160">
        <f>SUM(I236:I237)</f>
        <v>0</v>
      </c>
      <c r="J235" s="160">
        <f>SUM(J236:J237)</f>
        <v>0</v>
      </c>
      <c r="K235" s="160">
        <f>SUM(K236:K237)</f>
        <v>0</v>
      </c>
      <c r="L235" s="162">
        <f>SUM(L236:L237)</f>
        <v>0</v>
      </c>
    </row>
    <row r="236" spans="1:12" x14ac:dyDescent="0.25">
      <c r="A236" s="44">
        <v>6241</v>
      </c>
      <c r="B236" s="71" t="s">
        <v>244</v>
      </c>
      <c r="C236" s="201">
        <f>SUM(D236:G236)</f>
        <v>0</v>
      </c>
      <c r="D236" s="74"/>
      <c r="E236" s="74"/>
      <c r="F236" s="74"/>
      <c r="G236" s="157"/>
      <c r="H236" s="208">
        <f>SUM(I236:L236)</f>
        <v>0</v>
      </c>
      <c r="I236" s="74"/>
      <c r="J236" s="74"/>
      <c r="K236" s="74"/>
      <c r="L236" s="158"/>
    </row>
    <row r="237" spans="1:12" x14ac:dyDescent="0.25">
      <c r="A237" s="44">
        <v>6242</v>
      </c>
      <c r="B237" s="71" t="s">
        <v>245</v>
      </c>
      <c r="C237" s="201">
        <f>SUM(D237:G237)</f>
        <v>0</v>
      </c>
      <c r="D237" s="74"/>
      <c r="E237" s="74"/>
      <c r="F237" s="74"/>
      <c r="G237" s="157"/>
      <c r="H237" s="208">
        <f t="shared" si="24"/>
        <v>0</v>
      </c>
      <c r="I237" s="74"/>
      <c r="J237" s="74"/>
      <c r="K237" s="74"/>
      <c r="L237" s="158"/>
    </row>
    <row r="238" spans="1:12" ht="25.5" customHeight="1" x14ac:dyDescent="0.25">
      <c r="A238" s="159">
        <v>6250</v>
      </c>
      <c r="B238" s="71" t="s">
        <v>246</v>
      </c>
      <c r="C238" s="201">
        <f>SUM(D238:G238)</f>
        <v>0</v>
      </c>
      <c r="D238" s="160">
        <f>SUM(D239:D243)</f>
        <v>0</v>
      </c>
      <c r="E238" s="160">
        <f>SUM(E239:E243)</f>
        <v>0</v>
      </c>
      <c r="F238" s="160">
        <f>SUM(F239:F243)</f>
        <v>0</v>
      </c>
      <c r="G238" s="161">
        <f>SUM(G239:G243)</f>
        <v>0</v>
      </c>
      <c r="H238" s="208">
        <f t="shared" si="24"/>
        <v>0</v>
      </c>
      <c r="I238" s="160">
        <f>SUM(I239:I243)</f>
        <v>0</v>
      </c>
      <c r="J238" s="160">
        <f>SUM(J239:J243)</f>
        <v>0</v>
      </c>
      <c r="K238" s="160">
        <f>SUM(K239:K243)</f>
        <v>0</v>
      </c>
      <c r="L238" s="162">
        <f>SUM(L239:L243)</f>
        <v>0</v>
      </c>
    </row>
    <row r="239" spans="1:12" ht="14.25" customHeight="1" x14ac:dyDescent="0.25">
      <c r="A239" s="44">
        <v>6252</v>
      </c>
      <c r="B239" s="71" t="s">
        <v>247</v>
      </c>
      <c r="C239" s="201">
        <f>SUM(D239:G239)</f>
        <v>0</v>
      </c>
      <c r="D239" s="74"/>
      <c r="E239" s="74"/>
      <c r="F239" s="74"/>
      <c r="G239" s="157"/>
      <c r="H239" s="208">
        <f t="shared" si="24"/>
        <v>0</v>
      </c>
      <c r="I239" s="74"/>
      <c r="J239" s="74"/>
      <c r="K239" s="74"/>
      <c r="L239" s="158"/>
    </row>
    <row r="240" spans="1:12" ht="14.25" customHeight="1" x14ac:dyDescent="0.25">
      <c r="A240" s="44">
        <v>6253</v>
      </c>
      <c r="B240" s="71" t="s">
        <v>248</v>
      </c>
      <c r="C240" s="201">
        <f t="shared" si="23"/>
        <v>0</v>
      </c>
      <c r="D240" s="74"/>
      <c r="E240" s="74"/>
      <c r="F240" s="74"/>
      <c r="G240" s="157"/>
      <c r="H240" s="208">
        <f t="shared" si="24"/>
        <v>0</v>
      </c>
      <c r="I240" s="74"/>
      <c r="J240" s="74"/>
      <c r="K240" s="74"/>
      <c r="L240" s="158"/>
    </row>
    <row r="241" spans="1:12" ht="24" x14ac:dyDescent="0.25">
      <c r="A241" s="44">
        <v>6254</v>
      </c>
      <c r="B241" s="71" t="s">
        <v>249</v>
      </c>
      <c r="C241" s="201">
        <f t="shared" si="23"/>
        <v>0</v>
      </c>
      <c r="D241" s="74"/>
      <c r="E241" s="74"/>
      <c r="F241" s="74"/>
      <c r="G241" s="157"/>
      <c r="H241" s="208">
        <f t="shared" si="24"/>
        <v>0</v>
      </c>
      <c r="I241" s="74"/>
      <c r="J241" s="74"/>
      <c r="K241" s="74"/>
      <c r="L241" s="158"/>
    </row>
    <row r="242" spans="1:12" ht="24" x14ac:dyDescent="0.25">
      <c r="A242" s="44">
        <v>6255</v>
      </c>
      <c r="B242" s="71" t="s">
        <v>250</v>
      </c>
      <c r="C242" s="201">
        <f t="shared" si="23"/>
        <v>0</v>
      </c>
      <c r="D242" s="74"/>
      <c r="E242" s="74"/>
      <c r="F242" s="74"/>
      <c r="G242" s="157"/>
      <c r="H242" s="208">
        <f t="shared" si="24"/>
        <v>0</v>
      </c>
      <c r="I242" s="74"/>
      <c r="J242" s="74"/>
      <c r="K242" s="74"/>
      <c r="L242" s="158"/>
    </row>
    <row r="243" spans="1:12" x14ac:dyDescent="0.25">
      <c r="A243" s="44">
        <v>6259</v>
      </c>
      <c r="B243" s="71" t="s">
        <v>251</v>
      </c>
      <c r="C243" s="201">
        <f t="shared" si="23"/>
        <v>0</v>
      </c>
      <c r="D243" s="74"/>
      <c r="E243" s="74"/>
      <c r="F243" s="74"/>
      <c r="G243" s="157"/>
      <c r="H243" s="208">
        <f t="shared" si="24"/>
        <v>0</v>
      </c>
      <c r="I243" s="74"/>
      <c r="J243" s="74"/>
      <c r="K243" s="74"/>
      <c r="L243" s="158"/>
    </row>
    <row r="244" spans="1:12" ht="24" x14ac:dyDescent="0.25">
      <c r="A244" s="159">
        <v>6260</v>
      </c>
      <c r="B244" s="71" t="s">
        <v>252</v>
      </c>
      <c r="C244" s="201">
        <f t="shared" si="23"/>
        <v>0</v>
      </c>
      <c r="D244" s="74"/>
      <c r="E244" s="74"/>
      <c r="F244" s="74"/>
      <c r="G244" s="157"/>
      <c r="H244" s="208">
        <f t="shared" si="24"/>
        <v>0</v>
      </c>
      <c r="I244" s="74"/>
      <c r="J244" s="74"/>
      <c r="K244" s="74"/>
      <c r="L244" s="158"/>
    </row>
    <row r="245" spans="1:12" x14ac:dyDescent="0.25">
      <c r="A245" s="159">
        <v>6270</v>
      </c>
      <c r="B245" s="71" t="s">
        <v>253</v>
      </c>
      <c r="C245" s="201">
        <f t="shared" si="23"/>
        <v>0</v>
      </c>
      <c r="D245" s="74"/>
      <c r="E245" s="74"/>
      <c r="F245" s="74"/>
      <c r="G245" s="157"/>
      <c r="H245" s="208">
        <f t="shared" si="24"/>
        <v>0</v>
      </c>
      <c r="I245" s="74"/>
      <c r="J245" s="74"/>
      <c r="K245" s="74"/>
      <c r="L245" s="158"/>
    </row>
    <row r="246" spans="1:12" ht="24" x14ac:dyDescent="0.25">
      <c r="A246" s="168">
        <v>6290</v>
      </c>
      <c r="B246" s="65" t="s">
        <v>254</v>
      </c>
      <c r="C246" s="209">
        <f t="shared" si="23"/>
        <v>0</v>
      </c>
      <c r="D246" s="169">
        <f>SUM(D247:D250)</f>
        <v>0</v>
      </c>
      <c r="E246" s="169">
        <f t="shared" ref="E246:G246" si="26">SUM(E247:E250)</f>
        <v>0</v>
      </c>
      <c r="F246" s="169">
        <f t="shared" si="26"/>
        <v>0</v>
      </c>
      <c r="G246" s="210">
        <f t="shared" si="26"/>
        <v>0</v>
      </c>
      <c r="H246" s="209">
        <f t="shared" si="24"/>
        <v>0</v>
      </c>
      <c r="I246" s="169">
        <f>SUM(I247:I250)</f>
        <v>0</v>
      </c>
      <c r="J246" s="169">
        <f t="shared" ref="J246:L246" si="27">SUM(J247:J250)</f>
        <v>0</v>
      </c>
      <c r="K246" s="169">
        <f t="shared" si="27"/>
        <v>0</v>
      </c>
      <c r="L246" s="186">
        <f t="shared" si="27"/>
        <v>0</v>
      </c>
    </row>
    <row r="247" spans="1:12" x14ac:dyDescent="0.25">
      <c r="A247" s="44">
        <v>6291</v>
      </c>
      <c r="B247" s="71" t="s">
        <v>255</v>
      </c>
      <c r="C247" s="201">
        <f t="shared" si="23"/>
        <v>0</v>
      </c>
      <c r="D247" s="74"/>
      <c r="E247" s="74"/>
      <c r="F247" s="74"/>
      <c r="G247" s="211"/>
      <c r="H247" s="201">
        <f t="shared" si="24"/>
        <v>0</v>
      </c>
      <c r="I247" s="74"/>
      <c r="J247" s="74"/>
      <c r="K247" s="74"/>
      <c r="L247" s="158"/>
    </row>
    <row r="248" spans="1:12" x14ac:dyDescent="0.25">
      <c r="A248" s="44">
        <v>6292</v>
      </c>
      <c r="B248" s="71" t="s">
        <v>256</v>
      </c>
      <c r="C248" s="201">
        <f t="shared" si="23"/>
        <v>0</v>
      </c>
      <c r="D248" s="74"/>
      <c r="E248" s="74"/>
      <c r="F248" s="74"/>
      <c r="G248" s="211"/>
      <c r="H248" s="201">
        <f t="shared" si="24"/>
        <v>0</v>
      </c>
      <c r="I248" s="74"/>
      <c r="J248" s="74"/>
      <c r="K248" s="74"/>
      <c r="L248" s="158"/>
    </row>
    <row r="249" spans="1:12" ht="72" x14ac:dyDescent="0.25">
      <c r="A249" s="44">
        <v>6296</v>
      </c>
      <c r="B249" s="71" t="s">
        <v>257</v>
      </c>
      <c r="C249" s="201">
        <f t="shared" si="23"/>
        <v>0</v>
      </c>
      <c r="D249" s="74"/>
      <c r="E249" s="74"/>
      <c r="F249" s="74"/>
      <c r="G249" s="211"/>
      <c r="H249" s="201">
        <f t="shared" si="24"/>
        <v>0</v>
      </c>
      <c r="I249" s="74"/>
      <c r="J249" s="74"/>
      <c r="K249" s="74"/>
      <c r="L249" s="158"/>
    </row>
    <row r="250" spans="1:12" ht="39.75" customHeight="1" x14ac:dyDescent="0.25">
      <c r="A250" s="44">
        <v>6299</v>
      </c>
      <c r="B250" s="71" t="s">
        <v>258</v>
      </c>
      <c r="C250" s="201">
        <f t="shared" si="23"/>
        <v>0</v>
      </c>
      <c r="D250" s="74"/>
      <c r="E250" s="74"/>
      <c r="F250" s="74"/>
      <c r="G250" s="211"/>
      <c r="H250" s="201">
        <f t="shared" si="24"/>
        <v>0</v>
      </c>
      <c r="I250" s="74"/>
      <c r="J250" s="74"/>
      <c r="K250" s="74"/>
      <c r="L250" s="158"/>
    </row>
    <row r="251" spans="1:12" x14ac:dyDescent="0.25">
      <c r="A251" s="56">
        <v>6300</v>
      </c>
      <c r="B251" s="147" t="s">
        <v>259</v>
      </c>
      <c r="C251" s="184">
        <f t="shared" si="23"/>
        <v>0</v>
      </c>
      <c r="D251" s="63">
        <f>SUM(D252,D257,D258)</f>
        <v>0</v>
      </c>
      <c r="E251" s="63">
        <f t="shared" ref="E251:G251" si="28">SUM(E252,E257,E258)</f>
        <v>0</v>
      </c>
      <c r="F251" s="63">
        <f t="shared" si="28"/>
        <v>0</v>
      </c>
      <c r="G251" s="63">
        <f t="shared" si="28"/>
        <v>0</v>
      </c>
      <c r="H251" s="57">
        <f t="shared" si="24"/>
        <v>0</v>
      </c>
      <c r="I251" s="63">
        <f>SUM(I252,I257,I258)</f>
        <v>0</v>
      </c>
      <c r="J251" s="63">
        <f t="shared" ref="J251:L251" si="29">SUM(J252,J257,J258)</f>
        <v>0</v>
      </c>
      <c r="K251" s="63">
        <f t="shared" si="29"/>
        <v>0</v>
      </c>
      <c r="L251" s="172">
        <f t="shared" si="29"/>
        <v>0</v>
      </c>
    </row>
    <row r="252" spans="1:12" ht="24" x14ac:dyDescent="0.25">
      <c r="A252" s="168">
        <v>6320</v>
      </c>
      <c r="B252" s="65" t="s">
        <v>260</v>
      </c>
      <c r="C252" s="209">
        <f t="shared" si="23"/>
        <v>0</v>
      </c>
      <c r="D252" s="169">
        <f>SUM(D253:D256)</f>
        <v>0</v>
      </c>
      <c r="E252" s="169">
        <f>SUM(E253:E256)</f>
        <v>0</v>
      </c>
      <c r="F252" s="169">
        <f t="shared" ref="F252:G252" si="30">SUM(F253:F256)</f>
        <v>0</v>
      </c>
      <c r="G252" s="212">
        <f t="shared" si="30"/>
        <v>0</v>
      </c>
      <c r="H252" s="209">
        <f t="shared" si="24"/>
        <v>0</v>
      </c>
      <c r="I252" s="169">
        <f>SUM(I253:I256)</f>
        <v>0</v>
      </c>
      <c r="J252" s="169">
        <f t="shared" ref="J252:L252" si="31">SUM(J253:J256)</f>
        <v>0</v>
      </c>
      <c r="K252" s="169">
        <f t="shared" si="31"/>
        <v>0</v>
      </c>
      <c r="L252" s="213">
        <f t="shared" si="31"/>
        <v>0</v>
      </c>
    </row>
    <row r="253" spans="1:12" x14ac:dyDescent="0.25">
      <c r="A253" s="44">
        <v>6322</v>
      </c>
      <c r="B253" s="71" t="s">
        <v>261</v>
      </c>
      <c r="C253" s="201">
        <f t="shared" si="23"/>
        <v>0</v>
      </c>
      <c r="D253" s="74"/>
      <c r="E253" s="74"/>
      <c r="F253" s="74"/>
      <c r="G253" s="211"/>
      <c r="H253" s="201">
        <f t="shared" si="24"/>
        <v>0</v>
      </c>
      <c r="I253" s="74"/>
      <c r="J253" s="74"/>
      <c r="K253" s="74"/>
      <c r="L253" s="158"/>
    </row>
    <row r="254" spans="1:12" ht="24" x14ac:dyDescent="0.25">
      <c r="A254" s="44">
        <v>6323</v>
      </c>
      <c r="B254" s="71" t="s">
        <v>262</v>
      </c>
      <c r="C254" s="201">
        <f t="shared" si="23"/>
        <v>0</v>
      </c>
      <c r="D254" s="74"/>
      <c r="E254" s="74"/>
      <c r="F254" s="74"/>
      <c r="G254" s="211"/>
      <c r="H254" s="201">
        <f t="shared" si="24"/>
        <v>0</v>
      </c>
      <c r="I254" s="74"/>
      <c r="J254" s="74"/>
      <c r="K254" s="74"/>
      <c r="L254" s="158"/>
    </row>
    <row r="255" spans="1:12" ht="24" x14ac:dyDescent="0.25">
      <c r="A255" s="44">
        <v>6324</v>
      </c>
      <c r="B255" s="71" t="s">
        <v>263</v>
      </c>
      <c r="C255" s="201">
        <f t="shared" si="23"/>
        <v>0</v>
      </c>
      <c r="D255" s="74"/>
      <c r="E255" s="74"/>
      <c r="F255" s="74"/>
      <c r="G255" s="211"/>
      <c r="H255" s="201">
        <f t="shared" si="24"/>
        <v>0</v>
      </c>
      <c r="I255" s="74"/>
      <c r="J255" s="74"/>
      <c r="K255" s="74"/>
      <c r="L255" s="158"/>
    </row>
    <row r="256" spans="1:12" x14ac:dyDescent="0.25">
      <c r="A256" s="38">
        <v>6329</v>
      </c>
      <c r="B256" s="65" t="s">
        <v>264</v>
      </c>
      <c r="C256" s="205">
        <f t="shared" si="23"/>
        <v>0</v>
      </c>
      <c r="D256" s="68"/>
      <c r="E256" s="68"/>
      <c r="F256" s="68"/>
      <c r="G256" s="214"/>
      <c r="H256" s="205">
        <f t="shared" si="24"/>
        <v>0</v>
      </c>
      <c r="I256" s="68"/>
      <c r="J256" s="68"/>
      <c r="K256" s="68"/>
      <c r="L256" s="155"/>
    </row>
    <row r="257" spans="1:13" ht="24" x14ac:dyDescent="0.25">
      <c r="A257" s="215">
        <v>6330</v>
      </c>
      <c r="B257" s="216" t="s">
        <v>265</v>
      </c>
      <c r="C257" s="209">
        <f>SUM(D257:G257)</f>
        <v>0</v>
      </c>
      <c r="D257" s="189"/>
      <c r="E257" s="189"/>
      <c r="F257" s="189"/>
      <c r="G257" s="211"/>
      <c r="H257" s="209">
        <f>SUM(I257:L257)</f>
        <v>0</v>
      </c>
      <c r="I257" s="189"/>
      <c r="J257" s="189"/>
      <c r="K257" s="189"/>
      <c r="L257" s="191"/>
    </row>
    <row r="258" spans="1:13" x14ac:dyDescent="0.25">
      <c r="A258" s="159">
        <v>6360</v>
      </c>
      <c r="B258" s="71" t="s">
        <v>266</v>
      </c>
      <c r="C258" s="201">
        <f t="shared" si="23"/>
        <v>0</v>
      </c>
      <c r="D258" s="74"/>
      <c r="E258" s="74"/>
      <c r="F258" s="74"/>
      <c r="G258" s="157"/>
      <c r="H258" s="208">
        <f t="shared" si="24"/>
        <v>0</v>
      </c>
      <c r="I258" s="74"/>
      <c r="J258" s="74"/>
      <c r="K258" s="74"/>
      <c r="L258" s="158"/>
    </row>
    <row r="259" spans="1:13" ht="36" x14ac:dyDescent="0.25">
      <c r="A259" s="56">
        <v>6400</v>
      </c>
      <c r="B259" s="147" t="s">
        <v>267</v>
      </c>
      <c r="C259" s="184">
        <f>SUM(D259:G259)</f>
        <v>0</v>
      </c>
      <c r="D259" s="63">
        <f>SUM(D260,D264)</f>
        <v>0</v>
      </c>
      <c r="E259" s="63">
        <f t="shared" ref="E259:G259" si="32">SUM(E260,E264)</f>
        <v>0</v>
      </c>
      <c r="F259" s="63">
        <f t="shared" si="32"/>
        <v>0</v>
      </c>
      <c r="G259" s="63">
        <f t="shared" si="32"/>
        <v>0</v>
      </c>
      <c r="H259" s="57">
        <f>SUM(I259:L259)</f>
        <v>0</v>
      </c>
      <c r="I259" s="63">
        <f>SUM(I260,I264)</f>
        <v>0</v>
      </c>
      <c r="J259" s="63">
        <f t="shared" ref="J259:L259" si="33">SUM(J260,J264)</f>
        <v>0</v>
      </c>
      <c r="K259" s="63">
        <f t="shared" si="33"/>
        <v>0</v>
      </c>
      <c r="L259" s="172">
        <f t="shared" si="33"/>
        <v>0</v>
      </c>
    </row>
    <row r="260" spans="1:13" ht="24" x14ac:dyDescent="0.25">
      <c r="A260" s="168">
        <v>6410</v>
      </c>
      <c r="B260" s="65" t="s">
        <v>268</v>
      </c>
      <c r="C260" s="205">
        <f t="shared" si="23"/>
        <v>0</v>
      </c>
      <c r="D260" s="169">
        <f>SUM(D261:D263)</f>
        <v>0</v>
      </c>
      <c r="E260" s="169">
        <f t="shared" ref="E260:G260" si="34">SUM(E261:E263)</f>
        <v>0</v>
      </c>
      <c r="F260" s="169">
        <f t="shared" si="34"/>
        <v>0</v>
      </c>
      <c r="G260" s="217">
        <f t="shared" si="34"/>
        <v>0</v>
      </c>
      <c r="H260" s="205">
        <f t="shared" si="24"/>
        <v>0</v>
      </c>
      <c r="I260" s="169">
        <f>SUM(I261:I263)</f>
        <v>0</v>
      </c>
      <c r="J260" s="169">
        <f t="shared" ref="J260:L260" si="35">SUM(J261:J263)</f>
        <v>0</v>
      </c>
      <c r="K260" s="169">
        <f t="shared" si="35"/>
        <v>0</v>
      </c>
      <c r="L260" s="180">
        <f t="shared" si="35"/>
        <v>0</v>
      </c>
    </row>
    <row r="261" spans="1:13" x14ac:dyDescent="0.25">
      <c r="A261" s="44">
        <v>6411</v>
      </c>
      <c r="B261" s="174" t="s">
        <v>269</v>
      </c>
      <c r="C261" s="201">
        <f t="shared" si="23"/>
        <v>0</v>
      </c>
      <c r="D261" s="74"/>
      <c r="E261" s="74"/>
      <c r="F261" s="74"/>
      <c r="G261" s="157"/>
      <c r="H261" s="208">
        <f t="shared" si="24"/>
        <v>0</v>
      </c>
      <c r="I261" s="74"/>
      <c r="J261" s="74"/>
      <c r="K261" s="74"/>
      <c r="L261" s="158"/>
    </row>
    <row r="262" spans="1:13" ht="36" x14ac:dyDescent="0.25">
      <c r="A262" s="44">
        <v>6412</v>
      </c>
      <c r="B262" s="71" t="s">
        <v>270</v>
      </c>
      <c r="C262" s="201">
        <f t="shared" si="23"/>
        <v>0</v>
      </c>
      <c r="D262" s="74"/>
      <c r="E262" s="74"/>
      <c r="F262" s="74"/>
      <c r="G262" s="157"/>
      <c r="H262" s="208">
        <f t="shared" si="24"/>
        <v>0</v>
      </c>
      <c r="I262" s="74"/>
      <c r="J262" s="74"/>
      <c r="K262" s="74"/>
      <c r="L262" s="158"/>
    </row>
    <row r="263" spans="1:13" ht="36" x14ac:dyDescent="0.25">
      <c r="A263" s="44">
        <v>6419</v>
      </c>
      <c r="B263" s="71" t="s">
        <v>271</v>
      </c>
      <c r="C263" s="201">
        <f t="shared" si="23"/>
        <v>0</v>
      </c>
      <c r="D263" s="74"/>
      <c r="E263" s="74"/>
      <c r="F263" s="74"/>
      <c r="G263" s="157"/>
      <c r="H263" s="208">
        <f t="shared" si="24"/>
        <v>0</v>
      </c>
      <c r="I263" s="74"/>
      <c r="J263" s="74"/>
      <c r="K263" s="74"/>
      <c r="L263" s="158"/>
    </row>
    <row r="264" spans="1:13" ht="36" x14ac:dyDescent="0.25">
      <c r="A264" s="159">
        <v>6420</v>
      </c>
      <c r="B264" s="71" t="s">
        <v>272</v>
      </c>
      <c r="C264" s="201">
        <f t="shared" si="23"/>
        <v>0</v>
      </c>
      <c r="D264" s="160">
        <f>SUM(D265:D268)</f>
        <v>0</v>
      </c>
      <c r="E264" s="160">
        <f>SUM(E265:E268)</f>
        <v>0</v>
      </c>
      <c r="F264" s="160">
        <f>SUM(F265:F268)</f>
        <v>0</v>
      </c>
      <c r="G264" s="218">
        <f>SUM(G265:G268)</f>
        <v>0</v>
      </c>
      <c r="H264" s="201">
        <f>SUM(I264:L264)</f>
        <v>0</v>
      </c>
      <c r="I264" s="160">
        <f>SUM(I265:I268)</f>
        <v>0</v>
      </c>
      <c r="J264" s="160">
        <f>SUM(J265:J268)</f>
        <v>0</v>
      </c>
      <c r="K264" s="160">
        <f>SUM(K265:K268)</f>
        <v>0</v>
      </c>
      <c r="L264" s="176">
        <f>SUM(L265:L268)</f>
        <v>0</v>
      </c>
    </row>
    <row r="265" spans="1:13" x14ac:dyDescent="0.25">
      <c r="A265" s="44">
        <v>6421</v>
      </c>
      <c r="B265" s="71" t="s">
        <v>273</v>
      </c>
      <c r="C265" s="201">
        <f t="shared" ref="C265:C285" si="36">SUM(D265:G265)</f>
        <v>0</v>
      </c>
      <c r="D265" s="74"/>
      <c r="E265" s="74"/>
      <c r="F265" s="74"/>
      <c r="G265" s="157"/>
      <c r="H265" s="208">
        <f t="shared" ref="H265:H285" si="37">SUM(I265:L265)</f>
        <v>0</v>
      </c>
      <c r="I265" s="74"/>
      <c r="J265" s="74"/>
      <c r="K265" s="74"/>
      <c r="L265" s="158"/>
    </row>
    <row r="266" spans="1:13" x14ac:dyDescent="0.25">
      <c r="A266" s="44">
        <v>6422</v>
      </c>
      <c r="B266" s="71" t="s">
        <v>274</v>
      </c>
      <c r="C266" s="201">
        <f t="shared" si="36"/>
        <v>0</v>
      </c>
      <c r="D266" s="74"/>
      <c r="E266" s="74"/>
      <c r="F266" s="74"/>
      <c r="G266" s="157"/>
      <c r="H266" s="208">
        <f t="shared" si="37"/>
        <v>0</v>
      </c>
      <c r="I266" s="74"/>
      <c r="J266" s="74"/>
      <c r="K266" s="74"/>
      <c r="L266" s="158"/>
    </row>
    <row r="267" spans="1:13" ht="13.5" customHeight="1" x14ac:dyDescent="0.25">
      <c r="A267" s="44">
        <v>6423</v>
      </c>
      <c r="B267" s="71" t="s">
        <v>275</v>
      </c>
      <c r="C267" s="201">
        <f>SUM(D267:G267)</f>
        <v>0</v>
      </c>
      <c r="D267" s="74"/>
      <c r="E267" s="74"/>
      <c r="F267" s="74"/>
      <c r="G267" s="157"/>
      <c r="H267" s="208">
        <f>SUM(I267:L267)</f>
        <v>0</v>
      </c>
      <c r="I267" s="74"/>
      <c r="J267" s="74"/>
      <c r="K267" s="74"/>
      <c r="L267" s="158"/>
    </row>
    <row r="268" spans="1:13" ht="36" x14ac:dyDescent="0.25">
      <c r="A268" s="44">
        <v>6424</v>
      </c>
      <c r="B268" s="71" t="s">
        <v>276</v>
      </c>
      <c r="C268" s="201">
        <f>SUM(D268:G268)</f>
        <v>0</v>
      </c>
      <c r="D268" s="74"/>
      <c r="E268" s="74"/>
      <c r="F268" s="74"/>
      <c r="G268" s="157"/>
      <c r="H268" s="208">
        <f>SUM(I268:L268)</f>
        <v>0</v>
      </c>
      <c r="I268" s="74"/>
      <c r="J268" s="74"/>
      <c r="K268" s="74"/>
      <c r="L268" s="158"/>
      <c r="M268" s="225"/>
    </row>
    <row r="269" spans="1:13" ht="36" x14ac:dyDescent="0.25">
      <c r="A269" s="220">
        <v>7000</v>
      </c>
      <c r="B269" s="220" t="s">
        <v>277</v>
      </c>
      <c r="C269" s="221">
        <f t="shared" si="36"/>
        <v>0</v>
      </c>
      <c r="D269" s="222">
        <f>SUM(D270,D281)</f>
        <v>0</v>
      </c>
      <c r="E269" s="222">
        <f>SUM(E270,E281)</f>
        <v>0</v>
      </c>
      <c r="F269" s="222">
        <f>SUM(F270,F281)</f>
        <v>0</v>
      </c>
      <c r="G269" s="222">
        <f>SUM(G270,G281)</f>
        <v>0</v>
      </c>
      <c r="H269" s="223">
        <f t="shared" si="37"/>
        <v>0</v>
      </c>
      <c r="I269" s="222">
        <f>SUM(I270,I281)</f>
        <v>0</v>
      </c>
      <c r="J269" s="222">
        <f>SUM(J270,J281)</f>
        <v>0</v>
      </c>
      <c r="K269" s="222">
        <f>SUM(K270,K281)</f>
        <v>0</v>
      </c>
      <c r="L269" s="224">
        <f>SUM(L270,L281)</f>
        <v>0</v>
      </c>
    </row>
    <row r="270" spans="1:13" ht="24" x14ac:dyDescent="0.25">
      <c r="A270" s="56">
        <v>7200</v>
      </c>
      <c r="B270" s="147" t="s">
        <v>278</v>
      </c>
      <c r="C270" s="184">
        <f t="shared" si="36"/>
        <v>0</v>
      </c>
      <c r="D270" s="63">
        <f>SUM(D271,D272,D275,D276,D280)</f>
        <v>0</v>
      </c>
      <c r="E270" s="63">
        <f>SUM(E271,E272,E275,E276,E280)</f>
        <v>0</v>
      </c>
      <c r="F270" s="63">
        <f>SUM(F271,F272,F275,F276,F280)</f>
        <v>0</v>
      </c>
      <c r="G270" s="63">
        <f>SUM(G271,G272,G275,G276,G280)</f>
        <v>0</v>
      </c>
      <c r="H270" s="57">
        <f t="shared" si="37"/>
        <v>0</v>
      </c>
      <c r="I270" s="63">
        <f>SUM(I271,I272,I275,I276,I280)</f>
        <v>0</v>
      </c>
      <c r="J270" s="63">
        <f>SUM(J271,J272,J275,J276,J280)</f>
        <v>0</v>
      </c>
      <c r="K270" s="63">
        <f>SUM(K271,K272,K275,K276,K280)</f>
        <v>0</v>
      </c>
      <c r="L270" s="149">
        <f>SUM(L271,L272,L275,L276,L280)</f>
        <v>0</v>
      </c>
    </row>
    <row r="271" spans="1:13" ht="24" x14ac:dyDescent="0.25">
      <c r="A271" s="168">
        <v>7210</v>
      </c>
      <c r="B271" s="65" t="s">
        <v>279</v>
      </c>
      <c r="C271" s="205">
        <f t="shared" si="36"/>
        <v>0</v>
      </c>
      <c r="D271" s="68"/>
      <c r="E271" s="68"/>
      <c r="F271" s="68"/>
      <c r="G271" s="154"/>
      <c r="H271" s="66">
        <f t="shared" si="37"/>
        <v>0</v>
      </c>
      <c r="I271" s="68"/>
      <c r="J271" s="68"/>
      <c r="K271" s="68"/>
      <c r="L271" s="155"/>
    </row>
    <row r="272" spans="1:13" s="225" customFormat="1" ht="36" x14ac:dyDescent="0.25">
      <c r="A272" s="159">
        <v>7220</v>
      </c>
      <c r="B272" s="71" t="s">
        <v>280</v>
      </c>
      <c r="C272" s="201">
        <f>SUM(D272:G272)</f>
        <v>0</v>
      </c>
      <c r="D272" s="160">
        <f>SUM(D273:D274)</f>
        <v>0</v>
      </c>
      <c r="E272" s="160">
        <f>SUM(E273:E274)</f>
        <v>0</v>
      </c>
      <c r="F272" s="160">
        <f>SUM(F273:F274)</f>
        <v>0</v>
      </c>
      <c r="G272" s="160">
        <f>SUM(G273:G274)</f>
        <v>0</v>
      </c>
      <c r="H272" s="72">
        <f>SUM(I272:L272)</f>
        <v>0</v>
      </c>
      <c r="I272" s="160">
        <f>SUM(I273:I274)</f>
        <v>0</v>
      </c>
      <c r="J272" s="160">
        <f>SUM(J273:J274)</f>
        <v>0</v>
      </c>
      <c r="K272" s="160">
        <f>SUM(K273:K274)</f>
        <v>0</v>
      </c>
      <c r="L272" s="162">
        <f>SUM(L273:L274)</f>
        <v>0</v>
      </c>
    </row>
    <row r="273" spans="1:12" s="225" customFormat="1" ht="36" x14ac:dyDescent="0.25">
      <c r="A273" s="44">
        <v>7221</v>
      </c>
      <c r="B273" s="71" t="s">
        <v>281</v>
      </c>
      <c r="C273" s="201">
        <f t="shared" si="36"/>
        <v>0</v>
      </c>
      <c r="D273" s="74"/>
      <c r="E273" s="74"/>
      <c r="F273" s="74"/>
      <c r="G273" s="157"/>
      <c r="H273" s="72">
        <f t="shared" si="37"/>
        <v>0</v>
      </c>
      <c r="I273" s="74"/>
      <c r="J273" s="74"/>
      <c r="K273" s="74"/>
      <c r="L273" s="158"/>
    </row>
    <row r="274" spans="1:12" s="225" customFormat="1" ht="36" x14ac:dyDescent="0.25">
      <c r="A274" s="44">
        <v>7222</v>
      </c>
      <c r="B274" s="71" t="s">
        <v>282</v>
      </c>
      <c r="C274" s="201">
        <f t="shared" si="36"/>
        <v>0</v>
      </c>
      <c r="D274" s="74"/>
      <c r="E274" s="74"/>
      <c r="F274" s="74"/>
      <c r="G274" s="157"/>
      <c r="H274" s="72">
        <f t="shared" si="37"/>
        <v>0</v>
      </c>
      <c r="I274" s="74"/>
      <c r="J274" s="74"/>
      <c r="K274" s="74"/>
      <c r="L274" s="158"/>
    </row>
    <row r="275" spans="1:12" ht="24" x14ac:dyDescent="0.25">
      <c r="A275" s="159">
        <v>7230</v>
      </c>
      <c r="B275" s="71" t="s">
        <v>283</v>
      </c>
      <c r="C275" s="201">
        <f t="shared" si="36"/>
        <v>0</v>
      </c>
      <c r="D275" s="74"/>
      <c r="E275" s="74"/>
      <c r="F275" s="74"/>
      <c r="G275" s="157"/>
      <c r="H275" s="72">
        <f t="shared" si="37"/>
        <v>0</v>
      </c>
      <c r="I275" s="74"/>
      <c r="J275" s="74"/>
      <c r="K275" s="74"/>
      <c r="L275" s="158"/>
    </row>
    <row r="276" spans="1:12" ht="24" x14ac:dyDescent="0.25">
      <c r="A276" s="159">
        <v>7240</v>
      </c>
      <c r="B276" s="71" t="s">
        <v>284</v>
      </c>
      <c r="C276" s="201">
        <f t="shared" si="36"/>
        <v>0</v>
      </c>
      <c r="D276" s="160">
        <f>SUM(D277:D279)</f>
        <v>0</v>
      </c>
      <c r="E276" s="160">
        <f t="shared" ref="E276:G276" si="38">SUM(E277:E279)</f>
        <v>0</v>
      </c>
      <c r="F276" s="160">
        <f t="shared" si="38"/>
        <v>0</v>
      </c>
      <c r="G276" s="161">
        <f t="shared" si="38"/>
        <v>0</v>
      </c>
      <c r="H276" s="72">
        <f t="shared" si="37"/>
        <v>0</v>
      </c>
      <c r="I276" s="160">
        <f t="shared" ref="I276:L276" si="39">SUM(I277:I279)</f>
        <v>0</v>
      </c>
      <c r="J276" s="160">
        <f t="shared" si="39"/>
        <v>0</v>
      </c>
      <c r="K276" s="160">
        <f>SUM(K277:K279)</f>
        <v>0</v>
      </c>
      <c r="L276" s="162">
        <f t="shared" si="39"/>
        <v>0</v>
      </c>
    </row>
    <row r="277" spans="1:12" ht="48" x14ac:dyDescent="0.25">
      <c r="A277" s="44">
        <v>7245</v>
      </c>
      <c r="B277" s="71" t="s">
        <v>285</v>
      </c>
      <c r="C277" s="201">
        <f t="shared" si="36"/>
        <v>0</v>
      </c>
      <c r="D277" s="74"/>
      <c r="E277" s="74"/>
      <c r="F277" s="74"/>
      <c r="G277" s="157"/>
      <c r="H277" s="72">
        <f t="shared" si="37"/>
        <v>0</v>
      </c>
      <c r="I277" s="74"/>
      <c r="J277" s="74"/>
      <c r="K277" s="74"/>
      <c r="L277" s="158"/>
    </row>
    <row r="278" spans="1:12" ht="84.75" customHeight="1" x14ac:dyDescent="0.25">
      <c r="A278" s="44">
        <v>7246</v>
      </c>
      <c r="B278" s="71" t="s">
        <v>286</v>
      </c>
      <c r="C278" s="201">
        <f t="shared" si="36"/>
        <v>0</v>
      </c>
      <c r="D278" s="74"/>
      <c r="E278" s="74"/>
      <c r="F278" s="74"/>
      <c r="G278" s="157"/>
      <c r="H278" s="72">
        <f t="shared" si="37"/>
        <v>0</v>
      </c>
      <c r="I278" s="74"/>
      <c r="J278" s="74"/>
      <c r="K278" s="74"/>
      <c r="L278" s="158"/>
    </row>
    <row r="279" spans="1:12" ht="36" x14ac:dyDescent="0.25">
      <c r="A279" s="44">
        <v>7247</v>
      </c>
      <c r="B279" s="71" t="s">
        <v>287</v>
      </c>
      <c r="C279" s="201">
        <f t="shared" si="36"/>
        <v>0</v>
      </c>
      <c r="D279" s="74"/>
      <c r="E279" s="74"/>
      <c r="F279" s="74"/>
      <c r="G279" s="157"/>
      <c r="H279" s="72">
        <f t="shared" si="37"/>
        <v>0</v>
      </c>
      <c r="I279" s="74"/>
      <c r="J279" s="74"/>
      <c r="K279" s="74"/>
      <c r="L279" s="158"/>
    </row>
    <row r="280" spans="1:12" ht="24" x14ac:dyDescent="0.25">
      <c r="A280" s="168">
        <v>7260</v>
      </c>
      <c r="B280" s="65" t="s">
        <v>288</v>
      </c>
      <c r="C280" s="205">
        <f t="shared" si="36"/>
        <v>0</v>
      </c>
      <c r="D280" s="68"/>
      <c r="E280" s="68"/>
      <c r="F280" s="68"/>
      <c r="G280" s="154"/>
      <c r="H280" s="66">
        <f t="shared" si="37"/>
        <v>0</v>
      </c>
      <c r="I280" s="68"/>
      <c r="J280" s="68"/>
      <c r="K280" s="68"/>
      <c r="L280" s="155"/>
    </row>
    <row r="281" spans="1:12" x14ac:dyDescent="0.25">
      <c r="A281" s="108">
        <v>7700</v>
      </c>
      <c r="B281" s="85" t="s">
        <v>289</v>
      </c>
      <c r="C281" s="86">
        <f t="shared" si="36"/>
        <v>0</v>
      </c>
      <c r="D281" s="226">
        <f>D282</f>
        <v>0</v>
      </c>
      <c r="E281" s="226">
        <f t="shared" ref="E281:G281" si="40">E282</f>
        <v>0</v>
      </c>
      <c r="F281" s="226">
        <f t="shared" si="40"/>
        <v>0</v>
      </c>
      <c r="G281" s="227">
        <f t="shared" si="40"/>
        <v>0</v>
      </c>
      <c r="H281" s="86">
        <f t="shared" si="37"/>
        <v>0</v>
      </c>
      <c r="I281" s="226">
        <f t="shared" ref="I281:L281" si="41">I282</f>
        <v>0</v>
      </c>
      <c r="J281" s="226">
        <f t="shared" si="41"/>
        <v>0</v>
      </c>
      <c r="K281" s="226">
        <f t="shared" si="41"/>
        <v>0</v>
      </c>
      <c r="L281" s="228">
        <f t="shared" si="41"/>
        <v>0</v>
      </c>
    </row>
    <row r="282" spans="1:12" x14ac:dyDescent="0.25">
      <c r="A282" s="150">
        <v>7720</v>
      </c>
      <c r="B282" s="65" t="s">
        <v>290</v>
      </c>
      <c r="C282" s="79">
        <f t="shared" si="36"/>
        <v>0</v>
      </c>
      <c r="D282" s="81"/>
      <c r="E282" s="81"/>
      <c r="F282" s="81"/>
      <c r="G282" s="229"/>
      <c r="H282" s="79">
        <f t="shared" si="37"/>
        <v>0</v>
      </c>
      <c r="I282" s="81"/>
      <c r="J282" s="81"/>
      <c r="K282" s="81"/>
      <c r="L282" s="230"/>
    </row>
    <row r="283" spans="1:12" x14ac:dyDescent="0.25">
      <c r="A283" s="174"/>
      <c r="B283" s="71" t="s">
        <v>291</v>
      </c>
      <c r="C283" s="201">
        <f t="shared" si="36"/>
        <v>0</v>
      </c>
      <c r="D283" s="160">
        <f>SUM(D284:D285)</f>
        <v>0</v>
      </c>
      <c r="E283" s="160">
        <f>SUM(E284:E285)</f>
        <v>0</v>
      </c>
      <c r="F283" s="160">
        <f>SUM(F284:F285)</f>
        <v>0</v>
      </c>
      <c r="G283" s="161">
        <f>SUM(G284:G285)</f>
        <v>0</v>
      </c>
      <c r="H283" s="72">
        <f t="shared" si="37"/>
        <v>0</v>
      </c>
      <c r="I283" s="160">
        <f>SUM(I284:I285)</f>
        <v>0</v>
      </c>
      <c r="J283" s="160">
        <f>SUM(J284:J285)</f>
        <v>0</v>
      </c>
      <c r="K283" s="160">
        <f>SUM(K284:K285)</f>
        <v>0</v>
      </c>
      <c r="L283" s="162">
        <f>SUM(L284:L285)</f>
        <v>0</v>
      </c>
    </row>
    <row r="284" spans="1:12" x14ac:dyDescent="0.25">
      <c r="A284" s="174" t="s">
        <v>292</v>
      </c>
      <c r="B284" s="44" t="s">
        <v>293</v>
      </c>
      <c r="C284" s="201">
        <f t="shared" si="36"/>
        <v>0</v>
      </c>
      <c r="D284" s="74"/>
      <c r="E284" s="74"/>
      <c r="F284" s="74"/>
      <c r="G284" s="157"/>
      <c r="H284" s="72">
        <f t="shared" si="37"/>
        <v>0</v>
      </c>
      <c r="I284" s="74"/>
      <c r="J284" s="74"/>
      <c r="K284" s="74"/>
      <c r="L284" s="158"/>
    </row>
    <row r="285" spans="1:12" ht="24" x14ac:dyDescent="0.25">
      <c r="A285" s="174" t="s">
        <v>294</v>
      </c>
      <c r="B285" s="231" t="s">
        <v>295</v>
      </c>
      <c r="C285" s="205">
        <f t="shared" si="36"/>
        <v>0</v>
      </c>
      <c r="D285" s="68"/>
      <c r="E285" s="68"/>
      <c r="F285" s="68"/>
      <c r="G285" s="154"/>
      <c r="H285" s="66">
        <f t="shared" si="37"/>
        <v>0</v>
      </c>
      <c r="I285" s="68"/>
      <c r="J285" s="68"/>
      <c r="K285" s="68"/>
      <c r="L285" s="155"/>
    </row>
    <row r="286" spans="1:12" ht="12.75" thickBot="1" x14ac:dyDescent="0.3">
      <c r="A286" s="232"/>
      <c r="B286" s="232" t="s">
        <v>296</v>
      </c>
      <c r="C286" s="233">
        <f t="shared" ref="C286:L286" si="42">SUM(C283,C269,C230,C195,C187,C173,C75,C53)</f>
        <v>33687</v>
      </c>
      <c r="D286" s="233">
        <f t="shared" si="42"/>
        <v>33687</v>
      </c>
      <c r="E286" s="233">
        <f t="shared" si="42"/>
        <v>0</v>
      </c>
      <c r="F286" s="233">
        <f t="shared" si="42"/>
        <v>0</v>
      </c>
      <c r="G286" s="234">
        <f t="shared" si="42"/>
        <v>0</v>
      </c>
      <c r="H286" s="235">
        <f t="shared" si="42"/>
        <v>33059</v>
      </c>
      <c r="I286" s="233">
        <f t="shared" si="42"/>
        <v>33059</v>
      </c>
      <c r="J286" s="233">
        <f t="shared" si="42"/>
        <v>0</v>
      </c>
      <c r="K286" s="233">
        <f t="shared" si="42"/>
        <v>0</v>
      </c>
      <c r="L286" s="236">
        <f t="shared" si="42"/>
        <v>0</v>
      </c>
    </row>
    <row r="287" spans="1:12" s="24" customFormat="1" ht="13.5" thickTop="1" thickBot="1" x14ac:dyDescent="0.3">
      <c r="A287" s="601" t="s">
        <v>297</v>
      </c>
      <c r="B287" s="602"/>
      <c r="C287" s="237">
        <f>SUM(D287:G287)</f>
        <v>0</v>
      </c>
      <c r="D287" s="238">
        <f>SUM(D24,D25,D41)-D51</f>
        <v>0</v>
      </c>
      <c r="E287" s="238">
        <f>SUM(E24,E25,E41)-E51</f>
        <v>0</v>
      </c>
      <c r="F287" s="238">
        <f>(F26+F43)-F51</f>
        <v>0</v>
      </c>
      <c r="G287" s="239">
        <f>G45-G51</f>
        <v>0</v>
      </c>
      <c r="H287" s="237">
        <f>SUM(I287:L287)</f>
        <v>0</v>
      </c>
      <c r="I287" s="238">
        <f>SUM(I24,I25,I41)-I51</f>
        <v>0</v>
      </c>
      <c r="J287" s="238">
        <f>SUM(J24,J25,J41)-J51</f>
        <v>0</v>
      </c>
      <c r="K287" s="238">
        <f>(K26+K43)-K51</f>
        <v>0</v>
      </c>
      <c r="L287" s="240">
        <f>L45-L51</f>
        <v>0</v>
      </c>
    </row>
    <row r="288" spans="1:12" s="24" customFormat="1" ht="12.75" thickTop="1" x14ac:dyDescent="0.25">
      <c r="A288" s="620" t="s">
        <v>298</v>
      </c>
      <c r="B288" s="621"/>
      <c r="C288" s="241">
        <f t="shared" ref="C288:L288" si="43">SUM(C289,C290)-C297+C298</f>
        <v>0</v>
      </c>
      <c r="D288" s="242">
        <f t="shared" si="43"/>
        <v>0</v>
      </c>
      <c r="E288" s="242">
        <f t="shared" si="43"/>
        <v>0</v>
      </c>
      <c r="F288" s="242">
        <f t="shared" si="43"/>
        <v>0</v>
      </c>
      <c r="G288" s="243">
        <f t="shared" si="43"/>
        <v>0</v>
      </c>
      <c r="H288" s="244">
        <f t="shared" si="43"/>
        <v>0</v>
      </c>
      <c r="I288" s="242">
        <f t="shared" si="43"/>
        <v>0</v>
      </c>
      <c r="J288" s="242">
        <f t="shared" si="43"/>
        <v>0</v>
      </c>
      <c r="K288" s="242">
        <f t="shared" si="43"/>
        <v>0</v>
      </c>
      <c r="L288" s="245">
        <f t="shared" si="43"/>
        <v>0</v>
      </c>
    </row>
    <row r="289" spans="1:12" s="24" customFormat="1" ht="12.75" thickBot="1" x14ac:dyDescent="0.3">
      <c r="A289" s="126" t="s">
        <v>299</v>
      </c>
      <c r="B289" s="126" t="s">
        <v>300</v>
      </c>
      <c r="C289" s="246">
        <f t="shared" ref="C289:L289" si="44">C21-C283</f>
        <v>0</v>
      </c>
      <c r="D289" s="128">
        <f t="shared" si="44"/>
        <v>0</v>
      </c>
      <c r="E289" s="128">
        <f t="shared" si="44"/>
        <v>0</v>
      </c>
      <c r="F289" s="128">
        <f t="shared" si="44"/>
        <v>0</v>
      </c>
      <c r="G289" s="129">
        <f t="shared" si="44"/>
        <v>0</v>
      </c>
      <c r="H289" s="247">
        <f t="shared" si="44"/>
        <v>0</v>
      </c>
      <c r="I289" s="128">
        <f t="shared" si="44"/>
        <v>0</v>
      </c>
      <c r="J289" s="128">
        <f t="shared" si="44"/>
        <v>0</v>
      </c>
      <c r="K289" s="128">
        <f t="shared" si="44"/>
        <v>0</v>
      </c>
      <c r="L289" s="130">
        <f t="shared" si="44"/>
        <v>0</v>
      </c>
    </row>
    <row r="290" spans="1:12" s="24" customFormat="1" ht="12.75" thickTop="1" x14ac:dyDescent="0.25">
      <c r="A290" s="248" t="s">
        <v>301</v>
      </c>
      <c r="B290" s="248" t="s">
        <v>302</v>
      </c>
      <c r="C290" s="241">
        <f t="shared" ref="C290:L290" si="45">SUM(C291,C293,C295)-SUM(C292,C294,C296)</f>
        <v>0</v>
      </c>
      <c r="D290" s="242">
        <f t="shared" si="45"/>
        <v>0</v>
      </c>
      <c r="E290" s="242">
        <f t="shared" si="45"/>
        <v>0</v>
      </c>
      <c r="F290" s="242">
        <f t="shared" si="45"/>
        <v>0</v>
      </c>
      <c r="G290" s="249">
        <f t="shared" si="45"/>
        <v>0</v>
      </c>
      <c r="H290" s="244">
        <f t="shared" si="45"/>
        <v>0</v>
      </c>
      <c r="I290" s="242">
        <f t="shared" si="45"/>
        <v>0</v>
      </c>
      <c r="J290" s="242">
        <f t="shared" si="45"/>
        <v>0</v>
      </c>
      <c r="K290" s="242">
        <f t="shared" si="45"/>
        <v>0</v>
      </c>
      <c r="L290" s="245">
        <f t="shared" si="45"/>
        <v>0</v>
      </c>
    </row>
    <row r="291" spans="1:12" x14ac:dyDescent="0.25">
      <c r="A291" s="250" t="s">
        <v>303</v>
      </c>
      <c r="B291" s="116" t="s">
        <v>304</v>
      </c>
      <c r="C291" s="79">
        <f t="shared" ref="C291:C296" si="46">SUM(D291:G291)</f>
        <v>0</v>
      </c>
      <c r="D291" s="81"/>
      <c r="E291" s="81"/>
      <c r="F291" s="81"/>
      <c r="G291" s="229"/>
      <c r="H291" s="79">
        <f t="shared" ref="H291:H296" si="47">SUM(I291:L291)</f>
        <v>0</v>
      </c>
      <c r="I291" s="81"/>
      <c r="J291" s="81"/>
      <c r="K291" s="81"/>
      <c r="L291" s="230"/>
    </row>
    <row r="292" spans="1:12" ht="24" x14ac:dyDescent="0.25">
      <c r="A292" s="174" t="s">
        <v>305</v>
      </c>
      <c r="B292" s="43" t="s">
        <v>306</v>
      </c>
      <c r="C292" s="72">
        <f t="shared" si="46"/>
        <v>0</v>
      </c>
      <c r="D292" s="74"/>
      <c r="E292" s="74"/>
      <c r="F292" s="74"/>
      <c r="G292" s="157"/>
      <c r="H292" s="72">
        <f t="shared" si="47"/>
        <v>0</v>
      </c>
      <c r="I292" s="74"/>
      <c r="J292" s="74"/>
      <c r="K292" s="74"/>
      <c r="L292" s="158"/>
    </row>
    <row r="293" spans="1:12" x14ac:dyDescent="0.25">
      <c r="A293" s="174" t="s">
        <v>307</v>
      </c>
      <c r="B293" s="43" t="s">
        <v>308</v>
      </c>
      <c r="C293" s="72">
        <f t="shared" si="46"/>
        <v>0</v>
      </c>
      <c r="D293" s="74"/>
      <c r="E293" s="74"/>
      <c r="F293" s="74"/>
      <c r="G293" s="157"/>
      <c r="H293" s="72">
        <f t="shared" si="47"/>
        <v>0</v>
      </c>
      <c r="I293" s="74"/>
      <c r="J293" s="74"/>
      <c r="K293" s="74"/>
      <c r="L293" s="158"/>
    </row>
    <row r="294" spans="1:12" ht="24" x14ac:dyDescent="0.25">
      <c r="A294" s="174" t="s">
        <v>309</v>
      </c>
      <c r="B294" s="43" t="s">
        <v>310</v>
      </c>
      <c r="C294" s="72">
        <f t="shared" si="46"/>
        <v>0</v>
      </c>
      <c r="D294" s="74"/>
      <c r="E294" s="74"/>
      <c r="F294" s="74"/>
      <c r="G294" s="157"/>
      <c r="H294" s="72">
        <f t="shared" si="47"/>
        <v>0</v>
      </c>
      <c r="I294" s="74"/>
      <c r="J294" s="74"/>
      <c r="K294" s="74"/>
      <c r="L294" s="158"/>
    </row>
    <row r="295" spans="1:12" x14ac:dyDescent="0.25">
      <c r="A295" s="174" t="s">
        <v>311</v>
      </c>
      <c r="B295" s="43" t="s">
        <v>312</v>
      </c>
      <c r="C295" s="72">
        <f t="shared" si="46"/>
        <v>0</v>
      </c>
      <c r="D295" s="74"/>
      <c r="E295" s="74"/>
      <c r="F295" s="74"/>
      <c r="G295" s="157"/>
      <c r="H295" s="72">
        <f t="shared" si="47"/>
        <v>0</v>
      </c>
      <c r="I295" s="74"/>
      <c r="J295" s="74"/>
      <c r="K295" s="74"/>
      <c r="L295" s="158"/>
    </row>
    <row r="296" spans="1:12" ht="24.75" thickBot="1" x14ac:dyDescent="0.3">
      <c r="A296" s="251" t="s">
        <v>313</v>
      </c>
      <c r="B296" s="252" t="s">
        <v>314</v>
      </c>
      <c r="C296" s="185">
        <f t="shared" si="46"/>
        <v>0</v>
      </c>
      <c r="D296" s="189"/>
      <c r="E296" s="189"/>
      <c r="F296" s="189"/>
      <c r="G296" s="253"/>
      <c r="H296" s="185">
        <f t="shared" si="47"/>
        <v>0</v>
      </c>
      <c r="I296" s="189"/>
      <c r="J296" s="189"/>
      <c r="K296" s="189"/>
      <c r="L296" s="191"/>
    </row>
    <row r="297" spans="1:12" s="24" customFormat="1" ht="13.5" thickTop="1" thickBot="1" x14ac:dyDescent="0.3">
      <c r="A297" s="254" t="s">
        <v>315</v>
      </c>
      <c r="B297" s="254" t="s">
        <v>316</v>
      </c>
      <c r="C297" s="255">
        <f>SUM(D297:G297)</f>
        <v>0</v>
      </c>
      <c r="D297" s="256"/>
      <c r="E297" s="256"/>
      <c r="F297" s="256"/>
      <c r="G297" s="257"/>
      <c r="H297" s="255">
        <f>SUM(I297:L297)</f>
        <v>0</v>
      </c>
      <c r="I297" s="256"/>
      <c r="J297" s="256"/>
      <c r="K297" s="256"/>
      <c r="L297" s="258"/>
    </row>
    <row r="298" spans="1:12" s="24" customFormat="1" ht="48.75" thickTop="1" x14ac:dyDescent="0.25">
      <c r="A298" s="248" t="s">
        <v>317</v>
      </c>
      <c r="B298" s="259" t="s">
        <v>318</v>
      </c>
      <c r="C298" s="260">
        <f>SUM(D298:G298)</f>
        <v>0</v>
      </c>
      <c r="D298" s="177"/>
      <c r="E298" s="177"/>
      <c r="F298" s="177"/>
      <c r="G298" s="178"/>
      <c r="H298" s="260">
        <f>SUM(I298:L298)</f>
        <v>0</v>
      </c>
      <c r="I298" s="177"/>
      <c r="J298" s="177"/>
      <c r="K298" s="177"/>
      <c r="L298" s="179"/>
    </row>
    <row r="299" spans="1:12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</row>
    <row r="300" spans="1:12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</row>
    <row r="301" spans="1:12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</row>
    <row r="302" spans="1:12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</row>
    <row r="303" spans="1:12" x14ac:dyDescent="0.2">
      <c r="A303" s="1"/>
      <c r="B303" s="1"/>
      <c r="C303" s="261"/>
      <c r="D303" s="1"/>
      <c r="E303" s="1"/>
      <c r="F303" s="1"/>
      <c r="G303" s="1"/>
      <c r="H303" s="1"/>
      <c r="I303" s="1"/>
      <c r="J303" s="1"/>
      <c r="K303" s="1"/>
      <c r="L303" s="1"/>
    </row>
    <row r="304" spans="1:12" x14ac:dyDescent="0.2">
      <c r="A304" s="1"/>
      <c r="B304" s="1"/>
      <c r="C304" s="261"/>
      <c r="D304" s="1"/>
      <c r="E304" s="1"/>
      <c r="F304" s="1"/>
      <c r="G304" s="1"/>
      <c r="H304" s="1"/>
      <c r="I304" s="1"/>
      <c r="J304" s="1"/>
      <c r="K304" s="1"/>
      <c r="L304" s="1"/>
    </row>
    <row r="305" spans="1:12" x14ac:dyDescent="0.2">
      <c r="A305" s="1"/>
      <c r="B305" s="1"/>
      <c r="C305" s="261"/>
      <c r="D305" s="1"/>
      <c r="E305" s="1"/>
      <c r="F305" s="1"/>
      <c r="G305" s="1"/>
      <c r="H305" s="1"/>
      <c r="I305" s="1"/>
      <c r="J305" s="1"/>
      <c r="K305" s="1"/>
      <c r="L305" s="1"/>
    </row>
    <row r="306" spans="1:12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</row>
    <row r="307" spans="1:12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</row>
    <row r="308" spans="1:12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</row>
    <row r="309" spans="1:12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</row>
    <row r="310" spans="1:12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</row>
    <row r="311" spans="1:12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</row>
    <row r="312" spans="1:12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</row>
    <row r="313" spans="1:12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</row>
    <row r="314" spans="1:12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</row>
  </sheetData>
  <sheetProtection formatCells="0" formatColumns="0" formatRows="0"/>
  <autoFilter ref="A18:L298"/>
  <mergeCells count="29">
    <mergeCell ref="A288:B288"/>
    <mergeCell ref="H16:H17"/>
    <mergeCell ref="I16:I17"/>
    <mergeCell ref="J16:J17"/>
    <mergeCell ref="K16:K17"/>
    <mergeCell ref="L16:L17"/>
    <mergeCell ref="A287:B287"/>
    <mergeCell ref="C13:L13"/>
    <mergeCell ref="A15:A17"/>
    <mergeCell ref="B15:B17"/>
    <mergeCell ref="C15:G15"/>
    <mergeCell ref="H15:L15"/>
    <mergeCell ref="C16:C17"/>
    <mergeCell ref="D16:D17"/>
    <mergeCell ref="E16:E17"/>
    <mergeCell ref="F16:F17"/>
    <mergeCell ref="G16:G17"/>
    <mergeCell ref="C12:L12"/>
    <mergeCell ref="A1:L1"/>
    <mergeCell ref="A2:L2"/>
    <mergeCell ref="C3:L3"/>
    <mergeCell ref="C4:L4"/>
    <mergeCell ref="C5:L5"/>
    <mergeCell ref="C6:L6"/>
    <mergeCell ref="C7:L7"/>
    <mergeCell ref="C8:L8"/>
    <mergeCell ref="C9:L9"/>
    <mergeCell ref="C10:L10"/>
    <mergeCell ref="C11:L11"/>
  </mergeCells>
  <pageMargins left="0.78740157480314965" right="0.39370078740157483" top="0.39370078740157483" bottom="0.39370078740157483" header="0.23622047244094491" footer="0.19685039370078741"/>
  <pageSetup paperSize="9" scale="70" orientation="portrait" r:id="rId1"/>
  <headerFooter>
    <oddHeader xml:space="preserve">&amp;C                               </oddHeader>
    <oddFooter>&amp;L&amp;D, &amp;T&amp;R&amp;"Times New Roman,Regular"&amp;10&amp;P (&amp;N)</oddFooter>
  </headerFooter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M316"/>
  <sheetViews>
    <sheetView showGridLines="0" view="pageLayout" zoomScaleNormal="100" workbookViewId="0">
      <selection activeCell="C4" sqref="C4:L4"/>
    </sheetView>
  </sheetViews>
  <sheetFormatPr defaultRowHeight="12" x14ac:dyDescent="0.25"/>
  <cols>
    <col min="1" max="1" width="10.85546875" style="262" customWidth="1"/>
    <col min="2" max="2" width="28" style="262" customWidth="1"/>
    <col min="3" max="3" width="9.7109375" style="262" customWidth="1"/>
    <col min="4" max="4" width="9.5703125" style="262" customWidth="1"/>
    <col min="5" max="6" width="8.7109375" style="262" customWidth="1"/>
    <col min="7" max="7" width="8.28515625" style="262" customWidth="1"/>
    <col min="8" max="11" width="8.7109375" style="262" customWidth="1"/>
    <col min="12" max="12" width="7.5703125" style="262" customWidth="1"/>
    <col min="13" max="16" width="0" style="1" hidden="1" customWidth="1"/>
    <col min="17" max="16384" width="9.140625" style="1"/>
  </cols>
  <sheetData>
    <row r="1" spans="1:12" x14ac:dyDescent="0.25">
      <c r="A1" s="591" t="s">
        <v>554</v>
      </c>
      <c r="B1" s="591"/>
      <c r="C1" s="591"/>
      <c r="D1" s="591"/>
      <c r="E1" s="591"/>
      <c r="F1" s="591"/>
      <c r="G1" s="591"/>
      <c r="H1" s="591"/>
      <c r="I1" s="591"/>
      <c r="J1" s="591"/>
      <c r="K1" s="591"/>
      <c r="L1" s="591"/>
    </row>
    <row r="2" spans="1:12" ht="35.25" customHeight="1" x14ac:dyDescent="0.25">
      <c r="A2" s="592" t="s">
        <v>1</v>
      </c>
      <c r="B2" s="593"/>
      <c r="C2" s="593"/>
      <c r="D2" s="593"/>
      <c r="E2" s="593"/>
      <c r="F2" s="593"/>
      <c r="G2" s="593"/>
      <c r="H2" s="593"/>
      <c r="I2" s="593"/>
      <c r="J2" s="593"/>
      <c r="K2" s="593"/>
      <c r="L2" s="594"/>
    </row>
    <row r="3" spans="1:12" ht="12.75" customHeight="1" x14ac:dyDescent="0.25">
      <c r="A3" s="2" t="s">
        <v>2</v>
      </c>
      <c r="B3" s="3"/>
      <c r="C3" s="668" t="s">
        <v>668</v>
      </c>
      <c r="D3" s="595"/>
      <c r="E3" s="595"/>
      <c r="F3" s="595"/>
      <c r="G3" s="595"/>
      <c r="H3" s="595"/>
      <c r="I3" s="595"/>
      <c r="J3" s="595"/>
      <c r="K3" s="595"/>
      <c r="L3" s="596"/>
    </row>
    <row r="4" spans="1:12" ht="12.75" customHeight="1" x14ac:dyDescent="0.25">
      <c r="A4" s="2" t="s">
        <v>4</v>
      </c>
      <c r="B4" s="3"/>
      <c r="C4" s="668" t="s">
        <v>445</v>
      </c>
      <c r="D4" s="595"/>
      <c r="E4" s="595"/>
      <c r="F4" s="595"/>
      <c r="G4" s="595"/>
      <c r="H4" s="595"/>
      <c r="I4" s="595"/>
      <c r="J4" s="595"/>
      <c r="K4" s="595"/>
      <c r="L4" s="596"/>
    </row>
    <row r="5" spans="1:12" ht="12.75" customHeight="1" x14ac:dyDescent="0.25">
      <c r="A5" s="4" t="s">
        <v>6</v>
      </c>
      <c r="B5" s="5"/>
      <c r="C5" s="667" t="s">
        <v>446</v>
      </c>
      <c r="D5" s="589"/>
      <c r="E5" s="589"/>
      <c r="F5" s="589"/>
      <c r="G5" s="589"/>
      <c r="H5" s="589"/>
      <c r="I5" s="589"/>
      <c r="J5" s="589"/>
      <c r="K5" s="589"/>
      <c r="L5" s="590"/>
    </row>
    <row r="6" spans="1:12" ht="12.75" customHeight="1" x14ac:dyDescent="0.25">
      <c r="A6" s="4" t="s">
        <v>8</v>
      </c>
      <c r="B6" s="5"/>
      <c r="C6" s="667" t="s">
        <v>320</v>
      </c>
      <c r="D6" s="589"/>
      <c r="E6" s="589"/>
      <c r="F6" s="589"/>
      <c r="G6" s="589"/>
      <c r="H6" s="589"/>
      <c r="I6" s="589"/>
      <c r="J6" s="589"/>
      <c r="K6" s="589"/>
      <c r="L6" s="590"/>
    </row>
    <row r="7" spans="1:12" x14ac:dyDescent="0.25">
      <c r="A7" s="4" t="s">
        <v>10</v>
      </c>
      <c r="B7" s="5"/>
      <c r="C7" s="668" t="s">
        <v>547</v>
      </c>
      <c r="D7" s="595"/>
      <c r="E7" s="595"/>
      <c r="F7" s="595"/>
      <c r="G7" s="595"/>
      <c r="H7" s="595"/>
      <c r="I7" s="595"/>
      <c r="J7" s="595"/>
      <c r="K7" s="595"/>
      <c r="L7" s="596"/>
    </row>
    <row r="8" spans="1:12" ht="12.75" customHeight="1" x14ac:dyDescent="0.25">
      <c r="A8" s="6" t="s">
        <v>12</v>
      </c>
      <c r="B8" s="5"/>
      <c r="C8" s="597"/>
      <c r="D8" s="597"/>
      <c r="E8" s="597"/>
      <c r="F8" s="597"/>
      <c r="G8" s="597"/>
      <c r="H8" s="597"/>
      <c r="I8" s="597"/>
      <c r="J8" s="597"/>
      <c r="K8" s="597"/>
      <c r="L8" s="598"/>
    </row>
    <row r="9" spans="1:12" ht="12.75" customHeight="1" x14ac:dyDescent="0.25">
      <c r="A9" s="4"/>
      <c r="B9" s="5" t="s">
        <v>13</v>
      </c>
      <c r="C9" s="667" t="s">
        <v>447</v>
      </c>
      <c r="D9" s="589"/>
      <c r="E9" s="589"/>
      <c r="F9" s="589"/>
      <c r="G9" s="589"/>
      <c r="H9" s="589"/>
      <c r="I9" s="589"/>
      <c r="J9" s="589"/>
      <c r="K9" s="589"/>
      <c r="L9" s="590"/>
    </row>
    <row r="10" spans="1:12" ht="12.75" customHeight="1" x14ac:dyDescent="0.25">
      <c r="A10" s="4"/>
      <c r="B10" s="5" t="s">
        <v>15</v>
      </c>
      <c r="C10" s="667" t="s">
        <v>448</v>
      </c>
      <c r="D10" s="589"/>
      <c r="E10" s="589"/>
      <c r="F10" s="589"/>
      <c r="G10" s="589"/>
      <c r="H10" s="589"/>
      <c r="I10" s="589"/>
      <c r="J10" s="589"/>
      <c r="K10" s="589"/>
      <c r="L10" s="590"/>
    </row>
    <row r="11" spans="1:12" ht="12.75" customHeight="1" x14ac:dyDescent="0.25">
      <c r="A11" s="4"/>
      <c r="B11" s="5" t="s">
        <v>16</v>
      </c>
      <c r="C11" s="667"/>
      <c r="D11" s="589"/>
      <c r="E11" s="589"/>
      <c r="F11" s="589"/>
      <c r="G11" s="589"/>
      <c r="H11" s="589"/>
      <c r="I11" s="589"/>
      <c r="J11" s="589"/>
      <c r="K11" s="589"/>
      <c r="L11" s="590"/>
    </row>
    <row r="12" spans="1:12" ht="12.75" customHeight="1" x14ac:dyDescent="0.25">
      <c r="A12" s="4"/>
      <c r="B12" s="5" t="s">
        <v>17</v>
      </c>
      <c r="C12" s="667" t="s">
        <v>449</v>
      </c>
      <c r="D12" s="589"/>
      <c r="E12" s="589"/>
      <c r="F12" s="589"/>
      <c r="G12" s="589"/>
      <c r="H12" s="589"/>
      <c r="I12" s="589"/>
      <c r="J12" s="589"/>
      <c r="K12" s="589"/>
      <c r="L12" s="590"/>
    </row>
    <row r="13" spans="1:12" ht="12.75" customHeight="1" x14ac:dyDescent="0.25">
      <c r="A13" s="4"/>
      <c r="B13" s="5" t="s">
        <v>18</v>
      </c>
      <c r="C13" s="589"/>
      <c r="D13" s="589"/>
      <c r="E13" s="589"/>
      <c r="F13" s="589"/>
      <c r="G13" s="589"/>
      <c r="H13" s="589"/>
      <c r="I13" s="589"/>
      <c r="J13" s="589"/>
      <c r="K13" s="589"/>
      <c r="L13" s="590"/>
    </row>
    <row r="14" spans="1:12" ht="12.75" customHeight="1" x14ac:dyDescent="0.25">
      <c r="A14" s="7"/>
      <c r="B14" s="8"/>
      <c r="C14" s="9"/>
      <c r="D14" s="9"/>
      <c r="E14" s="9"/>
      <c r="F14" s="9"/>
      <c r="G14" s="9"/>
      <c r="H14" s="9"/>
      <c r="I14" s="9"/>
      <c r="J14" s="9"/>
      <c r="K14" s="9"/>
      <c r="L14" s="10"/>
    </row>
    <row r="15" spans="1:12" s="11" customFormat="1" ht="12.75" customHeight="1" x14ac:dyDescent="0.25">
      <c r="A15" s="603" t="s">
        <v>19</v>
      </c>
      <c r="B15" s="606" t="s">
        <v>20</v>
      </c>
      <c r="C15" s="608" t="s">
        <v>21</v>
      </c>
      <c r="D15" s="609"/>
      <c r="E15" s="609"/>
      <c r="F15" s="609"/>
      <c r="G15" s="610"/>
      <c r="H15" s="608" t="s">
        <v>22</v>
      </c>
      <c r="I15" s="609"/>
      <c r="J15" s="609"/>
      <c r="K15" s="609"/>
      <c r="L15" s="611"/>
    </row>
    <row r="16" spans="1:12" s="11" customFormat="1" ht="12.75" customHeight="1" x14ac:dyDescent="0.25">
      <c r="A16" s="604"/>
      <c r="B16" s="607"/>
      <c r="C16" s="612" t="s">
        <v>23</v>
      </c>
      <c r="D16" s="613" t="s">
        <v>24</v>
      </c>
      <c r="E16" s="615" t="s">
        <v>25</v>
      </c>
      <c r="F16" s="617" t="s">
        <v>26</v>
      </c>
      <c r="G16" s="619" t="s">
        <v>27</v>
      </c>
      <c r="H16" s="612" t="s">
        <v>23</v>
      </c>
      <c r="I16" s="613" t="s">
        <v>24</v>
      </c>
      <c r="J16" s="615" t="s">
        <v>25</v>
      </c>
      <c r="K16" s="617" t="s">
        <v>26</v>
      </c>
      <c r="L16" s="599" t="s">
        <v>27</v>
      </c>
    </row>
    <row r="17" spans="1:12" s="12" customFormat="1" ht="61.5" customHeight="1" thickBot="1" x14ac:dyDescent="0.3">
      <c r="A17" s="605"/>
      <c r="B17" s="607"/>
      <c r="C17" s="612"/>
      <c r="D17" s="614"/>
      <c r="E17" s="616"/>
      <c r="F17" s="618"/>
      <c r="G17" s="619"/>
      <c r="H17" s="622"/>
      <c r="I17" s="623"/>
      <c r="J17" s="616"/>
      <c r="K17" s="618"/>
      <c r="L17" s="600"/>
    </row>
    <row r="18" spans="1:12" s="12" customFormat="1" ht="9.75" customHeight="1" thickTop="1" x14ac:dyDescent="0.25">
      <c r="A18" s="13" t="s">
        <v>28</v>
      </c>
      <c r="B18" s="13">
        <v>2</v>
      </c>
      <c r="C18" s="14">
        <v>3</v>
      </c>
      <c r="D18" s="15">
        <v>4</v>
      </c>
      <c r="E18" s="15">
        <v>5</v>
      </c>
      <c r="F18" s="15">
        <v>6</v>
      </c>
      <c r="G18" s="16">
        <v>7</v>
      </c>
      <c r="H18" s="14">
        <v>8</v>
      </c>
      <c r="I18" s="15">
        <v>9</v>
      </c>
      <c r="J18" s="15">
        <v>10</v>
      </c>
      <c r="K18" s="15">
        <v>11</v>
      </c>
      <c r="L18" s="17">
        <v>12</v>
      </c>
    </row>
    <row r="19" spans="1:12" s="24" customFormat="1" x14ac:dyDescent="0.25">
      <c r="A19" s="18"/>
      <c r="B19" s="19" t="s">
        <v>29</v>
      </c>
      <c r="C19" s="20"/>
      <c r="D19" s="21"/>
      <c r="E19" s="21"/>
      <c r="F19" s="21"/>
      <c r="G19" s="22"/>
      <c r="H19" s="20"/>
      <c r="I19" s="21"/>
      <c r="J19" s="21"/>
      <c r="K19" s="21"/>
      <c r="L19" s="23"/>
    </row>
    <row r="20" spans="1:12" s="24" customFormat="1" ht="12.75" thickBot="1" x14ac:dyDescent="0.3">
      <c r="A20" s="25"/>
      <c r="B20" s="26" t="s">
        <v>30</v>
      </c>
      <c r="C20" s="27">
        <f t="shared" ref="C20:C47" si="0">SUM(D20:G20)</f>
        <v>317058</v>
      </c>
      <c r="D20" s="28">
        <f>SUM(D21,D24,D25,D41,D43)</f>
        <v>155408</v>
      </c>
      <c r="E20" s="28">
        <f>SUM(E21,E24,E43)</f>
        <v>160781</v>
      </c>
      <c r="F20" s="28">
        <f>SUM(F21,F26,F43)</f>
        <v>869</v>
      </c>
      <c r="G20" s="29">
        <f>SUM(G21,G45)</f>
        <v>0</v>
      </c>
      <c r="H20" s="27">
        <f>SUM(I20:L20)</f>
        <v>330847</v>
      </c>
      <c r="I20" s="28">
        <f>SUM(I21,I24,I25,I41,I43)</f>
        <v>168927</v>
      </c>
      <c r="J20" s="28">
        <f>SUM(J21,J24,J43)</f>
        <v>160895</v>
      </c>
      <c r="K20" s="28">
        <f>SUM(K21,K26,K43)</f>
        <v>1025</v>
      </c>
      <c r="L20" s="30">
        <f>SUM(L21,L45)</f>
        <v>0</v>
      </c>
    </row>
    <row r="21" spans="1:12" ht="12.75" thickTop="1" x14ac:dyDescent="0.25">
      <c r="A21" s="31"/>
      <c r="B21" s="32" t="s">
        <v>31</v>
      </c>
      <c r="C21" s="33">
        <f t="shared" si="0"/>
        <v>0</v>
      </c>
      <c r="D21" s="34">
        <f>SUM(D22:D23)</f>
        <v>0</v>
      </c>
      <c r="E21" s="34">
        <f>SUM(E22:E23)</f>
        <v>0</v>
      </c>
      <c r="F21" s="34">
        <f>SUM(F22:F23)</f>
        <v>0</v>
      </c>
      <c r="G21" s="35">
        <f>SUM(G22:G23)</f>
        <v>0</v>
      </c>
      <c r="H21" s="33">
        <f t="shared" ref="H21:H47" si="1">SUM(I21:L21)</f>
        <v>0</v>
      </c>
      <c r="I21" s="34">
        <f>SUM(I22:I23)</f>
        <v>0</v>
      </c>
      <c r="J21" s="34">
        <f>SUM(J22:J23)</f>
        <v>0</v>
      </c>
      <c r="K21" s="34">
        <f>SUM(K22:K23)</f>
        <v>0</v>
      </c>
      <c r="L21" s="36">
        <f>SUM(L22:L23)</f>
        <v>0</v>
      </c>
    </row>
    <row r="22" spans="1:12" x14ac:dyDescent="0.25">
      <c r="A22" s="37"/>
      <c r="B22" s="38" t="s">
        <v>32</v>
      </c>
      <c r="C22" s="39">
        <f t="shared" si="0"/>
        <v>0</v>
      </c>
      <c r="D22" s="40"/>
      <c r="E22" s="40"/>
      <c r="F22" s="40"/>
      <c r="G22" s="41"/>
      <c r="H22" s="39">
        <f t="shared" si="1"/>
        <v>0</v>
      </c>
      <c r="I22" s="40"/>
      <c r="J22" s="40"/>
      <c r="K22" s="40"/>
      <c r="L22" s="42"/>
    </row>
    <row r="23" spans="1:12" x14ac:dyDescent="0.25">
      <c r="A23" s="43"/>
      <c r="B23" s="44" t="s">
        <v>33</v>
      </c>
      <c r="C23" s="45">
        <f t="shared" si="0"/>
        <v>0</v>
      </c>
      <c r="D23" s="46"/>
      <c r="E23" s="46"/>
      <c r="F23" s="46"/>
      <c r="G23" s="47"/>
      <c r="H23" s="45">
        <f t="shared" si="1"/>
        <v>0</v>
      </c>
      <c r="I23" s="46"/>
      <c r="J23" s="46"/>
      <c r="K23" s="46"/>
      <c r="L23" s="48"/>
    </row>
    <row r="24" spans="1:12" s="24" customFormat="1" ht="24.75" thickBot="1" x14ac:dyDescent="0.3">
      <c r="A24" s="49">
        <v>19300</v>
      </c>
      <c r="B24" s="49" t="s">
        <v>34</v>
      </c>
      <c r="C24" s="50">
        <f t="shared" si="0"/>
        <v>316189</v>
      </c>
      <c r="D24" s="51">
        <v>155408</v>
      </c>
      <c r="E24" s="51">
        <v>160781</v>
      </c>
      <c r="F24" s="52" t="s">
        <v>35</v>
      </c>
      <c r="G24" s="53" t="s">
        <v>35</v>
      </c>
      <c r="H24" s="50">
        <f t="shared" si="1"/>
        <v>329822</v>
      </c>
      <c r="I24" s="51">
        <f>I51</f>
        <v>168927</v>
      </c>
      <c r="J24" s="51">
        <f>J51</f>
        <v>160895</v>
      </c>
      <c r="K24" s="52" t="s">
        <v>35</v>
      </c>
      <c r="L24" s="54" t="s">
        <v>35</v>
      </c>
    </row>
    <row r="25" spans="1:12" s="24" customFormat="1" ht="24.75" thickTop="1" x14ac:dyDescent="0.25">
      <c r="A25" s="55"/>
      <c r="B25" s="56" t="s">
        <v>36</v>
      </c>
      <c r="C25" s="57">
        <f t="shared" si="0"/>
        <v>0</v>
      </c>
      <c r="D25" s="58"/>
      <c r="E25" s="59" t="s">
        <v>35</v>
      </c>
      <c r="F25" s="59" t="s">
        <v>35</v>
      </c>
      <c r="G25" s="60" t="s">
        <v>35</v>
      </c>
      <c r="H25" s="57">
        <f t="shared" si="1"/>
        <v>0</v>
      </c>
      <c r="I25" s="61"/>
      <c r="J25" s="59" t="s">
        <v>35</v>
      </c>
      <c r="K25" s="59" t="s">
        <v>35</v>
      </c>
      <c r="L25" s="62" t="s">
        <v>35</v>
      </c>
    </row>
    <row r="26" spans="1:12" s="24" customFormat="1" ht="36" x14ac:dyDescent="0.25">
      <c r="A26" s="56">
        <v>21300</v>
      </c>
      <c r="B26" s="56" t="s">
        <v>37</v>
      </c>
      <c r="C26" s="57">
        <f t="shared" si="0"/>
        <v>869</v>
      </c>
      <c r="D26" s="59" t="s">
        <v>35</v>
      </c>
      <c r="E26" s="59" t="s">
        <v>35</v>
      </c>
      <c r="F26" s="63">
        <f>SUM(F27,F31,F33,F36)</f>
        <v>869</v>
      </c>
      <c r="G26" s="60" t="s">
        <v>35</v>
      </c>
      <c r="H26" s="57">
        <f t="shared" si="1"/>
        <v>1025</v>
      </c>
      <c r="I26" s="59" t="s">
        <v>35</v>
      </c>
      <c r="J26" s="59" t="s">
        <v>35</v>
      </c>
      <c r="K26" s="63">
        <f>SUM(K27,K31,K33,K36)</f>
        <v>1025</v>
      </c>
      <c r="L26" s="62" t="s">
        <v>35</v>
      </c>
    </row>
    <row r="27" spans="1:12" s="24" customFormat="1" ht="24" x14ac:dyDescent="0.25">
      <c r="A27" s="64">
        <v>21350</v>
      </c>
      <c r="B27" s="56" t="s">
        <v>38</v>
      </c>
      <c r="C27" s="57">
        <f t="shared" si="0"/>
        <v>0</v>
      </c>
      <c r="D27" s="59" t="s">
        <v>35</v>
      </c>
      <c r="E27" s="59" t="s">
        <v>35</v>
      </c>
      <c r="F27" s="63">
        <f>SUM(F28:F30)</f>
        <v>0</v>
      </c>
      <c r="G27" s="60" t="s">
        <v>35</v>
      </c>
      <c r="H27" s="57">
        <f t="shared" si="1"/>
        <v>0</v>
      </c>
      <c r="I27" s="59" t="s">
        <v>35</v>
      </c>
      <c r="J27" s="59" t="s">
        <v>35</v>
      </c>
      <c r="K27" s="63">
        <f>SUM(K28:K30)</f>
        <v>0</v>
      </c>
      <c r="L27" s="62" t="s">
        <v>35</v>
      </c>
    </row>
    <row r="28" spans="1:12" x14ac:dyDescent="0.25">
      <c r="A28" s="37">
        <v>21351</v>
      </c>
      <c r="B28" s="65" t="s">
        <v>39</v>
      </c>
      <c r="C28" s="66">
        <f t="shared" si="0"/>
        <v>0</v>
      </c>
      <c r="D28" s="67" t="s">
        <v>35</v>
      </c>
      <c r="E28" s="67" t="s">
        <v>35</v>
      </c>
      <c r="F28" s="68"/>
      <c r="G28" s="69" t="s">
        <v>35</v>
      </c>
      <c r="H28" s="66">
        <f t="shared" si="1"/>
        <v>0</v>
      </c>
      <c r="I28" s="67" t="s">
        <v>35</v>
      </c>
      <c r="J28" s="67" t="s">
        <v>35</v>
      </c>
      <c r="K28" s="68"/>
      <c r="L28" s="70" t="s">
        <v>35</v>
      </c>
    </row>
    <row r="29" spans="1:12" x14ac:dyDescent="0.25">
      <c r="A29" s="43">
        <v>21352</v>
      </c>
      <c r="B29" s="71" t="s">
        <v>40</v>
      </c>
      <c r="C29" s="72">
        <f t="shared" si="0"/>
        <v>0</v>
      </c>
      <c r="D29" s="73" t="s">
        <v>35</v>
      </c>
      <c r="E29" s="73" t="s">
        <v>35</v>
      </c>
      <c r="F29" s="74"/>
      <c r="G29" s="75" t="s">
        <v>35</v>
      </c>
      <c r="H29" s="72">
        <f t="shared" si="1"/>
        <v>0</v>
      </c>
      <c r="I29" s="73" t="s">
        <v>35</v>
      </c>
      <c r="J29" s="73" t="s">
        <v>35</v>
      </c>
      <c r="K29" s="74"/>
      <c r="L29" s="76" t="s">
        <v>35</v>
      </c>
    </row>
    <row r="30" spans="1:12" ht="24" x14ac:dyDescent="0.25">
      <c r="A30" s="43">
        <v>21359</v>
      </c>
      <c r="B30" s="71" t="s">
        <v>41</v>
      </c>
      <c r="C30" s="72">
        <f t="shared" si="0"/>
        <v>0</v>
      </c>
      <c r="D30" s="73" t="s">
        <v>35</v>
      </c>
      <c r="E30" s="73" t="s">
        <v>35</v>
      </c>
      <c r="F30" s="74"/>
      <c r="G30" s="75" t="s">
        <v>35</v>
      </c>
      <c r="H30" s="72">
        <f t="shared" si="1"/>
        <v>0</v>
      </c>
      <c r="I30" s="73" t="s">
        <v>35</v>
      </c>
      <c r="J30" s="73" t="s">
        <v>35</v>
      </c>
      <c r="K30" s="74"/>
      <c r="L30" s="76" t="s">
        <v>35</v>
      </c>
    </row>
    <row r="31" spans="1:12" s="24" customFormat="1" ht="36" x14ac:dyDescent="0.25">
      <c r="A31" s="64">
        <v>21370</v>
      </c>
      <c r="B31" s="56" t="s">
        <v>42</v>
      </c>
      <c r="C31" s="57">
        <f t="shared" si="0"/>
        <v>0</v>
      </c>
      <c r="D31" s="59" t="s">
        <v>35</v>
      </c>
      <c r="E31" s="59" t="s">
        <v>35</v>
      </c>
      <c r="F31" s="63">
        <f>SUM(F32)</f>
        <v>0</v>
      </c>
      <c r="G31" s="60" t="s">
        <v>35</v>
      </c>
      <c r="H31" s="57">
        <f t="shared" si="1"/>
        <v>0</v>
      </c>
      <c r="I31" s="59" t="s">
        <v>35</v>
      </c>
      <c r="J31" s="59" t="s">
        <v>35</v>
      </c>
      <c r="K31" s="63">
        <f>SUM(K32)</f>
        <v>0</v>
      </c>
      <c r="L31" s="62" t="s">
        <v>35</v>
      </c>
    </row>
    <row r="32" spans="1:12" ht="36" x14ac:dyDescent="0.25">
      <c r="A32" s="77">
        <v>21379</v>
      </c>
      <c r="B32" s="78" t="s">
        <v>43</v>
      </c>
      <c r="C32" s="79">
        <f t="shared" si="0"/>
        <v>0</v>
      </c>
      <c r="D32" s="80" t="s">
        <v>35</v>
      </c>
      <c r="E32" s="80" t="s">
        <v>35</v>
      </c>
      <c r="F32" s="81"/>
      <c r="G32" s="82" t="s">
        <v>35</v>
      </c>
      <c r="H32" s="79">
        <f t="shared" si="1"/>
        <v>0</v>
      </c>
      <c r="I32" s="80" t="s">
        <v>35</v>
      </c>
      <c r="J32" s="80" t="s">
        <v>35</v>
      </c>
      <c r="K32" s="81"/>
      <c r="L32" s="83" t="s">
        <v>35</v>
      </c>
    </row>
    <row r="33" spans="1:12" s="24" customFormat="1" x14ac:dyDescent="0.25">
      <c r="A33" s="64">
        <v>21380</v>
      </c>
      <c r="B33" s="56" t="s">
        <v>44</v>
      </c>
      <c r="C33" s="57">
        <f t="shared" si="0"/>
        <v>0</v>
      </c>
      <c r="D33" s="59" t="s">
        <v>35</v>
      </c>
      <c r="E33" s="59" t="s">
        <v>35</v>
      </c>
      <c r="F33" s="63">
        <f>SUM(F34:F35)</f>
        <v>0</v>
      </c>
      <c r="G33" s="60" t="s">
        <v>35</v>
      </c>
      <c r="H33" s="57">
        <f t="shared" si="1"/>
        <v>0</v>
      </c>
      <c r="I33" s="59" t="s">
        <v>35</v>
      </c>
      <c r="J33" s="59" t="s">
        <v>35</v>
      </c>
      <c r="K33" s="63">
        <f>SUM(K34:K35)</f>
        <v>0</v>
      </c>
      <c r="L33" s="62" t="s">
        <v>35</v>
      </c>
    </row>
    <row r="34" spans="1:12" x14ac:dyDescent="0.25">
      <c r="A34" s="38">
        <v>21381</v>
      </c>
      <c r="B34" s="65" t="s">
        <v>45</v>
      </c>
      <c r="C34" s="66">
        <f t="shared" si="0"/>
        <v>0</v>
      </c>
      <c r="D34" s="67" t="s">
        <v>35</v>
      </c>
      <c r="E34" s="67" t="s">
        <v>35</v>
      </c>
      <c r="F34" s="68"/>
      <c r="G34" s="69" t="s">
        <v>35</v>
      </c>
      <c r="H34" s="66">
        <f t="shared" si="1"/>
        <v>0</v>
      </c>
      <c r="I34" s="67" t="s">
        <v>35</v>
      </c>
      <c r="J34" s="67" t="s">
        <v>35</v>
      </c>
      <c r="K34" s="68"/>
      <c r="L34" s="70" t="s">
        <v>35</v>
      </c>
    </row>
    <row r="35" spans="1:12" ht="24" x14ac:dyDescent="0.25">
      <c r="A35" s="44">
        <v>21383</v>
      </c>
      <c r="B35" s="71" t="s">
        <v>46</v>
      </c>
      <c r="C35" s="72">
        <f>SUM(D35:G35)</f>
        <v>0</v>
      </c>
      <c r="D35" s="73" t="s">
        <v>35</v>
      </c>
      <c r="E35" s="73" t="s">
        <v>35</v>
      </c>
      <c r="F35" s="74"/>
      <c r="G35" s="75" t="s">
        <v>35</v>
      </c>
      <c r="H35" s="72">
        <f t="shared" si="1"/>
        <v>0</v>
      </c>
      <c r="I35" s="73" t="s">
        <v>35</v>
      </c>
      <c r="J35" s="73" t="s">
        <v>35</v>
      </c>
      <c r="K35" s="74"/>
      <c r="L35" s="76" t="s">
        <v>35</v>
      </c>
    </row>
    <row r="36" spans="1:12" s="24" customFormat="1" ht="25.5" customHeight="1" x14ac:dyDescent="0.25">
      <c r="A36" s="64">
        <v>21390</v>
      </c>
      <c r="B36" s="56" t="s">
        <v>47</v>
      </c>
      <c r="C36" s="57">
        <f t="shared" si="0"/>
        <v>869</v>
      </c>
      <c r="D36" s="59" t="s">
        <v>35</v>
      </c>
      <c r="E36" s="59" t="s">
        <v>35</v>
      </c>
      <c r="F36" s="63">
        <f>SUM(F37:F40)</f>
        <v>869</v>
      </c>
      <c r="G36" s="60" t="s">
        <v>35</v>
      </c>
      <c r="H36" s="57">
        <f t="shared" si="1"/>
        <v>1025</v>
      </c>
      <c r="I36" s="59" t="s">
        <v>35</v>
      </c>
      <c r="J36" s="59" t="s">
        <v>35</v>
      </c>
      <c r="K36" s="63">
        <f>SUM(K37:K40)</f>
        <v>1025</v>
      </c>
      <c r="L36" s="62" t="s">
        <v>35</v>
      </c>
    </row>
    <row r="37" spans="1:12" ht="24" x14ac:dyDescent="0.25">
      <c r="A37" s="38">
        <v>21391</v>
      </c>
      <c r="B37" s="65" t="s">
        <v>48</v>
      </c>
      <c r="C37" s="66">
        <f t="shared" si="0"/>
        <v>0</v>
      </c>
      <c r="D37" s="67" t="s">
        <v>35</v>
      </c>
      <c r="E37" s="67" t="s">
        <v>35</v>
      </c>
      <c r="F37" s="68"/>
      <c r="G37" s="69" t="s">
        <v>35</v>
      </c>
      <c r="H37" s="66">
        <f t="shared" si="1"/>
        <v>0</v>
      </c>
      <c r="I37" s="67" t="s">
        <v>35</v>
      </c>
      <c r="J37" s="67" t="s">
        <v>35</v>
      </c>
      <c r="K37" s="68"/>
      <c r="L37" s="70" t="s">
        <v>35</v>
      </c>
    </row>
    <row r="38" spans="1:12" x14ac:dyDescent="0.25">
      <c r="A38" s="44">
        <v>21393</v>
      </c>
      <c r="B38" s="71" t="s">
        <v>49</v>
      </c>
      <c r="C38" s="72">
        <f t="shared" si="0"/>
        <v>0</v>
      </c>
      <c r="D38" s="73" t="s">
        <v>35</v>
      </c>
      <c r="E38" s="73" t="s">
        <v>35</v>
      </c>
      <c r="F38" s="74"/>
      <c r="G38" s="75" t="s">
        <v>35</v>
      </c>
      <c r="H38" s="72">
        <f t="shared" si="1"/>
        <v>0</v>
      </c>
      <c r="I38" s="73" t="s">
        <v>35</v>
      </c>
      <c r="J38" s="73" t="s">
        <v>35</v>
      </c>
      <c r="K38" s="74"/>
      <c r="L38" s="76" t="s">
        <v>35</v>
      </c>
    </row>
    <row r="39" spans="1:12" x14ac:dyDescent="0.25">
      <c r="A39" s="44">
        <v>21395</v>
      </c>
      <c r="B39" s="71" t="s">
        <v>50</v>
      </c>
      <c r="C39" s="72">
        <f t="shared" si="0"/>
        <v>0</v>
      </c>
      <c r="D39" s="73" t="s">
        <v>35</v>
      </c>
      <c r="E39" s="73" t="s">
        <v>35</v>
      </c>
      <c r="F39" s="74"/>
      <c r="G39" s="75" t="s">
        <v>35</v>
      </c>
      <c r="H39" s="72">
        <f t="shared" si="1"/>
        <v>0</v>
      </c>
      <c r="I39" s="73" t="s">
        <v>35</v>
      </c>
      <c r="J39" s="73" t="s">
        <v>35</v>
      </c>
      <c r="K39" s="74"/>
      <c r="L39" s="76" t="s">
        <v>35</v>
      </c>
    </row>
    <row r="40" spans="1:12" ht="24" x14ac:dyDescent="0.25">
      <c r="A40" s="84">
        <v>21399</v>
      </c>
      <c r="B40" s="85" t="s">
        <v>51</v>
      </c>
      <c r="C40" s="86">
        <f t="shared" si="0"/>
        <v>869</v>
      </c>
      <c r="D40" s="87" t="s">
        <v>35</v>
      </c>
      <c r="E40" s="87" t="s">
        <v>35</v>
      </c>
      <c r="F40" s="88">
        <v>869</v>
      </c>
      <c r="G40" s="89" t="s">
        <v>35</v>
      </c>
      <c r="H40" s="86">
        <f t="shared" si="1"/>
        <v>1025</v>
      </c>
      <c r="I40" s="87" t="s">
        <v>35</v>
      </c>
      <c r="J40" s="87" t="s">
        <v>35</v>
      </c>
      <c r="K40" s="88">
        <f>869+156</f>
        <v>1025</v>
      </c>
      <c r="L40" s="90" t="s">
        <v>35</v>
      </c>
    </row>
    <row r="41" spans="1:12" s="24" customFormat="1" ht="26.25" customHeight="1" x14ac:dyDescent="0.25">
      <c r="A41" s="91">
        <v>21420</v>
      </c>
      <c r="B41" s="92" t="s">
        <v>52</v>
      </c>
      <c r="C41" s="93">
        <f>SUM(D41:G41)</f>
        <v>0</v>
      </c>
      <c r="D41" s="94">
        <f>SUM(D42)</f>
        <v>0</v>
      </c>
      <c r="E41" s="95" t="s">
        <v>35</v>
      </c>
      <c r="F41" s="95" t="s">
        <v>35</v>
      </c>
      <c r="G41" s="96" t="s">
        <v>35</v>
      </c>
      <c r="H41" s="93">
        <f>SUM(I41:L41)</f>
        <v>0</v>
      </c>
      <c r="I41" s="94">
        <f>SUM(I42)</f>
        <v>0</v>
      </c>
      <c r="J41" s="95" t="s">
        <v>35</v>
      </c>
      <c r="K41" s="95" t="s">
        <v>35</v>
      </c>
      <c r="L41" s="97" t="s">
        <v>35</v>
      </c>
    </row>
    <row r="42" spans="1:12" s="24" customFormat="1" ht="26.25" customHeight="1" x14ac:dyDescent="0.25">
      <c r="A42" s="84">
        <v>21429</v>
      </c>
      <c r="B42" s="85" t="s">
        <v>53</v>
      </c>
      <c r="C42" s="86">
        <f>SUM(D42:G42)</f>
        <v>0</v>
      </c>
      <c r="D42" s="98"/>
      <c r="E42" s="87" t="s">
        <v>35</v>
      </c>
      <c r="F42" s="87" t="s">
        <v>35</v>
      </c>
      <c r="G42" s="89" t="s">
        <v>35</v>
      </c>
      <c r="H42" s="86">
        <f t="shared" ref="H42:H44" si="2">SUM(I42:L42)</f>
        <v>0</v>
      </c>
      <c r="I42" s="98"/>
      <c r="J42" s="87" t="s">
        <v>35</v>
      </c>
      <c r="K42" s="87" t="s">
        <v>35</v>
      </c>
      <c r="L42" s="90" t="s">
        <v>35</v>
      </c>
    </row>
    <row r="43" spans="1:12" s="24" customFormat="1" ht="24" x14ac:dyDescent="0.25">
      <c r="A43" s="64">
        <v>21490</v>
      </c>
      <c r="B43" s="56" t="s">
        <v>54</v>
      </c>
      <c r="C43" s="57">
        <f t="shared" si="0"/>
        <v>0</v>
      </c>
      <c r="D43" s="99">
        <f>D44</f>
        <v>0</v>
      </c>
      <c r="E43" s="99">
        <f t="shared" ref="E43:F43" si="3">E44</f>
        <v>0</v>
      </c>
      <c r="F43" s="99">
        <f t="shared" si="3"/>
        <v>0</v>
      </c>
      <c r="G43" s="60" t="s">
        <v>35</v>
      </c>
      <c r="H43" s="100">
        <f t="shared" si="2"/>
        <v>0</v>
      </c>
      <c r="I43" s="99">
        <f>I44</f>
        <v>0</v>
      </c>
      <c r="J43" s="99">
        <f t="shared" ref="J43:K43" si="4">J44</f>
        <v>0</v>
      </c>
      <c r="K43" s="99">
        <f t="shared" si="4"/>
        <v>0</v>
      </c>
      <c r="L43" s="62" t="s">
        <v>35</v>
      </c>
    </row>
    <row r="44" spans="1:12" s="24" customFormat="1" ht="24" x14ac:dyDescent="0.25">
      <c r="A44" s="44">
        <v>21499</v>
      </c>
      <c r="B44" s="71" t="s">
        <v>55</v>
      </c>
      <c r="C44" s="79">
        <f>SUM(D44:G44)</f>
        <v>0</v>
      </c>
      <c r="D44" s="101"/>
      <c r="E44" s="102"/>
      <c r="F44" s="102"/>
      <c r="G44" s="103" t="s">
        <v>35</v>
      </c>
      <c r="H44" s="104">
        <f t="shared" si="2"/>
        <v>0</v>
      </c>
      <c r="I44" s="40"/>
      <c r="J44" s="105"/>
      <c r="K44" s="105"/>
      <c r="L44" s="106" t="s">
        <v>35</v>
      </c>
    </row>
    <row r="45" spans="1:12" ht="12.75" customHeight="1" x14ac:dyDescent="0.25">
      <c r="A45" s="107">
        <v>23000</v>
      </c>
      <c r="B45" s="108" t="s">
        <v>56</v>
      </c>
      <c r="C45" s="109">
        <f>SUM(D45:G45)</f>
        <v>0</v>
      </c>
      <c r="D45" s="59" t="s">
        <v>35</v>
      </c>
      <c r="E45" s="59" t="s">
        <v>35</v>
      </c>
      <c r="F45" s="59" t="s">
        <v>35</v>
      </c>
      <c r="G45" s="99">
        <f>SUM(G46:G47)</f>
        <v>0</v>
      </c>
      <c r="H45" s="109">
        <f t="shared" si="1"/>
        <v>0</v>
      </c>
      <c r="I45" s="87" t="s">
        <v>35</v>
      </c>
      <c r="J45" s="87" t="s">
        <v>35</v>
      </c>
      <c r="K45" s="87" t="s">
        <v>35</v>
      </c>
      <c r="L45" s="110">
        <f>SUM(L46:L47)</f>
        <v>0</v>
      </c>
    </row>
    <row r="46" spans="1:12" ht="24" x14ac:dyDescent="0.25">
      <c r="A46" s="111">
        <v>23410</v>
      </c>
      <c r="B46" s="112" t="s">
        <v>57</v>
      </c>
      <c r="C46" s="113">
        <f t="shared" si="0"/>
        <v>0</v>
      </c>
      <c r="D46" s="95" t="s">
        <v>35</v>
      </c>
      <c r="E46" s="95" t="s">
        <v>35</v>
      </c>
      <c r="F46" s="95" t="s">
        <v>35</v>
      </c>
      <c r="G46" s="114"/>
      <c r="H46" s="113">
        <f t="shared" si="1"/>
        <v>0</v>
      </c>
      <c r="I46" s="95" t="s">
        <v>35</v>
      </c>
      <c r="J46" s="95" t="s">
        <v>35</v>
      </c>
      <c r="K46" s="95" t="s">
        <v>35</v>
      </c>
      <c r="L46" s="115"/>
    </row>
    <row r="47" spans="1:12" ht="24" x14ac:dyDescent="0.25">
      <c r="A47" s="111">
        <v>23510</v>
      </c>
      <c r="B47" s="112" t="s">
        <v>58</v>
      </c>
      <c r="C47" s="93">
        <f t="shared" si="0"/>
        <v>0</v>
      </c>
      <c r="D47" s="95" t="s">
        <v>35</v>
      </c>
      <c r="E47" s="95" t="s">
        <v>35</v>
      </c>
      <c r="F47" s="95" t="s">
        <v>35</v>
      </c>
      <c r="G47" s="114"/>
      <c r="H47" s="93">
        <f t="shared" si="1"/>
        <v>0</v>
      </c>
      <c r="I47" s="95" t="s">
        <v>35</v>
      </c>
      <c r="J47" s="95" t="s">
        <v>35</v>
      </c>
      <c r="K47" s="95" t="s">
        <v>35</v>
      </c>
      <c r="L47" s="115"/>
    </row>
    <row r="48" spans="1:12" x14ac:dyDescent="0.25">
      <c r="A48" s="116"/>
      <c r="B48" s="112"/>
      <c r="C48" s="117"/>
      <c r="D48" s="95"/>
      <c r="E48" s="95"/>
      <c r="F48" s="94"/>
      <c r="G48" s="118"/>
      <c r="H48" s="117"/>
      <c r="I48" s="95"/>
      <c r="J48" s="95"/>
      <c r="K48" s="94"/>
      <c r="L48" s="119"/>
    </row>
    <row r="49" spans="1:12" s="24" customFormat="1" x14ac:dyDescent="0.25">
      <c r="A49" s="120"/>
      <c r="B49" s="121" t="s">
        <v>59</v>
      </c>
      <c r="C49" s="122"/>
      <c r="D49" s="123"/>
      <c r="E49" s="123"/>
      <c r="F49" s="123"/>
      <c r="G49" s="124"/>
      <c r="H49" s="122"/>
      <c r="I49" s="123"/>
      <c r="J49" s="123"/>
      <c r="K49" s="123"/>
      <c r="L49" s="125"/>
    </row>
    <row r="50" spans="1:12" s="24" customFormat="1" ht="12.75" thickBot="1" x14ac:dyDescent="0.3">
      <c r="A50" s="126"/>
      <c r="B50" s="25" t="s">
        <v>60</v>
      </c>
      <c r="C50" s="127">
        <f t="shared" ref="C50:C113" si="5">SUM(D50:G50)</f>
        <v>317058</v>
      </c>
      <c r="D50" s="128">
        <f>SUM(D51,D283)</f>
        <v>155408</v>
      </c>
      <c r="E50" s="128">
        <f>SUM(E51,E283)</f>
        <v>160781</v>
      </c>
      <c r="F50" s="128">
        <f>SUM(F51,F283)</f>
        <v>869</v>
      </c>
      <c r="G50" s="129">
        <f>SUM(G51,G283)</f>
        <v>0</v>
      </c>
      <c r="H50" s="127">
        <f t="shared" ref="H50:H113" si="6">SUM(I50:L50)</f>
        <v>330847</v>
      </c>
      <c r="I50" s="128">
        <f>SUM(I51,I283)</f>
        <v>168927</v>
      </c>
      <c r="J50" s="128">
        <f>SUM(J51,J283)</f>
        <v>160895</v>
      </c>
      <c r="K50" s="128">
        <f>SUM(K51,K283)</f>
        <v>1025</v>
      </c>
      <c r="L50" s="130">
        <f>SUM(L51,L283)</f>
        <v>0</v>
      </c>
    </row>
    <row r="51" spans="1:12" s="24" customFormat="1" ht="36.75" thickTop="1" x14ac:dyDescent="0.25">
      <c r="A51" s="131"/>
      <c r="B51" s="132" t="s">
        <v>61</v>
      </c>
      <c r="C51" s="133">
        <f t="shared" si="5"/>
        <v>317058</v>
      </c>
      <c r="D51" s="134">
        <f>SUM(D52,D194)</f>
        <v>155408</v>
      </c>
      <c r="E51" s="134">
        <f>SUM(E52,E194)</f>
        <v>160781</v>
      </c>
      <c r="F51" s="134">
        <f>SUM(F52,F194)</f>
        <v>869</v>
      </c>
      <c r="G51" s="135">
        <f>SUM(G52,G194)</f>
        <v>0</v>
      </c>
      <c r="H51" s="133">
        <f t="shared" si="6"/>
        <v>330847</v>
      </c>
      <c r="I51" s="134">
        <f>SUM(I52,I194)</f>
        <v>168927</v>
      </c>
      <c r="J51" s="134">
        <f>SUM(J52,J194)</f>
        <v>160895</v>
      </c>
      <c r="K51" s="134">
        <f>SUM(K52,K194)</f>
        <v>1025</v>
      </c>
      <c r="L51" s="136">
        <f>SUM(L52,L194)</f>
        <v>0</v>
      </c>
    </row>
    <row r="52" spans="1:12" s="24" customFormat="1" ht="24" x14ac:dyDescent="0.25">
      <c r="A52" s="137"/>
      <c r="B52" s="18" t="s">
        <v>62</v>
      </c>
      <c r="C52" s="138">
        <f t="shared" si="5"/>
        <v>315513</v>
      </c>
      <c r="D52" s="139">
        <f>SUM(D53,D75,D173,D187)</f>
        <v>153863</v>
      </c>
      <c r="E52" s="139">
        <f>SUM(E53,E75,E173,E187)</f>
        <v>160781</v>
      </c>
      <c r="F52" s="139">
        <f>SUM(F53,F75,F173,F187)</f>
        <v>869</v>
      </c>
      <c r="G52" s="140">
        <f>SUM(G53,G75,G173,G187)</f>
        <v>0</v>
      </c>
      <c r="H52" s="138">
        <f t="shared" si="6"/>
        <v>329347</v>
      </c>
      <c r="I52" s="139">
        <f>SUM(I53,I75,I173,I187)</f>
        <v>167427</v>
      </c>
      <c r="J52" s="139">
        <f>SUM(J53,J75,J173,J187)</f>
        <v>160895</v>
      </c>
      <c r="K52" s="139">
        <f>SUM(K53,K75,K173,K187)</f>
        <v>1025</v>
      </c>
      <c r="L52" s="141">
        <f>SUM(L53,L75,L173,L187)</f>
        <v>0</v>
      </c>
    </row>
    <row r="53" spans="1:12" s="24" customFormat="1" x14ac:dyDescent="0.25">
      <c r="A53" s="142">
        <v>1000</v>
      </c>
      <c r="B53" s="142" t="s">
        <v>63</v>
      </c>
      <c r="C53" s="143">
        <f t="shared" si="5"/>
        <v>289882</v>
      </c>
      <c r="D53" s="144">
        <f>SUM(D54,D67)</f>
        <v>129101</v>
      </c>
      <c r="E53" s="144">
        <f>SUM(E54,E67)</f>
        <v>160781</v>
      </c>
      <c r="F53" s="144">
        <f>SUM(F54,F67)</f>
        <v>0</v>
      </c>
      <c r="G53" s="145">
        <f>SUM(G54,G67)</f>
        <v>0</v>
      </c>
      <c r="H53" s="143">
        <f t="shared" si="6"/>
        <v>306319</v>
      </c>
      <c r="I53" s="144">
        <f>SUM(I54,I67)</f>
        <v>145424</v>
      </c>
      <c r="J53" s="144">
        <f>SUM(J54,J67)</f>
        <v>160895</v>
      </c>
      <c r="K53" s="144">
        <f>SUM(K54,K67)</f>
        <v>0</v>
      </c>
      <c r="L53" s="146">
        <f>SUM(L54,L67)</f>
        <v>0</v>
      </c>
    </row>
    <row r="54" spans="1:12" x14ac:dyDescent="0.25">
      <c r="A54" s="56">
        <v>1100</v>
      </c>
      <c r="B54" s="147" t="s">
        <v>64</v>
      </c>
      <c r="C54" s="57">
        <f t="shared" si="5"/>
        <v>220032</v>
      </c>
      <c r="D54" s="63">
        <f>SUM(D55,D58,D66)</f>
        <v>90740</v>
      </c>
      <c r="E54" s="63">
        <f>SUM(E55,E58,E66)</f>
        <v>129292</v>
      </c>
      <c r="F54" s="63">
        <f>SUM(F55,F58,F66)</f>
        <v>0</v>
      </c>
      <c r="G54" s="148">
        <f>SUM(G55,G58,G66)</f>
        <v>0</v>
      </c>
      <c r="H54" s="57">
        <f t="shared" si="6"/>
        <v>232047</v>
      </c>
      <c r="I54" s="63">
        <f>SUM(I55,I58,I66)</f>
        <v>103287</v>
      </c>
      <c r="J54" s="63">
        <f>SUM(J55,J58,J66)</f>
        <v>128760</v>
      </c>
      <c r="K54" s="63">
        <f>SUM(K55,K58,K66)</f>
        <v>0</v>
      </c>
      <c r="L54" s="149">
        <f>SUM(L55,L58,L66)</f>
        <v>0</v>
      </c>
    </row>
    <row r="55" spans="1:12" x14ac:dyDescent="0.25">
      <c r="A55" s="150">
        <v>1110</v>
      </c>
      <c r="B55" s="112" t="s">
        <v>65</v>
      </c>
      <c r="C55" s="117">
        <f t="shared" si="5"/>
        <v>183845</v>
      </c>
      <c r="D55" s="151">
        <f>SUM(D56:D57)</f>
        <v>69834</v>
      </c>
      <c r="E55" s="151">
        <f>SUM(E56:E57)</f>
        <v>114011</v>
      </c>
      <c r="F55" s="151">
        <f>SUM(F56:F57)</f>
        <v>0</v>
      </c>
      <c r="G55" s="152">
        <f>SUM(G56:G57)</f>
        <v>0</v>
      </c>
      <c r="H55" s="117">
        <f t="shared" si="6"/>
        <v>198085</v>
      </c>
      <c r="I55" s="151">
        <f>SUM(I56:I57)</f>
        <v>83133</v>
      </c>
      <c r="J55" s="151">
        <f>SUM(J56:J57)</f>
        <v>114952</v>
      </c>
      <c r="K55" s="151">
        <f>SUM(K56:K57)</f>
        <v>0</v>
      </c>
      <c r="L55" s="153">
        <f>SUM(L56:L57)</f>
        <v>0</v>
      </c>
    </row>
    <row r="56" spans="1:12" x14ac:dyDescent="0.25">
      <c r="A56" s="38">
        <v>1111</v>
      </c>
      <c r="B56" s="65" t="s">
        <v>66</v>
      </c>
      <c r="C56" s="66">
        <f t="shared" si="5"/>
        <v>0</v>
      </c>
      <c r="D56" s="68"/>
      <c r="E56" s="68"/>
      <c r="F56" s="68"/>
      <c r="G56" s="154"/>
      <c r="H56" s="66">
        <f t="shared" si="6"/>
        <v>0</v>
      </c>
      <c r="I56" s="68"/>
      <c r="J56" s="68"/>
      <c r="K56" s="68"/>
      <c r="L56" s="155"/>
    </row>
    <row r="57" spans="1:12" ht="24" customHeight="1" x14ac:dyDescent="0.25">
      <c r="A57" s="44">
        <v>1119</v>
      </c>
      <c r="B57" s="71" t="s">
        <v>67</v>
      </c>
      <c r="C57" s="72">
        <f t="shared" si="5"/>
        <v>183845</v>
      </c>
      <c r="D57" s="74">
        <v>69834</v>
      </c>
      <c r="E57" s="74">
        <v>114011</v>
      </c>
      <c r="F57" s="74"/>
      <c r="G57" s="157"/>
      <c r="H57" s="72">
        <f t="shared" si="6"/>
        <v>198085</v>
      </c>
      <c r="I57" s="74">
        <v>83133</v>
      </c>
      <c r="J57" s="74">
        <v>114952</v>
      </c>
      <c r="K57" s="74"/>
      <c r="L57" s="158"/>
    </row>
    <row r="58" spans="1:12" x14ac:dyDescent="0.25">
      <c r="A58" s="159">
        <v>1140</v>
      </c>
      <c r="B58" s="71" t="s">
        <v>68</v>
      </c>
      <c r="C58" s="72">
        <f t="shared" si="5"/>
        <v>34687</v>
      </c>
      <c r="D58" s="160">
        <f>SUM(D59:D65)</f>
        <v>19406</v>
      </c>
      <c r="E58" s="160">
        <f>SUM(E59:E65)</f>
        <v>15281</v>
      </c>
      <c r="F58" s="160">
        <f>SUM(F59:F65)</f>
        <v>0</v>
      </c>
      <c r="G58" s="161">
        <f>SUM(G59:G65)</f>
        <v>0</v>
      </c>
      <c r="H58" s="72">
        <f t="shared" si="6"/>
        <v>31852</v>
      </c>
      <c r="I58" s="160">
        <f>SUM(I59:I65)</f>
        <v>18044</v>
      </c>
      <c r="J58" s="160">
        <f>SUM(J59:J65)</f>
        <v>13808</v>
      </c>
      <c r="K58" s="160">
        <f>SUM(K59:K65)</f>
        <v>0</v>
      </c>
      <c r="L58" s="162">
        <f>SUM(L59:L65)</f>
        <v>0</v>
      </c>
    </row>
    <row r="59" spans="1:12" x14ac:dyDescent="0.25">
      <c r="A59" s="44">
        <v>1141</v>
      </c>
      <c r="B59" s="71" t="s">
        <v>69</v>
      </c>
      <c r="C59" s="72">
        <f t="shared" si="5"/>
        <v>3760</v>
      </c>
      <c r="D59" s="74">
        <v>3760</v>
      </c>
      <c r="E59" s="74"/>
      <c r="F59" s="74"/>
      <c r="G59" s="157"/>
      <c r="H59" s="72">
        <f t="shared" si="6"/>
        <v>4153</v>
      </c>
      <c r="I59" s="74">
        <v>4153</v>
      </c>
      <c r="J59" s="74"/>
      <c r="K59" s="74"/>
      <c r="L59" s="158"/>
    </row>
    <row r="60" spans="1:12" ht="24.75" customHeight="1" x14ac:dyDescent="0.25">
      <c r="A60" s="44">
        <v>1142</v>
      </c>
      <c r="B60" s="71" t="s">
        <v>70</v>
      </c>
      <c r="C60" s="72">
        <f t="shared" si="5"/>
        <v>989</v>
      </c>
      <c r="D60" s="74">
        <v>989</v>
      </c>
      <c r="E60" s="74"/>
      <c r="F60" s="74"/>
      <c r="G60" s="157"/>
      <c r="H60" s="72">
        <f t="shared" si="6"/>
        <v>1093</v>
      </c>
      <c r="I60" s="74">
        <v>1093</v>
      </c>
      <c r="J60" s="74"/>
      <c r="K60" s="74"/>
      <c r="L60" s="158"/>
    </row>
    <row r="61" spans="1:12" ht="24" x14ac:dyDescent="0.25">
      <c r="A61" s="44">
        <v>1145</v>
      </c>
      <c r="B61" s="71" t="s">
        <v>71</v>
      </c>
      <c r="C61" s="72">
        <f t="shared" si="5"/>
        <v>11895</v>
      </c>
      <c r="D61" s="74"/>
      <c r="E61" s="74">
        <v>11895</v>
      </c>
      <c r="F61" s="74"/>
      <c r="G61" s="157"/>
      <c r="H61" s="72">
        <f t="shared" si="6"/>
        <v>9920</v>
      </c>
      <c r="I61" s="74"/>
      <c r="J61" s="74">
        <v>9920</v>
      </c>
      <c r="K61" s="74"/>
      <c r="L61" s="158"/>
    </row>
    <row r="62" spans="1:12" ht="27.75" customHeight="1" x14ac:dyDescent="0.25">
      <c r="A62" s="44">
        <v>1146</v>
      </c>
      <c r="B62" s="71" t="s">
        <v>72</v>
      </c>
      <c r="C62" s="72">
        <f t="shared" si="5"/>
        <v>0</v>
      </c>
      <c r="D62" s="74"/>
      <c r="E62" s="74"/>
      <c r="F62" s="74"/>
      <c r="G62" s="157"/>
      <c r="H62" s="72">
        <f t="shared" si="6"/>
        <v>0</v>
      </c>
      <c r="I62" s="74"/>
      <c r="J62" s="74"/>
      <c r="K62" s="74"/>
      <c r="L62" s="158"/>
    </row>
    <row r="63" spans="1:12" x14ac:dyDescent="0.25">
      <c r="A63" s="44">
        <v>1147</v>
      </c>
      <c r="B63" s="71" t="s">
        <v>73</v>
      </c>
      <c r="C63" s="72">
        <f t="shared" si="5"/>
        <v>1884</v>
      </c>
      <c r="D63" s="74">
        <f>1434+450</f>
        <v>1884</v>
      </c>
      <c r="E63" s="74"/>
      <c r="F63" s="74"/>
      <c r="G63" s="157"/>
      <c r="H63" s="72">
        <f t="shared" si="6"/>
        <v>1689</v>
      </c>
      <c r="I63" s="74">
        <v>1689</v>
      </c>
      <c r="J63" s="74"/>
      <c r="K63" s="74"/>
      <c r="L63" s="158"/>
    </row>
    <row r="64" spans="1:12" x14ac:dyDescent="0.25">
      <c r="A64" s="44">
        <v>1148</v>
      </c>
      <c r="B64" s="71" t="s">
        <v>74</v>
      </c>
      <c r="C64" s="72">
        <f t="shared" si="5"/>
        <v>12773</v>
      </c>
      <c r="D64" s="74">
        <f>5052+7721</f>
        <v>12773</v>
      </c>
      <c r="E64" s="74"/>
      <c r="F64" s="74"/>
      <c r="G64" s="157"/>
      <c r="H64" s="72">
        <f t="shared" si="6"/>
        <v>11109</v>
      </c>
      <c r="I64" s="74">
        <v>11109</v>
      </c>
      <c r="J64" s="74"/>
      <c r="K64" s="74"/>
      <c r="L64" s="158"/>
    </row>
    <row r="65" spans="1:12" ht="24" customHeight="1" x14ac:dyDescent="0.25">
      <c r="A65" s="44">
        <v>1149</v>
      </c>
      <c r="B65" s="71" t="s">
        <v>75</v>
      </c>
      <c r="C65" s="72">
        <f t="shared" si="5"/>
        <v>3386</v>
      </c>
      <c r="D65" s="74"/>
      <c r="E65" s="74">
        <v>3386</v>
      </c>
      <c r="F65" s="74"/>
      <c r="G65" s="157"/>
      <c r="H65" s="72">
        <f t="shared" si="6"/>
        <v>3888</v>
      </c>
      <c r="I65" s="74"/>
      <c r="J65" s="74">
        <v>3888</v>
      </c>
      <c r="K65" s="74"/>
      <c r="L65" s="158"/>
    </row>
    <row r="66" spans="1:12" ht="36" x14ac:dyDescent="0.25">
      <c r="A66" s="150">
        <v>1150</v>
      </c>
      <c r="B66" s="112" t="s">
        <v>76</v>
      </c>
      <c r="C66" s="117">
        <f t="shared" si="5"/>
        <v>1500</v>
      </c>
      <c r="D66" s="163">
        <v>1500</v>
      </c>
      <c r="E66" s="163"/>
      <c r="F66" s="163"/>
      <c r="G66" s="164"/>
      <c r="H66" s="117">
        <f t="shared" si="6"/>
        <v>2110</v>
      </c>
      <c r="I66" s="163">
        <v>2110</v>
      </c>
      <c r="J66" s="163"/>
      <c r="K66" s="163"/>
      <c r="L66" s="165"/>
    </row>
    <row r="67" spans="1:12" ht="24" x14ac:dyDescent="0.25">
      <c r="A67" s="56">
        <v>1200</v>
      </c>
      <c r="B67" s="147" t="s">
        <v>77</v>
      </c>
      <c r="C67" s="57">
        <f t="shared" si="5"/>
        <v>69850</v>
      </c>
      <c r="D67" s="63">
        <f>SUM(D68:D69)</f>
        <v>38361</v>
      </c>
      <c r="E67" s="63">
        <f>SUM(E68:E69)</f>
        <v>31489</v>
      </c>
      <c r="F67" s="63">
        <f>SUM(F68:F69)</f>
        <v>0</v>
      </c>
      <c r="G67" s="166">
        <f>SUM(G68:G69)</f>
        <v>0</v>
      </c>
      <c r="H67" s="57">
        <f t="shared" si="6"/>
        <v>74272</v>
      </c>
      <c r="I67" s="63">
        <f>SUM(I68:I69)</f>
        <v>42137</v>
      </c>
      <c r="J67" s="63">
        <f>SUM(J68:J69)</f>
        <v>32135</v>
      </c>
      <c r="K67" s="63">
        <f>SUM(K68:K69)</f>
        <v>0</v>
      </c>
      <c r="L67" s="167">
        <f>SUM(L68:L69)</f>
        <v>0</v>
      </c>
    </row>
    <row r="68" spans="1:12" ht="24" x14ac:dyDescent="0.25">
      <c r="A68" s="168">
        <v>1210</v>
      </c>
      <c r="B68" s="65" t="s">
        <v>78</v>
      </c>
      <c r="C68" s="66">
        <f t="shared" si="5"/>
        <v>54221</v>
      </c>
      <c r="D68" s="68">
        <v>23532</v>
      </c>
      <c r="E68" s="68">
        <v>30689</v>
      </c>
      <c r="F68" s="68"/>
      <c r="G68" s="154"/>
      <c r="H68" s="66">
        <f t="shared" si="6"/>
        <v>58338</v>
      </c>
      <c r="I68" s="68">
        <v>27103</v>
      </c>
      <c r="J68" s="68">
        <v>31235</v>
      </c>
      <c r="K68" s="68"/>
      <c r="L68" s="155"/>
    </row>
    <row r="69" spans="1:12" ht="24" x14ac:dyDescent="0.25">
      <c r="A69" s="159">
        <v>1220</v>
      </c>
      <c r="B69" s="71" t="s">
        <v>79</v>
      </c>
      <c r="C69" s="72">
        <f t="shared" si="5"/>
        <v>15629</v>
      </c>
      <c r="D69" s="160">
        <f>SUM(D70:D74)</f>
        <v>14829</v>
      </c>
      <c r="E69" s="160">
        <f>SUM(E70:E74)</f>
        <v>800</v>
      </c>
      <c r="F69" s="160">
        <f>SUM(F70:F74)</f>
        <v>0</v>
      </c>
      <c r="G69" s="161">
        <f>SUM(G70:G74)</f>
        <v>0</v>
      </c>
      <c r="H69" s="72">
        <f t="shared" si="6"/>
        <v>15934</v>
      </c>
      <c r="I69" s="160">
        <f>SUM(I70:I74)</f>
        <v>15034</v>
      </c>
      <c r="J69" s="160">
        <f>SUM(J70:J74)</f>
        <v>900</v>
      </c>
      <c r="K69" s="160">
        <f>SUM(K70:K74)</f>
        <v>0</v>
      </c>
      <c r="L69" s="162">
        <f>SUM(L70:L74)</f>
        <v>0</v>
      </c>
    </row>
    <row r="70" spans="1:12" ht="48" x14ac:dyDescent="0.25">
      <c r="A70" s="44">
        <v>1221</v>
      </c>
      <c r="B70" s="71" t="s">
        <v>80</v>
      </c>
      <c r="C70" s="72">
        <f t="shared" si="5"/>
        <v>9816</v>
      </c>
      <c r="D70" s="74">
        <f>4621+4035+360</f>
        <v>9016</v>
      </c>
      <c r="E70" s="74">
        <v>800</v>
      </c>
      <c r="F70" s="74"/>
      <c r="G70" s="157"/>
      <c r="H70" s="72">
        <f t="shared" si="6"/>
        <v>10121</v>
      </c>
      <c r="I70" s="74">
        <v>9221</v>
      </c>
      <c r="J70" s="74">
        <v>900</v>
      </c>
      <c r="K70" s="74"/>
      <c r="L70" s="158"/>
    </row>
    <row r="71" spans="1:12" x14ac:dyDescent="0.25">
      <c r="A71" s="44">
        <v>1223</v>
      </c>
      <c r="B71" s="71" t="s">
        <v>81</v>
      </c>
      <c r="C71" s="72">
        <f t="shared" si="5"/>
        <v>0</v>
      </c>
      <c r="D71" s="74"/>
      <c r="E71" s="74"/>
      <c r="F71" s="74"/>
      <c r="G71" s="157"/>
      <c r="H71" s="72">
        <f t="shared" si="6"/>
        <v>0</v>
      </c>
      <c r="I71" s="74"/>
      <c r="J71" s="74"/>
      <c r="K71" s="74"/>
      <c r="L71" s="158"/>
    </row>
    <row r="72" spans="1:12" x14ac:dyDescent="0.25">
      <c r="A72" s="44">
        <v>1225</v>
      </c>
      <c r="B72" s="71" t="s">
        <v>82</v>
      </c>
      <c r="C72" s="72">
        <f t="shared" si="5"/>
        <v>0</v>
      </c>
      <c r="D72" s="74"/>
      <c r="E72" s="74"/>
      <c r="F72" s="74"/>
      <c r="G72" s="157"/>
      <c r="H72" s="72">
        <f t="shared" si="6"/>
        <v>0</v>
      </c>
      <c r="I72" s="74"/>
      <c r="J72" s="74"/>
      <c r="K72" s="74"/>
      <c r="L72" s="158"/>
    </row>
    <row r="73" spans="1:12" ht="36" x14ac:dyDescent="0.25">
      <c r="A73" s="44">
        <v>1227</v>
      </c>
      <c r="B73" s="71" t="s">
        <v>83</v>
      </c>
      <c r="C73" s="72">
        <f t="shared" si="5"/>
        <v>5313</v>
      </c>
      <c r="D73" s="74">
        <v>5313</v>
      </c>
      <c r="E73" s="74"/>
      <c r="F73" s="74"/>
      <c r="G73" s="157"/>
      <c r="H73" s="72">
        <f t="shared" si="6"/>
        <v>5313</v>
      </c>
      <c r="I73" s="74">
        <v>5313</v>
      </c>
      <c r="J73" s="74"/>
      <c r="K73" s="74"/>
      <c r="L73" s="158"/>
    </row>
    <row r="74" spans="1:12" ht="48" x14ac:dyDescent="0.25">
      <c r="A74" s="44">
        <v>1228</v>
      </c>
      <c r="B74" s="71" t="s">
        <v>84</v>
      </c>
      <c r="C74" s="72">
        <f t="shared" si="5"/>
        <v>500</v>
      </c>
      <c r="D74" s="74">
        <v>500</v>
      </c>
      <c r="E74" s="74"/>
      <c r="F74" s="74"/>
      <c r="G74" s="157"/>
      <c r="H74" s="72">
        <f t="shared" si="6"/>
        <v>500</v>
      </c>
      <c r="I74" s="74">
        <v>500</v>
      </c>
      <c r="J74" s="74"/>
      <c r="K74" s="74"/>
      <c r="L74" s="158"/>
    </row>
    <row r="75" spans="1:12" x14ac:dyDescent="0.25">
      <c r="A75" s="142">
        <v>2000</v>
      </c>
      <c r="B75" s="142" t="s">
        <v>85</v>
      </c>
      <c r="C75" s="143">
        <f t="shared" si="5"/>
        <v>25631</v>
      </c>
      <c r="D75" s="144">
        <f>SUM(D76,D83,D130,D164,D165,D172)</f>
        <v>24762</v>
      </c>
      <c r="E75" s="144">
        <f>SUM(E76,E83,E130,E164,E165,E172)</f>
        <v>0</v>
      </c>
      <c r="F75" s="144">
        <f>SUM(F76,F83,F130,F164,F165,F172)</f>
        <v>869</v>
      </c>
      <c r="G75" s="145">
        <f>SUM(G76,G83,G130,G164,G165,G172)</f>
        <v>0</v>
      </c>
      <c r="H75" s="143">
        <f t="shared" si="6"/>
        <v>23028</v>
      </c>
      <c r="I75" s="144">
        <f>SUM(I76,I83,I130,I164,I165,I172)</f>
        <v>22003</v>
      </c>
      <c r="J75" s="144">
        <f>SUM(J76,J83,J130,J164,J165,J172)</f>
        <v>0</v>
      </c>
      <c r="K75" s="144">
        <f>SUM(K76,K83,K130,K164,K165,K172)</f>
        <v>1025</v>
      </c>
      <c r="L75" s="146">
        <f>SUM(L76,L83,L130,L164,L165,L172)</f>
        <v>0</v>
      </c>
    </row>
    <row r="76" spans="1:12" ht="24" x14ac:dyDescent="0.25">
      <c r="A76" s="56">
        <v>2100</v>
      </c>
      <c r="B76" s="147" t="s">
        <v>86</v>
      </c>
      <c r="C76" s="57">
        <f t="shared" si="5"/>
        <v>120</v>
      </c>
      <c r="D76" s="63">
        <f>SUM(D77,D80)</f>
        <v>120</v>
      </c>
      <c r="E76" s="63">
        <f>SUM(E77,E80)</f>
        <v>0</v>
      </c>
      <c r="F76" s="63">
        <f>SUM(F77,F80)</f>
        <v>0</v>
      </c>
      <c r="G76" s="166">
        <f>SUM(G77,G80)</f>
        <v>0</v>
      </c>
      <c r="H76" s="57">
        <f t="shared" si="6"/>
        <v>120</v>
      </c>
      <c r="I76" s="63">
        <f>SUM(I77,I80)</f>
        <v>120</v>
      </c>
      <c r="J76" s="63">
        <f>SUM(J77,J80)</f>
        <v>0</v>
      </c>
      <c r="K76" s="63">
        <f>SUM(K77,K80)</f>
        <v>0</v>
      </c>
      <c r="L76" s="167">
        <f>SUM(L77,L80)</f>
        <v>0</v>
      </c>
    </row>
    <row r="77" spans="1:12" ht="24" x14ac:dyDescent="0.25">
      <c r="A77" s="168">
        <v>2110</v>
      </c>
      <c r="B77" s="65" t="s">
        <v>87</v>
      </c>
      <c r="C77" s="66">
        <f t="shared" si="5"/>
        <v>120</v>
      </c>
      <c r="D77" s="169">
        <f>SUM(D78:D79)</f>
        <v>120</v>
      </c>
      <c r="E77" s="169">
        <f>SUM(E78:E79)</f>
        <v>0</v>
      </c>
      <c r="F77" s="169">
        <f>SUM(F78:F79)</f>
        <v>0</v>
      </c>
      <c r="G77" s="170">
        <f>SUM(G78:G79)</f>
        <v>0</v>
      </c>
      <c r="H77" s="66">
        <f t="shared" si="6"/>
        <v>120</v>
      </c>
      <c r="I77" s="169">
        <f>SUM(I78:I79)</f>
        <v>120</v>
      </c>
      <c r="J77" s="169">
        <f>SUM(J78:J79)</f>
        <v>0</v>
      </c>
      <c r="K77" s="169">
        <f>SUM(K78:K79)</f>
        <v>0</v>
      </c>
      <c r="L77" s="171">
        <f>SUM(L78:L79)</f>
        <v>0</v>
      </c>
    </row>
    <row r="78" spans="1:12" x14ac:dyDescent="0.25">
      <c r="A78" s="44">
        <v>2111</v>
      </c>
      <c r="B78" s="71" t="s">
        <v>88</v>
      </c>
      <c r="C78" s="72">
        <f t="shared" si="5"/>
        <v>0</v>
      </c>
      <c r="D78" s="74"/>
      <c r="E78" s="74"/>
      <c r="F78" s="74"/>
      <c r="G78" s="157"/>
      <c r="H78" s="72">
        <f t="shared" si="6"/>
        <v>0</v>
      </c>
      <c r="I78" s="74"/>
      <c r="J78" s="74"/>
      <c r="K78" s="74"/>
      <c r="L78" s="158"/>
    </row>
    <row r="79" spans="1:12" ht="24" x14ac:dyDescent="0.25">
      <c r="A79" s="44">
        <v>2112</v>
      </c>
      <c r="B79" s="71" t="s">
        <v>89</v>
      </c>
      <c r="C79" s="72">
        <f t="shared" si="5"/>
        <v>120</v>
      </c>
      <c r="D79" s="74">
        <v>120</v>
      </c>
      <c r="E79" s="74"/>
      <c r="F79" s="74"/>
      <c r="G79" s="157"/>
      <c r="H79" s="72">
        <f t="shared" si="6"/>
        <v>120</v>
      </c>
      <c r="I79" s="74">
        <v>120</v>
      </c>
      <c r="J79" s="74"/>
      <c r="K79" s="74"/>
      <c r="L79" s="158"/>
    </row>
    <row r="80" spans="1:12" ht="24" x14ac:dyDescent="0.25">
      <c r="A80" s="159">
        <v>2120</v>
      </c>
      <c r="B80" s="71" t="s">
        <v>90</v>
      </c>
      <c r="C80" s="72">
        <f t="shared" si="5"/>
        <v>0</v>
      </c>
      <c r="D80" s="160">
        <f>SUM(D81:D82)</f>
        <v>0</v>
      </c>
      <c r="E80" s="160">
        <f>SUM(E81:E82)</f>
        <v>0</v>
      </c>
      <c r="F80" s="160">
        <f>SUM(F81:F82)</f>
        <v>0</v>
      </c>
      <c r="G80" s="161">
        <f>SUM(G81:G82)</f>
        <v>0</v>
      </c>
      <c r="H80" s="72">
        <f t="shared" si="6"/>
        <v>0</v>
      </c>
      <c r="I80" s="160">
        <f>SUM(I81:I82)</f>
        <v>0</v>
      </c>
      <c r="J80" s="160">
        <f>SUM(J81:J82)</f>
        <v>0</v>
      </c>
      <c r="K80" s="160">
        <f>SUM(K81:K82)</f>
        <v>0</v>
      </c>
      <c r="L80" s="162">
        <f>SUM(L81:L82)</f>
        <v>0</v>
      </c>
    </row>
    <row r="81" spans="1:12" x14ac:dyDescent="0.25">
      <c r="A81" s="44">
        <v>2121</v>
      </c>
      <c r="B81" s="71" t="s">
        <v>88</v>
      </c>
      <c r="C81" s="72">
        <f t="shared" si="5"/>
        <v>0</v>
      </c>
      <c r="D81" s="74"/>
      <c r="E81" s="74"/>
      <c r="F81" s="74"/>
      <c r="G81" s="157"/>
      <c r="H81" s="72">
        <f t="shared" si="6"/>
        <v>0</v>
      </c>
      <c r="I81" s="74"/>
      <c r="J81" s="74"/>
      <c r="K81" s="74"/>
      <c r="L81" s="158"/>
    </row>
    <row r="82" spans="1:12" ht="24" x14ac:dyDescent="0.25">
      <c r="A82" s="44">
        <v>2122</v>
      </c>
      <c r="B82" s="71" t="s">
        <v>89</v>
      </c>
      <c r="C82" s="72">
        <f t="shared" si="5"/>
        <v>0</v>
      </c>
      <c r="D82" s="74"/>
      <c r="E82" s="74"/>
      <c r="F82" s="74"/>
      <c r="G82" s="157"/>
      <c r="H82" s="72">
        <f t="shared" si="6"/>
        <v>0</v>
      </c>
      <c r="I82" s="74"/>
      <c r="J82" s="74"/>
      <c r="K82" s="74"/>
      <c r="L82" s="158"/>
    </row>
    <row r="83" spans="1:12" x14ac:dyDescent="0.25">
      <c r="A83" s="56">
        <v>2200</v>
      </c>
      <c r="B83" s="147" t="s">
        <v>91</v>
      </c>
      <c r="C83" s="57">
        <f t="shared" si="5"/>
        <v>18838</v>
      </c>
      <c r="D83" s="63">
        <f>SUM(D84,D89,D95,D103,D112,D116,D122,D128)</f>
        <v>18838</v>
      </c>
      <c r="E83" s="63">
        <f>SUM(E84,E89,E95,E103,E112,E116,E122,E128)</f>
        <v>0</v>
      </c>
      <c r="F83" s="63">
        <f>SUM(F84,F89,F95,F103,F112,F116,F122,F128)</f>
        <v>0</v>
      </c>
      <c r="G83" s="166">
        <f>SUM(G84,G89,G95,G103,G112,G116,G122,G128)</f>
        <v>0</v>
      </c>
      <c r="H83" s="57">
        <f t="shared" si="6"/>
        <v>17637</v>
      </c>
      <c r="I83" s="63">
        <f>SUM(I84,I89,I95,I103,I112,I116,I122,I128)</f>
        <v>17481</v>
      </c>
      <c r="J83" s="63">
        <f>SUM(J84,J89,J95,J103,J112,J116,J122,J128)</f>
        <v>0</v>
      </c>
      <c r="K83" s="63">
        <f>SUM(K84,K89,K95,K103,K112,K116,K122,K128)</f>
        <v>156</v>
      </c>
      <c r="L83" s="172">
        <f>SUM(L84,L89,L95,L103,L112,L116,L122,L128)</f>
        <v>0</v>
      </c>
    </row>
    <row r="84" spans="1:12" ht="24" x14ac:dyDescent="0.25">
      <c r="A84" s="150">
        <v>2210</v>
      </c>
      <c r="B84" s="112" t="s">
        <v>92</v>
      </c>
      <c r="C84" s="117">
        <f t="shared" si="5"/>
        <v>560</v>
      </c>
      <c r="D84" s="151">
        <f>SUM(D85:D88)</f>
        <v>560</v>
      </c>
      <c r="E84" s="151">
        <f>SUM(E85:E88)</f>
        <v>0</v>
      </c>
      <c r="F84" s="151">
        <f>SUM(F85:F88)</f>
        <v>0</v>
      </c>
      <c r="G84" s="151">
        <f>SUM(G85:G88)</f>
        <v>0</v>
      </c>
      <c r="H84" s="117">
        <f t="shared" si="6"/>
        <v>560</v>
      </c>
      <c r="I84" s="151">
        <f>SUM(I85:I88)</f>
        <v>560</v>
      </c>
      <c r="J84" s="151">
        <f>SUM(J85:J88)</f>
        <v>0</v>
      </c>
      <c r="K84" s="151">
        <f>SUM(K85:K88)</f>
        <v>0</v>
      </c>
      <c r="L84" s="153">
        <f>SUM(L85:L88)</f>
        <v>0</v>
      </c>
    </row>
    <row r="85" spans="1:12" ht="24" x14ac:dyDescent="0.25">
      <c r="A85" s="38">
        <v>2211</v>
      </c>
      <c r="B85" s="65" t="s">
        <v>93</v>
      </c>
      <c r="C85" s="66">
        <f t="shared" si="5"/>
        <v>0</v>
      </c>
      <c r="D85" s="68"/>
      <c r="E85" s="68"/>
      <c r="F85" s="68"/>
      <c r="G85" s="154"/>
      <c r="H85" s="66">
        <f t="shared" si="6"/>
        <v>0</v>
      </c>
      <c r="I85" s="68"/>
      <c r="J85" s="68"/>
      <c r="K85" s="68"/>
      <c r="L85" s="155"/>
    </row>
    <row r="86" spans="1:12" ht="36" x14ac:dyDescent="0.25">
      <c r="A86" s="44">
        <v>2212</v>
      </c>
      <c r="B86" s="71" t="s">
        <v>94</v>
      </c>
      <c r="C86" s="72">
        <f t="shared" si="5"/>
        <v>420</v>
      </c>
      <c r="D86" s="74">
        <v>420</v>
      </c>
      <c r="E86" s="74"/>
      <c r="F86" s="74"/>
      <c r="G86" s="157"/>
      <c r="H86" s="72">
        <f t="shared" si="6"/>
        <v>420</v>
      </c>
      <c r="I86" s="74">
        <v>420</v>
      </c>
      <c r="J86" s="74"/>
      <c r="K86" s="74"/>
      <c r="L86" s="158"/>
    </row>
    <row r="87" spans="1:12" ht="24" x14ac:dyDescent="0.25">
      <c r="A87" s="44">
        <v>2214</v>
      </c>
      <c r="B87" s="71" t="s">
        <v>95</v>
      </c>
      <c r="C87" s="72">
        <f t="shared" si="5"/>
        <v>120</v>
      </c>
      <c r="D87" s="74">
        <v>120</v>
      </c>
      <c r="E87" s="74"/>
      <c r="F87" s="74"/>
      <c r="G87" s="157"/>
      <c r="H87" s="72">
        <f t="shared" si="6"/>
        <v>120</v>
      </c>
      <c r="I87" s="74">
        <v>120</v>
      </c>
      <c r="J87" s="74"/>
      <c r="K87" s="74"/>
      <c r="L87" s="158"/>
    </row>
    <row r="88" spans="1:12" x14ac:dyDescent="0.25">
      <c r="A88" s="44">
        <v>2219</v>
      </c>
      <c r="B88" s="71" t="s">
        <v>96</v>
      </c>
      <c r="C88" s="72">
        <f t="shared" si="5"/>
        <v>20</v>
      </c>
      <c r="D88" s="74">
        <v>20</v>
      </c>
      <c r="E88" s="74"/>
      <c r="F88" s="74"/>
      <c r="G88" s="157"/>
      <c r="H88" s="72">
        <f t="shared" si="6"/>
        <v>20</v>
      </c>
      <c r="I88" s="74">
        <v>20</v>
      </c>
      <c r="J88" s="74"/>
      <c r="K88" s="74"/>
      <c r="L88" s="158"/>
    </row>
    <row r="89" spans="1:12" ht="24" x14ac:dyDescent="0.25">
      <c r="A89" s="159">
        <v>2220</v>
      </c>
      <c r="B89" s="71" t="s">
        <v>97</v>
      </c>
      <c r="C89" s="72">
        <f t="shared" si="5"/>
        <v>13674</v>
      </c>
      <c r="D89" s="160">
        <f>SUM(D90:D94)</f>
        <v>13674</v>
      </c>
      <c r="E89" s="160">
        <f>SUM(E90:E94)</f>
        <v>0</v>
      </c>
      <c r="F89" s="160">
        <f>SUM(F90:F94)</f>
        <v>0</v>
      </c>
      <c r="G89" s="161">
        <f>SUM(G90:G94)</f>
        <v>0</v>
      </c>
      <c r="H89" s="72">
        <f t="shared" si="6"/>
        <v>13698</v>
      </c>
      <c r="I89" s="160">
        <f>SUM(I90:I94)</f>
        <v>13542</v>
      </c>
      <c r="J89" s="160">
        <f>SUM(J90:J94)</f>
        <v>0</v>
      </c>
      <c r="K89" s="160">
        <f>SUM(K90:K94)</f>
        <v>156</v>
      </c>
      <c r="L89" s="162">
        <f>SUM(L90:L94)</f>
        <v>0</v>
      </c>
    </row>
    <row r="90" spans="1:12" ht="24" x14ac:dyDescent="0.25">
      <c r="A90" s="44">
        <v>2221</v>
      </c>
      <c r="B90" s="71" t="s">
        <v>98</v>
      </c>
      <c r="C90" s="72">
        <f t="shared" si="5"/>
        <v>8102</v>
      </c>
      <c r="D90" s="74">
        <v>8102</v>
      </c>
      <c r="E90" s="74"/>
      <c r="F90" s="74"/>
      <c r="G90" s="157"/>
      <c r="H90" s="72">
        <f t="shared" si="6"/>
        <v>8148</v>
      </c>
      <c r="I90" s="74">
        <v>8148</v>
      </c>
      <c r="J90" s="74"/>
      <c r="K90" s="74"/>
      <c r="L90" s="158"/>
    </row>
    <row r="91" spans="1:12" x14ac:dyDescent="0.25">
      <c r="A91" s="44">
        <v>2222</v>
      </c>
      <c r="B91" s="71" t="s">
        <v>99</v>
      </c>
      <c r="C91" s="72">
        <f t="shared" si="5"/>
        <v>1517</v>
      </c>
      <c r="D91" s="74">
        <v>1517</v>
      </c>
      <c r="E91" s="74"/>
      <c r="F91" s="74"/>
      <c r="G91" s="157"/>
      <c r="H91" s="72">
        <f t="shared" si="6"/>
        <v>1615</v>
      </c>
      <c r="I91" s="74">
        <v>1459</v>
      </c>
      <c r="J91" s="74"/>
      <c r="K91" s="74">
        <v>156</v>
      </c>
      <c r="L91" s="158"/>
    </row>
    <row r="92" spans="1:12" x14ac:dyDescent="0.25">
      <c r="A92" s="44">
        <v>2223</v>
      </c>
      <c r="B92" s="71" t="s">
        <v>100</v>
      </c>
      <c r="C92" s="72">
        <f t="shared" si="5"/>
        <v>3716</v>
      </c>
      <c r="D92" s="74">
        <v>3716</v>
      </c>
      <c r="E92" s="74"/>
      <c r="F92" s="74"/>
      <c r="G92" s="157"/>
      <c r="H92" s="72">
        <f t="shared" si="6"/>
        <v>3573</v>
      </c>
      <c r="I92" s="74">
        <v>3573</v>
      </c>
      <c r="J92" s="74"/>
      <c r="K92" s="74"/>
      <c r="L92" s="158"/>
    </row>
    <row r="93" spans="1:12" ht="48" x14ac:dyDescent="0.25">
      <c r="A93" s="44">
        <v>2224</v>
      </c>
      <c r="B93" s="71" t="s">
        <v>101</v>
      </c>
      <c r="C93" s="72">
        <f t="shared" si="5"/>
        <v>339</v>
      </c>
      <c r="D93" s="74">
        <v>339</v>
      </c>
      <c r="E93" s="74"/>
      <c r="F93" s="74"/>
      <c r="G93" s="157"/>
      <c r="H93" s="72">
        <f t="shared" si="6"/>
        <v>362</v>
      </c>
      <c r="I93" s="74">
        <v>362</v>
      </c>
      <c r="J93" s="74"/>
      <c r="K93" s="74"/>
      <c r="L93" s="158"/>
    </row>
    <row r="94" spans="1:12" ht="24" x14ac:dyDescent="0.25">
      <c r="A94" s="44">
        <v>2229</v>
      </c>
      <c r="B94" s="71" t="s">
        <v>102</v>
      </c>
      <c r="C94" s="72">
        <f t="shared" si="5"/>
        <v>0</v>
      </c>
      <c r="D94" s="74"/>
      <c r="E94" s="74"/>
      <c r="F94" s="74"/>
      <c r="G94" s="157"/>
      <c r="H94" s="72">
        <f t="shared" si="6"/>
        <v>0</v>
      </c>
      <c r="I94" s="74"/>
      <c r="J94" s="74"/>
      <c r="K94" s="74"/>
      <c r="L94" s="158"/>
    </row>
    <row r="95" spans="1:12" ht="36" x14ac:dyDescent="0.25">
      <c r="A95" s="159">
        <v>2230</v>
      </c>
      <c r="B95" s="71" t="s">
        <v>103</v>
      </c>
      <c r="C95" s="72">
        <f t="shared" si="5"/>
        <v>729</v>
      </c>
      <c r="D95" s="160">
        <f>SUM(D96:D102)</f>
        <v>729</v>
      </c>
      <c r="E95" s="160">
        <f>SUM(E96:E102)</f>
        <v>0</v>
      </c>
      <c r="F95" s="160">
        <f>SUM(F96:F102)</f>
        <v>0</v>
      </c>
      <c r="G95" s="161">
        <f>SUM(G96:G102)</f>
        <v>0</v>
      </c>
      <c r="H95" s="72">
        <f t="shared" si="6"/>
        <v>641</v>
      </c>
      <c r="I95" s="160">
        <f>SUM(I96:I102)</f>
        <v>641</v>
      </c>
      <c r="J95" s="160">
        <f>SUM(J96:J102)</f>
        <v>0</v>
      </c>
      <c r="K95" s="160">
        <f>SUM(K96:K102)</f>
        <v>0</v>
      </c>
      <c r="L95" s="162">
        <f>SUM(L96:L102)</f>
        <v>0</v>
      </c>
    </row>
    <row r="96" spans="1:12" ht="24" x14ac:dyDescent="0.25">
      <c r="A96" s="44">
        <v>2231</v>
      </c>
      <c r="B96" s="71" t="s">
        <v>104</v>
      </c>
      <c r="C96" s="72">
        <f t="shared" si="5"/>
        <v>0</v>
      </c>
      <c r="D96" s="74"/>
      <c r="E96" s="74"/>
      <c r="F96" s="74"/>
      <c r="G96" s="157"/>
      <c r="H96" s="72">
        <f t="shared" si="6"/>
        <v>0</v>
      </c>
      <c r="I96" s="74"/>
      <c r="J96" s="74"/>
      <c r="K96" s="74"/>
      <c r="L96" s="158"/>
    </row>
    <row r="97" spans="1:12" ht="24.75" customHeight="1" x14ac:dyDescent="0.25">
      <c r="A97" s="44">
        <v>2232</v>
      </c>
      <c r="B97" s="71" t="s">
        <v>105</v>
      </c>
      <c r="C97" s="72">
        <f t="shared" si="5"/>
        <v>0</v>
      </c>
      <c r="D97" s="74"/>
      <c r="E97" s="74"/>
      <c r="F97" s="74"/>
      <c r="G97" s="157"/>
      <c r="H97" s="72">
        <f t="shared" si="6"/>
        <v>0</v>
      </c>
      <c r="I97" s="74"/>
      <c r="J97" s="74"/>
      <c r="K97" s="74"/>
      <c r="L97" s="158"/>
    </row>
    <row r="98" spans="1:12" ht="24" x14ac:dyDescent="0.25">
      <c r="A98" s="38">
        <v>2233</v>
      </c>
      <c r="B98" s="65" t="s">
        <v>106</v>
      </c>
      <c r="C98" s="66">
        <f t="shared" si="5"/>
        <v>0</v>
      </c>
      <c r="D98" s="68"/>
      <c r="E98" s="68"/>
      <c r="F98" s="68"/>
      <c r="G98" s="154"/>
      <c r="H98" s="66">
        <f t="shared" si="6"/>
        <v>0</v>
      </c>
      <c r="I98" s="68"/>
      <c r="J98" s="68"/>
      <c r="K98" s="68"/>
      <c r="L98" s="155"/>
    </row>
    <row r="99" spans="1:12" ht="36" x14ac:dyDescent="0.25">
      <c r="A99" s="44">
        <v>2234</v>
      </c>
      <c r="B99" s="71" t="s">
        <v>107</v>
      </c>
      <c r="C99" s="72">
        <f t="shared" si="5"/>
        <v>0</v>
      </c>
      <c r="D99" s="74"/>
      <c r="E99" s="74"/>
      <c r="F99" s="74"/>
      <c r="G99" s="157"/>
      <c r="H99" s="72">
        <f t="shared" si="6"/>
        <v>0</v>
      </c>
      <c r="I99" s="74"/>
      <c r="J99" s="74"/>
      <c r="K99" s="74"/>
      <c r="L99" s="158"/>
    </row>
    <row r="100" spans="1:12" ht="24" x14ac:dyDescent="0.25">
      <c r="A100" s="44">
        <v>2235</v>
      </c>
      <c r="B100" s="71" t="s">
        <v>108</v>
      </c>
      <c r="C100" s="72">
        <f t="shared" si="5"/>
        <v>0</v>
      </c>
      <c r="D100" s="74"/>
      <c r="E100" s="74"/>
      <c r="F100" s="74"/>
      <c r="G100" s="157"/>
      <c r="H100" s="72">
        <f t="shared" si="6"/>
        <v>0</v>
      </c>
      <c r="I100" s="74"/>
      <c r="J100" s="74"/>
      <c r="K100" s="74"/>
      <c r="L100" s="158"/>
    </row>
    <row r="101" spans="1:12" x14ac:dyDescent="0.25">
      <c r="A101" s="44">
        <v>2236</v>
      </c>
      <c r="B101" s="71" t="s">
        <v>109</v>
      </c>
      <c r="C101" s="72">
        <f t="shared" si="5"/>
        <v>0</v>
      </c>
      <c r="D101" s="74"/>
      <c r="E101" s="74"/>
      <c r="F101" s="74"/>
      <c r="G101" s="157"/>
      <c r="H101" s="72">
        <f t="shared" si="6"/>
        <v>0</v>
      </c>
      <c r="I101" s="74"/>
      <c r="J101" s="74"/>
      <c r="K101" s="74"/>
      <c r="L101" s="158"/>
    </row>
    <row r="102" spans="1:12" ht="24" x14ac:dyDescent="0.25">
      <c r="A102" s="44">
        <v>2239</v>
      </c>
      <c r="B102" s="71" t="s">
        <v>110</v>
      </c>
      <c r="C102" s="72">
        <f t="shared" si="5"/>
        <v>729</v>
      </c>
      <c r="D102" s="74">
        <v>729</v>
      </c>
      <c r="E102" s="74"/>
      <c r="F102" s="74"/>
      <c r="G102" s="157"/>
      <c r="H102" s="72">
        <f t="shared" si="6"/>
        <v>641</v>
      </c>
      <c r="I102" s="74">
        <v>641</v>
      </c>
      <c r="J102" s="74"/>
      <c r="K102" s="74"/>
      <c r="L102" s="158"/>
    </row>
    <row r="103" spans="1:12" ht="36" x14ac:dyDescent="0.25">
      <c r="A103" s="159">
        <v>2240</v>
      </c>
      <c r="B103" s="71" t="s">
        <v>111</v>
      </c>
      <c r="C103" s="72">
        <f t="shared" si="5"/>
        <v>3637</v>
      </c>
      <c r="D103" s="160">
        <f>SUM(D104:D111)</f>
        <v>3637</v>
      </c>
      <c r="E103" s="160">
        <f>SUM(E104:E111)</f>
        <v>0</v>
      </c>
      <c r="F103" s="160">
        <f>SUM(F104:F111)</f>
        <v>0</v>
      </c>
      <c r="G103" s="161">
        <f>SUM(G104:G111)</f>
        <v>0</v>
      </c>
      <c r="H103" s="72">
        <f t="shared" si="6"/>
        <v>2476</v>
      </c>
      <c r="I103" s="160">
        <f>SUM(I104:I111)</f>
        <v>2476</v>
      </c>
      <c r="J103" s="160">
        <f>SUM(J104:J111)</f>
        <v>0</v>
      </c>
      <c r="K103" s="160">
        <f>SUM(K104:K111)</f>
        <v>0</v>
      </c>
      <c r="L103" s="162">
        <f>SUM(L104:L111)</f>
        <v>0</v>
      </c>
    </row>
    <row r="104" spans="1:12" x14ac:dyDescent="0.25">
      <c r="A104" s="44">
        <v>2241</v>
      </c>
      <c r="B104" s="71" t="s">
        <v>112</v>
      </c>
      <c r="C104" s="72">
        <f t="shared" si="5"/>
        <v>0</v>
      </c>
      <c r="D104" s="74"/>
      <c r="E104" s="74"/>
      <c r="F104" s="74"/>
      <c r="G104" s="157"/>
      <c r="H104" s="72">
        <f t="shared" si="6"/>
        <v>0</v>
      </c>
      <c r="I104" s="74"/>
      <c r="J104" s="74"/>
      <c r="K104" s="74"/>
      <c r="L104" s="158"/>
    </row>
    <row r="105" spans="1:12" ht="24" x14ac:dyDescent="0.25">
      <c r="A105" s="44">
        <v>2242</v>
      </c>
      <c r="B105" s="71" t="s">
        <v>113</v>
      </c>
      <c r="C105" s="72">
        <f t="shared" si="5"/>
        <v>0</v>
      </c>
      <c r="D105" s="74"/>
      <c r="E105" s="74"/>
      <c r="F105" s="74"/>
      <c r="G105" s="157"/>
      <c r="H105" s="72">
        <f t="shared" si="6"/>
        <v>0</v>
      </c>
      <c r="I105" s="74"/>
      <c r="J105" s="74"/>
      <c r="K105" s="74"/>
      <c r="L105" s="158"/>
    </row>
    <row r="106" spans="1:12" ht="24" x14ac:dyDescent="0.25">
      <c r="A106" s="44">
        <v>2243</v>
      </c>
      <c r="B106" s="71" t="s">
        <v>114</v>
      </c>
      <c r="C106" s="72">
        <f t="shared" si="5"/>
        <v>430</v>
      </c>
      <c r="D106" s="74">
        <v>430</v>
      </c>
      <c r="E106" s="74"/>
      <c r="F106" s="74"/>
      <c r="G106" s="157"/>
      <c r="H106" s="72">
        <f t="shared" si="6"/>
        <v>285</v>
      </c>
      <c r="I106" s="74">
        <v>285</v>
      </c>
      <c r="J106" s="74"/>
      <c r="K106" s="74"/>
      <c r="L106" s="158"/>
    </row>
    <row r="107" spans="1:12" x14ac:dyDescent="0.25">
      <c r="A107" s="44">
        <v>2244</v>
      </c>
      <c r="B107" s="71" t="s">
        <v>115</v>
      </c>
      <c r="C107" s="72">
        <f t="shared" si="5"/>
        <v>2607</v>
      </c>
      <c r="D107" s="74">
        <v>2607</v>
      </c>
      <c r="E107" s="74"/>
      <c r="F107" s="74"/>
      <c r="G107" s="157"/>
      <c r="H107" s="72">
        <f t="shared" si="6"/>
        <v>1591</v>
      </c>
      <c r="I107" s="74">
        <v>1591</v>
      </c>
      <c r="J107" s="74"/>
      <c r="K107" s="74"/>
      <c r="L107" s="158"/>
    </row>
    <row r="108" spans="1:12" ht="24" x14ac:dyDescent="0.25">
      <c r="A108" s="44">
        <v>2246</v>
      </c>
      <c r="B108" s="71" t="s">
        <v>116</v>
      </c>
      <c r="C108" s="72">
        <f t="shared" si="5"/>
        <v>0</v>
      </c>
      <c r="D108" s="74"/>
      <c r="E108" s="74"/>
      <c r="F108" s="74"/>
      <c r="G108" s="157"/>
      <c r="H108" s="72">
        <f t="shared" si="6"/>
        <v>0</v>
      </c>
      <c r="I108" s="74"/>
      <c r="J108" s="74"/>
      <c r="K108" s="74"/>
      <c r="L108" s="158"/>
    </row>
    <row r="109" spans="1:12" x14ac:dyDescent="0.25">
      <c r="A109" s="44">
        <v>2247</v>
      </c>
      <c r="B109" s="71" t="s">
        <v>117</v>
      </c>
      <c r="C109" s="72">
        <f t="shared" si="5"/>
        <v>0</v>
      </c>
      <c r="D109" s="74"/>
      <c r="E109" s="74"/>
      <c r="F109" s="74"/>
      <c r="G109" s="157"/>
      <c r="H109" s="72">
        <f t="shared" si="6"/>
        <v>0</v>
      </c>
      <c r="I109" s="74"/>
      <c r="J109" s="74"/>
      <c r="K109" s="74"/>
      <c r="L109" s="158"/>
    </row>
    <row r="110" spans="1:12" ht="24" x14ac:dyDescent="0.25">
      <c r="A110" s="44">
        <v>2248</v>
      </c>
      <c r="B110" s="71" t="s">
        <v>118</v>
      </c>
      <c r="C110" s="72">
        <f t="shared" si="5"/>
        <v>0</v>
      </c>
      <c r="D110" s="74"/>
      <c r="E110" s="74"/>
      <c r="F110" s="74"/>
      <c r="G110" s="157"/>
      <c r="H110" s="72">
        <f t="shared" si="6"/>
        <v>0</v>
      </c>
      <c r="I110" s="74"/>
      <c r="J110" s="74"/>
      <c r="K110" s="74"/>
      <c r="L110" s="158"/>
    </row>
    <row r="111" spans="1:12" ht="24" x14ac:dyDescent="0.25">
      <c r="A111" s="44">
        <v>2249</v>
      </c>
      <c r="B111" s="71" t="s">
        <v>119</v>
      </c>
      <c r="C111" s="72">
        <f t="shared" si="5"/>
        <v>600</v>
      </c>
      <c r="D111" s="74">
        <v>600</v>
      </c>
      <c r="E111" s="74"/>
      <c r="F111" s="74"/>
      <c r="G111" s="157"/>
      <c r="H111" s="72">
        <f t="shared" si="6"/>
        <v>600</v>
      </c>
      <c r="I111" s="74">
        <v>600</v>
      </c>
      <c r="J111" s="74"/>
      <c r="K111" s="74"/>
      <c r="L111" s="158"/>
    </row>
    <row r="112" spans="1:12" x14ac:dyDescent="0.25">
      <c r="A112" s="159">
        <v>2250</v>
      </c>
      <c r="B112" s="71" t="s">
        <v>120</v>
      </c>
      <c r="C112" s="72">
        <f t="shared" si="5"/>
        <v>166</v>
      </c>
      <c r="D112" s="160">
        <f>SUM(D113:D115)</f>
        <v>166</v>
      </c>
      <c r="E112" s="160">
        <f>SUM(E113:E115)</f>
        <v>0</v>
      </c>
      <c r="F112" s="160">
        <f>SUM(F113:F115)</f>
        <v>0</v>
      </c>
      <c r="G112" s="173">
        <f>SUM(G113:G115)</f>
        <v>0</v>
      </c>
      <c r="H112" s="72">
        <f t="shared" si="6"/>
        <v>200</v>
      </c>
      <c r="I112" s="160">
        <f>SUM(I113:I115)</f>
        <v>200</v>
      </c>
      <c r="J112" s="160">
        <f>SUM(J113:J115)</f>
        <v>0</v>
      </c>
      <c r="K112" s="160">
        <f>SUM(K113:K115)</f>
        <v>0</v>
      </c>
      <c r="L112" s="162">
        <f>SUM(L113:L115)</f>
        <v>0</v>
      </c>
    </row>
    <row r="113" spans="1:12" x14ac:dyDescent="0.25">
      <c r="A113" s="44">
        <v>2251</v>
      </c>
      <c r="B113" s="71" t="s">
        <v>121</v>
      </c>
      <c r="C113" s="72">
        <f t="shared" si="5"/>
        <v>166</v>
      </c>
      <c r="D113" s="74">
        <v>166</v>
      </c>
      <c r="E113" s="74"/>
      <c r="F113" s="74"/>
      <c r="G113" s="157"/>
      <c r="H113" s="72">
        <f t="shared" si="6"/>
        <v>200</v>
      </c>
      <c r="I113" s="74">
        <v>200</v>
      </c>
      <c r="J113" s="74"/>
      <c r="K113" s="74"/>
      <c r="L113" s="158"/>
    </row>
    <row r="114" spans="1:12" ht="24" x14ac:dyDescent="0.25">
      <c r="A114" s="44">
        <v>2252</v>
      </c>
      <c r="B114" s="71" t="s">
        <v>122</v>
      </c>
      <c r="C114" s="72">
        <f>SUM(D114:G114)</f>
        <v>0</v>
      </c>
      <c r="D114" s="74"/>
      <c r="E114" s="74"/>
      <c r="F114" s="74"/>
      <c r="G114" s="157"/>
      <c r="H114" s="72">
        <f>SUM(I114:L114)</f>
        <v>0</v>
      </c>
      <c r="I114" s="74"/>
      <c r="J114" s="74"/>
      <c r="K114" s="74"/>
      <c r="L114" s="158"/>
    </row>
    <row r="115" spans="1:12" ht="24" x14ac:dyDescent="0.25">
      <c r="A115" s="44">
        <v>2259</v>
      </c>
      <c r="B115" s="71" t="s">
        <v>123</v>
      </c>
      <c r="C115" s="72">
        <f>SUM(D115:G115)</f>
        <v>0</v>
      </c>
      <c r="D115" s="74"/>
      <c r="E115" s="74"/>
      <c r="F115" s="74"/>
      <c r="G115" s="157"/>
      <c r="H115" s="72">
        <f>SUM(I115:L115)</f>
        <v>0</v>
      </c>
      <c r="I115" s="74"/>
      <c r="J115" s="74"/>
      <c r="K115" s="74"/>
      <c r="L115" s="158"/>
    </row>
    <row r="116" spans="1:12" x14ac:dyDescent="0.25">
      <c r="A116" s="159">
        <v>2260</v>
      </c>
      <c r="B116" s="71" t="s">
        <v>124</v>
      </c>
      <c r="C116" s="72">
        <f t="shared" ref="C116:C187" si="7">SUM(D116:G116)</f>
        <v>26</v>
      </c>
      <c r="D116" s="160">
        <f>SUM(D117:D121)</f>
        <v>26</v>
      </c>
      <c r="E116" s="160">
        <f>SUM(E117:E121)</f>
        <v>0</v>
      </c>
      <c r="F116" s="160">
        <f>SUM(F117:F121)</f>
        <v>0</v>
      </c>
      <c r="G116" s="161">
        <f>SUM(G117:G121)</f>
        <v>0</v>
      </c>
      <c r="H116" s="72">
        <f t="shared" ref="H116:H188" si="8">SUM(I116:L116)</f>
        <v>26</v>
      </c>
      <c r="I116" s="160">
        <f>SUM(I117:I121)</f>
        <v>26</v>
      </c>
      <c r="J116" s="160">
        <f>SUM(J117:J121)</f>
        <v>0</v>
      </c>
      <c r="K116" s="160">
        <f>SUM(K117:K121)</f>
        <v>0</v>
      </c>
      <c r="L116" s="162">
        <f>SUM(L117:L121)</f>
        <v>0</v>
      </c>
    </row>
    <row r="117" spans="1:12" x14ac:dyDescent="0.25">
      <c r="A117" s="44">
        <v>2261</v>
      </c>
      <c r="B117" s="71" t="s">
        <v>125</v>
      </c>
      <c r="C117" s="72">
        <f t="shared" si="7"/>
        <v>0</v>
      </c>
      <c r="D117" s="74"/>
      <c r="E117" s="74"/>
      <c r="F117" s="74"/>
      <c r="G117" s="157"/>
      <c r="H117" s="72">
        <f t="shared" si="8"/>
        <v>0</v>
      </c>
      <c r="I117" s="74"/>
      <c r="J117" s="74"/>
      <c r="K117" s="74"/>
      <c r="L117" s="158"/>
    </row>
    <row r="118" spans="1:12" x14ac:dyDescent="0.25">
      <c r="A118" s="44">
        <v>2262</v>
      </c>
      <c r="B118" s="71" t="s">
        <v>126</v>
      </c>
      <c r="C118" s="72">
        <f t="shared" si="7"/>
        <v>0</v>
      </c>
      <c r="D118" s="74"/>
      <c r="E118" s="74"/>
      <c r="F118" s="74"/>
      <c r="G118" s="157"/>
      <c r="H118" s="72">
        <f t="shared" si="8"/>
        <v>0</v>
      </c>
      <c r="I118" s="74"/>
      <c r="J118" s="74"/>
      <c r="K118" s="74"/>
      <c r="L118" s="158"/>
    </row>
    <row r="119" spans="1:12" x14ac:dyDescent="0.25">
      <c r="A119" s="44">
        <v>2263</v>
      </c>
      <c r="B119" s="71" t="s">
        <v>127</v>
      </c>
      <c r="C119" s="72">
        <f t="shared" si="7"/>
        <v>0</v>
      </c>
      <c r="D119" s="74"/>
      <c r="E119" s="74"/>
      <c r="F119" s="74"/>
      <c r="G119" s="157"/>
      <c r="H119" s="72">
        <f t="shared" si="8"/>
        <v>0</v>
      </c>
      <c r="I119" s="74"/>
      <c r="J119" s="74"/>
      <c r="K119" s="74"/>
      <c r="L119" s="158"/>
    </row>
    <row r="120" spans="1:12" ht="24" x14ac:dyDescent="0.25">
      <c r="A120" s="44">
        <v>2264</v>
      </c>
      <c r="B120" s="71" t="s">
        <v>128</v>
      </c>
      <c r="C120" s="72">
        <f t="shared" si="7"/>
        <v>0</v>
      </c>
      <c r="D120" s="74"/>
      <c r="E120" s="74"/>
      <c r="F120" s="74"/>
      <c r="G120" s="157"/>
      <c r="H120" s="72">
        <f t="shared" si="8"/>
        <v>0</v>
      </c>
      <c r="I120" s="74"/>
      <c r="J120" s="74"/>
      <c r="K120" s="74"/>
      <c r="L120" s="158"/>
    </row>
    <row r="121" spans="1:12" x14ac:dyDescent="0.25">
      <c r="A121" s="44">
        <v>2269</v>
      </c>
      <c r="B121" s="71" t="s">
        <v>129</v>
      </c>
      <c r="C121" s="72">
        <f t="shared" si="7"/>
        <v>26</v>
      </c>
      <c r="D121" s="74">
        <v>26</v>
      </c>
      <c r="E121" s="74"/>
      <c r="F121" s="74"/>
      <c r="G121" s="157"/>
      <c r="H121" s="72">
        <f t="shared" si="8"/>
        <v>26</v>
      </c>
      <c r="I121" s="74">
        <v>26</v>
      </c>
      <c r="J121" s="74"/>
      <c r="K121" s="74"/>
      <c r="L121" s="158"/>
    </row>
    <row r="122" spans="1:12" x14ac:dyDescent="0.25">
      <c r="A122" s="159">
        <v>2270</v>
      </c>
      <c r="B122" s="71" t="s">
        <v>130</v>
      </c>
      <c r="C122" s="72">
        <f t="shared" si="7"/>
        <v>46</v>
      </c>
      <c r="D122" s="160">
        <f>SUM(D123:D127)</f>
        <v>46</v>
      </c>
      <c r="E122" s="160">
        <f>SUM(E123:E127)</f>
        <v>0</v>
      </c>
      <c r="F122" s="160">
        <f>SUM(F123:F127)</f>
        <v>0</v>
      </c>
      <c r="G122" s="161">
        <f>SUM(G123:G127)</f>
        <v>0</v>
      </c>
      <c r="H122" s="72">
        <f t="shared" si="8"/>
        <v>36</v>
      </c>
      <c r="I122" s="160">
        <f>SUM(I123:I127)</f>
        <v>36</v>
      </c>
      <c r="J122" s="160">
        <f>SUM(J123:J127)</f>
        <v>0</v>
      </c>
      <c r="K122" s="160">
        <f>SUM(K123:K127)</f>
        <v>0</v>
      </c>
      <c r="L122" s="162">
        <f>SUM(L123:L127)</f>
        <v>0</v>
      </c>
    </row>
    <row r="123" spans="1:12" x14ac:dyDescent="0.25">
      <c r="A123" s="44">
        <v>2272</v>
      </c>
      <c r="B123" s="174" t="s">
        <v>131</v>
      </c>
      <c r="C123" s="72">
        <f t="shared" si="7"/>
        <v>0</v>
      </c>
      <c r="D123" s="74"/>
      <c r="E123" s="74"/>
      <c r="F123" s="74"/>
      <c r="G123" s="157"/>
      <c r="H123" s="72">
        <f t="shared" si="8"/>
        <v>0</v>
      </c>
      <c r="I123" s="74"/>
      <c r="J123" s="74"/>
      <c r="K123" s="74"/>
      <c r="L123" s="158"/>
    </row>
    <row r="124" spans="1:12" ht="24" x14ac:dyDescent="0.25">
      <c r="A124" s="44">
        <v>2274</v>
      </c>
      <c r="B124" s="175" t="s">
        <v>132</v>
      </c>
      <c r="C124" s="72">
        <f t="shared" si="7"/>
        <v>0</v>
      </c>
      <c r="D124" s="74"/>
      <c r="E124" s="74"/>
      <c r="F124" s="74"/>
      <c r="G124" s="157"/>
      <c r="H124" s="72">
        <f t="shared" si="8"/>
        <v>0</v>
      </c>
      <c r="I124" s="74"/>
      <c r="J124" s="74"/>
      <c r="K124" s="74"/>
      <c r="L124" s="158"/>
    </row>
    <row r="125" spans="1:12" ht="24" x14ac:dyDescent="0.25">
      <c r="A125" s="44">
        <v>2275</v>
      </c>
      <c r="B125" s="71" t="s">
        <v>133</v>
      </c>
      <c r="C125" s="72">
        <f t="shared" si="7"/>
        <v>0</v>
      </c>
      <c r="D125" s="74"/>
      <c r="E125" s="74"/>
      <c r="F125" s="74"/>
      <c r="G125" s="157"/>
      <c r="H125" s="72">
        <f t="shared" si="8"/>
        <v>0</v>
      </c>
      <c r="I125" s="74"/>
      <c r="J125" s="74"/>
      <c r="K125" s="74"/>
      <c r="L125" s="158"/>
    </row>
    <row r="126" spans="1:12" ht="36" x14ac:dyDescent="0.25">
      <c r="A126" s="44">
        <v>2276</v>
      </c>
      <c r="B126" s="71" t="s">
        <v>134</v>
      </c>
      <c r="C126" s="72">
        <f t="shared" si="7"/>
        <v>0</v>
      </c>
      <c r="D126" s="74"/>
      <c r="E126" s="74"/>
      <c r="F126" s="74"/>
      <c r="G126" s="157"/>
      <c r="H126" s="72">
        <f t="shared" si="8"/>
        <v>0</v>
      </c>
      <c r="I126" s="74"/>
      <c r="J126" s="74"/>
      <c r="K126" s="74"/>
      <c r="L126" s="158"/>
    </row>
    <row r="127" spans="1:12" ht="24" x14ac:dyDescent="0.25">
      <c r="A127" s="44">
        <v>2279</v>
      </c>
      <c r="B127" s="71" t="s">
        <v>135</v>
      </c>
      <c r="C127" s="72">
        <f t="shared" si="7"/>
        <v>46</v>
      </c>
      <c r="D127" s="74">
        <v>46</v>
      </c>
      <c r="E127" s="74"/>
      <c r="F127" s="74"/>
      <c r="G127" s="157"/>
      <c r="H127" s="72">
        <f t="shared" si="8"/>
        <v>36</v>
      </c>
      <c r="I127" s="74">
        <v>36</v>
      </c>
      <c r="J127" s="74"/>
      <c r="K127" s="74"/>
      <c r="L127" s="158"/>
    </row>
    <row r="128" spans="1:12" ht="24" x14ac:dyDescent="0.25">
      <c r="A128" s="168">
        <v>2280</v>
      </c>
      <c r="B128" s="65" t="s">
        <v>136</v>
      </c>
      <c r="C128" s="66">
        <f t="shared" ref="C128:L128" si="9">SUM(C129)</f>
        <v>0</v>
      </c>
      <c r="D128" s="169">
        <f t="shared" si="9"/>
        <v>0</v>
      </c>
      <c r="E128" s="169">
        <f t="shared" si="9"/>
        <v>0</v>
      </c>
      <c r="F128" s="169">
        <f t="shared" si="9"/>
        <v>0</v>
      </c>
      <c r="G128" s="169">
        <f t="shared" si="9"/>
        <v>0</v>
      </c>
      <c r="H128" s="66">
        <f t="shared" si="9"/>
        <v>0</v>
      </c>
      <c r="I128" s="169">
        <f t="shared" si="9"/>
        <v>0</v>
      </c>
      <c r="J128" s="169">
        <f t="shared" si="9"/>
        <v>0</v>
      </c>
      <c r="K128" s="169">
        <f t="shared" si="9"/>
        <v>0</v>
      </c>
      <c r="L128" s="176">
        <f t="shared" si="9"/>
        <v>0</v>
      </c>
    </row>
    <row r="129" spans="1:12" ht="24" x14ac:dyDescent="0.25">
      <c r="A129" s="44">
        <v>2283</v>
      </c>
      <c r="B129" s="71" t="s">
        <v>137</v>
      </c>
      <c r="C129" s="72">
        <f>SUM(D129:G129)</f>
        <v>0</v>
      </c>
      <c r="D129" s="74"/>
      <c r="E129" s="74"/>
      <c r="F129" s="74"/>
      <c r="G129" s="157"/>
      <c r="H129" s="72">
        <f>SUM(I129:L129)</f>
        <v>0</v>
      </c>
      <c r="I129" s="74"/>
      <c r="J129" s="74"/>
      <c r="K129" s="74"/>
      <c r="L129" s="158"/>
    </row>
    <row r="130" spans="1:12" ht="38.25" customHeight="1" x14ac:dyDescent="0.25">
      <c r="A130" s="56">
        <v>2300</v>
      </c>
      <c r="B130" s="147" t="s">
        <v>138</v>
      </c>
      <c r="C130" s="57">
        <f t="shared" si="7"/>
        <v>6673</v>
      </c>
      <c r="D130" s="63">
        <f>SUM(D131,D136,D140,D141,D144,D151,D159,D160,D163)</f>
        <v>5804</v>
      </c>
      <c r="E130" s="63">
        <f>SUM(E131,E136,E140,E141,E144,E151,E159,E160,E163)</f>
        <v>0</v>
      </c>
      <c r="F130" s="63">
        <f>SUM(F131,F136,F140,F141,F144,F151,F159,F160,F163)</f>
        <v>869</v>
      </c>
      <c r="G130" s="166">
        <f>SUM(G131,G136,G140,G141,G144,G151,G159,G160,G163)</f>
        <v>0</v>
      </c>
      <c r="H130" s="57">
        <f t="shared" si="8"/>
        <v>5271</v>
      </c>
      <c r="I130" s="63">
        <f>SUM(I131,I136,I140,I141,I144,I151,I159,I160,I163)</f>
        <v>4402</v>
      </c>
      <c r="J130" s="63">
        <f>SUM(J131,J136,J140,J141,J144,J151,J159,J160,J163)</f>
        <v>0</v>
      </c>
      <c r="K130" s="63">
        <f>SUM(K131,K136,K140,K141,K144,K151,K159,K160,K163)</f>
        <v>869</v>
      </c>
      <c r="L130" s="167">
        <f>SUM(L131,L136,L140,L141,L144,L151,L159,L160,L163)</f>
        <v>0</v>
      </c>
    </row>
    <row r="131" spans="1:12" ht="24" x14ac:dyDescent="0.25">
      <c r="A131" s="168">
        <v>2310</v>
      </c>
      <c r="B131" s="65" t="s">
        <v>139</v>
      </c>
      <c r="C131" s="66">
        <f t="shared" si="7"/>
        <v>2161</v>
      </c>
      <c r="D131" s="169">
        <f>SUM(D132:D135)</f>
        <v>2161</v>
      </c>
      <c r="E131" s="169">
        <f t="shared" ref="E131:L131" si="10">SUM(E132:E135)</f>
        <v>0</v>
      </c>
      <c r="F131" s="169">
        <f t="shared" si="10"/>
        <v>0</v>
      </c>
      <c r="G131" s="170">
        <f t="shared" si="10"/>
        <v>0</v>
      </c>
      <c r="H131" s="66">
        <f t="shared" si="8"/>
        <v>1086</v>
      </c>
      <c r="I131" s="169">
        <f t="shared" si="10"/>
        <v>1086</v>
      </c>
      <c r="J131" s="169">
        <f t="shared" si="10"/>
        <v>0</v>
      </c>
      <c r="K131" s="169">
        <f t="shared" si="10"/>
        <v>0</v>
      </c>
      <c r="L131" s="171">
        <f t="shared" si="10"/>
        <v>0</v>
      </c>
    </row>
    <row r="132" spans="1:12" x14ac:dyDescent="0.25">
      <c r="A132" s="44">
        <v>2311</v>
      </c>
      <c r="B132" s="71" t="s">
        <v>140</v>
      </c>
      <c r="C132" s="72">
        <f t="shared" si="7"/>
        <v>590</v>
      </c>
      <c r="D132" s="74">
        <v>590</v>
      </c>
      <c r="E132" s="74"/>
      <c r="F132" s="74"/>
      <c r="G132" s="157"/>
      <c r="H132" s="72">
        <f t="shared" si="8"/>
        <v>495</v>
      </c>
      <c r="I132" s="74">
        <v>495</v>
      </c>
      <c r="J132" s="74"/>
      <c r="K132" s="74"/>
      <c r="L132" s="158"/>
    </row>
    <row r="133" spans="1:12" x14ac:dyDescent="0.25">
      <c r="A133" s="44">
        <v>2312</v>
      </c>
      <c r="B133" s="71" t="s">
        <v>141</v>
      </c>
      <c r="C133" s="72">
        <f t="shared" si="7"/>
        <v>1571</v>
      </c>
      <c r="D133" s="74">
        <v>1571</v>
      </c>
      <c r="E133" s="74"/>
      <c r="F133" s="74"/>
      <c r="G133" s="157"/>
      <c r="H133" s="72">
        <f t="shared" si="8"/>
        <v>591</v>
      </c>
      <c r="I133" s="74">
        <v>591</v>
      </c>
      <c r="J133" s="74"/>
      <c r="K133" s="74"/>
      <c r="L133" s="158"/>
    </row>
    <row r="134" spans="1:12" x14ac:dyDescent="0.25">
      <c r="A134" s="44">
        <v>2313</v>
      </c>
      <c r="B134" s="71" t="s">
        <v>142</v>
      </c>
      <c r="C134" s="72">
        <f t="shared" si="7"/>
        <v>0</v>
      </c>
      <c r="D134" s="74"/>
      <c r="E134" s="74"/>
      <c r="F134" s="74"/>
      <c r="G134" s="157"/>
      <c r="H134" s="72">
        <f t="shared" si="8"/>
        <v>0</v>
      </c>
      <c r="I134" s="74"/>
      <c r="J134" s="74"/>
      <c r="K134" s="74"/>
      <c r="L134" s="158"/>
    </row>
    <row r="135" spans="1:12" ht="36" customHeight="1" x14ac:dyDescent="0.25">
      <c r="A135" s="44">
        <v>2314</v>
      </c>
      <c r="B135" s="71" t="s">
        <v>143</v>
      </c>
      <c r="C135" s="72">
        <f t="shared" si="7"/>
        <v>0</v>
      </c>
      <c r="D135" s="74"/>
      <c r="E135" s="74"/>
      <c r="F135" s="74"/>
      <c r="G135" s="157"/>
      <c r="H135" s="72">
        <f t="shared" si="8"/>
        <v>0</v>
      </c>
      <c r="I135" s="74"/>
      <c r="J135" s="74"/>
      <c r="K135" s="74"/>
      <c r="L135" s="158"/>
    </row>
    <row r="136" spans="1:12" x14ac:dyDescent="0.25">
      <c r="A136" s="159">
        <v>2320</v>
      </c>
      <c r="B136" s="71" t="s">
        <v>144</v>
      </c>
      <c r="C136" s="72">
        <f t="shared" si="7"/>
        <v>33</v>
      </c>
      <c r="D136" s="160">
        <f>SUM(D137:D139)</f>
        <v>33</v>
      </c>
      <c r="E136" s="160">
        <f>SUM(E137:E139)</f>
        <v>0</v>
      </c>
      <c r="F136" s="160">
        <f>SUM(F137:F139)</f>
        <v>0</v>
      </c>
      <c r="G136" s="161">
        <f>SUM(G137:G139)</f>
        <v>0</v>
      </c>
      <c r="H136" s="72">
        <f t="shared" si="8"/>
        <v>33</v>
      </c>
      <c r="I136" s="160">
        <f>SUM(I137:I139)</f>
        <v>33</v>
      </c>
      <c r="J136" s="160">
        <f>SUM(J137:J139)</f>
        <v>0</v>
      </c>
      <c r="K136" s="160">
        <f>SUM(K137:K139)</f>
        <v>0</v>
      </c>
      <c r="L136" s="162">
        <f>SUM(L137:L139)</f>
        <v>0</v>
      </c>
    </row>
    <row r="137" spans="1:12" x14ac:dyDescent="0.25">
      <c r="A137" s="44">
        <v>2321</v>
      </c>
      <c r="B137" s="71" t="s">
        <v>145</v>
      </c>
      <c r="C137" s="72">
        <f t="shared" si="7"/>
        <v>0</v>
      </c>
      <c r="D137" s="74"/>
      <c r="E137" s="74"/>
      <c r="F137" s="74"/>
      <c r="G137" s="157"/>
      <c r="H137" s="72">
        <f t="shared" si="8"/>
        <v>0</v>
      </c>
      <c r="I137" s="74"/>
      <c r="J137" s="74"/>
      <c r="K137" s="74"/>
      <c r="L137" s="158"/>
    </row>
    <row r="138" spans="1:12" x14ac:dyDescent="0.25">
      <c r="A138" s="44">
        <v>2322</v>
      </c>
      <c r="B138" s="71" t="s">
        <v>146</v>
      </c>
      <c r="C138" s="72">
        <f t="shared" si="7"/>
        <v>33</v>
      </c>
      <c r="D138" s="74">
        <v>33</v>
      </c>
      <c r="E138" s="74"/>
      <c r="F138" s="74"/>
      <c r="G138" s="157"/>
      <c r="H138" s="72">
        <f t="shared" si="8"/>
        <v>33</v>
      </c>
      <c r="I138" s="74">
        <v>33</v>
      </c>
      <c r="J138" s="74"/>
      <c r="K138" s="74"/>
      <c r="L138" s="158"/>
    </row>
    <row r="139" spans="1:12" ht="10.5" customHeight="1" x14ac:dyDescent="0.25">
      <c r="A139" s="44">
        <v>2329</v>
      </c>
      <c r="B139" s="71" t="s">
        <v>147</v>
      </c>
      <c r="C139" s="72">
        <f t="shared" si="7"/>
        <v>0</v>
      </c>
      <c r="D139" s="74"/>
      <c r="E139" s="74"/>
      <c r="F139" s="74"/>
      <c r="G139" s="157"/>
      <c r="H139" s="72">
        <f t="shared" si="8"/>
        <v>0</v>
      </c>
      <c r="I139" s="74"/>
      <c r="J139" s="74"/>
      <c r="K139" s="74"/>
      <c r="L139" s="158"/>
    </row>
    <row r="140" spans="1:12" x14ac:dyDescent="0.25">
      <c r="A140" s="159">
        <v>2330</v>
      </c>
      <c r="B140" s="71" t="s">
        <v>148</v>
      </c>
      <c r="C140" s="72">
        <f t="shared" si="7"/>
        <v>0</v>
      </c>
      <c r="D140" s="74"/>
      <c r="E140" s="74"/>
      <c r="F140" s="74"/>
      <c r="G140" s="157"/>
      <c r="H140" s="72">
        <f t="shared" si="8"/>
        <v>0</v>
      </c>
      <c r="I140" s="74"/>
      <c r="J140" s="74"/>
      <c r="K140" s="74"/>
      <c r="L140" s="158"/>
    </row>
    <row r="141" spans="1:12" ht="48" x14ac:dyDescent="0.25">
      <c r="A141" s="159">
        <v>2340</v>
      </c>
      <c r="B141" s="71" t="s">
        <v>149</v>
      </c>
      <c r="C141" s="72">
        <f t="shared" si="7"/>
        <v>35</v>
      </c>
      <c r="D141" s="160">
        <f>SUM(D142:D143)</f>
        <v>35</v>
      </c>
      <c r="E141" s="160">
        <f>SUM(E142:E143)</f>
        <v>0</v>
      </c>
      <c r="F141" s="160">
        <f>SUM(F142:F143)</f>
        <v>0</v>
      </c>
      <c r="G141" s="161">
        <f>SUM(G142:G143)</f>
        <v>0</v>
      </c>
      <c r="H141" s="72">
        <f t="shared" si="8"/>
        <v>35</v>
      </c>
      <c r="I141" s="160">
        <f>SUM(I142:I143)</f>
        <v>35</v>
      </c>
      <c r="J141" s="160">
        <f>SUM(J142:J143)</f>
        <v>0</v>
      </c>
      <c r="K141" s="160">
        <f>SUM(K142:K143)</f>
        <v>0</v>
      </c>
      <c r="L141" s="162">
        <f>SUM(L142:L143)</f>
        <v>0</v>
      </c>
    </row>
    <row r="142" spans="1:12" x14ac:dyDescent="0.25">
      <c r="A142" s="44">
        <v>2341</v>
      </c>
      <c r="B142" s="71" t="s">
        <v>150</v>
      </c>
      <c r="C142" s="72">
        <f t="shared" si="7"/>
        <v>35</v>
      </c>
      <c r="D142" s="74">
        <v>35</v>
      </c>
      <c r="E142" s="74"/>
      <c r="F142" s="74"/>
      <c r="G142" s="157"/>
      <c r="H142" s="72">
        <f t="shared" si="8"/>
        <v>35</v>
      </c>
      <c r="I142" s="74">
        <v>35</v>
      </c>
      <c r="J142" s="74"/>
      <c r="K142" s="74"/>
      <c r="L142" s="158"/>
    </row>
    <row r="143" spans="1:12" ht="24" x14ac:dyDescent="0.25">
      <c r="A143" s="44">
        <v>2344</v>
      </c>
      <c r="B143" s="71" t="s">
        <v>151</v>
      </c>
      <c r="C143" s="72">
        <f t="shared" si="7"/>
        <v>0</v>
      </c>
      <c r="D143" s="74"/>
      <c r="E143" s="74"/>
      <c r="F143" s="74"/>
      <c r="G143" s="157"/>
      <c r="H143" s="72">
        <f t="shared" si="8"/>
        <v>0</v>
      </c>
      <c r="I143" s="74"/>
      <c r="J143" s="74"/>
      <c r="K143" s="74"/>
      <c r="L143" s="158"/>
    </row>
    <row r="144" spans="1:12" ht="24" x14ac:dyDescent="0.25">
      <c r="A144" s="150">
        <v>2350</v>
      </c>
      <c r="B144" s="112" t="s">
        <v>152</v>
      </c>
      <c r="C144" s="117">
        <f t="shared" si="7"/>
        <v>2599</v>
      </c>
      <c r="D144" s="151">
        <f>SUM(D145:D150)</f>
        <v>2599</v>
      </c>
      <c r="E144" s="151">
        <f>SUM(E145:E150)</f>
        <v>0</v>
      </c>
      <c r="F144" s="151">
        <f>SUM(F145:F150)</f>
        <v>0</v>
      </c>
      <c r="G144" s="152">
        <f>SUM(G145:G150)</f>
        <v>0</v>
      </c>
      <c r="H144" s="117">
        <f t="shared" si="8"/>
        <v>2364</v>
      </c>
      <c r="I144" s="151">
        <f>SUM(I145:I150)</f>
        <v>2364</v>
      </c>
      <c r="J144" s="151">
        <f>SUM(J145:J150)</f>
        <v>0</v>
      </c>
      <c r="K144" s="151">
        <f>SUM(K145:K150)</f>
        <v>0</v>
      </c>
      <c r="L144" s="153">
        <f>SUM(L145:L150)</f>
        <v>0</v>
      </c>
    </row>
    <row r="145" spans="1:12" x14ac:dyDescent="0.25">
      <c r="A145" s="38">
        <v>2351</v>
      </c>
      <c r="B145" s="65" t="s">
        <v>153</v>
      </c>
      <c r="C145" s="66">
        <f t="shared" si="7"/>
        <v>400</v>
      </c>
      <c r="D145" s="68">
        <v>400</v>
      </c>
      <c r="E145" s="68"/>
      <c r="F145" s="68"/>
      <c r="G145" s="154"/>
      <c r="H145" s="66">
        <f t="shared" si="8"/>
        <v>230</v>
      </c>
      <c r="I145" s="68">
        <v>230</v>
      </c>
      <c r="J145" s="68"/>
      <c r="K145" s="68"/>
      <c r="L145" s="155"/>
    </row>
    <row r="146" spans="1:12" x14ac:dyDescent="0.25">
      <c r="A146" s="44">
        <v>2352</v>
      </c>
      <c r="B146" s="71" t="s">
        <v>154</v>
      </c>
      <c r="C146" s="72">
        <f t="shared" si="7"/>
        <v>2149</v>
      </c>
      <c r="D146" s="74">
        <v>2149</v>
      </c>
      <c r="E146" s="74"/>
      <c r="F146" s="74"/>
      <c r="G146" s="157"/>
      <c r="H146" s="72">
        <f t="shared" si="8"/>
        <v>2134</v>
      </c>
      <c r="I146" s="74">
        <v>2134</v>
      </c>
      <c r="J146" s="74"/>
      <c r="K146" s="74"/>
      <c r="L146" s="158"/>
    </row>
    <row r="147" spans="1:12" ht="24" x14ac:dyDescent="0.25">
      <c r="A147" s="44">
        <v>2353</v>
      </c>
      <c r="B147" s="71" t="s">
        <v>155</v>
      </c>
      <c r="C147" s="72">
        <f t="shared" si="7"/>
        <v>0</v>
      </c>
      <c r="D147" s="74"/>
      <c r="E147" s="74"/>
      <c r="F147" s="74"/>
      <c r="G147" s="157"/>
      <c r="H147" s="72">
        <f t="shared" si="8"/>
        <v>0</v>
      </c>
      <c r="I147" s="74"/>
      <c r="J147" s="74"/>
      <c r="K147" s="74"/>
      <c r="L147" s="158"/>
    </row>
    <row r="148" spans="1:12" ht="24" x14ac:dyDescent="0.25">
      <c r="A148" s="44">
        <v>2354</v>
      </c>
      <c r="B148" s="71" t="s">
        <v>156</v>
      </c>
      <c r="C148" s="72">
        <f t="shared" si="7"/>
        <v>0</v>
      </c>
      <c r="D148" s="74"/>
      <c r="E148" s="74"/>
      <c r="F148" s="74"/>
      <c r="G148" s="157"/>
      <c r="H148" s="72">
        <f t="shared" si="8"/>
        <v>0</v>
      </c>
      <c r="I148" s="74"/>
      <c r="J148" s="74"/>
      <c r="K148" s="74"/>
      <c r="L148" s="158"/>
    </row>
    <row r="149" spans="1:12" ht="24" x14ac:dyDescent="0.25">
      <c r="A149" s="44">
        <v>2355</v>
      </c>
      <c r="B149" s="71" t="s">
        <v>157</v>
      </c>
      <c r="C149" s="72">
        <f t="shared" si="7"/>
        <v>50</v>
      </c>
      <c r="D149" s="74">
        <v>50</v>
      </c>
      <c r="E149" s="74"/>
      <c r="F149" s="74"/>
      <c r="G149" s="157"/>
      <c r="H149" s="72">
        <f t="shared" si="8"/>
        <v>0</v>
      </c>
      <c r="I149" s="74"/>
      <c r="J149" s="74"/>
      <c r="K149" s="74"/>
      <c r="L149" s="158"/>
    </row>
    <row r="150" spans="1:12" ht="24" x14ac:dyDescent="0.25">
      <c r="A150" s="44">
        <v>2359</v>
      </c>
      <c r="B150" s="71" t="s">
        <v>158</v>
      </c>
      <c r="C150" s="72">
        <f t="shared" si="7"/>
        <v>0</v>
      </c>
      <c r="D150" s="74"/>
      <c r="E150" s="74"/>
      <c r="F150" s="74"/>
      <c r="G150" s="157"/>
      <c r="H150" s="72">
        <f t="shared" si="8"/>
        <v>0</v>
      </c>
      <c r="I150" s="74"/>
      <c r="J150" s="74"/>
      <c r="K150" s="74"/>
      <c r="L150" s="158"/>
    </row>
    <row r="151" spans="1:12" ht="24.75" customHeight="1" x14ac:dyDescent="0.25">
      <c r="A151" s="159">
        <v>2360</v>
      </c>
      <c r="B151" s="71" t="s">
        <v>159</v>
      </c>
      <c r="C151" s="72">
        <f t="shared" si="7"/>
        <v>1415</v>
      </c>
      <c r="D151" s="160">
        <f>SUM(D152:D158)</f>
        <v>546</v>
      </c>
      <c r="E151" s="160">
        <f>SUM(E152:E158)</f>
        <v>0</v>
      </c>
      <c r="F151" s="160">
        <f>SUM(F152:F158)</f>
        <v>869</v>
      </c>
      <c r="G151" s="161">
        <f>SUM(G152:G158)</f>
        <v>0</v>
      </c>
      <c r="H151" s="72">
        <f t="shared" si="8"/>
        <v>1403</v>
      </c>
      <c r="I151" s="160">
        <f>SUM(I152:I158)</f>
        <v>534</v>
      </c>
      <c r="J151" s="160">
        <f>SUM(J152:J158)</f>
        <v>0</v>
      </c>
      <c r="K151" s="160">
        <f>SUM(K152:K158)</f>
        <v>869</v>
      </c>
      <c r="L151" s="162">
        <f>SUM(L152:L158)</f>
        <v>0</v>
      </c>
    </row>
    <row r="152" spans="1:12" x14ac:dyDescent="0.25">
      <c r="A152" s="43">
        <v>2361</v>
      </c>
      <c r="B152" s="71" t="s">
        <v>160</v>
      </c>
      <c r="C152" s="72">
        <f t="shared" si="7"/>
        <v>496</v>
      </c>
      <c r="D152" s="74">
        <v>496</v>
      </c>
      <c r="E152" s="74"/>
      <c r="F152" s="74"/>
      <c r="G152" s="157"/>
      <c r="H152" s="72">
        <f t="shared" si="8"/>
        <v>484</v>
      </c>
      <c r="I152" s="74">
        <v>484</v>
      </c>
      <c r="J152" s="74"/>
      <c r="K152" s="74"/>
      <c r="L152" s="158"/>
    </row>
    <row r="153" spans="1:12" ht="24" x14ac:dyDescent="0.25">
      <c r="A153" s="43">
        <v>2362</v>
      </c>
      <c r="B153" s="71" t="s">
        <v>161</v>
      </c>
      <c r="C153" s="72">
        <f t="shared" si="7"/>
        <v>50</v>
      </c>
      <c r="D153" s="74">
        <v>50</v>
      </c>
      <c r="E153" s="74"/>
      <c r="F153" s="74"/>
      <c r="G153" s="157"/>
      <c r="H153" s="72">
        <f t="shared" si="8"/>
        <v>50</v>
      </c>
      <c r="I153" s="74">
        <v>50</v>
      </c>
      <c r="J153" s="74"/>
      <c r="K153" s="74"/>
      <c r="L153" s="158"/>
    </row>
    <row r="154" spans="1:12" x14ac:dyDescent="0.25">
      <c r="A154" s="43">
        <v>2363</v>
      </c>
      <c r="B154" s="71" t="s">
        <v>162</v>
      </c>
      <c r="C154" s="72">
        <f t="shared" si="7"/>
        <v>869</v>
      </c>
      <c r="D154" s="74"/>
      <c r="E154" s="74"/>
      <c r="F154" s="74">
        <v>869</v>
      </c>
      <c r="G154" s="157"/>
      <c r="H154" s="72">
        <f t="shared" si="8"/>
        <v>869</v>
      </c>
      <c r="I154" s="74"/>
      <c r="J154" s="74"/>
      <c r="K154" s="74">
        <v>869</v>
      </c>
      <c r="L154" s="158"/>
    </row>
    <row r="155" spans="1:12" x14ac:dyDescent="0.25">
      <c r="A155" s="43">
        <v>2364</v>
      </c>
      <c r="B155" s="71" t="s">
        <v>163</v>
      </c>
      <c r="C155" s="72">
        <f t="shared" si="7"/>
        <v>0</v>
      </c>
      <c r="D155" s="74"/>
      <c r="E155" s="74"/>
      <c r="F155" s="74"/>
      <c r="G155" s="157"/>
      <c r="H155" s="72">
        <f t="shared" si="8"/>
        <v>0</v>
      </c>
      <c r="I155" s="74"/>
      <c r="J155" s="74"/>
      <c r="K155" s="74"/>
      <c r="L155" s="158"/>
    </row>
    <row r="156" spans="1:12" ht="12.75" customHeight="1" x14ac:dyDescent="0.25">
      <c r="A156" s="43">
        <v>2365</v>
      </c>
      <c r="B156" s="71" t="s">
        <v>164</v>
      </c>
      <c r="C156" s="72">
        <f t="shared" si="7"/>
        <v>0</v>
      </c>
      <c r="D156" s="74"/>
      <c r="E156" s="74"/>
      <c r="F156" s="74"/>
      <c r="G156" s="157"/>
      <c r="H156" s="72">
        <f t="shared" si="8"/>
        <v>0</v>
      </c>
      <c r="I156" s="74"/>
      <c r="J156" s="74"/>
      <c r="K156" s="74"/>
      <c r="L156" s="158"/>
    </row>
    <row r="157" spans="1:12" ht="36" x14ac:dyDescent="0.25">
      <c r="A157" s="43">
        <v>2366</v>
      </c>
      <c r="B157" s="71" t="s">
        <v>165</v>
      </c>
      <c r="C157" s="72">
        <f t="shared" si="7"/>
        <v>0</v>
      </c>
      <c r="D157" s="74"/>
      <c r="E157" s="74"/>
      <c r="F157" s="74"/>
      <c r="G157" s="157"/>
      <c r="H157" s="72">
        <f t="shared" si="8"/>
        <v>0</v>
      </c>
      <c r="I157" s="74"/>
      <c r="J157" s="74"/>
      <c r="K157" s="74"/>
      <c r="L157" s="158"/>
    </row>
    <row r="158" spans="1:12" ht="48" x14ac:dyDescent="0.25">
      <c r="A158" s="43">
        <v>2369</v>
      </c>
      <c r="B158" s="71" t="s">
        <v>166</v>
      </c>
      <c r="C158" s="72">
        <f t="shared" si="7"/>
        <v>0</v>
      </c>
      <c r="D158" s="74"/>
      <c r="E158" s="74"/>
      <c r="F158" s="74"/>
      <c r="G158" s="157"/>
      <c r="H158" s="72">
        <f t="shared" si="8"/>
        <v>0</v>
      </c>
      <c r="I158" s="74"/>
      <c r="J158" s="74"/>
      <c r="K158" s="74"/>
      <c r="L158" s="158"/>
    </row>
    <row r="159" spans="1:12" x14ac:dyDescent="0.25">
      <c r="A159" s="150">
        <v>2370</v>
      </c>
      <c r="B159" s="112" t="s">
        <v>167</v>
      </c>
      <c r="C159" s="117">
        <f t="shared" si="7"/>
        <v>400</v>
      </c>
      <c r="D159" s="163">
        <v>400</v>
      </c>
      <c r="E159" s="163"/>
      <c r="F159" s="163"/>
      <c r="G159" s="164"/>
      <c r="H159" s="117">
        <f t="shared" si="8"/>
        <v>350</v>
      </c>
      <c r="I159" s="163">
        <v>350</v>
      </c>
      <c r="J159" s="163"/>
      <c r="K159" s="163"/>
      <c r="L159" s="165"/>
    </row>
    <row r="160" spans="1:12" x14ac:dyDescent="0.25">
      <c r="A160" s="150">
        <v>2380</v>
      </c>
      <c r="B160" s="112" t="s">
        <v>168</v>
      </c>
      <c r="C160" s="117">
        <f t="shared" si="7"/>
        <v>0</v>
      </c>
      <c r="D160" s="151">
        <f>SUM(D161:D162)</f>
        <v>0</v>
      </c>
      <c r="E160" s="151">
        <f>SUM(E161:E162)</f>
        <v>0</v>
      </c>
      <c r="F160" s="151">
        <f>SUM(F161:F162)</f>
        <v>0</v>
      </c>
      <c r="G160" s="152">
        <f>SUM(G161:G162)</f>
        <v>0</v>
      </c>
      <c r="H160" s="117">
        <f t="shared" si="8"/>
        <v>0</v>
      </c>
      <c r="I160" s="151">
        <f>SUM(I161:I162)</f>
        <v>0</v>
      </c>
      <c r="J160" s="151">
        <f>SUM(J161:J162)</f>
        <v>0</v>
      </c>
      <c r="K160" s="151">
        <f>SUM(K161:K162)</f>
        <v>0</v>
      </c>
      <c r="L160" s="153">
        <f>SUM(L161:L162)</f>
        <v>0</v>
      </c>
    </row>
    <row r="161" spans="1:12" x14ac:dyDescent="0.25">
      <c r="A161" s="37">
        <v>2381</v>
      </c>
      <c r="B161" s="65" t="s">
        <v>169</v>
      </c>
      <c r="C161" s="66">
        <f t="shared" si="7"/>
        <v>0</v>
      </c>
      <c r="D161" s="68"/>
      <c r="E161" s="68"/>
      <c r="F161" s="68"/>
      <c r="G161" s="154"/>
      <c r="H161" s="66">
        <f t="shared" si="8"/>
        <v>0</v>
      </c>
      <c r="I161" s="68"/>
      <c r="J161" s="68"/>
      <c r="K161" s="68"/>
      <c r="L161" s="155"/>
    </row>
    <row r="162" spans="1:12" ht="24" x14ac:dyDescent="0.25">
      <c r="A162" s="43">
        <v>2389</v>
      </c>
      <c r="B162" s="71" t="s">
        <v>170</v>
      </c>
      <c r="C162" s="72">
        <f t="shared" si="7"/>
        <v>0</v>
      </c>
      <c r="D162" s="74"/>
      <c r="E162" s="74"/>
      <c r="F162" s="74"/>
      <c r="G162" s="157"/>
      <c r="H162" s="72">
        <f t="shared" si="8"/>
        <v>0</v>
      </c>
      <c r="I162" s="74"/>
      <c r="J162" s="74"/>
      <c r="K162" s="74"/>
      <c r="L162" s="158"/>
    </row>
    <row r="163" spans="1:12" x14ac:dyDescent="0.25">
      <c r="A163" s="150">
        <v>2390</v>
      </c>
      <c r="B163" s="112" t="s">
        <v>171</v>
      </c>
      <c r="C163" s="117">
        <f t="shared" si="7"/>
        <v>30</v>
      </c>
      <c r="D163" s="163">
        <v>30</v>
      </c>
      <c r="E163" s="163"/>
      <c r="F163" s="163"/>
      <c r="G163" s="164"/>
      <c r="H163" s="117">
        <f t="shared" si="8"/>
        <v>0</v>
      </c>
      <c r="I163" s="163"/>
      <c r="J163" s="163"/>
      <c r="K163" s="163"/>
      <c r="L163" s="165"/>
    </row>
    <row r="164" spans="1:12" x14ac:dyDescent="0.25">
      <c r="A164" s="56">
        <v>2400</v>
      </c>
      <c r="B164" s="147" t="s">
        <v>172</v>
      </c>
      <c r="C164" s="57">
        <f t="shared" si="7"/>
        <v>0</v>
      </c>
      <c r="D164" s="177"/>
      <c r="E164" s="177"/>
      <c r="F164" s="177"/>
      <c r="G164" s="178"/>
      <c r="H164" s="57">
        <f t="shared" si="8"/>
        <v>0</v>
      </c>
      <c r="I164" s="177"/>
      <c r="J164" s="177"/>
      <c r="K164" s="177"/>
      <c r="L164" s="179"/>
    </row>
    <row r="165" spans="1:12" ht="24" x14ac:dyDescent="0.25">
      <c r="A165" s="56">
        <v>2500</v>
      </c>
      <c r="B165" s="147" t="s">
        <v>173</v>
      </c>
      <c r="C165" s="57">
        <f t="shared" si="7"/>
        <v>0</v>
      </c>
      <c r="D165" s="63">
        <f>SUM(D166,D171)</f>
        <v>0</v>
      </c>
      <c r="E165" s="63">
        <f t="shared" ref="E165:G165" si="11">SUM(E166,E171)</f>
        <v>0</v>
      </c>
      <c r="F165" s="63">
        <f t="shared" si="11"/>
        <v>0</v>
      </c>
      <c r="G165" s="63">
        <f t="shared" si="11"/>
        <v>0</v>
      </c>
      <c r="H165" s="57">
        <f t="shared" si="8"/>
        <v>0</v>
      </c>
      <c r="I165" s="63">
        <f>SUM(I166,I171)</f>
        <v>0</v>
      </c>
      <c r="J165" s="63">
        <f t="shared" ref="J165:L165" si="12">SUM(J166,J171)</f>
        <v>0</v>
      </c>
      <c r="K165" s="63">
        <f t="shared" si="12"/>
        <v>0</v>
      </c>
      <c r="L165" s="149">
        <f t="shared" si="12"/>
        <v>0</v>
      </c>
    </row>
    <row r="166" spans="1:12" ht="16.5" customHeight="1" x14ac:dyDescent="0.25">
      <c r="A166" s="168">
        <v>2510</v>
      </c>
      <c r="B166" s="65" t="s">
        <v>174</v>
      </c>
      <c r="C166" s="66">
        <f t="shared" si="7"/>
        <v>0</v>
      </c>
      <c r="D166" s="169">
        <f>SUM(D167:D170)</f>
        <v>0</v>
      </c>
      <c r="E166" s="169">
        <f t="shared" ref="E166:G166" si="13">SUM(E167:E170)</f>
        <v>0</v>
      </c>
      <c r="F166" s="169">
        <f t="shared" si="13"/>
        <v>0</v>
      </c>
      <c r="G166" s="169">
        <f t="shared" si="13"/>
        <v>0</v>
      </c>
      <c r="H166" s="66">
        <f t="shared" si="8"/>
        <v>0</v>
      </c>
      <c r="I166" s="169">
        <f>SUM(I167:I170)</f>
        <v>0</v>
      </c>
      <c r="J166" s="169">
        <f t="shared" ref="J166:L166" si="14">SUM(J167:J170)</f>
        <v>0</v>
      </c>
      <c r="K166" s="169">
        <f t="shared" si="14"/>
        <v>0</v>
      </c>
      <c r="L166" s="180">
        <f t="shared" si="14"/>
        <v>0</v>
      </c>
    </row>
    <row r="167" spans="1:12" ht="24" x14ac:dyDescent="0.25">
      <c r="A167" s="44">
        <v>2512</v>
      </c>
      <c r="B167" s="71" t="s">
        <v>175</v>
      </c>
      <c r="C167" s="72">
        <f t="shared" si="7"/>
        <v>0</v>
      </c>
      <c r="D167" s="74"/>
      <c r="E167" s="74"/>
      <c r="F167" s="74"/>
      <c r="G167" s="157"/>
      <c r="H167" s="72">
        <f t="shared" si="8"/>
        <v>0</v>
      </c>
      <c r="I167" s="74"/>
      <c r="J167" s="74"/>
      <c r="K167" s="74"/>
      <c r="L167" s="158"/>
    </row>
    <row r="168" spans="1:12" ht="36" x14ac:dyDescent="0.25">
      <c r="A168" s="44">
        <v>2513</v>
      </c>
      <c r="B168" s="71" t="s">
        <v>176</v>
      </c>
      <c r="C168" s="72">
        <f t="shared" si="7"/>
        <v>0</v>
      </c>
      <c r="D168" s="74"/>
      <c r="E168" s="74"/>
      <c r="F168" s="74"/>
      <c r="G168" s="157"/>
      <c r="H168" s="72">
        <f t="shared" si="8"/>
        <v>0</v>
      </c>
      <c r="I168" s="74"/>
      <c r="J168" s="74"/>
      <c r="K168" s="74"/>
      <c r="L168" s="158"/>
    </row>
    <row r="169" spans="1:12" ht="24" x14ac:dyDescent="0.25">
      <c r="A169" s="44">
        <v>2515</v>
      </c>
      <c r="B169" s="71" t="s">
        <v>177</v>
      </c>
      <c r="C169" s="72">
        <f t="shared" si="7"/>
        <v>0</v>
      </c>
      <c r="D169" s="74"/>
      <c r="E169" s="74"/>
      <c r="F169" s="74"/>
      <c r="G169" s="157"/>
      <c r="H169" s="72">
        <f t="shared" si="8"/>
        <v>0</v>
      </c>
      <c r="I169" s="74"/>
      <c r="J169" s="74"/>
      <c r="K169" s="74"/>
      <c r="L169" s="158"/>
    </row>
    <row r="170" spans="1:12" ht="24" x14ac:dyDescent="0.25">
      <c r="A170" s="44">
        <v>2519</v>
      </c>
      <c r="B170" s="71" t="s">
        <v>178</v>
      </c>
      <c r="C170" s="72">
        <f t="shared" si="7"/>
        <v>0</v>
      </c>
      <c r="D170" s="74"/>
      <c r="E170" s="74"/>
      <c r="F170" s="74"/>
      <c r="G170" s="157"/>
      <c r="H170" s="72">
        <f t="shared" si="8"/>
        <v>0</v>
      </c>
      <c r="I170" s="74"/>
      <c r="J170" s="74"/>
      <c r="K170" s="74"/>
      <c r="L170" s="158"/>
    </row>
    <row r="171" spans="1:12" ht="24" x14ac:dyDescent="0.25">
      <c r="A171" s="159">
        <v>2520</v>
      </c>
      <c r="B171" s="71" t="s">
        <v>179</v>
      </c>
      <c r="C171" s="72">
        <f t="shared" si="7"/>
        <v>0</v>
      </c>
      <c r="D171" s="74"/>
      <c r="E171" s="74"/>
      <c r="F171" s="74"/>
      <c r="G171" s="157"/>
      <c r="H171" s="72">
        <f t="shared" si="8"/>
        <v>0</v>
      </c>
      <c r="I171" s="74"/>
      <c r="J171" s="74"/>
      <c r="K171" s="74"/>
      <c r="L171" s="158"/>
    </row>
    <row r="172" spans="1:12" s="182" customFormat="1" ht="36" customHeight="1" x14ac:dyDescent="0.25">
      <c r="A172" s="19">
        <v>2800</v>
      </c>
      <c r="B172" s="65" t="s">
        <v>180</v>
      </c>
      <c r="C172" s="66">
        <f t="shared" si="7"/>
        <v>0</v>
      </c>
      <c r="D172" s="40"/>
      <c r="E172" s="40"/>
      <c r="F172" s="40"/>
      <c r="G172" s="41"/>
      <c r="H172" s="66">
        <f t="shared" si="8"/>
        <v>0</v>
      </c>
      <c r="I172" s="40"/>
      <c r="J172" s="40"/>
      <c r="K172" s="40"/>
      <c r="L172" s="42"/>
    </row>
    <row r="173" spans="1:12" x14ac:dyDescent="0.25">
      <c r="A173" s="142">
        <v>3000</v>
      </c>
      <c r="B173" s="142" t="s">
        <v>181</v>
      </c>
      <c r="C173" s="143">
        <f t="shared" si="7"/>
        <v>0</v>
      </c>
      <c r="D173" s="144">
        <f>SUM(D174,D184)</f>
        <v>0</v>
      </c>
      <c r="E173" s="144">
        <f>SUM(E174,E184)</f>
        <v>0</v>
      </c>
      <c r="F173" s="144">
        <f>SUM(F174,F184)</f>
        <v>0</v>
      </c>
      <c r="G173" s="145">
        <f>SUM(G174,G184)</f>
        <v>0</v>
      </c>
      <c r="H173" s="143">
        <f t="shared" si="8"/>
        <v>0</v>
      </c>
      <c r="I173" s="144">
        <f>SUM(I174,I184)</f>
        <v>0</v>
      </c>
      <c r="J173" s="144">
        <f>SUM(J174,J184)</f>
        <v>0</v>
      </c>
      <c r="K173" s="144">
        <f>SUM(K174,K184)</f>
        <v>0</v>
      </c>
      <c r="L173" s="146">
        <f>SUM(L174,L184)</f>
        <v>0</v>
      </c>
    </row>
    <row r="174" spans="1:12" ht="24" x14ac:dyDescent="0.25">
      <c r="A174" s="56">
        <v>3200</v>
      </c>
      <c r="B174" s="183" t="s">
        <v>182</v>
      </c>
      <c r="C174" s="184">
        <f t="shared" si="7"/>
        <v>0</v>
      </c>
      <c r="D174" s="63">
        <f>SUM(D175,D179)</f>
        <v>0</v>
      </c>
      <c r="E174" s="63">
        <f t="shared" ref="E174:G174" si="15">SUM(E175,E179)</f>
        <v>0</v>
      </c>
      <c r="F174" s="63">
        <f t="shared" si="15"/>
        <v>0</v>
      </c>
      <c r="G174" s="63">
        <f t="shared" si="15"/>
        <v>0</v>
      </c>
      <c r="H174" s="57">
        <f t="shared" si="8"/>
        <v>0</v>
      </c>
      <c r="I174" s="63">
        <f>SUM(I175,I179)</f>
        <v>0</v>
      </c>
      <c r="J174" s="63">
        <f t="shared" ref="J174:L174" si="16">SUM(J175,J179)</f>
        <v>0</v>
      </c>
      <c r="K174" s="63">
        <f t="shared" si="16"/>
        <v>0</v>
      </c>
      <c r="L174" s="149">
        <f t="shared" si="16"/>
        <v>0</v>
      </c>
    </row>
    <row r="175" spans="1:12" ht="36" x14ac:dyDescent="0.25">
      <c r="A175" s="168">
        <v>3260</v>
      </c>
      <c r="B175" s="65" t="s">
        <v>183</v>
      </c>
      <c r="C175" s="66">
        <f t="shared" si="7"/>
        <v>0</v>
      </c>
      <c r="D175" s="169">
        <f>SUM(D176:D178)</f>
        <v>0</v>
      </c>
      <c r="E175" s="169">
        <f>SUM(E176:E178)</f>
        <v>0</v>
      </c>
      <c r="F175" s="169">
        <f>SUM(F176:F178)</f>
        <v>0</v>
      </c>
      <c r="G175" s="170">
        <f>SUM(G176:G178)</f>
        <v>0</v>
      </c>
      <c r="H175" s="66">
        <f t="shared" si="8"/>
        <v>0</v>
      </c>
      <c r="I175" s="169">
        <f>SUM(I176:I178)</f>
        <v>0</v>
      </c>
      <c r="J175" s="169">
        <f>SUM(J176:J178)</f>
        <v>0</v>
      </c>
      <c r="K175" s="169">
        <f>SUM(K176:K178)</f>
        <v>0</v>
      </c>
      <c r="L175" s="171">
        <f>SUM(L176:L178)</f>
        <v>0</v>
      </c>
    </row>
    <row r="176" spans="1:12" ht="24" x14ac:dyDescent="0.25">
      <c r="A176" s="44">
        <v>3261</v>
      </c>
      <c r="B176" s="71" t="s">
        <v>184</v>
      </c>
      <c r="C176" s="72">
        <f>SUM(D176:G176)</f>
        <v>0</v>
      </c>
      <c r="D176" s="74"/>
      <c r="E176" s="74"/>
      <c r="F176" s="74"/>
      <c r="G176" s="157"/>
      <c r="H176" s="72">
        <f>SUM(I176:L176)</f>
        <v>0</v>
      </c>
      <c r="I176" s="74"/>
      <c r="J176" s="74"/>
      <c r="K176" s="74"/>
      <c r="L176" s="158"/>
    </row>
    <row r="177" spans="1:12" ht="36" x14ac:dyDescent="0.25">
      <c r="A177" s="44">
        <v>3262</v>
      </c>
      <c r="B177" s="71" t="s">
        <v>185</v>
      </c>
      <c r="C177" s="72">
        <f>SUM(D177:G177)</f>
        <v>0</v>
      </c>
      <c r="D177" s="74"/>
      <c r="E177" s="74"/>
      <c r="F177" s="74"/>
      <c r="G177" s="157"/>
      <c r="H177" s="72">
        <f>SUM(I177:L177)</f>
        <v>0</v>
      </c>
      <c r="I177" s="74"/>
      <c r="J177" s="74"/>
      <c r="K177" s="74"/>
      <c r="L177" s="158"/>
    </row>
    <row r="178" spans="1:12" ht="24" x14ac:dyDescent="0.25">
      <c r="A178" s="44">
        <v>3263</v>
      </c>
      <c r="B178" s="71" t="s">
        <v>186</v>
      </c>
      <c r="C178" s="72">
        <f>SUM(D178:G178)</f>
        <v>0</v>
      </c>
      <c r="D178" s="74"/>
      <c r="E178" s="74"/>
      <c r="F178" s="74"/>
      <c r="G178" s="157"/>
      <c r="H178" s="72">
        <f>SUM(I178:L178)</f>
        <v>0</v>
      </c>
      <c r="I178" s="74"/>
      <c r="J178" s="74"/>
      <c r="K178" s="74"/>
      <c r="L178" s="158"/>
    </row>
    <row r="179" spans="1:12" ht="84" x14ac:dyDescent="0.25">
      <c r="A179" s="168">
        <v>3290</v>
      </c>
      <c r="B179" s="65" t="s">
        <v>187</v>
      </c>
      <c r="C179" s="185">
        <f t="shared" ref="C179:C183" si="17">SUM(D179:G179)</f>
        <v>0</v>
      </c>
      <c r="D179" s="169">
        <f>SUM(D180:D183)</f>
        <v>0</v>
      </c>
      <c r="E179" s="169">
        <f t="shared" ref="E179:G179" si="18">SUM(E180:E183)</f>
        <v>0</v>
      </c>
      <c r="F179" s="169">
        <f t="shared" si="18"/>
        <v>0</v>
      </c>
      <c r="G179" s="169">
        <f t="shared" si="18"/>
        <v>0</v>
      </c>
      <c r="H179" s="185">
        <f t="shared" ref="H179:H183" si="19">SUM(I179:L179)</f>
        <v>0</v>
      </c>
      <c r="I179" s="169">
        <f>SUM(I180:I183)</f>
        <v>0</v>
      </c>
      <c r="J179" s="169">
        <f t="shared" ref="J179:L179" si="20">SUM(J180:J183)</f>
        <v>0</v>
      </c>
      <c r="K179" s="169">
        <f t="shared" si="20"/>
        <v>0</v>
      </c>
      <c r="L179" s="186">
        <f t="shared" si="20"/>
        <v>0</v>
      </c>
    </row>
    <row r="180" spans="1:12" ht="72" x14ac:dyDescent="0.25">
      <c r="A180" s="44">
        <v>3291</v>
      </c>
      <c r="B180" s="71" t="s">
        <v>188</v>
      </c>
      <c r="C180" s="72">
        <f t="shared" si="17"/>
        <v>0</v>
      </c>
      <c r="D180" s="74"/>
      <c r="E180" s="74"/>
      <c r="F180" s="74"/>
      <c r="G180" s="187"/>
      <c r="H180" s="72">
        <f t="shared" si="19"/>
        <v>0</v>
      </c>
      <c r="I180" s="74"/>
      <c r="J180" s="74"/>
      <c r="K180" s="74"/>
      <c r="L180" s="158"/>
    </row>
    <row r="181" spans="1:12" ht="72" x14ac:dyDescent="0.25">
      <c r="A181" s="44">
        <v>3292</v>
      </c>
      <c r="B181" s="71" t="s">
        <v>189</v>
      </c>
      <c r="C181" s="72">
        <f t="shared" si="17"/>
        <v>0</v>
      </c>
      <c r="D181" s="74"/>
      <c r="E181" s="74"/>
      <c r="F181" s="74"/>
      <c r="G181" s="187"/>
      <c r="H181" s="72">
        <f t="shared" si="19"/>
        <v>0</v>
      </c>
      <c r="I181" s="74"/>
      <c r="J181" s="74"/>
      <c r="K181" s="74"/>
      <c r="L181" s="158"/>
    </row>
    <row r="182" spans="1:12" ht="72" x14ac:dyDescent="0.25">
      <c r="A182" s="44">
        <v>3293</v>
      </c>
      <c r="B182" s="71" t="s">
        <v>190</v>
      </c>
      <c r="C182" s="72">
        <f t="shared" si="17"/>
        <v>0</v>
      </c>
      <c r="D182" s="74"/>
      <c r="E182" s="74"/>
      <c r="F182" s="74"/>
      <c r="G182" s="187"/>
      <c r="H182" s="72">
        <f t="shared" si="19"/>
        <v>0</v>
      </c>
      <c r="I182" s="74"/>
      <c r="J182" s="74"/>
      <c r="K182" s="74"/>
      <c r="L182" s="158"/>
    </row>
    <row r="183" spans="1:12" ht="60" x14ac:dyDescent="0.25">
      <c r="A183" s="188">
        <v>3294</v>
      </c>
      <c r="B183" s="71" t="s">
        <v>191</v>
      </c>
      <c r="C183" s="185">
        <f t="shared" si="17"/>
        <v>0</v>
      </c>
      <c r="D183" s="189"/>
      <c r="E183" s="189"/>
      <c r="F183" s="189"/>
      <c r="G183" s="190"/>
      <c r="H183" s="185">
        <f t="shared" si="19"/>
        <v>0</v>
      </c>
      <c r="I183" s="189"/>
      <c r="J183" s="189"/>
      <c r="K183" s="189"/>
      <c r="L183" s="191"/>
    </row>
    <row r="184" spans="1:12" ht="48" x14ac:dyDescent="0.25">
      <c r="A184" s="192">
        <v>3300</v>
      </c>
      <c r="B184" s="183" t="s">
        <v>192</v>
      </c>
      <c r="C184" s="193">
        <f t="shared" si="7"/>
        <v>0</v>
      </c>
      <c r="D184" s="194">
        <f>SUM(D185:D186)</f>
        <v>0</v>
      </c>
      <c r="E184" s="194">
        <f t="shared" ref="E184:G184" si="21">SUM(E185:E186)</f>
        <v>0</v>
      </c>
      <c r="F184" s="194">
        <f t="shared" si="21"/>
        <v>0</v>
      </c>
      <c r="G184" s="194">
        <f t="shared" si="21"/>
        <v>0</v>
      </c>
      <c r="H184" s="193">
        <f t="shared" si="8"/>
        <v>0</v>
      </c>
      <c r="I184" s="194">
        <f>SUM(I185:I186)</f>
        <v>0</v>
      </c>
      <c r="J184" s="194">
        <f t="shared" ref="J184:L184" si="22">SUM(J185:J186)</f>
        <v>0</v>
      </c>
      <c r="K184" s="194">
        <f t="shared" si="22"/>
        <v>0</v>
      </c>
      <c r="L184" s="149">
        <f t="shared" si="22"/>
        <v>0</v>
      </c>
    </row>
    <row r="185" spans="1:12" ht="48" x14ac:dyDescent="0.25">
      <c r="A185" s="111">
        <v>3310</v>
      </c>
      <c r="B185" s="112" t="s">
        <v>193</v>
      </c>
      <c r="C185" s="195">
        <f t="shared" si="7"/>
        <v>0</v>
      </c>
      <c r="D185" s="163"/>
      <c r="E185" s="163"/>
      <c r="F185" s="163"/>
      <c r="G185" s="164"/>
      <c r="H185" s="195">
        <f t="shared" si="8"/>
        <v>0</v>
      </c>
      <c r="I185" s="163"/>
      <c r="J185" s="163"/>
      <c r="K185" s="163"/>
      <c r="L185" s="165"/>
    </row>
    <row r="186" spans="1:12" ht="48.75" customHeight="1" x14ac:dyDescent="0.25">
      <c r="A186" s="38">
        <v>3320</v>
      </c>
      <c r="B186" s="65" t="s">
        <v>194</v>
      </c>
      <c r="C186" s="66">
        <f t="shared" si="7"/>
        <v>0</v>
      </c>
      <c r="D186" s="68"/>
      <c r="E186" s="68"/>
      <c r="F186" s="68"/>
      <c r="G186" s="154"/>
      <c r="H186" s="66">
        <f t="shared" si="8"/>
        <v>0</v>
      </c>
      <c r="I186" s="68"/>
      <c r="J186" s="68"/>
      <c r="K186" s="68"/>
      <c r="L186" s="155"/>
    </row>
    <row r="187" spans="1:12" x14ac:dyDescent="0.25">
      <c r="A187" s="196">
        <v>4000</v>
      </c>
      <c r="B187" s="142" t="s">
        <v>195</v>
      </c>
      <c r="C187" s="143">
        <f t="shared" si="7"/>
        <v>0</v>
      </c>
      <c r="D187" s="144">
        <f>SUM(D188,D191)</f>
        <v>0</v>
      </c>
      <c r="E187" s="144">
        <f>SUM(E188,E191)</f>
        <v>0</v>
      </c>
      <c r="F187" s="144">
        <f>SUM(F188,F191)</f>
        <v>0</v>
      </c>
      <c r="G187" s="145">
        <f>SUM(G188,G191)</f>
        <v>0</v>
      </c>
      <c r="H187" s="143">
        <f t="shared" si="8"/>
        <v>0</v>
      </c>
      <c r="I187" s="144">
        <f>SUM(I188,I191)</f>
        <v>0</v>
      </c>
      <c r="J187" s="144">
        <f>SUM(J188,J191)</f>
        <v>0</v>
      </c>
      <c r="K187" s="144">
        <f>SUM(K188,K191)</f>
        <v>0</v>
      </c>
      <c r="L187" s="146">
        <f>SUM(L188,L191)</f>
        <v>0</v>
      </c>
    </row>
    <row r="188" spans="1:12" ht="24" x14ac:dyDescent="0.25">
      <c r="A188" s="197">
        <v>4200</v>
      </c>
      <c r="B188" s="147" t="s">
        <v>196</v>
      </c>
      <c r="C188" s="57">
        <f>SUM(D188:G188)</f>
        <v>0</v>
      </c>
      <c r="D188" s="63">
        <f>SUM(D189,D190)</f>
        <v>0</v>
      </c>
      <c r="E188" s="63">
        <f>SUM(E189,E190)</f>
        <v>0</v>
      </c>
      <c r="F188" s="63">
        <f>SUM(F189,F190)</f>
        <v>0</v>
      </c>
      <c r="G188" s="166">
        <f>SUM(G189,G190)</f>
        <v>0</v>
      </c>
      <c r="H188" s="57">
        <f t="shared" si="8"/>
        <v>0</v>
      </c>
      <c r="I188" s="63">
        <f>SUM(I189,I190)</f>
        <v>0</v>
      </c>
      <c r="J188" s="63">
        <f>SUM(J189,J190)</f>
        <v>0</v>
      </c>
      <c r="K188" s="63">
        <f>SUM(K189,K190)</f>
        <v>0</v>
      </c>
      <c r="L188" s="167">
        <f>SUM(L189,L190)</f>
        <v>0</v>
      </c>
    </row>
    <row r="189" spans="1:12" ht="36" x14ac:dyDescent="0.25">
      <c r="A189" s="168">
        <v>4240</v>
      </c>
      <c r="B189" s="65" t="s">
        <v>197</v>
      </c>
      <c r="C189" s="66">
        <f t="shared" ref="C189:C264" si="23">SUM(D189:G189)</f>
        <v>0</v>
      </c>
      <c r="D189" s="68"/>
      <c r="E189" s="68"/>
      <c r="F189" s="68"/>
      <c r="G189" s="154"/>
      <c r="H189" s="66">
        <f t="shared" ref="H189:H263" si="24">SUM(I189:L189)</f>
        <v>0</v>
      </c>
      <c r="I189" s="68"/>
      <c r="J189" s="68"/>
      <c r="K189" s="68"/>
      <c r="L189" s="155"/>
    </row>
    <row r="190" spans="1:12" ht="24" x14ac:dyDescent="0.25">
      <c r="A190" s="159">
        <v>4250</v>
      </c>
      <c r="B190" s="71" t="s">
        <v>198</v>
      </c>
      <c r="C190" s="72">
        <f t="shared" si="23"/>
        <v>0</v>
      </c>
      <c r="D190" s="74"/>
      <c r="E190" s="74"/>
      <c r="F190" s="74"/>
      <c r="G190" s="157"/>
      <c r="H190" s="72">
        <f t="shared" si="24"/>
        <v>0</v>
      </c>
      <c r="I190" s="74"/>
      <c r="J190" s="74"/>
      <c r="K190" s="74"/>
      <c r="L190" s="158"/>
    </row>
    <row r="191" spans="1:12" x14ac:dyDescent="0.25">
      <c r="A191" s="56">
        <v>4300</v>
      </c>
      <c r="B191" s="147" t="s">
        <v>199</v>
      </c>
      <c r="C191" s="57">
        <f t="shared" si="23"/>
        <v>0</v>
      </c>
      <c r="D191" s="63">
        <f>SUM(D192)</f>
        <v>0</v>
      </c>
      <c r="E191" s="63">
        <f>SUM(E192)</f>
        <v>0</v>
      </c>
      <c r="F191" s="63">
        <f>SUM(F192)</f>
        <v>0</v>
      </c>
      <c r="G191" s="166">
        <f>SUM(G192)</f>
        <v>0</v>
      </c>
      <c r="H191" s="57">
        <f t="shared" si="24"/>
        <v>0</v>
      </c>
      <c r="I191" s="63">
        <f>SUM(I192)</f>
        <v>0</v>
      </c>
      <c r="J191" s="63">
        <f>SUM(J192)</f>
        <v>0</v>
      </c>
      <c r="K191" s="63">
        <f>SUM(K192)</f>
        <v>0</v>
      </c>
      <c r="L191" s="167">
        <f>SUM(L192)</f>
        <v>0</v>
      </c>
    </row>
    <row r="192" spans="1:12" ht="24" x14ac:dyDescent="0.25">
      <c r="A192" s="168">
        <v>4310</v>
      </c>
      <c r="B192" s="65" t="s">
        <v>200</v>
      </c>
      <c r="C192" s="66">
        <f>SUM(D192:G192)</f>
        <v>0</v>
      </c>
      <c r="D192" s="169">
        <f>SUM(D193:D193)</f>
        <v>0</v>
      </c>
      <c r="E192" s="169">
        <f>SUM(E193:E193)</f>
        <v>0</v>
      </c>
      <c r="F192" s="169">
        <f>SUM(F193:F193)</f>
        <v>0</v>
      </c>
      <c r="G192" s="170">
        <f>SUM(G193:G193)</f>
        <v>0</v>
      </c>
      <c r="H192" s="66">
        <f t="shared" si="24"/>
        <v>0</v>
      </c>
      <c r="I192" s="169">
        <f>SUM(I193:I193)</f>
        <v>0</v>
      </c>
      <c r="J192" s="169">
        <f>SUM(J193:J193)</f>
        <v>0</v>
      </c>
      <c r="K192" s="169">
        <f>SUM(K193:K193)</f>
        <v>0</v>
      </c>
      <c r="L192" s="171">
        <f>SUM(L193:L193)</f>
        <v>0</v>
      </c>
    </row>
    <row r="193" spans="1:12" ht="36" x14ac:dyDescent="0.25">
      <c r="A193" s="44">
        <v>4311</v>
      </c>
      <c r="B193" s="71" t="s">
        <v>201</v>
      </c>
      <c r="C193" s="72">
        <f t="shared" si="23"/>
        <v>0</v>
      </c>
      <c r="D193" s="74"/>
      <c r="E193" s="74"/>
      <c r="F193" s="74"/>
      <c r="G193" s="157"/>
      <c r="H193" s="72">
        <f t="shared" si="24"/>
        <v>0</v>
      </c>
      <c r="I193" s="74"/>
      <c r="J193" s="74"/>
      <c r="K193" s="74"/>
      <c r="L193" s="158"/>
    </row>
    <row r="194" spans="1:12" s="24" customFormat="1" ht="24" x14ac:dyDescent="0.25">
      <c r="A194" s="198"/>
      <c r="B194" s="19" t="s">
        <v>202</v>
      </c>
      <c r="C194" s="138">
        <f t="shared" si="23"/>
        <v>1545</v>
      </c>
      <c r="D194" s="139">
        <f>SUM(D195,D230,D269)</f>
        <v>1545</v>
      </c>
      <c r="E194" s="139">
        <f>SUM(E195,E230,E269)</f>
        <v>0</v>
      </c>
      <c r="F194" s="139">
        <f>SUM(F195,F230,F269)</f>
        <v>0</v>
      </c>
      <c r="G194" s="139">
        <f>SUM(G195,G230,G269)</f>
        <v>0</v>
      </c>
      <c r="H194" s="138">
        <f t="shared" si="24"/>
        <v>1500</v>
      </c>
      <c r="I194" s="139">
        <f>SUM(I195,I230,I269)</f>
        <v>1500</v>
      </c>
      <c r="J194" s="139">
        <f>SUM(J195,J230,J269)</f>
        <v>0</v>
      </c>
      <c r="K194" s="139">
        <f>SUM(K195,K230,K269)</f>
        <v>0</v>
      </c>
      <c r="L194" s="199">
        <f>SUM(L195,L230,L269)</f>
        <v>0</v>
      </c>
    </row>
    <row r="195" spans="1:12" x14ac:dyDescent="0.25">
      <c r="A195" s="142">
        <v>5000</v>
      </c>
      <c r="B195" s="142" t="s">
        <v>203</v>
      </c>
      <c r="C195" s="143">
        <f t="shared" si="23"/>
        <v>1545</v>
      </c>
      <c r="D195" s="144">
        <f>D196+D204</f>
        <v>1545</v>
      </c>
      <c r="E195" s="144">
        <f>E196+E204</f>
        <v>0</v>
      </c>
      <c r="F195" s="144">
        <f>F196+F204</f>
        <v>0</v>
      </c>
      <c r="G195" s="144">
        <f>G196+G204</f>
        <v>0</v>
      </c>
      <c r="H195" s="143">
        <f t="shared" si="24"/>
        <v>1500</v>
      </c>
      <c r="I195" s="144">
        <f>I196+I204</f>
        <v>1500</v>
      </c>
      <c r="J195" s="144">
        <f>J196+J204</f>
        <v>0</v>
      </c>
      <c r="K195" s="144">
        <f>K196+K204</f>
        <v>0</v>
      </c>
      <c r="L195" s="200">
        <f>L196+L204</f>
        <v>0</v>
      </c>
    </row>
    <row r="196" spans="1:12" x14ac:dyDescent="0.25">
      <c r="A196" s="56">
        <v>5100</v>
      </c>
      <c r="B196" s="147" t="s">
        <v>204</v>
      </c>
      <c r="C196" s="57">
        <f t="shared" si="23"/>
        <v>0</v>
      </c>
      <c r="D196" s="63">
        <f>D197+D198+D201+D202+D203</f>
        <v>0</v>
      </c>
      <c r="E196" s="63">
        <f>E197+E198+E201+E202+E203</f>
        <v>0</v>
      </c>
      <c r="F196" s="63">
        <f>F197+F198+F201+F202+F203</f>
        <v>0</v>
      </c>
      <c r="G196" s="166">
        <f>G197+G198+G201+G202+G203</f>
        <v>0</v>
      </c>
      <c r="H196" s="57">
        <f t="shared" si="24"/>
        <v>0</v>
      </c>
      <c r="I196" s="63">
        <f>I197+I198+I201+I202+I203</f>
        <v>0</v>
      </c>
      <c r="J196" s="63">
        <f>J197+J198+J201+J202+J203</f>
        <v>0</v>
      </c>
      <c r="K196" s="63">
        <f>K197+K198+K201+K202+K203</f>
        <v>0</v>
      </c>
      <c r="L196" s="167">
        <f>L197+L198+L201+L202+L203</f>
        <v>0</v>
      </c>
    </row>
    <row r="197" spans="1:12" x14ac:dyDescent="0.25">
      <c r="A197" s="168">
        <v>5110</v>
      </c>
      <c r="B197" s="65" t="s">
        <v>205</v>
      </c>
      <c r="C197" s="66">
        <f t="shared" si="23"/>
        <v>0</v>
      </c>
      <c r="D197" s="68"/>
      <c r="E197" s="68"/>
      <c r="F197" s="68"/>
      <c r="G197" s="154"/>
      <c r="H197" s="66">
        <f t="shared" si="24"/>
        <v>0</v>
      </c>
      <c r="I197" s="68"/>
      <c r="J197" s="68"/>
      <c r="K197" s="68"/>
      <c r="L197" s="155"/>
    </row>
    <row r="198" spans="1:12" ht="24" x14ac:dyDescent="0.25">
      <c r="A198" s="159">
        <v>5120</v>
      </c>
      <c r="B198" s="71" t="s">
        <v>206</v>
      </c>
      <c r="C198" s="72">
        <f t="shared" si="23"/>
        <v>0</v>
      </c>
      <c r="D198" s="160">
        <f>D199+D200</f>
        <v>0</v>
      </c>
      <c r="E198" s="160">
        <f>E199+E200</f>
        <v>0</v>
      </c>
      <c r="F198" s="160">
        <f>F199+F200</f>
        <v>0</v>
      </c>
      <c r="G198" s="161">
        <f>G199+G200</f>
        <v>0</v>
      </c>
      <c r="H198" s="72">
        <f t="shared" si="24"/>
        <v>0</v>
      </c>
      <c r="I198" s="160">
        <f>I199+I200</f>
        <v>0</v>
      </c>
      <c r="J198" s="160">
        <f>J199+J200</f>
        <v>0</v>
      </c>
      <c r="K198" s="160">
        <f>K199+K200</f>
        <v>0</v>
      </c>
      <c r="L198" s="162">
        <f>L199+L200</f>
        <v>0</v>
      </c>
    </row>
    <row r="199" spans="1:12" x14ac:dyDescent="0.25">
      <c r="A199" s="44">
        <v>5121</v>
      </c>
      <c r="B199" s="71" t="s">
        <v>207</v>
      </c>
      <c r="C199" s="72">
        <f t="shared" si="23"/>
        <v>0</v>
      </c>
      <c r="D199" s="74"/>
      <c r="E199" s="74"/>
      <c r="F199" s="74"/>
      <c r="G199" s="157"/>
      <c r="H199" s="72">
        <f t="shared" si="24"/>
        <v>0</v>
      </c>
      <c r="I199" s="74"/>
      <c r="J199" s="74"/>
      <c r="K199" s="74"/>
      <c r="L199" s="158"/>
    </row>
    <row r="200" spans="1:12" ht="24" x14ac:dyDescent="0.25">
      <c r="A200" s="44">
        <v>5129</v>
      </c>
      <c r="B200" s="71" t="s">
        <v>208</v>
      </c>
      <c r="C200" s="72">
        <f t="shared" si="23"/>
        <v>0</v>
      </c>
      <c r="D200" s="74"/>
      <c r="E200" s="74"/>
      <c r="F200" s="74"/>
      <c r="G200" s="157"/>
      <c r="H200" s="72">
        <f t="shared" si="24"/>
        <v>0</v>
      </c>
      <c r="I200" s="74"/>
      <c r="J200" s="74"/>
      <c r="K200" s="74"/>
      <c r="L200" s="158"/>
    </row>
    <row r="201" spans="1:12" x14ac:dyDescent="0.25">
      <c r="A201" s="159">
        <v>5130</v>
      </c>
      <c r="B201" s="71" t="s">
        <v>209</v>
      </c>
      <c r="C201" s="72">
        <f t="shared" si="23"/>
        <v>0</v>
      </c>
      <c r="D201" s="74"/>
      <c r="E201" s="74"/>
      <c r="F201" s="74"/>
      <c r="G201" s="157"/>
      <c r="H201" s="72">
        <f t="shared" si="24"/>
        <v>0</v>
      </c>
      <c r="I201" s="74"/>
      <c r="J201" s="74"/>
      <c r="K201" s="74"/>
      <c r="L201" s="158"/>
    </row>
    <row r="202" spans="1:12" x14ac:dyDescent="0.25">
      <c r="A202" s="159">
        <v>5140</v>
      </c>
      <c r="B202" s="71" t="s">
        <v>210</v>
      </c>
      <c r="C202" s="72">
        <f t="shared" si="23"/>
        <v>0</v>
      </c>
      <c r="D202" s="74"/>
      <c r="E202" s="74"/>
      <c r="F202" s="74"/>
      <c r="G202" s="157"/>
      <c r="H202" s="72">
        <f t="shared" si="24"/>
        <v>0</v>
      </c>
      <c r="I202" s="74"/>
      <c r="J202" s="74"/>
      <c r="K202" s="74"/>
      <c r="L202" s="158"/>
    </row>
    <row r="203" spans="1:12" ht="24" x14ac:dyDescent="0.25">
      <c r="A203" s="159">
        <v>5170</v>
      </c>
      <c r="B203" s="71" t="s">
        <v>211</v>
      </c>
      <c r="C203" s="72">
        <f t="shared" si="23"/>
        <v>0</v>
      </c>
      <c r="D203" s="74"/>
      <c r="E203" s="74"/>
      <c r="F203" s="74"/>
      <c r="G203" s="157"/>
      <c r="H203" s="72">
        <f t="shared" si="24"/>
        <v>0</v>
      </c>
      <c r="I203" s="74"/>
      <c r="J203" s="74"/>
      <c r="K203" s="74"/>
      <c r="L203" s="158"/>
    </row>
    <row r="204" spans="1:12" x14ac:dyDescent="0.25">
      <c r="A204" s="56">
        <v>5200</v>
      </c>
      <c r="B204" s="147" t="s">
        <v>212</v>
      </c>
      <c r="C204" s="57">
        <f t="shared" si="23"/>
        <v>1545</v>
      </c>
      <c r="D204" s="63">
        <f>D205+D215+D216+D225+D226+D227+D229</f>
        <v>1545</v>
      </c>
      <c r="E204" s="63">
        <f>E205+E215+E216+E225+E226+E227+E229</f>
        <v>0</v>
      </c>
      <c r="F204" s="63">
        <f>F205+F215+F216+F225+F226+F227+F229</f>
        <v>0</v>
      </c>
      <c r="G204" s="166">
        <f>G205+G215+G216+G225+G226+G227+G229</f>
        <v>0</v>
      </c>
      <c r="H204" s="57">
        <f t="shared" si="24"/>
        <v>1500</v>
      </c>
      <c r="I204" s="63">
        <f>I205+I215+I216+I225+I226+I227+I229</f>
        <v>1500</v>
      </c>
      <c r="J204" s="63">
        <f>J205+J215+J216+J225+J226+J227+J229</f>
        <v>0</v>
      </c>
      <c r="K204" s="63">
        <f>K205+K215+K216+K225+K226+K227+K229</f>
        <v>0</v>
      </c>
      <c r="L204" s="167">
        <f>L205+L215+L216+L225+L226+L227+L229</f>
        <v>0</v>
      </c>
    </row>
    <row r="205" spans="1:12" x14ac:dyDescent="0.25">
      <c r="A205" s="150">
        <v>5210</v>
      </c>
      <c r="B205" s="112" t="s">
        <v>213</v>
      </c>
      <c r="C205" s="117">
        <f t="shared" si="23"/>
        <v>0</v>
      </c>
      <c r="D205" s="151">
        <f>SUM(D206:D214)</f>
        <v>0</v>
      </c>
      <c r="E205" s="151">
        <f>SUM(E206:E214)</f>
        <v>0</v>
      </c>
      <c r="F205" s="151">
        <f>SUM(F206:F214)</f>
        <v>0</v>
      </c>
      <c r="G205" s="152">
        <f>SUM(G206:G214)</f>
        <v>0</v>
      </c>
      <c r="H205" s="117">
        <f t="shared" si="24"/>
        <v>0</v>
      </c>
      <c r="I205" s="151">
        <f>SUM(I206:I214)</f>
        <v>0</v>
      </c>
      <c r="J205" s="151">
        <f>SUM(J206:J214)</f>
        <v>0</v>
      </c>
      <c r="K205" s="151">
        <f>SUM(K206:K214)</f>
        <v>0</v>
      </c>
      <c r="L205" s="153">
        <f>SUM(L206:L214)</f>
        <v>0</v>
      </c>
    </row>
    <row r="206" spans="1:12" x14ac:dyDescent="0.25">
      <c r="A206" s="38">
        <v>5211</v>
      </c>
      <c r="B206" s="65" t="s">
        <v>214</v>
      </c>
      <c r="C206" s="66">
        <f t="shared" si="23"/>
        <v>0</v>
      </c>
      <c r="D206" s="68"/>
      <c r="E206" s="68"/>
      <c r="F206" s="68"/>
      <c r="G206" s="154"/>
      <c r="H206" s="66">
        <f t="shared" si="24"/>
        <v>0</v>
      </c>
      <c r="I206" s="68"/>
      <c r="J206" s="68"/>
      <c r="K206" s="68"/>
      <c r="L206" s="155"/>
    </row>
    <row r="207" spans="1:12" x14ac:dyDescent="0.25">
      <c r="A207" s="44">
        <v>5212</v>
      </c>
      <c r="B207" s="71" t="s">
        <v>215</v>
      </c>
      <c r="C207" s="72">
        <f t="shared" si="23"/>
        <v>0</v>
      </c>
      <c r="D207" s="74"/>
      <c r="E207" s="74"/>
      <c r="F207" s="74"/>
      <c r="G207" s="157"/>
      <c r="H207" s="72">
        <f t="shared" si="24"/>
        <v>0</v>
      </c>
      <c r="I207" s="74"/>
      <c r="J207" s="74"/>
      <c r="K207" s="74"/>
      <c r="L207" s="158"/>
    </row>
    <row r="208" spans="1:12" x14ac:dyDescent="0.25">
      <c r="A208" s="44">
        <v>5213</v>
      </c>
      <c r="B208" s="71" t="s">
        <v>216</v>
      </c>
      <c r="C208" s="72">
        <f t="shared" si="23"/>
        <v>0</v>
      </c>
      <c r="D208" s="74"/>
      <c r="E208" s="74"/>
      <c r="F208" s="74"/>
      <c r="G208" s="157"/>
      <c r="H208" s="72">
        <f t="shared" si="24"/>
        <v>0</v>
      </c>
      <c r="I208" s="74"/>
      <c r="J208" s="74"/>
      <c r="K208" s="74"/>
      <c r="L208" s="158"/>
    </row>
    <row r="209" spans="1:12" x14ac:dyDescent="0.25">
      <c r="A209" s="44">
        <v>5214</v>
      </c>
      <c r="B209" s="71" t="s">
        <v>217</v>
      </c>
      <c r="C209" s="72">
        <f t="shared" si="23"/>
        <v>0</v>
      </c>
      <c r="D209" s="74"/>
      <c r="E209" s="74"/>
      <c r="F209" s="74"/>
      <c r="G209" s="157"/>
      <c r="H209" s="72">
        <f t="shared" si="24"/>
        <v>0</v>
      </c>
      <c r="I209" s="74"/>
      <c r="J209" s="74"/>
      <c r="K209" s="74"/>
      <c r="L209" s="158"/>
    </row>
    <row r="210" spans="1:12" x14ac:dyDescent="0.25">
      <c r="A210" s="44">
        <v>5215</v>
      </c>
      <c r="B210" s="71" t="s">
        <v>218</v>
      </c>
      <c r="C210" s="72">
        <f>SUM(D210:G210)</f>
        <v>0</v>
      </c>
      <c r="D210" s="74"/>
      <c r="E210" s="74"/>
      <c r="F210" s="74"/>
      <c r="G210" s="157"/>
      <c r="H210" s="72">
        <f>SUM(I210:L210)</f>
        <v>0</v>
      </c>
      <c r="I210" s="74"/>
      <c r="J210" s="74"/>
      <c r="K210" s="74"/>
      <c r="L210" s="158"/>
    </row>
    <row r="211" spans="1:12" ht="14.25" customHeight="1" x14ac:dyDescent="0.25">
      <c r="A211" s="44">
        <v>5216</v>
      </c>
      <c r="B211" s="71" t="s">
        <v>219</v>
      </c>
      <c r="C211" s="72">
        <f t="shared" si="23"/>
        <v>0</v>
      </c>
      <c r="D211" s="74"/>
      <c r="E211" s="74"/>
      <c r="F211" s="74"/>
      <c r="G211" s="157"/>
      <c r="H211" s="72">
        <f t="shared" si="24"/>
        <v>0</v>
      </c>
      <c r="I211" s="74"/>
      <c r="J211" s="74"/>
      <c r="K211" s="74"/>
      <c r="L211" s="158"/>
    </row>
    <row r="212" spans="1:12" x14ac:dyDescent="0.25">
      <c r="A212" s="44">
        <v>5217</v>
      </c>
      <c r="B212" s="71" t="s">
        <v>220</v>
      </c>
      <c r="C212" s="72">
        <f t="shared" si="23"/>
        <v>0</v>
      </c>
      <c r="D212" s="74"/>
      <c r="E212" s="74"/>
      <c r="F212" s="74"/>
      <c r="G212" s="157"/>
      <c r="H212" s="72">
        <f t="shared" si="24"/>
        <v>0</v>
      </c>
      <c r="I212" s="74"/>
      <c r="J212" s="74"/>
      <c r="K212" s="74"/>
      <c r="L212" s="158"/>
    </row>
    <row r="213" spans="1:12" x14ac:dyDescent="0.25">
      <c r="A213" s="44">
        <v>5218</v>
      </c>
      <c r="B213" s="71" t="s">
        <v>221</v>
      </c>
      <c r="C213" s="72">
        <f t="shared" si="23"/>
        <v>0</v>
      </c>
      <c r="D213" s="74"/>
      <c r="E213" s="74"/>
      <c r="F213" s="74"/>
      <c r="G213" s="157"/>
      <c r="H213" s="72">
        <f t="shared" si="24"/>
        <v>0</v>
      </c>
      <c r="I213" s="74"/>
      <c r="J213" s="74"/>
      <c r="K213" s="74"/>
      <c r="L213" s="158"/>
    </row>
    <row r="214" spans="1:12" x14ac:dyDescent="0.25">
      <c r="A214" s="44">
        <v>5219</v>
      </c>
      <c r="B214" s="71" t="s">
        <v>222</v>
      </c>
      <c r="C214" s="72">
        <f t="shared" si="23"/>
        <v>0</v>
      </c>
      <c r="D214" s="74"/>
      <c r="E214" s="74"/>
      <c r="F214" s="74"/>
      <c r="G214" s="157"/>
      <c r="H214" s="72">
        <f t="shared" si="24"/>
        <v>0</v>
      </c>
      <c r="I214" s="74"/>
      <c r="J214" s="74"/>
      <c r="K214" s="74"/>
      <c r="L214" s="158"/>
    </row>
    <row r="215" spans="1:12" ht="13.5" customHeight="1" x14ac:dyDescent="0.25">
      <c r="A215" s="159">
        <v>5220</v>
      </c>
      <c r="B215" s="71" t="s">
        <v>223</v>
      </c>
      <c r="C215" s="72">
        <f t="shared" si="23"/>
        <v>0</v>
      </c>
      <c r="D215" s="74"/>
      <c r="E215" s="74"/>
      <c r="F215" s="74"/>
      <c r="G215" s="157"/>
      <c r="H215" s="72">
        <f t="shared" si="24"/>
        <v>0</v>
      </c>
      <c r="I215" s="74"/>
      <c r="J215" s="74"/>
      <c r="K215" s="74"/>
      <c r="L215" s="158"/>
    </row>
    <row r="216" spans="1:12" x14ac:dyDescent="0.25">
      <c r="A216" s="159">
        <v>5230</v>
      </c>
      <c r="B216" s="71" t="s">
        <v>224</v>
      </c>
      <c r="C216" s="72">
        <f t="shared" si="23"/>
        <v>1545</v>
      </c>
      <c r="D216" s="160">
        <f>SUM(D217:D224)</f>
        <v>1545</v>
      </c>
      <c r="E216" s="160">
        <f>SUM(E217:E224)</f>
        <v>0</v>
      </c>
      <c r="F216" s="160">
        <f>SUM(F217:F224)</f>
        <v>0</v>
      </c>
      <c r="G216" s="161">
        <f>SUM(G217:G224)</f>
        <v>0</v>
      </c>
      <c r="H216" s="72">
        <f t="shared" si="24"/>
        <v>1500</v>
      </c>
      <c r="I216" s="160">
        <f>SUM(I217:I224)</f>
        <v>1500</v>
      </c>
      <c r="J216" s="160">
        <f>SUM(J217:J224)</f>
        <v>0</v>
      </c>
      <c r="K216" s="160">
        <f>SUM(K217:K224)</f>
        <v>0</v>
      </c>
      <c r="L216" s="162">
        <f>SUM(L217:L224)</f>
        <v>0</v>
      </c>
    </row>
    <row r="217" spans="1:12" x14ac:dyDescent="0.25">
      <c r="A217" s="44">
        <v>5231</v>
      </c>
      <c r="B217" s="71" t="s">
        <v>225</v>
      </c>
      <c r="C217" s="72">
        <f t="shared" si="23"/>
        <v>0</v>
      </c>
      <c r="D217" s="74"/>
      <c r="E217" s="74"/>
      <c r="F217" s="74"/>
      <c r="G217" s="157"/>
      <c r="H217" s="72">
        <f t="shared" si="24"/>
        <v>0</v>
      </c>
      <c r="I217" s="74"/>
      <c r="J217" s="74"/>
      <c r="K217" s="74"/>
      <c r="L217" s="158"/>
    </row>
    <row r="218" spans="1:12" x14ac:dyDescent="0.25">
      <c r="A218" s="44">
        <v>5232</v>
      </c>
      <c r="B218" s="71" t="s">
        <v>226</v>
      </c>
      <c r="C218" s="72">
        <f t="shared" si="23"/>
        <v>1545</v>
      </c>
      <c r="D218" s="74">
        <v>1545</v>
      </c>
      <c r="E218" s="74"/>
      <c r="F218" s="74"/>
      <c r="G218" s="157"/>
      <c r="H218" s="72">
        <f t="shared" si="24"/>
        <v>1300</v>
      </c>
      <c r="I218" s="74">
        <v>1300</v>
      </c>
      <c r="J218" s="74"/>
      <c r="K218" s="74"/>
      <c r="L218" s="158"/>
    </row>
    <row r="219" spans="1:12" x14ac:dyDescent="0.25">
      <c r="A219" s="44">
        <v>5233</v>
      </c>
      <c r="B219" s="71" t="s">
        <v>227</v>
      </c>
      <c r="C219" s="201">
        <f t="shared" si="23"/>
        <v>0</v>
      </c>
      <c r="D219" s="74"/>
      <c r="E219" s="74"/>
      <c r="F219" s="74"/>
      <c r="G219" s="157"/>
      <c r="H219" s="72">
        <f t="shared" si="24"/>
        <v>0</v>
      </c>
      <c r="I219" s="74"/>
      <c r="J219" s="74"/>
      <c r="K219" s="74"/>
      <c r="L219" s="158"/>
    </row>
    <row r="220" spans="1:12" ht="24" x14ac:dyDescent="0.25">
      <c r="A220" s="44">
        <v>5234</v>
      </c>
      <c r="B220" s="71" t="s">
        <v>228</v>
      </c>
      <c r="C220" s="201">
        <f t="shared" si="23"/>
        <v>0</v>
      </c>
      <c r="D220" s="74"/>
      <c r="E220" s="74"/>
      <c r="F220" s="74"/>
      <c r="G220" s="157"/>
      <c r="H220" s="72">
        <f t="shared" si="24"/>
        <v>0</v>
      </c>
      <c r="I220" s="74"/>
      <c r="J220" s="74"/>
      <c r="K220" s="74"/>
      <c r="L220" s="158"/>
    </row>
    <row r="221" spans="1:12" ht="14.25" customHeight="1" x14ac:dyDescent="0.25">
      <c r="A221" s="44">
        <v>5236</v>
      </c>
      <c r="B221" s="71" t="s">
        <v>229</v>
      </c>
      <c r="C221" s="201">
        <f t="shared" si="23"/>
        <v>0</v>
      </c>
      <c r="D221" s="74"/>
      <c r="E221" s="74"/>
      <c r="F221" s="74"/>
      <c r="G221" s="157"/>
      <c r="H221" s="72">
        <f t="shared" si="24"/>
        <v>0</v>
      </c>
      <c r="I221" s="74"/>
      <c r="J221" s="74"/>
      <c r="K221" s="74"/>
      <c r="L221" s="158"/>
    </row>
    <row r="222" spans="1:12" ht="14.25" customHeight="1" x14ac:dyDescent="0.25">
      <c r="A222" s="44">
        <v>5237</v>
      </c>
      <c r="B222" s="71" t="s">
        <v>230</v>
      </c>
      <c r="C222" s="201">
        <f t="shared" si="23"/>
        <v>0</v>
      </c>
      <c r="D222" s="74"/>
      <c r="E222" s="74"/>
      <c r="F222" s="74"/>
      <c r="G222" s="157"/>
      <c r="H222" s="72">
        <f t="shared" si="24"/>
        <v>0</v>
      </c>
      <c r="I222" s="74"/>
      <c r="J222" s="74"/>
      <c r="K222" s="74"/>
      <c r="L222" s="158"/>
    </row>
    <row r="223" spans="1:12" ht="24" x14ac:dyDescent="0.25">
      <c r="A223" s="44">
        <v>5238</v>
      </c>
      <c r="B223" s="71" t="s">
        <v>231</v>
      </c>
      <c r="C223" s="201">
        <f t="shared" si="23"/>
        <v>0</v>
      </c>
      <c r="D223" s="74"/>
      <c r="E223" s="74"/>
      <c r="F223" s="74"/>
      <c r="G223" s="157"/>
      <c r="H223" s="72">
        <f t="shared" si="24"/>
        <v>200</v>
      </c>
      <c r="I223" s="74">
        <v>200</v>
      </c>
      <c r="J223" s="74"/>
      <c r="K223" s="74"/>
      <c r="L223" s="158"/>
    </row>
    <row r="224" spans="1:12" ht="24" x14ac:dyDescent="0.25">
      <c r="A224" s="44">
        <v>5239</v>
      </c>
      <c r="B224" s="71" t="s">
        <v>232</v>
      </c>
      <c r="C224" s="201">
        <f t="shared" si="23"/>
        <v>0</v>
      </c>
      <c r="D224" s="74"/>
      <c r="E224" s="74"/>
      <c r="F224" s="74"/>
      <c r="G224" s="157"/>
      <c r="H224" s="72">
        <f t="shared" si="24"/>
        <v>0</v>
      </c>
      <c r="I224" s="74"/>
      <c r="J224" s="74"/>
      <c r="K224" s="74"/>
      <c r="L224" s="158"/>
    </row>
    <row r="225" spans="1:12" ht="24" x14ac:dyDescent="0.25">
      <c r="A225" s="159">
        <v>5240</v>
      </c>
      <c r="B225" s="71" t="s">
        <v>233</v>
      </c>
      <c r="C225" s="201">
        <f t="shared" si="23"/>
        <v>0</v>
      </c>
      <c r="D225" s="74"/>
      <c r="E225" s="74"/>
      <c r="F225" s="74"/>
      <c r="G225" s="157"/>
      <c r="H225" s="72">
        <f t="shared" si="24"/>
        <v>0</v>
      </c>
      <c r="I225" s="74"/>
      <c r="J225" s="74"/>
      <c r="K225" s="74"/>
      <c r="L225" s="158"/>
    </row>
    <row r="226" spans="1:12" x14ac:dyDescent="0.25">
      <c r="A226" s="159">
        <v>5250</v>
      </c>
      <c r="B226" s="71" t="s">
        <v>234</v>
      </c>
      <c r="C226" s="201">
        <f t="shared" si="23"/>
        <v>0</v>
      </c>
      <c r="D226" s="74"/>
      <c r="E226" s="74"/>
      <c r="F226" s="74"/>
      <c r="G226" s="157"/>
      <c r="H226" s="72">
        <f t="shared" si="24"/>
        <v>0</v>
      </c>
      <c r="I226" s="74"/>
      <c r="J226" s="74"/>
      <c r="K226" s="74"/>
      <c r="L226" s="158"/>
    </row>
    <row r="227" spans="1:12" x14ac:dyDescent="0.25">
      <c r="A227" s="159">
        <v>5260</v>
      </c>
      <c r="B227" s="71" t="s">
        <v>235</v>
      </c>
      <c r="C227" s="201">
        <f t="shared" si="23"/>
        <v>0</v>
      </c>
      <c r="D227" s="160">
        <f>SUM(D228)</f>
        <v>0</v>
      </c>
      <c r="E227" s="160">
        <f>SUM(E228)</f>
        <v>0</v>
      </c>
      <c r="F227" s="160">
        <f>SUM(F228)</f>
        <v>0</v>
      </c>
      <c r="G227" s="161">
        <f>SUM(G228)</f>
        <v>0</v>
      </c>
      <c r="H227" s="72">
        <f t="shared" si="24"/>
        <v>0</v>
      </c>
      <c r="I227" s="160">
        <f>SUM(I228)</f>
        <v>0</v>
      </c>
      <c r="J227" s="160">
        <f>SUM(J228)</f>
        <v>0</v>
      </c>
      <c r="K227" s="160">
        <f>SUM(K228)</f>
        <v>0</v>
      </c>
      <c r="L227" s="162">
        <f>SUM(L228)</f>
        <v>0</v>
      </c>
    </row>
    <row r="228" spans="1:12" ht="24" x14ac:dyDescent="0.25">
      <c r="A228" s="44">
        <v>5269</v>
      </c>
      <c r="B228" s="71" t="s">
        <v>236</v>
      </c>
      <c r="C228" s="201">
        <f t="shared" si="23"/>
        <v>0</v>
      </c>
      <c r="D228" s="74"/>
      <c r="E228" s="74"/>
      <c r="F228" s="74"/>
      <c r="G228" s="157"/>
      <c r="H228" s="72">
        <f t="shared" si="24"/>
        <v>0</v>
      </c>
      <c r="I228" s="74"/>
      <c r="J228" s="74"/>
      <c r="K228" s="74"/>
      <c r="L228" s="158"/>
    </row>
    <row r="229" spans="1:12" ht="24" x14ac:dyDescent="0.25">
      <c r="A229" s="150">
        <v>5270</v>
      </c>
      <c r="B229" s="112" t="s">
        <v>237</v>
      </c>
      <c r="C229" s="202">
        <f t="shared" si="23"/>
        <v>0</v>
      </c>
      <c r="D229" s="163"/>
      <c r="E229" s="163"/>
      <c r="F229" s="163"/>
      <c r="G229" s="164"/>
      <c r="H229" s="117">
        <f t="shared" si="24"/>
        <v>0</v>
      </c>
      <c r="I229" s="163"/>
      <c r="J229" s="163"/>
      <c r="K229" s="163"/>
      <c r="L229" s="165"/>
    </row>
    <row r="230" spans="1:12" x14ac:dyDescent="0.25">
      <c r="A230" s="142">
        <v>6000</v>
      </c>
      <c r="B230" s="142" t="s">
        <v>238</v>
      </c>
      <c r="C230" s="203">
        <f t="shared" si="23"/>
        <v>0</v>
      </c>
      <c r="D230" s="144">
        <f>D231+D251+D259</f>
        <v>0</v>
      </c>
      <c r="E230" s="144">
        <f>E231+E251+E259</f>
        <v>0</v>
      </c>
      <c r="F230" s="144">
        <f>F231+F251+F259</f>
        <v>0</v>
      </c>
      <c r="G230" s="145">
        <f>G231+G251+G259</f>
        <v>0</v>
      </c>
      <c r="H230" s="143">
        <f t="shared" si="24"/>
        <v>0</v>
      </c>
      <c r="I230" s="144">
        <f>I231+I251+I259</f>
        <v>0</v>
      </c>
      <c r="J230" s="144">
        <f>J231+J251+J259</f>
        <v>0</v>
      </c>
      <c r="K230" s="144">
        <f>K231+K251+K259</f>
        <v>0</v>
      </c>
      <c r="L230" s="146">
        <f>L231+L251+L259</f>
        <v>0</v>
      </c>
    </row>
    <row r="231" spans="1:12" ht="14.25" customHeight="1" x14ac:dyDescent="0.25">
      <c r="A231" s="192">
        <v>6200</v>
      </c>
      <c r="B231" s="183" t="s">
        <v>239</v>
      </c>
      <c r="C231" s="204">
        <f>SUM(D231:G231)</f>
        <v>0</v>
      </c>
      <c r="D231" s="194">
        <f>SUM(D232,D233,D235,D238,D244,D245,D246)</f>
        <v>0</v>
      </c>
      <c r="E231" s="194">
        <f>SUM(E232,E233,E235,E238,E244,E245,E246)</f>
        <v>0</v>
      </c>
      <c r="F231" s="194">
        <f>SUM(F232,F233,F235,F238,F244,F245,F246)</f>
        <v>0</v>
      </c>
      <c r="G231" s="194">
        <f>SUM(G232,G233,G235,G238,G244,G245,G246)</f>
        <v>0</v>
      </c>
      <c r="H231" s="193">
        <f t="shared" si="24"/>
        <v>0</v>
      </c>
      <c r="I231" s="194">
        <f>SUM(I232,I233,I235,I238,I244,I245,I246)</f>
        <v>0</v>
      </c>
      <c r="J231" s="194">
        <f>SUM(J232,J233,J235,J238,J244,J245,J246)</f>
        <v>0</v>
      </c>
      <c r="K231" s="194">
        <f>SUM(K232,K233,K235,K238,K244,K245,K246)</f>
        <v>0</v>
      </c>
      <c r="L231" s="149">
        <f>SUM(L232,L233,L235,L238,L244,L245,L246)</f>
        <v>0</v>
      </c>
    </row>
    <row r="232" spans="1:12" ht="24" x14ac:dyDescent="0.25">
      <c r="A232" s="168">
        <v>6220</v>
      </c>
      <c r="B232" s="65" t="s">
        <v>240</v>
      </c>
      <c r="C232" s="205">
        <f t="shared" si="23"/>
        <v>0</v>
      </c>
      <c r="D232" s="68"/>
      <c r="E232" s="68"/>
      <c r="F232" s="68"/>
      <c r="G232" s="206"/>
      <c r="H232" s="207">
        <f t="shared" si="24"/>
        <v>0</v>
      </c>
      <c r="I232" s="68"/>
      <c r="J232" s="68"/>
      <c r="K232" s="68"/>
      <c r="L232" s="155"/>
    </row>
    <row r="233" spans="1:12" x14ac:dyDescent="0.25">
      <c r="A233" s="159">
        <v>6230</v>
      </c>
      <c r="B233" s="71" t="s">
        <v>241</v>
      </c>
      <c r="C233" s="201">
        <f t="shared" si="23"/>
        <v>0</v>
      </c>
      <c r="D233" s="160">
        <f>SUM(D234)</f>
        <v>0</v>
      </c>
      <c r="E233" s="160">
        <f t="shared" ref="E233:L233" si="25">SUM(E234)</f>
        <v>0</v>
      </c>
      <c r="F233" s="160">
        <f t="shared" si="25"/>
        <v>0</v>
      </c>
      <c r="G233" s="161">
        <f t="shared" si="25"/>
        <v>0</v>
      </c>
      <c r="H233" s="208">
        <f t="shared" si="24"/>
        <v>0</v>
      </c>
      <c r="I233" s="160">
        <f t="shared" si="25"/>
        <v>0</v>
      </c>
      <c r="J233" s="160">
        <f t="shared" si="25"/>
        <v>0</v>
      </c>
      <c r="K233" s="160">
        <f t="shared" si="25"/>
        <v>0</v>
      </c>
      <c r="L233" s="162">
        <f t="shared" si="25"/>
        <v>0</v>
      </c>
    </row>
    <row r="234" spans="1:12" ht="24" x14ac:dyDescent="0.25">
      <c r="A234" s="44">
        <v>6239</v>
      </c>
      <c r="B234" s="65" t="s">
        <v>242</v>
      </c>
      <c r="C234" s="201">
        <f t="shared" si="23"/>
        <v>0</v>
      </c>
      <c r="D234" s="68"/>
      <c r="E234" s="68"/>
      <c r="F234" s="68"/>
      <c r="G234" s="154"/>
      <c r="H234" s="208">
        <f t="shared" si="24"/>
        <v>0</v>
      </c>
      <c r="I234" s="68"/>
      <c r="J234" s="68"/>
      <c r="K234" s="68"/>
      <c r="L234" s="155"/>
    </row>
    <row r="235" spans="1:12" ht="24" x14ac:dyDescent="0.25">
      <c r="A235" s="159">
        <v>6240</v>
      </c>
      <c r="B235" s="71" t="s">
        <v>243</v>
      </c>
      <c r="C235" s="201">
        <f>SUM(D235:G235)</f>
        <v>0</v>
      </c>
      <c r="D235" s="160">
        <f>SUM(D236:D237)</f>
        <v>0</v>
      </c>
      <c r="E235" s="160">
        <f>SUM(E236:E237)</f>
        <v>0</v>
      </c>
      <c r="F235" s="160">
        <f>SUM(F236:F237)</f>
        <v>0</v>
      </c>
      <c r="G235" s="161">
        <f>SUM(G236:G237)</f>
        <v>0</v>
      </c>
      <c r="H235" s="208">
        <f t="shared" si="24"/>
        <v>0</v>
      </c>
      <c r="I235" s="160">
        <f>SUM(I236:I237)</f>
        <v>0</v>
      </c>
      <c r="J235" s="160">
        <f>SUM(J236:J237)</f>
        <v>0</v>
      </c>
      <c r="K235" s="160">
        <f>SUM(K236:K237)</f>
        <v>0</v>
      </c>
      <c r="L235" s="162">
        <f>SUM(L236:L237)</f>
        <v>0</v>
      </c>
    </row>
    <row r="236" spans="1:12" x14ac:dyDescent="0.25">
      <c r="A236" s="44">
        <v>6241</v>
      </c>
      <c r="B236" s="71" t="s">
        <v>244</v>
      </c>
      <c r="C236" s="201">
        <f>SUM(D236:G236)</f>
        <v>0</v>
      </c>
      <c r="D236" s="74"/>
      <c r="E236" s="74"/>
      <c r="F236" s="74"/>
      <c r="G236" s="157"/>
      <c r="H236" s="208">
        <f>SUM(I236:L236)</f>
        <v>0</v>
      </c>
      <c r="I236" s="74"/>
      <c r="J236" s="74"/>
      <c r="K236" s="74"/>
      <c r="L236" s="158"/>
    </row>
    <row r="237" spans="1:12" x14ac:dyDescent="0.25">
      <c r="A237" s="44">
        <v>6242</v>
      </c>
      <c r="B237" s="71" t="s">
        <v>245</v>
      </c>
      <c r="C237" s="201">
        <f>SUM(D237:G237)</f>
        <v>0</v>
      </c>
      <c r="D237" s="74"/>
      <c r="E237" s="74"/>
      <c r="F237" s="74"/>
      <c r="G237" s="157"/>
      <c r="H237" s="208">
        <f t="shared" si="24"/>
        <v>0</v>
      </c>
      <c r="I237" s="74"/>
      <c r="J237" s="74"/>
      <c r="K237" s="74"/>
      <c r="L237" s="158"/>
    </row>
    <row r="238" spans="1:12" ht="25.5" customHeight="1" x14ac:dyDescent="0.25">
      <c r="A238" s="159">
        <v>6250</v>
      </c>
      <c r="B238" s="71" t="s">
        <v>246</v>
      </c>
      <c r="C238" s="201">
        <f>SUM(D238:G238)</f>
        <v>0</v>
      </c>
      <c r="D238" s="160">
        <f>SUM(D239:D243)</f>
        <v>0</v>
      </c>
      <c r="E238" s="160">
        <f>SUM(E239:E243)</f>
        <v>0</v>
      </c>
      <c r="F238" s="160">
        <f>SUM(F239:F243)</f>
        <v>0</v>
      </c>
      <c r="G238" s="161">
        <f>SUM(G239:G243)</f>
        <v>0</v>
      </c>
      <c r="H238" s="208">
        <f t="shared" si="24"/>
        <v>0</v>
      </c>
      <c r="I238" s="160">
        <f>SUM(I239:I243)</f>
        <v>0</v>
      </c>
      <c r="J238" s="160">
        <f>SUM(J239:J243)</f>
        <v>0</v>
      </c>
      <c r="K238" s="160">
        <f>SUM(K239:K243)</f>
        <v>0</v>
      </c>
      <c r="L238" s="162">
        <f>SUM(L239:L243)</f>
        <v>0</v>
      </c>
    </row>
    <row r="239" spans="1:12" ht="14.25" customHeight="1" x14ac:dyDescent="0.25">
      <c r="A239" s="44">
        <v>6252</v>
      </c>
      <c r="B239" s="71" t="s">
        <v>247</v>
      </c>
      <c r="C239" s="201">
        <f>SUM(D239:G239)</f>
        <v>0</v>
      </c>
      <c r="D239" s="74"/>
      <c r="E239" s="74"/>
      <c r="F239" s="74"/>
      <c r="G239" s="157"/>
      <c r="H239" s="208">
        <f t="shared" si="24"/>
        <v>0</v>
      </c>
      <c r="I239" s="74"/>
      <c r="J239" s="74"/>
      <c r="K239" s="74"/>
      <c r="L239" s="158"/>
    </row>
    <row r="240" spans="1:12" ht="14.25" customHeight="1" x14ac:dyDescent="0.25">
      <c r="A240" s="44">
        <v>6253</v>
      </c>
      <c r="B240" s="71" t="s">
        <v>248</v>
      </c>
      <c r="C240" s="201">
        <f t="shared" si="23"/>
        <v>0</v>
      </c>
      <c r="D240" s="74"/>
      <c r="E240" s="74"/>
      <c r="F240" s="74"/>
      <c r="G240" s="157"/>
      <c r="H240" s="208">
        <f t="shared" si="24"/>
        <v>0</v>
      </c>
      <c r="I240" s="74"/>
      <c r="J240" s="74"/>
      <c r="K240" s="74"/>
      <c r="L240" s="158"/>
    </row>
    <row r="241" spans="1:12" ht="24" x14ac:dyDescent="0.25">
      <c r="A241" s="44">
        <v>6254</v>
      </c>
      <c r="B241" s="71" t="s">
        <v>249</v>
      </c>
      <c r="C241" s="201">
        <f t="shared" si="23"/>
        <v>0</v>
      </c>
      <c r="D241" s="74"/>
      <c r="E241" s="74"/>
      <c r="F241" s="74"/>
      <c r="G241" s="157"/>
      <c r="H241" s="208">
        <f t="shared" si="24"/>
        <v>0</v>
      </c>
      <c r="I241" s="74"/>
      <c r="J241" s="74"/>
      <c r="K241" s="74"/>
      <c r="L241" s="158"/>
    </row>
    <row r="242" spans="1:12" ht="24" x14ac:dyDescent="0.25">
      <c r="A242" s="44">
        <v>6255</v>
      </c>
      <c r="B242" s="71" t="s">
        <v>250</v>
      </c>
      <c r="C242" s="201">
        <f t="shared" si="23"/>
        <v>0</v>
      </c>
      <c r="D242" s="74"/>
      <c r="E242" s="74"/>
      <c r="F242" s="74"/>
      <c r="G242" s="157"/>
      <c r="H242" s="208">
        <f t="shared" si="24"/>
        <v>0</v>
      </c>
      <c r="I242" s="74"/>
      <c r="J242" s="74"/>
      <c r="K242" s="74"/>
      <c r="L242" s="158"/>
    </row>
    <row r="243" spans="1:12" x14ac:dyDescent="0.25">
      <c r="A243" s="44">
        <v>6259</v>
      </c>
      <c r="B243" s="71" t="s">
        <v>251</v>
      </c>
      <c r="C243" s="201">
        <f t="shared" si="23"/>
        <v>0</v>
      </c>
      <c r="D243" s="74"/>
      <c r="E243" s="74"/>
      <c r="F243" s="74"/>
      <c r="G243" s="157"/>
      <c r="H243" s="208">
        <f t="shared" si="24"/>
        <v>0</v>
      </c>
      <c r="I243" s="74"/>
      <c r="J243" s="74"/>
      <c r="K243" s="74"/>
      <c r="L243" s="158"/>
    </row>
    <row r="244" spans="1:12" ht="24" x14ac:dyDescent="0.25">
      <c r="A244" s="159">
        <v>6260</v>
      </c>
      <c r="B244" s="71" t="s">
        <v>252</v>
      </c>
      <c r="C244" s="201">
        <f t="shared" si="23"/>
        <v>0</v>
      </c>
      <c r="D244" s="74"/>
      <c r="E244" s="74"/>
      <c r="F244" s="74"/>
      <c r="G244" s="157"/>
      <c r="H244" s="208">
        <f t="shared" si="24"/>
        <v>0</v>
      </c>
      <c r="I244" s="74"/>
      <c r="J244" s="74"/>
      <c r="K244" s="74"/>
      <c r="L244" s="158"/>
    </row>
    <row r="245" spans="1:12" x14ac:dyDescent="0.25">
      <c r="A245" s="159">
        <v>6270</v>
      </c>
      <c r="B245" s="71" t="s">
        <v>253</v>
      </c>
      <c r="C245" s="201">
        <f t="shared" si="23"/>
        <v>0</v>
      </c>
      <c r="D245" s="74"/>
      <c r="E245" s="74"/>
      <c r="F245" s="74"/>
      <c r="G245" s="157"/>
      <c r="H245" s="208">
        <f t="shared" si="24"/>
        <v>0</v>
      </c>
      <c r="I245" s="74"/>
      <c r="J245" s="74"/>
      <c r="K245" s="74"/>
      <c r="L245" s="158"/>
    </row>
    <row r="246" spans="1:12" ht="24" x14ac:dyDescent="0.25">
      <c r="A246" s="168">
        <v>6290</v>
      </c>
      <c r="B246" s="65" t="s">
        <v>254</v>
      </c>
      <c r="C246" s="209">
        <f t="shared" si="23"/>
        <v>0</v>
      </c>
      <c r="D246" s="169">
        <f>SUM(D247:D250)</f>
        <v>0</v>
      </c>
      <c r="E246" s="169">
        <f t="shared" ref="E246:G246" si="26">SUM(E247:E250)</f>
        <v>0</v>
      </c>
      <c r="F246" s="169">
        <f t="shared" si="26"/>
        <v>0</v>
      </c>
      <c r="G246" s="210">
        <f t="shared" si="26"/>
        <v>0</v>
      </c>
      <c r="H246" s="209">
        <f t="shared" si="24"/>
        <v>0</v>
      </c>
      <c r="I246" s="169">
        <f>SUM(I247:I250)</f>
        <v>0</v>
      </c>
      <c r="J246" s="169">
        <f t="shared" ref="J246:L246" si="27">SUM(J247:J250)</f>
        <v>0</v>
      </c>
      <c r="K246" s="169">
        <f t="shared" si="27"/>
        <v>0</v>
      </c>
      <c r="L246" s="186">
        <f t="shared" si="27"/>
        <v>0</v>
      </c>
    </row>
    <row r="247" spans="1:12" x14ac:dyDescent="0.25">
      <c r="A247" s="44">
        <v>6291</v>
      </c>
      <c r="B247" s="71" t="s">
        <v>255</v>
      </c>
      <c r="C247" s="201">
        <f t="shared" si="23"/>
        <v>0</v>
      </c>
      <c r="D247" s="74"/>
      <c r="E247" s="74"/>
      <c r="F247" s="74"/>
      <c r="G247" s="211"/>
      <c r="H247" s="201">
        <f t="shared" si="24"/>
        <v>0</v>
      </c>
      <c r="I247" s="74"/>
      <c r="J247" s="74"/>
      <c r="K247" s="74"/>
      <c r="L247" s="158"/>
    </row>
    <row r="248" spans="1:12" x14ac:dyDescent="0.25">
      <c r="A248" s="44">
        <v>6292</v>
      </c>
      <c r="B248" s="71" t="s">
        <v>256</v>
      </c>
      <c r="C248" s="201">
        <f t="shared" si="23"/>
        <v>0</v>
      </c>
      <c r="D248" s="74"/>
      <c r="E248" s="74"/>
      <c r="F248" s="74"/>
      <c r="G248" s="211"/>
      <c r="H248" s="201">
        <f t="shared" si="24"/>
        <v>0</v>
      </c>
      <c r="I248" s="74"/>
      <c r="J248" s="74"/>
      <c r="K248" s="74"/>
      <c r="L248" s="158"/>
    </row>
    <row r="249" spans="1:12" ht="72" x14ac:dyDescent="0.25">
      <c r="A249" s="44">
        <v>6296</v>
      </c>
      <c r="B249" s="71" t="s">
        <v>257</v>
      </c>
      <c r="C249" s="201">
        <f t="shared" si="23"/>
        <v>0</v>
      </c>
      <c r="D249" s="74"/>
      <c r="E249" s="74"/>
      <c r="F249" s="74"/>
      <c r="G249" s="211"/>
      <c r="H249" s="201">
        <f t="shared" si="24"/>
        <v>0</v>
      </c>
      <c r="I249" s="74"/>
      <c r="J249" s="74"/>
      <c r="K249" s="74"/>
      <c r="L249" s="158"/>
    </row>
    <row r="250" spans="1:12" ht="39.75" customHeight="1" x14ac:dyDescent="0.25">
      <c r="A250" s="44">
        <v>6299</v>
      </c>
      <c r="B250" s="71" t="s">
        <v>258</v>
      </c>
      <c r="C250" s="201">
        <f t="shared" si="23"/>
        <v>0</v>
      </c>
      <c r="D250" s="74"/>
      <c r="E250" s="74"/>
      <c r="F250" s="74"/>
      <c r="G250" s="211"/>
      <c r="H250" s="201">
        <f t="shared" si="24"/>
        <v>0</v>
      </c>
      <c r="I250" s="74"/>
      <c r="J250" s="74"/>
      <c r="K250" s="74"/>
      <c r="L250" s="158"/>
    </row>
    <row r="251" spans="1:12" x14ac:dyDescent="0.25">
      <c r="A251" s="56">
        <v>6300</v>
      </c>
      <c r="B251" s="147" t="s">
        <v>259</v>
      </c>
      <c r="C251" s="184">
        <f t="shared" si="23"/>
        <v>0</v>
      </c>
      <c r="D251" s="63">
        <f>SUM(D252,D257,D258)</f>
        <v>0</v>
      </c>
      <c r="E251" s="63">
        <f t="shared" ref="E251:G251" si="28">SUM(E252,E257,E258)</f>
        <v>0</v>
      </c>
      <c r="F251" s="63">
        <f t="shared" si="28"/>
        <v>0</v>
      </c>
      <c r="G251" s="63">
        <f t="shared" si="28"/>
        <v>0</v>
      </c>
      <c r="H251" s="57">
        <f t="shared" si="24"/>
        <v>0</v>
      </c>
      <c r="I251" s="63">
        <f>SUM(I252,I257,I258)</f>
        <v>0</v>
      </c>
      <c r="J251" s="63">
        <f t="shared" ref="J251:L251" si="29">SUM(J252,J257,J258)</f>
        <v>0</v>
      </c>
      <c r="K251" s="63">
        <f t="shared" si="29"/>
        <v>0</v>
      </c>
      <c r="L251" s="172">
        <f t="shared" si="29"/>
        <v>0</v>
      </c>
    </row>
    <row r="252" spans="1:12" ht="24" x14ac:dyDescent="0.25">
      <c r="A252" s="168">
        <v>6320</v>
      </c>
      <c r="B252" s="65" t="s">
        <v>260</v>
      </c>
      <c r="C252" s="209">
        <f t="shared" si="23"/>
        <v>0</v>
      </c>
      <c r="D252" s="169">
        <f>SUM(D253:D256)</f>
        <v>0</v>
      </c>
      <c r="E252" s="169">
        <f>SUM(E253:E256)</f>
        <v>0</v>
      </c>
      <c r="F252" s="169">
        <f t="shared" ref="F252:G252" si="30">SUM(F253:F256)</f>
        <v>0</v>
      </c>
      <c r="G252" s="212">
        <f t="shared" si="30"/>
        <v>0</v>
      </c>
      <c r="H252" s="209">
        <f t="shared" si="24"/>
        <v>0</v>
      </c>
      <c r="I252" s="169">
        <f>SUM(I253:I256)</f>
        <v>0</v>
      </c>
      <c r="J252" s="169">
        <f t="shared" ref="J252:L252" si="31">SUM(J253:J256)</f>
        <v>0</v>
      </c>
      <c r="K252" s="169">
        <f t="shared" si="31"/>
        <v>0</v>
      </c>
      <c r="L252" s="213">
        <f t="shared" si="31"/>
        <v>0</v>
      </c>
    </row>
    <row r="253" spans="1:12" x14ac:dyDescent="0.25">
      <c r="A253" s="44">
        <v>6322</v>
      </c>
      <c r="B253" s="71" t="s">
        <v>261</v>
      </c>
      <c r="C253" s="201">
        <f t="shared" si="23"/>
        <v>0</v>
      </c>
      <c r="D253" s="74"/>
      <c r="E253" s="74"/>
      <c r="F253" s="74"/>
      <c r="G253" s="211"/>
      <c r="H253" s="201">
        <f t="shared" si="24"/>
        <v>0</v>
      </c>
      <c r="I253" s="74"/>
      <c r="J253" s="74"/>
      <c r="K253" s="74"/>
      <c r="L253" s="158"/>
    </row>
    <row r="254" spans="1:12" ht="24" x14ac:dyDescent="0.25">
      <c r="A254" s="44">
        <v>6323</v>
      </c>
      <c r="B254" s="71" t="s">
        <v>262</v>
      </c>
      <c r="C254" s="201">
        <f t="shared" si="23"/>
        <v>0</v>
      </c>
      <c r="D254" s="74"/>
      <c r="E254" s="74"/>
      <c r="F254" s="74"/>
      <c r="G254" s="211"/>
      <c r="H254" s="201">
        <f t="shared" si="24"/>
        <v>0</v>
      </c>
      <c r="I254" s="74"/>
      <c r="J254" s="74"/>
      <c r="K254" s="74"/>
      <c r="L254" s="158"/>
    </row>
    <row r="255" spans="1:12" ht="24" x14ac:dyDescent="0.25">
      <c r="A255" s="44">
        <v>6324</v>
      </c>
      <c r="B255" s="71" t="s">
        <v>263</v>
      </c>
      <c r="C255" s="201">
        <f t="shared" si="23"/>
        <v>0</v>
      </c>
      <c r="D255" s="74"/>
      <c r="E255" s="74"/>
      <c r="F255" s="74"/>
      <c r="G255" s="211"/>
      <c r="H255" s="201">
        <f t="shared" si="24"/>
        <v>0</v>
      </c>
      <c r="I255" s="74"/>
      <c r="J255" s="74"/>
      <c r="K255" s="74"/>
      <c r="L255" s="158"/>
    </row>
    <row r="256" spans="1:12" x14ac:dyDescent="0.25">
      <c r="A256" s="38">
        <v>6329</v>
      </c>
      <c r="B256" s="65" t="s">
        <v>264</v>
      </c>
      <c r="C256" s="205">
        <f t="shared" si="23"/>
        <v>0</v>
      </c>
      <c r="D256" s="68"/>
      <c r="E256" s="68"/>
      <c r="F256" s="68"/>
      <c r="G256" s="214"/>
      <c r="H256" s="205">
        <f t="shared" si="24"/>
        <v>0</v>
      </c>
      <c r="I256" s="68"/>
      <c r="J256" s="68"/>
      <c r="K256" s="68"/>
      <c r="L256" s="155"/>
    </row>
    <row r="257" spans="1:13" ht="24" x14ac:dyDescent="0.25">
      <c r="A257" s="215">
        <v>6330</v>
      </c>
      <c r="B257" s="216" t="s">
        <v>265</v>
      </c>
      <c r="C257" s="209">
        <f>SUM(D257:G257)</f>
        <v>0</v>
      </c>
      <c r="D257" s="189"/>
      <c r="E257" s="189"/>
      <c r="F257" s="189"/>
      <c r="G257" s="211"/>
      <c r="H257" s="209">
        <f>SUM(I257:L257)</f>
        <v>0</v>
      </c>
      <c r="I257" s="189"/>
      <c r="J257" s="189"/>
      <c r="K257" s="189"/>
      <c r="L257" s="191"/>
    </row>
    <row r="258" spans="1:13" x14ac:dyDescent="0.25">
      <c r="A258" s="159">
        <v>6360</v>
      </c>
      <c r="B258" s="71" t="s">
        <v>266</v>
      </c>
      <c r="C258" s="201">
        <f t="shared" si="23"/>
        <v>0</v>
      </c>
      <c r="D258" s="74"/>
      <c r="E258" s="74"/>
      <c r="F258" s="74"/>
      <c r="G258" s="157"/>
      <c r="H258" s="208">
        <f t="shared" si="24"/>
        <v>0</v>
      </c>
      <c r="I258" s="74"/>
      <c r="J258" s="74"/>
      <c r="K258" s="74"/>
      <c r="L258" s="158"/>
    </row>
    <row r="259" spans="1:13" ht="36" x14ac:dyDescent="0.25">
      <c r="A259" s="56">
        <v>6400</v>
      </c>
      <c r="B259" s="147" t="s">
        <v>267</v>
      </c>
      <c r="C259" s="184">
        <f>SUM(D259:G259)</f>
        <v>0</v>
      </c>
      <c r="D259" s="63">
        <f>SUM(D260,D264)</f>
        <v>0</v>
      </c>
      <c r="E259" s="63">
        <f t="shared" ref="E259:G259" si="32">SUM(E260,E264)</f>
        <v>0</v>
      </c>
      <c r="F259" s="63">
        <f t="shared" si="32"/>
        <v>0</v>
      </c>
      <c r="G259" s="63">
        <f t="shared" si="32"/>
        <v>0</v>
      </c>
      <c r="H259" s="57">
        <f>SUM(I259:L259)</f>
        <v>0</v>
      </c>
      <c r="I259" s="63">
        <f>SUM(I260,I264)</f>
        <v>0</v>
      </c>
      <c r="J259" s="63">
        <f t="shared" ref="J259:L259" si="33">SUM(J260,J264)</f>
        <v>0</v>
      </c>
      <c r="K259" s="63">
        <f t="shared" si="33"/>
        <v>0</v>
      </c>
      <c r="L259" s="172">
        <f t="shared" si="33"/>
        <v>0</v>
      </c>
    </row>
    <row r="260" spans="1:13" ht="24" x14ac:dyDescent="0.25">
      <c r="A260" s="168">
        <v>6410</v>
      </c>
      <c r="B260" s="65" t="s">
        <v>268</v>
      </c>
      <c r="C260" s="205">
        <f t="shared" si="23"/>
        <v>0</v>
      </c>
      <c r="D260" s="169">
        <f>SUM(D261:D263)</f>
        <v>0</v>
      </c>
      <c r="E260" s="169">
        <f t="shared" ref="E260:G260" si="34">SUM(E261:E263)</f>
        <v>0</v>
      </c>
      <c r="F260" s="169">
        <f t="shared" si="34"/>
        <v>0</v>
      </c>
      <c r="G260" s="217">
        <f t="shared" si="34"/>
        <v>0</v>
      </c>
      <c r="H260" s="205">
        <f t="shared" si="24"/>
        <v>0</v>
      </c>
      <c r="I260" s="169">
        <f>SUM(I261:I263)</f>
        <v>0</v>
      </c>
      <c r="J260" s="169">
        <f t="shared" ref="J260:L260" si="35">SUM(J261:J263)</f>
        <v>0</v>
      </c>
      <c r="K260" s="169">
        <f t="shared" si="35"/>
        <v>0</v>
      </c>
      <c r="L260" s="180">
        <f t="shared" si="35"/>
        <v>0</v>
      </c>
    </row>
    <row r="261" spans="1:13" x14ac:dyDescent="0.25">
      <c r="A261" s="44">
        <v>6411</v>
      </c>
      <c r="B261" s="174" t="s">
        <v>269</v>
      </c>
      <c r="C261" s="201">
        <f t="shared" si="23"/>
        <v>0</v>
      </c>
      <c r="D261" s="74"/>
      <c r="E261" s="74"/>
      <c r="F261" s="74"/>
      <c r="G261" s="157"/>
      <c r="H261" s="208">
        <f t="shared" si="24"/>
        <v>0</v>
      </c>
      <c r="I261" s="74"/>
      <c r="J261" s="74"/>
      <c r="K261" s="74"/>
      <c r="L261" s="158"/>
    </row>
    <row r="262" spans="1:13" ht="36" x14ac:dyDescent="0.25">
      <c r="A262" s="44">
        <v>6412</v>
      </c>
      <c r="B262" s="71" t="s">
        <v>270</v>
      </c>
      <c r="C262" s="201">
        <f t="shared" si="23"/>
        <v>0</v>
      </c>
      <c r="D262" s="74"/>
      <c r="E262" s="74"/>
      <c r="F262" s="74"/>
      <c r="G262" s="157"/>
      <c r="H262" s="208">
        <f t="shared" si="24"/>
        <v>0</v>
      </c>
      <c r="I262" s="74"/>
      <c r="J262" s="74"/>
      <c r="K262" s="74"/>
      <c r="L262" s="158"/>
    </row>
    <row r="263" spans="1:13" ht="36" x14ac:dyDescent="0.25">
      <c r="A263" s="44">
        <v>6419</v>
      </c>
      <c r="B263" s="71" t="s">
        <v>271</v>
      </c>
      <c r="C263" s="201">
        <f t="shared" si="23"/>
        <v>0</v>
      </c>
      <c r="D263" s="74"/>
      <c r="E263" s="74"/>
      <c r="F263" s="74"/>
      <c r="G263" s="157"/>
      <c r="H263" s="208">
        <f t="shared" si="24"/>
        <v>0</v>
      </c>
      <c r="I263" s="74"/>
      <c r="J263" s="74"/>
      <c r="K263" s="74"/>
      <c r="L263" s="158"/>
    </row>
    <row r="264" spans="1:13" ht="36" x14ac:dyDescent="0.25">
      <c r="A264" s="159">
        <v>6420</v>
      </c>
      <c r="B264" s="71" t="s">
        <v>272</v>
      </c>
      <c r="C264" s="201">
        <f t="shared" si="23"/>
        <v>0</v>
      </c>
      <c r="D264" s="160">
        <f>SUM(D265:D268)</f>
        <v>0</v>
      </c>
      <c r="E264" s="160">
        <f>SUM(E265:E268)</f>
        <v>0</v>
      </c>
      <c r="F264" s="160">
        <f>SUM(F265:F268)</f>
        <v>0</v>
      </c>
      <c r="G264" s="218">
        <f>SUM(G265:G268)</f>
        <v>0</v>
      </c>
      <c r="H264" s="201">
        <f>SUM(I264:L264)</f>
        <v>0</v>
      </c>
      <c r="I264" s="160">
        <f>SUM(I265:I268)</f>
        <v>0</v>
      </c>
      <c r="J264" s="160">
        <f>SUM(J265:J268)</f>
        <v>0</v>
      </c>
      <c r="K264" s="160">
        <f>SUM(K265:K268)</f>
        <v>0</v>
      </c>
      <c r="L264" s="176">
        <f>SUM(L265:L268)</f>
        <v>0</v>
      </c>
    </row>
    <row r="265" spans="1:13" x14ac:dyDescent="0.25">
      <c r="A265" s="44">
        <v>6421</v>
      </c>
      <c r="B265" s="71" t="s">
        <v>273</v>
      </c>
      <c r="C265" s="201">
        <f t="shared" ref="C265:C285" si="36">SUM(D265:G265)</f>
        <v>0</v>
      </c>
      <c r="D265" s="74"/>
      <c r="E265" s="74"/>
      <c r="F265" s="74"/>
      <c r="G265" s="157"/>
      <c r="H265" s="208">
        <f t="shared" ref="H265:H285" si="37">SUM(I265:L265)</f>
        <v>0</v>
      </c>
      <c r="I265" s="74"/>
      <c r="J265" s="74"/>
      <c r="K265" s="74"/>
      <c r="L265" s="158"/>
    </row>
    <row r="266" spans="1:13" x14ac:dyDescent="0.25">
      <c r="A266" s="44">
        <v>6422</v>
      </c>
      <c r="B266" s="71" t="s">
        <v>274</v>
      </c>
      <c r="C266" s="201">
        <f t="shared" si="36"/>
        <v>0</v>
      </c>
      <c r="D266" s="74"/>
      <c r="E266" s="74"/>
      <c r="F266" s="74"/>
      <c r="G266" s="157"/>
      <c r="H266" s="208">
        <f t="shared" si="37"/>
        <v>0</v>
      </c>
      <c r="I266" s="74"/>
      <c r="J266" s="74"/>
      <c r="K266" s="74"/>
      <c r="L266" s="158"/>
    </row>
    <row r="267" spans="1:13" ht="13.5" customHeight="1" x14ac:dyDescent="0.25">
      <c r="A267" s="44">
        <v>6423</v>
      </c>
      <c r="B267" s="71" t="s">
        <v>275</v>
      </c>
      <c r="C267" s="201">
        <f>SUM(D267:G267)</f>
        <v>0</v>
      </c>
      <c r="D267" s="74"/>
      <c r="E267" s="74"/>
      <c r="F267" s="74"/>
      <c r="G267" s="157"/>
      <c r="H267" s="208">
        <f>SUM(I267:L267)</f>
        <v>0</v>
      </c>
      <c r="I267" s="74"/>
      <c r="J267" s="74"/>
      <c r="K267" s="74"/>
      <c r="L267" s="158"/>
    </row>
    <row r="268" spans="1:13" ht="36" x14ac:dyDescent="0.25">
      <c r="A268" s="44">
        <v>6424</v>
      </c>
      <c r="B268" s="71" t="s">
        <v>276</v>
      </c>
      <c r="C268" s="201">
        <f>SUM(D268:G268)</f>
        <v>0</v>
      </c>
      <c r="D268" s="74"/>
      <c r="E268" s="74"/>
      <c r="F268" s="74"/>
      <c r="G268" s="157"/>
      <c r="H268" s="208">
        <f>SUM(I268:L268)</f>
        <v>0</v>
      </c>
      <c r="I268" s="74"/>
      <c r="J268" s="74"/>
      <c r="K268" s="74"/>
      <c r="L268" s="158"/>
      <c r="M268" s="225"/>
    </row>
    <row r="269" spans="1:13" ht="36" x14ac:dyDescent="0.25">
      <c r="A269" s="220">
        <v>7000</v>
      </c>
      <c r="B269" s="220" t="s">
        <v>277</v>
      </c>
      <c r="C269" s="221">
        <f t="shared" si="36"/>
        <v>0</v>
      </c>
      <c r="D269" s="222">
        <f>SUM(D270,D281)</f>
        <v>0</v>
      </c>
      <c r="E269" s="222">
        <f>SUM(E270,E281)</f>
        <v>0</v>
      </c>
      <c r="F269" s="222">
        <f>SUM(F270,F281)</f>
        <v>0</v>
      </c>
      <c r="G269" s="222">
        <f>SUM(G270,G281)</f>
        <v>0</v>
      </c>
      <c r="H269" s="223">
        <f t="shared" si="37"/>
        <v>0</v>
      </c>
      <c r="I269" s="222">
        <f>SUM(I270,I281)</f>
        <v>0</v>
      </c>
      <c r="J269" s="222">
        <f>SUM(J270,J281)</f>
        <v>0</v>
      </c>
      <c r="K269" s="222">
        <f>SUM(K270,K281)</f>
        <v>0</v>
      </c>
      <c r="L269" s="224">
        <f>SUM(L270,L281)</f>
        <v>0</v>
      </c>
    </row>
    <row r="270" spans="1:13" ht="24" x14ac:dyDescent="0.25">
      <c r="A270" s="56">
        <v>7200</v>
      </c>
      <c r="B270" s="147" t="s">
        <v>278</v>
      </c>
      <c r="C270" s="184">
        <f t="shared" si="36"/>
        <v>0</v>
      </c>
      <c r="D270" s="63">
        <f>SUM(D271,D272,D275,D276,D280)</f>
        <v>0</v>
      </c>
      <c r="E270" s="63">
        <f>SUM(E271,E272,E275,E276,E280)</f>
        <v>0</v>
      </c>
      <c r="F270" s="63">
        <f>SUM(F271,F272,F275,F276,F280)</f>
        <v>0</v>
      </c>
      <c r="G270" s="63">
        <f>SUM(G271,G272,G275,G276,G280)</f>
        <v>0</v>
      </c>
      <c r="H270" s="57">
        <f t="shared" si="37"/>
        <v>0</v>
      </c>
      <c r="I270" s="63">
        <f>SUM(I271,I272,I275,I276,I280)</f>
        <v>0</v>
      </c>
      <c r="J270" s="63">
        <f>SUM(J271,J272,J275,J276,J280)</f>
        <v>0</v>
      </c>
      <c r="K270" s="63">
        <f>SUM(K271,K272,K275,K276,K280)</f>
        <v>0</v>
      </c>
      <c r="L270" s="149">
        <f>SUM(L271,L272,L275,L276,L280)</f>
        <v>0</v>
      </c>
    </row>
    <row r="271" spans="1:13" ht="24" x14ac:dyDescent="0.25">
      <c r="A271" s="168">
        <v>7210</v>
      </c>
      <c r="B271" s="65" t="s">
        <v>279</v>
      </c>
      <c r="C271" s="205">
        <f t="shared" si="36"/>
        <v>0</v>
      </c>
      <c r="D271" s="68"/>
      <c r="E271" s="68"/>
      <c r="F271" s="68"/>
      <c r="G271" s="154"/>
      <c r="H271" s="66">
        <f t="shared" si="37"/>
        <v>0</v>
      </c>
      <c r="I271" s="68"/>
      <c r="J271" s="68"/>
      <c r="K271" s="68"/>
      <c r="L271" s="155"/>
    </row>
    <row r="272" spans="1:13" s="225" customFormat="1" ht="36" x14ac:dyDescent="0.25">
      <c r="A272" s="159">
        <v>7220</v>
      </c>
      <c r="B272" s="71" t="s">
        <v>280</v>
      </c>
      <c r="C272" s="201">
        <f>SUM(D272:G272)</f>
        <v>0</v>
      </c>
      <c r="D272" s="160">
        <f>SUM(D273:D274)</f>
        <v>0</v>
      </c>
      <c r="E272" s="160">
        <f>SUM(E273:E274)</f>
        <v>0</v>
      </c>
      <c r="F272" s="160">
        <f>SUM(F273:F274)</f>
        <v>0</v>
      </c>
      <c r="G272" s="160">
        <f>SUM(G273:G274)</f>
        <v>0</v>
      </c>
      <c r="H272" s="72">
        <f>SUM(I272:L272)</f>
        <v>0</v>
      </c>
      <c r="I272" s="160">
        <f>SUM(I273:I274)</f>
        <v>0</v>
      </c>
      <c r="J272" s="160">
        <f>SUM(J273:J274)</f>
        <v>0</v>
      </c>
      <c r="K272" s="160">
        <f>SUM(K273:K274)</f>
        <v>0</v>
      </c>
      <c r="L272" s="162">
        <f>SUM(L273:L274)</f>
        <v>0</v>
      </c>
    </row>
    <row r="273" spans="1:12" s="225" customFormat="1" ht="36" x14ac:dyDescent="0.25">
      <c r="A273" s="44">
        <v>7221</v>
      </c>
      <c r="B273" s="71" t="s">
        <v>281</v>
      </c>
      <c r="C273" s="201">
        <f t="shared" si="36"/>
        <v>0</v>
      </c>
      <c r="D273" s="74"/>
      <c r="E273" s="74"/>
      <c r="F273" s="74"/>
      <c r="G273" s="157"/>
      <c r="H273" s="72">
        <f t="shared" si="37"/>
        <v>0</v>
      </c>
      <c r="I273" s="74"/>
      <c r="J273" s="74"/>
      <c r="K273" s="74"/>
      <c r="L273" s="158"/>
    </row>
    <row r="274" spans="1:12" s="225" customFormat="1" ht="36" x14ac:dyDescent="0.25">
      <c r="A274" s="44">
        <v>7222</v>
      </c>
      <c r="B274" s="71" t="s">
        <v>282</v>
      </c>
      <c r="C274" s="201">
        <f t="shared" si="36"/>
        <v>0</v>
      </c>
      <c r="D274" s="74"/>
      <c r="E274" s="74"/>
      <c r="F274" s="74"/>
      <c r="G274" s="157"/>
      <c r="H274" s="72">
        <f t="shared" si="37"/>
        <v>0</v>
      </c>
      <c r="I274" s="74"/>
      <c r="J274" s="74"/>
      <c r="K274" s="74"/>
      <c r="L274" s="158"/>
    </row>
    <row r="275" spans="1:12" ht="24" x14ac:dyDescent="0.25">
      <c r="A275" s="159">
        <v>7230</v>
      </c>
      <c r="B275" s="71" t="s">
        <v>283</v>
      </c>
      <c r="C275" s="201">
        <f t="shared" si="36"/>
        <v>0</v>
      </c>
      <c r="D275" s="74"/>
      <c r="E275" s="74"/>
      <c r="F275" s="74"/>
      <c r="G275" s="157"/>
      <c r="H275" s="72">
        <f t="shared" si="37"/>
        <v>0</v>
      </c>
      <c r="I275" s="74"/>
      <c r="J275" s="74"/>
      <c r="K275" s="74"/>
      <c r="L275" s="158"/>
    </row>
    <row r="276" spans="1:12" ht="24" x14ac:dyDescent="0.25">
      <c r="A276" s="159">
        <v>7240</v>
      </c>
      <c r="B276" s="71" t="s">
        <v>284</v>
      </c>
      <c r="C276" s="201">
        <f t="shared" si="36"/>
        <v>0</v>
      </c>
      <c r="D276" s="160">
        <f>SUM(D277:D279)</f>
        <v>0</v>
      </c>
      <c r="E276" s="160">
        <f t="shared" ref="E276:G276" si="38">SUM(E277:E279)</f>
        <v>0</v>
      </c>
      <c r="F276" s="160">
        <f t="shared" si="38"/>
        <v>0</v>
      </c>
      <c r="G276" s="161">
        <f t="shared" si="38"/>
        <v>0</v>
      </c>
      <c r="H276" s="72">
        <f t="shared" si="37"/>
        <v>0</v>
      </c>
      <c r="I276" s="160">
        <f t="shared" ref="I276:L276" si="39">SUM(I277:I279)</f>
        <v>0</v>
      </c>
      <c r="J276" s="160">
        <f t="shared" si="39"/>
        <v>0</v>
      </c>
      <c r="K276" s="160">
        <f>SUM(K277:K279)</f>
        <v>0</v>
      </c>
      <c r="L276" s="162">
        <f t="shared" si="39"/>
        <v>0</v>
      </c>
    </row>
    <row r="277" spans="1:12" ht="48" x14ac:dyDescent="0.25">
      <c r="A277" s="44">
        <v>7245</v>
      </c>
      <c r="B277" s="71" t="s">
        <v>285</v>
      </c>
      <c r="C277" s="201">
        <f t="shared" si="36"/>
        <v>0</v>
      </c>
      <c r="D277" s="74"/>
      <c r="E277" s="74"/>
      <c r="F277" s="74"/>
      <c r="G277" s="157"/>
      <c r="H277" s="72">
        <f t="shared" si="37"/>
        <v>0</v>
      </c>
      <c r="I277" s="74"/>
      <c r="J277" s="74"/>
      <c r="K277" s="74"/>
      <c r="L277" s="158"/>
    </row>
    <row r="278" spans="1:12" ht="84.75" customHeight="1" x14ac:dyDescent="0.25">
      <c r="A278" s="44">
        <v>7246</v>
      </c>
      <c r="B278" s="71" t="s">
        <v>286</v>
      </c>
      <c r="C278" s="201">
        <f t="shared" si="36"/>
        <v>0</v>
      </c>
      <c r="D278" s="74"/>
      <c r="E278" s="74"/>
      <c r="F278" s="74"/>
      <c r="G278" s="157"/>
      <c r="H278" s="72">
        <f t="shared" si="37"/>
        <v>0</v>
      </c>
      <c r="I278" s="74"/>
      <c r="J278" s="74"/>
      <c r="K278" s="74"/>
      <c r="L278" s="158"/>
    </row>
    <row r="279" spans="1:12" ht="36" x14ac:dyDescent="0.25">
      <c r="A279" s="44">
        <v>7247</v>
      </c>
      <c r="B279" s="71" t="s">
        <v>287</v>
      </c>
      <c r="C279" s="201">
        <f t="shared" si="36"/>
        <v>0</v>
      </c>
      <c r="D279" s="74"/>
      <c r="E279" s="74"/>
      <c r="F279" s="74"/>
      <c r="G279" s="157"/>
      <c r="H279" s="72">
        <f t="shared" si="37"/>
        <v>0</v>
      </c>
      <c r="I279" s="74"/>
      <c r="J279" s="74"/>
      <c r="K279" s="74"/>
      <c r="L279" s="158"/>
    </row>
    <row r="280" spans="1:12" ht="24" x14ac:dyDescent="0.25">
      <c r="A280" s="168">
        <v>7260</v>
      </c>
      <c r="B280" s="65" t="s">
        <v>288</v>
      </c>
      <c r="C280" s="205">
        <f t="shared" si="36"/>
        <v>0</v>
      </c>
      <c r="D280" s="68"/>
      <c r="E280" s="68"/>
      <c r="F280" s="68"/>
      <c r="G280" s="154"/>
      <c r="H280" s="66">
        <f t="shared" si="37"/>
        <v>0</v>
      </c>
      <c r="I280" s="68"/>
      <c r="J280" s="68"/>
      <c r="K280" s="68"/>
      <c r="L280" s="155"/>
    </row>
    <row r="281" spans="1:12" x14ac:dyDescent="0.25">
      <c r="A281" s="108">
        <v>7700</v>
      </c>
      <c r="B281" s="85" t="s">
        <v>289</v>
      </c>
      <c r="C281" s="86">
        <f t="shared" si="36"/>
        <v>0</v>
      </c>
      <c r="D281" s="226">
        <f>D282</f>
        <v>0</v>
      </c>
      <c r="E281" s="226">
        <f t="shared" ref="E281:G281" si="40">E282</f>
        <v>0</v>
      </c>
      <c r="F281" s="226">
        <f t="shared" si="40"/>
        <v>0</v>
      </c>
      <c r="G281" s="227">
        <f t="shared" si="40"/>
        <v>0</v>
      </c>
      <c r="H281" s="86">
        <f t="shared" si="37"/>
        <v>0</v>
      </c>
      <c r="I281" s="226">
        <f t="shared" ref="I281:L281" si="41">I282</f>
        <v>0</v>
      </c>
      <c r="J281" s="226">
        <f t="shared" si="41"/>
        <v>0</v>
      </c>
      <c r="K281" s="226">
        <f t="shared" si="41"/>
        <v>0</v>
      </c>
      <c r="L281" s="228">
        <f t="shared" si="41"/>
        <v>0</v>
      </c>
    </row>
    <row r="282" spans="1:12" x14ac:dyDescent="0.25">
      <c r="A282" s="150">
        <v>7720</v>
      </c>
      <c r="B282" s="65" t="s">
        <v>290</v>
      </c>
      <c r="C282" s="79">
        <f t="shared" si="36"/>
        <v>0</v>
      </c>
      <c r="D282" s="81"/>
      <c r="E282" s="81"/>
      <c r="F282" s="81"/>
      <c r="G282" s="229"/>
      <c r="H282" s="79">
        <f t="shared" si="37"/>
        <v>0</v>
      </c>
      <c r="I282" s="81"/>
      <c r="J282" s="81"/>
      <c r="K282" s="81"/>
      <c r="L282" s="230"/>
    </row>
    <row r="283" spans="1:12" x14ac:dyDescent="0.25">
      <c r="A283" s="174"/>
      <c r="B283" s="71" t="s">
        <v>291</v>
      </c>
      <c r="C283" s="201">
        <f t="shared" si="36"/>
        <v>0</v>
      </c>
      <c r="D283" s="160">
        <f>SUM(D284:D285)</f>
        <v>0</v>
      </c>
      <c r="E283" s="160">
        <f>SUM(E284:E285)</f>
        <v>0</v>
      </c>
      <c r="F283" s="160">
        <f>SUM(F284:F285)</f>
        <v>0</v>
      </c>
      <c r="G283" s="161">
        <f>SUM(G284:G285)</f>
        <v>0</v>
      </c>
      <c r="H283" s="72">
        <f t="shared" si="37"/>
        <v>0</v>
      </c>
      <c r="I283" s="160">
        <f>SUM(I284:I285)</f>
        <v>0</v>
      </c>
      <c r="J283" s="160">
        <f>SUM(J284:J285)</f>
        <v>0</v>
      </c>
      <c r="K283" s="160">
        <f>SUM(K284:K285)</f>
        <v>0</v>
      </c>
      <c r="L283" s="162">
        <f>SUM(L284:L285)</f>
        <v>0</v>
      </c>
    </row>
    <row r="284" spans="1:12" x14ac:dyDescent="0.25">
      <c r="A284" s="174" t="s">
        <v>292</v>
      </c>
      <c r="B284" s="44" t="s">
        <v>293</v>
      </c>
      <c r="C284" s="201">
        <f t="shared" si="36"/>
        <v>0</v>
      </c>
      <c r="D284" s="74"/>
      <c r="E284" s="74"/>
      <c r="F284" s="74"/>
      <c r="G284" s="157"/>
      <c r="H284" s="72">
        <f t="shared" si="37"/>
        <v>0</v>
      </c>
      <c r="I284" s="74"/>
      <c r="J284" s="74"/>
      <c r="K284" s="74"/>
      <c r="L284" s="158"/>
    </row>
    <row r="285" spans="1:12" ht="24" x14ac:dyDescent="0.25">
      <c r="A285" s="174" t="s">
        <v>294</v>
      </c>
      <c r="B285" s="231" t="s">
        <v>295</v>
      </c>
      <c r="C285" s="205">
        <f t="shared" si="36"/>
        <v>0</v>
      </c>
      <c r="D285" s="68"/>
      <c r="E285" s="68"/>
      <c r="F285" s="68"/>
      <c r="G285" s="154"/>
      <c r="H285" s="66">
        <f t="shared" si="37"/>
        <v>0</v>
      </c>
      <c r="I285" s="68"/>
      <c r="J285" s="68"/>
      <c r="K285" s="68"/>
      <c r="L285" s="155"/>
    </row>
    <row r="286" spans="1:12" ht="12.75" thickBot="1" x14ac:dyDescent="0.3">
      <c r="A286" s="232"/>
      <c r="B286" s="232" t="s">
        <v>296</v>
      </c>
      <c r="C286" s="233">
        <f t="shared" ref="C286:L286" si="42">SUM(C283,C269,C230,C195,C187,C173,C75,C53)</f>
        <v>317058</v>
      </c>
      <c r="D286" s="233">
        <f t="shared" si="42"/>
        <v>155408</v>
      </c>
      <c r="E286" s="233">
        <f t="shared" si="42"/>
        <v>160781</v>
      </c>
      <c r="F286" s="233">
        <f t="shared" si="42"/>
        <v>869</v>
      </c>
      <c r="G286" s="234">
        <f t="shared" si="42"/>
        <v>0</v>
      </c>
      <c r="H286" s="235">
        <f t="shared" si="42"/>
        <v>330847</v>
      </c>
      <c r="I286" s="233">
        <f t="shared" si="42"/>
        <v>168927</v>
      </c>
      <c r="J286" s="233">
        <f t="shared" si="42"/>
        <v>160895</v>
      </c>
      <c r="K286" s="233">
        <f t="shared" si="42"/>
        <v>1025</v>
      </c>
      <c r="L286" s="236">
        <f t="shared" si="42"/>
        <v>0</v>
      </c>
    </row>
    <row r="287" spans="1:12" s="24" customFormat="1" ht="13.5" thickTop="1" thickBot="1" x14ac:dyDescent="0.3">
      <c r="A287" s="601" t="s">
        <v>297</v>
      </c>
      <c r="B287" s="602"/>
      <c r="C287" s="237">
        <f>SUM(D287:G287)</f>
        <v>0</v>
      </c>
      <c r="D287" s="238">
        <f>SUM(D24,D25,D41)-D51</f>
        <v>0</v>
      </c>
      <c r="E287" s="238">
        <f>SUM(E24,E25,E41)-E51</f>
        <v>0</v>
      </c>
      <c r="F287" s="238">
        <f>(F26+F43)-F51</f>
        <v>0</v>
      </c>
      <c r="G287" s="239">
        <f>G45-G51</f>
        <v>0</v>
      </c>
      <c r="H287" s="237">
        <f>SUM(I287:L287)</f>
        <v>0</v>
      </c>
      <c r="I287" s="238">
        <f>SUM(I24,I25,I41)-I51</f>
        <v>0</v>
      </c>
      <c r="J287" s="238">
        <f>SUM(J24,J25,J41)-J51</f>
        <v>0</v>
      </c>
      <c r="K287" s="238">
        <f>(K26+K43)-K51</f>
        <v>0</v>
      </c>
      <c r="L287" s="240">
        <f>L45-L51</f>
        <v>0</v>
      </c>
    </row>
    <row r="288" spans="1:12" s="24" customFormat="1" ht="12.75" thickTop="1" x14ac:dyDescent="0.25">
      <c r="A288" s="620" t="s">
        <v>298</v>
      </c>
      <c r="B288" s="621"/>
      <c r="C288" s="241">
        <f t="shared" ref="C288:L288" si="43">SUM(C289,C290)-C297+C298</f>
        <v>0</v>
      </c>
      <c r="D288" s="242">
        <f t="shared" si="43"/>
        <v>0</v>
      </c>
      <c r="E288" s="242">
        <f t="shared" si="43"/>
        <v>0</v>
      </c>
      <c r="F288" s="242">
        <f t="shared" si="43"/>
        <v>0</v>
      </c>
      <c r="G288" s="243">
        <f t="shared" si="43"/>
        <v>0</v>
      </c>
      <c r="H288" s="244">
        <f t="shared" si="43"/>
        <v>0</v>
      </c>
      <c r="I288" s="242">
        <f t="shared" si="43"/>
        <v>0</v>
      </c>
      <c r="J288" s="242">
        <f t="shared" si="43"/>
        <v>0</v>
      </c>
      <c r="K288" s="242">
        <f t="shared" si="43"/>
        <v>0</v>
      </c>
      <c r="L288" s="245">
        <f t="shared" si="43"/>
        <v>0</v>
      </c>
    </row>
    <row r="289" spans="1:12" s="24" customFormat="1" ht="12.75" thickBot="1" x14ac:dyDescent="0.3">
      <c r="A289" s="126" t="s">
        <v>299</v>
      </c>
      <c r="B289" s="126" t="s">
        <v>300</v>
      </c>
      <c r="C289" s="246">
        <f t="shared" ref="C289:L289" si="44">C21-C283</f>
        <v>0</v>
      </c>
      <c r="D289" s="128">
        <f t="shared" si="44"/>
        <v>0</v>
      </c>
      <c r="E289" s="128">
        <f t="shared" si="44"/>
        <v>0</v>
      </c>
      <c r="F289" s="128">
        <f t="shared" si="44"/>
        <v>0</v>
      </c>
      <c r="G289" s="129">
        <f t="shared" si="44"/>
        <v>0</v>
      </c>
      <c r="H289" s="247">
        <f t="shared" si="44"/>
        <v>0</v>
      </c>
      <c r="I289" s="128">
        <f t="shared" si="44"/>
        <v>0</v>
      </c>
      <c r="J289" s="128">
        <f t="shared" si="44"/>
        <v>0</v>
      </c>
      <c r="K289" s="128">
        <f t="shared" si="44"/>
        <v>0</v>
      </c>
      <c r="L289" s="130">
        <f t="shared" si="44"/>
        <v>0</v>
      </c>
    </row>
    <row r="290" spans="1:12" s="24" customFormat="1" ht="12.75" thickTop="1" x14ac:dyDescent="0.25">
      <c r="A290" s="248" t="s">
        <v>301</v>
      </c>
      <c r="B290" s="248" t="s">
        <v>302</v>
      </c>
      <c r="C290" s="241">
        <f t="shared" ref="C290:L290" si="45">SUM(C291,C293,C295)-SUM(C292,C294,C296)</f>
        <v>0</v>
      </c>
      <c r="D290" s="242">
        <f t="shared" si="45"/>
        <v>0</v>
      </c>
      <c r="E290" s="242">
        <f t="shared" si="45"/>
        <v>0</v>
      </c>
      <c r="F290" s="242">
        <f t="shared" si="45"/>
        <v>0</v>
      </c>
      <c r="G290" s="249">
        <f t="shared" si="45"/>
        <v>0</v>
      </c>
      <c r="H290" s="244">
        <f t="shared" si="45"/>
        <v>0</v>
      </c>
      <c r="I290" s="242">
        <f t="shared" si="45"/>
        <v>0</v>
      </c>
      <c r="J290" s="242">
        <f t="shared" si="45"/>
        <v>0</v>
      </c>
      <c r="K290" s="242">
        <f t="shared" si="45"/>
        <v>0</v>
      </c>
      <c r="L290" s="245">
        <f t="shared" si="45"/>
        <v>0</v>
      </c>
    </row>
    <row r="291" spans="1:12" x14ac:dyDescent="0.25">
      <c r="A291" s="250" t="s">
        <v>303</v>
      </c>
      <c r="B291" s="116" t="s">
        <v>304</v>
      </c>
      <c r="C291" s="79">
        <f t="shared" ref="C291:C296" si="46">SUM(D291:G291)</f>
        <v>0</v>
      </c>
      <c r="D291" s="81"/>
      <c r="E291" s="81"/>
      <c r="F291" s="81"/>
      <c r="G291" s="229"/>
      <c r="H291" s="79">
        <f t="shared" ref="H291:H296" si="47">SUM(I291:L291)</f>
        <v>0</v>
      </c>
      <c r="I291" s="81"/>
      <c r="J291" s="81"/>
      <c r="K291" s="81"/>
      <c r="L291" s="230"/>
    </row>
    <row r="292" spans="1:12" ht="24" x14ac:dyDescent="0.25">
      <c r="A292" s="174" t="s">
        <v>305</v>
      </c>
      <c r="B292" s="43" t="s">
        <v>306</v>
      </c>
      <c r="C292" s="72">
        <f t="shared" si="46"/>
        <v>0</v>
      </c>
      <c r="D292" s="74"/>
      <c r="E292" s="74"/>
      <c r="F292" s="74"/>
      <c r="G292" s="157"/>
      <c r="H292" s="72">
        <f t="shared" si="47"/>
        <v>0</v>
      </c>
      <c r="I292" s="74"/>
      <c r="J292" s="74"/>
      <c r="K292" s="74"/>
      <c r="L292" s="158"/>
    </row>
    <row r="293" spans="1:12" x14ac:dyDescent="0.25">
      <c r="A293" s="174" t="s">
        <v>307</v>
      </c>
      <c r="B293" s="43" t="s">
        <v>308</v>
      </c>
      <c r="C293" s="72">
        <f t="shared" si="46"/>
        <v>0</v>
      </c>
      <c r="D293" s="74"/>
      <c r="E293" s="74"/>
      <c r="F293" s="74"/>
      <c r="G293" s="157"/>
      <c r="H293" s="72">
        <f t="shared" si="47"/>
        <v>0</v>
      </c>
      <c r="I293" s="74"/>
      <c r="J293" s="74"/>
      <c r="K293" s="74"/>
      <c r="L293" s="158"/>
    </row>
    <row r="294" spans="1:12" ht="24" x14ac:dyDescent="0.25">
      <c r="A294" s="174" t="s">
        <v>309</v>
      </c>
      <c r="B294" s="43" t="s">
        <v>310</v>
      </c>
      <c r="C294" s="72">
        <f t="shared" si="46"/>
        <v>0</v>
      </c>
      <c r="D294" s="74"/>
      <c r="E294" s="74"/>
      <c r="F294" s="74"/>
      <c r="G294" s="157"/>
      <c r="H294" s="72">
        <f t="shared" si="47"/>
        <v>0</v>
      </c>
      <c r="I294" s="74"/>
      <c r="J294" s="74"/>
      <c r="K294" s="74"/>
      <c r="L294" s="158"/>
    </row>
    <row r="295" spans="1:12" x14ac:dyDescent="0.25">
      <c r="A295" s="174" t="s">
        <v>311</v>
      </c>
      <c r="B295" s="43" t="s">
        <v>312</v>
      </c>
      <c r="C295" s="72">
        <f t="shared" si="46"/>
        <v>0</v>
      </c>
      <c r="D295" s="74"/>
      <c r="E295" s="74"/>
      <c r="F295" s="74"/>
      <c r="G295" s="157"/>
      <c r="H295" s="72">
        <f t="shared" si="47"/>
        <v>0</v>
      </c>
      <c r="I295" s="74"/>
      <c r="J295" s="74"/>
      <c r="K295" s="74"/>
      <c r="L295" s="158"/>
    </row>
    <row r="296" spans="1:12" ht="24.75" thickBot="1" x14ac:dyDescent="0.3">
      <c r="A296" s="251" t="s">
        <v>313</v>
      </c>
      <c r="B296" s="252" t="s">
        <v>314</v>
      </c>
      <c r="C296" s="185">
        <f t="shared" si="46"/>
        <v>0</v>
      </c>
      <c r="D296" s="189"/>
      <c r="E296" s="189"/>
      <c r="F296" s="189"/>
      <c r="G296" s="253"/>
      <c r="H296" s="185">
        <f t="shared" si="47"/>
        <v>0</v>
      </c>
      <c r="I296" s="189"/>
      <c r="J296" s="189"/>
      <c r="K296" s="189"/>
      <c r="L296" s="191"/>
    </row>
    <row r="297" spans="1:12" s="24" customFormat="1" ht="13.5" thickTop="1" thickBot="1" x14ac:dyDescent="0.3">
      <c r="A297" s="254" t="s">
        <v>315</v>
      </c>
      <c r="B297" s="254" t="s">
        <v>316</v>
      </c>
      <c r="C297" s="255">
        <f>SUM(D297:G297)</f>
        <v>0</v>
      </c>
      <c r="D297" s="256"/>
      <c r="E297" s="256"/>
      <c r="F297" s="256"/>
      <c r="G297" s="257"/>
      <c r="H297" s="255">
        <f>SUM(I297:L297)</f>
        <v>0</v>
      </c>
      <c r="I297" s="256"/>
      <c r="J297" s="256"/>
      <c r="K297" s="256"/>
      <c r="L297" s="258"/>
    </row>
    <row r="298" spans="1:12" s="24" customFormat="1" ht="48.75" thickTop="1" x14ac:dyDescent="0.25">
      <c r="A298" s="248" t="s">
        <v>317</v>
      </c>
      <c r="B298" s="259" t="s">
        <v>318</v>
      </c>
      <c r="C298" s="260">
        <f>SUM(D298:G298)</f>
        <v>0</v>
      </c>
      <c r="D298" s="177"/>
      <c r="E298" s="177"/>
      <c r="F298" s="177"/>
      <c r="G298" s="178"/>
      <c r="H298" s="260">
        <f>SUM(I298:L298)</f>
        <v>0</v>
      </c>
      <c r="I298" s="177"/>
      <c r="J298" s="177"/>
      <c r="K298" s="177"/>
      <c r="L298" s="179"/>
    </row>
    <row r="299" spans="1:12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</row>
    <row r="300" spans="1:12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</row>
    <row r="301" spans="1:12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</row>
    <row r="302" spans="1:12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</row>
    <row r="303" spans="1:12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</row>
    <row r="304" spans="1:12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</row>
    <row r="305" spans="1:12" x14ac:dyDescent="0.2">
      <c r="A305" s="1"/>
      <c r="B305" s="1"/>
      <c r="C305" s="261"/>
      <c r="D305" s="1"/>
      <c r="E305" s="1"/>
      <c r="F305" s="1"/>
      <c r="G305" s="1"/>
      <c r="H305" s="1"/>
      <c r="I305" s="1"/>
      <c r="J305" s="1"/>
      <c r="K305" s="1"/>
      <c r="L305" s="1"/>
    </row>
    <row r="306" spans="1:12" x14ac:dyDescent="0.2">
      <c r="A306" s="1"/>
      <c r="B306" s="1"/>
      <c r="C306" s="261"/>
      <c r="D306" s="1"/>
      <c r="E306" s="1"/>
      <c r="F306" s="1"/>
      <c r="G306" s="1"/>
      <c r="H306" s="1"/>
      <c r="I306" s="1"/>
      <c r="J306" s="1"/>
      <c r="K306" s="1"/>
      <c r="L306" s="1"/>
    </row>
    <row r="307" spans="1:12" x14ac:dyDescent="0.2">
      <c r="A307" s="1"/>
      <c r="B307" s="1"/>
      <c r="C307" s="261"/>
      <c r="D307" s="1"/>
      <c r="E307" s="1"/>
      <c r="F307" s="1"/>
      <c r="G307" s="1"/>
      <c r="H307" s="1"/>
      <c r="I307" s="1"/>
      <c r="J307" s="1"/>
      <c r="K307" s="1"/>
      <c r="L307" s="1"/>
    </row>
    <row r="308" spans="1:12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</row>
    <row r="309" spans="1:12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</row>
    <row r="310" spans="1:12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</row>
    <row r="311" spans="1:12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</row>
    <row r="312" spans="1:12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</row>
    <row r="313" spans="1:12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</row>
    <row r="314" spans="1:12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</row>
    <row r="315" spans="1:12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</row>
    <row r="316" spans="1:12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</row>
  </sheetData>
  <sheetProtection formatCells="0" formatColumns="0" formatRows="0"/>
  <autoFilter ref="A18:L298"/>
  <mergeCells count="29">
    <mergeCell ref="A288:B288"/>
    <mergeCell ref="H16:H17"/>
    <mergeCell ref="I16:I17"/>
    <mergeCell ref="J16:J17"/>
    <mergeCell ref="K16:K17"/>
    <mergeCell ref="L16:L17"/>
    <mergeCell ref="A287:B287"/>
    <mergeCell ref="C13:L13"/>
    <mergeCell ref="A15:A17"/>
    <mergeCell ref="B15:B17"/>
    <mergeCell ref="C15:G15"/>
    <mergeCell ref="H15:L15"/>
    <mergeCell ref="C16:C17"/>
    <mergeCell ref="D16:D17"/>
    <mergeCell ref="E16:E17"/>
    <mergeCell ref="F16:F17"/>
    <mergeCell ref="G16:G17"/>
    <mergeCell ref="C12:L12"/>
    <mergeCell ref="A1:L1"/>
    <mergeCell ref="A2:L2"/>
    <mergeCell ref="C3:L3"/>
    <mergeCell ref="C4:L4"/>
    <mergeCell ref="C5:L5"/>
    <mergeCell ref="C6:L6"/>
    <mergeCell ref="C7:L7"/>
    <mergeCell ref="C8:L8"/>
    <mergeCell ref="C9:L9"/>
    <mergeCell ref="C10:L10"/>
    <mergeCell ref="C11:L11"/>
  </mergeCells>
  <pageMargins left="0.78740157480314965" right="0.39370078740157483" top="0.39370078740157483" bottom="0.39370078740157483" header="0.23622047244094491" footer="0.19685039370078741"/>
  <pageSetup paperSize="9" scale="70" orientation="portrait" r:id="rId1"/>
  <headerFooter>
    <oddHeader xml:space="preserve">&amp;C                               </oddHeader>
    <oddFooter>&amp;L&amp;D, &amp;T&amp;R&amp;"Times New Roman,Regular"&amp;10&amp;P (&amp;N)</oddFooter>
  </headerFooter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M314"/>
  <sheetViews>
    <sheetView showGridLines="0" view="pageLayout" zoomScaleNormal="100" workbookViewId="0">
      <selection activeCell="C4" sqref="C4:L4"/>
    </sheetView>
  </sheetViews>
  <sheetFormatPr defaultRowHeight="12" x14ac:dyDescent="0.25"/>
  <cols>
    <col min="1" max="1" width="10.85546875" style="262" customWidth="1"/>
    <col min="2" max="2" width="28" style="262" customWidth="1"/>
    <col min="3" max="3" width="9.7109375" style="262" customWidth="1"/>
    <col min="4" max="4" width="9.5703125" style="262" customWidth="1"/>
    <col min="5" max="6" width="8.7109375" style="262" customWidth="1"/>
    <col min="7" max="7" width="8.28515625" style="262" customWidth="1"/>
    <col min="8" max="11" width="8.7109375" style="262" customWidth="1"/>
    <col min="12" max="12" width="7.5703125" style="262" customWidth="1"/>
    <col min="13" max="16" width="0" style="1" hidden="1" customWidth="1"/>
    <col min="17" max="16384" width="9.140625" style="1"/>
  </cols>
  <sheetData>
    <row r="1" spans="1:12" x14ac:dyDescent="0.25">
      <c r="A1" s="591" t="s">
        <v>444</v>
      </c>
      <c r="B1" s="591"/>
      <c r="C1" s="591"/>
      <c r="D1" s="591"/>
      <c r="E1" s="591"/>
      <c r="F1" s="591"/>
      <c r="G1" s="591"/>
      <c r="H1" s="591"/>
      <c r="I1" s="591"/>
      <c r="J1" s="591"/>
      <c r="K1" s="591"/>
      <c r="L1" s="591"/>
    </row>
    <row r="2" spans="1:12" ht="35.25" customHeight="1" x14ac:dyDescent="0.25">
      <c r="A2" s="592" t="s">
        <v>1</v>
      </c>
      <c r="B2" s="593"/>
      <c r="C2" s="593"/>
      <c r="D2" s="593"/>
      <c r="E2" s="593"/>
      <c r="F2" s="593"/>
      <c r="G2" s="593"/>
      <c r="H2" s="593"/>
      <c r="I2" s="593"/>
      <c r="J2" s="593"/>
      <c r="K2" s="593"/>
      <c r="L2" s="594"/>
    </row>
    <row r="3" spans="1:12" ht="12.75" customHeight="1" x14ac:dyDescent="0.25">
      <c r="A3" s="2" t="s">
        <v>2</v>
      </c>
      <c r="B3" s="3"/>
      <c r="C3" s="595" t="s">
        <v>668</v>
      </c>
      <c r="D3" s="595"/>
      <c r="E3" s="595"/>
      <c r="F3" s="595"/>
      <c r="G3" s="595"/>
      <c r="H3" s="595"/>
      <c r="I3" s="595"/>
      <c r="J3" s="595"/>
      <c r="K3" s="595"/>
      <c r="L3" s="596"/>
    </row>
    <row r="4" spans="1:12" ht="12.75" customHeight="1" x14ac:dyDescent="0.25">
      <c r="A4" s="2" t="s">
        <v>4</v>
      </c>
      <c r="B4" s="3"/>
      <c r="C4" s="595" t="s">
        <v>445</v>
      </c>
      <c r="D4" s="595"/>
      <c r="E4" s="595"/>
      <c r="F4" s="595"/>
      <c r="G4" s="595"/>
      <c r="H4" s="595"/>
      <c r="I4" s="595"/>
      <c r="J4" s="595"/>
      <c r="K4" s="595"/>
      <c r="L4" s="596"/>
    </row>
    <row r="5" spans="1:12" ht="12.75" customHeight="1" x14ac:dyDescent="0.25">
      <c r="A5" s="4" t="s">
        <v>6</v>
      </c>
      <c r="B5" s="5"/>
      <c r="C5" s="589" t="s">
        <v>446</v>
      </c>
      <c r="D5" s="589"/>
      <c r="E5" s="589"/>
      <c r="F5" s="589"/>
      <c r="G5" s="589"/>
      <c r="H5" s="589"/>
      <c r="I5" s="589"/>
      <c r="J5" s="589"/>
      <c r="K5" s="589"/>
      <c r="L5" s="590"/>
    </row>
    <row r="6" spans="1:12" ht="12.75" customHeight="1" x14ac:dyDescent="0.25">
      <c r="A6" s="4" t="s">
        <v>8</v>
      </c>
      <c r="B6" s="5"/>
      <c r="C6" s="671" t="s">
        <v>344</v>
      </c>
      <c r="D6" s="589"/>
      <c r="E6" s="589"/>
      <c r="F6" s="589"/>
      <c r="G6" s="589"/>
      <c r="H6" s="589"/>
      <c r="I6" s="589"/>
      <c r="J6" s="589"/>
      <c r="K6" s="589"/>
      <c r="L6" s="590"/>
    </row>
    <row r="7" spans="1:12" x14ac:dyDescent="0.25">
      <c r="A7" s="4" t="s">
        <v>10</v>
      </c>
      <c r="B7" s="5"/>
      <c r="C7" s="595" t="s">
        <v>415</v>
      </c>
      <c r="D7" s="595"/>
      <c r="E7" s="595"/>
      <c r="F7" s="595"/>
      <c r="G7" s="595"/>
      <c r="H7" s="595"/>
      <c r="I7" s="595"/>
      <c r="J7" s="595"/>
      <c r="K7" s="595"/>
      <c r="L7" s="596"/>
    </row>
    <row r="8" spans="1:12" ht="12.75" customHeight="1" x14ac:dyDescent="0.25">
      <c r="A8" s="6" t="s">
        <v>12</v>
      </c>
      <c r="B8" s="5"/>
      <c r="C8" s="597"/>
      <c r="D8" s="597"/>
      <c r="E8" s="597"/>
      <c r="F8" s="597"/>
      <c r="G8" s="597"/>
      <c r="H8" s="597"/>
      <c r="I8" s="597"/>
      <c r="J8" s="597"/>
      <c r="K8" s="597"/>
      <c r="L8" s="598"/>
    </row>
    <row r="9" spans="1:12" ht="12.75" customHeight="1" x14ac:dyDescent="0.25">
      <c r="A9" s="4"/>
      <c r="B9" s="5" t="s">
        <v>13</v>
      </c>
      <c r="C9" s="589" t="s">
        <v>447</v>
      </c>
      <c r="D9" s="589"/>
      <c r="E9" s="589"/>
      <c r="F9" s="589"/>
      <c r="G9" s="589"/>
      <c r="H9" s="589"/>
      <c r="I9" s="589"/>
      <c r="J9" s="589"/>
      <c r="K9" s="589"/>
      <c r="L9" s="590"/>
    </row>
    <row r="10" spans="1:12" ht="12.75" customHeight="1" x14ac:dyDescent="0.25">
      <c r="A10" s="4"/>
      <c r="B10" s="5" t="s">
        <v>15</v>
      </c>
      <c r="C10" s="589" t="s">
        <v>448</v>
      </c>
      <c r="D10" s="589"/>
      <c r="E10" s="589"/>
      <c r="F10" s="589"/>
      <c r="G10" s="589"/>
      <c r="H10" s="589"/>
      <c r="I10" s="589"/>
      <c r="J10" s="589"/>
      <c r="K10" s="589"/>
      <c r="L10" s="590"/>
    </row>
    <row r="11" spans="1:12" ht="12.75" customHeight="1" x14ac:dyDescent="0.25">
      <c r="A11" s="4"/>
      <c r="B11" s="5" t="s">
        <v>16</v>
      </c>
      <c r="C11" s="589"/>
      <c r="D11" s="589"/>
      <c r="E11" s="589"/>
      <c r="F11" s="589"/>
      <c r="G11" s="589"/>
      <c r="H11" s="589"/>
      <c r="I11" s="589"/>
      <c r="J11" s="589"/>
      <c r="K11" s="589"/>
      <c r="L11" s="590"/>
    </row>
    <row r="12" spans="1:12" ht="12.75" customHeight="1" x14ac:dyDescent="0.25">
      <c r="A12" s="4"/>
      <c r="B12" s="5" t="s">
        <v>17</v>
      </c>
      <c r="C12" s="589" t="s">
        <v>449</v>
      </c>
      <c r="D12" s="589"/>
      <c r="E12" s="589"/>
      <c r="F12" s="589"/>
      <c r="G12" s="589"/>
      <c r="H12" s="589"/>
      <c r="I12" s="589"/>
      <c r="J12" s="589"/>
      <c r="K12" s="589"/>
      <c r="L12" s="590"/>
    </row>
    <row r="13" spans="1:12" ht="12.75" customHeight="1" x14ac:dyDescent="0.25">
      <c r="A13" s="4"/>
      <c r="B13" s="5" t="s">
        <v>18</v>
      </c>
      <c r="C13" s="589"/>
      <c r="D13" s="589"/>
      <c r="E13" s="589"/>
      <c r="F13" s="589"/>
      <c r="G13" s="589"/>
      <c r="H13" s="589"/>
      <c r="I13" s="589"/>
      <c r="J13" s="589"/>
      <c r="K13" s="589"/>
      <c r="L13" s="590"/>
    </row>
    <row r="14" spans="1:12" ht="12.75" customHeight="1" x14ac:dyDescent="0.25">
      <c r="A14" s="7"/>
      <c r="B14" s="8"/>
      <c r="C14" s="9"/>
      <c r="D14" s="9"/>
      <c r="E14" s="9"/>
      <c r="F14" s="9"/>
      <c r="G14" s="9"/>
      <c r="H14" s="9"/>
      <c r="I14" s="9"/>
      <c r="J14" s="9"/>
      <c r="K14" s="9"/>
      <c r="L14" s="10"/>
    </row>
    <row r="15" spans="1:12" s="11" customFormat="1" ht="12.75" customHeight="1" x14ac:dyDescent="0.25">
      <c r="A15" s="603" t="s">
        <v>19</v>
      </c>
      <c r="B15" s="606" t="s">
        <v>20</v>
      </c>
      <c r="C15" s="608" t="s">
        <v>21</v>
      </c>
      <c r="D15" s="609"/>
      <c r="E15" s="609"/>
      <c r="F15" s="609"/>
      <c r="G15" s="610"/>
      <c r="H15" s="608" t="s">
        <v>22</v>
      </c>
      <c r="I15" s="609"/>
      <c r="J15" s="609"/>
      <c r="K15" s="609"/>
      <c r="L15" s="611"/>
    </row>
    <row r="16" spans="1:12" s="11" customFormat="1" ht="12.75" customHeight="1" x14ac:dyDescent="0.25">
      <c r="A16" s="604"/>
      <c r="B16" s="607"/>
      <c r="C16" s="612" t="s">
        <v>23</v>
      </c>
      <c r="D16" s="613" t="s">
        <v>24</v>
      </c>
      <c r="E16" s="615" t="s">
        <v>25</v>
      </c>
      <c r="F16" s="617" t="s">
        <v>26</v>
      </c>
      <c r="G16" s="619" t="s">
        <v>27</v>
      </c>
      <c r="H16" s="612" t="s">
        <v>23</v>
      </c>
      <c r="I16" s="613" t="s">
        <v>24</v>
      </c>
      <c r="J16" s="615" t="s">
        <v>25</v>
      </c>
      <c r="K16" s="617" t="s">
        <v>26</v>
      </c>
      <c r="L16" s="599" t="s">
        <v>27</v>
      </c>
    </row>
    <row r="17" spans="1:12" s="12" customFormat="1" ht="61.5" customHeight="1" thickBot="1" x14ac:dyDescent="0.3">
      <c r="A17" s="605"/>
      <c r="B17" s="607"/>
      <c r="C17" s="612"/>
      <c r="D17" s="614"/>
      <c r="E17" s="616"/>
      <c r="F17" s="618"/>
      <c r="G17" s="619"/>
      <c r="H17" s="622"/>
      <c r="I17" s="623"/>
      <c r="J17" s="616"/>
      <c r="K17" s="618"/>
      <c r="L17" s="600"/>
    </row>
    <row r="18" spans="1:12" s="12" customFormat="1" ht="9.75" customHeight="1" thickTop="1" x14ac:dyDescent="0.25">
      <c r="A18" s="13" t="s">
        <v>28</v>
      </c>
      <c r="B18" s="13">
        <v>2</v>
      </c>
      <c r="C18" s="14">
        <v>3</v>
      </c>
      <c r="D18" s="15">
        <v>4</v>
      </c>
      <c r="E18" s="15">
        <v>5</v>
      </c>
      <c r="F18" s="15">
        <v>6</v>
      </c>
      <c r="G18" s="16">
        <v>7</v>
      </c>
      <c r="H18" s="14">
        <v>8</v>
      </c>
      <c r="I18" s="15">
        <v>9</v>
      </c>
      <c r="J18" s="15">
        <v>10</v>
      </c>
      <c r="K18" s="15">
        <v>11</v>
      </c>
      <c r="L18" s="17">
        <v>12</v>
      </c>
    </row>
    <row r="19" spans="1:12" s="24" customFormat="1" x14ac:dyDescent="0.25">
      <c r="A19" s="18"/>
      <c r="B19" s="19" t="s">
        <v>29</v>
      </c>
      <c r="C19" s="20"/>
      <c r="D19" s="21"/>
      <c r="E19" s="21"/>
      <c r="F19" s="21"/>
      <c r="G19" s="22"/>
      <c r="H19" s="20"/>
      <c r="I19" s="21"/>
      <c r="J19" s="21"/>
      <c r="K19" s="21"/>
      <c r="L19" s="23"/>
    </row>
    <row r="20" spans="1:12" s="24" customFormat="1" ht="12.75" thickBot="1" x14ac:dyDescent="0.3">
      <c r="A20" s="25"/>
      <c r="B20" s="26" t="s">
        <v>30</v>
      </c>
      <c r="C20" s="27">
        <f t="shared" ref="C20:C47" si="0">SUM(D20:G20)</f>
        <v>17556</v>
      </c>
      <c r="D20" s="28">
        <f>SUM(D21,D24,D25,D41,D43)</f>
        <v>17556</v>
      </c>
      <c r="E20" s="28">
        <f>SUM(E21,E24,E43)</f>
        <v>0</v>
      </c>
      <c r="F20" s="28">
        <f>SUM(F21,F26,F43)</f>
        <v>0</v>
      </c>
      <c r="G20" s="29">
        <f>SUM(G21,G45)</f>
        <v>0</v>
      </c>
      <c r="H20" s="27">
        <f>SUM(I20:L20)</f>
        <v>19315</v>
      </c>
      <c r="I20" s="28">
        <f>SUM(I21,I24,I25,I41,I43)</f>
        <v>19315</v>
      </c>
      <c r="J20" s="28">
        <f>SUM(J21,J24,J43)</f>
        <v>0</v>
      </c>
      <c r="K20" s="28">
        <f>SUM(K21,K26,K43)</f>
        <v>0</v>
      </c>
      <c r="L20" s="30">
        <f>SUM(L21,L45)</f>
        <v>0</v>
      </c>
    </row>
    <row r="21" spans="1:12" ht="12.75" thickTop="1" x14ac:dyDescent="0.25">
      <c r="A21" s="31"/>
      <c r="B21" s="32" t="s">
        <v>31</v>
      </c>
      <c r="C21" s="33">
        <f t="shared" si="0"/>
        <v>0</v>
      </c>
      <c r="D21" s="34">
        <f>SUM(D22:D23)</f>
        <v>0</v>
      </c>
      <c r="E21" s="34">
        <f>SUM(E22:E23)</f>
        <v>0</v>
      </c>
      <c r="F21" s="34">
        <f>SUM(F22:F23)</f>
        <v>0</v>
      </c>
      <c r="G21" s="35">
        <f>SUM(G22:G23)</f>
        <v>0</v>
      </c>
      <c r="H21" s="33">
        <f t="shared" ref="H21:H47" si="1">SUM(I21:L21)</f>
        <v>0</v>
      </c>
      <c r="I21" s="34">
        <f>SUM(I22:I23)</f>
        <v>0</v>
      </c>
      <c r="J21" s="34">
        <f>SUM(J22:J23)</f>
        <v>0</v>
      </c>
      <c r="K21" s="34">
        <f>SUM(K22:K23)</f>
        <v>0</v>
      </c>
      <c r="L21" s="36">
        <f>SUM(L22:L23)</f>
        <v>0</v>
      </c>
    </row>
    <row r="22" spans="1:12" x14ac:dyDescent="0.25">
      <c r="A22" s="37"/>
      <c r="B22" s="38" t="s">
        <v>32</v>
      </c>
      <c r="C22" s="39">
        <f t="shared" si="0"/>
        <v>0</v>
      </c>
      <c r="D22" s="40"/>
      <c r="E22" s="40"/>
      <c r="F22" s="40"/>
      <c r="G22" s="41"/>
      <c r="H22" s="39">
        <f t="shared" si="1"/>
        <v>0</v>
      </c>
      <c r="I22" s="40"/>
      <c r="J22" s="40"/>
      <c r="K22" s="40"/>
      <c r="L22" s="42"/>
    </row>
    <row r="23" spans="1:12" x14ac:dyDescent="0.25">
      <c r="A23" s="43"/>
      <c r="B23" s="44" t="s">
        <v>33</v>
      </c>
      <c r="C23" s="45">
        <f t="shared" si="0"/>
        <v>0</v>
      </c>
      <c r="D23" s="46"/>
      <c r="E23" s="46"/>
      <c r="F23" s="46"/>
      <c r="G23" s="47"/>
      <c r="H23" s="45">
        <f t="shared" si="1"/>
        <v>0</v>
      </c>
      <c r="I23" s="46"/>
      <c r="J23" s="46"/>
      <c r="K23" s="46"/>
      <c r="L23" s="48"/>
    </row>
    <row r="24" spans="1:12" s="24" customFormat="1" ht="24.75" thickBot="1" x14ac:dyDescent="0.3">
      <c r="A24" s="49">
        <v>19300</v>
      </c>
      <c r="B24" s="49" t="s">
        <v>34</v>
      </c>
      <c r="C24" s="50">
        <f t="shared" si="0"/>
        <v>17556</v>
      </c>
      <c r="D24" s="51">
        <v>17556</v>
      </c>
      <c r="E24" s="51"/>
      <c r="F24" s="52" t="s">
        <v>35</v>
      </c>
      <c r="G24" s="53" t="s">
        <v>35</v>
      </c>
      <c r="H24" s="50">
        <f t="shared" si="1"/>
        <v>19315</v>
      </c>
      <c r="I24" s="51">
        <f>I51</f>
        <v>19315</v>
      </c>
      <c r="J24" s="51"/>
      <c r="K24" s="52" t="s">
        <v>35</v>
      </c>
      <c r="L24" s="54" t="s">
        <v>35</v>
      </c>
    </row>
    <row r="25" spans="1:12" s="24" customFormat="1" ht="24.75" thickTop="1" x14ac:dyDescent="0.25">
      <c r="A25" s="55"/>
      <c r="B25" s="56" t="s">
        <v>36</v>
      </c>
      <c r="C25" s="57">
        <f t="shared" si="0"/>
        <v>0</v>
      </c>
      <c r="D25" s="58"/>
      <c r="E25" s="59" t="s">
        <v>35</v>
      </c>
      <c r="F25" s="59" t="s">
        <v>35</v>
      </c>
      <c r="G25" s="60" t="s">
        <v>35</v>
      </c>
      <c r="H25" s="57">
        <f t="shared" si="1"/>
        <v>0</v>
      </c>
      <c r="I25" s="61"/>
      <c r="J25" s="59" t="s">
        <v>35</v>
      </c>
      <c r="K25" s="59" t="s">
        <v>35</v>
      </c>
      <c r="L25" s="62" t="s">
        <v>35</v>
      </c>
    </row>
    <row r="26" spans="1:12" s="24" customFormat="1" ht="36" x14ac:dyDescent="0.25">
      <c r="A26" s="56">
        <v>21300</v>
      </c>
      <c r="B26" s="56" t="s">
        <v>37</v>
      </c>
      <c r="C26" s="57">
        <f t="shared" si="0"/>
        <v>0</v>
      </c>
      <c r="D26" s="59" t="s">
        <v>35</v>
      </c>
      <c r="E26" s="59" t="s">
        <v>35</v>
      </c>
      <c r="F26" s="63">
        <f>SUM(F27,F31,F33,F36)</f>
        <v>0</v>
      </c>
      <c r="G26" s="60" t="s">
        <v>35</v>
      </c>
      <c r="H26" s="57">
        <f t="shared" si="1"/>
        <v>0</v>
      </c>
      <c r="I26" s="59" t="s">
        <v>35</v>
      </c>
      <c r="J26" s="59" t="s">
        <v>35</v>
      </c>
      <c r="K26" s="63">
        <f>SUM(K27,K31,K33,K36)</f>
        <v>0</v>
      </c>
      <c r="L26" s="62" t="s">
        <v>35</v>
      </c>
    </row>
    <row r="27" spans="1:12" s="24" customFormat="1" ht="24" x14ac:dyDescent="0.25">
      <c r="A27" s="64">
        <v>21350</v>
      </c>
      <c r="B27" s="56" t="s">
        <v>38</v>
      </c>
      <c r="C27" s="57">
        <f t="shared" si="0"/>
        <v>0</v>
      </c>
      <c r="D27" s="59" t="s">
        <v>35</v>
      </c>
      <c r="E27" s="59" t="s">
        <v>35</v>
      </c>
      <c r="F27" s="63">
        <f>SUM(F28:F30)</f>
        <v>0</v>
      </c>
      <c r="G27" s="60" t="s">
        <v>35</v>
      </c>
      <c r="H27" s="57">
        <f t="shared" si="1"/>
        <v>0</v>
      </c>
      <c r="I27" s="59" t="s">
        <v>35</v>
      </c>
      <c r="J27" s="59" t="s">
        <v>35</v>
      </c>
      <c r="K27" s="63">
        <f>SUM(K28:K30)</f>
        <v>0</v>
      </c>
      <c r="L27" s="62" t="s">
        <v>35</v>
      </c>
    </row>
    <row r="28" spans="1:12" x14ac:dyDescent="0.25">
      <c r="A28" s="37">
        <v>21351</v>
      </c>
      <c r="B28" s="65" t="s">
        <v>39</v>
      </c>
      <c r="C28" s="66">
        <f t="shared" si="0"/>
        <v>0</v>
      </c>
      <c r="D28" s="67" t="s">
        <v>35</v>
      </c>
      <c r="E28" s="67" t="s">
        <v>35</v>
      </c>
      <c r="F28" s="68"/>
      <c r="G28" s="69" t="s">
        <v>35</v>
      </c>
      <c r="H28" s="66">
        <f t="shared" si="1"/>
        <v>0</v>
      </c>
      <c r="I28" s="67" t="s">
        <v>35</v>
      </c>
      <c r="J28" s="67" t="s">
        <v>35</v>
      </c>
      <c r="K28" s="68"/>
      <c r="L28" s="70" t="s">
        <v>35</v>
      </c>
    </row>
    <row r="29" spans="1:12" x14ac:dyDescent="0.25">
      <c r="A29" s="43">
        <v>21352</v>
      </c>
      <c r="B29" s="71" t="s">
        <v>40</v>
      </c>
      <c r="C29" s="72">
        <f t="shared" si="0"/>
        <v>0</v>
      </c>
      <c r="D29" s="73" t="s">
        <v>35</v>
      </c>
      <c r="E29" s="73" t="s">
        <v>35</v>
      </c>
      <c r="F29" s="74"/>
      <c r="G29" s="75" t="s">
        <v>35</v>
      </c>
      <c r="H29" s="72">
        <f t="shared" si="1"/>
        <v>0</v>
      </c>
      <c r="I29" s="73" t="s">
        <v>35</v>
      </c>
      <c r="J29" s="73" t="s">
        <v>35</v>
      </c>
      <c r="K29" s="74"/>
      <c r="L29" s="76" t="s">
        <v>35</v>
      </c>
    </row>
    <row r="30" spans="1:12" ht="24" x14ac:dyDescent="0.25">
      <c r="A30" s="43">
        <v>21359</v>
      </c>
      <c r="B30" s="71" t="s">
        <v>41</v>
      </c>
      <c r="C30" s="72">
        <f t="shared" si="0"/>
        <v>0</v>
      </c>
      <c r="D30" s="73" t="s">
        <v>35</v>
      </c>
      <c r="E30" s="73" t="s">
        <v>35</v>
      </c>
      <c r="F30" s="74"/>
      <c r="G30" s="75" t="s">
        <v>35</v>
      </c>
      <c r="H30" s="72">
        <f t="shared" si="1"/>
        <v>0</v>
      </c>
      <c r="I30" s="73" t="s">
        <v>35</v>
      </c>
      <c r="J30" s="73" t="s">
        <v>35</v>
      </c>
      <c r="K30" s="74"/>
      <c r="L30" s="76" t="s">
        <v>35</v>
      </c>
    </row>
    <row r="31" spans="1:12" s="24" customFormat="1" ht="36" x14ac:dyDescent="0.25">
      <c r="A31" s="64">
        <v>21370</v>
      </c>
      <c r="B31" s="56" t="s">
        <v>42</v>
      </c>
      <c r="C31" s="57">
        <f t="shared" si="0"/>
        <v>0</v>
      </c>
      <c r="D31" s="59" t="s">
        <v>35</v>
      </c>
      <c r="E31" s="59" t="s">
        <v>35</v>
      </c>
      <c r="F31" s="63">
        <f>SUM(F32)</f>
        <v>0</v>
      </c>
      <c r="G31" s="60" t="s">
        <v>35</v>
      </c>
      <c r="H31" s="57">
        <f t="shared" si="1"/>
        <v>0</v>
      </c>
      <c r="I31" s="59" t="s">
        <v>35</v>
      </c>
      <c r="J31" s="59" t="s">
        <v>35</v>
      </c>
      <c r="K31" s="63">
        <f>SUM(K32)</f>
        <v>0</v>
      </c>
      <c r="L31" s="62" t="s">
        <v>35</v>
      </c>
    </row>
    <row r="32" spans="1:12" ht="36" x14ac:dyDescent="0.25">
      <c r="A32" s="77">
        <v>21379</v>
      </c>
      <c r="B32" s="78" t="s">
        <v>43</v>
      </c>
      <c r="C32" s="79">
        <f t="shared" si="0"/>
        <v>0</v>
      </c>
      <c r="D32" s="80" t="s">
        <v>35</v>
      </c>
      <c r="E32" s="80" t="s">
        <v>35</v>
      </c>
      <c r="F32" s="81"/>
      <c r="G32" s="82" t="s">
        <v>35</v>
      </c>
      <c r="H32" s="79">
        <f t="shared" si="1"/>
        <v>0</v>
      </c>
      <c r="I32" s="80" t="s">
        <v>35</v>
      </c>
      <c r="J32" s="80" t="s">
        <v>35</v>
      </c>
      <c r="K32" s="81"/>
      <c r="L32" s="83" t="s">
        <v>35</v>
      </c>
    </row>
    <row r="33" spans="1:12" s="24" customFormat="1" x14ac:dyDescent="0.25">
      <c r="A33" s="64">
        <v>21380</v>
      </c>
      <c r="B33" s="56" t="s">
        <v>44</v>
      </c>
      <c r="C33" s="57">
        <f t="shared" si="0"/>
        <v>0</v>
      </c>
      <c r="D33" s="59" t="s">
        <v>35</v>
      </c>
      <c r="E33" s="59" t="s">
        <v>35</v>
      </c>
      <c r="F33" s="63">
        <f>SUM(F34:F35)</f>
        <v>0</v>
      </c>
      <c r="G33" s="60" t="s">
        <v>35</v>
      </c>
      <c r="H33" s="57">
        <f t="shared" si="1"/>
        <v>0</v>
      </c>
      <c r="I33" s="59" t="s">
        <v>35</v>
      </c>
      <c r="J33" s="59" t="s">
        <v>35</v>
      </c>
      <c r="K33" s="63">
        <f>SUM(K34:K35)</f>
        <v>0</v>
      </c>
      <c r="L33" s="62" t="s">
        <v>35</v>
      </c>
    </row>
    <row r="34" spans="1:12" x14ac:dyDescent="0.25">
      <c r="A34" s="38">
        <v>21381</v>
      </c>
      <c r="B34" s="65" t="s">
        <v>45</v>
      </c>
      <c r="C34" s="66">
        <f t="shared" si="0"/>
        <v>0</v>
      </c>
      <c r="D34" s="67" t="s">
        <v>35</v>
      </c>
      <c r="E34" s="67" t="s">
        <v>35</v>
      </c>
      <c r="F34" s="68"/>
      <c r="G34" s="69" t="s">
        <v>35</v>
      </c>
      <c r="H34" s="66">
        <f t="shared" si="1"/>
        <v>0</v>
      </c>
      <c r="I34" s="67" t="s">
        <v>35</v>
      </c>
      <c r="J34" s="67" t="s">
        <v>35</v>
      </c>
      <c r="K34" s="68"/>
      <c r="L34" s="70" t="s">
        <v>35</v>
      </c>
    </row>
    <row r="35" spans="1:12" ht="24" x14ac:dyDescent="0.25">
      <c r="A35" s="44">
        <v>21383</v>
      </c>
      <c r="B35" s="71" t="s">
        <v>46</v>
      </c>
      <c r="C35" s="72">
        <f>SUM(D35:G35)</f>
        <v>0</v>
      </c>
      <c r="D35" s="73" t="s">
        <v>35</v>
      </c>
      <c r="E35" s="73" t="s">
        <v>35</v>
      </c>
      <c r="F35" s="74"/>
      <c r="G35" s="75" t="s">
        <v>35</v>
      </c>
      <c r="H35" s="72">
        <f t="shared" si="1"/>
        <v>0</v>
      </c>
      <c r="I35" s="73" t="s">
        <v>35</v>
      </c>
      <c r="J35" s="73" t="s">
        <v>35</v>
      </c>
      <c r="K35" s="74"/>
      <c r="L35" s="76" t="s">
        <v>35</v>
      </c>
    </row>
    <row r="36" spans="1:12" s="24" customFormat="1" ht="25.5" customHeight="1" x14ac:dyDescent="0.25">
      <c r="A36" s="64">
        <v>21390</v>
      </c>
      <c r="B36" s="56" t="s">
        <v>47</v>
      </c>
      <c r="C36" s="57">
        <f t="shared" si="0"/>
        <v>0</v>
      </c>
      <c r="D36" s="59" t="s">
        <v>35</v>
      </c>
      <c r="E36" s="59" t="s">
        <v>35</v>
      </c>
      <c r="F36" s="63">
        <f>SUM(F37:F40)</f>
        <v>0</v>
      </c>
      <c r="G36" s="60" t="s">
        <v>35</v>
      </c>
      <c r="H36" s="57">
        <f t="shared" si="1"/>
        <v>0</v>
      </c>
      <c r="I36" s="59" t="s">
        <v>35</v>
      </c>
      <c r="J36" s="59" t="s">
        <v>35</v>
      </c>
      <c r="K36" s="63">
        <f>SUM(K37:K40)</f>
        <v>0</v>
      </c>
      <c r="L36" s="62" t="s">
        <v>35</v>
      </c>
    </row>
    <row r="37" spans="1:12" ht="24" x14ac:dyDescent="0.25">
      <c r="A37" s="38">
        <v>21391</v>
      </c>
      <c r="B37" s="65" t="s">
        <v>48</v>
      </c>
      <c r="C37" s="66">
        <f t="shared" si="0"/>
        <v>0</v>
      </c>
      <c r="D37" s="67" t="s">
        <v>35</v>
      </c>
      <c r="E37" s="67" t="s">
        <v>35</v>
      </c>
      <c r="F37" s="68"/>
      <c r="G37" s="69" t="s">
        <v>35</v>
      </c>
      <c r="H37" s="66">
        <f t="shared" si="1"/>
        <v>0</v>
      </c>
      <c r="I37" s="67" t="s">
        <v>35</v>
      </c>
      <c r="J37" s="67" t="s">
        <v>35</v>
      </c>
      <c r="K37" s="68"/>
      <c r="L37" s="70" t="s">
        <v>35</v>
      </c>
    </row>
    <row r="38" spans="1:12" x14ac:dyDescent="0.25">
      <c r="A38" s="44">
        <v>21393</v>
      </c>
      <c r="B38" s="71" t="s">
        <v>49</v>
      </c>
      <c r="C38" s="72">
        <f t="shared" si="0"/>
        <v>0</v>
      </c>
      <c r="D38" s="73" t="s">
        <v>35</v>
      </c>
      <c r="E38" s="73" t="s">
        <v>35</v>
      </c>
      <c r="F38" s="74"/>
      <c r="G38" s="75" t="s">
        <v>35</v>
      </c>
      <c r="H38" s="72">
        <f t="shared" si="1"/>
        <v>0</v>
      </c>
      <c r="I38" s="73" t="s">
        <v>35</v>
      </c>
      <c r="J38" s="73" t="s">
        <v>35</v>
      </c>
      <c r="K38" s="74"/>
      <c r="L38" s="76" t="s">
        <v>35</v>
      </c>
    </row>
    <row r="39" spans="1:12" x14ac:dyDescent="0.25">
      <c r="A39" s="44">
        <v>21395</v>
      </c>
      <c r="B39" s="71" t="s">
        <v>50</v>
      </c>
      <c r="C39" s="72">
        <f t="shared" si="0"/>
        <v>0</v>
      </c>
      <c r="D39" s="73" t="s">
        <v>35</v>
      </c>
      <c r="E39" s="73" t="s">
        <v>35</v>
      </c>
      <c r="F39" s="74"/>
      <c r="G39" s="75" t="s">
        <v>35</v>
      </c>
      <c r="H39" s="72">
        <f t="shared" si="1"/>
        <v>0</v>
      </c>
      <c r="I39" s="73" t="s">
        <v>35</v>
      </c>
      <c r="J39" s="73" t="s">
        <v>35</v>
      </c>
      <c r="K39" s="74"/>
      <c r="L39" s="76" t="s">
        <v>35</v>
      </c>
    </row>
    <row r="40" spans="1:12" ht="24" x14ac:dyDescent="0.25">
      <c r="A40" s="84">
        <v>21399</v>
      </c>
      <c r="B40" s="85" t="s">
        <v>51</v>
      </c>
      <c r="C40" s="86">
        <f t="shared" si="0"/>
        <v>0</v>
      </c>
      <c r="D40" s="87" t="s">
        <v>35</v>
      </c>
      <c r="E40" s="87" t="s">
        <v>35</v>
      </c>
      <c r="F40" s="88"/>
      <c r="G40" s="89" t="s">
        <v>35</v>
      </c>
      <c r="H40" s="86">
        <f t="shared" si="1"/>
        <v>0</v>
      </c>
      <c r="I40" s="87" t="s">
        <v>35</v>
      </c>
      <c r="J40" s="87" t="s">
        <v>35</v>
      </c>
      <c r="K40" s="88"/>
      <c r="L40" s="90" t="s">
        <v>35</v>
      </c>
    </row>
    <row r="41" spans="1:12" s="24" customFormat="1" ht="26.25" customHeight="1" x14ac:dyDescent="0.25">
      <c r="A41" s="91">
        <v>21420</v>
      </c>
      <c r="B41" s="92" t="s">
        <v>52</v>
      </c>
      <c r="C41" s="93">
        <f>SUM(D41:G41)</f>
        <v>0</v>
      </c>
      <c r="D41" s="94">
        <f>SUM(D42)</f>
        <v>0</v>
      </c>
      <c r="E41" s="95" t="s">
        <v>35</v>
      </c>
      <c r="F41" s="95" t="s">
        <v>35</v>
      </c>
      <c r="G41" s="96" t="s">
        <v>35</v>
      </c>
      <c r="H41" s="93">
        <f>SUM(I41:L41)</f>
        <v>0</v>
      </c>
      <c r="I41" s="94">
        <f>SUM(I42)</f>
        <v>0</v>
      </c>
      <c r="J41" s="95" t="s">
        <v>35</v>
      </c>
      <c r="K41" s="95" t="s">
        <v>35</v>
      </c>
      <c r="L41" s="97" t="s">
        <v>35</v>
      </c>
    </row>
    <row r="42" spans="1:12" s="24" customFormat="1" ht="26.25" customHeight="1" x14ac:dyDescent="0.25">
      <c r="A42" s="84">
        <v>21429</v>
      </c>
      <c r="B42" s="85" t="s">
        <v>53</v>
      </c>
      <c r="C42" s="86">
        <f>SUM(D42:G42)</f>
        <v>0</v>
      </c>
      <c r="D42" s="98"/>
      <c r="E42" s="87" t="s">
        <v>35</v>
      </c>
      <c r="F42" s="87" t="s">
        <v>35</v>
      </c>
      <c r="G42" s="89" t="s">
        <v>35</v>
      </c>
      <c r="H42" s="86">
        <f t="shared" ref="H42:H44" si="2">SUM(I42:L42)</f>
        <v>0</v>
      </c>
      <c r="I42" s="98"/>
      <c r="J42" s="87" t="s">
        <v>35</v>
      </c>
      <c r="K42" s="87" t="s">
        <v>35</v>
      </c>
      <c r="L42" s="90" t="s">
        <v>35</v>
      </c>
    </row>
    <row r="43" spans="1:12" s="24" customFormat="1" ht="24" x14ac:dyDescent="0.25">
      <c r="A43" s="64">
        <v>21490</v>
      </c>
      <c r="B43" s="56" t="s">
        <v>54</v>
      </c>
      <c r="C43" s="57">
        <f t="shared" si="0"/>
        <v>0</v>
      </c>
      <c r="D43" s="99">
        <f>D44</f>
        <v>0</v>
      </c>
      <c r="E43" s="99">
        <f t="shared" ref="E43:F43" si="3">E44</f>
        <v>0</v>
      </c>
      <c r="F43" s="99">
        <f t="shared" si="3"/>
        <v>0</v>
      </c>
      <c r="G43" s="60" t="s">
        <v>35</v>
      </c>
      <c r="H43" s="100">
        <f t="shared" si="2"/>
        <v>0</v>
      </c>
      <c r="I43" s="99">
        <f>I44</f>
        <v>0</v>
      </c>
      <c r="J43" s="99">
        <f t="shared" ref="J43:K43" si="4">J44</f>
        <v>0</v>
      </c>
      <c r="K43" s="99">
        <f t="shared" si="4"/>
        <v>0</v>
      </c>
      <c r="L43" s="62" t="s">
        <v>35</v>
      </c>
    </row>
    <row r="44" spans="1:12" s="24" customFormat="1" ht="24" x14ac:dyDescent="0.25">
      <c r="A44" s="44">
        <v>21499</v>
      </c>
      <c r="B44" s="71" t="s">
        <v>55</v>
      </c>
      <c r="C44" s="79">
        <f>SUM(D44:G44)</f>
        <v>0</v>
      </c>
      <c r="D44" s="101"/>
      <c r="E44" s="102"/>
      <c r="F44" s="102"/>
      <c r="G44" s="103" t="s">
        <v>35</v>
      </c>
      <c r="H44" s="104">
        <f t="shared" si="2"/>
        <v>0</v>
      </c>
      <c r="I44" s="40"/>
      <c r="J44" s="105"/>
      <c r="K44" s="105"/>
      <c r="L44" s="106" t="s">
        <v>35</v>
      </c>
    </row>
    <row r="45" spans="1:12" ht="12.75" customHeight="1" x14ac:dyDescent="0.25">
      <c r="A45" s="107">
        <v>23000</v>
      </c>
      <c r="B45" s="108" t="s">
        <v>56</v>
      </c>
      <c r="C45" s="109">
        <f>SUM(D45:G45)</f>
        <v>0</v>
      </c>
      <c r="D45" s="59" t="s">
        <v>35</v>
      </c>
      <c r="E45" s="59" t="s">
        <v>35</v>
      </c>
      <c r="F45" s="59" t="s">
        <v>35</v>
      </c>
      <c r="G45" s="99">
        <f>SUM(G46:G47)</f>
        <v>0</v>
      </c>
      <c r="H45" s="109">
        <f t="shared" si="1"/>
        <v>0</v>
      </c>
      <c r="I45" s="87" t="s">
        <v>35</v>
      </c>
      <c r="J45" s="87" t="s">
        <v>35</v>
      </c>
      <c r="K45" s="87" t="s">
        <v>35</v>
      </c>
      <c r="L45" s="110">
        <f>SUM(L46:L47)</f>
        <v>0</v>
      </c>
    </row>
    <row r="46" spans="1:12" ht="24" x14ac:dyDescent="0.25">
      <c r="A46" s="111">
        <v>23410</v>
      </c>
      <c r="B46" s="112" t="s">
        <v>57</v>
      </c>
      <c r="C46" s="113">
        <f t="shared" si="0"/>
        <v>0</v>
      </c>
      <c r="D46" s="95" t="s">
        <v>35</v>
      </c>
      <c r="E46" s="95" t="s">
        <v>35</v>
      </c>
      <c r="F46" s="95" t="s">
        <v>35</v>
      </c>
      <c r="G46" s="114"/>
      <c r="H46" s="113">
        <f t="shared" si="1"/>
        <v>0</v>
      </c>
      <c r="I46" s="95" t="s">
        <v>35</v>
      </c>
      <c r="J46" s="95" t="s">
        <v>35</v>
      </c>
      <c r="K46" s="95" t="s">
        <v>35</v>
      </c>
      <c r="L46" s="115"/>
    </row>
    <row r="47" spans="1:12" ht="24" x14ac:dyDescent="0.25">
      <c r="A47" s="111">
        <v>23510</v>
      </c>
      <c r="B47" s="112" t="s">
        <v>58</v>
      </c>
      <c r="C47" s="93">
        <f t="shared" si="0"/>
        <v>0</v>
      </c>
      <c r="D47" s="95" t="s">
        <v>35</v>
      </c>
      <c r="E47" s="95" t="s">
        <v>35</v>
      </c>
      <c r="F47" s="95" t="s">
        <v>35</v>
      </c>
      <c r="G47" s="114"/>
      <c r="H47" s="93">
        <f t="shared" si="1"/>
        <v>0</v>
      </c>
      <c r="I47" s="95" t="s">
        <v>35</v>
      </c>
      <c r="J47" s="95" t="s">
        <v>35</v>
      </c>
      <c r="K47" s="95" t="s">
        <v>35</v>
      </c>
      <c r="L47" s="115"/>
    </row>
    <row r="48" spans="1:12" x14ac:dyDescent="0.25">
      <c r="A48" s="116"/>
      <c r="B48" s="112"/>
      <c r="C48" s="117"/>
      <c r="D48" s="95"/>
      <c r="E48" s="95"/>
      <c r="F48" s="94"/>
      <c r="G48" s="118"/>
      <c r="H48" s="117"/>
      <c r="I48" s="95"/>
      <c r="J48" s="95"/>
      <c r="K48" s="94"/>
      <c r="L48" s="119"/>
    </row>
    <row r="49" spans="1:12" s="24" customFormat="1" x14ac:dyDescent="0.25">
      <c r="A49" s="120"/>
      <c r="B49" s="121" t="s">
        <v>59</v>
      </c>
      <c r="C49" s="122"/>
      <c r="D49" s="123"/>
      <c r="E49" s="123"/>
      <c r="F49" s="123"/>
      <c r="G49" s="124"/>
      <c r="H49" s="122"/>
      <c r="I49" s="123"/>
      <c r="J49" s="123"/>
      <c r="K49" s="123"/>
      <c r="L49" s="125"/>
    </row>
    <row r="50" spans="1:12" s="24" customFormat="1" ht="12.75" thickBot="1" x14ac:dyDescent="0.3">
      <c r="A50" s="126"/>
      <c r="B50" s="25" t="s">
        <v>60</v>
      </c>
      <c r="C50" s="127">
        <f t="shared" ref="C50:C113" si="5">SUM(D50:G50)</f>
        <v>17556</v>
      </c>
      <c r="D50" s="128">
        <f>SUM(D51,D283)</f>
        <v>17556</v>
      </c>
      <c r="E50" s="128">
        <f>SUM(E51,E283)</f>
        <v>0</v>
      </c>
      <c r="F50" s="128">
        <f>SUM(F51,F283)</f>
        <v>0</v>
      </c>
      <c r="G50" s="129">
        <f>SUM(G51,G283)</f>
        <v>0</v>
      </c>
      <c r="H50" s="127">
        <f t="shared" ref="H50:H113" si="6">SUM(I50:L50)</f>
        <v>19315</v>
      </c>
      <c r="I50" s="128">
        <f>SUM(I51,I283)</f>
        <v>19315</v>
      </c>
      <c r="J50" s="128">
        <f>SUM(J51,J283)</f>
        <v>0</v>
      </c>
      <c r="K50" s="128">
        <f>SUM(K51,K283)</f>
        <v>0</v>
      </c>
      <c r="L50" s="130">
        <f>SUM(L51,L283)</f>
        <v>0</v>
      </c>
    </row>
    <row r="51" spans="1:12" s="24" customFormat="1" ht="36.75" thickTop="1" x14ac:dyDescent="0.25">
      <c r="A51" s="131"/>
      <c r="B51" s="132" t="s">
        <v>61</v>
      </c>
      <c r="C51" s="133">
        <f t="shared" si="5"/>
        <v>17556</v>
      </c>
      <c r="D51" s="134">
        <f>SUM(D52,D194)</f>
        <v>17556</v>
      </c>
      <c r="E51" s="134">
        <f>SUM(E52,E194)</f>
        <v>0</v>
      </c>
      <c r="F51" s="134">
        <f>SUM(F52,F194)</f>
        <v>0</v>
      </c>
      <c r="G51" s="135">
        <f>SUM(G52,G194)</f>
        <v>0</v>
      </c>
      <c r="H51" s="133">
        <f t="shared" si="6"/>
        <v>19315</v>
      </c>
      <c r="I51" s="134">
        <f>SUM(I52,I194)</f>
        <v>19315</v>
      </c>
      <c r="J51" s="134">
        <f>SUM(J52,J194)</f>
        <v>0</v>
      </c>
      <c r="K51" s="134">
        <f>SUM(K52,K194)</f>
        <v>0</v>
      </c>
      <c r="L51" s="136">
        <f>SUM(L52,L194)</f>
        <v>0</v>
      </c>
    </row>
    <row r="52" spans="1:12" s="24" customFormat="1" ht="24" x14ac:dyDescent="0.25">
      <c r="A52" s="137"/>
      <c r="B52" s="18" t="s">
        <v>62</v>
      </c>
      <c r="C52" s="138">
        <f t="shared" si="5"/>
        <v>17556</v>
      </c>
      <c r="D52" s="139">
        <f>SUM(D53,D75,D173,D187)</f>
        <v>17556</v>
      </c>
      <c r="E52" s="139">
        <f>SUM(E53,E75,E173,E187)</f>
        <v>0</v>
      </c>
      <c r="F52" s="139">
        <f>SUM(F53,F75,F173,F187)</f>
        <v>0</v>
      </c>
      <c r="G52" s="140">
        <f>SUM(G53,G75,G173,G187)</f>
        <v>0</v>
      </c>
      <c r="H52" s="138">
        <f t="shared" si="6"/>
        <v>19315</v>
      </c>
      <c r="I52" s="139">
        <f>SUM(I53,I75,I173,I187)</f>
        <v>19315</v>
      </c>
      <c r="J52" s="139">
        <f>SUM(J53,J75,J173,J187)</f>
        <v>0</v>
      </c>
      <c r="K52" s="139">
        <f>SUM(K53,K75,K173,K187)</f>
        <v>0</v>
      </c>
      <c r="L52" s="141">
        <f>SUM(L53,L75,L173,L187)</f>
        <v>0</v>
      </c>
    </row>
    <row r="53" spans="1:12" s="24" customFormat="1" x14ac:dyDescent="0.25">
      <c r="A53" s="142">
        <v>1000</v>
      </c>
      <c r="B53" s="142" t="s">
        <v>63</v>
      </c>
      <c r="C53" s="143">
        <f t="shared" si="5"/>
        <v>0</v>
      </c>
      <c r="D53" s="144">
        <f>SUM(D54,D67)</f>
        <v>0</v>
      </c>
      <c r="E53" s="144">
        <f>SUM(E54,E67)</f>
        <v>0</v>
      </c>
      <c r="F53" s="144">
        <f>SUM(F54,F67)</f>
        <v>0</v>
      </c>
      <c r="G53" s="145">
        <f>SUM(G54,G67)</f>
        <v>0</v>
      </c>
      <c r="H53" s="143">
        <f t="shared" si="6"/>
        <v>0</v>
      </c>
      <c r="I53" s="144">
        <f>SUM(I54,I67)</f>
        <v>0</v>
      </c>
      <c r="J53" s="144">
        <f>SUM(J54,J67)</f>
        <v>0</v>
      </c>
      <c r="K53" s="144">
        <f>SUM(K54,K67)</f>
        <v>0</v>
      </c>
      <c r="L53" s="146">
        <f>SUM(L54,L67)</f>
        <v>0</v>
      </c>
    </row>
    <row r="54" spans="1:12" x14ac:dyDescent="0.25">
      <c r="A54" s="56">
        <v>1100</v>
      </c>
      <c r="B54" s="147" t="s">
        <v>64</v>
      </c>
      <c r="C54" s="57">
        <f t="shared" si="5"/>
        <v>0</v>
      </c>
      <c r="D54" s="63">
        <f>SUM(D55,D58,D66)</f>
        <v>0</v>
      </c>
      <c r="E54" s="63">
        <f>SUM(E55,E58,E66)</f>
        <v>0</v>
      </c>
      <c r="F54" s="63">
        <f>SUM(F55,F58,F66)</f>
        <v>0</v>
      </c>
      <c r="G54" s="148">
        <f>SUM(G55,G58,G66)</f>
        <v>0</v>
      </c>
      <c r="H54" s="57">
        <f t="shared" si="6"/>
        <v>0</v>
      </c>
      <c r="I54" s="63">
        <f>SUM(I55,I58,I66)</f>
        <v>0</v>
      </c>
      <c r="J54" s="63">
        <f>SUM(J55,J58,J66)</f>
        <v>0</v>
      </c>
      <c r="K54" s="63">
        <f>SUM(K55,K58,K66)</f>
        <v>0</v>
      </c>
      <c r="L54" s="149">
        <f>SUM(L55,L58,L66)</f>
        <v>0</v>
      </c>
    </row>
    <row r="55" spans="1:12" x14ac:dyDescent="0.25">
      <c r="A55" s="150">
        <v>1110</v>
      </c>
      <c r="B55" s="112" t="s">
        <v>65</v>
      </c>
      <c r="C55" s="117">
        <f t="shared" si="5"/>
        <v>0</v>
      </c>
      <c r="D55" s="151">
        <f>SUM(D56:D57)</f>
        <v>0</v>
      </c>
      <c r="E55" s="151">
        <f>SUM(E56:E57)</f>
        <v>0</v>
      </c>
      <c r="F55" s="151">
        <f>SUM(F56:F57)</f>
        <v>0</v>
      </c>
      <c r="G55" s="152">
        <f>SUM(G56:G57)</f>
        <v>0</v>
      </c>
      <c r="H55" s="117">
        <f t="shared" si="6"/>
        <v>0</v>
      </c>
      <c r="I55" s="151">
        <f>SUM(I56:I57)</f>
        <v>0</v>
      </c>
      <c r="J55" s="151">
        <f>SUM(J56:J57)</f>
        <v>0</v>
      </c>
      <c r="K55" s="151">
        <f>SUM(K56:K57)</f>
        <v>0</v>
      </c>
      <c r="L55" s="153">
        <f>SUM(L56:L57)</f>
        <v>0</v>
      </c>
    </row>
    <row r="56" spans="1:12" x14ac:dyDescent="0.25">
      <c r="A56" s="38">
        <v>1111</v>
      </c>
      <c r="B56" s="65" t="s">
        <v>66</v>
      </c>
      <c r="C56" s="66">
        <f t="shared" si="5"/>
        <v>0</v>
      </c>
      <c r="D56" s="68"/>
      <c r="E56" s="68"/>
      <c r="F56" s="68"/>
      <c r="G56" s="154"/>
      <c r="H56" s="66">
        <f t="shared" si="6"/>
        <v>0</v>
      </c>
      <c r="I56" s="68"/>
      <c r="J56" s="68"/>
      <c r="K56" s="68"/>
      <c r="L56" s="155"/>
    </row>
    <row r="57" spans="1:12" ht="24" customHeight="1" x14ac:dyDescent="0.25">
      <c r="A57" s="44">
        <v>1119</v>
      </c>
      <c r="B57" s="71" t="s">
        <v>67</v>
      </c>
      <c r="C57" s="72">
        <f t="shared" si="5"/>
        <v>0</v>
      </c>
      <c r="D57" s="74"/>
      <c r="E57" s="74"/>
      <c r="F57" s="74"/>
      <c r="G57" s="157"/>
      <c r="H57" s="72">
        <f t="shared" si="6"/>
        <v>0</v>
      </c>
      <c r="I57" s="74"/>
      <c r="J57" s="74"/>
      <c r="K57" s="74"/>
      <c r="L57" s="158"/>
    </row>
    <row r="58" spans="1:12" x14ac:dyDescent="0.25">
      <c r="A58" s="159">
        <v>1140</v>
      </c>
      <c r="B58" s="71" t="s">
        <v>68</v>
      </c>
      <c r="C58" s="72">
        <f t="shared" si="5"/>
        <v>0</v>
      </c>
      <c r="D58" s="160">
        <f>SUM(D59:D65)</f>
        <v>0</v>
      </c>
      <c r="E58" s="160">
        <f>SUM(E59:E65)</f>
        <v>0</v>
      </c>
      <c r="F58" s="160">
        <f>SUM(F59:F65)</f>
        <v>0</v>
      </c>
      <c r="G58" s="161">
        <f>SUM(G59:G65)</f>
        <v>0</v>
      </c>
      <c r="H58" s="72">
        <f t="shared" si="6"/>
        <v>0</v>
      </c>
      <c r="I58" s="160">
        <f>SUM(I59:I65)</f>
        <v>0</v>
      </c>
      <c r="J58" s="160">
        <f>SUM(J59:J65)</f>
        <v>0</v>
      </c>
      <c r="K58" s="160">
        <f>SUM(K59:K65)</f>
        <v>0</v>
      </c>
      <c r="L58" s="162">
        <f>SUM(L59:L65)</f>
        <v>0</v>
      </c>
    </row>
    <row r="59" spans="1:12" x14ac:dyDescent="0.25">
      <c r="A59" s="44">
        <v>1141</v>
      </c>
      <c r="B59" s="71" t="s">
        <v>69</v>
      </c>
      <c r="C59" s="72">
        <f t="shared" si="5"/>
        <v>0</v>
      </c>
      <c r="D59" s="74"/>
      <c r="E59" s="74"/>
      <c r="F59" s="74"/>
      <c r="G59" s="157"/>
      <c r="H59" s="72">
        <f t="shared" si="6"/>
        <v>0</v>
      </c>
      <c r="I59" s="74"/>
      <c r="J59" s="74"/>
      <c r="K59" s="74"/>
      <c r="L59" s="158"/>
    </row>
    <row r="60" spans="1:12" ht="24.75" customHeight="1" x14ac:dyDescent="0.25">
      <c r="A60" s="44">
        <v>1142</v>
      </c>
      <c r="B60" s="71" t="s">
        <v>70</v>
      </c>
      <c r="C60" s="72">
        <f t="shared" si="5"/>
        <v>0</v>
      </c>
      <c r="D60" s="74"/>
      <c r="E60" s="74"/>
      <c r="F60" s="74"/>
      <c r="G60" s="157"/>
      <c r="H60" s="72">
        <f t="shared" si="6"/>
        <v>0</v>
      </c>
      <c r="I60" s="74"/>
      <c r="J60" s="74"/>
      <c r="K60" s="74"/>
      <c r="L60" s="158"/>
    </row>
    <row r="61" spans="1:12" ht="24" x14ac:dyDescent="0.25">
      <c r="A61" s="44">
        <v>1145</v>
      </c>
      <c r="B61" s="71" t="s">
        <v>71</v>
      </c>
      <c r="C61" s="72">
        <f t="shared" si="5"/>
        <v>0</v>
      </c>
      <c r="D61" s="74"/>
      <c r="E61" s="74"/>
      <c r="F61" s="74"/>
      <c r="G61" s="157"/>
      <c r="H61" s="72">
        <f t="shared" si="6"/>
        <v>0</v>
      </c>
      <c r="I61" s="74"/>
      <c r="J61" s="74"/>
      <c r="K61" s="74"/>
      <c r="L61" s="158"/>
    </row>
    <row r="62" spans="1:12" ht="27.75" customHeight="1" x14ac:dyDescent="0.25">
      <c r="A62" s="44">
        <v>1146</v>
      </c>
      <c r="B62" s="71" t="s">
        <v>72</v>
      </c>
      <c r="C62" s="72">
        <f t="shared" si="5"/>
        <v>0</v>
      </c>
      <c r="D62" s="74"/>
      <c r="E62" s="74"/>
      <c r="F62" s="74"/>
      <c r="G62" s="157"/>
      <c r="H62" s="72">
        <f t="shared" si="6"/>
        <v>0</v>
      </c>
      <c r="I62" s="74"/>
      <c r="J62" s="74"/>
      <c r="K62" s="74"/>
      <c r="L62" s="158"/>
    </row>
    <row r="63" spans="1:12" x14ac:dyDescent="0.25">
      <c r="A63" s="44">
        <v>1147</v>
      </c>
      <c r="B63" s="71" t="s">
        <v>73</v>
      </c>
      <c r="C63" s="72">
        <f t="shared" si="5"/>
        <v>0</v>
      </c>
      <c r="D63" s="74"/>
      <c r="E63" s="74"/>
      <c r="F63" s="74"/>
      <c r="G63" s="157"/>
      <c r="H63" s="72">
        <f t="shared" si="6"/>
        <v>0</v>
      </c>
      <c r="I63" s="74"/>
      <c r="J63" s="74"/>
      <c r="K63" s="74"/>
      <c r="L63" s="158"/>
    </row>
    <row r="64" spans="1:12" x14ac:dyDescent="0.25">
      <c r="A64" s="44">
        <v>1148</v>
      </c>
      <c r="B64" s="71" t="s">
        <v>74</v>
      </c>
      <c r="C64" s="72">
        <f t="shared" si="5"/>
        <v>0</v>
      </c>
      <c r="D64" s="74"/>
      <c r="E64" s="74"/>
      <c r="F64" s="74"/>
      <c r="G64" s="157"/>
      <c r="H64" s="72">
        <f t="shared" si="6"/>
        <v>0</v>
      </c>
      <c r="I64" s="74"/>
      <c r="J64" s="74"/>
      <c r="K64" s="74"/>
      <c r="L64" s="158"/>
    </row>
    <row r="65" spans="1:12" ht="24" customHeight="1" x14ac:dyDescent="0.25">
      <c r="A65" s="44">
        <v>1149</v>
      </c>
      <c r="B65" s="71" t="s">
        <v>75</v>
      </c>
      <c r="C65" s="72">
        <f t="shared" si="5"/>
        <v>0</v>
      </c>
      <c r="D65" s="74"/>
      <c r="E65" s="74"/>
      <c r="F65" s="74"/>
      <c r="G65" s="157"/>
      <c r="H65" s="72">
        <f t="shared" si="6"/>
        <v>0</v>
      </c>
      <c r="I65" s="74"/>
      <c r="J65" s="74"/>
      <c r="K65" s="74"/>
      <c r="L65" s="158"/>
    </row>
    <row r="66" spans="1:12" ht="36" x14ac:dyDescent="0.25">
      <c r="A66" s="150">
        <v>1150</v>
      </c>
      <c r="B66" s="112" t="s">
        <v>76</v>
      </c>
      <c r="C66" s="117">
        <f t="shared" si="5"/>
        <v>0</v>
      </c>
      <c r="D66" s="163"/>
      <c r="E66" s="163"/>
      <c r="F66" s="163"/>
      <c r="G66" s="164"/>
      <c r="H66" s="117">
        <f t="shared" si="6"/>
        <v>0</v>
      </c>
      <c r="I66" s="163"/>
      <c r="J66" s="163"/>
      <c r="K66" s="163"/>
      <c r="L66" s="165"/>
    </row>
    <row r="67" spans="1:12" ht="24" x14ac:dyDescent="0.25">
      <c r="A67" s="56">
        <v>1200</v>
      </c>
      <c r="B67" s="147" t="s">
        <v>77</v>
      </c>
      <c r="C67" s="57">
        <f t="shared" si="5"/>
        <v>0</v>
      </c>
      <c r="D67" s="63">
        <f>SUM(D68:D69)</f>
        <v>0</v>
      </c>
      <c r="E67" s="63">
        <f>SUM(E68:E69)</f>
        <v>0</v>
      </c>
      <c r="F67" s="63">
        <f>SUM(F68:F69)</f>
        <v>0</v>
      </c>
      <c r="G67" s="166">
        <f>SUM(G68:G69)</f>
        <v>0</v>
      </c>
      <c r="H67" s="57">
        <f t="shared" si="6"/>
        <v>0</v>
      </c>
      <c r="I67" s="63">
        <f>SUM(I68:I69)</f>
        <v>0</v>
      </c>
      <c r="J67" s="63">
        <f>SUM(J68:J69)</f>
        <v>0</v>
      </c>
      <c r="K67" s="63">
        <f>SUM(K68:K69)</f>
        <v>0</v>
      </c>
      <c r="L67" s="167">
        <f>SUM(L68:L69)</f>
        <v>0</v>
      </c>
    </row>
    <row r="68" spans="1:12" ht="24" x14ac:dyDescent="0.25">
      <c r="A68" s="168">
        <v>1210</v>
      </c>
      <c r="B68" s="65" t="s">
        <v>78</v>
      </c>
      <c r="C68" s="66">
        <f t="shared" si="5"/>
        <v>0</v>
      </c>
      <c r="D68" s="68"/>
      <c r="E68" s="68"/>
      <c r="F68" s="68"/>
      <c r="G68" s="154"/>
      <c r="H68" s="66">
        <f t="shared" si="6"/>
        <v>0</v>
      </c>
      <c r="I68" s="68"/>
      <c r="J68" s="68"/>
      <c r="K68" s="68"/>
      <c r="L68" s="155"/>
    </row>
    <row r="69" spans="1:12" ht="24" x14ac:dyDescent="0.25">
      <c r="A69" s="159">
        <v>1220</v>
      </c>
      <c r="B69" s="71" t="s">
        <v>79</v>
      </c>
      <c r="C69" s="72">
        <f t="shared" si="5"/>
        <v>0</v>
      </c>
      <c r="D69" s="160">
        <f>SUM(D70:D74)</f>
        <v>0</v>
      </c>
      <c r="E69" s="160">
        <f>SUM(E70:E74)</f>
        <v>0</v>
      </c>
      <c r="F69" s="160">
        <f>SUM(F70:F74)</f>
        <v>0</v>
      </c>
      <c r="G69" s="161">
        <f>SUM(G70:G74)</f>
        <v>0</v>
      </c>
      <c r="H69" s="72">
        <f t="shared" si="6"/>
        <v>0</v>
      </c>
      <c r="I69" s="160">
        <f>SUM(I70:I74)</f>
        <v>0</v>
      </c>
      <c r="J69" s="160">
        <f>SUM(J70:J74)</f>
        <v>0</v>
      </c>
      <c r="K69" s="160">
        <f>SUM(K70:K74)</f>
        <v>0</v>
      </c>
      <c r="L69" s="162">
        <f>SUM(L70:L74)</f>
        <v>0</v>
      </c>
    </row>
    <row r="70" spans="1:12" ht="48" x14ac:dyDescent="0.25">
      <c r="A70" s="44">
        <v>1221</v>
      </c>
      <c r="B70" s="71" t="s">
        <v>80</v>
      </c>
      <c r="C70" s="72">
        <f t="shared" si="5"/>
        <v>0</v>
      </c>
      <c r="D70" s="74"/>
      <c r="E70" s="74"/>
      <c r="F70" s="74"/>
      <c r="G70" s="157"/>
      <c r="H70" s="72">
        <f t="shared" si="6"/>
        <v>0</v>
      </c>
      <c r="I70" s="74"/>
      <c r="J70" s="74"/>
      <c r="K70" s="74"/>
      <c r="L70" s="158"/>
    </row>
    <row r="71" spans="1:12" x14ac:dyDescent="0.25">
      <c r="A71" s="44">
        <v>1223</v>
      </c>
      <c r="B71" s="71" t="s">
        <v>81</v>
      </c>
      <c r="C71" s="72">
        <f t="shared" si="5"/>
        <v>0</v>
      </c>
      <c r="D71" s="74"/>
      <c r="E71" s="74"/>
      <c r="F71" s="74"/>
      <c r="G71" s="157"/>
      <c r="H71" s="72">
        <f t="shared" si="6"/>
        <v>0</v>
      </c>
      <c r="I71" s="74"/>
      <c r="J71" s="74"/>
      <c r="K71" s="74"/>
      <c r="L71" s="158"/>
    </row>
    <row r="72" spans="1:12" x14ac:dyDescent="0.25">
      <c r="A72" s="44">
        <v>1225</v>
      </c>
      <c r="B72" s="71" t="s">
        <v>82</v>
      </c>
      <c r="C72" s="72">
        <f t="shared" si="5"/>
        <v>0</v>
      </c>
      <c r="D72" s="74"/>
      <c r="E72" s="74"/>
      <c r="F72" s="74"/>
      <c r="G72" s="157"/>
      <c r="H72" s="72">
        <f t="shared" si="6"/>
        <v>0</v>
      </c>
      <c r="I72" s="74"/>
      <c r="J72" s="74"/>
      <c r="K72" s="74"/>
      <c r="L72" s="158"/>
    </row>
    <row r="73" spans="1:12" ht="36" x14ac:dyDescent="0.25">
      <c r="A73" s="44">
        <v>1227</v>
      </c>
      <c r="B73" s="71" t="s">
        <v>83</v>
      </c>
      <c r="C73" s="72">
        <f t="shared" si="5"/>
        <v>0</v>
      </c>
      <c r="D73" s="74"/>
      <c r="E73" s="74"/>
      <c r="F73" s="74"/>
      <c r="G73" s="157"/>
      <c r="H73" s="72">
        <f t="shared" si="6"/>
        <v>0</v>
      </c>
      <c r="I73" s="74"/>
      <c r="J73" s="74"/>
      <c r="K73" s="74"/>
      <c r="L73" s="158"/>
    </row>
    <row r="74" spans="1:12" ht="48" x14ac:dyDescent="0.25">
      <c r="A74" s="44">
        <v>1228</v>
      </c>
      <c r="B74" s="71" t="s">
        <v>84</v>
      </c>
      <c r="C74" s="72">
        <f t="shared" si="5"/>
        <v>0</v>
      </c>
      <c r="D74" s="74"/>
      <c r="E74" s="74"/>
      <c r="F74" s="74"/>
      <c r="G74" s="157"/>
      <c r="H74" s="72">
        <f t="shared" si="6"/>
        <v>0</v>
      </c>
      <c r="I74" s="74"/>
      <c r="J74" s="74"/>
      <c r="K74" s="74"/>
      <c r="L74" s="158"/>
    </row>
    <row r="75" spans="1:12" x14ac:dyDescent="0.25">
      <c r="A75" s="142">
        <v>2000</v>
      </c>
      <c r="B75" s="142" t="s">
        <v>85</v>
      </c>
      <c r="C75" s="143">
        <f t="shared" si="5"/>
        <v>17556</v>
      </c>
      <c r="D75" s="144">
        <f>SUM(D76,D83,D130,D164,D165,D172)</f>
        <v>17556</v>
      </c>
      <c r="E75" s="144">
        <f>SUM(E76,E83,E130,E164,E165,E172)</f>
        <v>0</v>
      </c>
      <c r="F75" s="144">
        <f>SUM(F76,F83,F130,F164,F165,F172)</f>
        <v>0</v>
      </c>
      <c r="G75" s="145">
        <f>SUM(G76,G83,G130,G164,G165,G172)</f>
        <v>0</v>
      </c>
      <c r="H75" s="143">
        <f t="shared" si="6"/>
        <v>19315</v>
      </c>
      <c r="I75" s="144">
        <f>SUM(I76,I83,I130,I164,I165,I172)</f>
        <v>19315</v>
      </c>
      <c r="J75" s="144">
        <f>SUM(J76,J83,J130,J164,J165,J172)</f>
        <v>0</v>
      </c>
      <c r="K75" s="144">
        <f>SUM(K76,K83,K130,K164,K165,K172)</f>
        <v>0</v>
      </c>
      <c r="L75" s="146">
        <f>SUM(L76,L83,L130,L164,L165,L172)</f>
        <v>0</v>
      </c>
    </row>
    <row r="76" spans="1:12" ht="24" x14ac:dyDescent="0.25">
      <c r="A76" s="56">
        <v>2100</v>
      </c>
      <c r="B76" s="147" t="s">
        <v>86</v>
      </c>
      <c r="C76" s="57">
        <f t="shared" si="5"/>
        <v>0</v>
      </c>
      <c r="D76" s="63">
        <f>SUM(D77,D80)</f>
        <v>0</v>
      </c>
      <c r="E76" s="63">
        <f>SUM(E77,E80)</f>
        <v>0</v>
      </c>
      <c r="F76" s="63">
        <f>SUM(F77,F80)</f>
        <v>0</v>
      </c>
      <c r="G76" s="166">
        <f>SUM(G77,G80)</f>
        <v>0</v>
      </c>
      <c r="H76" s="57">
        <f t="shared" si="6"/>
        <v>0</v>
      </c>
      <c r="I76" s="63">
        <f>SUM(I77,I80)</f>
        <v>0</v>
      </c>
      <c r="J76" s="63">
        <f>SUM(J77,J80)</f>
        <v>0</v>
      </c>
      <c r="K76" s="63">
        <f>SUM(K77,K80)</f>
        <v>0</v>
      </c>
      <c r="L76" s="167">
        <f>SUM(L77,L80)</f>
        <v>0</v>
      </c>
    </row>
    <row r="77" spans="1:12" ht="24" x14ac:dyDescent="0.25">
      <c r="A77" s="168">
        <v>2110</v>
      </c>
      <c r="B77" s="65" t="s">
        <v>87</v>
      </c>
      <c r="C77" s="66">
        <f t="shared" si="5"/>
        <v>0</v>
      </c>
      <c r="D77" s="169">
        <f>SUM(D78:D79)</f>
        <v>0</v>
      </c>
      <c r="E77" s="169">
        <f>SUM(E78:E79)</f>
        <v>0</v>
      </c>
      <c r="F77" s="169">
        <f>SUM(F78:F79)</f>
        <v>0</v>
      </c>
      <c r="G77" s="170">
        <f>SUM(G78:G79)</f>
        <v>0</v>
      </c>
      <c r="H77" s="66">
        <f t="shared" si="6"/>
        <v>0</v>
      </c>
      <c r="I77" s="169">
        <f>SUM(I78:I79)</f>
        <v>0</v>
      </c>
      <c r="J77" s="169">
        <f>SUM(J78:J79)</f>
        <v>0</v>
      </c>
      <c r="K77" s="169">
        <f>SUM(K78:K79)</f>
        <v>0</v>
      </c>
      <c r="L77" s="171">
        <f>SUM(L78:L79)</f>
        <v>0</v>
      </c>
    </row>
    <row r="78" spans="1:12" x14ac:dyDescent="0.25">
      <c r="A78" s="44">
        <v>2111</v>
      </c>
      <c r="B78" s="71" t="s">
        <v>88</v>
      </c>
      <c r="C78" s="72">
        <f t="shared" si="5"/>
        <v>0</v>
      </c>
      <c r="D78" s="74"/>
      <c r="E78" s="74"/>
      <c r="F78" s="74"/>
      <c r="G78" s="157"/>
      <c r="H78" s="72">
        <f t="shared" si="6"/>
        <v>0</v>
      </c>
      <c r="I78" s="74"/>
      <c r="J78" s="74"/>
      <c r="K78" s="74"/>
      <c r="L78" s="158"/>
    </row>
    <row r="79" spans="1:12" ht="24" x14ac:dyDescent="0.25">
      <c r="A79" s="44">
        <v>2112</v>
      </c>
      <c r="B79" s="71" t="s">
        <v>89</v>
      </c>
      <c r="C79" s="72">
        <f t="shared" si="5"/>
        <v>0</v>
      </c>
      <c r="D79" s="74"/>
      <c r="E79" s="74"/>
      <c r="F79" s="74"/>
      <c r="G79" s="157"/>
      <c r="H79" s="72">
        <f t="shared" si="6"/>
        <v>0</v>
      </c>
      <c r="I79" s="74"/>
      <c r="J79" s="74"/>
      <c r="K79" s="74"/>
      <c r="L79" s="158"/>
    </row>
    <row r="80" spans="1:12" ht="24" x14ac:dyDescent="0.25">
      <c r="A80" s="159">
        <v>2120</v>
      </c>
      <c r="B80" s="71" t="s">
        <v>90</v>
      </c>
      <c r="C80" s="72">
        <f t="shared" si="5"/>
        <v>0</v>
      </c>
      <c r="D80" s="160">
        <f>SUM(D81:D82)</f>
        <v>0</v>
      </c>
      <c r="E80" s="160">
        <f>SUM(E81:E82)</f>
        <v>0</v>
      </c>
      <c r="F80" s="160">
        <f>SUM(F81:F82)</f>
        <v>0</v>
      </c>
      <c r="G80" s="161">
        <f>SUM(G81:G82)</f>
        <v>0</v>
      </c>
      <c r="H80" s="72">
        <f t="shared" si="6"/>
        <v>0</v>
      </c>
      <c r="I80" s="160">
        <f>SUM(I81:I82)</f>
        <v>0</v>
      </c>
      <c r="J80" s="160">
        <f>SUM(J81:J82)</f>
        <v>0</v>
      </c>
      <c r="K80" s="160">
        <f>SUM(K81:K82)</f>
        <v>0</v>
      </c>
      <c r="L80" s="162">
        <f>SUM(L81:L82)</f>
        <v>0</v>
      </c>
    </row>
    <row r="81" spans="1:12" x14ac:dyDescent="0.25">
      <c r="A81" s="44">
        <v>2121</v>
      </c>
      <c r="B81" s="71" t="s">
        <v>88</v>
      </c>
      <c r="C81" s="72">
        <f t="shared" si="5"/>
        <v>0</v>
      </c>
      <c r="D81" s="74"/>
      <c r="E81" s="74"/>
      <c r="F81" s="74"/>
      <c r="G81" s="157"/>
      <c r="H81" s="72">
        <f t="shared" si="6"/>
        <v>0</v>
      </c>
      <c r="I81" s="74"/>
      <c r="J81" s="74"/>
      <c r="K81" s="74"/>
      <c r="L81" s="158"/>
    </row>
    <row r="82" spans="1:12" ht="24" x14ac:dyDescent="0.25">
      <c r="A82" s="44">
        <v>2122</v>
      </c>
      <c r="B82" s="71" t="s">
        <v>89</v>
      </c>
      <c r="C82" s="72">
        <f t="shared" si="5"/>
        <v>0</v>
      </c>
      <c r="D82" s="74"/>
      <c r="E82" s="74"/>
      <c r="F82" s="74"/>
      <c r="G82" s="157"/>
      <c r="H82" s="72">
        <f t="shared" si="6"/>
        <v>0</v>
      </c>
      <c r="I82" s="74"/>
      <c r="J82" s="74"/>
      <c r="K82" s="74"/>
      <c r="L82" s="158"/>
    </row>
    <row r="83" spans="1:12" x14ac:dyDescent="0.25">
      <c r="A83" s="56">
        <v>2200</v>
      </c>
      <c r="B83" s="147" t="s">
        <v>91</v>
      </c>
      <c r="C83" s="57">
        <f t="shared" si="5"/>
        <v>0</v>
      </c>
      <c r="D83" s="63">
        <f>SUM(D84,D89,D95,D103,D112,D116,D122,D128)</f>
        <v>0</v>
      </c>
      <c r="E83" s="63">
        <f>SUM(E84,E89,E95,E103,E112,E116,E122,E128)</f>
        <v>0</v>
      </c>
      <c r="F83" s="63">
        <f>SUM(F84,F89,F95,F103,F112,F116,F122,F128)</f>
        <v>0</v>
      </c>
      <c r="G83" s="166">
        <f>SUM(G84,G89,G95,G103,G112,G116,G122,G128)</f>
        <v>0</v>
      </c>
      <c r="H83" s="57">
        <f t="shared" si="6"/>
        <v>0</v>
      </c>
      <c r="I83" s="63">
        <f>SUM(I84,I89,I95,I103,I112,I116,I122,I128)</f>
        <v>0</v>
      </c>
      <c r="J83" s="63">
        <f>SUM(J84,J89,J95,J103,J112,J116,J122,J128)</f>
        <v>0</v>
      </c>
      <c r="K83" s="63">
        <f>SUM(K84,K89,K95,K103,K112,K116,K122,K128)</f>
        <v>0</v>
      </c>
      <c r="L83" s="172">
        <f>SUM(L84,L89,L95,L103,L112,L116,L122,L128)</f>
        <v>0</v>
      </c>
    </row>
    <row r="84" spans="1:12" ht="24" x14ac:dyDescent="0.25">
      <c r="A84" s="150">
        <v>2210</v>
      </c>
      <c r="B84" s="112" t="s">
        <v>92</v>
      </c>
      <c r="C84" s="117">
        <f t="shared" si="5"/>
        <v>0</v>
      </c>
      <c r="D84" s="151">
        <f>SUM(D85:D88)</f>
        <v>0</v>
      </c>
      <c r="E84" s="151">
        <f>SUM(E85:E88)</f>
        <v>0</v>
      </c>
      <c r="F84" s="151">
        <f>SUM(F85:F88)</f>
        <v>0</v>
      </c>
      <c r="G84" s="151">
        <f>SUM(G85:G88)</f>
        <v>0</v>
      </c>
      <c r="H84" s="117">
        <f t="shared" si="6"/>
        <v>0</v>
      </c>
      <c r="I84" s="151">
        <f>SUM(I85:I88)</f>
        <v>0</v>
      </c>
      <c r="J84" s="151">
        <f>SUM(J85:J88)</f>
        <v>0</v>
      </c>
      <c r="K84" s="151">
        <f>SUM(K85:K88)</f>
        <v>0</v>
      </c>
      <c r="L84" s="153">
        <f>SUM(L85:L88)</f>
        <v>0</v>
      </c>
    </row>
    <row r="85" spans="1:12" ht="24" x14ac:dyDescent="0.25">
      <c r="A85" s="38">
        <v>2211</v>
      </c>
      <c r="B85" s="65" t="s">
        <v>93</v>
      </c>
      <c r="C85" s="66">
        <f t="shared" si="5"/>
        <v>0</v>
      </c>
      <c r="D85" s="68"/>
      <c r="E85" s="68"/>
      <c r="F85" s="68"/>
      <c r="G85" s="154"/>
      <c r="H85" s="66">
        <f t="shared" si="6"/>
        <v>0</v>
      </c>
      <c r="I85" s="68"/>
      <c r="J85" s="68"/>
      <c r="K85" s="68"/>
      <c r="L85" s="155"/>
    </row>
    <row r="86" spans="1:12" ht="36" x14ac:dyDescent="0.25">
      <c r="A86" s="44">
        <v>2212</v>
      </c>
      <c r="B86" s="71" t="s">
        <v>94</v>
      </c>
      <c r="C86" s="72">
        <f t="shared" si="5"/>
        <v>0</v>
      </c>
      <c r="D86" s="74"/>
      <c r="E86" s="74"/>
      <c r="F86" s="74"/>
      <c r="G86" s="157"/>
      <c r="H86" s="72">
        <f t="shared" si="6"/>
        <v>0</v>
      </c>
      <c r="I86" s="74"/>
      <c r="J86" s="74"/>
      <c r="K86" s="74"/>
      <c r="L86" s="158"/>
    </row>
    <row r="87" spans="1:12" ht="24" x14ac:dyDescent="0.25">
      <c r="A87" s="44">
        <v>2214</v>
      </c>
      <c r="B87" s="71" t="s">
        <v>95</v>
      </c>
      <c r="C87" s="72">
        <f t="shared" si="5"/>
        <v>0</v>
      </c>
      <c r="D87" s="74"/>
      <c r="E87" s="74"/>
      <c r="F87" s="74"/>
      <c r="G87" s="157"/>
      <c r="H87" s="72">
        <f t="shared" si="6"/>
        <v>0</v>
      </c>
      <c r="I87" s="74"/>
      <c r="J87" s="74"/>
      <c r="K87" s="74"/>
      <c r="L87" s="158"/>
    </row>
    <row r="88" spans="1:12" x14ac:dyDescent="0.25">
      <c r="A88" s="44">
        <v>2219</v>
      </c>
      <c r="B88" s="71" t="s">
        <v>96</v>
      </c>
      <c r="C88" s="72">
        <f t="shared" si="5"/>
        <v>0</v>
      </c>
      <c r="D88" s="74"/>
      <c r="E88" s="74"/>
      <c r="F88" s="74"/>
      <c r="G88" s="157"/>
      <c r="H88" s="72">
        <f t="shared" si="6"/>
        <v>0</v>
      </c>
      <c r="I88" s="74"/>
      <c r="J88" s="74"/>
      <c r="K88" s="74"/>
      <c r="L88" s="158"/>
    </row>
    <row r="89" spans="1:12" ht="24" x14ac:dyDescent="0.25">
      <c r="A89" s="159">
        <v>2220</v>
      </c>
      <c r="B89" s="71" t="s">
        <v>97</v>
      </c>
      <c r="C89" s="72">
        <f t="shared" si="5"/>
        <v>0</v>
      </c>
      <c r="D89" s="160">
        <f>SUM(D90:D94)</f>
        <v>0</v>
      </c>
      <c r="E89" s="160">
        <f>SUM(E90:E94)</f>
        <v>0</v>
      </c>
      <c r="F89" s="160">
        <f>SUM(F90:F94)</f>
        <v>0</v>
      </c>
      <c r="G89" s="161">
        <f>SUM(G90:G94)</f>
        <v>0</v>
      </c>
      <c r="H89" s="72">
        <f t="shared" si="6"/>
        <v>0</v>
      </c>
      <c r="I89" s="160">
        <f>SUM(I90:I94)</f>
        <v>0</v>
      </c>
      <c r="J89" s="160">
        <f>SUM(J90:J94)</f>
        <v>0</v>
      </c>
      <c r="K89" s="160">
        <f>SUM(K90:K94)</f>
        <v>0</v>
      </c>
      <c r="L89" s="162">
        <f>SUM(L90:L94)</f>
        <v>0</v>
      </c>
    </row>
    <row r="90" spans="1:12" ht="24" x14ac:dyDescent="0.25">
      <c r="A90" s="44">
        <v>2221</v>
      </c>
      <c r="B90" s="71" t="s">
        <v>98</v>
      </c>
      <c r="C90" s="72">
        <f t="shared" si="5"/>
        <v>0</v>
      </c>
      <c r="D90" s="74"/>
      <c r="E90" s="74"/>
      <c r="F90" s="74"/>
      <c r="G90" s="157"/>
      <c r="H90" s="72">
        <f t="shared" si="6"/>
        <v>0</v>
      </c>
      <c r="I90" s="74"/>
      <c r="J90" s="74"/>
      <c r="K90" s="74"/>
      <c r="L90" s="158"/>
    </row>
    <row r="91" spans="1:12" x14ac:dyDescent="0.25">
      <c r="A91" s="44">
        <v>2222</v>
      </c>
      <c r="B91" s="71" t="s">
        <v>99</v>
      </c>
      <c r="C91" s="72">
        <f t="shared" si="5"/>
        <v>0</v>
      </c>
      <c r="D91" s="74"/>
      <c r="E91" s="74"/>
      <c r="F91" s="74"/>
      <c r="G91" s="157"/>
      <c r="H91" s="72">
        <f t="shared" si="6"/>
        <v>0</v>
      </c>
      <c r="I91" s="74"/>
      <c r="J91" s="74"/>
      <c r="K91" s="74"/>
      <c r="L91" s="158"/>
    </row>
    <row r="92" spans="1:12" x14ac:dyDescent="0.25">
      <c r="A92" s="44">
        <v>2223</v>
      </c>
      <c r="B92" s="71" t="s">
        <v>100</v>
      </c>
      <c r="C92" s="72">
        <f t="shared" si="5"/>
        <v>0</v>
      </c>
      <c r="D92" s="74"/>
      <c r="E92" s="74"/>
      <c r="F92" s="74"/>
      <c r="G92" s="157"/>
      <c r="H92" s="72">
        <f t="shared" si="6"/>
        <v>0</v>
      </c>
      <c r="I92" s="74"/>
      <c r="J92" s="74"/>
      <c r="K92" s="74"/>
      <c r="L92" s="158"/>
    </row>
    <row r="93" spans="1:12" ht="48" x14ac:dyDescent="0.25">
      <c r="A93" s="44">
        <v>2224</v>
      </c>
      <c r="B93" s="71" t="s">
        <v>101</v>
      </c>
      <c r="C93" s="72">
        <f t="shared" si="5"/>
        <v>0</v>
      </c>
      <c r="D93" s="74"/>
      <c r="E93" s="74"/>
      <c r="F93" s="74"/>
      <c r="G93" s="157"/>
      <c r="H93" s="72">
        <f t="shared" si="6"/>
        <v>0</v>
      </c>
      <c r="I93" s="74"/>
      <c r="J93" s="74"/>
      <c r="K93" s="74"/>
      <c r="L93" s="158"/>
    </row>
    <row r="94" spans="1:12" ht="24" x14ac:dyDescent="0.25">
      <c r="A94" s="44">
        <v>2229</v>
      </c>
      <c r="B94" s="71" t="s">
        <v>102</v>
      </c>
      <c r="C94" s="72">
        <f t="shared" si="5"/>
        <v>0</v>
      </c>
      <c r="D94" s="74"/>
      <c r="E94" s="74"/>
      <c r="F94" s="74"/>
      <c r="G94" s="157"/>
      <c r="H94" s="72">
        <f t="shared" si="6"/>
        <v>0</v>
      </c>
      <c r="I94" s="74"/>
      <c r="J94" s="74"/>
      <c r="K94" s="74"/>
      <c r="L94" s="158"/>
    </row>
    <row r="95" spans="1:12" ht="36" x14ac:dyDescent="0.25">
      <c r="A95" s="159">
        <v>2230</v>
      </c>
      <c r="B95" s="71" t="s">
        <v>103</v>
      </c>
      <c r="C95" s="72">
        <f t="shared" si="5"/>
        <v>0</v>
      </c>
      <c r="D95" s="160">
        <f>SUM(D96:D102)</f>
        <v>0</v>
      </c>
      <c r="E95" s="160">
        <f>SUM(E96:E102)</f>
        <v>0</v>
      </c>
      <c r="F95" s="160">
        <f>SUM(F96:F102)</f>
        <v>0</v>
      </c>
      <c r="G95" s="161">
        <f>SUM(G96:G102)</f>
        <v>0</v>
      </c>
      <c r="H95" s="72">
        <f t="shared" si="6"/>
        <v>0</v>
      </c>
      <c r="I95" s="160">
        <f>SUM(I96:I102)</f>
        <v>0</v>
      </c>
      <c r="J95" s="160">
        <f>SUM(J96:J102)</f>
        <v>0</v>
      </c>
      <c r="K95" s="160">
        <f>SUM(K96:K102)</f>
        <v>0</v>
      </c>
      <c r="L95" s="162">
        <f>SUM(L96:L102)</f>
        <v>0</v>
      </c>
    </row>
    <row r="96" spans="1:12" ht="24" x14ac:dyDescent="0.25">
      <c r="A96" s="44">
        <v>2231</v>
      </c>
      <c r="B96" s="71" t="s">
        <v>104</v>
      </c>
      <c r="C96" s="72">
        <f t="shared" si="5"/>
        <v>0</v>
      </c>
      <c r="D96" s="74"/>
      <c r="E96" s="74"/>
      <c r="F96" s="74"/>
      <c r="G96" s="157"/>
      <c r="H96" s="72">
        <f t="shared" si="6"/>
        <v>0</v>
      </c>
      <c r="I96" s="74"/>
      <c r="J96" s="74"/>
      <c r="K96" s="74"/>
      <c r="L96" s="158"/>
    </row>
    <row r="97" spans="1:12" ht="24.75" customHeight="1" x14ac:dyDescent="0.25">
      <c r="A97" s="44">
        <v>2232</v>
      </c>
      <c r="B97" s="71" t="s">
        <v>105</v>
      </c>
      <c r="C97" s="72">
        <f t="shared" si="5"/>
        <v>0</v>
      </c>
      <c r="D97" s="74"/>
      <c r="E97" s="74"/>
      <c r="F97" s="74"/>
      <c r="G97" s="157"/>
      <c r="H97" s="72">
        <f t="shared" si="6"/>
        <v>0</v>
      </c>
      <c r="I97" s="74"/>
      <c r="J97" s="74"/>
      <c r="K97" s="74"/>
      <c r="L97" s="158"/>
    </row>
    <row r="98" spans="1:12" ht="24" x14ac:dyDescent="0.25">
      <c r="A98" s="38">
        <v>2233</v>
      </c>
      <c r="B98" s="65" t="s">
        <v>106</v>
      </c>
      <c r="C98" s="66">
        <f t="shared" si="5"/>
        <v>0</v>
      </c>
      <c r="D98" s="68"/>
      <c r="E98" s="68"/>
      <c r="F98" s="68"/>
      <c r="G98" s="154"/>
      <c r="H98" s="66">
        <f t="shared" si="6"/>
        <v>0</v>
      </c>
      <c r="I98" s="68"/>
      <c r="J98" s="68"/>
      <c r="K98" s="68"/>
      <c r="L98" s="155"/>
    </row>
    <row r="99" spans="1:12" ht="36" x14ac:dyDescent="0.25">
      <c r="A99" s="44">
        <v>2234</v>
      </c>
      <c r="B99" s="71" t="s">
        <v>107</v>
      </c>
      <c r="C99" s="72">
        <f t="shared" si="5"/>
        <v>0</v>
      </c>
      <c r="D99" s="74"/>
      <c r="E99" s="74"/>
      <c r="F99" s="74"/>
      <c r="G99" s="157"/>
      <c r="H99" s="72">
        <f t="shared" si="6"/>
        <v>0</v>
      </c>
      <c r="I99" s="74"/>
      <c r="J99" s="74"/>
      <c r="K99" s="74"/>
      <c r="L99" s="158"/>
    </row>
    <row r="100" spans="1:12" ht="24" x14ac:dyDescent="0.25">
      <c r="A100" s="44">
        <v>2235</v>
      </c>
      <c r="B100" s="71" t="s">
        <v>108</v>
      </c>
      <c r="C100" s="72">
        <f t="shared" si="5"/>
        <v>0</v>
      </c>
      <c r="D100" s="74"/>
      <c r="E100" s="74"/>
      <c r="F100" s="74"/>
      <c r="G100" s="157"/>
      <c r="H100" s="72">
        <f t="shared" si="6"/>
        <v>0</v>
      </c>
      <c r="I100" s="74"/>
      <c r="J100" s="74"/>
      <c r="K100" s="74"/>
      <c r="L100" s="158"/>
    </row>
    <row r="101" spans="1:12" x14ac:dyDescent="0.25">
      <c r="A101" s="44">
        <v>2236</v>
      </c>
      <c r="B101" s="71" t="s">
        <v>109</v>
      </c>
      <c r="C101" s="72">
        <f t="shared" si="5"/>
        <v>0</v>
      </c>
      <c r="D101" s="74"/>
      <c r="E101" s="74"/>
      <c r="F101" s="74"/>
      <c r="G101" s="157"/>
      <c r="H101" s="72">
        <f t="shared" si="6"/>
        <v>0</v>
      </c>
      <c r="I101" s="74"/>
      <c r="J101" s="74"/>
      <c r="K101" s="74"/>
      <c r="L101" s="158"/>
    </row>
    <row r="102" spans="1:12" ht="24" x14ac:dyDescent="0.25">
      <c r="A102" s="44">
        <v>2239</v>
      </c>
      <c r="B102" s="71" t="s">
        <v>110</v>
      </c>
      <c r="C102" s="72">
        <f t="shared" si="5"/>
        <v>0</v>
      </c>
      <c r="D102" s="74"/>
      <c r="E102" s="74"/>
      <c r="F102" s="74"/>
      <c r="G102" s="157"/>
      <c r="H102" s="72">
        <f t="shared" si="6"/>
        <v>0</v>
      </c>
      <c r="I102" s="74"/>
      <c r="J102" s="74"/>
      <c r="K102" s="74"/>
      <c r="L102" s="158"/>
    </row>
    <row r="103" spans="1:12" ht="36" x14ac:dyDescent="0.25">
      <c r="A103" s="159">
        <v>2240</v>
      </c>
      <c r="B103" s="71" t="s">
        <v>111</v>
      </c>
      <c r="C103" s="72">
        <f t="shared" si="5"/>
        <v>0</v>
      </c>
      <c r="D103" s="160">
        <f>SUM(D104:D111)</f>
        <v>0</v>
      </c>
      <c r="E103" s="160">
        <f>SUM(E104:E111)</f>
        <v>0</v>
      </c>
      <c r="F103" s="160">
        <f>SUM(F104:F111)</f>
        <v>0</v>
      </c>
      <c r="G103" s="161">
        <f>SUM(G104:G111)</f>
        <v>0</v>
      </c>
      <c r="H103" s="72">
        <f t="shared" si="6"/>
        <v>0</v>
      </c>
      <c r="I103" s="160">
        <f>SUM(I104:I111)</f>
        <v>0</v>
      </c>
      <c r="J103" s="160">
        <f>SUM(J104:J111)</f>
        <v>0</v>
      </c>
      <c r="K103" s="160">
        <f>SUM(K104:K111)</f>
        <v>0</v>
      </c>
      <c r="L103" s="162">
        <f>SUM(L104:L111)</f>
        <v>0</v>
      </c>
    </row>
    <row r="104" spans="1:12" x14ac:dyDescent="0.25">
      <c r="A104" s="44">
        <v>2241</v>
      </c>
      <c r="B104" s="71" t="s">
        <v>112</v>
      </c>
      <c r="C104" s="72">
        <f t="shared" si="5"/>
        <v>0</v>
      </c>
      <c r="D104" s="74"/>
      <c r="E104" s="74"/>
      <c r="F104" s="74"/>
      <c r="G104" s="157"/>
      <c r="H104" s="72">
        <f t="shared" si="6"/>
        <v>0</v>
      </c>
      <c r="I104" s="74"/>
      <c r="J104" s="74"/>
      <c r="K104" s="74"/>
      <c r="L104" s="158"/>
    </row>
    <row r="105" spans="1:12" ht="24" x14ac:dyDescent="0.25">
      <c r="A105" s="44">
        <v>2242</v>
      </c>
      <c r="B105" s="71" t="s">
        <v>113</v>
      </c>
      <c r="C105" s="72">
        <f t="shared" si="5"/>
        <v>0</v>
      </c>
      <c r="D105" s="74"/>
      <c r="E105" s="74"/>
      <c r="F105" s="74"/>
      <c r="G105" s="157"/>
      <c r="H105" s="72">
        <f t="shared" si="6"/>
        <v>0</v>
      </c>
      <c r="I105" s="74"/>
      <c r="J105" s="74"/>
      <c r="K105" s="74"/>
      <c r="L105" s="158"/>
    </row>
    <row r="106" spans="1:12" ht="24" x14ac:dyDescent="0.25">
      <c r="A106" s="44">
        <v>2243</v>
      </c>
      <c r="B106" s="71" t="s">
        <v>114</v>
      </c>
      <c r="C106" s="72">
        <f t="shared" si="5"/>
        <v>0</v>
      </c>
      <c r="D106" s="74"/>
      <c r="E106" s="74"/>
      <c r="F106" s="74"/>
      <c r="G106" s="157"/>
      <c r="H106" s="72">
        <f t="shared" si="6"/>
        <v>0</v>
      </c>
      <c r="I106" s="74"/>
      <c r="J106" s="74"/>
      <c r="K106" s="74"/>
      <c r="L106" s="158"/>
    </row>
    <row r="107" spans="1:12" x14ac:dyDescent="0.25">
      <c r="A107" s="44">
        <v>2244</v>
      </c>
      <c r="B107" s="71" t="s">
        <v>115</v>
      </c>
      <c r="C107" s="72">
        <f t="shared" si="5"/>
        <v>0</v>
      </c>
      <c r="D107" s="74"/>
      <c r="E107" s="74"/>
      <c r="F107" s="74"/>
      <c r="G107" s="157"/>
      <c r="H107" s="72">
        <f t="shared" si="6"/>
        <v>0</v>
      </c>
      <c r="I107" s="74"/>
      <c r="J107" s="74"/>
      <c r="K107" s="74"/>
      <c r="L107" s="158"/>
    </row>
    <row r="108" spans="1:12" ht="24" x14ac:dyDescent="0.25">
      <c r="A108" s="44">
        <v>2246</v>
      </c>
      <c r="B108" s="71" t="s">
        <v>116</v>
      </c>
      <c r="C108" s="72">
        <f t="shared" si="5"/>
        <v>0</v>
      </c>
      <c r="D108" s="74"/>
      <c r="E108" s="74"/>
      <c r="F108" s="74"/>
      <c r="G108" s="157"/>
      <c r="H108" s="72">
        <f t="shared" si="6"/>
        <v>0</v>
      </c>
      <c r="I108" s="74"/>
      <c r="J108" s="74"/>
      <c r="K108" s="74"/>
      <c r="L108" s="158"/>
    </row>
    <row r="109" spans="1:12" x14ac:dyDescent="0.25">
      <c r="A109" s="44">
        <v>2247</v>
      </c>
      <c r="B109" s="71" t="s">
        <v>117</v>
      </c>
      <c r="C109" s="72">
        <f t="shared" si="5"/>
        <v>0</v>
      </c>
      <c r="D109" s="74"/>
      <c r="E109" s="74"/>
      <c r="F109" s="74"/>
      <c r="G109" s="157"/>
      <c r="H109" s="72">
        <f t="shared" si="6"/>
        <v>0</v>
      </c>
      <c r="I109" s="74"/>
      <c r="J109" s="74"/>
      <c r="K109" s="74"/>
      <c r="L109" s="158"/>
    </row>
    <row r="110" spans="1:12" ht="24" x14ac:dyDescent="0.25">
      <c r="A110" s="44">
        <v>2248</v>
      </c>
      <c r="B110" s="71" t="s">
        <v>118</v>
      </c>
      <c r="C110" s="72">
        <f t="shared" si="5"/>
        <v>0</v>
      </c>
      <c r="D110" s="74"/>
      <c r="E110" s="74"/>
      <c r="F110" s="74"/>
      <c r="G110" s="157"/>
      <c r="H110" s="72">
        <f t="shared" si="6"/>
        <v>0</v>
      </c>
      <c r="I110" s="74"/>
      <c r="J110" s="74"/>
      <c r="K110" s="74"/>
      <c r="L110" s="158"/>
    </row>
    <row r="111" spans="1:12" ht="24" x14ac:dyDescent="0.25">
      <c r="A111" s="44">
        <v>2249</v>
      </c>
      <c r="B111" s="71" t="s">
        <v>119</v>
      </c>
      <c r="C111" s="72">
        <f t="shared" si="5"/>
        <v>0</v>
      </c>
      <c r="D111" s="74"/>
      <c r="E111" s="74"/>
      <c r="F111" s="74"/>
      <c r="G111" s="157"/>
      <c r="H111" s="72">
        <f t="shared" si="6"/>
        <v>0</v>
      </c>
      <c r="I111" s="74"/>
      <c r="J111" s="74"/>
      <c r="K111" s="74"/>
      <c r="L111" s="158"/>
    </row>
    <row r="112" spans="1:12" x14ac:dyDescent="0.25">
      <c r="A112" s="159">
        <v>2250</v>
      </c>
      <c r="B112" s="71" t="s">
        <v>120</v>
      </c>
      <c r="C112" s="72">
        <f t="shared" si="5"/>
        <v>0</v>
      </c>
      <c r="D112" s="160">
        <f>SUM(D113:D115)</f>
        <v>0</v>
      </c>
      <c r="E112" s="160">
        <f>SUM(E113:E115)</f>
        <v>0</v>
      </c>
      <c r="F112" s="160">
        <f>SUM(F113:F115)</f>
        <v>0</v>
      </c>
      <c r="G112" s="173">
        <f>SUM(G113:G115)</f>
        <v>0</v>
      </c>
      <c r="H112" s="72">
        <f t="shared" si="6"/>
        <v>0</v>
      </c>
      <c r="I112" s="160">
        <f>SUM(I113:I115)</f>
        <v>0</v>
      </c>
      <c r="J112" s="160">
        <f>SUM(J113:J115)</f>
        <v>0</v>
      </c>
      <c r="K112" s="160">
        <f>SUM(K113:K115)</f>
        <v>0</v>
      </c>
      <c r="L112" s="162">
        <f>SUM(L113:L115)</f>
        <v>0</v>
      </c>
    </row>
    <row r="113" spans="1:12" x14ac:dyDescent="0.25">
      <c r="A113" s="44">
        <v>2251</v>
      </c>
      <c r="B113" s="71" t="s">
        <v>121</v>
      </c>
      <c r="C113" s="72">
        <f t="shared" si="5"/>
        <v>0</v>
      </c>
      <c r="D113" s="74"/>
      <c r="E113" s="74"/>
      <c r="F113" s="74"/>
      <c r="G113" s="157"/>
      <c r="H113" s="72">
        <f t="shared" si="6"/>
        <v>0</v>
      </c>
      <c r="I113" s="74"/>
      <c r="J113" s="74"/>
      <c r="K113" s="74"/>
      <c r="L113" s="158"/>
    </row>
    <row r="114" spans="1:12" ht="24" x14ac:dyDescent="0.25">
      <c r="A114" s="44">
        <v>2252</v>
      </c>
      <c r="B114" s="71" t="s">
        <v>122</v>
      </c>
      <c r="C114" s="72">
        <f>SUM(D114:G114)</f>
        <v>0</v>
      </c>
      <c r="D114" s="74"/>
      <c r="E114" s="74"/>
      <c r="F114" s="74"/>
      <c r="G114" s="157"/>
      <c r="H114" s="72">
        <f>SUM(I114:L114)</f>
        <v>0</v>
      </c>
      <c r="I114" s="74"/>
      <c r="J114" s="74"/>
      <c r="K114" s="74"/>
      <c r="L114" s="158"/>
    </row>
    <row r="115" spans="1:12" ht="24" x14ac:dyDescent="0.25">
      <c r="A115" s="44">
        <v>2259</v>
      </c>
      <c r="B115" s="71" t="s">
        <v>123</v>
      </c>
      <c r="C115" s="72">
        <f>SUM(D115:G115)</f>
        <v>0</v>
      </c>
      <c r="D115" s="74"/>
      <c r="E115" s="74"/>
      <c r="F115" s="74"/>
      <c r="G115" s="157"/>
      <c r="H115" s="72">
        <f>SUM(I115:L115)</f>
        <v>0</v>
      </c>
      <c r="I115" s="74"/>
      <c r="J115" s="74"/>
      <c r="K115" s="74"/>
      <c r="L115" s="158"/>
    </row>
    <row r="116" spans="1:12" x14ac:dyDescent="0.25">
      <c r="A116" s="159">
        <v>2260</v>
      </c>
      <c r="B116" s="71" t="s">
        <v>124</v>
      </c>
      <c r="C116" s="72">
        <f t="shared" ref="C116:C187" si="7">SUM(D116:G116)</f>
        <v>0</v>
      </c>
      <c r="D116" s="160">
        <f>SUM(D117:D121)</f>
        <v>0</v>
      </c>
      <c r="E116" s="160">
        <f>SUM(E117:E121)</f>
        <v>0</v>
      </c>
      <c r="F116" s="160">
        <f>SUM(F117:F121)</f>
        <v>0</v>
      </c>
      <c r="G116" s="161">
        <f>SUM(G117:G121)</f>
        <v>0</v>
      </c>
      <c r="H116" s="72">
        <f t="shared" ref="H116:H188" si="8">SUM(I116:L116)</f>
        <v>0</v>
      </c>
      <c r="I116" s="160">
        <f>SUM(I117:I121)</f>
        <v>0</v>
      </c>
      <c r="J116" s="160">
        <f>SUM(J117:J121)</f>
        <v>0</v>
      </c>
      <c r="K116" s="160">
        <f>SUM(K117:K121)</f>
        <v>0</v>
      </c>
      <c r="L116" s="162">
        <f>SUM(L117:L121)</f>
        <v>0</v>
      </c>
    </row>
    <row r="117" spans="1:12" x14ac:dyDescent="0.25">
      <c r="A117" s="44">
        <v>2261</v>
      </c>
      <c r="B117" s="71" t="s">
        <v>125</v>
      </c>
      <c r="C117" s="72">
        <f t="shared" si="7"/>
        <v>0</v>
      </c>
      <c r="D117" s="74"/>
      <c r="E117" s="74"/>
      <c r="F117" s="74"/>
      <c r="G117" s="157"/>
      <c r="H117" s="72">
        <f t="shared" si="8"/>
        <v>0</v>
      </c>
      <c r="I117" s="74"/>
      <c r="J117" s="74"/>
      <c r="K117" s="74"/>
      <c r="L117" s="158"/>
    </row>
    <row r="118" spans="1:12" x14ac:dyDescent="0.25">
      <c r="A118" s="44">
        <v>2262</v>
      </c>
      <c r="B118" s="71" t="s">
        <v>126</v>
      </c>
      <c r="C118" s="72">
        <f t="shared" si="7"/>
        <v>0</v>
      </c>
      <c r="D118" s="74"/>
      <c r="E118" s="74"/>
      <c r="F118" s="74"/>
      <c r="G118" s="157"/>
      <c r="H118" s="72">
        <f t="shared" si="8"/>
        <v>0</v>
      </c>
      <c r="I118" s="74"/>
      <c r="J118" s="74"/>
      <c r="K118" s="74"/>
      <c r="L118" s="158"/>
    </row>
    <row r="119" spans="1:12" x14ac:dyDescent="0.25">
      <c r="A119" s="44">
        <v>2263</v>
      </c>
      <c r="B119" s="71" t="s">
        <v>127</v>
      </c>
      <c r="C119" s="72">
        <f t="shared" si="7"/>
        <v>0</v>
      </c>
      <c r="D119" s="74"/>
      <c r="E119" s="74"/>
      <c r="F119" s="74"/>
      <c r="G119" s="157"/>
      <c r="H119" s="72">
        <f t="shared" si="8"/>
        <v>0</v>
      </c>
      <c r="I119" s="74"/>
      <c r="J119" s="74"/>
      <c r="K119" s="74"/>
      <c r="L119" s="158"/>
    </row>
    <row r="120" spans="1:12" ht="24" x14ac:dyDescent="0.25">
      <c r="A120" s="44">
        <v>2264</v>
      </c>
      <c r="B120" s="71" t="s">
        <v>128</v>
      </c>
      <c r="C120" s="72">
        <f t="shared" si="7"/>
        <v>0</v>
      </c>
      <c r="D120" s="74"/>
      <c r="E120" s="74"/>
      <c r="F120" s="74"/>
      <c r="G120" s="157"/>
      <c r="H120" s="72">
        <f t="shared" si="8"/>
        <v>0</v>
      </c>
      <c r="I120" s="74"/>
      <c r="J120" s="74"/>
      <c r="K120" s="74"/>
      <c r="L120" s="158"/>
    </row>
    <row r="121" spans="1:12" x14ac:dyDescent="0.25">
      <c r="A121" s="44">
        <v>2269</v>
      </c>
      <c r="B121" s="71" t="s">
        <v>129</v>
      </c>
      <c r="C121" s="72">
        <f t="shared" si="7"/>
        <v>0</v>
      </c>
      <c r="D121" s="74"/>
      <c r="E121" s="74"/>
      <c r="F121" s="74"/>
      <c r="G121" s="157"/>
      <c r="H121" s="72">
        <f t="shared" si="8"/>
        <v>0</v>
      </c>
      <c r="I121" s="74"/>
      <c r="J121" s="74"/>
      <c r="K121" s="74"/>
      <c r="L121" s="158"/>
    </row>
    <row r="122" spans="1:12" x14ac:dyDescent="0.25">
      <c r="A122" s="159">
        <v>2270</v>
      </c>
      <c r="B122" s="71" t="s">
        <v>130</v>
      </c>
      <c r="C122" s="72">
        <f t="shared" si="7"/>
        <v>0</v>
      </c>
      <c r="D122" s="160">
        <f>SUM(D123:D127)</f>
        <v>0</v>
      </c>
      <c r="E122" s="160">
        <f>SUM(E123:E127)</f>
        <v>0</v>
      </c>
      <c r="F122" s="160">
        <f>SUM(F123:F127)</f>
        <v>0</v>
      </c>
      <c r="G122" s="161">
        <f>SUM(G123:G127)</f>
        <v>0</v>
      </c>
      <c r="H122" s="72">
        <f t="shared" si="8"/>
        <v>0</v>
      </c>
      <c r="I122" s="160">
        <f>SUM(I123:I127)</f>
        <v>0</v>
      </c>
      <c r="J122" s="160">
        <f>SUM(J123:J127)</f>
        <v>0</v>
      </c>
      <c r="K122" s="160">
        <f>SUM(K123:K127)</f>
        <v>0</v>
      </c>
      <c r="L122" s="162">
        <f>SUM(L123:L127)</f>
        <v>0</v>
      </c>
    </row>
    <row r="123" spans="1:12" x14ac:dyDescent="0.25">
      <c r="A123" s="44">
        <v>2272</v>
      </c>
      <c r="B123" s="174" t="s">
        <v>131</v>
      </c>
      <c r="C123" s="72">
        <f t="shared" si="7"/>
        <v>0</v>
      </c>
      <c r="D123" s="74"/>
      <c r="E123" s="74"/>
      <c r="F123" s="74"/>
      <c r="G123" s="157"/>
      <c r="H123" s="72">
        <f t="shared" si="8"/>
        <v>0</v>
      </c>
      <c r="I123" s="74"/>
      <c r="J123" s="74"/>
      <c r="K123" s="74"/>
      <c r="L123" s="158"/>
    </row>
    <row r="124" spans="1:12" ht="24" x14ac:dyDescent="0.25">
      <c r="A124" s="44">
        <v>2274</v>
      </c>
      <c r="B124" s="175" t="s">
        <v>132</v>
      </c>
      <c r="C124" s="72">
        <f t="shared" si="7"/>
        <v>0</v>
      </c>
      <c r="D124" s="74"/>
      <c r="E124" s="74"/>
      <c r="F124" s="74"/>
      <c r="G124" s="157"/>
      <c r="H124" s="72">
        <f t="shared" si="8"/>
        <v>0</v>
      </c>
      <c r="I124" s="74"/>
      <c r="J124" s="74"/>
      <c r="K124" s="74"/>
      <c r="L124" s="158"/>
    </row>
    <row r="125" spans="1:12" ht="24" x14ac:dyDescent="0.25">
      <c r="A125" s="44">
        <v>2275</v>
      </c>
      <c r="B125" s="71" t="s">
        <v>133</v>
      </c>
      <c r="C125" s="72">
        <f t="shared" si="7"/>
        <v>0</v>
      </c>
      <c r="D125" s="74"/>
      <c r="E125" s="74"/>
      <c r="F125" s="74"/>
      <c r="G125" s="157"/>
      <c r="H125" s="72">
        <f t="shared" si="8"/>
        <v>0</v>
      </c>
      <c r="I125" s="74"/>
      <c r="J125" s="74"/>
      <c r="K125" s="74"/>
      <c r="L125" s="158"/>
    </row>
    <row r="126" spans="1:12" ht="36" x14ac:dyDescent="0.25">
      <c r="A126" s="44">
        <v>2276</v>
      </c>
      <c r="B126" s="71" t="s">
        <v>134</v>
      </c>
      <c r="C126" s="72">
        <f t="shared" si="7"/>
        <v>0</v>
      </c>
      <c r="D126" s="74"/>
      <c r="E126" s="74"/>
      <c r="F126" s="74"/>
      <c r="G126" s="157"/>
      <c r="H126" s="72">
        <f t="shared" si="8"/>
        <v>0</v>
      </c>
      <c r="I126" s="74"/>
      <c r="J126" s="74"/>
      <c r="K126" s="74"/>
      <c r="L126" s="158"/>
    </row>
    <row r="127" spans="1:12" ht="24" x14ac:dyDescent="0.25">
      <c r="A127" s="44">
        <v>2279</v>
      </c>
      <c r="B127" s="71" t="s">
        <v>135</v>
      </c>
      <c r="C127" s="72">
        <f t="shared" si="7"/>
        <v>0</v>
      </c>
      <c r="D127" s="74"/>
      <c r="E127" s="74"/>
      <c r="F127" s="74"/>
      <c r="G127" s="157"/>
      <c r="H127" s="72">
        <f t="shared" si="8"/>
        <v>0</v>
      </c>
      <c r="I127" s="74"/>
      <c r="J127" s="74"/>
      <c r="K127" s="74"/>
      <c r="L127" s="158"/>
    </row>
    <row r="128" spans="1:12" ht="24" x14ac:dyDescent="0.25">
      <c r="A128" s="168">
        <v>2280</v>
      </c>
      <c r="B128" s="65" t="s">
        <v>136</v>
      </c>
      <c r="C128" s="66">
        <f t="shared" ref="C128:L128" si="9">SUM(C129)</f>
        <v>0</v>
      </c>
      <c r="D128" s="169">
        <f t="shared" si="9"/>
        <v>0</v>
      </c>
      <c r="E128" s="169">
        <f t="shared" si="9"/>
        <v>0</v>
      </c>
      <c r="F128" s="169">
        <f t="shared" si="9"/>
        <v>0</v>
      </c>
      <c r="G128" s="169">
        <f t="shared" si="9"/>
        <v>0</v>
      </c>
      <c r="H128" s="66">
        <f t="shared" si="9"/>
        <v>0</v>
      </c>
      <c r="I128" s="169">
        <f t="shared" si="9"/>
        <v>0</v>
      </c>
      <c r="J128" s="169">
        <f t="shared" si="9"/>
        <v>0</v>
      </c>
      <c r="K128" s="169">
        <f t="shared" si="9"/>
        <v>0</v>
      </c>
      <c r="L128" s="176">
        <f t="shared" si="9"/>
        <v>0</v>
      </c>
    </row>
    <row r="129" spans="1:12" ht="24" x14ac:dyDescent="0.25">
      <c r="A129" s="44">
        <v>2283</v>
      </c>
      <c r="B129" s="71" t="s">
        <v>137</v>
      </c>
      <c r="C129" s="72">
        <f>SUM(D129:G129)</f>
        <v>0</v>
      </c>
      <c r="D129" s="74"/>
      <c r="E129" s="74"/>
      <c r="F129" s="74"/>
      <c r="G129" s="157"/>
      <c r="H129" s="72">
        <f>SUM(I129:L129)</f>
        <v>0</v>
      </c>
      <c r="I129" s="74"/>
      <c r="J129" s="74"/>
      <c r="K129" s="74"/>
      <c r="L129" s="158"/>
    </row>
    <row r="130" spans="1:12" ht="38.25" customHeight="1" x14ac:dyDescent="0.25">
      <c r="A130" s="56">
        <v>2300</v>
      </c>
      <c r="B130" s="147" t="s">
        <v>138</v>
      </c>
      <c r="C130" s="57">
        <f t="shared" si="7"/>
        <v>17556</v>
      </c>
      <c r="D130" s="63">
        <f>SUM(D131,D136,D140,D141,D144,D151,D159,D160,D163)</f>
        <v>17556</v>
      </c>
      <c r="E130" s="63">
        <f>SUM(E131,E136,E140,E141,E144,E151,E159,E160,E163)</f>
        <v>0</v>
      </c>
      <c r="F130" s="63">
        <f>SUM(F131,F136,F140,F141,F144,F151,F159,F160,F163)</f>
        <v>0</v>
      </c>
      <c r="G130" s="166">
        <f>SUM(G131,G136,G140,G141,G144,G151,G159,G160,G163)</f>
        <v>0</v>
      </c>
      <c r="H130" s="57">
        <f t="shared" si="8"/>
        <v>19315</v>
      </c>
      <c r="I130" s="63">
        <f>SUM(I131,I136,I140,I141,I144,I151,I159,I160,I163)</f>
        <v>19315</v>
      </c>
      <c r="J130" s="63">
        <f>SUM(J131,J136,J140,J141,J144,J151,J159,J160,J163)</f>
        <v>0</v>
      </c>
      <c r="K130" s="63">
        <f>SUM(K131,K136,K140,K141,K144,K151,K159,K160,K163)</f>
        <v>0</v>
      </c>
      <c r="L130" s="167">
        <f>SUM(L131,L136,L140,L141,L144,L151,L159,L160,L163)</f>
        <v>0</v>
      </c>
    </row>
    <row r="131" spans="1:12" ht="24" x14ac:dyDescent="0.25">
      <c r="A131" s="168">
        <v>2310</v>
      </c>
      <c r="B131" s="65" t="s">
        <v>139</v>
      </c>
      <c r="C131" s="66">
        <f t="shared" si="7"/>
        <v>0</v>
      </c>
      <c r="D131" s="169">
        <f>SUM(D132:D135)</f>
        <v>0</v>
      </c>
      <c r="E131" s="169">
        <f t="shared" ref="E131:L131" si="10">SUM(E132:E135)</f>
        <v>0</v>
      </c>
      <c r="F131" s="169">
        <f t="shared" si="10"/>
        <v>0</v>
      </c>
      <c r="G131" s="170">
        <f t="shared" si="10"/>
        <v>0</v>
      </c>
      <c r="H131" s="66">
        <f t="shared" si="8"/>
        <v>0</v>
      </c>
      <c r="I131" s="169">
        <f t="shared" si="10"/>
        <v>0</v>
      </c>
      <c r="J131" s="169">
        <f t="shared" si="10"/>
        <v>0</v>
      </c>
      <c r="K131" s="169">
        <f t="shared" si="10"/>
        <v>0</v>
      </c>
      <c r="L131" s="171">
        <f t="shared" si="10"/>
        <v>0</v>
      </c>
    </row>
    <row r="132" spans="1:12" x14ac:dyDescent="0.25">
      <c r="A132" s="44">
        <v>2311</v>
      </c>
      <c r="B132" s="71" t="s">
        <v>140</v>
      </c>
      <c r="C132" s="72">
        <f t="shared" si="7"/>
        <v>0</v>
      </c>
      <c r="D132" s="74"/>
      <c r="E132" s="74"/>
      <c r="F132" s="74"/>
      <c r="G132" s="157"/>
      <c r="H132" s="72">
        <f t="shared" si="8"/>
        <v>0</v>
      </c>
      <c r="I132" s="74"/>
      <c r="J132" s="74"/>
      <c r="K132" s="74"/>
      <c r="L132" s="158"/>
    </row>
    <row r="133" spans="1:12" x14ac:dyDescent="0.25">
      <c r="A133" s="44">
        <v>2312</v>
      </c>
      <c r="B133" s="71" t="s">
        <v>141</v>
      </c>
      <c r="C133" s="72">
        <f t="shared" si="7"/>
        <v>0</v>
      </c>
      <c r="D133" s="74"/>
      <c r="E133" s="74"/>
      <c r="F133" s="74"/>
      <c r="G133" s="157"/>
      <c r="H133" s="72">
        <f t="shared" si="8"/>
        <v>0</v>
      </c>
      <c r="I133" s="74"/>
      <c r="J133" s="74"/>
      <c r="K133" s="74"/>
      <c r="L133" s="158"/>
    </row>
    <row r="134" spans="1:12" x14ac:dyDescent="0.25">
      <c r="A134" s="44">
        <v>2313</v>
      </c>
      <c r="B134" s="71" t="s">
        <v>142</v>
      </c>
      <c r="C134" s="72">
        <f t="shared" si="7"/>
        <v>0</v>
      </c>
      <c r="D134" s="74"/>
      <c r="E134" s="74"/>
      <c r="F134" s="74"/>
      <c r="G134" s="157"/>
      <c r="H134" s="72">
        <f t="shared" si="8"/>
        <v>0</v>
      </c>
      <c r="I134" s="74"/>
      <c r="J134" s="74"/>
      <c r="K134" s="74"/>
      <c r="L134" s="158"/>
    </row>
    <row r="135" spans="1:12" ht="36" customHeight="1" x14ac:dyDescent="0.25">
      <c r="A135" s="44">
        <v>2314</v>
      </c>
      <c r="B135" s="71" t="s">
        <v>143</v>
      </c>
      <c r="C135" s="72">
        <f t="shared" si="7"/>
        <v>0</v>
      </c>
      <c r="D135" s="74"/>
      <c r="E135" s="74"/>
      <c r="F135" s="74"/>
      <c r="G135" s="157"/>
      <c r="H135" s="72">
        <f t="shared" si="8"/>
        <v>0</v>
      </c>
      <c r="I135" s="74"/>
      <c r="J135" s="74"/>
      <c r="K135" s="74"/>
      <c r="L135" s="158"/>
    </row>
    <row r="136" spans="1:12" x14ac:dyDescent="0.25">
      <c r="A136" s="159">
        <v>2320</v>
      </c>
      <c r="B136" s="71" t="s">
        <v>144</v>
      </c>
      <c r="C136" s="72">
        <f t="shared" si="7"/>
        <v>0</v>
      </c>
      <c r="D136" s="160">
        <f>SUM(D137:D139)</f>
        <v>0</v>
      </c>
      <c r="E136" s="160">
        <f>SUM(E137:E139)</f>
        <v>0</v>
      </c>
      <c r="F136" s="160">
        <f>SUM(F137:F139)</f>
        <v>0</v>
      </c>
      <c r="G136" s="161">
        <f>SUM(G137:G139)</f>
        <v>0</v>
      </c>
      <c r="H136" s="72">
        <f t="shared" si="8"/>
        <v>0</v>
      </c>
      <c r="I136" s="160">
        <f>SUM(I137:I139)</f>
        <v>0</v>
      </c>
      <c r="J136" s="160">
        <f>SUM(J137:J139)</f>
        <v>0</v>
      </c>
      <c r="K136" s="160">
        <f>SUM(K137:K139)</f>
        <v>0</v>
      </c>
      <c r="L136" s="162">
        <f>SUM(L137:L139)</f>
        <v>0</v>
      </c>
    </row>
    <row r="137" spans="1:12" x14ac:dyDescent="0.25">
      <c r="A137" s="44">
        <v>2321</v>
      </c>
      <c r="B137" s="71" t="s">
        <v>145</v>
      </c>
      <c r="C137" s="72">
        <f t="shared" si="7"/>
        <v>0</v>
      </c>
      <c r="D137" s="74"/>
      <c r="E137" s="74"/>
      <c r="F137" s="74"/>
      <c r="G137" s="157"/>
      <c r="H137" s="72">
        <f t="shared" si="8"/>
        <v>0</v>
      </c>
      <c r="I137" s="74"/>
      <c r="J137" s="74"/>
      <c r="K137" s="74"/>
      <c r="L137" s="158"/>
    </row>
    <row r="138" spans="1:12" x14ac:dyDescent="0.25">
      <c r="A138" s="44">
        <v>2322</v>
      </c>
      <c r="B138" s="71" t="s">
        <v>146</v>
      </c>
      <c r="C138" s="72">
        <f t="shared" si="7"/>
        <v>0</v>
      </c>
      <c r="D138" s="74"/>
      <c r="E138" s="74"/>
      <c r="F138" s="74"/>
      <c r="G138" s="157"/>
      <c r="H138" s="72">
        <f t="shared" si="8"/>
        <v>0</v>
      </c>
      <c r="I138" s="74"/>
      <c r="J138" s="74"/>
      <c r="K138" s="74"/>
      <c r="L138" s="158"/>
    </row>
    <row r="139" spans="1:12" ht="10.5" customHeight="1" x14ac:dyDescent="0.25">
      <c r="A139" s="44">
        <v>2329</v>
      </c>
      <c r="B139" s="71" t="s">
        <v>147</v>
      </c>
      <c r="C139" s="72">
        <f t="shared" si="7"/>
        <v>0</v>
      </c>
      <c r="D139" s="74"/>
      <c r="E139" s="74"/>
      <c r="F139" s="74"/>
      <c r="G139" s="157"/>
      <c r="H139" s="72">
        <f t="shared" si="8"/>
        <v>0</v>
      </c>
      <c r="I139" s="74"/>
      <c r="J139" s="74"/>
      <c r="K139" s="74"/>
      <c r="L139" s="158"/>
    </row>
    <row r="140" spans="1:12" x14ac:dyDescent="0.25">
      <c r="A140" s="159">
        <v>2330</v>
      </c>
      <c r="B140" s="71" t="s">
        <v>148</v>
      </c>
      <c r="C140" s="72">
        <f t="shared" si="7"/>
        <v>0</v>
      </c>
      <c r="D140" s="74"/>
      <c r="E140" s="74"/>
      <c r="F140" s="74"/>
      <c r="G140" s="157"/>
      <c r="H140" s="72">
        <f t="shared" si="8"/>
        <v>0</v>
      </c>
      <c r="I140" s="74"/>
      <c r="J140" s="74"/>
      <c r="K140" s="74"/>
      <c r="L140" s="158"/>
    </row>
    <row r="141" spans="1:12" ht="48" x14ac:dyDescent="0.25">
      <c r="A141" s="159">
        <v>2340</v>
      </c>
      <c r="B141" s="71" t="s">
        <v>149</v>
      </c>
      <c r="C141" s="72">
        <f t="shared" si="7"/>
        <v>0</v>
      </c>
      <c r="D141" s="160">
        <f>SUM(D142:D143)</f>
        <v>0</v>
      </c>
      <c r="E141" s="160">
        <f>SUM(E142:E143)</f>
        <v>0</v>
      </c>
      <c r="F141" s="160">
        <f>SUM(F142:F143)</f>
        <v>0</v>
      </c>
      <c r="G141" s="161">
        <f>SUM(G142:G143)</f>
        <v>0</v>
      </c>
      <c r="H141" s="72">
        <f t="shared" si="8"/>
        <v>0</v>
      </c>
      <c r="I141" s="160">
        <f>SUM(I142:I143)</f>
        <v>0</v>
      </c>
      <c r="J141" s="160">
        <f>SUM(J142:J143)</f>
        <v>0</v>
      </c>
      <c r="K141" s="160">
        <f>SUM(K142:K143)</f>
        <v>0</v>
      </c>
      <c r="L141" s="162">
        <f>SUM(L142:L143)</f>
        <v>0</v>
      </c>
    </row>
    <row r="142" spans="1:12" x14ac:dyDescent="0.25">
      <c r="A142" s="44">
        <v>2341</v>
      </c>
      <c r="B142" s="71" t="s">
        <v>150</v>
      </c>
      <c r="C142" s="72">
        <f t="shared" si="7"/>
        <v>0</v>
      </c>
      <c r="D142" s="74"/>
      <c r="E142" s="74"/>
      <c r="F142" s="74"/>
      <c r="G142" s="157"/>
      <c r="H142" s="72">
        <f t="shared" si="8"/>
        <v>0</v>
      </c>
      <c r="I142" s="74"/>
      <c r="J142" s="74"/>
      <c r="K142" s="74"/>
      <c r="L142" s="158"/>
    </row>
    <row r="143" spans="1:12" ht="24" x14ac:dyDescent="0.25">
      <c r="A143" s="44">
        <v>2344</v>
      </c>
      <c r="B143" s="71" t="s">
        <v>151</v>
      </c>
      <c r="C143" s="72">
        <f t="shared" si="7"/>
        <v>0</v>
      </c>
      <c r="D143" s="74"/>
      <c r="E143" s="74"/>
      <c r="F143" s="74"/>
      <c r="G143" s="157"/>
      <c r="H143" s="72">
        <f t="shared" si="8"/>
        <v>0</v>
      </c>
      <c r="I143" s="74"/>
      <c r="J143" s="74"/>
      <c r="K143" s="74"/>
      <c r="L143" s="158"/>
    </row>
    <row r="144" spans="1:12" ht="24" x14ac:dyDescent="0.25">
      <c r="A144" s="150">
        <v>2350</v>
      </c>
      <c r="B144" s="112" t="s">
        <v>152</v>
      </c>
      <c r="C144" s="117">
        <f t="shared" si="7"/>
        <v>0</v>
      </c>
      <c r="D144" s="151">
        <f>SUM(D145:D150)</f>
        <v>0</v>
      </c>
      <c r="E144" s="151">
        <f>SUM(E145:E150)</f>
        <v>0</v>
      </c>
      <c r="F144" s="151">
        <f>SUM(F145:F150)</f>
        <v>0</v>
      </c>
      <c r="G144" s="152">
        <f>SUM(G145:G150)</f>
        <v>0</v>
      </c>
      <c r="H144" s="117">
        <f t="shared" si="8"/>
        <v>0</v>
      </c>
      <c r="I144" s="151">
        <f>SUM(I145:I150)</f>
        <v>0</v>
      </c>
      <c r="J144" s="151">
        <f>SUM(J145:J150)</f>
        <v>0</v>
      </c>
      <c r="K144" s="151">
        <f>SUM(K145:K150)</f>
        <v>0</v>
      </c>
      <c r="L144" s="153">
        <f>SUM(L145:L150)</f>
        <v>0</v>
      </c>
    </row>
    <row r="145" spans="1:12" x14ac:dyDescent="0.25">
      <c r="A145" s="38">
        <v>2351</v>
      </c>
      <c r="B145" s="65" t="s">
        <v>153</v>
      </c>
      <c r="C145" s="66">
        <f t="shared" si="7"/>
        <v>0</v>
      </c>
      <c r="D145" s="68"/>
      <c r="E145" s="68"/>
      <c r="F145" s="68"/>
      <c r="G145" s="154"/>
      <c r="H145" s="66">
        <f t="shared" si="8"/>
        <v>0</v>
      </c>
      <c r="I145" s="68"/>
      <c r="J145" s="68"/>
      <c r="K145" s="68"/>
      <c r="L145" s="155"/>
    </row>
    <row r="146" spans="1:12" x14ac:dyDescent="0.25">
      <c r="A146" s="44">
        <v>2352</v>
      </c>
      <c r="B146" s="71" t="s">
        <v>154</v>
      </c>
      <c r="C146" s="72">
        <f t="shared" si="7"/>
        <v>0</v>
      </c>
      <c r="D146" s="74"/>
      <c r="E146" s="74"/>
      <c r="F146" s="74"/>
      <c r="G146" s="157"/>
      <c r="H146" s="72">
        <f t="shared" si="8"/>
        <v>0</v>
      </c>
      <c r="I146" s="74"/>
      <c r="J146" s="74"/>
      <c r="K146" s="74"/>
      <c r="L146" s="158"/>
    </row>
    <row r="147" spans="1:12" ht="24" x14ac:dyDescent="0.25">
      <c r="A147" s="44">
        <v>2353</v>
      </c>
      <c r="B147" s="71" t="s">
        <v>155</v>
      </c>
      <c r="C147" s="72">
        <f t="shared" si="7"/>
        <v>0</v>
      </c>
      <c r="D147" s="74"/>
      <c r="E147" s="74"/>
      <c r="F147" s="74"/>
      <c r="G147" s="157"/>
      <c r="H147" s="72">
        <f t="shared" si="8"/>
        <v>0</v>
      </c>
      <c r="I147" s="74"/>
      <c r="J147" s="74"/>
      <c r="K147" s="74"/>
      <c r="L147" s="158"/>
    </row>
    <row r="148" spans="1:12" ht="24" x14ac:dyDescent="0.25">
      <c r="A148" s="44">
        <v>2354</v>
      </c>
      <c r="B148" s="71" t="s">
        <v>156</v>
      </c>
      <c r="C148" s="72">
        <f t="shared" si="7"/>
        <v>0</v>
      </c>
      <c r="D148" s="74"/>
      <c r="E148" s="74"/>
      <c r="F148" s="74"/>
      <c r="G148" s="157"/>
      <c r="H148" s="72">
        <f t="shared" si="8"/>
        <v>0</v>
      </c>
      <c r="I148" s="74"/>
      <c r="J148" s="74"/>
      <c r="K148" s="74"/>
      <c r="L148" s="158"/>
    </row>
    <row r="149" spans="1:12" ht="24" x14ac:dyDescent="0.25">
      <c r="A149" s="44">
        <v>2355</v>
      </c>
      <c r="B149" s="71" t="s">
        <v>157</v>
      </c>
      <c r="C149" s="72">
        <f t="shared" si="7"/>
        <v>0</v>
      </c>
      <c r="D149" s="74"/>
      <c r="E149" s="74"/>
      <c r="F149" s="74"/>
      <c r="G149" s="157"/>
      <c r="H149" s="72">
        <f t="shared" si="8"/>
        <v>0</v>
      </c>
      <c r="I149" s="74"/>
      <c r="J149" s="74"/>
      <c r="K149" s="74"/>
      <c r="L149" s="158"/>
    </row>
    <row r="150" spans="1:12" ht="24" x14ac:dyDescent="0.25">
      <c r="A150" s="44">
        <v>2359</v>
      </c>
      <c r="B150" s="71" t="s">
        <v>158</v>
      </c>
      <c r="C150" s="72">
        <f t="shared" si="7"/>
        <v>0</v>
      </c>
      <c r="D150" s="74"/>
      <c r="E150" s="74"/>
      <c r="F150" s="74"/>
      <c r="G150" s="157"/>
      <c r="H150" s="72">
        <f t="shared" si="8"/>
        <v>0</v>
      </c>
      <c r="I150" s="74"/>
      <c r="J150" s="74"/>
      <c r="K150" s="74"/>
      <c r="L150" s="158"/>
    </row>
    <row r="151" spans="1:12" ht="24.75" customHeight="1" x14ac:dyDescent="0.25">
      <c r="A151" s="159">
        <v>2360</v>
      </c>
      <c r="B151" s="71" t="s">
        <v>159</v>
      </c>
      <c r="C151" s="72">
        <f t="shared" si="7"/>
        <v>17556</v>
      </c>
      <c r="D151" s="160">
        <f>SUM(D152:D158)</f>
        <v>17556</v>
      </c>
      <c r="E151" s="160">
        <f>SUM(E152:E158)</f>
        <v>0</v>
      </c>
      <c r="F151" s="160">
        <f>SUM(F152:F158)</f>
        <v>0</v>
      </c>
      <c r="G151" s="161">
        <f>SUM(G152:G158)</f>
        <v>0</v>
      </c>
      <c r="H151" s="72">
        <f t="shared" si="8"/>
        <v>19315</v>
      </c>
      <c r="I151" s="160">
        <f>SUM(I152:I158)</f>
        <v>19315</v>
      </c>
      <c r="J151" s="160">
        <f>SUM(J152:J158)</f>
        <v>0</v>
      </c>
      <c r="K151" s="160">
        <f>SUM(K152:K158)</f>
        <v>0</v>
      </c>
      <c r="L151" s="162">
        <f>SUM(L152:L158)</f>
        <v>0</v>
      </c>
    </row>
    <row r="152" spans="1:12" x14ac:dyDescent="0.25">
      <c r="A152" s="43">
        <v>2361</v>
      </c>
      <c r="B152" s="71" t="s">
        <v>160</v>
      </c>
      <c r="C152" s="72">
        <f t="shared" si="7"/>
        <v>0</v>
      </c>
      <c r="D152" s="74"/>
      <c r="E152" s="74"/>
      <c r="F152" s="74"/>
      <c r="G152" s="157"/>
      <c r="H152" s="72">
        <f t="shared" si="8"/>
        <v>0</v>
      </c>
      <c r="I152" s="74"/>
      <c r="J152" s="74"/>
      <c r="K152" s="74"/>
      <c r="L152" s="158"/>
    </row>
    <row r="153" spans="1:12" ht="24" x14ac:dyDescent="0.25">
      <c r="A153" s="43">
        <v>2362</v>
      </c>
      <c r="B153" s="71" t="s">
        <v>161</v>
      </c>
      <c r="C153" s="72">
        <f t="shared" si="7"/>
        <v>0</v>
      </c>
      <c r="D153" s="74"/>
      <c r="E153" s="74"/>
      <c r="F153" s="74"/>
      <c r="G153" s="157"/>
      <c r="H153" s="72">
        <f t="shared" si="8"/>
        <v>0</v>
      </c>
      <c r="I153" s="74"/>
      <c r="J153" s="74"/>
      <c r="K153" s="74"/>
      <c r="L153" s="158"/>
    </row>
    <row r="154" spans="1:12" x14ac:dyDescent="0.25">
      <c r="A154" s="43">
        <v>2363</v>
      </c>
      <c r="B154" s="71" t="s">
        <v>162</v>
      </c>
      <c r="C154" s="72">
        <f t="shared" si="7"/>
        <v>17556</v>
      </c>
      <c r="D154" s="74">
        <v>17556</v>
      </c>
      <c r="E154" s="74"/>
      <c r="F154" s="74"/>
      <c r="G154" s="157"/>
      <c r="H154" s="72">
        <f t="shared" si="8"/>
        <v>19315</v>
      </c>
      <c r="I154" s="74">
        <v>19315</v>
      </c>
      <c r="J154" s="74"/>
      <c r="K154" s="74"/>
      <c r="L154" s="158"/>
    </row>
    <row r="155" spans="1:12" x14ac:dyDescent="0.25">
      <c r="A155" s="43">
        <v>2364</v>
      </c>
      <c r="B155" s="71" t="s">
        <v>163</v>
      </c>
      <c r="C155" s="72">
        <f t="shared" si="7"/>
        <v>0</v>
      </c>
      <c r="D155" s="74"/>
      <c r="E155" s="74"/>
      <c r="F155" s="74"/>
      <c r="G155" s="157"/>
      <c r="H155" s="72">
        <f t="shared" si="8"/>
        <v>0</v>
      </c>
      <c r="I155" s="74"/>
      <c r="J155" s="74"/>
      <c r="K155" s="74"/>
      <c r="L155" s="158"/>
    </row>
    <row r="156" spans="1:12" ht="12.75" customHeight="1" x14ac:dyDescent="0.25">
      <c r="A156" s="43">
        <v>2365</v>
      </c>
      <c r="B156" s="71" t="s">
        <v>164</v>
      </c>
      <c r="C156" s="72">
        <f t="shared" si="7"/>
        <v>0</v>
      </c>
      <c r="D156" s="74"/>
      <c r="E156" s="74"/>
      <c r="F156" s="74"/>
      <c r="G156" s="157"/>
      <c r="H156" s="72">
        <f t="shared" si="8"/>
        <v>0</v>
      </c>
      <c r="I156" s="74"/>
      <c r="J156" s="74"/>
      <c r="K156" s="74"/>
      <c r="L156" s="158"/>
    </row>
    <row r="157" spans="1:12" ht="36" x14ac:dyDescent="0.25">
      <c r="A157" s="43">
        <v>2366</v>
      </c>
      <c r="B157" s="71" t="s">
        <v>165</v>
      </c>
      <c r="C157" s="72">
        <f t="shared" si="7"/>
        <v>0</v>
      </c>
      <c r="D157" s="74"/>
      <c r="E157" s="74"/>
      <c r="F157" s="74"/>
      <c r="G157" s="157"/>
      <c r="H157" s="72">
        <f t="shared" si="8"/>
        <v>0</v>
      </c>
      <c r="I157" s="74"/>
      <c r="J157" s="74"/>
      <c r="K157" s="74"/>
      <c r="L157" s="158"/>
    </row>
    <row r="158" spans="1:12" ht="48" x14ac:dyDescent="0.25">
      <c r="A158" s="43">
        <v>2369</v>
      </c>
      <c r="B158" s="71" t="s">
        <v>166</v>
      </c>
      <c r="C158" s="72">
        <f t="shared" si="7"/>
        <v>0</v>
      </c>
      <c r="D158" s="74"/>
      <c r="E158" s="74"/>
      <c r="F158" s="74"/>
      <c r="G158" s="157"/>
      <c r="H158" s="72">
        <f t="shared" si="8"/>
        <v>0</v>
      </c>
      <c r="I158" s="74"/>
      <c r="J158" s="74"/>
      <c r="K158" s="74"/>
      <c r="L158" s="158"/>
    </row>
    <row r="159" spans="1:12" x14ac:dyDescent="0.25">
      <c r="A159" s="150">
        <v>2370</v>
      </c>
      <c r="B159" s="112" t="s">
        <v>167</v>
      </c>
      <c r="C159" s="117">
        <f t="shared" si="7"/>
        <v>0</v>
      </c>
      <c r="D159" s="163"/>
      <c r="E159" s="163"/>
      <c r="F159" s="163"/>
      <c r="G159" s="164"/>
      <c r="H159" s="117">
        <f t="shared" si="8"/>
        <v>0</v>
      </c>
      <c r="I159" s="163"/>
      <c r="J159" s="163"/>
      <c r="K159" s="163"/>
      <c r="L159" s="165"/>
    </row>
    <row r="160" spans="1:12" x14ac:dyDescent="0.25">
      <c r="A160" s="150">
        <v>2380</v>
      </c>
      <c r="B160" s="112" t="s">
        <v>168</v>
      </c>
      <c r="C160" s="117">
        <f t="shared" si="7"/>
        <v>0</v>
      </c>
      <c r="D160" s="151">
        <f>SUM(D161:D162)</f>
        <v>0</v>
      </c>
      <c r="E160" s="151">
        <f>SUM(E161:E162)</f>
        <v>0</v>
      </c>
      <c r="F160" s="151">
        <f>SUM(F161:F162)</f>
        <v>0</v>
      </c>
      <c r="G160" s="152">
        <f>SUM(G161:G162)</f>
        <v>0</v>
      </c>
      <c r="H160" s="117">
        <f t="shared" si="8"/>
        <v>0</v>
      </c>
      <c r="I160" s="151">
        <f>SUM(I161:I162)</f>
        <v>0</v>
      </c>
      <c r="J160" s="151">
        <f>SUM(J161:J162)</f>
        <v>0</v>
      </c>
      <c r="K160" s="151">
        <f>SUM(K161:K162)</f>
        <v>0</v>
      </c>
      <c r="L160" s="153">
        <f>SUM(L161:L162)</f>
        <v>0</v>
      </c>
    </row>
    <row r="161" spans="1:12" x14ac:dyDescent="0.25">
      <c r="A161" s="37">
        <v>2381</v>
      </c>
      <c r="B161" s="65" t="s">
        <v>169</v>
      </c>
      <c r="C161" s="66">
        <f t="shared" si="7"/>
        <v>0</v>
      </c>
      <c r="D161" s="68"/>
      <c r="E161" s="68"/>
      <c r="F161" s="68"/>
      <c r="G161" s="154"/>
      <c r="H161" s="66">
        <f t="shared" si="8"/>
        <v>0</v>
      </c>
      <c r="I161" s="68"/>
      <c r="J161" s="68"/>
      <c r="K161" s="68"/>
      <c r="L161" s="155"/>
    </row>
    <row r="162" spans="1:12" ht="24" x14ac:dyDescent="0.25">
      <c r="A162" s="43">
        <v>2389</v>
      </c>
      <c r="B162" s="71" t="s">
        <v>170</v>
      </c>
      <c r="C162" s="72">
        <f t="shared" si="7"/>
        <v>0</v>
      </c>
      <c r="D162" s="74"/>
      <c r="E162" s="74"/>
      <c r="F162" s="74"/>
      <c r="G162" s="157"/>
      <c r="H162" s="72">
        <f t="shared" si="8"/>
        <v>0</v>
      </c>
      <c r="I162" s="74"/>
      <c r="J162" s="74"/>
      <c r="K162" s="74"/>
      <c r="L162" s="158"/>
    </row>
    <row r="163" spans="1:12" x14ac:dyDescent="0.25">
      <c r="A163" s="150">
        <v>2390</v>
      </c>
      <c r="B163" s="112" t="s">
        <v>171</v>
      </c>
      <c r="C163" s="117">
        <f t="shared" si="7"/>
        <v>0</v>
      </c>
      <c r="D163" s="163"/>
      <c r="E163" s="163"/>
      <c r="F163" s="163"/>
      <c r="G163" s="164"/>
      <c r="H163" s="117">
        <f t="shared" si="8"/>
        <v>0</v>
      </c>
      <c r="I163" s="163"/>
      <c r="J163" s="163"/>
      <c r="K163" s="163"/>
      <c r="L163" s="165"/>
    </row>
    <row r="164" spans="1:12" x14ac:dyDescent="0.25">
      <c r="A164" s="56">
        <v>2400</v>
      </c>
      <c r="B164" s="147" t="s">
        <v>172</v>
      </c>
      <c r="C164" s="57">
        <f t="shared" si="7"/>
        <v>0</v>
      </c>
      <c r="D164" s="177"/>
      <c r="E164" s="177"/>
      <c r="F164" s="177"/>
      <c r="G164" s="178"/>
      <c r="H164" s="57">
        <f t="shared" si="8"/>
        <v>0</v>
      </c>
      <c r="I164" s="177"/>
      <c r="J164" s="177"/>
      <c r="K164" s="177"/>
      <c r="L164" s="179"/>
    </row>
    <row r="165" spans="1:12" ht="24" x14ac:dyDescent="0.25">
      <c r="A165" s="56">
        <v>2500</v>
      </c>
      <c r="B165" s="147" t="s">
        <v>173</v>
      </c>
      <c r="C165" s="57">
        <f t="shared" si="7"/>
        <v>0</v>
      </c>
      <c r="D165" s="63">
        <f>SUM(D166,D171)</f>
        <v>0</v>
      </c>
      <c r="E165" s="63">
        <f t="shared" ref="E165:G165" si="11">SUM(E166,E171)</f>
        <v>0</v>
      </c>
      <c r="F165" s="63">
        <f t="shared" si="11"/>
        <v>0</v>
      </c>
      <c r="G165" s="63">
        <f t="shared" si="11"/>
        <v>0</v>
      </c>
      <c r="H165" s="57">
        <f t="shared" si="8"/>
        <v>0</v>
      </c>
      <c r="I165" s="63">
        <f>SUM(I166,I171)</f>
        <v>0</v>
      </c>
      <c r="J165" s="63">
        <f t="shared" ref="J165:L165" si="12">SUM(J166,J171)</f>
        <v>0</v>
      </c>
      <c r="K165" s="63">
        <f t="shared" si="12"/>
        <v>0</v>
      </c>
      <c r="L165" s="149">
        <f t="shared" si="12"/>
        <v>0</v>
      </c>
    </row>
    <row r="166" spans="1:12" ht="16.5" customHeight="1" x14ac:dyDescent="0.25">
      <c r="A166" s="168">
        <v>2510</v>
      </c>
      <c r="B166" s="65" t="s">
        <v>174</v>
      </c>
      <c r="C166" s="66">
        <f t="shared" si="7"/>
        <v>0</v>
      </c>
      <c r="D166" s="169">
        <f>SUM(D167:D170)</f>
        <v>0</v>
      </c>
      <c r="E166" s="169">
        <f t="shared" ref="E166:G166" si="13">SUM(E167:E170)</f>
        <v>0</v>
      </c>
      <c r="F166" s="169">
        <f t="shared" si="13"/>
        <v>0</v>
      </c>
      <c r="G166" s="169">
        <f t="shared" si="13"/>
        <v>0</v>
      </c>
      <c r="H166" s="66">
        <f t="shared" si="8"/>
        <v>0</v>
      </c>
      <c r="I166" s="169">
        <f>SUM(I167:I170)</f>
        <v>0</v>
      </c>
      <c r="J166" s="169">
        <f t="shared" ref="J166:L166" si="14">SUM(J167:J170)</f>
        <v>0</v>
      </c>
      <c r="K166" s="169">
        <f t="shared" si="14"/>
        <v>0</v>
      </c>
      <c r="L166" s="180">
        <f t="shared" si="14"/>
        <v>0</v>
      </c>
    </row>
    <row r="167" spans="1:12" ht="24" x14ac:dyDescent="0.25">
      <c r="A167" s="44">
        <v>2512</v>
      </c>
      <c r="B167" s="71" t="s">
        <v>175</v>
      </c>
      <c r="C167" s="72">
        <f t="shared" si="7"/>
        <v>0</v>
      </c>
      <c r="D167" s="74"/>
      <c r="E167" s="74"/>
      <c r="F167" s="74"/>
      <c r="G167" s="157"/>
      <c r="H167" s="72">
        <f t="shared" si="8"/>
        <v>0</v>
      </c>
      <c r="I167" s="74"/>
      <c r="J167" s="74"/>
      <c r="K167" s="74"/>
      <c r="L167" s="158"/>
    </row>
    <row r="168" spans="1:12" ht="36" x14ac:dyDescent="0.25">
      <c r="A168" s="44">
        <v>2513</v>
      </c>
      <c r="B168" s="71" t="s">
        <v>176</v>
      </c>
      <c r="C168" s="72">
        <f t="shared" si="7"/>
        <v>0</v>
      </c>
      <c r="D168" s="74"/>
      <c r="E168" s="74"/>
      <c r="F168" s="74"/>
      <c r="G168" s="157"/>
      <c r="H168" s="72">
        <f t="shared" si="8"/>
        <v>0</v>
      </c>
      <c r="I168" s="74"/>
      <c r="J168" s="74"/>
      <c r="K168" s="74"/>
      <c r="L168" s="158"/>
    </row>
    <row r="169" spans="1:12" ht="24" x14ac:dyDescent="0.25">
      <c r="A169" s="44">
        <v>2515</v>
      </c>
      <c r="B169" s="71" t="s">
        <v>177</v>
      </c>
      <c r="C169" s="72">
        <f t="shared" si="7"/>
        <v>0</v>
      </c>
      <c r="D169" s="74"/>
      <c r="E169" s="74"/>
      <c r="F169" s="74"/>
      <c r="G169" s="157"/>
      <c r="H169" s="72">
        <f t="shared" si="8"/>
        <v>0</v>
      </c>
      <c r="I169" s="74"/>
      <c r="J169" s="74"/>
      <c r="K169" s="74"/>
      <c r="L169" s="158"/>
    </row>
    <row r="170" spans="1:12" ht="24" x14ac:dyDescent="0.25">
      <c r="A170" s="44">
        <v>2519</v>
      </c>
      <c r="B170" s="71" t="s">
        <v>178</v>
      </c>
      <c r="C170" s="72">
        <f t="shared" si="7"/>
        <v>0</v>
      </c>
      <c r="D170" s="74"/>
      <c r="E170" s="74"/>
      <c r="F170" s="74"/>
      <c r="G170" s="157"/>
      <c r="H170" s="72">
        <f t="shared" si="8"/>
        <v>0</v>
      </c>
      <c r="I170" s="74"/>
      <c r="J170" s="74"/>
      <c r="K170" s="74"/>
      <c r="L170" s="158"/>
    </row>
    <row r="171" spans="1:12" ht="24" x14ac:dyDescent="0.25">
      <c r="A171" s="159">
        <v>2520</v>
      </c>
      <c r="B171" s="71" t="s">
        <v>179</v>
      </c>
      <c r="C171" s="72">
        <f t="shared" si="7"/>
        <v>0</v>
      </c>
      <c r="D171" s="74"/>
      <c r="E171" s="74"/>
      <c r="F171" s="74"/>
      <c r="G171" s="157"/>
      <c r="H171" s="72">
        <f t="shared" si="8"/>
        <v>0</v>
      </c>
      <c r="I171" s="74"/>
      <c r="J171" s="74"/>
      <c r="K171" s="74"/>
      <c r="L171" s="158"/>
    </row>
    <row r="172" spans="1:12" s="182" customFormat="1" ht="36" customHeight="1" x14ac:dyDescent="0.25">
      <c r="A172" s="19">
        <v>2800</v>
      </c>
      <c r="B172" s="65" t="s">
        <v>180</v>
      </c>
      <c r="C172" s="66">
        <f t="shared" si="7"/>
        <v>0</v>
      </c>
      <c r="D172" s="40"/>
      <c r="E172" s="40"/>
      <c r="F172" s="40"/>
      <c r="G172" s="41"/>
      <c r="H172" s="66">
        <f t="shared" si="8"/>
        <v>0</v>
      </c>
      <c r="I172" s="40"/>
      <c r="J172" s="40"/>
      <c r="K172" s="40"/>
      <c r="L172" s="42"/>
    </row>
    <row r="173" spans="1:12" x14ac:dyDescent="0.25">
      <c r="A173" s="142">
        <v>3000</v>
      </c>
      <c r="B173" s="142" t="s">
        <v>181</v>
      </c>
      <c r="C173" s="143">
        <f t="shared" si="7"/>
        <v>0</v>
      </c>
      <c r="D173" s="144">
        <f>SUM(D174,D184)</f>
        <v>0</v>
      </c>
      <c r="E173" s="144">
        <f>SUM(E174,E184)</f>
        <v>0</v>
      </c>
      <c r="F173" s="144">
        <f>SUM(F174,F184)</f>
        <v>0</v>
      </c>
      <c r="G173" s="145">
        <f>SUM(G174,G184)</f>
        <v>0</v>
      </c>
      <c r="H173" s="143">
        <f t="shared" si="8"/>
        <v>0</v>
      </c>
      <c r="I173" s="144">
        <f>SUM(I174,I184)</f>
        <v>0</v>
      </c>
      <c r="J173" s="144">
        <f>SUM(J174,J184)</f>
        <v>0</v>
      </c>
      <c r="K173" s="144">
        <f>SUM(K174,K184)</f>
        <v>0</v>
      </c>
      <c r="L173" s="146">
        <f>SUM(L174,L184)</f>
        <v>0</v>
      </c>
    </row>
    <row r="174" spans="1:12" ht="24" x14ac:dyDescent="0.25">
      <c r="A174" s="56">
        <v>3200</v>
      </c>
      <c r="B174" s="183" t="s">
        <v>182</v>
      </c>
      <c r="C174" s="184">
        <f t="shared" si="7"/>
        <v>0</v>
      </c>
      <c r="D174" s="63">
        <f>SUM(D175,D179)</f>
        <v>0</v>
      </c>
      <c r="E174" s="63">
        <f t="shared" ref="E174:G174" si="15">SUM(E175,E179)</f>
        <v>0</v>
      </c>
      <c r="F174" s="63">
        <f t="shared" si="15"/>
        <v>0</v>
      </c>
      <c r="G174" s="63">
        <f t="shared" si="15"/>
        <v>0</v>
      </c>
      <c r="H174" s="57">
        <f t="shared" si="8"/>
        <v>0</v>
      </c>
      <c r="I174" s="63">
        <f>SUM(I175,I179)</f>
        <v>0</v>
      </c>
      <c r="J174" s="63">
        <f t="shared" ref="J174:L174" si="16">SUM(J175,J179)</f>
        <v>0</v>
      </c>
      <c r="K174" s="63">
        <f t="shared" si="16"/>
        <v>0</v>
      </c>
      <c r="L174" s="149">
        <f t="shared" si="16"/>
        <v>0</v>
      </c>
    </row>
    <row r="175" spans="1:12" ht="36" x14ac:dyDescent="0.25">
      <c r="A175" s="168">
        <v>3260</v>
      </c>
      <c r="B175" s="65" t="s">
        <v>183</v>
      </c>
      <c r="C175" s="66">
        <f t="shared" si="7"/>
        <v>0</v>
      </c>
      <c r="D175" s="169">
        <f>SUM(D176:D178)</f>
        <v>0</v>
      </c>
      <c r="E175" s="169">
        <f>SUM(E176:E178)</f>
        <v>0</v>
      </c>
      <c r="F175" s="169">
        <f>SUM(F176:F178)</f>
        <v>0</v>
      </c>
      <c r="G175" s="170">
        <f>SUM(G176:G178)</f>
        <v>0</v>
      </c>
      <c r="H175" s="66">
        <f t="shared" si="8"/>
        <v>0</v>
      </c>
      <c r="I175" s="169">
        <f>SUM(I176:I178)</f>
        <v>0</v>
      </c>
      <c r="J175" s="169">
        <f>SUM(J176:J178)</f>
        <v>0</v>
      </c>
      <c r="K175" s="169">
        <f>SUM(K176:K178)</f>
        <v>0</v>
      </c>
      <c r="L175" s="171">
        <f>SUM(L176:L178)</f>
        <v>0</v>
      </c>
    </row>
    <row r="176" spans="1:12" ht="24" x14ac:dyDescent="0.25">
      <c r="A176" s="44">
        <v>3261</v>
      </c>
      <c r="B176" s="71" t="s">
        <v>184</v>
      </c>
      <c r="C176" s="72">
        <f>SUM(D176:G176)</f>
        <v>0</v>
      </c>
      <c r="D176" s="74"/>
      <c r="E176" s="74"/>
      <c r="F176" s="74"/>
      <c r="G176" s="157"/>
      <c r="H176" s="72">
        <f>SUM(I176:L176)</f>
        <v>0</v>
      </c>
      <c r="I176" s="74"/>
      <c r="J176" s="74"/>
      <c r="K176" s="74"/>
      <c r="L176" s="158"/>
    </row>
    <row r="177" spans="1:12" ht="36" x14ac:dyDescent="0.25">
      <c r="A177" s="44">
        <v>3262</v>
      </c>
      <c r="B177" s="71" t="s">
        <v>185</v>
      </c>
      <c r="C177" s="72">
        <f>SUM(D177:G177)</f>
        <v>0</v>
      </c>
      <c r="D177" s="74"/>
      <c r="E177" s="74"/>
      <c r="F177" s="74"/>
      <c r="G177" s="157"/>
      <c r="H177" s="72">
        <f>SUM(I177:L177)</f>
        <v>0</v>
      </c>
      <c r="I177" s="74"/>
      <c r="J177" s="74"/>
      <c r="K177" s="74"/>
      <c r="L177" s="158"/>
    </row>
    <row r="178" spans="1:12" ht="24" x14ac:dyDescent="0.25">
      <c r="A178" s="44">
        <v>3263</v>
      </c>
      <c r="B178" s="71" t="s">
        <v>186</v>
      </c>
      <c r="C178" s="72">
        <f>SUM(D178:G178)</f>
        <v>0</v>
      </c>
      <c r="D178" s="74"/>
      <c r="E178" s="74"/>
      <c r="F178" s="74"/>
      <c r="G178" s="157"/>
      <c r="H178" s="72">
        <f>SUM(I178:L178)</f>
        <v>0</v>
      </c>
      <c r="I178" s="74"/>
      <c r="J178" s="74"/>
      <c r="K178" s="74"/>
      <c r="L178" s="158"/>
    </row>
    <row r="179" spans="1:12" ht="84" x14ac:dyDescent="0.25">
      <c r="A179" s="168">
        <v>3290</v>
      </c>
      <c r="B179" s="65" t="s">
        <v>187</v>
      </c>
      <c r="C179" s="185">
        <f t="shared" ref="C179:C183" si="17">SUM(D179:G179)</f>
        <v>0</v>
      </c>
      <c r="D179" s="169">
        <f>SUM(D180:D183)</f>
        <v>0</v>
      </c>
      <c r="E179" s="169">
        <f t="shared" ref="E179:G179" si="18">SUM(E180:E183)</f>
        <v>0</v>
      </c>
      <c r="F179" s="169">
        <f t="shared" si="18"/>
        <v>0</v>
      </c>
      <c r="G179" s="169">
        <f t="shared" si="18"/>
        <v>0</v>
      </c>
      <c r="H179" s="185">
        <f t="shared" ref="H179:H183" si="19">SUM(I179:L179)</f>
        <v>0</v>
      </c>
      <c r="I179" s="169">
        <f>SUM(I180:I183)</f>
        <v>0</v>
      </c>
      <c r="J179" s="169">
        <f t="shared" ref="J179:L179" si="20">SUM(J180:J183)</f>
        <v>0</v>
      </c>
      <c r="K179" s="169">
        <f t="shared" si="20"/>
        <v>0</v>
      </c>
      <c r="L179" s="186">
        <f t="shared" si="20"/>
        <v>0</v>
      </c>
    </row>
    <row r="180" spans="1:12" ht="72" x14ac:dyDescent="0.25">
      <c r="A180" s="44">
        <v>3291</v>
      </c>
      <c r="B180" s="71" t="s">
        <v>188</v>
      </c>
      <c r="C180" s="72">
        <f t="shared" si="17"/>
        <v>0</v>
      </c>
      <c r="D180" s="74"/>
      <c r="E180" s="74"/>
      <c r="F180" s="74"/>
      <c r="G180" s="187"/>
      <c r="H180" s="72">
        <f t="shared" si="19"/>
        <v>0</v>
      </c>
      <c r="I180" s="74"/>
      <c r="J180" s="74"/>
      <c r="K180" s="74"/>
      <c r="L180" s="158"/>
    </row>
    <row r="181" spans="1:12" ht="72" x14ac:dyDescent="0.25">
      <c r="A181" s="44">
        <v>3292</v>
      </c>
      <c r="B181" s="71" t="s">
        <v>189</v>
      </c>
      <c r="C181" s="72">
        <f t="shared" si="17"/>
        <v>0</v>
      </c>
      <c r="D181" s="74"/>
      <c r="E181" s="74"/>
      <c r="F181" s="74"/>
      <c r="G181" s="187"/>
      <c r="H181" s="72">
        <f t="shared" si="19"/>
        <v>0</v>
      </c>
      <c r="I181" s="74"/>
      <c r="J181" s="74"/>
      <c r="K181" s="74"/>
      <c r="L181" s="158"/>
    </row>
    <row r="182" spans="1:12" ht="72" x14ac:dyDescent="0.25">
      <c r="A182" s="44">
        <v>3293</v>
      </c>
      <c r="B182" s="71" t="s">
        <v>190</v>
      </c>
      <c r="C182" s="72">
        <f t="shared" si="17"/>
        <v>0</v>
      </c>
      <c r="D182" s="74"/>
      <c r="E182" s="74"/>
      <c r="F182" s="74"/>
      <c r="G182" s="187"/>
      <c r="H182" s="72">
        <f t="shared" si="19"/>
        <v>0</v>
      </c>
      <c r="I182" s="74"/>
      <c r="J182" s="74"/>
      <c r="K182" s="74"/>
      <c r="L182" s="158"/>
    </row>
    <row r="183" spans="1:12" ht="60" x14ac:dyDescent="0.25">
      <c r="A183" s="188">
        <v>3294</v>
      </c>
      <c r="B183" s="71" t="s">
        <v>191</v>
      </c>
      <c r="C183" s="185">
        <f t="shared" si="17"/>
        <v>0</v>
      </c>
      <c r="D183" s="189"/>
      <c r="E183" s="189"/>
      <c r="F183" s="189"/>
      <c r="G183" s="190"/>
      <c r="H183" s="185">
        <f t="shared" si="19"/>
        <v>0</v>
      </c>
      <c r="I183" s="189"/>
      <c r="J183" s="189"/>
      <c r="K183" s="189"/>
      <c r="L183" s="191"/>
    </row>
    <row r="184" spans="1:12" ht="48" x14ac:dyDescent="0.25">
      <c r="A184" s="192">
        <v>3300</v>
      </c>
      <c r="B184" s="183" t="s">
        <v>192</v>
      </c>
      <c r="C184" s="193">
        <f t="shared" si="7"/>
        <v>0</v>
      </c>
      <c r="D184" s="194">
        <f>SUM(D185:D186)</f>
        <v>0</v>
      </c>
      <c r="E184" s="194">
        <f t="shared" ref="E184:G184" si="21">SUM(E185:E186)</f>
        <v>0</v>
      </c>
      <c r="F184" s="194">
        <f t="shared" si="21"/>
        <v>0</v>
      </c>
      <c r="G184" s="194">
        <f t="shared" si="21"/>
        <v>0</v>
      </c>
      <c r="H184" s="193">
        <f t="shared" si="8"/>
        <v>0</v>
      </c>
      <c r="I184" s="194">
        <f>SUM(I185:I186)</f>
        <v>0</v>
      </c>
      <c r="J184" s="194">
        <f t="shared" ref="J184:L184" si="22">SUM(J185:J186)</f>
        <v>0</v>
      </c>
      <c r="K184" s="194">
        <f t="shared" si="22"/>
        <v>0</v>
      </c>
      <c r="L184" s="149">
        <f t="shared" si="22"/>
        <v>0</v>
      </c>
    </row>
    <row r="185" spans="1:12" ht="48" x14ac:dyDescent="0.25">
      <c r="A185" s="111">
        <v>3310</v>
      </c>
      <c r="B185" s="112" t="s">
        <v>193</v>
      </c>
      <c r="C185" s="195">
        <f t="shared" si="7"/>
        <v>0</v>
      </c>
      <c r="D185" s="163"/>
      <c r="E185" s="163"/>
      <c r="F185" s="163"/>
      <c r="G185" s="164"/>
      <c r="H185" s="195">
        <f t="shared" si="8"/>
        <v>0</v>
      </c>
      <c r="I185" s="163"/>
      <c r="J185" s="163"/>
      <c r="K185" s="163"/>
      <c r="L185" s="165"/>
    </row>
    <row r="186" spans="1:12" ht="48.75" customHeight="1" x14ac:dyDescent="0.25">
      <c r="A186" s="38">
        <v>3320</v>
      </c>
      <c r="B186" s="65" t="s">
        <v>194</v>
      </c>
      <c r="C186" s="66">
        <f t="shared" si="7"/>
        <v>0</v>
      </c>
      <c r="D186" s="68"/>
      <c r="E186" s="68"/>
      <c r="F186" s="68"/>
      <c r="G186" s="154"/>
      <c r="H186" s="66">
        <f t="shared" si="8"/>
        <v>0</v>
      </c>
      <c r="I186" s="68"/>
      <c r="J186" s="68"/>
      <c r="K186" s="68"/>
      <c r="L186" s="155"/>
    </row>
    <row r="187" spans="1:12" x14ac:dyDescent="0.25">
      <c r="A187" s="196">
        <v>4000</v>
      </c>
      <c r="B187" s="142" t="s">
        <v>195</v>
      </c>
      <c r="C187" s="143">
        <f t="shared" si="7"/>
        <v>0</v>
      </c>
      <c r="D187" s="144">
        <f>SUM(D188,D191)</f>
        <v>0</v>
      </c>
      <c r="E187" s="144">
        <f>SUM(E188,E191)</f>
        <v>0</v>
      </c>
      <c r="F187" s="144">
        <f>SUM(F188,F191)</f>
        <v>0</v>
      </c>
      <c r="G187" s="145">
        <f>SUM(G188,G191)</f>
        <v>0</v>
      </c>
      <c r="H187" s="143">
        <f t="shared" si="8"/>
        <v>0</v>
      </c>
      <c r="I187" s="144">
        <f>SUM(I188,I191)</f>
        <v>0</v>
      </c>
      <c r="J187" s="144">
        <f>SUM(J188,J191)</f>
        <v>0</v>
      </c>
      <c r="K187" s="144">
        <f>SUM(K188,K191)</f>
        <v>0</v>
      </c>
      <c r="L187" s="146">
        <f>SUM(L188,L191)</f>
        <v>0</v>
      </c>
    </row>
    <row r="188" spans="1:12" ht="24" x14ac:dyDescent="0.25">
      <c r="A188" s="197">
        <v>4200</v>
      </c>
      <c r="B188" s="147" t="s">
        <v>196</v>
      </c>
      <c r="C188" s="57">
        <f>SUM(D188:G188)</f>
        <v>0</v>
      </c>
      <c r="D188" s="63">
        <f>SUM(D189,D190)</f>
        <v>0</v>
      </c>
      <c r="E188" s="63">
        <f>SUM(E189,E190)</f>
        <v>0</v>
      </c>
      <c r="F188" s="63">
        <f>SUM(F189,F190)</f>
        <v>0</v>
      </c>
      <c r="G188" s="166">
        <f>SUM(G189,G190)</f>
        <v>0</v>
      </c>
      <c r="H188" s="57">
        <f t="shared" si="8"/>
        <v>0</v>
      </c>
      <c r="I188" s="63">
        <f>SUM(I189,I190)</f>
        <v>0</v>
      </c>
      <c r="J188" s="63">
        <f>SUM(J189,J190)</f>
        <v>0</v>
      </c>
      <c r="K188" s="63">
        <f>SUM(K189,K190)</f>
        <v>0</v>
      </c>
      <c r="L188" s="167">
        <f>SUM(L189,L190)</f>
        <v>0</v>
      </c>
    </row>
    <row r="189" spans="1:12" ht="36" x14ac:dyDescent="0.25">
      <c r="A189" s="168">
        <v>4240</v>
      </c>
      <c r="B189" s="65" t="s">
        <v>197</v>
      </c>
      <c r="C189" s="66">
        <f t="shared" ref="C189:C264" si="23">SUM(D189:G189)</f>
        <v>0</v>
      </c>
      <c r="D189" s="68"/>
      <c r="E189" s="68"/>
      <c r="F189" s="68"/>
      <c r="G189" s="154"/>
      <c r="H189" s="66">
        <f t="shared" ref="H189:H263" si="24">SUM(I189:L189)</f>
        <v>0</v>
      </c>
      <c r="I189" s="68"/>
      <c r="J189" s="68"/>
      <c r="K189" s="68"/>
      <c r="L189" s="155"/>
    </row>
    <row r="190" spans="1:12" ht="24" x14ac:dyDescent="0.25">
      <c r="A190" s="159">
        <v>4250</v>
      </c>
      <c r="B190" s="71" t="s">
        <v>198</v>
      </c>
      <c r="C190" s="72">
        <f t="shared" si="23"/>
        <v>0</v>
      </c>
      <c r="D190" s="74"/>
      <c r="E190" s="74"/>
      <c r="F190" s="74"/>
      <c r="G190" s="157"/>
      <c r="H190" s="72">
        <f t="shared" si="24"/>
        <v>0</v>
      </c>
      <c r="I190" s="74"/>
      <c r="J190" s="74"/>
      <c r="K190" s="74"/>
      <c r="L190" s="158"/>
    </row>
    <row r="191" spans="1:12" x14ac:dyDescent="0.25">
      <c r="A191" s="56">
        <v>4300</v>
      </c>
      <c r="B191" s="147" t="s">
        <v>199</v>
      </c>
      <c r="C191" s="57">
        <f t="shared" si="23"/>
        <v>0</v>
      </c>
      <c r="D191" s="63">
        <f>SUM(D192)</f>
        <v>0</v>
      </c>
      <c r="E191" s="63">
        <f>SUM(E192)</f>
        <v>0</v>
      </c>
      <c r="F191" s="63">
        <f>SUM(F192)</f>
        <v>0</v>
      </c>
      <c r="G191" s="166">
        <f>SUM(G192)</f>
        <v>0</v>
      </c>
      <c r="H191" s="57">
        <f t="shared" si="24"/>
        <v>0</v>
      </c>
      <c r="I191" s="63">
        <f>SUM(I192)</f>
        <v>0</v>
      </c>
      <c r="J191" s="63">
        <f>SUM(J192)</f>
        <v>0</v>
      </c>
      <c r="K191" s="63">
        <f>SUM(K192)</f>
        <v>0</v>
      </c>
      <c r="L191" s="167">
        <f>SUM(L192)</f>
        <v>0</v>
      </c>
    </row>
    <row r="192" spans="1:12" ht="24" x14ac:dyDescent="0.25">
      <c r="A192" s="168">
        <v>4310</v>
      </c>
      <c r="B192" s="65" t="s">
        <v>200</v>
      </c>
      <c r="C192" s="66">
        <f>SUM(D192:G192)</f>
        <v>0</v>
      </c>
      <c r="D192" s="169">
        <f>SUM(D193:D193)</f>
        <v>0</v>
      </c>
      <c r="E192" s="169">
        <f>SUM(E193:E193)</f>
        <v>0</v>
      </c>
      <c r="F192" s="169">
        <f>SUM(F193:F193)</f>
        <v>0</v>
      </c>
      <c r="G192" s="170">
        <f>SUM(G193:G193)</f>
        <v>0</v>
      </c>
      <c r="H192" s="66">
        <f t="shared" si="24"/>
        <v>0</v>
      </c>
      <c r="I192" s="169">
        <f>SUM(I193:I193)</f>
        <v>0</v>
      </c>
      <c r="J192" s="169">
        <f>SUM(J193:J193)</f>
        <v>0</v>
      </c>
      <c r="K192" s="169">
        <f>SUM(K193:K193)</f>
        <v>0</v>
      </c>
      <c r="L192" s="171">
        <f>SUM(L193:L193)</f>
        <v>0</v>
      </c>
    </row>
    <row r="193" spans="1:12" ht="36" x14ac:dyDescent="0.25">
      <c r="A193" s="44">
        <v>4311</v>
      </c>
      <c r="B193" s="71" t="s">
        <v>201</v>
      </c>
      <c r="C193" s="72">
        <f t="shared" si="23"/>
        <v>0</v>
      </c>
      <c r="D193" s="74"/>
      <c r="E193" s="74"/>
      <c r="F193" s="74"/>
      <c r="G193" s="157"/>
      <c r="H193" s="72">
        <f t="shared" si="24"/>
        <v>0</v>
      </c>
      <c r="I193" s="74"/>
      <c r="J193" s="74"/>
      <c r="K193" s="74"/>
      <c r="L193" s="158"/>
    </row>
    <row r="194" spans="1:12" s="24" customFormat="1" ht="24" x14ac:dyDescent="0.25">
      <c r="A194" s="198"/>
      <c r="B194" s="19" t="s">
        <v>202</v>
      </c>
      <c r="C194" s="138">
        <f t="shared" si="23"/>
        <v>0</v>
      </c>
      <c r="D194" s="139">
        <f>SUM(D195,D230,D269)</f>
        <v>0</v>
      </c>
      <c r="E194" s="139">
        <f>SUM(E195,E230,E269)</f>
        <v>0</v>
      </c>
      <c r="F194" s="139">
        <f>SUM(F195,F230,F269)</f>
        <v>0</v>
      </c>
      <c r="G194" s="139">
        <f>SUM(G195,G230,G269)</f>
        <v>0</v>
      </c>
      <c r="H194" s="138">
        <f t="shared" si="24"/>
        <v>0</v>
      </c>
      <c r="I194" s="139">
        <f>SUM(I195,I230,I269)</f>
        <v>0</v>
      </c>
      <c r="J194" s="139">
        <f>SUM(J195,J230,J269)</f>
        <v>0</v>
      </c>
      <c r="K194" s="139">
        <f>SUM(K195,K230,K269)</f>
        <v>0</v>
      </c>
      <c r="L194" s="199">
        <f>SUM(L195,L230,L269)</f>
        <v>0</v>
      </c>
    </row>
    <row r="195" spans="1:12" x14ac:dyDescent="0.25">
      <c r="A195" s="142">
        <v>5000</v>
      </c>
      <c r="B195" s="142" t="s">
        <v>203</v>
      </c>
      <c r="C195" s="143">
        <f t="shared" si="23"/>
        <v>0</v>
      </c>
      <c r="D195" s="144">
        <f>D196+D204</f>
        <v>0</v>
      </c>
      <c r="E195" s="144">
        <f>E196+E204</f>
        <v>0</v>
      </c>
      <c r="F195" s="144">
        <f>F196+F204</f>
        <v>0</v>
      </c>
      <c r="G195" s="144">
        <f>G196+G204</f>
        <v>0</v>
      </c>
      <c r="H195" s="143">
        <f t="shared" si="24"/>
        <v>0</v>
      </c>
      <c r="I195" s="144">
        <f>I196+I204</f>
        <v>0</v>
      </c>
      <c r="J195" s="144">
        <f>J196+J204</f>
        <v>0</v>
      </c>
      <c r="K195" s="144">
        <f>K196+K204</f>
        <v>0</v>
      </c>
      <c r="L195" s="200">
        <f>L196+L204</f>
        <v>0</v>
      </c>
    </row>
    <row r="196" spans="1:12" x14ac:dyDescent="0.25">
      <c r="A196" s="56">
        <v>5100</v>
      </c>
      <c r="B196" s="147" t="s">
        <v>204</v>
      </c>
      <c r="C196" s="57">
        <f t="shared" si="23"/>
        <v>0</v>
      </c>
      <c r="D196" s="63">
        <f>D197+D198+D201+D202+D203</f>
        <v>0</v>
      </c>
      <c r="E196" s="63">
        <f>E197+E198+E201+E202+E203</f>
        <v>0</v>
      </c>
      <c r="F196" s="63">
        <f>F197+F198+F201+F202+F203</f>
        <v>0</v>
      </c>
      <c r="G196" s="166">
        <f>G197+G198+G201+G202+G203</f>
        <v>0</v>
      </c>
      <c r="H196" s="57">
        <f t="shared" si="24"/>
        <v>0</v>
      </c>
      <c r="I196" s="63">
        <f>I197+I198+I201+I202+I203</f>
        <v>0</v>
      </c>
      <c r="J196" s="63">
        <f>J197+J198+J201+J202+J203</f>
        <v>0</v>
      </c>
      <c r="K196" s="63">
        <f>K197+K198+K201+K202+K203</f>
        <v>0</v>
      </c>
      <c r="L196" s="167">
        <f>L197+L198+L201+L202+L203</f>
        <v>0</v>
      </c>
    </row>
    <row r="197" spans="1:12" x14ac:dyDescent="0.25">
      <c r="A197" s="168">
        <v>5110</v>
      </c>
      <c r="B197" s="65" t="s">
        <v>205</v>
      </c>
      <c r="C197" s="66">
        <f t="shared" si="23"/>
        <v>0</v>
      </c>
      <c r="D197" s="68"/>
      <c r="E197" s="68"/>
      <c r="F197" s="68"/>
      <c r="G197" s="154"/>
      <c r="H197" s="66">
        <f t="shared" si="24"/>
        <v>0</v>
      </c>
      <c r="I197" s="68"/>
      <c r="J197" s="68"/>
      <c r="K197" s="68"/>
      <c r="L197" s="155"/>
    </row>
    <row r="198" spans="1:12" ht="24" x14ac:dyDescent="0.25">
      <c r="A198" s="159">
        <v>5120</v>
      </c>
      <c r="B198" s="71" t="s">
        <v>206</v>
      </c>
      <c r="C198" s="72">
        <f t="shared" si="23"/>
        <v>0</v>
      </c>
      <c r="D198" s="160">
        <f>D199+D200</f>
        <v>0</v>
      </c>
      <c r="E198" s="160">
        <f>E199+E200</f>
        <v>0</v>
      </c>
      <c r="F198" s="160">
        <f>F199+F200</f>
        <v>0</v>
      </c>
      <c r="G198" s="161">
        <f>G199+G200</f>
        <v>0</v>
      </c>
      <c r="H198" s="72">
        <f t="shared" si="24"/>
        <v>0</v>
      </c>
      <c r="I198" s="160">
        <f>I199+I200</f>
        <v>0</v>
      </c>
      <c r="J198" s="160">
        <f>J199+J200</f>
        <v>0</v>
      </c>
      <c r="K198" s="160">
        <f>K199+K200</f>
        <v>0</v>
      </c>
      <c r="L198" s="162">
        <f>L199+L200</f>
        <v>0</v>
      </c>
    </row>
    <row r="199" spans="1:12" x14ac:dyDescent="0.25">
      <c r="A199" s="44">
        <v>5121</v>
      </c>
      <c r="B199" s="71" t="s">
        <v>207</v>
      </c>
      <c r="C199" s="72">
        <f t="shared" si="23"/>
        <v>0</v>
      </c>
      <c r="D199" s="74"/>
      <c r="E199" s="74"/>
      <c r="F199" s="74"/>
      <c r="G199" s="157"/>
      <c r="H199" s="72">
        <f t="shared" si="24"/>
        <v>0</v>
      </c>
      <c r="I199" s="74"/>
      <c r="J199" s="74"/>
      <c r="K199" s="74"/>
      <c r="L199" s="158"/>
    </row>
    <row r="200" spans="1:12" ht="24" x14ac:dyDescent="0.25">
      <c r="A200" s="44">
        <v>5129</v>
      </c>
      <c r="B200" s="71" t="s">
        <v>208</v>
      </c>
      <c r="C200" s="72">
        <f t="shared" si="23"/>
        <v>0</v>
      </c>
      <c r="D200" s="74"/>
      <c r="E200" s="74"/>
      <c r="F200" s="74"/>
      <c r="G200" s="157"/>
      <c r="H200" s="72">
        <f t="shared" si="24"/>
        <v>0</v>
      </c>
      <c r="I200" s="74"/>
      <c r="J200" s="74"/>
      <c r="K200" s="74"/>
      <c r="L200" s="158"/>
    </row>
    <row r="201" spans="1:12" x14ac:dyDescent="0.25">
      <c r="A201" s="159">
        <v>5130</v>
      </c>
      <c r="B201" s="71" t="s">
        <v>209</v>
      </c>
      <c r="C201" s="72">
        <f t="shared" si="23"/>
        <v>0</v>
      </c>
      <c r="D201" s="74"/>
      <c r="E201" s="74"/>
      <c r="F201" s="74"/>
      <c r="G201" s="157"/>
      <c r="H201" s="72">
        <f t="shared" si="24"/>
        <v>0</v>
      </c>
      <c r="I201" s="74"/>
      <c r="J201" s="74"/>
      <c r="K201" s="74"/>
      <c r="L201" s="158"/>
    </row>
    <row r="202" spans="1:12" x14ac:dyDescent="0.25">
      <c r="A202" s="159">
        <v>5140</v>
      </c>
      <c r="B202" s="71" t="s">
        <v>210</v>
      </c>
      <c r="C202" s="72">
        <f t="shared" si="23"/>
        <v>0</v>
      </c>
      <c r="D202" s="74"/>
      <c r="E202" s="74"/>
      <c r="F202" s="74"/>
      <c r="G202" s="157"/>
      <c r="H202" s="72">
        <f t="shared" si="24"/>
        <v>0</v>
      </c>
      <c r="I202" s="74"/>
      <c r="J202" s="74"/>
      <c r="K202" s="74"/>
      <c r="L202" s="158"/>
    </row>
    <row r="203" spans="1:12" ht="24" x14ac:dyDescent="0.25">
      <c r="A203" s="159">
        <v>5170</v>
      </c>
      <c r="B203" s="71" t="s">
        <v>211</v>
      </c>
      <c r="C203" s="72">
        <f t="shared" si="23"/>
        <v>0</v>
      </c>
      <c r="D203" s="74"/>
      <c r="E203" s="74"/>
      <c r="F203" s="74"/>
      <c r="G203" s="157"/>
      <c r="H203" s="72">
        <f t="shared" si="24"/>
        <v>0</v>
      </c>
      <c r="I203" s="74"/>
      <c r="J203" s="74"/>
      <c r="K203" s="74"/>
      <c r="L203" s="158"/>
    </row>
    <row r="204" spans="1:12" x14ac:dyDescent="0.25">
      <c r="A204" s="56">
        <v>5200</v>
      </c>
      <c r="B204" s="147" t="s">
        <v>212</v>
      </c>
      <c r="C204" s="57">
        <f t="shared" si="23"/>
        <v>0</v>
      </c>
      <c r="D204" s="63">
        <f>D205+D215+D216+D225+D226+D227+D229</f>
        <v>0</v>
      </c>
      <c r="E204" s="63">
        <f>E205+E215+E216+E225+E226+E227+E229</f>
        <v>0</v>
      </c>
      <c r="F204" s="63">
        <f>F205+F215+F216+F225+F226+F227+F229</f>
        <v>0</v>
      </c>
      <c r="G204" s="166">
        <f>G205+G215+G216+G225+G226+G227+G229</f>
        <v>0</v>
      </c>
      <c r="H204" s="57">
        <f t="shared" si="24"/>
        <v>0</v>
      </c>
      <c r="I204" s="63">
        <f>I205+I215+I216+I225+I226+I227+I229</f>
        <v>0</v>
      </c>
      <c r="J204" s="63">
        <f>J205+J215+J216+J225+J226+J227+J229</f>
        <v>0</v>
      </c>
      <c r="K204" s="63">
        <f>K205+K215+K216+K225+K226+K227+K229</f>
        <v>0</v>
      </c>
      <c r="L204" s="167">
        <f>L205+L215+L216+L225+L226+L227+L229</f>
        <v>0</v>
      </c>
    </row>
    <row r="205" spans="1:12" x14ac:dyDescent="0.25">
      <c r="A205" s="150">
        <v>5210</v>
      </c>
      <c r="B205" s="112" t="s">
        <v>213</v>
      </c>
      <c r="C205" s="117">
        <f t="shared" si="23"/>
        <v>0</v>
      </c>
      <c r="D205" s="151">
        <f>SUM(D206:D214)</f>
        <v>0</v>
      </c>
      <c r="E205" s="151">
        <f>SUM(E206:E214)</f>
        <v>0</v>
      </c>
      <c r="F205" s="151">
        <f>SUM(F206:F214)</f>
        <v>0</v>
      </c>
      <c r="G205" s="152">
        <f>SUM(G206:G214)</f>
        <v>0</v>
      </c>
      <c r="H205" s="117">
        <f t="shared" si="24"/>
        <v>0</v>
      </c>
      <c r="I205" s="151">
        <f>SUM(I206:I214)</f>
        <v>0</v>
      </c>
      <c r="J205" s="151">
        <f>SUM(J206:J214)</f>
        <v>0</v>
      </c>
      <c r="K205" s="151">
        <f>SUM(K206:K214)</f>
        <v>0</v>
      </c>
      <c r="L205" s="153">
        <f>SUM(L206:L214)</f>
        <v>0</v>
      </c>
    </row>
    <row r="206" spans="1:12" x14ac:dyDescent="0.25">
      <c r="A206" s="38">
        <v>5211</v>
      </c>
      <c r="B206" s="65" t="s">
        <v>214</v>
      </c>
      <c r="C206" s="66">
        <f t="shared" si="23"/>
        <v>0</v>
      </c>
      <c r="D206" s="68"/>
      <c r="E206" s="68"/>
      <c r="F206" s="68"/>
      <c r="G206" s="154"/>
      <c r="H206" s="66">
        <f t="shared" si="24"/>
        <v>0</v>
      </c>
      <c r="I206" s="68"/>
      <c r="J206" s="68"/>
      <c r="K206" s="68"/>
      <c r="L206" s="155"/>
    </row>
    <row r="207" spans="1:12" x14ac:dyDescent="0.25">
      <c r="A207" s="44">
        <v>5212</v>
      </c>
      <c r="B207" s="71" t="s">
        <v>215</v>
      </c>
      <c r="C207" s="72">
        <f t="shared" si="23"/>
        <v>0</v>
      </c>
      <c r="D207" s="74"/>
      <c r="E207" s="74"/>
      <c r="F207" s="74"/>
      <c r="G207" s="157"/>
      <c r="H207" s="72">
        <f t="shared" si="24"/>
        <v>0</v>
      </c>
      <c r="I207" s="74"/>
      <c r="J207" s="74"/>
      <c r="K207" s="74"/>
      <c r="L207" s="158"/>
    </row>
    <row r="208" spans="1:12" x14ac:dyDescent="0.25">
      <c r="A208" s="44">
        <v>5213</v>
      </c>
      <c r="B208" s="71" t="s">
        <v>216</v>
      </c>
      <c r="C208" s="72">
        <f t="shared" si="23"/>
        <v>0</v>
      </c>
      <c r="D208" s="74"/>
      <c r="E208" s="74"/>
      <c r="F208" s="74"/>
      <c r="G208" s="157"/>
      <c r="H208" s="72">
        <f t="shared" si="24"/>
        <v>0</v>
      </c>
      <c r="I208" s="74"/>
      <c r="J208" s="74"/>
      <c r="K208" s="74"/>
      <c r="L208" s="158"/>
    </row>
    <row r="209" spans="1:12" x14ac:dyDescent="0.25">
      <c r="A209" s="44">
        <v>5214</v>
      </c>
      <c r="B209" s="71" t="s">
        <v>217</v>
      </c>
      <c r="C209" s="72">
        <f t="shared" si="23"/>
        <v>0</v>
      </c>
      <c r="D209" s="74"/>
      <c r="E209" s="74"/>
      <c r="F209" s="74"/>
      <c r="G209" s="157"/>
      <c r="H209" s="72">
        <f t="shared" si="24"/>
        <v>0</v>
      </c>
      <c r="I209" s="74"/>
      <c r="J209" s="74"/>
      <c r="K209" s="74"/>
      <c r="L209" s="158"/>
    </row>
    <row r="210" spans="1:12" x14ac:dyDescent="0.25">
      <c r="A210" s="44">
        <v>5215</v>
      </c>
      <c r="B210" s="71" t="s">
        <v>218</v>
      </c>
      <c r="C210" s="72">
        <f>SUM(D210:G210)</f>
        <v>0</v>
      </c>
      <c r="D210" s="74"/>
      <c r="E210" s="74"/>
      <c r="F210" s="74"/>
      <c r="G210" s="157"/>
      <c r="H210" s="72">
        <f>SUM(I210:L210)</f>
        <v>0</v>
      </c>
      <c r="I210" s="74"/>
      <c r="J210" s="74"/>
      <c r="K210" s="74"/>
      <c r="L210" s="158"/>
    </row>
    <row r="211" spans="1:12" ht="14.25" customHeight="1" x14ac:dyDescent="0.25">
      <c r="A211" s="44">
        <v>5216</v>
      </c>
      <c r="B211" s="71" t="s">
        <v>219</v>
      </c>
      <c r="C211" s="72">
        <f t="shared" si="23"/>
        <v>0</v>
      </c>
      <c r="D211" s="74"/>
      <c r="E211" s="74"/>
      <c r="F211" s="74"/>
      <c r="G211" s="157"/>
      <c r="H211" s="72">
        <f t="shared" si="24"/>
        <v>0</v>
      </c>
      <c r="I211" s="74"/>
      <c r="J211" s="74"/>
      <c r="K211" s="74"/>
      <c r="L211" s="158"/>
    </row>
    <row r="212" spans="1:12" x14ac:dyDescent="0.25">
      <c r="A212" s="44">
        <v>5217</v>
      </c>
      <c r="B212" s="71" t="s">
        <v>220</v>
      </c>
      <c r="C212" s="72">
        <f t="shared" si="23"/>
        <v>0</v>
      </c>
      <c r="D212" s="74"/>
      <c r="E212" s="74"/>
      <c r="F212" s="74"/>
      <c r="G212" s="157"/>
      <c r="H212" s="72">
        <f t="shared" si="24"/>
        <v>0</v>
      </c>
      <c r="I212" s="74"/>
      <c r="J212" s="74"/>
      <c r="K212" s="74"/>
      <c r="L212" s="158"/>
    </row>
    <row r="213" spans="1:12" x14ac:dyDescent="0.25">
      <c r="A213" s="44">
        <v>5218</v>
      </c>
      <c r="B213" s="71" t="s">
        <v>221</v>
      </c>
      <c r="C213" s="72">
        <f t="shared" si="23"/>
        <v>0</v>
      </c>
      <c r="D213" s="74"/>
      <c r="E213" s="74"/>
      <c r="F213" s="74"/>
      <c r="G213" s="157"/>
      <c r="H213" s="72">
        <f t="shared" si="24"/>
        <v>0</v>
      </c>
      <c r="I213" s="74"/>
      <c r="J213" s="74"/>
      <c r="K213" s="74"/>
      <c r="L213" s="158"/>
    </row>
    <row r="214" spans="1:12" x14ac:dyDescent="0.25">
      <c r="A214" s="44">
        <v>5219</v>
      </c>
      <c r="B214" s="71" t="s">
        <v>222</v>
      </c>
      <c r="C214" s="72">
        <f t="shared" si="23"/>
        <v>0</v>
      </c>
      <c r="D214" s="74"/>
      <c r="E214" s="74"/>
      <c r="F214" s="74"/>
      <c r="G214" s="157"/>
      <c r="H214" s="72">
        <f t="shared" si="24"/>
        <v>0</v>
      </c>
      <c r="I214" s="74"/>
      <c r="J214" s="74"/>
      <c r="K214" s="74"/>
      <c r="L214" s="158"/>
    </row>
    <row r="215" spans="1:12" ht="13.5" customHeight="1" x14ac:dyDescent="0.25">
      <c r="A215" s="159">
        <v>5220</v>
      </c>
      <c r="B215" s="71" t="s">
        <v>223</v>
      </c>
      <c r="C215" s="72">
        <f t="shared" si="23"/>
        <v>0</v>
      </c>
      <c r="D215" s="74"/>
      <c r="E215" s="74"/>
      <c r="F215" s="74"/>
      <c r="G215" s="157"/>
      <c r="H215" s="72">
        <f t="shared" si="24"/>
        <v>0</v>
      </c>
      <c r="I215" s="74"/>
      <c r="J215" s="74"/>
      <c r="K215" s="74"/>
      <c r="L215" s="158"/>
    </row>
    <row r="216" spans="1:12" x14ac:dyDescent="0.25">
      <c r="A216" s="159">
        <v>5230</v>
      </c>
      <c r="B216" s="71" t="s">
        <v>224</v>
      </c>
      <c r="C216" s="72">
        <f t="shared" si="23"/>
        <v>0</v>
      </c>
      <c r="D216" s="160">
        <f>SUM(D217:D224)</f>
        <v>0</v>
      </c>
      <c r="E216" s="160">
        <f>SUM(E217:E224)</f>
        <v>0</v>
      </c>
      <c r="F216" s="160">
        <f>SUM(F217:F224)</f>
        <v>0</v>
      </c>
      <c r="G216" s="161">
        <f>SUM(G217:G224)</f>
        <v>0</v>
      </c>
      <c r="H216" s="72">
        <f t="shared" si="24"/>
        <v>0</v>
      </c>
      <c r="I216" s="160">
        <f>SUM(I217:I224)</f>
        <v>0</v>
      </c>
      <c r="J216" s="160">
        <f>SUM(J217:J224)</f>
        <v>0</v>
      </c>
      <c r="K216" s="160">
        <f>SUM(K217:K224)</f>
        <v>0</v>
      </c>
      <c r="L216" s="162">
        <f>SUM(L217:L224)</f>
        <v>0</v>
      </c>
    </row>
    <row r="217" spans="1:12" x14ac:dyDescent="0.25">
      <c r="A217" s="44">
        <v>5231</v>
      </c>
      <c r="B217" s="71" t="s">
        <v>225</v>
      </c>
      <c r="C217" s="72">
        <f t="shared" si="23"/>
        <v>0</v>
      </c>
      <c r="D217" s="74"/>
      <c r="E217" s="74"/>
      <c r="F217" s="74"/>
      <c r="G217" s="157"/>
      <c r="H217" s="72">
        <f t="shared" si="24"/>
        <v>0</v>
      </c>
      <c r="I217" s="74"/>
      <c r="J217" s="74"/>
      <c r="K217" s="74"/>
      <c r="L217" s="158"/>
    </row>
    <row r="218" spans="1:12" x14ac:dyDescent="0.25">
      <c r="A218" s="44">
        <v>5232</v>
      </c>
      <c r="B218" s="71" t="s">
        <v>226</v>
      </c>
      <c r="C218" s="72">
        <f t="shared" si="23"/>
        <v>0</v>
      </c>
      <c r="D218" s="74"/>
      <c r="E218" s="74"/>
      <c r="F218" s="74"/>
      <c r="G218" s="157"/>
      <c r="H218" s="72">
        <f t="shared" si="24"/>
        <v>0</v>
      </c>
      <c r="I218" s="74"/>
      <c r="J218" s="74"/>
      <c r="K218" s="74"/>
      <c r="L218" s="158"/>
    </row>
    <row r="219" spans="1:12" x14ac:dyDescent="0.25">
      <c r="A219" s="44">
        <v>5233</v>
      </c>
      <c r="B219" s="71" t="s">
        <v>227</v>
      </c>
      <c r="C219" s="201">
        <f t="shared" si="23"/>
        <v>0</v>
      </c>
      <c r="D219" s="74"/>
      <c r="E219" s="74"/>
      <c r="F219" s="74"/>
      <c r="G219" s="157"/>
      <c r="H219" s="72">
        <f t="shared" si="24"/>
        <v>0</v>
      </c>
      <c r="I219" s="74"/>
      <c r="J219" s="74"/>
      <c r="K219" s="74"/>
      <c r="L219" s="158"/>
    </row>
    <row r="220" spans="1:12" ht="24" x14ac:dyDescent="0.25">
      <c r="A220" s="44">
        <v>5234</v>
      </c>
      <c r="B220" s="71" t="s">
        <v>228</v>
      </c>
      <c r="C220" s="201">
        <f t="shared" si="23"/>
        <v>0</v>
      </c>
      <c r="D220" s="74"/>
      <c r="E220" s="74"/>
      <c r="F220" s="74"/>
      <c r="G220" s="157"/>
      <c r="H220" s="72">
        <f t="shared" si="24"/>
        <v>0</v>
      </c>
      <c r="I220" s="74"/>
      <c r="J220" s="74"/>
      <c r="K220" s="74"/>
      <c r="L220" s="158"/>
    </row>
    <row r="221" spans="1:12" ht="14.25" customHeight="1" x14ac:dyDescent="0.25">
      <c r="A221" s="44">
        <v>5236</v>
      </c>
      <c r="B221" s="71" t="s">
        <v>229</v>
      </c>
      <c r="C221" s="201">
        <f t="shared" si="23"/>
        <v>0</v>
      </c>
      <c r="D221" s="74"/>
      <c r="E221" s="74"/>
      <c r="F221" s="74"/>
      <c r="G221" s="157"/>
      <c r="H221" s="72">
        <f t="shared" si="24"/>
        <v>0</v>
      </c>
      <c r="I221" s="74"/>
      <c r="J221" s="74"/>
      <c r="K221" s="74"/>
      <c r="L221" s="158"/>
    </row>
    <row r="222" spans="1:12" ht="14.25" customHeight="1" x14ac:dyDescent="0.25">
      <c r="A222" s="44">
        <v>5237</v>
      </c>
      <c r="B222" s="71" t="s">
        <v>230</v>
      </c>
      <c r="C222" s="201">
        <f t="shared" si="23"/>
        <v>0</v>
      </c>
      <c r="D222" s="74"/>
      <c r="E222" s="74"/>
      <c r="F222" s="74"/>
      <c r="G222" s="157"/>
      <c r="H222" s="72">
        <f t="shared" si="24"/>
        <v>0</v>
      </c>
      <c r="I222" s="74"/>
      <c r="J222" s="74"/>
      <c r="K222" s="74"/>
      <c r="L222" s="158"/>
    </row>
    <row r="223" spans="1:12" ht="24" x14ac:dyDescent="0.25">
      <c r="A223" s="44">
        <v>5238</v>
      </c>
      <c r="B223" s="71" t="s">
        <v>231</v>
      </c>
      <c r="C223" s="201">
        <f t="shared" si="23"/>
        <v>0</v>
      </c>
      <c r="D223" s="74"/>
      <c r="E223" s="74"/>
      <c r="F223" s="74"/>
      <c r="G223" s="157"/>
      <c r="H223" s="72">
        <f t="shared" si="24"/>
        <v>0</v>
      </c>
      <c r="I223" s="74"/>
      <c r="J223" s="74"/>
      <c r="K223" s="74"/>
      <c r="L223" s="158"/>
    </row>
    <row r="224" spans="1:12" ht="24" x14ac:dyDescent="0.25">
      <c r="A224" s="44">
        <v>5239</v>
      </c>
      <c r="B224" s="71" t="s">
        <v>232</v>
      </c>
      <c r="C224" s="201">
        <f t="shared" si="23"/>
        <v>0</v>
      </c>
      <c r="D224" s="74"/>
      <c r="E224" s="74"/>
      <c r="F224" s="74"/>
      <c r="G224" s="157"/>
      <c r="H224" s="72">
        <f t="shared" si="24"/>
        <v>0</v>
      </c>
      <c r="I224" s="74"/>
      <c r="J224" s="74"/>
      <c r="K224" s="74"/>
      <c r="L224" s="158"/>
    </row>
    <row r="225" spans="1:12" ht="24" x14ac:dyDescent="0.25">
      <c r="A225" s="159">
        <v>5240</v>
      </c>
      <c r="B225" s="71" t="s">
        <v>233</v>
      </c>
      <c r="C225" s="201">
        <f t="shared" si="23"/>
        <v>0</v>
      </c>
      <c r="D225" s="74"/>
      <c r="E225" s="74"/>
      <c r="F225" s="74"/>
      <c r="G225" s="157"/>
      <c r="H225" s="72">
        <f t="shared" si="24"/>
        <v>0</v>
      </c>
      <c r="I225" s="74"/>
      <c r="J225" s="74"/>
      <c r="K225" s="74"/>
      <c r="L225" s="158"/>
    </row>
    <row r="226" spans="1:12" x14ac:dyDescent="0.25">
      <c r="A226" s="159">
        <v>5250</v>
      </c>
      <c r="B226" s="71" t="s">
        <v>234</v>
      </c>
      <c r="C226" s="201">
        <f t="shared" si="23"/>
        <v>0</v>
      </c>
      <c r="D226" s="74"/>
      <c r="E226" s="74"/>
      <c r="F226" s="74"/>
      <c r="G226" s="157"/>
      <c r="H226" s="72">
        <f t="shared" si="24"/>
        <v>0</v>
      </c>
      <c r="I226" s="74"/>
      <c r="J226" s="74"/>
      <c r="K226" s="74"/>
      <c r="L226" s="158"/>
    </row>
    <row r="227" spans="1:12" x14ac:dyDescent="0.25">
      <c r="A227" s="159">
        <v>5260</v>
      </c>
      <c r="B227" s="71" t="s">
        <v>235</v>
      </c>
      <c r="C227" s="201">
        <f t="shared" si="23"/>
        <v>0</v>
      </c>
      <c r="D227" s="160">
        <f>SUM(D228)</f>
        <v>0</v>
      </c>
      <c r="E227" s="160">
        <f>SUM(E228)</f>
        <v>0</v>
      </c>
      <c r="F227" s="160">
        <f>SUM(F228)</f>
        <v>0</v>
      </c>
      <c r="G227" s="161">
        <f>SUM(G228)</f>
        <v>0</v>
      </c>
      <c r="H227" s="72">
        <f t="shared" si="24"/>
        <v>0</v>
      </c>
      <c r="I227" s="160">
        <f>SUM(I228)</f>
        <v>0</v>
      </c>
      <c r="J227" s="160">
        <f>SUM(J228)</f>
        <v>0</v>
      </c>
      <c r="K227" s="160">
        <f>SUM(K228)</f>
        <v>0</v>
      </c>
      <c r="L227" s="162">
        <f>SUM(L228)</f>
        <v>0</v>
      </c>
    </row>
    <row r="228" spans="1:12" ht="24" x14ac:dyDescent="0.25">
      <c r="A228" s="44">
        <v>5269</v>
      </c>
      <c r="B228" s="71" t="s">
        <v>236</v>
      </c>
      <c r="C228" s="201">
        <f t="shared" si="23"/>
        <v>0</v>
      </c>
      <c r="D228" s="74"/>
      <c r="E228" s="74"/>
      <c r="F228" s="74"/>
      <c r="G228" s="157"/>
      <c r="H228" s="72">
        <f t="shared" si="24"/>
        <v>0</v>
      </c>
      <c r="I228" s="74"/>
      <c r="J228" s="74"/>
      <c r="K228" s="74"/>
      <c r="L228" s="158"/>
    </row>
    <row r="229" spans="1:12" ht="24" x14ac:dyDescent="0.25">
      <c r="A229" s="150">
        <v>5270</v>
      </c>
      <c r="B229" s="112" t="s">
        <v>237</v>
      </c>
      <c r="C229" s="202">
        <f t="shared" si="23"/>
        <v>0</v>
      </c>
      <c r="D229" s="163"/>
      <c r="E229" s="163"/>
      <c r="F229" s="163"/>
      <c r="G229" s="164"/>
      <c r="H229" s="117">
        <f t="shared" si="24"/>
        <v>0</v>
      </c>
      <c r="I229" s="163"/>
      <c r="J229" s="163"/>
      <c r="K229" s="163"/>
      <c r="L229" s="165"/>
    </row>
    <row r="230" spans="1:12" x14ac:dyDescent="0.25">
      <c r="A230" s="142">
        <v>6000</v>
      </c>
      <c r="B230" s="142" t="s">
        <v>238</v>
      </c>
      <c r="C230" s="203">
        <f t="shared" si="23"/>
        <v>0</v>
      </c>
      <c r="D230" s="144">
        <f>D231+D251+D259</f>
        <v>0</v>
      </c>
      <c r="E230" s="144">
        <f>E231+E251+E259</f>
        <v>0</v>
      </c>
      <c r="F230" s="144">
        <f>F231+F251+F259</f>
        <v>0</v>
      </c>
      <c r="G230" s="145">
        <f>G231+G251+G259</f>
        <v>0</v>
      </c>
      <c r="H230" s="143">
        <f t="shared" si="24"/>
        <v>0</v>
      </c>
      <c r="I230" s="144">
        <f>I231+I251+I259</f>
        <v>0</v>
      </c>
      <c r="J230" s="144">
        <f>J231+J251+J259</f>
        <v>0</v>
      </c>
      <c r="K230" s="144">
        <f>K231+K251+K259</f>
        <v>0</v>
      </c>
      <c r="L230" s="146">
        <f>L231+L251+L259</f>
        <v>0</v>
      </c>
    </row>
    <row r="231" spans="1:12" ht="14.25" customHeight="1" x14ac:dyDescent="0.25">
      <c r="A231" s="192">
        <v>6200</v>
      </c>
      <c r="B231" s="183" t="s">
        <v>239</v>
      </c>
      <c r="C231" s="204">
        <f>SUM(D231:G231)</f>
        <v>0</v>
      </c>
      <c r="D231" s="194">
        <f>SUM(D232,D233,D235,D238,D244,D245,D246)</f>
        <v>0</v>
      </c>
      <c r="E231" s="194">
        <f>SUM(E232,E233,E235,E238,E244,E245,E246)</f>
        <v>0</v>
      </c>
      <c r="F231" s="194">
        <f>SUM(F232,F233,F235,F238,F244,F245,F246)</f>
        <v>0</v>
      </c>
      <c r="G231" s="194">
        <f>SUM(G232,G233,G235,G238,G244,G245,G246)</f>
        <v>0</v>
      </c>
      <c r="H231" s="193">
        <f t="shared" si="24"/>
        <v>0</v>
      </c>
      <c r="I231" s="194">
        <f>SUM(I232,I233,I235,I238,I244,I245,I246)</f>
        <v>0</v>
      </c>
      <c r="J231" s="194">
        <f>SUM(J232,J233,J235,J238,J244,J245,J246)</f>
        <v>0</v>
      </c>
      <c r="K231" s="194">
        <f>SUM(K232,K233,K235,K238,K244,K245,K246)</f>
        <v>0</v>
      </c>
      <c r="L231" s="149">
        <f>SUM(L232,L233,L235,L238,L244,L245,L246)</f>
        <v>0</v>
      </c>
    </row>
    <row r="232" spans="1:12" ht="24" x14ac:dyDescent="0.25">
      <c r="A232" s="168">
        <v>6220</v>
      </c>
      <c r="B232" s="65" t="s">
        <v>240</v>
      </c>
      <c r="C232" s="205">
        <f t="shared" si="23"/>
        <v>0</v>
      </c>
      <c r="D232" s="68"/>
      <c r="E232" s="68"/>
      <c r="F232" s="68"/>
      <c r="G232" s="206"/>
      <c r="H232" s="207">
        <f t="shared" si="24"/>
        <v>0</v>
      </c>
      <c r="I232" s="68"/>
      <c r="J232" s="68"/>
      <c r="K232" s="68"/>
      <c r="L232" s="155"/>
    </row>
    <row r="233" spans="1:12" x14ac:dyDescent="0.25">
      <c r="A233" s="159">
        <v>6230</v>
      </c>
      <c r="B233" s="71" t="s">
        <v>241</v>
      </c>
      <c r="C233" s="201">
        <f t="shared" si="23"/>
        <v>0</v>
      </c>
      <c r="D233" s="160">
        <f>SUM(D234)</f>
        <v>0</v>
      </c>
      <c r="E233" s="160">
        <f t="shared" ref="E233:L233" si="25">SUM(E234)</f>
        <v>0</v>
      </c>
      <c r="F233" s="160">
        <f t="shared" si="25"/>
        <v>0</v>
      </c>
      <c r="G233" s="161">
        <f t="shared" si="25"/>
        <v>0</v>
      </c>
      <c r="H233" s="208">
        <f t="shared" si="24"/>
        <v>0</v>
      </c>
      <c r="I233" s="160">
        <f t="shared" si="25"/>
        <v>0</v>
      </c>
      <c r="J233" s="160">
        <f t="shared" si="25"/>
        <v>0</v>
      </c>
      <c r="K233" s="160">
        <f t="shared" si="25"/>
        <v>0</v>
      </c>
      <c r="L233" s="162">
        <f t="shared" si="25"/>
        <v>0</v>
      </c>
    </row>
    <row r="234" spans="1:12" ht="24" x14ac:dyDescent="0.25">
      <c r="A234" s="44">
        <v>6239</v>
      </c>
      <c r="B234" s="65" t="s">
        <v>242</v>
      </c>
      <c r="C234" s="201">
        <f t="shared" si="23"/>
        <v>0</v>
      </c>
      <c r="D234" s="68"/>
      <c r="E234" s="68"/>
      <c r="F234" s="68"/>
      <c r="G234" s="154"/>
      <c r="H234" s="208">
        <f t="shared" si="24"/>
        <v>0</v>
      </c>
      <c r="I234" s="68"/>
      <c r="J234" s="68"/>
      <c r="K234" s="68"/>
      <c r="L234" s="155"/>
    </row>
    <row r="235" spans="1:12" ht="24" x14ac:dyDescent="0.25">
      <c r="A235" s="159">
        <v>6240</v>
      </c>
      <c r="B235" s="71" t="s">
        <v>243</v>
      </c>
      <c r="C235" s="201">
        <f>SUM(D235:G235)</f>
        <v>0</v>
      </c>
      <c r="D235" s="160">
        <f>SUM(D236:D237)</f>
        <v>0</v>
      </c>
      <c r="E235" s="160">
        <f>SUM(E236:E237)</f>
        <v>0</v>
      </c>
      <c r="F235" s="160">
        <f>SUM(F236:F237)</f>
        <v>0</v>
      </c>
      <c r="G235" s="161">
        <f>SUM(G236:G237)</f>
        <v>0</v>
      </c>
      <c r="H235" s="208">
        <f t="shared" si="24"/>
        <v>0</v>
      </c>
      <c r="I235" s="160">
        <f>SUM(I236:I237)</f>
        <v>0</v>
      </c>
      <c r="J235" s="160">
        <f>SUM(J236:J237)</f>
        <v>0</v>
      </c>
      <c r="K235" s="160">
        <f>SUM(K236:K237)</f>
        <v>0</v>
      </c>
      <c r="L235" s="162">
        <f>SUM(L236:L237)</f>
        <v>0</v>
      </c>
    </row>
    <row r="236" spans="1:12" x14ac:dyDescent="0.25">
      <c r="A236" s="44">
        <v>6241</v>
      </c>
      <c r="B236" s="71" t="s">
        <v>244</v>
      </c>
      <c r="C236" s="201">
        <f>SUM(D236:G236)</f>
        <v>0</v>
      </c>
      <c r="D236" s="74"/>
      <c r="E236" s="74"/>
      <c r="F236" s="74"/>
      <c r="G236" s="157"/>
      <c r="H236" s="208">
        <f>SUM(I236:L236)</f>
        <v>0</v>
      </c>
      <c r="I236" s="74"/>
      <c r="J236" s="74"/>
      <c r="K236" s="74"/>
      <c r="L236" s="158"/>
    </row>
    <row r="237" spans="1:12" x14ac:dyDescent="0.25">
      <c r="A237" s="44">
        <v>6242</v>
      </c>
      <c r="B237" s="71" t="s">
        <v>245</v>
      </c>
      <c r="C237" s="201">
        <f>SUM(D237:G237)</f>
        <v>0</v>
      </c>
      <c r="D237" s="74"/>
      <c r="E237" s="74"/>
      <c r="F237" s="74"/>
      <c r="G237" s="157"/>
      <c r="H237" s="208">
        <f t="shared" si="24"/>
        <v>0</v>
      </c>
      <c r="I237" s="74"/>
      <c r="J237" s="74"/>
      <c r="K237" s="74"/>
      <c r="L237" s="158"/>
    </row>
    <row r="238" spans="1:12" ht="25.5" customHeight="1" x14ac:dyDescent="0.25">
      <c r="A238" s="159">
        <v>6250</v>
      </c>
      <c r="B238" s="71" t="s">
        <v>246</v>
      </c>
      <c r="C238" s="201">
        <f>SUM(D238:G238)</f>
        <v>0</v>
      </c>
      <c r="D238" s="160">
        <f>SUM(D239:D243)</f>
        <v>0</v>
      </c>
      <c r="E238" s="160">
        <f>SUM(E239:E243)</f>
        <v>0</v>
      </c>
      <c r="F238" s="160">
        <f>SUM(F239:F243)</f>
        <v>0</v>
      </c>
      <c r="G238" s="161">
        <f>SUM(G239:G243)</f>
        <v>0</v>
      </c>
      <c r="H238" s="208">
        <f t="shared" si="24"/>
        <v>0</v>
      </c>
      <c r="I238" s="160">
        <f>SUM(I239:I243)</f>
        <v>0</v>
      </c>
      <c r="J238" s="160">
        <f>SUM(J239:J243)</f>
        <v>0</v>
      </c>
      <c r="K238" s="160">
        <f>SUM(K239:K243)</f>
        <v>0</v>
      </c>
      <c r="L238" s="162">
        <f>SUM(L239:L243)</f>
        <v>0</v>
      </c>
    </row>
    <row r="239" spans="1:12" ht="14.25" customHeight="1" x14ac:dyDescent="0.25">
      <c r="A239" s="44">
        <v>6252</v>
      </c>
      <c r="B239" s="71" t="s">
        <v>247</v>
      </c>
      <c r="C239" s="201">
        <f>SUM(D239:G239)</f>
        <v>0</v>
      </c>
      <c r="D239" s="74"/>
      <c r="E239" s="74"/>
      <c r="F239" s="74"/>
      <c r="G239" s="157"/>
      <c r="H239" s="208">
        <f t="shared" si="24"/>
        <v>0</v>
      </c>
      <c r="I239" s="74"/>
      <c r="J239" s="74"/>
      <c r="K239" s="74"/>
      <c r="L239" s="158"/>
    </row>
    <row r="240" spans="1:12" ht="14.25" customHeight="1" x14ac:dyDescent="0.25">
      <c r="A240" s="44">
        <v>6253</v>
      </c>
      <c r="B240" s="71" t="s">
        <v>248</v>
      </c>
      <c r="C240" s="201">
        <f t="shared" si="23"/>
        <v>0</v>
      </c>
      <c r="D240" s="74"/>
      <c r="E240" s="74"/>
      <c r="F240" s="74"/>
      <c r="G240" s="157"/>
      <c r="H240" s="208">
        <f t="shared" si="24"/>
        <v>0</v>
      </c>
      <c r="I240" s="74"/>
      <c r="J240" s="74"/>
      <c r="K240" s="74"/>
      <c r="L240" s="158"/>
    </row>
    <row r="241" spans="1:12" ht="24" x14ac:dyDescent="0.25">
      <c r="A241" s="44">
        <v>6254</v>
      </c>
      <c r="B241" s="71" t="s">
        <v>249</v>
      </c>
      <c r="C241" s="201">
        <f t="shared" si="23"/>
        <v>0</v>
      </c>
      <c r="D241" s="74"/>
      <c r="E241" s="74"/>
      <c r="F241" s="74"/>
      <c r="G241" s="157"/>
      <c r="H241" s="208">
        <f t="shared" si="24"/>
        <v>0</v>
      </c>
      <c r="I241" s="74"/>
      <c r="J241" s="74"/>
      <c r="K241" s="74"/>
      <c r="L241" s="158"/>
    </row>
    <row r="242" spans="1:12" ht="24" x14ac:dyDescent="0.25">
      <c r="A242" s="44">
        <v>6255</v>
      </c>
      <c r="B242" s="71" t="s">
        <v>250</v>
      </c>
      <c r="C242" s="201">
        <f t="shared" si="23"/>
        <v>0</v>
      </c>
      <c r="D242" s="74"/>
      <c r="E242" s="74"/>
      <c r="F242" s="74"/>
      <c r="G242" s="157"/>
      <c r="H242" s="208">
        <f t="shared" si="24"/>
        <v>0</v>
      </c>
      <c r="I242" s="74"/>
      <c r="J242" s="74"/>
      <c r="K242" s="74"/>
      <c r="L242" s="158"/>
    </row>
    <row r="243" spans="1:12" x14ac:dyDescent="0.25">
      <c r="A243" s="44">
        <v>6259</v>
      </c>
      <c r="B243" s="71" t="s">
        <v>251</v>
      </c>
      <c r="C243" s="201">
        <f t="shared" si="23"/>
        <v>0</v>
      </c>
      <c r="D243" s="74"/>
      <c r="E243" s="74"/>
      <c r="F243" s="74"/>
      <c r="G243" s="157"/>
      <c r="H243" s="208">
        <f t="shared" si="24"/>
        <v>0</v>
      </c>
      <c r="I243" s="74"/>
      <c r="J243" s="74"/>
      <c r="K243" s="74"/>
      <c r="L243" s="158"/>
    </row>
    <row r="244" spans="1:12" ht="24" x14ac:dyDescent="0.25">
      <c r="A244" s="159">
        <v>6260</v>
      </c>
      <c r="B244" s="71" t="s">
        <v>252</v>
      </c>
      <c r="C244" s="201">
        <f t="shared" si="23"/>
        <v>0</v>
      </c>
      <c r="D244" s="74"/>
      <c r="E244" s="74"/>
      <c r="F244" s="74"/>
      <c r="G244" s="157"/>
      <c r="H244" s="208">
        <f t="shared" si="24"/>
        <v>0</v>
      </c>
      <c r="I244" s="74"/>
      <c r="J244" s="74"/>
      <c r="K244" s="74"/>
      <c r="L244" s="158"/>
    </row>
    <row r="245" spans="1:12" x14ac:dyDescent="0.25">
      <c r="A245" s="159">
        <v>6270</v>
      </c>
      <c r="B245" s="71" t="s">
        <v>253</v>
      </c>
      <c r="C245" s="201">
        <f t="shared" si="23"/>
        <v>0</v>
      </c>
      <c r="D245" s="74"/>
      <c r="E245" s="74"/>
      <c r="F245" s="74"/>
      <c r="G245" s="157"/>
      <c r="H245" s="208">
        <f t="shared" si="24"/>
        <v>0</v>
      </c>
      <c r="I245" s="74"/>
      <c r="J245" s="74"/>
      <c r="K245" s="74"/>
      <c r="L245" s="158"/>
    </row>
    <row r="246" spans="1:12" ht="24" x14ac:dyDescent="0.25">
      <c r="A246" s="168">
        <v>6290</v>
      </c>
      <c r="B246" s="65" t="s">
        <v>254</v>
      </c>
      <c r="C246" s="209">
        <f t="shared" si="23"/>
        <v>0</v>
      </c>
      <c r="D246" s="169">
        <f>SUM(D247:D250)</f>
        <v>0</v>
      </c>
      <c r="E246" s="169">
        <f t="shared" ref="E246:G246" si="26">SUM(E247:E250)</f>
        <v>0</v>
      </c>
      <c r="F246" s="169">
        <f t="shared" si="26"/>
        <v>0</v>
      </c>
      <c r="G246" s="210">
        <f t="shared" si="26"/>
        <v>0</v>
      </c>
      <c r="H246" s="209">
        <f t="shared" si="24"/>
        <v>0</v>
      </c>
      <c r="I246" s="169">
        <f>SUM(I247:I250)</f>
        <v>0</v>
      </c>
      <c r="J246" s="169">
        <f t="shared" ref="J246:L246" si="27">SUM(J247:J250)</f>
        <v>0</v>
      </c>
      <c r="K246" s="169">
        <f t="shared" si="27"/>
        <v>0</v>
      </c>
      <c r="L246" s="186">
        <f t="shared" si="27"/>
        <v>0</v>
      </c>
    </row>
    <row r="247" spans="1:12" x14ac:dyDescent="0.25">
      <c r="A247" s="44">
        <v>6291</v>
      </c>
      <c r="B247" s="71" t="s">
        <v>255</v>
      </c>
      <c r="C247" s="201">
        <f t="shared" si="23"/>
        <v>0</v>
      </c>
      <c r="D247" s="74"/>
      <c r="E247" s="74"/>
      <c r="F247" s="74"/>
      <c r="G247" s="211"/>
      <c r="H247" s="201">
        <f t="shared" si="24"/>
        <v>0</v>
      </c>
      <c r="I247" s="74"/>
      <c r="J247" s="74"/>
      <c r="K247" s="74"/>
      <c r="L247" s="158"/>
    </row>
    <row r="248" spans="1:12" x14ac:dyDescent="0.25">
      <c r="A248" s="44">
        <v>6292</v>
      </c>
      <c r="B248" s="71" t="s">
        <v>256</v>
      </c>
      <c r="C248" s="201">
        <f t="shared" si="23"/>
        <v>0</v>
      </c>
      <c r="D248" s="74"/>
      <c r="E248" s="74"/>
      <c r="F248" s="74"/>
      <c r="G248" s="211"/>
      <c r="H248" s="201">
        <f t="shared" si="24"/>
        <v>0</v>
      </c>
      <c r="I248" s="74"/>
      <c r="J248" s="74"/>
      <c r="K248" s="74"/>
      <c r="L248" s="158"/>
    </row>
    <row r="249" spans="1:12" ht="72" x14ac:dyDescent="0.25">
      <c r="A249" s="44">
        <v>6296</v>
      </c>
      <c r="B249" s="71" t="s">
        <v>257</v>
      </c>
      <c r="C249" s="201">
        <f t="shared" si="23"/>
        <v>0</v>
      </c>
      <c r="D249" s="74"/>
      <c r="E249" s="74"/>
      <c r="F249" s="74"/>
      <c r="G249" s="211"/>
      <c r="H249" s="201">
        <f t="shared" si="24"/>
        <v>0</v>
      </c>
      <c r="I249" s="74"/>
      <c r="J249" s="74"/>
      <c r="K249" s="74"/>
      <c r="L249" s="158"/>
    </row>
    <row r="250" spans="1:12" ht="39.75" customHeight="1" x14ac:dyDescent="0.25">
      <c r="A250" s="44">
        <v>6299</v>
      </c>
      <c r="B250" s="71" t="s">
        <v>258</v>
      </c>
      <c r="C250" s="201">
        <f t="shared" si="23"/>
        <v>0</v>
      </c>
      <c r="D250" s="74"/>
      <c r="E250" s="74"/>
      <c r="F250" s="74"/>
      <c r="G250" s="211"/>
      <c r="H250" s="201">
        <f t="shared" si="24"/>
        <v>0</v>
      </c>
      <c r="I250" s="74"/>
      <c r="J250" s="74"/>
      <c r="K250" s="74"/>
      <c r="L250" s="158"/>
    </row>
    <row r="251" spans="1:12" x14ac:dyDescent="0.25">
      <c r="A251" s="56">
        <v>6300</v>
      </c>
      <c r="B251" s="147" t="s">
        <v>259</v>
      </c>
      <c r="C251" s="184">
        <f t="shared" si="23"/>
        <v>0</v>
      </c>
      <c r="D251" s="63">
        <f>SUM(D252,D257,D258)</f>
        <v>0</v>
      </c>
      <c r="E251" s="63">
        <f t="shared" ref="E251:G251" si="28">SUM(E252,E257,E258)</f>
        <v>0</v>
      </c>
      <c r="F251" s="63">
        <f t="shared" si="28"/>
        <v>0</v>
      </c>
      <c r="G251" s="63">
        <f t="shared" si="28"/>
        <v>0</v>
      </c>
      <c r="H251" s="57">
        <f t="shared" si="24"/>
        <v>0</v>
      </c>
      <c r="I251" s="63">
        <f>SUM(I252,I257,I258)</f>
        <v>0</v>
      </c>
      <c r="J251" s="63">
        <f t="shared" ref="J251:L251" si="29">SUM(J252,J257,J258)</f>
        <v>0</v>
      </c>
      <c r="K251" s="63">
        <f t="shared" si="29"/>
        <v>0</v>
      </c>
      <c r="L251" s="172">
        <f t="shared" si="29"/>
        <v>0</v>
      </c>
    </row>
    <row r="252" spans="1:12" ht="24" x14ac:dyDescent="0.25">
      <c r="A252" s="168">
        <v>6320</v>
      </c>
      <c r="B252" s="65" t="s">
        <v>260</v>
      </c>
      <c r="C252" s="209">
        <f t="shared" si="23"/>
        <v>0</v>
      </c>
      <c r="D252" s="169">
        <f>SUM(D253:D256)</f>
        <v>0</v>
      </c>
      <c r="E252" s="169">
        <f>SUM(E253:E256)</f>
        <v>0</v>
      </c>
      <c r="F252" s="169">
        <f t="shared" ref="F252:G252" si="30">SUM(F253:F256)</f>
        <v>0</v>
      </c>
      <c r="G252" s="212">
        <f t="shared" si="30"/>
        <v>0</v>
      </c>
      <c r="H252" s="209">
        <f t="shared" si="24"/>
        <v>0</v>
      </c>
      <c r="I252" s="169">
        <f>SUM(I253:I256)</f>
        <v>0</v>
      </c>
      <c r="J252" s="169">
        <f t="shared" ref="J252:L252" si="31">SUM(J253:J256)</f>
        <v>0</v>
      </c>
      <c r="K252" s="169">
        <f t="shared" si="31"/>
        <v>0</v>
      </c>
      <c r="L252" s="213">
        <f t="shared" si="31"/>
        <v>0</v>
      </c>
    </row>
    <row r="253" spans="1:12" x14ac:dyDescent="0.25">
      <c r="A253" s="44">
        <v>6322</v>
      </c>
      <c r="B253" s="71" t="s">
        <v>261</v>
      </c>
      <c r="C253" s="201">
        <f t="shared" si="23"/>
        <v>0</v>
      </c>
      <c r="D253" s="74"/>
      <c r="E253" s="74"/>
      <c r="F253" s="74"/>
      <c r="G253" s="211"/>
      <c r="H253" s="201">
        <f t="shared" si="24"/>
        <v>0</v>
      </c>
      <c r="I253" s="74"/>
      <c r="J253" s="74"/>
      <c r="K253" s="74"/>
      <c r="L253" s="158"/>
    </row>
    <row r="254" spans="1:12" ht="24" x14ac:dyDescent="0.25">
      <c r="A254" s="44">
        <v>6323</v>
      </c>
      <c r="B254" s="71" t="s">
        <v>262</v>
      </c>
      <c r="C254" s="201">
        <f t="shared" si="23"/>
        <v>0</v>
      </c>
      <c r="D254" s="74"/>
      <c r="E254" s="74"/>
      <c r="F254" s="74"/>
      <c r="G254" s="211"/>
      <c r="H254" s="201">
        <f t="shared" si="24"/>
        <v>0</v>
      </c>
      <c r="I254" s="74"/>
      <c r="J254" s="74"/>
      <c r="K254" s="74"/>
      <c r="L254" s="158"/>
    </row>
    <row r="255" spans="1:12" ht="24" x14ac:dyDescent="0.25">
      <c r="A255" s="44">
        <v>6324</v>
      </c>
      <c r="B255" s="71" t="s">
        <v>263</v>
      </c>
      <c r="C255" s="201">
        <f t="shared" si="23"/>
        <v>0</v>
      </c>
      <c r="D255" s="74"/>
      <c r="E255" s="74"/>
      <c r="F255" s="74"/>
      <c r="G255" s="211"/>
      <c r="H255" s="201">
        <f t="shared" si="24"/>
        <v>0</v>
      </c>
      <c r="I255" s="74"/>
      <c r="J255" s="74"/>
      <c r="K255" s="74"/>
      <c r="L255" s="158"/>
    </row>
    <row r="256" spans="1:12" x14ac:dyDescent="0.25">
      <c r="A256" s="38">
        <v>6329</v>
      </c>
      <c r="B256" s="65" t="s">
        <v>264</v>
      </c>
      <c r="C256" s="205">
        <f t="shared" si="23"/>
        <v>0</v>
      </c>
      <c r="D256" s="68"/>
      <c r="E256" s="68"/>
      <c r="F256" s="68"/>
      <c r="G256" s="214"/>
      <c r="H256" s="205">
        <f t="shared" si="24"/>
        <v>0</v>
      </c>
      <c r="I256" s="68"/>
      <c r="J256" s="68"/>
      <c r="K256" s="68"/>
      <c r="L256" s="155"/>
    </row>
    <row r="257" spans="1:13" ht="24" x14ac:dyDescent="0.25">
      <c r="A257" s="215">
        <v>6330</v>
      </c>
      <c r="B257" s="216" t="s">
        <v>265</v>
      </c>
      <c r="C257" s="209">
        <f>SUM(D257:G257)</f>
        <v>0</v>
      </c>
      <c r="D257" s="189"/>
      <c r="E257" s="189"/>
      <c r="F257" s="189"/>
      <c r="G257" s="211"/>
      <c r="H257" s="209">
        <f>SUM(I257:L257)</f>
        <v>0</v>
      </c>
      <c r="I257" s="189"/>
      <c r="J257" s="189"/>
      <c r="K257" s="189"/>
      <c r="L257" s="191"/>
    </row>
    <row r="258" spans="1:13" x14ac:dyDescent="0.25">
      <c r="A258" s="159">
        <v>6360</v>
      </c>
      <c r="B258" s="71" t="s">
        <v>266</v>
      </c>
      <c r="C258" s="201">
        <f t="shared" si="23"/>
        <v>0</v>
      </c>
      <c r="D258" s="74"/>
      <c r="E258" s="74"/>
      <c r="F258" s="74"/>
      <c r="G258" s="157"/>
      <c r="H258" s="208">
        <f t="shared" si="24"/>
        <v>0</v>
      </c>
      <c r="I258" s="74"/>
      <c r="J258" s="74"/>
      <c r="K258" s="74"/>
      <c r="L258" s="158"/>
    </row>
    <row r="259" spans="1:13" ht="36" x14ac:dyDescent="0.25">
      <c r="A259" s="56">
        <v>6400</v>
      </c>
      <c r="B259" s="147" t="s">
        <v>267</v>
      </c>
      <c r="C259" s="184">
        <f>SUM(D259:G259)</f>
        <v>0</v>
      </c>
      <c r="D259" s="63">
        <f>SUM(D260,D264)</f>
        <v>0</v>
      </c>
      <c r="E259" s="63">
        <f t="shared" ref="E259:G259" si="32">SUM(E260,E264)</f>
        <v>0</v>
      </c>
      <c r="F259" s="63">
        <f t="shared" si="32"/>
        <v>0</v>
      </c>
      <c r="G259" s="63">
        <f t="shared" si="32"/>
        <v>0</v>
      </c>
      <c r="H259" s="57">
        <f>SUM(I259:L259)</f>
        <v>0</v>
      </c>
      <c r="I259" s="63">
        <f>SUM(I260,I264)</f>
        <v>0</v>
      </c>
      <c r="J259" s="63">
        <f t="shared" ref="J259:L259" si="33">SUM(J260,J264)</f>
        <v>0</v>
      </c>
      <c r="K259" s="63">
        <f t="shared" si="33"/>
        <v>0</v>
      </c>
      <c r="L259" s="172">
        <f t="shared" si="33"/>
        <v>0</v>
      </c>
    </row>
    <row r="260" spans="1:13" ht="24" x14ac:dyDescent="0.25">
      <c r="A260" s="168">
        <v>6410</v>
      </c>
      <c r="B260" s="65" t="s">
        <v>268</v>
      </c>
      <c r="C260" s="205">
        <f t="shared" si="23"/>
        <v>0</v>
      </c>
      <c r="D260" s="169">
        <f>SUM(D261:D263)</f>
        <v>0</v>
      </c>
      <c r="E260" s="169">
        <f t="shared" ref="E260:G260" si="34">SUM(E261:E263)</f>
        <v>0</v>
      </c>
      <c r="F260" s="169">
        <f t="shared" si="34"/>
        <v>0</v>
      </c>
      <c r="G260" s="217">
        <f t="shared" si="34"/>
        <v>0</v>
      </c>
      <c r="H260" s="205">
        <f t="shared" si="24"/>
        <v>0</v>
      </c>
      <c r="I260" s="169">
        <f>SUM(I261:I263)</f>
        <v>0</v>
      </c>
      <c r="J260" s="169">
        <f t="shared" ref="J260:L260" si="35">SUM(J261:J263)</f>
        <v>0</v>
      </c>
      <c r="K260" s="169">
        <f t="shared" si="35"/>
        <v>0</v>
      </c>
      <c r="L260" s="180">
        <f t="shared" si="35"/>
        <v>0</v>
      </c>
    </row>
    <row r="261" spans="1:13" x14ac:dyDescent="0.25">
      <c r="A261" s="44">
        <v>6411</v>
      </c>
      <c r="B261" s="174" t="s">
        <v>269</v>
      </c>
      <c r="C261" s="201">
        <f t="shared" si="23"/>
        <v>0</v>
      </c>
      <c r="D261" s="74"/>
      <c r="E261" s="74"/>
      <c r="F261" s="74"/>
      <c r="G261" s="157"/>
      <c r="H261" s="208">
        <f t="shared" si="24"/>
        <v>0</v>
      </c>
      <c r="I261" s="74"/>
      <c r="J261" s="74"/>
      <c r="K261" s="74"/>
      <c r="L261" s="158"/>
    </row>
    <row r="262" spans="1:13" ht="36" x14ac:dyDescent="0.25">
      <c r="A262" s="44">
        <v>6412</v>
      </c>
      <c r="B262" s="71" t="s">
        <v>270</v>
      </c>
      <c r="C262" s="201">
        <f t="shared" si="23"/>
        <v>0</v>
      </c>
      <c r="D262" s="74"/>
      <c r="E262" s="74"/>
      <c r="F262" s="74"/>
      <c r="G262" s="157"/>
      <c r="H262" s="208">
        <f t="shared" si="24"/>
        <v>0</v>
      </c>
      <c r="I262" s="74"/>
      <c r="J262" s="74"/>
      <c r="K262" s="74"/>
      <c r="L262" s="158"/>
    </row>
    <row r="263" spans="1:13" ht="36" x14ac:dyDescent="0.25">
      <c r="A263" s="44">
        <v>6419</v>
      </c>
      <c r="B263" s="71" t="s">
        <v>271</v>
      </c>
      <c r="C263" s="201">
        <f t="shared" si="23"/>
        <v>0</v>
      </c>
      <c r="D263" s="74"/>
      <c r="E263" s="74"/>
      <c r="F263" s="74"/>
      <c r="G263" s="157"/>
      <c r="H263" s="208">
        <f t="shared" si="24"/>
        <v>0</v>
      </c>
      <c r="I263" s="74"/>
      <c r="J263" s="74"/>
      <c r="K263" s="74"/>
      <c r="L263" s="158"/>
    </row>
    <row r="264" spans="1:13" ht="36" x14ac:dyDescent="0.25">
      <c r="A264" s="159">
        <v>6420</v>
      </c>
      <c r="B264" s="71" t="s">
        <v>272</v>
      </c>
      <c r="C264" s="201">
        <f t="shared" si="23"/>
        <v>0</v>
      </c>
      <c r="D264" s="160">
        <f>SUM(D265:D268)</f>
        <v>0</v>
      </c>
      <c r="E264" s="160">
        <f>SUM(E265:E268)</f>
        <v>0</v>
      </c>
      <c r="F264" s="160">
        <f>SUM(F265:F268)</f>
        <v>0</v>
      </c>
      <c r="G264" s="218">
        <f>SUM(G265:G268)</f>
        <v>0</v>
      </c>
      <c r="H264" s="201">
        <f>SUM(I264:L264)</f>
        <v>0</v>
      </c>
      <c r="I264" s="160">
        <f>SUM(I265:I268)</f>
        <v>0</v>
      </c>
      <c r="J264" s="160">
        <f>SUM(J265:J268)</f>
        <v>0</v>
      </c>
      <c r="K264" s="160">
        <f>SUM(K265:K268)</f>
        <v>0</v>
      </c>
      <c r="L264" s="176">
        <f>SUM(L265:L268)</f>
        <v>0</v>
      </c>
    </row>
    <row r="265" spans="1:13" x14ac:dyDescent="0.25">
      <c r="A265" s="44">
        <v>6421</v>
      </c>
      <c r="B265" s="71" t="s">
        <v>273</v>
      </c>
      <c r="C265" s="201">
        <f t="shared" ref="C265:C285" si="36">SUM(D265:G265)</f>
        <v>0</v>
      </c>
      <c r="D265" s="74"/>
      <c r="E265" s="74"/>
      <c r="F265" s="74"/>
      <c r="G265" s="157"/>
      <c r="H265" s="208">
        <f t="shared" ref="H265:H285" si="37">SUM(I265:L265)</f>
        <v>0</v>
      </c>
      <c r="I265" s="74"/>
      <c r="J265" s="74"/>
      <c r="K265" s="74"/>
      <c r="L265" s="158"/>
    </row>
    <row r="266" spans="1:13" x14ac:dyDescent="0.25">
      <c r="A266" s="44">
        <v>6422</v>
      </c>
      <c r="B266" s="71" t="s">
        <v>274</v>
      </c>
      <c r="C266" s="201">
        <f t="shared" si="36"/>
        <v>0</v>
      </c>
      <c r="D266" s="74"/>
      <c r="E266" s="74"/>
      <c r="F266" s="74"/>
      <c r="G266" s="157"/>
      <c r="H266" s="208">
        <f t="shared" si="37"/>
        <v>0</v>
      </c>
      <c r="I266" s="74"/>
      <c r="J266" s="74"/>
      <c r="K266" s="74"/>
      <c r="L266" s="158"/>
    </row>
    <row r="267" spans="1:13" ht="13.5" customHeight="1" x14ac:dyDescent="0.25">
      <c r="A267" s="44">
        <v>6423</v>
      </c>
      <c r="B267" s="71" t="s">
        <v>275</v>
      </c>
      <c r="C267" s="201">
        <f>SUM(D267:G267)</f>
        <v>0</v>
      </c>
      <c r="D267" s="74"/>
      <c r="E267" s="74"/>
      <c r="F267" s="74"/>
      <c r="G267" s="157"/>
      <c r="H267" s="208">
        <f>SUM(I267:L267)</f>
        <v>0</v>
      </c>
      <c r="I267" s="74"/>
      <c r="J267" s="74"/>
      <c r="K267" s="74"/>
      <c r="L267" s="158"/>
    </row>
    <row r="268" spans="1:13" ht="36" x14ac:dyDescent="0.25">
      <c r="A268" s="44">
        <v>6424</v>
      </c>
      <c r="B268" s="71" t="s">
        <v>276</v>
      </c>
      <c r="C268" s="201">
        <f>SUM(D268:G268)</f>
        <v>0</v>
      </c>
      <c r="D268" s="74"/>
      <c r="E268" s="74"/>
      <c r="F268" s="74"/>
      <c r="G268" s="157"/>
      <c r="H268" s="208">
        <f>SUM(I268:L268)</f>
        <v>0</v>
      </c>
      <c r="I268" s="74"/>
      <c r="J268" s="74"/>
      <c r="K268" s="74"/>
      <c r="L268" s="158"/>
      <c r="M268" s="225"/>
    </row>
    <row r="269" spans="1:13" ht="36" x14ac:dyDescent="0.25">
      <c r="A269" s="220">
        <v>7000</v>
      </c>
      <c r="B269" s="220" t="s">
        <v>277</v>
      </c>
      <c r="C269" s="221">
        <f t="shared" si="36"/>
        <v>0</v>
      </c>
      <c r="D269" s="222">
        <f>SUM(D270,D281)</f>
        <v>0</v>
      </c>
      <c r="E269" s="222">
        <f>SUM(E270,E281)</f>
        <v>0</v>
      </c>
      <c r="F269" s="222">
        <f>SUM(F270,F281)</f>
        <v>0</v>
      </c>
      <c r="G269" s="222">
        <f>SUM(G270,G281)</f>
        <v>0</v>
      </c>
      <c r="H269" s="223">
        <f t="shared" si="37"/>
        <v>0</v>
      </c>
      <c r="I269" s="222">
        <f>SUM(I270,I281)</f>
        <v>0</v>
      </c>
      <c r="J269" s="222">
        <f>SUM(J270,J281)</f>
        <v>0</v>
      </c>
      <c r="K269" s="222">
        <f>SUM(K270,K281)</f>
        <v>0</v>
      </c>
      <c r="L269" s="224">
        <f>SUM(L270,L281)</f>
        <v>0</v>
      </c>
    </row>
    <row r="270" spans="1:13" ht="24" x14ac:dyDescent="0.25">
      <c r="A270" s="56">
        <v>7200</v>
      </c>
      <c r="B270" s="147" t="s">
        <v>278</v>
      </c>
      <c r="C270" s="184">
        <f t="shared" si="36"/>
        <v>0</v>
      </c>
      <c r="D270" s="63">
        <f>SUM(D271,D272,D275,D276,D280)</f>
        <v>0</v>
      </c>
      <c r="E270" s="63">
        <f>SUM(E271,E272,E275,E276,E280)</f>
        <v>0</v>
      </c>
      <c r="F270" s="63">
        <f>SUM(F271,F272,F275,F276,F280)</f>
        <v>0</v>
      </c>
      <c r="G270" s="63">
        <f>SUM(G271,G272,G275,G276,G280)</f>
        <v>0</v>
      </c>
      <c r="H270" s="57">
        <f t="shared" si="37"/>
        <v>0</v>
      </c>
      <c r="I270" s="63">
        <f>SUM(I271,I272,I275,I276,I280)</f>
        <v>0</v>
      </c>
      <c r="J270" s="63">
        <f>SUM(J271,J272,J275,J276,J280)</f>
        <v>0</v>
      </c>
      <c r="K270" s="63">
        <f>SUM(K271,K272,K275,K276,K280)</f>
        <v>0</v>
      </c>
      <c r="L270" s="149">
        <f>SUM(L271,L272,L275,L276,L280)</f>
        <v>0</v>
      </c>
    </row>
    <row r="271" spans="1:13" ht="24" x14ac:dyDescent="0.25">
      <c r="A271" s="168">
        <v>7210</v>
      </c>
      <c r="B271" s="65" t="s">
        <v>279</v>
      </c>
      <c r="C271" s="205">
        <f t="shared" si="36"/>
        <v>0</v>
      </c>
      <c r="D271" s="68"/>
      <c r="E271" s="68"/>
      <c r="F271" s="68"/>
      <c r="G271" s="154"/>
      <c r="H271" s="66">
        <f t="shared" si="37"/>
        <v>0</v>
      </c>
      <c r="I271" s="68"/>
      <c r="J271" s="68"/>
      <c r="K271" s="68"/>
      <c r="L271" s="155"/>
    </row>
    <row r="272" spans="1:13" s="225" customFormat="1" ht="36" x14ac:dyDescent="0.25">
      <c r="A272" s="159">
        <v>7220</v>
      </c>
      <c r="B272" s="71" t="s">
        <v>280</v>
      </c>
      <c r="C272" s="201">
        <f>SUM(D272:G272)</f>
        <v>0</v>
      </c>
      <c r="D272" s="160">
        <f>SUM(D273:D274)</f>
        <v>0</v>
      </c>
      <c r="E272" s="160">
        <f>SUM(E273:E274)</f>
        <v>0</v>
      </c>
      <c r="F272" s="160">
        <f>SUM(F273:F274)</f>
        <v>0</v>
      </c>
      <c r="G272" s="160">
        <f>SUM(G273:G274)</f>
        <v>0</v>
      </c>
      <c r="H272" s="72">
        <f>SUM(I272:L272)</f>
        <v>0</v>
      </c>
      <c r="I272" s="160">
        <f>SUM(I273:I274)</f>
        <v>0</v>
      </c>
      <c r="J272" s="160">
        <f>SUM(J273:J274)</f>
        <v>0</v>
      </c>
      <c r="K272" s="160">
        <f>SUM(K273:K274)</f>
        <v>0</v>
      </c>
      <c r="L272" s="162">
        <f>SUM(L273:L274)</f>
        <v>0</v>
      </c>
    </row>
    <row r="273" spans="1:12" s="225" customFormat="1" ht="36" x14ac:dyDescent="0.25">
      <c r="A273" s="44">
        <v>7221</v>
      </c>
      <c r="B273" s="71" t="s">
        <v>281</v>
      </c>
      <c r="C273" s="201">
        <f t="shared" si="36"/>
        <v>0</v>
      </c>
      <c r="D273" s="74"/>
      <c r="E273" s="74"/>
      <c r="F273" s="74"/>
      <c r="G273" s="157"/>
      <c r="H273" s="72">
        <f t="shared" si="37"/>
        <v>0</v>
      </c>
      <c r="I273" s="74"/>
      <c r="J273" s="74"/>
      <c r="K273" s="74"/>
      <c r="L273" s="158"/>
    </row>
    <row r="274" spans="1:12" s="225" customFormat="1" ht="36" x14ac:dyDescent="0.25">
      <c r="A274" s="44">
        <v>7222</v>
      </c>
      <c r="B274" s="71" t="s">
        <v>282</v>
      </c>
      <c r="C274" s="201">
        <f t="shared" si="36"/>
        <v>0</v>
      </c>
      <c r="D274" s="74"/>
      <c r="E274" s="74"/>
      <c r="F274" s="74"/>
      <c r="G274" s="157"/>
      <c r="H274" s="72">
        <f t="shared" si="37"/>
        <v>0</v>
      </c>
      <c r="I274" s="74"/>
      <c r="J274" s="74"/>
      <c r="K274" s="74"/>
      <c r="L274" s="158"/>
    </row>
    <row r="275" spans="1:12" ht="24" x14ac:dyDescent="0.25">
      <c r="A275" s="159">
        <v>7230</v>
      </c>
      <c r="B275" s="71" t="s">
        <v>283</v>
      </c>
      <c r="C275" s="201">
        <f t="shared" si="36"/>
        <v>0</v>
      </c>
      <c r="D275" s="74"/>
      <c r="E275" s="74"/>
      <c r="F275" s="74"/>
      <c r="G275" s="157"/>
      <c r="H275" s="72">
        <f t="shared" si="37"/>
        <v>0</v>
      </c>
      <c r="I275" s="74"/>
      <c r="J275" s="74"/>
      <c r="K275" s="74"/>
      <c r="L275" s="158"/>
    </row>
    <row r="276" spans="1:12" ht="24" x14ac:dyDescent="0.25">
      <c r="A276" s="159">
        <v>7240</v>
      </c>
      <c r="B276" s="71" t="s">
        <v>284</v>
      </c>
      <c r="C276" s="201">
        <f t="shared" si="36"/>
        <v>0</v>
      </c>
      <c r="D276" s="160">
        <f>SUM(D277:D279)</f>
        <v>0</v>
      </c>
      <c r="E276" s="160">
        <f t="shared" ref="E276:G276" si="38">SUM(E277:E279)</f>
        <v>0</v>
      </c>
      <c r="F276" s="160">
        <f t="shared" si="38"/>
        <v>0</v>
      </c>
      <c r="G276" s="161">
        <f t="shared" si="38"/>
        <v>0</v>
      </c>
      <c r="H276" s="72">
        <f t="shared" si="37"/>
        <v>0</v>
      </c>
      <c r="I276" s="160">
        <f t="shared" ref="I276:L276" si="39">SUM(I277:I279)</f>
        <v>0</v>
      </c>
      <c r="J276" s="160">
        <f t="shared" si="39"/>
        <v>0</v>
      </c>
      <c r="K276" s="160">
        <f>SUM(K277:K279)</f>
        <v>0</v>
      </c>
      <c r="L276" s="162">
        <f t="shared" si="39"/>
        <v>0</v>
      </c>
    </row>
    <row r="277" spans="1:12" ht="48" x14ac:dyDescent="0.25">
      <c r="A277" s="44">
        <v>7245</v>
      </c>
      <c r="B277" s="71" t="s">
        <v>285</v>
      </c>
      <c r="C277" s="201">
        <f t="shared" si="36"/>
        <v>0</v>
      </c>
      <c r="D277" s="74"/>
      <c r="E277" s="74"/>
      <c r="F277" s="74"/>
      <c r="G277" s="157"/>
      <c r="H277" s="72">
        <f t="shared" si="37"/>
        <v>0</v>
      </c>
      <c r="I277" s="74"/>
      <c r="J277" s="74"/>
      <c r="K277" s="74"/>
      <c r="L277" s="158"/>
    </row>
    <row r="278" spans="1:12" ht="84.75" customHeight="1" x14ac:dyDescent="0.25">
      <c r="A278" s="44">
        <v>7246</v>
      </c>
      <c r="B278" s="71" t="s">
        <v>286</v>
      </c>
      <c r="C278" s="201">
        <f t="shared" si="36"/>
        <v>0</v>
      </c>
      <c r="D278" s="74"/>
      <c r="E278" s="74"/>
      <c r="F278" s="74"/>
      <c r="G278" s="157"/>
      <c r="H278" s="72">
        <f t="shared" si="37"/>
        <v>0</v>
      </c>
      <c r="I278" s="74"/>
      <c r="J278" s="74"/>
      <c r="K278" s="74"/>
      <c r="L278" s="158"/>
    </row>
    <row r="279" spans="1:12" ht="36" x14ac:dyDescent="0.25">
      <c r="A279" s="44">
        <v>7247</v>
      </c>
      <c r="B279" s="71" t="s">
        <v>287</v>
      </c>
      <c r="C279" s="201">
        <f t="shared" si="36"/>
        <v>0</v>
      </c>
      <c r="D279" s="74"/>
      <c r="E279" s="74"/>
      <c r="F279" s="74"/>
      <c r="G279" s="157"/>
      <c r="H279" s="72">
        <f t="shared" si="37"/>
        <v>0</v>
      </c>
      <c r="I279" s="74"/>
      <c r="J279" s="74"/>
      <c r="K279" s="74"/>
      <c r="L279" s="158"/>
    </row>
    <row r="280" spans="1:12" ht="24" x14ac:dyDescent="0.25">
      <c r="A280" s="168">
        <v>7260</v>
      </c>
      <c r="B280" s="65" t="s">
        <v>288</v>
      </c>
      <c r="C280" s="205">
        <f t="shared" si="36"/>
        <v>0</v>
      </c>
      <c r="D280" s="68"/>
      <c r="E280" s="68"/>
      <c r="F280" s="68"/>
      <c r="G280" s="154"/>
      <c r="H280" s="66">
        <f t="shared" si="37"/>
        <v>0</v>
      </c>
      <c r="I280" s="68"/>
      <c r="J280" s="68"/>
      <c r="K280" s="68"/>
      <c r="L280" s="155"/>
    </row>
    <row r="281" spans="1:12" x14ac:dyDescent="0.25">
      <c r="A281" s="108">
        <v>7700</v>
      </c>
      <c r="B281" s="85" t="s">
        <v>289</v>
      </c>
      <c r="C281" s="86">
        <f t="shared" si="36"/>
        <v>0</v>
      </c>
      <c r="D281" s="226">
        <f>D282</f>
        <v>0</v>
      </c>
      <c r="E281" s="226">
        <f t="shared" ref="E281:G281" si="40">E282</f>
        <v>0</v>
      </c>
      <c r="F281" s="226">
        <f t="shared" si="40"/>
        <v>0</v>
      </c>
      <c r="G281" s="227">
        <f t="shared" si="40"/>
        <v>0</v>
      </c>
      <c r="H281" s="86">
        <f t="shared" si="37"/>
        <v>0</v>
      </c>
      <c r="I281" s="226">
        <f t="shared" ref="I281:L281" si="41">I282</f>
        <v>0</v>
      </c>
      <c r="J281" s="226">
        <f t="shared" si="41"/>
        <v>0</v>
      </c>
      <c r="K281" s="226">
        <f t="shared" si="41"/>
        <v>0</v>
      </c>
      <c r="L281" s="228">
        <f t="shared" si="41"/>
        <v>0</v>
      </c>
    </row>
    <row r="282" spans="1:12" x14ac:dyDescent="0.25">
      <c r="A282" s="150">
        <v>7720</v>
      </c>
      <c r="B282" s="65" t="s">
        <v>290</v>
      </c>
      <c r="C282" s="79">
        <f t="shared" si="36"/>
        <v>0</v>
      </c>
      <c r="D282" s="81"/>
      <c r="E282" s="81"/>
      <c r="F282" s="81"/>
      <c r="G282" s="229"/>
      <c r="H282" s="79">
        <f t="shared" si="37"/>
        <v>0</v>
      </c>
      <c r="I282" s="81"/>
      <c r="J282" s="81"/>
      <c r="K282" s="81"/>
      <c r="L282" s="230"/>
    </row>
    <row r="283" spans="1:12" x14ac:dyDescent="0.25">
      <c r="A283" s="174"/>
      <c r="B283" s="71" t="s">
        <v>291</v>
      </c>
      <c r="C283" s="201">
        <f t="shared" si="36"/>
        <v>0</v>
      </c>
      <c r="D283" s="160">
        <f>SUM(D284:D285)</f>
        <v>0</v>
      </c>
      <c r="E283" s="160">
        <f>SUM(E284:E285)</f>
        <v>0</v>
      </c>
      <c r="F283" s="160">
        <f>SUM(F284:F285)</f>
        <v>0</v>
      </c>
      <c r="G283" s="161">
        <f>SUM(G284:G285)</f>
        <v>0</v>
      </c>
      <c r="H283" s="72">
        <f t="shared" si="37"/>
        <v>0</v>
      </c>
      <c r="I283" s="160">
        <f>SUM(I284:I285)</f>
        <v>0</v>
      </c>
      <c r="J283" s="160">
        <f>SUM(J284:J285)</f>
        <v>0</v>
      </c>
      <c r="K283" s="160">
        <f>SUM(K284:K285)</f>
        <v>0</v>
      </c>
      <c r="L283" s="162">
        <f>SUM(L284:L285)</f>
        <v>0</v>
      </c>
    </row>
    <row r="284" spans="1:12" x14ac:dyDescent="0.25">
      <c r="A284" s="174" t="s">
        <v>292</v>
      </c>
      <c r="B284" s="44" t="s">
        <v>293</v>
      </c>
      <c r="C284" s="201">
        <f t="shared" si="36"/>
        <v>0</v>
      </c>
      <c r="D284" s="74"/>
      <c r="E284" s="74"/>
      <c r="F284" s="74"/>
      <c r="G284" s="157"/>
      <c r="H284" s="72">
        <f t="shared" si="37"/>
        <v>0</v>
      </c>
      <c r="I284" s="74"/>
      <c r="J284" s="74"/>
      <c r="K284" s="74"/>
      <c r="L284" s="158"/>
    </row>
    <row r="285" spans="1:12" ht="24" x14ac:dyDescent="0.25">
      <c r="A285" s="174" t="s">
        <v>294</v>
      </c>
      <c r="B285" s="231" t="s">
        <v>295</v>
      </c>
      <c r="C285" s="205">
        <f t="shared" si="36"/>
        <v>0</v>
      </c>
      <c r="D285" s="68"/>
      <c r="E285" s="68"/>
      <c r="F285" s="68"/>
      <c r="G285" s="154"/>
      <c r="H285" s="66">
        <f t="shared" si="37"/>
        <v>0</v>
      </c>
      <c r="I285" s="68"/>
      <c r="J285" s="68"/>
      <c r="K285" s="68"/>
      <c r="L285" s="155"/>
    </row>
    <row r="286" spans="1:12" ht="12.75" thickBot="1" x14ac:dyDescent="0.3">
      <c r="A286" s="232"/>
      <c r="B286" s="232" t="s">
        <v>296</v>
      </c>
      <c r="C286" s="233">
        <f t="shared" ref="C286:L286" si="42">SUM(C283,C269,C230,C195,C187,C173,C75,C53)</f>
        <v>17556</v>
      </c>
      <c r="D286" s="233">
        <f t="shared" si="42"/>
        <v>17556</v>
      </c>
      <c r="E286" s="233">
        <f t="shared" si="42"/>
        <v>0</v>
      </c>
      <c r="F286" s="233">
        <f t="shared" si="42"/>
        <v>0</v>
      </c>
      <c r="G286" s="234">
        <f t="shared" si="42"/>
        <v>0</v>
      </c>
      <c r="H286" s="235">
        <f t="shared" si="42"/>
        <v>19315</v>
      </c>
      <c r="I286" s="233">
        <f t="shared" si="42"/>
        <v>19315</v>
      </c>
      <c r="J286" s="233">
        <f t="shared" si="42"/>
        <v>0</v>
      </c>
      <c r="K286" s="233">
        <f t="shared" si="42"/>
        <v>0</v>
      </c>
      <c r="L286" s="236">
        <f t="shared" si="42"/>
        <v>0</v>
      </c>
    </row>
    <row r="287" spans="1:12" s="24" customFormat="1" ht="13.5" thickTop="1" thickBot="1" x14ac:dyDescent="0.3">
      <c r="A287" s="601" t="s">
        <v>297</v>
      </c>
      <c r="B287" s="602"/>
      <c r="C287" s="237">
        <f>SUM(D287:G287)</f>
        <v>0</v>
      </c>
      <c r="D287" s="238">
        <f>SUM(D24,D25,D41)-D51</f>
        <v>0</v>
      </c>
      <c r="E287" s="238">
        <f>SUM(E24,E25,E41)-E51</f>
        <v>0</v>
      </c>
      <c r="F287" s="238">
        <f>(F26+F43)-F51</f>
        <v>0</v>
      </c>
      <c r="G287" s="239">
        <f>G45-G51</f>
        <v>0</v>
      </c>
      <c r="H287" s="237">
        <f>SUM(I287:L287)</f>
        <v>0</v>
      </c>
      <c r="I287" s="238">
        <f>SUM(I24,I25,I41)-I51</f>
        <v>0</v>
      </c>
      <c r="J287" s="238">
        <f>SUM(J24,J25,J41)-J51</f>
        <v>0</v>
      </c>
      <c r="K287" s="238">
        <f>(K26+K43)-K51</f>
        <v>0</v>
      </c>
      <c r="L287" s="240">
        <f>L45-L51</f>
        <v>0</v>
      </c>
    </row>
    <row r="288" spans="1:12" s="24" customFormat="1" ht="12.75" thickTop="1" x14ac:dyDescent="0.25">
      <c r="A288" s="620" t="s">
        <v>298</v>
      </c>
      <c r="B288" s="621"/>
      <c r="C288" s="241">
        <f t="shared" ref="C288:L288" si="43">SUM(C289,C290)-C297+C298</f>
        <v>0</v>
      </c>
      <c r="D288" s="242">
        <f t="shared" si="43"/>
        <v>0</v>
      </c>
      <c r="E288" s="242">
        <f t="shared" si="43"/>
        <v>0</v>
      </c>
      <c r="F288" s="242">
        <f t="shared" si="43"/>
        <v>0</v>
      </c>
      <c r="G288" s="243">
        <f t="shared" si="43"/>
        <v>0</v>
      </c>
      <c r="H288" s="244">
        <f t="shared" si="43"/>
        <v>0</v>
      </c>
      <c r="I288" s="242">
        <f t="shared" si="43"/>
        <v>0</v>
      </c>
      <c r="J288" s="242">
        <f t="shared" si="43"/>
        <v>0</v>
      </c>
      <c r="K288" s="242">
        <f t="shared" si="43"/>
        <v>0</v>
      </c>
      <c r="L288" s="245">
        <f t="shared" si="43"/>
        <v>0</v>
      </c>
    </row>
    <row r="289" spans="1:12" s="24" customFormat="1" ht="12.75" thickBot="1" x14ac:dyDescent="0.3">
      <c r="A289" s="126" t="s">
        <v>299</v>
      </c>
      <c r="B289" s="126" t="s">
        <v>300</v>
      </c>
      <c r="C289" s="246">
        <f t="shared" ref="C289:L289" si="44">C21-C283</f>
        <v>0</v>
      </c>
      <c r="D289" s="128">
        <f t="shared" si="44"/>
        <v>0</v>
      </c>
      <c r="E289" s="128">
        <f t="shared" si="44"/>
        <v>0</v>
      </c>
      <c r="F289" s="128">
        <f t="shared" si="44"/>
        <v>0</v>
      </c>
      <c r="G289" s="129">
        <f t="shared" si="44"/>
        <v>0</v>
      </c>
      <c r="H289" s="247">
        <f t="shared" si="44"/>
        <v>0</v>
      </c>
      <c r="I289" s="128">
        <f t="shared" si="44"/>
        <v>0</v>
      </c>
      <c r="J289" s="128">
        <f t="shared" si="44"/>
        <v>0</v>
      </c>
      <c r="K289" s="128">
        <f t="shared" si="44"/>
        <v>0</v>
      </c>
      <c r="L289" s="130">
        <f t="shared" si="44"/>
        <v>0</v>
      </c>
    </row>
    <row r="290" spans="1:12" s="24" customFormat="1" ht="12.75" thickTop="1" x14ac:dyDescent="0.25">
      <c r="A290" s="248" t="s">
        <v>301</v>
      </c>
      <c r="B290" s="248" t="s">
        <v>302</v>
      </c>
      <c r="C290" s="241">
        <f t="shared" ref="C290:L290" si="45">SUM(C291,C293,C295)-SUM(C292,C294,C296)</f>
        <v>0</v>
      </c>
      <c r="D290" s="242">
        <f t="shared" si="45"/>
        <v>0</v>
      </c>
      <c r="E290" s="242">
        <f t="shared" si="45"/>
        <v>0</v>
      </c>
      <c r="F290" s="242">
        <f t="shared" si="45"/>
        <v>0</v>
      </c>
      <c r="G290" s="249">
        <f t="shared" si="45"/>
        <v>0</v>
      </c>
      <c r="H290" s="244">
        <f t="shared" si="45"/>
        <v>0</v>
      </c>
      <c r="I290" s="242">
        <f t="shared" si="45"/>
        <v>0</v>
      </c>
      <c r="J290" s="242">
        <f t="shared" si="45"/>
        <v>0</v>
      </c>
      <c r="K290" s="242">
        <f t="shared" si="45"/>
        <v>0</v>
      </c>
      <c r="L290" s="245">
        <f t="shared" si="45"/>
        <v>0</v>
      </c>
    </row>
    <row r="291" spans="1:12" x14ac:dyDescent="0.25">
      <c r="A291" s="250" t="s">
        <v>303</v>
      </c>
      <c r="B291" s="116" t="s">
        <v>304</v>
      </c>
      <c r="C291" s="79">
        <f t="shared" ref="C291:C296" si="46">SUM(D291:G291)</f>
        <v>0</v>
      </c>
      <c r="D291" s="81"/>
      <c r="E291" s="81"/>
      <c r="F291" s="81"/>
      <c r="G291" s="229"/>
      <c r="H291" s="79">
        <f t="shared" ref="H291:H296" si="47">SUM(I291:L291)</f>
        <v>0</v>
      </c>
      <c r="I291" s="81"/>
      <c r="J291" s="81"/>
      <c r="K291" s="81"/>
      <c r="L291" s="230"/>
    </row>
    <row r="292" spans="1:12" ht="24" x14ac:dyDescent="0.25">
      <c r="A292" s="174" t="s">
        <v>305</v>
      </c>
      <c r="B292" s="43" t="s">
        <v>306</v>
      </c>
      <c r="C292" s="72">
        <f t="shared" si="46"/>
        <v>0</v>
      </c>
      <c r="D292" s="74"/>
      <c r="E292" s="74"/>
      <c r="F292" s="74"/>
      <c r="G292" s="157"/>
      <c r="H292" s="72">
        <f t="shared" si="47"/>
        <v>0</v>
      </c>
      <c r="I292" s="74"/>
      <c r="J292" s="74"/>
      <c r="K292" s="74"/>
      <c r="L292" s="158"/>
    </row>
    <row r="293" spans="1:12" x14ac:dyDescent="0.25">
      <c r="A293" s="174" t="s">
        <v>307</v>
      </c>
      <c r="B293" s="43" t="s">
        <v>308</v>
      </c>
      <c r="C293" s="72">
        <f t="shared" si="46"/>
        <v>0</v>
      </c>
      <c r="D293" s="74"/>
      <c r="E293" s="74"/>
      <c r="F293" s="74"/>
      <c r="G293" s="157"/>
      <c r="H293" s="72">
        <f t="shared" si="47"/>
        <v>0</v>
      </c>
      <c r="I293" s="74"/>
      <c r="J293" s="74"/>
      <c r="K293" s="74"/>
      <c r="L293" s="158"/>
    </row>
    <row r="294" spans="1:12" ht="24" x14ac:dyDescent="0.25">
      <c r="A294" s="174" t="s">
        <v>309</v>
      </c>
      <c r="B294" s="43" t="s">
        <v>310</v>
      </c>
      <c r="C294" s="72">
        <f t="shared" si="46"/>
        <v>0</v>
      </c>
      <c r="D294" s="74"/>
      <c r="E294" s="74"/>
      <c r="F294" s="74"/>
      <c r="G294" s="157"/>
      <c r="H294" s="72">
        <f t="shared" si="47"/>
        <v>0</v>
      </c>
      <c r="I294" s="74"/>
      <c r="J294" s="74"/>
      <c r="K294" s="74"/>
      <c r="L294" s="158"/>
    </row>
    <row r="295" spans="1:12" x14ac:dyDescent="0.25">
      <c r="A295" s="174" t="s">
        <v>311</v>
      </c>
      <c r="B295" s="43" t="s">
        <v>312</v>
      </c>
      <c r="C295" s="72">
        <f t="shared" si="46"/>
        <v>0</v>
      </c>
      <c r="D295" s="74"/>
      <c r="E295" s="74"/>
      <c r="F295" s="74"/>
      <c r="G295" s="157"/>
      <c r="H295" s="72">
        <f t="shared" si="47"/>
        <v>0</v>
      </c>
      <c r="I295" s="74"/>
      <c r="J295" s="74"/>
      <c r="K295" s="74"/>
      <c r="L295" s="158"/>
    </row>
    <row r="296" spans="1:12" ht="24.75" thickBot="1" x14ac:dyDescent="0.3">
      <c r="A296" s="251" t="s">
        <v>313</v>
      </c>
      <c r="B296" s="252" t="s">
        <v>314</v>
      </c>
      <c r="C296" s="185">
        <f t="shared" si="46"/>
        <v>0</v>
      </c>
      <c r="D296" s="189"/>
      <c r="E296" s="189"/>
      <c r="F296" s="189"/>
      <c r="G296" s="253"/>
      <c r="H296" s="185">
        <f t="shared" si="47"/>
        <v>0</v>
      </c>
      <c r="I296" s="189"/>
      <c r="J296" s="189"/>
      <c r="K296" s="189"/>
      <c r="L296" s="191"/>
    </row>
    <row r="297" spans="1:12" s="24" customFormat="1" ht="13.5" thickTop="1" thickBot="1" x14ac:dyDescent="0.3">
      <c r="A297" s="254" t="s">
        <v>315</v>
      </c>
      <c r="B297" s="254" t="s">
        <v>316</v>
      </c>
      <c r="C297" s="255">
        <f>SUM(D297:G297)</f>
        <v>0</v>
      </c>
      <c r="D297" s="256"/>
      <c r="E297" s="256"/>
      <c r="F297" s="256"/>
      <c r="G297" s="257"/>
      <c r="H297" s="255">
        <f>SUM(I297:L297)</f>
        <v>0</v>
      </c>
      <c r="I297" s="256"/>
      <c r="J297" s="256"/>
      <c r="K297" s="256"/>
      <c r="L297" s="258"/>
    </row>
    <row r="298" spans="1:12" s="24" customFormat="1" ht="48.75" thickTop="1" x14ac:dyDescent="0.25">
      <c r="A298" s="248" t="s">
        <v>317</v>
      </c>
      <c r="B298" s="259" t="s">
        <v>318</v>
      </c>
      <c r="C298" s="260">
        <f>SUM(D298:G298)</f>
        <v>0</v>
      </c>
      <c r="D298" s="177"/>
      <c r="E298" s="177"/>
      <c r="F298" s="177"/>
      <c r="G298" s="178"/>
      <c r="H298" s="260">
        <f>SUM(I298:L298)</f>
        <v>0</v>
      </c>
      <c r="I298" s="177"/>
      <c r="J298" s="177"/>
      <c r="K298" s="177"/>
      <c r="L298" s="179"/>
    </row>
    <row r="299" spans="1:12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</row>
    <row r="300" spans="1:12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</row>
    <row r="301" spans="1:12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</row>
    <row r="302" spans="1:12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</row>
    <row r="303" spans="1:12" x14ac:dyDescent="0.2">
      <c r="A303" s="1"/>
      <c r="B303" s="1"/>
      <c r="C303" s="261"/>
      <c r="D303" s="1"/>
      <c r="E303" s="1"/>
      <c r="F303" s="1"/>
      <c r="G303" s="1"/>
      <c r="H303" s="1"/>
      <c r="I303" s="1"/>
      <c r="J303" s="1"/>
      <c r="K303" s="1"/>
      <c r="L303" s="1"/>
    </row>
    <row r="304" spans="1:12" x14ac:dyDescent="0.2">
      <c r="A304" s="1"/>
      <c r="B304" s="1"/>
      <c r="C304" s="261"/>
      <c r="D304" s="1"/>
      <c r="E304" s="1"/>
      <c r="F304" s="1"/>
      <c r="G304" s="1"/>
      <c r="H304" s="1"/>
      <c r="I304" s="1"/>
      <c r="J304" s="1"/>
      <c r="K304" s="1"/>
      <c r="L304" s="1"/>
    </row>
    <row r="305" spans="1:12" x14ac:dyDescent="0.2">
      <c r="A305" s="1"/>
      <c r="B305" s="1"/>
      <c r="C305" s="261"/>
      <c r="D305" s="1"/>
      <c r="E305" s="1"/>
      <c r="F305" s="1"/>
      <c r="G305" s="1"/>
      <c r="H305" s="1"/>
      <c r="I305" s="1"/>
      <c r="J305" s="1"/>
      <c r="K305" s="1"/>
      <c r="L305" s="1"/>
    </row>
    <row r="306" spans="1:12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</row>
    <row r="307" spans="1:12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</row>
    <row r="308" spans="1:12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</row>
    <row r="309" spans="1:12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</row>
    <row r="310" spans="1:12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</row>
    <row r="311" spans="1:12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</row>
    <row r="312" spans="1:12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</row>
    <row r="313" spans="1:12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</row>
    <row r="314" spans="1:12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</row>
  </sheetData>
  <sheetProtection formatCells="0" formatColumns="0" formatRows="0"/>
  <autoFilter ref="A18:L298"/>
  <mergeCells count="29">
    <mergeCell ref="A288:B288"/>
    <mergeCell ref="H16:H17"/>
    <mergeCell ref="I16:I17"/>
    <mergeCell ref="J16:J17"/>
    <mergeCell ref="K16:K17"/>
    <mergeCell ref="L16:L17"/>
    <mergeCell ref="A287:B287"/>
    <mergeCell ref="C13:L13"/>
    <mergeCell ref="A15:A17"/>
    <mergeCell ref="B15:B17"/>
    <mergeCell ref="C15:G15"/>
    <mergeCell ref="H15:L15"/>
    <mergeCell ref="C16:C17"/>
    <mergeCell ref="D16:D17"/>
    <mergeCell ref="E16:E17"/>
    <mergeCell ref="F16:F17"/>
    <mergeCell ref="G16:G17"/>
    <mergeCell ref="C12:L12"/>
    <mergeCell ref="A1:L1"/>
    <mergeCell ref="A2:L2"/>
    <mergeCell ref="C3:L3"/>
    <mergeCell ref="C4:L4"/>
    <mergeCell ref="C5:L5"/>
    <mergeCell ref="C6:L6"/>
    <mergeCell ref="C7:L7"/>
    <mergeCell ref="C8:L8"/>
    <mergeCell ref="C9:L9"/>
    <mergeCell ref="C10:L10"/>
    <mergeCell ref="C11:L11"/>
  </mergeCells>
  <pageMargins left="0.78740157480314965" right="0.39370078740157483" top="0.39370078740157483" bottom="0.39370078740157483" header="0.23622047244094491" footer="0.19685039370078741"/>
  <pageSetup paperSize="9" scale="70" orientation="portrait" r:id="rId1"/>
  <headerFooter>
    <oddHeader xml:space="preserve">&amp;C                               </oddHeader>
    <oddFooter>&amp;L&amp;D, &amp;T&amp;R&amp;"Times New Roman,Regular"&amp;10&amp;P (&amp;N)</oddFooter>
  </headerFooter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M316"/>
  <sheetViews>
    <sheetView showGridLines="0" view="pageLayout" zoomScaleNormal="100" workbookViewId="0">
      <selection activeCell="C4" sqref="C4:L4"/>
    </sheetView>
  </sheetViews>
  <sheetFormatPr defaultRowHeight="12" x14ac:dyDescent="0.25"/>
  <cols>
    <col min="1" max="1" width="10.85546875" style="262" customWidth="1"/>
    <col min="2" max="2" width="28" style="262" customWidth="1"/>
    <col min="3" max="3" width="9.7109375" style="262" customWidth="1"/>
    <col min="4" max="4" width="9.5703125" style="262" customWidth="1"/>
    <col min="5" max="6" width="8.7109375" style="262" customWidth="1"/>
    <col min="7" max="7" width="8.28515625" style="262" customWidth="1"/>
    <col min="8" max="11" width="8.7109375" style="262" customWidth="1"/>
    <col min="12" max="12" width="7.5703125" style="262" customWidth="1"/>
    <col min="13" max="16" width="0" style="1" hidden="1" customWidth="1"/>
    <col min="17" max="16384" width="9.140625" style="1"/>
  </cols>
  <sheetData>
    <row r="1" spans="1:12" x14ac:dyDescent="0.25">
      <c r="A1" s="591" t="s">
        <v>555</v>
      </c>
      <c r="B1" s="591"/>
      <c r="C1" s="591"/>
      <c r="D1" s="591"/>
      <c r="E1" s="591"/>
      <c r="F1" s="591"/>
      <c r="G1" s="591"/>
      <c r="H1" s="591"/>
      <c r="I1" s="591"/>
      <c r="J1" s="591"/>
      <c r="K1" s="591"/>
      <c r="L1" s="591"/>
    </row>
    <row r="2" spans="1:12" ht="35.25" customHeight="1" x14ac:dyDescent="0.25">
      <c r="A2" s="592" t="s">
        <v>1</v>
      </c>
      <c r="B2" s="593"/>
      <c r="C2" s="593"/>
      <c r="D2" s="593"/>
      <c r="E2" s="593"/>
      <c r="F2" s="593"/>
      <c r="G2" s="593"/>
      <c r="H2" s="593"/>
      <c r="I2" s="593"/>
      <c r="J2" s="593"/>
      <c r="K2" s="593"/>
      <c r="L2" s="594"/>
    </row>
    <row r="3" spans="1:12" ht="12.75" customHeight="1" x14ac:dyDescent="0.25">
      <c r="A3" s="2" t="s">
        <v>2</v>
      </c>
      <c r="B3" s="3"/>
      <c r="C3" s="668" t="s">
        <v>669</v>
      </c>
      <c r="D3" s="595"/>
      <c r="E3" s="595"/>
      <c r="F3" s="595"/>
      <c r="G3" s="595"/>
      <c r="H3" s="595"/>
      <c r="I3" s="595"/>
      <c r="J3" s="595"/>
      <c r="K3" s="595"/>
      <c r="L3" s="596"/>
    </row>
    <row r="4" spans="1:12" ht="12.75" customHeight="1" x14ac:dyDescent="0.25">
      <c r="A4" s="2" t="s">
        <v>4</v>
      </c>
      <c r="B4" s="3"/>
      <c r="C4" s="668" t="s">
        <v>451</v>
      </c>
      <c r="D4" s="595"/>
      <c r="E4" s="595"/>
      <c r="F4" s="595"/>
      <c r="G4" s="595"/>
      <c r="H4" s="595"/>
      <c r="I4" s="595"/>
      <c r="J4" s="595"/>
      <c r="K4" s="595"/>
      <c r="L4" s="596"/>
    </row>
    <row r="5" spans="1:12" ht="12.75" customHeight="1" x14ac:dyDescent="0.25">
      <c r="A5" s="4" t="s">
        <v>6</v>
      </c>
      <c r="B5" s="5"/>
      <c r="C5" s="667" t="s">
        <v>452</v>
      </c>
      <c r="D5" s="589"/>
      <c r="E5" s="589"/>
      <c r="F5" s="589"/>
      <c r="G5" s="589"/>
      <c r="H5" s="589"/>
      <c r="I5" s="589"/>
      <c r="J5" s="589"/>
      <c r="K5" s="589"/>
      <c r="L5" s="590"/>
    </row>
    <row r="6" spans="1:12" ht="12.75" customHeight="1" x14ac:dyDescent="0.25">
      <c r="A6" s="4" t="s">
        <v>8</v>
      </c>
      <c r="B6" s="5"/>
      <c r="C6" s="667" t="s">
        <v>320</v>
      </c>
      <c r="D6" s="589"/>
      <c r="E6" s="589"/>
      <c r="F6" s="589"/>
      <c r="G6" s="589"/>
      <c r="H6" s="589"/>
      <c r="I6" s="589"/>
      <c r="J6" s="589"/>
      <c r="K6" s="589"/>
      <c r="L6" s="590"/>
    </row>
    <row r="7" spans="1:12" x14ac:dyDescent="0.25">
      <c r="A7" s="4" t="s">
        <v>10</v>
      </c>
      <c r="B7" s="5"/>
      <c r="C7" s="668" t="s">
        <v>547</v>
      </c>
      <c r="D7" s="595"/>
      <c r="E7" s="595"/>
      <c r="F7" s="595"/>
      <c r="G7" s="595"/>
      <c r="H7" s="595"/>
      <c r="I7" s="595"/>
      <c r="J7" s="595"/>
      <c r="K7" s="595"/>
      <c r="L7" s="596"/>
    </row>
    <row r="8" spans="1:12" ht="12.75" customHeight="1" x14ac:dyDescent="0.25">
      <c r="A8" s="6" t="s">
        <v>12</v>
      </c>
      <c r="B8" s="5"/>
      <c r="C8" s="597"/>
      <c r="D8" s="597"/>
      <c r="E8" s="597"/>
      <c r="F8" s="597"/>
      <c r="G8" s="597"/>
      <c r="H8" s="597"/>
      <c r="I8" s="597"/>
      <c r="J8" s="597"/>
      <c r="K8" s="597"/>
      <c r="L8" s="598"/>
    </row>
    <row r="9" spans="1:12" ht="12.75" customHeight="1" x14ac:dyDescent="0.25">
      <c r="A9" s="4"/>
      <c r="B9" s="5" t="s">
        <v>13</v>
      </c>
      <c r="C9" s="667" t="s">
        <v>453</v>
      </c>
      <c r="D9" s="589"/>
      <c r="E9" s="589"/>
      <c r="F9" s="589"/>
      <c r="G9" s="589"/>
      <c r="H9" s="589"/>
      <c r="I9" s="589"/>
      <c r="J9" s="589"/>
      <c r="K9" s="589"/>
      <c r="L9" s="590"/>
    </row>
    <row r="10" spans="1:12" ht="12.75" customHeight="1" x14ac:dyDescent="0.25">
      <c r="A10" s="4"/>
      <c r="B10" s="5" t="s">
        <v>15</v>
      </c>
      <c r="C10" s="667" t="s">
        <v>454</v>
      </c>
      <c r="D10" s="589"/>
      <c r="E10" s="589"/>
      <c r="F10" s="589"/>
      <c r="G10" s="589"/>
      <c r="H10" s="589"/>
      <c r="I10" s="589"/>
      <c r="J10" s="589"/>
      <c r="K10" s="589"/>
      <c r="L10" s="590"/>
    </row>
    <row r="11" spans="1:12" ht="12.75" customHeight="1" x14ac:dyDescent="0.25">
      <c r="A11" s="4"/>
      <c r="B11" s="5" t="s">
        <v>16</v>
      </c>
      <c r="C11" s="667"/>
      <c r="D11" s="589"/>
      <c r="E11" s="589"/>
      <c r="F11" s="589"/>
      <c r="G11" s="589"/>
      <c r="H11" s="589"/>
      <c r="I11" s="589"/>
      <c r="J11" s="589"/>
      <c r="K11" s="589"/>
      <c r="L11" s="590"/>
    </row>
    <row r="12" spans="1:12" ht="12.75" customHeight="1" x14ac:dyDescent="0.25">
      <c r="A12" s="4"/>
      <c r="B12" s="5" t="s">
        <v>17</v>
      </c>
      <c r="C12" s="667" t="s">
        <v>455</v>
      </c>
      <c r="D12" s="589"/>
      <c r="E12" s="589"/>
      <c r="F12" s="589"/>
      <c r="G12" s="589"/>
      <c r="H12" s="589"/>
      <c r="I12" s="589"/>
      <c r="J12" s="589"/>
      <c r="K12" s="589"/>
      <c r="L12" s="590"/>
    </row>
    <row r="13" spans="1:12" ht="12.75" customHeight="1" x14ac:dyDescent="0.25">
      <c r="A13" s="4"/>
      <c r="B13" s="5" t="s">
        <v>18</v>
      </c>
      <c r="C13" s="589"/>
      <c r="D13" s="589"/>
      <c r="E13" s="589"/>
      <c r="F13" s="589"/>
      <c r="G13" s="589"/>
      <c r="H13" s="589"/>
      <c r="I13" s="589"/>
      <c r="J13" s="589"/>
      <c r="K13" s="589"/>
      <c r="L13" s="590"/>
    </row>
    <row r="14" spans="1:12" ht="12.75" customHeight="1" x14ac:dyDescent="0.25">
      <c r="A14" s="7"/>
      <c r="B14" s="8"/>
      <c r="C14" s="9"/>
      <c r="D14" s="9"/>
      <c r="E14" s="9"/>
      <c r="F14" s="9"/>
      <c r="G14" s="9"/>
      <c r="H14" s="9"/>
      <c r="I14" s="9"/>
      <c r="J14" s="9"/>
      <c r="K14" s="9"/>
      <c r="L14" s="10"/>
    </row>
    <row r="15" spans="1:12" s="11" customFormat="1" ht="12.75" customHeight="1" x14ac:dyDescent="0.25">
      <c r="A15" s="603" t="s">
        <v>19</v>
      </c>
      <c r="B15" s="606" t="s">
        <v>20</v>
      </c>
      <c r="C15" s="608" t="s">
        <v>21</v>
      </c>
      <c r="D15" s="609"/>
      <c r="E15" s="609"/>
      <c r="F15" s="609"/>
      <c r="G15" s="610"/>
      <c r="H15" s="608" t="s">
        <v>22</v>
      </c>
      <c r="I15" s="609"/>
      <c r="J15" s="609"/>
      <c r="K15" s="609"/>
      <c r="L15" s="611"/>
    </row>
    <row r="16" spans="1:12" s="11" customFormat="1" ht="12.75" customHeight="1" x14ac:dyDescent="0.25">
      <c r="A16" s="604"/>
      <c r="B16" s="607"/>
      <c r="C16" s="612" t="s">
        <v>23</v>
      </c>
      <c r="D16" s="613" t="s">
        <v>24</v>
      </c>
      <c r="E16" s="615" t="s">
        <v>25</v>
      </c>
      <c r="F16" s="617" t="s">
        <v>26</v>
      </c>
      <c r="G16" s="619" t="s">
        <v>27</v>
      </c>
      <c r="H16" s="612" t="s">
        <v>23</v>
      </c>
      <c r="I16" s="613" t="s">
        <v>24</v>
      </c>
      <c r="J16" s="615" t="s">
        <v>25</v>
      </c>
      <c r="K16" s="617" t="s">
        <v>26</v>
      </c>
      <c r="L16" s="599" t="s">
        <v>27</v>
      </c>
    </row>
    <row r="17" spans="1:12" s="12" customFormat="1" ht="61.5" customHeight="1" thickBot="1" x14ac:dyDescent="0.3">
      <c r="A17" s="605"/>
      <c r="B17" s="607"/>
      <c r="C17" s="612"/>
      <c r="D17" s="614"/>
      <c r="E17" s="616"/>
      <c r="F17" s="618"/>
      <c r="G17" s="619"/>
      <c r="H17" s="622"/>
      <c r="I17" s="623"/>
      <c r="J17" s="616"/>
      <c r="K17" s="618"/>
      <c r="L17" s="600"/>
    </row>
    <row r="18" spans="1:12" s="12" customFormat="1" ht="9.75" customHeight="1" thickTop="1" x14ac:dyDescent="0.25">
      <c r="A18" s="13" t="s">
        <v>28</v>
      </c>
      <c r="B18" s="13">
        <v>2</v>
      </c>
      <c r="C18" s="14">
        <v>3</v>
      </c>
      <c r="D18" s="15">
        <v>4</v>
      </c>
      <c r="E18" s="15">
        <v>5</v>
      </c>
      <c r="F18" s="15">
        <v>6</v>
      </c>
      <c r="G18" s="16">
        <v>7</v>
      </c>
      <c r="H18" s="14">
        <v>8</v>
      </c>
      <c r="I18" s="15">
        <v>9</v>
      </c>
      <c r="J18" s="15">
        <v>10</v>
      </c>
      <c r="K18" s="15">
        <v>11</v>
      </c>
      <c r="L18" s="17">
        <v>12</v>
      </c>
    </row>
    <row r="19" spans="1:12" s="24" customFormat="1" x14ac:dyDescent="0.25">
      <c r="A19" s="18"/>
      <c r="B19" s="19" t="s">
        <v>29</v>
      </c>
      <c r="C19" s="20"/>
      <c r="D19" s="21"/>
      <c r="E19" s="21"/>
      <c r="F19" s="21"/>
      <c r="G19" s="22"/>
      <c r="H19" s="20"/>
      <c r="I19" s="21"/>
      <c r="J19" s="21"/>
      <c r="K19" s="21"/>
      <c r="L19" s="23"/>
    </row>
    <row r="20" spans="1:12" s="24" customFormat="1" ht="12.75" thickBot="1" x14ac:dyDescent="0.3">
      <c r="A20" s="25"/>
      <c r="B20" s="26" t="s">
        <v>30</v>
      </c>
      <c r="C20" s="27">
        <f t="shared" ref="C20:C47" si="0">SUM(D20:G20)</f>
        <v>623950</v>
      </c>
      <c r="D20" s="28">
        <f>SUM(D21,D24,D25,D41,D43)</f>
        <v>567919</v>
      </c>
      <c r="E20" s="28">
        <f>SUM(E21,E24,E43)</f>
        <v>50484</v>
      </c>
      <c r="F20" s="28">
        <f>SUM(F21,F26,F43)</f>
        <v>5547</v>
      </c>
      <c r="G20" s="29">
        <f>SUM(G21,G45)</f>
        <v>0</v>
      </c>
      <c r="H20" s="27">
        <f>SUM(I20:L20)</f>
        <v>632762</v>
      </c>
      <c r="I20" s="28">
        <f>SUM(I21,I24,I25,I41,I43)</f>
        <v>576761</v>
      </c>
      <c r="J20" s="28">
        <f>SUM(J21,J24,J43)</f>
        <v>50688</v>
      </c>
      <c r="K20" s="28">
        <f>SUM(K21,K26,K43)</f>
        <v>5313</v>
      </c>
      <c r="L20" s="30">
        <f>SUM(L21,L45)</f>
        <v>0</v>
      </c>
    </row>
    <row r="21" spans="1:12" ht="12.75" thickTop="1" x14ac:dyDescent="0.25">
      <c r="A21" s="31"/>
      <c r="B21" s="32" t="s">
        <v>31</v>
      </c>
      <c r="C21" s="33">
        <f t="shared" si="0"/>
        <v>0</v>
      </c>
      <c r="D21" s="34">
        <f>SUM(D22:D23)</f>
        <v>0</v>
      </c>
      <c r="E21" s="34">
        <f>SUM(E22:E23)</f>
        <v>0</v>
      </c>
      <c r="F21" s="34">
        <f>SUM(F22:F23)</f>
        <v>0</v>
      </c>
      <c r="G21" s="35">
        <f>SUM(G22:G23)</f>
        <v>0</v>
      </c>
      <c r="H21" s="33">
        <f t="shared" ref="H21:H47" si="1">SUM(I21:L21)</f>
        <v>0</v>
      </c>
      <c r="I21" s="34">
        <f>SUM(I22:I23)</f>
        <v>0</v>
      </c>
      <c r="J21" s="34">
        <f>SUM(J22:J23)</f>
        <v>0</v>
      </c>
      <c r="K21" s="34">
        <f>SUM(K22:K23)</f>
        <v>0</v>
      </c>
      <c r="L21" s="36">
        <f>SUM(L22:L23)</f>
        <v>0</v>
      </c>
    </row>
    <row r="22" spans="1:12" x14ac:dyDescent="0.25">
      <c r="A22" s="37"/>
      <c r="B22" s="38" t="s">
        <v>32</v>
      </c>
      <c r="C22" s="39">
        <f t="shared" si="0"/>
        <v>0</v>
      </c>
      <c r="D22" s="40"/>
      <c r="E22" s="40"/>
      <c r="F22" s="40"/>
      <c r="G22" s="41"/>
      <c r="H22" s="39">
        <f t="shared" si="1"/>
        <v>0</v>
      </c>
      <c r="I22" s="40"/>
      <c r="J22" s="40"/>
      <c r="K22" s="40"/>
      <c r="L22" s="42"/>
    </row>
    <row r="23" spans="1:12" x14ac:dyDescent="0.25">
      <c r="A23" s="43"/>
      <c r="B23" s="44" t="s">
        <v>33</v>
      </c>
      <c r="C23" s="45">
        <f t="shared" si="0"/>
        <v>0</v>
      </c>
      <c r="D23" s="46"/>
      <c r="E23" s="46"/>
      <c r="F23" s="46"/>
      <c r="G23" s="47"/>
      <c r="H23" s="45">
        <f t="shared" si="1"/>
        <v>0</v>
      </c>
      <c r="I23" s="46"/>
      <c r="J23" s="46"/>
      <c r="K23" s="46"/>
      <c r="L23" s="48"/>
    </row>
    <row r="24" spans="1:12" s="24" customFormat="1" ht="24.75" thickBot="1" x14ac:dyDescent="0.3">
      <c r="A24" s="49">
        <v>19300</v>
      </c>
      <c r="B24" s="49" t="s">
        <v>34</v>
      </c>
      <c r="C24" s="50">
        <f t="shared" si="0"/>
        <v>618403</v>
      </c>
      <c r="D24" s="51">
        <f>567079+840</f>
        <v>567919</v>
      </c>
      <c r="E24" s="51">
        <v>50484</v>
      </c>
      <c r="F24" s="52" t="s">
        <v>35</v>
      </c>
      <c r="G24" s="53" t="s">
        <v>35</v>
      </c>
      <c r="H24" s="50">
        <f t="shared" si="1"/>
        <v>627449</v>
      </c>
      <c r="I24" s="51">
        <f>I51</f>
        <v>576761</v>
      </c>
      <c r="J24" s="51">
        <f>J51</f>
        <v>50688</v>
      </c>
      <c r="K24" s="52" t="s">
        <v>35</v>
      </c>
      <c r="L24" s="54" t="s">
        <v>35</v>
      </c>
    </row>
    <row r="25" spans="1:12" s="24" customFormat="1" ht="24.75" thickTop="1" x14ac:dyDescent="0.25">
      <c r="A25" s="55"/>
      <c r="B25" s="56" t="s">
        <v>36</v>
      </c>
      <c r="C25" s="57">
        <f t="shared" si="0"/>
        <v>0</v>
      </c>
      <c r="D25" s="58"/>
      <c r="E25" s="59" t="s">
        <v>35</v>
      </c>
      <c r="F25" s="59" t="s">
        <v>35</v>
      </c>
      <c r="G25" s="60" t="s">
        <v>35</v>
      </c>
      <c r="H25" s="57">
        <f t="shared" si="1"/>
        <v>0</v>
      </c>
      <c r="I25" s="61"/>
      <c r="J25" s="59" t="s">
        <v>35</v>
      </c>
      <c r="K25" s="59" t="s">
        <v>35</v>
      </c>
      <c r="L25" s="62" t="s">
        <v>35</v>
      </c>
    </row>
    <row r="26" spans="1:12" s="24" customFormat="1" ht="36" x14ac:dyDescent="0.25">
      <c r="A26" s="56">
        <v>21300</v>
      </c>
      <c r="B26" s="56" t="s">
        <v>37</v>
      </c>
      <c r="C26" s="57">
        <f t="shared" si="0"/>
        <v>5547</v>
      </c>
      <c r="D26" s="59" t="s">
        <v>35</v>
      </c>
      <c r="E26" s="59" t="s">
        <v>35</v>
      </c>
      <c r="F26" s="63">
        <f>SUM(F27,F31,F33,F36)</f>
        <v>5547</v>
      </c>
      <c r="G26" s="60" t="s">
        <v>35</v>
      </c>
      <c r="H26" s="57">
        <f t="shared" si="1"/>
        <v>5313</v>
      </c>
      <c r="I26" s="59" t="s">
        <v>35</v>
      </c>
      <c r="J26" s="59" t="s">
        <v>35</v>
      </c>
      <c r="K26" s="63">
        <f>SUM(K27,K31,K33,K36)</f>
        <v>5313</v>
      </c>
      <c r="L26" s="62" t="s">
        <v>35</v>
      </c>
    </row>
    <row r="27" spans="1:12" s="24" customFormat="1" ht="24" x14ac:dyDescent="0.25">
      <c r="A27" s="64">
        <v>21350</v>
      </c>
      <c r="B27" s="56" t="s">
        <v>38</v>
      </c>
      <c r="C27" s="57">
        <f t="shared" si="0"/>
        <v>0</v>
      </c>
      <c r="D27" s="59" t="s">
        <v>35</v>
      </c>
      <c r="E27" s="59" t="s">
        <v>35</v>
      </c>
      <c r="F27" s="63">
        <f>SUM(F28:F30)</f>
        <v>0</v>
      </c>
      <c r="G27" s="60" t="s">
        <v>35</v>
      </c>
      <c r="H27" s="57">
        <f t="shared" si="1"/>
        <v>0</v>
      </c>
      <c r="I27" s="59" t="s">
        <v>35</v>
      </c>
      <c r="J27" s="59" t="s">
        <v>35</v>
      </c>
      <c r="K27" s="63">
        <f>SUM(K28:K30)</f>
        <v>0</v>
      </c>
      <c r="L27" s="62" t="s">
        <v>35</v>
      </c>
    </row>
    <row r="28" spans="1:12" x14ac:dyDescent="0.25">
      <c r="A28" s="37">
        <v>21351</v>
      </c>
      <c r="B28" s="65" t="s">
        <v>39</v>
      </c>
      <c r="C28" s="66">
        <f t="shared" si="0"/>
        <v>0</v>
      </c>
      <c r="D28" s="67" t="s">
        <v>35</v>
      </c>
      <c r="E28" s="67" t="s">
        <v>35</v>
      </c>
      <c r="F28" s="68"/>
      <c r="G28" s="69" t="s">
        <v>35</v>
      </c>
      <c r="H28" s="66">
        <f t="shared" si="1"/>
        <v>0</v>
      </c>
      <c r="I28" s="67" t="s">
        <v>35</v>
      </c>
      <c r="J28" s="67" t="s">
        <v>35</v>
      </c>
      <c r="K28" s="68"/>
      <c r="L28" s="70" t="s">
        <v>35</v>
      </c>
    </row>
    <row r="29" spans="1:12" x14ac:dyDescent="0.25">
      <c r="A29" s="43">
        <v>21352</v>
      </c>
      <c r="B29" s="71" t="s">
        <v>40</v>
      </c>
      <c r="C29" s="72">
        <f t="shared" si="0"/>
        <v>0</v>
      </c>
      <c r="D29" s="73" t="s">
        <v>35</v>
      </c>
      <c r="E29" s="73" t="s">
        <v>35</v>
      </c>
      <c r="F29" s="74"/>
      <c r="G29" s="75" t="s">
        <v>35</v>
      </c>
      <c r="H29" s="72">
        <f t="shared" si="1"/>
        <v>0</v>
      </c>
      <c r="I29" s="73" t="s">
        <v>35</v>
      </c>
      <c r="J29" s="73" t="s">
        <v>35</v>
      </c>
      <c r="K29" s="74"/>
      <c r="L29" s="76" t="s">
        <v>35</v>
      </c>
    </row>
    <row r="30" spans="1:12" ht="24" x14ac:dyDescent="0.25">
      <c r="A30" s="43">
        <v>21359</v>
      </c>
      <c r="B30" s="71" t="s">
        <v>41</v>
      </c>
      <c r="C30" s="72">
        <f t="shared" si="0"/>
        <v>0</v>
      </c>
      <c r="D30" s="73" t="s">
        <v>35</v>
      </c>
      <c r="E30" s="73" t="s">
        <v>35</v>
      </c>
      <c r="F30" s="74"/>
      <c r="G30" s="75" t="s">
        <v>35</v>
      </c>
      <c r="H30" s="72">
        <f t="shared" si="1"/>
        <v>0</v>
      </c>
      <c r="I30" s="73" t="s">
        <v>35</v>
      </c>
      <c r="J30" s="73" t="s">
        <v>35</v>
      </c>
      <c r="K30" s="74"/>
      <c r="L30" s="76" t="s">
        <v>35</v>
      </c>
    </row>
    <row r="31" spans="1:12" s="24" customFormat="1" ht="36" x14ac:dyDescent="0.25">
      <c r="A31" s="64">
        <v>21370</v>
      </c>
      <c r="B31" s="56" t="s">
        <v>42</v>
      </c>
      <c r="C31" s="57">
        <f t="shared" si="0"/>
        <v>0</v>
      </c>
      <c r="D31" s="59" t="s">
        <v>35</v>
      </c>
      <c r="E31" s="59" t="s">
        <v>35</v>
      </c>
      <c r="F31" s="63">
        <f>SUM(F32)</f>
        <v>0</v>
      </c>
      <c r="G31" s="60" t="s">
        <v>35</v>
      </c>
      <c r="H31" s="57">
        <f t="shared" si="1"/>
        <v>0</v>
      </c>
      <c r="I31" s="59" t="s">
        <v>35</v>
      </c>
      <c r="J31" s="59" t="s">
        <v>35</v>
      </c>
      <c r="K31" s="63">
        <f>SUM(K32)</f>
        <v>0</v>
      </c>
      <c r="L31" s="62" t="s">
        <v>35</v>
      </c>
    </row>
    <row r="32" spans="1:12" ht="36" x14ac:dyDescent="0.25">
      <c r="A32" s="77">
        <v>21379</v>
      </c>
      <c r="B32" s="78" t="s">
        <v>43</v>
      </c>
      <c r="C32" s="79">
        <f t="shared" si="0"/>
        <v>0</v>
      </c>
      <c r="D32" s="80" t="s">
        <v>35</v>
      </c>
      <c r="E32" s="80" t="s">
        <v>35</v>
      </c>
      <c r="F32" s="81"/>
      <c r="G32" s="82" t="s">
        <v>35</v>
      </c>
      <c r="H32" s="79">
        <f t="shared" si="1"/>
        <v>0</v>
      </c>
      <c r="I32" s="80" t="s">
        <v>35</v>
      </c>
      <c r="J32" s="80" t="s">
        <v>35</v>
      </c>
      <c r="K32" s="81"/>
      <c r="L32" s="83" t="s">
        <v>35</v>
      </c>
    </row>
    <row r="33" spans="1:12" s="24" customFormat="1" x14ac:dyDescent="0.25">
      <c r="A33" s="64">
        <v>21380</v>
      </c>
      <c r="B33" s="56" t="s">
        <v>44</v>
      </c>
      <c r="C33" s="57">
        <f t="shared" si="0"/>
        <v>1168</v>
      </c>
      <c r="D33" s="59" t="s">
        <v>35</v>
      </c>
      <c r="E33" s="59" t="s">
        <v>35</v>
      </c>
      <c r="F33" s="63">
        <f>SUM(F34:F35)</f>
        <v>1168</v>
      </c>
      <c r="G33" s="60" t="s">
        <v>35</v>
      </c>
      <c r="H33" s="57">
        <f t="shared" si="1"/>
        <v>934</v>
      </c>
      <c r="I33" s="59" t="s">
        <v>35</v>
      </c>
      <c r="J33" s="59" t="s">
        <v>35</v>
      </c>
      <c r="K33" s="63">
        <f>SUM(K34:K35)</f>
        <v>934</v>
      </c>
      <c r="L33" s="62" t="s">
        <v>35</v>
      </c>
    </row>
    <row r="34" spans="1:12" x14ac:dyDescent="0.25">
      <c r="A34" s="38">
        <v>21381</v>
      </c>
      <c r="B34" s="65" t="s">
        <v>45</v>
      </c>
      <c r="C34" s="66">
        <f t="shared" si="0"/>
        <v>1168</v>
      </c>
      <c r="D34" s="67" t="s">
        <v>35</v>
      </c>
      <c r="E34" s="67" t="s">
        <v>35</v>
      </c>
      <c r="F34" s="68">
        <v>1168</v>
      </c>
      <c r="G34" s="69" t="s">
        <v>35</v>
      </c>
      <c r="H34" s="66">
        <f t="shared" si="1"/>
        <v>934</v>
      </c>
      <c r="I34" s="67" t="s">
        <v>35</v>
      </c>
      <c r="J34" s="67" t="s">
        <v>35</v>
      </c>
      <c r="K34" s="68">
        <v>934</v>
      </c>
      <c r="L34" s="70" t="s">
        <v>35</v>
      </c>
    </row>
    <row r="35" spans="1:12" ht="24" x14ac:dyDescent="0.25">
      <c r="A35" s="44">
        <v>21383</v>
      </c>
      <c r="B35" s="71" t="s">
        <v>46</v>
      </c>
      <c r="C35" s="72">
        <f>SUM(D35:G35)</f>
        <v>0</v>
      </c>
      <c r="D35" s="73" t="s">
        <v>35</v>
      </c>
      <c r="E35" s="73" t="s">
        <v>35</v>
      </c>
      <c r="F35" s="74"/>
      <c r="G35" s="75" t="s">
        <v>35</v>
      </c>
      <c r="H35" s="72">
        <f t="shared" si="1"/>
        <v>0</v>
      </c>
      <c r="I35" s="73" t="s">
        <v>35</v>
      </c>
      <c r="J35" s="73" t="s">
        <v>35</v>
      </c>
      <c r="K35" s="74"/>
      <c r="L35" s="76" t="s">
        <v>35</v>
      </c>
    </row>
    <row r="36" spans="1:12" s="24" customFormat="1" ht="25.5" customHeight="1" x14ac:dyDescent="0.25">
      <c r="A36" s="64">
        <v>21390</v>
      </c>
      <c r="B36" s="56" t="s">
        <v>47</v>
      </c>
      <c r="C36" s="57">
        <f t="shared" si="0"/>
        <v>4379</v>
      </c>
      <c r="D36" s="59" t="s">
        <v>35</v>
      </c>
      <c r="E36" s="59" t="s">
        <v>35</v>
      </c>
      <c r="F36" s="63">
        <f>SUM(F37:F40)</f>
        <v>4379</v>
      </c>
      <c r="G36" s="60" t="s">
        <v>35</v>
      </c>
      <c r="H36" s="57">
        <f t="shared" si="1"/>
        <v>4379</v>
      </c>
      <c r="I36" s="59" t="s">
        <v>35</v>
      </c>
      <c r="J36" s="59" t="s">
        <v>35</v>
      </c>
      <c r="K36" s="63">
        <f>SUM(K37:K40)</f>
        <v>4379</v>
      </c>
      <c r="L36" s="62" t="s">
        <v>35</v>
      </c>
    </row>
    <row r="37" spans="1:12" ht="24" x14ac:dyDescent="0.25">
      <c r="A37" s="38">
        <v>21391</v>
      </c>
      <c r="B37" s="65" t="s">
        <v>48</v>
      </c>
      <c r="C37" s="66">
        <f t="shared" si="0"/>
        <v>0</v>
      </c>
      <c r="D37" s="67" t="s">
        <v>35</v>
      </c>
      <c r="E37" s="67" t="s">
        <v>35</v>
      </c>
      <c r="F37" s="68"/>
      <c r="G37" s="69" t="s">
        <v>35</v>
      </c>
      <c r="H37" s="66">
        <f t="shared" si="1"/>
        <v>0</v>
      </c>
      <c r="I37" s="67" t="s">
        <v>35</v>
      </c>
      <c r="J37" s="67" t="s">
        <v>35</v>
      </c>
      <c r="K37" s="68"/>
      <c r="L37" s="70" t="s">
        <v>35</v>
      </c>
    </row>
    <row r="38" spans="1:12" x14ac:dyDescent="0.25">
      <c r="A38" s="44">
        <v>21393</v>
      </c>
      <c r="B38" s="71" t="s">
        <v>49</v>
      </c>
      <c r="C38" s="72">
        <f t="shared" si="0"/>
        <v>0</v>
      </c>
      <c r="D38" s="73" t="s">
        <v>35</v>
      </c>
      <c r="E38" s="73" t="s">
        <v>35</v>
      </c>
      <c r="F38" s="74"/>
      <c r="G38" s="75" t="s">
        <v>35</v>
      </c>
      <c r="H38" s="72">
        <f t="shared" si="1"/>
        <v>0</v>
      </c>
      <c r="I38" s="73" t="s">
        <v>35</v>
      </c>
      <c r="J38" s="73" t="s">
        <v>35</v>
      </c>
      <c r="K38" s="74"/>
      <c r="L38" s="76" t="s">
        <v>35</v>
      </c>
    </row>
    <row r="39" spans="1:12" x14ac:dyDescent="0.25">
      <c r="A39" s="44">
        <v>21395</v>
      </c>
      <c r="B39" s="71" t="s">
        <v>50</v>
      </c>
      <c r="C39" s="72">
        <f t="shared" si="0"/>
        <v>0</v>
      </c>
      <c r="D39" s="73" t="s">
        <v>35</v>
      </c>
      <c r="E39" s="73" t="s">
        <v>35</v>
      </c>
      <c r="F39" s="74"/>
      <c r="G39" s="75" t="s">
        <v>35</v>
      </c>
      <c r="H39" s="72">
        <f t="shared" si="1"/>
        <v>0</v>
      </c>
      <c r="I39" s="73" t="s">
        <v>35</v>
      </c>
      <c r="J39" s="73" t="s">
        <v>35</v>
      </c>
      <c r="K39" s="74"/>
      <c r="L39" s="76" t="s">
        <v>35</v>
      </c>
    </row>
    <row r="40" spans="1:12" ht="24" x14ac:dyDescent="0.25">
      <c r="A40" s="84">
        <v>21399</v>
      </c>
      <c r="B40" s="85" t="s">
        <v>51</v>
      </c>
      <c r="C40" s="86">
        <f t="shared" si="0"/>
        <v>4379</v>
      </c>
      <c r="D40" s="87" t="s">
        <v>35</v>
      </c>
      <c r="E40" s="87" t="s">
        <v>35</v>
      </c>
      <c r="F40" s="88">
        <v>4379</v>
      </c>
      <c r="G40" s="89" t="s">
        <v>35</v>
      </c>
      <c r="H40" s="86">
        <f t="shared" si="1"/>
        <v>4379</v>
      </c>
      <c r="I40" s="87" t="s">
        <v>35</v>
      </c>
      <c r="J40" s="87" t="s">
        <v>35</v>
      </c>
      <c r="K40" s="88">
        <v>4379</v>
      </c>
      <c r="L40" s="90" t="s">
        <v>35</v>
      </c>
    </row>
    <row r="41" spans="1:12" s="24" customFormat="1" ht="26.25" customHeight="1" x14ac:dyDescent="0.25">
      <c r="A41" s="91">
        <v>21420</v>
      </c>
      <c r="B41" s="92" t="s">
        <v>52</v>
      </c>
      <c r="C41" s="93">
        <f>SUM(D41:G41)</f>
        <v>0</v>
      </c>
      <c r="D41" s="94">
        <f>SUM(D42)</f>
        <v>0</v>
      </c>
      <c r="E41" s="95" t="s">
        <v>35</v>
      </c>
      <c r="F41" s="95" t="s">
        <v>35</v>
      </c>
      <c r="G41" s="96" t="s">
        <v>35</v>
      </c>
      <c r="H41" s="93">
        <f>SUM(I41:L41)</f>
        <v>0</v>
      </c>
      <c r="I41" s="94">
        <f>SUM(I42)</f>
        <v>0</v>
      </c>
      <c r="J41" s="95" t="s">
        <v>35</v>
      </c>
      <c r="K41" s="95" t="s">
        <v>35</v>
      </c>
      <c r="L41" s="97" t="s">
        <v>35</v>
      </c>
    </row>
    <row r="42" spans="1:12" s="24" customFormat="1" ht="26.25" customHeight="1" x14ac:dyDescent="0.25">
      <c r="A42" s="84">
        <v>21429</v>
      </c>
      <c r="B42" s="85" t="s">
        <v>53</v>
      </c>
      <c r="C42" s="86">
        <f>SUM(D42:G42)</f>
        <v>0</v>
      </c>
      <c r="D42" s="98"/>
      <c r="E42" s="87" t="s">
        <v>35</v>
      </c>
      <c r="F42" s="87" t="s">
        <v>35</v>
      </c>
      <c r="G42" s="89" t="s">
        <v>35</v>
      </c>
      <c r="H42" s="86">
        <f t="shared" ref="H42:H44" si="2">SUM(I42:L42)</f>
        <v>0</v>
      </c>
      <c r="I42" s="98"/>
      <c r="J42" s="87" t="s">
        <v>35</v>
      </c>
      <c r="K42" s="87" t="s">
        <v>35</v>
      </c>
      <c r="L42" s="90" t="s">
        <v>35</v>
      </c>
    </row>
    <row r="43" spans="1:12" s="24" customFormat="1" ht="24" x14ac:dyDescent="0.25">
      <c r="A43" s="64">
        <v>21490</v>
      </c>
      <c r="B43" s="56" t="s">
        <v>54</v>
      </c>
      <c r="C43" s="57">
        <f t="shared" si="0"/>
        <v>0</v>
      </c>
      <c r="D43" s="99">
        <f>D44</f>
        <v>0</v>
      </c>
      <c r="E43" s="99">
        <f t="shared" ref="E43:F43" si="3">E44</f>
        <v>0</v>
      </c>
      <c r="F43" s="99">
        <f t="shared" si="3"/>
        <v>0</v>
      </c>
      <c r="G43" s="60" t="s">
        <v>35</v>
      </c>
      <c r="H43" s="100">
        <f t="shared" si="2"/>
        <v>0</v>
      </c>
      <c r="I43" s="99">
        <f>I44</f>
        <v>0</v>
      </c>
      <c r="J43" s="99">
        <f t="shared" ref="J43:K43" si="4">J44</f>
        <v>0</v>
      </c>
      <c r="K43" s="99">
        <f t="shared" si="4"/>
        <v>0</v>
      </c>
      <c r="L43" s="62" t="s">
        <v>35</v>
      </c>
    </row>
    <row r="44" spans="1:12" s="24" customFormat="1" ht="24" x14ac:dyDescent="0.25">
      <c r="A44" s="44">
        <v>21499</v>
      </c>
      <c r="B44" s="71" t="s">
        <v>55</v>
      </c>
      <c r="C44" s="79">
        <f>SUM(D44:G44)</f>
        <v>0</v>
      </c>
      <c r="D44" s="101"/>
      <c r="E44" s="102"/>
      <c r="F44" s="102"/>
      <c r="G44" s="103" t="s">
        <v>35</v>
      </c>
      <c r="H44" s="104">
        <f t="shared" si="2"/>
        <v>0</v>
      </c>
      <c r="I44" s="40"/>
      <c r="J44" s="105"/>
      <c r="K44" s="105"/>
      <c r="L44" s="106" t="s">
        <v>35</v>
      </c>
    </row>
    <row r="45" spans="1:12" ht="12.75" customHeight="1" x14ac:dyDescent="0.25">
      <c r="A45" s="107">
        <v>23000</v>
      </c>
      <c r="B45" s="108" t="s">
        <v>56</v>
      </c>
      <c r="C45" s="109">
        <f>SUM(D45:G45)</f>
        <v>0</v>
      </c>
      <c r="D45" s="59" t="s">
        <v>35</v>
      </c>
      <c r="E45" s="59" t="s">
        <v>35</v>
      </c>
      <c r="F45" s="59" t="s">
        <v>35</v>
      </c>
      <c r="G45" s="99">
        <f>SUM(G46:G47)</f>
        <v>0</v>
      </c>
      <c r="H45" s="109">
        <f t="shared" si="1"/>
        <v>0</v>
      </c>
      <c r="I45" s="87" t="s">
        <v>35</v>
      </c>
      <c r="J45" s="87" t="s">
        <v>35</v>
      </c>
      <c r="K45" s="87" t="s">
        <v>35</v>
      </c>
      <c r="L45" s="110">
        <f>SUM(L46:L47)</f>
        <v>0</v>
      </c>
    </row>
    <row r="46" spans="1:12" ht="24" x14ac:dyDescent="0.25">
      <c r="A46" s="111">
        <v>23410</v>
      </c>
      <c r="B46" s="112" t="s">
        <v>57</v>
      </c>
      <c r="C46" s="113">
        <f t="shared" si="0"/>
        <v>0</v>
      </c>
      <c r="D46" s="95" t="s">
        <v>35</v>
      </c>
      <c r="E46" s="95" t="s">
        <v>35</v>
      </c>
      <c r="F46" s="95" t="s">
        <v>35</v>
      </c>
      <c r="G46" s="114"/>
      <c r="H46" s="113">
        <f t="shared" si="1"/>
        <v>0</v>
      </c>
      <c r="I46" s="95" t="s">
        <v>35</v>
      </c>
      <c r="J46" s="95" t="s">
        <v>35</v>
      </c>
      <c r="K46" s="95" t="s">
        <v>35</v>
      </c>
      <c r="L46" s="115"/>
    </row>
    <row r="47" spans="1:12" ht="24" x14ac:dyDescent="0.25">
      <c r="A47" s="111">
        <v>23510</v>
      </c>
      <c r="B47" s="112" t="s">
        <v>58</v>
      </c>
      <c r="C47" s="93">
        <f t="shared" si="0"/>
        <v>0</v>
      </c>
      <c r="D47" s="95" t="s">
        <v>35</v>
      </c>
      <c r="E47" s="95" t="s">
        <v>35</v>
      </c>
      <c r="F47" s="95" t="s">
        <v>35</v>
      </c>
      <c r="G47" s="114"/>
      <c r="H47" s="93">
        <f t="shared" si="1"/>
        <v>0</v>
      </c>
      <c r="I47" s="95" t="s">
        <v>35</v>
      </c>
      <c r="J47" s="95" t="s">
        <v>35</v>
      </c>
      <c r="K47" s="95" t="s">
        <v>35</v>
      </c>
      <c r="L47" s="115"/>
    </row>
    <row r="48" spans="1:12" x14ac:dyDescent="0.25">
      <c r="A48" s="116"/>
      <c r="B48" s="112"/>
      <c r="C48" s="117"/>
      <c r="D48" s="95"/>
      <c r="E48" s="95"/>
      <c r="F48" s="94"/>
      <c r="G48" s="118"/>
      <c r="H48" s="117"/>
      <c r="I48" s="95"/>
      <c r="J48" s="95"/>
      <c r="K48" s="94"/>
      <c r="L48" s="119"/>
    </row>
    <row r="49" spans="1:12" s="24" customFormat="1" x14ac:dyDescent="0.25">
      <c r="A49" s="120"/>
      <c r="B49" s="121" t="s">
        <v>59</v>
      </c>
      <c r="C49" s="122"/>
      <c r="D49" s="123"/>
      <c r="E49" s="123"/>
      <c r="F49" s="123"/>
      <c r="G49" s="124"/>
      <c r="H49" s="122"/>
      <c r="I49" s="123"/>
      <c r="J49" s="123"/>
      <c r="K49" s="123"/>
      <c r="L49" s="125"/>
    </row>
    <row r="50" spans="1:12" s="24" customFormat="1" ht="12.75" thickBot="1" x14ac:dyDescent="0.3">
      <c r="A50" s="126"/>
      <c r="B50" s="25" t="s">
        <v>60</v>
      </c>
      <c r="C50" s="127">
        <f t="shared" ref="C50:C113" si="5">SUM(D50:G50)</f>
        <v>623950</v>
      </c>
      <c r="D50" s="128">
        <f>SUM(D51,D283)</f>
        <v>567919</v>
      </c>
      <c r="E50" s="128">
        <f>SUM(E51,E283)</f>
        <v>50484</v>
      </c>
      <c r="F50" s="128">
        <f>SUM(F51,F283)</f>
        <v>5547</v>
      </c>
      <c r="G50" s="129">
        <f>SUM(G51,G283)</f>
        <v>0</v>
      </c>
      <c r="H50" s="127">
        <f t="shared" ref="H50:H113" si="6">SUM(I50:L50)</f>
        <v>632762</v>
      </c>
      <c r="I50" s="128">
        <f>SUM(I51,I283)</f>
        <v>576761</v>
      </c>
      <c r="J50" s="128">
        <f>SUM(J51,J283)</f>
        <v>50688</v>
      </c>
      <c r="K50" s="128">
        <f>SUM(K51,K283)</f>
        <v>5313</v>
      </c>
      <c r="L50" s="130">
        <f>SUM(L51,L283)</f>
        <v>0</v>
      </c>
    </row>
    <row r="51" spans="1:12" s="24" customFormat="1" ht="36.75" thickTop="1" x14ac:dyDescent="0.25">
      <c r="A51" s="131"/>
      <c r="B51" s="132" t="s">
        <v>61</v>
      </c>
      <c r="C51" s="133">
        <f t="shared" si="5"/>
        <v>623950</v>
      </c>
      <c r="D51" s="134">
        <f>SUM(D52,D194)</f>
        <v>567919</v>
      </c>
      <c r="E51" s="134">
        <f>SUM(E52,E194)</f>
        <v>50484</v>
      </c>
      <c r="F51" s="134">
        <f>SUM(F52,F194)</f>
        <v>5547</v>
      </c>
      <c r="G51" s="135">
        <f>SUM(G52,G194)</f>
        <v>0</v>
      </c>
      <c r="H51" s="133">
        <f t="shared" si="6"/>
        <v>632762</v>
      </c>
      <c r="I51" s="134">
        <f>SUM(I52,I194)</f>
        <v>576761</v>
      </c>
      <c r="J51" s="134">
        <f>SUM(J52,J194)</f>
        <v>50688</v>
      </c>
      <c r="K51" s="134">
        <f>SUM(K52,K194)</f>
        <v>5313</v>
      </c>
      <c r="L51" s="136">
        <f>SUM(L52,L194)</f>
        <v>0</v>
      </c>
    </row>
    <row r="52" spans="1:12" s="24" customFormat="1" ht="24" x14ac:dyDescent="0.25">
      <c r="A52" s="137"/>
      <c r="B52" s="18" t="s">
        <v>62</v>
      </c>
      <c r="C52" s="138">
        <f t="shared" si="5"/>
        <v>621611</v>
      </c>
      <c r="D52" s="139">
        <f>SUM(D53,D75,D173,D187)</f>
        <v>565580</v>
      </c>
      <c r="E52" s="139">
        <f>SUM(E53,E75,E173,E187)</f>
        <v>50484</v>
      </c>
      <c r="F52" s="139">
        <f>SUM(F53,F75,F173,F187)</f>
        <v>5547</v>
      </c>
      <c r="G52" s="140">
        <f>SUM(G53,G75,G173,G187)</f>
        <v>0</v>
      </c>
      <c r="H52" s="138">
        <f t="shared" si="6"/>
        <v>630312</v>
      </c>
      <c r="I52" s="139">
        <f>SUM(I53,I75,I173,I187)</f>
        <v>574311</v>
      </c>
      <c r="J52" s="139">
        <f>SUM(J53,J75,J173,J187)</f>
        <v>50688</v>
      </c>
      <c r="K52" s="139">
        <f>SUM(K53,K75,K173,K187)</f>
        <v>5313</v>
      </c>
      <c r="L52" s="141">
        <f>SUM(L53,L75,L173,L187)</f>
        <v>0</v>
      </c>
    </row>
    <row r="53" spans="1:12" s="24" customFormat="1" x14ac:dyDescent="0.25">
      <c r="A53" s="142">
        <v>1000</v>
      </c>
      <c r="B53" s="142" t="s">
        <v>63</v>
      </c>
      <c r="C53" s="143">
        <f t="shared" si="5"/>
        <v>549124</v>
      </c>
      <c r="D53" s="144">
        <f>SUM(D54,D67)</f>
        <v>498640</v>
      </c>
      <c r="E53" s="144">
        <f>SUM(E54,E67)</f>
        <v>50484</v>
      </c>
      <c r="F53" s="144">
        <f>SUM(F54,F67)</f>
        <v>0</v>
      </c>
      <c r="G53" s="145">
        <f>SUM(G54,G67)</f>
        <v>0</v>
      </c>
      <c r="H53" s="143">
        <f t="shared" si="6"/>
        <v>563188</v>
      </c>
      <c r="I53" s="144">
        <f>SUM(I54,I67)</f>
        <v>512500</v>
      </c>
      <c r="J53" s="144">
        <f>SUM(J54,J67)</f>
        <v>50688</v>
      </c>
      <c r="K53" s="144">
        <f>SUM(K54,K67)</f>
        <v>0</v>
      </c>
      <c r="L53" s="146">
        <f>SUM(L54,L67)</f>
        <v>0</v>
      </c>
    </row>
    <row r="54" spans="1:12" x14ac:dyDescent="0.25">
      <c r="A54" s="56">
        <v>1100</v>
      </c>
      <c r="B54" s="147" t="s">
        <v>64</v>
      </c>
      <c r="C54" s="57">
        <f t="shared" si="5"/>
        <v>413597</v>
      </c>
      <c r="D54" s="63">
        <f>SUM(D55,D58,D66)</f>
        <v>373249</v>
      </c>
      <c r="E54" s="63">
        <f>SUM(E55,E58,E66)</f>
        <v>40348</v>
      </c>
      <c r="F54" s="63">
        <f>SUM(F55,F58,F66)</f>
        <v>0</v>
      </c>
      <c r="G54" s="148">
        <f>SUM(G55,G58,G66)</f>
        <v>0</v>
      </c>
      <c r="H54" s="57">
        <f t="shared" si="6"/>
        <v>423013</v>
      </c>
      <c r="I54" s="63">
        <f>SUM(I55,I58,I66)</f>
        <v>382665</v>
      </c>
      <c r="J54" s="63">
        <f>SUM(J55,J58,J66)</f>
        <v>40348</v>
      </c>
      <c r="K54" s="63">
        <f>SUM(K55,K58,K66)</f>
        <v>0</v>
      </c>
      <c r="L54" s="149">
        <f>SUM(L55,L58,L66)</f>
        <v>0</v>
      </c>
    </row>
    <row r="55" spans="1:12" x14ac:dyDescent="0.25">
      <c r="A55" s="150">
        <v>1110</v>
      </c>
      <c r="B55" s="112" t="s">
        <v>65</v>
      </c>
      <c r="C55" s="117">
        <f t="shared" si="5"/>
        <v>377960</v>
      </c>
      <c r="D55" s="151">
        <f>SUM(D56:D57)</f>
        <v>337612</v>
      </c>
      <c r="E55" s="151">
        <f>SUM(E56:E57)</f>
        <v>40348</v>
      </c>
      <c r="F55" s="151">
        <f>SUM(F56:F57)</f>
        <v>0</v>
      </c>
      <c r="G55" s="152">
        <f>SUM(G56:G57)</f>
        <v>0</v>
      </c>
      <c r="H55" s="117">
        <f t="shared" si="6"/>
        <v>390265</v>
      </c>
      <c r="I55" s="151">
        <f>SUM(I56:I57)</f>
        <v>349917</v>
      </c>
      <c r="J55" s="151">
        <f>SUM(J56:J57)</f>
        <v>40348</v>
      </c>
      <c r="K55" s="151">
        <f>SUM(K56:K57)</f>
        <v>0</v>
      </c>
      <c r="L55" s="153">
        <f>SUM(L56:L57)</f>
        <v>0</v>
      </c>
    </row>
    <row r="56" spans="1:12" x14ac:dyDescent="0.25">
      <c r="A56" s="38">
        <v>1111</v>
      </c>
      <c r="B56" s="65" t="s">
        <v>66</v>
      </c>
      <c r="C56" s="66">
        <f t="shared" si="5"/>
        <v>0</v>
      </c>
      <c r="D56" s="68"/>
      <c r="E56" s="68"/>
      <c r="F56" s="68"/>
      <c r="G56" s="154"/>
      <c r="H56" s="66">
        <f t="shared" si="6"/>
        <v>0</v>
      </c>
      <c r="I56" s="68"/>
      <c r="J56" s="68"/>
      <c r="K56" s="68"/>
      <c r="L56" s="155"/>
    </row>
    <row r="57" spans="1:12" ht="24" customHeight="1" x14ac:dyDescent="0.25">
      <c r="A57" s="44">
        <v>1119</v>
      </c>
      <c r="B57" s="71" t="s">
        <v>67</v>
      </c>
      <c r="C57" s="72">
        <f t="shared" si="5"/>
        <v>377960</v>
      </c>
      <c r="D57" s="74">
        <v>337612</v>
      </c>
      <c r="E57" s="74">
        <v>40348</v>
      </c>
      <c r="F57" s="74"/>
      <c r="G57" s="157"/>
      <c r="H57" s="72">
        <f t="shared" si="6"/>
        <v>390265</v>
      </c>
      <c r="I57" s="74">
        <v>349917</v>
      </c>
      <c r="J57" s="74">
        <v>40348</v>
      </c>
      <c r="K57" s="74"/>
      <c r="L57" s="158"/>
    </row>
    <row r="58" spans="1:12" x14ac:dyDescent="0.25">
      <c r="A58" s="159">
        <v>1140</v>
      </c>
      <c r="B58" s="71" t="s">
        <v>68</v>
      </c>
      <c r="C58" s="72">
        <f t="shared" si="5"/>
        <v>34347</v>
      </c>
      <c r="D58" s="160">
        <f>SUM(D59:D65)</f>
        <v>34347</v>
      </c>
      <c r="E58" s="160">
        <f>SUM(E59:E65)</f>
        <v>0</v>
      </c>
      <c r="F58" s="160">
        <f>SUM(F59:F65)</f>
        <v>0</v>
      </c>
      <c r="G58" s="161">
        <f>SUM(G59:G65)</f>
        <v>0</v>
      </c>
      <c r="H58" s="72">
        <f t="shared" si="6"/>
        <v>31323</v>
      </c>
      <c r="I58" s="160">
        <f>SUM(I59:I65)</f>
        <v>31323</v>
      </c>
      <c r="J58" s="160">
        <f>SUM(J59:J65)</f>
        <v>0</v>
      </c>
      <c r="K58" s="160">
        <f>SUM(K59:K65)</f>
        <v>0</v>
      </c>
      <c r="L58" s="162">
        <f>SUM(L59:L65)</f>
        <v>0</v>
      </c>
    </row>
    <row r="59" spans="1:12" x14ac:dyDescent="0.25">
      <c r="A59" s="44">
        <v>1141</v>
      </c>
      <c r="B59" s="71" t="s">
        <v>69</v>
      </c>
      <c r="C59" s="72">
        <f t="shared" si="5"/>
        <v>3760</v>
      </c>
      <c r="D59" s="74">
        <v>3760</v>
      </c>
      <c r="E59" s="74"/>
      <c r="F59" s="74"/>
      <c r="G59" s="157"/>
      <c r="H59" s="72">
        <f t="shared" si="6"/>
        <v>4153</v>
      </c>
      <c r="I59" s="74">
        <v>4153</v>
      </c>
      <c r="J59" s="74"/>
      <c r="K59" s="74"/>
      <c r="L59" s="158"/>
    </row>
    <row r="60" spans="1:12" ht="24.75" customHeight="1" x14ac:dyDescent="0.25">
      <c r="A60" s="44">
        <v>1142</v>
      </c>
      <c r="B60" s="71" t="s">
        <v>70</v>
      </c>
      <c r="C60" s="72">
        <f t="shared" si="5"/>
        <v>989</v>
      </c>
      <c r="D60" s="74">
        <v>989</v>
      </c>
      <c r="E60" s="74"/>
      <c r="F60" s="74"/>
      <c r="G60" s="157"/>
      <c r="H60" s="72">
        <f t="shared" si="6"/>
        <v>1093</v>
      </c>
      <c r="I60" s="74">
        <v>1093</v>
      </c>
      <c r="J60" s="74"/>
      <c r="K60" s="74"/>
      <c r="L60" s="158"/>
    </row>
    <row r="61" spans="1:12" ht="24" x14ac:dyDescent="0.25">
      <c r="A61" s="44">
        <v>1145</v>
      </c>
      <c r="B61" s="71" t="s">
        <v>71</v>
      </c>
      <c r="C61" s="72">
        <f t="shared" si="5"/>
        <v>0</v>
      </c>
      <c r="D61" s="74"/>
      <c r="E61" s="74"/>
      <c r="F61" s="74"/>
      <c r="G61" s="157"/>
      <c r="H61" s="72">
        <f t="shared" si="6"/>
        <v>0</v>
      </c>
      <c r="I61" s="74"/>
      <c r="J61" s="74"/>
      <c r="K61" s="74"/>
      <c r="L61" s="158"/>
    </row>
    <row r="62" spans="1:12" ht="27.75" customHeight="1" x14ac:dyDescent="0.25">
      <c r="A62" s="44">
        <v>1146</v>
      </c>
      <c r="B62" s="71" t="s">
        <v>72</v>
      </c>
      <c r="C62" s="72">
        <f t="shared" si="5"/>
        <v>0</v>
      </c>
      <c r="D62" s="74"/>
      <c r="E62" s="74"/>
      <c r="F62" s="74"/>
      <c r="G62" s="157"/>
      <c r="H62" s="72">
        <f t="shared" si="6"/>
        <v>0</v>
      </c>
      <c r="I62" s="74"/>
      <c r="J62" s="74"/>
      <c r="K62" s="74"/>
      <c r="L62" s="158"/>
    </row>
    <row r="63" spans="1:12" x14ac:dyDescent="0.25">
      <c r="A63" s="44">
        <v>1147</v>
      </c>
      <c r="B63" s="71" t="s">
        <v>73</v>
      </c>
      <c r="C63" s="72">
        <f t="shared" si="5"/>
        <v>3671</v>
      </c>
      <c r="D63" s="74">
        <v>3671</v>
      </c>
      <c r="E63" s="74"/>
      <c r="F63" s="74"/>
      <c r="G63" s="157"/>
      <c r="H63" s="72">
        <f t="shared" si="6"/>
        <v>4031</v>
      </c>
      <c r="I63" s="74">
        <v>4031</v>
      </c>
      <c r="J63" s="74"/>
      <c r="K63" s="74"/>
      <c r="L63" s="158"/>
    </row>
    <row r="64" spans="1:12" x14ac:dyDescent="0.25">
      <c r="A64" s="44">
        <v>1148</v>
      </c>
      <c r="B64" s="71" t="s">
        <v>74</v>
      </c>
      <c r="C64" s="72">
        <f t="shared" si="5"/>
        <v>25252</v>
      </c>
      <c r="D64" s="74">
        <f>22702+2550</f>
        <v>25252</v>
      </c>
      <c r="E64" s="74"/>
      <c r="F64" s="74"/>
      <c r="G64" s="157"/>
      <c r="H64" s="72">
        <f t="shared" si="6"/>
        <v>21371</v>
      </c>
      <c r="I64" s="74">
        <v>21371</v>
      </c>
      <c r="J64" s="74"/>
      <c r="K64" s="74"/>
      <c r="L64" s="158"/>
    </row>
    <row r="65" spans="1:12" ht="24" customHeight="1" x14ac:dyDescent="0.25">
      <c r="A65" s="44">
        <v>1149</v>
      </c>
      <c r="B65" s="71" t="s">
        <v>75</v>
      </c>
      <c r="C65" s="72">
        <f t="shared" si="5"/>
        <v>675</v>
      </c>
      <c r="D65" s="74">
        <v>675</v>
      </c>
      <c r="E65" s="74"/>
      <c r="F65" s="74"/>
      <c r="G65" s="157"/>
      <c r="H65" s="72">
        <f t="shared" si="6"/>
        <v>675</v>
      </c>
      <c r="I65" s="74">
        <v>675</v>
      </c>
      <c r="J65" s="74"/>
      <c r="K65" s="74"/>
      <c r="L65" s="158"/>
    </row>
    <row r="66" spans="1:12" ht="36" x14ac:dyDescent="0.25">
      <c r="A66" s="150">
        <v>1150</v>
      </c>
      <c r="B66" s="112" t="s">
        <v>76</v>
      </c>
      <c r="C66" s="117">
        <f t="shared" si="5"/>
        <v>1290</v>
      </c>
      <c r="D66" s="163">
        <v>1290</v>
      </c>
      <c r="E66" s="163"/>
      <c r="F66" s="163"/>
      <c r="G66" s="164"/>
      <c r="H66" s="117">
        <f t="shared" si="6"/>
        <v>1425</v>
      </c>
      <c r="I66" s="163">
        <v>1425</v>
      </c>
      <c r="J66" s="163"/>
      <c r="K66" s="163"/>
      <c r="L66" s="165"/>
    </row>
    <row r="67" spans="1:12" ht="24" x14ac:dyDescent="0.25">
      <c r="A67" s="56">
        <v>1200</v>
      </c>
      <c r="B67" s="147" t="s">
        <v>77</v>
      </c>
      <c r="C67" s="57">
        <f t="shared" si="5"/>
        <v>135527</v>
      </c>
      <c r="D67" s="63">
        <f>SUM(D68:D69)</f>
        <v>125391</v>
      </c>
      <c r="E67" s="63">
        <f>SUM(E68:E69)</f>
        <v>10136</v>
      </c>
      <c r="F67" s="63">
        <f>SUM(F68:F69)</f>
        <v>0</v>
      </c>
      <c r="G67" s="166">
        <f>SUM(G68:G69)</f>
        <v>0</v>
      </c>
      <c r="H67" s="57">
        <f t="shared" si="6"/>
        <v>140175</v>
      </c>
      <c r="I67" s="63">
        <f>SUM(I68:I69)</f>
        <v>129835</v>
      </c>
      <c r="J67" s="63">
        <f>SUM(J68:J69)</f>
        <v>10340</v>
      </c>
      <c r="K67" s="63">
        <f>SUM(K68:K69)</f>
        <v>0</v>
      </c>
      <c r="L67" s="167">
        <f>SUM(L68:L69)</f>
        <v>0</v>
      </c>
    </row>
    <row r="68" spans="1:12" ht="24" x14ac:dyDescent="0.25">
      <c r="A68" s="168">
        <v>1210</v>
      </c>
      <c r="B68" s="65" t="s">
        <v>78</v>
      </c>
      <c r="C68" s="66">
        <f t="shared" si="5"/>
        <v>102232</v>
      </c>
      <c r="D68" s="68">
        <v>92596</v>
      </c>
      <c r="E68" s="68">
        <v>9636</v>
      </c>
      <c r="F68" s="68"/>
      <c r="G68" s="154"/>
      <c r="H68" s="66">
        <f t="shared" si="6"/>
        <v>106660</v>
      </c>
      <c r="I68" s="68">
        <v>96820</v>
      </c>
      <c r="J68" s="68">
        <v>9840</v>
      </c>
      <c r="K68" s="68"/>
      <c r="L68" s="155"/>
    </row>
    <row r="69" spans="1:12" ht="24" x14ac:dyDescent="0.25">
      <c r="A69" s="159">
        <v>1220</v>
      </c>
      <c r="B69" s="71" t="s">
        <v>79</v>
      </c>
      <c r="C69" s="72">
        <f t="shared" si="5"/>
        <v>33295</v>
      </c>
      <c r="D69" s="160">
        <f>SUM(D70:D74)</f>
        <v>32795</v>
      </c>
      <c r="E69" s="160">
        <f>SUM(E70:E74)</f>
        <v>500</v>
      </c>
      <c r="F69" s="160">
        <f>SUM(F70:F74)</f>
        <v>0</v>
      </c>
      <c r="G69" s="161">
        <f>SUM(G70:G74)</f>
        <v>0</v>
      </c>
      <c r="H69" s="72">
        <f t="shared" si="6"/>
        <v>33515</v>
      </c>
      <c r="I69" s="160">
        <f>SUM(I70:I74)</f>
        <v>33015</v>
      </c>
      <c r="J69" s="160">
        <f>SUM(J70:J74)</f>
        <v>500</v>
      </c>
      <c r="K69" s="160">
        <f>SUM(K70:K74)</f>
        <v>0</v>
      </c>
      <c r="L69" s="162">
        <f>SUM(L70:L74)</f>
        <v>0</v>
      </c>
    </row>
    <row r="70" spans="1:12" ht="48" x14ac:dyDescent="0.25">
      <c r="A70" s="44">
        <v>1221</v>
      </c>
      <c r="B70" s="71" t="s">
        <v>80</v>
      </c>
      <c r="C70" s="72">
        <f t="shared" si="5"/>
        <v>19775</v>
      </c>
      <c r="D70" s="74">
        <f>17575+1700</f>
        <v>19275</v>
      </c>
      <c r="E70" s="74">
        <v>500</v>
      </c>
      <c r="F70" s="74"/>
      <c r="G70" s="157"/>
      <c r="H70" s="72">
        <f t="shared" si="6"/>
        <v>19745</v>
      </c>
      <c r="I70" s="74">
        <v>19245</v>
      </c>
      <c r="J70" s="74">
        <v>500</v>
      </c>
      <c r="K70" s="74"/>
      <c r="L70" s="158"/>
    </row>
    <row r="71" spans="1:12" x14ac:dyDescent="0.25">
      <c r="A71" s="44">
        <v>1223</v>
      </c>
      <c r="B71" s="71" t="s">
        <v>81</v>
      </c>
      <c r="C71" s="72">
        <f t="shared" si="5"/>
        <v>0</v>
      </c>
      <c r="D71" s="74"/>
      <c r="E71" s="74"/>
      <c r="F71" s="74"/>
      <c r="G71" s="157"/>
      <c r="H71" s="72">
        <f t="shared" si="6"/>
        <v>0</v>
      </c>
      <c r="I71" s="74"/>
      <c r="J71" s="74"/>
      <c r="K71" s="74"/>
      <c r="L71" s="158"/>
    </row>
    <row r="72" spans="1:12" x14ac:dyDescent="0.25">
      <c r="A72" s="44">
        <v>1225</v>
      </c>
      <c r="B72" s="71" t="s">
        <v>82</v>
      </c>
      <c r="C72" s="72">
        <f t="shared" si="5"/>
        <v>0</v>
      </c>
      <c r="D72" s="74"/>
      <c r="E72" s="74"/>
      <c r="F72" s="74"/>
      <c r="G72" s="157"/>
      <c r="H72" s="72">
        <f t="shared" si="6"/>
        <v>0</v>
      </c>
      <c r="I72" s="74"/>
      <c r="J72" s="74"/>
      <c r="K72" s="74"/>
      <c r="L72" s="158"/>
    </row>
    <row r="73" spans="1:12" ht="36" x14ac:dyDescent="0.25">
      <c r="A73" s="44">
        <v>1227</v>
      </c>
      <c r="B73" s="71" t="s">
        <v>83</v>
      </c>
      <c r="C73" s="72">
        <f t="shared" si="5"/>
        <v>13020</v>
      </c>
      <c r="D73" s="74">
        <v>13020</v>
      </c>
      <c r="E73" s="74"/>
      <c r="F73" s="74"/>
      <c r="G73" s="157"/>
      <c r="H73" s="72">
        <f t="shared" si="6"/>
        <v>13020</v>
      </c>
      <c r="I73" s="74">
        <v>13020</v>
      </c>
      <c r="J73" s="74"/>
      <c r="K73" s="74"/>
      <c r="L73" s="158"/>
    </row>
    <row r="74" spans="1:12" ht="48" x14ac:dyDescent="0.25">
      <c r="A74" s="44">
        <v>1228</v>
      </c>
      <c r="B74" s="71" t="s">
        <v>84</v>
      </c>
      <c r="C74" s="72">
        <f t="shared" si="5"/>
        <v>500</v>
      </c>
      <c r="D74" s="74">
        <v>500</v>
      </c>
      <c r="E74" s="74"/>
      <c r="F74" s="74"/>
      <c r="G74" s="157"/>
      <c r="H74" s="72">
        <f t="shared" si="6"/>
        <v>750</v>
      </c>
      <c r="I74" s="74">
        <v>750</v>
      </c>
      <c r="J74" s="74"/>
      <c r="K74" s="74"/>
      <c r="L74" s="158"/>
    </row>
    <row r="75" spans="1:12" x14ac:dyDescent="0.25">
      <c r="A75" s="142">
        <v>2000</v>
      </c>
      <c r="B75" s="142" t="s">
        <v>85</v>
      </c>
      <c r="C75" s="143">
        <f t="shared" si="5"/>
        <v>72487</v>
      </c>
      <c r="D75" s="144">
        <f>SUM(D76,D83,D130,D164,D165,D172)</f>
        <v>66940</v>
      </c>
      <c r="E75" s="144">
        <f>SUM(E76,E83,E130,E164,E165,E172)</f>
        <v>0</v>
      </c>
      <c r="F75" s="144">
        <f>SUM(F76,F83,F130,F164,F165,F172)</f>
        <v>5547</v>
      </c>
      <c r="G75" s="145">
        <f>SUM(G76,G83,G130,G164,G165,G172)</f>
        <v>0</v>
      </c>
      <c r="H75" s="143">
        <f t="shared" si="6"/>
        <v>67124</v>
      </c>
      <c r="I75" s="144">
        <f>SUM(I76,I83,I130,I164,I165,I172)</f>
        <v>61811</v>
      </c>
      <c r="J75" s="144">
        <f>SUM(J76,J83,J130,J164,J165,J172)</f>
        <v>0</v>
      </c>
      <c r="K75" s="144">
        <f>SUM(K76,K83,K130,K164,K165,K172)</f>
        <v>5313</v>
      </c>
      <c r="L75" s="146">
        <f>SUM(L76,L83,L130,L164,L165,L172)</f>
        <v>0</v>
      </c>
    </row>
    <row r="76" spans="1:12" ht="24" x14ac:dyDescent="0.25">
      <c r="A76" s="56">
        <v>2100</v>
      </c>
      <c r="B76" s="147" t="s">
        <v>86</v>
      </c>
      <c r="C76" s="57">
        <f t="shared" si="5"/>
        <v>204</v>
      </c>
      <c r="D76" s="63">
        <f>SUM(D77,D80)</f>
        <v>204</v>
      </c>
      <c r="E76" s="63">
        <f>SUM(E77,E80)</f>
        <v>0</v>
      </c>
      <c r="F76" s="63">
        <f>SUM(F77,F80)</f>
        <v>0</v>
      </c>
      <c r="G76" s="166">
        <f>SUM(G77,G80)</f>
        <v>0</v>
      </c>
      <c r="H76" s="57">
        <f t="shared" si="6"/>
        <v>204</v>
      </c>
      <c r="I76" s="63">
        <f>SUM(I77,I80)</f>
        <v>204</v>
      </c>
      <c r="J76" s="63">
        <f>SUM(J77,J80)</f>
        <v>0</v>
      </c>
      <c r="K76" s="63">
        <f>SUM(K77,K80)</f>
        <v>0</v>
      </c>
      <c r="L76" s="167">
        <f>SUM(L77,L80)</f>
        <v>0</v>
      </c>
    </row>
    <row r="77" spans="1:12" ht="24" x14ac:dyDescent="0.25">
      <c r="A77" s="168">
        <v>2110</v>
      </c>
      <c r="B77" s="65" t="s">
        <v>87</v>
      </c>
      <c r="C77" s="66">
        <f t="shared" si="5"/>
        <v>204</v>
      </c>
      <c r="D77" s="169">
        <f>SUM(D78:D79)</f>
        <v>204</v>
      </c>
      <c r="E77" s="169">
        <f>SUM(E78:E79)</f>
        <v>0</v>
      </c>
      <c r="F77" s="169">
        <f>SUM(F78:F79)</f>
        <v>0</v>
      </c>
      <c r="G77" s="170">
        <f>SUM(G78:G79)</f>
        <v>0</v>
      </c>
      <c r="H77" s="66">
        <f t="shared" si="6"/>
        <v>204</v>
      </c>
      <c r="I77" s="169">
        <f>SUM(I78:I79)</f>
        <v>204</v>
      </c>
      <c r="J77" s="169">
        <f>SUM(J78:J79)</f>
        <v>0</v>
      </c>
      <c r="K77" s="169">
        <f>SUM(K78:K79)</f>
        <v>0</v>
      </c>
      <c r="L77" s="171">
        <f>SUM(L78:L79)</f>
        <v>0</v>
      </c>
    </row>
    <row r="78" spans="1:12" x14ac:dyDescent="0.25">
      <c r="A78" s="44">
        <v>2111</v>
      </c>
      <c r="B78" s="71" t="s">
        <v>88</v>
      </c>
      <c r="C78" s="72">
        <f t="shared" si="5"/>
        <v>0</v>
      </c>
      <c r="D78" s="74"/>
      <c r="E78" s="74"/>
      <c r="F78" s="74"/>
      <c r="G78" s="157"/>
      <c r="H78" s="72">
        <f t="shared" si="6"/>
        <v>0</v>
      </c>
      <c r="I78" s="74"/>
      <c r="J78" s="74"/>
      <c r="K78" s="74"/>
      <c r="L78" s="158"/>
    </row>
    <row r="79" spans="1:12" ht="24" x14ac:dyDescent="0.25">
      <c r="A79" s="44">
        <v>2112</v>
      </c>
      <c r="B79" s="71" t="s">
        <v>89</v>
      </c>
      <c r="C79" s="72">
        <f t="shared" si="5"/>
        <v>204</v>
      </c>
      <c r="D79" s="74">
        <v>204</v>
      </c>
      <c r="E79" s="74"/>
      <c r="F79" s="74"/>
      <c r="G79" s="157"/>
      <c r="H79" s="72">
        <f t="shared" si="6"/>
        <v>204</v>
      </c>
      <c r="I79" s="74">
        <v>204</v>
      </c>
      <c r="J79" s="74"/>
      <c r="K79" s="74"/>
      <c r="L79" s="158"/>
    </row>
    <row r="80" spans="1:12" ht="24" x14ac:dyDescent="0.25">
      <c r="A80" s="159">
        <v>2120</v>
      </c>
      <c r="B80" s="71" t="s">
        <v>90</v>
      </c>
      <c r="C80" s="72">
        <f t="shared" si="5"/>
        <v>0</v>
      </c>
      <c r="D80" s="160">
        <f>SUM(D81:D82)</f>
        <v>0</v>
      </c>
      <c r="E80" s="160">
        <f>SUM(E81:E82)</f>
        <v>0</v>
      </c>
      <c r="F80" s="160">
        <f>SUM(F81:F82)</f>
        <v>0</v>
      </c>
      <c r="G80" s="161">
        <f>SUM(G81:G82)</f>
        <v>0</v>
      </c>
      <c r="H80" s="72">
        <f t="shared" si="6"/>
        <v>0</v>
      </c>
      <c r="I80" s="160">
        <f>SUM(I81:I82)</f>
        <v>0</v>
      </c>
      <c r="J80" s="160">
        <f>SUM(J81:J82)</f>
        <v>0</v>
      </c>
      <c r="K80" s="160">
        <f>SUM(K81:K82)</f>
        <v>0</v>
      </c>
      <c r="L80" s="162">
        <f>SUM(L81:L82)</f>
        <v>0</v>
      </c>
    </row>
    <row r="81" spans="1:12" x14ac:dyDescent="0.25">
      <c r="A81" s="44">
        <v>2121</v>
      </c>
      <c r="B81" s="71" t="s">
        <v>88</v>
      </c>
      <c r="C81" s="72">
        <f t="shared" si="5"/>
        <v>0</v>
      </c>
      <c r="D81" s="74"/>
      <c r="E81" s="74"/>
      <c r="F81" s="74"/>
      <c r="G81" s="157"/>
      <c r="H81" s="72">
        <f t="shared" si="6"/>
        <v>0</v>
      </c>
      <c r="I81" s="74"/>
      <c r="J81" s="74"/>
      <c r="K81" s="74"/>
      <c r="L81" s="158"/>
    </row>
    <row r="82" spans="1:12" ht="24" x14ac:dyDescent="0.25">
      <c r="A82" s="44">
        <v>2122</v>
      </c>
      <c r="B82" s="71" t="s">
        <v>89</v>
      </c>
      <c r="C82" s="72">
        <f t="shared" si="5"/>
        <v>0</v>
      </c>
      <c r="D82" s="74"/>
      <c r="E82" s="74"/>
      <c r="F82" s="74"/>
      <c r="G82" s="157"/>
      <c r="H82" s="72">
        <f t="shared" si="6"/>
        <v>0</v>
      </c>
      <c r="I82" s="74"/>
      <c r="J82" s="74"/>
      <c r="K82" s="74"/>
      <c r="L82" s="158"/>
    </row>
    <row r="83" spans="1:12" x14ac:dyDescent="0.25">
      <c r="A83" s="56">
        <v>2200</v>
      </c>
      <c r="B83" s="147" t="s">
        <v>91</v>
      </c>
      <c r="C83" s="57">
        <f t="shared" si="5"/>
        <v>54971</v>
      </c>
      <c r="D83" s="63">
        <f>SUM(D84,D89,D95,D103,D112,D116,D122,D128)</f>
        <v>53803</v>
      </c>
      <c r="E83" s="63">
        <f>SUM(E84,E89,E95,E103,E112,E116,E122,E128)</f>
        <v>0</v>
      </c>
      <c r="F83" s="63">
        <f>SUM(F84,F89,F95,F103,F112,F116,F122,F128)</f>
        <v>1168</v>
      </c>
      <c r="G83" s="166">
        <f>SUM(G84,G89,G95,G103,G112,G116,G122,G128)</f>
        <v>0</v>
      </c>
      <c r="H83" s="57">
        <f t="shared" si="6"/>
        <v>50855</v>
      </c>
      <c r="I83" s="63">
        <f>SUM(I84,I89,I95,I103,I112,I116,I122,I128)</f>
        <v>49921</v>
      </c>
      <c r="J83" s="63">
        <f>SUM(J84,J89,J95,J103,J112,J116,J122,J128)</f>
        <v>0</v>
      </c>
      <c r="K83" s="63">
        <f>SUM(K84,K89,K95,K103,K112,K116,K122,K128)</f>
        <v>934</v>
      </c>
      <c r="L83" s="172">
        <f>SUM(L84,L89,L95,L103,L112,L116,L122,L128)</f>
        <v>0</v>
      </c>
    </row>
    <row r="84" spans="1:12" ht="24" x14ac:dyDescent="0.25">
      <c r="A84" s="150">
        <v>2210</v>
      </c>
      <c r="B84" s="112" t="s">
        <v>92</v>
      </c>
      <c r="C84" s="117">
        <f t="shared" si="5"/>
        <v>884</v>
      </c>
      <c r="D84" s="151">
        <f>SUM(D85:D88)</f>
        <v>884</v>
      </c>
      <c r="E84" s="151">
        <f>SUM(E85:E88)</f>
        <v>0</v>
      </c>
      <c r="F84" s="151">
        <f>SUM(F85:F88)</f>
        <v>0</v>
      </c>
      <c r="G84" s="151">
        <f>SUM(G85:G88)</f>
        <v>0</v>
      </c>
      <c r="H84" s="117">
        <f t="shared" si="6"/>
        <v>884</v>
      </c>
      <c r="I84" s="151">
        <f>SUM(I85:I88)</f>
        <v>884</v>
      </c>
      <c r="J84" s="151">
        <f>SUM(J85:J88)</f>
        <v>0</v>
      </c>
      <c r="K84" s="151">
        <f>SUM(K85:K88)</f>
        <v>0</v>
      </c>
      <c r="L84" s="153">
        <f>SUM(L85:L88)</f>
        <v>0</v>
      </c>
    </row>
    <row r="85" spans="1:12" ht="24" x14ac:dyDescent="0.25">
      <c r="A85" s="38">
        <v>2211</v>
      </c>
      <c r="B85" s="65" t="s">
        <v>93</v>
      </c>
      <c r="C85" s="66">
        <f t="shared" si="5"/>
        <v>0</v>
      </c>
      <c r="D85" s="68"/>
      <c r="E85" s="68"/>
      <c r="F85" s="68"/>
      <c r="G85" s="154"/>
      <c r="H85" s="66">
        <f t="shared" si="6"/>
        <v>0</v>
      </c>
      <c r="I85" s="68"/>
      <c r="J85" s="68"/>
      <c r="K85" s="68"/>
      <c r="L85" s="155"/>
    </row>
    <row r="86" spans="1:12" ht="36" x14ac:dyDescent="0.25">
      <c r="A86" s="44">
        <v>2212</v>
      </c>
      <c r="B86" s="71" t="s">
        <v>94</v>
      </c>
      <c r="C86" s="72">
        <f t="shared" si="5"/>
        <v>709</v>
      </c>
      <c r="D86" s="74">
        <v>709</v>
      </c>
      <c r="E86" s="74"/>
      <c r="F86" s="74"/>
      <c r="G86" s="157"/>
      <c r="H86" s="72">
        <f t="shared" si="6"/>
        <v>709</v>
      </c>
      <c r="I86" s="74">
        <v>709</v>
      </c>
      <c r="J86" s="74"/>
      <c r="K86" s="74"/>
      <c r="L86" s="158"/>
    </row>
    <row r="87" spans="1:12" ht="24" x14ac:dyDescent="0.25">
      <c r="A87" s="44">
        <v>2214</v>
      </c>
      <c r="B87" s="71" t="s">
        <v>95</v>
      </c>
      <c r="C87" s="72">
        <f t="shared" si="5"/>
        <v>146</v>
      </c>
      <c r="D87" s="74">
        <v>146</v>
      </c>
      <c r="E87" s="74"/>
      <c r="F87" s="74"/>
      <c r="G87" s="157"/>
      <c r="H87" s="72">
        <f t="shared" si="6"/>
        <v>146</v>
      </c>
      <c r="I87" s="74">
        <v>146</v>
      </c>
      <c r="J87" s="74"/>
      <c r="K87" s="74"/>
      <c r="L87" s="158"/>
    </row>
    <row r="88" spans="1:12" x14ac:dyDescent="0.25">
      <c r="A88" s="44">
        <v>2219</v>
      </c>
      <c r="B88" s="71" t="s">
        <v>96</v>
      </c>
      <c r="C88" s="72">
        <f t="shared" si="5"/>
        <v>29</v>
      </c>
      <c r="D88" s="74">
        <v>29</v>
      </c>
      <c r="E88" s="74"/>
      <c r="F88" s="74"/>
      <c r="G88" s="157"/>
      <c r="H88" s="72">
        <f t="shared" si="6"/>
        <v>29</v>
      </c>
      <c r="I88" s="74">
        <v>29</v>
      </c>
      <c r="J88" s="74"/>
      <c r="K88" s="74"/>
      <c r="L88" s="158"/>
    </row>
    <row r="89" spans="1:12" ht="24" x14ac:dyDescent="0.25">
      <c r="A89" s="159">
        <v>2220</v>
      </c>
      <c r="B89" s="71" t="s">
        <v>97</v>
      </c>
      <c r="C89" s="72">
        <f t="shared" si="5"/>
        <v>40075</v>
      </c>
      <c r="D89" s="160">
        <f>SUM(D90:D94)</f>
        <v>38907</v>
      </c>
      <c r="E89" s="160">
        <f>SUM(E90:E94)</f>
        <v>0</v>
      </c>
      <c r="F89" s="160">
        <f>SUM(F90:F94)</f>
        <v>1168</v>
      </c>
      <c r="G89" s="161">
        <f>SUM(G90:G94)</f>
        <v>0</v>
      </c>
      <c r="H89" s="72">
        <f t="shared" si="6"/>
        <v>36791</v>
      </c>
      <c r="I89" s="160">
        <f>SUM(I90:I94)</f>
        <v>35857</v>
      </c>
      <c r="J89" s="160">
        <f>SUM(J90:J94)</f>
        <v>0</v>
      </c>
      <c r="K89" s="160">
        <f>SUM(K90:K94)</f>
        <v>934</v>
      </c>
      <c r="L89" s="162">
        <f>SUM(L90:L94)</f>
        <v>0</v>
      </c>
    </row>
    <row r="90" spans="1:12" ht="24" x14ac:dyDescent="0.25">
      <c r="A90" s="44">
        <v>2221</v>
      </c>
      <c r="B90" s="71" t="s">
        <v>98</v>
      </c>
      <c r="C90" s="72">
        <f t="shared" si="5"/>
        <v>20636</v>
      </c>
      <c r="D90" s="74">
        <v>20636</v>
      </c>
      <c r="E90" s="74"/>
      <c r="F90" s="74"/>
      <c r="G90" s="157"/>
      <c r="H90" s="72">
        <f t="shared" si="6"/>
        <v>19554</v>
      </c>
      <c r="I90" s="74">
        <v>19554</v>
      </c>
      <c r="J90" s="74"/>
      <c r="K90" s="74"/>
      <c r="L90" s="158"/>
    </row>
    <row r="91" spans="1:12" x14ac:dyDescent="0.25">
      <c r="A91" s="44">
        <v>2222</v>
      </c>
      <c r="B91" s="71" t="s">
        <v>99</v>
      </c>
      <c r="C91" s="72">
        <f t="shared" si="5"/>
        <v>7568</v>
      </c>
      <c r="D91" s="74">
        <v>7268</v>
      </c>
      <c r="E91" s="74"/>
      <c r="F91" s="74">
        <v>300</v>
      </c>
      <c r="G91" s="157"/>
      <c r="H91" s="72">
        <f t="shared" si="6"/>
        <v>6520</v>
      </c>
      <c r="I91" s="74">
        <v>6220</v>
      </c>
      <c r="J91" s="74"/>
      <c r="K91" s="74">
        <v>300</v>
      </c>
      <c r="L91" s="158"/>
    </row>
    <row r="92" spans="1:12" x14ac:dyDescent="0.25">
      <c r="A92" s="44">
        <v>2223</v>
      </c>
      <c r="B92" s="71" t="s">
        <v>100</v>
      </c>
      <c r="C92" s="72">
        <f t="shared" si="5"/>
        <v>10168</v>
      </c>
      <c r="D92" s="74">
        <v>9368</v>
      </c>
      <c r="E92" s="74"/>
      <c r="F92" s="74">
        <v>800</v>
      </c>
      <c r="G92" s="157"/>
      <c r="H92" s="72">
        <f t="shared" si="6"/>
        <v>9161</v>
      </c>
      <c r="I92" s="74">
        <v>8561</v>
      </c>
      <c r="J92" s="74"/>
      <c r="K92" s="74">
        <v>600</v>
      </c>
      <c r="L92" s="158"/>
    </row>
    <row r="93" spans="1:12" ht="48" x14ac:dyDescent="0.25">
      <c r="A93" s="44">
        <v>2224</v>
      </c>
      <c r="B93" s="71" t="s">
        <v>101</v>
      </c>
      <c r="C93" s="72">
        <f t="shared" si="5"/>
        <v>1703</v>
      </c>
      <c r="D93" s="74">
        <v>1635</v>
      </c>
      <c r="E93" s="74"/>
      <c r="F93" s="74">
        <v>68</v>
      </c>
      <c r="G93" s="157"/>
      <c r="H93" s="72">
        <f t="shared" si="6"/>
        <v>1556</v>
      </c>
      <c r="I93" s="74">
        <v>1522</v>
      </c>
      <c r="J93" s="74"/>
      <c r="K93" s="74">
        <v>34</v>
      </c>
      <c r="L93" s="158"/>
    </row>
    <row r="94" spans="1:12" ht="24" x14ac:dyDescent="0.25">
      <c r="A94" s="44">
        <v>2229</v>
      </c>
      <c r="B94" s="71" t="s">
        <v>102</v>
      </c>
      <c r="C94" s="72">
        <f t="shared" si="5"/>
        <v>0</v>
      </c>
      <c r="D94" s="74"/>
      <c r="E94" s="74"/>
      <c r="F94" s="74"/>
      <c r="G94" s="157"/>
      <c r="H94" s="72">
        <f t="shared" si="6"/>
        <v>0</v>
      </c>
      <c r="I94" s="74"/>
      <c r="J94" s="74"/>
      <c r="K94" s="74"/>
      <c r="L94" s="158"/>
    </row>
    <row r="95" spans="1:12" ht="36" x14ac:dyDescent="0.25">
      <c r="A95" s="159">
        <v>2230</v>
      </c>
      <c r="B95" s="71" t="s">
        <v>103</v>
      </c>
      <c r="C95" s="72">
        <f t="shared" si="5"/>
        <v>1240</v>
      </c>
      <c r="D95" s="160">
        <f>SUM(D96:D102)</f>
        <v>1240</v>
      </c>
      <c r="E95" s="160">
        <f>SUM(E96:E102)</f>
        <v>0</v>
      </c>
      <c r="F95" s="160">
        <f>SUM(F96:F102)</f>
        <v>0</v>
      </c>
      <c r="G95" s="161">
        <f>SUM(G96:G102)</f>
        <v>0</v>
      </c>
      <c r="H95" s="72">
        <f t="shared" si="6"/>
        <v>1208</v>
      </c>
      <c r="I95" s="160">
        <f>SUM(I96:I102)</f>
        <v>1208</v>
      </c>
      <c r="J95" s="160">
        <f>SUM(J96:J102)</f>
        <v>0</v>
      </c>
      <c r="K95" s="160">
        <f>SUM(K96:K102)</f>
        <v>0</v>
      </c>
      <c r="L95" s="162">
        <f>SUM(L96:L102)</f>
        <v>0</v>
      </c>
    </row>
    <row r="96" spans="1:12" ht="24" x14ac:dyDescent="0.25">
      <c r="A96" s="44">
        <v>2231</v>
      </c>
      <c r="B96" s="71" t="s">
        <v>104</v>
      </c>
      <c r="C96" s="72">
        <f t="shared" si="5"/>
        <v>0</v>
      </c>
      <c r="D96" s="74"/>
      <c r="E96" s="74"/>
      <c r="F96" s="74"/>
      <c r="G96" s="157"/>
      <c r="H96" s="72">
        <f t="shared" si="6"/>
        <v>0</v>
      </c>
      <c r="I96" s="74"/>
      <c r="J96" s="74"/>
      <c r="K96" s="74"/>
      <c r="L96" s="158"/>
    </row>
    <row r="97" spans="1:12" ht="24.75" customHeight="1" x14ac:dyDescent="0.25">
      <c r="A97" s="44">
        <v>2232</v>
      </c>
      <c r="B97" s="71" t="s">
        <v>105</v>
      </c>
      <c r="C97" s="72">
        <f t="shared" si="5"/>
        <v>0</v>
      </c>
      <c r="D97" s="74"/>
      <c r="E97" s="74"/>
      <c r="F97" s="74"/>
      <c r="G97" s="157"/>
      <c r="H97" s="72">
        <f t="shared" si="6"/>
        <v>0</v>
      </c>
      <c r="I97" s="74"/>
      <c r="J97" s="74"/>
      <c r="K97" s="74"/>
      <c r="L97" s="158"/>
    </row>
    <row r="98" spans="1:12" ht="24" x14ac:dyDescent="0.25">
      <c r="A98" s="38">
        <v>2233</v>
      </c>
      <c r="B98" s="65" t="s">
        <v>106</v>
      </c>
      <c r="C98" s="66">
        <f t="shared" si="5"/>
        <v>0</v>
      </c>
      <c r="D98" s="68"/>
      <c r="E98" s="68"/>
      <c r="F98" s="68"/>
      <c r="G98" s="154"/>
      <c r="H98" s="66">
        <f t="shared" si="6"/>
        <v>0</v>
      </c>
      <c r="I98" s="68"/>
      <c r="J98" s="68"/>
      <c r="K98" s="68"/>
      <c r="L98" s="155"/>
    </row>
    <row r="99" spans="1:12" ht="36" x14ac:dyDescent="0.25">
      <c r="A99" s="44">
        <v>2234</v>
      </c>
      <c r="B99" s="71" t="s">
        <v>107</v>
      </c>
      <c r="C99" s="72">
        <f t="shared" si="5"/>
        <v>0</v>
      </c>
      <c r="D99" s="74"/>
      <c r="E99" s="74"/>
      <c r="F99" s="74"/>
      <c r="G99" s="157"/>
      <c r="H99" s="72">
        <f t="shared" si="6"/>
        <v>0</v>
      </c>
      <c r="I99" s="74"/>
      <c r="J99" s="74"/>
      <c r="K99" s="74"/>
      <c r="L99" s="158"/>
    </row>
    <row r="100" spans="1:12" ht="24" x14ac:dyDescent="0.25">
      <c r="A100" s="44">
        <v>2235</v>
      </c>
      <c r="B100" s="71" t="s">
        <v>108</v>
      </c>
      <c r="C100" s="72">
        <f t="shared" si="5"/>
        <v>0</v>
      </c>
      <c r="D100" s="74"/>
      <c r="E100" s="74"/>
      <c r="F100" s="74"/>
      <c r="G100" s="157"/>
      <c r="H100" s="72">
        <f t="shared" si="6"/>
        <v>0</v>
      </c>
      <c r="I100" s="74"/>
      <c r="J100" s="74"/>
      <c r="K100" s="74"/>
      <c r="L100" s="158"/>
    </row>
    <row r="101" spans="1:12" x14ac:dyDescent="0.25">
      <c r="A101" s="44">
        <v>2236</v>
      </c>
      <c r="B101" s="71" t="s">
        <v>109</v>
      </c>
      <c r="C101" s="72">
        <f t="shared" si="5"/>
        <v>0</v>
      </c>
      <c r="D101" s="74"/>
      <c r="E101" s="74"/>
      <c r="F101" s="74"/>
      <c r="G101" s="157"/>
      <c r="H101" s="72">
        <f t="shared" si="6"/>
        <v>0</v>
      </c>
      <c r="I101" s="74"/>
      <c r="J101" s="74"/>
      <c r="K101" s="74"/>
      <c r="L101" s="158"/>
    </row>
    <row r="102" spans="1:12" ht="24" x14ac:dyDescent="0.25">
      <c r="A102" s="44">
        <v>2239</v>
      </c>
      <c r="B102" s="71" t="s">
        <v>110</v>
      </c>
      <c r="C102" s="72">
        <f t="shared" si="5"/>
        <v>1240</v>
      </c>
      <c r="D102" s="74">
        <v>1240</v>
      </c>
      <c r="E102" s="74"/>
      <c r="F102" s="74"/>
      <c r="G102" s="157"/>
      <c r="H102" s="72">
        <f t="shared" si="6"/>
        <v>1208</v>
      </c>
      <c r="I102" s="74">
        <v>1208</v>
      </c>
      <c r="J102" s="74"/>
      <c r="K102" s="74"/>
      <c r="L102" s="158"/>
    </row>
    <row r="103" spans="1:12" ht="36" x14ac:dyDescent="0.25">
      <c r="A103" s="159">
        <v>2240</v>
      </c>
      <c r="B103" s="71" t="s">
        <v>111</v>
      </c>
      <c r="C103" s="72">
        <f t="shared" si="5"/>
        <v>4770</v>
      </c>
      <c r="D103" s="160">
        <f>SUM(D104:D111)</f>
        <v>4770</v>
      </c>
      <c r="E103" s="160">
        <f>SUM(E104:E111)</f>
        <v>0</v>
      </c>
      <c r="F103" s="160">
        <f>SUM(F104:F111)</f>
        <v>0</v>
      </c>
      <c r="G103" s="161">
        <f>SUM(G104:G111)</f>
        <v>0</v>
      </c>
      <c r="H103" s="72">
        <f t="shared" si="6"/>
        <v>4136</v>
      </c>
      <c r="I103" s="160">
        <f>SUM(I104:I111)</f>
        <v>4136</v>
      </c>
      <c r="J103" s="160">
        <f>SUM(J104:J111)</f>
        <v>0</v>
      </c>
      <c r="K103" s="160">
        <f>SUM(K104:K111)</f>
        <v>0</v>
      </c>
      <c r="L103" s="162">
        <f>SUM(L104:L111)</f>
        <v>0</v>
      </c>
    </row>
    <row r="104" spans="1:12" x14ac:dyDescent="0.25">
      <c r="A104" s="44">
        <v>2241</v>
      </c>
      <c r="B104" s="71" t="s">
        <v>112</v>
      </c>
      <c r="C104" s="72">
        <f t="shared" si="5"/>
        <v>0</v>
      </c>
      <c r="D104" s="74"/>
      <c r="E104" s="74"/>
      <c r="F104" s="74"/>
      <c r="G104" s="157"/>
      <c r="H104" s="72">
        <f t="shared" si="6"/>
        <v>0</v>
      </c>
      <c r="I104" s="74"/>
      <c r="J104" s="74"/>
      <c r="K104" s="74"/>
      <c r="L104" s="158"/>
    </row>
    <row r="105" spans="1:12" ht="24" x14ac:dyDescent="0.25">
      <c r="A105" s="44">
        <v>2242</v>
      </c>
      <c r="B105" s="71" t="s">
        <v>113</v>
      </c>
      <c r="C105" s="72">
        <f t="shared" si="5"/>
        <v>0</v>
      </c>
      <c r="D105" s="74"/>
      <c r="E105" s="74"/>
      <c r="F105" s="74"/>
      <c r="G105" s="157"/>
      <c r="H105" s="72">
        <f t="shared" si="6"/>
        <v>0</v>
      </c>
      <c r="I105" s="74"/>
      <c r="J105" s="74"/>
      <c r="K105" s="74"/>
      <c r="L105" s="158"/>
    </row>
    <row r="106" spans="1:12" ht="24" x14ac:dyDescent="0.25">
      <c r="A106" s="44">
        <v>2243</v>
      </c>
      <c r="B106" s="71" t="s">
        <v>114</v>
      </c>
      <c r="C106" s="72">
        <f t="shared" si="5"/>
        <v>1062</v>
      </c>
      <c r="D106" s="74">
        <v>1062</v>
      </c>
      <c r="E106" s="74"/>
      <c r="F106" s="74"/>
      <c r="G106" s="157"/>
      <c r="H106" s="72">
        <f t="shared" si="6"/>
        <v>1062</v>
      </c>
      <c r="I106" s="74">
        <v>1062</v>
      </c>
      <c r="J106" s="74"/>
      <c r="K106" s="74"/>
      <c r="L106" s="158"/>
    </row>
    <row r="107" spans="1:12" x14ac:dyDescent="0.25">
      <c r="A107" s="44">
        <v>2244</v>
      </c>
      <c r="B107" s="71" t="s">
        <v>115</v>
      </c>
      <c r="C107" s="72">
        <f t="shared" si="5"/>
        <v>3708</v>
      </c>
      <c r="D107" s="74">
        <v>3708</v>
      </c>
      <c r="E107" s="74"/>
      <c r="F107" s="74"/>
      <c r="G107" s="157"/>
      <c r="H107" s="72">
        <f t="shared" si="6"/>
        <v>3074</v>
      </c>
      <c r="I107" s="74">
        <v>3074</v>
      </c>
      <c r="J107" s="74"/>
      <c r="K107" s="74"/>
      <c r="L107" s="158"/>
    </row>
    <row r="108" spans="1:12" ht="24" x14ac:dyDescent="0.25">
      <c r="A108" s="44">
        <v>2246</v>
      </c>
      <c r="B108" s="71" t="s">
        <v>116</v>
      </c>
      <c r="C108" s="72">
        <f t="shared" si="5"/>
        <v>0</v>
      </c>
      <c r="D108" s="74"/>
      <c r="E108" s="74"/>
      <c r="F108" s="74"/>
      <c r="G108" s="157"/>
      <c r="H108" s="72">
        <f t="shared" si="6"/>
        <v>0</v>
      </c>
      <c r="I108" s="74"/>
      <c r="J108" s="74"/>
      <c r="K108" s="74"/>
      <c r="L108" s="158"/>
    </row>
    <row r="109" spans="1:12" x14ac:dyDescent="0.25">
      <c r="A109" s="44">
        <v>2247</v>
      </c>
      <c r="B109" s="71" t="s">
        <v>117</v>
      </c>
      <c r="C109" s="72">
        <f t="shared" si="5"/>
        <v>0</v>
      </c>
      <c r="D109" s="74"/>
      <c r="E109" s="74"/>
      <c r="F109" s="74"/>
      <c r="G109" s="157"/>
      <c r="H109" s="72">
        <f t="shared" si="6"/>
        <v>0</v>
      </c>
      <c r="I109" s="74"/>
      <c r="J109" s="74"/>
      <c r="K109" s="74"/>
      <c r="L109" s="158"/>
    </row>
    <row r="110" spans="1:12" ht="24" x14ac:dyDescent="0.25">
      <c r="A110" s="44">
        <v>2248</v>
      </c>
      <c r="B110" s="71" t="s">
        <v>118</v>
      </c>
      <c r="C110" s="72">
        <f t="shared" si="5"/>
        <v>0</v>
      </c>
      <c r="D110" s="74"/>
      <c r="E110" s="74"/>
      <c r="F110" s="74"/>
      <c r="G110" s="157"/>
      <c r="H110" s="72">
        <f t="shared" si="6"/>
        <v>0</v>
      </c>
      <c r="I110" s="74"/>
      <c r="J110" s="74"/>
      <c r="K110" s="74"/>
      <c r="L110" s="158"/>
    </row>
    <row r="111" spans="1:12" ht="24" x14ac:dyDescent="0.25">
      <c r="A111" s="44">
        <v>2249</v>
      </c>
      <c r="B111" s="71" t="s">
        <v>119</v>
      </c>
      <c r="C111" s="72">
        <f t="shared" si="5"/>
        <v>0</v>
      </c>
      <c r="D111" s="74"/>
      <c r="E111" s="74"/>
      <c r="F111" s="74"/>
      <c r="G111" s="157"/>
      <c r="H111" s="72">
        <f t="shared" si="6"/>
        <v>0</v>
      </c>
      <c r="I111" s="74"/>
      <c r="J111" s="74"/>
      <c r="K111" s="74"/>
      <c r="L111" s="158"/>
    </row>
    <row r="112" spans="1:12" x14ac:dyDescent="0.25">
      <c r="A112" s="159">
        <v>2250</v>
      </c>
      <c r="B112" s="71" t="s">
        <v>120</v>
      </c>
      <c r="C112" s="72">
        <f t="shared" si="5"/>
        <v>332</v>
      </c>
      <c r="D112" s="160">
        <f>SUM(D113:D115)</f>
        <v>332</v>
      </c>
      <c r="E112" s="160">
        <f>SUM(E113:E115)</f>
        <v>0</v>
      </c>
      <c r="F112" s="160">
        <f>SUM(F113:F115)</f>
        <v>0</v>
      </c>
      <c r="G112" s="173">
        <f>SUM(G113:G115)</f>
        <v>0</v>
      </c>
      <c r="H112" s="72">
        <f t="shared" si="6"/>
        <v>166</v>
      </c>
      <c r="I112" s="160">
        <f>SUM(I113:I115)</f>
        <v>166</v>
      </c>
      <c r="J112" s="160">
        <f>SUM(J113:J115)</f>
        <v>0</v>
      </c>
      <c r="K112" s="160">
        <f>SUM(K113:K115)</f>
        <v>0</v>
      </c>
      <c r="L112" s="162">
        <f>SUM(L113:L115)</f>
        <v>0</v>
      </c>
    </row>
    <row r="113" spans="1:12" x14ac:dyDescent="0.25">
      <c r="A113" s="44">
        <v>2251</v>
      </c>
      <c r="B113" s="71" t="s">
        <v>121</v>
      </c>
      <c r="C113" s="72">
        <f t="shared" si="5"/>
        <v>332</v>
      </c>
      <c r="D113" s="74">
        <v>332</v>
      </c>
      <c r="E113" s="74"/>
      <c r="F113" s="74"/>
      <c r="G113" s="157"/>
      <c r="H113" s="72">
        <f t="shared" si="6"/>
        <v>166</v>
      </c>
      <c r="I113" s="74">
        <v>166</v>
      </c>
      <c r="J113" s="74"/>
      <c r="K113" s="74"/>
      <c r="L113" s="158"/>
    </row>
    <row r="114" spans="1:12" ht="24" x14ac:dyDescent="0.25">
      <c r="A114" s="44">
        <v>2252</v>
      </c>
      <c r="B114" s="71" t="s">
        <v>122</v>
      </c>
      <c r="C114" s="72">
        <f>SUM(D114:G114)</f>
        <v>0</v>
      </c>
      <c r="D114" s="74"/>
      <c r="E114" s="74"/>
      <c r="F114" s="74"/>
      <c r="G114" s="157"/>
      <c r="H114" s="72">
        <f>SUM(I114:L114)</f>
        <v>0</v>
      </c>
      <c r="I114" s="74"/>
      <c r="J114" s="74"/>
      <c r="K114" s="74"/>
      <c r="L114" s="158"/>
    </row>
    <row r="115" spans="1:12" ht="24" x14ac:dyDescent="0.25">
      <c r="A115" s="44">
        <v>2259</v>
      </c>
      <c r="B115" s="71" t="s">
        <v>123</v>
      </c>
      <c r="C115" s="72">
        <f>SUM(D115:G115)</f>
        <v>0</v>
      </c>
      <c r="D115" s="74"/>
      <c r="E115" s="74"/>
      <c r="F115" s="74"/>
      <c r="G115" s="157"/>
      <c r="H115" s="72">
        <f>SUM(I115:L115)</f>
        <v>0</v>
      </c>
      <c r="I115" s="74"/>
      <c r="J115" s="74"/>
      <c r="K115" s="74"/>
      <c r="L115" s="158"/>
    </row>
    <row r="116" spans="1:12" x14ac:dyDescent="0.25">
      <c r="A116" s="159">
        <v>2260</v>
      </c>
      <c r="B116" s="71" t="s">
        <v>124</v>
      </c>
      <c r="C116" s="72">
        <f t="shared" ref="C116:C187" si="7">SUM(D116:G116)</f>
        <v>7670</v>
      </c>
      <c r="D116" s="160">
        <f>SUM(D117:D121)</f>
        <v>7670</v>
      </c>
      <c r="E116" s="160">
        <f>SUM(E117:E121)</f>
        <v>0</v>
      </c>
      <c r="F116" s="160">
        <f>SUM(F117:F121)</f>
        <v>0</v>
      </c>
      <c r="G116" s="161">
        <f>SUM(G117:G121)</f>
        <v>0</v>
      </c>
      <c r="H116" s="72">
        <f t="shared" ref="H116:H188" si="8">SUM(I116:L116)</f>
        <v>7670</v>
      </c>
      <c r="I116" s="160">
        <f>SUM(I117:I121)</f>
        <v>7670</v>
      </c>
      <c r="J116" s="160">
        <f>SUM(J117:J121)</f>
        <v>0</v>
      </c>
      <c r="K116" s="160">
        <f>SUM(K117:K121)</f>
        <v>0</v>
      </c>
      <c r="L116" s="162">
        <f>SUM(L117:L121)</f>
        <v>0</v>
      </c>
    </row>
    <row r="117" spans="1:12" x14ac:dyDescent="0.25">
      <c r="A117" s="44">
        <v>2261</v>
      </c>
      <c r="B117" s="71" t="s">
        <v>125</v>
      </c>
      <c r="C117" s="72">
        <f t="shared" si="7"/>
        <v>0</v>
      </c>
      <c r="D117" s="74"/>
      <c r="E117" s="74"/>
      <c r="F117" s="74"/>
      <c r="G117" s="157"/>
      <c r="H117" s="72">
        <f t="shared" si="8"/>
        <v>0</v>
      </c>
      <c r="I117" s="74"/>
      <c r="J117" s="74"/>
      <c r="K117" s="74"/>
      <c r="L117" s="158"/>
    </row>
    <row r="118" spans="1:12" x14ac:dyDescent="0.25">
      <c r="A118" s="44">
        <v>2262</v>
      </c>
      <c r="B118" s="71" t="s">
        <v>126</v>
      </c>
      <c r="C118" s="72">
        <f t="shared" si="7"/>
        <v>0</v>
      </c>
      <c r="D118" s="74"/>
      <c r="E118" s="74"/>
      <c r="F118" s="74"/>
      <c r="G118" s="157"/>
      <c r="H118" s="72">
        <f t="shared" si="8"/>
        <v>0</v>
      </c>
      <c r="I118" s="74"/>
      <c r="J118" s="74"/>
      <c r="K118" s="74"/>
      <c r="L118" s="158"/>
    </row>
    <row r="119" spans="1:12" x14ac:dyDescent="0.25">
      <c r="A119" s="44">
        <v>2263</v>
      </c>
      <c r="B119" s="71" t="s">
        <v>127</v>
      </c>
      <c r="C119" s="72">
        <f t="shared" si="7"/>
        <v>7618</v>
      </c>
      <c r="D119" s="74">
        <v>7618</v>
      </c>
      <c r="E119" s="74"/>
      <c r="F119" s="74"/>
      <c r="G119" s="157"/>
      <c r="H119" s="72">
        <f t="shared" si="8"/>
        <v>7618</v>
      </c>
      <c r="I119" s="74">
        <v>7618</v>
      </c>
      <c r="J119" s="74"/>
      <c r="K119" s="74"/>
      <c r="L119" s="158"/>
    </row>
    <row r="120" spans="1:12" ht="24" x14ac:dyDescent="0.25">
      <c r="A120" s="44">
        <v>2264</v>
      </c>
      <c r="B120" s="71" t="s">
        <v>128</v>
      </c>
      <c r="C120" s="72">
        <f t="shared" si="7"/>
        <v>0</v>
      </c>
      <c r="D120" s="74"/>
      <c r="E120" s="74"/>
      <c r="F120" s="74"/>
      <c r="G120" s="157"/>
      <c r="H120" s="72">
        <f t="shared" si="8"/>
        <v>0</v>
      </c>
      <c r="I120" s="74"/>
      <c r="J120" s="74"/>
      <c r="K120" s="74"/>
      <c r="L120" s="158"/>
    </row>
    <row r="121" spans="1:12" x14ac:dyDescent="0.25">
      <c r="A121" s="44">
        <v>2269</v>
      </c>
      <c r="B121" s="71" t="s">
        <v>129</v>
      </c>
      <c r="C121" s="72">
        <f t="shared" si="7"/>
        <v>52</v>
      </c>
      <c r="D121" s="74">
        <v>52</v>
      </c>
      <c r="E121" s="74"/>
      <c r="F121" s="74"/>
      <c r="G121" s="157"/>
      <c r="H121" s="72">
        <f t="shared" si="8"/>
        <v>52</v>
      </c>
      <c r="I121" s="74">
        <v>52</v>
      </c>
      <c r="J121" s="74"/>
      <c r="K121" s="74"/>
      <c r="L121" s="158"/>
    </row>
    <row r="122" spans="1:12" x14ac:dyDescent="0.25">
      <c r="A122" s="159">
        <v>2270</v>
      </c>
      <c r="B122" s="71" t="s">
        <v>130</v>
      </c>
      <c r="C122" s="72">
        <f t="shared" si="7"/>
        <v>0</v>
      </c>
      <c r="D122" s="160">
        <f>SUM(D123:D127)</f>
        <v>0</v>
      </c>
      <c r="E122" s="160">
        <f>SUM(E123:E127)</f>
        <v>0</v>
      </c>
      <c r="F122" s="160">
        <f>SUM(F123:F127)</f>
        <v>0</v>
      </c>
      <c r="G122" s="161">
        <f>SUM(G123:G127)</f>
        <v>0</v>
      </c>
      <c r="H122" s="72">
        <f t="shared" si="8"/>
        <v>0</v>
      </c>
      <c r="I122" s="160">
        <f>SUM(I123:I127)</f>
        <v>0</v>
      </c>
      <c r="J122" s="160">
        <f>SUM(J123:J127)</f>
        <v>0</v>
      </c>
      <c r="K122" s="160">
        <f>SUM(K123:K127)</f>
        <v>0</v>
      </c>
      <c r="L122" s="162">
        <f>SUM(L123:L127)</f>
        <v>0</v>
      </c>
    </row>
    <row r="123" spans="1:12" x14ac:dyDescent="0.25">
      <c r="A123" s="44">
        <v>2272</v>
      </c>
      <c r="B123" s="174" t="s">
        <v>131</v>
      </c>
      <c r="C123" s="72">
        <f t="shared" si="7"/>
        <v>0</v>
      </c>
      <c r="D123" s="74"/>
      <c r="E123" s="74"/>
      <c r="F123" s="74"/>
      <c r="G123" s="157"/>
      <c r="H123" s="72">
        <f t="shared" si="8"/>
        <v>0</v>
      </c>
      <c r="I123" s="74"/>
      <c r="J123" s="74"/>
      <c r="K123" s="74"/>
      <c r="L123" s="158"/>
    </row>
    <row r="124" spans="1:12" ht="24" x14ac:dyDescent="0.25">
      <c r="A124" s="44">
        <v>2274</v>
      </c>
      <c r="B124" s="175" t="s">
        <v>132</v>
      </c>
      <c r="C124" s="72">
        <f t="shared" si="7"/>
        <v>0</v>
      </c>
      <c r="D124" s="74"/>
      <c r="E124" s="74"/>
      <c r="F124" s="74"/>
      <c r="G124" s="157"/>
      <c r="H124" s="72">
        <f t="shared" si="8"/>
        <v>0</v>
      </c>
      <c r="I124" s="74"/>
      <c r="J124" s="74"/>
      <c r="K124" s="74"/>
      <c r="L124" s="158"/>
    </row>
    <row r="125" spans="1:12" ht="24" x14ac:dyDescent="0.25">
      <c r="A125" s="44">
        <v>2275</v>
      </c>
      <c r="B125" s="71" t="s">
        <v>133</v>
      </c>
      <c r="C125" s="72">
        <f t="shared" si="7"/>
        <v>0</v>
      </c>
      <c r="D125" s="74"/>
      <c r="E125" s="74"/>
      <c r="F125" s="74"/>
      <c r="G125" s="157"/>
      <c r="H125" s="72">
        <f t="shared" si="8"/>
        <v>0</v>
      </c>
      <c r="I125" s="74"/>
      <c r="J125" s="74"/>
      <c r="K125" s="74"/>
      <c r="L125" s="158"/>
    </row>
    <row r="126" spans="1:12" ht="36" x14ac:dyDescent="0.25">
      <c r="A126" s="44">
        <v>2276</v>
      </c>
      <c r="B126" s="71" t="s">
        <v>134</v>
      </c>
      <c r="C126" s="72">
        <f t="shared" si="7"/>
        <v>0</v>
      </c>
      <c r="D126" s="74"/>
      <c r="E126" s="74"/>
      <c r="F126" s="74"/>
      <c r="G126" s="157"/>
      <c r="H126" s="72">
        <f t="shared" si="8"/>
        <v>0</v>
      </c>
      <c r="I126" s="74"/>
      <c r="J126" s="74"/>
      <c r="K126" s="74"/>
      <c r="L126" s="158"/>
    </row>
    <row r="127" spans="1:12" ht="24" x14ac:dyDescent="0.25">
      <c r="A127" s="44">
        <v>2279</v>
      </c>
      <c r="B127" s="71" t="s">
        <v>135</v>
      </c>
      <c r="C127" s="72">
        <f t="shared" si="7"/>
        <v>0</v>
      </c>
      <c r="D127" s="74"/>
      <c r="E127" s="74"/>
      <c r="F127" s="74"/>
      <c r="G127" s="157"/>
      <c r="H127" s="72">
        <f t="shared" si="8"/>
        <v>0</v>
      </c>
      <c r="I127" s="74"/>
      <c r="J127" s="74"/>
      <c r="K127" s="74"/>
      <c r="L127" s="158"/>
    </row>
    <row r="128" spans="1:12" ht="24" x14ac:dyDescent="0.25">
      <c r="A128" s="168">
        <v>2280</v>
      </c>
      <c r="B128" s="65" t="s">
        <v>136</v>
      </c>
      <c r="C128" s="66">
        <f t="shared" ref="C128:L128" si="9">SUM(C129)</f>
        <v>0</v>
      </c>
      <c r="D128" s="169">
        <f t="shared" si="9"/>
        <v>0</v>
      </c>
      <c r="E128" s="169">
        <f t="shared" si="9"/>
        <v>0</v>
      </c>
      <c r="F128" s="169">
        <f t="shared" si="9"/>
        <v>0</v>
      </c>
      <c r="G128" s="169">
        <f t="shared" si="9"/>
        <v>0</v>
      </c>
      <c r="H128" s="66">
        <f t="shared" si="9"/>
        <v>0</v>
      </c>
      <c r="I128" s="169">
        <f t="shared" si="9"/>
        <v>0</v>
      </c>
      <c r="J128" s="169">
        <f t="shared" si="9"/>
        <v>0</v>
      </c>
      <c r="K128" s="169">
        <f t="shared" si="9"/>
        <v>0</v>
      </c>
      <c r="L128" s="176">
        <f t="shared" si="9"/>
        <v>0</v>
      </c>
    </row>
    <row r="129" spans="1:12" ht="24" x14ac:dyDescent="0.25">
      <c r="A129" s="44">
        <v>2283</v>
      </c>
      <c r="B129" s="71" t="s">
        <v>137</v>
      </c>
      <c r="C129" s="72">
        <f>SUM(D129:G129)</f>
        <v>0</v>
      </c>
      <c r="D129" s="74"/>
      <c r="E129" s="74"/>
      <c r="F129" s="74"/>
      <c r="G129" s="157"/>
      <c r="H129" s="72">
        <f>SUM(I129:L129)</f>
        <v>0</v>
      </c>
      <c r="I129" s="74"/>
      <c r="J129" s="74"/>
      <c r="K129" s="74"/>
      <c r="L129" s="158"/>
    </row>
    <row r="130" spans="1:12" ht="38.25" customHeight="1" x14ac:dyDescent="0.25">
      <c r="A130" s="56">
        <v>2300</v>
      </c>
      <c r="B130" s="147" t="s">
        <v>138</v>
      </c>
      <c r="C130" s="57">
        <f t="shared" si="7"/>
        <v>17312</v>
      </c>
      <c r="D130" s="63">
        <f>SUM(D131,D136,D140,D141,D144,D151,D159,D160,D163)</f>
        <v>12933</v>
      </c>
      <c r="E130" s="63">
        <f>SUM(E131,E136,E140,E141,E144,E151,E159,E160,E163)</f>
        <v>0</v>
      </c>
      <c r="F130" s="63">
        <f>SUM(F131,F136,F140,F141,F144,F151,F159,F160,F163)</f>
        <v>4379</v>
      </c>
      <c r="G130" s="166">
        <f>SUM(G131,G136,G140,G141,G144,G151,G159,G160,G163)</f>
        <v>0</v>
      </c>
      <c r="H130" s="57">
        <f t="shared" si="8"/>
        <v>16065</v>
      </c>
      <c r="I130" s="63">
        <f>SUM(I131,I136,I140,I141,I144,I151,I159,I160,I163)</f>
        <v>11686</v>
      </c>
      <c r="J130" s="63">
        <f>SUM(J131,J136,J140,J141,J144,J151,J159,J160,J163)</f>
        <v>0</v>
      </c>
      <c r="K130" s="63">
        <f>SUM(K131,K136,K140,K141,K144,K151,K159,K160,K163)</f>
        <v>4379</v>
      </c>
      <c r="L130" s="167">
        <f>SUM(L131,L136,L140,L141,L144,L151,L159,L160,L163)</f>
        <v>0</v>
      </c>
    </row>
    <row r="131" spans="1:12" ht="24" x14ac:dyDescent="0.25">
      <c r="A131" s="168">
        <v>2310</v>
      </c>
      <c r="B131" s="65" t="s">
        <v>139</v>
      </c>
      <c r="C131" s="66">
        <f t="shared" si="7"/>
        <v>6052</v>
      </c>
      <c r="D131" s="169">
        <f>SUM(D132:D135)</f>
        <v>6052</v>
      </c>
      <c r="E131" s="169">
        <f t="shared" ref="E131:L131" si="10">SUM(E132:E135)</f>
        <v>0</v>
      </c>
      <c r="F131" s="169">
        <f t="shared" si="10"/>
        <v>0</v>
      </c>
      <c r="G131" s="170">
        <f t="shared" si="10"/>
        <v>0</v>
      </c>
      <c r="H131" s="66">
        <f t="shared" si="8"/>
        <v>4461</v>
      </c>
      <c r="I131" s="169">
        <f t="shared" si="10"/>
        <v>4461</v>
      </c>
      <c r="J131" s="169">
        <f t="shared" si="10"/>
        <v>0</v>
      </c>
      <c r="K131" s="169">
        <f t="shared" si="10"/>
        <v>0</v>
      </c>
      <c r="L131" s="171">
        <f t="shared" si="10"/>
        <v>0</v>
      </c>
    </row>
    <row r="132" spans="1:12" x14ac:dyDescent="0.25">
      <c r="A132" s="44">
        <v>2311</v>
      </c>
      <c r="B132" s="71" t="s">
        <v>140</v>
      </c>
      <c r="C132" s="72">
        <f t="shared" si="7"/>
        <v>416</v>
      </c>
      <c r="D132" s="74">
        <v>416</v>
      </c>
      <c r="E132" s="74"/>
      <c r="F132" s="74"/>
      <c r="G132" s="157"/>
      <c r="H132" s="72">
        <f t="shared" si="8"/>
        <v>386</v>
      </c>
      <c r="I132" s="74">
        <v>386</v>
      </c>
      <c r="J132" s="74"/>
      <c r="K132" s="74"/>
      <c r="L132" s="158"/>
    </row>
    <row r="133" spans="1:12" x14ac:dyDescent="0.25">
      <c r="A133" s="44">
        <v>2312</v>
      </c>
      <c r="B133" s="71" t="s">
        <v>141</v>
      </c>
      <c r="C133" s="72">
        <f t="shared" si="7"/>
        <v>5414</v>
      </c>
      <c r="D133" s="74">
        <v>5414</v>
      </c>
      <c r="E133" s="74"/>
      <c r="F133" s="74"/>
      <c r="G133" s="157"/>
      <c r="H133" s="72">
        <f t="shared" si="8"/>
        <v>3853</v>
      </c>
      <c r="I133" s="74">
        <v>3853</v>
      </c>
      <c r="J133" s="74"/>
      <c r="K133" s="74"/>
      <c r="L133" s="158"/>
    </row>
    <row r="134" spans="1:12" x14ac:dyDescent="0.25">
      <c r="A134" s="44">
        <v>2313</v>
      </c>
      <c r="B134" s="71" t="s">
        <v>142</v>
      </c>
      <c r="C134" s="72">
        <f t="shared" si="7"/>
        <v>222</v>
      </c>
      <c r="D134" s="74">
        <v>222</v>
      </c>
      <c r="E134" s="74"/>
      <c r="F134" s="74"/>
      <c r="G134" s="157"/>
      <c r="H134" s="72">
        <f t="shared" si="8"/>
        <v>222</v>
      </c>
      <c r="I134" s="74">
        <v>222</v>
      </c>
      <c r="J134" s="74"/>
      <c r="K134" s="74"/>
      <c r="L134" s="158"/>
    </row>
    <row r="135" spans="1:12" ht="36" customHeight="1" x14ac:dyDescent="0.25">
      <c r="A135" s="44">
        <v>2314</v>
      </c>
      <c r="B135" s="71" t="s">
        <v>143</v>
      </c>
      <c r="C135" s="72">
        <f t="shared" si="7"/>
        <v>0</v>
      </c>
      <c r="D135" s="74"/>
      <c r="E135" s="74"/>
      <c r="F135" s="74"/>
      <c r="G135" s="157"/>
      <c r="H135" s="72">
        <f t="shared" si="8"/>
        <v>0</v>
      </c>
      <c r="I135" s="74"/>
      <c r="J135" s="74"/>
      <c r="K135" s="74"/>
      <c r="L135" s="158"/>
    </row>
    <row r="136" spans="1:12" x14ac:dyDescent="0.25">
      <c r="A136" s="159">
        <v>2320</v>
      </c>
      <c r="B136" s="71" t="s">
        <v>144</v>
      </c>
      <c r="C136" s="72">
        <f t="shared" si="7"/>
        <v>56</v>
      </c>
      <c r="D136" s="160">
        <f>SUM(D137:D139)</f>
        <v>56</v>
      </c>
      <c r="E136" s="160">
        <f>SUM(E137:E139)</f>
        <v>0</v>
      </c>
      <c r="F136" s="160">
        <f>SUM(F137:F139)</f>
        <v>0</v>
      </c>
      <c r="G136" s="161">
        <f>SUM(G137:G139)</f>
        <v>0</v>
      </c>
      <c r="H136" s="72">
        <f t="shared" si="8"/>
        <v>61</v>
      </c>
      <c r="I136" s="160">
        <f>SUM(I137:I139)</f>
        <v>61</v>
      </c>
      <c r="J136" s="160">
        <f>SUM(J137:J139)</f>
        <v>0</v>
      </c>
      <c r="K136" s="160">
        <f>SUM(K137:K139)</f>
        <v>0</v>
      </c>
      <c r="L136" s="162">
        <f>SUM(L137:L139)</f>
        <v>0</v>
      </c>
    </row>
    <row r="137" spans="1:12" x14ac:dyDescent="0.25">
      <c r="A137" s="44">
        <v>2321</v>
      </c>
      <c r="B137" s="71" t="s">
        <v>145</v>
      </c>
      <c r="C137" s="72">
        <f t="shared" si="7"/>
        <v>0</v>
      </c>
      <c r="D137" s="74"/>
      <c r="E137" s="74"/>
      <c r="F137" s="74"/>
      <c r="G137" s="157"/>
      <c r="H137" s="72">
        <f t="shared" si="8"/>
        <v>0</v>
      </c>
      <c r="I137" s="74"/>
      <c r="J137" s="74"/>
      <c r="K137" s="74"/>
      <c r="L137" s="158"/>
    </row>
    <row r="138" spans="1:12" x14ac:dyDescent="0.25">
      <c r="A138" s="44">
        <v>2322</v>
      </c>
      <c r="B138" s="71" t="s">
        <v>146</v>
      </c>
      <c r="C138" s="72">
        <f t="shared" si="7"/>
        <v>56</v>
      </c>
      <c r="D138" s="74">
        <v>56</v>
      </c>
      <c r="E138" s="74"/>
      <c r="F138" s="74"/>
      <c r="G138" s="157"/>
      <c r="H138" s="72">
        <f t="shared" si="8"/>
        <v>61</v>
      </c>
      <c r="I138" s="74">
        <v>61</v>
      </c>
      <c r="J138" s="74"/>
      <c r="K138" s="74"/>
      <c r="L138" s="158"/>
    </row>
    <row r="139" spans="1:12" ht="10.5" customHeight="1" x14ac:dyDescent="0.25">
      <c r="A139" s="44">
        <v>2329</v>
      </c>
      <c r="B139" s="71" t="s">
        <v>147</v>
      </c>
      <c r="C139" s="72">
        <f t="shared" si="7"/>
        <v>0</v>
      </c>
      <c r="D139" s="74"/>
      <c r="E139" s="74"/>
      <c r="F139" s="74"/>
      <c r="G139" s="157"/>
      <c r="H139" s="72">
        <f t="shared" si="8"/>
        <v>0</v>
      </c>
      <c r="I139" s="74"/>
      <c r="J139" s="74"/>
      <c r="K139" s="74"/>
      <c r="L139" s="158"/>
    </row>
    <row r="140" spans="1:12" x14ac:dyDescent="0.25">
      <c r="A140" s="159">
        <v>2330</v>
      </c>
      <c r="B140" s="71" t="s">
        <v>148</v>
      </c>
      <c r="C140" s="72">
        <f t="shared" si="7"/>
        <v>0</v>
      </c>
      <c r="D140" s="74"/>
      <c r="E140" s="74"/>
      <c r="F140" s="74"/>
      <c r="G140" s="157"/>
      <c r="H140" s="72">
        <f t="shared" si="8"/>
        <v>0</v>
      </c>
      <c r="I140" s="74"/>
      <c r="J140" s="74"/>
      <c r="K140" s="74"/>
      <c r="L140" s="158"/>
    </row>
    <row r="141" spans="1:12" ht="48" x14ac:dyDescent="0.25">
      <c r="A141" s="159">
        <v>2340</v>
      </c>
      <c r="B141" s="71" t="s">
        <v>149</v>
      </c>
      <c r="C141" s="72">
        <f t="shared" si="7"/>
        <v>50</v>
      </c>
      <c r="D141" s="160">
        <f>SUM(D142:D143)</f>
        <v>50</v>
      </c>
      <c r="E141" s="160">
        <f>SUM(E142:E143)</f>
        <v>0</v>
      </c>
      <c r="F141" s="160">
        <f>SUM(F142:F143)</f>
        <v>0</v>
      </c>
      <c r="G141" s="161">
        <f>SUM(G142:G143)</f>
        <v>0</v>
      </c>
      <c r="H141" s="72">
        <f t="shared" si="8"/>
        <v>50</v>
      </c>
      <c r="I141" s="160">
        <f>SUM(I142:I143)</f>
        <v>50</v>
      </c>
      <c r="J141" s="160">
        <f>SUM(J142:J143)</f>
        <v>0</v>
      </c>
      <c r="K141" s="160">
        <f>SUM(K142:K143)</f>
        <v>0</v>
      </c>
      <c r="L141" s="162">
        <f>SUM(L142:L143)</f>
        <v>0</v>
      </c>
    </row>
    <row r="142" spans="1:12" x14ac:dyDescent="0.25">
      <c r="A142" s="44">
        <v>2341</v>
      </c>
      <c r="B142" s="71" t="s">
        <v>150</v>
      </c>
      <c r="C142" s="72">
        <f t="shared" si="7"/>
        <v>50</v>
      </c>
      <c r="D142" s="74">
        <v>50</v>
      </c>
      <c r="E142" s="74"/>
      <c r="F142" s="74"/>
      <c r="G142" s="157"/>
      <c r="H142" s="72">
        <f t="shared" si="8"/>
        <v>50</v>
      </c>
      <c r="I142" s="74">
        <v>50</v>
      </c>
      <c r="J142" s="74"/>
      <c r="K142" s="74"/>
      <c r="L142" s="158"/>
    </row>
    <row r="143" spans="1:12" ht="24" x14ac:dyDescent="0.25">
      <c r="A143" s="44">
        <v>2344</v>
      </c>
      <c r="B143" s="71" t="s">
        <v>151</v>
      </c>
      <c r="C143" s="72">
        <f t="shared" si="7"/>
        <v>0</v>
      </c>
      <c r="D143" s="74"/>
      <c r="E143" s="74"/>
      <c r="F143" s="74"/>
      <c r="G143" s="157"/>
      <c r="H143" s="72">
        <f t="shared" si="8"/>
        <v>0</v>
      </c>
      <c r="I143" s="74"/>
      <c r="J143" s="74"/>
      <c r="K143" s="74"/>
      <c r="L143" s="158"/>
    </row>
    <row r="144" spans="1:12" ht="24" x14ac:dyDescent="0.25">
      <c r="A144" s="150">
        <v>2350</v>
      </c>
      <c r="B144" s="112" t="s">
        <v>152</v>
      </c>
      <c r="C144" s="117">
        <f t="shared" si="7"/>
        <v>4760</v>
      </c>
      <c r="D144" s="151">
        <f>SUM(D145:D150)</f>
        <v>4760</v>
      </c>
      <c r="E144" s="151">
        <f>SUM(E145:E150)</f>
        <v>0</v>
      </c>
      <c r="F144" s="151">
        <f>SUM(F145:F150)</f>
        <v>0</v>
      </c>
      <c r="G144" s="152">
        <f>SUM(G145:G150)</f>
        <v>0</v>
      </c>
      <c r="H144" s="117">
        <f t="shared" si="8"/>
        <v>5099</v>
      </c>
      <c r="I144" s="151">
        <f>SUM(I145:I150)</f>
        <v>5099</v>
      </c>
      <c r="J144" s="151">
        <f>SUM(J145:J150)</f>
        <v>0</v>
      </c>
      <c r="K144" s="151">
        <f>SUM(K145:K150)</f>
        <v>0</v>
      </c>
      <c r="L144" s="153">
        <f>SUM(L145:L150)</f>
        <v>0</v>
      </c>
    </row>
    <row r="145" spans="1:12" x14ac:dyDescent="0.25">
      <c r="A145" s="38">
        <v>2351</v>
      </c>
      <c r="B145" s="65" t="s">
        <v>153</v>
      </c>
      <c r="C145" s="66">
        <f t="shared" si="7"/>
        <v>735</v>
      </c>
      <c r="D145" s="68">
        <v>735</v>
      </c>
      <c r="E145" s="68"/>
      <c r="F145" s="68"/>
      <c r="G145" s="154"/>
      <c r="H145" s="66">
        <f t="shared" si="8"/>
        <v>975</v>
      </c>
      <c r="I145" s="68">
        <v>975</v>
      </c>
      <c r="J145" s="68"/>
      <c r="K145" s="68"/>
      <c r="L145" s="155"/>
    </row>
    <row r="146" spans="1:12" x14ac:dyDescent="0.25">
      <c r="A146" s="44">
        <v>2352</v>
      </c>
      <c r="B146" s="71" t="s">
        <v>154</v>
      </c>
      <c r="C146" s="72">
        <f t="shared" si="7"/>
        <v>3985</v>
      </c>
      <c r="D146" s="74">
        <v>3985</v>
      </c>
      <c r="E146" s="74"/>
      <c r="F146" s="74"/>
      <c r="G146" s="157"/>
      <c r="H146" s="72">
        <f t="shared" si="8"/>
        <v>4084</v>
      </c>
      <c r="I146" s="74">
        <v>4084</v>
      </c>
      <c r="J146" s="74"/>
      <c r="K146" s="74"/>
      <c r="L146" s="158"/>
    </row>
    <row r="147" spans="1:12" ht="24" x14ac:dyDescent="0.25">
      <c r="A147" s="44">
        <v>2353</v>
      </c>
      <c r="B147" s="71" t="s">
        <v>155</v>
      </c>
      <c r="C147" s="72">
        <f t="shared" si="7"/>
        <v>0</v>
      </c>
      <c r="D147" s="74"/>
      <c r="E147" s="74"/>
      <c r="F147" s="74"/>
      <c r="G147" s="157"/>
      <c r="H147" s="72">
        <f t="shared" si="8"/>
        <v>0</v>
      </c>
      <c r="I147" s="74"/>
      <c r="J147" s="74"/>
      <c r="K147" s="74"/>
      <c r="L147" s="158"/>
    </row>
    <row r="148" spans="1:12" ht="24" x14ac:dyDescent="0.25">
      <c r="A148" s="44">
        <v>2354</v>
      </c>
      <c r="B148" s="71" t="s">
        <v>156</v>
      </c>
      <c r="C148" s="72">
        <f t="shared" si="7"/>
        <v>0</v>
      </c>
      <c r="D148" s="74"/>
      <c r="E148" s="74"/>
      <c r="F148" s="74"/>
      <c r="G148" s="157"/>
      <c r="H148" s="72">
        <f t="shared" si="8"/>
        <v>0</v>
      </c>
      <c r="I148" s="74"/>
      <c r="J148" s="74"/>
      <c r="K148" s="74"/>
      <c r="L148" s="158"/>
    </row>
    <row r="149" spans="1:12" ht="24" x14ac:dyDescent="0.25">
      <c r="A149" s="44">
        <v>2355</v>
      </c>
      <c r="B149" s="71" t="s">
        <v>157</v>
      </c>
      <c r="C149" s="72">
        <f t="shared" si="7"/>
        <v>40</v>
      </c>
      <c r="D149" s="74">
        <v>40</v>
      </c>
      <c r="E149" s="74"/>
      <c r="F149" s="74"/>
      <c r="G149" s="157"/>
      <c r="H149" s="72">
        <f t="shared" si="8"/>
        <v>40</v>
      </c>
      <c r="I149" s="74">
        <v>40</v>
      </c>
      <c r="J149" s="74"/>
      <c r="K149" s="74"/>
      <c r="L149" s="158"/>
    </row>
    <row r="150" spans="1:12" ht="24" x14ac:dyDescent="0.25">
      <c r="A150" s="44">
        <v>2359</v>
      </c>
      <c r="B150" s="71" t="s">
        <v>158</v>
      </c>
      <c r="C150" s="72">
        <f t="shared" si="7"/>
        <v>0</v>
      </c>
      <c r="D150" s="74"/>
      <c r="E150" s="74"/>
      <c r="F150" s="74"/>
      <c r="G150" s="157"/>
      <c r="H150" s="72">
        <f t="shared" si="8"/>
        <v>0</v>
      </c>
      <c r="I150" s="74"/>
      <c r="J150" s="74"/>
      <c r="K150" s="74"/>
      <c r="L150" s="158"/>
    </row>
    <row r="151" spans="1:12" ht="24.75" customHeight="1" x14ac:dyDescent="0.25">
      <c r="A151" s="159">
        <v>2360</v>
      </c>
      <c r="B151" s="71" t="s">
        <v>159</v>
      </c>
      <c r="C151" s="72">
        <f t="shared" si="7"/>
        <v>5364</v>
      </c>
      <c r="D151" s="160">
        <f>SUM(D152:D158)</f>
        <v>985</v>
      </c>
      <c r="E151" s="160">
        <f>SUM(E152:E158)</f>
        <v>0</v>
      </c>
      <c r="F151" s="160">
        <f>SUM(F152:F158)</f>
        <v>4379</v>
      </c>
      <c r="G151" s="161">
        <f>SUM(G152:G158)</f>
        <v>0</v>
      </c>
      <c r="H151" s="72">
        <f t="shared" si="8"/>
        <v>5364</v>
      </c>
      <c r="I151" s="160">
        <f>SUM(I152:I158)</f>
        <v>985</v>
      </c>
      <c r="J151" s="160">
        <f>SUM(J152:J158)</f>
        <v>0</v>
      </c>
      <c r="K151" s="160">
        <f>SUM(K152:K158)</f>
        <v>4379</v>
      </c>
      <c r="L151" s="162">
        <f>SUM(L152:L158)</f>
        <v>0</v>
      </c>
    </row>
    <row r="152" spans="1:12" x14ac:dyDescent="0.25">
      <c r="A152" s="43">
        <v>2361</v>
      </c>
      <c r="B152" s="71" t="s">
        <v>160</v>
      </c>
      <c r="C152" s="72">
        <f t="shared" si="7"/>
        <v>370</v>
      </c>
      <c r="D152" s="74">
        <v>370</v>
      </c>
      <c r="E152" s="74"/>
      <c r="F152" s="74"/>
      <c r="G152" s="157"/>
      <c r="H152" s="72">
        <f t="shared" si="8"/>
        <v>370</v>
      </c>
      <c r="I152" s="74">
        <v>370</v>
      </c>
      <c r="J152" s="74"/>
      <c r="K152" s="74"/>
      <c r="L152" s="158"/>
    </row>
    <row r="153" spans="1:12" ht="24" x14ac:dyDescent="0.25">
      <c r="A153" s="43">
        <v>2362</v>
      </c>
      <c r="B153" s="71" t="s">
        <v>161</v>
      </c>
      <c r="C153" s="72">
        <f t="shared" si="7"/>
        <v>615</v>
      </c>
      <c r="D153" s="74">
        <v>615</v>
      </c>
      <c r="E153" s="74"/>
      <c r="F153" s="74"/>
      <c r="G153" s="157"/>
      <c r="H153" s="72">
        <f t="shared" si="8"/>
        <v>615</v>
      </c>
      <c r="I153" s="74">
        <v>615</v>
      </c>
      <c r="J153" s="74"/>
      <c r="K153" s="74"/>
      <c r="L153" s="158"/>
    </row>
    <row r="154" spans="1:12" x14ac:dyDescent="0.25">
      <c r="A154" s="43">
        <v>2363</v>
      </c>
      <c r="B154" s="71" t="s">
        <v>162</v>
      </c>
      <c r="C154" s="72">
        <f t="shared" si="7"/>
        <v>4379</v>
      </c>
      <c r="D154" s="74"/>
      <c r="E154" s="74"/>
      <c r="F154" s="74">
        <v>4379</v>
      </c>
      <c r="G154" s="157"/>
      <c r="H154" s="72">
        <f t="shared" si="8"/>
        <v>4379</v>
      </c>
      <c r="I154" s="74"/>
      <c r="J154" s="74"/>
      <c r="K154" s="74">
        <v>4379</v>
      </c>
      <c r="L154" s="158"/>
    </row>
    <row r="155" spans="1:12" x14ac:dyDescent="0.25">
      <c r="A155" s="43">
        <v>2364</v>
      </c>
      <c r="B155" s="71" t="s">
        <v>163</v>
      </c>
      <c r="C155" s="72">
        <f t="shared" si="7"/>
        <v>0</v>
      </c>
      <c r="D155" s="74"/>
      <c r="E155" s="74"/>
      <c r="F155" s="74"/>
      <c r="G155" s="157"/>
      <c r="H155" s="72">
        <f t="shared" si="8"/>
        <v>0</v>
      </c>
      <c r="I155" s="74"/>
      <c r="J155" s="74"/>
      <c r="K155" s="74"/>
      <c r="L155" s="158"/>
    </row>
    <row r="156" spans="1:12" ht="12.75" customHeight="1" x14ac:dyDescent="0.25">
      <c r="A156" s="43">
        <v>2365</v>
      </c>
      <c r="B156" s="71" t="s">
        <v>164</v>
      </c>
      <c r="C156" s="72">
        <f t="shared" si="7"/>
        <v>0</v>
      </c>
      <c r="D156" s="74"/>
      <c r="E156" s="74"/>
      <c r="F156" s="74"/>
      <c r="G156" s="157"/>
      <c r="H156" s="72">
        <f t="shared" si="8"/>
        <v>0</v>
      </c>
      <c r="I156" s="74"/>
      <c r="J156" s="74"/>
      <c r="K156" s="74"/>
      <c r="L156" s="158"/>
    </row>
    <row r="157" spans="1:12" ht="36" x14ac:dyDescent="0.25">
      <c r="A157" s="43">
        <v>2366</v>
      </c>
      <c r="B157" s="71" t="s">
        <v>165</v>
      </c>
      <c r="C157" s="72">
        <f t="shared" si="7"/>
        <v>0</v>
      </c>
      <c r="D157" s="74"/>
      <c r="E157" s="74"/>
      <c r="F157" s="74"/>
      <c r="G157" s="157"/>
      <c r="H157" s="72">
        <f t="shared" si="8"/>
        <v>0</v>
      </c>
      <c r="I157" s="74"/>
      <c r="J157" s="74"/>
      <c r="K157" s="74"/>
      <c r="L157" s="158"/>
    </row>
    <row r="158" spans="1:12" ht="48" x14ac:dyDescent="0.25">
      <c r="A158" s="43">
        <v>2369</v>
      </c>
      <c r="B158" s="71" t="s">
        <v>166</v>
      </c>
      <c r="C158" s="72">
        <f t="shared" si="7"/>
        <v>0</v>
      </c>
      <c r="D158" s="74"/>
      <c r="E158" s="74"/>
      <c r="F158" s="74"/>
      <c r="G158" s="157"/>
      <c r="H158" s="72">
        <f t="shared" si="8"/>
        <v>0</v>
      </c>
      <c r="I158" s="74"/>
      <c r="J158" s="74"/>
      <c r="K158" s="74"/>
      <c r="L158" s="158"/>
    </row>
    <row r="159" spans="1:12" x14ac:dyDescent="0.25">
      <c r="A159" s="150">
        <v>2370</v>
      </c>
      <c r="B159" s="112" t="s">
        <v>167</v>
      </c>
      <c r="C159" s="117">
        <f t="shared" si="7"/>
        <v>1030</v>
      </c>
      <c r="D159" s="163">
        <v>1030</v>
      </c>
      <c r="E159" s="163"/>
      <c r="F159" s="163"/>
      <c r="G159" s="164"/>
      <c r="H159" s="117">
        <f t="shared" si="8"/>
        <v>1030</v>
      </c>
      <c r="I159" s="163">
        <v>1030</v>
      </c>
      <c r="J159" s="163"/>
      <c r="K159" s="163"/>
      <c r="L159" s="165"/>
    </row>
    <row r="160" spans="1:12" x14ac:dyDescent="0.25">
      <c r="A160" s="150">
        <v>2380</v>
      </c>
      <c r="B160" s="112" t="s">
        <v>168</v>
      </c>
      <c r="C160" s="117">
        <f t="shared" si="7"/>
        <v>0</v>
      </c>
      <c r="D160" s="151">
        <f>SUM(D161:D162)</f>
        <v>0</v>
      </c>
      <c r="E160" s="151">
        <f>SUM(E161:E162)</f>
        <v>0</v>
      </c>
      <c r="F160" s="151">
        <f>SUM(F161:F162)</f>
        <v>0</v>
      </c>
      <c r="G160" s="152">
        <f>SUM(G161:G162)</f>
        <v>0</v>
      </c>
      <c r="H160" s="117">
        <f t="shared" si="8"/>
        <v>0</v>
      </c>
      <c r="I160" s="151">
        <f>SUM(I161:I162)</f>
        <v>0</v>
      </c>
      <c r="J160" s="151">
        <f>SUM(J161:J162)</f>
        <v>0</v>
      </c>
      <c r="K160" s="151">
        <f>SUM(K161:K162)</f>
        <v>0</v>
      </c>
      <c r="L160" s="153">
        <f>SUM(L161:L162)</f>
        <v>0</v>
      </c>
    </row>
    <row r="161" spans="1:12" x14ac:dyDescent="0.25">
      <c r="A161" s="37">
        <v>2381</v>
      </c>
      <c r="B161" s="65" t="s">
        <v>169</v>
      </c>
      <c r="C161" s="66">
        <f t="shared" si="7"/>
        <v>0</v>
      </c>
      <c r="D161" s="68"/>
      <c r="E161" s="68"/>
      <c r="F161" s="68"/>
      <c r="G161" s="154"/>
      <c r="H161" s="66">
        <f t="shared" si="8"/>
        <v>0</v>
      </c>
      <c r="I161" s="68"/>
      <c r="J161" s="68"/>
      <c r="K161" s="68"/>
      <c r="L161" s="155"/>
    </row>
    <row r="162" spans="1:12" ht="24" x14ac:dyDescent="0.25">
      <c r="A162" s="43">
        <v>2389</v>
      </c>
      <c r="B162" s="71" t="s">
        <v>170</v>
      </c>
      <c r="C162" s="72">
        <f t="shared" si="7"/>
        <v>0</v>
      </c>
      <c r="D162" s="74"/>
      <c r="E162" s="74"/>
      <c r="F162" s="74"/>
      <c r="G162" s="157"/>
      <c r="H162" s="72">
        <f t="shared" si="8"/>
        <v>0</v>
      </c>
      <c r="I162" s="74"/>
      <c r="J162" s="74"/>
      <c r="K162" s="74"/>
      <c r="L162" s="158"/>
    </row>
    <row r="163" spans="1:12" x14ac:dyDescent="0.25">
      <c r="A163" s="150">
        <v>2390</v>
      </c>
      <c r="B163" s="112" t="s">
        <v>171</v>
      </c>
      <c r="C163" s="117">
        <f t="shared" si="7"/>
        <v>0</v>
      </c>
      <c r="D163" s="163"/>
      <c r="E163" s="163"/>
      <c r="F163" s="163"/>
      <c r="G163" s="164"/>
      <c r="H163" s="117">
        <f t="shared" si="8"/>
        <v>0</v>
      </c>
      <c r="I163" s="163"/>
      <c r="J163" s="163"/>
      <c r="K163" s="163"/>
      <c r="L163" s="165"/>
    </row>
    <row r="164" spans="1:12" x14ac:dyDescent="0.25">
      <c r="A164" s="56">
        <v>2400</v>
      </c>
      <c r="B164" s="147" t="s">
        <v>172</v>
      </c>
      <c r="C164" s="57">
        <f t="shared" si="7"/>
        <v>0</v>
      </c>
      <c r="D164" s="177"/>
      <c r="E164" s="177"/>
      <c r="F164" s="177"/>
      <c r="G164" s="178"/>
      <c r="H164" s="57">
        <f t="shared" si="8"/>
        <v>0</v>
      </c>
      <c r="I164" s="177"/>
      <c r="J164" s="177"/>
      <c r="K164" s="177"/>
      <c r="L164" s="179"/>
    </row>
    <row r="165" spans="1:12" ht="24" x14ac:dyDescent="0.25">
      <c r="A165" s="56">
        <v>2500</v>
      </c>
      <c r="B165" s="147" t="s">
        <v>173</v>
      </c>
      <c r="C165" s="57">
        <f t="shared" si="7"/>
        <v>0</v>
      </c>
      <c r="D165" s="63">
        <f>SUM(D166,D171)</f>
        <v>0</v>
      </c>
      <c r="E165" s="63">
        <f t="shared" ref="E165:G165" si="11">SUM(E166,E171)</f>
        <v>0</v>
      </c>
      <c r="F165" s="63">
        <f t="shared" si="11"/>
        <v>0</v>
      </c>
      <c r="G165" s="63">
        <f t="shared" si="11"/>
        <v>0</v>
      </c>
      <c r="H165" s="57">
        <f t="shared" si="8"/>
        <v>0</v>
      </c>
      <c r="I165" s="63">
        <f>SUM(I166,I171)</f>
        <v>0</v>
      </c>
      <c r="J165" s="63">
        <f t="shared" ref="J165:L165" si="12">SUM(J166,J171)</f>
        <v>0</v>
      </c>
      <c r="K165" s="63">
        <f t="shared" si="12"/>
        <v>0</v>
      </c>
      <c r="L165" s="149">
        <f t="shared" si="12"/>
        <v>0</v>
      </c>
    </row>
    <row r="166" spans="1:12" ht="16.5" customHeight="1" x14ac:dyDescent="0.25">
      <c r="A166" s="168">
        <v>2510</v>
      </c>
      <c r="B166" s="65" t="s">
        <v>174</v>
      </c>
      <c r="C166" s="66">
        <f t="shared" si="7"/>
        <v>0</v>
      </c>
      <c r="D166" s="169">
        <f>SUM(D167:D170)</f>
        <v>0</v>
      </c>
      <c r="E166" s="169">
        <f t="shared" ref="E166:G166" si="13">SUM(E167:E170)</f>
        <v>0</v>
      </c>
      <c r="F166" s="169">
        <f t="shared" si="13"/>
        <v>0</v>
      </c>
      <c r="G166" s="169">
        <f t="shared" si="13"/>
        <v>0</v>
      </c>
      <c r="H166" s="66">
        <f t="shared" si="8"/>
        <v>0</v>
      </c>
      <c r="I166" s="169">
        <f>SUM(I167:I170)</f>
        <v>0</v>
      </c>
      <c r="J166" s="169">
        <f t="shared" ref="J166:L166" si="14">SUM(J167:J170)</f>
        <v>0</v>
      </c>
      <c r="K166" s="169">
        <f t="shared" si="14"/>
        <v>0</v>
      </c>
      <c r="L166" s="180">
        <f t="shared" si="14"/>
        <v>0</v>
      </c>
    </row>
    <row r="167" spans="1:12" ht="24" x14ac:dyDescent="0.25">
      <c r="A167" s="44">
        <v>2512</v>
      </c>
      <c r="B167" s="71" t="s">
        <v>175</v>
      </c>
      <c r="C167" s="72">
        <f t="shared" si="7"/>
        <v>0</v>
      </c>
      <c r="D167" s="74"/>
      <c r="E167" s="74"/>
      <c r="F167" s="74"/>
      <c r="G167" s="157"/>
      <c r="H167" s="72">
        <f t="shared" si="8"/>
        <v>0</v>
      </c>
      <c r="I167" s="74"/>
      <c r="J167" s="74"/>
      <c r="K167" s="74"/>
      <c r="L167" s="158"/>
    </row>
    <row r="168" spans="1:12" ht="36" x14ac:dyDescent="0.25">
      <c r="A168" s="44">
        <v>2513</v>
      </c>
      <c r="B168" s="71" t="s">
        <v>176</v>
      </c>
      <c r="C168" s="72">
        <f t="shared" si="7"/>
        <v>0</v>
      </c>
      <c r="D168" s="74"/>
      <c r="E168" s="74"/>
      <c r="F168" s="74"/>
      <c r="G168" s="157"/>
      <c r="H168" s="72">
        <f t="shared" si="8"/>
        <v>0</v>
      </c>
      <c r="I168" s="74"/>
      <c r="J168" s="74"/>
      <c r="K168" s="74"/>
      <c r="L168" s="158"/>
    </row>
    <row r="169" spans="1:12" ht="24" x14ac:dyDescent="0.25">
      <c r="A169" s="44">
        <v>2515</v>
      </c>
      <c r="B169" s="71" t="s">
        <v>177</v>
      </c>
      <c r="C169" s="72">
        <f t="shared" si="7"/>
        <v>0</v>
      </c>
      <c r="D169" s="74"/>
      <c r="E169" s="74"/>
      <c r="F169" s="74"/>
      <c r="G169" s="157"/>
      <c r="H169" s="72">
        <f t="shared" si="8"/>
        <v>0</v>
      </c>
      <c r="I169" s="74"/>
      <c r="J169" s="74"/>
      <c r="K169" s="74"/>
      <c r="L169" s="158"/>
    </row>
    <row r="170" spans="1:12" ht="24" x14ac:dyDescent="0.25">
      <c r="A170" s="44">
        <v>2519</v>
      </c>
      <c r="B170" s="71" t="s">
        <v>178</v>
      </c>
      <c r="C170" s="72">
        <f t="shared" si="7"/>
        <v>0</v>
      </c>
      <c r="D170" s="74"/>
      <c r="E170" s="74"/>
      <c r="F170" s="74"/>
      <c r="G170" s="157"/>
      <c r="H170" s="72">
        <f t="shared" si="8"/>
        <v>0</v>
      </c>
      <c r="I170" s="74"/>
      <c r="J170" s="74"/>
      <c r="K170" s="74"/>
      <c r="L170" s="158"/>
    </row>
    <row r="171" spans="1:12" ht="24" x14ac:dyDescent="0.25">
      <c r="A171" s="159">
        <v>2520</v>
      </c>
      <c r="B171" s="71" t="s">
        <v>179</v>
      </c>
      <c r="C171" s="72">
        <f t="shared" si="7"/>
        <v>0</v>
      </c>
      <c r="D171" s="74"/>
      <c r="E171" s="74"/>
      <c r="F171" s="74"/>
      <c r="G171" s="157"/>
      <c r="H171" s="72">
        <f t="shared" si="8"/>
        <v>0</v>
      </c>
      <c r="I171" s="74"/>
      <c r="J171" s="74"/>
      <c r="K171" s="74"/>
      <c r="L171" s="158"/>
    </row>
    <row r="172" spans="1:12" s="182" customFormat="1" ht="36" customHeight="1" x14ac:dyDescent="0.25">
      <c r="A172" s="19">
        <v>2800</v>
      </c>
      <c r="B172" s="65" t="s">
        <v>180</v>
      </c>
      <c r="C172" s="66">
        <f t="shared" si="7"/>
        <v>0</v>
      </c>
      <c r="D172" s="40"/>
      <c r="E172" s="40"/>
      <c r="F172" s="40"/>
      <c r="G172" s="41"/>
      <c r="H172" s="66">
        <f t="shared" si="8"/>
        <v>0</v>
      </c>
      <c r="I172" s="40"/>
      <c r="J172" s="40"/>
      <c r="K172" s="40"/>
      <c r="L172" s="42"/>
    </row>
    <row r="173" spans="1:12" x14ac:dyDescent="0.25">
      <c r="A173" s="142">
        <v>3000</v>
      </c>
      <c r="B173" s="142" t="s">
        <v>181</v>
      </c>
      <c r="C173" s="143">
        <f t="shared" si="7"/>
        <v>0</v>
      </c>
      <c r="D173" s="144">
        <f>SUM(D174,D184)</f>
        <v>0</v>
      </c>
      <c r="E173" s="144">
        <f>SUM(E174,E184)</f>
        <v>0</v>
      </c>
      <c r="F173" s="144">
        <f>SUM(F174,F184)</f>
        <v>0</v>
      </c>
      <c r="G173" s="145">
        <f>SUM(G174,G184)</f>
        <v>0</v>
      </c>
      <c r="H173" s="143">
        <f t="shared" si="8"/>
        <v>0</v>
      </c>
      <c r="I173" s="144">
        <f>SUM(I174,I184)</f>
        <v>0</v>
      </c>
      <c r="J173" s="144">
        <f>SUM(J174,J184)</f>
        <v>0</v>
      </c>
      <c r="K173" s="144">
        <f>SUM(K174,K184)</f>
        <v>0</v>
      </c>
      <c r="L173" s="146">
        <f>SUM(L174,L184)</f>
        <v>0</v>
      </c>
    </row>
    <row r="174" spans="1:12" ht="24" x14ac:dyDescent="0.25">
      <c r="A174" s="56">
        <v>3200</v>
      </c>
      <c r="B174" s="183" t="s">
        <v>182</v>
      </c>
      <c r="C174" s="184">
        <f t="shared" si="7"/>
        <v>0</v>
      </c>
      <c r="D174" s="63">
        <f>SUM(D175,D179)</f>
        <v>0</v>
      </c>
      <c r="E174" s="63">
        <f t="shared" ref="E174:G174" si="15">SUM(E175,E179)</f>
        <v>0</v>
      </c>
      <c r="F174" s="63">
        <f t="shared" si="15"/>
        <v>0</v>
      </c>
      <c r="G174" s="63">
        <f t="shared" si="15"/>
        <v>0</v>
      </c>
      <c r="H174" s="57">
        <f t="shared" si="8"/>
        <v>0</v>
      </c>
      <c r="I174" s="63">
        <f>SUM(I175,I179)</f>
        <v>0</v>
      </c>
      <c r="J174" s="63">
        <f t="shared" ref="J174:L174" si="16">SUM(J175,J179)</f>
        <v>0</v>
      </c>
      <c r="K174" s="63">
        <f t="shared" si="16"/>
        <v>0</v>
      </c>
      <c r="L174" s="149">
        <f t="shared" si="16"/>
        <v>0</v>
      </c>
    </row>
    <row r="175" spans="1:12" ht="36" x14ac:dyDescent="0.25">
      <c r="A175" s="168">
        <v>3260</v>
      </c>
      <c r="B175" s="65" t="s">
        <v>183</v>
      </c>
      <c r="C175" s="66">
        <f t="shared" si="7"/>
        <v>0</v>
      </c>
      <c r="D175" s="169">
        <f>SUM(D176:D178)</f>
        <v>0</v>
      </c>
      <c r="E175" s="169">
        <f>SUM(E176:E178)</f>
        <v>0</v>
      </c>
      <c r="F175" s="169">
        <f>SUM(F176:F178)</f>
        <v>0</v>
      </c>
      <c r="G175" s="170">
        <f>SUM(G176:G178)</f>
        <v>0</v>
      </c>
      <c r="H175" s="66">
        <f t="shared" si="8"/>
        <v>0</v>
      </c>
      <c r="I175" s="169">
        <f>SUM(I176:I178)</f>
        <v>0</v>
      </c>
      <c r="J175" s="169">
        <f>SUM(J176:J178)</f>
        <v>0</v>
      </c>
      <c r="K175" s="169">
        <f>SUM(K176:K178)</f>
        <v>0</v>
      </c>
      <c r="L175" s="171">
        <f>SUM(L176:L178)</f>
        <v>0</v>
      </c>
    </row>
    <row r="176" spans="1:12" ht="24" x14ac:dyDescent="0.25">
      <c r="A176" s="44">
        <v>3261</v>
      </c>
      <c r="B176" s="71" t="s">
        <v>184</v>
      </c>
      <c r="C176" s="72">
        <f>SUM(D176:G176)</f>
        <v>0</v>
      </c>
      <c r="D176" s="74"/>
      <c r="E176" s="74"/>
      <c r="F176" s="74"/>
      <c r="G176" s="157"/>
      <c r="H176" s="72">
        <f>SUM(I176:L176)</f>
        <v>0</v>
      </c>
      <c r="I176" s="74"/>
      <c r="J176" s="74"/>
      <c r="K176" s="74"/>
      <c r="L176" s="158"/>
    </row>
    <row r="177" spans="1:12" ht="36" x14ac:dyDescent="0.25">
      <c r="A177" s="44">
        <v>3262</v>
      </c>
      <c r="B177" s="71" t="s">
        <v>185</v>
      </c>
      <c r="C177" s="72">
        <f>SUM(D177:G177)</f>
        <v>0</v>
      </c>
      <c r="D177" s="74"/>
      <c r="E177" s="74"/>
      <c r="F177" s="74"/>
      <c r="G177" s="157"/>
      <c r="H177" s="72">
        <f>SUM(I177:L177)</f>
        <v>0</v>
      </c>
      <c r="I177" s="74"/>
      <c r="J177" s="74"/>
      <c r="K177" s="74"/>
      <c r="L177" s="158"/>
    </row>
    <row r="178" spans="1:12" ht="24" x14ac:dyDescent="0.25">
      <c r="A178" s="44">
        <v>3263</v>
      </c>
      <c r="B178" s="71" t="s">
        <v>186</v>
      </c>
      <c r="C178" s="72">
        <f>SUM(D178:G178)</f>
        <v>0</v>
      </c>
      <c r="D178" s="74"/>
      <c r="E178" s="74"/>
      <c r="F178" s="74"/>
      <c r="G178" s="157"/>
      <c r="H178" s="72">
        <f>SUM(I178:L178)</f>
        <v>0</v>
      </c>
      <c r="I178" s="74"/>
      <c r="J178" s="74"/>
      <c r="K178" s="74"/>
      <c r="L178" s="158"/>
    </row>
    <row r="179" spans="1:12" ht="84" x14ac:dyDescent="0.25">
      <c r="A179" s="168">
        <v>3290</v>
      </c>
      <c r="B179" s="65" t="s">
        <v>187</v>
      </c>
      <c r="C179" s="185">
        <f t="shared" ref="C179:C183" si="17">SUM(D179:G179)</f>
        <v>0</v>
      </c>
      <c r="D179" s="169">
        <f>SUM(D180:D183)</f>
        <v>0</v>
      </c>
      <c r="E179" s="169">
        <f t="shared" ref="E179:G179" si="18">SUM(E180:E183)</f>
        <v>0</v>
      </c>
      <c r="F179" s="169">
        <f t="shared" si="18"/>
        <v>0</v>
      </c>
      <c r="G179" s="169">
        <f t="shared" si="18"/>
        <v>0</v>
      </c>
      <c r="H179" s="185">
        <f t="shared" ref="H179:H183" si="19">SUM(I179:L179)</f>
        <v>0</v>
      </c>
      <c r="I179" s="169">
        <f>SUM(I180:I183)</f>
        <v>0</v>
      </c>
      <c r="J179" s="169">
        <f t="shared" ref="J179:L179" si="20">SUM(J180:J183)</f>
        <v>0</v>
      </c>
      <c r="K179" s="169">
        <f t="shared" si="20"/>
        <v>0</v>
      </c>
      <c r="L179" s="186">
        <f t="shared" si="20"/>
        <v>0</v>
      </c>
    </row>
    <row r="180" spans="1:12" ht="72" x14ac:dyDescent="0.25">
      <c r="A180" s="44">
        <v>3291</v>
      </c>
      <c r="B180" s="71" t="s">
        <v>188</v>
      </c>
      <c r="C180" s="72">
        <f t="shared" si="17"/>
        <v>0</v>
      </c>
      <c r="D180" s="74"/>
      <c r="E180" s="74"/>
      <c r="F180" s="74"/>
      <c r="G180" s="187"/>
      <c r="H180" s="72">
        <f t="shared" si="19"/>
        <v>0</v>
      </c>
      <c r="I180" s="74"/>
      <c r="J180" s="74"/>
      <c r="K180" s="74"/>
      <c r="L180" s="158"/>
    </row>
    <row r="181" spans="1:12" ht="72" x14ac:dyDescent="0.25">
      <c r="A181" s="44">
        <v>3292</v>
      </c>
      <c r="B181" s="71" t="s">
        <v>189</v>
      </c>
      <c r="C181" s="72">
        <f t="shared" si="17"/>
        <v>0</v>
      </c>
      <c r="D181" s="74"/>
      <c r="E181" s="74"/>
      <c r="F181" s="74"/>
      <c r="G181" s="187"/>
      <c r="H181" s="72">
        <f t="shared" si="19"/>
        <v>0</v>
      </c>
      <c r="I181" s="74"/>
      <c r="J181" s="74"/>
      <c r="K181" s="74"/>
      <c r="L181" s="158"/>
    </row>
    <row r="182" spans="1:12" ht="72" x14ac:dyDescent="0.25">
      <c r="A182" s="44">
        <v>3293</v>
      </c>
      <c r="B182" s="71" t="s">
        <v>190</v>
      </c>
      <c r="C182" s="72">
        <f t="shared" si="17"/>
        <v>0</v>
      </c>
      <c r="D182" s="74"/>
      <c r="E182" s="74"/>
      <c r="F182" s="74"/>
      <c r="G182" s="187"/>
      <c r="H182" s="72">
        <f t="shared" si="19"/>
        <v>0</v>
      </c>
      <c r="I182" s="74"/>
      <c r="J182" s="74"/>
      <c r="K182" s="74"/>
      <c r="L182" s="158"/>
    </row>
    <row r="183" spans="1:12" ht="60" x14ac:dyDescent="0.25">
      <c r="A183" s="188">
        <v>3294</v>
      </c>
      <c r="B183" s="71" t="s">
        <v>191</v>
      </c>
      <c r="C183" s="185">
        <f t="shared" si="17"/>
        <v>0</v>
      </c>
      <c r="D183" s="189"/>
      <c r="E183" s="189"/>
      <c r="F183" s="189"/>
      <c r="G183" s="190"/>
      <c r="H183" s="185">
        <f t="shared" si="19"/>
        <v>0</v>
      </c>
      <c r="I183" s="189"/>
      <c r="J183" s="189"/>
      <c r="K183" s="189"/>
      <c r="L183" s="191"/>
    </row>
    <row r="184" spans="1:12" ht="48" x14ac:dyDescent="0.25">
      <c r="A184" s="192">
        <v>3300</v>
      </c>
      <c r="B184" s="183" t="s">
        <v>192</v>
      </c>
      <c r="C184" s="193">
        <f t="shared" si="7"/>
        <v>0</v>
      </c>
      <c r="D184" s="194">
        <f>SUM(D185:D186)</f>
        <v>0</v>
      </c>
      <c r="E184" s="194">
        <f t="shared" ref="E184:G184" si="21">SUM(E185:E186)</f>
        <v>0</v>
      </c>
      <c r="F184" s="194">
        <f t="shared" si="21"/>
        <v>0</v>
      </c>
      <c r="G184" s="194">
        <f t="shared" si="21"/>
        <v>0</v>
      </c>
      <c r="H184" s="193">
        <f t="shared" si="8"/>
        <v>0</v>
      </c>
      <c r="I184" s="194">
        <f>SUM(I185:I186)</f>
        <v>0</v>
      </c>
      <c r="J184" s="194">
        <f t="shared" ref="J184:L184" si="22">SUM(J185:J186)</f>
        <v>0</v>
      </c>
      <c r="K184" s="194">
        <f t="shared" si="22"/>
        <v>0</v>
      </c>
      <c r="L184" s="149">
        <f t="shared" si="22"/>
        <v>0</v>
      </c>
    </row>
    <row r="185" spans="1:12" ht="48" x14ac:dyDescent="0.25">
      <c r="A185" s="111">
        <v>3310</v>
      </c>
      <c r="B185" s="112" t="s">
        <v>193</v>
      </c>
      <c r="C185" s="195">
        <f t="shared" si="7"/>
        <v>0</v>
      </c>
      <c r="D185" s="163"/>
      <c r="E185" s="163"/>
      <c r="F185" s="163"/>
      <c r="G185" s="164"/>
      <c r="H185" s="195">
        <f t="shared" si="8"/>
        <v>0</v>
      </c>
      <c r="I185" s="163"/>
      <c r="J185" s="163"/>
      <c r="K185" s="163"/>
      <c r="L185" s="165"/>
    </row>
    <row r="186" spans="1:12" ht="48.75" customHeight="1" x14ac:dyDescent="0.25">
      <c r="A186" s="38">
        <v>3320</v>
      </c>
      <c r="B186" s="65" t="s">
        <v>194</v>
      </c>
      <c r="C186" s="66">
        <f t="shared" si="7"/>
        <v>0</v>
      </c>
      <c r="D186" s="68"/>
      <c r="E186" s="68"/>
      <c r="F186" s="68"/>
      <c r="G186" s="154"/>
      <c r="H186" s="66">
        <f t="shared" si="8"/>
        <v>0</v>
      </c>
      <c r="I186" s="68"/>
      <c r="J186" s="68"/>
      <c r="K186" s="68"/>
      <c r="L186" s="155"/>
    </row>
    <row r="187" spans="1:12" x14ac:dyDescent="0.25">
      <c r="A187" s="196">
        <v>4000</v>
      </c>
      <c r="B187" s="142" t="s">
        <v>195</v>
      </c>
      <c r="C187" s="143">
        <f t="shared" si="7"/>
        <v>0</v>
      </c>
      <c r="D187" s="144">
        <f>SUM(D188,D191)</f>
        <v>0</v>
      </c>
      <c r="E187" s="144">
        <f>SUM(E188,E191)</f>
        <v>0</v>
      </c>
      <c r="F187" s="144">
        <f>SUM(F188,F191)</f>
        <v>0</v>
      </c>
      <c r="G187" s="145">
        <f>SUM(G188,G191)</f>
        <v>0</v>
      </c>
      <c r="H187" s="143">
        <f t="shared" si="8"/>
        <v>0</v>
      </c>
      <c r="I187" s="144">
        <f>SUM(I188,I191)</f>
        <v>0</v>
      </c>
      <c r="J187" s="144">
        <f>SUM(J188,J191)</f>
        <v>0</v>
      </c>
      <c r="K187" s="144">
        <f>SUM(K188,K191)</f>
        <v>0</v>
      </c>
      <c r="L187" s="146">
        <f>SUM(L188,L191)</f>
        <v>0</v>
      </c>
    </row>
    <row r="188" spans="1:12" ht="24" x14ac:dyDescent="0.25">
      <c r="A188" s="197">
        <v>4200</v>
      </c>
      <c r="B188" s="147" t="s">
        <v>196</v>
      </c>
      <c r="C188" s="57">
        <f>SUM(D188:G188)</f>
        <v>0</v>
      </c>
      <c r="D188" s="63">
        <f>SUM(D189,D190)</f>
        <v>0</v>
      </c>
      <c r="E188" s="63">
        <f>SUM(E189,E190)</f>
        <v>0</v>
      </c>
      <c r="F188" s="63">
        <f>SUM(F189,F190)</f>
        <v>0</v>
      </c>
      <c r="G188" s="166">
        <f>SUM(G189,G190)</f>
        <v>0</v>
      </c>
      <c r="H188" s="57">
        <f t="shared" si="8"/>
        <v>0</v>
      </c>
      <c r="I188" s="63">
        <f>SUM(I189,I190)</f>
        <v>0</v>
      </c>
      <c r="J188" s="63">
        <f>SUM(J189,J190)</f>
        <v>0</v>
      </c>
      <c r="K188" s="63">
        <f>SUM(K189,K190)</f>
        <v>0</v>
      </c>
      <c r="L188" s="167">
        <f>SUM(L189,L190)</f>
        <v>0</v>
      </c>
    </row>
    <row r="189" spans="1:12" ht="36" x14ac:dyDescent="0.25">
      <c r="A189" s="168">
        <v>4240</v>
      </c>
      <c r="B189" s="65" t="s">
        <v>197</v>
      </c>
      <c r="C189" s="66">
        <f t="shared" ref="C189:C264" si="23">SUM(D189:G189)</f>
        <v>0</v>
      </c>
      <c r="D189" s="68"/>
      <c r="E189" s="68"/>
      <c r="F189" s="68"/>
      <c r="G189" s="154"/>
      <c r="H189" s="66">
        <f t="shared" ref="H189:H263" si="24">SUM(I189:L189)</f>
        <v>0</v>
      </c>
      <c r="I189" s="68"/>
      <c r="J189" s="68"/>
      <c r="K189" s="68"/>
      <c r="L189" s="155"/>
    </row>
    <row r="190" spans="1:12" ht="24" x14ac:dyDescent="0.25">
      <c r="A190" s="159">
        <v>4250</v>
      </c>
      <c r="B190" s="71" t="s">
        <v>198</v>
      </c>
      <c r="C190" s="72">
        <f t="shared" si="23"/>
        <v>0</v>
      </c>
      <c r="D190" s="74"/>
      <c r="E190" s="74"/>
      <c r="F190" s="74"/>
      <c r="G190" s="157"/>
      <c r="H190" s="72">
        <f t="shared" si="24"/>
        <v>0</v>
      </c>
      <c r="I190" s="74"/>
      <c r="J190" s="74"/>
      <c r="K190" s="74"/>
      <c r="L190" s="158"/>
    </row>
    <row r="191" spans="1:12" x14ac:dyDescent="0.25">
      <c r="A191" s="56">
        <v>4300</v>
      </c>
      <c r="B191" s="147" t="s">
        <v>199</v>
      </c>
      <c r="C191" s="57">
        <f t="shared" si="23"/>
        <v>0</v>
      </c>
      <c r="D191" s="63">
        <f>SUM(D192)</f>
        <v>0</v>
      </c>
      <c r="E191" s="63">
        <f>SUM(E192)</f>
        <v>0</v>
      </c>
      <c r="F191" s="63">
        <f>SUM(F192)</f>
        <v>0</v>
      </c>
      <c r="G191" s="166">
        <f>SUM(G192)</f>
        <v>0</v>
      </c>
      <c r="H191" s="57">
        <f t="shared" si="24"/>
        <v>0</v>
      </c>
      <c r="I191" s="63">
        <f>SUM(I192)</f>
        <v>0</v>
      </c>
      <c r="J191" s="63">
        <f>SUM(J192)</f>
        <v>0</v>
      </c>
      <c r="K191" s="63">
        <f>SUM(K192)</f>
        <v>0</v>
      </c>
      <c r="L191" s="167">
        <f>SUM(L192)</f>
        <v>0</v>
      </c>
    </row>
    <row r="192" spans="1:12" ht="24" x14ac:dyDescent="0.25">
      <c r="A192" s="168">
        <v>4310</v>
      </c>
      <c r="B192" s="65" t="s">
        <v>200</v>
      </c>
      <c r="C192" s="66">
        <f>SUM(D192:G192)</f>
        <v>0</v>
      </c>
      <c r="D192" s="169">
        <f>SUM(D193:D193)</f>
        <v>0</v>
      </c>
      <c r="E192" s="169">
        <f>SUM(E193:E193)</f>
        <v>0</v>
      </c>
      <c r="F192" s="169">
        <f>SUM(F193:F193)</f>
        <v>0</v>
      </c>
      <c r="G192" s="170">
        <f>SUM(G193:G193)</f>
        <v>0</v>
      </c>
      <c r="H192" s="66">
        <f t="shared" si="24"/>
        <v>0</v>
      </c>
      <c r="I192" s="169">
        <f>SUM(I193:I193)</f>
        <v>0</v>
      </c>
      <c r="J192" s="169">
        <f>SUM(J193:J193)</f>
        <v>0</v>
      </c>
      <c r="K192" s="169">
        <f>SUM(K193:K193)</f>
        <v>0</v>
      </c>
      <c r="L192" s="171">
        <f>SUM(L193:L193)</f>
        <v>0</v>
      </c>
    </row>
    <row r="193" spans="1:12" ht="36" x14ac:dyDescent="0.25">
      <c r="A193" s="44">
        <v>4311</v>
      </c>
      <c r="B193" s="71" t="s">
        <v>201</v>
      </c>
      <c r="C193" s="72">
        <f t="shared" si="23"/>
        <v>0</v>
      </c>
      <c r="D193" s="74"/>
      <c r="E193" s="74"/>
      <c r="F193" s="74"/>
      <c r="G193" s="157"/>
      <c r="H193" s="72">
        <f t="shared" si="24"/>
        <v>0</v>
      </c>
      <c r="I193" s="74"/>
      <c r="J193" s="74"/>
      <c r="K193" s="74"/>
      <c r="L193" s="158"/>
    </row>
    <row r="194" spans="1:12" s="24" customFormat="1" ht="24" x14ac:dyDescent="0.25">
      <c r="A194" s="198"/>
      <c r="B194" s="19" t="s">
        <v>202</v>
      </c>
      <c r="C194" s="138">
        <f t="shared" si="23"/>
        <v>2339</v>
      </c>
      <c r="D194" s="139">
        <f>SUM(D195,D230,D269)</f>
        <v>2339</v>
      </c>
      <c r="E194" s="139">
        <f>SUM(E195,E230,E269)</f>
        <v>0</v>
      </c>
      <c r="F194" s="139">
        <f>SUM(F195,F230,F269)</f>
        <v>0</v>
      </c>
      <c r="G194" s="139">
        <f>SUM(G195,G230,G269)</f>
        <v>0</v>
      </c>
      <c r="H194" s="138">
        <f t="shared" si="24"/>
        <v>2450</v>
      </c>
      <c r="I194" s="139">
        <f>SUM(I195,I230,I269)</f>
        <v>2450</v>
      </c>
      <c r="J194" s="139">
        <f>SUM(J195,J230,J269)</f>
        <v>0</v>
      </c>
      <c r="K194" s="139">
        <f>SUM(K195,K230,K269)</f>
        <v>0</v>
      </c>
      <c r="L194" s="199">
        <f>SUM(L195,L230,L269)</f>
        <v>0</v>
      </c>
    </row>
    <row r="195" spans="1:12" x14ac:dyDescent="0.25">
      <c r="A195" s="142">
        <v>5000</v>
      </c>
      <c r="B195" s="142" t="s">
        <v>203</v>
      </c>
      <c r="C195" s="143">
        <f t="shared" si="23"/>
        <v>2339</v>
      </c>
      <c r="D195" s="144">
        <f>D196+D204</f>
        <v>2339</v>
      </c>
      <c r="E195" s="144">
        <f>E196+E204</f>
        <v>0</v>
      </c>
      <c r="F195" s="144">
        <f>F196+F204</f>
        <v>0</v>
      </c>
      <c r="G195" s="144">
        <f>G196+G204</f>
        <v>0</v>
      </c>
      <c r="H195" s="143">
        <f t="shared" si="24"/>
        <v>2450</v>
      </c>
      <c r="I195" s="144">
        <f>I196+I204</f>
        <v>2450</v>
      </c>
      <c r="J195" s="144">
        <f>J196+J204</f>
        <v>0</v>
      </c>
      <c r="K195" s="144">
        <f>K196+K204</f>
        <v>0</v>
      </c>
      <c r="L195" s="200">
        <f>L196+L204</f>
        <v>0</v>
      </c>
    </row>
    <row r="196" spans="1:12" x14ac:dyDescent="0.25">
      <c r="A196" s="56">
        <v>5100</v>
      </c>
      <c r="B196" s="147" t="s">
        <v>204</v>
      </c>
      <c r="C196" s="57">
        <f t="shared" si="23"/>
        <v>448</v>
      </c>
      <c r="D196" s="63">
        <f>D197+D198+D201+D202+D203</f>
        <v>448</v>
      </c>
      <c r="E196" s="63">
        <f>E197+E198+E201+E202+E203</f>
        <v>0</v>
      </c>
      <c r="F196" s="63">
        <f>F197+F198+F201+F202+F203</f>
        <v>0</v>
      </c>
      <c r="G196" s="166">
        <f>G197+G198+G201+G202+G203</f>
        <v>0</v>
      </c>
      <c r="H196" s="57">
        <f t="shared" si="24"/>
        <v>65</v>
      </c>
      <c r="I196" s="63">
        <f>I197+I198+I201+I202+I203</f>
        <v>65</v>
      </c>
      <c r="J196" s="63">
        <f>J197+J198+J201+J202+J203</f>
        <v>0</v>
      </c>
      <c r="K196" s="63">
        <f>K197+K198+K201+K202+K203</f>
        <v>0</v>
      </c>
      <c r="L196" s="167">
        <f>L197+L198+L201+L202+L203</f>
        <v>0</v>
      </c>
    </row>
    <row r="197" spans="1:12" x14ac:dyDescent="0.25">
      <c r="A197" s="168">
        <v>5110</v>
      </c>
      <c r="B197" s="65" t="s">
        <v>205</v>
      </c>
      <c r="C197" s="66">
        <f t="shared" si="23"/>
        <v>0</v>
      </c>
      <c r="D197" s="68"/>
      <c r="E197" s="68"/>
      <c r="F197" s="68"/>
      <c r="G197" s="154"/>
      <c r="H197" s="66">
        <f t="shared" si="24"/>
        <v>0</v>
      </c>
      <c r="I197" s="68"/>
      <c r="J197" s="68"/>
      <c r="K197" s="68"/>
      <c r="L197" s="155"/>
    </row>
    <row r="198" spans="1:12" ht="24" x14ac:dyDescent="0.25">
      <c r="A198" s="159">
        <v>5120</v>
      </c>
      <c r="B198" s="71" t="s">
        <v>206</v>
      </c>
      <c r="C198" s="72">
        <f t="shared" si="23"/>
        <v>448</v>
      </c>
      <c r="D198" s="160">
        <f>D199+D200</f>
        <v>448</v>
      </c>
      <c r="E198" s="160">
        <f>E199+E200</f>
        <v>0</v>
      </c>
      <c r="F198" s="160">
        <f>F199+F200</f>
        <v>0</v>
      </c>
      <c r="G198" s="161">
        <f>G199+G200</f>
        <v>0</v>
      </c>
      <c r="H198" s="72">
        <f t="shared" si="24"/>
        <v>65</v>
      </c>
      <c r="I198" s="160">
        <f>I199+I200</f>
        <v>65</v>
      </c>
      <c r="J198" s="160">
        <f>J199+J200</f>
        <v>0</v>
      </c>
      <c r="K198" s="160">
        <f>K199+K200</f>
        <v>0</v>
      </c>
      <c r="L198" s="162">
        <f>L199+L200</f>
        <v>0</v>
      </c>
    </row>
    <row r="199" spans="1:12" x14ac:dyDescent="0.25">
      <c r="A199" s="44">
        <v>5121</v>
      </c>
      <c r="B199" s="71" t="s">
        <v>207</v>
      </c>
      <c r="C199" s="72">
        <f t="shared" si="23"/>
        <v>448</v>
      </c>
      <c r="D199" s="74">
        <v>448</v>
      </c>
      <c r="E199" s="74"/>
      <c r="F199" s="74"/>
      <c r="G199" s="157"/>
      <c r="H199" s="72">
        <f t="shared" si="24"/>
        <v>65</v>
      </c>
      <c r="I199" s="74">
        <v>65</v>
      </c>
      <c r="J199" s="74"/>
      <c r="K199" s="74"/>
      <c r="L199" s="158"/>
    </row>
    <row r="200" spans="1:12" ht="24" x14ac:dyDescent="0.25">
      <c r="A200" s="44">
        <v>5129</v>
      </c>
      <c r="B200" s="71" t="s">
        <v>208</v>
      </c>
      <c r="C200" s="72">
        <f t="shared" si="23"/>
        <v>0</v>
      </c>
      <c r="D200" s="74"/>
      <c r="E200" s="74"/>
      <c r="F200" s="74"/>
      <c r="G200" s="157"/>
      <c r="H200" s="72">
        <f t="shared" si="24"/>
        <v>0</v>
      </c>
      <c r="I200" s="74"/>
      <c r="J200" s="74"/>
      <c r="K200" s="74"/>
      <c r="L200" s="158"/>
    </row>
    <row r="201" spans="1:12" x14ac:dyDescent="0.25">
      <c r="A201" s="159">
        <v>5130</v>
      </c>
      <c r="B201" s="71" t="s">
        <v>209</v>
      </c>
      <c r="C201" s="72">
        <f t="shared" si="23"/>
        <v>0</v>
      </c>
      <c r="D201" s="74"/>
      <c r="E201" s="74"/>
      <c r="F201" s="74"/>
      <c r="G201" s="157"/>
      <c r="H201" s="72">
        <f t="shared" si="24"/>
        <v>0</v>
      </c>
      <c r="I201" s="74"/>
      <c r="J201" s="74"/>
      <c r="K201" s="74"/>
      <c r="L201" s="158"/>
    </row>
    <row r="202" spans="1:12" x14ac:dyDescent="0.25">
      <c r="A202" s="159">
        <v>5140</v>
      </c>
      <c r="B202" s="71" t="s">
        <v>210</v>
      </c>
      <c r="C202" s="72">
        <f t="shared" si="23"/>
        <v>0</v>
      </c>
      <c r="D202" s="74"/>
      <c r="E202" s="74"/>
      <c r="F202" s="74"/>
      <c r="G202" s="157"/>
      <c r="H202" s="72">
        <f t="shared" si="24"/>
        <v>0</v>
      </c>
      <c r="I202" s="74"/>
      <c r="J202" s="74"/>
      <c r="K202" s="74"/>
      <c r="L202" s="158"/>
    </row>
    <row r="203" spans="1:12" ht="24" x14ac:dyDescent="0.25">
      <c r="A203" s="159">
        <v>5170</v>
      </c>
      <c r="B203" s="71" t="s">
        <v>211</v>
      </c>
      <c r="C203" s="72">
        <f t="shared" si="23"/>
        <v>0</v>
      </c>
      <c r="D203" s="74"/>
      <c r="E203" s="74"/>
      <c r="F203" s="74"/>
      <c r="G203" s="157"/>
      <c r="H203" s="72">
        <f t="shared" si="24"/>
        <v>0</v>
      </c>
      <c r="I203" s="74"/>
      <c r="J203" s="74"/>
      <c r="K203" s="74"/>
      <c r="L203" s="158"/>
    </row>
    <row r="204" spans="1:12" x14ac:dyDescent="0.25">
      <c r="A204" s="56">
        <v>5200</v>
      </c>
      <c r="B204" s="147" t="s">
        <v>212</v>
      </c>
      <c r="C204" s="57">
        <f t="shared" si="23"/>
        <v>1891</v>
      </c>
      <c r="D204" s="63">
        <f>D205+D215+D216+D225+D226+D227+D229</f>
        <v>1891</v>
      </c>
      <c r="E204" s="63">
        <f>E205+E215+E216+E225+E226+E227+E229</f>
        <v>0</v>
      </c>
      <c r="F204" s="63">
        <f>F205+F215+F216+F225+F226+F227+F229</f>
        <v>0</v>
      </c>
      <c r="G204" s="166">
        <f>G205+G215+G216+G225+G226+G227+G229</f>
        <v>0</v>
      </c>
      <c r="H204" s="57">
        <f t="shared" si="24"/>
        <v>2385</v>
      </c>
      <c r="I204" s="63">
        <f>I205+I215+I216+I225+I226+I227+I229</f>
        <v>2385</v>
      </c>
      <c r="J204" s="63">
        <f>J205+J215+J216+J225+J226+J227+J229</f>
        <v>0</v>
      </c>
      <c r="K204" s="63">
        <f>K205+K215+K216+K225+K226+K227+K229</f>
        <v>0</v>
      </c>
      <c r="L204" s="167">
        <f>L205+L215+L216+L225+L226+L227+L229</f>
        <v>0</v>
      </c>
    </row>
    <row r="205" spans="1:12" x14ac:dyDescent="0.25">
      <c r="A205" s="150">
        <v>5210</v>
      </c>
      <c r="B205" s="112" t="s">
        <v>213</v>
      </c>
      <c r="C205" s="117">
        <f t="shared" si="23"/>
        <v>0</v>
      </c>
      <c r="D205" s="151">
        <f>SUM(D206:D214)</f>
        <v>0</v>
      </c>
      <c r="E205" s="151">
        <f>SUM(E206:E214)</f>
        <v>0</v>
      </c>
      <c r="F205" s="151">
        <f>SUM(F206:F214)</f>
        <v>0</v>
      </c>
      <c r="G205" s="152">
        <f>SUM(G206:G214)</f>
        <v>0</v>
      </c>
      <c r="H205" s="117">
        <f t="shared" si="24"/>
        <v>0</v>
      </c>
      <c r="I205" s="151">
        <f>SUM(I206:I214)</f>
        <v>0</v>
      </c>
      <c r="J205" s="151">
        <f>SUM(J206:J214)</f>
        <v>0</v>
      </c>
      <c r="K205" s="151">
        <f>SUM(K206:K214)</f>
        <v>0</v>
      </c>
      <c r="L205" s="153">
        <f>SUM(L206:L214)</f>
        <v>0</v>
      </c>
    </row>
    <row r="206" spans="1:12" x14ac:dyDescent="0.25">
      <c r="A206" s="38">
        <v>5211</v>
      </c>
      <c r="B206" s="65" t="s">
        <v>214</v>
      </c>
      <c r="C206" s="66">
        <f t="shared" si="23"/>
        <v>0</v>
      </c>
      <c r="D206" s="68"/>
      <c r="E206" s="68"/>
      <c r="F206" s="68"/>
      <c r="G206" s="154"/>
      <c r="H206" s="66">
        <f t="shared" si="24"/>
        <v>0</v>
      </c>
      <c r="I206" s="68"/>
      <c r="J206" s="68"/>
      <c r="K206" s="68"/>
      <c r="L206" s="155"/>
    </row>
    <row r="207" spans="1:12" x14ac:dyDescent="0.25">
      <c r="A207" s="44">
        <v>5212</v>
      </c>
      <c r="B207" s="71" t="s">
        <v>215</v>
      </c>
      <c r="C207" s="72">
        <f t="shared" si="23"/>
        <v>0</v>
      </c>
      <c r="D207" s="74"/>
      <c r="E207" s="74"/>
      <c r="F207" s="74"/>
      <c r="G207" s="157"/>
      <c r="H207" s="72">
        <f t="shared" si="24"/>
        <v>0</v>
      </c>
      <c r="I207" s="74"/>
      <c r="J207" s="74"/>
      <c r="K207" s="74"/>
      <c r="L207" s="158"/>
    </row>
    <row r="208" spans="1:12" x14ac:dyDescent="0.25">
      <c r="A208" s="44">
        <v>5213</v>
      </c>
      <c r="B208" s="71" t="s">
        <v>216</v>
      </c>
      <c r="C208" s="72">
        <f t="shared" si="23"/>
        <v>0</v>
      </c>
      <c r="D208" s="74"/>
      <c r="E208" s="74"/>
      <c r="F208" s="74"/>
      <c r="G208" s="157"/>
      <c r="H208" s="72">
        <f t="shared" si="24"/>
        <v>0</v>
      </c>
      <c r="I208" s="74"/>
      <c r="J208" s="74"/>
      <c r="K208" s="74"/>
      <c r="L208" s="158"/>
    </row>
    <row r="209" spans="1:12" x14ac:dyDescent="0.25">
      <c r="A209" s="44">
        <v>5214</v>
      </c>
      <c r="B209" s="71" t="s">
        <v>217</v>
      </c>
      <c r="C209" s="72">
        <f t="shared" si="23"/>
        <v>0</v>
      </c>
      <c r="D209" s="74"/>
      <c r="E209" s="74"/>
      <c r="F209" s="74"/>
      <c r="G209" s="157"/>
      <c r="H209" s="72">
        <f t="shared" si="24"/>
        <v>0</v>
      </c>
      <c r="I209" s="74"/>
      <c r="J209" s="74"/>
      <c r="K209" s="74"/>
      <c r="L209" s="158"/>
    </row>
    <row r="210" spans="1:12" x14ac:dyDescent="0.25">
      <c r="A210" s="44">
        <v>5215</v>
      </c>
      <c r="B210" s="71" t="s">
        <v>218</v>
      </c>
      <c r="C210" s="72">
        <f>SUM(D210:G210)</f>
        <v>0</v>
      </c>
      <c r="D210" s="74"/>
      <c r="E210" s="74"/>
      <c r="F210" s="74"/>
      <c r="G210" s="157"/>
      <c r="H210" s="72">
        <f>SUM(I210:L210)</f>
        <v>0</v>
      </c>
      <c r="I210" s="74"/>
      <c r="J210" s="74"/>
      <c r="K210" s="74"/>
      <c r="L210" s="158"/>
    </row>
    <row r="211" spans="1:12" ht="14.25" customHeight="1" x14ac:dyDescent="0.25">
      <c r="A211" s="44">
        <v>5216</v>
      </c>
      <c r="B211" s="71" t="s">
        <v>219</v>
      </c>
      <c r="C211" s="72">
        <f t="shared" si="23"/>
        <v>0</v>
      </c>
      <c r="D211" s="74"/>
      <c r="E211" s="74"/>
      <c r="F211" s="74"/>
      <c r="G211" s="157"/>
      <c r="H211" s="72">
        <f t="shared" si="24"/>
        <v>0</v>
      </c>
      <c r="I211" s="74"/>
      <c r="J211" s="74"/>
      <c r="K211" s="74"/>
      <c r="L211" s="158"/>
    </row>
    <row r="212" spans="1:12" x14ac:dyDescent="0.25">
      <c r="A212" s="44">
        <v>5217</v>
      </c>
      <c r="B212" s="71" t="s">
        <v>220</v>
      </c>
      <c r="C212" s="72">
        <f t="shared" si="23"/>
        <v>0</v>
      </c>
      <c r="D212" s="74"/>
      <c r="E212" s="74"/>
      <c r="F212" s="74"/>
      <c r="G212" s="157"/>
      <c r="H212" s="72">
        <f t="shared" si="24"/>
        <v>0</v>
      </c>
      <c r="I212" s="74"/>
      <c r="J212" s="74"/>
      <c r="K212" s="74"/>
      <c r="L212" s="158"/>
    </row>
    <row r="213" spans="1:12" x14ac:dyDescent="0.25">
      <c r="A213" s="44">
        <v>5218</v>
      </c>
      <c r="B213" s="71" t="s">
        <v>221</v>
      </c>
      <c r="C213" s="72">
        <f t="shared" si="23"/>
        <v>0</v>
      </c>
      <c r="D213" s="74"/>
      <c r="E213" s="74"/>
      <c r="F213" s="74"/>
      <c r="G213" s="157"/>
      <c r="H213" s="72">
        <f t="shared" si="24"/>
        <v>0</v>
      </c>
      <c r="I213" s="74"/>
      <c r="J213" s="74"/>
      <c r="K213" s="74"/>
      <c r="L213" s="158"/>
    </row>
    <row r="214" spans="1:12" x14ac:dyDescent="0.25">
      <c r="A214" s="44">
        <v>5219</v>
      </c>
      <c r="B214" s="71" t="s">
        <v>222</v>
      </c>
      <c r="C214" s="72">
        <f t="shared" si="23"/>
        <v>0</v>
      </c>
      <c r="D214" s="74"/>
      <c r="E214" s="74"/>
      <c r="F214" s="74"/>
      <c r="G214" s="157"/>
      <c r="H214" s="72">
        <f t="shared" si="24"/>
        <v>0</v>
      </c>
      <c r="I214" s="74"/>
      <c r="J214" s="74"/>
      <c r="K214" s="74"/>
      <c r="L214" s="158"/>
    </row>
    <row r="215" spans="1:12" ht="13.5" customHeight="1" x14ac:dyDescent="0.25">
      <c r="A215" s="159">
        <v>5220</v>
      </c>
      <c r="B215" s="71" t="s">
        <v>223</v>
      </c>
      <c r="C215" s="72">
        <f t="shared" si="23"/>
        <v>0</v>
      </c>
      <c r="D215" s="74"/>
      <c r="E215" s="74"/>
      <c r="F215" s="74"/>
      <c r="G215" s="157"/>
      <c r="H215" s="72">
        <f t="shared" si="24"/>
        <v>0</v>
      </c>
      <c r="I215" s="74"/>
      <c r="J215" s="74"/>
      <c r="K215" s="74"/>
      <c r="L215" s="158"/>
    </row>
    <row r="216" spans="1:12" x14ac:dyDescent="0.25">
      <c r="A216" s="159">
        <v>5230</v>
      </c>
      <c r="B216" s="71" t="s">
        <v>224</v>
      </c>
      <c r="C216" s="72">
        <f t="shared" si="23"/>
        <v>1891</v>
      </c>
      <c r="D216" s="160">
        <f>SUM(D217:D224)</f>
        <v>1891</v>
      </c>
      <c r="E216" s="160">
        <f>SUM(E217:E224)</f>
        <v>0</v>
      </c>
      <c r="F216" s="160">
        <f>SUM(F217:F224)</f>
        <v>0</v>
      </c>
      <c r="G216" s="161">
        <f>SUM(G217:G224)</f>
        <v>0</v>
      </c>
      <c r="H216" s="72">
        <f t="shared" si="24"/>
        <v>2385</v>
      </c>
      <c r="I216" s="160">
        <f>SUM(I217:I224)</f>
        <v>2385</v>
      </c>
      <c r="J216" s="160">
        <f>SUM(J217:J224)</f>
        <v>0</v>
      </c>
      <c r="K216" s="160">
        <f>SUM(K217:K224)</f>
        <v>0</v>
      </c>
      <c r="L216" s="162">
        <f>SUM(L217:L224)</f>
        <v>0</v>
      </c>
    </row>
    <row r="217" spans="1:12" x14ac:dyDescent="0.25">
      <c r="A217" s="44">
        <v>5231</v>
      </c>
      <c r="B217" s="71" t="s">
        <v>225</v>
      </c>
      <c r="C217" s="72">
        <f t="shared" si="23"/>
        <v>0</v>
      </c>
      <c r="D217" s="74"/>
      <c r="E217" s="74"/>
      <c r="F217" s="74"/>
      <c r="G217" s="157"/>
      <c r="H217" s="72">
        <f t="shared" si="24"/>
        <v>0</v>
      </c>
      <c r="I217" s="74"/>
      <c r="J217" s="74"/>
      <c r="K217" s="74"/>
      <c r="L217" s="158"/>
    </row>
    <row r="218" spans="1:12" x14ac:dyDescent="0.25">
      <c r="A218" s="44">
        <v>5232</v>
      </c>
      <c r="B218" s="71" t="s">
        <v>226</v>
      </c>
      <c r="C218" s="72">
        <f t="shared" si="23"/>
        <v>280</v>
      </c>
      <c r="D218" s="74">
        <v>280</v>
      </c>
      <c r="E218" s="74"/>
      <c r="F218" s="74"/>
      <c r="G218" s="157"/>
      <c r="H218" s="72">
        <f t="shared" si="24"/>
        <v>280</v>
      </c>
      <c r="I218" s="74">
        <v>280</v>
      </c>
      <c r="J218" s="74"/>
      <c r="K218" s="74"/>
      <c r="L218" s="158"/>
    </row>
    <row r="219" spans="1:12" x14ac:dyDescent="0.25">
      <c r="A219" s="44">
        <v>5233</v>
      </c>
      <c r="B219" s="71" t="s">
        <v>227</v>
      </c>
      <c r="C219" s="201">
        <f t="shared" si="23"/>
        <v>205</v>
      </c>
      <c r="D219" s="74">
        <v>205</v>
      </c>
      <c r="E219" s="74"/>
      <c r="F219" s="74"/>
      <c r="G219" s="157"/>
      <c r="H219" s="72">
        <f t="shared" si="24"/>
        <v>205</v>
      </c>
      <c r="I219" s="74">
        <v>205</v>
      </c>
      <c r="J219" s="74"/>
      <c r="K219" s="74"/>
      <c r="L219" s="158"/>
    </row>
    <row r="220" spans="1:12" ht="24" x14ac:dyDescent="0.25">
      <c r="A220" s="44">
        <v>5234</v>
      </c>
      <c r="B220" s="71" t="s">
        <v>228</v>
      </c>
      <c r="C220" s="201">
        <f t="shared" si="23"/>
        <v>0</v>
      </c>
      <c r="D220" s="74"/>
      <c r="E220" s="74"/>
      <c r="F220" s="74"/>
      <c r="G220" s="157"/>
      <c r="H220" s="72">
        <f t="shared" si="24"/>
        <v>0</v>
      </c>
      <c r="I220" s="74"/>
      <c r="J220" s="74"/>
      <c r="K220" s="74"/>
      <c r="L220" s="158"/>
    </row>
    <row r="221" spans="1:12" ht="14.25" customHeight="1" x14ac:dyDescent="0.25">
      <c r="A221" s="44">
        <v>5236</v>
      </c>
      <c r="B221" s="71" t="s">
        <v>229</v>
      </c>
      <c r="C221" s="201">
        <f t="shared" si="23"/>
        <v>0</v>
      </c>
      <c r="D221" s="74"/>
      <c r="E221" s="74"/>
      <c r="F221" s="74"/>
      <c r="G221" s="157"/>
      <c r="H221" s="72">
        <f t="shared" si="24"/>
        <v>0</v>
      </c>
      <c r="I221" s="74"/>
      <c r="J221" s="74"/>
      <c r="K221" s="74"/>
      <c r="L221" s="158"/>
    </row>
    <row r="222" spans="1:12" ht="14.25" customHeight="1" x14ac:dyDescent="0.25">
      <c r="A222" s="44">
        <v>5237</v>
      </c>
      <c r="B222" s="71" t="s">
        <v>230</v>
      </c>
      <c r="C222" s="201">
        <f t="shared" si="23"/>
        <v>0</v>
      </c>
      <c r="D222" s="74"/>
      <c r="E222" s="74"/>
      <c r="F222" s="74"/>
      <c r="G222" s="157"/>
      <c r="H222" s="72">
        <f t="shared" si="24"/>
        <v>0</v>
      </c>
      <c r="I222" s="74"/>
      <c r="J222" s="74"/>
      <c r="K222" s="74"/>
      <c r="L222" s="158"/>
    </row>
    <row r="223" spans="1:12" ht="24" x14ac:dyDescent="0.25">
      <c r="A223" s="44">
        <v>5238</v>
      </c>
      <c r="B223" s="71" t="s">
        <v>231</v>
      </c>
      <c r="C223" s="201">
        <f t="shared" si="23"/>
        <v>1406</v>
      </c>
      <c r="D223" s="74">
        <v>1406</v>
      </c>
      <c r="E223" s="74"/>
      <c r="F223" s="74"/>
      <c r="G223" s="157"/>
      <c r="H223" s="72">
        <f t="shared" si="24"/>
        <v>1900</v>
      </c>
      <c r="I223" s="74">
        <f>200+600+1100</f>
        <v>1900</v>
      </c>
      <c r="J223" s="74"/>
      <c r="K223" s="74"/>
      <c r="L223" s="158"/>
    </row>
    <row r="224" spans="1:12" ht="24" x14ac:dyDescent="0.25">
      <c r="A224" s="44">
        <v>5239</v>
      </c>
      <c r="B224" s="71" t="s">
        <v>232</v>
      </c>
      <c r="C224" s="201">
        <f t="shared" si="23"/>
        <v>0</v>
      </c>
      <c r="D224" s="74"/>
      <c r="E224" s="74"/>
      <c r="F224" s="74"/>
      <c r="G224" s="157"/>
      <c r="H224" s="72">
        <f t="shared" si="24"/>
        <v>0</v>
      </c>
      <c r="I224" s="74"/>
      <c r="J224" s="74"/>
      <c r="K224" s="74"/>
      <c r="L224" s="158"/>
    </row>
    <row r="225" spans="1:12" ht="24" x14ac:dyDescent="0.25">
      <c r="A225" s="159">
        <v>5240</v>
      </c>
      <c r="B225" s="71" t="s">
        <v>233</v>
      </c>
      <c r="C225" s="201">
        <f t="shared" si="23"/>
        <v>0</v>
      </c>
      <c r="D225" s="74"/>
      <c r="E225" s="74"/>
      <c r="F225" s="74"/>
      <c r="G225" s="157"/>
      <c r="H225" s="72">
        <f t="shared" si="24"/>
        <v>0</v>
      </c>
      <c r="I225" s="74"/>
      <c r="J225" s="74"/>
      <c r="K225" s="74"/>
      <c r="L225" s="158"/>
    </row>
    <row r="226" spans="1:12" x14ac:dyDescent="0.25">
      <c r="A226" s="159">
        <v>5250</v>
      </c>
      <c r="B226" s="71" t="s">
        <v>234</v>
      </c>
      <c r="C226" s="201">
        <f t="shared" si="23"/>
        <v>0</v>
      </c>
      <c r="D226" s="74"/>
      <c r="E226" s="74"/>
      <c r="F226" s="74"/>
      <c r="G226" s="157"/>
      <c r="H226" s="72">
        <f t="shared" si="24"/>
        <v>0</v>
      </c>
      <c r="I226" s="74"/>
      <c r="J226" s="74"/>
      <c r="K226" s="74"/>
      <c r="L226" s="158"/>
    </row>
    <row r="227" spans="1:12" x14ac:dyDescent="0.25">
      <c r="A227" s="159">
        <v>5260</v>
      </c>
      <c r="B227" s="71" t="s">
        <v>235</v>
      </c>
      <c r="C227" s="201">
        <f t="shared" si="23"/>
        <v>0</v>
      </c>
      <c r="D227" s="160">
        <f>SUM(D228)</f>
        <v>0</v>
      </c>
      <c r="E227" s="160">
        <f>SUM(E228)</f>
        <v>0</v>
      </c>
      <c r="F227" s="160">
        <f>SUM(F228)</f>
        <v>0</v>
      </c>
      <c r="G227" s="161">
        <f>SUM(G228)</f>
        <v>0</v>
      </c>
      <c r="H227" s="72">
        <f t="shared" si="24"/>
        <v>0</v>
      </c>
      <c r="I227" s="160">
        <f>SUM(I228)</f>
        <v>0</v>
      </c>
      <c r="J227" s="160">
        <f>SUM(J228)</f>
        <v>0</v>
      </c>
      <c r="K227" s="160">
        <f>SUM(K228)</f>
        <v>0</v>
      </c>
      <c r="L227" s="162">
        <f>SUM(L228)</f>
        <v>0</v>
      </c>
    </row>
    <row r="228" spans="1:12" ht="24" x14ac:dyDescent="0.25">
      <c r="A228" s="44">
        <v>5269</v>
      </c>
      <c r="B228" s="71" t="s">
        <v>236</v>
      </c>
      <c r="C228" s="201">
        <f t="shared" si="23"/>
        <v>0</v>
      </c>
      <c r="D228" s="74"/>
      <c r="E228" s="74"/>
      <c r="F228" s="74"/>
      <c r="G228" s="157"/>
      <c r="H228" s="72">
        <f t="shared" si="24"/>
        <v>0</v>
      </c>
      <c r="I228" s="74"/>
      <c r="J228" s="74"/>
      <c r="K228" s="74"/>
      <c r="L228" s="158"/>
    </row>
    <row r="229" spans="1:12" ht="24" x14ac:dyDescent="0.25">
      <c r="A229" s="150">
        <v>5270</v>
      </c>
      <c r="B229" s="112" t="s">
        <v>237</v>
      </c>
      <c r="C229" s="202">
        <f t="shared" si="23"/>
        <v>0</v>
      </c>
      <c r="D229" s="163"/>
      <c r="E229" s="163"/>
      <c r="F229" s="163"/>
      <c r="G229" s="164"/>
      <c r="H229" s="117">
        <f t="shared" si="24"/>
        <v>0</v>
      </c>
      <c r="I229" s="163"/>
      <c r="J229" s="163"/>
      <c r="K229" s="163"/>
      <c r="L229" s="165"/>
    </row>
    <row r="230" spans="1:12" x14ac:dyDescent="0.25">
      <c r="A230" s="142">
        <v>6000</v>
      </c>
      <c r="B230" s="142" t="s">
        <v>238</v>
      </c>
      <c r="C230" s="203">
        <f t="shared" si="23"/>
        <v>0</v>
      </c>
      <c r="D230" s="144">
        <f>D231+D251+D259</f>
        <v>0</v>
      </c>
      <c r="E230" s="144">
        <f>E231+E251+E259</f>
        <v>0</v>
      </c>
      <c r="F230" s="144">
        <f>F231+F251+F259</f>
        <v>0</v>
      </c>
      <c r="G230" s="145">
        <f>G231+G251+G259</f>
        <v>0</v>
      </c>
      <c r="H230" s="143">
        <f t="shared" si="24"/>
        <v>0</v>
      </c>
      <c r="I230" s="144">
        <f>I231+I251+I259</f>
        <v>0</v>
      </c>
      <c r="J230" s="144">
        <f>J231+J251+J259</f>
        <v>0</v>
      </c>
      <c r="K230" s="144">
        <f>K231+K251+K259</f>
        <v>0</v>
      </c>
      <c r="L230" s="146">
        <f>L231+L251+L259</f>
        <v>0</v>
      </c>
    </row>
    <row r="231" spans="1:12" ht="14.25" customHeight="1" x14ac:dyDescent="0.25">
      <c r="A231" s="192">
        <v>6200</v>
      </c>
      <c r="B231" s="183" t="s">
        <v>239</v>
      </c>
      <c r="C231" s="204">
        <f>SUM(D231:G231)</f>
        <v>0</v>
      </c>
      <c r="D231" s="194">
        <f>SUM(D232,D233,D235,D238,D244,D245,D246)</f>
        <v>0</v>
      </c>
      <c r="E231" s="194">
        <f>SUM(E232,E233,E235,E238,E244,E245,E246)</f>
        <v>0</v>
      </c>
      <c r="F231" s="194">
        <f>SUM(F232,F233,F235,F238,F244,F245,F246)</f>
        <v>0</v>
      </c>
      <c r="G231" s="194">
        <f>SUM(G232,G233,G235,G238,G244,G245,G246)</f>
        <v>0</v>
      </c>
      <c r="H231" s="193">
        <f t="shared" si="24"/>
        <v>0</v>
      </c>
      <c r="I231" s="194">
        <f>SUM(I232,I233,I235,I238,I244,I245,I246)</f>
        <v>0</v>
      </c>
      <c r="J231" s="194">
        <f>SUM(J232,J233,J235,J238,J244,J245,J246)</f>
        <v>0</v>
      </c>
      <c r="K231" s="194">
        <f>SUM(K232,K233,K235,K238,K244,K245,K246)</f>
        <v>0</v>
      </c>
      <c r="L231" s="149">
        <f>SUM(L232,L233,L235,L238,L244,L245,L246)</f>
        <v>0</v>
      </c>
    </row>
    <row r="232" spans="1:12" ht="24" x14ac:dyDescent="0.25">
      <c r="A232" s="168">
        <v>6220</v>
      </c>
      <c r="B232" s="65" t="s">
        <v>240</v>
      </c>
      <c r="C232" s="205">
        <f t="shared" si="23"/>
        <v>0</v>
      </c>
      <c r="D232" s="68"/>
      <c r="E232" s="68"/>
      <c r="F232" s="68"/>
      <c r="G232" s="206"/>
      <c r="H232" s="207">
        <f t="shared" si="24"/>
        <v>0</v>
      </c>
      <c r="I232" s="68"/>
      <c r="J232" s="68"/>
      <c r="K232" s="68"/>
      <c r="L232" s="155"/>
    </row>
    <row r="233" spans="1:12" x14ac:dyDescent="0.25">
      <c r="A233" s="159">
        <v>6230</v>
      </c>
      <c r="B233" s="71" t="s">
        <v>241</v>
      </c>
      <c r="C233" s="201">
        <f t="shared" si="23"/>
        <v>0</v>
      </c>
      <c r="D233" s="160">
        <f>SUM(D234)</f>
        <v>0</v>
      </c>
      <c r="E233" s="160">
        <f t="shared" ref="E233:L233" si="25">SUM(E234)</f>
        <v>0</v>
      </c>
      <c r="F233" s="160">
        <f t="shared" si="25"/>
        <v>0</v>
      </c>
      <c r="G233" s="161">
        <f t="shared" si="25"/>
        <v>0</v>
      </c>
      <c r="H233" s="208">
        <f t="shared" si="24"/>
        <v>0</v>
      </c>
      <c r="I233" s="160">
        <f t="shared" si="25"/>
        <v>0</v>
      </c>
      <c r="J233" s="160">
        <f t="shared" si="25"/>
        <v>0</v>
      </c>
      <c r="K233" s="160">
        <f t="shared" si="25"/>
        <v>0</v>
      </c>
      <c r="L233" s="162">
        <f t="shared" si="25"/>
        <v>0</v>
      </c>
    </row>
    <row r="234" spans="1:12" ht="24" x14ac:dyDescent="0.25">
      <c r="A234" s="44">
        <v>6239</v>
      </c>
      <c r="B234" s="65" t="s">
        <v>242</v>
      </c>
      <c r="C234" s="201">
        <f t="shared" si="23"/>
        <v>0</v>
      </c>
      <c r="D234" s="68"/>
      <c r="E234" s="68"/>
      <c r="F234" s="68"/>
      <c r="G234" s="154"/>
      <c r="H234" s="208">
        <f t="shared" si="24"/>
        <v>0</v>
      </c>
      <c r="I234" s="68"/>
      <c r="J234" s="68"/>
      <c r="K234" s="68"/>
      <c r="L234" s="155"/>
    </row>
    <row r="235" spans="1:12" ht="24" x14ac:dyDescent="0.25">
      <c r="A235" s="159">
        <v>6240</v>
      </c>
      <c r="B235" s="71" t="s">
        <v>243</v>
      </c>
      <c r="C235" s="201">
        <f>SUM(D235:G235)</f>
        <v>0</v>
      </c>
      <c r="D235" s="160">
        <f>SUM(D236:D237)</f>
        <v>0</v>
      </c>
      <c r="E235" s="160">
        <f>SUM(E236:E237)</f>
        <v>0</v>
      </c>
      <c r="F235" s="160">
        <f>SUM(F236:F237)</f>
        <v>0</v>
      </c>
      <c r="G235" s="161">
        <f>SUM(G236:G237)</f>
        <v>0</v>
      </c>
      <c r="H235" s="208">
        <f t="shared" si="24"/>
        <v>0</v>
      </c>
      <c r="I235" s="160">
        <f>SUM(I236:I237)</f>
        <v>0</v>
      </c>
      <c r="J235" s="160">
        <f>SUM(J236:J237)</f>
        <v>0</v>
      </c>
      <c r="K235" s="160">
        <f>SUM(K236:K237)</f>
        <v>0</v>
      </c>
      <c r="L235" s="162">
        <f>SUM(L236:L237)</f>
        <v>0</v>
      </c>
    </row>
    <row r="236" spans="1:12" x14ac:dyDescent="0.25">
      <c r="A236" s="44">
        <v>6241</v>
      </c>
      <c r="B236" s="71" t="s">
        <v>244</v>
      </c>
      <c r="C236" s="201">
        <f>SUM(D236:G236)</f>
        <v>0</v>
      </c>
      <c r="D236" s="74"/>
      <c r="E236" s="74"/>
      <c r="F236" s="74"/>
      <c r="G236" s="157"/>
      <c r="H236" s="208">
        <f>SUM(I236:L236)</f>
        <v>0</v>
      </c>
      <c r="I236" s="74"/>
      <c r="J236" s="74"/>
      <c r="K236" s="74"/>
      <c r="L236" s="158"/>
    </row>
    <row r="237" spans="1:12" x14ac:dyDescent="0.25">
      <c r="A237" s="44">
        <v>6242</v>
      </c>
      <c r="B237" s="71" t="s">
        <v>245</v>
      </c>
      <c r="C237" s="201">
        <f>SUM(D237:G237)</f>
        <v>0</v>
      </c>
      <c r="D237" s="74"/>
      <c r="E237" s="74"/>
      <c r="F237" s="74"/>
      <c r="G237" s="157"/>
      <c r="H237" s="208">
        <f t="shared" si="24"/>
        <v>0</v>
      </c>
      <c r="I237" s="74"/>
      <c r="J237" s="74"/>
      <c r="K237" s="74"/>
      <c r="L237" s="158"/>
    </row>
    <row r="238" spans="1:12" ht="25.5" customHeight="1" x14ac:dyDescent="0.25">
      <c r="A238" s="159">
        <v>6250</v>
      </c>
      <c r="B238" s="71" t="s">
        <v>246</v>
      </c>
      <c r="C238" s="201">
        <f>SUM(D238:G238)</f>
        <v>0</v>
      </c>
      <c r="D238" s="160">
        <f>SUM(D239:D243)</f>
        <v>0</v>
      </c>
      <c r="E238" s="160">
        <f>SUM(E239:E243)</f>
        <v>0</v>
      </c>
      <c r="F238" s="160">
        <f>SUM(F239:F243)</f>
        <v>0</v>
      </c>
      <c r="G238" s="161">
        <f>SUM(G239:G243)</f>
        <v>0</v>
      </c>
      <c r="H238" s="208">
        <f t="shared" si="24"/>
        <v>0</v>
      </c>
      <c r="I238" s="160">
        <f>SUM(I239:I243)</f>
        <v>0</v>
      </c>
      <c r="J238" s="160">
        <f>SUM(J239:J243)</f>
        <v>0</v>
      </c>
      <c r="K238" s="160">
        <f>SUM(K239:K243)</f>
        <v>0</v>
      </c>
      <c r="L238" s="162">
        <f>SUM(L239:L243)</f>
        <v>0</v>
      </c>
    </row>
    <row r="239" spans="1:12" ht="14.25" customHeight="1" x14ac:dyDescent="0.25">
      <c r="A239" s="44">
        <v>6252</v>
      </c>
      <c r="B239" s="71" t="s">
        <v>247</v>
      </c>
      <c r="C239" s="201">
        <f>SUM(D239:G239)</f>
        <v>0</v>
      </c>
      <c r="D239" s="74"/>
      <c r="E239" s="74"/>
      <c r="F239" s="74"/>
      <c r="G239" s="157"/>
      <c r="H239" s="208">
        <f t="shared" si="24"/>
        <v>0</v>
      </c>
      <c r="I239" s="74"/>
      <c r="J239" s="74"/>
      <c r="K239" s="74"/>
      <c r="L239" s="158"/>
    </row>
    <row r="240" spans="1:12" ht="14.25" customHeight="1" x14ac:dyDescent="0.25">
      <c r="A240" s="44">
        <v>6253</v>
      </c>
      <c r="B240" s="71" t="s">
        <v>248</v>
      </c>
      <c r="C240" s="201">
        <f t="shared" si="23"/>
        <v>0</v>
      </c>
      <c r="D240" s="74"/>
      <c r="E240" s="74"/>
      <c r="F240" s="74"/>
      <c r="G240" s="157"/>
      <c r="H240" s="208">
        <f t="shared" si="24"/>
        <v>0</v>
      </c>
      <c r="I240" s="74"/>
      <c r="J240" s="74"/>
      <c r="K240" s="74"/>
      <c r="L240" s="158"/>
    </row>
    <row r="241" spans="1:12" ht="24" x14ac:dyDescent="0.25">
      <c r="A241" s="44">
        <v>6254</v>
      </c>
      <c r="B241" s="71" t="s">
        <v>249</v>
      </c>
      <c r="C241" s="201">
        <f t="shared" si="23"/>
        <v>0</v>
      </c>
      <c r="D241" s="74"/>
      <c r="E241" s="74"/>
      <c r="F241" s="74"/>
      <c r="G241" s="157"/>
      <c r="H241" s="208">
        <f t="shared" si="24"/>
        <v>0</v>
      </c>
      <c r="I241" s="74"/>
      <c r="J241" s="74"/>
      <c r="K241" s="74"/>
      <c r="L241" s="158"/>
    </row>
    <row r="242" spans="1:12" ht="24" x14ac:dyDescent="0.25">
      <c r="A242" s="44">
        <v>6255</v>
      </c>
      <c r="B242" s="71" t="s">
        <v>250</v>
      </c>
      <c r="C242" s="201">
        <f t="shared" si="23"/>
        <v>0</v>
      </c>
      <c r="D242" s="74"/>
      <c r="E242" s="74"/>
      <c r="F242" s="74"/>
      <c r="G242" s="157"/>
      <c r="H242" s="208">
        <f t="shared" si="24"/>
        <v>0</v>
      </c>
      <c r="I242" s="74"/>
      <c r="J242" s="74"/>
      <c r="K242" s="74"/>
      <c r="L242" s="158"/>
    </row>
    <row r="243" spans="1:12" x14ac:dyDescent="0.25">
      <c r="A243" s="44">
        <v>6259</v>
      </c>
      <c r="B243" s="71" t="s">
        <v>251</v>
      </c>
      <c r="C243" s="201">
        <f t="shared" si="23"/>
        <v>0</v>
      </c>
      <c r="D243" s="74"/>
      <c r="E243" s="74"/>
      <c r="F243" s="74"/>
      <c r="G243" s="157"/>
      <c r="H243" s="208">
        <f t="shared" si="24"/>
        <v>0</v>
      </c>
      <c r="I243" s="74"/>
      <c r="J243" s="74"/>
      <c r="K243" s="74"/>
      <c r="L243" s="158"/>
    </row>
    <row r="244" spans="1:12" ht="24" x14ac:dyDescent="0.25">
      <c r="A244" s="159">
        <v>6260</v>
      </c>
      <c r="B244" s="71" t="s">
        <v>252</v>
      </c>
      <c r="C244" s="201">
        <f t="shared" si="23"/>
        <v>0</v>
      </c>
      <c r="D244" s="74"/>
      <c r="E244" s="74"/>
      <c r="F244" s="74"/>
      <c r="G244" s="157"/>
      <c r="H244" s="208">
        <f t="shared" si="24"/>
        <v>0</v>
      </c>
      <c r="I244" s="74"/>
      <c r="J244" s="74"/>
      <c r="K244" s="74"/>
      <c r="L244" s="158"/>
    </row>
    <row r="245" spans="1:12" x14ac:dyDescent="0.25">
      <c r="A245" s="159">
        <v>6270</v>
      </c>
      <c r="B245" s="71" t="s">
        <v>253</v>
      </c>
      <c r="C245" s="201">
        <f t="shared" si="23"/>
        <v>0</v>
      </c>
      <c r="D245" s="74"/>
      <c r="E245" s="74"/>
      <c r="F245" s="74"/>
      <c r="G245" s="157"/>
      <c r="H245" s="208">
        <f t="shared" si="24"/>
        <v>0</v>
      </c>
      <c r="I245" s="74"/>
      <c r="J245" s="74"/>
      <c r="K245" s="74"/>
      <c r="L245" s="158"/>
    </row>
    <row r="246" spans="1:12" ht="24" x14ac:dyDescent="0.25">
      <c r="A246" s="168">
        <v>6290</v>
      </c>
      <c r="B246" s="65" t="s">
        <v>254</v>
      </c>
      <c r="C246" s="209">
        <f t="shared" si="23"/>
        <v>0</v>
      </c>
      <c r="D246" s="169">
        <f>SUM(D247:D250)</f>
        <v>0</v>
      </c>
      <c r="E246" s="169">
        <f t="shared" ref="E246:G246" si="26">SUM(E247:E250)</f>
        <v>0</v>
      </c>
      <c r="F246" s="169">
        <f t="shared" si="26"/>
        <v>0</v>
      </c>
      <c r="G246" s="210">
        <f t="shared" si="26"/>
        <v>0</v>
      </c>
      <c r="H246" s="209">
        <f t="shared" si="24"/>
        <v>0</v>
      </c>
      <c r="I246" s="169">
        <f>SUM(I247:I250)</f>
        <v>0</v>
      </c>
      <c r="J246" s="169">
        <f t="shared" ref="J246:L246" si="27">SUM(J247:J250)</f>
        <v>0</v>
      </c>
      <c r="K246" s="169">
        <f t="shared" si="27"/>
        <v>0</v>
      </c>
      <c r="L246" s="186">
        <f t="shared" si="27"/>
        <v>0</v>
      </c>
    </row>
    <row r="247" spans="1:12" x14ac:dyDescent="0.25">
      <c r="A247" s="44">
        <v>6291</v>
      </c>
      <c r="B247" s="71" t="s">
        <v>255</v>
      </c>
      <c r="C247" s="201">
        <f t="shared" si="23"/>
        <v>0</v>
      </c>
      <c r="D247" s="74"/>
      <c r="E247" s="74"/>
      <c r="F247" s="74"/>
      <c r="G247" s="211"/>
      <c r="H247" s="201">
        <f t="shared" si="24"/>
        <v>0</v>
      </c>
      <c r="I247" s="74"/>
      <c r="J247" s="74"/>
      <c r="K247" s="74"/>
      <c r="L247" s="158"/>
    </row>
    <row r="248" spans="1:12" x14ac:dyDescent="0.25">
      <c r="A248" s="44">
        <v>6292</v>
      </c>
      <c r="B248" s="71" t="s">
        <v>256</v>
      </c>
      <c r="C248" s="201">
        <f t="shared" si="23"/>
        <v>0</v>
      </c>
      <c r="D248" s="74"/>
      <c r="E248" s="74"/>
      <c r="F248" s="74"/>
      <c r="G248" s="211"/>
      <c r="H248" s="201">
        <f t="shared" si="24"/>
        <v>0</v>
      </c>
      <c r="I248" s="74"/>
      <c r="J248" s="74"/>
      <c r="K248" s="74"/>
      <c r="L248" s="158"/>
    </row>
    <row r="249" spans="1:12" ht="72" x14ac:dyDescent="0.25">
      <c r="A249" s="44">
        <v>6296</v>
      </c>
      <c r="B249" s="71" t="s">
        <v>257</v>
      </c>
      <c r="C249" s="201">
        <f t="shared" si="23"/>
        <v>0</v>
      </c>
      <c r="D249" s="74"/>
      <c r="E249" s="74"/>
      <c r="F249" s="74"/>
      <c r="G249" s="211"/>
      <c r="H249" s="201">
        <f t="shared" si="24"/>
        <v>0</v>
      </c>
      <c r="I249" s="74"/>
      <c r="J249" s="74"/>
      <c r="K249" s="74"/>
      <c r="L249" s="158"/>
    </row>
    <row r="250" spans="1:12" ht="39.75" customHeight="1" x14ac:dyDescent="0.25">
      <c r="A250" s="44">
        <v>6299</v>
      </c>
      <c r="B250" s="71" t="s">
        <v>258</v>
      </c>
      <c r="C250" s="201">
        <f t="shared" si="23"/>
        <v>0</v>
      </c>
      <c r="D250" s="74"/>
      <c r="E250" s="74"/>
      <c r="F250" s="74"/>
      <c r="G250" s="211"/>
      <c r="H250" s="201">
        <f t="shared" si="24"/>
        <v>0</v>
      </c>
      <c r="I250" s="74"/>
      <c r="J250" s="74"/>
      <c r="K250" s="74"/>
      <c r="L250" s="158"/>
    </row>
    <row r="251" spans="1:12" x14ac:dyDescent="0.25">
      <c r="A251" s="56">
        <v>6300</v>
      </c>
      <c r="B251" s="147" t="s">
        <v>259</v>
      </c>
      <c r="C251" s="184">
        <f t="shared" si="23"/>
        <v>0</v>
      </c>
      <c r="D251" s="63">
        <f>SUM(D252,D257,D258)</f>
        <v>0</v>
      </c>
      <c r="E251" s="63">
        <f t="shared" ref="E251:G251" si="28">SUM(E252,E257,E258)</f>
        <v>0</v>
      </c>
      <c r="F251" s="63">
        <f t="shared" si="28"/>
        <v>0</v>
      </c>
      <c r="G251" s="63">
        <f t="shared" si="28"/>
        <v>0</v>
      </c>
      <c r="H251" s="57">
        <f t="shared" si="24"/>
        <v>0</v>
      </c>
      <c r="I251" s="63">
        <f>SUM(I252,I257,I258)</f>
        <v>0</v>
      </c>
      <c r="J251" s="63">
        <f t="shared" ref="J251:L251" si="29">SUM(J252,J257,J258)</f>
        <v>0</v>
      </c>
      <c r="K251" s="63">
        <f t="shared" si="29"/>
        <v>0</v>
      </c>
      <c r="L251" s="172">
        <f t="shared" si="29"/>
        <v>0</v>
      </c>
    </row>
    <row r="252" spans="1:12" ht="24" x14ac:dyDescent="0.25">
      <c r="A252" s="168">
        <v>6320</v>
      </c>
      <c r="B252" s="65" t="s">
        <v>260</v>
      </c>
      <c r="C252" s="209">
        <f t="shared" si="23"/>
        <v>0</v>
      </c>
      <c r="D252" s="169">
        <f>SUM(D253:D256)</f>
        <v>0</v>
      </c>
      <c r="E252" s="169">
        <f>SUM(E253:E256)</f>
        <v>0</v>
      </c>
      <c r="F252" s="169">
        <f t="shared" ref="F252:G252" si="30">SUM(F253:F256)</f>
        <v>0</v>
      </c>
      <c r="G252" s="212">
        <f t="shared" si="30"/>
        <v>0</v>
      </c>
      <c r="H252" s="209">
        <f t="shared" si="24"/>
        <v>0</v>
      </c>
      <c r="I252" s="169">
        <f>SUM(I253:I256)</f>
        <v>0</v>
      </c>
      <c r="J252" s="169">
        <f t="shared" ref="J252:L252" si="31">SUM(J253:J256)</f>
        <v>0</v>
      </c>
      <c r="K252" s="169">
        <f t="shared" si="31"/>
        <v>0</v>
      </c>
      <c r="L252" s="213">
        <f t="shared" si="31"/>
        <v>0</v>
      </c>
    </row>
    <row r="253" spans="1:12" x14ac:dyDescent="0.25">
      <c r="A253" s="44">
        <v>6322</v>
      </c>
      <c r="B253" s="71" t="s">
        <v>261</v>
      </c>
      <c r="C253" s="201">
        <f t="shared" si="23"/>
        <v>0</v>
      </c>
      <c r="D253" s="74"/>
      <c r="E253" s="74"/>
      <c r="F253" s="74"/>
      <c r="G253" s="211"/>
      <c r="H253" s="201">
        <f t="shared" si="24"/>
        <v>0</v>
      </c>
      <c r="I253" s="74"/>
      <c r="J253" s="74"/>
      <c r="K253" s="74"/>
      <c r="L253" s="158"/>
    </row>
    <row r="254" spans="1:12" ht="24" x14ac:dyDescent="0.25">
      <c r="A254" s="44">
        <v>6323</v>
      </c>
      <c r="B254" s="71" t="s">
        <v>262</v>
      </c>
      <c r="C254" s="201">
        <f t="shared" si="23"/>
        <v>0</v>
      </c>
      <c r="D254" s="74"/>
      <c r="E254" s="74"/>
      <c r="F254" s="74"/>
      <c r="G254" s="211"/>
      <c r="H254" s="201">
        <f t="shared" si="24"/>
        <v>0</v>
      </c>
      <c r="I254" s="74"/>
      <c r="J254" s="74"/>
      <c r="K254" s="74"/>
      <c r="L254" s="158"/>
    </row>
    <row r="255" spans="1:12" ht="24" x14ac:dyDescent="0.25">
      <c r="A255" s="44">
        <v>6324</v>
      </c>
      <c r="B255" s="71" t="s">
        <v>263</v>
      </c>
      <c r="C255" s="201">
        <f t="shared" si="23"/>
        <v>0</v>
      </c>
      <c r="D255" s="74"/>
      <c r="E255" s="74"/>
      <c r="F255" s="74"/>
      <c r="G255" s="211"/>
      <c r="H255" s="201">
        <f t="shared" si="24"/>
        <v>0</v>
      </c>
      <c r="I255" s="74"/>
      <c r="J255" s="74"/>
      <c r="K255" s="74"/>
      <c r="L255" s="158"/>
    </row>
    <row r="256" spans="1:12" x14ac:dyDescent="0.25">
      <c r="A256" s="38">
        <v>6329</v>
      </c>
      <c r="B256" s="65" t="s">
        <v>264</v>
      </c>
      <c r="C256" s="205">
        <f t="shared" si="23"/>
        <v>0</v>
      </c>
      <c r="D256" s="68"/>
      <c r="E256" s="68"/>
      <c r="F256" s="68"/>
      <c r="G256" s="214"/>
      <c r="H256" s="205">
        <f t="shared" si="24"/>
        <v>0</v>
      </c>
      <c r="I256" s="68"/>
      <c r="J256" s="68"/>
      <c r="K256" s="68"/>
      <c r="L256" s="155"/>
    </row>
    <row r="257" spans="1:13" ht="24" x14ac:dyDescent="0.25">
      <c r="A257" s="215">
        <v>6330</v>
      </c>
      <c r="B257" s="216" t="s">
        <v>265</v>
      </c>
      <c r="C257" s="209">
        <f>SUM(D257:G257)</f>
        <v>0</v>
      </c>
      <c r="D257" s="189"/>
      <c r="E257" s="189"/>
      <c r="F257" s="189"/>
      <c r="G257" s="211"/>
      <c r="H257" s="209">
        <f>SUM(I257:L257)</f>
        <v>0</v>
      </c>
      <c r="I257" s="189"/>
      <c r="J257" s="189"/>
      <c r="K257" s="189"/>
      <c r="L257" s="191"/>
    </row>
    <row r="258" spans="1:13" x14ac:dyDescent="0.25">
      <c r="A258" s="159">
        <v>6360</v>
      </c>
      <c r="B258" s="71" t="s">
        <v>266</v>
      </c>
      <c r="C258" s="201">
        <f t="shared" si="23"/>
        <v>0</v>
      </c>
      <c r="D258" s="74"/>
      <c r="E258" s="74"/>
      <c r="F258" s="74"/>
      <c r="G258" s="157"/>
      <c r="H258" s="208">
        <f t="shared" si="24"/>
        <v>0</v>
      </c>
      <c r="I258" s="74"/>
      <c r="J258" s="74"/>
      <c r="K258" s="74"/>
      <c r="L258" s="158"/>
    </row>
    <row r="259" spans="1:13" ht="36" x14ac:dyDescent="0.25">
      <c r="A259" s="56">
        <v>6400</v>
      </c>
      <c r="B259" s="147" t="s">
        <v>267</v>
      </c>
      <c r="C259" s="184">
        <f>SUM(D259:G259)</f>
        <v>0</v>
      </c>
      <c r="D259" s="63">
        <f>SUM(D260,D264)</f>
        <v>0</v>
      </c>
      <c r="E259" s="63">
        <f t="shared" ref="E259:G259" si="32">SUM(E260,E264)</f>
        <v>0</v>
      </c>
      <c r="F259" s="63">
        <f t="shared" si="32"/>
        <v>0</v>
      </c>
      <c r="G259" s="63">
        <f t="shared" si="32"/>
        <v>0</v>
      </c>
      <c r="H259" s="57">
        <f>SUM(I259:L259)</f>
        <v>0</v>
      </c>
      <c r="I259" s="63">
        <f>SUM(I260,I264)</f>
        <v>0</v>
      </c>
      <c r="J259" s="63">
        <f t="shared" ref="J259:L259" si="33">SUM(J260,J264)</f>
        <v>0</v>
      </c>
      <c r="K259" s="63">
        <f t="shared" si="33"/>
        <v>0</v>
      </c>
      <c r="L259" s="172">
        <f t="shared" si="33"/>
        <v>0</v>
      </c>
    </row>
    <row r="260" spans="1:13" ht="24" x14ac:dyDescent="0.25">
      <c r="A260" s="168">
        <v>6410</v>
      </c>
      <c r="B260" s="65" t="s">
        <v>268</v>
      </c>
      <c r="C260" s="205">
        <f t="shared" si="23"/>
        <v>0</v>
      </c>
      <c r="D260" s="169">
        <f>SUM(D261:D263)</f>
        <v>0</v>
      </c>
      <c r="E260" s="169">
        <f t="shared" ref="E260:G260" si="34">SUM(E261:E263)</f>
        <v>0</v>
      </c>
      <c r="F260" s="169">
        <f t="shared" si="34"/>
        <v>0</v>
      </c>
      <c r="G260" s="217">
        <f t="shared" si="34"/>
        <v>0</v>
      </c>
      <c r="H260" s="205">
        <f t="shared" si="24"/>
        <v>0</v>
      </c>
      <c r="I260" s="169">
        <f>SUM(I261:I263)</f>
        <v>0</v>
      </c>
      <c r="J260" s="169">
        <f t="shared" ref="J260:L260" si="35">SUM(J261:J263)</f>
        <v>0</v>
      </c>
      <c r="K260" s="169">
        <f t="shared" si="35"/>
        <v>0</v>
      </c>
      <c r="L260" s="180">
        <f t="shared" si="35"/>
        <v>0</v>
      </c>
    </row>
    <row r="261" spans="1:13" x14ac:dyDescent="0.25">
      <c r="A261" s="44">
        <v>6411</v>
      </c>
      <c r="B261" s="174" t="s">
        <v>269</v>
      </c>
      <c r="C261" s="201">
        <f t="shared" si="23"/>
        <v>0</v>
      </c>
      <c r="D261" s="74"/>
      <c r="E261" s="74"/>
      <c r="F261" s="74"/>
      <c r="G261" s="157"/>
      <c r="H261" s="208">
        <f t="shared" si="24"/>
        <v>0</v>
      </c>
      <c r="I261" s="74"/>
      <c r="J261" s="74"/>
      <c r="K261" s="74"/>
      <c r="L261" s="158"/>
    </row>
    <row r="262" spans="1:13" ht="36" x14ac:dyDescent="0.25">
      <c r="A262" s="44">
        <v>6412</v>
      </c>
      <c r="B262" s="71" t="s">
        <v>270</v>
      </c>
      <c r="C262" s="201">
        <f t="shared" si="23"/>
        <v>0</v>
      </c>
      <c r="D262" s="74"/>
      <c r="E262" s="74"/>
      <c r="F262" s="74"/>
      <c r="G262" s="157"/>
      <c r="H262" s="208">
        <f t="shared" si="24"/>
        <v>0</v>
      </c>
      <c r="I262" s="74"/>
      <c r="J262" s="74"/>
      <c r="K262" s="74"/>
      <c r="L262" s="158"/>
    </row>
    <row r="263" spans="1:13" ht="36" x14ac:dyDescent="0.25">
      <c r="A263" s="44">
        <v>6419</v>
      </c>
      <c r="B263" s="71" t="s">
        <v>271</v>
      </c>
      <c r="C263" s="201">
        <f t="shared" si="23"/>
        <v>0</v>
      </c>
      <c r="D263" s="74"/>
      <c r="E263" s="74"/>
      <c r="F263" s="74"/>
      <c r="G263" s="157"/>
      <c r="H263" s="208">
        <f t="shared" si="24"/>
        <v>0</v>
      </c>
      <c r="I263" s="74"/>
      <c r="J263" s="74"/>
      <c r="K263" s="74"/>
      <c r="L263" s="158"/>
    </row>
    <row r="264" spans="1:13" ht="36" x14ac:dyDescent="0.25">
      <c r="A264" s="159">
        <v>6420</v>
      </c>
      <c r="B264" s="71" t="s">
        <v>272</v>
      </c>
      <c r="C264" s="201">
        <f t="shared" si="23"/>
        <v>0</v>
      </c>
      <c r="D264" s="160">
        <f>SUM(D265:D268)</f>
        <v>0</v>
      </c>
      <c r="E264" s="160">
        <f>SUM(E265:E268)</f>
        <v>0</v>
      </c>
      <c r="F264" s="160">
        <f>SUM(F265:F268)</f>
        <v>0</v>
      </c>
      <c r="G264" s="218">
        <f>SUM(G265:G268)</f>
        <v>0</v>
      </c>
      <c r="H264" s="201">
        <f>SUM(I264:L264)</f>
        <v>0</v>
      </c>
      <c r="I264" s="160">
        <f>SUM(I265:I268)</f>
        <v>0</v>
      </c>
      <c r="J264" s="160">
        <f>SUM(J265:J268)</f>
        <v>0</v>
      </c>
      <c r="K264" s="160">
        <f>SUM(K265:K268)</f>
        <v>0</v>
      </c>
      <c r="L264" s="176">
        <f>SUM(L265:L268)</f>
        <v>0</v>
      </c>
    </row>
    <row r="265" spans="1:13" x14ac:dyDescent="0.25">
      <c r="A265" s="44">
        <v>6421</v>
      </c>
      <c r="B265" s="71" t="s">
        <v>273</v>
      </c>
      <c r="C265" s="201">
        <f t="shared" ref="C265:C285" si="36">SUM(D265:G265)</f>
        <v>0</v>
      </c>
      <c r="D265" s="74"/>
      <c r="E265" s="74"/>
      <c r="F265" s="74"/>
      <c r="G265" s="157"/>
      <c r="H265" s="208">
        <f t="shared" ref="H265:H285" si="37">SUM(I265:L265)</f>
        <v>0</v>
      </c>
      <c r="I265" s="74"/>
      <c r="J265" s="74"/>
      <c r="K265" s="74"/>
      <c r="L265" s="158"/>
    </row>
    <row r="266" spans="1:13" x14ac:dyDescent="0.25">
      <c r="A266" s="44">
        <v>6422</v>
      </c>
      <c r="B266" s="71" t="s">
        <v>274</v>
      </c>
      <c r="C266" s="201">
        <f t="shared" si="36"/>
        <v>0</v>
      </c>
      <c r="D266" s="74"/>
      <c r="E266" s="74"/>
      <c r="F266" s="74"/>
      <c r="G266" s="157"/>
      <c r="H266" s="208">
        <f t="shared" si="37"/>
        <v>0</v>
      </c>
      <c r="I266" s="74"/>
      <c r="J266" s="74"/>
      <c r="K266" s="74"/>
      <c r="L266" s="158"/>
    </row>
    <row r="267" spans="1:13" ht="13.5" customHeight="1" x14ac:dyDescent="0.25">
      <c r="A267" s="44">
        <v>6423</v>
      </c>
      <c r="B267" s="71" t="s">
        <v>275</v>
      </c>
      <c r="C267" s="201">
        <f>SUM(D267:G267)</f>
        <v>0</v>
      </c>
      <c r="D267" s="74"/>
      <c r="E267" s="74"/>
      <c r="F267" s="74"/>
      <c r="G267" s="157"/>
      <c r="H267" s="208">
        <f>SUM(I267:L267)</f>
        <v>0</v>
      </c>
      <c r="I267" s="74"/>
      <c r="J267" s="74"/>
      <c r="K267" s="74"/>
      <c r="L267" s="158"/>
    </row>
    <row r="268" spans="1:13" ht="36" x14ac:dyDescent="0.25">
      <c r="A268" s="44">
        <v>6424</v>
      </c>
      <c r="B268" s="71" t="s">
        <v>276</v>
      </c>
      <c r="C268" s="201">
        <f>SUM(D268:G268)</f>
        <v>0</v>
      </c>
      <c r="D268" s="74"/>
      <c r="E268" s="74"/>
      <c r="F268" s="74"/>
      <c r="G268" s="157"/>
      <c r="H268" s="208">
        <f>SUM(I268:L268)</f>
        <v>0</v>
      </c>
      <c r="I268" s="74"/>
      <c r="J268" s="74"/>
      <c r="K268" s="74"/>
      <c r="L268" s="158"/>
      <c r="M268" s="225"/>
    </row>
    <row r="269" spans="1:13" ht="36" x14ac:dyDescent="0.25">
      <c r="A269" s="220">
        <v>7000</v>
      </c>
      <c r="B269" s="220" t="s">
        <v>277</v>
      </c>
      <c r="C269" s="221">
        <f t="shared" si="36"/>
        <v>0</v>
      </c>
      <c r="D269" s="222">
        <f>SUM(D270,D281)</f>
        <v>0</v>
      </c>
      <c r="E269" s="222">
        <f>SUM(E270,E281)</f>
        <v>0</v>
      </c>
      <c r="F269" s="222">
        <f>SUM(F270,F281)</f>
        <v>0</v>
      </c>
      <c r="G269" s="222">
        <f>SUM(G270,G281)</f>
        <v>0</v>
      </c>
      <c r="H269" s="223">
        <f t="shared" si="37"/>
        <v>0</v>
      </c>
      <c r="I269" s="222">
        <f>SUM(I270,I281)</f>
        <v>0</v>
      </c>
      <c r="J269" s="222">
        <f>SUM(J270,J281)</f>
        <v>0</v>
      </c>
      <c r="K269" s="222">
        <f>SUM(K270,K281)</f>
        <v>0</v>
      </c>
      <c r="L269" s="224">
        <f>SUM(L270,L281)</f>
        <v>0</v>
      </c>
    </row>
    <row r="270" spans="1:13" ht="24" x14ac:dyDescent="0.25">
      <c r="A270" s="56">
        <v>7200</v>
      </c>
      <c r="B270" s="147" t="s">
        <v>278</v>
      </c>
      <c r="C270" s="184">
        <f t="shared" si="36"/>
        <v>0</v>
      </c>
      <c r="D270" s="63">
        <f>SUM(D271,D272,D275,D276,D280)</f>
        <v>0</v>
      </c>
      <c r="E270" s="63">
        <f>SUM(E271,E272,E275,E276,E280)</f>
        <v>0</v>
      </c>
      <c r="F270" s="63">
        <f>SUM(F271,F272,F275,F276,F280)</f>
        <v>0</v>
      </c>
      <c r="G270" s="63">
        <f>SUM(G271,G272,G275,G276,G280)</f>
        <v>0</v>
      </c>
      <c r="H270" s="57">
        <f t="shared" si="37"/>
        <v>0</v>
      </c>
      <c r="I270" s="63">
        <f>SUM(I271,I272,I275,I276,I280)</f>
        <v>0</v>
      </c>
      <c r="J270" s="63">
        <f>SUM(J271,J272,J275,J276,J280)</f>
        <v>0</v>
      </c>
      <c r="K270" s="63">
        <f>SUM(K271,K272,K275,K276,K280)</f>
        <v>0</v>
      </c>
      <c r="L270" s="149">
        <f>SUM(L271,L272,L275,L276,L280)</f>
        <v>0</v>
      </c>
    </row>
    <row r="271" spans="1:13" ht="24" x14ac:dyDescent="0.25">
      <c r="A271" s="168">
        <v>7210</v>
      </c>
      <c r="B271" s="65" t="s">
        <v>279</v>
      </c>
      <c r="C271" s="205">
        <f t="shared" si="36"/>
        <v>0</v>
      </c>
      <c r="D271" s="68"/>
      <c r="E271" s="68"/>
      <c r="F271" s="68"/>
      <c r="G271" s="154"/>
      <c r="H271" s="66">
        <f t="shared" si="37"/>
        <v>0</v>
      </c>
      <c r="I271" s="68"/>
      <c r="J271" s="68"/>
      <c r="K271" s="68"/>
      <c r="L271" s="155"/>
    </row>
    <row r="272" spans="1:13" s="225" customFormat="1" ht="36" x14ac:dyDescent="0.25">
      <c r="A272" s="159">
        <v>7220</v>
      </c>
      <c r="B272" s="71" t="s">
        <v>280</v>
      </c>
      <c r="C272" s="201">
        <f>SUM(D272:G272)</f>
        <v>0</v>
      </c>
      <c r="D272" s="160">
        <f>SUM(D273:D274)</f>
        <v>0</v>
      </c>
      <c r="E272" s="160">
        <f>SUM(E273:E274)</f>
        <v>0</v>
      </c>
      <c r="F272" s="160">
        <f>SUM(F273:F274)</f>
        <v>0</v>
      </c>
      <c r="G272" s="160">
        <f>SUM(G273:G274)</f>
        <v>0</v>
      </c>
      <c r="H272" s="72">
        <f>SUM(I272:L272)</f>
        <v>0</v>
      </c>
      <c r="I272" s="160">
        <f>SUM(I273:I274)</f>
        <v>0</v>
      </c>
      <c r="J272" s="160">
        <f>SUM(J273:J274)</f>
        <v>0</v>
      </c>
      <c r="K272" s="160">
        <f>SUM(K273:K274)</f>
        <v>0</v>
      </c>
      <c r="L272" s="162">
        <f>SUM(L273:L274)</f>
        <v>0</v>
      </c>
    </row>
    <row r="273" spans="1:12" s="225" customFormat="1" ht="36" x14ac:dyDescent="0.25">
      <c r="A273" s="44">
        <v>7221</v>
      </c>
      <c r="B273" s="71" t="s">
        <v>281</v>
      </c>
      <c r="C273" s="201">
        <f t="shared" si="36"/>
        <v>0</v>
      </c>
      <c r="D273" s="74"/>
      <c r="E273" s="74"/>
      <c r="F273" s="74"/>
      <c r="G273" s="157"/>
      <c r="H273" s="72">
        <f t="shared" si="37"/>
        <v>0</v>
      </c>
      <c r="I273" s="74"/>
      <c r="J273" s="74"/>
      <c r="K273" s="74"/>
      <c r="L273" s="158"/>
    </row>
    <row r="274" spans="1:12" s="225" customFormat="1" ht="36" x14ac:dyDescent="0.25">
      <c r="A274" s="44">
        <v>7222</v>
      </c>
      <c r="B274" s="71" t="s">
        <v>282</v>
      </c>
      <c r="C274" s="201">
        <f t="shared" si="36"/>
        <v>0</v>
      </c>
      <c r="D274" s="74"/>
      <c r="E274" s="74"/>
      <c r="F274" s="74"/>
      <c r="G274" s="157"/>
      <c r="H274" s="72">
        <f t="shared" si="37"/>
        <v>0</v>
      </c>
      <c r="I274" s="74"/>
      <c r="J274" s="74"/>
      <c r="K274" s="74"/>
      <c r="L274" s="158"/>
    </row>
    <row r="275" spans="1:12" ht="24" x14ac:dyDescent="0.25">
      <c r="A275" s="159">
        <v>7230</v>
      </c>
      <c r="B275" s="71" t="s">
        <v>283</v>
      </c>
      <c r="C275" s="201">
        <f t="shared" si="36"/>
        <v>0</v>
      </c>
      <c r="D275" s="74"/>
      <c r="E275" s="74"/>
      <c r="F275" s="74"/>
      <c r="G275" s="157"/>
      <c r="H275" s="72">
        <f t="shared" si="37"/>
        <v>0</v>
      </c>
      <c r="I275" s="74"/>
      <c r="J275" s="74"/>
      <c r="K275" s="74"/>
      <c r="L275" s="158"/>
    </row>
    <row r="276" spans="1:12" ht="24" x14ac:dyDescent="0.25">
      <c r="A276" s="159">
        <v>7240</v>
      </c>
      <c r="B276" s="71" t="s">
        <v>284</v>
      </c>
      <c r="C276" s="201">
        <f t="shared" si="36"/>
        <v>0</v>
      </c>
      <c r="D276" s="160">
        <f>SUM(D277:D279)</f>
        <v>0</v>
      </c>
      <c r="E276" s="160">
        <f t="shared" ref="E276:G276" si="38">SUM(E277:E279)</f>
        <v>0</v>
      </c>
      <c r="F276" s="160">
        <f t="shared" si="38"/>
        <v>0</v>
      </c>
      <c r="G276" s="161">
        <f t="shared" si="38"/>
        <v>0</v>
      </c>
      <c r="H276" s="72">
        <f t="shared" si="37"/>
        <v>0</v>
      </c>
      <c r="I276" s="160">
        <f t="shared" ref="I276:L276" si="39">SUM(I277:I279)</f>
        <v>0</v>
      </c>
      <c r="J276" s="160">
        <f t="shared" si="39"/>
        <v>0</v>
      </c>
      <c r="K276" s="160">
        <f>SUM(K277:K279)</f>
        <v>0</v>
      </c>
      <c r="L276" s="162">
        <f t="shared" si="39"/>
        <v>0</v>
      </c>
    </row>
    <row r="277" spans="1:12" ht="48" x14ac:dyDescent="0.25">
      <c r="A277" s="44">
        <v>7245</v>
      </c>
      <c r="B277" s="71" t="s">
        <v>285</v>
      </c>
      <c r="C277" s="201">
        <f t="shared" si="36"/>
        <v>0</v>
      </c>
      <c r="D277" s="74"/>
      <c r="E277" s="74"/>
      <c r="F277" s="74"/>
      <c r="G277" s="157"/>
      <c r="H277" s="72">
        <f t="shared" si="37"/>
        <v>0</v>
      </c>
      <c r="I277" s="74"/>
      <c r="J277" s="74"/>
      <c r="K277" s="74"/>
      <c r="L277" s="158"/>
    </row>
    <row r="278" spans="1:12" ht="84.75" customHeight="1" x14ac:dyDescent="0.25">
      <c r="A278" s="44">
        <v>7246</v>
      </c>
      <c r="B278" s="71" t="s">
        <v>286</v>
      </c>
      <c r="C278" s="201">
        <f t="shared" si="36"/>
        <v>0</v>
      </c>
      <c r="D278" s="74"/>
      <c r="E278" s="74"/>
      <c r="F278" s="74"/>
      <c r="G278" s="157"/>
      <c r="H278" s="72">
        <f t="shared" si="37"/>
        <v>0</v>
      </c>
      <c r="I278" s="74"/>
      <c r="J278" s="74"/>
      <c r="K278" s="74"/>
      <c r="L278" s="158"/>
    </row>
    <row r="279" spans="1:12" ht="36" x14ac:dyDescent="0.25">
      <c r="A279" s="44">
        <v>7247</v>
      </c>
      <c r="B279" s="71" t="s">
        <v>287</v>
      </c>
      <c r="C279" s="201">
        <f t="shared" si="36"/>
        <v>0</v>
      </c>
      <c r="D279" s="74"/>
      <c r="E279" s="74"/>
      <c r="F279" s="74"/>
      <c r="G279" s="157"/>
      <c r="H279" s="72">
        <f t="shared" si="37"/>
        <v>0</v>
      </c>
      <c r="I279" s="74"/>
      <c r="J279" s="74"/>
      <c r="K279" s="74"/>
      <c r="L279" s="158"/>
    </row>
    <row r="280" spans="1:12" ht="24" x14ac:dyDescent="0.25">
      <c r="A280" s="168">
        <v>7260</v>
      </c>
      <c r="B280" s="65" t="s">
        <v>288</v>
      </c>
      <c r="C280" s="205">
        <f t="shared" si="36"/>
        <v>0</v>
      </c>
      <c r="D280" s="68"/>
      <c r="E280" s="68"/>
      <c r="F280" s="68"/>
      <c r="G280" s="154"/>
      <c r="H280" s="66">
        <f t="shared" si="37"/>
        <v>0</v>
      </c>
      <c r="I280" s="68"/>
      <c r="J280" s="68"/>
      <c r="K280" s="68"/>
      <c r="L280" s="155"/>
    </row>
    <row r="281" spans="1:12" x14ac:dyDescent="0.25">
      <c r="A281" s="108">
        <v>7700</v>
      </c>
      <c r="B281" s="85" t="s">
        <v>289</v>
      </c>
      <c r="C281" s="86">
        <f t="shared" si="36"/>
        <v>0</v>
      </c>
      <c r="D281" s="226">
        <f>D282</f>
        <v>0</v>
      </c>
      <c r="E281" s="226">
        <f t="shared" ref="E281:G281" si="40">E282</f>
        <v>0</v>
      </c>
      <c r="F281" s="226">
        <f t="shared" si="40"/>
        <v>0</v>
      </c>
      <c r="G281" s="227">
        <f t="shared" si="40"/>
        <v>0</v>
      </c>
      <c r="H281" s="86">
        <f t="shared" si="37"/>
        <v>0</v>
      </c>
      <c r="I281" s="226">
        <f t="shared" ref="I281:L281" si="41">I282</f>
        <v>0</v>
      </c>
      <c r="J281" s="226">
        <f t="shared" si="41"/>
        <v>0</v>
      </c>
      <c r="K281" s="226">
        <f t="shared" si="41"/>
        <v>0</v>
      </c>
      <c r="L281" s="228">
        <f t="shared" si="41"/>
        <v>0</v>
      </c>
    </row>
    <row r="282" spans="1:12" x14ac:dyDescent="0.25">
      <c r="A282" s="150">
        <v>7720</v>
      </c>
      <c r="B282" s="65" t="s">
        <v>290</v>
      </c>
      <c r="C282" s="79">
        <f t="shared" si="36"/>
        <v>0</v>
      </c>
      <c r="D282" s="81"/>
      <c r="E282" s="81"/>
      <c r="F282" s="81"/>
      <c r="G282" s="229"/>
      <c r="H282" s="79">
        <f t="shared" si="37"/>
        <v>0</v>
      </c>
      <c r="I282" s="81"/>
      <c r="J282" s="81"/>
      <c r="K282" s="81"/>
      <c r="L282" s="230"/>
    </row>
    <row r="283" spans="1:12" x14ac:dyDescent="0.25">
      <c r="A283" s="174"/>
      <c r="B283" s="71" t="s">
        <v>291</v>
      </c>
      <c r="C283" s="201">
        <f t="shared" si="36"/>
        <v>0</v>
      </c>
      <c r="D283" s="160">
        <f>SUM(D284:D285)</f>
        <v>0</v>
      </c>
      <c r="E283" s="160">
        <f>SUM(E284:E285)</f>
        <v>0</v>
      </c>
      <c r="F283" s="160">
        <f>SUM(F284:F285)</f>
        <v>0</v>
      </c>
      <c r="G283" s="161">
        <f>SUM(G284:G285)</f>
        <v>0</v>
      </c>
      <c r="H283" s="72">
        <f t="shared" si="37"/>
        <v>0</v>
      </c>
      <c r="I283" s="160">
        <f>SUM(I284:I285)</f>
        <v>0</v>
      </c>
      <c r="J283" s="160">
        <f>SUM(J284:J285)</f>
        <v>0</v>
      </c>
      <c r="K283" s="160">
        <f>SUM(K284:K285)</f>
        <v>0</v>
      </c>
      <c r="L283" s="162">
        <f>SUM(L284:L285)</f>
        <v>0</v>
      </c>
    </row>
    <row r="284" spans="1:12" x14ac:dyDescent="0.25">
      <c r="A284" s="174" t="s">
        <v>292</v>
      </c>
      <c r="B284" s="44" t="s">
        <v>293</v>
      </c>
      <c r="C284" s="201">
        <f t="shared" si="36"/>
        <v>0</v>
      </c>
      <c r="D284" s="74"/>
      <c r="E284" s="74"/>
      <c r="F284" s="74"/>
      <c r="G284" s="157"/>
      <c r="H284" s="72">
        <f t="shared" si="37"/>
        <v>0</v>
      </c>
      <c r="I284" s="74"/>
      <c r="J284" s="74"/>
      <c r="K284" s="74"/>
      <c r="L284" s="158"/>
    </row>
    <row r="285" spans="1:12" ht="24" x14ac:dyDescent="0.25">
      <c r="A285" s="174" t="s">
        <v>294</v>
      </c>
      <c r="B285" s="231" t="s">
        <v>295</v>
      </c>
      <c r="C285" s="205">
        <f t="shared" si="36"/>
        <v>0</v>
      </c>
      <c r="D285" s="68"/>
      <c r="E285" s="68"/>
      <c r="F285" s="68"/>
      <c r="G285" s="154"/>
      <c r="H285" s="66">
        <f t="shared" si="37"/>
        <v>0</v>
      </c>
      <c r="I285" s="68"/>
      <c r="J285" s="68"/>
      <c r="K285" s="68"/>
      <c r="L285" s="155"/>
    </row>
    <row r="286" spans="1:12" ht="12.75" thickBot="1" x14ac:dyDescent="0.3">
      <c r="A286" s="232"/>
      <c r="B286" s="232" t="s">
        <v>296</v>
      </c>
      <c r="C286" s="233">
        <f t="shared" ref="C286:L286" si="42">SUM(C283,C269,C230,C195,C187,C173,C75,C53)</f>
        <v>623950</v>
      </c>
      <c r="D286" s="233">
        <f t="shared" si="42"/>
        <v>567919</v>
      </c>
      <c r="E286" s="233">
        <f t="shared" si="42"/>
        <v>50484</v>
      </c>
      <c r="F286" s="233">
        <f t="shared" si="42"/>
        <v>5547</v>
      </c>
      <c r="G286" s="234">
        <f t="shared" si="42"/>
        <v>0</v>
      </c>
      <c r="H286" s="235">
        <f t="shared" si="42"/>
        <v>632762</v>
      </c>
      <c r="I286" s="233">
        <f t="shared" si="42"/>
        <v>576761</v>
      </c>
      <c r="J286" s="233">
        <f t="shared" si="42"/>
        <v>50688</v>
      </c>
      <c r="K286" s="233">
        <f t="shared" si="42"/>
        <v>5313</v>
      </c>
      <c r="L286" s="236">
        <f t="shared" si="42"/>
        <v>0</v>
      </c>
    </row>
    <row r="287" spans="1:12" s="24" customFormat="1" ht="13.5" thickTop="1" thickBot="1" x14ac:dyDescent="0.3">
      <c r="A287" s="601" t="s">
        <v>297</v>
      </c>
      <c r="B287" s="602"/>
      <c r="C287" s="237">
        <f>SUM(D287:G287)</f>
        <v>0</v>
      </c>
      <c r="D287" s="238">
        <f>SUM(D24,D25,D41)-D51</f>
        <v>0</v>
      </c>
      <c r="E287" s="238">
        <f>SUM(E24,E25,E41)-E51</f>
        <v>0</v>
      </c>
      <c r="F287" s="238">
        <f>(F26+F43)-F51</f>
        <v>0</v>
      </c>
      <c r="G287" s="239">
        <f>G45-G51</f>
        <v>0</v>
      </c>
      <c r="H287" s="237">
        <f>SUM(I287:L287)</f>
        <v>0</v>
      </c>
      <c r="I287" s="238">
        <f>SUM(I24,I25,I41)-I51</f>
        <v>0</v>
      </c>
      <c r="J287" s="238">
        <f>SUM(J24,J25,J41)-J51</f>
        <v>0</v>
      </c>
      <c r="K287" s="238">
        <f>(K26+K43)-K51</f>
        <v>0</v>
      </c>
      <c r="L287" s="240">
        <f>L45-L51</f>
        <v>0</v>
      </c>
    </row>
    <row r="288" spans="1:12" s="24" customFormat="1" ht="12.75" thickTop="1" x14ac:dyDescent="0.25">
      <c r="A288" s="620" t="s">
        <v>298</v>
      </c>
      <c r="B288" s="621"/>
      <c r="C288" s="241">
        <f t="shared" ref="C288:L288" si="43">SUM(C289,C290)-C297+C298</f>
        <v>0</v>
      </c>
      <c r="D288" s="242">
        <f t="shared" si="43"/>
        <v>0</v>
      </c>
      <c r="E288" s="242">
        <f t="shared" si="43"/>
        <v>0</v>
      </c>
      <c r="F288" s="242">
        <f t="shared" si="43"/>
        <v>0</v>
      </c>
      <c r="G288" s="243">
        <f t="shared" si="43"/>
        <v>0</v>
      </c>
      <c r="H288" s="244">
        <f t="shared" si="43"/>
        <v>0</v>
      </c>
      <c r="I288" s="242">
        <f t="shared" si="43"/>
        <v>0</v>
      </c>
      <c r="J288" s="242">
        <f t="shared" si="43"/>
        <v>0</v>
      </c>
      <c r="K288" s="242">
        <f t="shared" si="43"/>
        <v>0</v>
      </c>
      <c r="L288" s="245">
        <f t="shared" si="43"/>
        <v>0</v>
      </c>
    </row>
    <row r="289" spans="1:12" s="24" customFormat="1" ht="12.75" thickBot="1" x14ac:dyDescent="0.3">
      <c r="A289" s="126" t="s">
        <v>299</v>
      </c>
      <c r="B289" s="126" t="s">
        <v>300</v>
      </c>
      <c r="C289" s="246">
        <f t="shared" ref="C289:L289" si="44">C21-C283</f>
        <v>0</v>
      </c>
      <c r="D289" s="128">
        <f t="shared" si="44"/>
        <v>0</v>
      </c>
      <c r="E289" s="128">
        <f t="shared" si="44"/>
        <v>0</v>
      </c>
      <c r="F289" s="128">
        <f t="shared" si="44"/>
        <v>0</v>
      </c>
      <c r="G289" s="129">
        <f t="shared" si="44"/>
        <v>0</v>
      </c>
      <c r="H289" s="247">
        <f t="shared" si="44"/>
        <v>0</v>
      </c>
      <c r="I289" s="128">
        <f t="shared" si="44"/>
        <v>0</v>
      </c>
      <c r="J289" s="128">
        <f t="shared" si="44"/>
        <v>0</v>
      </c>
      <c r="K289" s="128">
        <f t="shared" si="44"/>
        <v>0</v>
      </c>
      <c r="L289" s="130">
        <f t="shared" si="44"/>
        <v>0</v>
      </c>
    </row>
    <row r="290" spans="1:12" s="24" customFormat="1" ht="12.75" thickTop="1" x14ac:dyDescent="0.25">
      <c r="A290" s="248" t="s">
        <v>301</v>
      </c>
      <c r="B290" s="248" t="s">
        <v>302</v>
      </c>
      <c r="C290" s="241">
        <f t="shared" ref="C290:L290" si="45">SUM(C291,C293,C295)-SUM(C292,C294,C296)</f>
        <v>0</v>
      </c>
      <c r="D290" s="242">
        <f t="shared" si="45"/>
        <v>0</v>
      </c>
      <c r="E290" s="242">
        <f t="shared" si="45"/>
        <v>0</v>
      </c>
      <c r="F290" s="242">
        <f t="shared" si="45"/>
        <v>0</v>
      </c>
      <c r="G290" s="249">
        <f t="shared" si="45"/>
        <v>0</v>
      </c>
      <c r="H290" s="244">
        <f t="shared" si="45"/>
        <v>0</v>
      </c>
      <c r="I290" s="242">
        <f t="shared" si="45"/>
        <v>0</v>
      </c>
      <c r="J290" s="242">
        <f t="shared" si="45"/>
        <v>0</v>
      </c>
      <c r="K290" s="242">
        <f t="shared" si="45"/>
        <v>0</v>
      </c>
      <c r="L290" s="245">
        <f t="shared" si="45"/>
        <v>0</v>
      </c>
    </row>
    <row r="291" spans="1:12" x14ac:dyDescent="0.25">
      <c r="A291" s="250" t="s">
        <v>303</v>
      </c>
      <c r="B291" s="116" t="s">
        <v>304</v>
      </c>
      <c r="C291" s="79">
        <f t="shared" ref="C291:C296" si="46">SUM(D291:G291)</f>
        <v>0</v>
      </c>
      <c r="D291" s="81"/>
      <c r="E291" s="81"/>
      <c r="F291" s="81"/>
      <c r="G291" s="229"/>
      <c r="H291" s="79">
        <f t="shared" ref="H291:H296" si="47">SUM(I291:L291)</f>
        <v>0</v>
      </c>
      <c r="I291" s="81"/>
      <c r="J291" s="81"/>
      <c r="K291" s="81"/>
      <c r="L291" s="230"/>
    </row>
    <row r="292" spans="1:12" ht="24" x14ac:dyDescent="0.25">
      <c r="A292" s="174" t="s">
        <v>305</v>
      </c>
      <c r="B292" s="43" t="s">
        <v>306</v>
      </c>
      <c r="C292" s="72">
        <f t="shared" si="46"/>
        <v>0</v>
      </c>
      <c r="D292" s="74"/>
      <c r="E292" s="74"/>
      <c r="F292" s="74"/>
      <c r="G292" s="157"/>
      <c r="H292" s="72">
        <f t="shared" si="47"/>
        <v>0</v>
      </c>
      <c r="I292" s="74"/>
      <c r="J292" s="74"/>
      <c r="K292" s="74"/>
      <c r="L292" s="158"/>
    </row>
    <row r="293" spans="1:12" x14ac:dyDescent="0.25">
      <c r="A293" s="174" t="s">
        <v>307</v>
      </c>
      <c r="B293" s="43" t="s">
        <v>308</v>
      </c>
      <c r="C293" s="72">
        <f t="shared" si="46"/>
        <v>0</v>
      </c>
      <c r="D293" s="74"/>
      <c r="E293" s="74"/>
      <c r="F293" s="74"/>
      <c r="G293" s="157"/>
      <c r="H293" s="72">
        <f t="shared" si="47"/>
        <v>0</v>
      </c>
      <c r="I293" s="74"/>
      <c r="J293" s="74"/>
      <c r="K293" s="74"/>
      <c r="L293" s="158"/>
    </row>
    <row r="294" spans="1:12" ht="24" x14ac:dyDescent="0.25">
      <c r="A294" s="174" t="s">
        <v>309</v>
      </c>
      <c r="B294" s="43" t="s">
        <v>310</v>
      </c>
      <c r="C294" s="72">
        <f t="shared" si="46"/>
        <v>0</v>
      </c>
      <c r="D294" s="74"/>
      <c r="E294" s="74"/>
      <c r="F294" s="74"/>
      <c r="G294" s="157"/>
      <c r="H294" s="72">
        <f t="shared" si="47"/>
        <v>0</v>
      </c>
      <c r="I294" s="74"/>
      <c r="J294" s="74"/>
      <c r="K294" s="74"/>
      <c r="L294" s="158"/>
    </row>
    <row r="295" spans="1:12" x14ac:dyDescent="0.25">
      <c r="A295" s="174" t="s">
        <v>311</v>
      </c>
      <c r="B295" s="43" t="s">
        <v>312</v>
      </c>
      <c r="C295" s="72">
        <f t="shared" si="46"/>
        <v>0</v>
      </c>
      <c r="D295" s="74"/>
      <c r="E295" s="74"/>
      <c r="F295" s="74"/>
      <c r="G295" s="157"/>
      <c r="H295" s="72">
        <f t="shared" si="47"/>
        <v>0</v>
      </c>
      <c r="I295" s="74"/>
      <c r="J295" s="74"/>
      <c r="K295" s="74"/>
      <c r="L295" s="158"/>
    </row>
    <row r="296" spans="1:12" ht="24.75" thickBot="1" x14ac:dyDescent="0.3">
      <c r="A296" s="251" t="s">
        <v>313</v>
      </c>
      <c r="B296" s="252" t="s">
        <v>314</v>
      </c>
      <c r="C296" s="185">
        <f t="shared" si="46"/>
        <v>0</v>
      </c>
      <c r="D296" s="189"/>
      <c r="E296" s="189"/>
      <c r="F296" s="189"/>
      <c r="G296" s="253"/>
      <c r="H296" s="185">
        <f t="shared" si="47"/>
        <v>0</v>
      </c>
      <c r="I296" s="189"/>
      <c r="J296" s="189"/>
      <c r="K296" s="189"/>
      <c r="L296" s="191"/>
    </row>
    <row r="297" spans="1:12" s="24" customFormat="1" ht="13.5" thickTop="1" thickBot="1" x14ac:dyDescent="0.3">
      <c r="A297" s="254" t="s">
        <v>315</v>
      </c>
      <c r="B297" s="254" t="s">
        <v>316</v>
      </c>
      <c r="C297" s="255">
        <f>SUM(D297:G297)</f>
        <v>0</v>
      </c>
      <c r="D297" s="256"/>
      <c r="E297" s="256"/>
      <c r="F297" s="256"/>
      <c r="G297" s="257"/>
      <c r="H297" s="255">
        <f>SUM(I297:L297)</f>
        <v>0</v>
      </c>
      <c r="I297" s="256"/>
      <c r="J297" s="256"/>
      <c r="K297" s="256"/>
      <c r="L297" s="258"/>
    </row>
    <row r="298" spans="1:12" s="24" customFormat="1" ht="48.75" thickTop="1" x14ac:dyDescent="0.25">
      <c r="A298" s="248" t="s">
        <v>317</v>
      </c>
      <c r="B298" s="259" t="s">
        <v>318</v>
      </c>
      <c r="C298" s="260">
        <f>SUM(D298:G298)</f>
        <v>0</v>
      </c>
      <c r="D298" s="177"/>
      <c r="E298" s="177"/>
      <c r="F298" s="177"/>
      <c r="G298" s="178"/>
      <c r="H298" s="260">
        <f>SUM(I298:L298)</f>
        <v>0</v>
      </c>
      <c r="I298" s="177"/>
      <c r="J298" s="177"/>
      <c r="K298" s="177"/>
      <c r="L298" s="179"/>
    </row>
    <row r="299" spans="1:12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</row>
    <row r="300" spans="1:12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</row>
    <row r="301" spans="1:12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</row>
    <row r="302" spans="1:12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</row>
    <row r="303" spans="1:12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</row>
    <row r="304" spans="1:12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</row>
    <row r="305" spans="1:12" x14ac:dyDescent="0.2">
      <c r="A305" s="1"/>
      <c r="B305" s="1"/>
      <c r="C305" s="261"/>
      <c r="D305" s="1"/>
      <c r="E305" s="1"/>
      <c r="F305" s="1"/>
      <c r="G305" s="1"/>
      <c r="H305" s="1"/>
      <c r="I305" s="1"/>
      <c r="J305" s="1"/>
      <c r="K305" s="1"/>
      <c r="L305" s="1"/>
    </row>
    <row r="306" spans="1:12" x14ac:dyDescent="0.2">
      <c r="A306" s="1"/>
      <c r="B306" s="1"/>
      <c r="C306" s="261"/>
      <c r="D306" s="1"/>
      <c r="E306" s="1"/>
      <c r="F306" s="1"/>
      <c r="G306" s="1"/>
      <c r="H306" s="1"/>
      <c r="I306" s="1"/>
      <c r="J306" s="1"/>
      <c r="K306" s="1"/>
      <c r="L306" s="1"/>
    </row>
    <row r="307" spans="1:12" x14ac:dyDescent="0.2">
      <c r="A307" s="1"/>
      <c r="B307" s="1"/>
      <c r="C307" s="261"/>
      <c r="D307" s="1"/>
      <c r="E307" s="1"/>
      <c r="F307" s="1"/>
      <c r="G307" s="1"/>
      <c r="H307" s="1"/>
      <c r="I307" s="1"/>
      <c r="J307" s="1"/>
      <c r="K307" s="1"/>
      <c r="L307" s="1"/>
    </row>
    <row r="308" spans="1:12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</row>
    <row r="309" spans="1:12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</row>
    <row r="310" spans="1:12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</row>
    <row r="311" spans="1:12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</row>
    <row r="312" spans="1:12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</row>
    <row r="313" spans="1:12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</row>
    <row r="314" spans="1:12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</row>
    <row r="315" spans="1:12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</row>
    <row r="316" spans="1:12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</row>
  </sheetData>
  <sheetProtection formatCells="0" formatColumns="0" formatRows="0"/>
  <autoFilter ref="A18:L298"/>
  <mergeCells count="29">
    <mergeCell ref="A288:B288"/>
    <mergeCell ref="H16:H17"/>
    <mergeCell ref="I16:I17"/>
    <mergeCell ref="J16:J17"/>
    <mergeCell ref="K16:K17"/>
    <mergeCell ref="L16:L17"/>
    <mergeCell ref="A287:B287"/>
    <mergeCell ref="C13:L13"/>
    <mergeCell ref="A15:A17"/>
    <mergeCell ref="B15:B17"/>
    <mergeCell ref="C15:G15"/>
    <mergeCell ref="H15:L15"/>
    <mergeCell ref="C16:C17"/>
    <mergeCell ref="D16:D17"/>
    <mergeCell ref="E16:E17"/>
    <mergeCell ref="F16:F17"/>
    <mergeCell ref="G16:G17"/>
    <mergeCell ref="C12:L12"/>
    <mergeCell ref="A1:L1"/>
    <mergeCell ref="A2:L2"/>
    <mergeCell ref="C3:L3"/>
    <mergeCell ref="C4:L4"/>
    <mergeCell ref="C5:L5"/>
    <mergeCell ref="C6:L6"/>
    <mergeCell ref="C7:L7"/>
    <mergeCell ref="C8:L8"/>
    <mergeCell ref="C9:L9"/>
    <mergeCell ref="C10:L10"/>
    <mergeCell ref="C11:L11"/>
  </mergeCells>
  <pageMargins left="0.78740157480314965" right="0.39370078740157483" top="0.39370078740157483" bottom="0.39370078740157483" header="0.23622047244094491" footer="0.19685039370078741"/>
  <pageSetup paperSize="9" scale="70" orientation="portrait" r:id="rId1"/>
  <headerFooter>
    <oddHeader xml:space="preserve">&amp;C                               </oddHeader>
    <oddFooter>&amp;L&amp;D, &amp;T&amp;R&amp;"Times New Roman,Regular"&amp;10&amp;P (&amp;N)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M316"/>
  <sheetViews>
    <sheetView showGridLines="0" view="pageLayout" zoomScaleNormal="100" workbookViewId="0">
      <selection activeCell="C6" sqref="C6:L6"/>
    </sheetView>
  </sheetViews>
  <sheetFormatPr defaultColWidth="9.140625" defaultRowHeight="12" x14ac:dyDescent="0.25"/>
  <cols>
    <col min="1" max="1" width="10.85546875" style="262" customWidth="1"/>
    <col min="2" max="2" width="28" style="262" customWidth="1"/>
    <col min="3" max="3" width="9.7109375" style="262" customWidth="1"/>
    <col min="4" max="4" width="9.5703125" style="262" customWidth="1"/>
    <col min="5" max="6" width="8.7109375" style="262" customWidth="1"/>
    <col min="7" max="7" width="8.28515625" style="262" customWidth="1"/>
    <col min="8" max="11" width="8.7109375" style="262" customWidth="1"/>
    <col min="12" max="12" width="7.5703125" style="262" customWidth="1"/>
    <col min="13" max="13" width="0" style="1" hidden="1" customWidth="1"/>
    <col min="14" max="16384" width="9.140625" style="1"/>
  </cols>
  <sheetData>
    <row r="1" spans="1:12" x14ac:dyDescent="0.25">
      <c r="A1" s="591" t="s">
        <v>327</v>
      </c>
      <c r="B1" s="591"/>
      <c r="C1" s="591"/>
      <c r="D1" s="591"/>
      <c r="E1" s="591"/>
      <c r="F1" s="591"/>
      <c r="G1" s="591"/>
      <c r="H1" s="591"/>
      <c r="I1" s="591"/>
      <c r="J1" s="591"/>
      <c r="K1" s="591"/>
      <c r="L1" s="591"/>
    </row>
    <row r="2" spans="1:12" ht="35.25" customHeight="1" x14ac:dyDescent="0.25">
      <c r="A2" s="592" t="s">
        <v>1</v>
      </c>
      <c r="B2" s="593"/>
      <c r="C2" s="593"/>
      <c r="D2" s="593"/>
      <c r="E2" s="593"/>
      <c r="F2" s="593"/>
      <c r="G2" s="593"/>
      <c r="H2" s="593"/>
      <c r="I2" s="593"/>
      <c r="J2" s="593"/>
      <c r="K2" s="593"/>
      <c r="L2" s="594"/>
    </row>
    <row r="3" spans="1:12" ht="12.75" customHeight="1" x14ac:dyDescent="0.25">
      <c r="A3" s="2" t="s">
        <v>2</v>
      </c>
      <c r="B3" s="3"/>
      <c r="C3" s="595" t="s">
        <v>3</v>
      </c>
      <c r="D3" s="595"/>
      <c r="E3" s="595"/>
      <c r="F3" s="595"/>
      <c r="G3" s="595"/>
      <c r="H3" s="595"/>
      <c r="I3" s="595"/>
      <c r="J3" s="595"/>
      <c r="K3" s="595"/>
      <c r="L3" s="596"/>
    </row>
    <row r="4" spans="1:12" ht="12.75" customHeight="1" x14ac:dyDescent="0.25">
      <c r="A4" s="2" t="s">
        <v>4</v>
      </c>
      <c r="B4" s="3"/>
      <c r="C4" s="595" t="s">
        <v>5</v>
      </c>
      <c r="D4" s="595"/>
      <c r="E4" s="595"/>
      <c r="F4" s="595"/>
      <c r="G4" s="595"/>
      <c r="H4" s="595"/>
      <c r="I4" s="595"/>
      <c r="J4" s="595"/>
      <c r="K4" s="595"/>
      <c r="L4" s="596"/>
    </row>
    <row r="5" spans="1:12" ht="12.75" customHeight="1" x14ac:dyDescent="0.25">
      <c r="A5" s="4" t="s">
        <v>6</v>
      </c>
      <c r="B5" s="5"/>
      <c r="C5" s="589" t="s">
        <v>7</v>
      </c>
      <c r="D5" s="589"/>
      <c r="E5" s="589"/>
      <c r="F5" s="589"/>
      <c r="G5" s="589"/>
      <c r="H5" s="589"/>
      <c r="I5" s="589"/>
      <c r="J5" s="589"/>
      <c r="K5" s="589"/>
      <c r="L5" s="590"/>
    </row>
    <row r="6" spans="1:12" ht="12.75" customHeight="1" x14ac:dyDescent="0.25">
      <c r="A6" s="4" t="s">
        <v>8</v>
      </c>
      <c r="B6" s="5"/>
      <c r="C6" s="589" t="s">
        <v>325</v>
      </c>
      <c r="D6" s="589"/>
      <c r="E6" s="589"/>
      <c r="F6" s="589"/>
      <c r="G6" s="589"/>
      <c r="H6" s="589"/>
      <c r="I6" s="589"/>
      <c r="J6" s="589"/>
      <c r="K6" s="589"/>
      <c r="L6" s="590"/>
    </row>
    <row r="7" spans="1:12" x14ac:dyDescent="0.25">
      <c r="A7" s="4" t="s">
        <v>10</v>
      </c>
      <c r="B7" s="5"/>
      <c r="C7" s="595" t="s">
        <v>328</v>
      </c>
      <c r="D7" s="595"/>
      <c r="E7" s="595"/>
      <c r="F7" s="595"/>
      <c r="G7" s="595"/>
      <c r="H7" s="595"/>
      <c r="I7" s="595"/>
      <c r="J7" s="595"/>
      <c r="K7" s="595"/>
      <c r="L7" s="596"/>
    </row>
    <row r="8" spans="1:12" ht="12.75" customHeight="1" x14ac:dyDescent="0.25">
      <c r="A8" s="6" t="s">
        <v>12</v>
      </c>
      <c r="B8" s="5"/>
      <c r="C8" s="597"/>
      <c r="D8" s="597"/>
      <c r="E8" s="597"/>
      <c r="F8" s="597"/>
      <c r="G8" s="597"/>
      <c r="H8" s="597"/>
      <c r="I8" s="597"/>
      <c r="J8" s="597"/>
      <c r="K8" s="597"/>
      <c r="L8" s="598"/>
    </row>
    <row r="9" spans="1:12" ht="12.75" customHeight="1" x14ac:dyDescent="0.25">
      <c r="A9" s="4"/>
      <c r="B9" s="5" t="s">
        <v>13</v>
      </c>
      <c r="C9" s="589" t="s">
        <v>14</v>
      </c>
      <c r="D9" s="589"/>
      <c r="E9" s="589"/>
      <c r="F9" s="589"/>
      <c r="G9" s="589"/>
      <c r="H9" s="589"/>
      <c r="I9" s="589"/>
      <c r="J9" s="589"/>
      <c r="K9" s="589"/>
      <c r="L9" s="590"/>
    </row>
    <row r="10" spans="1:12" ht="12.75" customHeight="1" x14ac:dyDescent="0.25">
      <c r="A10" s="4"/>
      <c r="B10" s="5" t="s">
        <v>15</v>
      </c>
      <c r="C10" s="589"/>
      <c r="D10" s="589"/>
      <c r="E10" s="589"/>
      <c r="F10" s="589"/>
      <c r="G10" s="589"/>
      <c r="H10" s="589"/>
      <c r="I10" s="589"/>
      <c r="J10" s="589"/>
      <c r="K10" s="589"/>
      <c r="L10" s="590"/>
    </row>
    <row r="11" spans="1:12" ht="12.75" customHeight="1" x14ac:dyDescent="0.25">
      <c r="A11" s="4"/>
      <c r="B11" s="5" t="s">
        <v>16</v>
      </c>
      <c r="C11" s="597"/>
      <c r="D11" s="597"/>
      <c r="E11" s="597"/>
      <c r="F11" s="597"/>
      <c r="G11" s="597"/>
      <c r="H11" s="597"/>
      <c r="I11" s="597"/>
      <c r="J11" s="597"/>
      <c r="K11" s="597"/>
      <c r="L11" s="598"/>
    </row>
    <row r="12" spans="1:12" ht="12.75" customHeight="1" x14ac:dyDescent="0.25">
      <c r="A12" s="4"/>
      <c r="B12" s="5" t="s">
        <v>17</v>
      </c>
      <c r="C12" s="589"/>
      <c r="D12" s="589"/>
      <c r="E12" s="589"/>
      <c r="F12" s="589"/>
      <c r="G12" s="589"/>
      <c r="H12" s="589"/>
      <c r="I12" s="589"/>
      <c r="J12" s="589"/>
      <c r="K12" s="589"/>
      <c r="L12" s="590"/>
    </row>
    <row r="13" spans="1:12" ht="12.75" customHeight="1" x14ac:dyDescent="0.25">
      <c r="A13" s="4"/>
      <c r="B13" s="5" t="s">
        <v>18</v>
      </c>
      <c r="C13" s="589"/>
      <c r="D13" s="589"/>
      <c r="E13" s="589"/>
      <c r="F13" s="589"/>
      <c r="G13" s="589"/>
      <c r="H13" s="589"/>
      <c r="I13" s="589"/>
      <c r="J13" s="589"/>
      <c r="K13" s="589"/>
      <c r="L13" s="590"/>
    </row>
    <row r="14" spans="1:12" ht="12.75" customHeight="1" x14ac:dyDescent="0.25">
      <c r="A14" s="7"/>
      <c r="B14" s="8"/>
      <c r="C14" s="9"/>
      <c r="D14" s="9"/>
      <c r="E14" s="9"/>
      <c r="F14" s="9"/>
      <c r="G14" s="9"/>
      <c r="H14" s="9"/>
      <c r="I14" s="9"/>
      <c r="J14" s="9"/>
      <c r="K14" s="9"/>
      <c r="L14" s="10"/>
    </row>
    <row r="15" spans="1:12" s="11" customFormat="1" ht="12.75" customHeight="1" x14ac:dyDescent="0.25">
      <c r="A15" s="603" t="s">
        <v>19</v>
      </c>
      <c r="B15" s="606" t="s">
        <v>20</v>
      </c>
      <c r="C15" s="608" t="s">
        <v>21</v>
      </c>
      <c r="D15" s="609"/>
      <c r="E15" s="609"/>
      <c r="F15" s="609"/>
      <c r="G15" s="610"/>
      <c r="H15" s="608" t="s">
        <v>22</v>
      </c>
      <c r="I15" s="609"/>
      <c r="J15" s="609"/>
      <c r="K15" s="609"/>
      <c r="L15" s="611"/>
    </row>
    <row r="16" spans="1:12" s="11" customFormat="1" ht="12.75" customHeight="1" x14ac:dyDescent="0.25">
      <c r="A16" s="604"/>
      <c r="B16" s="607"/>
      <c r="C16" s="612" t="s">
        <v>23</v>
      </c>
      <c r="D16" s="613" t="s">
        <v>24</v>
      </c>
      <c r="E16" s="615" t="s">
        <v>25</v>
      </c>
      <c r="F16" s="617" t="s">
        <v>26</v>
      </c>
      <c r="G16" s="619" t="s">
        <v>27</v>
      </c>
      <c r="H16" s="612" t="s">
        <v>23</v>
      </c>
      <c r="I16" s="613" t="s">
        <v>24</v>
      </c>
      <c r="J16" s="615" t="s">
        <v>25</v>
      </c>
      <c r="K16" s="617" t="s">
        <v>26</v>
      </c>
      <c r="L16" s="599" t="s">
        <v>27</v>
      </c>
    </row>
    <row r="17" spans="1:12" s="12" customFormat="1" ht="61.5" customHeight="1" thickBot="1" x14ac:dyDescent="0.3">
      <c r="A17" s="605"/>
      <c r="B17" s="607"/>
      <c r="C17" s="612"/>
      <c r="D17" s="614"/>
      <c r="E17" s="616"/>
      <c r="F17" s="618"/>
      <c r="G17" s="619"/>
      <c r="H17" s="622"/>
      <c r="I17" s="623"/>
      <c r="J17" s="616"/>
      <c r="K17" s="618"/>
      <c r="L17" s="600"/>
    </row>
    <row r="18" spans="1:12" s="12" customFormat="1" ht="9.75" customHeight="1" thickTop="1" x14ac:dyDescent="0.25">
      <c r="A18" s="13" t="s">
        <v>28</v>
      </c>
      <c r="B18" s="13">
        <v>2</v>
      </c>
      <c r="C18" s="14">
        <v>3</v>
      </c>
      <c r="D18" s="15">
        <v>4</v>
      </c>
      <c r="E18" s="15">
        <v>5</v>
      </c>
      <c r="F18" s="15">
        <v>6</v>
      </c>
      <c r="G18" s="16">
        <v>7</v>
      </c>
      <c r="H18" s="14">
        <v>8</v>
      </c>
      <c r="I18" s="15">
        <v>9</v>
      </c>
      <c r="J18" s="15">
        <v>10</v>
      </c>
      <c r="K18" s="15">
        <v>11</v>
      </c>
      <c r="L18" s="17">
        <v>12</v>
      </c>
    </row>
    <row r="19" spans="1:12" s="24" customFormat="1" x14ac:dyDescent="0.25">
      <c r="A19" s="18"/>
      <c r="B19" s="19" t="s">
        <v>29</v>
      </c>
      <c r="C19" s="20"/>
      <c r="D19" s="21"/>
      <c r="E19" s="21"/>
      <c r="F19" s="21"/>
      <c r="G19" s="22"/>
      <c r="H19" s="20"/>
      <c r="I19" s="21"/>
      <c r="J19" s="21"/>
      <c r="K19" s="21"/>
      <c r="L19" s="23"/>
    </row>
    <row r="20" spans="1:12" s="24" customFormat="1" ht="12.75" thickBot="1" x14ac:dyDescent="0.3">
      <c r="A20" s="25"/>
      <c r="B20" s="26" t="s">
        <v>30</v>
      </c>
      <c r="C20" s="27">
        <f t="shared" ref="C20:C47" si="0">SUM(D20:G20)</f>
        <v>16035</v>
      </c>
      <c r="D20" s="28">
        <f>SUM(D21,D24,D25,D41,D43)</f>
        <v>16035</v>
      </c>
      <c r="E20" s="28">
        <f>SUM(E21,E24,E43)</f>
        <v>0</v>
      </c>
      <c r="F20" s="28">
        <f>SUM(F21,F26,F43)</f>
        <v>0</v>
      </c>
      <c r="G20" s="29">
        <f>SUM(G21,G45)</f>
        <v>0</v>
      </c>
      <c r="H20" s="27">
        <f>SUM(I20:L20)</f>
        <v>15920</v>
      </c>
      <c r="I20" s="28">
        <f>SUM(I21,I24,I25,I41,I43)</f>
        <v>15920</v>
      </c>
      <c r="J20" s="28">
        <f>SUM(J21,J24,J43)</f>
        <v>0</v>
      </c>
      <c r="K20" s="28">
        <f>SUM(K21,K26,K43)</f>
        <v>0</v>
      </c>
      <c r="L20" s="30">
        <f>SUM(L21,L45)</f>
        <v>0</v>
      </c>
    </row>
    <row r="21" spans="1:12" ht="12.75" thickTop="1" x14ac:dyDescent="0.25">
      <c r="A21" s="31"/>
      <c r="B21" s="32" t="s">
        <v>31</v>
      </c>
      <c r="C21" s="33">
        <f t="shared" si="0"/>
        <v>0</v>
      </c>
      <c r="D21" s="34">
        <f>SUM(D22:D23)</f>
        <v>0</v>
      </c>
      <c r="E21" s="34">
        <f>SUM(E22:E23)</f>
        <v>0</v>
      </c>
      <c r="F21" s="34">
        <f>SUM(F22:F23)</f>
        <v>0</v>
      </c>
      <c r="G21" s="35">
        <f>SUM(G22:G23)</f>
        <v>0</v>
      </c>
      <c r="H21" s="33">
        <f t="shared" ref="H21:H47" si="1">SUM(I21:L21)</f>
        <v>0</v>
      </c>
      <c r="I21" s="34">
        <f>SUM(I22:I23)</f>
        <v>0</v>
      </c>
      <c r="J21" s="34">
        <f>SUM(J22:J23)</f>
        <v>0</v>
      </c>
      <c r="K21" s="34">
        <f>SUM(K22:K23)</f>
        <v>0</v>
      </c>
      <c r="L21" s="36">
        <f>SUM(L22:L23)</f>
        <v>0</v>
      </c>
    </row>
    <row r="22" spans="1:12" x14ac:dyDescent="0.25">
      <c r="A22" s="37"/>
      <c r="B22" s="38" t="s">
        <v>32</v>
      </c>
      <c r="C22" s="39">
        <f t="shared" si="0"/>
        <v>0</v>
      </c>
      <c r="D22" s="40"/>
      <c r="E22" s="40"/>
      <c r="F22" s="40"/>
      <c r="G22" s="41"/>
      <c r="H22" s="39">
        <f t="shared" si="1"/>
        <v>0</v>
      </c>
      <c r="I22" s="40"/>
      <c r="J22" s="40"/>
      <c r="K22" s="40"/>
      <c r="L22" s="42"/>
    </row>
    <row r="23" spans="1:12" x14ac:dyDescent="0.25">
      <c r="A23" s="43"/>
      <c r="B23" s="44" t="s">
        <v>33</v>
      </c>
      <c r="C23" s="45">
        <f t="shared" si="0"/>
        <v>0</v>
      </c>
      <c r="D23" s="46"/>
      <c r="E23" s="46"/>
      <c r="F23" s="46"/>
      <c r="G23" s="47"/>
      <c r="H23" s="45">
        <f t="shared" si="1"/>
        <v>0</v>
      </c>
      <c r="I23" s="46"/>
      <c r="J23" s="46"/>
      <c r="K23" s="46"/>
      <c r="L23" s="48"/>
    </row>
    <row r="24" spans="1:12" s="24" customFormat="1" ht="24.75" thickBot="1" x14ac:dyDescent="0.3">
      <c r="A24" s="49">
        <v>19300</v>
      </c>
      <c r="B24" s="49" t="s">
        <v>34</v>
      </c>
      <c r="C24" s="50">
        <f t="shared" si="0"/>
        <v>16035</v>
      </c>
      <c r="D24" s="51">
        <v>16035</v>
      </c>
      <c r="E24" s="51"/>
      <c r="F24" s="52" t="s">
        <v>35</v>
      </c>
      <c r="G24" s="53" t="s">
        <v>35</v>
      </c>
      <c r="H24" s="50">
        <f t="shared" si="1"/>
        <v>15920</v>
      </c>
      <c r="I24" s="51">
        <f>I51</f>
        <v>15920</v>
      </c>
      <c r="J24" s="51"/>
      <c r="K24" s="52" t="s">
        <v>35</v>
      </c>
      <c r="L24" s="54" t="s">
        <v>35</v>
      </c>
    </row>
    <row r="25" spans="1:12" s="24" customFormat="1" ht="24.75" thickTop="1" x14ac:dyDescent="0.25">
      <c r="A25" s="55"/>
      <c r="B25" s="56" t="s">
        <v>36</v>
      </c>
      <c r="C25" s="57">
        <f t="shared" si="0"/>
        <v>0</v>
      </c>
      <c r="D25" s="58"/>
      <c r="E25" s="59" t="s">
        <v>35</v>
      </c>
      <c r="F25" s="59" t="s">
        <v>35</v>
      </c>
      <c r="G25" s="60" t="s">
        <v>35</v>
      </c>
      <c r="H25" s="57">
        <f t="shared" si="1"/>
        <v>0</v>
      </c>
      <c r="I25" s="61"/>
      <c r="J25" s="59" t="s">
        <v>35</v>
      </c>
      <c r="K25" s="59" t="s">
        <v>35</v>
      </c>
      <c r="L25" s="62" t="s">
        <v>35</v>
      </c>
    </row>
    <row r="26" spans="1:12" s="24" customFormat="1" ht="36" x14ac:dyDescent="0.25">
      <c r="A26" s="56">
        <v>21300</v>
      </c>
      <c r="B26" s="56" t="s">
        <v>37</v>
      </c>
      <c r="C26" s="57">
        <f t="shared" si="0"/>
        <v>0</v>
      </c>
      <c r="D26" s="59" t="s">
        <v>35</v>
      </c>
      <c r="E26" s="59" t="s">
        <v>35</v>
      </c>
      <c r="F26" s="63">
        <f>SUM(F27,F31,F33,F36)</f>
        <v>0</v>
      </c>
      <c r="G26" s="60" t="s">
        <v>35</v>
      </c>
      <c r="H26" s="57">
        <f t="shared" si="1"/>
        <v>0</v>
      </c>
      <c r="I26" s="59" t="s">
        <v>35</v>
      </c>
      <c r="J26" s="59" t="s">
        <v>35</v>
      </c>
      <c r="K26" s="63">
        <f>SUM(K27,K31,K33,K36)</f>
        <v>0</v>
      </c>
      <c r="L26" s="62" t="s">
        <v>35</v>
      </c>
    </row>
    <row r="27" spans="1:12" s="24" customFormat="1" ht="24" x14ac:dyDescent="0.25">
      <c r="A27" s="64">
        <v>21350</v>
      </c>
      <c r="B27" s="56" t="s">
        <v>38</v>
      </c>
      <c r="C27" s="57">
        <f t="shared" si="0"/>
        <v>0</v>
      </c>
      <c r="D27" s="59" t="s">
        <v>35</v>
      </c>
      <c r="E27" s="59" t="s">
        <v>35</v>
      </c>
      <c r="F27" s="63">
        <f>SUM(F28:F30)</f>
        <v>0</v>
      </c>
      <c r="G27" s="60" t="s">
        <v>35</v>
      </c>
      <c r="H27" s="57">
        <f t="shared" si="1"/>
        <v>0</v>
      </c>
      <c r="I27" s="59" t="s">
        <v>35</v>
      </c>
      <c r="J27" s="59" t="s">
        <v>35</v>
      </c>
      <c r="K27" s="63">
        <f>SUM(K28:K30)</f>
        <v>0</v>
      </c>
      <c r="L27" s="62" t="s">
        <v>35</v>
      </c>
    </row>
    <row r="28" spans="1:12" x14ac:dyDescent="0.25">
      <c r="A28" s="37">
        <v>21351</v>
      </c>
      <c r="B28" s="65" t="s">
        <v>39</v>
      </c>
      <c r="C28" s="66">
        <f t="shared" si="0"/>
        <v>0</v>
      </c>
      <c r="D28" s="67" t="s">
        <v>35</v>
      </c>
      <c r="E28" s="67" t="s">
        <v>35</v>
      </c>
      <c r="F28" s="68"/>
      <c r="G28" s="69" t="s">
        <v>35</v>
      </c>
      <c r="H28" s="66">
        <f t="shared" si="1"/>
        <v>0</v>
      </c>
      <c r="I28" s="67" t="s">
        <v>35</v>
      </c>
      <c r="J28" s="67" t="s">
        <v>35</v>
      </c>
      <c r="K28" s="68"/>
      <c r="L28" s="70" t="s">
        <v>35</v>
      </c>
    </row>
    <row r="29" spans="1:12" x14ac:dyDescent="0.25">
      <c r="A29" s="43">
        <v>21352</v>
      </c>
      <c r="B29" s="71" t="s">
        <v>40</v>
      </c>
      <c r="C29" s="72">
        <f t="shared" si="0"/>
        <v>0</v>
      </c>
      <c r="D29" s="73" t="s">
        <v>35</v>
      </c>
      <c r="E29" s="73" t="s">
        <v>35</v>
      </c>
      <c r="F29" s="74"/>
      <c r="G29" s="75" t="s">
        <v>35</v>
      </c>
      <c r="H29" s="72">
        <f t="shared" si="1"/>
        <v>0</v>
      </c>
      <c r="I29" s="73" t="s">
        <v>35</v>
      </c>
      <c r="J29" s="73" t="s">
        <v>35</v>
      </c>
      <c r="K29" s="74"/>
      <c r="L29" s="76" t="s">
        <v>35</v>
      </c>
    </row>
    <row r="30" spans="1:12" ht="24" x14ac:dyDescent="0.25">
      <c r="A30" s="43">
        <v>21359</v>
      </c>
      <c r="B30" s="71" t="s">
        <v>41</v>
      </c>
      <c r="C30" s="72">
        <f t="shared" si="0"/>
        <v>0</v>
      </c>
      <c r="D30" s="73" t="s">
        <v>35</v>
      </c>
      <c r="E30" s="73" t="s">
        <v>35</v>
      </c>
      <c r="F30" s="74"/>
      <c r="G30" s="75" t="s">
        <v>35</v>
      </c>
      <c r="H30" s="72">
        <f t="shared" si="1"/>
        <v>0</v>
      </c>
      <c r="I30" s="73" t="s">
        <v>35</v>
      </c>
      <c r="J30" s="73" t="s">
        <v>35</v>
      </c>
      <c r="K30" s="74"/>
      <c r="L30" s="76" t="s">
        <v>35</v>
      </c>
    </row>
    <row r="31" spans="1:12" s="24" customFormat="1" ht="36" x14ac:dyDescent="0.25">
      <c r="A31" s="64">
        <v>21370</v>
      </c>
      <c r="B31" s="56" t="s">
        <v>42</v>
      </c>
      <c r="C31" s="57">
        <f t="shared" si="0"/>
        <v>0</v>
      </c>
      <c r="D31" s="59" t="s">
        <v>35</v>
      </c>
      <c r="E31" s="59" t="s">
        <v>35</v>
      </c>
      <c r="F31" s="63">
        <f>SUM(F32)</f>
        <v>0</v>
      </c>
      <c r="G31" s="60" t="s">
        <v>35</v>
      </c>
      <c r="H31" s="57">
        <f t="shared" si="1"/>
        <v>0</v>
      </c>
      <c r="I31" s="59" t="s">
        <v>35</v>
      </c>
      <c r="J31" s="59" t="s">
        <v>35</v>
      </c>
      <c r="K31" s="63">
        <f>SUM(K32)</f>
        <v>0</v>
      </c>
      <c r="L31" s="62" t="s">
        <v>35</v>
      </c>
    </row>
    <row r="32" spans="1:12" ht="36" x14ac:dyDescent="0.25">
      <c r="A32" s="77">
        <v>21379</v>
      </c>
      <c r="B32" s="78" t="s">
        <v>43</v>
      </c>
      <c r="C32" s="79">
        <f t="shared" si="0"/>
        <v>0</v>
      </c>
      <c r="D32" s="80" t="s">
        <v>35</v>
      </c>
      <c r="E32" s="80" t="s">
        <v>35</v>
      </c>
      <c r="F32" s="81"/>
      <c r="G32" s="82" t="s">
        <v>35</v>
      </c>
      <c r="H32" s="79">
        <f t="shared" si="1"/>
        <v>0</v>
      </c>
      <c r="I32" s="80" t="s">
        <v>35</v>
      </c>
      <c r="J32" s="80" t="s">
        <v>35</v>
      </c>
      <c r="K32" s="81"/>
      <c r="L32" s="83" t="s">
        <v>35</v>
      </c>
    </row>
    <row r="33" spans="1:12" s="24" customFormat="1" x14ac:dyDescent="0.25">
      <c r="A33" s="64">
        <v>21380</v>
      </c>
      <c r="B33" s="56" t="s">
        <v>44</v>
      </c>
      <c r="C33" s="57">
        <f t="shared" si="0"/>
        <v>0</v>
      </c>
      <c r="D33" s="59" t="s">
        <v>35</v>
      </c>
      <c r="E33" s="59" t="s">
        <v>35</v>
      </c>
      <c r="F33" s="63">
        <f>SUM(F34:F35)</f>
        <v>0</v>
      </c>
      <c r="G33" s="60" t="s">
        <v>35</v>
      </c>
      <c r="H33" s="57">
        <f t="shared" si="1"/>
        <v>0</v>
      </c>
      <c r="I33" s="59" t="s">
        <v>35</v>
      </c>
      <c r="J33" s="59" t="s">
        <v>35</v>
      </c>
      <c r="K33" s="63">
        <f>SUM(K34:K35)</f>
        <v>0</v>
      </c>
      <c r="L33" s="62" t="s">
        <v>35</v>
      </c>
    </row>
    <row r="34" spans="1:12" x14ac:dyDescent="0.25">
      <c r="A34" s="38">
        <v>21381</v>
      </c>
      <c r="B34" s="65" t="s">
        <v>45</v>
      </c>
      <c r="C34" s="66">
        <f t="shared" si="0"/>
        <v>0</v>
      </c>
      <c r="D34" s="67" t="s">
        <v>35</v>
      </c>
      <c r="E34" s="67" t="s">
        <v>35</v>
      </c>
      <c r="F34" s="68"/>
      <c r="G34" s="69" t="s">
        <v>35</v>
      </c>
      <c r="H34" s="66">
        <f t="shared" si="1"/>
        <v>0</v>
      </c>
      <c r="I34" s="67" t="s">
        <v>35</v>
      </c>
      <c r="J34" s="67" t="s">
        <v>35</v>
      </c>
      <c r="K34" s="68"/>
      <c r="L34" s="70" t="s">
        <v>35</v>
      </c>
    </row>
    <row r="35" spans="1:12" ht="24" x14ac:dyDescent="0.25">
      <c r="A35" s="44">
        <v>21383</v>
      </c>
      <c r="B35" s="71" t="s">
        <v>46</v>
      </c>
      <c r="C35" s="72">
        <f>SUM(D35:G35)</f>
        <v>0</v>
      </c>
      <c r="D35" s="73" t="s">
        <v>35</v>
      </c>
      <c r="E35" s="73" t="s">
        <v>35</v>
      </c>
      <c r="F35" s="74"/>
      <c r="G35" s="75" t="s">
        <v>35</v>
      </c>
      <c r="H35" s="72">
        <f t="shared" si="1"/>
        <v>0</v>
      </c>
      <c r="I35" s="73" t="s">
        <v>35</v>
      </c>
      <c r="J35" s="73" t="s">
        <v>35</v>
      </c>
      <c r="K35" s="74"/>
      <c r="L35" s="76" t="s">
        <v>35</v>
      </c>
    </row>
    <row r="36" spans="1:12" s="24" customFormat="1" ht="25.5" customHeight="1" x14ac:dyDescent="0.25">
      <c r="A36" s="64">
        <v>21390</v>
      </c>
      <c r="B36" s="56" t="s">
        <v>47</v>
      </c>
      <c r="C36" s="57">
        <f t="shared" si="0"/>
        <v>0</v>
      </c>
      <c r="D36" s="59" t="s">
        <v>35</v>
      </c>
      <c r="E36" s="59" t="s">
        <v>35</v>
      </c>
      <c r="F36" s="63">
        <f>SUM(F37:F40)</f>
        <v>0</v>
      </c>
      <c r="G36" s="60" t="s">
        <v>35</v>
      </c>
      <c r="H36" s="57">
        <f t="shared" si="1"/>
        <v>0</v>
      </c>
      <c r="I36" s="59" t="s">
        <v>35</v>
      </c>
      <c r="J36" s="59" t="s">
        <v>35</v>
      </c>
      <c r="K36" s="63">
        <f>SUM(K37:K40)</f>
        <v>0</v>
      </c>
      <c r="L36" s="62" t="s">
        <v>35</v>
      </c>
    </row>
    <row r="37" spans="1:12" ht="24" x14ac:dyDescent="0.25">
      <c r="A37" s="38">
        <v>21391</v>
      </c>
      <c r="B37" s="65" t="s">
        <v>48</v>
      </c>
      <c r="C37" s="66">
        <f t="shared" si="0"/>
        <v>0</v>
      </c>
      <c r="D37" s="67" t="s">
        <v>35</v>
      </c>
      <c r="E37" s="67" t="s">
        <v>35</v>
      </c>
      <c r="F37" s="68"/>
      <c r="G37" s="69" t="s">
        <v>35</v>
      </c>
      <c r="H37" s="66">
        <f t="shared" si="1"/>
        <v>0</v>
      </c>
      <c r="I37" s="67" t="s">
        <v>35</v>
      </c>
      <c r="J37" s="67" t="s">
        <v>35</v>
      </c>
      <c r="K37" s="68"/>
      <c r="L37" s="70" t="s">
        <v>35</v>
      </c>
    </row>
    <row r="38" spans="1:12" x14ac:dyDescent="0.25">
      <c r="A38" s="44">
        <v>21393</v>
      </c>
      <c r="B38" s="71" t="s">
        <v>49</v>
      </c>
      <c r="C38" s="72">
        <f t="shared" si="0"/>
        <v>0</v>
      </c>
      <c r="D38" s="73" t="s">
        <v>35</v>
      </c>
      <c r="E38" s="73" t="s">
        <v>35</v>
      </c>
      <c r="F38" s="74"/>
      <c r="G38" s="75" t="s">
        <v>35</v>
      </c>
      <c r="H38" s="72">
        <f t="shared" si="1"/>
        <v>0</v>
      </c>
      <c r="I38" s="73" t="s">
        <v>35</v>
      </c>
      <c r="J38" s="73" t="s">
        <v>35</v>
      </c>
      <c r="K38" s="74"/>
      <c r="L38" s="76" t="s">
        <v>35</v>
      </c>
    </row>
    <row r="39" spans="1:12" x14ac:dyDescent="0.25">
      <c r="A39" s="44">
        <v>21395</v>
      </c>
      <c r="B39" s="71" t="s">
        <v>50</v>
      </c>
      <c r="C39" s="72">
        <f t="shared" si="0"/>
        <v>0</v>
      </c>
      <c r="D39" s="73" t="s">
        <v>35</v>
      </c>
      <c r="E39" s="73" t="s">
        <v>35</v>
      </c>
      <c r="F39" s="74"/>
      <c r="G39" s="75" t="s">
        <v>35</v>
      </c>
      <c r="H39" s="72">
        <f t="shared" si="1"/>
        <v>0</v>
      </c>
      <c r="I39" s="73" t="s">
        <v>35</v>
      </c>
      <c r="J39" s="73" t="s">
        <v>35</v>
      </c>
      <c r="K39" s="74"/>
      <c r="L39" s="76" t="s">
        <v>35</v>
      </c>
    </row>
    <row r="40" spans="1:12" ht="24" x14ac:dyDescent="0.25">
      <c r="A40" s="84">
        <v>21399</v>
      </c>
      <c r="B40" s="85" t="s">
        <v>51</v>
      </c>
      <c r="C40" s="86">
        <f t="shared" si="0"/>
        <v>0</v>
      </c>
      <c r="D40" s="87" t="s">
        <v>35</v>
      </c>
      <c r="E40" s="87" t="s">
        <v>35</v>
      </c>
      <c r="F40" s="88"/>
      <c r="G40" s="89" t="s">
        <v>35</v>
      </c>
      <c r="H40" s="86">
        <f t="shared" si="1"/>
        <v>0</v>
      </c>
      <c r="I40" s="87" t="s">
        <v>35</v>
      </c>
      <c r="J40" s="87" t="s">
        <v>35</v>
      </c>
      <c r="K40" s="88"/>
      <c r="L40" s="90" t="s">
        <v>35</v>
      </c>
    </row>
    <row r="41" spans="1:12" s="24" customFormat="1" ht="26.25" customHeight="1" x14ac:dyDescent="0.25">
      <c r="A41" s="91">
        <v>21420</v>
      </c>
      <c r="B41" s="92" t="s">
        <v>52</v>
      </c>
      <c r="C41" s="93">
        <f>SUM(D41:G41)</f>
        <v>0</v>
      </c>
      <c r="D41" s="94">
        <f>SUM(D42)</f>
        <v>0</v>
      </c>
      <c r="E41" s="95" t="s">
        <v>35</v>
      </c>
      <c r="F41" s="95" t="s">
        <v>35</v>
      </c>
      <c r="G41" s="96" t="s">
        <v>35</v>
      </c>
      <c r="H41" s="93">
        <f>SUM(I41:L41)</f>
        <v>0</v>
      </c>
      <c r="I41" s="94">
        <f>SUM(I42)</f>
        <v>0</v>
      </c>
      <c r="J41" s="95" t="s">
        <v>35</v>
      </c>
      <c r="K41" s="95" t="s">
        <v>35</v>
      </c>
      <c r="L41" s="97" t="s">
        <v>35</v>
      </c>
    </row>
    <row r="42" spans="1:12" s="24" customFormat="1" ht="26.25" customHeight="1" x14ac:dyDescent="0.25">
      <c r="A42" s="84">
        <v>21429</v>
      </c>
      <c r="B42" s="85" t="s">
        <v>53</v>
      </c>
      <c r="C42" s="86">
        <f>SUM(D42:G42)</f>
        <v>0</v>
      </c>
      <c r="D42" s="98"/>
      <c r="E42" s="87" t="s">
        <v>35</v>
      </c>
      <c r="F42" s="87" t="s">
        <v>35</v>
      </c>
      <c r="G42" s="89" t="s">
        <v>35</v>
      </c>
      <c r="H42" s="86">
        <f t="shared" ref="H42:H44" si="2">SUM(I42:L42)</f>
        <v>0</v>
      </c>
      <c r="I42" s="98"/>
      <c r="J42" s="87" t="s">
        <v>35</v>
      </c>
      <c r="K42" s="87" t="s">
        <v>35</v>
      </c>
      <c r="L42" s="90" t="s">
        <v>35</v>
      </c>
    </row>
    <row r="43" spans="1:12" s="24" customFormat="1" ht="24" x14ac:dyDescent="0.25">
      <c r="A43" s="64">
        <v>21490</v>
      </c>
      <c r="B43" s="56" t="s">
        <v>54</v>
      </c>
      <c r="C43" s="57">
        <f t="shared" si="0"/>
        <v>0</v>
      </c>
      <c r="D43" s="99">
        <f>D44</f>
        <v>0</v>
      </c>
      <c r="E43" s="99">
        <f t="shared" ref="E43:F43" si="3">E44</f>
        <v>0</v>
      </c>
      <c r="F43" s="99">
        <f t="shared" si="3"/>
        <v>0</v>
      </c>
      <c r="G43" s="60" t="s">
        <v>35</v>
      </c>
      <c r="H43" s="100">
        <f t="shared" si="2"/>
        <v>0</v>
      </c>
      <c r="I43" s="99">
        <f>I44</f>
        <v>0</v>
      </c>
      <c r="J43" s="99">
        <f t="shared" ref="J43:K43" si="4">J44</f>
        <v>0</v>
      </c>
      <c r="K43" s="99">
        <f t="shared" si="4"/>
        <v>0</v>
      </c>
      <c r="L43" s="62" t="s">
        <v>35</v>
      </c>
    </row>
    <row r="44" spans="1:12" s="24" customFormat="1" ht="24" x14ac:dyDescent="0.25">
      <c r="A44" s="44">
        <v>21499</v>
      </c>
      <c r="B44" s="71" t="s">
        <v>55</v>
      </c>
      <c r="C44" s="79">
        <f>SUM(D44:G44)</f>
        <v>0</v>
      </c>
      <c r="D44" s="101"/>
      <c r="E44" s="102"/>
      <c r="F44" s="102"/>
      <c r="G44" s="103" t="s">
        <v>35</v>
      </c>
      <c r="H44" s="104">
        <f t="shared" si="2"/>
        <v>0</v>
      </c>
      <c r="I44" s="40"/>
      <c r="J44" s="105"/>
      <c r="K44" s="105"/>
      <c r="L44" s="106" t="s">
        <v>35</v>
      </c>
    </row>
    <row r="45" spans="1:12" ht="12.75" customHeight="1" x14ac:dyDescent="0.25">
      <c r="A45" s="107">
        <v>23000</v>
      </c>
      <c r="B45" s="108" t="s">
        <v>56</v>
      </c>
      <c r="C45" s="109">
        <f>SUM(D45:G45)</f>
        <v>0</v>
      </c>
      <c r="D45" s="59" t="s">
        <v>35</v>
      </c>
      <c r="E45" s="59" t="s">
        <v>35</v>
      </c>
      <c r="F45" s="59" t="s">
        <v>35</v>
      </c>
      <c r="G45" s="99">
        <f>SUM(G46:G47)</f>
        <v>0</v>
      </c>
      <c r="H45" s="109">
        <f t="shared" si="1"/>
        <v>0</v>
      </c>
      <c r="I45" s="87" t="s">
        <v>35</v>
      </c>
      <c r="J45" s="87" t="s">
        <v>35</v>
      </c>
      <c r="K45" s="87" t="s">
        <v>35</v>
      </c>
      <c r="L45" s="110">
        <f>SUM(L46:L47)</f>
        <v>0</v>
      </c>
    </row>
    <row r="46" spans="1:12" ht="24" x14ac:dyDescent="0.25">
      <c r="A46" s="111">
        <v>23410</v>
      </c>
      <c r="B46" s="112" t="s">
        <v>57</v>
      </c>
      <c r="C46" s="113">
        <f t="shared" si="0"/>
        <v>0</v>
      </c>
      <c r="D46" s="95" t="s">
        <v>35</v>
      </c>
      <c r="E46" s="95" t="s">
        <v>35</v>
      </c>
      <c r="F46" s="95" t="s">
        <v>35</v>
      </c>
      <c r="G46" s="114"/>
      <c r="H46" s="113">
        <f t="shared" si="1"/>
        <v>0</v>
      </c>
      <c r="I46" s="95" t="s">
        <v>35</v>
      </c>
      <c r="J46" s="95" t="s">
        <v>35</v>
      </c>
      <c r="K46" s="95" t="s">
        <v>35</v>
      </c>
      <c r="L46" s="115"/>
    </row>
    <row r="47" spans="1:12" ht="24" x14ac:dyDescent="0.25">
      <c r="A47" s="111">
        <v>23510</v>
      </c>
      <c r="B47" s="112" t="s">
        <v>58</v>
      </c>
      <c r="C47" s="93">
        <f t="shared" si="0"/>
        <v>0</v>
      </c>
      <c r="D47" s="95" t="s">
        <v>35</v>
      </c>
      <c r="E47" s="95" t="s">
        <v>35</v>
      </c>
      <c r="F47" s="95" t="s">
        <v>35</v>
      </c>
      <c r="G47" s="114"/>
      <c r="H47" s="93">
        <f t="shared" si="1"/>
        <v>0</v>
      </c>
      <c r="I47" s="95" t="s">
        <v>35</v>
      </c>
      <c r="J47" s="95" t="s">
        <v>35</v>
      </c>
      <c r="K47" s="95" t="s">
        <v>35</v>
      </c>
      <c r="L47" s="115"/>
    </row>
    <row r="48" spans="1:12" x14ac:dyDescent="0.25">
      <c r="A48" s="116"/>
      <c r="B48" s="112"/>
      <c r="C48" s="117"/>
      <c r="D48" s="95"/>
      <c r="E48" s="95"/>
      <c r="F48" s="94"/>
      <c r="G48" s="118"/>
      <c r="H48" s="117"/>
      <c r="I48" s="95"/>
      <c r="J48" s="95"/>
      <c r="K48" s="94"/>
      <c r="L48" s="119"/>
    </row>
    <row r="49" spans="1:13" s="24" customFormat="1" x14ac:dyDescent="0.25">
      <c r="A49" s="120"/>
      <c r="B49" s="121" t="s">
        <v>59</v>
      </c>
      <c r="C49" s="122"/>
      <c r="D49" s="123"/>
      <c r="E49" s="123"/>
      <c r="F49" s="123"/>
      <c r="G49" s="124"/>
      <c r="H49" s="122"/>
      <c r="I49" s="123"/>
      <c r="J49" s="123"/>
      <c r="K49" s="123"/>
      <c r="L49" s="125"/>
    </row>
    <row r="50" spans="1:13" s="24" customFormat="1" ht="12.75" thickBot="1" x14ac:dyDescent="0.3">
      <c r="A50" s="126"/>
      <c r="B50" s="25" t="s">
        <v>60</v>
      </c>
      <c r="C50" s="127">
        <f t="shared" ref="C50:C113" si="5">SUM(D50:G50)</f>
        <v>16035</v>
      </c>
      <c r="D50" s="128">
        <f>SUM(D51,D283)</f>
        <v>16035</v>
      </c>
      <c r="E50" s="128">
        <f>SUM(E51,E283)</f>
        <v>0</v>
      </c>
      <c r="F50" s="128">
        <f>SUM(F51,F283)</f>
        <v>0</v>
      </c>
      <c r="G50" s="129">
        <f>SUM(G51,G283)</f>
        <v>0</v>
      </c>
      <c r="H50" s="127">
        <f t="shared" ref="H50:H113" si="6">SUM(I50:L50)</f>
        <v>15920</v>
      </c>
      <c r="I50" s="128">
        <f>SUM(I51,I283)</f>
        <v>15920</v>
      </c>
      <c r="J50" s="128">
        <f>SUM(J51,J283)</f>
        <v>0</v>
      </c>
      <c r="K50" s="128">
        <f>SUM(K51,K283)</f>
        <v>0</v>
      </c>
      <c r="L50" s="130">
        <f>SUM(L51,L283)</f>
        <v>0</v>
      </c>
    </row>
    <row r="51" spans="1:13" s="24" customFormat="1" ht="36.75" thickTop="1" x14ac:dyDescent="0.25">
      <c r="A51" s="131"/>
      <c r="B51" s="132" t="s">
        <v>61</v>
      </c>
      <c r="C51" s="133">
        <f t="shared" si="5"/>
        <v>16035</v>
      </c>
      <c r="D51" s="134">
        <f>SUM(D52,D194)</f>
        <v>16035</v>
      </c>
      <c r="E51" s="134">
        <f>SUM(E52,E194)</f>
        <v>0</v>
      </c>
      <c r="F51" s="134">
        <f>SUM(F52,F194)</f>
        <v>0</v>
      </c>
      <c r="G51" s="135">
        <f>SUM(G52,G194)</f>
        <v>0</v>
      </c>
      <c r="H51" s="133">
        <f t="shared" si="6"/>
        <v>15920</v>
      </c>
      <c r="I51" s="134">
        <f>SUM(I52,I194)</f>
        <v>15920</v>
      </c>
      <c r="J51" s="134">
        <f>SUM(J52,J194)</f>
        <v>0</v>
      </c>
      <c r="K51" s="134">
        <f>SUM(K52,K194)</f>
        <v>0</v>
      </c>
      <c r="L51" s="136">
        <f>SUM(L52,L194)</f>
        <v>0</v>
      </c>
    </row>
    <row r="52" spans="1:13" s="24" customFormat="1" ht="24" x14ac:dyDescent="0.25">
      <c r="A52" s="137"/>
      <c r="B52" s="18" t="s">
        <v>62</v>
      </c>
      <c r="C52" s="138">
        <f t="shared" si="5"/>
        <v>16035</v>
      </c>
      <c r="D52" s="139">
        <f>SUM(D53,D75,D173,D187)</f>
        <v>16035</v>
      </c>
      <c r="E52" s="139">
        <f>SUM(E53,E75,E173,E187)</f>
        <v>0</v>
      </c>
      <c r="F52" s="139">
        <f>SUM(F53,F75,F173,F187)</f>
        <v>0</v>
      </c>
      <c r="G52" s="140">
        <f>SUM(G53,G75,G173,G187)</f>
        <v>0</v>
      </c>
      <c r="H52" s="138">
        <f t="shared" si="6"/>
        <v>15920</v>
      </c>
      <c r="I52" s="139">
        <f>SUM(I53,I75,I173,I187)</f>
        <v>15920</v>
      </c>
      <c r="J52" s="139">
        <f>SUM(J53,J75,J173,J187)</f>
        <v>0</v>
      </c>
      <c r="K52" s="139">
        <f>SUM(K53,K75,K173,K187)</f>
        <v>0</v>
      </c>
      <c r="L52" s="141">
        <f>SUM(L53,L75,L173,L187)</f>
        <v>0</v>
      </c>
    </row>
    <row r="53" spans="1:13" s="24" customFormat="1" x14ac:dyDescent="0.25">
      <c r="A53" s="142">
        <v>1000</v>
      </c>
      <c r="B53" s="142" t="s">
        <v>63</v>
      </c>
      <c r="C53" s="143">
        <f t="shared" si="5"/>
        <v>6130</v>
      </c>
      <c r="D53" s="144">
        <f>SUM(D54,D67)</f>
        <v>6130</v>
      </c>
      <c r="E53" s="144">
        <f>SUM(E54,E67)</f>
        <v>0</v>
      </c>
      <c r="F53" s="144">
        <f>SUM(F54,F67)</f>
        <v>0</v>
      </c>
      <c r="G53" s="145">
        <f>SUM(G54,G67)</f>
        <v>0</v>
      </c>
      <c r="H53" s="143">
        <f t="shared" si="6"/>
        <v>6130</v>
      </c>
      <c r="I53" s="144">
        <f>SUM(I54,I67)</f>
        <v>6130</v>
      </c>
      <c r="J53" s="144">
        <f>SUM(J54,J67)</f>
        <v>0</v>
      </c>
      <c r="K53" s="144">
        <f>SUM(K54,K67)</f>
        <v>0</v>
      </c>
      <c r="L53" s="146">
        <f>SUM(L54,L67)</f>
        <v>0</v>
      </c>
    </row>
    <row r="54" spans="1:13" x14ac:dyDescent="0.25">
      <c r="A54" s="56">
        <v>1100</v>
      </c>
      <c r="B54" s="147" t="s">
        <v>64</v>
      </c>
      <c r="C54" s="57">
        <f t="shared" si="5"/>
        <v>4935</v>
      </c>
      <c r="D54" s="63">
        <f>SUM(D55,D58,D66)</f>
        <v>4935</v>
      </c>
      <c r="E54" s="63">
        <f>SUM(E55,E58,E66)</f>
        <v>0</v>
      </c>
      <c r="F54" s="63">
        <f>SUM(F55,F58,F66)</f>
        <v>0</v>
      </c>
      <c r="G54" s="148">
        <f>SUM(G55,G58,G66)</f>
        <v>0</v>
      </c>
      <c r="H54" s="57">
        <f t="shared" si="6"/>
        <v>4935</v>
      </c>
      <c r="I54" s="63">
        <f>SUM(I55,I58,I66)</f>
        <v>4935</v>
      </c>
      <c r="J54" s="63">
        <f>SUM(J55,J58,J66)</f>
        <v>0</v>
      </c>
      <c r="K54" s="63">
        <f>SUM(K55,K58,K66)</f>
        <v>0</v>
      </c>
      <c r="L54" s="149">
        <f>SUM(L55,L58,L66)</f>
        <v>0</v>
      </c>
    </row>
    <row r="55" spans="1:13" x14ac:dyDescent="0.25">
      <c r="A55" s="150">
        <v>1110</v>
      </c>
      <c r="B55" s="112" t="s">
        <v>65</v>
      </c>
      <c r="C55" s="117">
        <f t="shared" si="5"/>
        <v>0</v>
      </c>
      <c r="D55" s="151">
        <f>SUM(D56:D57)</f>
        <v>0</v>
      </c>
      <c r="E55" s="151">
        <f>SUM(E56:E57)</f>
        <v>0</v>
      </c>
      <c r="F55" s="151">
        <f>SUM(F56:F57)</f>
        <v>0</v>
      </c>
      <c r="G55" s="152">
        <f>SUM(G56:G57)</f>
        <v>0</v>
      </c>
      <c r="H55" s="117">
        <f t="shared" si="6"/>
        <v>0</v>
      </c>
      <c r="I55" s="151">
        <f>SUM(I56:I57)</f>
        <v>0</v>
      </c>
      <c r="J55" s="151">
        <f>SUM(J56:J57)</f>
        <v>0</v>
      </c>
      <c r="K55" s="151">
        <f>SUM(K56:K57)</f>
        <v>0</v>
      </c>
      <c r="L55" s="153">
        <f>SUM(L56:L57)</f>
        <v>0</v>
      </c>
    </row>
    <row r="56" spans="1:13" x14ac:dyDescent="0.25">
      <c r="A56" s="38">
        <v>1111</v>
      </c>
      <c r="B56" s="65" t="s">
        <v>66</v>
      </c>
      <c r="C56" s="66">
        <f t="shared" si="5"/>
        <v>0</v>
      </c>
      <c r="D56" s="68"/>
      <c r="E56" s="68"/>
      <c r="F56" s="68"/>
      <c r="G56" s="154"/>
      <c r="H56" s="66">
        <f t="shared" si="6"/>
        <v>0</v>
      </c>
      <c r="I56" s="68">
        <v>0</v>
      </c>
      <c r="J56" s="68"/>
      <c r="K56" s="68"/>
      <c r="L56" s="155"/>
      <c r="M56" s="156"/>
    </row>
    <row r="57" spans="1:13" ht="24" customHeight="1" x14ac:dyDescent="0.25">
      <c r="A57" s="44">
        <v>1119</v>
      </c>
      <c r="B57" s="71" t="s">
        <v>67</v>
      </c>
      <c r="C57" s="72">
        <f t="shared" si="5"/>
        <v>0</v>
      </c>
      <c r="D57" s="74"/>
      <c r="E57" s="74"/>
      <c r="F57" s="74"/>
      <c r="G57" s="157"/>
      <c r="H57" s="72">
        <f t="shared" si="6"/>
        <v>0</v>
      </c>
      <c r="I57" s="74">
        <v>0</v>
      </c>
      <c r="J57" s="74"/>
      <c r="K57" s="74"/>
      <c r="L57" s="158"/>
      <c r="M57" s="156"/>
    </row>
    <row r="58" spans="1:13" x14ac:dyDescent="0.25">
      <c r="A58" s="159">
        <v>1140</v>
      </c>
      <c r="B58" s="71" t="s">
        <v>68</v>
      </c>
      <c r="C58" s="72">
        <f t="shared" si="5"/>
        <v>0</v>
      </c>
      <c r="D58" s="160">
        <f>SUM(D59:D65)</f>
        <v>0</v>
      </c>
      <c r="E58" s="160">
        <f>SUM(E59:E65)</f>
        <v>0</v>
      </c>
      <c r="F58" s="160">
        <f>SUM(F59:F65)</f>
        <v>0</v>
      </c>
      <c r="G58" s="161">
        <f>SUM(G59:G65)</f>
        <v>0</v>
      </c>
      <c r="H58" s="72">
        <f t="shared" si="6"/>
        <v>0</v>
      </c>
      <c r="I58" s="160">
        <f>SUM(I59:I65)</f>
        <v>0</v>
      </c>
      <c r="J58" s="160">
        <f>SUM(J59:J65)</f>
        <v>0</v>
      </c>
      <c r="K58" s="160">
        <f>SUM(K59:K65)</f>
        <v>0</v>
      </c>
      <c r="L58" s="162">
        <f>SUM(L59:L65)</f>
        <v>0</v>
      </c>
    </row>
    <row r="59" spans="1:13" x14ac:dyDescent="0.25">
      <c r="A59" s="44">
        <v>1141</v>
      </c>
      <c r="B59" s="71" t="s">
        <v>69</v>
      </c>
      <c r="C59" s="72">
        <f t="shared" si="5"/>
        <v>0</v>
      </c>
      <c r="D59" s="74"/>
      <c r="E59" s="74"/>
      <c r="F59" s="74"/>
      <c r="G59" s="157"/>
      <c r="H59" s="72">
        <f t="shared" si="6"/>
        <v>0</v>
      </c>
      <c r="I59" s="74">
        <v>0</v>
      </c>
      <c r="J59" s="74"/>
      <c r="K59" s="74"/>
      <c r="L59" s="158"/>
      <c r="M59" s="156"/>
    </row>
    <row r="60" spans="1:13" ht="24.75" customHeight="1" x14ac:dyDescent="0.25">
      <c r="A60" s="44">
        <v>1142</v>
      </c>
      <c r="B60" s="71" t="s">
        <v>70</v>
      </c>
      <c r="C60" s="72">
        <f t="shared" si="5"/>
        <v>0</v>
      </c>
      <c r="D60" s="74"/>
      <c r="E60" s="74"/>
      <c r="F60" s="74"/>
      <c r="G60" s="157"/>
      <c r="H60" s="72">
        <f t="shared" si="6"/>
        <v>0</v>
      </c>
      <c r="I60" s="74">
        <v>0</v>
      </c>
      <c r="J60" s="74"/>
      <c r="K60" s="74"/>
      <c r="L60" s="158"/>
      <c r="M60" s="156"/>
    </row>
    <row r="61" spans="1:13" ht="24" x14ac:dyDescent="0.25">
      <c r="A61" s="44">
        <v>1145</v>
      </c>
      <c r="B61" s="71" t="s">
        <v>71</v>
      </c>
      <c r="C61" s="72">
        <f t="shared" si="5"/>
        <v>0</v>
      </c>
      <c r="D61" s="74"/>
      <c r="E61" s="74"/>
      <c r="F61" s="74"/>
      <c r="G61" s="157"/>
      <c r="H61" s="72">
        <f t="shared" si="6"/>
        <v>0</v>
      </c>
      <c r="I61" s="74">
        <v>0</v>
      </c>
      <c r="J61" s="74"/>
      <c r="K61" s="74"/>
      <c r="L61" s="158"/>
      <c r="M61" s="156"/>
    </row>
    <row r="62" spans="1:13" ht="27.75" customHeight="1" x14ac:dyDescent="0.25">
      <c r="A62" s="44">
        <v>1146</v>
      </c>
      <c r="B62" s="71" t="s">
        <v>72</v>
      </c>
      <c r="C62" s="72">
        <f t="shared" si="5"/>
        <v>0</v>
      </c>
      <c r="D62" s="74"/>
      <c r="E62" s="74"/>
      <c r="F62" s="74"/>
      <c r="G62" s="157"/>
      <c r="H62" s="72">
        <f t="shared" si="6"/>
        <v>0</v>
      </c>
      <c r="I62" s="74">
        <v>0</v>
      </c>
      <c r="J62" s="74"/>
      <c r="K62" s="74"/>
      <c r="L62" s="158"/>
      <c r="M62" s="156"/>
    </row>
    <row r="63" spans="1:13" x14ac:dyDescent="0.25">
      <c r="A63" s="44">
        <v>1147</v>
      </c>
      <c r="B63" s="71" t="s">
        <v>73</v>
      </c>
      <c r="C63" s="72">
        <f t="shared" si="5"/>
        <v>0</v>
      </c>
      <c r="D63" s="74"/>
      <c r="E63" s="74"/>
      <c r="F63" s="74"/>
      <c r="G63" s="157"/>
      <c r="H63" s="72">
        <f t="shared" si="6"/>
        <v>0</v>
      </c>
      <c r="I63" s="74">
        <v>0</v>
      </c>
      <c r="J63" s="74"/>
      <c r="K63" s="74"/>
      <c r="L63" s="158"/>
      <c r="M63" s="156"/>
    </row>
    <row r="64" spans="1:13" x14ac:dyDescent="0.25">
      <c r="A64" s="44">
        <v>1148</v>
      </c>
      <c r="B64" s="71" t="s">
        <v>74</v>
      </c>
      <c r="C64" s="72">
        <f t="shared" si="5"/>
        <v>0</v>
      </c>
      <c r="D64" s="74"/>
      <c r="E64" s="74"/>
      <c r="F64" s="74"/>
      <c r="G64" s="157"/>
      <c r="H64" s="72">
        <f t="shared" si="6"/>
        <v>0</v>
      </c>
      <c r="I64" s="74">
        <v>0</v>
      </c>
      <c r="J64" s="74"/>
      <c r="K64" s="74"/>
      <c r="L64" s="158"/>
      <c r="M64" s="156"/>
    </row>
    <row r="65" spans="1:13" ht="24" customHeight="1" x14ac:dyDescent="0.25">
      <c r="A65" s="44">
        <v>1149</v>
      </c>
      <c r="B65" s="71" t="s">
        <v>75</v>
      </c>
      <c r="C65" s="72">
        <f t="shared" si="5"/>
        <v>0</v>
      </c>
      <c r="D65" s="74"/>
      <c r="E65" s="74"/>
      <c r="F65" s="74"/>
      <c r="G65" s="157"/>
      <c r="H65" s="72">
        <f t="shared" si="6"/>
        <v>0</v>
      </c>
      <c r="I65" s="74">
        <v>0</v>
      </c>
      <c r="J65" s="74"/>
      <c r="K65" s="74"/>
      <c r="L65" s="158"/>
      <c r="M65" s="156"/>
    </row>
    <row r="66" spans="1:13" ht="36" x14ac:dyDescent="0.25">
      <c r="A66" s="150">
        <v>1150</v>
      </c>
      <c r="B66" s="112" t="s">
        <v>76</v>
      </c>
      <c r="C66" s="117">
        <f t="shared" si="5"/>
        <v>4935</v>
      </c>
      <c r="D66" s="163">
        <v>4935</v>
      </c>
      <c r="E66" s="163"/>
      <c r="F66" s="163"/>
      <c r="G66" s="164"/>
      <c r="H66" s="117">
        <f t="shared" si="6"/>
        <v>4935</v>
      </c>
      <c r="I66" s="163">
        <v>4935</v>
      </c>
      <c r="J66" s="163"/>
      <c r="K66" s="163"/>
      <c r="L66" s="165"/>
      <c r="M66" s="156"/>
    </row>
    <row r="67" spans="1:13" ht="24" x14ac:dyDescent="0.25">
      <c r="A67" s="56">
        <v>1200</v>
      </c>
      <c r="B67" s="147" t="s">
        <v>77</v>
      </c>
      <c r="C67" s="57">
        <f t="shared" si="5"/>
        <v>1195</v>
      </c>
      <c r="D67" s="63">
        <f>SUM(D68:D69)</f>
        <v>1195</v>
      </c>
      <c r="E67" s="63">
        <f>SUM(E68:E69)</f>
        <v>0</v>
      </c>
      <c r="F67" s="63">
        <f>SUM(F68:F69)</f>
        <v>0</v>
      </c>
      <c r="G67" s="166">
        <f>SUM(G68:G69)</f>
        <v>0</v>
      </c>
      <c r="H67" s="57">
        <f t="shared" si="6"/>
        <v>1195</v>
      </c>
      <c r="I67" s="63">
        <f>SUM(I68:I69)</f>
        <v>1195</v>
      </c>
      <c r="J67" s="63">
        <f>SUM(J68:J69)</f>
        <v>0</v>
      </c>
      <c r="K67" s="63">
        <f>SUM(K68:K69)</f>
        <v>0</v>
      </c>
      <c r="L67" s="167">
        <f>SUM(L68:L69)</f>
        <v>0</v>
      </c>
    </row>
    <row r="68" spans="1:13" ht="24" x14ac:dyDescent="0.25">
      <c r="A68" s="168">
        <v>1210</v>
      </c>
      <c r="B68" s="65" t="s">
        <v>78</v>
      </c>
      <c r="C68" s="66">
        <f t="shared" si="5"/>
        <v>1195</v>
      </c>
      <c r="D68" s="68">
        <v>1195</v>
      </c>
      <c r="E68" s="68"/>
      <c r="F68" s="68"/>
      <c r="G68" s="154"/>
      <c r="H68" s="66">
        <f t="shared" si="6"/>
        <v>1195</v>
      </c>
      <c r="I68" s="68">
        <v>1195</v>
      </c>
      <c r="J68" s="68"/>
      <c r="K68" s="68"/>
      <c r="L68" s="155"/>
      <c r="M68" s="156"/>
    </row>
    <row r="69" spans="1:13" ht="24" x14ac:dyDescent="0.25">
      <c r="A69" s="159">
        <v>1220</v>
      </c>
      <c r="B69" s="71" t="s">
        <v>79</v>
      </c>
      <c r="C69" s="72">
        <f t="shared" si="5"/>
        <v>0</v>
      </c>
      <c r="D69" s="160">
        <f>SUM(D70:D74)</f>
        <v>0</v>
      </c>
      <c r="E69" s="160">
        <f>SUM(E70:E74)</f>
        <v>0</v>
      </c>
      <c r="F69" s="160">
        <f>SUM(F70:F74)</f>
        <v>0</v>
      </c>
      <c r="G69" s="161">
        <f>SUM(G70:G74)</f>
        <v>0</v>
      </c>
      <c r="H69" s="72">
        <f t="shared" si="6"/>
        <v>0</v>
      </c>
      <c r="I69" s="160">
        <f>SUM(I70:I74)</f>
        <v>0</v>
      </c>
      <c r="J69" s="160">
        <f>SUM(J70:J74)</f>
        <v>0</v>
      </c>
      <c r="K69" s="160">
        <f>SUM(K70:K74)</f>
        <v>0</v>
      </c>
      <c r="L69" s="162">
        <f>SUM(L70:L74)</f>
        <v>0</v>
      </c>
    </row>
    <row r="70" spans="1:13" ht="48" x14ac:dyDescent="0.25">
      <c r="A70" s="44">
        <v>1221</v>
      </c>
      <c r="B70" s="71" t="s">
        <v>80</v>
      </c>
      <c r="C70" s="72">
        <f t="shared" si="5"/>
        <v>0</v>
      </c>
      <c r="D70" s="74"/>
      <c r="E70" s="74"/>
      <c r="F70" s="74"/>
      <c r="G70" s="157"/>
      <c r="H70" s="72">
        <f t="shared" si="6"/>
        <v>0</v>
      </c>
      <c r="I70" s="74">
        <v>0</v>
      </c>
      <c r="J70" s="74"/>
      <c r="K70" s="74"/>
      <c r="L70" s="158"/>
      <c r="M70" s="156"/>
    </row>
    <row r="71" spans="1:13" x14ac:dyDescent="0.25">
      <c r="A71" s="44">
        <v>1223</v>
      </c>
      <c r="B71" s="71" t="s">
        <v>81</v>
      </c>
      <c r="C71" s="72">
        <f t="shared" si="5"/>
        <v>0</v>
      </c>
      <c r="D71" s="74"/>
      <c r="E71" s="74"/>
      <c r="F71" s="74"/>
      <c r="G71" s="157"/>
      <c r="H71" s="72">
        <f t="shared" si="6"/>
        <v>0</v>
      </c>
      <c r="I71" s="74">
        <v>0</v>
      </c>
      <c r="J71" s="74"/>
      <c r="K71" s="74"/>
      <c r="L71" s="158"/>
      <c r="M71" s="156"/>
    </row>
    <row r="72" spans="1:13" x14ac:dyDescent="0.25">
      <c r="A72" s="44">
        <v>1225</v>
      </c>
      <c r="B72" s="71" t="s">
        <v>82</v>
      </c>
      <c r="C72" s="72">
        <f t="shared" si="5"/>
        <v>0</v>
      </c>
      <c r="D72" s="74"/>
      <c r="E72" s="74"/>
      <c r="F72" s="74"/>
      <c r="G72" s="157"/>
      <c r="H72" s="72">
        <f t="shared" si="6"/>
        <v>0</v>
      </c>
      <c r="I72" s="74">
        <v>0</v>
      </c>
      <c r="J72" s="74"/>
      <c r="K72" s="74"/>
      <c r="L72" s="158"/>
      <c r="M72" s="156"/>
    </row>
    <row r="73" spans="1:13" ht="36" x14ac:dyDescent="0.25">
      <c r="A73" s="44">
        <v>1227</v>
      </c>
      <c r="B73" s="71" t="s">
        <v>83</v>
      </c>
      <c r="C73" s="72">
        <f t="shared" si="5"/>
        <v>0</v>
      </c>
      <c r="D73" s="74"/>
      <c r="E73" s="74"/>
      <c r="F73" s="74"/>
      <c r="G73" s="157"/>
      <c r="H73" s="72">
        <f t="shared" si="6"/>
        <v>0</v>
      </c>
      <c r="I73" s="74">
        <v>0</v>
      </c>
      <c r="J73" s="74"/>
      <c r="K73" s="74"/>
      <c r="L73" s="158"/>
      <c r="M73" s="156"/>
    </row>
    <row r="74" spans="1:13" ht="48" x14ac:dyDescent="0.25">
      <c r="A74" s="44">
        <v>1228</v>
      </c>
      <c r="B74" s="71" t="s">
        <v>84</v>
      </c>
      <c r="C74" s="72">
        <f t="shared" si="5"/>
        <v>0</v>
      </c>
      <c r="D74" s="74"/>
      <c r="E74" s="74"/>
      <c r="F74" s="74"/>
      <c r="G74" s="157"/>
      <c r="H74" s="72">
        <f t="shared" si="6"/>
        <v>0</v>
      </c>
      <c r="I74" s="74">
        <v>0</v>
      </c>
      <c r="J74" s="74"/>
      <c r="K74" s="74"/>
      <c r="L74" s="158"/>
      <c r="M74" s="156"/>
    </row>
    <row r="75" spans="1:13" x14ac:dyDescent="0.25">
      <c r="A75" s="142">
        <v>2000</v>
      </c>
      <c r="B75" s="142" t="s">
        <v>85</v>
      </c>
      <c r="C75" s="143">
        <f t="shared" si="5"/>
        <v>9905</v>
      </c>
      <c r="D75" s="144">
        <f>SUM(D76,D83,D130,D164,D165,D172)</f>
        <v>9905</v>
      </c>
      <c r="E75" s="144">
        <f>SUM(E76,E83,E130,E164,E165,E172)</f>
        <v>0</v>
      </c>
      <c r="F75" s="144">
        <f>SUM(F76,F83,F130,F164,F165,F172)</f>
        <v>0</v>
      </c>
      <c r="G75" s="145">
        <f>SUM(G76,G83,G130,G164,G165,G172)</f>
        <v>0</v>
      </c>
      <c r="H75" s="143">
        <f t="shared" si="6"/>
        <v>9790</v>
      </c>
      <c r="I75" s="144">
        <f>SUM(I76,I83,I130,I164,I165,I172)</f>
        <v>9790</v>
      </c>
      <c r="J75" s="144">
        <f>SUM(J76,J83,J130,J164,J165,J172)</f>
        <v>0</v>
      </c>
      <c r="K75" s="144">
        <f>SUM(K76,K83,K130,K164,K165,K172)</f>
        <v>0</v>
      </c>
      <c r="L75" s="146">
        <f>SUM(L76,L83,L130,L164,L165,L172)</f>
        <v>0</v>
      </c>
    </row>
    <row r="76" spans="1:13" ht="24" x14ac:dyDescent="0.25">
      <c r="A76" s="56">
        <v>2100</v>
      </c>
      <c r="B76" s="147" t="s">
        <v>86</v>
      </c>
      <c r="C76" s="57">
        <f t="shared" si="5"/>
        <v>0</v>
      </c>
      <c r="D76" s="63">
        <f>SUM(D77,D80)</f>
        <v>0</v>
      </c>
      <c r="E76" s="63">
        <f>SUM(E77,E80)</f>
        <v>0</v>
      </c>
      <c r="F76" s="63">
        <f>SUM(F77,F80)</f>
        <v>0</v>
      </c>
      <c r="G76" s="166">
        <f>SUM(G77,G80)</f>
        <v>0</v>
      </c>
      <c r="H76" s="57">
        <f t="shared" si="6"/>
        <v>0</v>
      </c>
      <c r="I76" s="63">
        <f>SUM(I77,I80)</f>
        <v>0</v>
      </c>
      <c r="J76" s="63">
        <f>SUM(J77,J80)</f>
        <v>0</v>
      </c>
      <c r="K76" s="63">
        <f>SUM(K77,K80)</f>
        <v>0</v>
      </c>
      <c r="L76" s="167">
        <f>SUM(L77,L80)</f>
        <v>0</v>
      </c>
    </row>
    <row r="77" spans="1:13" ht="24" x14ac:dyDescent="0.25">
      <c r="A77" s="168">
        <v>2110</v>
      </c>
      <c r="B77" s="65" t="s">
        <v>87</v>
      </c>
      <c r="C77" s="66">
        <f t="shared" si="5"/>
        <v>0</v>
      </c>
      <c r="D77" s="169">
        <f>SUM(D78:D79)</f>
        <v>0</v>
      </c>
      <c r="E77" s="169">
        <f>SUM(E78:E79)</f>
        <v>0</v>
      </c>
      <c r="F77" s="169">
        <f>SUM(F78:F79)</f>
        <v>0</v>
      </c>
      <c r="G77" s="170">
        <f>SUM(G78:G79)</f>
        <v>0</v>
      </c>
      <c r="H77" s="66">
        <f t="shared" si="6"/>
        <v>0</v>
      </c>
      <c r="I77" s="169">
        <f>SUM(I78:I79)</f>
        <v>0</v>
      </c>
      <c r="J77" s="169">
        <f>SUM(J78:J79)</f>
        <v>0</v>
      </c>
      <c r="K77" s="169">
        <f>SUM(K78:K79)</f>
        <v>0</v>
      </c>
      <c r="L77" s="171">
        <f>SUM(L78:L79)</f>
        <v>0</v>
      </c>
    </row>
    <row r="78" spans="1:13" x14ac:dyDescent="0.25">
      <c r="A78" s="44">
        <v>2111</v>
      </c>
      <c r="B78" s="71" t="s">
        <v>88</v>
      </c>
      <c r="C78" s="72">
        <f t="shared" si="5"/>
        <v>0</v>
      </c>
      <c r="D78" s="74"/>
      <c r="E78" s="74"/>
      <c r="F78" s="74"/>
      <c r="G78" s="157"/>
      <c r="H78" s="72">
        <f t="shared" si="6"/>
        <v>0</v>
      </c>
      <c r="I78" s="74">
        <v>0</v>
      </c>
      <c r="J78" s="74"/>
      <c r="K78" s="74"/>
      <c r="L78" s="158"/>
      <c r="M78" s="156"/>
    </row>
    <row r="79" spans="1:13" ht="24" x14ac:dyDescent="0.25">
      <c r="A79" s="44">
        <v>2112</v>
      </c>
      <c r="B79" s="71" t="s">
        <v>89</v>
      </c>
      <c r="C79" s="72">
        <f t="shared" si="5"/>
        <v>0</v>
      </c>
      <c r="D79" s="74"/>
      <c r="E79" s="74"/>
      <c r="F79" s="74"/>
      <c r="G79" s="157"/>
      <c r="H79" s="72">
        <f t="shared" si="6"/>
        <v>0</v>
      </c>
      <c r="I79" s="74">
        <v>0</v>
      </c>
      <c r="J79" s="74"/>
      <c r="K79" s="74"/>
      <c r="L79" s="158"/>
      <c r="M79" s="156"/>
    </row>
    <row r="80" spans="1:13" ht="24" x14ac:dyDescent="0.25">
      <c r="A80" s="159">
        <v>2120</v>
      </c>
      <c r="B80" s="71" t="s">
        <v>90</v>
      </c>
      <c r="C80" s="72">
        <f t="shared" si="5"/>
        <v>0</v>
      </c>
      <c r="D80" s="160">
        <f>SUM(D81:D82)</f>
        <v>0</v>
      </c>
      <c r="E80" s="160">
        <f>SUM(E81:E82)</f>
        <v>0</v>
      </c>
      <c r="F80" s="160">
        <f>SUM(F81:F82)</f>
        <v>0</v>
      </c>
      <c r="G80" s="161">
        <f>SUM(G81:G82)</f>
        <v>0</v>
      </c>
      <c r="H80" s="72">
        <f t="shared" si="6"/>
        <v>0</v>
      </c>
      <c r="I80" s="160">
        <f>SUM(I81:I82)</f>
        <v>0</v>
      </c>
      <c r="J80" s="160">
        <f>SUM(J81:J82)</f>
        <v>0</v>
      </c>
      <c r="K80" s="160">
        <f>SUM(K81:K82)</f>
        <v>0</v>
      </c>
      <c r="L80" s="162">
        <f>SUM(L81:L82)</f>
        <v>0</v>
      </c>
    </row>
    <row r="81" spans="1:13" x14ac:dyDescent="0.25">
      <c r="A81" s="44">
        <v>2121</v>
      </c>
      <c r="B81" s="71" t="s">
        <v>88</v>
      </c>
      <c r="C81" s="72">
        <f t="shared" si="5"/>
        <v>0</v>
      </c>
      <c r="D81" s="74"/>
      <c r="E81" s="74"/>
      <c r="F81" s="74"/>
      <c r="G81" s="157"/>
      <c r="H81" s="72">
        <f t="shared" si="6"/>
        <v>0</v>
      </c>
      <c r="I81" s="74">
        <v>0</v>
      </c>
      <c r="J81" s="74"/>
      <c r="K81" s="74"/>
      <c r="L81" s="158"/>
      <c r="M81" s="156"/>
    </row>
    <row r="82" spans="1:13" ht="24" x14ac:dyDescent="0.25">
      <c r="A82" s="44">
        <v>2122</v>
      </c>
      <c r="B82" s="71" t="s">
        <v>89</v>
      </c>
      <c r="C82" s="72">
        <f t="shared" si="5"/>
        <v>0</v>
      </c>
      <c r="D82" s="74"/>
      <c r="E82" s="74"/>
      <c r="F82" s="74"/>
      <c r="G82" s="157"/>
      <c r="H82" s="72">
        <f t="shared" si="6"/>
        <v>0</v>
      </c>
      <c r="I82" s="74">
        <v>0</v>
      </c>
      <c r="J82" s="74"/>
      <c r="K82" s="74"/>
      <c r="L82" s="158"/>
      <c r="M82" s="156"/>
    </row>
    <row r="83" spans="1:13" x14ac:dyDescent="0.25">
      <c r="A83" s="56">
        <v>2200</v>
      </c>
      <c r="B83" s="147" t="s">
        <v>91</v>
      </c>
      <c r="C83" s="57">
        <f t="shared" si="5"/>
        <v>1115</v>
      </c>
      <c r="D83" s="63">
        <f>SUM(D84,D89,D95,D103,D112,D116,D122,D128)</f>
        <v>1115</v>
      </c>
      <c r="E83" s="63">
        <f>SUM(E84,E89,E95,E103,E112,E116,E122,E128)</f>
        <v>0</v>
      </c>
      <c r="F83" s="63">
        <f>SUM(F84,F89,F95,F103,F112,F116,F122,F128)</f>
        <v>0</v>
      </c>
      <c r="G83" s="166">
        <f>SUM(G84,G89,G95,G103,G112,G116,G122,G128)</f>
        <v>0</v>
      </c>
      <c r="H83" s="57">
        <f t="shared" si="6"/>
        <v>1115</v>
      </c>
      <c r="I83" s="63">
        <f>SUM(I84,I89,I95,I103,I112,I116,I122,I128)</f>
        <v>1115</v>
      </c>
      <c r="J83" s="63">
        <f>SUM(J84,J89,J95,J103,J112,J116,J122,J128)</f>
        <v>0</v>
      </c>
      <c r="K83" s="63">
        <f>SUM(K84,K89,K95,K103,K112,K116,K122,K128)</f>
        <v>0</v>
      </c>
      <c r="L83" s="172">
        <f>SUM(L84,L89,L95,L103,L112,L116,L122,L128)</f>
        <v>0</v>
      </c>
    </row>
    <row r="84" spans="1:13" ht="24" x14ac:dyDescent="0.25">
      <c r="A84" s="150">
        <v>2210</v>
      </c>
      <c r="B84" s="112" t="s">
        <v>92</v>
      </c>
      <c r="C84" s="117">
        <f t="shared" si="5"/>
        <v>0</v>
      </c>
      <c r="D84" s="151">
        <f>SUM(D85:D88)</f>
        <v>0</v>
      </c>
      <c r="E84" s="151">
        <f>SUM(E85:E88)</f>
        <v>0</v>
      </c>
      <c r="F84" s="151">
        <f>SUM(F85:F88)</f>
        <v>0</v>
      </c>
      <c r="G84" s="151">
        <f>SUM(G85:G88)</f>
        <v>0</v>
      </c>
      <c r="H84" s="117">
        <f t="shared" si="6"/>
        <v>0</v>
      </c>
      <c r="I84" s="151">
        <f>SUM(I85:I88)</f>
        <v>0</v>
      </c>
      <c r="J84" s="151">
        <f>SUM(J85:J88)</f>
        <v>0</v>
      </c>
      <c r="K84" s="151">
        <f>SUM(K85:K88)</f>
        <v>0</v>
      </c>
      <c r="L84" s="153">
        <f>SUM(L85:L88)</f>
        <v>0</v>
      </c>
    </row>
    <row r="85" spans="1:13" ht="24" x14ac:dyDescent="0.25">
      <c r="A85" s="38">
        <v>2211</v>
      </c>
      <c r="B85" s="65" t="s">
        <v>93</v>
      </c>
      <c r="C85" s="66">
        <f t="shared" si="5"/>
        <v>0</v>
      </c>
      <c r="D85" s="68"/>
      <c r="E85" s="68"/>
      <c r="F85" s="68"/>
      <c r="G85" s="154"/>
      <c r="H85" s="66">
        <f t="shared" si="6"/>
        <v>0</v>
      </c>
      <c r="I85" s="68">
        <v>0</v>
      </c>
      <c r="J85" s="68"/>
      <c r="K85" s="68"/>
      <c r="L85" s="155"/>
      <c r="M85" s="156"/>
    </row>
    <row r="86" spans="1:13" ht="36" x14ac:dyDescent="0.25">
      <c r="A86" s="44">
        <v>2212</v>
      </c>
      <c r="B86" s="71" t="s">
        <v>94</v>
      </c>
      <c r="C86" s="72">
        <f t="shared" si="5"/>
        <v>0</v>
      </c>
      <c r="D86" s="74"/>
      <c r="E86" s="74"/>
      <c r="F86" s="74"/>
      <c r="G86" s="157"/>
      <c r="H86" s="72">
        <f t="shared" si="6"/>
        <v>0</v>
      </c>
      <c r="I86" s="74">
        <v>0</v>
      </c>
      <c r="J86" s="74"/>
      <c r="K86" s="74"/>
      <c r="L86" s="158"/>
      <c r="M86" s="156"/>
    </row>
    <row r="87" spans="1:13" ht="24" x14ac:dyDescent="0.25">
      <c r="A87" s="44">
        <v>2214</v>
      </c>
      <c r="B87" s="71" t="s">
        <v>95</v>
      </c>
      <c r="C87" s="72">
        <f t="shared" si="5"/>
        <v>0</v>
      </c>
      <c r="D87" s="74"/>
      <c r="E87" s="74"/>
      <c r="F87" s="74"/>
      <c r="G87" s="157"/>
      <c r="H87" s="72">
        <f t="shared" si="6"/>
        <v>0</v>
      </c>
      <c r="I87" s="74">
        <v>0</v>
      </c>
      <c r="J87" s="74"/>
      <c r="K87" s="74"/>
      <c r="L87" s="158"/>
      <c r="M87" s="156"/>
    </row>
    <row r="88" spans="1:13" x14ac:dyDescent="0.25">
      <c r="A88" s="44">
        <v>2219</v>
      </c>
      <c r="B88" s="71" t="s">
        <v>96</v>
      </c>
      <c r="C88" s="72">
        <f t="shared" si="5"/>
        <v>0</v>
      </c>
      <c r="D88" s="74"/>
      <c r="E88" s="74"/>
      <c r="F88" s="74"/>
      <c r="G88" s="157"/>
      <c r="H88" s="72">
        <f t="shared" si="6"/>
        <v>0</v>
      </c>
      <c r="I88" s="74">
        <v>0</v>
      </c>
      <c r="J88" s="74"/>
      <c r="K88" s="74"/>
      <c r="L88" s="158"/>
      <c r="M88" s="156"/>
    </row>
    <row r="89" spans="1:13" ht="24" x14ac:dyDescent="0.25">
      <c r="A89" s="159">
        <v>2220</v>
      </c>
      <c r="B89" s="71" t="s">
        <v>97</v>
      </c>
      <c r="C89" s="72">
        <f t="shared" si="5"/>
        <v>0</v>
      </c>
      <c r="D89" s="160">
        <f>SUM(D90:D94)</f>
        <v>0</v>
      </c>
      <c r="E89" s="160">
        <f>SUM(E90:E94)</f>
        <v>0</v>
      </c>
      <c r="F89" s="160">
        <f>SUM(F90:F94)</f>
        <v>0</v>
      </c>
      <c r="G89" s="161">
        <f>SUM(G90:G94)</f>
        <v>0</v>
      </c>
      <c r="H89" s="72">
        <f t="shared" si="6"/>
        <v>0</v>
      </c>
      <c r="I89" s="160">
        <f>SUM(I90:I94)</f>
        <v>0</v>
      </c>
      <c r="J89" s="160">
        <f>SUM(J90:J94)</f>
        <v>0</v>
      </c>
      <c r="K89" s="160">
        <f>SUM(K90:K94)</f>
        <v>0</v>
      </c>
      <c r="L89" s="162">
        <f>SUM(L90:L94)</f>
        <v>0</v>
      </c>
    </row>
    <row r="90" spans="1:13" ht="24" x14ac:dyDescent="0.25">
      <c r="A90" s="44">
        <v>2221</v>
      </c>
      <c r="B90" s="71" t="s">
        <v>98</v>
      </c>
      <c r="C90" s="72">
        <f t="shared" si="5"/>
        <v>0</v>
      </c>
      <c r="D90" s="74"/>
      <c r="E90" s="74"/>
      <c r="F90" s="74"/>
      <c r="G90" s="157"/>
      <c r="H90" s="72">
        <f t="shared" si="6"/>
        <v>0</v>
      </c>
      <c r="I90" s="74">
        <v>0</v>
      </c>
      <c r="J90" s="74"/>
      <c r="K90" s="74"/>
      <c r="L90" s="158"/>
      <c r="M90" s="156"/>
    </row>
    <row r="91" spans="1:13" x14ac:dyDescent="0.25">
      <c r="A91" s="44">
        <v>2222</v>
      </c>
      <c r="B91" s="71" t="s">
        <v>99</v>
      </c>
      <c r="C91" s="72">
        <f t="shared" si="5"/>
        <v>0</v>
      </c>
      <c r="D91" s="74"/>
      <c r="E91" s="74"/>
      <c r="F91" s="74"/>
      <c r="G91" s="157"/>
      <c r="H91" s="72">
        <f t="shared" si="6"/>
        <v>0</v>
      </c>
      <c r="I91" s="74">
        <v>0</v>
      </c>
      <c r="J91" s="74"/>
      <c r="K91" s="74"/>
      <c r="L91" s="158"/>
      <c r="M91" s="156"/>
    </row>
    <row r="92" spans="1:13" x14ac:dyDescent="0.25">
      <c r="A92" s="44">
        <v>2223</v>
      </c>
      <c r="B92" s="71" t="s">
        <v>100</v>
      </c>
      <c r="C92" s="72">
        <f t="shared" si="5"/>
        <v>0</v>
      </c>
      <c r="D92" s="74"/>
      <c r="E92" s="74"/>
      <c r="F92" s="74"/>
      <c r="G92" s="157"/>
      <c r="H92" s="72">
        <f t="shared" si="6"/>
        <v>0</v>
      </c>
      <c r="I92" s="74">
        <v>0</v>
      </c>
      <c r="J92" s="74"/>
      <c r="K92" s="74"/>
      <c r="L92" s="158"/>
      <c r="M92" s="156"/>
    </row>
    <row r="93" spans="1:13" ht="48" x14ac:dyDescent="0.25">
      <c r="A93" s="44">
        <v>2224</v>
      </c>
      <c r="B93" s="71" t="s">
        <v>101</v>
      </c>
      <c r="C93" s="72">
        <f t="shared" si="5"/>
        <v>0</v>
      </c>
      <c r="D93" s="74"/>
      <c r="E93" s="74"/>
      <c r="F93" s="74"/>
      <c r="G93" s="157"/>
      <c r="H93" s="72">
        <f t="shared" si="6"/>
        <v>0</v>
      </c>
      <c r="I93" s="74">
        <v>0</v>
      </c>
      <c r="J93" s="74"/>
      <c r="K93" s="74"/>
      <c r="L93" s="158"/>
      <c r="M93" s="156"/>
    </row>
    <row r="94" spans="1:13" ht="24" x14ac:dyDescent="0.25">
      <c r="A94" s="44">
        <v>2229</v>
      </c>
      <c r="B94" s="71" t="s">
        <v>102</v>
      </c>
      <c r="C94" s="72">
        <f t="shared" si="5"/>
        <v>0</v>
      </c>
      <c r="D94" s="74"/>
      <c r="E94" s="74"/>
      <c r="F94" s="74"/>
      <c r="G94" s="157"/>
      <c r="H94" s="72">
        <f t="shared" si="6"/>
        <v>0</v>
      </c>
      <c r="I94" s="74">
        <v>0</v>
      </c>
      <c r="J94" s="74"/>
      <c r="K94" s="74"/>
      <c r="L94" s="158"/>
      <c r="M94" s="156"/>
    </row>
    <row r="95" spans="1:13" ht="36" x14ac:dyDescent="0.25">
      <c r="A95" s="159">
        <v>2230</v>
      </c>
      <c r="B95" s="71" t="s">
        <v>103</v>
      </c>
      <c r="C95" s="72">
        <f t="shared" si="5"/>
        <v>0</v>
      </c>
      <c r="D95" s="160">
        <f>SUM(D96:D102)</f>
        <v>0</v>
      </c>
      <c r="E95" s="160">
        <f>SUM(E96:E102)</f>
        <v>0</v>
      </c>
      <c r="F95" s="160">
        <f>SUM(F96:F102)</f>
        <v>0</v>
      </c>
      <c r="G95" s="161">
        <f>SUM(G96:G102)</f>
        <v>0</v>
      </c>
      <c r="H95" s="72">
        <f t="shared" si="6"/>
        <v>0</v>
      </c>
      <c r="I95" s="160">
        <f>SUM(I96:I102)</f>
        <v>0</v>
      </c>
      <c r="J95" s="160">
        <f>SUM(J96:J102)</f>
        <v>0</v>
      </c>
      <c r="K95" s="160">
        <f>SUM(K96:K102)</f>
        <v>0</v>
      </c>
      <c r="L95" s="162">
        <f>SUM(L96:L102)</f>
        <v>0</v>
      </c>
    </row>
    <row r="96" spans="1:13" ht="24" x14ac:dyDescent="0.25">
      <c r="A96" s="44">
        <v>2231</v>
      </c>
      <c r="B96" s="71" t="s">
        <v>104</v>
      </c>
      <c r="C96" s="72">
        <f t="shared" si="5"/>
        <v>0</v>
      </c>
      <c r="D96" s="74"/>
      <c r="E96" s="74"/>
      <c r="F96" s="74"/>
      <c r="G96" s="157"/>
      <c r="H96" s="72">
        <f t="shared" si="6"/>
        <v>0</v>
      </c>
      <c r="I96" s="74">
        <v>0</v>
      </c>
      <c r="J96" s="74"/>
      <c r="K96" s="74"/>
      <c r="L96" s="158"/>
      <c r="M96" s="156"/>
    </row>
    <row r="97" spans="1:13" ht="24.75" customHeight="1" x14ac:dyDescent="0.25">
      <c r="A97" s="44">
        <v>2232</v>
      </c>
      <c r="B97" s="71" t="s">
        <v>105</v>
      </c>
      <c r="C97" s="72">
        <f t="shared" si="5"/>
        <v>0</v>
      </c>
      <c r="D97" s="74"/>
      <c r="E97" s="74"/>
      <c r="F97" s="74"/>
      <c r="G97" s="157"/>
      <c r="H97" s="72">
        <f t="shared" si="6"/>
        <v>0</v>
      </c>
      <c r="I97" s="74">
        <v>0</v>
      </c>
      <c r="J97" s="74"/>
      <c r="K97" s="74"/>
      <c r="L97" s="158"/>
      <c r="M97" s="156"/>
    </row>
    <row r="98" spans="1:13" ht="24" x14ac:dyDescent="0.25">
      <c r="A98" s="38">
        <v>2233</v>
      </c>
      <c r="B98" s="65" t="s">
        <v>106</v>
      </c>
      <c r="C98" s="66">
        <f t="shared" si="5"/>
        <v>0</v>
      </c>
      <c r="D98" s="68"/>
      <c r="E98" s="68"/>
      <c r="F98" s="68"/>
      <c r="G98" s="154"/>
      <c r="H98" s="66">
        <f t="shared" si="6"/>
        <v>0</v>
      </c>
      <c r="I98" s="68">
        <v>0</v>
      </c>
      <c r="J98" s="68"/>
      <c r="K98" s="68"/>
      <c r="L98" s="155"/>
      <c r="M98" s="156"/>
    </row>
    <row r="99" spans="1:13" ht="36" x14ac:dyDescent="0.25">
      <c r="A99" s="44">
        <v>2234</v>
      </c>
      <c r="B99" s="71" t="s">
        <v>107</v>
      </c>
      <c r="C99" s="72">
        <f t="shared" si="5"/>
        <v>0</v>
      </c>
      <c r="D99" s="74"/>
      <c r="E99" s="74"/>
      <c r="F99" s="74"/>
      <c r="G99" s="157"/>
      <c r="H99" s="72">
        <f t="shared" si="6"/>
        <v>0</v>
      </c>
      <c r="I99" s="74">
        <v>0</v>
      </c>
      <c r="J99" s="74"/>
      <c r="K99" s="74"/>
      <c r="L99" s="158"/>
      <c r="M99" s="156"/>
    </row>
    <row r="100" spans="1:13" ht="24" x14ac:dyDescent="0.25">
      <c r="A100" s="44">
        <v>2235</v>
      </c>
      <c r="B100" s="71" t="s">
        <v>108</v>
      </c>
      <c r="C100" s="72">
        <f t="shared" si="5"/>
        <v>0</v>
      </c>
      <c r="D100" s="74"/>
      <c r="E100" s="74"/>
      <c r="F100" s="74"/>
      <c r="G100" s="157"/>
      <c r="H100" s="72">
        <f t="shared" si="6"/>
        <v>0</v>
      </c>
      <c r="I100" s="74">
        <v>0</v>
      </c>
      <c r="J100" s="74"/>
      <c r="K100" s="74"/>
      <c r="L100" s="158"/>
      <c r="M100" s="156"/>
    </row>
    <row r="101" spans="1:13" x14ac:dyDescent="0.25">
      <c r="A101" s="44">
        <v>2236</v>
      </c>
      <c r="B101" s="71" t="s">
        <v>109</v>
      </c>
      <c r="C101" s="72">
        <f t="shared" si="5"/>
        <v>0</v>
      </c>
      <c r="D101" s="74"/>
      <c r="E101" s="74"/>
      <c r="F101" s="74"/>
      <c r="G101" s="157"/>
      <c r="H101" s="72">
        <f t="shared" si="6"/>
        <v>0</v>
      </c>
      <c r="I101" s="74">
        <v>0</v>
      </c>
      <c r="J101" s="74"/>
      <c r="K101" s="74"/>
      <c r="L101" s="158"/>
      <c r="M101" s="156"/>
    </row>
    <row r="102" spans="1:13" ht="24" x14ac:dyDescent="0.25">
      <c r="A102" s="44">
        <v>2239</v>
      </c>
      <c r="B102" s="71" t="s">
        <v>110</v>
      </c>
      <c r="C102" s="72">
        <f t="shared" si="5"/>
        <v>0</v>
      </c>
      <c r="D102" s="74"/>
      <c r="E102" s="74"/>
      <c r="F102" s="74"/>
      <c r="G102" s="157"/>
      <c r="H102" s="72">
        <f t="shared" si="6"/>
        <v>0</v>
      </c>
      <c r="I102" s="74">
        <v>0</v>
      </c>
      <c r="J102" s="74"/>
      <c r="K102" s="74"/>
      <c r="L102" s="158"/>
      <c r="M102" s="156"/>
    </row>
    <row r="103" spans="1:13" ht="36" x14ac:dyDescent="0.25">
      <c r="A103" s="159">
        <v>2240</v>
      </c>
      <c r="B103" s="71" t="s">
        <v>111</v>
      </c>
      <c r="C103" s="72">
        <f t="shared" si="5"/>
        <v>0</v>
      </c>
      <c r="D103" s="160">
        <f>SUM(D104:D111)</f>
        <v>0</v>
      </c>
      <c r="E103" s="160">
        <f>SUM(E104:E111)</f>
        <v>0</v>
      </c>
      <c r="F103" s="160">
        <f>SUM(F104:F111)</f>
        <v>0</v>
      </c>
      <c r="G103" s="161">
        <f>SUM(G104:G111)</f>
        <v>0</v>
      </c>
      <c r="H103" s="72">
        <f t="shared" si="6"/>
        <v>0</v>
      </c>
      <c r="I103" s="160">
        <f>SUM(I104:I111)</f>
        <v>0</v>
      </c>
      <c r="J103" s="160">
        <f>SUM(J104:J111)</f>
        <v>0</v>
      </c>
      <c r="K103" s="160">
        <f>SUM(K104:K111)</f>
        <v>0</v>
      </c>
      <c r="L103" s="162">
        <f>SUM(L104:L111)</f>
        <v>0</v>
      </c>
    </row>
    <row r="104" spans="1:13" x14ac:dyDescent="0.25">
      <c r="A104" s="44">
        <v>2241</v>
      </c>
      <c r="B104" s="71" t="s">
        <v>112</v>
      </c>
      <c r="C104" s="72">
        <f t="shared" si="5"/>
        <v>0</v>
      </c>
      <c r="D104" s="74"/>
      <c r="E104" s="74"/>
      <c r="F104" s="74"/>
      <c r="G104" s="157"/>
      <c r="H104" s="72">
        <f t="shared" si="6"/>
        <v>0</v>
      </c>
      <c r="I104" s="74">
        <v>0</v>
      </c>
      <c r="J104" s="74"/>
      <c r="K104" s="74"/>
      <c r="L104" s="158"/>
      <c r="M104" s="156"/>
    </row>
    <row r="105" spans="1:13" ht="24" x14ac:dyDescent="0.25">
      <c r="A105" s="44">
        <v>2242</v>
      </c>
      <c r="B105" s="71" t="s">
        <v>113</v>
      </c>
      <c r="C105" s="72">
        <f t="shared" si="5"/>
        <v>0</v>
      </c>
      <c r="D105" s="74"/>
      <c r="E105" s="74"/>
      <c r="F105" s="74"/>
      <c r="G105" s="157"/>
      <c r="H105" s="72">
        <f t="shared" si="6"/>
        <v>0</v>
      </c>
      <c r="I105" s="74">
        <v>0</v>
      </c>
      <c r="J105" s="74"/>
      <c r="K105" s="74"/>
      <c r="L105" s="158"/>
      <c r="M105" s="156"/>
    </row>
    <row r="106" spans="1:13" ht="24" x14ac:dyDescent="0.25">
      <c r="A106" s="44">
        <v>2243</v>
      </c>
      <c r="B106" s="71" t="s">
        <v>114</v>
      </c>
      <c r="C106" s="72">
        <f t="shared" si="5"/>
        <v>0</v>
      </c>
      <c r="D106" s="74"/>
      <c r="E106" s="74"/>
      <c r="F106" s="74"/>
      <c r="G106" s="157"/>
      <c r="H106" s="72">
        <f t="shared" si="6"/>
        <v>0</v>
      </c>
      <c r="I106" s="74">
        <v>0</v>
      </c>
      <c r="J106" s="74"/>
      <c r="K106" s="74"/>
      <c r="L106" s="158"/>
      <c r="M106" s="156"/>
    </row>
    <row r="107" spans="1:13" x14ac:dyDescent="0.25">
      <c r="A107" s="44">
        <v>2244</v>
      </c>
      <c r="B107" s="71" t="s">
        <v>115</v>
      </c>
      <c r="C107" s="72">
        <f t="shared" si="5"/>
        <v>0</v>
      </c>
      <c r="D107" s="74"/>
      <c r="E107" s="74"/>
      <c r="F107" s="74"/>
      <c r="G107" s="157"/>
      <c r="H107" s="72">
        <f t="shared" si="6"/>
        <v>0</v>
      </c>
      <c r="I107" s="74">
        <v>0</v>
      </c>
      <c r="J107" s="74"/>
      <c r="K107" s="74"/>
      <c r="L107" s="158"/>
      <c r="M107" s="156"/>
    </row>
    <row r="108" spans="1:13" ht="24" x14ac:dyDescent="0.25">
      <c r="A108" s="44">
        <v>2246</v>
      </c>
      <c r="B108" s="71" t="s">
        <v>116</v>
      </c>
      <c r="C108" s="72">
        <f t="shared" si="5"/>
        <v>0</v>
      </c>
      <c r="D108" s="74"/>
      <c r="E108" s="74"/>
      <c r="F108" s="74"/>
      <c r="G108" s="157"/>
      <c r="H108" s="72">
        <f t="shared" si="6"/>
        <v>0</v>
      </c>
      <c r="I108" s="74">
        <v>0</v>
      </c>
      <c r="J108" s="74"/>
      <c r="K108" s="74"/>
      <c r="L108" s="158"/>
      <c r="M108" s="156"/>
    </row>
    <row r="109" spans="1:13" x14ac:dyDescent="0.25">
      <c r="A109" s="44">
        <v>2247</v>
      </c>
      <c r="B109" s="71" t="s">
        <v>117</v>
      </c>
      <c r="C109" s="72">
        <f t="shared" si="5"/>
        <v>0</v>
      </c>
      <c r="D109" s="74"/>
      <c r="E109" s="74"/>
      <c r="F109" s="74"/>
      <c r="G109" s="157"/>
      <c r="H109" s="72">
        <f t="shared" si="6"/>
        <v>0</v>
      </c>
      <c r="I109" s="74">
        <v>0</v>
      </c>
      <c r="J109" s="74"/>
      <c r="K109" s="74"/>
      <c r="L109" s="158"/>
      <c r="M109" s="156"/>
    </row>
    <row r="110" spans="1:13" ht="24" x14ac:dyDescent="0.25">
      <c r="A110" s="44">
        <v>2248</v>
      </c>
      <c r="B110" s="71" t="s">
        <v>118</v>
      </c>
      <c r="C110" s="72">
        <f t="shared" si="5"/>
        <v>0</v>
      </c>
      <c r="D110" s="74"/>
      <c r="E110" s="74"/>
      <c r="F110" s="74"/>
      <c r="G110" s="157"/>
      <c r="H110" s="72">
        <f t="shared" si="6"/>
        <v>0</v>
      </c>
      <c r="I110" s="74">
        <v>0</v>
      </c>
      <c r="J110" s="74"/>
      <c r="K110" s="74"/>
      <c r="L110" s="158"/>
      <c r="M110" s="156"/>
    </row>
    <row r="111" spans="1:13" ht="24" x14ac:dyDescent="0.25">
      <c r="A111" s="44">
        <v>2249</v>
      </c>
      <c r="B111" s="71" t="s">
        <v>119</v>
      </c>
      <c r="C111" s="72">
        <f t="shared" si="5"/>
        <v>0</v>
      </c>
      <c r="D111" s="74"/>
      <c r="E111" s="74"/>
      <c r="F111" s="74"/>
      <c r="G111" s="157"/>
      <c r="H111" s="72">
        <f t="shared" si="6"/>
        <v>0</v>
      </c>
      <c r="I111" s="74">
        <v>0</v>
      </c>
      <c r="J111" s="74"/>
      <c r="K111" s="74"/>
      <c r="L111" s="158"/>
      <c r="M111" s="156"/>
    </row>
    <row r="112" spans="1:13" x14ac:dyDescent="0.25">
      <c r="A112" s="159">
        <v>2250</v>
      </c>
      <c r="B112" s="71" t="s">
        <v>120</v>
      </c>
      <c r="C112" s="72">
        <f t="shared" si="5"/>
        <v>0</v>
      </c>
      <c r="D112" s="160">
        <f>SUM(D113:D115)</f>
        <v>0</v>
      </c>
      <c r="E112" s="160">
        <f>SUM(E113:E115)</f>
        <v>0</v>
      </c>
      <c r="F112" s="160">
        <f>SUM(F113:F115)</f>
        <v>0</v>
      </c>
      <c r="G112" s="173">
        <f>SUM(G113:G115)</f>
        <v>0</v>
      </c>
      <c r="H112" s="72">
        <f t="shared" si="6"/>
        <v>0</v>
      </c>
      <c r="I112" s="160">
        <f>SUM(I113:I115)</f>
        <v>0</v>
      </c>
      <c r="J112" s="160">
        <f>SUM(J113:J115)</f>
        <v>0</v>
      </c>
      <c r="K112" s="160">
        <f>SUM(K113:K115)</f>
        <v>0</v>
      </c>
      <c r="L112" s="162">
        <f>SUM(L113:L115)</f>
        <v>0</v>
      </c>
    </row>
    <row r="113" spans="1:13" x14ac:dyDescent="0.25">
      <c r="A113" s="44">
        <v>2251</v>
      </c>
      <c r="B113" s="71" t="s">
        <v>121</v>
      </c>
      <c r="C113" s="72">
        <f t="shared" si="5"/>
        <v>0</v>
      </c>
      <c r="D113" s="74"/>
      <c r="E113" s="74"/>
      <c r="F113" s="74"/>
      <c r="G113" s="157"/>
      <c r="H113" s="72">
        <f t="shared" si="6"/>
        <v>0</v>
      </c>
      <c r="I113" s="74">
        <v>0</v>
      </c>
      <c r="J113" s="74"/>
      <c r="K113" s="74"/>
      <c r="L113" s="158"/>
      <c r="M113" s="156"/>
    </row>
    <row r="114" spans="1:13" ht="24" x14ac:dyDescent="0.25">
      <c r="A114" s="44">
        <v>2252</v>
      </c>
      <c r="B114" s="71" t="s">
        <v>122</v>
      </c>
      <c r="C114" s="72">
        <f>SUM(D114:G114)</f>
        <v>0</v>
      </c>
      <c r="D114" s="74"/>
      <c r="E114" s="74"/>
      <c r="F114" s="74"/>
      <c r="G114" s="157"/>
      <c r="H114" s="72">
        <f>SUM(I114:L114)</f>
        <v>0</v>
      </c>
      <c r="I114" s="74">
        <v>0</v>
      </c>
      <c r="J114" s="74"/>
      <c r="K114" s="74"/>
      <c r="L114" s="158"/>
      <c r="M114" s="156"/>
    </row>
    <row r="115" spans="1:13" ht="24" x14ac:dyDescent="0.25">
      <c r="A115" s="44">
        <v>2259</v>
      </c>
      <c r="B115" s="71" t="s">
        <v>123</v>
      </c>
      <c r="C115" s="72">
        <f>SUM(D115:G115)</f>
        <v>0</v>
      </c>
      <c r="D115" s="74"/>
      <c r="E115" s="74"/>
      <c r="F115" s="74"/>
      <c r="G115" s="157"/>
      <c r="H115" s="72">
        <f>SUM(I115:L115)</f>
        <v>0</v>
      </c>
      <c r="I115" s="74">
        <v>0</v>
      </c>
      <c r="J115" s="74"/>
      <c r="K115" s="74"/>
      <c r="L115" s="158"/>
      <c r="M115" s="156"/>
    </row>
    <row r="116" spans="1:13" x14ac:dyDescent="0.25">
      <c r="A116" s="159">
        <v>2260</v>
      </c>
      <c r="B116" s="71" t="s">
        <v>124</v>
      </c>
      <c r="C116" s="72">
        <f t="shared" ref="C116:C187" si="7">SUM(D116:G116)</f>
        <v>990</v>
      </c>
      <c r="D116" s="160">
        <f>SUM(D117:D121)</f>
        <v>990</v>
      </c>
      <c r="E116" s="160">
        <f>SUM(E117:E121)</f>
        <v>0</v>
      </c>
      <c r="F116" s="160">
        <f>SUM(F117:F121)</f>
        <v>0</v>
      </c>
      <c r="G116" s="161">
        <f>SUM(G117:G121)</f>
        <v>0</v>
      </c>
      <c r="H116" s="72">
        <f t="shared" ref="H116:H188" si="8">SUM(I116:L116)</f>
        <v>990</v>
      </c>
      <c r="I116" s="160">
        <f>SUM(I117:I121)</f>
        <v>990</v>
      </c>
      <c r="J116" s="160">
        <f>SUM(J117:J121)</f>
        <v>0</v>
      </c>
      <c r="K116" s="160">
        <f>SUM(K117:K121)</f>
        <v>0</v>
      </c>
      <c r="L116" s="162">
        <f>SUM(L117:L121)</f>
        <v>0</v>
      </c>
    </row>
    <row r="117" spans="1:13" x14ac:dyDescent="0.25">
      <c r="A117" s="44">
        <v>2261</v>
      </c>
      <c r="B117" s="71" t="s">
        <v>125</v>
      </c>
      <c r="C117" s="72">
        <f t="shared" si="7"/>
        <v>0</v>
      </c>
      <c r="D117" s="74"/>
      <c r="E117" s="74"/>
      <c r="F117" s="74"/>
      <c r="G117" s="157"/>
      <c r="H117" s="72">
        <f t="shared" si="8"/>
        <v>0</v>
      </c>
      <c r="I117" s="74">
        <v>0</v>
      </c>
      <c r="J117" s="74"/>
      <c r="K117" s="74"/>
      <c r="L117" s="158"/>
      <c r="M117" s="156"/>
    </row>
    <row r="118" spans="1:13" x14ac:dyDescent="0.25">
      <c r="A118" s="44">
        <v>2262</v>
      </c>
      <c r="B118" s="71" t="s">
        <v>126</v>
      </c>
      <c r="C118" s="72">
        <f t="shared" si="7"/>
        <v>990</v>
      </c>
      <c r="D118" s="74">
        <v>990</v>
      </c>
      <c r="E118" s="74"/>
      <c r="F118" s="74"/>
      <c r="G118" s="157"/>
      <c r="H118" s="72">
        <f t="shared" si="8"/>
        <v>990</v>
      </c>
      <c r="I118" s="74">
        <v>990</v>
      </c>
      <c r="J118" s="74"/>
      <c r="K118" s="74"/>
      <c r="L118" s="158"/>
      <c r="M118" s="156"/>
    </row>
    <row r="119" spans="1:13" x14ac:dyDescent="0.25">
      <c r="A119" s="44">
        <v>2263</v>
      </c>
      <c r="B119" s="71" t="s">
        <v>127</v>
      </c>
      <c r="C119" s="72">
        <f t="shared" si="7"/>
        <v>0</v>
      </c>
      <c r="D119" s="74"/>
      <c r="E119" s="74"/>
      <c r="F119" s="74"/>
      <c r="G119" s="157"/>
      <c r="H119" s="72">
        <f t="shared" si="8"/>
        <v>0</v>
      </c>
      <c r="I119" s="74">
        <v>0</v>
      </c>
      <c r="J119" s="74"/>
      <c r="K119" s="74"/>
      <c r="L119" s="158"/>
      <c r="M119" s="156"/>
    </row>
    <row r="120" spans="1:13" ht="24" x14ac:dyDescent="0.25">
      <c r="A120" s="44">
        <v>2264</v>
      </c>
      <c r="B120" s="71" t="s">
        <v>128</v>
      </c>
      <c r="C120" s="72">
        <f t="shared" si="7"/>
        <v>0</v>
      </c>
      <c r="D120" s="74"/>
      <c r="E120" s="74"/>
      <c r="F120" s="74"/>
      <c r="G120" s="157"/>
      <c r="H120" s="72">
        <f t="shared" si="8"/>
        <v>0</v>
      </c>
      <c r="I120" s="74">
        <v>0</v>
      </c>
      <c r="J120" s="74"/>
      <c r="K120" s="74"/>
      <c r="L120" s="158"/>
      <c r="M120" s="156"/>
    </row>
    <row r="121" spans="1:13" x14ac:dyDescent="0.25">
      <c r="A121" s="44">
        <v>2269</v>
      </c>
      <c r="B121" s="71" t="s">
        <v>129</v>
      </c>
      <c r="C121" s="72">
        <f t="shared" si="7"/>
        <v>0</v>
      </c>
      <c r="D121" s="74"/>
      <c r="E121" s="74"/>
      <c r="F121" s="74"/>
      <c r="G121" s="157"/>
      <c r="H121" s="72">
        <f t="shared" si="8"/>
        <v>0</v>
      </c>
      <c r="I121" s="74">
        <v>0</v>
      </c>
      <c r="J121" s="74"/>
      <c r="K121" s="74"/>
      <c r="L121" s="158"/>
      <c r="M121" s="156"/>
    </row>
    <row r="122" spans="1:13" x14ac:dyDescent="0.25">
      <c r="A122" s="159">
        <v>2270</v>
      </c>
      <c r="B122" s="71" t="s">
        <v>130</v>
      </c>
      <c r="C122" s="72">
        <f t="shared" si="7"/>
        <v>125</v>
      </c>
      <c r="D122" s="160">
        <f>SUM(D123:D127)</f>
        <v>125</v>
      </c>
      <c r="E122" s="160">
        <f>SUM(E123:E127)</f>
        <v>0</v>
      </c>
      <c r="F122" s="160">
        <f>SUM(F123:F127)</f>
        <v>0</v>
      </c>
      <c r="G122" s="161">
        <f>SUM(G123:G127)</f>
        <v>0</v>
      </c>
      <c r="H122" s="72">
        <f t="shared" si="8"/>
        <v>125</v>
      </c>
      <c r="I122" s="160">
        <f>SUM(I123:I127)</f>
        <v>125</v>
      </c>
      <c r="J122" s="160">
        <f>SUM(J123:J127)</f>
        <v>0</v>
      </c>
      <c r="K122" s="160">
        <f>SUM(K123:K127)</f>
        <v>0</v>
      </c>
      <c r="L122" s="162">
        <f>SUM(L123:L127)</f>
        <v>0</v>
      </c>
    </row>
    <row r="123" spans="1:13" x14ac:dyDescent="0.25">
      <c r="A123" s="44">
        <v>2272</v>
      </c>
      <c r="B123" s="174" t="s">
        <v>131</v>
      </c>
      <c r="C123" s="72">
        <f t="shared" si="7"/>
        <v>0</v>
      </c>
      <c r="D123" s="74"/>
      <c r="E123" s="74"/>
      <c r="F123" s="74"/>
      <c r="G123" s="157"/>
      <c r="H123" s="72">
        <f t="shared" si="8"/>
        <v>0</v>
      </c>
      <c r="I123" s="74">
        <v>0</v>
      </c>
      <c r="J123" s="74"/>
      <c r="K123" s="74"/>
      <c r="L123" s="158"/>
      <c r="M123" s="156"/>
    </row>
    <row r="124" spans="1:13" ht="24" x14ac:dyDescent="0.25">
      <c r="A124" s="44">
        <v>2274</v>
      </c>
      <c r="B124" s="175" t="s">
        <v>132</v>
      </c>
      <c r="C124" s="72">
        <f t="shared" si="7"/>
        <v>0</v>
      </c>
      <c r="D124" s="74"/>
      <c r="E124" s="74"/>
      <c r="F124" s="74"/>
      <c r="G124" s="157"/>
      <c r="H124" s="72">
        <f t="shared" si="8"/>
        <v>0</v>
      </c>
      <c r="I124" s="74">
        <v>0</v>
      </c>
      <c r="J124" s="74"/>
      <c r="K124" s="74"/>
      <c r="L124" s="158"/>
      <c r="M124" s="156"/>
    </row>
    <row r="125" spans="1:13" ht="24" x14ac:dyDescent="0.25">
      <c r="A125" s="44">
        <v>2275</v>
      </c>
      <c r="B125" s="71" t="s">
        <v>133</v>
      </c>
      <c r="C125" s="72">
        <f t="shared" si="7"/>
        <v>0</v>
      </c>
      <c r="D125" s="74"/>
      <c r="E125" s="74"/>
      <c r="F125" s="74"/>
      <c r="G125" s="157"/>
      <c r="H125" s="72">
        <f t="shared" si="8"/>
        <v>0</v>
      </c>
      <c r="I125" s="74">
        <v>0</v>
      </c>
      <c r="J125" s="74"/>
      <c r="K125" s="74"/>
      <c r="L125" s="158"/>
      <c r="M125" s="156"/>
    </row>
    <row r="126" spans="1:13" ht="36" x14ac:dyDescent="0.25">
      <c r="A126" s="44">
        <v>2276</v>
      </c>
      <c r="B126" s="71" t="s">
        <v>134</v>
      </c>
      <c r="C126" s="72">
        <f t="shared" si="7"/>
        <v>0</v>
      </c>
      <c r="D126" s="74"/>
      <c r="E126" s="74"/>
      <c r="F126" s="74"/>
      <c r="G126" s="157"/>
      <c r="H126" s="72">
        <f t="shared" si="8"/>
        <v>0</v>
      </c>
      <c r="I126" s="74">
        <v>0</v>
      </c>
      <c r="J126" s="74"/>
      <c r="K126" s="74"/>
      <c r="L126" s="158"/>
      <c r="M126" s="156"/>
    </row>
    <row r="127" spans="1:13" ht="24" x14ac:dyDescent="0.25">
      <c r="A127" s="44">
        <v>2279</v>
      </c>
      <c r="B127" s="71" t="s">
        <v>135</v>
      </c>
      <c r="C127" s="72">
        <f t="shared" si="7"/>
        <v>125</v>
      </c>
      <c r="D127" s="74">
        <v>125</v>
      </c>
      <c r="E127" s="74"/>
      <c r="F127" s="74"/>
      <c r="G127" s="157"/>
      <c r="H127" s="72">
        <f t="shared" si="8"/>
        <v>125</v>
      </c>
      <c r="I127" s="74">
        <v>125</v>
      </c>
      <c r="J127" s="74"/>
      <c r="K127" s="74"/>
      <c r="L127" s="158"/>
      <c r="M127" s="156"/>
    </row>
    <row r="128" spans="1:13" ht="24" x14ac:dyDescent="0.25">
      <c r="A128" s="168">
        <v>2280</v>
      </c>
      <c r="B128" s="65" t="s">
        <v>136</v>
      </c>
      <c r="C128" s="66">
        <f t="shared" ref="C128:L128" si="9">SUM(C129)</f>
        <v>0</v>
      </c>
      <c r="D128" s="169">
        <f t="shared" si="9"/>
        <v>0</v>
      </c>
      <c r="E128" s="169">
        <f t="shared" si="9"/>
        <v>0</v>
      </c>
      <c r="F128" s="169">
        <f t="shared" si="9"/>
        <v>0</v>
      </c>
      <c r="G128" s="169">
        <f t="shared" si="9"/>
        <v>0</v>
      </c>
      <c r="H128" s="66">
        <f t="shared" si="9"/>
        <v>0</v>
      </c>
      <c r="I128" s="169">
        <f t="shared" si="9"/>
        <v>0</v>
      </c>
      <c r="J128" s="169">
        <f t="shared" si="9"/>
        <v>0</v>
      </c>
      <c r="K128" s="169">
        <f t="shared" si="9"/>
        <v>0</v>
      </c>
      <c r="L128" s="176">
        <f t="shared" si="9"/>
        <v>0</v>
      </c>
    </row>
    <row r="129" spans="1:13" ht="24" x14ac:dyDescent="0.25">
      <c r="A129" s="44">
        <v>2283</v>
      </c>
      <c r="B129" s="71" t="s">
        <v>137</v>
      </c>
      <c r="C129" s="72">
        <f>SUM(D129:G129)</f>
        <v>0</v>
      </c>
      <c r="D129" s="74"/>
      <c r="E129" s="74"/>
      <c r="F129" s="74"/>
      <c r="G129" s="157"/>
      <c r="H129" s="72">
        <f>SUM(I129:L129)</f>
        <v>0</v>
      </c>
      <c r="I129" s="74">
        <v>0</v>
      </c>
      <c r="J129" s="74"/>
      <c r="K129" s="74"/>
      <c r="L129" s="158"/>
      <c r="M129" s="156"/>
    </row>
    <row r="130" spans="1:13" ht="38.25" customHeight="1" x14ac:dyDescent="0.25">
      <c r="A130" s="56">
        <v>2300</v>
      </c>
      <c r="B130" s="147" t="s">
        <v>138</v>
      </c>
      <c r="C130" s="57">
        <f t="shared" si="7"/>
        <v>8790</v>
      </c>
      <c r="D130" s="63">
        <f>SUM(D131,D136,D140,D141,D144,D151,D159,D160,D163)</f>
        <v>8790</v>
      </c>
      <c r="E130" s="63">
        <f>SUM(E131,E136,E140,E141,E144,E151,E159,E160,E163)</f>
        <v>0</v>
      </c>
      <c r="F130" s="63">
        <f>SUM(F131,F136,F140,F141,F144,F151,F159,F160,F163)</f>
        <v>0</v>
      </c>
      <c r="G130" s="166">
        <f>SUM(G131,G136,G140,G141,G144,G151,G159,G160,G163)</f>
        <v>0</v>
      </c>
      <c r="H130" s="57">
        <f t="shared" si="8"/>
        <v>8675</v>
      </c>
      <c r="I130" s="63">
        <f>SUM(I131,I136,I140,I141,I144,I151,I159,I160,I163)</f>
        <v>8675</v>
      </c>
      <c r="J130" s="63">
        <f>SUM(J131,J136,J140,J141,J144,J151,J159,J160,J163)</f>
        <v>0</v>
      </c>
      <c r="K130" s="63">
        <f>SUM(K131,K136,K140,K141,K144,K151,K159,K160,K163)</f>
        <v>0</v>
      </c>
      <c r="L130" s="167">
        <f>SUM(L131,L136,L140,L141,L144,L151,L159,L160,L163)</f>
        <v>0</v>
      </c>
    </row>
    <row r="131" spans="1:13" ht="24" x14ac:dyDescent="0.25">
      <c r="A131" s="168">
        <v>2310</v>
      </c>
      <c r="B131" s="65" t="s">
        <v>139</v>
      </c>
      <c r="C131" s="66">
        <f t="shared" si="7"/>
        <v>8318</v>
      </c>
      <c r="D131" s="169">
        <f>SUM(D132:D135)</f>
        <v>8318</v>
      </c>
      <c r="E131" s="169">
        <f t="shared" ref="E131:L131" si="10">SUM(E132:E135)</f>
        <v>0</v>
      </c>
      <c r="F131" s="169">
        <f t="shared" si="10"/>
        <v>0</v>
      </c>
      <c r="G131" s="170">
        <f t="shared" si="10"/>
        <v>0</v>
      </c>
      <c r="H131" s="66">
        <f t="shared" si="8"/>
        <v>8203</v>
      </c>
      <c r="I131" s="169">
        <f t="shared" si="10"/>
        <v>8203</v>
      </c>
      <c r="J131" s="169">
        <f t="shared" si="10"/>
        <v>0</v>
      </c>
      <c r="K131" s="169">
        <f t="shared" si="10"/>
        <v>0</v>
      </c>
      <c r="L131" s="171">
        <f t="shared" si="10"/>
        <v>0</v>
      </c>
    </row>
    <row r="132" spans="1:13" x14ac:dyDescent="0.25">
      <c r="A132" s="44">
        <v>2311</v>
      </c>
      <c r="B132" s="71" t="s">
        <v>140</v>
      </c>
      <c r="C132" s="72">
        <f t="shared" si="7"/>
        <v>0</v>
      </c>
      <c r="D132" s="74"/>
      <c r="E132" s="74"/>
      <c r="F132" s="74"/>
      <c r="G132" s="157"/>
      <c r="H132" s="72">
        <f t="shared" si="8"/>
        <v>0</v>
      </c>
      <c r="I132" s="74">
        <v>0</v>
      </c>
      <c r="J132" s="74"/>
      <c r="K132" s="74"/>
      <c r="L132" s="158"/>
      <c r="M132" s="156"/>
    </row>
    <row r="133" spans="1:13" x14ac:dyDescent="0.25">
      <c r="A133" s="44">
        <v>2312</v>
      </c>
      <c r="B133" s="71" t="s">
        <v>141</v>
      </c>
      <c r="C133" s="72">
        <f t="shared" si="7"/>
        <v>0</v>
      </c>
      <c r="D133" s="74"/>
      <c r="E133" s="74"/>
      <c r="F133" s="74"/>
      <c r="G133" s="157"/>
      <c r="H133" s="72">
        <f t="shared" si="8"/>
        <v>0</v>
      </c>
      <c r="I133" s="74">
        <v>0</v>
      </c>
      <c r="J133" s="74"/>
      <c r="K133" s="74"/>
      <c r="L133" s="158"/>
      <c r="M133" s="156"/>
    </row>
    <row r="134" spans="1:13" x14ac:dyDescent="0.25">
      <c r="A134" s="44">
        <v>2313</v>
      </c>
      <c r="B134" s="71" t="s">
        <v>142</v>
      </c>
      <c r="C134" s="72">
        <f t="shared" si="7"/>
        <v>0</v>
      </c>
      <c r="D134" s="74"/>
      <c r="E134" s="74"/>
      <c r="F134" s="74"/>
      <c r="G134" s="157"/>
      <c r="H134" s="72">
        <f t="shared" si="8"/>
        <v>0</v>
      </c>
      <c r="I134" s="74">
        <v>0</v>
      </c>
      <c r="J134" s="74"/>
      <c r="K134" s="74"/>
      <c r="L134" s="158"/>
      <c r="M134" s="156"/>
    </row>
    <row r="135" spans="1:13" ht="36" customHeight="1" x14ac:dyDescent="0.25">
      <c r="A135" s="44">
        <v>2314</v>
      </c>
      <c r="B135" s="71" t="s">
        <v>143</v>
      </c>
      <c r="C135" s="72">
        <f t="shared" si="7"/>
        <v>8318</v>
      </c>
      <c r="D135" s="74">
        <v>8318</v>
      </c>
      <c r="E135" s="74"/>
      <c r="F135" s="74"/>
      <c r="G135" s="157"/>
      <c r="H135" s="72">
        <f t="shared" si="8"/>
        <v>8203</v>
      </c>
      <c r="I135" s="74">
        <v>8203</v>
      </c>
      <c r="J135" s="74"/>
      <c r="K135" s="74"/>
      <c r="L135" s="158"/>
      <c r="M135" s="156"/>
    </row>
    <row r="136" spans="1:13" x14ac:dyDescent="0.25">
      <c r="A136" s="159">
        <v>2320</v>
      </c>
      <c r="B136" s="71" t="s">
        <v>144</v>
      </c>
      <c r="C136" s="72">
        <f t="shared" si="7"/>
        <v>0</v>
      </c>
      <c r="D136" s="160">
        <f>SUM(D137:D139)</f>
        <v>0</v>
      </c>
      <c r="E136" s="160">
        <f>SUM(E137:E139)</f>
        <v>0</v>
      </c>
      <c r="F136" s="160">
        <f>SUM(F137:F139)</f>
        <v>0</v>
      </c>
      <c r="G136" s="161">
        <f>SUM(G137:G139)</f>
        <v>0</v>
      </c>
      <c r="H136" s="72">
        <f t="shared" si="8"/>
        <v>0</v>
      </c>
      <c r="I136" s="160">
        <f>SUM(I137:I139)</f>
        <v>0</v>
      </c>
      <c r="J136" s="160">
        <f>SUM(J137:J139)</f>
        <v>0</v>
      </c>
      <c r="K136" s="160">
        <f>SUM(K137:K139)</f>
        <v>0</v>
      </c>
      <c r="L136" s="162">
        <f>SUM(L137:L139)</f>
        <v>0</v>
      </c>
    </row>
    <row r="137" spans="1:13" x14ac:dyDescent="0.25">
      <c r="A137" s="44">
        <v>2321</v>
      </c>
      <c r="B137" s="71" t="s">
        <v>145</v>
      </c>
      <c r="C137" s="72">
        <f t="shared" si="7"/>
        <v>0</v>
      </c>
      <c r="D137" s="74"/>
      <c r="E137" s="74"/>
      <c r="F137" s="74"/>
      <c r="G137" s="157"/>
      <c r="H137" s="72">
        <f t="shared" si="8"/>
        <v>0</v>
      </c>
      <c r="I137" s="74">
        <v>0</v>
      </c>
      <c r="J137" s="74"/>
      <c r="K137" s="74"/>
      <c r="L137" s="158"/>
      <c r="M137" s="156"/>
    </row>
    <row r="138" spans="1:13" x14ac:dyDescent="0.25">
      <c r="A138" s="44">
        <v>2322</v>
      </c>
      <c r="B138" s="71" t="s">
        <v>146</v>
      </c>
      <c r="C138" s="72">
        <f t="shared" si="7"/>
        <v>0</v>
      </c>
      <c r="D138" s="74"/>
      <c r="E138" s="74"/>
      <c r="F138" s="74"/>
      <c r="G138" s="157"/>
      <c r="H138" s="72">
        <f t="shared" si="8"/>
        <v>0</v>
      </c>
      <c r="I138" s="74">
        <v>0</v>
      </c>
      <c r="J138" s="74"/>
      <c r="K138" s="74"/>
      <c r="L138" s="158"/>
      <c r="M138" s="156"/>
    </row>
    <row r="139" spans="1:13" ht="10.5" customHeight="1" x14ac:dyDescent="0.25">
      <c r="A139" s="44">
        <v>2329</v>
      </c>
      <c r="B139" s="71" t="s">
        <v>147</v>
      </c>
      <c r="C139" s="72">
        <f t="shared" si="7"/>
        <v>0</v>
      </c>
      <c r="D139" s="74"/>
      <c r="E139" s="74"/>
      <c r="F139" s="74"/>
      <c r="G139" s="157"/>
      <c r="H139" s="72">
        <f t="shared" si="8"/>
        <v>0</v>
      </c>
      <c r="I139" s="74">
        <v>0</v>
      </c>
      <c r="J139" s="74"/>
      <c r="K139" s="74"/>
      <c r="L139" s="158"/>
      <c r="M139" s="156"/>
    </row>
    <row r="140" spans="1:13" x14ac:dyDescent="0.25">
      <c r="A140" s="159">
        <v>2330</v>
      </c>
      <c r="B140" s="71" t="s">
        <v>148</v>
      </c>
      <c r="C140" s="72">
        <f t="shared" si="7"/>
        <v>0</v>
      </c>
      <c r="D140" s="74"/>
      <c r="E140" s="74"/>
      <c r="F140" s="74"/>
      <c r="G140" s="157"/>
      <c r="H140" s="72">
        <f t="shared" si="8"/>
        <v>0</v>
      </c>
      <c r="I140" s="74">
        <v>0</v>
      </c>
      <c r="J140" s="74"/>
      <c r="K140" s="74"/>
      <c r="L140" s="158"/>
      <c r="M140" s="156"/>
    </row>
    <row r="141" spans="1:13" ht="48" x14ac:dyDescent="0.25">
      <c r="A141" s="159">
        <v>2340</v>
      </c>
      <c r="B141" s="71" t="s">
        <v>149</v>
      </c>
      <c r="C141" s="72">
        <f t="shared" si="7"/>
        <v>0</v>
      </c>
      <c r="D141" s="160">
        <f>SUM(D142:D143)</f>
        <v>0</v>
      </c>
      <c r="E141" s="160">
        <f>SUM(E142:E143)</f>
        <v>0</v>
      </c>
      <c r="F141" s="160">
        <f>SUM(F142:F143)</f>
        <v>0</v>
      </c>
      <c r="G141" s="161">
        <f>SUM(G142:G143)</f>
        <v>0</v>
      </c>
      <c r="H141" s="72">
        <f t="shared" si="8"/>
        <v>0</v>
      </c>
      <c r="I141" s="160">
        <f>SUM(I142:I143)</f>
        <v>0</v>
      </c>
      <c r="J141" s="160">
        <f>SUM(J142:J143)</f>
        <v>0</v>
      </c>
      <c r="K141" s="160">
        <f>SUM(K142:K143)</f>
        <v>0</v>
      </c>
      <c r="L141" s="162">
        <f>SUM(L142:L143)</f>
        <v>0</v>
      </c>
    </row>
    <row r="142" spans="1:13" x14ac:dyDescent="0.25">
      <c r="A142" s="44">
        <v>2341</v>
      </c>
      <c r="B142" s="71" t="s">
        <v>150</v>
      </c>
      <c r="C142" s="72">
        <f t="shared" si="7"/>
        <v>0</v>
      </c>
      <c r="D142" s="74"/>
      <c r="E142" s="74"/>
      <c r="F142" s="74"/>
      <c r="G142" s="157"/>
      <c r="H142" s="72">
        <f t="shared" si="8"/>
        <v>0</v>
      </c>
      <c r="I142" s="74">
        <v>0</v>
      </c>
      <c r="J142" s="74"/>
      <c r="K142" s="74"/>
      <c r="L142" s="158"/>
      <c r="M142" s="156"/>
    </row>
    <row r="143" spans="1:13" ht="24" x14ac:dyDescent="0.25">
      <c r="A143" s="44">
        <v>2344</v>
      </c>
      <c r="B143" s="71" t="s">
        <v>151</v>
      </c>
      <c r="C143" s="72">
        <f t="shared" si="7"/>
        <v>0</v>
      </c>
      <c r="D143" s="74"/>
      <c r="E143" s="74"/>
      <c r="F143" s="74"/>
      <c r="G143" s="157"/>
      <c r="H143" s="72">
        <f t="shared" si="8"/>
        <v>0</v>
      </c>
      <c r="I143" s="74">
        <v>0</v>
      </c>
      <c r="J143" s="74"/>
      <c r="K143" s="74"/>
      <c r="L143" s="158"/>
      <c r="M143" s="156"/>
    </row>
    <row r="144" spans="1:13" ht="24" x14ac:dyDescent="0.25">
      <c r="A144" s="150">
        <v>2350</v>
      </c>
      <c r="B144" s="112" t="s">
        <v>152</v>
      </c>
      <c r="C144" s="117">
        <f t="shared" si="7"/>
        <v>0</v>
      </c>
      <c r="D144" s="151">
        <f>SUM(D145:D150)</f>
        <v>0</v>
      </c>
      <c r="E144" s="151">
        <f>SUM(E145:E150)</f>
        <v>0</v>
      </c>
      <c r="F144" s="151">
        <f>SUM(F145:F150)</f>
        <v>0</v>
      </c>
      <c r="G144" s="152">
        <f>SUM(G145:G150)</f>
        <v>0</v>
      </c>
      <c r="H144" s="117">
        <f t="shared" si="8"/>
        <v>0</v>
      </c>
      <c r="I144" s="151">
        <f>SUM(I145:I150)</f>
        <v>0</v>
      </c>
      <c r="J144" s="151">
        <f>SUM(J145:J150)</f>
        <v>0</v>
      </c>
      <c r="K144" s="151">
        <f>SUM(K145:K150)</f>
        <v>0</v>
      </c>
      <c r="L144" s="153">
        <f>SUM(L145:L150)</f>
        <v>0</v>
      </c>
    </row>
    <row r="145" spans="1:13" x14ac:dyDescent="0.25">
      <c r="A145" s="38">
        <v>2351</v>
      </c>
      <c r="B145" s="65" t="s">
        <v>153</v>
      </c>
      <c r="C145" s="66">
        <f t="shared" si="7"/>
        <v>0</v>
      </c>
      <c r="D145" s="68"/>
      <c r="E145" s="68"/>
      <c r="F145" s="68"/>
      <c r="G145" s="154"/>
      <c r="H145" s="66">
        <f t="shared" si="8"/>
        <v>0</v>
      </c>
      <c r="I145" s="68">
        <v>0</v>
      </c>
      <c r="J145" s="68"/>
      <c r="K145" s="68"/>
      <c r="L145" s="155"/>
      <c r="M145" s="156"/>
    </row>
    <row r="146" spans="1:13" x14ac:dyDescent="0.25">
      <c r="A146" s="44">
        <v>2352</v>
      </c>
      <c r="B146" s="71" t="s">
        <v>154</v>
      </c>
      <c r="C146" s="72">
        <f t="shared" si="7"/>
        <v>0</v>
      </c>
      <c r="D146" s="74"/>
      <c r="E146" s="74"/>
      <c r="F146" s="74"/>
      <c r="G146" s="157"/>
      <c r="H146" s="72">
        <f t="shared" si="8"/>
        <v>0</v>
      </c>
      <c r="I146" s="74">
        <v>0</v>
      </c>
      <c r="J146" s="74"/>
      <c r="K146" s="74"/>
      <c r="L146" s="158"/>
      <c r="M146" s="156"/>
    </row>
    <row r="147" spans="1:13" ht="24" x14ac:dyDescent="0.25">
      <c r="A147" s="44">
        <v>2353</v>
      </c>
      <c r="B147" s="71" t="s">
        <v>155</v>
      </c>
      <c r="C147" s="72">
        <f t="shared" si="7"/>
        <v>0</v>
      </c>
      <c r="D147" s="74"/>
      <c r="E147" s="74"/>
      <c r="F147" s="74"/>
      <c r="G147" s="157"/>
      <c r="H147" s="72">
        <f t="shared" si="8"/>
        <v>0</v>
      </c>
      <c r="I147" s="74">
        <v>0</v>
      </c>
      <c r="J147" s="74"/>
      <c r="K147" s="74"/>
      <c r="L147" s="158"/>
      <c r="M147" s="156"/>
    </row>
    <row r="148" spans="1:13" ht="24" x14ac:dyDescent="0.25">
      <c r="A148" s="44">
        <v>2354</v>
      </c>
      <c r="B148" s="71" t="s">
        <v>156</v>
      </c>
      <c r="C148" s="72">
        <f t="shared" si="7"/>
        <v>0</v>
      </c>
      <c r="D148" s="74"/>
      <c r="E148" s="74"/>
      <c r="F148" s="74"/>
      <c r="G148" s="157"/>
      <c r="H148" s="72">
        <f t="shared" si="8"/>
        <v>0</v>
      </c>
      <c r="I148" s="74">
        <v>0</v>
      </c>
      <c r="J148" s="74"/>
      <c r="K148" s="74"/>
      <c r="L148" s="158"/>
      <c r="M148" s="156"/>
    </row>
    <row r="149" spans="1:13" ht="24" x14ac:dyDescent="0.25">
      <c r="A149" s="44">
        <v>2355</v>
      </c>
      <c r="B149" s="71" t="s">
        <v>157</v>
      </c>
      <c r="C149" s="72">
        <f t="shared" si="7"/>
        <v>0</v>
      </c>
      <c r="D149" s="74"/>
      <c r="E149" s="74"/>
      <c r="F149" s="74"/>
      <c r="G149" s="157"/>
      <c r="H149" s="72">
        <f t="shared" si="8"/>
        <v>0</v>
      </c>
      <c r="I149" s="74">
        <v>0</v>
      </c>
      <c r="J149" s="74"/>
      <c r="K149" s="74"/>
      <c r="L149" s="158"/>
      <c r="M149" s="156"/>
    </row>
    <row r="150" spans="1:13" ht="24" x14ac:dyDescent="0.25">
      <c r="A150" s="44">
        <v>2359</v>
      </c>
      <c r="B150" s="71" t="s">
        <v>158</v>
      </c>
      <c r="C150" s="72">
        <f t="shared" si="7"/>
        <v>0</v>
      </c>
      <c r="D150" s="74"/>
      <c r="E150" s="74"/>
      <c r="F150" s="74"/>
      <c r="G150" s="157"/>
      <c r="H150" s="72">
        <f t="shared" si="8"/>
        <v>0</v>
      </c>
      <c r="I150" s="74">
        <v>0</v>
      </c>
      <c r="J150" s="74"/>
      <c r="K150" s="74"/>
      <c r="L150" s="158"/>
      <c r="M150" s="156"/>
    </row>
    <row r="151" spans="1:13" ht="24.75" customHeight="1" x14ac:dyDescent="0.25">
      <c r="A151" s="159">
        <v>2360</v>
      </c>
      <c r="B151" s="71" t="s">
        <v>159</v>
      </c>
      <c r="C151" s="72">
        <f t="shared" si="7"/>
        <v>472</v>
      </c>
      <c r="D151" s="160">
        <f>SUM(D152:D158)</f>
        <v>472</v>
      </c>
      <c r="E151" s="160">
        <f>SUM(E152:E158)</f>
        <v>0</v>
      </c>
      <c r="F151" s="160">
        <f>SUM(F152:F158)</f>
        <v>0</v>
      </c>
      <c r="G151" s="161">
        <f>SUM(G152:G158)</f>
        <v>0</v>
      </c>
      <c r="H151" s="72">
        <f t="shared" si="8"/>
        <v>472</v>
      </c>
      <c r="I151" s="160">
        <f>SUM(I152:I158)</f>
        <v>472</v>
      </c>
      <c r="J151" s="160">
        <f>SUM(J152:J158)</f>
        <v>0</v>
      </c>
      <c r="K151" s="160">
        <f>SUM(K152:K158)</f>
        <v>0</v>
      </c>
      <c r="L151" s="162">
        <f>SUM(L152:L158)</f>
        <v>0</v>
      </c>
    </row>
    <row r="152" spans="1:13" x14ac:dyDescent="0.25">
      <c r="A152" s="43">
        <v>2361</v>
      </c>
      <c r="B152" s="71" t="s">
        <v>160</v>
      </c>
      <c r="C152" s="72">
        <f t="shared" si="7"/>
        <v>0</v>
      </c>
      <c r="D152" s="74"/>
      <c r="E152" s="74"/>
      <c r="F152" s="74"/>
      <c r="G152" s="157"/>
      <c r="H152" s="72">
        <f t="shared" si="8"/>
        <v>0</v>
      </c>
      <c r="I152" s="74">
        <v>0</v>
      </c>
      <c r="J152" s="74"/>
      <c r="K152" s="74"/>
      <c r="L152" s="158"/>
      <c r="M152" s="156"/>
    </row>
    <row r="153" spans="1:13" ht="24" x14ac:dyDescent="0.25">
      <c r="A153" s="43">
        <v>2362</v>
      </c>
      <c r="B153" s="71" t="s">
        <v>161</v>
      </c>
      <c r="C153" s="72">
        <f t="shared" si="7"/>
        <v>0</v>
      </c>
      <c r="D153" s="74"/>
      <c r="E153" s="74"/>
      <c r="F153" s="74"/>
      <c r="G153" s="157"/>
      <c r="H153" s="72">
        <f t="shared" si="8"/>
        <v>0</v>
      </c>
      <c r="I153" s="74">
        <v>0</v>
      </c>
      <c r="J153" s="74"/>
      <c r="K153" s="74"/>
      <c r="L153" s="158"/>
      <c r="M153" s="156"/>
    </row>
    <row r="154" spans="1:13" x14ac:dyDescent="0.25">
      <c r="A154" s="43">
        <v>2363</v>
      </c>
      <c r="B154" s="71" t="s">
        <v>162</v>
      </c>
      <c r="C154" s="72">
        <f t="shared" si="7"/>
        <v>472</v>
      </c>
      <c r="D154" s="74">
        <v>472</v>
      </c>
      <c r="E154" s="74"/>
      <c r="F154" s="74"/>
      <c r="G154" s="157"/>
      <c r="H154" s="72">
        <f t="shared" si="8"/>
        <v>472</v>
      </c>
      <c r="I154" s="74">
        <v>472</v>
      </c>
      <c r="J154" s="74"/>
      <c r="K154" s="74"/>
      <c r="L154" s="158"/>
      <c r="M154" s="156"/>
    </row>
    <row r="155" spans="1:13" x14ac:dyDescent="0.25">
      <c r="A155" s="43">
        <v>2364</v>
      </c>
      <c r="B155" s="71" t="s">
        <v>163</v>
      </c>
      <c r="C155" s="72">
        <f t="shared" si="7"/>
        <v>0</v>
      </c>
      <c r="D155" s="74"/>
      <c r="E155" s="74"/>
      <c r="F155" s="74"/>
      <c r="G155" s="157"/>
      <c r="H155" s="72">
        <f t="shared" si="8"/>
        <v>0</v>
      </c>
      <c r="I155" s="74">
        <v>0</v>
      </c>
      <c r="J155" s="74"/>
      <c r="K155" s="74"/>
      <c r="L155" s="158"/>
      <c r="M155" s="156"/>
    </row>
    <row r="156" spans="1:13" ht="12.75" customHeight="1" x14ac:dyDescent="0.25">
      <c r="A156" s="43">
        <v>2365</v>
      </c>
      <c r="B156" s="71" t="s">
        <v>164</v>
      </c>
      <c r="C156" s="72">
        <f t="shared" si="7"/>
        <v>0</v>
      </c>
      <c r="D156" s="74"/>
      <c r="E156" s="74"/>
      <c r="F156" s="74"/>
      <c r="G156" s="157"/>
      <c r="H156" s="72">
        <f t="shared" si="8"/>
        <v>0</v>
      </c>
      <c r="I156" s="74">
        <v>0</v>
      </c>
      <c r="J156" s="74"/>
      <c r="K156" s="74"/>
      <c r="L156" s="158"/>
      <c r="M156" s="156"/>
    </row>
    <row r="157" spans="1:13" ht="36" x14ac:dyDescent="0.25">
      <c r="A157" s="43">
        <v>2366</v>
      </c>
      <c r="B157" s="71" t="s">
        <v>165</v>
      </c>
      <c r="C157" s="72">
        <f t="shared" si="7"/>
        <v>0</v>
      </c>
      <c r="D157" s="74"/>
      <c r="E157" s="74"/>
      <c r="F157" s="74"/>
      <c r="G157" s="157"/>
      <c r="H157" s="72">
        <f t="shared" si="8"/>
        <v>0</v>
      </c>
      <c r="I157" s="74">
        <v>0</v>
      </c>
      <c r="J157" s="74"/>
      <c r="K157" s="74"/>
      <c r="L157" s="158"/>
      <c r="M157" s="156"/>
    </row>
    <row r="158" spans="1:13" ht="48" x14ac:dyDescent="0.25">
      <c r="A158" s="43">
        <v>2369</v>
      </c>
      <c r="B158" s="71" t="s">
        <v>166</v>
      </c>
      <c r="C158" s="72">
        <f t="shared" si="7"/>
        <v>0</v>
      </c>
      <c r="D158" s="74"/>
      <c r="E158" s="74"/>
      <c r="F158" s="74"/>
      <c r="G158" s="157"/>
      <c r="H158" s="72">
        <f t="shared" si="8"/>
        <v>0</v>
      </c>
      <c r="I158" s="74">
        <v>0</v>
      </c>
      <c r="J158" s="74"/>
      <c r="K158" s="74"/>
      <c r="L158" s="158"/>
      <c r="M158" s="156"/>
    </row>
    <row r="159" spans="1:13" x14ac:dyDescent="0.25">
      <c r="A159" s="150">
        <v>2370</v>
      </c>
      <c r="B159" s="112" t="s">
        <v>167</v>
      </c>
      <c r="C159" s="117">
        <f t="shared" si="7"/>
        <v>0</v>
      </c>
      <c r="D159" s="163"/>
      <c r="E159" s="163"/>
      <c r="F159" s="163"/>
      <c r="G159" s="164"/>
      <c r="H159" s="117">
        <f t="shared" si="8"/>
        <v>0</v>
      </c>
      <c r="I159" s="163">
        <v>0</v>
      </c>
      <c r="J159" s="163"/>
      <c r="K159" s="163"/>
      <c r="L159" s="165"/>
      <c r="M159" s="156"/>
    </row>
    <row r="160" spans="1:13" x14ac:dyDescent="0.25">
      <c r="A160" s="150">
        <v>2380</v>
      </c>
      <c r="B160" s="112" t="s">
        <v>168</v>
      </c>
      <c r="C160" s="117">
        <f t="shared" si="7"/>
        <v>0</v>
      </c>
      <c r="D160" s="151">
        <f>SUM(D161:D162)</f>
        <v>0</v>
      </c>
      <c r="E160" s="151">
        <f>SUM(E161:E162)</f>
        <v>0</v>
      </c>
      <c r="F160" s="151">
        <f>SUM(F161:F162)</f>
        <v>0</v>
      </c>
      <c r="G160" s="152">
        <f>SUM(G161:G162)</f>
        <v>0</v>
      </c>
      <c r="H160" s="117">
        <f t="shared" si="8"/>
        <v>0</v>
      </c>
      <c r="I160" s="151">
        <f>SUM(I161:I162)</f>
        <v>0</v>
      </c>
      <c r="J160" s="151">
        <f>SUM(J161:J162)</f>
        <v>0</v>
      </c>
      <c r="K160" s="151">
        <f>SUM(K161:K162)</f>
        <v>0</v>
      </c>
      <c r="L160" s="153">
        <f>SUM(L161:L162)</f>
        <v>0</v>
      </c>
    </row>
    <row r="161" spans="1:13" x14ac:dyDescent="0.25">
      <c r="A161" s="37">
        <v>2381</v>
      </c>
      <c r="B161" s="65" t="s">
        <v>169</v>
      </c>
      <c r="C161" s="66">
        <f t="shared" si="7"/>
        <v>0</v>
      </c>
      <c r="D161" s="68"/>
      <c r="E161" s="68"/>
      <c r="F161" s="68"/>
      <c r="G161" s="154"/>
      <c r="H161" s="66">
        <f t="shared" si="8"/>
        <v>0</v>
      </c>
      <c r="I161" s="68">
        <v>0</v>
      </c>
      <c r="J161" s="68"/>
      <c r="K161" s="68"/>
      <c r="L161" s="155"/>
      <c r="M161" s="156"/>
    </row>
    <row r="162" spans="1:13" ht="24" x14ac:dyDescent="0.25">
      <c r="A162" s="43">
        <v>2389</v>
      </c>
      <c r="B162" s="71" t="s">
        <v>170</v>
      </c>
      <c r="C162" s="72">
        <f t="shared" si="7"/>
        <v>0</v>
      </c>
      <c r="D162" s="74"/>
      <c r="E162" s="74"/>
      <c r="F162" s="74"/>
      <c r="G162" s="157"/>
      <c r="H162" s="72">
        <f t="shared" si="8"/>
        <v>0</v>
      </c>
      <c r="I162" s="74">
        <v>0</v>
      </c>
      <c r="J162" s="74"/>
      <c r="K162" s="74"/>
      <c r="L162" s="158"/>
      <c r="M162" s="156"/>
    </row>
    <row r="163" spans="1:13" x14ac:dyDescent="0.25">
      <c r="A163" s="150">
        <v>2390</v>
      </c>
      <c r="B163" s="112" t="s">
        <v>171</v>
      </c>
      <c r="C163" s="117">
        <f t="shared" si="7"/>
        <v>0</v>
      </c>
      <c r="D163" s="163"/>
      <c r="E163" s="163"/>
      <c r="F163" s="163"/>
      <c r="G163" s="164"/>
      <c r="H163" s="117">
        <f t="shared" si="8"/>
        <v>0</v>
      </c>
      <c r="I163" s="163">
        <v>0</v>
      </c>
      <c r="J163" s="163"/>
      <c r="K163" s="163"/>
      <c r="L163" s="165"/>
      <c r="M163" s="156"/>
    </row>
    <row r="164" spans="1:13" x14ac:dyDescent="0.25">
      <c r="A164" s="56">
        <v>2400</v>
      </c>
      <c r="B164" s="147" t="s">
        <v>172</v>
      </c>
      <c r="C164" s="57">
        <f t="shared" si="7"/>
        <v>0</v>
      </c>
      <c r="D164" s="177"/>
      <c r="E164" s="177"/>
      <c r="F164" s="177"/>
      <c r="G164" s="178"/>
      <c r="H164" s="57">
        <f t="shared" si="8"/>
        <v>0</v>
      </c>
      <c r="I164" s="177">
        <v>0</v>
      </c>
      <c r="J164" s="177"/>
      <c r="K164" s="177"/>
      <c r="L164" s="179"/>
      <c r="M164" s="156"/>
    </row>
    <row r="165" spans="1:13" ht="24" x14ac:dyDescent="0.25">
      <c r="A165" s="56">
        <v>2500</v>
      </c>
      <c r="B165" s="147" t="s">
        <v>173</v>
      </c>
      <c r="C165" s="57">
        <f t="shared" si="7"/>
        <v>0</v>
      </c>
      <c r="D165" s="63">
        <f>SUM(D166,D171)</f>
        <v>0</v>
      </c>
      <c r="E165" s="63">
        <f t="shared" ref="E165:G165" si="11">SUM(E166,E171)</f>
        <v>0</v>
      </c>
      <c r="F165" s="63">
        <f t="shared" si="11"/>
        <v>0</v>
      </c>
      <c r="G165" s="63">
        <f t="shared" si="11"/>
        <v>0</v>
      </c>
      <c r="H165" s="57">
        <f t="shared" si="8"/>
        <v>0</v>
      </c>
      <c r="I165" s="63">
        <f>SUM(I166,I171)</f>
        <v>0</v>
      </c>
      <c r="J165" s="63">
        <f t="shared" ref="J165:L165" si="12">SUM(J166,J171)</f>
        <v>0</v>
      </c>
      <c r="K165" s="63">
        <f t="shared" si="12"/>
        <v>0</v>
      </c>
      <c r="L165" s="149">
        <f t="shared" si="12"/>
        <v>0</v>
      </c>
    </row>
    <row r="166" spans="1:13" ht="16.5" customHeight="1" x14ac:dyDescent="0.25">
      <c r="A166" s="168">
        <v>2510</v>
      </c>
      <c r="B166" s="65" t="s">
        <v>174</v>
      </c>
      <c r="C166" s="66">
        <f t="shared" si="7"/>
        <v>0</v>
      </c>
      <c r="D166" s="169">
        <f>SUM(D167:D170)</f>
        <v>0</v>
      </c>
      <c r="E166" s="169">
        <f t="shared" ref="E166:G166" si="13">SUM(E167:E170)</f>
        <v>0</v>
      </c>
      <c r="F166" s="169">
        <f t="shared" si="13"/>
        <v>0</v>
      </c>
      <c r="G166" s="169">
        <f t="shared" si="13"/>
        <v>0</v>
      </c>
      <c r="H166" s="66">
        <f t="shared" si="8"/>
        <v>0</v>
      </c>
      <c r="I166" s="169">
        <f>SUM(I167:I170)</f>
        <v>0</v>
      </c>
      <c r="J166" s="169">
        <f t="shared" ref="J166:L166" si="14">SUM(J167:J170)</f>
        <v>0</v>
      </c>
      <c r="K166" s="169">
        <f t="shared" si="14"/>
        <v>0</v>
      </c>
      <c r="L166" s="180">
        <f t="shared" si="14"/>
        <v>0</v>
      </c>
    </row>
    <row r="167" spans="1:13" ht="24" x14ac:dyDescent="0.25">
      <c r="A167" s="44">
        <v>2512</v>
      </c>
      <c r="B167" s="71" t="s">
        <v>175</v>
      </c>
      <c r="C167" s="72">
        <f t="shared" si="7"/>
        <v>0</v>
      </c>
      <c r="D167" s="74"/>
      <c r="E167" s="74"/>
      <c r="F167" s="74"/>
      <c r="G167" s="157"/>
      <c r="H167" s="72">
        <f t="shared" si="8"/>
        <v>0</v>
      </c>
      <c r="I167" s="74">
        <v>0</v>
      </c>
      <c r="J167" s="74"/>
      <c r="K167" s="74"/>
      <c r="L167" s="158"/>
      <c r="M167" s="156"/>
    </row>
    <row r="168" spans="1:13" ht="36" x14ac:dyDescent="0.25">
      <c r="A168" s="44">
        <v>2513</v>
      </c>
      <c r="B168" s="71" t="s">
        <v>176</v>
      </c>
      <c r="C168" s="72">
        <f t="shared" si="7"/>
        <v>0</v>
      </c>
      <c r="D168" s="74"/>
      <c r="E168" s="74"/>
      <c r="F168" s="74"/>
      <c r="G168" s="157"/>
      <c r="H168" s="72">
        <f t="shared" si="8"/>
        <v>0</v>
      </c>
      <c r="I168" s="74">
        <v>0</v>
      </c>
      <c r="J168" s="74"/>
      <c r="K168" s="74"/>
      <c r="L168" s="158"/>
      <c r="M168" s="156"/>
    </row>
    <row r="169" spans="1:13" ht="24" x14ac:dyDescent="0.25">
      <c r="A169" s="44">
        <v>2515</v>
      </c>
      <c r="B169" s="71" t="s">
        <v>177</v>
      </c>
      <c r="C169" s="72">
        <f t="shared" si="7"/>
        <v>0</v>
      </c>
      <c r="D169" s="74"/>
      <c r="E169" s="74"/>
      <c r="F169" s="74"/>
      <c r="G169" s="157"/>
      <c r="H169" s="72">
        <f t="shared" si="8"/>
        <v>0</v>
      </c>
      <c r="I169" s="74">
        <v>0</v>
      </c>
      <c r="J169" s="74"/>
      <c r="K169" s="74"/>
      <c r="L169" s="158"/>
      <c r="M169" s="156"/>
    </row>
    <row r="170" spans="1:13" ht="24" x14ac:dyDescent="0.25">
      <c r="A170" s="44">
        <v>2519</v>
      </c>
      <c r="B170" s="71" t="s">
        <v>178</v>
      </c>
      <c r="C170" s="72">
        <f t="shared" si="7"/>
        <v>0</v>
      </c>
      <c r="D170" s="74"/>
      <c r="E170" s="74"/>
      <c r="F170" s="74"/>
      <c r="G170" s="157"/>
      <c r="H170" s="72">
        <f t="shared" si="8"/>
        <v>0</v>
      </c>
      <c r="I170" s="74">
        <v>0</v>
      </c>
      <c r="J170" s="74"/>
      <c r="K170" s="74"/>
      <c r="L170" s="158"/>
      <c r="M170" s="156"/>
    </row>
    <row r="171" spans="1:13" ht="24" x14ac:dyDescent="0.25">
      <c r="A171" s="159">
        <v>2520</v>
      </c>
      <c r="B171" s="71" t="s">
        <v>179</v>
      </c>
      <c r="C171" s="72">
        <f t="shared" si="7"/>
        <v>0</v>
      </c>
      <c r="D171" s="74"/>
      <c r="E171" s="74"/>
      <c r="F171" s="74"/>
      <c r="G171" s="157"/>
      <c r="H171" s="72">
        <f t="shared" si="8"/>
        <v>0</v>
      </c>
      <c r="I171" s="74">
        <v>0</v>
      </c>
      <c r="J171" s="74"/>
      <c r="K171" s="74"/>
      <c r="L171" s="158"/>
      <c r="M171" s="156"/>
    </row>
    <row r="172" spans="1:13" s="182" customFormat="1" ht="36" customHeight="1" x14ac:dyDescent="0.25">
      <c r="A172" s="19">
        <v>2800</v>
      </c>
      <c r="B172" s="65" t="s">
        <v>180</v>
      </c>
      <c r="C172" s="66">
        <f t="shared" si="7"/>
        <v>0</v>
      </c>
      <c r="D172" s="40"/>
      <c r="E172" s="40"/>
      <c r="F172" s="40"/>
      <c r="G172" s="41"/>
      <c r="H172" s="66">
        <f t="shared" si="8"/>
        <v>0</v>
      </c>
      <c r="I172" s="40">
        <v>0</v>
      </c>
      <c r="J172" s="40"/>
      <c r="K172" s="40"/>
      <c r="L172" s="42"/>
      <c r="M172" s="181"/>
    </row>
    <row r="173" spans="1:13" x14ac:dyDescent="0.25">
      <c r="A173" s="142">
        <v>3000</v>
      </c>
      <c r="B173" s="142" t="s">
        <v>181</v>
      </c>
      <c r="C173" s="143">
        <f t="shared" si="7"/>
        <v>0</v>
      </c>
      <c r="D173" s="144">
        <f>SUM(D174,D184)</f>
        <v>0</v>
      </c>
      <c r="E173" s="144">
        <f>SUM(E174,E184)</f>
        <v>0</v>
      </c>
      <c r="F173" s="144">
        <f>SUM(F174,F184)</f>
        <v>0</v>
      </c>
      <c r="G173" s="145">
        <f>SUM(G174,G184)</f>
        <v>0</v>
      </c>
      <c r="H173" s="143">
        <f t="shared" si="8"/>
        <v>0</v>
      </c>
      <c r="I173" s="144">
        <f>SUM(I174,I184)</f>
        <v>0</v>
      </c>
      <c r="J173" s="144">
        <f>SUM(J174,J184)</f>
        <v>0</v>
      </c>
      <c r="K173" s="144">
        <f>SUM(K174,K184)</f>
        <v>0</v>
      </c>
      <c r="L173" s="146">
        <f>SUM(L174,L184)</f>
        <v>0</v>
      </c>
    </row>
    <row r="174" spans="1:13" ht="24" x14ac:dyDescent="0.25">
      <c r="A174" s="56">
        <v>3200</v>
      </c>
      <c r="B174" s="183" t="s">
        <v>182</v>
      </c>
      <c r="C174" s="184">
        <f t="shared" si="7"/>
        <v>0</v>
      </c>
      <c r="D174" s="63">
        <f>SUM(D175,D179)</f>
        <v>0</v>
      </c>
      <c r="E174" s="63">
        <f t="shared" ref="E174:G174" si="15">SUM(E175,E179)</f>
        <v>0</v>
      </c>
      <c r="F174" s="63">
        <f t="shared" si="15"/>
        <v>0</v>
      </c>
      <c r="G174" s="63">
        <f t="shared" si="15"/>
        <v>0</v>
      </c>
      <c r="H174" s="57">
        <f t="shared" si="8"/>
        <v>0</v>
      </c>
      <c r="I174" s="63">
        <f>SUM(I175,I179)</f>
        <v>0</v>
      </c>
      <c r="J174" s="63">
        <f t="shared" ref="J174:L174" si="16">SUM(J175,J179)</f>
        <v>0</v>
      </c>
      <c r="K174" s="63">
        <f t="shared" si="16"/>
        <v>0</v>
      </c>
      <c r="L174" s="149">
        <f t="shared" si="16"/>
        <v>0</v>
      </c>
    </row>
    <row r="175" spans="1:13" ht="36" x14ac:dyDescent="0.25">
      <c r="A175" s="168">
        <v>3260</v>
      </c>
      <c r="B175" s="65" t="s">
        <v>183</v>
      </c>
      <c r="C175" s="66">
        <f t="shared" si="7"/>
        <v>0</v>
      </c>
      <c r="D175" s="169">
        <f>SUM(D176:D178)</f>
        <v>0</v>
      </c>
      <c r="E175" s="169">
        <f>SUM(E176:E178)</f>
        <v>0</v>
      </c>
      <c r="F175" s="169">
        <f>SUM(F176:F178)</f>
        <v>0</v>
      </c>
      <c r="G175" s="170">
        <f>SUM(G176:G178)</f>
        <v>0</v>
      </c>
      <c r="H175" s="66">
        <f t="shared" si="8"/>
        <v>0</v>
      </c>
      <c r="I175" s="169">
        <f>SUM(I176:I178)</f>
        <v>0</v>
      </c>
      <c r="J175" s="169">
        <f>SUM(J176:J178)</f>
        <v>0</v>
      </c>
      <c r="K175" s="169">
        <f>SUM(K176:K178)</f>
        <v>0</v>
      </c>
      <c r="L175" s="171">
        <f>SUM(L176:L178)</f>
        <v>0</v>
      </c>
    </row>
    <row r="176" spans="1:13" ht="24" x14ac:dyDescent="0.25">
      <c r="A176" s="44">
        <v>3261</v>
      </c>
      <c r="B176" s="71" t="s">
        <v>184</v>
      </c>
      <c r="C176" s="72">
        <f>SUM(D176:G176)</f>
        <v>0</v>
      </c>
      <c r="D176" s="74"/>
      <c r="E176" s="74"/>
      <c r="F176" s="74"/>
      <c r="G176" s="157"/>
      <c r="H176" s="72">
        <f>SUM(I176:L176)</f>
        <v>0</v>
      </c>
      <c r="I176" s="74">
        <v>0</v>
      </c>
      <c r="J176" s="74"/>
      <c r="K176" s="74"/>
      <c r="L176" s="158"/>
      <c r="M176" s="156"/>
    </row>
    <row r="177" spans="1:13" ht="36" x14ac:dyDescent="0.25">
      <c r="A177" s="44">
        <v>3262</v>
      </c>
      <c r="B177" s="71" t="s">
        <v>185</v>
      </c>
      <c r="C177" s="72">
        <f>SUM(D177:G177)</f>
        <v>0</v>
      </c>
      <c r="D177" s="74"/>
      <c r="E177" s="74"/>
      <c r="F177" s="74"/>
      <c r="G177" s="157"/>
      <c r="H177" s="72">
        <f>SUM(I177:L177)</f>
        <v>0</v>
      </c>
      <c r="I177" s="74">
        <v>0</v>
      </c>
      <c r="J177" s="74"/>
      <c r="K177" s="74"/>
      <c r="L177" s="158"/>
      <c r="M177" s="156"/>
    </row>
    <row r="178" spans="1:13" ht="24" x14ac:dyDescent="0.25">
      <c r="A178" s="44">
        <v>3263</v>
      </c>
      <c r="B178" s="71" t="s">
        <v>186</v>
      </c>
      <c r="C178" s="72">
        <f>SUM(D178:G178)</f>
        <v>0</v>
      </c>
      <c r="D178" s="74"/>
      <c r="E178" s="74"/>
      <c r="F178" s="74"/>
      <c r="G178" s="157"/>
      <c r="H178" s="72">
        <f>SUM(I178:L178)</f>
        <v>0</v>
      </c>
      <c r="I178" s="74">
        <v>0</v>
      </c>
      <c r="J178" s="74"/>
      <c r="K178" s="74"/>
      <c r="L178" s="158"/>
      <c r="M178" s="156"/>
    </row>
    <row r="179" spans="1:13" ht="84" x14ac:dyDescent="0.25">
      <c r="A179" s="168">
        <v>3290</v>
      </c>
      <c r="B179" s="65" t="s">
        <v>187</v>
      </c>
      <c r="C179" s="185">
        <f t="shared" ref="C179:C183" si="17">SUM(D179:G179)</f>
        <v>0</v>
      </c>
      <c r="D179" s="169">
        <f>SUM(D180:D183)</f>
        <v>0</v>
      </c>
      <c r="E179" s="169">
        <f t="shared" ref="E179:G179" si="18">SUM(E180:E183)</f>
        <v>0</v>
      </c>
      <c r="F179" s="169">
        <f t="shared" si="18"/>
        <v>0</v>
      </c>
      <c r="G179" s="169">
        <f t="shared" si="18"/>
        <v>0</v>
      </c>
      <c r="H179" s="185">
        <f t="shared" ref="H179:H183" si="19">SUM(I179:L179)</f>
        <v>0</v>
      </c>
      <c r="I179" s="169">
        <f>SUM(I180:I183)</f>
        <v>0</v>
      </c>
      <c r="J179" s="169">
        <f t="shared" ref="J179:L179" si="20">SUM(J180:J183)</f>
        <v>0</v>
      </c>
      <c r="K179" s="169">
        <f t="shared" si="20"/>
        <v>0</v>
      </c>
      <c r="L179" s="186">
        <f t="shared" si="20"/>
        <v>0</v>
      </c>
    </row>
    <row r="180" spans="1:13" ht="72" x14ac:dyDescent="0.25">
      <c r="A180" s="44">
        <v>3291</v>
      </c>
      <c r="B180" s="71" t="s">
        <v>188</v>
      </c>
      <c r="C180" s="72">
        <f t="shared" si="17"/>
        <v>0</v>
      </c>
      <c r="D180" s="74"/>
      <c r="E180" s="74"/>
      <c r="F180" s="74"/>
      <c r="G180" s="187"/>
      <c r="H180" s="72">
        <f t="shared" si="19"/>
        <v>0</v>
      </c>
      <c r="I180" s="74">
        <v>0</v>
      </c>
      <c r="J180" s="74"/>
      <c r="K180" s="74"/>
      <c r="L180" s="158"/>
      <c r="M180" s="156"/>
    </row>
    <row r="181" spans="1:13" ht="72" x14ac:dyDescent="0.25">
      <c r="A181" s="44">
        <v>3292</v>
      </c>
      <c r="B181" s="71" t="s">
        <v>189</v>
      </c>
      <c r="C181" s="72">
        <f t="shared" si="17"/>
        <v>0</v>
      </c>
      <c r="D181" s="74"/>
      <c r="E181" s="74"/>
      <c r="F181" s="74"/>
      <c r="G181" s="187"/>
      <c r="H181" s="72">
        <f t="shared" si="19"/>
        <v>0</v>
      </c>
      <c r="I181" s="74">
        <v>0</v>
      </c>
      <c r="J181" s="74"/>
      <c r="K181" s="74"/>
      <c r="L181" s="158"/>
      <c r="M181" s="156"/>
    </row>
    <row r="182" spans="1:13" ht="72" x14ac:dyDescent="0.25">
      <c r="A182" s="44">
        <v>3293</v>
      </c>
      <c r="B182" s="71" t="s">
        <v>190</v>
      </c>
      <c r="C182" s="72">
        <f t="shared" si="17"/>
        <v>0</v>
      </c>
      <c r="D182" s="74"/>
      <c r="E182" s="74"/>
      <c r="F182" s="74"/>
      <c r="G182" s="187"/>
      <c r="H182" s="72">
        <f t="shared" si="19"/>
        <v>0</v>
      </c>
      <c r="I182" s="74">
        <v>0</v>
      </c>
      <c r="J182" s="74"/>
      <c r="K182" s="74"/>
      <c r="L182" s="158"/>
      <c r="M182" s="156"/>
    </row>
    <row r="183" spans="1:13" ht="60" x14ac:dyDescent="0.25">
      <c r="A183" s="188">
        <v>3294</v>
      </c>
      <c r="B183" s="71" t="s">
        <v>191</v>
      </c>
      <c r="C183" s="185">
        <f t="shared" si="17"/>
        <v>0</v>
      </c>
      <c r="D183" s="189"/>
      <c r="E183" s="189"/>
      <c r="F183" s="189"/>
      <c r="G183" s="190"/>
      <c r="H183" s="185">
        <f t="shared" si="19"/>
        <v>0</v>
      </c>
      <c r="I183" s="189">
        <v>0</v>
      </c>
      <c r="J183" s="189"/>
      <c r="K183" s="189"/>
      <c r="L183" s="191"/>
      <c r="M183" s="156"/>
    </row>
    <row r="184" spans="1:13" ht="48" x14ac:dyDescent="0.25">
      <c r="A184" s="192">
        <v>3300</v>
      </c>
      <c r="B184" s="183" t="s">
        <v>192</v>
      </c>
      <c r="C184" s="193">
        <f t="shared" si="7"/>
        <v>0</v>
      </c>
      <c r="D184" s="194">
        <f>SUM(D185:D186)</f>
        <v>0</v>
      </c>
      <c r="E184" s="194">
        <f t="shared" ref="E184:G184" si="21">SUM(E185:E186)</f>
        <v>0</v>
      </c>
      <c r="F184" s="194">
        <f t="shared" si="21"/>
        <v>0</v>
      </c>
      <c r="G184" s="194">
        <f t="shared" si="21"/>
        <v>0</v>
      </c>
      <c r="H184" s="193">
        <f t="shared" si="8"/>
        <v>0</v>
      </c>
      <c r="I184" s="194">
        <f>SUM(I185:I186)</f>
        <v>0</v>
      </c>
      <c r="J184" s="194">
        <f t="shared" ref="J184:L184" si="22">SUM(J185:J186)</f>
        <v>0</v>
      </c>
      <c r="K184" s="194">
        <f t="shared" si="22"/>
        <v>0</v>
      </c>
      <c r="L184" s="149">
        <f t="shared" si="22"/>
        <v>0</v>
      </c>
    </row>
    <row r="185" spans="1:13" ht="48" x14ac:dyDescent="0.25">
      <c r="A185" s="111">
        <v>3310</v>
      </c>
      <c r="B185" s="112" t="s">
        <v>193</v>
      </c>
      <c r="C185" s="195">
        <f t="shared" si="7"/>
        <v>0</v>
      </c>
      <c r="D185" s="163"/>
      <c r="E185" s="163"/>
      <c r="F185" s="163"/>
      <c r="G185" s="164"/>
      <c r="H185" s="195">
        <f t="shared" si="8"/>
        <v>0</v>
      </c>
      <c r="I185" s="163">
        <v>0</v>
      </c>
      <c r="J185" s="163"/>
      <c r="K185" s="163"/>
      <c r="L185" s="165"/>
      <c r="M185" s="156"/>
    </row>
    <row r="186" spans="1:13" ht="48.75" customHeight="1" x14ac:dyDescent="0.25">
      <c r="A186" s="38">
        <v>3320</v>
      </c>
      <c r="B186" s="65" t="s">
        <v>194</v>
      </c>
      <c r="C186" s="66">
        <f t="shared" si="7"/>
        <v>0</v>
      </c>
      <c r="D186" s="68"/>
      <c r="E186" s="68"/>
      <c r="F186" s="68"/>
      <c r="G186" s="154"/>
      <c r="H186" s="66">
        <f t="shared" si="8"/>
        <v>0</v>
      </c>
      <c r="I186" s="68">
        <v>0</v>
      </c>
      <c r="J186" s="68"/>
      <c r="K186" s="68"/>
      <c r="L186" s="155"/>
      <c r="M186" s="156"/>
    </row>
    <row r="187" spans="1:13" x14ac:dyDescent="0.25">
      <c r="A187" s="196">
        <v>4000</v>
      </c>
      <c r="B187" s="142" t="s">
        <v>195</v>
      </c>
      <c r="C187" s="143">
        <f t="shared" si="7"/>
        <v>0</v>
      </c>
      <c r="D187" s="144">
        <f>SUM(D188,D191)</f>
        <v>0</v>
      </c>
      <c r="E187" s="144">
        <f>SUM(E188,E191)</f>
        <v>0</v>
      </c>
      <c r="F187" s="144">
        <f>SUM(F188,F191)</f>
        <v>0</v>
      </c>
      <c r="G187" s="145">
        <f>SUM(G188,G191)</f>
        <v>0</v>
      </c>
      <c r="H187" s="143">
        <f t="shared" si="8"/>
        <v>0</v>
      </c>
      <c r="I187" s="144">
        <f>SUM(I188,I191)</f>
        <v>0</v>
      </c>
      <c r="J187" s="144">
        <f>SUM(J188,J191)</f>
        <v>0</v>
      </c>
      <c r="K187" s="144">
        <f>SUM(K188,K191)</f>
        <v>0</v>
      </c>
      <c r="L187" s="146">
        <f>SUM(L188,L191)</f>
        <v>0</v>
      </c>
    </row>
    <row r="188" spans="1:13" ht="24" x14ac:dyDescent="0.25">
      <c r="A188" s="197">
        <v>4200</v>
      </c>
      <c r="B188" s="147" t="s">
        <v>196</v>
      </c>
      <c r="C188" s="57">
        <f>SUM(D188:G188)</f>
        <v>0</v>
      </c>
      <c r="D188" s="63">
        <f>SUM(D189,D190)</f>
        <v>0</v>
      </c>
      <c r="E188" s="63">
        <f>SUM(E189,E190)</f>
        <v>0</v>
      </c>
      <c r="F188" s="63">
        <f>SUM(F189,F190)</f>
        <v>0</v>
      </c>
      <c r="G188" s="166">
        <f>SUM(G189,G190)</f>
        <v>0</v>
      </c>
      <c r="H188" s="57">
        <f t="shared" si="8"/>
        <v>0</v>
      </c>
      <c r="I188" s="63">
        <f>SUM(I189,I190)</f>
        <v>0</v>
      </c>
      <c r="J188" s="63">
        <f>SUM(J189,J190)</f>
        <v>0</v>
      </c>
      <c r="K188" s="63">
        <f>SUM(K189,K190)</f>
        <v>0</v>
      </c>
      <c r="L188" s="167">
        <f>SUM(L189,L190)</f>
        <v>0</v>
      </c>
    </row>
    <row r="189" spans="1:13" ht="36" x14ac:dyDescent="0.25">
      <c r="A189" s="168">
        <v>4240</v>
      </c>
      <c r="B189" s="65" t="s">
        <v>197</v>
      </c>
      <c r="C189" s="66">
        <f t="shared" ref="C189:C264" si="23">SUM(D189:G189)</f>
        <v>0</v>
      </c>
      <c r="D189" s="68"/>
      <c r="E189" s="68"/>
      <c r="F189" s="68"/>
      <c r="G189" s="154"/>
      <c r="H189" s="66">
        <f t="shared" ref="H189:H263" si="24">SUM(I189:L189)</f>
        <v>0</v>
      </c>
      <c r="I189" s="68">
        <v>0</v>
      </c>
      <c r="J189" s="68"/>
      <c r="K189" s="68"/>
      <c r="L189" s="155"/>
      <c r="M189" s="156"/>
    </row>
    <row r="190" spans="1:13" ht="24" x14ac:dyDescent="0.25">
      <c r="A190" s="159">
        <v>4250</v>
      </c>
      <c r="B190" s="71" t="s">
        <v>198</v>
      </c>
      <c r="C190" s="72">
        <f t="shared" si="23"/>
        <v>0</v>
      </c>
      <c r="D190" s="74"/>
      <c r="E190" s="74"/>
      <c r="F190" s="74"/>
      <c r="G190" s="157"/>
      <c r="H190" s="72">
        <f t="shared" si="24"/>
        <v>0</v>
      </c>
      <c r="I190" s="74">
        <v>0</v>
      </c>
      <c r="J190" s="74"/>
      <c r="K190" s="74"/>
      <c r="L190" s="158"/>
      <c r="M190" s="156"/>
    </row>
    <row r="191" spans="1:13" x14ac:dyDescent="0.25">
      <c r="A191" s="56">
        <v>4300</v>
      </c>
      <c r="B191" s="147" t="s">
        <v>199</v>
      </c>
      <c r="C191" s="57">
        <f t="shared" si="23"/>
        <v>0</v>
      </c>
      <c r="D191" s="63">
        <f>SUM(D192)</f>
        <v>0</v>
      </c>
      <c r="E191" s="63">
        <f>SUM(E192)</f>
        <v>0</v>
      </c>
      <c r="F191" s="63">
        <f>SUM(F192)</f>
        <v>0</v>
      </c>
      <c r="G191" s="166">
        <f>SUM(G192)</f>
        <v>0</v>
      </c>
      <c r="H191" s="57">
        <f t="shared" si="24"/>
        <v>0</v>
      </c>
      <c r="I191" s="63">
        <f>SUM(I192)</f>
        <v>0</v>
      </c>
      <c r="J191" s="63">
        <f>SUM(J192)</f>
        <v>0</v>
      </c>
      <c r="K191" s="63">
        <f>SUM(K192)</f>
        <v>0</v>
      </c>
      <c r="L191" s="167">
        <f>SUM(L192)</f>
        <v>0</v>
      </c>
    </row>
    <row r="192" spans="1:13" ht="24" x14ac:dyDescent="0.25">
      <c r="A192" s="168">
        <v>4310</v>
      </c>
      <c r="B192" s="65" t="s">
        <v>200</v>
      </c>
      <c r="C192" s="66">
        <f>SUM(D192:G192)</f>
        <v>0</v>
      </c>
      <c r="D192" s="169">
        <f>SUM(D193:D193)</f>
        <v>0</v>
      </c>
      <c r="E192" s="169">
        <f>SUM(E193:E193)</f>
        <v>0</v>
      </c>
      <c r="F192" s="169">
        <f>SUM(F193:F193)</f>
        <v>0</v>
      </c>
      <c r="G192" s="170">
        <f>SUM(G193:G193)</f>
        <v>0</v>
      </c>
      <c r="H192" s="66">
        <f t="shared" si="24"/>
        <v>0</v>
      </c>
      <c r="I192" s="169">
        <f>SUM(I193:I193)</f>
        <v>0</v>
      </c>
      <c r="J192" s="169">
        <f>SUM(J193:J193)</f>
        <v>0</v>
      </c>
      <c r="K192" s="169">
        <f>SUM(K193:K193)</f>
        <v>0</v>
      </c>
      <c r="L192" s="171">
        <f>SUM(L193:L193)</f>
        <v>0</v>
      </c>
    </row>
    <row r="193" spans="1:13" ht="36" x14ac:dyDescent="0.25">
      <c r="A193" s="44">
        <v>4311</v>
      </c>
      <c r="B193" s="71" t="s">
        <v>201</v>
      </c>
      <c r="C193" s="72">
        <f t="shared" si="23"/>
        <v>0</v>
      </c>
      <c r="D193" s="74"/>
      <c r="E193" s="74"/>
      <c r="F193" s="74"/>
      <c r="G193" s="157"/>
      <c r="H193" s="72">
        <f t="shared" si="24"/>
        <v>0</v>
      </c>
      <c r="I193" s="74">
        <v>0</v>
      </c>
      <c r="J193" s="74"/>
      <c r="K193" s="74"/>
      <c r="L193" s="158"/>
      <c r="M193" s="156"/>
    </row>
    <row r="194" spans="1:13" s="24" customFormat="1" ht="24" x14ac:dyDescent="0.25">
      <c r="A194" s="198"/>
      <c r="B194" s="19" t="s">
        <v>202</v>
      </c>
      <c r="C194" s="138">
        <f t="shared" si="23"/>
        <v>0</v>
      </c>
      <c r="D194" s="139">
        <f>SUM(D195,D230,D269)</f>
        <v>0</v>
      </c>
      <c r="E194" s="139">
        <f>SUM(E195,E230,E269)</f>
        <v>0</v>
      </c>
      <c r="F194" s="139">
        <f>SUM(F195,F230,F269)</f>
        <v>0</v>
      </c>
      <c r="G194" s="139">
        <f>SUM(G195,G230,G269)</f>
        <v>0</v>
      </c>
      <c r="H194" s="138">
        <f t="shared" si="24"/>
        <v>0</v>
      </c>
      <c r="I194" s="139">
        <f>SUM(I195,I230,I269)</f>
        <v>0</v>
      </c>
      <c r="J194" s="139">
        <f>SUM(J195,J230,J269)</f>
        <v>0</v>
      </c>
      <c r="K194" s="139">
        <f>SUM(K195,K230,K269)</f>
        <v>0</v>
      </c>
      <c r="L194" s="199">
        <f>SUM(L195,L230,L269)</f>
        <v>0</v>
      </c>
    </row>
    <row r="195" spans="1:13" x14ac:dyDescent="0.25">
      <c r="A195" s="142">
        <v>5000</v>
      </c>
      <c r="B195" s="142" t="s">
        <v>203</v>
      </c>
      <c r="C195" s="143">
        <f t="shared" si="23"/>
        <v>0</v>
      </c>
      <c r="D195" s="144">
        <f>D196+D204</f>
        <v>0</v>
      </c>
      <c r="E195" s="144">
        <f>E196+E204</f>
        <v>0</v>
      </c>
      <c r="F195" s="144">
        <f>F196+F204</f>
        <v>0</v>
      </c>
      <c r="G195" s="144">
        <f>G196+G204</f>
        <v>0</v>
      </c>
      <c r="H195" s="143">
        <f t="shared" si="24"/>
        <v>0</v>
      </c>
      <c r="I195" s="144">
        <f>I196+I204</f>
        <v>0</v>
      </c>
      <c r="J195" s="144">
        <f>J196+J204</f>
        <v>0</v>
      </c>
      <c r="K195" s="144">
        <f>K196+K204</f>
        <v>0</v>
      </c>
      <c r="L195" s="200">
        <f>L196+L204</f>
        <v>0</v>
      </c>
    </row>
    <row r="196" spans="1:13" x14ac:dyDescent="0.25">
      <c r="A196" s="56">
        <v>5100</v>
      </c>
      <c r="B196" s="147" t="s">
        <v>204</v>
      </c>
      <c r="C196" s="57">
        <f t="shared" si="23"/>
        <v>0</v>
      </c>
      <c r="D196" s="63">
        <f>D197+D198+D201+D202+D203</f>
        <v>0</v>
      </c>
      <c r="E196" s="63">
        <f>E197+E198+E201+E202+E203</f>
        <v>0</v>
      </c>
      <c r="F196" s="63">
        <f>F197+F198+F201+F202+F203</f>
        <v>0</v>
      </c>
      <c r="G196" s="166">
        <f>G197+G198+G201+G202+G203</f>
        <v>0</v>
      </c>
      <c r="H196" s="57">
        <f t="shared" si="24"/>
        <v>0</v>
      </c>
      <c r="I196" s="63">
        <f>I197+I198+I201+I202+I203</f>
        <v>0</v>
      </c>
      <c r="J196" s="63">
        <f>J197+J198+J201+J202+J203</f>
        <v>0</v>
      </c>
      <c r="K196" s="63">
        <f>K197+K198+K201+K202+K203</f>
        <v>0</v>
      </c>
      <c r="L196" s="167">
        <f>L197+L198+L201+L202+L203</f>
        <v>0</v>
      </c>
    </row>
    <row r="197" spans="1:13" x14ac:dyDescent="0.25">
      <c r="A197" s="168">
        <v>5110</v>
      </c>
      <c r="B197" s="65" t="s">
        <v>205</v>
      </c>
      <c r="C197" s="66">
        <f t="shared" si="23"/>
        <v>0</v>
      </c>
      <c r="D197" s="68"/>
      <c r="E197" s="68"/>
      <c r="F197" s="68"/>
      <c r="G197" s="154"/>
      <c r="H197" s="66">
        <f t="shared" si="24"/>
        <v>0</v>
      </c>
      <c r="I197" s="68">
        <v>0</v>
      </c>
      <c r="J197" s="68"/>
      <c r="K197" s="68"/>
      <c r="L197" s="155"/>
      <c r="M197" s="156"/>
    </row>
    <row r="198" spans="1:13" ht="24" x14ac:dyDescent="0.25">
      <c r="A198" s="159">
        <v>5120</v>
      </c>
      <c r="B198" s="71" t="s">
        <v>206</v>
      </c>
      <c r="C198" s="72">
        <f t="shared" si="23"/>
        <v>0</v>
      </c>
      <c r="D198" s="160">
        <f>D199+D200</f>
        <v>0</v>
      </c>
      <c r="E198" s="160">
        <f>E199+E200</f>
        <v>0</v>
      </c>
      <c r="F198" s="160">
        <f>F199+F200</f>
        <v>0</v>
      </c>
      <c r="G198" s="161">
        <f>G199+G200</f>
        <v>0</v>
      </c>
      <c r="H198" s="72">
        <f t="shared" si="24"/>
        <v>0</v>
      </c>
      <c r="I198" s="160">
        <f>I199+I200</f>
        <v>0</v>
      </c>
      <c r="J198" s="160">
        <f>J199+J200</f>
        <v>0</v>
      </c>
      <c r="K198" s="160">
        <f>K199+K200</f>
        <v>0</v>
      </c>
      <c r="L198" s="162">
        <f>L199+L200</f>
        <v>0</v>
      </c>
    </row>
    <row r="199" spans="1:13" x14ac:dyDescent="0.25">
      <c r="A199" s="44">
        <v>5121</v>
      </c>
      <c r="B199" s="71" t="s">
        <v>207</v>
      </c>
      <c r="C199" s="72">
        <f t="shared" si="23"/>
        <v>0</v>
      </c>
      <c r="D199" s="74"/>
      <c r="E199" s="74"/>
      <c r="F199" s="74"/>
      <c r="G199" s="157"/>
      <c r="H199" s="72">
        <f t="shared" si="24"/>
        <v>0</v>
      </c>
      <c r="I199" s="74">
        <v>0</v>
      </c>
      <c r="J199" s="74"/>
      <c r="K199" s="74"/>
      <c r="L199" s="158"/>
      <c r="M199" s="156"/>
    </row>
    <row r="200" spans="1:13" ht="24" x14ac:dyDescent="0.25">
      <c r="A200" s="44">
        <v>5129</v>
      </c>
      <c r="B200" s="71" t="s">
        <v>208</v>
      </c>
      <c r="C200" s="72">
        <f t="shared" si="23"/>
        <v>0</v>
      </c>
      <c r="D200" s="74"/>
      <c r="E200" s="74"/>
      <c r="F200" s="74"/>
      <c r="G200" s="157"/>
      <c r="H200" s="72">
        <f t="shared" si="24"/>
        <v>0</v>
      </c>
      <c r="I200" s="74">
        <v>0</v>
      </c>
      <c r="J200" s="74"/>
      <c r="K200" s="74"/>
      <c r="L200" s="158"/>
      <c r="M200" s="156"/>
    </row>
    <row r="201" spans="1:13" x14ac:dyDescent="0.25">
      <c r="A201" s="159">
        <v>5130</v>
      </c>
      <c r="B201" s="71" t="s">
        <v>209</v>
      </c>
      <c r="C201" s="72">
        <f t="shared" si="23"/>
        <v>0</v>
      </c>
      <c r="D201" s="74"/>
      <c r="E201" s="74"/>
      <c r="F201" s="74"/>
      <c r="G201" s="157"/>
      <c r="H201" s="72">
        <f t="shared" si="24"/>
        <v>0</v>
      </c>
      <c r="I201" s="74">
        <v>0</v>
      </c>
      <c r="J201" s="74"/>
      <c r="K201" s="74"/>
      <c r="L201" s="158"/>
      <c r="M201" s="156"/>
    </row>
    <row r="202" spans="1:13" x14ac:dyDescent="0.25">
      <c r="A202" s="159">
        <v>5140</v>
      </c>
      <c r="B202" s="71" t="s">
        <v>210</v>
      </c>
      <c r="C202" s="72">
        <f t="shared" si="23"/>
        <v>0</v>
      </c>
      <c r="D202" s="74"/>
      <c r="E202" s="74"/>
      <c r="F202" s="74"/>
      <c r="G202" s="157"/>
      <c r="H202" s="72">
        <f t="shared" si="24"/>
        <v>0</v>
      </c>
      <c r="I202" s="74">
        <v>0</v>
      </c>
      <c r="J202" s="74"/>
      <c r="K202" s="74"/>
      <c r="L202" s="158"/>
      <c r="M202" s="156"/>
    </row>
    <row r="203" spans="1:13" ht="24" x14ac:dyDescent="0.25">
      <c r="A203" s="159">
        <v>5170</v>
      </c>
      <c r="B203" s="71" t="s">
        <v>211</v>
      </c>
      <c r="C203" s="72">
        <f t="shared" si="23"/>
        <v>0</v>
      </c>
      <c r="D203" s="74"/>
      <c r="E203" s="74"/>
      <c r="F203" s="74"/>
      <c r="G203" s="157"/>
      <c r="H203" s="72">
        <f t="shared" si="24"/>
        <v>0</v>
      </c>
      <c r="I203" s="74">
        <v>0</v>
      </c>
      <c r="J203" s="74"/>
      <c r="K203" s="74"/>
      <c r="L203" s="158"/>
      <c r="M203" s="156"/>
    </row>
    <row r="204" spans="1:13" x14ac:dyDescent="0.25">
      <c r="A204" s="56">
        <v>5200</v>
      </c>
      <c r="B204" s="147" t="s">
        <v>212</v>
      </c>
      <c r="C204" s="57">
        <f t="shared" si="23"/>
        <v>0</v>
      </c>
      <c r="D204" s="63">
        <f>D205+D215+D216+D225+D226+D227+D229</f>
        <v>0</v>
      </c>
      <c r="E204" s="63">
        <f>E205+E215+E216+E225+E226+E227+E229</f>
        <v>0</v>
      </c>
      <c r="F204" s="63">
        <f>F205+F215+F216+F225+F226+F227+F229</f>
        <v>0</v>
      </c>
      <c r="G204" s="166">
        <f>G205+G215+G216+G225+G226+G227+G229</f>
        <v>0</v>
      </c>
      <c r="H204" s="57">
        <f t="shared" si="24"/>
        <v>0</v>
      </c>
      <c r="I204" s="63">
        <f>I205+I215+I216+I225+I226+I227+I229</f>
        <v>0</v>
      </c>
      <c r="J204" s="63">
        <f>J205+J215+J216+J225+J226+J227+J229</f>
        <v>0</v>
      </c>
      <c r="K204" s="63">
        <f>K205+K215+K216+K225+K226+K227+K229</f>
        <v>0</v>
      </c>
      <c r="L204" s="167">
        <f>L205+L215+L216+L225+L226+L227+L229</f>
        <v>0</v>
      </c>
    </row>
    <row r="205" spans="1:13" x14ac:dyDescent="0.25">
      <c r="A205" s="150">
        <v>5210</v>
      </c>
      <c r="B205" s="112" t="s">
        <v>213</v>
      </c>
      <c r="C205" s="117">
        <f t="shared" si="23"/>
        <v>0</v>
      </c>
      <c r="D205" s="151">
        <f>SUM(D206:D214)</f>
        <v>0</v>
      </c>
      <c r="E205" s="151">
        <f>SUM(E206:E214)</f>
        <v>0</v>
      </c>
      <c r="F205" s="151">
        <f>SUM(F206:F214)</f>
        <v>0</v>
      </c>
      <c r="G205" s="152">
        <f>SUM(G206:G214)</f>
        <v>0</v>
      </c>
      <c r="H205" s="117">
        <f t="shared" si="24"/>
        <v>0</v>
      </c>
      <c r="I205" s="151">
        <f>SUM(I206:I214)</f>
        <v>0</v>
      </c>
      <c r="J205" s="151">
        <f>SUM(J206:J214)</f>
        <v>0</v>
      </c>
      <c r="K205" s="151">
        <f>SUM(K206:K214)</f>
        <v>0</v>
      </c>
      <c r="L205" s="153">
        <f>SUM(L206:L214)</f>
        <v>0</v>
      </c>
    </row>
    <row r="206" spans="1:13" x14ac:dyDescent="0.25">
      <c r="A206" s="38">
        <v>5211</v>
      </c>
      <c r="B206" s="65" t="s">
        <v>214</v>
      </c>
      <c r="C206" s="66">
        <f t="shared" si="23"/>
        <v>0</v>
      </c>
      <c r="D206" s="68"/>
      <c r="E206" s="68"/>
      <c r="F206" s="68"/>
      <c r="G206" s="154"/>
      <c r="H206" s="66">
        <f t="shared" si="24"/>
        <v>0</v>
      </c>
      <c r="I206" s="68">
        <v>0</v>
      </c>
      <c r="J206" s="68"/>
      <c r="K206" s="68"/>
      <c r="L206" s="155"/>
      <c r="M206" s="156"/>
    </row>
    <row r="207" spans="1:13" x14ac:dyDescent="0.25">
      <c r="A207" s="44">
        <v>5212</v>
      </c>
      <c r="B207" s="71" t="s">
        <v>215</v>
      </c>
      <c r="C207" s="72">
        <f t="shared" si="23"/>
        <v>0</v>
      </c>
      <c r="D207" s="74"/>
      <c r="E207" s="74"/>
      <c r="F207" s="74"/>
      <c r="G207" s="157"/>
      <c r="H207" s="72">
        <f t="shared" si="24"/>
        <v>0</v>
      </c>
      <c r="I207" s="74">
        <v>0</v>
      </c>
      <c r="J207" s="74"/>
      <c r="K207" s="74"/>
      <c r="L207" s="158"/>
      <c r="M207" s="156"/>
    </row>
    <row r="208" spans="1:13" x14ac:dyDescent="0.25">
      <c r="A208" s="44">
        <v>5213</v>
      </c>
      <c r="B208" s="71" t="s">
        <v>216</v>
      </c>
      <c r="C208" s="72">
        <f t="shared" si="23"/>
        <v>0</v>
      </c>
      <c r="D208" s="74"/>
      <c r="E208" s="74"/>
      <c r="F208" s="74"/>
      <c r="G208" s="157"/>
      <c r="H208" s="72">
        <f t="shared" si="24"/>
        <v>0</v>
      </c>
      <c r="I208" s="74">
        <v>0</v>
      </c>
      <c r="J208" s="74"/>
      <c r="K208" s="74"/>
      <c r="L208" s="158"/>
      <c r="M208" s="156"/>
    </row>
    <row r="209" spans="1:13" x14ac:dyDescent="0.25">
      <c r="A209" s="44">
        <v>5214</v>
      </c>
      <c r="B209" s="71" t="s">
        <v>217</v>
      </c>
      <c r="C209" s="72">
        <f t="shared" si="23"/>
        <v>0</v>
      </c>
      <c r="D209" s="74"/>
      <c r="E209" s="74"/>
      <c r="F209" s="74"/>
      <c r="G209" s="157"/>
      <c r="H209" s="72">
        <f t="shared" si="24"/>
        <v>0</v>
      </c>
      <c r="I209" s="74">
        <v>0</v>
      </c>
      <c r="J209" s="74"/>
      <c r="K209" s="74"/>
      <c r="L209" s="158"/>
      <c r="M209" s="156"/>
    </row>
    <row r="210" spans="1:13" x14ac:dyDescent="0.25">
      <c r="A210" s="44">
        <v>5215</v>
      </c>
      <c r="B210" s="71" t="s">
        <v>218</v>
      </c>
      <c r="C210" s="72">
        <f>SUM(D210:G210)</f>
        <v>0</v>
      </c>
      <c r="D210" s="74"/>
      <c r="E210" s="74"/>
      <c r="F210" s="74"/>
      <c r="G210" s="157"/>
      <c r="H210" s="72">
        <f>SUM(I210:L210)</f>
        <v>0</v>
      </c>
      <c r="I210" s="74">
        <v>0</v>
      </c>
      <c r="J210" s="74"/>
      <c r="K210" s="74"/>
      <c r="L210" s="158"/>
      <c r="M210" s="156"/>
    </row>
    <row r="211" spans="1:13" ht="14.25" customHeight="1" x14ac:dyDescent="0.25">
      <c r="A211" s="44">
        <v>5216</v>
      </c>
      <c r="B211" s="71" t="s">
        <v>219</v>
      </c>
      <c r="C211" s="72">
        <f t="shared" si="23"/>
        <v>0</v>
      </c>
      <c r="D211" s="74"/>
      <c r="E211" s="74"/>
      <c r="F211" s="74"/>
      <c r="G211" s="157"/>
      <c r="H211" s="72">
        <f t="shared" si="24"/>
        <v>0</v>
      </c>
      <c r="I211" s="74">
        <v>0</v>
      </c>
      <c r="J211" s="74"/>
      <c r="K211" s="74"/>
      <c r="L211" s="158"/>
      <c r="M211" s="156"/>
    </row>
    <row r="212" spans="1:13" x14ac:dyDescent="0.25">
      <c r="A212" s="44">
        <v>5217</v>
      </c>
      <c r="B212" s="71" t="s">
        <v>220</v>
      </c>
      <c r="C212" s="72">
        <f t="shared" si="23"/>
        <v>0</v>
      </c>
      <c r="D212" s="74"/>
      <c r="E212" s="74"/>
      <c r="F212" s="74"/>
      <c r="G212" s="157"/>
      <c r="H212" s="72">
        <f t="shared" si="24"/>
        <v>0</v>
      </c>
      <c r="I212" s="74">
        <v>0</v>
      </c>
      <c r="J212" s="74"/>
      <c r="K212" s="74"/>
      <c r="L212" s="158"/>
      <c r="M212" s="156"/>
    </row>
    <row r="213" spans="1:13" x14ac:dyDescent="0.25">
      <c r="A213" s="44">
        <v>5218</v>
      </c>
      <c r="B213" s="71" t="s">
        <v>221</v>
      </c>
      <c r="C213" s="72">
        <f t="shared" si="23"/>
        <v>0</v>
      </c>
      <c r="D213" s="74"/>
      <c r="E213" s="74"/>
      <c r="F213" s="74"/>
      <c r="G213" s="157"/>
      <c r="H213" s="72">
        <f t="shared" si="24"/>
        <v>0</v>
      </c>
      <c r="I213" s="74">
        <v>0</v>
      </c>
      <c r="J213" s="74"/>
      <c r="K213" s="74"/>
      <c r="L213" s="158"/>
      <c r="M213" s="156"/>
    </row>
    <row r="214" spans="1:13" x14ac:dyDescent="0.25">
      <c r="A214" s="44">
        <v>5219</v>
      </c>
      <c r="B214" s="71" t="s">
        <v>222</v>
      </c>
      <c r="C214" s="72">
        <f t="shared" si="23"/>
        <v>0</v>
      </c>
      <c r="D214" s="74"/>
      <c r="E214" s="74"/>
      <c r="F214" s="74"/>
      <c r="G214" s="157"/>
      <c r="H214" s="72">
        <f t="shared" si="24"/>
        <v>0</v>
      </c>
      <c r="I214" s="74">
        <v>0</v>
      </c>
      <c r="J214" s="74"/>
      <c r="K214" s="74"/>
      <c r="L214" s="158"/>
      <c r="M214" s="156"/>
    </row>
    <row r="215" spans="1:13" ht="13.5" customHeight="1" x14ac:dyDescent="0.25">
      <c r="A215" s="159">
        <v>5220</v>
      </c>
      <c r="B215" s="71" t="s">
        <v>223</v>
      </c>
      <c r="C215" s="72">
        <f t="shared" si="23"/>
        <v>0</v>
      </c>
      <c r="D215" s="74"/>
      <c r="E215" s="74"/>
      <c r="F215" s="74"/>
      <c r="G215" s="157"/>
      <c r="H215" s="72">
        <f t="shared" si="24"/>
        <v>0</v>
      </c>
      <c r="I215" s="74">
        <v>0</v>
      </c>
      <c r="J215" s="74"/>
      <c r="K215" s="74"/>
      <c r="L215" s="158"/>
      <c r="M215" s="156"/>
    </row>
    <row r="216" spans="1:13" x14ac:dyDescent="0.25">
      <c r="A216" s="159">
        <v>5230</v>
      </c>
      <c r="B216" s="71" t="s">
        <v>224</v>
      </c>
      <c r="C216" s="72">
        <f t="shared" si="23"/>
        <v>0</v>
      </c>
      <c r="D216" s="160">
        <f>SUM(D217:D224)</f>
        <v>0</v>
      </c>
      <c r="E216" s="160">
        <f>SUM(E217:E224)</f>
        <v>0</v>
      </c>
      <c r="F216" s="160">
        <f>SUM(F217:F224)</f>
        <v>0</v>
      </c>
      <c r="G216" s="161">
        <f>SUM(G217:G224)</f>
        <v>0</v>
      </c>
      <c r="H216" s="72">
        <f t="shared" si="24"/>
        <v>0</v>
      </c>
      <c r="I216" s="160">
        <f>SUM(I217:I224)</f>
        <v>0</v>
      </c>
      <c r="J216" s="160">
        <f>SUM(J217:J224)</f>
        <v>0</v>
      </c>
      <c r="K216" s="160">
        <f>SUM(K217:K224)</f>
        <v>0</v>
      </c>
      <c r="L216" s="162">
        <f>SUM(L217:L224)</f>
        <v>0</v>
      </c>
    </row>
    <row r="217" spans="1:13" x14ac:dyDescent="0.25">
      <c r="A217" s="44">
        <v>5231</v>
      </c>
      <c r="B217" s="71" t="s">
        <v>225</v>
      </c>
      <c r="C217" s="72">
        <f t="shared" si="23"/>
        <v>0</v>
      </c>
      <c r="D217" s="74"/>
      <c r="E217" s="74"/>
      <c r="F217" s="74"/>
      <c r="G217" s="157"/>
      <c r="H217" s="72">
        <f t="shared" si="24"/>
        <v>0</v>
      </c>
      <c r="I217" s="74">
        <v>0</v>
      </c>
      <c r="J217" s="74"/>
      <c r="K217" s="74"/>
      <c r="L217" s="158"/>
      <c r="M217" s="156"/>
    </row>
    <row r="218" spans="1:13" x14ac:dyDescent="0.25">
      <c r="A218" s="44">
        <v>5232</v>
      </c>
      <c r="B218" s="71" t="s">
        <v>226</v>
      </c>
      <c r="C218" s="72">
        <f t="shared" si="23"/>
        <v>0</v>
      </c>
      <c r="D218" s="74"/>
      <c r="E218" s="74"/>
      <c r="F218" s="74"/>
      <c r="G218" s="157"/>
      <c r="H218" s="72">
        <f t="shared" si="24"/>
        <v>0</v>
      </c>
      <c r="I218" s="74">
        <v>0</v>
      </c>
      <c r="J218" s="74"/>
      <c r="K218" s="74"/>
      <c r="L218" s="158"/>
      <c r="M218" s="156"/>
    </row>
    <row r="219" spans="1:13" x14ac:dyDescent="0.25">
      <c r="A219" s="44">
        <v>5233</v>
      </c>
      <c r="B219" s="71" t="s">
        <v>227</v>
      </c>
      <c r="C219" s="201">
        <f t="shared" si="23"/>
        <v>0</v>
      </c>
      <c r="D219" s="74"/>
      <c r="E219" s="74"/>
      <c r="F219" s="74"/>
      <c r="G219" s="157"/>
      <c r="H219" s="72">
        <f t="shared" si="24"/>
        <v>0</v>
      </c>
      <c r="I219" s="74">
        <v>0</v>
      </c>
      <c r="J219" s="74"/>
      <c r="K219" s="74"/>
      <c r="L219" s="158"/>
      <c r="M219" s="156"/>
    </row>
    <row r="220" spans="1:13" ht="24" x14ac:dyDescent="0.25">
      <c r="A220" s="44">
        <v>5234</v>
      </c>
      <c r="B220" s="71" t="s">
        <v>228</v>
      </c>
      <c r="C220" s="201">
        <f t="shared" si="23"/>
        <v>0</v>
      </c>
      <c r="D220" s="74"/>
      <c r="E220" s="74"/>
      <c r="F220" s="74"/>
      <c r="G220" s="157"/>
      <c r="H220" s="72">
        <f t="shared" si="24"/>
        <v>0</v>
      </c>
      <c r="I220" s="74">
        <v>0</v>
      </c>
      <c r="J220" s="74"/>
      <c r="K220" s="74"/>
      <c r="L220" s="158"/>
      <c r="M220" s="156"/>
    </row>
    <row r="221" spans="1:13" ht="14.25" customHeight="1" x14ac:dyDescent="0.25">
      <c r="A221" s="44">
        <v>5236</v>
      </c>
      <c r="B221" s="71" t="s">
        <v>229</v>
      </c>
      <c r="C221" s="201">
        <f t="shared" si="23"/>
        <v>0</v>
      </c>
      <c r="D221" s="74"/>
      <c r="E221" s="74"/>
      <c r="F221" s="74"/>
      <c r="G221" s="157"/>
      <c r="H221" s="72">
        <f t="shared" si="24"/>
        <v>0</v>
      </c>
      <c r="I221" s="74">
        <v>0</v>
      </c>
      <c r="J221" s="74"/>
      <c r="K221" s="74"/>
      <c r="L221" s="158"/>
      <c r="M221" s="156"/>
    </row>
    <row r="222" spans="1:13" ht="14.25" customHeight="1" x14ac:dyDescent="0.25">
      <c r="A222" s="44">
        <v>5237</v>
      </c>
      <c r="B222" s="71" t="s">
        <v>230</v>
      </c>
      <c r="C222" s="201">
        <f t="shared" si="23"/>
        <v>0</v>
      </c>
      <c r="D222" s="74"/>
      <c r="E222" s="74"/>
      <c r="F222" s="74"/>
      <c r="G222" s="157"/>
      <c r="H222" s="72">
        <f t="shared" si="24"/>
        <v>0</v>
      </c>
      <c r="I222" s="74">
        <v>0</v>
      </c>
      <c r="J222" s="74"/>
      <c r="K222" s="74"/>
      <c r="L222" s="158"/>
      <c r="M222" s="156"/>
    </row>
    <row r="223" spans="1:13" ht="24" x14ac:dyDescent="0.25">
      <c r="A223" s="44">
        <v>5238</v>
      </c>
      <c r="B223" s="71" t="s">
        <v>231</v>
      </c>
      <c r="C223" s="201">
        <f t="shared" si="23"/>
        <v>0</v>
      </c>
      <c r="D223" s="74"/>
      <c r="E223" s="74"/>
      <c r="F223" s="74"/>
      <c r="G223" s="157"/>
      <c r="H223" s="72">
        <f t="shared" si="24"/>
        <v>0</v>
      </c>
      <c r="I223" s="74">
        <v>0</v>
      </c>
      <c r="J223" s="74"/>
      <c r="K223" s="74"/>
      <c r="L223" s="158"/>
      <c r="M223" s="156"/>
    </row>
    <row r="224" spans="1:13" ht="24" x14ac:dyDescent="0.25">
      <c r="A224" s="44">
        <v>5239</v>
      </c>
      <c r="B224" s="71" t="s">
        <v>232</v>
      </c>
      <c r="C224" s="201">
        <f t="shared" si="23"/>
        <v>0</v>
      </c>
      <c r="D224" s="74"/>
      <c r="E224" s="74"/>
      <c r="F224" s="74"/>
      <c r="G224" s="157"/>
      <c r="H224" s="72">
        <f t="shared" si="24"/>
        <v>0</v>
      </c>
      <c r="I224" s="74">
        <v>0</v>
      </c>
      <c r="J224" s="74"/>
      <c r="K224" s="74"/>
      <c r="L224" s="158"/>
      <c r="M224" s="156"/>
    </row>
    <row r="225" spans="1:13" ht="24" x14ac:dyDescent="0.25">
      <c r="A225" s="159">
        <v>5240</v>
      </c>
      <c r="B225" s="71" t="s">
        <v>233</v>
      </c>
      <c r="C225" s="201">
        <f t="shared" si="23"/>
        <v>0</v>
      </c>
      <c r="D225" s="74"/>
      <c r="E225" s="74"/>
      <c r="F225" s="74"/>
      <c r="G225" s="157"/>
      <c r="H225" s="72">
        <f t="shared" si="24"/>
        <v>0</v>
      </c>
      <c r="I225" s="74">
        <v>0</v>
      </c>
      <c r="J225" s="74"/>
      <c r="K225" s="74"/>
      <c r="L225" s="158"/>
      <c r="M225" s="156"/>
    </row>
    <row r="226" spans="1:13" x14ac:dyDescent="0.25">
      <c r="A226" s="159">
        <v>5250</v>
      </c>
      <c r="B226" s="71" t="s">
        <v>234</v>
      </c>
      <c r="C226" s="201">
        <f t="shared" si="23"/>
        <v>0</v>
      </c>
      <c r="D226" s="74"/>
      <c r="E226" s="74"/>
      <c r="F226" s="74"/>
      <c r="G226" s="157"/>
      <c r="H226" s="72">
        <f t="shared" si="24"/>
        <v>0</v>
      </c>
      <c r="I226" s="74">
        <v>0</v>
      </c>
      <c r="J226" s="74"/>
      <c r="K226" s="74"/>
      <c r="L226" s="158"/>
      <c r="M226" s="156"/>
    </row>
    <row r="227" spans="1:13" x14ac:dyDescent="0.25">
      <c r="A227" s="159">
        <v>5260</v>
      </c>
      <c r="B227" s="71" t="s">
        <v>235</v>
      </c>
      <c r="C227" s="201">
        <f t="shared" si="23"/>
        <v>0</v>
      </c>
      <c r="D227" s="160">
        <f>SUM(D228)</f>
        <v>0</v>
      </c>
      <c r="E227" s="160">
        <f>SUM(E228)</f>
        <v>0</v>
      </c>
      <c r="F227" s="160">
        <f>SUM(F228)</f>
        <v>0</v>
      </c>
      <c r="G227" s="161">
        <f>SUM(G228)</f>
        <v>0</v>
      </c>
      <c r="H227" s="72">
        <f t="shared" si="24"/>
        <v>0</v>
      </c>
      <c r="I227" s="160">
        <f>SUM(I228)</f>
        <v>0</v>
      </c>
      <c r="J227" s="160">
        <f>SUM(J228)</f>
        <v>0</v>
      </c>
      <c r="K227" s="160">
        <f>SUM(K228)</f>
        <v>0</v>
      </c>
      <c r="L227" s="162">
        <f>SUM(L228)</f>
        <v>0</v>
      </c>
    </row>
    <row r="228" spans="1:13" ht="24" x14ac:dyDescent="0.25">
      <c r="A228" s="44">
        <v>5269</v>
      </c>
      <c r="B228" s="71" t="s">
        <v>236</v>
      </c>
      <c r="C228" s="201">
        <f t="shared" si="23"/>
        <v>0</v>
      </c>
      <c r="D228" s="74"/>
      <c r="E228" s="74"/>
      <c r="F228" s="74"/>
      <c r="G228" s="157"/>
      <c r="H228" s="72">
        <f t="shared" si="24"/>
        <v>0</v>
      </c>
      <c r="I228" s="74">
        <v>0</v>
      </c>
      <c r="J228" s="74"/>
      <c r="K228" s="74"/>
      <c r="L228" s="158"/>
      <c r="M228" s="156"/>
    </row>
    <row r="229" spans="1:13" ht="24" x14ac:dyDescent="0.25">
      <c r="A229" s="150">
        <v>5270</v>
      </c>
      <c r="B229" s="112" t="s">
        <v>237</v>
      </c>
      <c r="C229" s="202">
        <f t="shared" si="23"/>
        <v>0</v>
      </c>
      <c r="D229" s="163"/>
      <c r="E229" s="163"/>
      <c r="F229" s="163"/>
      <c r="G229" s="164"/>
      <c r="H229" s="117">
        <f t="shared" si="24"/>
        <v>0</v>
      </c>
      <c r="I229" s="163">
        <v>0</v>
      </c>
      <c r="J229" s="163"/>
      <c r="K229" s="163"/>
      <c r="L229" s="165"/>
      <c r="M229" s="156"/>
    </row>
    <row r="230" spans="1:13" x14ac:dyDescent="0.25">
      <c r="A230" s="142">
        <v>6000</v>
      </c>
      <c r="B230" s="142" t="s">
        <v>238</v>
      </c>
      <c r="C230" s="203">
        <f t="shared" si="23"/>
        <v>0</v>
      </c>
      <c r="D230" s="144">
        <f>D231+D251+D259</f>
        <v>0</v>
      </c>
      <c r="E230" s="144">
        <f>E231+E251+E259</f>
        <v>0</v>
      </c>
      <c r="F230" s="144">
        <f>F231+F251+F259</f>
        <v>0</v>
      </c>
      <c r="G230" s="145">
        <f>G231+G251+G259</f>
        <v>0</v>
      </c>
      <c r="H230" s="143">
        <f t="shared" si="24"/>
        <v>0</v>
      </c>
      <c r="I230" s="144">
        <f>I231+I251+I259</f>
        <v>0</v>
      </c>
      <c r="J230" s="144">
        <f>J231+J251+J259</f>
        <v>0</v>
      </c>
      <c r="K230" s="144">
        <f>K231+K251+K259</f>
        <v>0</v>
      </c>
      <c r="L230" s="146">
        <f>L231+L251+L259</f>
        <v>0</v>
      </c>
    </row>
    <row r="231" spans="1:13" ht="14.25" customHeight="1" x14ac:dyDescent="0.25">
      <c r="A231" s="192">
        <v>6200</v>
      </c>
      <c r="B231" s="183" t="s">
        <v>239</v>
      </c>
      <c r="C231" s="204">
        <f>SUM(D231:G231)</f>
        <v>0</v>
      </c>
      <c r="D231" s="194">
        <f>SUM(D232,D233,D235,D238,D244,D245,D246)</f>
        <v>0</v>
      </c>
      <c r="E231" s="194">
        <f>SUM(E232,E233,E235,E238,E244,E245,E246)</f>
        <v>0</v>
      </c>
      <c r="F231" s="194">
        <f>SUM(F232,F233,F235,F238,F244,F245,F246)</f>
        <v>0</v>
      </c>
      <c r="G231" s="194">
        <f>SUM(G232,G233,G235,G238,G244,G245,G246)</f>
        <v>0</v>
      </c>
      <c r="H231" s="193">
        <f t="shared" si="24"/>
        <v>0</v>
      </c>
      <c r="I231" s="194">
        <f>SUM(I232,I233,I235,I238,I244,I245,I246)</f>
        <v>0</v>
      </c>
      <c r="J231" s="194">
        <f>SUM(J232,J233,J235,J238,J244,J245,J246)</f>
        <v>0</v>
      </c>
      <c r="K231" s="194">
        <f>SUM(K232,K233,K235,K238,K244,K245,K246)</f>
        <v>0</v>
      </c>
      <c r="L231" s="149">
        <f>SUM(L232,L233,L235,L238,L244,L245,L246)</f>
        <v>0</v>
      </c>
    </row>
    <row r="232" spans="1:13" ht="24" x14ac:dyDescent="0.25">
      <c r="A232" s="168">
        <v>6220</v>
      </c>
      <c r="B232" s="65" t="s">
        <v>240</v>
      </c>
      <c r="C232" s="205">
        <f t="shared" si="23"/>
        <v>0</v>
      </c>
      <c r="D232" s="68"/>
      <c r="E232" s="68"/>
      <c r="F232" s="68"/>
      <c r="G232" s="206"/>
      <c r="H232" s="207">
        <f t="shared" si="24"/>
        <v>0</v>
      </c>
      <c r="I232" s="68">
        <v>0</v>
      </c>
      <c r="J232" s="68"/>
      <c r="K232" s="68"/>
      <c r="L232" s="155"/>
      <c r="M232" s="156"/>
    </row>
    <row r="233" spans="1:13" x14ac:dyDescent="0.25">
      <c r="A233" s="159">
        <v>6230</v>
      </c>
      <c r="B233" s="71" t="s">
        <v>241</v>
      </c>
      <c r="C233" s="201">
        <f t="shared" si="23"/>
        <v>0</v>
      </c>
      <c r="D233" s="160">
        <f>SUM(D234)</f>
        <v>0</v>
      </c>
      <c r="E233" s="160">
        <f t="shared" ref="E233:L233" si="25">SUM(E234)</f>
        <v>0</v>
      </c>
      <c r="F233" s="160">
        <f t="shared" si="25"/>
        <v>0</v>
      </c>
      <c r="G233" s="161">
        <f t="shared" si="25"/>
        <v>0</v>
      </c>
      <c r="H233" s="208">
        <f t="shared" si="24"/>
        <v>0</v>
      </c>
      <c r="I233" s="160">
        <f t="shared" si="25"/>
        <v>0</v>
      </c>
      <c r="J233" s="160">
        <f t="shared" si="25"/>
        <v>0</v>
      </c>
      <c r="K233" s="160">
        <f t="shared" si="25"/>
        <v>0</v>
      </c>
      <c r="L233" s="162">
        <f t="shared" si="25"/>
        <v>0</v>
      </c>
    </row>
    <row r="234" spans="1:13" ht="24" x14ac:dyDescent="0.25">
      <c r="A234" s="44">
        <v>6239</v>
      </c>
      <c r="B234" s="65" t="s">
        <v>242</v>
      </c>
      <c r="C234" s="201">
        <f t="shared" si="23"/>
        <v>0</v>
      </c>
      <c r="D234" s="68"/>
      <c r="E234" s="68"/>
      <c r="F234" s="68"/>
      <c r="G234" s="154"/>
      <c r="H234" s="208">
        <f t="shared" si="24"/>
        <v>0</v>
      </c>
      <c r="I234" s="68">
        <v>0</v>
      </c>
      <c r="J234" s="68"/>
      <c r="K234" s="68"/>
      <c r="L234" s="155"/>
      <c r="M234" s="156"/>
    </row>
    <row r="235" spans="1:13" ht="24" x14ac:dyDescent="0.25">
      <c r="A235" s="159">
        <v>6240</v>
      </c>
      <c r="B235" s="71" t="s">
        <v>243</v>
      </c>
      <c r="C235" s="201">
        <f>SUM(D235:G235)</f>
        <v>0</v>
      </c>
      <c r="D235" s="160">
        <f>SUM(D236:D237)</f>
        <v>0</v>
      </c>
      <c r="E235" s="160">
        <f>SUM(E236:E237)</f>
        <v>0</v>
      </c>
      <c r="F235" s="160">
        <f>SUM(F236:F237)</f>
        <v>0</v>
      </c>
      <c r="G235" s="161">
        <f>SUM(G236:G237)</f>
        <v>0</v>
      </c>
      <c r="H235" s="208">
        <f t="shared" si="24"/>
        <v>0</v>
      </c>
      <c r="I235" s="160">
        <f>SUM(I236:I237)</f>
        <v>0</v>
      </c>
      <c r="J235" s="160">
        <f>SUM(J236:J237)</f>
        <v>0</v>
      </c>
      <c r="K235" s="160">
        <f>SUM(K236:K237)</f>
        <v>0</v>
      </c>
      <c r="L235" s="162">
        <f>SUM(L236:L237)</f>
        <v>0</v>
      </c>
    </row>
    <row r="236" spans="1:13" x14ac:dyDescent="0.25">
      <c r="A236" s="44">
        <v>6241</v>
      </c>
      <c r="B236" s="71" t="s">
        <v>244</v>
      </c>
      <c r="C236" s="201">
        <f>SUM(D236:G236)</f>
        <v>0</v>
      </c>
      <c r="D236" s="74"/>
      <c r="E236" s="74"/>
      <c r="F236" s="74"/>
      <c r="G236" s="157"/>
      <c r="H236" s="208">
        <f>SUM(I236:L236)</f>
        <v>0</v>
      </c>
      <c r="I236" s="74">
        <v>0</v>
      </c>
      <c r="J236" s="74"/>
      <c r="K236" s="74"/>
      <c r="L236" s="158"/>
      <c r="M236" s="156"/>
    </row>
    <row r="237" spans="1:13" x14ac:dyDescent="0.25">
      <c r="A237" s="44">
        <v>6242</v>
      </c>
      <c r="B237" s="71" t="s">
        <v>245</v>
      </c>
      <c r="C237" s="201">
        <f>SUM(D237:G237)</f>
        <v>0</v>
      </c>
      <c r="D237" s="74"/>
      <c r="E237" s="74"/>
      <c r="F237" s="74"/>
      <c r="G237" s="157"/>
      <c r="H237" s="208">
        <f t="shared" si="24"/>
        <v>0</v>
      </c>
      <c r="I237" s="74">
        <v>0</v>
      </c>
      <c r="J237" s="74"/>
      <c r="K237" s="74"/>
      <c r="L237" s="158"/>
      <c r="M237" s="156"/>
    </row>
    <row r="238" spans="1:13" ht="25.5" customHeight="1" x14ac:dyDescent="0.25">
      <c r="A238" s="159">
        <v>6250</v>
      </c>
      <c r="B238" s="71" t="s">
        <v>246</v>
      </c>
      <c r="C238" s="201">
        <f>SUM(D238:G238)</f>
        <v>0</v>
      </c>
      <c r="D238" s="160">
        <f>SUM(D239:D243)</f>
        <v>0</v>
      </c>
      <c r="E238" s="160">
        <f>SUM(E239:E243)</f>
        <v>0</v>
      </c>
      <c r="F238" s="160">
        <f>SUM(F239:F243)</f>
        <v>0</v>
      </c>
      <c r="G238" s="161">
        <f>SUM(G239:G243)</f>
        <v>0</v>
      </c>
      <c r="H238" s="208">
        <f t="shared" si="24"/>
        <v>0</v>
      </c>
      <c r="I238" s="160">
        <f>SUM(I239:I243)</f>
        <v>0</v>
      </c>
      <c r="J238" s="160">
        <f>SUM(J239:J243)</f>
        <v>0</v>
      </c>
      <c r="K238" s="160">
        <f>SUM(K239:K243)</f>
        <v>0</v>
      </c>
      <c r="L238" s="162">
        <f>SUM(L239:L243)</f>
        <v>0</v>
      </c>
    </row>
    <row r="239" spans="1:13" ht="14.25" customHeight="1" x14ac:dyDescent="0.25">
      <c r="A239" s="44">
        <v>6252</v>
      </c>
      <c r="B239" s="71" t="s">
        <v>247</v>
      </c>
      <c r="C239" s="201">
        <f>SUM(D239:G239)</f>
        <v>0</v>
      </c>
      <c r="D239" s="74"/>
      <c r="E239" s="74"/>
      <c r="F239" s="74"/>
      <c r="G239" s="157"/>
      <c r="H239" s="208">
        <f t="shared" si="24"/>
        <v>0</v>
      </c>
      <c r="I239" s="74">
        <v>0</v>
      </c>
      <c r="J239" s="74"/>
      <c r="K239" s="74"/>
      <c r="L239" s="158"/>
      <c r="M239" s="156"/>
    </row>
    <row r="240" spans="1:13" ht="14.25" customHeight="1" x14ac:dyDescent="0.25">
      <c r="A240" s="44">
        <v>6253</v>
      </c>
      <c r="B240" s="71" t="s">
        <v>248</v>
      </c>
      <c r="C240" s="201">
        <f t="shared" si="23"/>
        <v>0</v>
      </c>
      <c r="D240" s="74"/>
      <c r="E240" s="74"/>
      <c r="F240" s="74"/>
      <c r="G240" s="157"/>
      <c r="H240" s="208">
        <f t="shared" si="24"/>
        <v>0</v>
      </c>
      <c r="I240" s="74">
        <v>0</v>
      </c>
      <c r="J240" s="74"/>
      <c r="K240" s="74"/>
      <c r="L240" s="158"/>
      <c r="M240" s="156"/>
    </row>
    <row r="241" spans="1:13" ht="24" x14ac:dyDescent="0.25">
      <c r="A241" s="44">
        <v>6254</v>
      </c>
      <c r="B241" s="71" t="s">
        <v>249</v>
      </c>
      <c r="C241" s="201">
        <f t="shared" si="23"/>
        <v>0</v>
      </c>
      <c r="D241" s="74"/>
      <c r="E241" s="74"/>
      <c r="F241" s="74"/>
      <c r="G241" s="157"/>
      <c r="H241" s="208">
        <f t="shared" si="24"/>
        <v>0</v>
      </c>
      <c r="I241" s="74">
        <v>0</v>
      </c>
      <c r="J241" s="74"/>
      <c r="K241" s="74"/>
      <c r="L241" s="158"/>
      <c r="M241" s="156"/>
    </row>
    <row r="242" spans="1:13" ht="24" x14ac:dyDescent="0.25">
      <c r="A242" s="44">
        <v>6255</v>
      </c>
      <c r="B242" s="71" t="s">
        <v>250</v>
      </c>
      <c r="C242" s="201">
        <f t="shared" si="23"/>
        <v>0</v>
      </c>
      <c r="D242" s="74"/>
      <c r="E242" s="74"/>
      <c r="F242" s="74"/>
      <c r="G242" s="157"/>
      <c r="H242" s="208">
        <f t="shared" si="24"/>
        <v>0</v>
      </c>
      <c r="I242" s="74">
        <v>0</v>
      </c>
      <c r="J242" s="74"/>
      <c r="K242" s="74"/>
      <c r="L242" s="158"/>
      <c r="M242" s="156"/>
    </row>
    <row r="243" spans="1:13" x14ac:dyDescent="0.25">
      <c r="A243" s="44">
        <v>6259</v>
      </c>
      <c r="B243" s="71" t="s">
        <v>251</v>
      </c>
      <c r="C243" s="201">
        <f t="shared" si="23"/>
        <v>0</v>
      </c>
      <c r="D243" s="74"/>
      <c r="E243" s="74"/>
      <c r="F243" s="74"/>
      <c r="G243" s="157"/>
      <c r="H243" s="208">
        <f t="shared" si="24"/>
        <v>0</v>
      </c>
      <c r="I243" s="74">
        <v>0</v>
      </c>
      <c r="J243" s="74"/>
      <c r="K243" s="74"/>
      <c r="L243" s="158"/>
      <c r="M243" s="156"/>
    </row>
    <row r="244" spans="1:13" ht="24" x14ac:dyDescent="0.25">
      <c r="A244" s="159">
        <v>6260</v>
      </c>
      <c r="B244" s="71" t="s">
        <v>252</v>
      </c>
      <c r="C244" s="201">
        <f t="shared" si="23"/>
        <v>0</v>
      </c>
      <c r="D244" s="74"/>
      <c r="E244" s="74"/>
      <c r="F244" s="74"/>
      <c r="G244" s="157"/>
      <c r="H244" s="208">
        <f t="shared" si="24"/>
        <v>0</v>
      </c>
      <c r="I244" s="74">
        <v>0</v>
      </c>
      <c r="J244" s="74"/>
      <c r="K244" s="74"/>
      <c r="L244" s="158"/>
      <c r="M244" s="156"/>
    </row>
    <row r="245" spans="1:13" x14ac:dyDescent="0.25">
      <c r="A245" s="159">
        <v>6270</v>
      </c>
      <c r="B245" s="71" t="s">
        <v>253</v>
      </c>
      <c r="C245" s="201">
        <f t="shared" si="23"/>
        <v>0</v>
      </c>
      <c r="D245" s="74"/>
      <c r="E245" s="74"/>
      <c r="F245" s="74"/>
      <c r="G245" s="157"/>
      <c r="H245" s="208">
        <f t="shared" si="24"/>
        <v>0</v>
      </c>
      <c r="I245" s="74">
        <v>0</v>
      </c>
      <c r="J245" s="74"/>
      <c r="K245" s="74"/>
      <c r="L245" s="158"/>
      <c r="M245" s="156"/>
    </row>
    <row r="246" spans="1:13" ht="24" x14ac:dyDescent="0.25">
      <c r="A246" s="168">
        <v>6290</v>
      </c>
      <c r="B246" s="65" t="s">
        <v>254</v>
      </c>
      <c r="C246" s="209">
        <f t="shared" si="23"/>
        <v>0</v>
      </c>
      <c r="D246" s="169">
        <f>SUM(D247:D250)</f>
        <v>0</v>
      </c>
      <c r="E246" s="169">
        <f t="shared" ref="E246:G246" si="26">SUM(E247:E250)</f>
        <v>0</v>
      </c>
      <c r="F246" s="169">
        <f t="shared" si="26"/>
        <v>0</v>
      </c>
      <c r="G246" s="210">
        <f t="shared" si="26"/>
        <v>0</v>
      </c>
      <c r="H246" s="209">
        <f t="shared" si="24"/>
        <v>0</v>
      </c>
      <c r="I246" s="169">
        <f>SUM(I247:I250)</f>
        <v>0</v>
      </c>
      <c r="J246" s="169">
        <f t="shared" ref="J246:L246" si="27">SUM(J247:J250)</f>
        <v>0</v>
      </c>
      <c r="K246" s="169">
        <f t="shared" si="27"/>
        <v>0</v>
      </c>
      <c r="L246" s="186">
        <f t="shared" si="27"/>
        <v>0</v>
      </c>
    </row>
    <row r="247" spans="1:13" x14ac:dyDescent="0.25">
      <c r="A247" s="44">
        <v>6291</v>
      </c>
      <c r="B247" s="71" t="s">
        <v>255</v>
      </c>
      <c r="C247" s="201">
        <f t="shared" si="23"/>
        <v>0</v>
      </c>
      <c r="D247" s="74"/>
      <c r="E247" s="74"/>
      <c r="F247" s="74"/>
      <c r="G247" s="211"/>
      <c r="H247" s="201">
        <f t="shared" si="24"/>
        <v>0</v>
      </c>
      <c r="I247" s="74">
        <v>0</v>
      </c>
      <c r="J247" s="74"/>
      <c r="K247" s="74"/>
      <c r="L247" s="158"/>
      <c r="M247" s="156"/>
    </row>
    <row r="248" spans="1:13" x14ac:dyDescent="0.25">
      <c r="A248" s="44">
        <v>6292</v>
      </c>
      <c r="B248" s="71" t="s">
        <v>256</v>
      </c>
      <c r="C248" s="201">
        <f t="shared" si="23"/>
        <v>0</v>
      </c>
      <c r="D248" s="74"/>
      <c r="E248" s="74"/>
      <c r="F248" s="74"/>
      <c r="G248" s="211"/>
      <c r="H248" s="201">
        <f t="shared" si="24"/>
        <v>0</v>
      </c>
      <c r="I248" s="74">
        <v>0</v>
      </c>
      <c r="J248" s="74"/>
      <c r="K248" s="74"/>
      <c r="L248" s="158"/>
      <c r="M248" s="156"/>
    </row>
    <row r="249" spans="1:13" ht="72" x14ac:dyDescent="0.25">
      <c r="A249" s="44">
        <v>6296</v>
      </c>
      <c r="B249" s="71" t="s">
        <v>257</v>
      </c>
      <c r="C249" s="201">
        <f t="shared" si="23"/>
        <v>0</v>
      </c>
      <c r="D249" s="74"/>
      <c r="E249" s="74"/>
      <c r="F249" s="74"/>
      <c r="G249" s="211"/>
      <c r="H249" s="201">
        <f t="shared" si="24"/>
        <v>0</v>
      </c>
      <c r="I249" s="74">
        <v>0</v>
      </c>
      <c r="J249" s="74"/>
      <c r="K249" s="74"/>
      <c r="L249" s="158"/>
      <c r="M249" s="156"/>
    </row>
    <row r="250" spans="1:13" ht="39.75" customHeight="1" x14ac:dyDescent="0.25">
      <c r="A250" s="44">
        <v>6299</v>
      </c>
      <c r="B250" s="71" t="s">
        <v>258</v>
      </c>
      <c r="C250" s="201">
        <f t="shared" si="23"/>
        <v>0</v>
      </c>
      <c r="D250" s="74"/>
      <c r="E250" s="74"/>
      <c r="F250" s="74"/>
      <c r="G250" s="211"/>
      <c r="H250" s="201">
        <f t="shared" si="24"/>
        <v>0</v>
      </c>
      <c r="I250" s="74">
        <v>0</v>
      </c>
      <c r="J250" s="74"/>
      <c r="K250" s="74"/>
      <c r="L250" s="158"/>
      <c r="M250" s="156"/>
    </row>
    <row r="251" spans="1:13" x14ac:dyDescent="0.25">
      <c r="A251" s="56">
        <v>6300</v>
      </c>
      <c r="B251" s="147" t="s">
        <v>259</v>
      </c>
      <c r="C251" s="184">
        <f t="shared" si="23"/>
        <v>0</v>
      </c>
      <c r="D251" s="63">
        <f>SUM(D252,D257,D258)</f>
        <v>0</v>
      </c>
      <c r="E251" s="63">
        <f t="shared" ref="E251:G251" si="28">SUM(E252,E257,E258)</f>
        <v>0</v>
      </c>
      <c r="F251" s="63">
        <f t="shared" si="28"/>
        <v>0</v>
      </c>
      <c r="G251" s="63">
        <f t="shared" si="28"/>
        <v>0</v>
      </c>
      <c r="H251" s="57">
        <f t="shared" si="24"/>
        <v>0</v>
      </c>
      <c r="I251" s="63">
        <f>SUM(I252,I257,I258)</f>
        <v>0</v>
      </c>
      <c r="J251" s="63">
        <f t="shared" ref="J251:L251" si="29">SUM(J252,J257,J258)</f>
        <v>0</v>
      </c>
      <c r="K251" s="63">
        <f t="shared" si="29"/>
        <v>0</v>
      </c>
      <c r="L251" s="172">
        <f t="shared" si="29"/>
        <v>0</v>
      </c>
    </row>
    <row r="252" spans="1:13" ht="24" x14ac:dyDescent="0.25">
      <c r="A252" s="168">
        <v>6320</v>
      </c>
      <c r="B252" s="65" t="s">
        <v>260</v>
      </c>
      <c r="C252" s="209">
        <f t="shared" si="23"/>
        <v>0</v>
      </c>
      <c r="D252" s="169">
        <f>SUM(D253:D256)</f>
        <v>0</v>
      </c>
      <c r="E252" s="169">
        <f>SUM(E253:E256)</f>
        <v>0</v>
      </c>
      <c r="F252" s="169">
        <f t="shared" ref="F252:G252" si="30">SUM(F253:F256)</f>
        <v>0</v>
      </c>
      <c r="G252" s="212">
        <f t="shared" si="30"/>
        <v>0</v>
      </c>
      <c r="H252" s="209">
        <f t="shared" si="24"/>
        <v>0</v>
      </c>
      <c r="I252" s="169">
        <f>SUM(I253:I256)</f>
        <v>0</v>
      </c>
      <c r="J252" s="169">
        <f t="shared" ref="J252:L252" si="31">SUM(J253:J256)</f>
        <v>0</v>
      </c>
      <c r="K252" s="169">
        <f t="shared" si="31"/>
        <v>0</v>
      </c>
      <c r="L252" s="213">
        <f t="shared" si="31"/>
        <v>0</v>
      </c>
    </row>
    <row r="253" spans="1:13" x14ac:dyDescent="0.25">
      <c r="A253" s="44">
        <v>6322</v>
      </c>
      <c r="B253" s="71" t="s">
        <v>261</v>
      </c>
      <c r="C253" s="201">
        <f t="shared" si="23"/>
        <v>0</v>
      </c>
      <c r="D253" s="74"/>
      <c r="E253" s="74"/>
      <c r="F253" s="74"/>
      <c r="G253" s="211"/>
      <c r="H253" s="201">
        <f t="shared" si="24"/>
        <v>0</v>
      </c>
      <c r="I253" s="74">
        <v>0</v>
      </c>
      <c r="J253" s="74"/>
      <c r="K253" s="74"/>
      <c r="L253" s="158"/>
      <c r="M253" s="156"/>
    </row>
    <row r="254" spans="1:13" ht="24" x14ac:dyDescent="0.25">
      <c r="A254" s="44">
        <v>6323</v>
      </c>
      <c r="B254" s="71" t="s">
        <v>262</v>
      </c>
      <c r="C254" s="201">
        <f t="shared" si="23"/>
        <v>0</v>
      </c>
      <c r="D254" s="74"/>
      <c r="E254" s="74"/>
      <c r="F254" s="74"/>
      <c r="G254" s="211"/>
      <c r="H254" s="201">
        <f t="shared" si="24"/>
        <v>0</v>
      </c>
      <c r="I254" s="74">
        <v>0</v>
      </c>
      <c r="J254" s="74"/>
      <c r="K254" s="74"/>
      <c r="L254" s="158"/>
      <c r="M254" s="156"/>
    </row>
    <row r="255" spans="1:13" ht="24" x14ac:dyDescent="0.25">
      <c r="A255" s="44">
        <v>6324</v>
      </c>
      <c r="B255" s="71" t="s">
        <v>263</v>
      </c>
      <c r="C255" s="201">
        <f t="shared" si="23"/>
        <v>0</v>
      </c>
      <c r="D255" s="74"/>
      <c r="E255" s="74"/>
      <c r="F255" s="74"/>
      <c r="G255" s="211"/>
      <c r="H255" s="201">
        <f t="shared" si="24"/>
        <v>0</v>
      </c>
      <c r="I255" s="74">
        <v>0</v>
      </c>
      <c r="J255" s="74"/>
      <c r="K255" s="74"/>
      <c r="L255" s="158"/>
      <c r="M255" s="156"/>
    </row>
    <row r="256" spans="1:13" x14ac:dyDescent="0.25">
      <c r="A256" s="38">
        <v>6329</v>
      </c>
      <c r="B256" s="65" t="s">
        <v>264</v>
      </c>
      <c r="C256" s="205">
        <f t="shared" si="23"/>
        <v>0</v>
      </c>
      <c r="D256" s="68"/>
      <c r="E256" s="68"/>
      <c r="F256" s="68"/>
      <c r="G256" s="214"/>
      <c r="H256" s="205">
        <f t="shared" si="24"/>
        <v>0</v>
      </c>
      <c r="I256" s="68">
        <v>0</v>
      </c>
      <c r="J256" s="68"/>
      <c r="K256" s="68"/>
      <c r="L256" s="155"/>
      <c r="M256" s="156"/>
    </row>
    <row r="257" spans="1:13" ht="24" x14ac:dyDescent="0.25">
      <c r="A257" s="215">
        <v>6330</v>
      </c>
      <c r="B257" s="216" t="s">
        <v>265</v>
      </c>
      <c r="C257" s="209">
        <f>SUM(D257:G257)</f>
        <v>0</v>
      </c>
      <c r="D257" s="189"/>
      <c r="E257" s="189"/>
      <c r="F257" s="189"/>
      <c r="G257" s="211"/>
      <c r="H257" s="209">
        <f>SUM(I257:L257)</f>
        <v>0</v>
      </c>
      <c r="I257" s="189">
        <v>0</v>
      </c>
      <c r="J257" s="189"/>
      <c r="K257" s="189"/>
      <c r="L257" s="191"/>
      <c r="M257" s="156"/>
    </row>
    <row r="258" spans="1:13" x14ac:dyDescent="0.25">
      <c r="A258" s="159">
        <v>6360</v>
      </c>
      <c r="B258" s="71" t="s">
        <v>266</v>
      </c>
      <c r="C258" s="201">
        <f t="shared" si="23"/>
        <v>0</v>
      </c>
      <c r="D258" s="74"/>
      <c r="E258" s="74"/>
      <c r="F258" s="74"/>
      <c r="G258" s="157"/>
      <c r="H258" s="208">
        <f t="shared" si="24"/>
        <v>0</v>
      </c>
      <c r="I258" s="74">
        <v>0</v>
      </c>
      <c r="J258" s="74"/>
      <c r="K258" s="74"/>
      <c r="L258" s="158"/>
      <c r="M258" s="156"/>
    </row>
    <row r="259" spans="1:13" ht="36" x14ac:dyDescent="0.25">
      <c r="A259" s="56">
        <v>6400</v>
      </c>
      <c r="B259" s="147" t="s">
        <v>267</v>
      </c>
      <c r="C259" s="184">
        <f>SUM(D259:G259)</f>
        <v>0</v>
      </c>
      <c r="D259" s="63">
        <f>SUM(D260,D264)</f>
        <v>0</v>
      </c>
      <c r="E259" s="63">
        <f t="shared" ref="E259:G259" si="32">SUM(E260,E264)</f>
        <v>0</v>
      </c>
      <c r="F259" s="63">
        <f t="shared" si="32"/>
        <v>0</v>
      </c>
      <c r="G259" s="63">
        <f t="shared" si="32"/>
        <v>0</v>
      </c>
      <c r="H259" s="57">
        <f>SUM(I259:L259)</f>
        <v>0</v>
      </c>
      <c r="I259" s="63">
        <f>SUM(I260,I264)</f>
        <v>0</v>
      </c>
      <c r="J259" s="63">
        <f t="shared" ref="J259:L259" si="33">SUM(J260,J264)</f>
        <v>0</v>
      </c>
      <c r="K259" s="63">
        <f t="shared" si="33"/>
        <v>0</v>
      </c>
      <c r="L259" s="172">
        <f t="shared" si="33"/>
        <v>0</v>
      </c>
    </row>
    <row r="260" spans="1:13" ht="24" x14ac:dyDescent="0.25">
      <c r="A260" s="168">
        <v>6410</v>
      </c>
      <c r="B260" s="65" t="s">
        <v>268</v>
      </c>
      <c r="C260" s="205">
        <f t="shared" si="23"/>
        <v>0</v>
      </c>
      <c r="D260" s="169">
        <f>SUM(D261:D263)</f>
        <v>0</v>
      </c>
      <c r="E260" s="169">
        <f t="shared" ref="E260:G260" si="34">SUM(E261:E263)</f>
        <v>0</v>
      </c>
      <c r="F260" s="169">
        <f t="shared" si="34"/>
        <v>0</v>
      </c>
      <c r="G260" s="217">
        <f t="shared" si="34"/>
        <v>0</v>
      </c>
      <c r="H260" s="205">
        <f t="shared" si="24"/>
        <v>0</v>
      </c>
      <c r="I260" s="169">
        <f>SUM(I261:I263)</f>
        <v>0</v>
      </c>
      <c r="J260" s="169">
        <f t="shared" ref="J260:L260" si="35">SUM(J261:J263)</f>
        <v>0</v>
      </c>
      <c r="K260" s="169">
        <f t="shared" si="35"/>
        <v>0</v>
      </c>
      <c r="L260" s="180">
        <f t="shared" si="35"/>
        <v>0</v>
      </c>
    </row>
    <row r="261" spans="1:13" x14ac:dyDescent="0.25">
      <c r="A261" s="44">
        <v>6411</v>
      </c>
      <c r="B261" s="174" t="s">
        <v>269</v>
      </c>
      <c r="C261" s="201">
        <f t="shared" si="23"/>
        <v>0</v>
      </c>
      <c r="D261" s="74"/>
      <c r="E261" s="74"/>
      <c r="F261" s="74"/>
      <c r="G261" s="157"/>
      <c r="H261" s="208">
        <f t="shared" si="24"/>
        <v>0</v>
      </c>
      <c r="I261" s="74">
        <v>0</v>
      </c>
      <c r="J261" s="74"/>
      <c r="K261" s="74"/>
      <c r="L261" s="158"/>
      <c r="M261" s="156"/>
    </row>
    <row r="262" spans="1:13" ht="36" x14ac:dyDescent="0.25">
      <c r="A262" s="44">
        <v>6412</v>
      </c>
      <c r="B262" s="71" t="s">
        <v>270</v>
      </c>
      <c r="C262" s="201">
        <f t="shared" si="23"/>
        <v>0</v>
      </c>
      <c r="D262" s="74"/>
      <c r="E262" s="74"/>
      <c r="F262" s="74"/>
      <c r="G262" s="157"/>
      <c r="H262" s="208">
        <f t="shared" si="24"/>
        <v>0</v>
      </c>
      <c r="I262" s="74">
        <v>0</v>
      </c>
      <c r="J262" s="74"/>
      <c r="K262" s="74"/>
      <c r="L262" s="158"/>
      <c r="M262" s="156"/>
    </row>
    <row r="263" spans="1:13" ht="36" x14ac:dyDescent="0.25">
      <c r="A263" s="44">
        <v>6419</v>
      </c>
      <c r="B263" s="71" t="s">
        <v>271</v>
      </c>
      <c r="C263" s="201">
        <f t="shared" si="23"/>
        <v>0</v>
      </c>
      <c r="D263" s="74"/>
      <c r="E263" s="74"/>
      <c r="F263" s="74"/>
      <c r="G263" s="157"/>
      <c r="H263" s="208">
        <f t="shared" si="24"/>
        <v>0</v>
      </c>
      <c r="I263" s="74">
        <v>0</v>
      </c>
      <c r="J263" s="74"/>
      <c r="K263" s="74"/>
      <c r="L263" s="158"/>
      <c r="M263" s="156"/>
    </row>
    <row r="264" spans="1:13" ht="36" x14ac:dyDescent="0.25">
      <c r="A264" s="159">
        <v>6420</v>
      </c>
      <c r="B264" s="71" t="s">
        <v>272</v>
      </c>
      <c r="C264" s="201">
        <f t="shared" si="23"/>
        <v>0</v>
      </c>
      <c r="D264" s="160">
        <f>SUM(D265:D268)</f>
        <v>0</v>
      </c>
      <c r="E264" s="160">
        <f>SUM(E265:E268)</f>
        <v>0</v>
      </c>
      <c r="F264" s="160">
        <f>SUM(F265:F268)</f>
        <v>0</v>
      </c>
      <c r="G264" s="218">
        <f>SUM(G265:G268)</f>
        <v>0</v>
      </c>
      <c r="H264" s="201">
        <f>SUM(I264:L264)</f>
        <v>0</v>
      </c>
      <c r="I264" s="160">
        <f>SUM(I265:I268)</f>
        <v>0</v>
      </c>
      <c r="J264" s="160">
        <f>SUM(J265:J268)</f>
        <v>0</v>
      </c>
      <c r="K264" s="160">
        <f>SUM(K265:K268)</f>
        <v>0</v>
      </c>
      <c r="L264" s="176">
        <f>SUM(L265:L268)</f>
        <v>0</v>
      </c>
    </row>
    <row r="265" spans="1:13" x14ac:dyDescent="0.25">
      <c r="A265" s="44">
        <v>6421</v>
      </c>
      <c r="B265" s="71" t="s">
        <v>273</v>
      </c>
      <c r="C265" s="201">
        <f t="shared" ref="C265:C285" si="36">SUM(D265:G265)</f>
        <v>0</v>
      </c>
      <c r="D265" s="74"/>
      <c r="E265" s="74"/>
      <c r="F265" s="74"/>
      <c r="G265" s="157"/>
      <c r="H265" s="208">
        <f t="shared" ref="H265:H285" si="37">SUM(I265:L265)</f>
        <v>0</v>
      </c>
      <c r="I265" s="74">
        <v>0</v>
      </c>
      <c r="J265" s="74"/>
      <c r="K265" s="74"/>
      <c r="L265" s="158"/>
      <c r="M265" s="156"/>
    </row>
    <row r="266" spans="1:13" x14ac:dyDescent="0.25">
      <c r="A266" s="44">
        <v>6422</v>
      </c>
      <c r="B266" s="71" t="s">
        <v>274</v>
      </c>
      <c r="C266" s="201">
        <f t="shared" si="36"/>
        <v>0</v>
      </c>
      <c r="D266" s="74"/>
      <c r="E266" s="74"/>
      <c r="F266" s="74"/>
      <c r="G266" s="157"/>
      <c r="H266" s="208">
        <f t="shared" si="37"/>
        <v>0</v>
      </c>
      <c r="I266" s="74">
        <v>0</v>
      </c>
      <c r="J266" s="74"/>
      <c r="K266" s="74"/>
      <c r="L266" s="158"/>
      <c r="M266" s="156"/>
    </row>
    <row r="267" spans="1:13" ht="13.5" customHeight="1" x14ac:dyDescent="0.25">
      <c r="A267" s="44">
        <v>6423</v>
      </c>
      <c r="B267" s="71" t="s">
        <v>275</v>
      </c>
      <c r="C267" s="201">
        <f>SUM(D267:G267)</f>
        <v>0</v>
      </c>
      <c r="D267" s="74"/>
      <c r="E267" s="74"/>
      <c r="F267" s="74"/>
      <c r="G267" s="157"/>
      <c r="H267" s="208">
        <f>SUM(I267:L267)</f>
        <v>0</v>
      </c>
      <c r="I267" s="74">
        <v>0</v>
      </c>
      <c r="J267" s="74"/>
      <c r="K267" s="74"/>
      <c r="L267" s="158"/>
      <c r="M267" s="156"/>
    </row>
    <row r="268" spans="1:13" ht="36" x14ac:dyDescent="0.25">
      <c r="A268" s="44">
        <v>6424</v>
      </c>
      <c r="B268" s="71" t="s">
        <v>276</v>
      </c>
      <c r="C268" s="201">
        <f>SUM(D268:G268)</f>
        <v>0</v>
      </c>
      <c r="D268" s="74"/>
      <c r="E268" s="74"/>
      <c r="F268" s="74"/>
      <c r="G268" s="157"/>
      <c r="H268" s="208">
        <f>SUM(I268:L268)</f>
        <v>0</v>
      </c>
      <c r="I268" s="74">
        <v>0</v>
      </c>
      <c r="J268" s="74"/>
      <c r="K268" s="74"/>
      <c r="L268" s="158"/>
      <c r="M268" s="219"/>
    </row>
    <row r="269" spans="1:13" ht="36" x14ac:dyDescent="0.25">
      <c r="A269" s="220">
        <v>7000</v>
      </c>
      <c r="B269" s="220" t="s">
        <v>277</v>
      </c>
      <c r="C269" s="221">
        <f t="shared" si="36"/>
        <v>0</v>
      </c>
      <c r="D269" s="222">
        <f>SUM(D270,D281)</f>
        <v>0</v>
      </c>
      <c r="E269" s="222">
        <f>SUM(E270,E281)</f>
        <v>0</v>
      </c>
      <c r="F269" s="222">
        <f>SUM(F270,F281)</f>
        <v>0</v>
      </c>
      <c r="G269" s="222">
        <f>SUM(G270,G281)</f>
        <v>0</v>
      </c>
      <c r="H269" s="223">
        <f t="shared" si="37"/>
        <v>0</v>
      </c>
      <c r="I269" s="222">
        <f>SUM(I270,I281)</f>
        <v>0</v>
      </c>
      <c r="J269" s="222">
        <f>SUM(J270,J281)</f>
        <v>0</v>
      </c>
      <c r="K269" s="222">
        <f>SUM(K270,K281)</f>
        <v>0</v>
      </c>
      <c r="L269" s="224">
        <f>SUM(L270,L281)</f>
        <v>0</v>
      </c>
    </row>
    <row r="270" spans="1:13" ht="24" x14ac:dyDescent="0.25">
      <c r="A270" s="56">
        <v>7200</v>
      </c>
      <c r="B270" s="147" t="s">
        <v>278</v>
      </c>
      <c r="C270" s="184">
        <f t="shared" si="36"/>
        <v>0</v>
      </c>
      <c r="D270" s="63">
        <f>SUM(D271,D272,D275,D276,D280)</f>
        <v>0</v>
      </c>
      <c r="E270" s="63">
        <f>SUM(E271,E272,E275,E276,E280)</f>
        <v>0</v>
      </c>
      <c r="F270" s="63">
        <f>SUM(F271,F272,F275,F276,F280)</f>
        <v>0</v>
      </c>
      <c r="G270" s="63">
        <f>SUM(G271,G272,G275,G276,G280)</f>
        <v>0</v>
      </c>
      <c r="H270" s="57">
        <f t="shared" si="37"/>
        <v>0</v>
      </c>
      <c r="I270" s="63">
        <f>SUM(I271,I272,I275,I276,I280)</f>
        <v>0</v>
      </c>
      <c r="J270" s="63">
        <f>SUM(J271,J272,J275,J276,J280)</f>
        <v>0</v>
      </c>
      <c r="K270" s="63">
        <f>SUM(K271,K272,K275,K276,K280)</f>
        <v>0</v>
      </c>
      <c r="L270" s="149">
        <f>SUM(L271,L272,L275,L276,L280)</f>
        <v>0</v>
      </c>
    </row>
    <row r="271" spans="1:13" ht="24" x14ac:dyDescent="0.25">
      <c r="A271" s="168">
        <v>7210</v>
      </c>
      <c r="B271" s="65" t="s">
        <v>279</v>
      </c>
      <c r="C271" s="205">
        <f t="shared" si="36"/>
        <v>0</v>
      </c>
      <c r="D271" s="68"/>
      <c r="E271" s="68"/>
      <c r="F271" s="68"/>
      <c r="G271" s="154"/>
      <c r="H271" s="66">
        <f t="shared" si="37"/>
        <v>0</v>
      </c>
      <c r="I271" s="68">
        <v>0</v>
      </c>
      <c r="J271" s="68"/>
      <c r="K271" s="68"/>
      <c r="L271" s="155"/>
      <c r="M271" s="156"/>
    </row>
    <row r="272" spans="1:13" s="225" customFormat="1" ht="36" x14ac:dyDescent="0.25">
      <c r="A272" s="159">
        <v>7220</v>
      </c>
      <c r="B272" s="71" t="s">
        <v>280</v>
      </c>
      <c r="C272" s="201">
        <f>SUM(D272:G272)</f>
        <v>0</v>
      </c>
      <c r="D272" s="160">
        <f>SUM(D273:D274)</f>
        <v>0</v>
      </c>
      <c r="E272" s="160">
        <f>SUM(E273:E274)</f>
        <v>0</v>
      </c>
      <c r="F272" s="160">
        <f>SUM(F273:F274)</f>
        <v>0</v>
      </c>
      <c r="G272" s="160">
        <f>SUM(G273:G274)</f>
        <v>0</v>
      </c>
      <c r="H272" s="72">
        <f>SUM(I272:L272)</f>
        <v>0</v>
      </c>
      <c r="I272" s="160">
        <f>SUM(I273:I274)</f>
        <v>0</v>
      </c>
      <c r="J272" s="160">
        <f>SUM(J273:J274)</f>
        <v>0</v>
      </c>
      <c r="K272" s="160">
        <f>SUM(K273:K274)</f>
        <v>0</v>
      </c>
      <c r="L272" s="162">
        <f>SUM(L273:L274)</f>
        <v>0</v>
      </c>
    </row>
    <row r="273" spans="1:13" s="225" customFormat="1" ht="36" x14ac:dyDescent="0.25">
      <c r="A273" s="44">
        <v>7221</v>
      </c>
      <c r="B273" s="71" t="s">
        <v>281</v>
      </c>
      <c r="C273" s="201">
        <f t="shared" si="36"/>
        <v>0</v>
      </c>
      <c r="D273" s="74"/>
      <c r="E273" s="74"/>
      <c r="F273" s="74"/>
      <c r="G273" s="157"/>
      <c r="H273" s="72">
        <f t="shared" si="37"/>
        <v>0</v>
      </c>
      <c r="I273" s="74">
        <v>0</v>
      </c>
      <c r="J273" s="74"/>
      <c r="K273" s="74"/>
      <c r="L273" s="158"/>
      <c r="M273" s="219"/>
    </row>
    <row r="274" spans="1:13" s="225" customFormat="1" ht="36" x14ac:dyDescent="0.25">
      <c r="A274" s="44">
        <v>7222</v>
      </c>
      <c r="B274" s="71" t="s">
        <v>282</v>
      </c>
      <c r="C274" s="201">
        <f t="shared" si="36"/>
        <v>0</v>
      </c>
      <c r="D274" s="74"/>
      <c r="E274" s="74"/>
      <c r="F274" s="74"/>
      <c r="G274" s="157"/>
      <c r="H274" s="72">
        <f t="shared" si="37"/>
        <v>0</v>
      </c>
      <c r="I274" s="74">
        <v>0</v>
      </c>
      <c r="J274" s="74"/>
      <c r="K274" s="74"/>
      <c r="L274" s="158"/>
      <c r="M274" s="219"/>
    </row>
    <row r="275" spans="1:13" ht="24" x14ac:dyDescent="0.25">
      <c r="A275" s="159">
        <v>7230</v>
      </c>
      <c r="B275" s="71" t="s">
        <v>283</v>
      </c>
      <c r="C275" s="201">
        <f t="shared" si="36"/>
        <v>0</v>
      </c>
      <c r="D275" s="74"/>
      <c r="E275" s="74"/>
      <c r="F275" s="74"/>
      <c r="G275" s="157"/>
      <c r="H275" s="72">
        <f t="shared" si="37"/>
        <v>0</v>
      </c>
      <c r="I275" s="74">
        <v>0</v>
      </c>
      <c r="J275" s="74"/>
      <c r="K275" s="74"/>
      <c r="L275" s="158"/>
      <c r="M275" s="156"/>
    </row>
    <row r="276" spans="1:13" ht="24" x14ac:dyDescent="0.25">
      <c r="A276" s="159">
        <v>7240</v>
      </c>
      <c r="B276" s="71" t="s">
        <v>284</v>
      </c>
      <c r="C276" s="201">
        <f t="shared" si="36"/>
        <v>0</v>
      </c>
      <c r="D276" s="160">
        <f>SUM(D277:D279)</f>
        <v>0</v>
      </c>
      <c r="E276" s="160">
        <f t="shared" ref="E276:G276" si="38">SUM(E277:E279)</f>
        <v>0</v>
      </c>
      <c r="F276" s="160">
        <f t="shared" si="38"/>
        <v>0</v>
      </c>
      <c r="G276" s="161">
        <f t="shared" si="38"/>
        <v>0</v>
      </c>
      <c r="H276" s="72">
        <f t="shared" si="37"/>
        <v>0</v>
      </c>
      <c r="I276" s="160">
        <f t="shared" ref="I276:L276" si="39">SUM(I277:I279)</f>
        <v>0</v>
      </c>
      <c r="J276" s="160">
        <f t="shared" si="39"/>
        <v>0</v>
      </c>
      <c r="K276" s="160">
        <f>SUM(K277:K279)</f>
        <v>0</v>
      </c>
      <c r="L276" s="162">
        <f t="shared" si="39"/>
        <v>0</v>
      </c>
    </row>
    <row r="277" spans="1:13" ht="48" x14ac:dyDescent="0.25">
      <c r="A277" s="44">
        <v>7245</v>
      </c>
      <c r="B277" s="71" t="s">
        <v>285</v>
      </c>
      <c r="C277" s="201">
        <f t="shared" si="36"/>
        <v>0</v>
      </c>
      <c r="D277" s="74"/>
      <c r="E277" s="74"/>
      <c r="F277" s="74"/>
      <c r="G277" s="157"/>
      <c r="H277" s="72">
        <f t="shared" si="37"/>
        <v>0</v>
      </c>
      <c r="I277" s="74">
        <v>0</v>
      </c>
      <c r="J277" s="74"/>
      <c r="K277" s="74"/>
      <c r="L277" s="158"/>
      <c r="M277" s="156"/>
    </row>
    <row r="278" spans="1:13" ht="84.75" customHeight="1" x14ac:dyDescent="0.25">
      <c r="A278" s="44">
        <v>7246</v>
      </c>
      <c r="B278" s="71" t="s">
        <v>286</v>
      </c>
      <c r="C278" s="201">
        <f t="shared" si="36"/>
        <v>0</v>
      </c>
      <c r="D278" s="74"/>
      <c r="E278" s="74"/>
      <c r="F278" s="74"/>
      <c r="G278" s="157"/>
      <c r="H278" s="72">
        <f t="shared" si="37"/>
        <v>0</v>
      </c>
      <c r="I278" s="74">
        <v>0</v>
      </c>
      <c r="J278" s="74"/>
      <c r="K278" s="74"/>
      <c r="L278" s="158"/>
      <c r="M278" s="156"/>
    </row>
    <row r="279" spans="1:13" ht="36" x14ac:dyDescent="0.25">
      <c r="A279" s="44">
        <v>7247</v>
      </c>
      <c r="B279" s="71" t="s">
        <v>287</v>
      </c>
      <c r="C279" s="201">
        <f t="shared" si="36"/>
        <v>0</v>
      </c>
      <c r="D279" s="74"/>
      <c r="E279" s="74"/>
      <c r="F279" s="74"/>
      <c r="G279" s="157"/>
      <c r="H279" s="72">
        <f t="shared" si="37"/>
        <v>0</v>
      </c>
      <c r="I279" s="74">
        <v>0</v>
      </c>
      <c r="J279" s="74"/>
      <c r="K279" s="74"/>
      <c r="L279" s="158"/>
      <c r="M279" s="156"/>
    </row>
    <row r="280" spans="1:13" ht="24" x14ac:dyDescent="0.25">
      <c r="A280" s="168">
        <v>7260</v>
      </c>
      <c r="B280" s="65" t="s">
        <v>288</v>
      </c>
      <c r="C280" s="205">
        <f t="shared" si="36"/>
        <v>0</v>
      </c>
      <c r="D280" s="68"/>
      <c r="E280" s="68"/>
      <c r="F280" s="68"/>
      <c r="G280" s="154"/>
      <c r="H280" s="66">
        <f t="shared" si="37"/>
        <v>0</v>
      </c>
      <c r="I280" s="68">
        <v>0</v>
      </c>
      <c r="J280" s="68"/>
      <c r="K280" s="68"/>
      <c r="L280" s="155"/>
      <c r="M280" s="156"/>
    </row>
    <row r="281" spans="1:13" x14ac:dyDescent="0.25">
      <c r="A281" s="108">
        <v>7700</v>
      </c>
      <c r="B281" s="85" t="s">
        <v>289</v>
      </c>
      <c r="C281" s="86">
        <f t="shared" si="36"/>
        <v>0</v>
      </c>
      <c r="D281" s="226">
        <f>D282</f>
        <v>0</v>
      </c>
      <c r="E281" s="226">
        <f t="shared" ref="E281:G281" si="40">E282</f>
        <v>0</v>
      </c>
      <c r="F281" s="226">
        <f t="shared" si="40"/>
        <v>0</v>
      </c>
      <c r="G281" s="227">
        <f t="shared" si="40"/>
        <v>0</v>
      </c>
      <c r="H281" s="86">
        <f t="shared" si="37"/>
        <v>0</v>
      </c>
      <c r="I281" s="226">
        <f t="shared" ref="I281:L281" si="41">I282</f>
        <v>0</v>
      </c>
      <c r="J281" s="226">
        <f t="shared" si="41"/>
        <v>0</v>
      </c>
      <c r="K281" s="226">
        <f t="shared" si="41"/>
        <v>0</v>
      </c>
      <c r="L281" s="228">
        <f t="shared" si="41"/>
        <v>0</v>
      </c>
    </row>
    <row r="282" spans="1:13" x14ac:dyDescent="0.25">
      <c r="A282" s="150">
        <v>7720</v>
      </c>
      <c r="B282" s="65" t="s">
        <v>290</v>
      </c>
      <c r="C282" s="79">
        <f t="shared" si="36"/>
        <v>0</v>
      </c>
      <c r="D282" s="81"/>
      <c r="E282" s="81"/>
      <c r="F282" s="81"/>
      <c r="G282" s="229"/>
      <c r="H282" s="79">
        <f t="shared" si="37"/>
        <v>0</v>
      </c>
      <c r="I282" s="81">
        <v>0</v>
      </c>
      <c r="J282" s="81"/>
      <c r="K282" s="81"/>
      <c r="L282" s="230"/>
      <c r="M282" s="156"/>
    </row>
    <row r="283" spans="1:13" x14ac:dyDescent="0.25">
      <c r="A283" s="174"/>
      <c r="B283" s="71" t="s">
        <v>291</v>
      </c>
      <c r="C283" s="201">
        <f t="shared" si="36"/>
        <v>0</v>
      </c>
      <c r="D283" s="160">
        <f>SUM(D284:D285)</f>
        <v>0</v>
      </c>
      <c r="E283" s="160">
        <f>SUM(E284:E285)</f>
        <v>0</v>
      </c>
      <c r="F283" s="160">
        <f>SUM(F284:F285)</f>
        <v>0</v>
      </c>
      <c r="G283" s="161">
        <f>SUM(G284:G285)</f>
        <v>0</v>
      </c>
      <c r="H283" s="72">
        <f t="shared" si="37"/>
        <v>0</v>
      </c>
      <c r="I283" s="160">
        <f>SUM(I284:I285)</f>
        <v>0</v>
      </c>
      <c r="J283" s="160">
        <f>SUM(J284:J285)</f>
        <v>0</v>
      </c>
      <c r="K283" s="160">
        <f>SUM(K284:K285)</f>
        <v>0</v>
      </c>
      <c r="L283" s="162">
        <f>SUM(L284:L285)</f>
        <v>0</v>
      </c>
    </row>
    <row r="284" spans="1:13" x14ac:dyDescent="0.25">
      <c r="A284" s="174" t="s">
        <v>292</v>
      </c>
      <c r="B284" s="44" t="s">
        <v>293</v>
      </c>
      <c r="C284" s="201">
        <f t="shared" si="36"/>
        <v>0</v>
      </c>
      <c r="D284" s="74"/>
      <c r="E284" s="74"/>
      <c r="F284" s="74"/>
      <c r="G284" s="157"/>
      <c r="H284" s="72">
        <f t="shared" si="37"/>
        <v>0</v>
      </c>
      <c r="I284" s="74">
        <v>0</v>
      </c>
      <c r="J284" s="74"/>
      <c r="K284" s="74"/>
      <c r="L284" s="158"/>
      <c r="M284" s="156"/>
    </row>
    <row r="285" spans="1:13" ht="24" x14ac:dyDescent="0.25">
      <c r="A285" s="174" t="s">
        <v>294</v>
      </c>
      <c r="B285" s="231" t="s">
        <v>295</v>
      </c>
      <c r="C285" s="205">
        <f t="shared" si="36"/>
        <v>0</v>
      </c>
      <c r="D285" s="68"/>
      <c r="E285" s="68"/>
      <c r="F285" s="68"/>
      <c r="G285" s="154"/>
      <c r="H285" s="66">
        <f t="shared" si="37"/>
        <v>0</v>
      </c>
      <c r="I285" s="68">
        <v>0</v>
      </c>
      <c r="J285" s="68"/>
      <c r="K285" s="68"/>
      <c r="L285" s="155"/>
      <c r="M285" s="156"/>
    </row>
    <row r="286" spans="1:13" ht="12.75" thickBot="1" x14ac:dyDescent="0.3">
      <c r="A286" s="232"/>
      <c r="B286" s="232" t="s">
        <v>296</v>
      </c>
      <c r="C286" s="233">
        <f t="shared" ref="C286:L286" si="42">SUM(C283,C269,C230,C195,C187,C173,C75,C53)</f>
        <v>16035</v>
      </c>
      <c r="D286" s="233">
        <f t="shared" si="42"/>
        <v>16035</v>
      </c>
      <c r="E286" s="233">
        <f t="shared" si="42"/>
        <v>0</v>
      </c>
      <c r="F286" s="233">
        <f t="shared" si="42"/>
        <v>0</v>
      </c>
      <c r="G286" s="234">
        <f t="shared" si="42"/>
        <v>0</v>
      </c>
      <c r="H286" s="235">
        <f t="shared" si="42"/>
        <v>15920</v>
      </c>
      <c r="I286" s="233">
        <f t="shared" si="42"/>
        <v>15920</v>
      </c>
      <c r="J286" s="233">
        <f t="shared" si="42"/>
        <v>0</v>
      </c>
      <c r="K286" s="233">
        <f t="shared" si="42"/>
        <v>0</v>
      </c>
      <c r="L286" s="236">
        <f t="shared" si="42"/>
        <v>0</v>
      </c>
    </row>
    <row r="287" spans="1:13" s="24" customFormat="1" ht="13.5" thickTop="1" thickBot="1" x14ac:dyDescent="0.3">
      <c r="A287" s="601" t="s">
        <v>297</v>
      </c>
      <c r="B287" s="602"/>
      <c r="C287" s="237">
        <f>SUM(D287:G287)</f>
        <v>0</v>
      </c>
      <c r="D287" s="238">
        <f>SUM(D24,D25,D41)-D51</f>
        <v>0</v>
      </c>
      <c r="E287" s="238">
        <f>SUM(E24,E25,E41)-E51</f>
        <v>0</v>
      </c>
      <c r="F287" s="238">
        <f>(F26+F43)-F51</f>
        <v>0</v>
      </c>
      <c r="G287" s="239">
        <f>G45-G51</f>
        <v>0</v>
      </c>
      <c r="H287" s="237">
        <f>SUM(I287:L287)</f>
        <v>0</v>
      </c>
      <c r="I287" s="238">
        <f>SUM(I24,I25,I41)-I51</f>
        <v>0</v>
      </c>
      <c r="J287" s="238">
        <f>SUM(J24,J25,J41)-J51</f>
        <v>0</v>
      </c>
      <c r="K287" s="238">
        <f>(K26+K43)-K51</f>
        <v>0</v>
      </c>
      <c r="L287" s="240">
        <f>L45-L51</f>
        <v>0</v>
      </c>
    </row>
    <row r="288" spans="1:13" s="24" customFormat="1" ht="12.75" thickTop="1" x14ac:dyDescent="0.25">
      <c r="A288" s="620" t="s">
        <v>298</v>
      </c>
      <c r="B288" s="621"/>
      <c r="C288" s="241">
        <f t="shared" ref="C288:L288" si="43">SUM(C289,C290)-C297+C298</f>
        <v>0</v>
      </c>
      <c r="D288" s="242">
        <f t="shared" si="43"/>
        <v>0</v>
      </c>
      <c r="E288" s="242">
        <f t="shared" si="43"/>
        <v>0</v>
      </c>
      <c r="F288" s="242">
        <f t="shared" si="43"/>
        <v>0</v>
      </c>
      <c r="G288" s="243">
        <f t="shared" si="43"/>
        <v>0</v>
      </c>
      <c r="H288" s="244">
        <f t="shared" si="43"/>
        <v>0</v>
      </c>
      <c r="I288" s="242">
        <f t="shared" si="43"/>
        <v>0</v>
      </c>
      <c r="J288" s="242">
        <f t="shared" si="43"/>
        <v>0</v>
      </c>
      <c r="K288" s="242">
        <f t="shared" si="43"/>
        <v>0</v>
      </c>
      <c r="L288" s="245">
        <f t="shared" si="43"/>
        <v>0</v>
      </c>
    </row>
    <row r="289" spans="1:12" s="24" customFormat="1" ht="12.75" thickBot="1" x14ac:dyDescent="0.3">
      <c r="A289" s="126" t="s">
        <v>299</v>
      </c>
      <c r="B289" s="126" t="s">
        <v>300</v>
      </c>
      <c r="C289" s="246">
        <f t="shared" ref="C289:L289" si="44">C21-C283</f>
        <v>0</v>
      </c>
      <c r="D289" s="128">
        <f t="shared" si="44"/>
        <v>0</v>
      </c>
      <c r="E289" s="128">
        <f t="shared" si="44"/>
        <v>0</v>
      </c>
      <c r="F289" s="128">
        <f t="shared" si="44"/>
        <v>0</v>
      </c>
      <c r="G289" s="129">
        <f t="shared" si="44"/>
        <v>0</v>
      </c>
      <c r="H289" s="247">
        <f t="shared" si="44"/>
        <v>0</v>
      </c>
      <c r="I289" s="128">
        <f t="shared" si="44"/>
        <v>0</v>
      </c>
      <c r="J289" s="128">
        <f t="shared" si="44"/>
        <v>0</v>
      </c>
      <c r="K289" s="128">
        <f t="shared" si="44"/>
        <v>0</v>
      </c>
      <c r="L289" s="130">
        <f t="shared" si="44"/>
        <v>0</v>
      </c>
    </row>
    <row r="290" spans="1:12" s="24" customFormat="1" ht="12.75" thickTop="1" x14ac:dyDescent="0.25">
      <c r="A290" s="248" t="s">
        <v>301</v>
      </c>
      <c r="B290" s="248" t="s">
        <v>302</v>
      </c>
      <c r="C290" s="241">
        <f t="shared" ref="C290:L290" si="45">SUM(C291,C293,C295)-SUM(C292,C294,C296)</f>
        <v>0</v>
      </c>
      <c r="D290" s="242">
        <f t="shared" si="45"/>
        <v>0</v>
      </c>
      <c r="E290" s="242">
        <f t="shared" si="45"/>
        <v>0</v>
      </c>
      <c r="F290" s="242">
        <f t="shared" si="45"/>
        <v>0</v>
      </c>
      <c r="G290" s="249">
        <f t="shared" si="45"/>
        <v>0</v>
      </c>
      <c r="H290" s="244">
        <f t="shared" si="45"/>
        <v>0</v>
      </c>
      <c r="I290" s="242">
        <f t="shared" si="45"/>
        <v>0</v>
      </c>
      <c r="J290" s="242">
        <f t="shared" si="45"/>
        <v>0</v>
      </c>
      <c r="K290" s="242">
        <f t="shared" si="45"/>
        <v>0</v>
      </c>
      <c r="L290" s="245">
        <f t="shared" si="45"/>
        <v>0</v>
      </c>
    </row>
    <row r="291" spans="1:12" x14ac:dyDescent="0.25">
      <c r="A291" s="250" t="s">
        <v>303</v>
      </c>
      <c r="B291" s="116" t="s">
        <v>304</v>
      </c>
      <c r="C291" s="79">
        <f t="shared" ref="C291:C296" si="46">SUM(D291:G291)</f>
        <v>0</v>
      </c>
      <c r="D291" s="81"/>
      <c r="E291" s="81"/>
      <c r="F291" s="81"/>
      <c r="G291" s="229"/>
      <c r="H291" s="79">
        <f t="shared" ref="H291:H296" si="47">SUM(I291:L291)</f>
        <v>0</v>
      </c>
      <c r="I291" s="81"/>
      <c r="J291" s="81"/>
      <c r="K291" s="81"/>
      <c r="L291" s="230"/>
    </row>
    <row r="292" spans="1:12" ht="24" x14ac:dyDescent="0.25">
      <c r="A292" s="174" t="s">
        <v>305</v>
      </c>
      <c r="B292" s="43" t="s">
        <v>306</v>
      </c>
      <c r="C292" s="72">
        <f t="shared" si="46"/>
        <v>0</v>
      </c>
      <c r="D292" s="74"/>
      <c r="E292" s="74"/>
      <c r="F292" s="74"/>
      <c r="G292" s="157"/>
      <c r="H292" s="72">
        <f t="shared" si="47"/>
        <v>0</v>
      </c>
      <c r="I292" s="74"/>
      <c r="J292" s="74"/>
      <c r="K292" s="74"/>
      <c r="L292" s="158"/>
    </row>
    <row r="293" spans="1:12" x14ac:dyDescent="0.25">
      <c r="A293" s="174" t="s">
        <v>307</v>
      </c>
      <c r="B293" s="43" t="s">
        <v>308</v>
      </c>
      <c r="C293" s="72">
        <f t="shared" si="46"/>
        <v>0</v>
      </c>
      <c r="D293" s="74"/>
      <c r="E293" s="74"/>
      <c r="F293" s="74"/>
      <c r="G293" s="157"/>
      <c r="H293" s="72">
        <f t="shared" si="47"/>
        <v>0</v>
      </c>
      <c r="I293" s="74"/>
      <c r="J293" s="74"/>
      <c r="K293" s="74"/>
      <c r="L293" s="158"/>
    </row>
    <row r="294" spans="1:12" ht="24" x14ac:dyDescent="0.25">
      <c r="A294" s="174" t="s">
        <v>309</v>
      </c>
      <c r="B294" s="43" t="s">
        <v>310</v>
      </c>
      <c r="C294" s="72">
        <f t="shared" si="46"/>
        <v>0</v>
      </c>
      <c r="D294" s="74"/>
      <c r="E294" s="74"/>
      <c r="F294" s="74"/>
      <c r="G294" s="157"/>
      <c r="H294" s="72">
        <f t="shared" si="47"/>
        <v>0</v>
      </c>
      <c r="I294" s="74"/>
      <c r="J294" s="74"/>
      <c r="K294" s="74"/>
      <c r="L294" s="158"/>
    </row>
    <row r="295" spans="1:12" x14ac:dyDescent="0.25">
      <c r="A295" s="174" t="s">
        <v>311</v>
      </c>
      <c r="B295" s="43" t="s">
        <v>312</v>
      </c>
      <c r="C295" s="72">
        <f t="shared" si="46"/>
        <v>0</v>
      </c>
      <c r="D295" s="74"/>
      <c r="E295" s="74"/>
      <c r="F295" s="74"/>
      <c r="G295" s="157"/>
      <c r="H295" s="72">
        <f t="shared" si="47"/>
        <v>0</v>
      </c>
      <c r="I295" s="74"/>
      <c r="J295" s="74"/>
      <c r="K295" s="74"/>
      <c r="L295" s="158"/>
    </row>
    <row r="296" spans="1:12" ht="24.75" thickBot="1" x14ac:dyDescent="0.3">
      <c r="A296" s="251" t="s">
        <v>313</v>
      </c>
      <c r="B296" s="252" t="s">
        <v>314</v>
      </c>
      <c r="C296" s="185">
        <f t="shared" si="46"/>
        <v>0</v>
      </c>
      <c r="D296" s="189"/>
      <c r="E296" s="189"/>
      <c r="F296" s="189"/>
      <c r="G296" s="253"/>
      <c r="H296" s="185">
        <f t="shared" si="47"/>
        <v>0</v>
      </c>
      <c r="I296" s="189"/>
      <c r="J296" s="189"/>
      <c r="K296" s="189"/>
      <c r="L296" s="191"/>
    </row>
    <row r="297" spans="1:12" s="24" customFormat="1" ht="13.5" thickTop="1" thickBot="1" x14ac:dyDescent="0.3">
      <c r="A297" s="254" t="s">
        <v>315</v>
      </c>
      <c r="B297" s="254" t="s">
        <v>316</v>
      </c>
      <c r="C297" s="255">
        <f>SUM(D297:G297)</f>
        <v>0</v>
      </c>
      <c r="D297" s="256"/>
      <c r="E297" s="256"/>
      <c r="F297" s="256"/>
      <c r="G297" s="257"/>
      <c r="H297" s="255">
        <f>SUM(I297:L297)</f>
        <v>0</v>
      </c>
      <c r="I297" s="256"/>
      <c r="J297" s="256"/>
      <c r="K297" s="256"/>
      <c r="L297" s="258"/>
    </row>
    <row r="298" spans="1:12" s="24" customFormat="1" ht="48.75" thickTop="1" x14ac:dyDescent="0.25">
      <c r="A298" s="248" t="s">
        <v>317</v>
      </c>
      <c r="B298" s="259" t="s">
        <v>318</v>
      </c>
      <c r="C298" s="260">
        <f>SUM(D298:G298)</f>
        <v>0</v>
      </c>
      <c r="D298" s="177"/>
      <c r="E298" s="177"/>
      <c r="F298" s="177"/>
      <c r="G298" s="178"/>
      <c r="H298" s="260">
        <f>SUM(I298:L298)</f>
        <v>0</v>
      </c>
      <c r="I298" s="177"/>
      <c r="J298" s="177"/>
      <c r="K298" s="177"/>
      <c r="L298" s="179"/>
    </row>
    <row r="299" spans="1:12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</row>
    <row r="300" spans="1:12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</row>
    <row r="301" spans="1:12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</row>
    <row r="302" spans="1:12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</row>
    <row r="303" spans="1:12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</row>
    <row r="304" spans="1:12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</row>
    <row r="305" spans="1:12" x14ac:dyDescent="0.2">
      <c r="A305" s="1"/>
      <c r="B305" s="1"/>
      <c r="C305" s="261"/>
      <c r="D305" s="1"/>
      <c r="E305" s="1"/>
      <c r="F305" s="1"/>
      <c r="G305" s="1"/>
      <c r="H305" s="1"/>
      <c r="I305" s="1"/>
      <c r="J305" s="1"/>
      <c r="K305" s="1"/>
      <c r="L305" s="1"/>
    </row>
    <row r="306" spans="1:12" x14ac:dyDescent="0.2">
      <c r="A306" s="1"/>
      <c r="B306" s="1"/>
      <c r="C306" s="261"/>
      <c r="D306" s="1"/>
      <c r="E306" s="1"/>
      <c r="F306" s="1"/>
      <c r="G306" s="1"/>
      <c r="H306" s="1"/>
      <c r="I306" s="1"/>
      <c r="J306" s="1"/>
      <c r="K306" s="1"/>
      <c r="L306" s="1"/>
    </row>
    <row r="307" spans="1:12" x14ac:dyDescent="0.2">
      <c r="A307" s="1"/>
      <c r="B307" s="1"/>
      <c r="C307" s="261"/>
      <c r="D307" s="1"/>
      <c r="E307" s="1"/>
      <c r="F307" s="1"/>
      <c r="G307" s="1"/>
      <c r="H307" s="1"/>
      <c r="I307" s="1"/>
      <c r="J307" s="1"/>
      <c r="K307" s="1"/>
      <c r="L307" s="1"/>
    </row>
    <row r="308" spans="1:12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</row>
    <row r="309" spans="1:12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</row>
    <row r="310" spans="1:12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</row>
    <row r="311" spans="1:12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</row>
    <row r="312" spans="1:12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</row>
    <row r="313" spans="1:12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</row>
    <row r="314" spans="1:12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</row>
    <row r="315" spans="1:12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</row>
    <row r="316" spans="1:12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</row>
  </sheetData>
  <sheetProtection formatCells="0" formatColumns="0" formatRows="0"/>
  <autoFilter ref="A18:M298"/>
  <mergeCells count="29">
    <mergeCell ref="C12:L12"/>
    <mergeCell ref="A1:L1"/>
    <mergeCell ref="A2:L2"/>
    <mergeCell ref="C3:L3"/>
    <mergeCell ref="C4:L4"/>
    <mergeCell ref="C5:L5"/>
    <mergeCell ref="C6:L6"/>
    <mergeCell ref="C7:L7"/>
    <mergeCell ref="C8:L8"/>
    <mergeCell ref="C9:L9"/>
    <mergeCell ref="C10:L10"/>
    <mergeCell ref="C11:L11"/>
    <mergeCell ref="L16:L17"/>
    <mergeCell ref="A287:B287"/>
    <mergeCell ref="C13:L13"/>
    <mergeCell ref="A15:A17"/>
    <mergeCell ref="B15:B17"/>
    <mergeCell ref="C15:G15"/>
    <mergeCell ref="H15:L15"/>
    <mergeCell ref="C16:C17"/>
    <mergeCell ref="D16:D17"/>
    <mergeCell ref="E16:E17"/>
    <mergeCell ref="F16:F17"/>
    <mergeCell ref="G16:G17"/>
    <mergeCell ref="A288:B288"/>
    <mergeCell ref="H16:H17"/>
    <mergeCell ref="I16:I17"/>
    <mergeCell ref="J16:J17"/>
    <mergeCell ref="K16:K17"/>
  </mergeCells>
  <pageMargins left="0.78740157480314965" right="0.39370078740157483" top="0.39370078740157483" bottom="0.39370078740157483" header="0.23622047244094491" footer="0.19685039370078741"/>
  <pageSetup paperSize="9" scale="70" orientation="portrait" r:id="rId1"/>
  <headerFooter>
    <oddHeader xml:space="preserve">&amp;C                               </oddHeader>
    <oddFooter>&amp;L&amp;D, &amp;T&amp;R&amp;"Times New Roman,Regular"&amp;10&amp;P (&amp;N)</oddFooter>
  </headerFooter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M314"/>
  <sheetViews>
    <sheetView showGridLines="0" view="pageLayout" zoomScaleNormal="100" workbookViewId="0">
      <selection activeCell="C4" sqref="C4:L4"/>
    </sheetView>
  </sheetViews>
  <sheetFormatPr defaultRowHeight="12" x14ac:dyDescent="0.25"/>
  <cols>
    <col min="1" max="1" width="10.85546875" style="262" customWidth="1"/>
    <col min="2" max="2" width="28" style="262" customWidth="1"/>
    <col min="3" max="3" width="9.7109375" style="262" customWidth="1"/>
    <col min="4" max="4" width="9.5703125" style="262" customWidth="1"/>
    <col min="5" max="6" width="8.7109375" style="262" customWidth="1"/>
    <col min="7" max="7" width="8.28515625" style="262" customWidth="1"/>
    <col min="8" max="11" width="8.7109375" style="262" customWidth="1"/>
    <col min="12" max="12" width="7.5703125" style="262" customWidth="1"/>
    <col min="13" max="16" width="0" style="1" hidden="1" customWidth="1"/>
    <col min="17" max="16384" width="9.140625" style="1"/>
  </cols>
  <sheetData>
    <row r="1" spans="1:12" x14ac:dyDescent="0.25">
      <c r="A1" s="591" t="s">
        <v>450</v>
      </c>
      <c r="B1" s="591"/>
      <c r="C1" s="591"/>
      <c r="D1" s="591"/>
      <c r="E1" s="591"/>
      <c r="F1" s="591"/>
      <c r="G1" s="591"/>
      <c r="H1" s="591"/>
      <c r="I1" s="591"/>
      <c r="J1" s="591"/>
      <c r="K1" s="591"/>
      <c r="L1" s="591"/>
    </row>
    <row r="2" spans="1:12" ht="35.25" customHeight="1" x14ac:dyDescent="0.25">
      <c r="A2" s="592" t="s">
        <v>1</v>
      </c>
      <c r="B2" s="593"/>
      <c r="C2" s="593"/>
      <c r="D2" s="593"/>
      <c r="E2" s="593"/>
      <c r="F2" s="593"/>
      <c r="G2" s="593"/>
      <c r="H2" s="593"/>
      <c r="I2" s="593"/>
      <c r="J2" s="593"/>
      <c r="K2" s="593"/>
      <c r="L2" s="594"/>
    </row>
    <row r="3" spans="1:12" ht="12.75" customHeight="1" x14ac:dyDescent="0.25">
      <c r="A3" s="2" t="s">
        <v>2</v>
      </c>
      <c r="B3" s="3"/>
      <c r="C3" s="595" t="s">
        <v>669</v>
      </c>
      <c r="D3" s="595"/>
      <c r="E3" s="595"/>
      <c r="F3" s="595"/>
      <c r="G3" s="595"/>
      <c r="H3" s="595"/>
      <c r="I3" s="595"/>
      <c r="J3" s="595"/>
      <c r="K3" s="595"/>
      <c r="L3" s="596"/>
    </row>
    <row r="4" spans="1:12" ht="12.75" customHeight="1" x14ac:dyDescent="0.25">
      <c r="A4" s="2" t="s">
        <v>4</v>
      </c>
      <c r="B4" s="3"/>
      <c r="C4" s="595" t="s">
        <v>451</v>
      </c>
      <c r="D4" s="595"/>
      <c r="E4" s="595"/>
      <c r="F4" s="595"/>
      <c r="G4" s="595"/>
      <c r="H4" s="595"/>
      <c r="I4" s="595"/>
      <c r="J4" s="595"/>
      <c r="K4" s="595"/>
      <c r="L4" s="596"/>
    </row>
    <row r="5" spans="1:12" ht="12.75" customHeight="1" x14ac:dyDescent="0.25">
      <c r="A5" s="4" t="s">
        <v>6</v>
      </c>
      <c r="B5" s="5"/>
      <c r="C5" s="589" t="s">
        <v>452</v>
      </c>
      <c r="D5" s="589"/>
      <c r="E5" s="589"/>
      <c r="F5" s="589"/>
      <c r="G5" s="589"/>
      <c r="H5" s="589"/>
      <c r="I5" s="589"/>
      <c r="J5" s="589"/>
      <c r="K5" s="589"/>
      <c r="L5" s="590"/>
    </row>
    <row r="6" spans="1:12" ht="12.75" customHeight="1" x14ac:dyDescent="0.25">
      <c r="A6" s="4" t="s">
        <v>8</v>
      </c>
      <c r="B6" s="5"/>
      <c r="C6" s="589" t="s">
        <v>344</v>
      </c>
      <c r="D6" s="589"/>
      <c r="E6" s="589"/>
      <c r="F6" s="589"/>
      <c r="G6" s="589"/>
      <c r="H6" s="589"/>
      <c r="I6" s="589"/>
      <c r="J6" s="589"/>
      <c r="K6" s="589"/>
      <c r="L6" s="590"/>
    </row>
    <row r="7" spans="1:12" x14ac:dyDescent="0.25">
      <c r="A7" s="4" t="s">
        <v>10</v>
      </c>
      <c r="B7" s="5"/>
      <c r="C7" s="595" t="s">
        <v>415</v>
      </c>
      <c r="D7" s="595"/>
      <c r="E7" s="595"/>
      <c r="F7" s="595"/>
      <c r="G7" s="595"/>
      <c r="H7" s="595"/>
      <c r="I7" s="595"/>
      <c r="J7" s="595"/>
      <c r="K7" s="595"/>
      <c r="L7" s="596"/>
    </row>
    <row r="8" spans="1:12" ht="12.75" customHeight="1" x14ac:dyDescent="0.25">
      <c r="A8" s="6" t="s">
        <v>12</v>
      </c>
      <c r="B8" s="5"/>
      <c r="C8" s="597"/>
      <c r="D8" s="597"/>
      <c r="E8" s="597"/>
      <c r="F8" s="597"/>
      <c r="G8" s="597"/>
      <c r="H8" s="597"/>
      <c r="I8" s="597"/>
      <c r="J8" s="597"/>
      <c r="K8" s="597"/>
      <c r="L8" s="598"/>
    </row>
    <row r="9" spans="1:12" ht="12.75" customHeight="1" x14ac:dyDescent="0.25">
      <c r="A9" s="4"/>
      <c r="B9" s="5" t="s">
        <v>13</v>
      </c>
      <c r="C9" s="589" t="s">
        <v>453</v>
      </c>
      <c r="D9" s="589"/>
      <c r="E9" s="589"/>
      <c r="F9" s="589"/>
      <c r="G9" s="589"/>
      <c r="H9" s="589"/>
      <c r="I9" s="589"/>
      <c r="J9" s="589"/>
      <c r="K9" s="589"/>
      <c r="L9" s="590"/>
    </row>
    <row r="10" spans="1:12" ht="12.75" customHeight="1" x14ac:dyDescent="0.25">
      <c r="A10" s="4"/>
      <c r="B10" s="5" t="s">
        <v>15</v>
      </c>
      <c r="C10" s="589" t="s">
        <v>454</v>
      </c>
      <c r="D10" s="589"/>
      <c r="E10" s="589"/>
      <c r="F10" s="589"/>
      <c r="G10" s="589"/>
      <c r="H10" s="589"/>
      <c r="I10" s="589"/>
      <c r="J10" s="589"/>
      <c r="K10" s="589"/>
      <c r="L10" s="590"/>
    </row>
    <row r="11" spans="1:12" ht="12.75" customHeight="1" x14ac:dyDescent="0.25">
      <c r="A11" s="4"/>
      <c r="B11" s="5" t="s">
        <v>16</v>
      </c>
      <c r="C11" s="589"/>
      <c r="D11" s="589"/>
      <c r="E11" s="589"/>
      <c r="F11" s="589"/>
      <c r="G11" s="589"/>
      <c r="H11" s="589"/>
      <c r="I11" s="589"/>
      <c r="J11" s="589"/>
      <c r="K11" s="589"/>
      <c r="L11" s="590"/>
    </row>
    <row r="12" spans="1:12" ht="12.75" customHeight="1" x14ac:dyDescent="0.25">
      <c r="A12" s="4"/>
      <c r="B12" s="5" t="s">
        <v>17</v>
      </c>
      <c r="C12" s="589" t="s">
        <v>455</v>
      </c>
      <c r="D12" s="589"/>
      <c r="E12" s="589"/>
      <c r="F12" s="589"/>
      <c r="G12" s="589"/>
      <c r="H12" s="589"/>
      <c r="I12" s="589"/>
      <c r="J12" s="589"/>
      <c r="K12" s="589"/>
      <c r="L12" s="590"/>
    </row>
    <row r="13" spans="1:12" ht="12.75" customHeight="1" x14ac:dyDescent="0.25">
      <c r="A13" s="4"/>
      <c r="B13" s="5" t="s">
        <v>18</v>
      </c>
      <c r="C13" s="589"/>
      <c r="D13" s="589"/>
      <c r="E13" s="589"/>
      <c r="F13" s="589"/>
      <c r="G13" s="589"/>
      <c r="H13" s="589"/>
      <c r="I13" s="589"/>
      <c r="J13" s="589"/>
      <c r="K13" s="589"/>
      <c r="L13" s="590"/>
    </row>
    <row r="14" spans="1:12" ht="12.75" customHeight="1" x14ac:dyDescent="0.25">
      <c r="A14" s="7"/>
      <c r="B14" s="8"/>
      <c r="C14" s="9"/>
      <c r="D14" s="9"/>
      <c r="E14" s="9"/>
      <c r="F14" s="9"/>
      <c r="G14" s="9"/>
      <c r="H14" s="9"/>
      <c r="I14" s="9"/>
      <c r="J14" s="9"/>
      <c r="K14" s="9"/>
      <c r="L14" s="10"/>
    </row>
    <row r="15" spans="1:12" s="11" customFormat="1" ht="12.75" customHeight="1" x14ac:dyDescent="0.25">
      <c r="A15" s="603" t="s">
        <v>19</v>
      </c>
      <c r="B15" s="606" t="s">
        <v>20</v>
      </c>
      <c r="C15" s="608" t="s">
        <v>21</v>
      </c>
      <c r="D15" s="609"/>
      <c r="E15" s="609"/>
      <c r="F15" s="609"/>
      <c r="G15" s="610"/>
      <c r="H15" s="608" t="s">
        <v>22</v>
      </c>
      <c r="I15" s="609"/>
      <c r="J15" s="609"/>
      <c r="K15" s="609"/>
      <c r="L15" s="611"/>
    </row>
    <row r="16" spans="1:12" s="11" customFormat="1" ht="12.75" customHeight="1" x14ac:dyDescent="0.25">
      <c r="A16" s="604"/>
      <c r="B16" s="607"/>
      <c r="C16" s="612" t="s">
        <v>23</v>
      </c>
      <c r="D16" s="613" t="s">
        <v>24</v>
      </c>
      <c r="E16" s="615" t="s">
        <v>25</v>
      </c>
      <c r="F16" s="617" t="s">
        <v>26</v>
      </c>
      <c r="G16" s="619" t="s">
        <v>27</v>
      </c>
      <c r="H16" s="612" t="s">
        <v>23</v>
      </c>
      <c r="I16" s="613" t="s">
        <v>24</v>
      </c>
      <c r="J16" s="615" t="s">
        <v>25</v>
      </c>
      <c r="K16" s="617" t="s">
        <v>26</v>
      </c>
      <c r="L16" s="599" t="s">
        <v>27</v>
      </c>
    </row>
    <row r="17" spans="1:12" s="12" customFormat="1" ht="61.5" customHeight="1" thickBot="1" x14ac:dyDescent="0.3">
      <c r="A17" s="605"/>
      <c r="B17" s="607"/>
      <c r="C17" s="612"/>
      <c r="D17" s="614"/>
      <c r="E17" s="616"/>
      <c r="F17" s="618"/>
      <c r="G17" s="619"/>
      <c r="H17" s="622"/>
      <c r="I17" s="623"/>
      <c r="J17" s="616"/>
      <c r="K17" s="618"/>
      <c r="L17" s="600"/>
    </row>
    <row r="18" spans="1:12" s="12" customFormat="1" ht="9.75" customHeight="1" thickTop="1" x14ac:dyDescent="0.25">
      <c r="A18" s="13" t="s">
        <v>28</v>
      </c>
      <c r="B18" s="13">
        <v>2</v>
      </c>
      <c r="C18" s="14">
        <v>3</v>
      </c>
      <c r="D18" s="15">
        <v>4</v>
      </c>
      <c r="E18" s="15">
        <v>5</v>
      </c>
      <c r="F18" s="15">
        <v>6</v>
      </c>
      <c r="G18" s="16">
        <v>7</v>
      </c>
      <c r="H18" s="14">
        <v>8</v>
      </c>
      <c r="I18" s="15">
        <v>9</v>
      </c>
      <c r="J18" s="15">
        <v>10</v>
      </c>
      <c r="K18" s="15">
        <v>11</v>
      </c>
      <c r="L18" s="17">
        <v>12</v>
      </c>
    </row>
    <row r="19" spans="1:12" s="24" customFormat="1" x14ac:dyDescent="0.25">
      <c r="A19" s="18"/>
      <c r="B19" s="19" t="s">
        <v>29</v>
      </c>
      <c r="C19" s="20"/>
      <c r="D19" s="21"/>
      <c r="E19" s="21"/>
      <c r="F19" s="21"/>
      <c r="G19" s="22"/>
      <c r="H19" s="20"/>
      <c r="I19" s="21"/>
      <c r="J19" s="21"/>
      <c r="K19" s="21"/>
      <c r="L19" s="23"/>
    </row>
    <row r="20" spans="1:12" s="24" customFormat="1" ht="12.75" thickBot="1" x14ac:dyDescent="0.3">
      <c r="A20" s="25"/>
      <c r="B20" s="26" t="s">
        <v>30</v>
      </c>
      <c r="C20" s="27">
        <f t="shared" ref="C20:C47" si="0">SUM(D20:G20)</f>
        <v>75259</v>
      </c>
      <c r="D20" s="28">
        <f>SUM(D21,D24,D25,D41,D43)</f>
        <v>75259</v>
      </c>
      <c r="E20" s="28">
        <f>SUM(E21,E24,E43)</f>
        <v>0</v>
      </c>
      <c r="F20" s="28">
        <f>SUM(F21,F26,F43)</f>
        <v>0</v>
      </c>
      <c r="G20" s="29">
        <f>SUM(G21,G45)</f>
        <v>0</v>
      </c>
      <c r="H20" s="27">
        <f>SUM(I20:L20)</f>
        <v>86548</v>
      </c>
      <c r="I20" s="28">
        <f>SUM(I21,I24,I25,I41,I43)</f>
        <v>86548</v>
      </c>
      <c r="J20" s="28">
        <f>SUM(J21,J24,J43)</f>
        <v>0</v>
      </c>
      <c r="K20" s="28">
        <f>SUM(K21,K26,K43)</f>
        <v>0</v>
      </c>
      <c r="L20" s="30">
        <f>SUM(L21,L45)</f>
        <v>0</v>
      </c>
    </row>
    <row r="21" spans="1:12" ht="12.75" thickTop="1" x14ac:dyDescent="0.25">
      <c r="A21" s="31"/>
      <c r="B21" s="32" t="s">
        <v>31</v>
      </c>
      <c r="C21" s="33">
        <f t="shared" si="0"/>
        <v>0</v>
      </c>
      <c r="D21" s="34">
        <f>SUM(D22:D23)</f>
        <v>0</v>
      </c>
      <c r="E21" s="34">
        <f>SUM(E22:E23)</f>
        <v>0</v>
      </c>
      <c r="F21" s="34">
        <f>SUM(F22:F23)</f>
        <v>0</v>
      </c>
      <c r="G21" s="35">
        <f>SUM(G22:G23)</f>
        <v>0</v>
      </c>
      <c r="H21" s="33">
        <f t="shared" ref="H21:H47" si="1">SUM(I21:L21)</f>
        <v>0</v>
      </c>
      <c r="I21" s="34">
        <f>SUM(I22:I23)</f>
        <v>0</v>
      </c>
      <c r="J21" s="34">
        <f>SUM(J22:J23)</f>
        <v>0</v>
      </c>
      <c r="K21" s="34">
        <f>SUM(K22:K23)</f>
        <v>0</v>
      </c>
      <c r="L21" s="36">
        <f>SUM(L22:L23)</f>
        <v>0</v>
      </c>
    </row>
    <row r="22" spans="1:12" x14ac:dyDescent="0.25">
      <c r="A22" s="37"/>
      <c r="B22" s="38" t="s">
        <v>32</v>
      </c>
      <c r="C22" s="39">
        <f t="shared" si="0"/>
        <v>0</v>
      </c>
      <c r="D22" s="40"/>
      <c r="E22" s="40"/>
      <c r="F22" s="40"/>
      <c r="G22" s="41"/>
      <c r="H22" s="39">
        <f t="shared" si="1"/>
        <v>0</v>
      </c>
      <c r="I22" s="40"/>
      <c r="J22" s="40"/>
      <c r="K22" s="40"/>
      <c r="L22" s="42"/>
    </row>
    <row r="23" spans="1:12" x14ac:dyDescent="0.25">
      <c r="A23" s="43"/>
      <c r="B23" s="44" t="s">
        <v>33</v>
      </c>
      <c r="C23" s="45">
        <f t="shared" si="0"/>
        <v>0</v>
      </c>
      <c r="D23" s="46"/>
      <c r="E23" s="46"/>
      <c r="F23" s="46"/>
      <c r="G23" s="47"/>
      <c r="H23" s="45">
        <f t="shared" si="1"/>
        <v>0</v>
      </c>
      <c r="I23" s="46"/>
      <c r="J23" s="46"/>
      <c r="K23" s="46"/>
      <c r="L23" s="48"/>
    </row>
    <row r="24" spans="1:12" s="24" customFormat="1" ht="24.75" thickBot="1" x14ac:dyDescent="0.3">
      <c r="A24" s="49">
        <v>19300</v>
      </c>
      <c r="B24" s="49" t="s">
        <v>34</v>
      </c>
      <c r="C24" s="50">
        <f t="shared" si="0"/>
        <v>75259</v>
      </c>
      <c r="D24" s="51">
        <v>75259</v>
      </c>
      <c r="E24" s="51"/>
      <c r="F24" s="52" t="s">
        <v>35</v>
      </c>
      <c r="G24" s="53" t="s">
        <v>35</v>
      </c>
      <c r="H24" s="50">
        <f t="shared" si="1"/>
        <v>86548</v>
      </c>
      <c r="I24" s="51">
        <f>I51</f>
        <v>86548</v>
      </c>
      <c r="J24" s="51"/>
      <c r="K24" s="52" t="s">
        <v>35</v>
      </c>
      <c r="L24" s="54" t="s">
        <v>35</v>
      </c>
    </row>
    <row r="25" spans="1:12" s="24" customFormat="1" ht="24.75" thickTop="1" x14ac:dyDescent="0.25">
      <c r="A25" s="55"/>
      <c r="B25" s="56" t="s">
        <v>36</v>
      </c>
      <c r="C25" s="57">
        <f t="shared" si="0"/>
        <v>0</v>
      </c>
      <c r="D25" s="58"/>
      <c r="E25" s="59" t="s">
        <v>35</v>
      </c>
      <c r="F25" s="59" t="s">
        <v>35</v>
      </c>
      <c r="G25" s="60" t="s">
        <v>35</v>
      </c>
      <c r="H25" s="57">
        <f t="shared" si="1"/>
        <v>0</v>
      </c>
      <c r="I25" s="61"/>
      <c r="J25" s="59" t="s">
        <v>35</v>
      </c>
      <c r="K25" s="59" t="s">
        <v>35</v>
      </c>
      <c r="L25" s="62" t="s">
        <v>35</v>
      </c>
    </row>
    <row r="26" spans="1:12" s="24" customFormat="1" ht="36" x14ac:dyDescent="0.25">
      <c r="A26" s="56">
        <v>21300</v>
      </c>
      <c r="B26" s="56" t="s">
        <v>37</v>
      </c>
      <c r="C26" s="57">
        <f t="shared" si="0"/>
        <v>0</v>
      </c>
      <c r="D26" s="59" t="s">
        <v>35</v>
      </c>
      <c r="E26" s="59" t="s">
        <v>35</v>
      </c>
      <c r="F26" s="63">
        <f>SUM(F27,F31,F33,F36)</f>
        <v>0</v>
      </c>
      <c r="G26" s="60" t="s">
        <v>35</v>
      </c>
      <c r="H26" s="57">
        <f t="shared" si="1"/>
        <v>0</v>
      </c>
      <c r="I26" s="59" t="s">
        <v>35</v>
      </c>
      <c r="J26" s="59" t="s">
        <v>35</v>
      </c>
      <c r="K26" s="63">
        <f>SUM(K27,K31,K33,K36)</f>
        <v>0</v>
      </c>
      <c r="L26" s="62" t="s">
        <v>35</v>
      </c>
    </row>
    <row r="27" spans="1:12" s="24" customFormat="1" ht="24" x14ac:dyDescent="0.25">
      <c r="A27" s="64">
        <v>21350</v>
      </c>
      <c r="B27" s="56" t="s">
        <v>38</v>
      </c>
      <c r="C27" s="57">
        <f t="shared" si="0"/>
        <v>0</v>
      </c>
      <c r="D27" s="59" t="s">
        <v>35</v>
      </c>
      <c r="E27" s="59" t="s">
        <v>35</v>
      </c>
      <c r="F27" s="63">
        <f>SUM(F28:F30)</f>
        <v>0</v>
      </c>
      <c r="G27" s="60" t="s">
        <v>35</v>
      </c>
      <c r="H27" s="57">
        <f t="shared" si="1"/>
        <v>0</v>
      </c>
      <c r="I27" s="59" t="s">
        <v>35</v>
      </c>
      <c r="J27" s="59" t="s">
        <v>35</v>
      </c>
      <c r="K27" s="63">
        <f>SUM(K28:K30)</f>
        <v>0</v>
      </c>
      <c r="L27" s="62" t="s">
        <v>35</v>
      </c>
    </row>
    <row r="28" spans="1:12" x14ac:dyDescent="0.25">
      <c r="A28" s="37">
        <v>21351</v>
      </c>
      <c r="B28" s="65" t="s">
        <v>39</v>
      </c>
      <c r="C28" s="66">
        <f t="shared" si="0"/>
        <v>0</v>
      </c>
      <c r="D28" s="67" t="s">
        <v>35</v>
      </c>
      <c r="E28" s="67" t="s">
        <v>35</v>
      </c>
      <c r="F28" s="68"/>
      <c r="G28" s="69" t="s">
        <v>35</v>
      </c>
      <c r="H28" s="66">
        <f t="shared" si="1"/>
        <v>0</v>
      </c>
      <c r="I28" s="67" t="s">
        <v>35</v>
      </c>
      <c r="J28" s="67" t="s">
        <v>35</v>
      </c>
      <c r="K28" s="68"/>
      <c r="L28" s="70" t="s">
        <v>35</v>
      </c>
    </row>
    <row r="29" spans="1:12" x14ac:dyDescent="0.25">
      <c r="A29" s="43">
        <v>21352</v>
      </c>
      <c r="B29" s="71" t="s">
        <v>40</v>
      </c>
      <c r="C29" s="72">
        <f t="shared" si="0"/>
        <v>0</v>
      </c>
      <c r="D29" s="73" t="s">
        <v>35</v>
      </c>
      <c r="E29" s="73" t="s">
        <v>35</v>
      </c>
      <c r="F29" s="74"/>
      <c r="G29" s="75" t="s">
        <v>35</v>
      </c>
      <c r="H29" s="72">
        <f t="shared" si="1"/>
        <v>0</v>
      </c>
      <c r="I29" s="73" t="s">
        <v>35</v>
      </c>
      <c r="J29" s="73" t="s">
        <v>35</v>
      </c>
      <c r="K29" s="74"/>
      <c r="L29" s="76" t="s">
        <v>35</v>
      </c>
    </row>
    <row r="30" spans="1:12" ht="24" x14ac:dyDescent="0.25">
      <c r="A30" s="43">
        <v>21359</v>
      </c>
      <c r="B30" s="71" t="s">
        <v>41</v>
      </c>
      <c r="C30" s="72">
        <f t="shared" si="0"/>
        <v>0</v>
      </c>
      <c r="D30" s="73" t="s">
        <v>35</v>
      </c>
      <c r="E30" s="73" t="s">
        <v>35</v>
      </c>
      <c r="F30" s="74"/>
      <c r="G30" s="75" t="s">
        <v>35</v>
      </c>
      <c r="H30" s="72">
        <f t="shared" si="1"/>
        <v>0</v>
      </c>
      <c r="I30" s="73" t="s">
        <v>35</v>
      </c>
      <c r="J30" s="73" t="s">
        <v>35</v>
      </c>
      <c r="K30" s="74"/>
      <c r="L30" s="76" t="s">
        <v>35</v>
      </c>
    </row>
    <row r="31" spans="1:12" s="24" customFormat="1" ht="36" x14ac:dyDescent="0.25">
      <c r="A31" s="64">
        <v>21370</v>
      </c>
      <c r="B31" s="56" t="s">
        <v>42</v>
      </c>
      <c r="C31" s="57">
        <f t="shared" si="0"/>
        <v>0</v>
      </c>
      <c r="D31" s="59" t="s">
        <v>35</v>
      </c>
      <c r="E31" s="59" t="s">
        <v>35</v>
      </c>
      <c r="F31" s="63">
        <f>SUM(F32)</f>
        <v>0</v>
      </c>
      <c r="G31" s="60" t="s">
        <v>35</v>
      </c>
      <c r="H31" s="57">
        <f t="shared" si="1"/>
        <v>0</v>
      </c>
      <c r="I31" s="59" t="s">
        <v>35</v>
      </c>
      <c r="J31" s="59" t="s">
        <v>35</v>
      </c>
      <c r="K31" s="63">
        <f>SUM(K32)</f>
        <v>0</v>
      </c>
      <c r="L31" s="62" t="s">
        <v>35</v>
      </c>
    </row>
    <row r="32" spans="1:12" ht="36" x14ac:dyDescent="0.25">
      <c r="A32" s="77">
        <v>21379</v>
      </c>
      <c r="B32" s="78" t="s">
        <v>43</v>
      </c>
      <c r="C32" s="79">
        <f t="shared" si="0"/>
        <v>0</v>
      </c>
      <c r="D32" s="80" t="s">
        <v>35</v>
      </c>
      <c r="E32" s="80" t="s">
        <v>35</v>
      </c>
      <c r="F32" s="81"/>
      <c r="G32" s="82" t="s">
        <v>35</v>
      </c>
      <c r="H32" s="79">
        <f t="shared" si="1"/>
        <v>0</v>
      </c>
      <c r="I32" s="80" t="s">
        <v>35</v>
      </c>
      <c r="J32" s="80" t="s">
        <v>35</v>
      </c>
      <c r="K32" s="81"/>
      <c r="L32" s="83" t="s">
        <v>35</v>
      </c>
    </row>
    <row r="33" spans="1:12" s="24" customFormat="1" x14ac:dyDescent="0.25">
      <c r="A33" s="64">
        <v>21380</v>
      </c>
      <c r="B33" s="56" t="s">
        <v>44</v>
      </c>
      <c r="C33" s="57">
        <f t="shared" si="0"/>
        <v>0</v>
      </c>
      <c r="D33" s="59" t="s">
        <v>35</v>
      </c>
      <c r="E33" s="59" t="s">
        <v>35</v>
      </c>
      <c r="F33" s="63">
        <f>SUM(F34:F35)</f>
        <v>0</v>
      </c>
      <c r="G33" s="60" t="s">
        <v>35</v>
      </c>
      <c r="H33" s="57">
        <f t="shared" si="1"/>
        <v>0</v>
      </c>
      <c r="I33" s="59" t="s">
        <v>35</v>
      </c>
      <c r="J33" s="59" t="s">
        <v>35</v>
      </c>
      <c r="K33" s="63">
        <f>SUM(K34:K35)</f>
        <v>0</v>
      </c>
      <c r="L33" s="62" t="s">
        <v>35</v>
      </c>
    </row>
    <row r="34" spans="1:12" x14ac:dyDescent="0.25">
      <c r="A34" s="38">
        <v>21381</v>
      </c>
      <c r="B34" s="65" t="s">
        <v>45</v>
      </c>
      <c r="C34" s="66">
        <f t="shared" si="0"/>
        <v>0</v>
      </c>
      <c r="D34" s="67" t="s">
        <v>35</v>
      </c>
      <c r="E34" s="67" t="s">
        <v>35</v>
      </c>
      <c r="F34" s="68"/>
      <c r="G34" s="69" t="s">
        <v>35</v>
      </c>
      <c r="H34" s="66">
        <f t="shared" si="1"/>
        <v>0</v>
      </c>
      <c r="I34" s="67" t="s">
        <v>35</v>
      </c>
      <c r="J34" s="67" t="s">
        <v>35</v>
      </c>
      <c r="K34" s="68"/>
      <c r="L34" s="70" t="s">
        <v>35</v>
      </c>
    </row>
    <row r="35" spans="1:12" ht="24" x14ac:dyDescent="0.25">
      <c r="A35" s="44">
        <v>21383</v>
      </c>
      <c r="B35" s="71" t="s">
        <v>46</v>
      </c>
      <c r="C35" s="72">
        <f>SUM(D35:G35)</f>
        <v>0</v>
      </c>
      <c r="D35" s="73" t="s">
        <v>35</v>
      </c>
      <c r="E35" s="73" t="s">
        <v>35</v>
      </c>
      <c r="F35" s="74"/>
      <c r="G35" s="75" t="s">
        <v>35</v>
      </c>
      <c r="H35" s="72">
        <f t="shared" si="1"/>
        <v>0</v>
      </c>
      <c r="I35" s="73" t="s">
        <v>35</v>
      </c>
      <c r="J35" s="73" t="s">
        <v>35</v>
      </c>
      <c r="K35" s="74"/>
      <c r="L35" s="76" t="s">
        <v>35</v>
      </c>
    </row>
    <row r="36" spans="1:12" s="24" customFormat="1" ht="25.5" customHeight="1" x14ac:dyDescent="0.25">
      <c r="A36" s="64">
        <v>21390</v>
      </c>
      <c r="B36" s="56" t="s">
        <v>47</v>
      </c>
      <c r="C36" s="57">
        <f t="shared" si="0"/>
        <v>0</v>
      </c>
      <c r="D36" s="59" t="s">
        <v>35</v>
      </c>
      <c r="E36" s="59" t="s">
        <v>35</v>
      </c>
      <c r="F36" s="63">
        <f>SUM(F37:F40)</f>
        <v>0</v>
      </c>
      <c r="G36" s="60" t="s">
        <v>35</v>
      </c>
      <c r="H36" s="57">
        <f t="shared" si="1"/>
        <v>0</v>
      </c>
      <c r="I36" s="59" t="s">
        <v>35</v>
      </c>
      <c r="J36" s="59" t="s">
        <v>35</v>
      </c>
      <c r="K36" s="63">
        <f>SUM(K37:K40)</f>
        <v>0</v>
      </c>
      <c r="L36" s="62" t="s">
        <v>35</v>
      </c>
    </row>
    <row r="37" spans="1:12" ht="24" x14ac:dyDescent="0.25">
      <c r="A37" s="38">
        <v>21391</v>
      </c>
      <c r="B37" s="65" t="s">
        <v>48</v>
      </c>
      <c r="C37" s="66">
        <f t="shared" si="0"/>
        <v>0</v>
      </c>
      <c r="D37" s="67" t="s">
        <v>35</v>
      </c>
      <c r="E37" s="67" t="s">
        <v>35</v>
      </c>
      <c r="F37" s="68"/>
      <c r="G37" s="69" t="s">
        <v>35</v>
      </c>
      <c r="H37" s="66">
        <f t="shared" si="1"/>
        <v>0</v>
      </c>
      <c r="I37" s="67" t="s">
        <v>35</v>
      </c>
      <c r="J37" s="67" t="s">
        <v>35</v>
      </c>
      <c r="K37" s="68"/>
      <c r="L37" s="70" t="s">
        <v>35</v>
      </c>
    </row>
    <row r="38" spans="1:12" x14ac:dyDescent="0.25">
      <c r="A38" s="44">
        <v>21393</v>
      </c>
      <c r="B38" s="71" t="s">
        <v>49</v>
      </c>
      <c r="C38" s="72">
        <f t="shared" si="0"/>
        <v>0</v>
      </c>
      <c r="D38" s="73" t="s">
        <v>35</v>
      </c>
      <c r="E38" s="73" t="s">
        <v>35</v>
      </c>
      <c r="F38" s="74"/>
      <c r="G38" s="75" t="s">
        <v>35</v>
      </c>
      <c r="H38" s="72">
        <f t="shared" si="1"/>
        <v>0</v>
      </c>
      <c r="I38" s="73" t="s">
        <v>35</v>
      </c>
      <c r="J38" s="73" t="s">
        <v>35</v>
      </c>
      <c r="K38" s="74"/>
      <c r="L38" s="76" t="s">
        <v>35</v>
      </c>
    </row>
    <row r="39" spans="1:12" x14ac:dyDescent="0.25">
      <c r="A39" s="44">
        <v>21395</v>
      </c>
      <c r="B39" s="71" t="s">
        <v>50</v>
      </c>
      <c r="C39" s="72">
        <f t="shared" si="0"/>
        <v>0</v>
      </c>
      <c r="D39" s="73" t="s">
        <v>35</v>
      </c>
      <c r="E39" s="73" t="s">
        <v>35</v>
      </c>
      <c r="F39" s="74"/>
      <c r="G39" s="75" t="s">
        <v>35</v>
      </c>
      <c r="H39" s="72">
        <f t="shared" si="1"/>
        <v>0</v>
      </c>
      <c r="I39" s="73" t="s">
        <v>35</v>
      </c>
      <c r="J39" s="73" t="s">
        <v>35</v>
      </c>
      <c r="K39" s="74"/>
      <c r="L39" s="76" t="s">
        <v>35</v>
      </c>
    </row>
    <row r="40" spans="1:12" ht="24" x14ac:dyDescent="0.25">
      <c r="A40" s="84">
        <v>21399</v>
      </c>
      <c r="B40" s="85" t="s">
        <v>51</v>
      </c>
      <c r="C40" s="86">
        <f t="shared" si="0"/>
        <v>0</v>
      </c>
      <c r="D40" s="87" t="s">
        <v>35</v>
      </c>
      <c r="E40" s="87" t="s">
        <v>35</v>
      </c>
      <c r="F40" s="88"/>
      <c r="G40" s="89" t="s">
        <v>35</v>
      </c>
      <c r="H40" s="86">
        <f t="shared" si="1"/>
        <v>0</v>
      </c>
      <c r="I40" s="87" t="s">
        <v>35</v>
      </c>
      <c r="J40" s="87" t="s">
        <v>35</v>
      </c>
      <c r="K40" s="88"/>
      <c r="L40" s="90" t="s">
        <v>35</v>
      </c>
    </row>
    <row r="41" spans="1:12" s="24" customFormat="1" ht="26.25" customHeight="1" x14ac:dyDescent="0.25">
      <c r="A41" s="91">
        <v>21420</v>
      </c>
      <c r="B41" s="92" t="s">
        <v>52</v>
      </c>
      <c r="C41" s="93">
        <f>SUM(D41:G41)</f>
        <v>0</v>
      </c>
      <c r="D41" s="94">
        <f>SUM(D42)</f>
        <v>0</v>
      </c>
      <c r="E41" s="95" t="s">
        <v>35</v>
      </c>
      <c r="F41" s="95" t="s">
        <v>35</v>
      </c>
      <c r="G41" s="96" t="s">
        <v>35</v>
      </c>
      <c r="H41" s="93">
        <f>SUM(I41:L41)</f>
        <v>0</v>
      </c>
      <c r="I41" s="94">
        <f>SUM(I42)</f>
        <v>0</v>
      </c>
      <c r="J41" s="95" t="s">
        <v>35</v>
      </c>
      <c r="K41" s="95" t="s">
        <v>35</v>
      </c>
      <c r="L41" s="97" t="s">
        <v>35</v>
      </c>
    </row>
    <row r="42" spans="1:12" s="24" customFormat="1" ht="26.25" customHeight="1" x14ac:dyDescent="0.25">
      <c r="A42" s="84">
        <v>21429</v>
      </c>
      <c r="B42" s="85" t="s">
        <v>53</v>
      </c>
      <c r="C42" s="86">
        <f>SUM(D42:G42)</f>
        <v>0</v>
      </c>
      <c r="D42" s="98"/>
      <c r="E42" s="87" t="s">
        <v>35</v>
      </c>
      <c r="F42" s="87" t="s">
        <v>35</v>
      </c>
      <c r="G42" s="89" t="s">
        <v>35</v>
      </c>
      <c r="H42" s="86">
        <f t="shared" ref="H42:H44" si="2">SUM(I42:L42)</f>
        <v>0</v>
      </c>
      <c r="I42" s="98"/>
      <c r="J42" s="87" t="s">
        <v>35</v>
      </c>
      <c r="K42" s="87" t="s">
        <v>35</v>
      </c>
      <c r="L42" s="90" t="s">
        <v>35</v>
      </c>
    </row>
    <row r="43" spans="1:12" s="24" customFormat="1" ht="24" x14ac:dyDescent="0.25">
      <c r="A43" s="64">
        <v>21490</v>
      </c>
      <c r="B43" s="56" t="s">
        <v>54</v>
      </c>
      <c r="C43" s="57">
        <f t="shared" si="0"/>
        <v>0</v>
      </c>
      <c r="D43" s="99">
        <f>D44</f>
        <v>0</v>
      </c>
      <c r="E43" s="99">
        <f t="shared" ref="E43:F43" si="3">E44</f>
        <v>0</v>
      </c>
      <c r="F43" s="99">
        <f t="shared" si="3"/>
        <v>0</v>
      </c>
      <c r="G43" s="60" t="s">
        <v>35</v>
      </c>
      <c r="H43" s="100">
        <f t="shared" si="2"/>
        <v>0</v>
      </c>
      <c r="I43" s="99">
        <f>I44</f>
        <v>0</v>
      </c>
      <c r="J43" s="99">
        <f t="shared" ref="J43:K43" si="4">J44</f>
        <v>0</v>
      </c>
      <c r="K43" s="99">
        <f t="shared" si="4"/>
        <v>0</v>
      </c>
      <c r="L43" s="62" t="s">
        <v>35</v>
      </c>
    </row>
    <row r="44" spans="1:12" s="24" customFormat="1" ht="24" x14ac:dyDescent="0.25">
      <c r="A44" s="44">
        <v>21499</v>
      </c>
      <c r="B44" s="71" t="s">
        <v>55</v>
      </c>
      <c r="C44" s="79">
        <f>SUM(D44:G44)</f>
        <v>0</v>
      </c>
      <c r="D44" s="101"/>
      <c r="E44" s="102"/>
      <c r="F44" s="102"/>
      <c r="G44" s="103" t="s">
        <v>35</v>
      </c>
      <c r="H44" s="104">
        <f t="shared" si="2"/>
        <v>0</v>
      </c>
      <c r="I44" s="40"/>
      <c r="J44" s="105"/>
      <c r="K44" s="105"/>
      <c r="L44" s="106" t="s">
        <v>35</v>
      </c>
    </row>
    <row r="45" spans="1:12" ht="12.75" customHeight="1" x14ac:dyDescent="0.25">
      <c r="A45" s="107">
        <v>23000</v>
      </c>
      <c r="B45" s="108" t="s">
        <v>56</v>
      </c>
      <c r="C45" s="109">
        <f>SUM(D45:G45)</f>
        <v>0</v>
      </c>
      <c r="D45" s="59" t="s">
        <v>35</v>
      </c>
      <c r="E45" s="59" t="s">
        <v>35</v>
      </c>
      <c r="F45" s="59" t="s">
        <v>35</v>
      </c>
      <c r="G45" s="99">
        <f>SUM(G46:G47)</f>
        <v>0</v>
      </c>
      <c r="H45" s="109">
        <f t="shared" si="1"/>
        <v>0</v>
      </c>
      <c r="I45" s="87" t="s">
        <v>35</v>
      </c>
      <c r="J45" s="87" t="s">
        <v>35</v>
      </c>
      <c r="K45" s="87" t="s">
        <v>35</v>
      </c>
      <c r="L45" s="110">
        <f>SUM(L46:L47)</f>
        <v>0</v>
      </c>
    </row>
    <row r="46" spans="1:12" ht="24" x14ac:dyDescent="0.25">
      <c r="A46" s="111">
        <v>23410</v>
      </c>
      <c r="B46" s="112" t="s">
        <v>57</v>
      </c>
      <c r="C46" s="113">
        <f t="shared" si="0"/>
        <v>0</v>
      </c>
      <c r="D46" s="95" t="s">
        <v>35</v>
      </c>
      <c r="E46" s="95" t="s">
        <v>35</v>
      </c>
      <c r="F46" s="95" t="s">
        <v>35</v>
      </c>
      <c r="G46" s="114"/>
      <c r="H46" s="113">
        <f t="shared" si="1"/>
        <v>0</v>
      </c>
      <c r="I46" s="95" t="s">
        <v>35</v>
      </c>
      <c r="J46" s="95" t="s">
        <v>35</v>
      </c>
      <c r="K46" s="95" t="s">
        <v>35</v>
      </c>
      <c r="L46" s="115"/>
    </row>
    <row r="47" spans="1:12" ht="24" x14ac:dyDescent="0.25">
      <c r="A47" s="111">
        <v>23510</v>
      </c>
      <c r="B47" s="112" t="s">
        <v>58</v>
      </c>
      <c r="C47" s="93">
        <f t="shared" si="0"/>
        <v>0</v>
      </c>
      <c r="D47" s="95" t="s">
        <v>35</v>
      </c>
      <c r="E47" s="95" t="s">
        <v>35</v>
      </c>
      <c r="F47" s="95" t="s">
        <v>35</v>
      </c>
      <c r="G47" s="114"/>
      <c r="H47" s="93">
        <f t="shared" si="1"/>
        <v>0</v>
      </c>
      <c r="I47" s="95" t="s">
        <v>35</v>
      </c>
      <c r="J47" s="95" t="s">
        <v>35</v>
      </c>
      <c r="K47" s="95" t="s">
        <v>35</v>
      </c>
      <c r="L47" s="115"/>
    </row>
    <row r="48" spans="1:12" x14ac:dyDescent="0.25">
      <c r="A48" s="116"/>
      <c r="B48" s="112"/>
      <c r="C48" s="117"/>
      <c r="D48" s="95"/>
      <c r="E48" s="95"/>
      <c r="F48" s="94"/>
      <c r="G48" s="118"/>
      <c r="H48" s="117"/>
      <c r="I48" s="95"/>
      <c r="J48" s="95"/>
      <c r="K48" s="94"/>
      <c r="L48" s="119"/>
    </row>
    <row r="49" spans="1:12" s="24" customFormat="1" x14ac:dyDescent="0.25">
      <c r="A49" s="120"/>
      <c r="B49" s="121" t="s">
        <v>59</v>
      </c>
      <c r="C49" s="122"/>
      <c r="D49" s="123"/>
      <c r="E49" s="123"/>
      <c r="F49" s="123"/>
      <c r="G49" s="124"/>
      <c r="H49" s="122"/>
      <c r="I49" s="123"/>
      <c r="J49" s="123"/>
      <c r="K49" s="123"/>
      <c r="L49" s="125"/>
    </row>
    <row r="50" spans="1:12" s="24" customFormat="1" ht="12.75" thickBot="1" x14ac:dyDescent="0.3">
      <c r="A50" s="126"/>
      <c r="B50" s="25" t="s">
        <v>60</v>
      </c>
      <c r="C50" s="127">
        <f t="shared" ref="C50:C113" si="5">SUM(D50:G50)</f>
        <v>75259</v>
      </c>
      <c r="D50" s="128">
        <f>SUM(D51,D283)</f>
        <v>75259</v>
      </c>
      <c r="E50" s="128">
        <f>SUM(E51,E283)</f>
        <v>0</v>
      </c>
      <c r="F50" s="128">
        <f>SUM(F51,F283)</f>
        <v>0</v>
      </c>
      <c r="G50" s="129">
        <f>SUM(G51,G283)</f>
        <v>0</v>
      </c>
      <c r="H50" s="127">
        <f t="shared" ref="H50:H113" si="6">SUM(I50:L50)</f>
        <v>86548</v>
      </c>
      <c r="I50" s="128">
        <f>SUM(I51,I283)</f>
        <v>86548</v>
      </c>
      <c r="J50" s="128">
        <f>SUM(J51,J283)</f>
        <v>0</v>
      </c>
      <c r="K50" s="128">
        <f>SUM(K51,K283)</f>
        <v>0</v>
      </c>
      <c r="L50" s="130">
        <f>SUM(L51,L283)</f>
        <v>0</v>
      </c>
    </row>
    <row r="51" spans="1:12" s="24" customFormat="1" ht="36.75" thickTop="1" x14ac:dyDescent="0.25">
      <c r="A51" s="131"/>
      <c r="B51" s="132" t="s">
        <v>61</v>
      </c>
      <c r="C51" s="133">
        <f t="shared" si="5"/>
        <v>75259</v>
      </c>
      <c r="D51" s="134">
        <f>SUM(D52,D194)</f>
        <v>75259</v>
      </c>
      <c r="E51" s="134">
        <f>SUM(E52,E194)</f>
        <v>0</v>
      </c>
      <c r="F51" s="134">
        <f>SUM(F52,F194)</f>
        <v>0</v>
      </c>
      <c r="G51" s="135">
        <f>SUM(G52,G194)</f>
        <v>0</v>
      </c>
      <c r="H51" s="133">
        <f t="shared" si="6"/>
        <v>86548</v>
      </c>
      <c r="I51" s="134">
        <f>SUM(I52,I194)</f>
        <v>86548</v>
      </c>
      <c r="J51" s="134">
        <f>SUM(J52,J194)</f>
        <v>0</v>
      </c>
      <c r="K51" s="134">
        <f>SUM(K52,K194)</f>
        <v>0</v>
      </c>
      <c r="L51" s="136">
        <f>SUM(L52,L194)</f>
        <v>0</v>
      </c>
    </row>
    <row r="52" spans="1:12" s="24" customFormat="1" ht="24" x14ac:dyDescent="0.25">
      <c r="A52" s="137"/>
      <c r="B52" s="18" t="s">
        <v>62</v>
      </c>
      <c r="C52" s="138">
        <f t="shared" si="5"/>
        <v>75259</v>
      </c>
      <c r="D52" s="139">
        <f>SUM(D53,D75,D173,D187)</f>
        <v>75259</v>
      </c>
      <c r="E52" s="139">
        <f>SUM(E53,E75,E173,E187)</f>
        <v>0</v>
      </c>
      <c r="F52" s="139">
        <f>SUM(F53,F75,F173,F187)</f>
        <v>0</v>
      </c>
      <c r="G52" s="140">
        <f>SUM(G53,G75,G173,G187)</f>
        <v>0</v>
      </c>
      <c r="H52" s="138">
        <f t="shared" si="6"/>
        <v>86548</v>
      </c>
      <c r="I52" s="139">
        <f>SUM(I53,I75,I173,I187)</f>
        <v>86548</v>
      </c>
      <c r="J52" s="139">
        <f>SUM(J53,J75,J173,J187)</f>
        <v>0</v>
      </c>
      <c r="K52" s="139">
        <f>SUM(K53,K75,K173,K187)</f>
        <v>0</v>
      </c>
      <c r="L52" s="141">
        <f>SUM(L53,L75,L173,L187)</f>
        <v>0</v>
      </c>
    </row>
    <row r="53" spans="1:12" s="24" customFormat="1" x14ac:dyDescent="0.25">
      <c r="A53" s="142">
        <v>1000</v>
      </c>
      <c r="B53" s="142" t="s">
        <v>63</v>
      </c>
      <c r="C53" s="143">
        <f t="shared" si="5"/>
        <v>0</v>
      </c>
      <c r="D53" s="144">
        <f>SUM(D54,D67)</f>
        <v>0</v>
      </c>
      <c r="E53" s="144">
        <f>SUM(E54,E67)</f>
        <v>0</v>
      </c>
      <c r="F53" s="144">
        <f>SUM(F54,F67)</f>
        <v>0</v>
      </c>
      <c r="G53" s="145">
        <f>SUM(G54,G67)</f>
        <v>0</v>
      </c>
      <c r="H53" s="143">
        <f t="shared" si="6"/>
        <v>0</v>
      </c>
      <c r="I53" s="144">
        <f>SUM(I54,I67)</f>
        <v>0</v>
      </c>
      <c r="J53" s="144">
        <f>SUM(J54,J67)</f>
        <v>0</v>
      </c>
      <c r="K53" s="144">
        <f>SUM(K54,K67)</f>
        <v>0</v>
      </c>
      <c r="L53" s="146">
        <f>SUM(L54,L67)</f>
        <v>0</v>
      </c>
    </row>
    <row r="54" spans="1:12" x14ac:dyDescent="0.25">
      <c r="A54" s="56">
        <v>1100</v>
      </c>
      <c r="B54" s="147" t="s">
        <v>64</v>
      </c>
      <c r="C54" s="57">
        <f t="shared" si="5"/>
        <v>0</v>
      </c>
      <c r="D54" s="63">
        <f>SUM(D55,D58,D66)</f>
        <v>0</v>
      </c>
      <c r="E54" s="63">
        <f>SUM(E55,E58,E66)</f>
        <v>0</v>
      </c>
      <c r="F54" s="63">
        <f>SUM(F55,F58,F66)</f>
        <v>0</v>
      </c>
      <c r="G54" s="148">
        <f>SUM(G55,G58,G66)</f>
        <v>0</v>
      </c>
      <c r="H54" s="57">
        <f t="shared" si="6"/>
        <v>0</v>
      </c>
      <c r="I54" s="63">
        <f>SUM(I55,I58,I66)</f>
        <v>0</v>
      </c>
      <c r="J54" s="63">
        <f>SUM(J55,J58,J66)</f>
        <v>0</v>
      </c>
      <c r="K54" s="63">
        <f>SUM(K55,K58,K66)</f>
        <v>0</v>
      </c>
      <c r="L54" s="149">
        <f>SUM(L55,L58,L66)</f>
        <v>0</v>
      </c>
    </row>
    <row r="55" spans="1:12" x14ac:dyDescent="0.25">
      <c r="A55" s="150">
        <v>1110</v>
      </c>
      <c r="B55" s="112" t="s">
        <v>65</v>
      </c>
      <c r="C55" s="117">
        <f t="shared" si="5"/>
        <v>0</v>
      </c>
      <c r="D55" s="151">
        <f>SUM(D56:D57)</f>
        <v>0</v>
      </c>
      <c r="E55" s="151">
        <f>SUM(E56:E57)</f>
        <v>0</v>
      </c>
      <c r="F55" s="151">
        <f>SUM(F56:F57)</f>
        <v>0</v>
      </c>
      <c r="G55" s="152">
        <f>SUM(G56:G57)</f>
        <v>0</v>
      </c>
      <c r="H55" s="117">
        <f t="shared" si="6"/>
        <v>0</v>
      </c>
      <c r="I55" s="151">
        <f>SUM(I56:I57)</f>
        <v>0</v>
      </c>
      <c r="J55" s="151">
        <f>SUM(J56:J57)</f>
        <v>0</v>
      </c>
      <c r="K55" s="151">
        <f>SUM(K56:K57)</f>
        <v>0</v>
      </c>
      <c r="L55" s="153">
        <f>SUM(L56:L57)</f>
        <v>0</v>
      </c>
    </row>
    <row r="56" spans="1:12" x14ac:dyDescent="0.25">
      <c r="A56" s="38">
        <v>1111</v>
      </c>
      <c r="B56" s="65" t="s">
        <v>66</v>
      </c>
      <c r="C56" s="66">
        <f t="shared" si="5"/>
        <v>0</v>
      </c>
      <c r="D56" s="68"/>
      <c r="E56" s="68"/>
      <c r="F56" s="68"/>
      <c r="G56" s="154"/>
      <c r="H56" s="66">
        <f t="shared" si="6"/>
        <v>0</v>
      </c>
      <c r="I56" s="68"/>
      <c r="J56" s="68"/>
      <c r="K56" s="68"/>
      <c r="L56" s="155"/>
    </row>
    <row r="57" spans="1:12" ht="24" customHeight="1" x14ac:dyDescent="0.25">
      <c r="A57" s="44">
        <v>1119</v>
      </c>
      <c r="B57" s="71" t="s">
        <v>67</v>
      </c>
      <c r="C57" s="72">
        <f t="shared" si="5"/>
        <v>0</v>
      </c>
      <c r="D57" s="74"/>
      <c r="E57" s="74"/>
      <c r="F57" s="74"/>
      <c r="G57" s="157"/>
      <c r="H57" s="72">
        <f t="shared" si="6"/>
        <v>0</v>
      </c>
      <c r="I57" s="74"/>
      <c r="J57" s="74"/>
      <c r="K57" s="74"/>
      <c r="L57" s="158"/>
    </row>
    <row r="58" spans="1:12" x14ac:dyDescent="0.25">
      <c r="A58" s="159">
        <v>1140</v>
      </c>
      <c r="B58" s="71" t="s">
        <v>68</v>
      </c>
      <c r="C58" s="72">
        <f t="shared" si="5"/>
        <v>0</v>
      </c>
      <c r="D58" s="160">
        <f>SUM(D59:D65)</f>
        <v>0</v>
      </c>
      <c r="E58" s="160">
        <f>SUM(E59:E65)</f>
        <v>0</v>
      </c>
      <c r="F58" s="160">
        <f>SUM(F59:F65)</f>
        <v>0</v>
      </c>
      <c r="G58" s="161">
        <f>SUM(G59:G65)</f>
        <v>0</v>
      </c>
      <c r="H58" s="72">
        <f t="shared" si="6"/>
        <v>0</v>
      </c>
      <c r="I58" s="160">
        <f>SUM(I59:I65)</f>
        <v>0</v>
      </c>
      <c r="J58" s="160">
        <f>SUM(J59:J65)</f>
        <v>0</v>
      </c>
      <c r="K58" s="160">
        <f>SUM(K59:K65)</f>
        <v>0</v>
      </c>
      <c r="L58" s="162">
        <f>SUM(L59:L65)</f>
        <v>0</v>
      </c>
    </row>
    <row r="59" spans="1:12" x14ac:dyDescent="0.25">
      <c r="A59" s="44">
        <v>1141</v>
      </c>
      <c r="B59" s="71" t="s">
        <v>69</v>
      </c>
      <c r="C59" s="72">
        <f t="shared" si="5"/>
        <v>0</v>
      </c>
      <c r="D59" s="74"/>
      <c r="E59" s="74"/>
      <c r="F59" s="74"/>
      <c r="G59" s="157"/>
      <c r="H59" s="72">
        <f t="shared" si="6"/>
        <v>0</v>
      </c>
      <c r="I59" s="74"/>
      <c r="J59" s="74"/>
      <c r="K59" s="74"/>
      <c r="L59" s="158"/>
    </row>
    <row r="60" spans="1:12" ht="24.75" customHeight="1" x14ac:dyDescent="0.25">
      <c r="A60" s="44">
        <v>1142</v>
      </c>
      <c r="B60" s="71" t="s">
        <v>70</v>
      </c>
      <c r="C60" s="72">
        <f t="shared" si="5"/>
        <v>0</v>
      </c>
      <c r="D60" s="74"/>
      <c r="E60" s="74"/>
      <c r="F60" s="74"/>
      <c r="G60" s="157"/>
      <c r="H60" s="72">
        <f t="shared" si="6"/>
        <v>0</v>
      </c>
      <c r="I60" s="74"/>
      <c r="J60" s="74"/>
      <c r="K60" s="74"/>
      <c r="L60" s="158"/>
    </row>
    <row r="61" spans="1:12" ht="24" x14ac:dyDescent="0.25">
      <c r="A61" s="44">
        <v>1145</v>
      </c>
      <c r="B61" s="71" t="s">
        <v>71</v>
      </c>
      <c r="C61" s="72">
        <f t="shared" si="5"/>
        <v>0</v>
      </c>
      <c r="D61" s="74"/>
      <c r="E61" s="74"/>
      <c r="F61" s="74"/>
      <c r="G61" s="157"/>
      <c r="H61" s="72">
        <f t="shared" si="6"/>
        <v>0</v>
      </c>
      <c r="I61" s="74"/>
      <c r="J61" s="74"/>
      <c r="K61" s="74"/>
      <c r="L61" s="158"/>
    </row>
    <row r="62" spans="1:12" ht="27.75" customHeight="1" x14ac:dyDescent="0.25">
      <c r="A62" s="44">
        <v>1146</v>
      </c>
      <c r="B62" s="71" t="s">
        <v>72</v>
      </c>
      <c r="C62" s="72">
        <f t="shared" si="5"/>
        <v>0</v>
      </c>
      <c r="D62" s="74"/>
      <c r="E62" s="74"/>
      <c r="F62" s="74"/>
      <c r="G62" s="157"/>
      <c r="H62" s="72">
        <f t="shared" si="6"/>
        <v>0</v>
      </c>
      <c r="I62" s="74"/>
      <c r="J62" s="74"/>
      <c r="K62" s="74"/>
      <c r="L62" s="158"/>
    </row>
    <row r="63" spans="1:12" x14ac:dyDescent="0.25">
      <c r="A63" s="44">
        <v>1147</v>
      </c>
      <c r="B63" s="71" t="s">
        <v>73</v>
      </c>
      <c r="C63" s="72">
        <f t="shared" si="5"/>
        <v>0</v>
      </c>
      <c r="D63" s="74"/>
      <c r="E63" s="74"/>
      <c r="F63" s="74"/>
      <c r="G63" s="157"/>
      <c r="H63" s="72">
        <f t="shared" si="6"/>
        <v>0</v>
      </c>
      <c r="I63" s="74"/>
      <c r="J63" s="74"/>
      <c r="K63" s="74"/>
      <c r="L63" s="158"/>
    </row>
    <row r="64" spans="1:12" x14ac:dyDescent="0.25">
      <c r="A64" s="44">
        <v>1148</v>
      </c>
      <c r="B64" s="71" t="s">
        <v>74</v>
      </c>
      <c r="C64" s="72">
        <f t="shared" si="5"/>
        <v>0</v>
      </c>
      <c r="D64" s="74"/>
      <c r="E64" s="74"/>
      <c r="F64" s="74"/>
      <c r="G64" s="157"/>
      <c r="H64" s="72">
        <f t="shared" si="6"/>
        <v>0</v>
      </c>
      <c r="I64" s="74"/>
      <c r="J64" s="74"/>
      <c r="K64" s="74"/>
      <c r="L64" s="158"/>
    </row>
    <row r="65" spans="1:12" ht="24" customHeight="1" x14ac:dyDescent="0.25">
      <c r="A65" s="44">
        <v>1149</v>
      </c>
      <c r="B65" s="71" t="s">
        <v>75</v>
      </c>
      <c r="C65" s="72">
        <f t="shared" si="5"/>
        <v>0</v>
      </c>
      <c r="D65" s="74"/>
      <c r="E65" s="74"/>
      <c r="F65" s="74"/>
      <c r="G65" s="157"/>
      <c r="H65" s="72">
        <f t="shared" si="6"/>
        <v>0</v>
      </c>
      <c r="I65" s="74"/>
      <c r="J65" s="74"/>
      <c r="K65" s="74"/>
      <c r="L65" s="158"/>
    </row>
    <row r="66" spans="1:12" ht="36" x14ac:dyDescent="0.25">
      <c r="A66" s="150">
        <v>1150</v>
      </c>
      <c r="B66" s="112" t="s">
        <v>76</v>
      </c>
      <c r="C66" s="117">
        <f t="shared" si="5"/>
        <v>0</v>
      </c>
      <c r="D66" s="163"/>
      <c r="E66" s="163"/>
      <c r="F66" s="163"/>
      <c r="G66" s="164"/>
      <c r="H66" s="117">
        <f t="shared" si="6"/>
        <v>0</v>
      </c>
      <c r="I66" s="163"/>
      <c r="J66" s="163"/>
      <c r="K66" s="163"/>
      <c r="L66" s="165"/>
    </row>
    <row r="67" spans="1:12" ht="24" x14ac:dyDescent="0.25">
      <c r="A67" s="56">
        <v>1200</v>
      </c>
      <c r="B67" s="147" t="s">
        <v>77</v>
      </c>
      <c r="C67" s="57">
        <f t="shared" si="5"/>
        <v>0</v>
      </c>
      <c r="D67" s="63">
        <f>SUM(D68:D69)</f>
        <v>0</v>
      </c>
      <c r="E67" s="63">
        <f>SUM(E68:E69)</f>
        <v>0</v>
      </c>
      <c r="F67" s="63">
        <f>SUM(F68:F69)</f>
        <v>0</v>
      </c>
      <c r="G67" s="166">
        <f>SUM(G68:G69)</f>
        <v>0</v>
      </c>
      <c r="H67" s="57">
        <f t="shared" si="6"/>
        <v>0</v>
      </c>
      <c r="I67" s="63">
        <f>SUM(I68:I69)</f>
        <v>0</v>
      </c>
      <c r="J67" s="63">
        <f>SUM(J68:J69)</f>
        <v>0</v>
      </c>
      <c r="K67" s="63">
        <f>SUM(K68:K69)</f>
        <v>0</v>
      </c>
      <c r="L67" s="167">
        <f>SUM(L68:L69)</f>
        <v>0</v>
      </c>
    </row>
    <row r="68" spans="1:12" ht="24" x14ac:dyDescent="0.25">
      <c r="A68" s="168">
        <v>1210</v>
      </c>
      <c r="B68" s="65" t="s">
        <v>78</v>
      </c>
      <c r="C68" s="66">
        <f t="shared" si="5"/>
        <v>0</v>
      </c>
      <c r="D68" s="68"/>
      <c r="E68" s="68"/>
      <c r="F68" s="68"/>
      <c r="G68" s="154"/>
      <c r="H68" s="66">
        <f t="shared" si="6"/>
        <v>0</v>
      </c>
      <c r="I68" s="68"/>
      <c r="J68" s="68"/>
      <c r="K68" s="68"/>
      <c r="L68" s="155"/>
    </row>
    <row r="69" spans="1:12" ht="24" x14ac:dyDescent="0.25">
      <c r="A69" s="159">
        <v>1220</v>
      </c>
      <c r="B69" s="71" t="s">
        <v>79</v>
      </c>
      <c r="C69" s="72">
        <f t="shared" si="5"/>
        <v>0</v>
      </c>
      <c r="D69" s="160">
        <f>SUM(D70:D74)</f>
        <v>0</v>
      </c>
      <c r="E69" s="160">
        <f>SUM(E70:E74)</f>
        <v>0</v>
      </c>
      <c r="F69" s="160">
        <f>SUM(F70:F74)</f>
        <v>0</v>
      </c>
      <c r="G69" s="161">
        <f>SUM(G70:G74)</f>
        <v>0</v>
      </c>
      <c r="H69" s="72">
        <f t="shared" si="6"/>
        <v>0</v>
      </c>
      <c r="I69" s="160">
        <f>SUM(I70:I74)</f>
        <v>0</v>
      </c>
      <c r="J69" s="160">
        <f>SUM(J70:J74)</f>
        <v>0</v>
      </c>
      <c r="K69" s="160">
        <f>SUM(K70:K74)</f>
        <v>0</v>
      </c>
      <c r="L69" s="162">
        <f>SUM(L70:L74)</f>
        <v>0</v>
      </c>
    </row>
    <row r="70" spans="1:12" ht="48" x14ac:dyDescent="0.25">
      <c r="A70" s="44">
        <v>1221</v>
      </c>
      <c r="B70" s="71" t="s">
        <v>80</v>
      </c>
      <c r="C70" s="72">
        <f t="shared" si="5"/>
        <v>0</v>
      </c>
      <c r="D70" s="74"/>
      <c r="E70" s="74"/>
      <c r="F70" s="74"/>
      <c r="G70" s="157"/>
      <c r="H70" s="72">
        <f t="shared" si="6"/>
        <v>0</v>
      </c>
      <c r="I70" s="74"/>
      <c r="J70" s="74"/>
      <c r="K70" s="74"/>
      <c r="L70" s="158"/>
    </row>
    <row r="71" spans="1:12" x14ac:dyDescent="0.25">
      <c r="A71" s="44">
        <v>1223</v>
      </c>
      <c r="B71" s="71" t="s">
        <v>81</v>
      </c>
      <c r="C71" s="72">
        <f t="shared" si="5"/>
        <v>0</v>
      </c>
      <c r="D71" s="74"/>
      <c r="E71" s="74"/>
      <c r="F71" s="74"/>
      <c r="G71" s="157"/>
      <c r="H71" s="72">
        <f t="shared" si="6"/>
        <v>0</v>
      </c>
      <c r="I71" s="74"/>
      <c r="J71" s="74"/>
      <c r="K71" s="74"/>
      <c r="L71" s="158"/>
    </row>
    <row r="72" spans="1:12" x14ac:dyDescent="0.25">
      <c r="A72" s="44">
        <v>1225</v>
      </c>
      <c r="B72" s="71" t="s">
        <v>82</v>
      </c>
      <c r="C72" s="72">
        <f t="shared" si="5"/>
        <v>0</v>
      </c>
      <c r="D72" s="74"/>
      <c r="E72" s="74"/>
      <c r="F72" s="74"/>
      <c r="G72" s="157"/>
      <c r="H72" s="72">
        <f t="shared" si="6"/>
        <v>0</v>
      </c>
      <c r="I72" s="74"/>
      <c r="J72" s="74"/>
      <c r="K72" s="74"/>
      <c r="L72" s="158"/>
    </row>
    <row r="73" spans="1:12" ht="36" x14ac:dyDescent="0.25">
      <c r="A73" s="44">
        <v>1227</v>
      </c>
      <c r="B73" s="71" t="s">
        <v>83</v>
      </c>
      <c r="C73" s="72">
        <f t="shared" si="5"/>
        <v>0</v>
      </c>
      <c r="D73" s="74"/>
      <c r="E73" s="74"/>
      <c r="F73" s="74"/>
      <c r="G73" s="157"/>
      <c r="H73" s="72">
        <f t="shared" si="6"/>
        <v>0</v>
      </c>
      <c r="I73" s="74"/>
      <c r="J73" s="74"/>
      <c r="K73" s="74"/>
      <c r="L73" s="158"/>
    </row>
    <row r="74" spans="1:12" ht="48" x14ac:dyDescent="0.25">
      <c r="A74" s="44">
        <v>1228</v>
      </c>
      <c r="B74" s="71" t="s">
        <v>84</v>
      </c>
      <c r="C74" s="72">
        <f t="shared" si="5"/>
        <v>0</v>
      </c>
      <c r="D74" s="74"/>
      <c r="E74" s="74"/>
      <c r="F74" s="74"/>
      <c r="G74" s="157"/>
      <c r="H74" s="72">
        <f t="shared" si="6"/>
        <v>0</v>
      </c>
      <c r="I74" s="74"/>
      <c r="J74" s="74"/>
      <c r="K74" s="74"/>
      <c r="L74" s="158"/>
    </row>
    <row r="75" spans="1:12" x14ac:dyDescent="0.25">
      <c r="A75" s="142">
        <v>2000</v>
      </c>
      <c r="B75" s="142" t="s">
        <v>85</v>
      </c>
      <c r="C75" s="143">
        <f t="shared" si="5"/>
        <v>75259</v>
      </c>
      <c r="D75" s="144">
        <f>SUM(D76,D83,D130,D164,D165,D172)</f>
        <v>75259</v>
      </c>
      <c r="E75" s="144">
        <f>SUM(E76,E83,E130,E164,E165,E172)</f>
        <v>0</v>
      </c>
      <c r="F75" s="144">
        <f>SUM(F76,F83,F130,F164,F165,F172)</f>
        <v>0</v>
      </c>
      <c r="G75" s="145">
        <f>SUM(G76,G83,G130,G164,G165,G172)</f>
        <v>0</v>
      </c>
      <c r="H75" s="143">
        <f t="shared" si="6"/>
        <v>86548</v>
      </c>
      <c r="I75" s="144">
        <f>SUM(I76,I83,I130,I164,I165,I172)</f>
        <v>86548</v>
      </c>
      <c r="J75" s="144">
        <f>SUM(J76,J83,J130,J164,J165,J172)</f>
        <v>0</v>
      </c>
      <c r="K75" s="144">
        <f>SUM(K76,K83,K130,K164,K165,K172)</f>
        <v>0</v>
      </c>
      <c r="L75" s="146">
        <f>SUM(L76,L83,L130,L164,L165,L172)</f>
        <v>0</v>
      </c>
    </row>
    <row r="76" spans="1:12" ht="24" x14ac:dyDescent="0.25">
      <c r="A76" s="56">
        <v>2100</v>
      </c>
      <c r="B76" s="147" t="s">
        <v>86</v>
      </c>
      <c r="C76" s="57">
        <f t="shared" si="5"/>
        <v>0</v>
      </c>
      <c r="D76" s="63">
        <f>SUM(D77,D80)</f>
        <v>0</v>
      </c>
      <c r="E76" s="63">
        <f>SUM(E77,E80)</f>
        <v>0</v>
      </c>
      <c r="F76" s="63">
        <f>SUM(F77,F80)</f>
        <v>0</v>
      </c>
      <c r="G76" s="166">
        <f>SUM(G77,G80)</f>
        <v>0</v>
      </c>
      <c r="H76" s="57">
        <f t="shared" si="6"/>
        <v>0</v>
      </c>
      <c r="I76" s="63">
        <f>SUM(I77,I80)</f>
        <v>0</v>
      </c>
      <c r="J76" s="63">
        <f>SUM(J77,J80)</f>
        <v>0</v>
      </c>
      <c r="K76" s="63">
        <f>SUM(K77,K80)</f>
        <v>0</v>
      </c>
      <c r="L76" s="167">
        <f>SUM(L77,L80)</f>
        <v>0</v>
      </c>
    </row>
    <row r="77" spans="1:12" ht="24" x14ac:dyDescent="0.25">
      <c r="A77" s="168">
        <v>2110</v>
      </c>
      <c r="B77" s="65" t="s">
        <v>87</v>
      </c>
      <c r="C77" s="66">
        <f t="shared" si="5"/>
        <v>0</v>
      </c>
      <c r="D77" s="169">
        <f>SUM(D78:D79)</f>
        <v>0</v>
      </c>
      <c r="E77" s="169">
        <f>SUM(E78:E79)</f>
        <v>0</v>
      </c>
      <c r="F77" s="169">
        <f>SUM(F78:F79)</f>
        <v>0</v>
      </c>
      <c r="G77" s="170">
        <f>SUM(G78:G79)</f>
        <v>0</v>
      </c>
      <c r="H77" s="66">
        <f t="shared" si="6"/>
        <v>0</v>
      </c>
      <c r="I77" s="169">
        <f>SUM(I78:I79)</f>
        <v>0</v>
      </c>
      <c r="J77" s="169">
        <f>SUM(J78:J79)</f>
        <v>0</v>
      </c>
      <c r="K77" s="169">
        <f>SUM(K78:K79)</f>
        <v>0</v>
      </c>
      <c r="L77" s="171">
        <f>SUM(L78:L79)</f>
        <v>0</v>
      </c>
    </row>
    <row r="78" spans="1:12" x14ac:dyDescent="0.25">
      <c r="A78" s="44">
        <v>2111</v>
      </c>
      <c r="B78" s="71" t="s">
        <v>88</v>
      </c>
      <c r="C78" s="72">
        <f t="shared" si="5"/>
        <v>0</v>
      </c>
      <c r="D78" s="74"/>
      <c r="E78" s="74"/>
      <c r="F78" s="74"/>
      <c r="G78" s="157"/>
      <c r="H78" s="72">
        <f t="shared" si="6"/>
        <v>0</v>
      </c>
      <c r="I78" s="74"/>
      <c r="J78" s="74"/>
      <c r="K78" s="74"/>
      <c r="L78" s="158"/>
    </row>
    <row r="79" spans="1:12" ht="24" x14ac:dyDescent="0.25">
      <c r="A79" s="44">
        <v>2112</v>
      </c>
      <c r="B79" s="71" t="s">
        <v>89</v>
      </c>
      <c r="C79" s="72">
        <f t="shared" si="5"/>
        <v>0</v>
      </c>
      <c r="D79" s="74"/>
      <c r="E79" s="74"/>
      <c r="F79" s="74"/>
      <c r="G79" s="157"/>
      <c r="H79" s="72">
        <f t="shared" si="6"/>
        <v>0</v>
      </c>
      <c r="I79" s="74"/>
      <c r="J79" s="74"/>
      <c r="K79" s="74"/>
      <c r="L79" s="158"/>
    </row>
    <row r="80" spans="1:12" ht="24" x14ac:dyDescent="0.25">
      <c r="A80" s="159">
        <v>2120</v>
      </c>
      <c r="B80" s="71" t="s">
        <v>90</v>
      </c>
      <c r="C80" s="72">
        <f t="shared" si="5"/>
        <v>0</v>
      </c>
      <c r="D80" s="160">
        <f>SUM(D81:D82)</f>
        <v>0</v>
      </c>
      <c r="E80" s="160">
        <f>SUM(E81:E82)</f>
        <v>0</v>
      </c>
      <c r="F80" s="160">
        <f>SUM(F81:F82)</f>
        <v>0</v>
      </c>
      <c r="G80" s="161">
        <f>SUM(G81:G82)</f>
        <v>0</v>
      </c>
      <c r="H80" s="72">
        <f t="shared" si="6"/>
        <v>0</v>
      </c>
      <c r="I80" s="160">
        <f>SUM(I81:I82)</f>
        <v>0</v>
      </c>
      <c r="J80" s="160">
        <f>SUM(J81:J82)</f>
        <v>0</v>
      </c>
      <c r="K80" s="160">
        <f>SUM(K81:K82)</f>
        <v>0</v>
      </c>
      <c r="L80" s="162">
        <f>SUM(L81:L82)</f>
        <v>0</v>
      </c>
    </row>
    <row r="81" spans="1:12" x14ac:dyDescent="0.25">
      <c r="A81" s="44">
        <v>2121</v>
      </c>
      <c r="B81" s="71" t="s">
        <v>88</v>
      </c>
      <c r="C81" s="72">
        <f t="shared" si="5"/>
        <v>0</v>
      </c>
      <c r="D81" s="74"/>
      <c r="E81" s="74"/>
      <c r="F81" s="74"/>
      <c r="G81" s="157"/>
      <c r="H81" s="72">
        <f t="shared" si="6"/>
        <v>0</v>
      </c>
      <c r="I81" s="74"/>
      <c r="J81" s="74"/>
      <c r="K81" s="74"/>
      <c r="L81" s="158"/>
    </row>
    <row r="82" spans="1:12" ht="24" x14ac:dyDescent="0.25">
      <c r="A82" s="44">
        <v>2122</v>
      </c>
      <c r="B82" s="71" t="s">
        <v>89</v>
      </c>
      <c r="C82" s="72">
        <f t="shared" si="5"/>
        <v>0</v>
      </c>
      <c r="D82" s="74"/>
      <c r="E82" s="74"/>
      <c r="F82" s="74"/>
      <c r="G82" s="157"/>
      <c r="H82" s="72">
        <f t="shared" si="6"/>
        <v>0</v>
      </c>
      <c r="I82" s="74"/>
      <c r="J82" s="74"/>
      <c r="K82" s="74"/>
      <c r="L82" s="158"/>
    </row>
    <row r="83" spans="1:12" x14ac:dyDescent="0.25">
      <c r="A83" s="56">
        <v>2200</v>
      </c>
      <c r="B83" s="147" t="s">
        <v>91</v>
      </c>
      <c r="C83" s="57">
        <f t="shared" si="5"/>
        <v>0</v>
      </c>
      <c r="D83" s="63">
        <f>SUM(D84,D89,D95,D103,D112,D116,D122,D128)</f>
        <v>0</v>
      </c>
      <c r="E83" s="63">
        <f>SUM(E84,E89,E95,E103,E112,E116,E122,E128)</f>
        <v>0</v>
      </c>
      <c r="F83" s="63">
        <f>SUM(F84,F89,F95,F103,F112,F116,F122,F128)</f>
        <v>0</v>
      </c>
      <c r="G83" s="166">
        <f>SUM(G84,G89,G95,G103,G112,G116,G122,G128)</f>
        <v>0</v>
      </c>
      <c r="H83" s="57">
        <f t="shared" si="6"/>
        <v>0</v>
      </c>
      <c r="I83" s="63">
        <f>SUM(I84,I89,I95,I103,I112,I116,I122,I128)</f>
        <v>0</v>
      </c>
      <c r="J83" s="63">
        <f>SUM(J84,J89,J95,J103,J112,J116,J122,J128)</f>
        <v>0</v>
      </c>
      <c r="K83" s="63">
        <f>SUM(K84,K89,K95,K103,K112,K116,K122,K128)</f>
        <v>0</v>
      </c>
      <c r="L83" s="172">
        <f>SUM(L84,L89,L95,L103,L112,L116,L122,L128)</f>
        <v>0</v>
      </c>
    </row>
    <row r="84" spans="1:12" ht="24" x14ac:dyDescent="0.25">
      <c r="A84" s="150">
        <v>2210</v>
      </c>
      <c r="B84" s="112" t="s">
        <v>92</v>
      </c>
      <c r="C84" s="117">
        <f t="shared" si="5"/>
        <v>0</v>
      </c>
      <c r="D84" s="151">
        <f>SUM(D85:D88)</f>
        <v>0</v>
      </c>
      <c r="E84" s="151">
        <f>SUM(E85:E88)</f>
        <v>0</v>
      </c>
      <c r="F84" s="151">
        <f>SUM(F85:F88)</f>
        <v>0</v>
      </c>
      <c r="G84" s="151">
        <f>SUM(G85:G88)</f>
        <v>0</v>
      </c>
      <c r="H84" s="117">
        <f t="shared" si="6"/>
        <v>0</v>
      </c>
      <c r="I84" s="151">
        <f>SUM(I85:I88)</f>
        <v>0</v>
      </c>
      <c r="J84" s="151">
        <f>SUM(J85:J88)</f>
        <v>0</v>
      </c>
      <c r="K84" s="151">
        <f>SUM(K85:K88)</f>
        <v>0</v>
      </c>
      <c r="L84" s="153">
        <f>SUM(L85:L88)</f>
        <v>0</v>
      </c>
    </row>
    <row r="85" spans="1:12" ht="24" x14ac:dyDescent="0.25">
      <c r="A85" s="38">
        <v>2211</v>
      </c>
      <c r="B85" s="65" t="s">
        <v>93</v>
      </c>
      <c r="C85" s="66">
        <f t="shared" si="5"/>
        <v>0</v>
      </c>
      <c r="D85" s="68"/>
      <c r="E85" s="68"/>
      <c r="F85" s="68"/>
      <c r="G85" s="154"/>
      <c r="H85" s="66">
        <f t="shared" si="6"/>
        <v>0</v>
      </c>
      <c r="I85" s="68"/>
      <c r="J85" s="68"/>
      <c r="K85" s="68"/>
      <c r="L85" s="155"/>
    </row>
    <row r="86" spans="1:12" ht="36" x14ac:dyDescent="0.25">
      <c r="A86" s="44">
        <v>2212</v>
      </c>
      <c r="B86" s="71" t="s">
        <v>94</v>
      </c>
      <c r="C86" s="72">
        <f t="shared" si="5"/>
        <v>0</v>
      </c>
      <c r="D86" s="74"/>
      <c r="E86" s="74"/>
      <c r="F86" s="74"/>
      <c r="G86" s="157"/>
      <c r="H86" s="72">
        <f t="shared" si="6"/>
        <v>0</v>
      </c>
      <c r="I86" s="74"/>
      <c r="J86" s="74"/>
      <c r="K86" s="74"/>
      <c r="L86" s="158"/>
    </row>
    <row r="87" spans="1:12" ht="24" x14ac:dyDescent="0.25">
      <c r="A87" s="44">
        <v>2214</v>
      </c>
      <c r="B87" s="71" t="s">
        <v>95</v>
      </c>
      <c r="C87" s="72">
        <f t="shared" si="5"/>
        <v>0</v>
      </c>
      <c r="D87" s="74"/>
      <c r="E87" s="74"/>
      <c r="F87" s="74"/>
      <c r="G87" s="157"/>
      <c r="H87" s="72">
        <f t="shared" si="6"/>
        <v>0</v>
      </c>
      <c r="I87" s="74"/>
      <c r="J87" s="74"/>
      <c r="K87" s="74"/>
      <c r="L87" s="158"/>
    </row>
    <row r="88" spans="1:12" x14ac:dyDescent="0.25">
      <c r="A88" s="44">
        <v>2219</v>
      </c>
      <c r="B88" s="71" t="s">
        <v>96</v>
      </c>
      <c r="C88" s="72">
        <f t="shared" si="5"/>
        <v>0</v>
      </c>
      <c r="D88" s="74"/>
      <c r="E88" s="74"/>
      <c r="F88" s="74"/>
      <c r="G88" s="157"/>
      <c r="H88" s="72">
        <f t="shared" si="6"/>
        <v>0</v>
      </c>
      <c r="I88" s="74"/>
      <c r="J88" s="74"/>
      <c r="K88" s="74"/>
      <c r="L88" s="158"/>
    </row>
    <row r="89" spans="1:12" ht="24" x14ac:dyDescent="0.25">
      <c r="A89" s="159">
        <v>2220</v>
      </c>
      <c r="B89" s="71" t="s">
        <v>97</v>
      </c>
      <c r="C89" s="72">
        <f t="shared" si="5"/>
        <v>0</v>
      </c>
      <c r="D89" s="160">
        <f>SUM(D90:D94)</f>
        <v>0</v>
      </c>
      <c r="E89" s="160">
        <f>SUM(E90:E94)</f>
        <v>0</v>
      </c>
      <c r="F89" s="160">
        <f>SUM(F90:F94)</f>
        <v>0</v>
      </c>
      <c r="G89" s="161">
        <f>SUM(G90:G94)</f>
        <v>0</v>
      </c>
      <c r="H89" s="72">
        <f t="shared" si="6"/>
        <v>0</v>
      </c>
      <c r="I89" s="160">
        <f>SUM(I90:I94)</f>
        <v>0</v>
      </c>
      <c r="J89" s="160">
        <f>SUM(J90:J94)</f>
        <v>0</v>
      </c>
      <c r="K89" s="160">
        <f>SUM(K90:K94)</f>
        <v>0</v>
      </c>
      <c r="L89" s="162">
        <f>SUM(L90:L94)</f>
        <v>0</v>
      </c>
    </row>
    <row r="90" spans="1:12" ht="24" x14ac:dyDescent="0.25">
      <c r="A90" s="44">
        <v>2221</v>
      </c>
      <c r="B90" s="71" t="s">
        <v>98</v>
      </c>
      <c r="C90" s="72">
        <f t="shared" si="5"/>
        <v>0</v>
      </c>
      <c r="D90" s="74"/>
      <c r="E90" s="74"/>
      <c r="F90" s="74"/>
      <c r="G90" s="157"/>
      <c r="H90" s="72">
        <f t="shared" si="6"/>
        <v>0</v>
      </c>
      <c r="I90" s="74"/>
      <c r="J90" s="74"/>
      <c r="K90" s="74"/>
      <c r="L90" s="158"/>
    </row>
    <row r="91" spans="1:12" x14ac:dyDescent="0.25">
      <c r="A91" s="44">
        <v>2222</v>
      </c>
      <c r="B91" s="71" t="s">
        <v>99</v>
      </c>
      <c r="C91" s="72">
        <f t="shared" si="5"/>
        <v>0</v>
      </c>
      <c r="D91" s="74"/>
      <c r="E91" s="74"/>
      <c r="F91" s="74"/>
      <c r="G91" s="157"/>
      <c r="H91" s="72">
        <f t="shared" si="6"/>
        <v>0</v>
      </c>
      <c r="I91" s="74"/>
      <c r="J91" s="74"/>
      <c r="K91" s="74"/>
      <c r="L91" s="158"/>
    </row>
    <row r="92" spans="1:12" x14ac:dyDescent="0.25">
      <c r="A92" s="44">
        <v>2223</v>
      </c>
      <c r="B92" s="71" t="s">
        <v>100</v>
      </c>
      <c r="C92" s="72">
        <f t="shared" si="5"/>
        <v>0</v>
      </c>
      <c r="D92" s="74"/>
      <c r="E92" s="74"/>
      <c r="F92" s="74"/>
      <c r="G92" s="157"/>
      <c r="H92" s="72">
        <f t="shared" si="6"/>
        <v>0</v>
      </c>
      <c r="I92" s="74"/>
      <c r="J92" s="74"/>
      <c r="K92" s="74"/>
      <c r="L92" s="158"/>
    </row>
    <row r="93" spans="1:12" ht="48" x14ac:dyDescent="0.25">
      <c r="A93" s="44">
        <v>2224</v>
      </c>
      <c r="B93" s="71" t="s">
        <v>101</v>
      </c>
      <c r="C93" s="72">
        <f t="shared" si="5"/>
        <v>0</v>
      </c>
      <c r="D93" s="74"/>
      <c r="E93" s="74"/>
      <c r="F93" s="74"/>
      <c r="G93" s="157"/>
      <c r="H93" s="72">
        <f t="shared" si="6"/>
        <v>0</v>
      </c>
      <c r="I93" s="74"/>
      <c r="J93" s="74"/>
      <c r="K93" s="74"/>
      <c r="L93" s="158"/>
    </row>
    <row r="94" spans="1:12" ht="24" x14ac:dyDescent="0.25">
      <c r="A94" s="44">
        <v>2229</v>
      </c>
      <c r="B94" s="71" t="s">
        <v>102</v>
      </c>
      <c r="C94" s="72">
        <f t="shared" si="5"/>
        <v>0</v>
      </c>
      <c r="D94" s="74"/>
      <c r="E94" s="74"/>
      <c r="F94" s="74"/>
      <c r="G94" s="157"/>
      <c r="H94" s="72">
        <f t="shared" si="6"/>
        <v>0</v>
      </c>
      <c r="I94" s="74"/>
      <c r="J94" s="74"/>
      <c r="K94" s="74"/>
      <c r="L94" s="158"/>
    </row>
    <row r="95" spans="1:12" ht="36" x14ac:dyDescent="0.25">
      <c r="A95" s="159">
        <v>2230</v>
      </c>
      <c r="B95" s="71" t="s">
        <v>103</v>
      </c>
      <c r="C95" s="72">
        <f t="shared" si="5"/>
        <v>0</v>
      </c>
      <c r="D95" s="160">
        <f>SUM(D96:D102)</f>
        <v>0</v>
      </c>
      <c r="E95" s="160">
        <f>SUM(E96:E102)</f>
        <v>0</v>
      </c>
      <c r="F95" s="160">
        <f>SUM(F96:F102)</f>
        <v>0</v>
      </c>
      <c r="G95" s="161">
        <f>SUM(G96:G102)</f>
        <v>0</v>
      </c>
      <c r="H95" s="72">
        <f t="shared" si="6"/>
        <v>0</v>
      </c>
      <c r="I95" s="160">
        <f>SUM(I96:I102)</f>
        <v>0</v>
      </c>
      <c r="J95" s="160">
        <f>SUM(J96:J102)</f>
        <v>0</v>
      </c>
      <c r="K95" s="160">
        <f>SUM(K96:K102)</f>
        <v>0</v>
      </c>
      <c r="L95" s="162">
        <f>SUM(L96:L102)</f>
        <v>0</v>
      </c>
    </row>
    <row r="96" spans="1:12" ht="24" x14ac:dyDescent="0.25">
      <c r="A96" s="44">
        <v>2231</v>
      </c>
      <c r="B96" s="71" t="s">
        <v>104</v>
      </c>
      <c r="C96" s="72">
        <f t="shared" si="5"/>
        <v>0</v>
      </c>
      <c r="D96" s="74"/>
      <c r="E96" s="74"/>
      <c r="F96" s="74"/>
      <c r="G96" s="157"/>
      <c r="H96" s="72">
        <f t="shared" si="6"/>
        <v>0</v>
      </c>
      <c r="I96" s="74"/>
      <c r="J96" s="74"/>
      <c r="K96" s="74"/>
      <c r="L96" s="158"/>
    </row>
    <row r="97" spans="1:12" ht="24.75" customHeight="1" x14ac:dyDescent="0.25">
      <c r="A97" s="44">
        <v>2232</v>
      </c>
      <c r="B97" s="71" t="s">
        <v>105</v>
      </c>
      <c r="C97" s="72">
        <f t="shared" si="5"/>
        <v>0</v>
      </c>
      <c r="D97" s="74"/>
      <c r="E97" s="74"/>
      <c r="F97" s="74"/>
      <c r="G97" s="157"/>
      <c r="H97" s="72">
        <f t="shared" si="6"/>
        <v>0</v>
      </c>
      <c r="I97" s="74"/>
      <c r="J97" s="74"/>
      <c r="K97" s="74"/>
      <c r="L97" s="158"/>
    </row>
    <row r="98" spans="1:12" ht="24" x14ac:dyDescent="0.25">
      <c r="A98" s="38">
        <v>2233</v>
      </c>
      <c r="B98" s="65" t="s">
        <v>106</v>
      </c>
      <c r="C98" s="66">
        <f t="shared" si="5"/>
        <v>0</v>
      </c>
      <c r="D98" s="68"/>
      <c r="E98" s="68"/>
      <c r="F98" s="68"/>
      <c r="G98" s="154"/>
      <c r="H98" s="66">
        <f t="shared" si="6"/>
        <v>0</v>
      </c>
      <c r="I98" s="68"/>
      <c r="J98" s="68"/>
      <c r="K98" s="68"/>
      <c r="L98" s="155"/>
    </row>
    <row r="99" spans="1:12" ht="36" x14ac:dyDescent="0.25">
      <c r="A99" s="44">
        <v>2234</v>
      </c>
      <c r="B99" s="71" t="s">
        <v>107</v>
      </c>
      <c r="C99" s="72">
        <f t="shared" si="5"/>
        <v>0</v>
      </c>
      <c r="D99" s="74"/>
      <c r="E99" s="74"/>
      <c r="F99" s="74"/>
      <c r="G99" s="157"/>
      <c r="H99" s="72">
        <f t="shared" si="6"/>
        <v>0</v>
      </c>
      <c r="I99" s="74"/>
      <c r="J99" s="74"/>
      <c r="K99" s="74"/>
      <c r="L99" s="158"/>
    </row>
    <row r="100" spans="1:12" ht="24" x14ac:dyDescent="0.25">
      <c r="A100" s="44">
        <v>2235</v>
      </c>
      <c r="B100" s="71" t="s">
        <v>108</v>
      </c>
      <c r="C100" s="72">
        <f t="shared" si="5"/>
        <v>0</v>
      </c>
      <c r="D100" s="74"/>
      <c r="E100" s="74"/>
      <c r="F100" s="74"/>
      <c r="G100" s="157"/>
      <c r="H100" s="72">
        <f t="shared" si="6"/>
        <v>0</v>
      </c>
      <c r="I100" s="74"/>
      <c r="J100" s="74"/>
      <c r="K100" s="74"/>
      <c r="L100" s="158"/>
    </row>
    <row r="101" spans="1:12" x14ac:dyDescent="0.25">
      <c r="A101" s="44">
        <v>2236</v>
      </c>
      <c r="B101" s="71" t="s">
        <v>109</v>
      </c>
      <c r="C101" s="72">
        <f t="shared" si="5"/>
        <v>0</v>
      </c>
      <c r="D101" s="74"/>
      <c r="E101" s="74"/>
      <c r="F101" s="74"/>
      <c r="G101" s="157"/>
      <c r="H101" s="72">
        <f t="shared" si="6"/>
        <v>0</v>
      </c>
      <c r="I101" s="74"/>
      <c r="J101" s="74"/>
      <c r="K101" s="74"/>
      <c r="L101" s="158"/>
    </row>
    <row r="102" spans="1:12" ht="24" x14ac:dyDescent="0.25">
      <c r="A102" s="44">
        <v>2239</v>
      </c>
      <c r="B102" s="71" t="s">
        <v>110</v>
      </c>
      <c r="C102" s="72">
        <f t="shared" si="5"/>
        <v>0</v>
      </c>
      <c r="D102" s="74"/>
      <c r="E102" s="74"/>
      <c r="F102" s="74"/>
      <c r="G102" s="157"/>
      <c r="H102" s="72">
        <f t="shared" si="6"/>
        <v>0</v>
      </c>
      <c r="I102" s="74"/>
      <c r="J102" s="74"/>
      <c r="K102" s="74"/>
      <c r="L102" s="158"/>
    </row>
    <row r="103" spans="1:12" ht="36" x14ac:dyDescent="0.25">
      <c r="A103" s="159">
        <v>2240</v>
      </c>
      <c r="B103" s="71" t="s">
        <v>111</v>
      </c>
      <c r="C103" s="72">
        <f t="shared" si="5"/>
        <v>0</v>
      </c>
      <c r="D103" s="160">
        <f>SUM(D104:D111)</f>
        <v>0</v>
      </c>
      <c r="E103" s="160">
        <f>SUM(E104:E111)</f>
        <v>0</v>
      </c>
      <c r="F103" s="160">
        <f>SUM(F104:F111)</f>
        <v>0</v>
      </c>
      <c r="G103" s="161">
        <f>SUM(G104:G111)</f>
        <v>0</v>
      </c>
      <c r="H103" s="72">
        <f t="shared" si="6"/>
        <v>0</v>
      </c>
      <c r="I103" s="160">
        <f>SUM(I104:I111)</f>
        <v>0</v>
      </c>
      <c r="J103" s="160">
        <f>SUM(J104:J111)</f>
        <v>0</v>
      </c>
      <c r="K103" s="160">
        <f>SUM(K104:K111)</f>
        <v>0</v>
      </c>
      <c r="L103" s="162">
        <f>SUM(L104:L111)</f>
        <v>0</v>
      </c>
    </row>
    <row r="104" spans="1:12" x14ac:dyDescent="0.25">
      <c r="A104" s="44">
        <v>2241</v>
      </c>
      <c r="B104" s="71" t="s">
        <v>112</v>
      </c>
      <c r="C104" s="72">
        <f t="shared" si="5"/>
        <v>0</v>
      </c>
      <c r="D104" s="74"/>
      <c r="E104" s="74"/>
      <c r="F104" s="74"/>
      <c r="G104" s="157"/>
      <c r="H104" s="72">
        <f t="shared" si="6"/>
        <v>0</v>
      </c>
      <c r="I104" s="74"/>
      <c r="J104" s="74"/>
      <c r="K104" s="74"/>
      <c r="L104" s="158"/>
    </row>
    <row r="105" spans="1:12" ht="24" x14ac:dyDescent="0.25">
      <c r="A105" s="44">
        <v>2242</v>
      </c>
      <c r="B105" s="71" t="s">
        <v>113</v>
      </c>
      <c r="C105" s="72">
        <f t="shared" si="5"/>
        <v>0</v>
      </c>
      <c r="D105" s="74"/>
      <c r="E105" s="74"/>
      <c r="F105" s="74"/>
      <c r="G105" s="157"/>
      <c r="H105" s="72">
        <f t="shared" si="6"/>
        <v>0</v>
      </c>
      <c r="I105" s="74"/>
      <c r="J105" s="74"/>
      <c r="K105" s="74"/>
      <c r="L105" s="158"/>
    </row>
    <row r="106" spans="1:12" ht="24" x14ac:dyDescent="0.25">
      <c r="A106" s="44">
        <v>2243</v>
      </c>
      <c r="B106" s="71" t="s">
        <v>114</v>
      </c>
      <c r="C106" s="72">
        <f t="shared" si="5"/>
        <v>0</v>
      </c>
      <c r="D106" s="74"/>
      <c r="E106" s="74"/>
      <c r="F106" s="74"/>
      <c r="G106" s="157"/>
      <c r="H106" s="72">
        <f t="shared" si="6"/>
        <v>0</v>
      </c>
      <c r="I106" s="74"/>
      <c r="J106" s="74"/>
      <c r="K106" s="74"/>
      <c r="L106" s="158"/>
    </row>
    <row r="107" spans="1:12" x14ac:dyDescent="0.25">
      <c r="A107" s="44">
        <v>2244</v>
      </c>
      <c r="B107" s="71" t="s">
        <v>115</v>
      </c>
      <c r="C107" s="72">
        <f t="shared" si="5"/>
        <v>0</v>
      </c>
      <c r="D107" s="74"/>
      <c r="E107" s="74"/>
      <c r="F107" s="74"/>
      <c r="G107" s="157"/>
      <c r="H107" s="72">
        <f t="shared" si="6"/>
        <v>0</v>
      </c>
      <c r="I107" s="74"/>
      <c r="J107" s="74"/>
      <c r="K107" s="74"/>
      <c r="L107" s="158"/>
    </row>
    <row r="108" spans="1:12" ht="24" x14ac:dyDescent="0.25">
      <c r="A108" s="44">
        <v>2246</v>
      </c>
      <c r="B108" s="71" t="s">
        <v>116</v>
      </c>
      <c r="C108" s="72">
        <f t="shared" si="5"/>
        <v>0</v>
      </c>
      <c r="D108" s="74"/>
      <c r="E108" s="74"/>
      <c r="F108" s="74"/>
      <c r="G108" s="157"/>
      <c r="H108" s="72">
        <f t="shared" si="6"/>
        <v>0</v>
      </c>
      <c r="I108" s="74"/>
      <c r="J108" s="74"/>
      <c r="K108" s="74"/>
      <c r="L108" s="158"/>
    </row>
    <row r="109" spans="1:12" x14ac:dyDescent="0.25">
      <c r="A109" s="44">
        <v>2247</v>
      </c>
      <c r="B109" s="71" t="s">
        <v>117</v>
      </c>
      <c r="C109" s="72">
        <f t="shared" si="5"/>
        <v>0</v>
      </c>
      <c r="D109" s="74"/>
      <c r="E109" s="74"/>
      <c r="F109" s="74"/>
      <c r="G109" s="157"/>
      <c r="H109" s="72">
        <f t="shared" si="6"/>
        <v>0</v>
      </c>
      <c r="I109" s="74"/>
      <c r="J109" s="74"/>
      <c r="K109" s="74"/>
      <c r="L109" s="158"/>
    </row>
    <row r="110" spans="1:12" ht="24" x14ac:dyDescent="0.25">
      <c r="A110" s="44">
        <v>2248</v>
      </c>
      <c r="B110" s="71" t="s">
        <v>118</v>
      </c>
      <c r="C110" s="72">
        <f t="shared" si="5"/>
        <v>0</v>
      </c>
      <c r="D110" s="74"/>
      <c r="E110" s="74"/>
      <c r="F110" s="74"/>
      <c r="G110" s="157"/>
      <c r="H110" s="72">
        <f t="shared" si="6"/>
        <v>0</v>
      </c>
      <c r="I110" s="74"/>
      <c r="J110" s="74"/>
      <c r="K110" s="74"/>
      <c r="L110" s="158"/>
    </row>
    <row r="111" spans="1:12" ht="24" x14ac:dyDescent="0.25">
      <c r="A111" s="44">
        <v>2249</v>
      </c>
      <c r="B111" s="71" t="s">
        <v>119</v>
      </c>
      <c r="C111" s="72">
        <f t="shared" si="5"/>
        <v>0</v>
      </c>
      <c r="D111" s="74"/>
      <c r="E111" s="74"/>
      <c r="F111" s="74"/>
      <c r="G111" s="157"/>
      <c r="H111" s="72">
        <f t="shared" si="6"/>
        <v>0</v>
      </c>
      <c r="I111" s="74"/>
      <c r="J111" s="74"/>
      <c r="K111" s="74"/>
      <c r="L111" s="158"/>
    </row>
    <row r="112" spans="1:12" x14ac:dyDescent="0.25">
      <c r="A112" s="159">
        <v>2250</v>
      </c>
      <c r="B112" s="71" t="s">
        <v>120</v>
      </c>
      <c r="C112" s="72">
        <f t="shared" si="5"/>
        <v>0</v>
      </c>
      <c r="D112" s="160">
        <f>SUM(D113:D115)</f>
        <v>0</v>
      </c>
      <c r="E112" s="160">
        <f>SUM(E113:E115)</f>
        <v>0</v>
      </c>
      <c r="F112" s="160">
        <f>SUM(F113:F115)</f>
        <v>0</v>
      </c>
      <c r="G112" s="173">
        <f>SUM(G113:G115)</f>
        <v>0</v>
      </c>
      <c r="H112" s="72">
        <f t="shared" si="6"/>
        <v>0</v>
      </c>
      <c r="I112" s="160">
        <f>SUM(I113:I115)</f>
        <v>0</v>
      </c>
      <c r="J112" s="160">
        <f>SUM(J113:J115)</f>
        <v>0</v>
      </c>
      <c r="K112" s="160">
        <f>SUM(K113:K115)</f>
        <v>0</v>
      </c>
      <c r="L112" s="162">
        <f>SUM(L113:L115)</f>
        <v>0</v>
      </c>
    </row>
    <row r="113" spans="1:12" x14ac:dyDescent="0.25">
      <c r="A113" s="44">
        <v>2251</v>
      </c>
      <c r="B113" s="71" t="s">
        <v>121</v>
      </c>
      <c r="C113" s="72">
        <f t="shared" si="5"/>
        <v>0</v>
      </c>
      <c r="D113" s="74"/>
      <c r="E113" s="74"/>
      <c r="F113" s="74"/>
      <c r="G113" s="157"/>
      <c r="H113" s="72">
        <f t="shared" si="6"/>
        <v>0</v>
      </c>
      <c r="I113" s="74"/>
      <c r="J113" s="74"/>
      <c r="K113" s="74"/>
      <c r="L113" s="158"/>
    </row>
    <row r="114" spans="1:12" ht="24" x14ac:dyDescent="0.25">
      <c r="A114" s="44">
        <v>2252</v>
      </c>
      <c r="B114" s="71" t="s">
        <v>122</v>
      </c>
      <c r="C114" s="72">
        <f>SUM(D114:G114)</f>
        <v>0</v>
      </c>
      <c r="D114" s="74"/>
      <c r="E114" s="74"/>
      <c r="F114" s="74"/>
      <c r="G114" s="157"/>
      <c r="H114" s="72">
        <f>SUM(I114:L114)</f>
        <v>0</v>
      </c>
      <c r="I114" s="74"/>
      <c r="J114" s="74"/>
      <c r="K114" s="74"/>
      <c r="L114" s="158"/>
    </row>
    <row r="115" spans="1:12" ht="24" x14ac:dyDescent="0.25">
      <c r="A115" s="44">
        <v>2259</v>
      </c>
      <c r="B115" s="71" t="s">
        <v>123</v>
      </c>
      <c r="C115" s="72">
        <f>SUM(D115:G115)</f>
        <v>0</v>
      </c>
      <c r="D115" s="74"/>
      <c r="E115" s="74"/>
      <c r="F115" s="74"/>
      <c r="G115" s="157"/>
      <c r="H115" s="72">
        <f>SUM(I115:L115)</f>
        <v>0</v>
      </c>
      <c r="I115" s="74"/>
      <c r="J115" s="74"/>
      <c r="K115" s="74"/>
      <c r="L115" s="158"/>
    </row>
    <row r="116" spans="1:12" x14ac:dyDescent="0.25">
      <c r="A116" s="159">
        <v>2260</v>
      </c>
      <c r="B116" s="71" t="s">
        <v>124</v>
      </c>
      <c r="C116" s="72">
        <f t="shared" ref="C116:C187" si="7">SUM(D116:G116)</f>
        <v>0</v>
      </c>
      <c r="D116" s="160">
        <f>SUM(D117:D121)</f>
        <v>0</v>
      </c>
      <c r="E116" s="160">
        <f>SUM(E117:E121)</f>
        <v>0</v>
      </c>
      <c r="F116" s="160">
        <f>SUM(F117:F121)</f>
        <v>0</v>
      </c>
      <c r="G116" s="161">
        <f>SUM(G117:G121)</f>
        <v>0</v>
      </c>
      <c r="H116" s="72">
        <f t="shared" ref="H116:H188" si="8">SUM(I116:L116)</f>
        <v>0</v>
      </c>
      <c r="I116" s="160">
        <f>SUM(I117:I121)</f>
        <v>0</v>
      </c>
      <c r="J116" s="160">
        <f>SUM(J117:J121)</f>
        <v>0</v>
      </c>
      <c r="K116" s="160">
        <f>SUM(K117:K121)</f>
        <v>0</v>
      </c>
      <c r="L116" s="162">
        <f>SUM(L117:L121)</f>
        <v>0</v>
      </c>
    </row>
    <row r="117" spans="1:12" x14ac:dyDescent="0.25">
      <c r="A117" s="44">
        <v>2261</v>
      </c>
      <c r="B117" s="71" t="s">
        <v>125</v>
      </c>
      <c r="C117" s="72">
        <f t="shared" si="7"/>
        <v>0</v>
      </c>
      <c r="D117" s="74"/>
      <c r="E117" s="74"/>
      <c r="F117" s="74"/>
      <c r="G117" s="157"/>
      <c r="H117" s="72">
        <f t="shared" si="8"/>
        <v>0</v>
      </c>
      <c r="I117" s="74"/>
      <c r="J117" s="74"/>
      <c r="K117" s="74"/>
      <c r="L117" s="158"/>
    </row>
    <row r="118" spans="1:12" x14ac:dyDescent="0.25">
      <c r="A118" s="44">
        <v>2262</v>
      </c>
      <c r="B118" s="71" t="s">
        <v>126</v>
      </c>
      <c r="C118" s="72">
        <f t="shared" si="7"/>
        <v>0</v>
      </c>
      <c r="D118" s="74"/>
      <c r="E118" s="74"/>
      <c r="F118" s="74"/>
      <c r="G118" s="157"/>
      <c r="H118" s="72">
        <f t="shared" si="8"/>
        <v>0</v>
      </c>
      <c r="I118" s="74"/>
      <c r="J118" s="74"/>
      <c r="K118" s="74"/>
      <c r="L118" s="158"/>
    </row>
    <row r="119" spans="1:12" x14ac:dyDescent="0.25">
      <c r="A119" s="44">
        <v>2263</v>
      </c>
      <c r="B119" s="71" t="s">
        <v>127</v>
      </c>
      <c r="C119" s="72">
        <f t="shared" si="7"/>
        <v>0</v>
      </c>
      <c r="D119" s="74"/>
      <c r="E119" s="74"/>
      <c r="F119" s="74"/>
      <c r="G119" s="157"/>
      <c r="H119" s="72">
        <f t="shared" si="8"/>
        <v>0</v>
      </c>
      <c r="I119" s="74"/>
      <c r="J119" s="74"/>
      <c r="K119" s="74"/>
      <c r="L119" s="158"/>
    </row>
    <row r="120" spans="1:12" ht="24" x14ac:dyDescent="0.25">
      <c r="A120" s="44">
        <v>2264</v>
      </c>
      <c r="B120" s="71" t="s">
        <v>128</v>
      </c>
      <c r="C120" s="72">
        <f t="shared" si="7"/>
        <v>0</v>
      </c>
      <c r="D120" s="74"/>
      <c r="E120" s="74"/>
      <c r="F120" s="74"/>
      <c r="G120" s="157"/>
      <c r="H120" s="72">
        <f t="shared" si="8"/>
        <v>0</v>
      </c>
      <c r="I120" s="74"/>
      <c r="J120" s="74"/>
      <c r="K120" s="74"/>
      <c r="L120" s="158"/>
    </row>
    <row r="121" spans="1:12" x14ac:dyDescent="0.25">
      <c r="A121" s="44">
        <v>2269</v>
      </c>
      <c r="B121" s="71" t="s">
        <v>129</v>
      </c>
      <c r="C121" s="72">
        <f t="shared" si="7"/>
        <v>0</v>
      </c>
      <c r="D121" s="74"/>
      <c r="E121" s="74"/>
      <c r="F121" s="74"/>
      <c r="G121" s="157"/>
      <c r="H121" s="72">
        <f t="shared" si="8"/>
        <v>0</v>
      </c>
      <c r="I121" s="74"/>
      <c r="J121" s="74"/>
      <c r="K121" s="74"/>
      <c r="L121" s="158"/>
    </row>
    <row r="122" spans="1:12" x14ac:dyDescent="0.25">
      <c r="A122" s="159">
        <v>2270</v>
      </c>
      <c r="B122" s="71" t="s">
        <v>130</v>
      </c>
      <c r="C122" s="72">
        <f t="shared" si="7"/>
        <v>0</v>
      </c>
      <c r="D122" s="160">
        <f>SUM(D123:D127)</f>
        <v>0</v>
      </c>
      <c r="E122" s="160">
        <f>SUM(E123:E127)</f>
        <v>0</v>
      </c>
      <c r="F122" s="160">
        <f>SUM(F123:F127)</f>
        <v>0</v>
      </c>
      <c r="G122" s="161">
        <f>SUM(G123:G127)</f>
        <v>0</v>
      </c>
      <c r="H122" s="72">
        <f t="shared" si="8"/>
        <v>0</v>
      </c>
      <c r="I122" s="160">
        <f>SUM(I123:I127)</f>
        <v>0</v>
      </c>
      <c r="J122" s="160">
        <f>SUM(J123:J127)</f>
        <v>0</v>
      </c>
      <c r="K122" s="160">
        <f>SUM(K123:K127)</f>
        <v>0</v>
      </c>
      <c r="L122" s="162">
        <f>SUM(L123:L127)</f>
        <v>0</v>
      </c>
    </row>
    <row r="123" spans="1:12" x14ac:dyDescent="0.25">
      <c r="A123" s="44">
        <v>2272</v>
      </c>
      <c r="B123" s="174" t="s">
        <v>131</v>
      </c>
      <c r="C123" s="72">
        <f t="shared" si="7"/>
        <v>0</v>
      </c>
      <c r="D123" s="74"/>
      <c r="E123" s="74"/>
      <c r="F123" s="74"/>
      <c r="G123" s="157"/>
      <c r="H123" s="72">
        <f t="shared" si="8"/>
        <v>0</v>
      </c>
      <c r="I123" s="74"/>
      <c r="J123" s="74"/>
      <c r="K123" s="74"/>
      <c r="L123" s="158"/>
    </row>
    <row r="124" spans="1:12" ht="24" x14ac:dyDescent="0.25">
      <c r="A124" s="44">
        <v>2274</v>
      </c>
      <c r="B124" s="175" t="s">
        <v>132</v>
      </c>
      <c r="C124" s="72">
        <f t="shared" si="7"/>
        <v>0</v>
      </c>
      <c r="D124" s="74"/>
      <c r="E124" s="74"/>
      <c r="F124" s="74"/>
      <c r="G124" s="157"/>
      <c r="H124" s="72">
        <f t="shared" si="8"/>
        <v>0</v>
      </c>
      <c r="I124" s="74"/>
      <c r="J124" s="74"/>
      <c r="K124" s="74"/>
      <c r="L124" s="158"/>
    </row>
    <row r="125" spans="1:12" ht="24" x14ac:dyDescent="0.25">
      <c r="A125" s="44">
        <v>2275</v>
      </c>
      <c r="B125" s="71" t="s">
        <v>133</v>
      </c>
      <c r="C125" s="72">
        <f t="shared" si="7"/>
        <v>0</v>
      </c>
      <c r="D125" s="74"/>
      <c r="E125" s="74"/>
      <c r="F125" s="74"/>
      <c r="G125" s="157"/>
      <c r="H125" s="72">
        <f t="shared" si="8"/>
        <v>0</v>
      </c>
      <c r="I125" s="74"/>
      <c r="J125" s="74"/>
      <c r="K125" s="74"/>
      <c r="L125" s="158"/>
    </row>
    <row r="126" spans="1:12" ht="36" x14ac:dyDescent="0.25">
      <c r="A126" s="44">
        <v>2276</v>
      </c>
      <c r="B126" s="71" t="s">
        <v>134</v>
      </c>
      <c r="C126" s="72">
        <f t="shared" si="7"/>
        <v>0</v>
      </c>
      <c r="D126" s="74"/>
      <c r="E126" s="74"/>
      <c r="F126" s="74"/>
      <c r="G126" s="157"/>
      <c r="H126" s="72">
        <f t="shared" si="8"/>
        <v>0</v>
      </c>
      <c r="I126" s="74"/>
      <c r="J126" s="74"/>
      <c r="K126" s="74"/>
      <c r="L126" s="158"/>
    </row>
    <row r="127" spans="1:12" ht="24" x14ac:dyDescent="0.25">
      <c r="A127" s="44">
        <v>2279</v>
      </c>
      <c r="B127" s="71" t="s">
        <v>135</v>
      </c>
      <c r="C127" s="72">
        <f t="shared" si="7"/>
        <v>0</v>
      </c>
      <c r="D127" s="74"/>
      <c r="E127" s="74"/>
      <c r="F127" s="74"/>
      <c r="G127" s="157"/>
      <c r="H127" s="72">
        <f t="shared" si="8"/>
        <v>0</v>
      </c>
      <c r="I127" s="74"/>
      <c r="J127" s="74"/>
      <c r="K127" s="74"/>
      <c r="L127" s="158"/>
    </row>
    <row r="128" spans="1:12" ht="24" x14ac:dyDescent="0.25">
      <c r="A128" s="168">
        <v>2280</v>
      </c>
      <c r="B128" s="65" t="s">
        <v>136</v>
      </c>
      <c r="C128" s="66">
        <f t="shared" ref="C128:L128" si="9">SUM(C129)</f>
        <v>0</v>
      </c>
      <c r="D128" s="169">
        <f t="shared" si="9"/>
        <v>0</v>
      </c>
      <c r="E128" s="169">
        <f t="shared" si="9"/>
        <v>0</v>
      </c>
      <c r="F128" s="169">
        <f t="shared" si="9"/>
        <v>0</v>
      </c>
      <c r="G128" s="169">
        <f t="shared" si="9"/>
        <v>0</v>
      </c>
      <c r="H128" s="66">
        <f t="shared" si="9"/>
        <v>0</v>
      </c>
      <c r="I128" s="169">
        <f t="shared" si="9"/>
        <v>0</v>
      </c>
      <c r="J128" s="169">
        <f t="shared" si="9"/>
        <v>0</v>
      </c>
      <c r="K128" s="169">
        <f t="shared" si="9"/>
        <v>0</v>
      </c>
      <c r="L128" s="176">
        <f t="shared" si="9"/>
        <v>0</v>
      </c>
    </row>
    <row r="129" spans="1:12" ht="24" x14ac:dyDescent="0.25">
      <c r="A129" s="44">
        <v>2283</v>
      </c>
      <c r="B129" s="71" t="s">
        <v>137</v>
      </c>
      <c r="C129" s="72">
        <f>SUM(D129:G129)</f>
        <v>0</v>
      </c>
      <c r="D129" s="74"/>
      <c r="E129" s="74"/>
      <c r="F129" s="74"/>
      <c r="G129" s="157"/>
      <c r="H129" s="72">
        <f>SUM(I129:L129)</f>
        <v>0</v>
      </c>
      <c r="I129" s="74"/>
      <c r="J129" s="74"/>
      <c r="K129" s="74"/>
      <c r="L129" s="158"/>
    </row>
    <row r="130" spans="1:12" ht="38.25" customHeight="1" x14ac:dyDescent="0.25">
      <c r="A130" s="56">
        <v>2300</v>
      </c>
      <c r="B130" s="147" t="s">
        <v>138</v>
      </c>
      <c r="C130" s="57">
        <f t="shared" si="7"/>
        <v>75259</v>
      </c>
      <c r="D130" s="63">
        <f>SUM(D131,D136,D140,D141,D144,D151,D159,D160,D163)</f>
        <v>75259</v>
      </c>
      <c r="E130" s="63">
        <f>SUM(E131,E136,E140,E141,E144,E151,E159,E160,E163)</f>
        <v>0</v>
      </c>
      <c r="F130" s="63">
        <f>SUM(F131,F136,F140,F141,F144,F151,F159,F160,F163)</f>
        <v>0</v>
      </c>
      <c r="G130" s="166">
        <f>SUM(G131,G136,G140,G141,G144,G151,G159,G160,G163)</f>
        <v>0</v>
      </c>
      <c r="H130" s="57">
        <f t="shared" si="8"/>
        <v>86548</v>
      </c>
      <c r="I130" s="63">
        <f>SUM(I131,I136,I140,I141,I144,I151,I159,I160,I163)</f>
        <v>86548</v>
      </c>
      <c r="J130" s="63">
        <f>SUM(J131,J136,J140,J141,J144,J151,J159,J160,J163)</f>
        <v>0</v>
      </c>
      <c r="K130" s="63">
        <f>SUM(K131,K136,K140,K141,K144,K151,K159,K160,K163)</f>
        <v>0</v>
      </c>
      <c r="L130" s="167">
        <f>SUM(L131,L136,L140,L141,L144,L151,L159,L160,L163)</f>
        <v>0</v>
      </c>
    </row>
    <row r="131" spans="1:12" ht="24" x14ac:dyDescent="0.25">
      <c r="A131" s="168">
        <v>2310</v>
      </c>
      <c r="B131" s="65" t="s">
        <v>139</v>
      </c>
      <c r="C131" s="66">
        <f t="shared" si="7"/>
        <v>0</v>
      </c>
      <c r="D131" s="169">
        <f>SUM(D132:D135)</f>
        <v>0</v>
      </c>
      <c r="E131" s="169">
        <f t="shared" ref="E131:L131" si="10">SUM(E132:E135)</f>
        <v>0</v>
      </c>
      <c r="F131" s="169">
        <f t="shared" si="10"/>
        <v>0</v>
      </c>
      <c r="G131" s="170">
        <f t="shared" si="10"/>
        <v>0</v>
      </c>
      <c r="H131" s="66">
        <f t="shared" si="8"/>
        <v>0</v>
      </c>
      <c r="I131" s="169">
        <f t="shared" si="10"/>
        <v>0</v>
      </c>
      <c r="J131" s="169">
        <f t="shared" si="10"/>
        <v>0</v>
      </c>
      <c r="K131" s="169">
        <f t="shared" si="10"/>
        <v>0</v>
      </c>
      <c r="L131" s="171">
        <f t="shared" si="10"/>
        <v>0</v>
      </c>
    </row>
    <row r="132" spans="1:12" x14ac:dyDescent="0.25">
      <c r="A132" s="44">
        <v>2311</v>
      </c>
      <c r="B132" s="71" t="s">
        <v>140</v>
      </c>
      <c r="C132" s="72">
        <f t="shared" si="7"/>
        <v>0</v>
      </c>
      <c r="D132" s="74"/>
      <c r="E132" s="74"/>
      <c r="F132" s="74"/>
      <c r="G132" s="157"/>
      <c r="H132" s="72">
        <f t="shared" si="8"/>
        <v>0</v>
      </c>
      <c r="I132" s="74"/>
      <c r="J132" s="74"/>
      <c r="K132" s="74"/>
      <c r="L132" s="158"/>
    </row>
    <row r="133" spans="1:12" x14ac:dyDescent="0.25">
      <c r="A133" s="44">
        <v>2312</v>
      </c>
      <c r="B133" s="71" t="s">
        <v>141</v>
      </c>
      <c r="C133" s="72">
        <f t="shared" si="7"/>
        <v>0</v>
      </c>
      <c r="D133" s="74"/>
      <c r="E133" s="74"/>
      <c r="F133" s="74"/>
      <c r="G133" s="157"/>
      <c r="H133" s="72">
        <f t="shared" si="8"/>
        <v>0</v>
      </c>
      <c r="I133" s="74"/>
      <c r="J133" s="74"/>
      <c r="K133" s="74"/>
      <c r="L133" s="158"/>
    </row>
    <row r="134" spans="1:12" x14ac:dyDescent="0.25">
      <c r="A134" s="44">
        <v>2313</v>
      </c>
      <c r="B134" s="71" t="s">
        <v>142</v>
      </c>
      <c r="C134" s="72">
        <f t="shared" si="7"/>
        <v>0</v>
      </c>
      <c r="D134" s="74"/>
      <c r="E134" s="74"/>
      <c r="F134" s="74"/>
      <c r="G134" s="157"/>
      <c r="H134" s="72">
        <f t="shared" si="8"/>
        <v>0</v>
      </c>
      <c r="I134" s="74"/>
      <c r="J134" s="74"/>
      <c r="K134" s="74"/>
      <c r="L134" s="158"/>
    </row>
    <row r="135" spans="1:12" ht="36" customHeight="1" x14ac:dyDescent="0.25">
      <c r="A135" s="44">
        <v>2314</v>
      </c>
      <c r="B135" s="71" t="s">
        <v>143</v>
      </c>
      <c r="C135" s="72">
        <f t="shared" si="7"/>
        <v>0</v>
      </c>
      <c r="D135" s="74"/>
      <c r="E135" s="74"/>
      <c r="F135" s="74"/>
      <c r="G135" s="157"/>
      <c r="H135" s="72">
        <f t="shared" si="8"/>
        <v>0</v>
      </c>
      <c r="I135" s="74"/>
      <c r="J135" s="74"/>
      <c r="K135" s="74"/>
      <c r="L135" s="158"/>
    </row>
    <row r="136" spans="1:12" x14ac:dyDescent="0.25">
      <c r="A136" s="159">
        <v>2320</v>
      </c>
      <c r="B136" s="71" t="s">
        <v>144</v>
      </c>
      <c r="C136" s="72">
        <f t="shared" si="7"/>
        <v>0</v>
      </c>
      <c r="D136" s="160">
        <f>SUM(D137:D139)</f>
        <v>0</v>
      </c>
      <c r="E136" s="160">
        <f>SUM(E137:E139)</f>
        <v>0</v>
      </c>
      <c r="F136" s="160">
        <f>SUM(F137:F139)</f>
        <v>0</v>
      </c>
      <c r="G136" s="161">
        <f>SUM(G137:G139)</f>
        <v>0</v>
      </c>
      <c r="H136" s="72">
        <f t="shared" si="8"/>
        <v>0</v>
      </c>
      <c r="I136" s="160">
        <f>SUM(I137:I139)</f>
        <v>0</v>
      </c>
      <c r="J136" s="160">
        <f>SUM(J137:J139)</f>
        <v>0</v>
      </c>
      <c r="K136" s="160">
        <f>SUM(K137:K139)</f>
        <v>0</v>
      </c>
      <c r="L136" s="162">
        <f>SUM(L137:L139)</f>
        <v>0</v>
      </c>
    </row>
    <row r="137" spans="1:12" x14ac:dyDescent="0.25">
      <c r="A137" s="44">
        <v>2321</v>
      </c>
      <c r="B137" s="71" t="s">
        <v>145</v>
      </c>
      <c r="C137" s="72">
        <f t="shared" si="7"/>
        <v>0</v>
      </c>
      <c r="D137" s="74"/>
      <c r="E137" s="74"/>
      <c r="F137" s="74"/>
      <c r="G137" s="157"/>
      <c r="H137" s="72">
        <f t="shared" si="8"/>
        <v>0</v>
      </c>
      <c r="I137" s="74"/>
      <c r="J137" s="74"/>
      <c r="K137" s="74"/>
      <c r="L137" s="158"/>
    </row>
    <row r="138" spans="1:12" x14ac:dyDescent="0.25">
      <c r="A138" s="44">
        <v>2322</v>
      </c>
      <c r="B138" s="71" t="s">
        <v>146</v>
      </c>
      <c r="C138" s="72">
        <f t="shared" si="7"/>
        <v>0</v>
      </c>
      <c r="D138" s="74"/>
      <c r="E138" s="74"/>
      <c r="F138" s="74"/>
      <c r="G138" s="157"/>
      <c r="H138" s="72">
        <f t="shared" si="8"/>
        <v>0</v>
      </c>
      <c r="I138" s="74"/>
      <c r="J138" s="74"/>
      <c r="K138" s="74"/>
      <c r="L138" s="158"/>
    </row>
    <row r="139" spans="1:12" ht="10.5" customHeight="1" x14ac:dyDescent="0.25">
      <c r="A139" s="44">
        <v>2329</v>
      </c>
      <c r="B139" s="71" t="s">
        <v>147</v>
      </c>
      <c r="C139" s="72">
        <f t="shared" si="7"/>
        <v>0</v>
      </c>
      <c r="D139" s="74"/>
      <c r="E139" s="74"/>
      <c r="F139" s="74"/>
      <c r="G139" s="157"/>
      <c r="H139" s="72">
        <f t="shared" si="8"/>
        <v>0</v>
      </c>
      <c r="I139" s="74"/>
      <c r="J139" s="74"/>
      <c r="K139" s="74"/>
      <c r="L139" s="158"/>
    </row>
    <row r="140" spans="1:12" x14ac:dyDescent="0.25">
      <c r="A140" s="159">
        <v>2330</v>
      </c>
      <c r="B140" s="71" t="s">
        <v>148</v>
      </c>
      <c r="C140" s="72">
        <f t="shared" si="7"/>
        <v>0</v>
      </c>
      <c r="D140" s="74"/>
      <c r="E140" s="74"/>
      <c r="F140" s="74"/>
      <c r="G140" s="157"/>
      <c r="H140" s="72">
        <f t="shared" si="8"/>
        <v>0</v>
      </c>
      <c r="I140" s="74"/>
      <c r="J140" s="74"/>
      <c r="K140" s="74"/>
      <c r="L140" s="158"/>
    </row>
    <row r="141" spans="1:12" ht="48" x14ac:dyDescent="0.25">
      <c r="A141" s="159">
        <v>2340</v>
      </c>
      <c r="B141" s="71" t="s">
        <v>149</v>
      </c>
      <c r="C141" s="72">
        <f t="shared" si="7"/>
        <v>0</v>
      </c>
      <c r="D141" s="160">
        <f>SUM(D142:D143)</f>
        <v>0</v>
      </c>
      <c r="E141" s="160">
        <f>SUM(E142:E143)</f>
        <v>0</v>
      </c>
      <c r="F141" s="160">
        <f>SUM(F142:F143)</f>
        <v>0</v>
      </c>
      <c r="G141" s="161">
        <f>SUM(G142:G143)</f>
        <v>0</v>
      </c>
      <c r="H141" s="72">
        <f t="shared" si="8"/>
        <v>0</v>
      </c>
      <c r="I141" s="160">
        <f>SUM(I142:I143)</f>
        <v>0</v>
      </c>
      <c r="J141" s="160">
        <f>SUM(J142:J143)</f>
        <v>0</v>
      </c>
      <c r="K141" s="160">
        <f>SUM(K142:K143)</f>
        <v>0</v>
      </c>
      <c r="L141" s="162">
        <f>SUM(L142:L143)</f>
        <v>0</v>
      </c>
    </row>
    <row r="142" spans="1:12" x14ac:dyDescent="0.25">
      <c r="A142" s="44">
        <v>2341</v>
      </c>
      <c r="B142" s="71" t="s">
        <v>150</v>
      </c>
      <c r="C142" s="72">
        <f t="shared" si="7"/>
        <v>0</v>
      </c>
      <c r="D142" s="74"/>
      <c r="E142" s="74"/>
      <c r="F142" s="74"/>
      <c r="G142" s="157"/>
      <c r="H142" s="72">
        <f t="shared" si="8"/>
        <v>0</v>
      </c>
      <c r="I142" s="74"/>
      <c r="J142" s="74"/>
      <c r="K142" s="74"/>
      <c r="L142" s="158"/>
    </row>
    <row r="143" spans="1:12" ht="24" x14ac:dyDescent="0.25">
      <c r="A143" s="44">
        <v>2344</v>
      </c>
      <c r="B143" s="71" t="s">
        <v>151</v>
      </c>
      <c r="C143" s="72">
        <f t="shared" si="7"/>
        <v>0</v>
      </c>
      <c r="D143" s="74"/>
      <c r="E143" s="74"/>
      <c r="F143" s="74"/>
      <c r="G143" s="157"/>
      <c r="H143" s="72">
        <f t="shared" si="8"/>
        <v>0</v>
      </c>
      <c r="I143" s="74"/>
      <c r="J143" s="74"/>
      <c r="K143" s="74"/>
      <c r="L143" s="158"/>
    </row>
    <row r="144" spans="1:12" ht="24" x14ac:dyDescent="0.25">
      <c r="A144" s="150">
        <v>2350</v>
      </c>
      <c r="B144" s="112" t="s">
        <v>152</v>
      </c>
      <c r="C144" s="117">
        <f t="shared" si="7"/>
        <v>0</v>
      </c>
      <c r="D144" s="151">
        <f>SUM(D145:D150)</f>
        <v>0</v>
      </c>
      <c r="E144" s="151">
        <f>SUM(E145:E150)</f>
        <v>0</v>
      </c>
      <c r="F144" s="151">
        <f>SUM(F145:F150)</f>
        <v>0</v>
      </c>
      <c r="G144" s="152">
        <f>SUM(G145:G150)</f>
        <v>0</v>
      </c>
      <c r="H144" s="117">
        <f t="shared" si="8"/>
        <v>0</v>
      </c>
      <c r="I144" s="151">
        <f>SUM(I145:I150)</f>
        <v>0</v>
      </c>
      <c r="J144" s="151">
        <f>SUM(J145:J150)</f>
        <v>0</v>
      </c>
      <c r="K144" s="151">
        <f>SUM(K145:K150)</f>
        <v>0</v>
      </c>
      <c r="L144" s="153">
        <f>SUM(L145:L150)</f>
        <v>0</v>
      </c>
    </row>
    <row r="145" spans="1:12" x14ac:dyDescent="0.25">
      <c r="A145" s="38">
        <v>2351</v>
      </c>
      <c r="B145" s="65" t="s">
        <v>153</v>
      </c>
      <c r="C145" s="66">
        <f t="shared" si="7"/>
        <v>0</v>
      </c>
      <c r="D145" s="68"/>
      <c r="E145" s="68"/>
      <c r="F145" s="68"/>
      <c r="G145" s="154"/>
      <c r="H145" s="66">
        <f t="shared" si="8"/>
        <v>0</v>
      </c>
      <c r="I145" s="68"/>
      <c r="J145" s="68"/>
      <c r="K145" s="68"/>
      <c r="L145" s="155"/>
    </row>
    <row r="146" spans="1:12" x14ac:dyDescent="0.25">
      <c r="A146" s="44">
        <v>2352</v>
      </c>
      <c r="B146" s="71" t="s">
        <v>154</v>
      </c>
      <c r="C146" s="72">
        <f t="shared" si="7"/>
        <v>0</v>
      </c>
      <c r="D146" s="74"/>
      <c r="E146" s="74"/>
      <c r="F146" s="74"/>
      <c r="G146" s="157"/>
      <c r="H146" s="72">
        <f t="shared" si="8"/>
        <v>0</v>
      </c>
      <c r="I146" s="74"/>
      <c r="J146" s="74"/>
      <c r="K146" s="74"/>
      <c r="L146" s="158"/>
    </row>
    <row r="147" spans="1:12" ht="24" x14ac:dyDescent="0.25">
      <c r="A147" s="44">
        <v>2353</v>
      </c>
      <c r="B147" s="71" t="s">
        <v>155</v>
      </c>
      <c r="C147" s="72">
        <f t="shared" si="7"/>
        <v>0</v>
      </c>
      <c r="D147" s="74"/>
      <c r="E147" s="74"/>
      <c r="F147" s="74"/>
      <c r="G147" s="157"/>
      <c r="H147" s="72">
        <f t="shared" si="8"/>
        <v>0</v>
      </c>
      <c r="I147" s="74"/>
      <c r="J147" s="74"/>
      <c r="K147" s="74"/>
      <c r="L147" s="158"/>
    </row>
    <row r="148" spans="1:12" ht="24" x14ac:dyDescent="0.25">
      <c r="A148" s="44">
        <v>2354</v>
      </c>
      <c r="B148" s="71" t="s">
        <v>156</v>
      </c>
      <c r="C148" s="72">
        <f t="shared" si="7"/>
        <v>0</v>
      </c>
      <c r="D148" s="74"/>
      <c r="E148" s="74"/>
      <c r="F148" s="74"/>
      <c r="G148" s="157"/>
      <c r="H148" s="72">
        <f t="shared" si="8"/>
        <v>0</v>
      </c>
      <c r="I148" s="74"/>
      <c r="J148" s="74"/>
      <c r="K148" s="74"/>
      <c r="L148" s="158"/>
    </row>
    <row r="149" spans="1:12" ht="24" x14ac:dyDescent="0.25">
      <c r="A149" s="44">
        <v>2355</v>
      </c>
      <c r="B149" s="71" t="s">
        <v>157</v>
      </c>
      <c r="C149" s="72">
        <f t="shared" si="7"/>
        <v>0</v>
      </c>
      <c r="D149" s="74"/>
      <c r="E149" s="74"/>
      <c r="F149" s="74"/>
      <c r="G149" s="157"/>
      <c r="H149" s="72">
        <f t="shared" si="8"/>
        <v>0</v>
      </c>
      <c r="I149" s="74"/>
      <c r="J149" s="74"/>
      <c r="K149" s="74"/>
      <c r="L149" s="158"/>
    </row>
    <row r="150" spans="1:12" ht="24" x14ac:dyDescent="0.25">
      <c r="A150" s="44">
        <v>2359</v>
      </c>
      <c r="B150" s="71" t="s">
        <v>158</v>
      </c>
      <c r="C150" s="72">
        <f t="shared" si="7"/>
        <v>0</v>
      </c>
      <c r="D150" s="74"/>
      <c r="E150" s="74"/>
      <c r="F150" s="74"/>
      <c r="G150" s="157"/>
      <c r="H150" s="72">
        <f t="shared" si="8"/>
        <v>0</v>
      </c>
      <c r="I150" s="74"/>
      <c r="J150" s="74"/>
      <c r="K150" s="74"/>
      <c r="L150" s="158"/>
    </row>
    <row r="151" spans="1:12" ht="24.75" customHeight="1" x14ac:dyDescent="0.25">
      <c r="A151" s="159">
        <v>2360</v>
      </c>
      <c r="B151" s="71" t="s">
        <v>159</v>
      </c>
      <c r="C151" s="72">
        <f t="shared" si="7"/>
        <v>75259</v>
      </c>
      <c r="D151" s="160">
        <f>SUM(D152:D158)</f>
        <v>75259</v>
      </c>
      <c r="E151" s="160">
        <f>SUM(E152:E158)</f>
        <v>0</v>
      </c>
      <c r="F151" s="160">
        <f>SUM(F152:F158)</f>
        <v>0</v>
      </c>
      <c r="G151" s="161">
        <f>SUM(G152:G158)</f>
        <v>0</v>
      </c>
      <c r="H151" s="72">
        <f t="shared" si="8"/>
        <v>86548</v>
      </c>
      <c r="I151" s="160">
        <f>SUM(I152:I158)</f>
        <v>86548</v>
      </c>
      <c r="J151" s="160">
        <f>SUM(J152:J158)</f>
        <v>0</v>
      </c>
      <c r="K151" s="160">
        <f>SUM(K152:K158)</f>
        <v>0</v>
      </c>
      <c r="L151" s="162">
        <f>SUM(L152:L158)</f>
        <v>0</v>
      </c>
    </row>
    <row r="152" spans="1:12" x14ac:dyDescent="0.25">
      <c r="A152" s="43">
        <v>2361</v>
      </c>
      <c r="B152" s="71" t="s">
        <v>160</v>
      </c>
      <c r="C152" s="72">
        <f t="shared" si="7"/>
        <v>0</v>
      </c>
      <c r="D152" s="74"/>
      <c r="E152" s="74"/>
      <c r="F152" s="74"/>
      <c r="G152" s="157"/>
      <c r="H152" s="72">
        <f t="shared" si="8"/>
        <v>0</v>
      </c>
      <c r="I152" s="74"/>
      <c r="J152" s="74"/>
      <c r="K152" s="74"/>
      <c r="L152" s="158"/>
    </row>
    <row r="153" spans="1:12" ht="24" x14ac:dyDescent="0.25">
      <c r="A153" s="43">
        <v>2362</v>
      </c>
      <c r="B153" s="71" t="s">
        <v>161</v>
      </c>
      <c r="C153" s="72">
        <f t="shared" si="7"/>
        <v>0</v>
      </c>
      <c r="D153" s="74"/>
      <c r="E153" s="74"/>
      <c r="F153" s="74"/>
      <c r="G153" s="157"/>
      <c r="H153" s="72">
        <f t="shared" si="8"/>
        <v>0</v>
      </c>
      <c r="I153" s="74"/>
      <c r="J153" s="74"/>
      <c r="K153" s="74"/>
      <c r="L153" s="158"/>
    </row>
    <row r="154" spans="1:12" x14ac:dyDescent="0.25">
      <c r="A154" s="43">
        <v>2363</v>
      </c>
      <c r="B154" s="71" t="s">
        <v>162</v>
      </c>
      <c r="C154" s="72">
        <f t="shared" si="7"/>
        <v>75259</v>
      </c>
      <c r="D154" s="74">
        <v>75259</v>
      </c>
      <c r="E154" s="74"/>
      <c r="F154" s="74"/>
      <c r="G154" s="157"/>
      <c r="H154" s="72">
        <f t="shared" si="8"/>
        <v>86548</v>
      </c>
      <c r="I154" s="74">
        <v>86548</v>
      </c>
      <c r="J154" s="74"/>
      <c r="K154" s="74"/>
      <c r="L154" s="158"/>
    </row>
    <row r="155" spans="1:12" x14ac:dyDescent="0.25">
      <c r="A155" s="43">
        <v>2364</v>
      </c>
      <c r="B155" s="71" t="s">
        <v>163</v>
      </c>
      <c r="C155" s="72">
        <f t="shared" si="7"/>
        <v>0</v>
      </c>
      <c r="D155" s="74"/>
      <c r="E155" s="74"/>
      <c r="F155" s="74"/>
      <c r="G155" s="157"/>
      <c r="H155" s="72">
        <f t="shared" si="8"/>
        <v>0</v>
      </c>
      <c r="I155" s="74"/>
      <c r="J155" s="74"/>
      <c r="K155" s="74"/>
      <c r="L155" s="158"/>
    </row>
    <row r="156" spans="1:12" ht="12.75" customHeight="1" x14ac:dyDescent="0.25">
      <c r="A156" s="43">
        <v>2365</v>
      </c>
      <c r="B156" s="71" t="s">
        <v>164</v>
      </c>
      <c r="C156" s="72">
        <f t="shared" si="7"/>
        <v>0</v>
      </c>
      <c r="D156" s="74"/>
      <c r="E156" s="74"/>
      <c r="F156" s="74"/>
      <c r="G156" s="157"/>
      <c r="H156" s="72">
        <f t="shared" si="8"/>
        <v>0</v>
      </c>
      <c r="I156" s="74"/>
      <c r="J156" s="74"/>
      <c r="K156" s="74"/>
      <c r="L156" s="158"/>
    </row>
    <row r="157" spans="1:12" ht="36" x14ac:dyDescent="0.25">
      <c r="A157" s="43">
        <v>2366</v>
      </c>
      <c r="B157" s="71" t="s">
        <v>165</v>
      </c>
      <c r="C157" s="72">
        <f t="shared" si="7"/>
        <v>0</v>
      </c>
      <c r="D157" s="74"/>
      <c r="E157" s="74"/>
      <c r="F157" s="74"/>
      <c r="G157" s="157"/>
      <c r="H157" s="72">
        <f t="shared" si="8"/>
        <v>0</v>
      </c>
      <c r="I157" s="74"/>
      <c r="J157" s="74"/>
      <c r="K157" s="74"/>
      <c r="L157" s="158"/>
    </row>
    <row r="158" spans="1:12" ht="48" x14ac:dyDescent="0.25">
      <c r="A158" s="43">
        <v>2369</v>
      </c>
      <c r="B158" s="71" t="s">
        <v>166</v>
      </c>
      <c r="C158" s="72">
        <f t="shared" si="7"/>
        <v>0</v>
      </c>
      <c r="D158" s="74"/>
      <c r="E158" s="74"/>
      <c r="F158" s="74"/>
      <c r="G158" s="157"/>
      <c r="H158" s="72">
        <f t="shared" si="8"/>
        <v>0</v>
      </c>
      <c r="I158" s="74"/>
      <c r="J158" s="74"/>
      <c r="K158" s="74"/>
      <c r="L158" s="158"/>
    </row>
    <row r="159" spans="1:12" x14ac:dyDescent="0.25">
      <c r="A159" s="150">
        <v>2370</v>
      </c>
      <c r="B159" s="112" t="s">
        <v>167</v>
      </c>
      <c r="C159" s="117">
        <f t="shared" si="7"/>
        <v>0</v>
      </c>
      <c r="D159" s="163"/>
      <c r="E159" s="163"/>
      <c r="F159" s="163"/>
      <c r="G159" s="164"/>
      <c r="H159" s="117">
        <f t="shared" si="8"/>
        <v>0</v>
      </c>
      <c r="I159" s="163"/>
      <c r="J159" s="163"/>
      <c r="K159" s="163"/>
      <c r="L159" s="165"/>
    </row>
    <row r="160" spans="1:12" x14ac:dyDescent="0.25">
      <c r="A160" s="150">
        <v>2380</v>
      </c>
      <c r="B160" s="112" t="s">
        <v>168</v>
      </c>
      <c r="C160" s="117">
        <f t="shared" si="7"/>
        <v>0</v>
      </c>
      <c r="D160" s="151">
        <f>SUM(D161:D162)</f>
        <v>0</v>
      </c>
      <c r="E160" s="151">
        <f>SUM(E161:E162)</f>
        <v>0</v>
      </c>
      <c r="F160" s="151">
        <f>SUM(F161:F162)</f>
        <v>0</v>
      </c>
      <c r="G160" s="152">
        <f>SUM(G161:G162)</f>
        <v>0</v>
      </c>
      <c r="H160" s="117">
        <f t="shared" si="8"/>
        <v>0</v>
      </c>
      <c r="I160" s="151">
        <f>SUM(I161:I162)</f>
        <v>0</v>
      </c>
      <c r="J160" s="151">
        <f>SUM(J161:J162)</f>
        <v>0</v>
      </c>
      <c r="K160" s="151">
        <f>SUM(K161:K162)</f>
        <v>0</v>
      </c>
      <c r="L160" s="153">
        <f>SUM(L161:L162)</f>
        <v>0</v>
      </c>
    </row>
    <row r="161" spans="1:12" x14ac:dyDescent="0.25">
      <c r="A161" s="37">
        <v>2381</v>
      </c>
      <c r="B161" s="65" t="s">
        <v>169</v>
      </c>
      <c r="C161" s="66">
        <f t="shared" si="7"/>
        <v>0</v>
      </c>
      <c r="D161" s="68"/>
      <c r="E161" s="68"/>
      <c r="F161" s="68"/>
      <c r="G161" s="154"/>
      <c r="H161" s="66">
        <f t="shared" si="8"/>
        <v>0</v>
      </c>
      <c r="I161" s="68"/>
      <c r="J161" s="68"/>
      <c r="K161" s="68"/>
      <c r="L161" s="155"/>
    </row>
    <row r="162" spans="1:12" ht="24" x14ac:dyDescent="0.25">
      <c r="A162" s="43">
        <v>2389</v>
      </c>
      <c r="B162" s="71" t="s">
        <v>170</v>
      </c>
      <c r="C162" s="72">
        <f t="shared" si="7"/>
        <v>0</v>
      </c>
      <c r="D162" s="74"/>
      <c r="E162" s="74"/>
      <c r="F162" s="74"/>
      <c r="G162" s="157"/>
      <c r="H162" s="72">
        <f t="shared" si="8"/>
        <v>0</v>
      </c>
      <c r="I162" s="74"/>
      <c r="J162" s="74"/>
      <c r="K162" s="74"/>
      <c r="L162" s="158"/>
    </row>
    <row r="163" spans="1:12" x14ac:dyDescent="0.25">
      <c r="A163" s="150">
        <v>2390</v>
      </c>
      <c r="B163" s="112" t="s">
        <v>171</v>
      </c>
      <c r="C163" s="117">
        <f t="shared" si="7"/>
        <v>0</v>
      </c>
      <c r="D163" s="163"/>
      <c r="E163" s="163"/>
      <c r="F163" s="163"/>
      <c r="G163" s="164"/>
      <c r="H163" s="117">
        <f t="shared" si="8"/>
        <v>0</v>
      </c>
      <c r="I163" s="163"/>
      <c r="J163" s="163"/>
      <c r="K163" s="163"/>
      <c r="L163" s="165"/>
    </row>
    <row r="164" spans="1:12" x14ac:dyDescent="0.25">
      <c r="A164" s="56">
        <v>2400</v>
      </c>
      <c r="B164" s="147" t="s">
        <v>172</v>
      </c>
      <c r="C164" s="57">
        <f t="shared" si="7"/>
        <v>0</v>
      </c>
      <c r="D164" s="177"/>
      <c r="E164" s="177"/>
      <c r="F164" s="177"/>
      <c r="G164" s="178"/>
      <c r="H164" s="57">
        <f t="shared" si="8"/>
        <v>0</v>
      </c>
      <c r="I164" s="177"/>
      <c r="J164" s="177"/>
      <c r="K164" s="177"/>
      <c r="L164" s="179"/>
    </row>
    <row r="165" spans="1:12" ht="24" x14ac:dyDescent="0.25">
      <c r="A165" s="56">
        <v>2500</v>
      </c>
      <c r="B165" s="147" t="s">
        <v>173</v>
      </c>
      <c r="C165" s="57">
        <f t="shared" si="7"/>
        <v>0</v>
      </c>
      <c r="D165" s="63">
        <f>SUM(D166,D171)</f>
        <v>0</v>
      </c>
      <c r="E165" s="63">
        <f t="shared" ref="E165:G165" si="11">SUM(E166,E171)</f>
        <v>0</v>
      </c>
      <c r="F165" s="63">
        <f t="shared" si="11"/>
        <v>0</v>
      </c>
      <c r="G165" s="63">
        <f t="shared" si="11"/>
        <v>0</v>
      </c>
      <c r="H165" s="57">
        <f t="shared" si="8"/>
        <v>0</v>
      </c>
      <c r="I165" s="63">
        <f>SUM(I166,I171)</f>
        <v>0</v>
      </c>
      <c r="J165" s="63">
        <f t="shared" ref="J165:L165" si="12">SUM(J166,J171)</f>
        <v>0</v>
      </c>
      <c r="K165" s="63">
        <f t="shared" si="12"/>
        <v>0</v>
      </c>
      <c r="L165" s="149">
        <f t="shared" si="12"/>
        <v>0</v>
      </c>
    </row>
    <row r="166" spans="1:12" ht="16.5" customHeight="1" x14ac:dyDescent="0.25">
      <c r="A166" s="168">
        <v>2510</v>
      </c>
      <c r="B166" s="65" t="s">
        <v>174</v>
      </c>
      <c r="C166" s="66">
        <f t="shared" si="7"/>
        <v>0</v>
      </c>
      <c r="D166" s="169">
        <f>SUM(D167:D170)</f>
        <v>0</v>
      </c>
      <c r="E166" s="169">
        <f t="shared" ref="E166:G166" si="13">SUM(E167:E170)</f>
        <v>0</v>
      </c>
      <c r="F166" s="169">
        <f t="shared" si="13"/>
        <v>0</v>
      </c>
      <c r="G166" s="169">
        <f t="shared" si="13"/>
        <v>0</v>
      </c>
      <c r="H166" s="66">
        <f t="shared" si="8"/>
        <v>0</v>
      </c>
      <c r="I166" s="169">
        <f>SUM(I167:I170)</f>
        <v>0</v>
      </c>
      <c r="J166" s="169">
        <f t="shared" ref="J166:L166" si="14">SUM(J167:J170)</f>
        <v>0</v>
      </c>
      <c r="K166" s="169">
        <f t="shared" si="14"/>
        <v>0</v>
      </c>
      <c r="L166" s="180">
        <f t="shared" si="14"/>
        <v>0</v>
      </c>
    </row>
    <row r="167" spans="1:12" ht="24" x14ac:dyDescent="0.25">
      <c r="A167" s="44">
        <v>2512</v>
      </c>
      <c r="B167" s="71" t="s">
        <v>175</v>
      </c>
      <c r="C167" s="72">
        <f t="shared" si="7"/>
        <v>0</v>
      </c>
      <c r="D167" s="74"/>
      <c r="E167" s="74"/>
      <c r="F167" s="74"/>
      <c r="G167" s="157"/>
      <c r="H167" s="72">
        <f t="shared" si="8"/>
        <v>0</v>
      </c>
      <c r="I167" s="74"/>
      <c r="J167" s="74"/>
      <c r="K167" s="74"/>
      <c r="L167" s="158"/>
    </row>
    <row r="168" spans="1:12" ht="36" x14ac:dyDescent="0.25">
      <c r="A168" s="44">
        <v>2513</v>
      </c>
      <c r="B168" s="71" t="s">
        <v>176</v>
      </c>
      <c r="C168" s="72">
        <f t="shared" si="7"/>
        <v>0</v>
      </c>
      <c r="D168" s="74"/>
      <c r="E168" s="74"/>
      <c r="F168" s="74"/>
      <c r="G168" s="157"/>
      <c r="H168" s="72">
        <f t="shared" si="8"/>
        <v>0</v>
      </c>
      <c r="I168" s="74"/>
      <c r="J168" s="74"/>
      <c r="K168" s="74"/>
      <c r="L168" s="158"/>
    </row>
    <row r="169" spans="1:12" ht="24" x14ac:dyDescent="0.25">
      <c r="A169" s="44">
        <v>2515</v>
      </c>
      <c r="B169" s="71" t="s">
        <v>177</v>
      </c>
      <c r="C169" s="72">
        <f t="shared" si="7"/>
        <v>0</v>
      </c>
      <c r="D169" s="74"/>
      <c r="E169" s="74"/>
      <c r="F169" s="74"/>
      <c r="G169" s="157"/>
      <c r="H169" s="72">
        <f t="shared" si="8"/>
        <v>0</v>
      </c>
      <c r="I169" s="74"/>
      <c r="J169" s="74"/>
      <c r="K169" s="74"/>
      <c r="L169" s="158"/>
    </row>
    <row r="170" spans="1:12" ht="24" x14ac:dyDescent="0.25">
      <c r="A170" s="44">
        <v>2519</v>
      </c>
      <c r="B170" s="71" t="s">
        <v>178</v>
      </c>
      <c r="C170" s="72">
        <f t="shared" si="7"/>
        <v>0</v>
      </c>
      <c r="D170" s="74"/>
      <c r="E170" s="74"/>
      <c r="F170" s="74"/>
      <c r="G170" s="157"/>
      <c r="H170" s="72">
        <f t="shared" si="8"/>
        <v>0</v>
      </c>
      <c r="I170" s="74"/>
      <c r="J170" s="74"/>
      <c r="K170" s="74"/>
      <c r="L170" s="158"/>
    </row>
    <row r="171" spans="1:12" ht="24" x14ac:dyDescent="0.25">
      <c r="A171" s="159">
        <v>2520</v>
      </c>
      <c r="B171" s="71" t="s">
        <v>179</v>
      </c>
      <c r="C171" s="72">
        <f t="shared" si="7"/>
        <v>0</v>
      </c>
      <c r="D171" s="74"/>
      <c r="E171" s="74"/>
      <c r="F171" s="74"/>
      <c r="G171" s="157"/>
      <c r="H171" s="72">
        <f t="shared" si="8"/>
        <v>0</v>
      </c>
      <c r="I171" s="74"/>
      <c r="J171" s="74"/>
      <c r="K171" s="74"/>
      <c r="L171" s="158"/>
    </row>
    <row r="172" spans="1:12" s="182" customFormat="1" ht="36" customHeight="1" x14ac:dyDescent="0.25">
      <c r="A172" s="19">
        <v>2800</v>
      </c>
      <c r="B172" s="65" t="s">
        <v>180</v>
      </c>
      <c r="C172" s="66">
        <f t="shared" si="7"/>
        <v>0</v>
      </c>
      <c r="D172" s="40"/>
      <c r="E172" s="40"/>
      <c r="F172" s="40"/>
      <c r="G172" s="41"/>
      <c r="H172" s="66">
        <f t="shared" si="8"/>
        <v>0</v>
      </c>
      <c r="I172" s="40"/>
      <c r="J172" s="40"/>
      <c r="K172" s="40"/>
      <c r="L172" s="42"/>
    </row>
    <row r="173" spans="1:12" x14ac:dyDescent="0.25">
      <c r="A173" s="142">
        <v>3000</v>
      </c>
      <c r="B173" s="142" t="s">
        <v>181</v>
      </c>
      <c r="C173" s="143">
        <f t="shared" si="7"/>
        <v>0</v>
      </c>
      <c r="D173" s="144">
        <f>SUM(D174,D184)</f>
        <v>0</v>
      </c>
      <c r="E173" s="144">
        <f>SUM(E174,E184)</f>
        <v>0</v>
      </c>
      <c r="F173" s="144">
        <f>SUM(F174,F184)</f>
        <v>0</v>
      </c>
      <c r="G173" s="145">
        <f>SUM(G174,G184)</f>
        <v>0</v>
      </c>
      <c r="H173" s="143">
        <f t="shared" si="8"/>
        <v>0</v>
      </c>
      <c r="I173" s="144">
        <f>SUM(I174,I184)</f>
        <v>0</v>
      </c>
      <c r="J173" s="144">
        <f>SUM(J174,J184)</f>
        <v>0</v>
      </c>
      <c r="K173" s="144">
        <f>SUM(K174,K184)</f>
        <v>0</v>
      </c>
      <c r="L173" s="146">
        <f>SUM(L174,L184)</f>
        <v>0</v>
      </c>
    </row>
    <row r="174" spans="1:12" ht="24" x14ac:dyDescent="0.25">
      <c r="A174" s="56">
        <v>3200</v>
      </c>
      <c r="B174" s="183" t="s">
        <v>182</v>
      </c>
      <c r="C174" s="184">
        <f t="shared" si="7"/>
        <v>0</v>
      </c>
      <c r="D174" s="63">
        <f>SUM(D175,D179)</f>
        <v>0</v>
      </c>
      <c r="E174" s="63">
        <f t="shared" ref="E174:G174" si="15">SUM(E175,E179)</f>
        <v>0</v>
      </c>
      <c r="F174" s="63">
        <f t="shared" si="15"/>
        <v>0</v>
      </c>
      <c r="G174" s="63">
        <f t="shared" si="15"/>
        <v>0</v>
      </c>
      <c r="H174" s="57">
        <f t="shared" si="8"/>
        <v>0</v>
      </c>
      <c r="I174" s="63">
        <f>SUM(I175,I179)</f>
        <v>0</v>
      </c>
      <c r="J174" s="63">
        <f t="shared" ref="J174:L174" si="16">SUM(J175,J179)</f>
        <v>0</v>
      </c>
      <c r="K174" s="63">
        <f t="shared" si="16"/>
        <v>0</v>
      </c>
      <c r="L174" s="149">
        <f t="shared" si="16"/>
        <v>0</v>
      </c>
    </row>
    <row r="175" spans="1:12" ht="36" x14ac:dyDescent="0.25">
      <c r="A175" s="168">
        <v>3260</v>
      </c>
      <c r="B175" s="65" t="s">
        <v>183</v>
      </c>
      <c r="C175" s="66">
        <f t="shared" si="7"/>
        <v>0</v>
      </c>
      <c r="D175" s="169">
        <f>SUM(D176:D178)</f>
        <v>0</v>
      </c>
      <c r="E175" s="169">
        <f>SUM(E176:E178)</f>
        <v>0</v>
      </c>
      <c r="F175" s="169">
        <f>SUM(F176:F178)</f>
        <v>0</v>
      </c>
      <c r="G175" s="170">
        <f>SUM(G176:G178)</f>
        <v>0</v>
      </c>
      <c r="H175" s="66">
        <f t="shared" si="8"/>
        <v>0</v>
      </c>
      <c r="I175" s="169">
        <f>SUM(I176:I178)</f>
        <v>0</v>
      </c>
      <c r="J175" s="169">
        <f>SUM(J176:J178)</f>
        <v>0</v>
      </c>
      <c r="K175" s="169">
        <f>SUM(K176:K178)</f>
        <v>0</v>
      </c>
      <c r="L175" s="171">
        <f>SUM(L176:L178)</f>
        <v>0</v>
      </c>
    </row>
    <row r="176" spans="1:12" ht="24" x14ac:dyDescent="0.25">
      <c r="A176" s="44">
        <v>3261</v>
      </c>
      <c r="B176" s="71" t="s">
        <v>184</v>
      </c>
      <c r="C176" s="72">
        <f>SUM(D176:G176)</f>
        <v>0</v>
      </c>
      <c r="D176" s="74"/>
      <c r="E176" s="74"/>
      <c r="F176" s="74"/>
      <c r="G176" s="157"/>
      <c r="H176" s="72">
        <f>SUM(I176:L176)</f>
        <v>0</v>
      </c>
      <c r="I176" s="74"/>
      <c r="J176" s="74"/>
      <c r="K176" s="74"/>
      <c r="L176" s="158"/>
    </row>
    <row r="177" spans="1:12" ht="36" x14ac:dyDescent="0.25">
      <c r="A177" s="44">
        <v>3262</v>
      </c>
      <c r="B177" s="71" t="s">
        <v>185</v>
      </c>
      <c r="C177" s="72">
        <f>SUM(D177:G177)</f>
        <v>0</v>
      </c>
      <c r="D177" s="74"/>
      <c r="E177" s="74"/>
      <c r="F177" s="74"/>
      <c r="G177" s="157"/>
      <c r="H177" s="72">
        <f>SUM(I177:L177)</f>
        <v>0</v>
      </c>
      <c r="I177" s="74"/>
      <c r="J177" s="74"/>
      <c r="K177" s="74"/>
      <c r="L177" s="158"/>
    </row>
    <row r="178" spans="1:12" ht="24" x14ac:dyDescent="0.25">
      <c r="A178" s="44">
        <v>3263</v>
      </c>
      <c r="B178" s="71" t="s">
        <v>186</v>
      </c>
      <c r="C178" s="72">
        <f>SUM(D178:G178)</f>
        <v>0</v>
      </c>
      <c r="D178" s="74"/>
      <c r="E178" s="74"/>
      <c r="F178" s="74"/>
      <c r="G178" s="157"/>
      <c r="H178" s="72">
        <f>SUM(I178:L178)</f>
        <v>0</v>
      </c>
      <c r="I178" s="74"/>
      <c r="J178" s="74"/>
      <c r="K178" s="74"/>
      <c r="L178" s="158"/>
    </row>
    <row r="179" spans="1:12" ht="84" x14ac:dyDescent="0.25">
      <c r="A179" s="168">
        <v>3290</v>
      </c>
      <c r="B179" s="65" t="s">
        <v>187</v>
      </c>
      <c r="C179" s="185">
        <f t="shared" ref="C179:C183" si="17">SUM(D179:G179)</f>
        <v>0</v>
      </c>
      <c r="D179" s="169">
        <f>SUM(D180:D183)</f>
        <v>0</v>
      </c>
      <c r="E179" s="169">
        <f t="shared" ref="E179:G179" si="18">SUM(E180:E183)</f>
        <v>0</v>
      </c>
      <c r="F179" s="169">
        <f t="shared" si="18"/>
        <v>0</v>
      </c>
      <c r="G179" s="169">
        <f t="shared" si="18"/>
        <v>0</v>
      </c>
      <c r="H179" s="185">
        <f t="shared" ref="H179:H183" si="19">SUM(I179:L179)</f>
        <v>0</v>
      </c>
      <c r="I179" s="169">
        <f>SUM(I180:I183)</f>
        <v>0</v>
      </c>
      <c r="J179" s="169">
        <f t="shared" ref="J179:L179" si="20">SUM(J180:J183)</f>
        <v>0</v>
      </c>
      <c r="K179" s="169">
        <f t="shared" si="20"/>
        <v>0</v>
      </c>
      <c r="L179" s="186">
        <f t="shared" si="20"/>
        <v>0</v>
      </c>
    </row>
    <row r="180" spans="1:12" ht="72" x14ac:dyDescent="0.25">
      <c r="A180" s="44">
        <v>3291</v>
      </c>
      <c r="B180" s="71" t="s">
        <v>188</v>
      </c>
      <c r="C180" s="72">
        <f t="shared" si="17"/>
        <v>0</v>
      </c>
      <c r="D180" s="74"/>
      <c r="E180" s="74"/>
      <c r="F180" s="74"/>
      <c r="G180" s="187"/>
      <c r="H180" s="72">
        <f t="shared" si="19"/>
        <v>0</v>
      </c>
      <c r="I180" s="74"/>
      <c r="J180" s="74"/>
      <c r="K180" s="74"/>
      <c r="L180" s="158"/>
    </row>
    <row r="181" spans="1:12" ht="72" x14ac:dyDescent="0.25">
      <c r="A181" s="44">
        <v>3292</v>
      </c>
      <c r="B181" s="71" t="s">
        <v>189</v>
      </c>
      <c r="C181" s="72">
        <f t="shared" si="17"/>
        <v>0</v>
      </c>
      <c r="D181" s="74"/>
      <c r="E181" s="74"/>
      <c r="F181" s="74"/>
      <c r="G181" s="187"/>
      <c r="H181" s="72">
        <f t="shared" si="19"/>
        <v>0</v>
      </c>
      <c r="I181" s="74"/>
      <c r="J181" s="74"/>
      <c r="K181" s="74"/>
      <c r="L181" s="158"/>
    </row>
    <row r="182" spans="1:12" ht="72" x14ac:dyDescent="0.25">
      <c r="A182" s="44">
        <v>3293</v>
      </c>
      <c r="B182" s="71" t="s">
        <v>190</v>
      </c>
      <c r="C182" s="72">
        <f t="shared" si="17"/>
        <v>0</v>
      </c>
      <c r="D182" s="74"/>
      <c r="E182" s="74"/>
      <c r="F182" s="74"/>
      <c r="G182" s="187"/>
      <c r="H182" s="72">
        <f t="shared" si="19"/>
        <v>0</v>
      </c>
      <c r="I182" s="74"/>
      <c r="J182" s="74"/>
      <c r="K182" s="74"/>
      <c r="L182" s="158"/>
    </row>
    <row r="183" spans="1:12" ht="60" x14ac:dyDescent="0.25">
      <c r="A183" s="188">
        <v>3294</v>
      </c>
      <c r="B183" s="71" t="s">
        <v>191</v>
      </c>
      <c r="C183" s="185">
        <f t="shared" si="17"/>
        <v>0</v>
      </c>
      <c r="D183" s="189"/>
      <c r="E183" s="189"/>
      <c r="F183" s="189"/>
      <c r="G183" s="190"/>
      <c r="H183" s="185">
        <f t="shared" si="19"/>
        <v>0</v>
      </c>
      <c r="I183" s="189"/>
      <c r="J183" s="189"/>
      <c r="K183" s="189"/>
      <c r="L183" s="191"/>
    </row>
    <row r="184" spans="1:12" ht="48" x14ac:dyDescent="0.25">
      <c r="A184" s="192">
        <v>3300</v>
      </c>
      <c r="B184" s="183" t="s">
        <v>192</v>
      </c>
      <c r="C184" s="193">
        <f t="shared" si="7"/>
        <v>0</v>
      </c>
      <c r="D184" s="194">
        <f>SUM(D185:D186)</f>
        <v>0</v>
      </c>
      <c r="E184" s="194">
        <f t="shared" ref="E184:G184" si="21">SUM(E185:E186)</f>
        <v>0</v>
      </c>
      <c r="F184" s="194">
        <f t="shared" si="21"/>
        <v>0</v>
      </c>
      <c r="G184" s="194">
        <f t="shared" si="21"/>
        <v>0</v>
      </c>
      <c r="H184" s="193">
        <f t="shared" si="8"/>
        <v>0</v>
      </c>
      <c r="I184" s="194">
        <f>SUM(I185:I186)</f>
        <v>0</v>
      </c>
      <c r="J184" s="194">
        <f t="shared" ref="J184:L184" si="22">SUM(J185:J186)</f>
        <v>0</v>
      </c>
      <c r="K184" s="194">
        <f t="shared" si="22"/>
        <v>0</v>
      </c>
      <c r="L184" s="149">
        <f t="shared" si="22"/>
        <v>0</v>
      </c>
    </row>
    <row r="185" spans="1:12" ht="48" x14ac:dyDescent="0.25">
      <c r="A185" s="111">
        <v>3310</v>
      </c>
      <c r="B185" s="112" t="s">
        <v>193</v>
      </c>
      <c r="C185" s="195">
        <f t="shared" si="7"/>
        <v>0</v>
      </c>
      <c r="D185" s="163"/>
      <c r="E185" s="163"/>
      <c r="F185" s="163"/>
      <c r="G185" s="164"/>
      <c r="H185" s="195">
        <f t="shared" si="8"/>
        <v>0</v>
      </c>
      <c r="I185" s="163"/>
      <c r="J185" s="163"/>
      <c r="K185" s="163"/>
      <c r="L185" s="165"/>
    </row>
    <row r="186" spans="1:12" ht="48.75" customHeight="1" x14ac:dyDescent="0.25">
      <c r="A186" s="38">
        <v>3320</v>
      </c>
      <c r="B186" s="65" t="s">
        <v>194</v>
      </c>
      <c r="C186" s="66">
        <f t="shared" si="7"/>
        <v>0</v>
      </c>
      <c r="D186" s="68"/>
      <c r="E186" s="68"/>
      <c r="F186" s="68"/>
      <c r="G186" s="154"/>
      <c r="H186" s="66">
        <f t="shared" si="8"/>
        <v>0</v>
      </c>
      <c r="I186" s="68"/>
      <c r="J186" s="68"/>
      <c r="K186" s="68"/>
      <c r="L186" s="155"/>
    </row>
    <row r="187" spans="1:12" x14ac:dyDescent="0.25">
      <c r="A187" s="196">
        <v>4000</v>
      </c>
      <c r="B187" s="142" t="s">
        <v>195</v>
      </c>
      <c r="C187" s="143">
        <f t="shared" si="7"/>
        <v>0</v>
      </c>
      <c r="D187" s="144">
        <f>SUM(D188,D191)</f>
        <v>0</v>
      </c>
      <c r="E187" s="144">
        <f>SUM(E188,E191)</f>
        <v>0</v>
      </c>
      <c r="F187" s="144">
        <f>SUM(F188,F191)</f>
        <v>0</v>
      </c>
      <c r="G187" s="145">
        <f>SUM(G188,G191)</f>
        <v>0</v>
      </c>
      <c r="H187" s="143">
        <f t="shared" si="8"/>
        <v>0</v>
      </c>
      <c r="I187" s="144">
        <f>SUM(I188,I191)</f>
        <v>0</v>
      </c>
      <c r="J187" s="144">
        <f>SUM(J188,J191)</f>
        <v>0</v>
      </c>
      <c r="K187" s="144">
        <f>SUM(K188,K191)</f>
        <v>0</v>
      </c>
      <c r="L187" s="146">
        <f>SUM(L188,L191)</f>
        <v>0</v>
      </c>
    </row>
    <row r="188" spans="1:12" ht="24" x14ac:dyDescent="0.25">
      <c r="A188" s="197">
        <v>4200</v>
      </c>
      <c r="B188" s="147" t="s">
        <v>196</v>
      </c>
      <c r="C188" s="57">
        <f>SUM(D188:G188)</f>
        <v>0</v>
      </c>
      <c r="D188" s="63">
        <f>SUM(D189,D190)</f>
        <v>0</v>
      </c>
      <c r="E188" s="63">
        <f>SUM(E189,E190)</f>
        <v>0</v>
      </c>
      <c r="F188" s="63">
        <f>SUM(F189,F190)</f>
        <v>0</v>
      </c>
      <c r="G188" s="166">
        <f>SUM(G189,G190)</f>
        <v>0</v>
      </c>
      <c r="H188" s="57">
        <f t="shared" si="8"/>
        <v>0</v>
      </c>
      <c r="I188" s="63">
        <f>SUM(I189,I190)</f>
        <v>0</v>
      </c>
      <c r="J188" s="63">
        <f>SUM(J189,J190)</f>
        <v>0</v>
      </c>
      <c r="K188" s="63">
        <f>SUM(K189,K190)</f>
        <v>0</v>
      </c>
      <c r="L188" s="167">
        <f>SUM(L189,L190)</f>
        <v>0</v>
      </c>
    </row>
    <row r="189" spans="1:12" ht="36" x14ac:dyDescent="0.25">
      <c r="A189" s="168">
        <v>4240</v>
      </c>
      <c r="B189" s="65" t="s">
        <v>197</v>
      </c>
      <c r="C189" s="66">
        <f t="shared" ref="C189:C264" si="23">SUM(D189:G189)</f>
        <v>0</v>
      </c>
      <c r="D189" s="68"/>
      <c r="E189" s="68"/>
      <c r="F189" s="68"/>
      <c r="G189" s="154"/>
      <c r="H189" s="66">
        <f t="shared" ref="H189:H263" si="24">SUM(I189:L189)</f>
        <v>0</v>
      </c>
      <c r="I189" s="68"/>
      <c r="J189" s="68"/>
      <c r="K189" s="68"/>
      <c r="L189" s="155"/>
    </row>
    <row r="190" spans="1:12" ht="24" x14ac:dyDescent="0.25">
      <c r="A190" s="159">
        <v>4250</v>
      </c>
      <c r="B190" s="71" t="s">
        <v>198</v>
      </c>
      <c r="C190" s="72">
        <f t="shared" si="23"/>
        <v>0</v>
      </c>
      <c r="D190" s="74"/>
      <c r="E190" s="74"/>
      <c r="F190" s="74"/>
      <c r="G190" s="157"/>
      <c r="H190" s="72">
        <f t="shared" si="24"/>
        <v>0</v>
      </c>
      <c r="I190" s="74"/>
      <c r="J190" s="74"/>
      <c r="K190" s="74"/>
      <c r="L190" s="158"/>
    </row>
    <row r="191" spans="1:12" x14ac:dyDescent="0.25">
      <c r="A191" s="56">
        <v>4300</v>
      </c>
      <c r="B191" s="147" t="s">
        <v>199</v>
      </c>
      <c r="C191" s="57">
        <f t="shared" si="23"/>
        <v>0</v>
      </c>
      <c r="D191" s="63">
        <f>SUM(D192)</f>
        <v>0</v>
      </c>
      <c r="E191" s="63">
        <f>SUM(E192)</f>
        <v>0</v>
      </c>
      <c r="F191" s="63">
        <f>SUM(F192)</f>
        <v>0</v>
      </c>
      <c r="G191" s="166">
        <f>SUM(G192)</f>
        <v>0</v>
      </c>
      <c r="H191" s="57">
        <f t="shared" si="24"/>
        <v>0</v>
      </c>
      <c r="I191" s="63">
        <f>SUM(I192)</f>
        <v>0</v>
      </c>
      <c r="J191" s="63">
        <f>SUM(J192)</f>
        <v>0</v>
      </c>
      <c r="K191" s="63">
        <f>SUM(K192)</f>
        <v>0</v>
      </c>
      <c r="L191" s="167">
        <f>SUM(L192)</f>
        <v>0</v>
      </c>
    </row>
    <row r="192" spans="1:12" ht="24" x14ac:dyDescent="0.25">
      <c r="A192" s="168">
        <v>4310</v>
      </c>
      <c r="B192" s="65" t="s">
        <v>200</v>
      </c>
      <c r="C192" s="66">
        <f>SUM(D192:G192)</f>
        <v>0</v>
      </c>
      <c r="D192" s="169">
        <f>SUM(D193:D193)</f>
        <v>0</v>
      </c>
      <c r="E192" s="169">
        <f>SUM(E193:E193)</f>
        <v>0</v>
      </c>
      <c r="F192" s="169">
        <f>SUM(F193:F193)</f>
        <v>0</v>
      </c>
      <c r="G192" s="170">
        <f>SUM(G193:G193)</f>
        <v>0</v>
      </c>
      <c r="H192" s="66">
        <f t="shared" si="24"/>
        <v>0</v>
      </c>
      <c r="I192" s="169">
        <f>SUM(I193:I193)</f>
        <v>0</v>
      </c>
      <c r="J192" s="169">
        <f>SUM(J193:J193)</f>
        <v>0</v>
      </c>
      <c r="K192" s="169">
        <f>SUM(K193:K193)</f>
        <v>0</v>
      </c>
      <c r="L192" s="171">
        <f>SUM(L193:L193)</f>
        <v>0</v>
      </c>
    </row>
    <row r="193" spans="1:12" ht="36" x14ac:dyDescent="0.25">
      <c r="A193" s="44">
        <v>4311</v>
      </c>
      <c r="B193" s="71" t="s">
        <v>201</v>
      </c>
      <c r="C193" s="72">
        <f t="shared" si="23"/>
        <v>0</v>
      </c>
      <c r="D193" s="74"/>
      <c r="E193" s="74"/>
      <c r="F193" s="74"/>
      <c r="G193" s="157"/>
      <c r="H193" s="72">
        <f t="shared" si="24"/>
        <v>0</v>
      </c>
      <c r="I193" s="74"/>
      <c r="J193" s="74"/>
      <c r="K193" s="74"/>
      <c r="L193" s="158"/>
    </row>
    <row r="194" spans="1:12" s="24" customFormat="1" ht="24" x14ac:dyDescent="0.25">
      <c r="A194" s="198"/>
      <c r="B194" s="19" t="s">
        <v>202</v>
      </c>
      <c r="C194" s="138">
        <f t="shared" si="23"/>
        <v>0</v>
      </c>
      <c r="D194" s="139">
        <f>SUM(D195,D230,D269)</f>
        <v>0</v>
      </c>
      <c r="E194" s="139">
        <f>SUM(E195,E230,E269)</f>
        <v>0</v>
      </c>
      <c r="F194" s="139">
        <f>SUM(F195,F230,F269)</f>
        <v>0</v>
      </c>
      <c r="G194" s="139">
        <f>SUM(G195,G230,G269)</f>
        <v>0</v>
      </c>
      <c r="H194" s="138">
        <f t="shared" si="24"/>
        <v>0</v>
      </c>
      <c r="I194" s="139">
        <f>SUM(I195,I230,I269)</f>
        <v>0</v>
      </c>
      <c r="J194" s="139">
        <f>SUM(J195,J230,J269)</f>
        <v>0</v>
      </c>
      <c r="K194" s="139">
        <f>SUM(K195,K230,K269)</f>
        <v>0</v>
      </c>
      <c r="L194" s="199">
        <f>SUM(L195,L230,L269)</f>
        <v>0</v>
      </c>
    </row>
    <row r="195" spans="1:12" x14ac:dyDescent="0.25">
      <c r="A195" s="142">
        <v>5000</v>
      </c>
      <c r="B195" s="142" t="s">
        <v>203</v>
      </c>
      <c r="C195" s="143">
        <f t="shared" si="23"/>
        <v>0</v>
      </c>
      <c r="D195" s="144">
        <f>D196+D204</f>
        <v>0</v>
      </c>
      <c r="E195" s="144">
        <f>E196+E204</f>
        <v>0</v>
      </c>
      <c r="F195" s="144">
        <f>F196+F204</f>
        <v>0</v>
      </c>
      <c r="G195" s="144">
        <f>G196+G204</f>
        <v>0</v>
      </c>
      <c r="H195" s="143">
        <f t="shared" si="24"/>
        <v>0</v>
      </c>
      <c r="I195" s="144">
        <f>I196+I204</f>
        <v>0</v>
      </c>
      <c r="J195" s="144">
        <f>J196+J204</f>
        <v>0</v>
      </c>
      <c r="K195" s="144">
        <f>K196+K204</f>
        <v>0</v>
      </c>
      <c r="L195" s="200">
        <f>L196+L204</f>
        <v>0</v>
      </c>
    </row>
    <row r="196" spans="1:12" x14ac:dyDescent="0.25">
      <c r="A196" s="56">
        <v>5100</v>
      </c>
      <c r="B196" s="147" t="s">
        <v>204</v>
      </c>
      <c r="C196" s="57">
        <f t="shared" si="23"/>
        <v>0</v>
      </c>
      <c r="D196" s="63">
        <f>D197+D198+D201+D202+D203</f>
        <v>0</v>
      </c>
      <c r="E196" s="63">
        <f>E197+E198+E201+E202+E203</f>
        <v>0</v>
      </c>
      <c r="F196" s="63">
        <f>F197+F198+F201+F202+F203</f>
        <v>0</v>
      </c>
      <c r="G196" s="166">
        <f>G197+G198+G201+G202+G203</f>
        <v>0</v>
      </c>
      <c r="H196" s="57">
        <f t="shared" si="24"/>
        <v>0</v>
      </c>
      <c r="I196" s="63">
        <f>I197+I198+I201+I202+I203</f>
        <v>0</v>
      </c>
      <c r="J196" s="63">
        <f>J197+J198+J201+J202+J203</f>
        <v>0</v>
      </c>
      <c r="K196" s="63">
        <f>K197+K198+K201+K202+K203</f>
        <v>0</v>
      </c>
      <c r="L196" s="167">
        <f>L197+L198+L201+L202+L203</f>
        <v>0</v>
      </c>
    </row>
    <row r="197" spans="1:12" x14ac:dyDescent="0.25">
      <c r="A197" s="168">
        <v>5110</v>
      </c>
      <c r="B197" s="65" t="s">
        <v>205</v>
      </c>
      <c r="C197" s="66">
        <f t="shared" si="23"/>
        <v>0</v>
      </c>
      <c r="D197" s="68"/>
      <c r="E197" s="68"/>
      <c r="F197" s="68"/>
      <c r="G197" s="154"/>
      <c r="H197" s="66">
        <f t="shared" si="24"/>
        <v>0</v>
      </c>
      <c r="I197" s="68"/>
      <c r="J197" s="68"/>
      <c r="K197" s="68"/>
      <c r="L197" s="155"/>
    </row>
    <row r="198" spans="1:12" ht="24" x14ac:dyDescent="0.25">
      <c r="A198" s="159">
        <v>5120</v>
      </c>
      <c r="B198" s="71" t="s">
        <v>206</v>
      </c>
      <c r="C198" s="72">
        <f t="shared" si="23"/>
        <v>0</v>
      </c>
      <c r="D198" s="160">
        <f>D199+D200</f>
        <v>0</v>
      </c>
      <c r="E198" s="160">
        <f>E199+E200</f>
        <v>0</v>
      </c>
      <c r="F198" s="160">
        <f>F199+F200</f>
        <v>0</v>
      </c>
      <c r="G198" s="161">
        <f>G199+G200</f>
        <v>0</v>
      </c>
      <c r="H198" s="72">
        <f t="shared" si="24"/>
        <v>0</v>
      </c>
      <c r="I198" s="160">
        <f>I199+I200</f>
        <v>0</v>
      </c>
      <c r="J198" s="160">
        <f>J199+J200</f>
        <v>0</v>
      </c>
      <c r="K198" s="160">
        <f>K199+K200</f>
        <v>0</v>
      </c>
      <c r="L198" s="162">
        <f>L199+L200</f>
        <v>0</v>
      </c>
    </row>
    <row r="199" spans="1:12" x14ac:dyDescent="0.25">
      <c r="A199" s="44">
        <v>5121</v>
      </c>
      <c r="B199" s="71" t="s">
        <v>207</v>
      </c>
      <c r="C199" s="72">
        <f t="shared" si="23"/>
        <v>0</v>
      </c>
      <c r="D199" s="74"/>
      <c r="E199" s="74"/>
      <c r="F199" s="74"/>
      <c r="G199" s="157"/>
      <c r="H199" s="72">
        <f t="shared" si="24"/>
        <v>0</v>
      </c>
      <c r="I199" s="74"/>
      <c r="J199" s="74"/>
      <c r="K199" s="74"/>
      <c r="L199" s="158"/>
    </row>
    <row r="200" spans="1:12" ht="24" x14ac:dyDescent="0.25">
      <c r="A200" s="44">
        <v>5129</v>
      </c>
      <c r="B200" s="71" t="s">
        <v>208</v>
      </c>
      <c r="C200" s="72">
        <f t="shared" si="23"/>
        <v>0</v>
      </c>
      <c r="D200" s="74"/>
      <c r="E200" s="74"/>
      <c r="F200" s="74"/>
      <c r="G200" s="157"/>
      <c r="H200" s="72">
        <f t="shared" si="24"/>
        <v>0</v>
      </c>
      <c r="I200" s="74"/>
      <c r="J200" s="74"/>
      <c r="K200" s="74"/>
      <c r="L200" s="158"/>
    </row>
    <row r="201" spans="1:12" x14ac:dyDescent="0.25">
      <c r="A201" s="159">
        <v>5130</v>
      </c>
      <c r="B201" s="71" t="s">
        <v>209</v>
      </c>
      <c r="C201" s="72">
        <f t="shared" si="23"/>
        <v>0</v>
      </c>
      <c r="D201" s="74"/>
      <c r="E201" s="74"/>
      <c r="F201" s="74"/>
      <c r="G201" s="157"/>
      <c r="H201" s="72">
        <f t="shared" si="24"/>
        <v>0</v>
      </c>
      <c r="I201" s="74"/>
      <c r="J201" s="74"/>
      <c r="K201" s="74"/>
      <c r="L201" s="158"/>
    </row>
    <row r="202" spans="1:12" x14ac:dyDescent="0.25">
      <c r="A202" s="159">
        <v>5140</v>
      </c>
      <c r="B202" s="71" t="s">
        <v>210</v>
      </c>
      <c r="C202" s="72">
        <f t="shared" si="23"/>
        <v>0</v>
      </c>
      <c r="D202" s="74"/>
      <c r="E202" s="74"/>
      <c r="F202" s="74"/>
      <c r="G202" s="157"/>
      <c r="H202" s="72">
        <f t="shared" si="24"/>
        <v>0</v>
      </c>
      <c r="I202" s="74"/>
      <c r="J202" s="74"/>
      <c r="K202" s="74"/>
      <c r="L202" s="158"/>
    </row>
    <row r="203" spans="1:12" ht="24" x14ac:dyDescent="0.25">
      <c r="A203" s="159">
        <v>5170</v>
      </c>
      <c r="B203" s="71" t="s">
        <v>211</v>
      </c>
      <c r="C203" s="72">
        <f t="shared" si="23"/>
        <v>0</v>
      </c>
      <c r="D203" s="74"/>
      <c r="E203" s="74"/>
      <c r="F203" s="74"/>
      <c r="G203" s="157"/>
      <c r="H203" s="72">
        <f t="shared" si="24"/>
        <v>0</v>
      </c>
      <c r="I203" s="74"/>
      <c r="J203" s="74"/>
      <c r="K203" s="74"/>
      <c r="L203" s="158"/>
    </row>
    <row r="204" spans="1:12" x14ac:dyDescent="0.25">
      <c r="A204" s="56">
        <v>5200</v>
      </c>
      <c r="B204" s="147" t="s">
        <v>212</v>
      </c>
      <c r="C204" s="57">
        <f t="shared" si="23"/>
        <v>0</v>
      </c>
      <c r="D204" s="63">
        <f>D205+D215+D216+D225+D226+D227+D229</f>
        <v>0</v>
      </c>
      <c r="E204" s="63">
        <f>E205+E215+E216+E225+E226+E227+E229</f>
        <v>0</v>
      </c>
      <c r="F204" s="63">
        <f>F205+F215+F216+F225+F226+F227+F229</f>
        <v>0</v>
      </c>
      <c r="G204" s="166">
        <f>G205+G215+G216+G225+G226+G227+G229</f>
        <v>0</v>
      </c>
      <c r="H204" s="57">
        <f t="shared" si="24"/>
        <v>0</v>
      </c>
      <c r="I204" s="63">
        <f>I205+I215+I216+I225+I226+I227+I229</f>
        <v>0</v>
      </c>
      <c r="J204" s="63">
        <f>J205+J215+J216+J225+J226+J227+J229</f>
        <v>0</v>
      </c>
      <c r="K204" s="63">
        <f>K205+K215+K216+K225+K226+K227+K229</f>
        <v>0</v>
      </c>
      <c r="L204" s="167">
        <f>L205+L215+L216+L225+L226+L227+L229</f>
        <v>0</v>
      </c>
    </row>
    <row r="205" spans="1:12" x14ac:dyDescent="0.25">
      <c r="A205" s="150">
        <v>5210</v>
      </c>
      <c r="B205" s="112" t="s">
        <v>213</v>
      </c>
      <c r="C205" s="117">
        <f t="shared" si="23"/>
        <v>0</v>
      </c>
      <c r="D205" s="151">
        <f>SUM(D206:D214)</f>
        <v>0</v>
      </c>
      <c r="E205" s="151">
        <f>SUM(E206:E214)</f>
        <v>0</v>
      </c>
      <c r="F205" s="151">
        <f>SUM(F206:F214)</f>
        <v>0</v>
      </c>
      <c r="G205" s="152">
        <f>SUM(G206:G214)</f>
        <v>0</v>
      </c>
      <c r="H205" s="117">
        <f t="shared" si="24"/>
        <v>0</v>
      </c>
      <c r="I205" s="151">
        <f>SUM(I206:I214)</f>
        <v>0</v>
      </c>
      <c r="J205" s="151">
        <f>SUM(J206:J214)</f>
        <v>0</v>
      </c>
      <c r="K205" s="151">
        <f>SUM(K206:K214)</f>
        <v>0</v>
      </c>
      <c r="L205" s="153">
        <f>SUM(L206:L214)</f>
        <v>0</v>
      </c>
    </row>
    <row r="206" spans="1:12" x14ac:dyDescent="0.25">
      <c r="A206" s="38">
        <v>5211</v>
      </c>
      <c r="B206" s="65" t="s">
        <v>214</v>
      </c>
      <c r="C206" s="66">
        <f t="shared" si="23"/>
        <v>0</v>
      </c>
      <c r="D206" s="68"/>
      <c r="E206" s="68"/>
      <c r="F206" s="68"/>
      <c r="G206" s="154"/>
      <c r="H206" s="66">
        <f t="shared" si="24"/>
        <v>0</v>
      </c>
      <c r="I206" s="68"/>
      <c r="J206" s="68"/>
      <c r="K206" s="68"/>
      <c r="L206" s="155"/>
    </row>
    <row r="207" spans="1:12" x14ac:dyDescent="0.25">
      <c r="A207" s="44">
        <v>5212</v>
      </c>
      <c r="B207" s="71" t="s">
        <v>215</v>
      </c>
      <c r="C207" s="72">
        <f t="shared" si="23"/>
        <v>0</v>
      </c>
      <c r="D207" s="74"/>
      <c r="E207" s="74"/>
      <c r="F207" s="74"/>
      <c r="G207" s="157"/>
      <c r="H207" s="72">
        <f t="shared" si="24"/>
        <v>0</v>
      </c>
      <c r="I207" s="74"/>
      <c r="J207" s="74"/>
      <c r="K207" s="74"/>
      <c r="L207" s="158"/>
    </row>
    <row r="208" spans="1:12" x14ac:dyDescent="0.25">
      <c r="A208" s="44">
        <v>5213</v>
      </c>
      <c r="B208" s="71" t="s">
        <v>216</v>
      </c>
      <c r="C208" s="72">
        <f t="shared" si="23"/>
        <v>0</v>
      </c>
      <c r="D208" s="74"/>
      <c r="E208" s="74"/>
      <c r="F208" s="74"/>
      <c r="G208" s="157"/>
      <c r="H208" s="72">
        <f t="shared" si="24"/>
        <v>0</v>
      </c>
      <c r="I208" s="74"/>
      <c r="J208" s="74"/>
      <c r="K208" s="74"/>
      <c r="L208" s="158"/>
    </row>
    <row r="209" spans="1:12" x14ac:dyDescent="0.25">
      <c r="A209" s="44">
        <v>5214</v>
      </c>
      <c r="B209" s="71" t="s">
        <v>217</v>
      </c>
      <c r="C209" s="72">
        <f t="shared" si="23"/>
        <v>0</v>
      </c>
      <c r="D209" s="74"/>
      <c r="E209" s="74"/>
      <c r="F209" s="74"/>
      <c r="G209" s="157"/>
      <c r="H209" s="72">
        <f t="shared" si="24"/>
        <v>0</v>
      </c>
      <c r="I209" s="74"/>
      <c r="J209" s="74"/>
      <c r="K209" s="74"/>
      <c r="L209" s="158"/>
    </row>
    <row r="210" spans="1:12" x14ac:dyDescent="0.25">
      <c r="A210" s="44">
        <v>5215</v>
      </c>
      <c r="B210" s="71" t="s">
        <v>218</v>
      </c>
      <c r="C210" s="72">
        <f>SUM(D210:G210)</f>
        <v>0</v>
      </c>
      <c r="D210" s="74"/>
      <c r="E210" s="74"/>
      <c r="F210" s="74"/>
      <c r="G210" s="157"/>
      <c r="H210" s="72">
        <f>SUM(I210:L210)</f>
        <v>0</v>
      </c>
      <c r="I210" s="74"/>
      <c r="J210" s="74"/>
      <c r="K210" s="74"/>
      <c r="L210" s="158"/>
    </row>
    <row r="211" spans="1:12" ht="14.25" customHeight="1" x14ac:dyDescent="0.25">
      <c r="A211" s="44">
        <v>5216</v>
      </c>
      <c r="B211" s="71" t="s">
        <v>219</v>
      </c>
      <c r="C211" s="72">
        <f t="shared" si="23"/>
        <v>0</v>
      </c>
      <c r="D211" s="74"/>
      <c r="E211" s="74"/>
      <c r="F211" s="74"/>
      <c r="G211" s="157"/>
      <c r="H211" s="72">
        <f t="shared" si="24"/>
        <v>0</v>
      </c>
      <c r="I211" s="74"/>
      <c r="J211" s="74"/>
      <c r="K211" s="74"/>
      <c r="L211" s="158"/>
    </row>
    <row r="212" spans="1:12" x14ac:dyDescent="0.25">
      <c r="A212" s="44">
        <v>5217</v>
      </c>
      <c r="B212" s="71" t="s">
        <v>220</v>
      </c>
      <c r="C212" s="72">
        <f t="shared" si="23"/>
        <v>0</v>
      </c>
      <c r="D212" s="74"/>
      <c r="E212" s="74"/>
      <c r="F212" s="74"/>
      <c r="G212" s="157"/>
      <c r="H212" s="72">
        <f t="shared" si="24"/>
        <v>0</v>
      </c>
      <c r="I212" s="74"/>
      <c r="J212" s="74"/>
      <c r="K212" s="74"/>
      <c r="L212" s="158"/>
    </row>
    <row r="213" spans="1:12" x14ac:dyDescent="0.25">
      <c r="A213" s="44">
        <v>5218</v>
      </c>
      <c r="B213" s="71" t="s">
        <v>221</v>
      </c>
      <c r="C213" s="72">
        <f t="shared" si="23"/>
        <v>0</v>
      </c>
      <c r="D213" s="74"/>
      <c r="E213" s="74"/>
      <c r="F213" s="74"/>
      <c r="G213" s="157"/>
      <c r="H213" s="72">
        <f t="shared" si="24"/>
        <v>0</v>
      </c>
      <c r="I213" s="74"/>
      <c r="J213" s="74"/>
      <c r="K213" s="74"/>
      <c r="L213" s="158"/>
    </row>
    <row r="214" spans="1:12" x14ac:dyDescent="0.25">
      <c r="A214" s="44">
        <v>5219</v>
      </c>
      <c r="B214" s="71" t="s">
        <v>222</v>
      </c>
      <c r="C214" s="72">
        <f t="shared" si="23"/>
        <v>0</v>
      </c>
      <c r="D214" s="74"/>
      <c r="E214" s="74"/>
      <c r="F214" s="74"/>
      <c r="G214" s="157"/>
      <c r="H214" s="72">
        <f t="shared" si="24"/>
        <v>0</v>
      </c>
      <c r="I214" s="74"/>
      <c r="J214" s="74"/>
      <c r="K214" s="74"/>
      <c r="L214" s="158"/>
    </row>
    <row r="215" spans="1:12" ht="13.5" customHeight="1" x14ac:dyDescent="0.25">
      <c r="A215" s="159">
        <v>5220</v>
      </c>
      <c r="B215" s="71" t="s">
        <v>223</v>
      </c>
      <c r="C215" s="72">
        <f t="shared" si="23"/>
        <v>0</v>
      </c>
      <c r="D215" s="74"/>
      <c r="E215" s="74"/>
      <c r="F215" s="74"/>
      <c r="G215" s="157"/>
      <c r="H215" s="72">
        <f t="shared" si="24"/>
        <v>0</v>
      </c>
      <c r="I215" s="74"/>
      <c r="J215" s="74"/>
      <c r="K215" s="74"/>
      <c r="L215" s="158"/>
    </row>
    <row r="216" spans="1:12" x14ac:dyDescent="0.25">
      <c r="A216" s="159">
        <v>5230</v>
      </c>
      <c r="B216" s="71" t="s">
        <v>224</v>
      </c>
      <c r="C216" s="72">
        <f t="shared" si="23"/>
        <v>0</v>
      </c>
      <c r="D216" s="160">
        <f>SUM(D217:D224)</f>
        <v>0</v>
      </c>
      <c r="E216" s="160">
        <f>SUM(E217:E224)</f>
        <v>0</v>
      </c>
      <c r="F216" s="160">
        <f>SUM(F217:F224)</f>
        <v>0</v>
      </c>
      <c r="G216" s="161">
        <f>SUM(G217:G224)</f>
        <v>0</v>
      </c>
      <c r="H216" s="72">
        <f t="shared" si="24"/>
        <v>0</v>
      </c>
      <c r="I216" s="160">
        <f>SUM(I217:I224)</f>
        <v>0</v>
      </c>
      <c r="J216" s="160">
        <f>SUM(J217:J224)</f>
        <v>0</v>
      </c>
      <c r="K216" s="160">
        <f>SUM(K217:K224)</f>
        <v>0</v>
      </c>
      <c r="L216" s="162">
        <f>SUM(L217:L224)</f>
        <v>0</v>
      </c>
    </row>
    <row r="217" spans="1:12" x14ac:dyDescent="0.25">
      <c r="A217" s="44">
        <v>5231</v>
      </c>
      <c r="B217" s="71" t="s">
        <v>225</v>
      </c>
      <c r="C217" s="72">
        <f t="shared" si="23"/>
        <v>0</v>
      </c>
      <c r="D217" s="74"/>
      <c r="E217" s="74"/>
      <c r="F217" s="74"/>
      <c r="G217" s="157"/>
      <c r="H217" s="72">
        <f t="shared" si="24"/>
        <v>0</v>
      </c>
      <c r="I217" s="74"/>
      <c r="J217" s="74"/>
      <c r="K217" s="74"/>
      <c r="L217" s="158"/>
    </row>
    <row r="218" spans="1:12" x14ac:dyDescent="0.25">
      <c r="A218" s="44">
        <v>5232</v>
      </c>
      <c r="B218" s="71" t="s">
        <v>226</v>
      </c>
      <c r="C218" s="72">
        <f t="shared" si="23"/>
        <v>0</v>
      </c>
      <c r="D218" s="74"/>
      <c r="E218" s="74"/>
      <c r="F218" s="74"/>
      <c r="G218" s="157"/>
      <c r="H218" s="72">
        <f t="shared" si="24"/>
        <v>0</v>
      </c>
      <c r="I218" s="74"/>
      <c r="J218" s="74"/>
      <c r="K218" s="74"/>
      <c r="L218" s="158"/>
    </row>
    <row r="219" spans="1:12" x14ac:dyDescent="0.25">
      <c r="A219" s="44">
        <v>5233</v>
      </c>
      <c r="B219" s="71" t="s">
        <v>227</v>
      </c>
      <c r="C219" s="201">
        <f t="shared" si="23"/>
        <v>0</v>
      </c>
      <c r="D219" s="74"/>
      <c r="E219" s="74"/>
      <c r="F219" s="74"/>
      <c r="G219" s="157"/>
      <c r="H219" s="72">
        <f t="shared" si="24"/>
        <v>0</v>
      </c>
      <c r="I219" s="74"/>
      <c r="J219" s="74"/>
      <c r="K219" s="74"/>
      <c r="L219" s="158"/>
    </row>
    <row r="220" spans="1:12" ht="24" x14ac:dyDescent="0.25">
      <c r="A220" s="44">
        <v>5234</v>
      </c>
      <c r="B220" s="71" t="s">
        <v>228</v>
      </c>
      <c r="C220" s="201">
        <f t="shared" si="23"/>
        <v>0</v>
      </c>
      <c r="D220" s="74"/>
      <c r="E220" s="74"/>
      <c r="F220" s="74"/>
      <c r="G220" s="157"/>
      <c r="H220" s="72">
        <f t="shared" si="24"/>
        <v>0</v>
      </c>
      <c r="I220" s="74"/>
      <c r="J220" s="74"/>
      <c r="K220" s="74"/>
      <c r="L220" s="158"/>
    </row>
    <row r="221" spans="1:12" ht="14.25" customHeight="1" x14ac:dyDescent="0.25">
      <c r="A221" s="44">
        <v>5236</v>
      </c>
      <c r="B221" s="71" t="s">
        <v>229</v>
      </c>
      <c r="C221" s="201">
        <f t="shared" si="23"/>
        <v>0</v>
      </c>
      <c r="D221" s="74"/>
      <c r="E221" s="74"/>
      <c r="F221" s="74"/>
      <c r="G221" s="157"/>
      <c r="H221" s="72">
        <f t="shared" si="24"/>
        <v>0</v>
      </c>
      <c r="I221" s="74"/>
      <c r="J221" s="74"/>
      <c r="K221" s="74"/>
      <c r="L221" s="158"/>
    </row>
    <row r="222" spans="1:12" ht="14.25" customHeight="1" x14ac:dyDescent="0.25">
      <c r="A222" s="44">
        <v>5237</v>
      </c>
      <c r="B222" s="71" t="s">
        <v>230</v>
      </c>
      <c r="C222" s="201">
        <f t="shared" si="23"/>
        <v>0</v>
      </c>
      <c r="D222" s="74"/>
      <c r="E222" s="74"/>
      <c r="F222" s="74"/>
      <c r="G222" s="157"/>
      <c r="H222" s="72">
        <f t="shared" si="24"/>
        <v>0</v>
      </c>
      <c r="I222" s="74"/>
      <c r="J222" s="74"/>
      <c r="K222" s="74"/>
      <c r="L222" s="158"/>
    </row>
    <row r="223" spans="1:12" ht="24" x14ac:dyDescent="0.25">
      <c r="A223" s="44">
        <v>5238</v>
      </c>
      <c r="B223" s="71" t="s">
        <v>231</v>
      </c>
      <c r="C223" s="201">
        <f t="shared" si="23"/>
        <v>0</v>
      </c>
      <c r="D223" s="74"/>
      <c r="E223" s="74"/>
      <c r="F223" s="74"/>
      <c r="G223" s="157"/>
      <c r="H223" s="72">
        <f t="shared" si="24"/>
        <v>0</v>
      </c>
      <c r="I223" s="74"/>
      <c r="J223" s="74"/>
      <c r="K223" s="74"/>
      <c r="L223" s="158"/>
    </row>
    <row r="224" spans="1:12" ht="24" x14ac:dyDescent="0.25">
      <c r="A224" s="44">
        <v>5239</v>
      </c>
      <c r="B224" s="71" t="s">
        <v>232</v>
      </c>
      <c r="C224" s="201">
        <f t="shared" si="23"/>
        <v>0</v>
      </c>
      <c r="D224" s="74"/>
      <c r="E224" s="74"/>
      <c r="F224" s="74"/>
      <c r="G224" s="157"/>
      <c r="H224" s="72">
        <f t="shared" si="24"/>
        <v>0</v>
      </c>
      <c r="I224" s="74"/>
      <c r="J224" s="74"/>
      <c r="K224" s="74"/>
      <c r="L224" s="158"/>
    </row>
    <row r="225" spans="1:12" ht="24" x14ac:dyDescent="0.25">
      <c r="A225" s="159">
        <v>5240</v>
      </c>
      <c r="B225" s="71" t="s">
        <v>233</v>
      </c>
      <c r="C225" s="201">
        <f t="shared" si="23"/>
        <v>0</v>
      </c>
      <c r="D225" s="74"/>
      <c r="E225" s="74"/>
      <c r="F225" s="74"/>
      <c r="G225" s="157"/>
      <c r="H225" s="72">
        <f t="shared" si="24"/>
        <v>0</v>
      </c>
      <c r="I225" s="74"/>
      <c r="J225" s="74"/>
      <c r="K225" s="74"/>
      <c r="L225" s="158"/>
    </row>
    <row r="226" spans="1:12" x14ac:dyDescent="0.25">
      <c r="A226" s="159">
        <v>5250</v>
      </c>
      <c r="B226" s="71" t="s">
        <v>234</v>
      </c>
      <c r="C226" s="201">
        <f t="shared" si="23"/>
        <v>0</v>
      </c>
      <c r="D226" s="74"/>
      <c r="E226" s="74"/>
      <c r="F226" s="74"/>
      <c r="G226" s="157"/>
      <c r="H226" s="72">
        <f t="shared" si="24"/>
        <v>0</v>
      </c>
      <c r="I226" s="74"/>
      <c r="J226" s="74"/>
      <c r="K226" s="74"/>
      <c r="L226" s="158"/>
    </row>
    <row r="227" spans="1:12" x14ac:dyDescent="0.25">
      <c r="A227" s="159">
        <v>5260</v>
      </c>
      <c r="B227" s="71" t="s">
        <v>235</v>
      </c>
      <c r="C227" s="201">
        <f t="shared" si="23"/>
        <v>0</v>
      </c>
      <c r="D227" s="160">
        <f>SUM(D228)</f>
        <v>0</v>
      </c>
      <c r="E227" s="160">
        <f>SUM(E228)</f>
        <v>0</v>
      </c>
      <c r="F227" s="160">
        <f>SUM(F228)</f>
        <v>0</v>
      </c>
      <c r="G227" s="161">
        <f>SUM(G228)</f>
        <v>0</v>
      </c>
      <c r="H227" s="72">
        <f t="shared" si="24"/>
        <v>0</v>
      </c>
      <c r="I227" s="160">
        <f>SUM(I228)</f>
        <v>0</v>
      </c>
      <c r="J227" s="160">
        <f>SUM(J228)</f>
        <v>0</v>
      </c>
      <c r="K227" s="160">
        <f>SUM(K228)</f>
        <v>0</v>
      </c>
      <c r="L227" s="162">
        <f>SUM(L228)</f>
        <v>0</v>
      </c>
    </row>
    <row r="228" spans="1:12" ht="24" x14ac:dyDescent="0.25">
      <c r="A228" s="44">
        <v>5269</v>
      </c>
      <c r="B228" s="71" t="s">
        <v>236</v>
      </c>
      <c r="C228" s="201">
        <f t="shared" si="23"/>
        <v>0</v>
      </c>
      <c r="D228" s="74"/>
      <c r="E228" s="74"/>
      <c r="F228" s="74"/>
      <c r="G228" s="157"/>
      <c r="H228" s="72">
        <f t="shared" si="24"/>
        <v>0</v>
      </c>
      <c r="I228" s="74"/>
      <c r="J228" s="74"/>
      <c r="K228" s="74"/>
      <c r="L228" s="158"/>
    </row>
    <row r="229" spans="1:12" ht="24" x14ac:dyDescent="0.25">
      <c r="A229" s="150">
        <v>5270</v>
      </c>
      <c r="B229" s="112" t="s">
        <v>237</v>
      </c>
      <c r="C229" s="202">
        <f t="shared" si="23"/>
        <v>0</v>
      </c>
      <c r="D229" s="163"/>
      <c r="E229" s="163"/>
      <c r="F229" s="163"/>
      <c r="G229" s="164"/>
      <c r="H229" s="117">
        <f t="shared" si="24"/>
        <v>0</v>
      </c>
      <c r="I229" s="163"/>
      <c r="J229" s="163"/>
      <c r="K229" s="163"/>
      <c r="L229" s="165"/>
    </row>
    <row r="230" spans="1:12" x14ac:dyDescent="0.25">
      <c r="A230" s="142">
        <v>6000</v>
      </c>
      <c r="B230" s="142" t="s">
        <v>238</v>
      </c>
      <c r="C230" s="203">
        <f t="shared" si="23"/>
        <v>0</v>
      </c>
      <c r="D230" s="144">
        <f>D231+D251+D259</f>
        <v>0</v>
      </c>
      <c r="E230" s="144">
        <f>E231+E251+E259</f>
        <v>0</v>
      </c>
      <c r="F230" s="144">
        <f>F231+F251+F259</f>
        <v>0</v>
      </c>
      <c r="G230" s="145">
        <f>G231+G251+G259</f>
        <v>0</v>
      </c>
      <c r="H230" s="143">
        <f t="shared" si="24"/>
        <v>0</v>
      </c>
      <c r="I230" s="144">
        <f>I231+I251+I259</f>
        <v>0</v>
      </c>
      <c r="J230" s="144">
        <f>J231+J251+J259</f>
        <v>0</v>
      </c>
      <c r="K230" s="144">
        <f>K231+K251+K259</f>
        <v>0</v>
      </c>
      <c r="L230" s="146">
        <f>L231+L251+L259</f>
        <v>0</v>
      </c>
    </row>
    <row r="231" spans="1:12" ht="14.25" customHeight="1" x14ac:dyDescent="0.25">
      <c r="A231" s="192">
        <v>6200</v>
      </c>
      <c r="B231" s="183" t="s">
        <v>239</v>
      </c>
      <c r="C231" s="204">
        <f>SUM(D231:G231)</f>
        <v>0</v>
      </c>
      <c r="D231" s="194">
        <f>SUM(D232,D233,D235,D238,D244,D245,D246)</f>
        <v>0</v>
      </c>
      <c r="E231" s="194">
        <f>SUM(E232,E233,E235,E238,E244,E245,E246)</f>
        <v>0</v>
      </c>
      <c r="F231" s="194">
        <f>SUM(F232,F233,F235,F238,F244,F245,F246)</f>
        <v>0</v>
      </c>
      <c r="G231" s="194">
        <f>SUM(G232,G233,G235,G238,G244,G245,G246)</f>
        <v>0</v>
      </c>
      <c r="H231" s="193">
        <f t="shared" si="24"/>
        <v>0</v>
      </c>
      <c r="I231" s="194">
        <f>SUM(I232,I233,I235,I238,I244,I245,I246)</f>
        <v>0</v>
      </c>
      <c r="J231" s="194">
        <f>SUM(J232,J233,J235,J238,J244,J245,J246)</f>
        <v>0</v>
      </c>
      <c r="K231" s="194">
        <f>SUM(K232,K233,K235,K238,K244,K245,K246)</f>
        <v>0</v>
      </c>
      <c r="L231" s="149">
        <f>SUM(L232,L233,L235,L238,L244,L245,L246)</f>
        <v>0</v>
      </c>
    </row>
    <row r="232" spans="1:12" ht="24" x14ac:dyDescent="0.25">
      <c r="A232" s="168">
        <v>6220</v>
      </c>
      <c r="B232" s="65" t="s">
        <v>240</v>
      </c>
      <c r="C232" s="205">
        <f t="shared" si="23"/>
        <v>0</v>
      </c>
      <c r="D232" s="68"/>
      <c r="E232" s="68"/>
      <c r="F232" s="68"/>
      <c r="G232" s="206"/>
      <c r="H232" s="207">
        <f t="shared" si="24"/>
        <v>0</v>
      </c>
      <c r="I232" s="68"/>
      <c r="J232" s="68"/>
      <c r="K232" s="68"/>
      <c r="L232" s="155"/>
    </row>
    <row r="233" spans="1:12" x14ac:dyDescent="0.25">
      <c r="A233" s="159">
        <v>6230</v>
      </c>
      <c r="B233" s="71" t="s">
        <v>241</v>
      </c>
      <c r="C233" s="201">
        <f t="shared" si="23"/>
        <v>0</v>
      </c>
      <c r="D233" s="160">
        <f>SUM(D234)</f>
        <v>0</v>
      </c>
      <c r="E233" s="160">
        <f t="shared" ref="E233:L233" si="25">SUM(E234)</f>
        <v>0</v>
      </c>
      <c r="F233" s="160">
        <f t="shared" si="25"/>
        <v>0</v>
      </c>
      <c r="G233" s="161">
        <f t="shared" si="25"/>
        <v>0</v>
      </c>
      <c r="H233" s="208">
        <f t="shared" si="24"/>
        <v>0</v>
      </c>
      <c r="I233" s="160">
        <f t="shared" si="25"/>
        <v>0</v>
      </c>
      <c r="J233" s="160">
        <f t="shared" si="25"/>
        <v>0</v>
      </c>
      <c r="K233" s="160">
        <f t="shared" si="25"/>
        <v>0</v>
      </c>
      <c r="L233" s="162">
        <f t="shared" si="25"/>
        <v>0</v>
      </c>
    </row>
    <row r="234" spans="1:12" ht="24" x14ac:dyDescent="0.25">
      <c r="A234" s="44">
        <v>6239</v>
      </c>
      <c r="B234" s="65" t="s">
        <v>242</v>
      </c>
      <c r="C234" s="201">
        <f t="shared" si="23"/>
        <v>0</v>
      </c>
      <c r="D234" s="68"/>
      <c r="E234" s="68"/>
      <c r="F234" s="68"/>
      <c r="G234" s="154"/>
      <c r="H234" s="208">
        <f t="shared" si="24"/>
        <v>0</v>
      </c>
      <c r="I234" s="68"/>
      <c r="J234" s="68"/>
      <c r="K234" s="68"/>
      <c r="L234" s="155"/>
    </row>
    <row r="235" spans="1:12" ht="24" x14ac:dyDescent="0.25">
      <c r="A235" s="159">
        <v>6240</v>
      </c>
      <c r="B235" s="71" t="s">
        <v>243</v>
      </c>
      <c r="C235" s="201">
        <f>SUM(D235:G235)</f>
        <v>0</v>
      </c>
      <c r="D235" s="160">
        <f>SUM(D236:D237)</f>
        <v>0</v>
      </c>
      <c r="E235" s="160">
        <f>SUM(E236:E237)</f>
        <v>0</v>
      </c>
      <c r="F235" s="160">
        <f>SUM(F236:F237)</f>
        <v>0</v>
      </c>
      <c r="G235" s="161">
        <f>SUM(G236:G237)</f>
        <v>0</v>
      </c>
      <c r="H235" s="208">
        <f t="shared" si="24"/>
        <v>0</v>
      </c>
      <c r="I235" s="160">
        <f>SUM(I236:I237)</f>
        <v>0</v>
      </c>
      <c r="J235" s="160">
        <f>SUM(J236:J237)</f>
        <v>0</v>
      </c>
      <c r="K235" s="160">
        <f>SUM(K236:K237)</f>
        <v>0</v>
      </c>
      <c r="L235" s="162">
        <f>SUM(L236:L237)</f>
        <v>0</v>
      </c>
    </row>
    <row r="236" spans="1:12" x14ac:dyDescent="0.25">
      <c r="A236" s="44">
        <v>6241</v>
      </c>
      <c r="B236" s="71" t="s">
        <v>244</v>
      </c>
      <c r="C236" s="201">
        <f>SUM(D236:G236)</f>
        <v>0</v>
      </c>
      <c r="D236" s="74"/>
      <c r="E236" s="74"/>
      <c r="F236" s="74"/>
      <c r="G236" s="157"/>
      <c r="H236" s="208">
        <f>SUM(I236:L236)</f>
        <v>0</v>
      </c>
      <c r="I236" s="74"/>
      <c r="J236" s="74"/>
      <c r="K236" s="74"/>
      <c r="L236" s="158"/>
    </row>
    <row r="237" spans="1:12" x14ac:dyDescent="0.25">
      <c r="A237" s="44">
        <v>6242</v>
      </c>
      <c r="B237" s="71" t="s">
        <v>245</v>
      </c>
      <c r="C237" s="201">
        <f>SUM(D237:G237)</f>
        <v>0</v>
      </c>
      <c r="D237" s="74"/>
      <c r="E237" s="74"/>
      <c r="F237" s="74"/>
      <c r="G237" s="157"/>
      <c r="H237" s="208">
        <f t="shared" si="24"/>
        <v>0</v>
      </c>
      <c r="I237" s="74"/>
      <c r="J237" s="74"/>
      <c r="K237" s="74"/>
      <c r="L237" s="158"/>
    </row>
    <row r="238" spans="1:12" ht="25.5" customHeight="1" x14ac:dyDescent="0.25">
      <c r="A238" s="159">
        <v>6250</v>
      </c>
      <c r="B238" s="71" t="s">
        <v>246</v>
      </c>
      <c r="C238" s="201">
        <f>SUM(D238:G238)</f>
        <v>0</v>
      </c>
      <c r="D238" s="160">
        <f>SUM(D239:D243)</f>
        <v>0</v>
      </c>
      <c r="E238" s="160">
        <f>SUM(E239:E243)</f>
        <v>0</v>
      </c>
      <c r="F238" s="160">
        <f>SUM(F239:F243)</f>
        <v>0</v>
      </c>
      <c r="G238" s="161">
        <f>SUM(G239:G243)</f>
        <v>0</v>
      </c>
      <c r="H238" s="208">
        <f t="shared" si="24"/>
        <v>0</v>
      </c>
      <c r="I238" s="160">
        <f>SUM(I239:I243)</f>
        <v>0</v>
      </c>
      <c r="J238" s="160">
        <f>SUM(J239:J243)</f>
        <v>0</v>
      </c>
      <c r="K238" s="160">
        <f>SUM(K239:K243)</f>
        <v>0</v>
      </c>
      <c r="L238" s="162">
        <f>SUM(L239:L243)</f>
        <v>0</v>
      </c>
    </row>
    <row r="239" spans="1:12" ht="14.25" customHeight="1" x14ac:dyDescent="0.25">
      <c r="A239" s="44">
        <v>6252</v>
      </c>
      <c r="B239" s="71" t="s">
        <v>247</v>
      </c>
      <c r="C239" s="201">
        <f>SUM(D239:G239)</f>
        <v>0</v>
      </c>
      <c r="D239" s="74"/>
      <c r="E239" s="74"/>
      <c r="F239" s="74"/>
      <c r="G239" s="157"/>
      <c r="H239" s="208">
        <f t="shared" si="24"/>
        <v>0</v>
      </c>
      <c r="I239" s="74"/>
      <c r="J239" s="74"/>
      <c r="K239" s="74"/>
      <c r="L239" s="158"/>
    </row>
    <row r="240" spans="1:12" ht="14.25" customHeight="1" x14ac:dyDescent="0.25">
      <c r="A240" s="44">
        <v>6253</v>
      </c>
      <c r="B240" s="71" t="s">
        <v>248</v>
      </c>
      <c r="C240" s="201">
        <f t="shared" si="23"/>
        <v>0</v>
      </c>
      <c r="D240" s="74"/>
      <c r="E240" s="74"/>
      <c r="F240" s="74"/>
      <c r="G240" s="157"/>
      <c r="H240" s="208">
        <f t="shared" si="24"/>
        <v>0</v>
      </c>
      <c r="I240" s="74"/>
      <c r="J240" s="74"/>
      <c r="K240" s="74"/>
      <c r="L240" s="158"/>
    </row>
    <row r="241" spans="1:12" ht="24" x14ac:dyDescent="0.25">
      <c r="A241" s="44">
        <v>6254</v>
      </c>
      <c r="B241" s="71" t="s">
        <v>249</v>
      </c>
      <c r="C241" s="201">
        <f t="shared" si="23"/>
        <v>0</v>
      </c>
      <c r="D241" s="74"/>
      <c r="E241" s="74"/>
      <c r="F241" s="74"/>
      <c r="G241" s="157"/>
      <c r="H241" s="208">
        <f t="shared" si="24"/>
        <v>0</v>
      </c>
      <c r="I241" s="74"/>
      <c r="J241" s="74"/>
      <c r="K241" s="74"/>
      <c r="L241" s="158"/>
    </row>
    <row r="242" spans="1:12" ht="24" x14ac:dyDescent="0.25">
      <c r="A242" s="44">
        <v>6255</v>
      </c>
      <c r="B242" s="71" t="s">
        <v>250</v>
      </c>
      <c r="C242" s="201">
        <f t="shared" si="23"/>
        <v>0</v>
      </c>
      <c r="D242" s="74"/>
      <c r="E242" s="74"/>
      <c r="F242" s="74"/>
      <c r="G242" s="157"/>
      <c r="H242" s="208">
        <f t="shared" si="24"/>
        <v>0</v>
      </c>
      <c r="I242" s="74"/>
      <c r="J242" s="74"/>
      <c r="K242" s="74"/>
      <c r="L242" s="158"/>
    </row>
    <row r="243" spans="1:12" x14ac:dyDescent="0.25">
      <c r="A243" s="44">
        <v>6259</v>
      </c>
      <c r="B243" s="71" t="s">
        <v>251</v>
      </c>
      <c r="C243" s="201">
        <f t="shared" si="23"/>
        <v>0</v>
      </c>
      <c r="D243" s="74"/>
      <c r="E243" s="74"/>
      <c r="F243" s="74"/>
      <c r="G243" s="157"/>
      <c r="H243" s="208">
        <f t="shared" si="24"/>
        <v>0</v>
      </c>
      <c r="I243" s="74"/>
      <c r="J243" s="74"/>
      <c r="K243" s="74"/>
      <c r="L243" s="158"/>
    </row>
    <row r="244" spans="1:12" ht="24" x14ac:dyDescent="0.25">
      <c r="A244" s="159">
        <v>6260</v>
      </c>
      <c r="B244" s="71" t="s">
        <v>252</v>
      </c>
      <c r="C244" s="201">
        <f t="shared" si="23"/>
        <v>0</v>
      </c>
      <c r="D244" s="74"/>
      <c r="E244" s="74"/>
      <c r="F244" s="74"/>
      <c r="G244" s="157"/>
      <c r="H244" s="208">
        <f t="shared" si="24"/>
        <v>0</v>
      </c>
      <c r="I244" s="74"/>
      <c r="J244" s="74"/>
      <c r="K244" s="74"/>
      <c r="L244" s="158"/>
    </row>
    <row r="245" spans="1:12" x14ac:dyDescent="0.25">
      <c r="A245" s="159">
        <v>6270</v>
      </c>
      <c r="B245" s="71" t="s">
        <v>253</v>
      </c>
      <c r="C245" s="201">
        <f t="shared" si="23"/>
        <v>0</v>
      </c>
      <c r="D245" s="74"/>
      <c r="E245" s="74"/>
      <c r="F245" s="74"/>
      <c r="G245" s="157"/>
      <c r="H245" s="208">
        <f t="shared" si="24"/>
        <v>0</v>
      </c>
      <c r="I245" s="74"/>
      <c r="J245" s="74"/>
      <c r="K245" s="74"/>
      <c r="L245" s="158"/>
    </row>
    <row r="246" spans="1:12" ht="24" x14ac:dyDescent="0.25">
      <c r="A246" s="168">
        <v>6290</v>
      </c>
      <c r="B246" s="65" t="s">
        <v>254</v>
      </c>
      <c r="C246" s="209">
        <f t="shared" si="23"/>
        <v>0</v>
      </c>
      <c r="D246" s="169">
        <f>SUM(D247:D250)</f>
        <v>0</v>
      </c>
      <c r="E246" s="169">
        <f t="shared" ref="E246:G246" si="26">SUM(E247:E250)</f>
        <v>0</v>
      </c>
      <c r="F246" s="169">
        <f t="shared" si="26"/>
        <v>0</v>
      </c>
      <c r="G246" s="210">
        <f t="shared" si="26"/>
        <v>0</v>
      </c>
      <c r="H246" s="209">
        <f t="shared" si="24"/>
        <v>0</v>
      </c>
      <c r="I246" s="169">
        <f>SUM(I247:I250)</f>
        <v>0</v>
      </c>
      <c r="J246" s="169">
        <f t="shared" ref="J246:L246" si="27">SUM(J247:J250)</f>
        <v>0</v>
      </c>
      <c r="K246" s="169">
        <f t="shared" si="27"/>
        <v>0</v>
      </c>
      <c r="L246" s="186">
        <f t="shared" si="27"/>
        <v>0</v>
      </c>
    </row>
    <row r="247" spans="1:12" x14ac:dyDescent="0.25">
      <c r="A247" s="44">
        <v>6291</v>
      </c>
      <c r="B247" s="71" t="s">
        <v>255</v>
      </c>
      <c r="C247" s="201">
        <f t="shared" si="23"/>
        <v>0</v>
      </c>
      <c r="D247" s="74"/>
      <c r="E247" s="74"/>
      <c r="F247" s="74"/>
      <c r="G247" s="211"/>
      <c r="H247" s="201">
        <f t="shared" si="24"/>
        <v>0</v>
      </c>
      <c r="I247" s="74"/>
      <c r="J247" s="74"/>
      <c r="K247" s="74"/>
      <c r="L247" s="158"/>
    </row>
    <row r="248" spans="1:12" x14ac:dyDescent="0.25">
      <c r="A248" s="44">
        <v>6292</v>
      </c>
      <c r="B248" s="71" t="s">
        <v>256</v>
      </c>
      <c r="C248" s="201">
        <f t="shared" si="23"/>
        <v>0</v>
      </c>
      <c r="D248" s="74"/>
      <c r="E248" s="74"/>
      <c r="F248" s="74"/>
      <c r="G248" s="211"/>
      <c r="H248" s="201">
        <f t="shared" si="24"/>
        <v>0</v>
      </c>
      <c r="I248" s="74"/>
      <c r="J248" s="74"/>
      <c r="K248" s="74"/>
      <c r="L248" s="158"/>
    </row>
    <row r="249" spans="1:12" ht="72" x14ac:dyDescent="0.25">
      <c r="A249" s="44">
        <v>6296</v>
      </c>
      <c r="B249" s="71" t="s">
        <v>257</v>
      </c>
      <c r="C249" s="201">
        <f t="shared" si="23"/>
        <v>0</v>
      </c>
      <c r="D249" s="74"/>
      <c r="E249" s="74"/>
      <c r="F249" s="74"/>
      <c r="G249" s="211"/>
      <c r="H249" s="201">
        <f t="shared" si="24"/>
        <v>0</v>
      </c>
      <c r="I249" s="74"/>
      <c r="J249" s="74"/>
      <c r="K249" s="74"/>
      <c r="L249" s="158"/>
    </row>
    <row r="250" spans="1:12" ht="39.75" customHeight="1" x14ac:dyDescent="0.25">
      <c r="A250" s="44">
        <v>6299</v>
      </c>
      <c r="B250" s="71" t="s">
        <v>258</v>
      </c>
      <c r="C250" s="201">
        <f t="shared" si="23"/>
        <v>0</v>
      </c>
      <c r="D250" s="74"/>
      <c r="E250" s="74"/>
      <c r="F250" s="74"/>
      <c r="G250" s="211"/>
      <c r="H250" s="201">
        <f t="shared" si="24"/>
        <v>0</v>
      </c>
      <c r="I250" s="74"/>
      <c r="J250" s="74"/>
      <c r="K250" s="74"/>
      <c r="L250" s="158"/>
    </row>
    <row r="251" spans="1:12" x14ac:dyDescent="0.25">
      <c r="A251" s="56">
        <v>6300</v>
      </c>
      <c r="B251" s="147" t="s">
        <v>259</v>
      </c>
      <c r="C251" s="184">
        <f t="shared" si="23"/>
        <v>0</v>
      </c>
      <c r="D251" s="63">
        <f>SUM(D252,D257,D258)</f>
        <v>0</v>
      </c>
      <c r="E251" s="63">
        <f t="shared" ref="E251:G251" si="28">SUM(E252,E257,E258)</f>
        <v>0</v>
      </c>
      <c r="F251" s="63">
        <f t="shared" si="28"/>
        <v>0</v>
      </c>
      <c r="G251" s="63">
        <f t="shared" si="28"/>
        <v>0</v>
      </c>
      <c r="H251" s="57">
        <f t="shared" si="24"/>
        <v>0</v>
      </c>
      <c r="I251" s="63">
        <f>SUM(I252,I257,I258)</f>
        <v>0</v>
      </c>
      <c r="J251" s="63">
        <f t="shared" ref="J251:L251" si="29">SUM(J252,J257,J258)</f>
        <v>0</v>
      </c>
      <c r="K251" s="63">
        <f t="shared" si="29"/>
        <v>0</v>
      </c>
      <c r="L251" s="172">
        <f t="shared" si="29"/>
        <v>0</v>
      </c>
    </row>
    <row r="252" spans="1:12" ht="24" x14ac:dyDescent="0.25">
      <c r="A252" s="168">
        <v>6320</v>
      </c>
      <c r="B252" s="65" t="s">
        <v>260</v>
      </c>
      <c r="C252" s="209">
        <f t="shared" si="23"/>
        <v>0</v>
      </c>
      <c r="D252" s="169">
        <f>SUM(D253:D256)</f>
        <v>0</v>
      </c>
      <c r="E252" s="169">
        <f>SUM(E253:E256)</f>
        <v>0</v>
      </c>
      <c r="F252" s="169">
        <f t="shared" ref="F252:G252" si="30">SUM(F253:F256)</f>
        <v>0</v>
      </c>
      <c r="G252" s="212">
        <f t="shared" si="30"/>
        <v>0</v>
      </c>
      <c r="H252" s="209">
        <f t="shared" si="24"/>
        <v>0</v>
      </c>
      <c r="I252" s="169">
        <f>SUM(I253:I256)</f>
        <v>0</v>
      </c>
      <c r="J252" s="169">
        <f t="shared" ref="J252:L252" si="31">SUM(J253:J256)</f>
        <v>0</v>
      </c>
      <c r="K252" s="169">
        <f t="shared" si="31"/>
        <v>0</v>
      </c>
      <c r="L252" s="213">
        <f t="shared" si="31"/>
        <v>0</v>
      </c>
    </row>
    <row r="253" spans="1:12" x14ac:dyDescent="0.25">
      <c r="A253" s="44">
        <v>6322</v>
      </c>
      <c r="B253" s="71" t="s">
        <v>261</v>
      </c>
      <c r="C253" s="201">
        <f t="shared" si="23"/>
        <v>0</v>
      </c>
      <c r="D253" s="74"/>
      <c r="E253" s="74"/>
      <c r="F253" s="74"/>
      <c r="G253" s="211"/>
      <c r="H253" s="201">
        <f t="shared" si="24"/>
        <v>0</v>
      </c>
      <c r="I253" s="74"/>
      <c r="J253" s="74"/>
      <c r="K253" s="74"/>
      <c r="L253" s="158"/>
    </row>
    <row r="254" spans="1:12" ht="24" x14ac:dyDescent="0.25">
      <c r="A254" s="44">
        <v>6323</v>
      </c>
      <c r="B254" s="71" t="s">
        <v>262</v>
      </c>
      <c r="C254" s="201">
        <f t="shared" si="23"/>
        <v>0</v>
      </c>
      <c r="D254" s="74"/>
      <c r="E254" s="74"/>
      <c r="F254" s="74"/>
      <c r="G254" s="211"/>
      <c r="H254" s="201">
        <f t="shared" si="24"/>
        <v>0</v>
      </c>
      <c r="I254" s="74"/>
      <c r="J254" s="74"/>
      <c r="K254" s="74"/>
      <c r="L254" s="158"/>
    </row>
    <row r="255" spans="1:12" ht="24" x14ac:dyDescent="0.25">
      <c r="A255" s="44">
        <v>6324</v>
      </c>
      <c r="B255" s="71" t="s">
        <v>263</v>
      </c>
      <c r="C255" s="201">
        <f t="shared" si="23"/>
        <v>0</v>
      </c>
      <c r="D255" s="74"/>
      <c r="E255" s="74"/>
      <c r="F255" s="74"/>
      <c r="G255" s="211"/>
      <c r="H255" s="201">
        <f t="shared" si="24"/>
        <v>0</v>
      </c>
      <c r="I255" s="74"/>
      <c r="J255" s="74"/>
      <c r="K255" s="74"/>
      <c r="L255" s="158"/>
    </row>
    <row r="256" spans="1:12" x14ac:dyDescent="0.25">
      <c r="A256" s="38">
        <v>6329</v>
      </c>
      <c r="B256" s="65" t="s">
        <v>264</v>
      </c>
      <c r="C256" s="205">
        <f t="shared" si="23"/>
        <v>0</v>
      </c>
      <c r="D256" s="68"/>
      <c r="E256" s="68"/>
      <c r="F256" s="68"/>
      <c r="G256" s="214"/>
      <c r="H256" s="205">
        <f t="shared" si="24"/>
        <v>0</v>
      </c>
      <c r="I256" s="68"/>
      <c r="J256" s="68"/>
      <c r="K256" s="68"/>
      <c r="L256" s="155"/>
    </row>
    <row r="257" spans="1:13" ht="24" x14ac:dyDescent="0.25">
      <c r="A257" s="215">
        <v>6330</v>
      </c>
      <c r="B257" s="216" t="s">
        <v>265</v>
      </c>
      <c r="C257" s="209">
        <f>SUM(D257:G257)</f>
        <v>0</v>
      </c>
      <c r="D257" s="189"/>
      <c r="E257" s="189"/>
      <c r="F257" s="189"/>
      <c r="G257" s="211"/>
      <c r="H257" s="209">
        <f>SUM(I257:L257)</f>
        <v>0</v>
      </c>
      <c r="I257" s="189"/>
      <c r="J257" s="189"/>
      <c r="K257" s="189"/>
      <c r="L257" s="191"/>
    </row>
    <row r="258" spans="1:13" x14ac:dyDescent="0.25">
      <c r="A258" s="159">
        <v>6360</v>
      </c>
      <c r="B258" s="71" t="s">
        <v>266</v>
      </c>
      <c r="C258" s="201">
        <f t="shared" si="23"/>
        <v>0</v>
      </c>
      <c r="D258" s="74"/>
      <c r="E258" s="74"/>
      <c r="F258" s="74"/>
      <c r="G258" s="157"/>
      <c r="H258" s="208">
        <f t="shared" si="24"/>
        <v>0</v>
      </c>
      <c r="I258" s="74"/>
      <c r="J258" s="74"/>
      <c r="K258" s="74"/>
      <c r="L258" s="158"/>
    </row>
    <row r="259" spans="1:13" ht="36" x14ac:dyDescent="0.25">
      <c r="A259" s="56">
        <v>6400</v>
      </c>
      <c r="B259" s="147" t="s">
        <v>267</v>
      </c>
      <c r="C259" s="184">
        <f>SUM(D259:G259)</f>
        <v>0</v>
      </c>
      <c r="D259" s="63">
        <f>SUM(D260,D264)</f>
        <v>0</v>
      </c>
      <c r="E259" s="63">
        <f t="shared" ref="E259:G259" si="32">SUM(E260,E264)</f>
        <v>0</v>
      </c>
      <c r="F259" s="63">
        <f t="shared" si="32"/>
        <v>0</v>
      </c>
      <c r="G259" s="63">
        <f t="shared" si="32"/>
        <v>0</v>
      </c>
      <c r="H259" s="57">
        <f>SUM(I259:L259)</f>
        <v>0</v>
      </c>
      <c r="I259" s="63">
        <f>SUM(I260,I264)</f>
        <v>0</v>
      </c>
      <c r="J259" s="63">
        <f t="shared" ref="J259:L259" si="33">SUM(J260,J264)</f>
        <v>0</v>
      </c>
      <c r="K259" s="63">
        <f t="shared" si="33"/>
        <v>0</v>
      </c>
      <c r="L259" s="172">
        <f t="shared" si="33"/>
        <v>0</v>
      </c>
    </row>
    <row r="260" spans="1:13" ht="24" x14ac:dyDescent="0.25">
      <c r="A260" s="168">
        <v>6410</v>
      </c>
      <c r="B260" s="65" t="s">
        <v>268</v>
      </c>
      <c r="C260" s="205">
        <f t="shared" si="23"/>
        <v>0</v>
      </c>
      <c r="D260" s="169">
        <f>SUM(D261:D263)</f>
        <v>0</v>
      </c>
      <c r="E260" s="169">
        <f t="shared" ref="E260:G260" si="34">SUM(E261:E263)</f>
        <v>0</v>
      </c>
      <c r="F260" s="169">
        <f t="shared" si="34"/>
        <v>0</v>
      </c>
      <c r="G260" s="217">
        <f t="shared" si="34"/>
        <v>0</v>
      </c>
      <c r="H260" s="205">
        <f t="shared" si="24"/>
        <v>0</v>
      </c>
      <c r="I260" s="169">
        <f>SUM(I261:I263)</f>
        <v>0</v>
      </c>
      <c r="J260" s="169">
        <f t="shared" ref="J260:L260" si="35">SUM(J261:J263)</f>
        <v>0</v>
      </c>
      <c r="K260" s="169">
        <f t="shared" si="35"/>
        <v>0</v>
      </c>
      <c r="L260" s="180">
        <f t="shared" si="35"/>
        <v>0</v>
      </c>
    </row>
    <row r="261" spans="1:13" x14ac:dyDescent="0.25">
      <c r="A261" s="44">
        <v>6411</v>
      </c>
      <c r="B261" s="174" t="s">
        <v>269</v>
      </c>
      <c r="C261" s="201">
        <f t="shared" si="23"/>
        <v>0</v>
      </c>
      <c r="D261" s="74"/>
      <c r="E261" s="74"/>
      <c r="F261" s="74"/>
      <c r="G261" s="157"/>
      <c r="H261" s="208">
        <f t="shared" si="24"/>
        <v>0</v>
      </c>
      <c r="I261" s="74"/>
      <c r="J261" s="74"/>
      <c r="K261" s="74"/>
      <c r="L261" s="158"/>
    </row>
    <row r="262" spans="1:13" ht="36" x14ac:dyDescent="0.25">
      <c r="A262" s="44">
        <v>6412</v>
      </c>
      <c r="B262" s="71" t="s">
        <v>270</v>
      </c>
      <c r="C262" s="201">
        <f t="shared" si="23"/>
        <v>0</v>
      </c>
      <c r="D262" s="74"/>
      <c r="E262" s="74"/>
      <c r="F262" s="74"/>
      <c r="G262" s="157"/>
      <c r="H262" s="208">
        <f t="shared" si="24"/>
        <v>0</v>
      </c>
      <c r="I262" s="74"/>
      <c r="J262" s="74"/>
      <c r="K262" s="74"/>
      <c r="L262" s="158"/>
    </row>
    <row r="263" spans="1:13" ht="36" x14ac:dyDescent="0.25">
      <c r="A263" s="44">
        <v>6419</v>
      </c>
      <c r="B263" s="71" t="s">
        <v>271</v>
      </c>
      <c r="C263" s="201">
        <f t="shared" si="23"/>
        <v>0</v>
      </c>
      <c r="D263" s="74"/>
      <c r="E263" s="74"/>
      <c r="F263" s="74"/>
      <c r="G263" s="157"/>
      <c r="H263" s="208">
        <f t="shared" si="24"/>
        <v>0</v>
      </c>
      <c r="I263" s="74"/>
      <c r="J263" s="74"/>
      <c r="K263" s="74"/>
      <c r="L263" s="158"/>
    </row>
    <row r="264" spans="1:13" ht="36" x14ac:dyDescent="0.25">
      <c r="A264" s="159">
        <v>6420</v>
      </c>
      <c r="B264" s="71" t="s">
        <v>272</v>
      </c>
      <c r="C264" s="201">
        <f t="shared" si="23"/>
        <v>0</v>
      </c>
      <c r="D264" s="160">
        <f>SUM(D265:D268)</f>
        <v>0</v>
      </c>
      <c r="E264" s="160">
        <f>SUM(E265:E268)</f>
        <v>0</v>
      </c>
      <c r="F264" s="160">
        <f>SUM(F265:F268)</f>
        <v>0</v>
      </c>
      <c r="G264" s="218">
        <f>SUM(G265:G268)</f>
        <v>0</v>
      </c>
      <c r="H264" s="201">
        <f>SUM(I264:L264)</f>
        <v>0</v>
      </c>
      <c r="I264" s="160">
        <f>SUM(I265:I268)</f>
        <v>0</v>
      </c>
      <c r="J264" s="160">
        <f>SUM(J265:J268)</f>
        <v>0</v>
      </c>
      <c r="K264" s="160">
        <f>SUM(K265:K268)</f>
        <v>0</v>
      </c>
      <c r="L264" s="176">
        <f>SUM(L265:L268)</f>
        <v>0</v>
      </c>
    </row>
    <row r="265" spans="1:13" x14ac:dyDescent="0.25">
      <c r="A265" s="44">
        <v>6421</v>
      </c>
      <c r="B265" s="71" t="s">
        <v>273</v>
      </c>
      <c r="C265" s="201">
        <f t="shared" ref="C265:C285" si="36">SUM(D265:G265)</f>
        <v>0</v>
      </c>
      <c r="D265" s="74"/>
      <c r="E265" s="74"/>
      <c r="F265" s="74"/>
      <c r="G265" s="157"/>
      <c r="H265" s="208">
        <f t="shared" ref="H265:H285" si="37">SUM(I265:L265)</f>
        <v>0</v>
      </c>
      <c r="I265" s="74"/>
      <c r="J265" s="74"/>
      <c r="K265" s="74"/>
      <c r="L265" s="158"/>
    </row>
    <row r="266" spans="1:13" x14ac:dyDescent="0.25">
      <c r="A266" s="44">
        <v>6422</v>
      </c>
      <c r="B266" s="71" t="s">
        <v>274</v>
      </c>
      <c r="C266" s="201">
        <f t="shared" si="36"/>
        <v>0</v>
      </c>
      <c r="D266" s="74"/>
      <c r="E266" s="74"/>
      <c r="F266" s="74"/>
      <c r="G266" s="157"/>
      <c r="H266" s="208">
        <f t="shared" si="37"/>
        <v>0</v>
      </c>
      <c r="I266" s="74"/>
      <c r="J266" s="74"/>
      <c r="K266" s="74"/>
      <c r="L266" s="158"/>
    </row>
    <row r="267" spans="1:13" ht="13.5" customHeight="1" x14ac:dyDescent="0.25">
      <c r="A267" s="44">
        <v>6423</v>
      </c>
      <c r="B267" s="71" t="s">
        <v>275</v>
      </c>
      <c r="C267" s="201">
        <f>SUM(D267:G267)</f>
        <v>0</v>
      </c>
      <c r="D267" s="74"/>
      <c r="E267" s="74"/>
      <c r="F267" s="74"/>
      <c r="G267" s="157"/>
      <c r="H267" s="208">
        <f>SUM(I267:L267)</f>
        <v>0</v>
      </c>
      <c r="I267" s="74"/>
      <c r="J267" s="74"/>
      <c r="K267" s="74"/>
      <c r="L267" s="158"/>
    </row>
    <row r="268" spans="1:13" ht="36" x14ac:dyDescent="0.25">
      <c r="A268" s="44">
        <v>6424</v>
      </c>
      <c r="B268" s="71" t="s">
        <v>276</v>
      </c>
      <c r="C268" s="201">
        <f>SUM(D268:G268)</f>
        <v>0</v>
      </c>
      <c r="D268" s="74"/>
      <c r="E268" s="74"/>
      <c r="F268" s="74"/>
      <c r="G268" s="157"/>
      <c r="H268" s="208">
        <f>SUM(I268:L268)</f>
        <v>0</v>
      </c>
      <c r="I268" s="74"/>
      <c r="J268" s="74"/>
      <c r="K268" s="74"/>
      <c r="L268" s="158"/>
      <c r="M268" s="225"/>
    </row>
    <row r="269" spans="1:13" ht="36" x14ac:dyDescent="0.25">
      <c r="A269" s="220">
        <v>7000</v>
      </c>
      <c r="B269" s="220" t="s">
        <v>277</v>
      </c>
      <c r="C269" s="221">
        <f t="shared" si="36"/>
        <v>0</v>
      </c>
      <c r="D269" s="222">
        <f>SUM(D270,D281)</f>
        <v>0</v>
      </c>
      <c r="E269" s="222">
        <f>SUM(E270,E281)</f>
        <v>0</v>
      </c>
      <c r="F269" s="222">
        <f>SUM(F270,F281)</f>
        <v>0</v>
      </c>
      <c r="G269" s="222">
        <f>SUM(G270,G281)</f>
        <v>0</v>
      </c>
      <c r="H269" s="223">
        <f t="shared" si="37"/>
        <v>0</v>
      </c>
      <c r="I269" s="222">
        <f>SUM(I270,I281)</f>
        <v>0</v>
      </c>
      <c r="J269" s="222">
        <f>SUM(J270,J281)</f>
        <v>0</v>
      </c>
      <c r="K269" s="222">
        <f>SUM(K270,K281)</f>
        <v>0</v>
      </c>
      <c r="L269" s="224">
        <f>SUM(L270,L281)</f>
        <v>0</v>
      </c>
    </row>
    <row r="270" spans="1:13" ht="24" x14ac:dyDescent="0.25">
      <c r="A270" s="56">
        <v>7200</v>
      </c>
      <c r="B270" s="147" t="s">
        <v>278</v>
      </c>
      <c r="C270" s="184">
        <f t="shared" si="36"/>
        <v>0</v>
      </c>
      <c r="D270" s="63">
        <f>SUM(D271,D272,D275,D276,D280)</f>
        <v>0</v>
      </c>
      <c r="E270" s="63">
        <f>SUM(E271,E272,E275,E276,E280)</f>
        <v>0</v>
      </c>
      <c r="F270" s="63">
        <f>SUM(F271,F272,F275,F276,F280)</f>
        <v>0</v>
      </c>
      <c r="G270" s="63">
        <f>SUM(G271,G272,G275,G276,G280)</f>
        <v>0</v>
      </c>
      <c r="H270" s="57">
        <f t="shared" si="37"/>
        <v>0</v>
      </c>
      <c r="I270" s="63">
        <f>SUM(I271,I272,I275,I276,I280)</f>
        <v>0</v>
      </c>
      <c r="J270" s="63">
        <f>SUM(J271,J272,J275,J276,J280)</f>
        <v>0</v>
      </c>
      <c r="K270" s="63">
        <f>SUM(K271,K272,K275,K276,K280)</f>
        <v>0</v>
      </c>
      <c r="L270" s="149">
        <f>SUM(L271,L272,L275,L276,L280)</f>
        <v>0</v>
      </c>
    </row>
    <row r="271" spans="1:13" ht="24" x14ac:dyDescent="0.25">
      <c r="A271" s="168">
        <v>7210</v>
      </c>
      <c r="B271" s="65" t="s">
        <v>279</v>
      </c>
      <c r="C271" s="205">
        <f t="shared" si="36"/>
        <v>0</v>
      </c>
      <c r="D271" s="68"/>
      <c r="E271" s="68"/>
      <c r="F271" s="68"/>
      <c r="G271" s="154"/>
      <c r="H271" s="66">
        <f t="shared" si="37"/>
        <v>0</v>
      </c>
      <c r="I271" s="68"/>
      <c r="J271" s="68"/>
      <c r="K271" s="68"/>
      <c r="L271" s="155"/>
    </row>
    <row r="272" spans="1:13" s="225" customFormat="1" ht="36" x14ac:dyDescent="0.25">
      <c r="A272" s="159">
        <v>7220</v>
      </c>
      <c r="B272" s="71" t="s">
        <v>280</v>
      </c>
      <c r="C272" s="201">
        <f>SUM(D272:G272)</f>
        <v>0</v>
      </c>
      <c r="D272" s="160">
        <f>SUM(D273:D274)</f>
        <v>0</v>
      </c>
      <c r="E272" s="160">
        <f>SUM(E273:E274)</f>
        <v>0</v>
      </c>
      <c r="F272" s="160">
        <f>SUM(F273:F274)</f>
        <v>0</v>
      </c>
      <c r="G272" s="160">
        <f>SUM(G273:G274)</f>
        <v>0</v>
      </c>
      <c r="H272" s="72">
        <f>SUM(I272:L272)</f>
        <v>0</v>
      </c>
      <c r="I272" s="160">
        <f>SUM(I273:I274)</f>
        <v>0</v>
      </c>
      <c r="J272" s="160">
        <f>SUM(J273:J274)</f>
        <v>0</v>
      </c>
      <c r="K272" s="160">
        <f>SUM(K273:K274)</f>
        <v>0</v>
      </c>
      <c r="L272" s="162">
        <f>SUM(L273:L274)</f>
        <v>0</v>
      </c>
    </row>
    <row r="273" spans="1:12" s="225" customFormat="1" ht="36" x14ac:dyDescent="0.25">
      <c r="A273" s="44">
        <v>7221</v>
      </c>
      <c r="B273" s="71" t="s">
        <v>281</v>
      </c>
      <c r="C273" s="201">
        <f t="shared" si="36"/>
        <v>0</v>
      </c>
      <c r="D273" s="74"/>
      <c r="E273" s="74"/>
      <c r="F273" s="74"/>
      <c r="G273" s="157"/>
      <c r="H273" s="72">
        <f t="shared" si="37"/>
        <v>0</v>
      </c>
      <c r="I273" s="74"/>
      <c r="J273" s="74"/>
      <c r="K273" s="74"/>
      <c r="L273" s="158"/>
    </row>
    <row r="274" spans="1:12" s="225" customFormat="1" ht="36" x14ac:dyDescent="0.25">
      <c r="A274" s="44">
        <v>7222</v>
      </c>
      <c r="B274" s="71" t="s">
        <v>282</v>
      </c>
      <c r="C274" s="201">
        <f t="shared" si="36"/>
        <v>0</v>
      </c>
      <c r="D274" s="74"/>
      <c r="E274" s="74"/>
      <c r="F274" s="74"/>
      <c r="G274" s="157"/>
      <c r="H274" s="72">
        <f t="shared" si="37"/>
        <v>0</v>
      </c>
      <c r="I274" s="74"/>
      <c r="J274" s="74"/>
      <c r="K274" s="74"/>
      <c r="L274" s="158"/>
    </row>
    <row r="275" spans="1:12" ht="24" x14ac:dyDescent="0.25">
      <c r="A275" s="159">
        <v>7230</v>
      </c>
      <c r="B275" s="71" t="s">
        <v>283</v>
      </c>
      <c r="C275" s="201">
        <f t="shared" si="36"/>
        <v>0</v>
      </c>
      <c r="D275" s="74"/>
      <c r="E275" s="74"/>
      <c r="F275" s="74"/>
      <c r="G275" s="157"/>
      <c r="H275" s="72">
        <f t="shared" si="37"/>
        <v>0</v>
      </c>
      <c r="I275" s="74"/>
      <c r="J275" s="74"/>
      <c r="K275" s="74"/>
      <c r="L275" s="158"/>
    </row>
    <row r="276" spans="1:12" ht="24" x14ac:dyDescent="0.25">
      <c r="A276" s="159">
        <v>7240</v>
      </c>
      <c r="B276" s="71" t="s">
        <v>284</v>
      </c>
      <c r="C276" s="201">
        <f t="shared" si="36"/>
        <v>0</v>
      </c>
      <c r="D276" s="160">
        <f>SUM(D277:D279)</f>
        <v>0</v>
      </c>
      <c r="E276" s="160">
        <f t="shared" ref="E276:G276" si="38">SUM(E277:E279)</f>
        <v>0</v>
      </c>
      <c r="F276" s="160">
        <f t="shared" si="38"/>
        <v>0</v>
      </c>
      <c r="G276" s="161">
        <f t="shared" si="38"/>
        <v>0</v>
      </c>
      <c r="H276" s="72">
        <f t="shared" si="37"/>
        <v>0</v>
      </c>
      <c r="I276" s="160">
        <f t="shared" ref="I276:L276" si="39">SUM(I277:I279)</f>
        <v>0</v>
      </c>
      <c r="J276" s="160">
        <f t="shared" si="39"/>
        <v>0</v>
      </c>
      <c r="K276" s="160">
        <f>SUM(K277:K279)</f>
        <v>0</v>
      </c>
      <c r="L276" s="162">
        <f t="shared" si="39"/>
        <v>0</v>
      </c>
    </row>
    <row r="277" spans="1:12" ht="48" x14ac:dyDescent="0.25">
      <c r="A277" s="44">
        <v>7245</v>
      </c>
      <c r="B277" s="71" t="s">
        <v>285</v>
      </c>
      <c r="C277" s="201">
        <f t="shared" si="36"/>
        <v>0</v>
      </c>
      <c r="D277" s="74"/>
      <c r="E277" s="74"/>
      <c r="F277" s="74"/>
      <c r="G277" s="157"/>
      <c r="H277" s="72">
        <f t="shared" si="37"/>
        <v>0</v>
      </c>
      <c r="I277" s="74"/>
      <c r="J277" s="74"/>
      <c r="K277" s="74"/>
      <c r="L277" s="158"/>
    </row>
    <row r="278" spans="1:12" ht="84.75" customHeight="1" x14ac:dyDescent="0.25">
      <c r="A278" s="44">
        <v>7246</v>
      </c>
      <c r="B278" s="71" t="s">
        <v>286</v>
      </c>
      <c r="C278" s="201">
        <f t="shared" si="36"/>
        <v>0</v>
      </c>
      <c r="D278" s="74"/>
      <c r="E278" s="74"/>
      <c r="F278" s="74"/>
      <c r="G278" s="157"/>
      <c r="H278" s="72">
        <f t="shared" si="37"/>
        <v>0</v>
      </c>
      <c r="I278" s="74"/>
      <c r="J278" s="74"/>
      <c r="K278" s="74"/>
      <c r="L278" s="158"/>
    </row>
    <row r="279" spans="1:12" ht="36" x14ac:dyDescent="0.25">
      <c r="A279" s="44">
        <v>7247</v>
      </c>
      <c r="B279" s="71" t="s">
        <v>287</v>
      </c>
      <c r="C279" s="201">
        <f t="shared" si="36"/>
        <v>0</v>
      </c>
      <c r="D279" s="74"/>
      <c r="E279" s="74"/>
      <c r="F279" s="74"/>
      <c r="G279" s="157"/>
      <c r="H279" s="72">
        <f t="shared" si="37"/>
        <v>0</v>
      </c>
      <c r="I279" s="74"/>
      <c r="J279" s="74"/>
      <c r="K279" s="74"/>
      <c r="L279" s="158"/>
    </row>
    <row r="280" spans="1:12" ht="24" x14ac:dyDescent="0.25">
      <c r="A280" s="168">
        <v>7260</v>
      </c>
      <c r="B280" s="65" t="s">
        <v>288</v>
      </c>
      <c r="C280" s="205">
        <f t="shared" si="36"/>
        <v>0</v>
      </c>
      <c r="D280" s="68"/>
      <c r="E280" s="68"/>
      <c r="F280" s="68"/>
      <c r="G280" s="154"/>
      <c r="H280" s="66">
        <f t="shared" si="37"/>
        <v>0</v>
      </c>
      <c r="I280" s="68"/>
      <c r="J280" s="68"/>
      <c r="K280" s="68"/>
      <c r="L280" s="155"/>
    </row>
    <row r="281" spans="1:12" x14ac:dyDescent="0.25">
      <c r="A281" s="108">
        <v>7700</v>
      </c>
      <c r="B281" s="85" t="s">
        <v>289</v>
      </c>
      <c r="C281" s="86">
        <f t="shared" si="36"/>
        <v>0</v>
      </c>
      <c r="D281" s="226">
        <f>D282</f>
        <v>0</v>
      </c>
      <c r="E281" s="226">
        <f t="shared" ref="E281:G281" si="40">E282</f>
        <v>0</v>
      </c>
      <c r="F281" s="226">
        <f t="shared" si="40"/>
        <v>0</v>
      </c>
      <c r="G281" s="227">
        <f t="shared" si="40"/>
        <v>0</v>
      </c>
      <c r="H281" s="86">
        <f t="shared" si="37"/>
        <v>0</v>
      </c>
      <c r="I281" s="226">
        <f t="shared" ref="I281:L281" si="41">I282</f>
        <v>0</v>
      </c>
      <c r="J281" s="226">
        <f t="shared" si="41"/>
        <v>0</v>
      </c>
      <c r="K281" s="226">
        <f t="shared" si="41"/>
        <v>0</v>
      </c>
      <c r="L281" s="228">
        <f t="shared" si="41"/>
        <v>0</v>
      </c>
    </row>
    <row r="282" spans="1:12" x14ac:dyDescent="0.25">
      <c r="A282" s="150">
        <v>7720</v>
      </c>
      <c r="B282" s="65" t="s">
        <v>290</v>
      </c>
      <c r="C282" s="79">
        <f t="shared" si="36"/>
        <v>0</v>
      </c>
      <c r="D282" s="81"/>
      <c r="E282" s="81"/>
      <c r="F282" s="81"/>
      <c r="G282" s="229"/>
      <c r="H282" s="79">
        <f t="shared" si="37"/>
        <v>0</v>
      </c>
      <c r="I282" s="81"/>
      <c r="J282" s="81"/>
      <c r="K282" s="81"/>
      <c r="L282" s="230"/>
    </row>
    <row r="283" spans="1:12" x14ac:dyDescent="0.25">
      <c r="A283" s="174"/>
      <c r="B283" s="71" t="s">
        <v>291</v>
      </c>
      <c r="C283" s="201">
        <f t="shared" si="36"/>
        <v>0</v>
      </c>
      <c r="D283" s="160">
        <f>SUM(D284:D285)</f>
        <v>0</v>
      </c>
      <c r="E283" s="160">
        <f>SUM(E284:E285)</f>
        <v>0</v>
      </c>
      <c r="F283" s="160">
        <f>SUM(F284:F285)</f>
        <v>0</v>
      </c>
      <c r="G283" s="161">
        <f>SUM(G284:G285)</f>
        <v>0</v>
      </c>
      <c r="H283" s="72">
        <f t="shared" si="37"/>
        <v>0</v>
      </c>
      <c r="I283" s="160">
        <f>SUM(I284:I285)</f>
        <v>0</v>
      </c>
      <c r="J283" s="160">
        <f>SUM(J284:J285)</f>
        <v>0</v>
      </c>
      <c r="K283" s="160">
        <f>SUM(K284:K285)</f>
        <v>0</v>
      </c>
      <c r="L283" s="162">
        <f>SUM(L284:L285)</f>
        <v>0</v>
      </c>
    </row>
    <row r="284" spans="1:12" x14ac:dyDescent="0.25">
      <c r="A284" s="174" t="s">
        <v>292</v>
      </c>
      <c r="B284" s="44" t="s">
        <v>293</v>
      </c>
      <c r="C284" s="201">
        <f t="shared" si="36"/>
        <v>0</v>
      </c>
      <c r="D284" s="74"/>
      <c r="E284" s="74"/>
      <c r="F284" s="74"/>
      <c r="G284" s="157"/>
      <c r="H284" s="72">
        <f t="shared" si="37"/>
        <v>0</v>
      </c>
      <c r="I284" s="74"/>
      <c r="J284" s="74"/>
      <c r="K284" s="74"/>
      <c r="L284" s="158"/>
    </row>
    <row r="285" spans="1:12" ht="24" x14ac:dyDescent="0.25">
      <c r="A285" s="174" t="s">
        <v>294</v>
      </c>
      <c r="B285" s="231" t="s">
        <v>295</v>
      </c>
      <c r="C285" s="205">
        <f t="shared" si="36"/>
        <v>0</v>
      </c>
      <c r="D285" s="68"/>
      <c r="E285" s="68"/>
      <c r="F285" s="68"/>
      <c r="G285" s="154"/>
      <c r="H285" s="66">
        <f t="shared" si="37"/>
        <v>0</v>
      </c>
      <c r="I285" s="68"/>
      <c r="J285" s="68"/>
      <c r="K285" s="68"/>
      <c r="L285" s="155"/>
    </row>
    <row r="286" spans="1:12" ht="12.75" thickBot="1" x14ac:dyDescent="0.3">
      <c r="A286" s="232"/>
      <c r="B286" s="232" t="s">
        <v>296</v>
      </c>
      <c r="C286" s="233">
        <f t="shared" ref="C286:L286" si="42">SUM(C283,C269,C230,C195,C187,C173,C75,C53)</f>
        <v>75259</v>
      </c>
      <c r="D286" s="233">
        <f t="shared" si="42"/>
        <v>75259</v>
      </c>
      <c r="E286" s="233">
        <f t="shared" si="42"/>
        <v>0</v>
      </c>
      <c r="F286" s="233">
        <f t="shared" si="42"/>
        <v>0</v>
      </c>
      <c r="G286" s="234">
        <f t="shared" si="42"/>
        <v>0</v>
      </c>
      <c r="H286" s="235">
        <f t="shared" si="42"/>
        <v>86548</v>
      </c>
      <c r="I286" s="233">
        <f t="shared" si="42"/>
        <v>86548</v>
      </c>
      <c r="J286" s="233">
        <f t="shared" si="42"/>
        <v>0</v>
      </c>
      <c r="K286" s="233">
        <f t="shared" si="42"/>
        <v>0</v>
      </c>
      <c r="L286" s="236">
        <f t="shared" si="42"/>
        <v>0</v>
      </c>
    </row>
    <row r="287" spans="1:12" s="24" customFormat="1" ht="13.5" thickTop="1" thickBot="1" x14ac:dyDescent="0.3">
      <c r="A287" s="601" t="s">
        <v>297</v>
      </c>
      <c r="B287" s="602"/>
      <c r="C287" s="237">
        <f>SUM(D287:G287)</f>
        <v>0</v>
      </c>
      <c r="D287" s="238">
        <f>SUM(D24,D25,D41)-D51</f>
        <v>0</v>
      </c>
      <c r="E287" s="238">
        <f>SUM(E24,E25,E41)-E51</f>
        <v>0</v>
      </c>
      <c r="F287" s="238">
        <f>(F26+F43)-F51</f>
        <v>0</v>
      </c>
      <c r="G287" s="239">
        <f>G45-G51</f>
        <v>0</v>
      </c>
      <c r="H287" s="237">
        <f>SUM(I287:L287)</f>
        <v>0</v>
      </c>
      <c r="I287" s="238">
        <f>SUM(I24,I25,I41)-I51</f>
        <v>0</v>
      </c>
      <c r="J287" s="238">
        <f>SUM(J24,J25,J41)-J51</f>
        <v>0</v>
      </c>
      <c r="K287" s="238">
        <f>(K26+K43)-K51</f>
        <v>0</v>
      </c>
      <c r="L287" s="240">
        <f>L45-L51</f>
        <v>0</v>
      </c>
    </row>
    <row r="288" spans="1:12" s="24" customFormat="1" ht="12.75" thickTop="1" x14ac:dyDescent="0.25">
      <c r="A288" s="620" t="s">
        <v>298</v>
      </c>
      <c r="B288" s="621"/>
      <c r="C288" s="241">
        <f t="shared" ref="C288:L288" si="43">SUM(C289,C290)-C297+C298</f>
        <v>0</v>
      </c>
      <c r="D288" s="242">
        <f t="shared" si="43"/>
        <v>0</v>
      </c>
      <c r="E288" s="242">
        <f t="shared" si="43"/>
        <v>0</v>
      </c>
      <c r="F288" s="242">
        <f t="shared" si="43"/>
        <v>0</v>
      </c>
      <c r="G288" s="243">
        <f t="shared" si="43"/>
        <v>0</v>
      </c>
      <c r="H288" s="244">
        <f t="shared" si="43"/>
        <v>0</v>
      </c>
      <c r="I288" s="242">
        <f t="shared" si="43"/>
        <v>0</v>
      </c>
      <c r="J288" s="242">
        <f t="shared" si="43"/>
        <v>0</v>
      </c>
      <c r="K288" s="242">
        <f t="shared" si="43"/>
        <v>0</v>
      </c>
      <c r="L288" s="245">
        <f t="shared" si="43"/>
        <v>0</v>
      </c>
    </row>
    <row r="289" spans="1:12" s="24" customFormat="1" ht="12.75" thickBot="1" x14ac:dyDescent="0.3">
      <c r="A289" s="126" t="s">
        <v>299</v>
      </c>
      <c r="B289" s="126" t="s">
        <v>300</v>
      </c>
      <c r="C289" s="246">
        <f t="shared" ref="C289:L289" si="44">C21-C283</f>
        <v>0</v>
      </c>
      <c r="D289" s="128">
        <f t="shared" si="44"/>
        <v>0</v>
      </c>
      <c r="E289" s="128">
        <f t="shared" si="44"/>
        <v>0</v>
      </c>
      <c r="F289" s="128">
        <f t="shared" si="44"/>
        <v>0</v>
      </c>
      <c r="G289" s="129">
        <f t="shared" si="44"/>
        <v>0</v>
      </c>
      <c r="H289" s="247">
        <f t="shared" si="44"/>
        <v>0</v>
      </c>
      <c r="I289" s="128">
        <f t="shared" si="44"/>
        <v>0</v>
      </c>
      <c r="J289" s="128">
        <f t="shared" si="44"/>
        <v>0</v>
      </c>
      <c r="K289" s="128">
        <f t="shared" si="44"/>
        <v>0</v>
      </c>
      <c r="L289" s="130">
        <f t="shared" si="44"/>
        <v>0</v>
      </c>
    </row>
    <row r="290" spans="1:12" s="24" customFormat="1" ht="12.75" thickTop="1" x14ac:dyDescent="0.25">
      <c r="A290" s="248" t="s">
        <v>301</v>
      </c>
      <c r="B290" s="248" t="s">
        <v>302</v>
      </c>
      <c r="C290" s="241">
        <f t="shared" ref="C290:L290" si="45">SUM(C291,C293,C295)-SUM(C292,C294,C296)</f>
        <v>0</v>
      </c>
      <c r="D290" s="242">
        <f t="shared" si="45"/>
        <v>0</v>
      </c>
      <c r="E290" s="242">
        <f t="shared" si="45"/>
        <v>0</v>
      </c>
      <c r="F290" s="242">
        <f t="shared" si="45"/>
        <v>0</v>
      </c>
      <c r="G290" s="249">
        <f t="shared" si="45"/>
        <v>0</v>
      </c>
      <c r="H290" s="244">
        <f t="shared" si="45"/>
        <v>0</v>
      </c>
      <c r="I290" s="242">
        <f t="shared" si="45"/>
        <v>0</v>
      </c>
      <c r="J290" s="242">
        <f t="shared" si="45"/>
        <v>0</v>
      </c>
      <c r="K290" s="242">
        <f t="shared" si="45"/>
        <v>0</v>
      </c>
      <c r="L290" s="245">
        <f t="shared" si="45"/>
        <v>0</v>
      </c>
    </row>
    <row r="291" spans="1:12" x14ac:dyDescent="0.25">
      <c r="A291" s="250" t="s">
        <v>303</v>
      </c>
      <c r="B291" s="116" t="s">
        <v>304</v>
      </c>
      <c r="C291" s="79">
        <f t="shared" ref="C291:C296" si="46">SUM(D291:G291)</f>
        <v>0</v>
      </c>
      <c r="D291" s="81"/>
      <c r="E291" s="81"/>
      <c r="F291" s="81"/>
      <c r="G291" s="229"/>
      <c r="H291" s="79">
        <f t="shared" ref="H291:H296" si="47">SUM(I291:L291)</f>
        <v>0</v>
      </c>
      <c r="I291" s="81"/>
      <c r="J291" s="81"/>
      <c r="K291" s="81"/>
      <c r="L291" s="230"/>
    </row>
    <row r="292" spans="1:12" ht="24" x14ac:dyDescent="0.25">
      <c r="A292" s="174" t="s">
        <v>305</v>
      </c>
      <c r="B292" s="43" t="s">
        <v>306</v>
      </c>
      <c r="C292" s="72">
        <f t="shared" si="46"/>
        <v>0</v>
      </c>
      <c r="D292" s="74"/>
      <c r="E292" s="74"/>
      <c r="F292" s="74"/>
      <c r="G292" s="157"/>
      <c r="H292" s="72">
        <f t="shared" si="47"/>
        <v>0</v>
      </c>
      <c r="I292" s="74"/>
      <c r="J292" s="74"/>
      <c r="K292" s="74"/>
      <c r="L292" s="158"/>
    </row>
    <row r="293" spans="1:12" x14ac:dyDescent="0.25">
      <c r="A293" s="174" t="s">
        <v>307</v>
      </c>
      <c r="B293" s="43" t="s">
        <v>308</v>
      </c>
      <c r="C293" s="72">
        <f t="shared" si="46"/>
        <v>0</v>
      </c>
      <c r="D293" s="74"/>
      <c r="E293" s="74"/>
      <c r="F293" s="74"/>
      <c r="G293" s="157"/>
      <c r="H293" s="72">
        <f t="shared" si="47"/>
        <v>0</v>
      </c>
      <c r="I293" s="74"/>
      <c r="J293" s="74"/>
      <c r="K293" s="74"/>
      <c r="L293" s="158"/>
    </row>
    <row r="294" spans="1:12" ht="24" x14ac:dyDescent="0.25">
      <c r="A294" s="174" t="s">
        <v>309</v>
      </c>
      <c r="B294" s="43" t="s">
        <v>310</v>
      </c>
      <c r="C294" s="72">
        <f t="shared" si="46"/>
        <v>0</v>
      </c>
      <c r="D294" s="74"/>
      <c r="E294" s="74"/>
      <c r="F294" s="74"/>
      <c r="G294" s="157"/>
      <c r="H294" s="72">
        <f t="shared" si="47"/>
        <v>0</v>
      </c>
      <c r="I294" s="74"/>
      <c r="J294" s="74"/>
      <c r="K294" s="74"/>
      <c r="L294" s="158"/>
    </row>
    <row r="295" spans="1:12" x14ac:dyDescent="0.25">
      <c r="A295" s="174" t="s">
        <v>311</v>
      </c>
      <c r="B295" s="43" t="s">
        <v>312</v>
      </c>
      <c r="C295" s="72">
        <f t="shared" si="46"/>
        <v>0</v>
      </c>
      <c r="D295" s="74"/>
      <c r="E295" s="74"/>
      <c r="F295" s="74"/>
      <c r="G295" s="157"/>
      <c r="H295" s="72">
        <f t="shared" si="47"/>
        <v>0</v>
      </c>
      <c r="I295" s="74"/>
      <c r="J295" s="74"/>
      <c r="K295" s="74"/>
      <c r="L295" s="158"/>
    </row>
    <row r="296" spans="1:12" ht="24.75" thickBot="1" x14ac:dyDescent="0.3">
      <c r="A296" s="251" t="s">
        <v>313</v>
      </c>
      <c r="B296" s="252" t="s">
        <v>314</v>
      </c>
      <c r="C296" s="185">
        <f t="shared" si="46"/>
        <v>0</v>
      </c>
      <c r="D296" s="189"/>
      <c r="E296" s="189"/>
      <c r="F296" s="189"/>
      <c r="G296" s="253"/>
      <c r="H296" s="185">
        <f t="shared" si="47"/>
        <v>0</v>
      </c>
      <c r="I296" s="189"/>
      <c r="J296" s="189"/>
      <c r="K296" s="189"/>
      <c r="L296" s="191"/>
    </row>
    <row r="297" spans="1:12" s="24" customFormat="1" ht="13.5" thickTop="1" thickBot="1" x14ac:dyDescent="0.3">
      <c r="A297" s="254" t="s">
        <v>315</v>
      </c>
      <c r="B297" s="254" t="s">
        <v>316</v>
      </c>
      <c r="C297" s="255">
        <f>SUM(D297:G297)</f>
        <v>0</v>
      </c>
      <c r="D297" s="256"/>
      <c r="E297" s="256"/>
      <c r="F297" s="256"/>
      <c r="G297" s="257"/>
      <c r="H297" s="255">
        <f>SUM(I297:L297)</f>
        <v>0</v>
      </c>
      <c r="I297" s="256"/>
      <c r="J297" s="256"/>
      <c r="K297" s="256"/>
      <c r="L297" s="258"/>
    </row>
    <row r="298" spans="1:12" s="24" customFormat="1" ht="48.75" thickTop="1" x14ac:dyDescent="0.25">
      <c r="A298" s="248" t="s">
        <v>317</v>
      </c>
      <c r="B298" s="259" t="s">
        <v>318</v>
      </c>
      <c r="C298" s="260">
        <f>SUM(D298:G298)</f>
        <v>0</v>
      </c>
      <c r="D298" s="177"/>
      <c r="E298" s="177"/>
      <c r="F298" s="177"/>
      <c r="G298" s="178"/>
      <c r="H298" s="260">
        <f>SUM(I298:L298)</f>
        <v>0</v>
      </c>
      <c r="I298" s="177"/>
      <c r="J298" s="177"/>
      <c r="K298" s="177"/>
      <c r="L298" s="179"/>
    </row>
    <row r="299" spans="1:12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</row>
    <row r="300" spans="1:12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</row>
    <row r="301" spans="1:12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</row>
    <row r="302" spans="1:12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</row>
    <row r="303" spans="1:12" x14ac:dyDescent="0.2">
      <c r="A303" s="1"/>
      <c r="B303" s="1"/>
      <c r="C303" s="261"/>
      <c r="D303" s="1"/>
      <c r="E303" s="1"/>
      <c r="F303" s="1"/>
      <c r="G303" s="1"/>
      <c r="H303" s="1"/>
      <c r="I303" s="1"/>
      <c r="J303" s="1"/>
      <c r="K303" s="1"/>
      <c r="L303" s="1"/>
    </row>
    <row r="304" spans="1:12" x14ac:dyDescent="0.2">
      <c r="A304" s="1"/>
      <c r="B304" s="1"/>
      <c r="C304" s="261"/>
      <c r="D304" s="1"/>
      <c r="E304" s="1"/>
      <c r="F304" s="1"/>
      <c r="G304" s="1"/>
      <c r="H304" s="1"/>
      <c r="I304" s="1"/>
      <c r="J304" s="1"/>
      <c r="K304" s="1"/>
      <c r="L304" s="1"/>
    </row>
    <row r="305" spans="1:12" x14ac:dyDescent="0.2">
      <c r="A305" s="1"/>
      <c r="B305" s="1"/>
      <c r="C305" s="261"/>
      <c r="D305" s="1"/>
      <c r="E305" s="1"/>
      <c r="F305" s="1"/>
      <c r="G305" s="1"/>
      <c r="H305" s="1"/>
      <c r="I305" s="1"/>
      <c r="J305" s="1"/>
      <c r="K305" s="1"/>
      <c r="L305" s="1"/>
    </row>
    <row r="306" spans="1:12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</row>
    <row r="307" spans="1:12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</row>
    <row r="308" spans="1:12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</row>
    <row r="309" spans="1:12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</row>
    <row r="310" spans="1:12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</row>
    <row r="311" spans="1:12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</row>
    <row r="312" spans="1:12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</row>
    <row r="313" spans="1:12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</row>
    <row r="314" spans="1:12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</row>
  </sheetData>
  <sheetProtection formatCells="0" formatColumns="0" formatRows="0"/>
  <autoFilter ref="A18:L298"/>
  <mergeCells count="29">
    <mergeCell ref="A288:B288"/>
    <mergeCell ref="H16:H17"/>
    <mergeCell ref="I16:I17"/>
    <mergeCell ref="J16:J17"/>
    <mergeCell ref="K16:K17"/>
    <mergeCell ref="L16:L17"/>
    <mergeCell ref="A287:B287"/>
    <mergeCell ref="C13:L13"/>
    <mergeCell ref="A15:A17"/>
    <mergeCell ref="B15:B17"/>
    <mergeCell ref="C15:G15"/>
    <mergeCell ref="H15:L15"/>
    <mergeCell ref="C16:C17"/>
    <mergeCell ref="D16:D17"/>
    <mergeCell ref="E16:E17"/>
    <mergeCell ref="F16:F17"/>
    <mergeCell ref="G16:G17"/>
    <mergeCell ref="C12:L12"/>
    <mergeCell ref="A1:L1"/>
    <mergeCell ref="A2:L2"/>
    <mergeCell ref="C3:L3"/>
    <mergeCell ref="C4:L4"/>
    <mergeCell ref="C5:L5"/>
    <mergeCell ref="C6:L6"/>
    <mergeCell ref="C7:L7"/>
    <mergeCell ref="C8:L8"/>
    <mergeCell ref="C9:L9"/>
    <mergeCell ref="C10:L10"/>
    <mergeCell ref="C11:L11"/>
  </mergeCells>
  <pageMargins left="0.78740157480314965" right="0.39370078740157483" top="0.39370078740157483" bottom="0.39370078740157483" header="0.23622047244094491" footer="0.19685039370078741"/>
  <pageSetup paperSize="9" scale="70" orientation="portrait" r:id="rId1"/>
  <headerFooter>
    <oddHeader xml:space="preserve">&amp;C                               </oddHeader>
    <oddFooter>&amp;L&amp;D, &amp;T&amp;R&amp;"Times New Roman,Regular"&amp;10&amp;P (&amp;N)</oddFooter>
  </headerFooter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M316"/>
  <sheetViews>
    <sheetView showGridLines="0" view="pageLayout" zoomScaleNormal="100" workbookViewId="0">
      <selection activeCell="C4" sqref="C4:L4"/>
    </sheetView>
  </sheetViews>
  <sheetFormatPr defaultRowHeight="12" x14ac:dyDescent="0.25"/>
  <cols>
    <col min="1" max="1" width="10.85546875" style="262" customWidth="1"/>
    <col min="2" max="2" width="28" style="262" customWidth="1"/>
    <col min="3" max="3" width="9.7109375" style="262" customWidth="1"/>
    <col min="4" max="4" width="9.5703125" style="262" customWidth="1"/>
    <col min="5" max="6" width="8.7109375" style="262" customWidth="1"/>
    <col min="7" max="7" width="8.28515625" style="262" customWidth="1"/>
    <col min="8" max="11" width="8.7109375" style="262" customWidth="1"/>
    <col min="12" max="12" width="7.5703125" style="262" customWidth="1"/>
    <col min="13" max="16" width="0" style="1" hidden="1" customWidth="1"/>
    <col min="17" max="16384" width="9.140625" style="1"/>
  </cols>
  <sheetData>
    <row r="1" spans="1:12" x14ac:dyDescent="0.25">
      <c r="A1" s="591" t="s">
        <v>556</v>
      </c>
      <c r="B1" s="591"/>
      <c r="C1" s="591"/>
      <c r="D1" s="591"/>
      <c r="E1" s="591"/>
      <c r="F1" s="591"/>
      <c r="G1" s="591"/>
      <c r="H1" s="591"/>
      <c r="I1" s="591"/>
      <c r="J1" s="591"/>
      <c r="K1" s="591"/>
      <c r="L1" s="591"/>
    </row>
    <row r="2" spans="1:12" ht="35.25" customHeight="1" x14ac:dyDescent="0.25">
      <c r="A2" s="592" t="s">
        <v>1</v>
      </c>
      <c r="B2" s="593"/>
      <c r="C2" s="593"/>
      <c r="D2" s="593"/>
      <c r="E2" s="593"/>
      <c r="F2" s="593"/>
      <c r="G2" s="593"/>
      <c r="H2" s="593"/>
      <c r="I2" s="593"/>
      <c r="J2" s="593"/>
      <c r="K2" s="593"/>
      <c r="L2" s="594"/>
    </row>
    <row r="3" spans="1:12" ht="12.75" customHeight="1" x14ac:dyDescent="0.25">
      <c r="A3" s="2" t="s">
        <v>2</v>
      </c>
      <c r="B3" s="3"/>
      <c r="C3" s="668" t="s">
        <v>670</v>
      </c>
      <c r="D3" s="595"/>
      <c r="E3" s="595"/>
      <c r="F3" s="595"/>
      <c r="G3" s="595"/>
      <c r="H3" s="595"/>
      <c r="I3" s="595"/>
      <c r="J3" s="595"/>
      <c r="K3" s="595"/>
      <c r="L3" s="596"/>
    </row>
    <row r="4" spans="1:12" ht="12.75" customHeight="1" x14ac:dyDescent="0.25">
      <c r="A4" s="2" t="s">
        <v>4</v>
      </c>
      <c r="B4" s="3"/>
      <c r="C4" s="668" t="s">
        <v>457</v>
      </c>
      <c r="D4" s="595"/>
      <c r="E4" s="595"/>
      <c r="F4" s="595"/>
      <c r="G4" s="595"/>
      <c r="H4" s="595"/>
      <c r="I4" s="595"/>
      <c r="J4" s="595"/>
      <c r="K4" s="595"/>
      <c r="L4" s="596"/>
    </row>
    <row r="5" spans="1:12" ht="12.75" customHeight="1" x14ac:dyDescent="0.25">
      <c r="A5" s="4" t="s">
        <v>6</v>
      </c>
      <c r="B5" s="5"/>
      <c r="C5" s="667" t="s">
        <v>458</v>
      </c>
      <c r="D5" s="589"/>
      <c r="E5" s="589"/>
      <c r="F5" s="589"/>
      <c r="G5" s="589"/>
      <c r="H5" s="589"/>
      <c r="I5" s="589"/>
      <c r="J5" s="589"/>
      <c r="K5" s="589"/>
      <c r="L5" s="590"/>
    </row>
    <row r="6" spans="1:12" ht="12.75" customHeight="1" x14ac:dyDescent="0.25">
      <c r="A6" s="4" t="s">
        <v>8</v>
      </c>
      <c r="B6" s="5"/>
      <c r="C6" s="667" t="s">
        <v>320</v>
      </c>
      <c r="D6" s="589"/>
      <c r="E6" s="589"/>
      <c r="F6" s="589"/>
      <c r="G6" s="589"/>
      <c r="H6" s="589"/>
      <c r="I6" s="589"/>
      <c r="J6" s="589"/>
      <c r="K6" s="589"/>
      <c r="L6" s="590"/>
    </row>
    <row r="7" spans="1:12" x14ac:dyDescent="0.25">
      <c r="A7" s="4" t="s">
        <v>10</v>
      </c>
      <c r="B7" s="5"/>
      <c r="C7" s="668" t="s">
        <v>547</v>
      </c>
      <c r="D7" s="595"/>
      <c r="E7" s="595"/>
      <c r="F7" s="595"/>
      <c r="G7" s="595"/>
      <c r="H7" s="595"/>
      <c r="I7" s="595"/>
      <c r="J7" s="595"/>
      <c r="K7" s="595"/>
      <c r="L7" s="596"/>
    </row>
    <row r="8" spans="1:12" ht="12.75" customHeight="1" x14ac:dyDescent="0.25">
      <c r="A8" s="6" t="s">
        <v>12</v>
      </c>
      <c r="B8" s="5"/>
      <c r="C8" s="597"/>
      <c r="D8" s="597"/>
      <c r="E8" s="597"/>
      <c r="F8" s="597"/>
      <c r="G8" s="597"/>
      <c r="H8" s="597"/>
      <c r="I8" s="597"/>
      <c r="J8" s="597"/>
      <c r="K8" s="597"/>
      <c r="L8" s="598"/>
    </row>
    <row r="9" spans="1:12" ht="12.75" customHeight="1" x14ac:dyDescent="0.25">
      <c r="A9" s="4"/>
      <c r="B9" s="5" t="s">
        <v>13</v>
      </c>
      <c r="C9" s="667" t="s">
        <v>459</v>
      </c>
      <c r="D9" s="589"/>
      <c r="E9" s="589"/>
      <c r="F9" s="589"/>
      <c r="G9" s="589"/>
      <c r="H9" s="589"/>
      <c r="I9" s="589"/>
      <c r="J9" s="589"/>
      <c r="K9" s="589"/>
      <c r="L9" s="590"/>
    </row>
    <row r="10" spans="1:12" ht="12.75" customHeight="1" x14ac:dyDescent="0.25">
      <c r="A10" s="4"/>
      <c r="B10" s="5" t="s">
        <v>15</v>
      </c>
      <c r="C10" s="667" t="s">
        <v>460</v>
      </c>
      <c r="D10" s="589"/>
      <c r="E10" s="589"/>
      <c r="F10" s="589"/>
      <c r="G10" s="589"/>
      <c r="H10" s="589"/>
      <c r="I10" s="589"/>
      <c r="J10" s="589"/>
      <c r="K10" s="589"/>
      <c r="L10" s="590"/>
    </row>
    <row r="11" spans="1:12" ht="12.75" customHeight="1" x14ac:dyDescent="0.25">
      <c r="A11" s="4"/>
      <c r="B11" s="5" t="s">
        <v>16</v>
      </c>
      <c r="C11" s="667"/>
      <c r="D11" s="589"/>
      <c r="E11" s="589"/>
      <c r="F11" s="589"/>
      <c r="G11" s="589"/>
      <c r="H11" s="589"/>
      <c r="I11" s="589"/>
      <c r="J11" s="589"/>
      <c r="K11" s="589"/>
      <c r="L11" s="590"/>
    </row>
    <row r="12" spans="1:12" ht="12.75" customHeight="1" x14ac:dyDescent="0.25">
      <c r="A12" s="4"/>
      <c r="B12" s="5" t="s">
        <v>17</v>
      </c>
      <c r="C12" s="667" t="s">
        <v>461</v>
      </c>
      <c r="D12" s="589"/>
      <c r="E12" s="589"/>
      <c r="F12" s="589"/>
      <c r="G12" s="589"/>
      <c r="H12" s="589"/>
      <c r="I12" s="589"/>
      <c r="J12" s="589"/>
      <c r="K12" s="589"/>
      <c r="L12" s="590"/>
    </row>
    <row r="13" spans="1:12" ht="12.75" customHeight="1" x14ac:dyDescent="0.25">
      <c r="A13" s="4"/>
      <c r="B13" s="5" t="s">
        <v>18</v>
      </c>
      <c r="C13" s="667" t="s">
        <v>462</v>
      </c>
      <c r="D13" s="589"/>
      <c r="E13" s="589"/>
      <c r="F13" s="589"/>
      <c r="G13" s="589"/>
      <c r="H13" s="589"/>
      <c r="I13" s="589"/>
      <c r="J13" s="589"/>
      <c r="K13" s="589"/>
      <c r="L13" s="590"/>
    </row>
    <row r="14" spans="1:12" ht="12.75" customHeight="1" x14ac:dyDescent="0.25">
      <c r="A14" s="7"/>
      <c r="B14" s="8"/>
      <c r="C14" s="9"/>
      <c r="D14" s="9"/>
      <c r="E14" s="9"/>
      <c r="F14" s="9"/>
      <c r="G14" s="9"/>
      <c r="H14" s="9"/>
      <c r="I14" s="9"/>
      <c r="J14" s="9"/>
      <c r="K14" s="9"/>
      <c r="L14" s="10"/>
    </row>
    <row r="15" spans="1:12" s="11" customFormat="1" ht="12.75" customHeight="1" x14ac:dyDescent="0.25">
      <c r="A15" s="603" t="s">
        <v>19</v>
      </c>
      <c r="B15" s="606" t="s">
        <v>20</v>
      </c>
      <c r="C15" s="608" t="s">
        <v>21</v>
      </c>
      <c r="D15" s="609"/>
      <c r="E15" s="609"/>
      <c r="F15" s="609"/>
      <c r="G15" s="610"/>
      <c r="H15" s="608" t="s">
        <v>22</v>
      </c>
      <c r="I15" s="609"/>
      <c r="J15" s="609"/>
      <c r="K15" s="609"/>
      <c r="L15" s="611"/>
    </row>
    <row r="16" spans="1:12" s="11" customFormat="1" ht="12.75" customHeight="1" x14ac:dyDescent="0.25">
      <c r="A16" s="604"/>
      <c r="B16" s="607"/>
      <c r="C16" s="612" t="s">
        <v>23</v>
      </c>
      <c r="D16" s="613" t="s">
        <v>24</v>
      </c>
      <c r="E16" s="615" t="s">
        <v>25</v>
      </c>
      <c r="F16" s="617" t="s">
        <v>26</v>
      </c>
      <c r="G16" s="619" t="s">
        <v>27</v>
      </c>
      <c r="H16" s="612" t="s">
        <v>23</v>
      </c>
      <c r="I16" s="613" t="s">
        <v>24</v>
      </c>
      <c r="J16" s="615" t="s">
        <v>25</v>
      </c>
      <c r="K16" s="617" t="s">
        <v>26</v>
      </c>
      <c r="L16" s="599" t="s">
        <v>27</v>
      </c>
    </row>
    <row r="17" spans="1:12" s="12" customFormat="1" ht="61.5" customHeight="1" thickBot="1" x14ac:dyDescent="0.3">
      <c r="A17" s="605"/>
      <c r="B17" s="607"/>
      <c r="C17" s="612"/>
      <c r="D17" s="614"/>
      <c r="E17" s="616"/>
      <c r="F17" s="618"/>
      <c r="G17" s="619"/>
      <c r="H17" s="622"/>
      <c r="I17" s="623"/>
      <c r="J17" s="616"/>
      <c r="K17" s="618"/>
      <c r="L17" s="600"/>
    </row>
    <row r="18" spans="1:12" s="12" customFormat="1" ht="9.75" customHeight="1" thickTop="1" x14ac:dyDescent="0.25">
      <c r="A18" s="13" t="s">
        <v>28</v>
      </c>
      <c r="B18" s="13">
        <v>2</v>
      </c>
      <c r="C18" s="14">
        <v>3</v>
      </c>
      <c r="D18" s="15">
        <v>4</v>
      </c>
      <c r="E18" s="15">
        <v>5</v>
      </c>
      <c r="F18" s="15">
        <v>6</v>
      </c>
      <c r="G18" s="16">
        <v>7</v>
      </c>
      <c r="H18" s="14">
        <v>8</v>
      </c>
      <c r="I18" s="15">
        <v>9</v>
      </c>
      <c r="J18" s="15">
        <v>10</v>
      </c>
      <c r="K18" s="15">
        <v>11</v>
      </c>
      <c r="L18" s="17">
        <v>12</v>
      </c>
    </row>
    <row r="19" spans="1:12" s="24" customFormat="1" x14ac:dyDescent="0.25">
      <c r="A19" s="18"/>
      <c r="B19" s="19" t="s">
        <v>29</v>
      </c>
      <c r="C19" s="20"/>
      <c r="D19" s="21"/>
      <c r="E19" s="21"/>
      <c r="F19" s="21"/>
      <c r="G19" s="22"/>
      <c r="H19" s="20"/>
      <c r="I19" s="21"/>
      <c r="J19" s="21"/>
      <c r="K19" s="21"/>
      <c r="L19" s="23"/>
    </row>
    <row r="20" spans="1:12" s="24" customFormat="1" ht="12.75" thickBot="1" x14ac:dyDescent="0.3">
      <c r="A20" s="25"/>
      <c r="B20" s="26" t="s">
        <v>30</v>
      </c>
      <c r="C20" s="27">
        <f t="shared" ref="C20:C47" si="0">SUM(D20:G20)</f>
        <v>379634</v>
      </c>
      <c r="D20" s="28">
        <f>SUM(D21,D24,D25,D41,D43)</f>
        <v>344620</v>
      </c>
      <c r="E20" s="28">
        <f>SUM(E21,E24,E43)</f>
        <v>32832</v>
      </c>
      <c r="F20" s="28">
        <f>SUM(F21,F26,F43)</f>
        <v>2182</v>
      </c>
      <c r="G20" s="29">
        <f>SUM(G21,G45)</f>
        <v>0</v>
      </c>
      <c r="H20" s="27">
        <f>SUM(I20:L20)</f>
        <v>396099</v>
      </c>
      <c r="I20" s="28">
        <f>SUM(I21,I24,I25,I41,I43)</f>
        <v>361130</v>
      </c>
      <c r="J20" s="28">
        <f>SUM(J21,J24,J43)</f>
        <v>32968</v>
      </c>
      <c r="K20" s="28">
        <f>SUM(K21,K26,K43)</f>
        <v>2001</v>
      </c>
      <c r="L20" s="30">
        <f>SUM(L21,L45)</f>
        <v>0</v>
      </c>
    </row>
    <row r="21" spans="1:12" ht="12.75" thickTop="1" x14ac:dyDescent="0.25">
      <c r="A21" s="31"/>
      <c r="B21" s="32" t="s">
        <v>31</v>
      </c>
      <c r="C21" s="33">
        <f t="shared" si="0"/>
        <v>0</v>
      </c>
      <c r="D21" s="34">
        <f>SUM(D22:D23)</f>
        <v>0</v>
      </c>
      <c r="E21" s="34">
        <f>SUM(E22:E23)</f>
        <v>0</v>
      </c>
      <c r="F21" s="34">
        <f>SUM(F22:F23)</f>
        <v>0</v>
      </c>
      <c r="G21" s="35">
        <f>SUM(G22:G23)</f>
        <v>0</v>
      </c>
      <c r="H21" s="33">
        <f t="shared" ref="H21:H47" si="1">SUM(I21:L21)</f>
        <v>0</v>
      </c>
      <c r="I21" s="34">
        <f>SUM(I22:I23)</f>
        <v>0</v>
      </c>
      <c r="J21" s="34">
        <f>SUM(J22:J23)</f>
        <v>0</v>
      </c>
      <c r="K21" s="34">
        <f>SUM(K22:K23)</f>
        <v>0</v>
      </c>
      <c r="L21" s="36">
        <f>SUM(L22:L23)</f>
        <v>0</v>
      </c>
    </row>
    <row r="22" spans="1:12" x14ac:dyDescent="0.25">
      <c r="A22" s="37"/>
      <c r="B22" s="38" t="s">
        <v>32</v>
      </c>
      <c r="C22" s="39">
        <f t="shared" si="0"/>
        <v>0</v>
      </c>
      <c r="D22" s="40"/>
      <c r="E22" s="40"/>
      <c r="F22" s="40"/>
      <c r="G22" s="41"/>
      <c r="H22" s="39">
        <f t="shared" si="1"/>
        <v>0</v>
      </c>
      <c r="I22" s="40"/>
      <c r="J22" s="40"/>
      <c r="K22" s="40"/>
      <c r="L22" s="42"/>
    </row>
    <row r="23" spans="1:12" x14ac:dyDescent="0.25">
      <c r="A23" s="43"/>
      <c r="B23" s="44" t="s">
        <v>33</v>
      </c>
      <c r="C23" s="45">
        <f t="shared" si="0"/>
        <v>0</v>
      </c>
      <c r="D23" s="46"/>
      <c r="E23" s="46"/>
      <c r="F23" s="46"/>
      <c r="G23" s="47"/>
      <c r="H23" s="45">
        <f t="shared" si="1"/>
        <v>0</v>
      </c>
      <c r="I23" s="46"/>
      <c r="J23" s="46"/>
      <c r="K23" s="46"/>
      <c r="L23" s="48"/>
    </row>
    <row r="24" spans="1:12" s="24" customFormat="1" ht="24.75" thickBot="1" x14ac:dyDescent="0.3">
      <c r="A24" s="49">
        <v>19300</v>
      </c>
      <c r="B24" s="49" t="s">
        <v>34</v>
      </c>
      <c r="C24" s="50">
        <f t="shared" si="0"/>
        <v>377452</v>
      </c>
      <c r="D24" s="51">
        <v>344620</v>
      </c>
      <c r="E24" s="51">
        <v>32832</v>
      </c>
      <c r="F24" s="52" t="s">
        <v>35</v>
      </c>
      <c r="G24" s="53" t="s">
        <v>35</v>
      </c>
      <c r="H24" s="50">
        <f t="shared" si="1"/>
        <v>394098</v>
      </c>
      <c r="I24" s="51">
        <f>I51</f>
        <v>361130</v>
      </c>
      <c r="J24" s="51">
        <f>J51</f>
        <v>32968</v>
      </c>
      <c r="K24" s="52" t="s">
        <v>35</v>
      </c>
      <c r="L24" s="54" t="s">
        <v>35</v>
      </c>
    </row>
    <row r="25" spans="1:12" s="24" customFormat="1" ht="24.75" thickTop="1" x14ac:dyDescent="0.25">
      <c r="A25" s="55"/>
      <c r="B25" s="56" t="s">
        <v>36</v>
      </c>
      <c r="C25" s="57">
        <f t="shared" si="0"/>
        <v>0</v>
      </c>
      <c r="D25" s="58"/>
      <c r="E25" s="59" t="s">
        <v>35</v>
      </c>
      <c r="F25" s="59" t="s">
        <v>35</v>
      </c>
      <c r="G25" s="60" t="s">
        <v>35</v>
      </c>
      <c r="H25" s="57">
        <f t="shared" si="1"/>
        <v>0</v>
      </c>
      <c r="I25" s="61"/>
      <c r="J25" s="59" t="s">
        <v>35</v>
      </c>
      <c r="K25" s="59" t="s">
        <v>35</v>
      </c>
      <c r="L25" s="62" t="s">
        <v>35</v>
      </c>
    </row>
    <row r="26" spans="1:12" s="24" customFormat="1" ht="36" x14ac:dyDescent="0.25">
      <c r="A26" s="56">
        <v>21300</v>
      </c>
      <c r="B26" s="56" t="s">
        <v>37</v>
      </c>
      <c r="C26" s="57">
        <f t="shared" si="0"/>
        <v>2182</v>
      </c>
      <c r="D26" s="59" t="s">
        <v>35</v>
      </c>
      <c r="E26" s="59" t="s">
        <v>35</v>
      </c>
      <c r="F26" s="63">
        <f>SUM(F27,F31,F33,F36)</f>
        <v>2182</v>
      </c>
      <c r="G26" s="60" t="s">
        <v>35</v>
      </c>
      <c r="H26" s="57">
        <f t="shared" si="1"/>
        <v>1998</v>
      </c>
      <c r="I26" s="59" t="s">
        <v>35</v>
      </c>
      <c r="J26" s="59" t="s">
        <v>35</v>
      </c>
      <c r="K26" s="63">
        <f>SUM(K27,K31,K33,K36)</f>
        <v>1998</v>
      </c>
      <c r="L26" s="62" t="s">
        <v>35</v>
      </c>
    </row>
    <row r="27" spans="1:12" s="24" customFormat="1" ht="24" x14ac:dyDescent="0.25">
      <c r="A27" s="64">
        <v>21350</v>
      </c>
      <c r="B27" s="56" t="s">
        <v>38</v>
      </c>
      <c r="C27" s="57">
        <f t="shared" si="0"/>
        <v>0</v>
      </c>
      <c r="D27" s="59" t="s">
        <v>35</v>
      </c>
      <c r="E27" s="59" t="s">
        <v>35</v>
      </c>
      <c r="F27" s="63">
        <f>SUM(F28:F30)</f>
        <v>0</v>
      </c>
      <c r="G27" s="60" t="s">
        <v>35</v>
      </c>
      <c r="H27" s="57">
        <f t="shared" si="1"/>
        <v>0</v>
      </c>
      <c r="I27" s="59" t="s">
        <v>35</v>
      </c>
      <c r="J27" s="59" t="s">
        <v>35</v>
      </c>
      <c r="K27" s="63">
        <f>SUM(K28:K30)</f>
        <v>0</v>
      </c>
      <c r="L27" s="62" t="s">
        <v>35</v>
      </c>
    </row>
    <row r="28" spans="1:12" x14ac:dyDescent="0.25">
      <c r="A28" s="37">
        <v>21351</v>
      </c>
      <c r="B28" s="65" t="s">
        <v>39</v>
      </c>
      <c r="C28" s="66">
        <f t="shared" si="0"/>
        <v>0</v>
      </c>
      <c r="D28" s="67" t="s">
        <v>35</v>
      </c>
      <c r="E28" s="67" t="s">
        <v>35</v>
      </c>
      <c r="F28" s="68"/>
      <c r="G28" s="69" t="s">
        <v>35</v>
      </c>
      <c r="H28" s="66">
        <f t="shared" si="1"/>
        <v>0</v>
      </c>
      <c r="I28" s="67" t="s">
        <v>35</v>
      </c>
      <c r="J28" s="67" t="s">
        <v>35</v>
      </c>
      <c r="K28" s="68"/>
      <c r="L28" s="70" t="s">
        <v>35</v>
      </c>
    </row>
    <row r="29" spans="1:12" x14ac:dyDescent="0.25">
      <c r="A29" s="43">
        <v>21352</v>
      </c>
      <c r="B29" s="71" t="s">
        <v>40</v>
      </c>
      <c r="C29" s="72">
        <f t="shared" si="0"/>
        <v>0</v>
      </c>
      <c r="D29" s="73" t="s">
        <v>35</v>
      </c>
      <c r="E29" s="73" t="s">
        <v>35</v>
      </c>
      <c r="F29" s="74"/>
      <c r="G29" s="75" t="s">
        <v>35</v>
      </c>
      <c r="H29" s="72">
        <f t="shared" si="1"/>
        <v>0</v>
      </c>
      <c r="I29" s="73" t="s">
        <v>35</v>
      </c>
      <c r="J29" s="73" t="s">
        <v>35</v>
      </c>
      <c r="K29" s="74"/>
      <c r="L29" s="76" t="s">
        <v>35</v>
      </c>
    </row>
    <row r="30" spans="1:12" ht="24" x14ac:dyDescent="0.25">
      <c r="A30" s="43">
        <v>21359</v>
      </c>
      <c r="B30" s="71" t="s">
        <v>41</v>
      </c>
      <c r="C30" s="72">
        <f t="shared" si="0"/>
        <v>0</v>
      </c>
      <c r="D30" s="73" t="s">
        <v>35</v>
      </c>
      <c r="E30" s="73" t="s">
        <v>35</v>
      </c>
      <c r="F30" s="74"/>
      <c r="G30" s="75" t="s">
        <v>35</v>
      </c>
      <c r="H30" s="72">
        <f t="shared" si="1"/>
        <v>0</v>
      </c>
      <c r="I30" s="73" t="s">
        <v>35</v>
      </c>
      <c r="J30" s="73" t="s">
        <v>35</v>
      </c>
      <c r="K30" s="74"/>
      <c r="L30" s="76" t="s">
        <v>35</v>
      </c>
    </row>
    <row r="31" spans="1:12" s="24" customFormat="1" ht="36" x14ac:dyDescent="0.25">
      <c r="A31" s="64">
        <v>21370</v>
      </c>
      <c r="B31" s="56" t="s">
        <v>42</v>
      </c>
      <c r="C31" s="57">
        <f t="shared" si="0"/>
        <v>0</v>
      </c>
      <c r="D31" s="59" t="s">
        <v>35</v>
      </c>
      <c r="E31" s="59" t="s">
        <v>35</v>
      </c>
      <c r="F31" s="63">
        <f>SUM(F32)</f>
        <v>0</v>
      </c>
      <c r="G31" s="60" t="s">
        <v>35</v>
      </c>
      <c r="H31" s="57">
        <f t="shared" si="1"/>
        <v>0</v>
      </c>
      <c r="I31" s="59" t="s">
        <v>35</v>
      </c>
      <c r="J31" s="59" t="s">
        <v>35</v>
      </c>
      <c r="K31" s="63">
        <f>SUM(K32)</f>
        <v>0</v>
      </c>
      <c r="L31" s="62" t="s">
        <v>35</v>
      </c>
    </row>
    <row r="32" spans="1:12" ht="36" x14ac:dyDescent="0.25">
      <c r="A32" s="77">
        <v>21379</v>
      </c>
      <c r="B32" s="78" t="s">
        <v>43</v>
      </c>
      <c r="C32" s="79">
        <f t="shared" si="0"/>
        <v>0</v>
      </c>
      <c r="D32" s="80" t="s">
        <v>35</v>
      </c>
      <c r="E32" s="80" t="s">
        <v>35</v>
      </c>
      <c r="F32" s="81"/>
      <c r="G32" s="82" t="s">
        <v>35</v>
      </c>
      <c r="H32" s="79">
        <f t="shared" si="1"/>
        <v>0</v>
      </c>
      <c r="I32" s="80" t="s">
        <v>35</v>
      </c>
      <c r="J32" s="80" t="s">
        <v>35</v>
      </c>
      <c r="K32" s="81"/>
      <c r="L32" s="83" t="s">
        <v>35</v>
      </c>
    </row>
    <row r="33" spans="1:12" s="24" customFormat="1" x14ac:dyDescent="0.25">
      <c r="A33" s="64">
        <v>21380</v>
      </c>
      <c r="B33" s="56" t="s">
        <v>44</v>
      </c>
      <c r="C33" s="57">
        <f t="shared" si="0"/>
        <v>225</v>
      </c>
      <c r="D33" s="59" t="s">
        <v>35</v>
      </c>
      <c r="E33" s="59" t="s">
        <v>35</v>
      </c>
      <c r="F33" s="63">
        <f>SUM(F34:F35)</f>
        <v>225</v>
      </c>
      <c r="G33" s="60" t="s">
        <v>35</v>
      </c>
      <c r="H33" s="57">
        <f t="shared" si="1"/>
        <v>225</v>
      </c>
      <c r="I33" s="59" t="s">
        <v>35</v>
      </c>
      <c r="J33" s="59" t="s">
        <v>35</v>
      </c>
      <c r="K33" s="63">
        <f>SUM(K34:K35)</f>
        <v>225</v>
      </c>
      <c r="L33" s="62" t="s">
        <v>35</v>
      </c>
    </row>
    <row r="34" spans="1:12" x14ac:dyDescent="0.25">
      <c r="A34" s="38">
        <v>21381</v>
      </c>
      <c r="B34" s="65" t="s">
        <v>45</v>
      </c>
      <c r="C34" s="66">
        <f t="shared" si="0"/>
        <v>225</v>
      </c>
      <c r="D34" s="67" t="s">
        <v>35</v>
      </c>
      <c r="E34" s="67" t="s">
        <v>35</v>
      </c>
      <c r="F34" s="68">
        <v>225</v>
      </c>
      <c r="G34" s="69" t="s">
        <v>35</v>
      </c>
      <c r="H34" s="66">
        <f t="shared" si="1"/>
        <v>225</v>
      </c>
      <c r="I34" s="67" t="s">
        <v>35</v>
      </c>
      <c r="J34" s="67" t="s">
        <v>35</v>
      </c>
      <c r="K34" s="68">
        <v>225</v>
      </c>
      <c r="L34" s="70" t="s">
        <v>35</v>
      </c>
    </row>
    <row r="35" spans="1:12" ht="24" x14ac:dyDescent="0.25">
      <c r="A35" s="44">
        <v>21383</v>
      </c>
      <c r="B35" s="71" t="s">
        <v>46</v>
      </c>
      <c r="C35" s="72">
        <f>SUM(D35:G35)</f>
        <v>0</v>
      </c>
      <c r="D35" s="73" t="s">
        <v>35</v>
      </c>
      <c r="E35" s="73" t="s">
        <v>35</v>
      </c>
      <c r="F35" s="74"/>
      <c r="G35" s="75" t="s">
        <v>35</v>
      </c>
      <c r="H35" s="72">
        <f t="shared" si="1"/>
        <v>0</v>
      </c>
      <c r="I35" s="73" t="s">
        <v>35</v>
      </c>
      <c r="J35" s="73" t="s">
        <v>35</v>
      </c>
      <c r="K35" s="74"/>
      <c r="L35" s="76" t="s">
        <v>35</v>
      </c>
    </row>
    <row r="36" spans="1:12" s="24" customFormat="1" ht="25.5" customHeight="1" x14ac:dyDescent="0.25">
      <c r="A36" s="64">
        <v>21390</v>
      </c>
      <c r="B36" s="56" t="s">
        <v>47</v>
      </c>
      <c r="C36" s="57">
        <f t="shared" si="0"/>
        <v>1957</v>
      </c>
      <c r="D36" s="59" t="s">
        <v>35</v>
      </c>
      <c r="E36" s="59" t="s">
        <v>35</v>
      </c>
      <c r="F36" s="63">
        <f>SUM(F37:F40)</f>
        <v>1957</v>
      </c>
      <c r="G36" s="60" t="s">
        <v>35</v>
      </c>
      <c r="H36" s="57">
        <f t="shared" si="1"/>
        <v>1773</v>
      </c>
      <c r="I36" s="59" t="s">
        <v>35</v>
      </c>
      <c r="J36" s="59" t="s">
        <v>35</v>
      </c>
      <c r="K36" s="63">
        <f>SUM(K37:K40)</f>
        <v>1773</v>
      </c>
      <c r="L36" s="62" t="s">
        <v>35</v>
      </c>
    </row>
    <row r="37" spans="1:12" ht="24" x14ac:dyDescent="0.25">
      <c r="A37" s="38">
        <v>21391</v>
      </c>
      <c r="B37" s="65" t="s">
        <v>48</v>
      </c>
      <c r="C37" s="66">
        <f t="shared" si="0"/>
        <v>0</v>
      </c>
      <c r="D37" s="67" t="s">
        <v>35</v>
      </c>
      <c r="E37" s="67" t="s">
        <v>35</v>
      </c>
      <c r="F37" s="68"/>
      <c r="G37" s="69" t="s">
        <v>35</v>
      </c>
      <c r="H37" s="66">
        <f t="shared" si="1"/>
        <v>0</v>
      </c>
      <c r="I37" s="67" t="s">
        <v>35</v>
      </c>
      <c r="J37" s="67" t="s">
        <v>35</v>
      </c>
      <c r="K37" s="68"/>
      <c r="L37" s="70" t="s">
        <v>35</v>
      </c>
    </row>
    <row r="38" spans="1:12" x14ac:dyDescent="0.25">
      <c r="A38" s="44">
        <v>21393</v>
      </c>
      <c r="B38" s="71" t="s">
        <v>49</v>
      </c>
      <c r="C38" s="72">
        <f t="shared" si="0"/>
        <v>0</v>
      </c>
      <c r="D38" s="73" t="s">
        <v>35</v>
      </c>
      <c r="E38" s="73" t="s">
        <v>35</v>
      </c>
      <c r="F38" s="74"/>
      <c r="G38" s="75" t="s">
        <v>35</v>
      </c>
      <c r="H38" s="72">
        <f t="shared" si="1"/>
        <v>0</v>
      </c>
      <c r="I38" s="73" t="s">
        <v>35</v>
      </c>
      <c r="J38" s="73" t="s">
        <v>35</v>
      </c>
      <c r="K38" s="74"/>
      <c r="L38" s="76" t="s">
        <v>35</v>
      </c>
    </row>
    <row r="39" spans="1:12" x14ac:dyDescent="0.25">
      <c r="A39" s="44">
        <v>21395</v>
      </c>
      <c r="B39" s="71" t="s">
        <v>50</v>
      </c>
      <c r="C39" s="72">
        <f t="shared" si="0"/>
        <v>0</v>
      </c>
      <c r="D39" s="73" t="s">
        <v>35</v>
      </c>
      <c r="E39" s="73" t="s">
        <v>35</v>
      </c>
      <c r="F39" s="74"/>
      <c r="G39" s="75" t="s">
        <v>35</v>
      </c>
      <c r="H39" s="72">
        <f t="shared" si="1"/>
        <v>0</v>
      </c>
      <c r="I39" s="73" t="s">
        <v>35</v>
      </c>
      <c r="J39" s="73" t="s">
        <v>35</v>
      </c>
      <c r="K39" s="74"/>
      <c r="L39" s="76" t="s">
        <v>35</v>
      </c>
    </row>
    <row r="40" spans="1:12" ht="24" x14ac:dyDescent="0.25">
      <c r="A40" s="84">
        <v>21399</v>
      </c>
      <c r="B40" s="85" t="s">
        <v>51</v>
      </c>
      <c r="C40" s="86">
        <f t="shared" si="0"/>
        <v>1957</v>
      </c>
      <c r="D40" s="87" t="s">
        <v>35</v>
      </c>
      <c r="E40" s="87" t="s">
        <v>35</v>
      </c>
      <c r="F40" s="88">
        <v>1957</v>
      </c>
      <c r="G40" s="89" t="s">
        <v>35</v>
      </c>
      <c r="H40" s="86">
        <f t="shared" si="1"/>
        <v>1773</v>
      </c>
      <c r="I40" s="87" t="s">
        <v>35</v>
      </c>
      <c r="J40" s="87" t="s">
        <v>35</v>
      </c>
      <c r="K40" s="88">
        <f>782+411+509+71</f>
        <v>1773</v>
      </c>
      <c r="L40" s="90" t="s">
        <v>35</v>
      </c>
    </row>
    <row r="41" spans="1:12" s="24" customFormat="1" ht="26.25" customHeight="1" x14ac:dyDescent="0.25">
      <c r="A41" s="91">
        <v>21420</v>
      </c>
      <c r="B41" s="92" t="s">
        <v>52</v>
      </c>
      <c r="C41" s="93">
        <f>SUM(D41:G41)</f>
        <v>0</v>
      </c>
      <c r="D41" s="94">
        <f>SUM(D42)</f>
        <v>0</v>
      </c>
      <c r="E41" s="95" t="s">
        <v>35</v>
      </c>
      <c r="F41" s="95" t="s">
        <v>35</v>
      </c>
      <c r="G41" s="96" t="s">
        <v>35</v>
      </c>
      <c r="H41" s="93">
        <f>SUM(I41:L41)</f>
        <v>0</v>
      </c>
      <c r="I41" s="94">
        <f>SUM(I42)</f>
        <v>0</v>
      </c>
      <c r="J41" s="95" t="s">
        <v>35</v>
      </c>
      <c r="K41" s="95" t="s">
        <v>35</v>
      </c>
      <c r="L41" s="97" t="s">
        <v>35</v>
      </c>
    </row>
    <row r="42" spans="1:12" s="24" customFormat="1" ht="26.25" customHeight="1" x14ac:dyDescent="0.25">
      <c r="A42" s="84">
        <v>21429</v>
      </c>
      <c r="B42" s="85" t="s">
        <v>53</v>
      </c>
      <c r="C42" s="86">
        <f>SUM(D42:G42)</f>
        <v>0</v>
      </c>
      <c r="D42" s="98"/>
      <c r="E42" s="87" t="s">
        <v>35</v>
      </c>
      <c r="F42" s="87" t="s">
        <v>35</v>
      </c>
      <c r="G42" s="89" t="s">
        <v>35</v>
      </c>
      <c r="H42" s="86">
        <f t="shared" ref="H42:H44" si="2">SUM(I42:L42)</f>
        <v>0</v>
      </c>
      <c r="I42" s="98"/>
      <c r="J42" s="87" t="s">
        <v>35</v>
      </c>
      <c r="K42" s="87" t="s">
        <v>35</v>
      </c>
      <c r="L42" s="90" t="s">
        <v>35</v>
      </c>
    </row>
    <row r="43" spans="1:12" s="24" customFormat="1" ht="24" x14ac:dyDescent="0.25">
      <c r="A43" s="64">
        <v>21490</v>
      </c>
      <c r="B43" s="56" t="s">
        <v>54</v>
      </c>
      <c r="C43" s="57">
        <f t="shared" si="0"/>
        <v>0</v>
      </c>
      <c r="D43" s="99">
        <f>D44</f>
        <v>0</v>
      </c>
      <c r="E43" s="99">
        <f t="shared" ref="E43:F43" si="3">E44</f>
        <v>0</v>
      </c>
      <c r="F43" s="99">
        <f t="shared" si="3"/>
        <v>0</v>
      </c>
      <c r="G43" s="60" t="s">
        <v>35</v>
      </c>
      <c r="H43" s="100">
        <f t="shared" si="2"/>
        <v>3</v>
      </c>
      <c r="I43" s="99">
        <f>I44</f>
        <v>0</v>
      </c>
      <c r="J43" s="99">
        <f t="shared" ref="J43:K43" si="4">J44</f>
        <v>0</v>
      </c>
      <c r="K43" s="99">
        <f t="shared" si="4"/>
        <v>3</v>
      </c>
      <c r="L43" s="62" t="s">
        <v>35</v>
      </c>
    </row>
    <row r="44" spans="1:12" s="24" customFormat="1" ht="24" x14ac:dyDescent="0.25">
      <c r="A44" s="44">
        <v>21499</v>
      </c>
      <c r="B44" s="71" t="s">
        <v>55</v>
      </c>
      <c r="C44" s="79">
        <f>SUM(D44:G44)</f>
        <v>0</v>
      </c>
      <c r="D44" s="101"/>
      <c r="E44" s="102"/>
      <c r="F44" s="102"/>
      <c r="G44" s="103" t="s">
        <v>35</v>
      </c>
      <c r="H44" s="104">
        <f t="shared" si="2"/>
        <v>3</v>
      </c>
      <c r="I44" s="40"/>
      <c r="J44" s="105"/>
      <c r="K44" s="40">
        <v>3</v>
      </c>
      <c r="L44" s="106" t="s">
        <v>35</v>
      </c>
    </row>
    <row r="45" spans="1:12" ht="12.75" customHeight="1" x14ac:dyDescent="0.25">
      <c r="A45" s="107">
        <v>23000</v>
      </c>
      <c r="B45" s="108" t="s">
        <v>56</v>
      </c>
      <c r="C45" s="109">
        <f>SUM(D45:G45)</f>
        <v>0</v>
      </c>
      <c r="D45" s="59" t="s">
        <v>35</v>
      </c>
      <c r="E45" s="59" t="s">
        <v>35</v>
      </c>
      <c r="F45" s="59" t="s">
        <v>35</v>
      </c>
      <c r="G45" s="99">
        <f>SUM(G46:G47)</f>
        <v>0</v>
      </c>
      <c r="H45" s="109">
        <f t="shared" si="1"/>
        <v>0</v>
      </c>
      <c r="I45" s="87" t="s">
        <v>35</v>
      </c>
      <c r="J45" s="87" t="s">
        <v>35</v>
      </c>
      <c r="K45" s="87" t="s">
        <v>35</v>
      </c>
      <c r="L45" s="110">
        <f>SUM(L46:L47)</f>
        <v>0</v>
      </c>
    </row>
    <row r="46" spans="1:12" ht="24" x14ac:dyDescent="0.25">
      <c r="A46" s="111">
        <v>23410</v>
      </c>
      <c r="B46" s="112" t="s">
        <v>57</v>
      </c>
      <c r="C46" s="113">
        <f t="shared" si="0"/>
        <v>0</v>
      </c>
      <c r="D46" s="95" t="s">
        <v>35</v>
      </c>
      <c r="E46" s="95" t="s">
        <v>35</v>
      </c>
      <c r="F46" s="95" t="s">
        <v>35</v>
      </c>
      <c r="G46" s="114"/>
      <c r="H46" s="113">
        <f t="shared" si="1"/>
        <v>0</v>
      </c>
      <c r="I46" s="95" t="s">
        <v>35</v>
      </c>
      <c r="J46" s="95" t="s">
        <v>35</v>
      </c>
      <c r="K46" s="95" t="s">
        <v>35</v>
      </c>
      <c r="L46" s="115"/>
    </row>
    <row r="47" spans="1:12" ht="24" x14ac:dyDescent="0.25">
      <c r="A47" s="111">
        <v>23510</v>
      </c>
      <c r="B47" s="112" t="s">
        <v>58</v>
      </c>
      <c r="C47" s="93">
        <f t="shared" si="0"/>
        <v>0</v>
      </c>
      <c r="D47" s="95" t="s">
        <v>35</v>
      </c>
      <c r="E47" s="95" t="s">
        <v>35</v>
      </c>
      <c r="F47" s="95" t="s">
        <v>35</v>
      </c>
      <c r="G47" s="114"/>
      <c r="H47" s="93">
        <f t="shared" si="1"/>
        <v>0</v>
      </c>
      <c r="I47" s="95" t="s">
        <v>35</v>
      </c>
      <c r="J47" s="95" t="s">
        <v>35</v>
      </c>
      <c r="K47" s="95" t="s">
        <v>35</v>
      </c>
      <c r="L47" s="115"/>
    </row>
    <row r="48" spans="1:12" x14ac:dyDescent="0.25">
      <c r="A48" s="116"/>
      <c r="B48" s="112"/>
      <c r="C48" s="117"/>
      <c r="D48" s="95"/>
      <c r="E48" s="95"/>
      <c r="F48" s="94"/>
      <c r="G48" s="118"/>
      <c r="H48" s="117"/>
      <c r="I48" s="95"/>
      <c r="J48" s="95"/>
      <c r="K48" s="94"/>
      <c r="L48" s="119"/>
    </row>
    <row r="49" spans="1:12" s="24" customFormat="1" x14ac:dyDescent="0.25">
      <c r="A49" s="120"/>
      <c r="B49" s="121" t="s">
        <v>59</v>
      </c>
      <c r="C49" s="122"/>
      <c r="D49" s="123"/>
      <c r="E49" s="123"/>
      <c r="F49" s="123"/>
      <c r="G49" s="124"/>
      <c r="H49" s="122"/>
      <c r="I49" s="123"/>
      <c r="J49" s="123"/>
      <c r="K49" s="123"/>
      <c r="L49" s="125"/>
    </row>
    <row r="50" spans="1:12" s="24" customFormat="1" ht="12.75" thickBot="1" x14ac:dyDescent="0.3">
      <c r="A50" s="126"/>
      <c r="B50" s="25" t="s">
        <v>60</v>
      </c>
      <c r="C50" s="127">
        <f t="shared" ref="C50:C113" si="5">SUM(D50:G50)</f>
        <v>379634</v>
      </c>
      <c r="D50" s="128">
        <f>SUM(D51,D283)</f>
        <v>344620</v>
      </c>
      <c r="E50" s="128">
        <f>SUM(E51,E283)</f>
        <v>32832</v>
      </c>
      <c r="F50" s="128">
        <f>SUM(F51,F283)</f>
        <v>2182</v>
      </c>
      <c r="G50" s="129">
        <f>SUM(G51,G283)</f>
        <v>0</v>
      </c>
      <c r="H50" s="127">
        <f t="shared" ref="H50:H113" si="6">SUM(I50:L50)</f>
        <v>396099</v>
      </c>
      <c r="I50" s="128">
        <f>SUM(I51,I283)</f>
        <v>361130</v>
      </c>
      <c r="J50" s="128">
        <f>SUM(J51,J283)</f>
        <v>32968</v>
      </c>
      <c r="K50" s="128">
        <f>SUM(K51,K283)</f>
        <v>2001</v>
      </c>
      <c r="L50" s="130">
        <f>SUM(L51,L283)</f>
        <v>0</v>
      </c>
    </row>
    <row r="51" spans="1:12" s="24" customFormat="1" ht="36.75" thickTop="1" x14ac:dyDescent="0.25">
      <c r="A51" s="131"/>
      <c r="B51" s="132" t="s">
        <v>61</v>
      </c>
      <c r="C51" s="133">
        <f t="shared" si="5"/>
        <v>379634</v>
      </c>
      <c r="D51" s="134">
        <f>SUM(D52,D194)</f>
        <v>344620</v>
      </c>
      <c r="E51" s="134">
        <f>SUM(E52,E194)</f>
        <v>32832</v>
      </c>
      <c r="F51" s="134">
        <f>SUM(F52,F194)</f>
        <v>2182</v>
      </c>
      <c r="G51" s="135">
        <f>SUM(G52,G194)</f>
        <v>0</v>
      </c>
      <c r="H51" s="133">
        <f t="shared" si="6"/>
        <v>396099</v>
      </c>
      <c r="I51" s="134">
        <f>SUM(I52,I194)</f>
        <v>361130</v>
      </c>
      <c r="J51" s="134">
        <f>SUM(J52,J194)</f>
        <v>32968</v>
      </c>
      <c r="K51" s="134">
        <f>SUM(K52,K194)</f>
        <v>2001</v>
      </c>
      <c r="L51" s="136">
        <f>SUM(L52,L194)</f>
        <v>0</v>
      </c>
    </row>
    <row r="52" spans="1:12" s="24" customFormat="1" ht="24" x14ac:dyDescent="0.25">
      <c r="A52" s="137"/>
      <c r="B52" s="18" t="s">
        <v>62</v>
      </c>
      <c r="C52" s="138">
        <f t="shared" si="5"/>
        <v>377398</v>
      </c>
      <c r="D52" s="139">
        <f>SUM(D53,D75,D173,D187)</f>
        <v>342384</v>
      </c>
      <c r="E52" s="139">
        <f>SUM(E53,E75,E173,E187)</f>
        <v>32832</v>
      </c>
      <c r="F52" s="139">
        <f>SUM(F53,F75,F173,F187)</f>
        <v>2182</v>
      </c>
      <c r="G52" s="140">
        <f>SUM(G53,G75,G173,G187)</f>
        <v>0</v>
      </c>
      <c r="H52" s="138">
        <f t="shared" si="6"/>
        <v>393663</v>
      </c>
      <c r="I52" s="139">
        <f>SUM(I53,I75,I173,I187)</f>
        <v>358694</v>
      </c>
      <c r="J52" s="139">
        <f>SUM(J53,J75,J173,J187)</f>
        <v>32968</v>
      </c>
      <c r="K52" s="139">
        <f>SUM(K53,K75,K173,K187)</f>
        <v>2001</v>
      </c>
      <c r="L52" s="141">
        <f>SUM(L53,L75,L173,L187)</f>
        <v>0</v>
      </c>
    </row>
    <row r="53" spans="1:12" s="24" customFormat="1" x14ac:dyDescent="0.25">
      <c r="A53" s="142">
        <v>1000</v>
      </c>
      <c r="B53" s="142" t="s">
        <v>63</v>
      </c>
      <c r="C53" s="143">
        <f t="shared" si="5"/>
        <v>346982</v>
      </c>
      <c r="D53" s="144">
        <f>SUM(D54,D67)</f>
        <v>314150</v>
      </c>
      <c r="E53" s="144">
        <f>SUM(E54,E67)</f>
        <v>32832</v>
      </c>
      <c r="F53" s="144">
        <f>SUM(F54,F67)</f>
        <v>0</v>
      </c>
      <c r="G53" s="145">
        <f>SUM(G54,G67)</f>
        <v>0</v>
      </c>
      <c r="H53" s="143">
        <f t="shared" si="6"/>
        <v>366993</v>
      </c>
      <c r="I53" s="144">
        <f>SUM(I54,I67)</f>
        <v>334025</v>
      </c>
      <c r="J53" s="144">
        <f>SUM(J54,J67)</f>
        <v>32968</v>
      </c>
      <c r="K53" s="144">
        <f>SUM(K54,K67)</f>
        <v>0</v>
      </c>
      <c r="L53" s="146">
        <f>SUM(L54,L67)</f>
        <v>0</v>
      </c>
    </row>
    <row r="54" spans="1:12" x14ac:dyDescent="0.25">
      <c r="A54" s="56">
        <v>1100</v>
      </c>
      <c r="B54" s="147" t="s">
        <v>64</v>
      </c>
      <c r="C54" s="57">
        <f t="shared" si="5"/>
        <v>262724</v>
      </c>
      <c r="D54" s="63">
        <f>SUM(D55,D58,D66)</f>
        <v>236306</v>
      </c>
      <c r="E54" s="63">
        <f>SUM(E55,E58,E66)</f>
        <v>26418</v>
      </c>
      <c r="F54" s="63">
        <f>SUM(F55,F58,F66)</f>
        <v>0</v>
      </c>
      <c r="G54" s="148">
        <f>SUM(G55,G58,G66)</f>
        <v>0</v>
      </c>
      <c r="H54" s="57">
        <f t="shared" si="6"/>
        <v>278511</v>
      </c>
      <c r="I54" s="63">
        <f>SUM(I55,I58,I66)</f>
        <v>252043</v>
      </c>
      <c r="J54" s="63">
        <f>SUM(J55,J58,J66)</f>
        <v>26468</v>
      </c>
      <c r="K54" s="63">
        <f>SUM(K55,K58,K66)</f>
        <v>0</v>
      </c>
      <c r="L54" s="149">
        <f>SUM(L55,L58,L66)</f>
        <v>0</v>
      </c>
    </row>
    <row r="55" spans="1:12" x14ac:dyDescent="0.25">
      <c r="A55" s="150">
        <v>1110</v>
      </c>
      <c r="B55" s="112" t="s">
        <v>65</v>
      </c>
      <c r="C55" s="117">
        <f t="shared" si="5"/>
        <v>234416</v>
      </c>
      <c r="D55" s="151">
        <f>SUM(D56:D57)</f>
        <v>209606</v>
      </c>
      <c r="E55" s="151">
        <f>SUM(E56:E57)</f>
        <v>24810</v>
      </c>
      <c r="F55" s="151">
        <f>SUM(F56:F57)</f>
        <v>0</v>
      </c>
      <c r="G55" s="152">
        <f>SUM(G56:G57)</f>
        <v>0</v>
      </c>
      <c r="H55" s="117">
        <f t="shared" si="6"/>
        <v>249607</v>
      </c>
      <c r="I55" s="151">
        <f>SUM(I56:I57)</f>
        <v>224747</v>
      </c>
      <c r="J55" s="151">
        <f>SUM(J56:J57)</f>
        <v>24860</v>
      </c>
      <c r="K55" s="151">
        <f>SUM(K56:K57)</f>
        <v>0</v>
      </c>
      <c r="L55" s="153">
        <f>SUM(L56:L57)</f>
        <v>0</v>
      </c>
    </row>
    <row r="56" spans="1:12" x14ac:dyDescent="0.25">
      <c r="A56" s="38">
        <v>1111</v>
      </c>
      <c r="B56" s="65" t="s">
        <v>66</v>
      </c>
      <c r="C56" s="66">
        <f t="shared" si="5"/>
        <v>0</v>
      </c>
      <c r="D56" s="68"/>
      <c r="E56" s="68"/>
      <c r="F56" s="68"/>
      <c r="G56" s="154"/>
      <c r="H56" s="66">
        <f t="shared" si="6"/>
        <v>0</v>
      </c>
      <c r="I56" s="68"/>
      <c r="J56" s="68"/>
      <c r="K56" s="68"/>
      <c r="L56" s="155"/>
    </row>
    <row r="57" spans="1:12" ht="24" customHeight="1" x14ac:dyDescent="0.25">
      <c r="A57" s="44">
        <v>1119</v>
      </c>
      <c r="B57" s="71" t="s">
        <v>67</v>
      </c>
      <c r="C57" s="72">
        <f t="shared" si="5"/>
        <v>234416</v>
      </c>
      <c r="D57" s="74">
        <v>209606</v>
      </c>
      <c r="E57" s="74">
        <v>24810</v>
      </c>
      <c r="F57" s="74"/>
      <c r="G57" s="157"/>
      <c r="H57" s="72">
        <f t="shared" si="6"/>
        <v>249607</v>
      </c>
      <c r="I57" s="74">
        <v>224747</v>
      </c>
      <c r="J57" s="74">
        <v>24860</v>
      </c>
      <c r="K57" s="74"/>
      <c r="L57" s="158"/>
    </row>
    <row r="58" spans="1:12" x14ac:dyDescent="0.25">
      <c r="A58" s="159">
        <v>1140</v>
      </c>
      <c r="B58" s="71" t="s">
        <v>68</v>
      </c>
      <c r="C58" s="72">
        <f t="shared" si="5"/>
        <v>26803</v>
      </c>
      <c r="D58" s="160">
        <f>SUM(D59:D65)</f>
        <v>25195</v>
      </c>
      <c r="E58" s="160">
        <f>SUM(E59:E65)</f>
        <v>1608</v>
      </c>
      <c r="F58" s="160">
        <f>SUM(F59:F65)</f>
        <v>0</v>
      </c>
      <c r="G58" s="161">
        <f>SUM(G59:G65)</f>
        <v>0</v>
      </c>
      <c r="H58" s="72">
        <f t="shared" si="6"/>
        <v>27241</v>
      </c>
      <c r="I58" s="160">
        <f>SUM(I59:I65)</f>
        <v>25633</v>
      </c>
      <c r="J58" s="160">
        <f>SUM(J59:J65)</f>
        <v>1608</v>
      </c>
      <c r="K58" s="160">
        <f>SUM(K59:K65)</f>
        <v>0</v>
      </c>
      <c r="L58" s="162">
        <f>SUM(L59:L65)</f>
        <v>0</v>
      </c>
    </row>
    <row r="59" spans="1:12" x14ac:dyDescent="0.25">
      <c r="A59" s="44">
        <v>1141</v>
      </c>
      <c r="B59" s="71" t="s">
        <v>69</v>
      </c>
      <c r="C59" s="72">
        <f t="shared" si="5"/>
        <v>3760</v>
      </c>
      <c r="D59" s="74">
        <v>3760</v>
      </c>
      <c r="E59" s="74"/>
      <c r="F59" s="74"/>
      <c r="G59" s="157"/>
      <c r="H59" s="72">
        <f t="shared" si="6"/>
        <v>4153</v>
      </c>
      <c r="I59" s="74">
        <v>4153</v>
      </c>
      <c r="J59" s="74"/>
      <c r="K59" s="74"/>
      <c r="L59" s="158"/>
    </row>
    <row r="60" spans="1:12" ht="24.75" customHeight="1" x14ac:dyDescent="0.25">
      <c r="A60" s="44">
        <v>1142</v>
      </c>
      <c r="B60" s="71" t="s">
        <v>70</v>
      </c>
      <c r="C60" s="72">
        <f t="shared" si="5"/>
        <v>989</v>
      </c>
      <c r="D60" s="74">
        <v>989</v>
      </c>
      <c r="E60" s="74"/>
      <c r="F60" s="74"/>
      <c r="G60" s="157"/>
      <c r="H60" s="72">
        <f t="shared" si="6"/>
        <v>1093</v>
      </c>
      <c r="I60" s="74">
        <v>1093</v>
      </c>
      <c r="J60" s="74"/>
      <c r="K60" s="74"/>
      <c r="L60" s="158"/>
    </row>
    <row r="61" spans="1:12" ht="24" x14ac:dyDescent="0.25">
      <c r="A61" s="44">
        <v>1145</v>
      </c>
      <c r="B61" s="71" t="s">
        <v>71</v>
      </c>
      <c r="C61" s="72">
        <f t="shared" si="5"/>
        <v>0</v>
      </c>
      <c r="D61" s="74"/>
      <c r="E61" s="74"/>
      <c r="F61" s="74"/>
      <c r="G61" s="157"/>
      <c r="H61" s="72">
        <f t="shared" si="6"/>
        <v>0</v>
      </c>
      <c r="I61" s="74"/>
      <c r="J61" s="74"/>
      <c r="K61" s="74"/>
      <c r="L61" s="158"/>
    </row>
    <row r="62" spans="1:12" ht="27.75" customHeight="1" x14ac:dyDescent="0.25">
      <c r="A62" s="44">
        <v>1146</v>
      </c>
      <c r="B62" s="71" t="s">
        <v>72</v>
      </c>
      <c r="C62" s="72">
        <f t="shared" si="5"/>
        <v>0</v>
      </c>
      <c r="D62" s="74"/>
      <c r="E62" s="74"/>
      <c r="F62" s="74"/>
      <c r="G62" s="157"/>
      <c r="H62" s="72">
        <f t="shared" si="6"/>
        <v>0</v>
      </c>
      <c r="I62" s="74"/>
      <c r="J62" s="74"/>
      <c r="K62" s="74"/>
      <c r="L62" s="158"/>
    </row>
    <row r="63" spans="1:12" x14ac:dyDescent="0.25">
      <c r="A63" s="44">
        <v>1147</v>
      </c>
      <c r="B63" s="71" t="s">
        <v>73</v>
      </c>
      <c r="C63" s="72">
        <f t="shared" si="5"/>
        <v>2449</v>
      </c>
      <c r="D63" s="74">
        <v>2449</v>
      </c>
      <c r="E63" s="74"/>
      <c r="F63" s="74"/>
      <c r="G63" s="157"/>
      <c r="H63" s="72">
        <f t="shared" si="6"/>
        <v>2711</v>
      </c>
      <c r="I63" s="74">
        <v>2711</v>
      </c>
      <c r="J63" s="74"/>
      <c r="K63" s="74"/>
      <c r="L63" s="158"/>
    </row>
    <row r="64" spans="1:12" x14ac:dyDescent="0.25">
      <c r="A64" s="44">
        <v>1148</v>
      </c>
      <c r="B64" s="71" t="s">
        <v>74</v>
      </c>
      <c r="C64" s="72">
        <f t="shared" si="5"/>
        <v>15766</v>
      </c>
      <c r="D64" s="74">
        <f>14206+1560</f>
        <v>15766</v>
      </c>
      <c r="E64" s="74"/>
      <c r="F64" s="74"/>
      <c r="G64" s="157"/>
      <c r="H64" s="72">
        <f t="shared" si="6"/>
        <v>15445</v>
      </c>
      <c r="I64" s="74">
        <v>15445</v>
      </c>
      <c r="J64" s="74"/>
      <c r="K64" s="74"/>
      <c r="L64" s="158"/>
    </row>
    <row r="65" spans="1:12" ht="24" customHeight="1" x14ac:dyDescent="0.25">
      <c r="A65" s="44">
        <v>1149</v>
      </c>
      <c r="B65" s="71" t="s">
        <v>75</v>
      </c>
      <c r="C65" s="72">
        <f t="shared" si="5"/>
        <v>3839</v>
      </c>
      <c r="D65" s="74">
        <v>2231</v>
      </c>
      <c r="E65" s="74">
        <v>1608</v>
      </c>
      <c r="F65" s="74"/>
      <c r="G65" s="157"/>
      <c r="H65" s="72">
        <f t="shared" si="6"/>
        <v>3839</v>
      </c>
      <c r="I65" s="74">
        <v>2231</v>
      </c>
      <c r="J65" s="74">
        <v>1608</v>
      </c>
      <c r="K65" s="74"/>
      <c r="L65" s="158"/>
    </row>
    <row r="66" spans="1:12" ht="36" x14ac:dyDescent="0.25">
      <c r="A66" s="150">
        <v>1150</v>
      </c>
      <c r="B66" s="112" t="s">
        <v>76</v>
      </c>
      <c r="C66" s="117">
        <f t="shared" si="5"/>
        <v>1505</v>
      </c>
      <c r="D66" s="163">
        <v>1505</v>
      </c>
      <c r="E66" s="163"/>
      <c r="F66" s="163"/>
      <c r="G66" s="164"/>
      <c r="H66" s="117">
        <f t="shared" si="6"/>
        <v>1663</v>
      </c>
      <c r="I66" s="163">
        <v>1663</v>
      </c>
      <c r="J66" s="163"/>
      <c r="K66" s="163"/>
      <c r="L66" s="165"/>
    </row>
    <row r="67" spans="1:12" ht="24" x14ac:dyDescent="0.25">
      <c r="A67" s="56">
        <v>1200</v>
      </c>
      <c r="B67" s="147" t="s">
        <v>77</v>
      </c>
      <c r="C67" s="57">
        <f t="shared" si="5"/>
        <v>84258</v>
      </c>
      <c r="D67" s="63">
        <f>SUM(D68:D69)</f>
        <v>77844</v>
      </c>
      <c r="E67" s="63">
        <f>SUM(E68:E69)</f>
        <v>6414</v>
      </c>
      <c r="F67" s="63">
        <f>SUM(F68:F69)</f>
        <v>0</v>
      </c>
      <c r="G67" s="166">
        <f>SUM(G68:G69)</f>
        <v>0</v>
      </c>
      <c r="H67" s="57">
        <f t="shared" si="6"/>
        <v>88482</v>
      </c>
      <c r="I67" s="63">
        <f>SUM(I68:I69)</f>
        <v>81982</v>
      </c>
      <c r="J67" s="63">
        <f>SUM(J68:J69)</f>
        <v>6500</v>
      </c>
      <c r="K67" s="63">
        <f>SUM(K68:K69)</f>
        <v>0</v>
      </c>
      <c r="L67" s="167">
        <f>SUM(L68:L69)</f>
        <v>0</v>
      </c>
    </row>
    <row r="68" spans="1:12" ht="24" x14ac:dyDescent="0.25">
      <c r="A68" s="168">
        <v>1210</v>
      </c>
      <c r="B68" s="65" t="s">
        <v>78</v>
      </c>
      <c r="C68" s="66">
        <f t="shared" si="5"/>
        <v>64665</v>
      </c>
      <c r="D68" s="68">
        <v>58401</v>
      </c>
      <c r="E68" s="68">
        <v>6264</v>
      </c>
      <c r="F68" s="68"/>
      <c r="G68" s="154"/>
      <c r="H68" s="66">
        <f t="shared" si="6"/>
        <v>69863</v>
      </c>
      <c r="I68" s="68">
        <v>63463</v>
      </c>
      <c r="J68" s="68">
        <v>6400</v>
      </c>
      <c r="K68" s="68"/>
      <c r="L68" s="155"/>
    </row>
    <row r="69" spans="1:12" ht="24" x14ac:dyDescent="0.25">
      <c r="A69" s="159">
        <v>1220</v>
      </c>
      <c r="B69" s="71" t="s">
        <v>79</v>
      </c>
      <c r="C69" s="72">
        <f t="shared" si="5"/>
        <v>19593</v>
      </c>
      <c r="D69" s="160">
        <f>SUM(D70:D74)</f>
        <v>19443</v>
      </c>
      <c r="E69" s="160">
        <f>SUM(E70:E74)</f>
        <v>150</v>
      </c>
      <c r="F69" s="160">
        <f>SUM(F70:F74)</f>
        <v>0</v>
      </c>
      <c r="G69" s="161">
        <f>SUM(G70:G74)</f>
        <v>0</v>
      </c>
      <c r="H69" s="72">
        <f t="shared" si="6"/>
        <v>18619</v>
      </c>
      <c r="I69" s="160">
        <f>SUM(I70:I74)</f>
        <v>18519</v>
      </c>
      <c r="J69" s="160">
        <f>SUM(J70:J74)</f>
        <v>100</v>
      </c>
      <c r="K69" s="160">
        <f>SUM(K70:K74)</f>
        <v>0</v>
      </c>
      <c r="L69" s="162">
        <f>SUM(L70:L74)</f>
        <v>0</v>
      </c>
    </row>
    <row r="70" spans="1:12" ht="48" x14ac:dyDescent="0.25">
      <c r="A70" s="44">
        <v>1221</v>
      </c>
      <c r="B70" s="71" t="s">
        <v>80</v>
      </c>
      <c r="C70" s="72">
        <f t="shared" si="5"/>
        <v>11409</v>
      </c>
      <c r="D70" s="74">
        <f>9734+125+1040+360</f>
        <v>11259</v>
      </c>
      <c r="E70" s="74">
        <v>150</v>
      </c>
      <c r="F70" s="74"/>
      <c r="G70" s="157"/>
      <c r="H70" s="72">
        <f t="shared" si="6"/>
        <v>11502</v>
      </c>
      <c r="I70" s="74">
        <f>11277+125</f>
        <v>11402</v>
      </c>
      <c r="J70" s="74">
        <v>100</v>
      </c>
      <c r="K70" s="74"/>
      <c r="L70" s="158"/>
    </row>
    <row r="71" spans="1:12" x14ac:dyDescent="0.25">
      <c r="A71" s="44">
        <v>1223</v>
      </c>
      <c r="B71" s="71" t="s">
        <v>81</v>
      </c>
      <c r="C71" s="72">
        <f t="shared" si="5"/>
        <v>0</v>
      </c>
      <c r="D71" s="74"/>
      <c r="E71" s="74"/>
      <c r="F71" s="74"/>
      <c r="G71" s="157"/>
      <c r="H71" s="72">
        <f t="shared" si="6"/>
        <v>0</v>
      </c>
      <c r="I71" s="74"/>
      <c r="J71" s="74"/>
      <c r="K71" s="74"/>
      <c r="L71" s="158"/>
    </row>
    <row r="72" spans="1:12" x14ac:dyDescent="0.25">
      <c r="A72" s="44">
        <v>1225</v>
      </c>
      <c r="B72" s="71" t="s">
        <v>82</v>
      </c>
      <c r="C72" s="72">
        <f t="shared" si="5"/>
        <v>0</v>
      </c>
      <c r="D72" s="74"/>
      <c r="E72" s="74"/>
      <c r="F72" s="74"/>
      <c r="G72" s="157"/>
      <c r="H72" s="72">
        <f t="shared" si="6"/>
        <v>0</v>
      </c>
      <c r="I72" s="74"/>
      <c r="J72" s="74"/>
      <c r="K72" s="74"/>
      <c r="L72" s="158"/>
    </row>
    <row r="73" spans="1:12" ht="36" x14ac:dyDescent="0.25">
      <c r="A73" s="44">
        <v>1227</v>
      </c>
      <c r="B73" s="71" t="s">
        <v>83</v>
      </c>
      <c r="C73" s="72">
        <f t="shared" si="5"/>
        <v>7684</v>
      </c>
      <c r="D73" s="74">
        <v>7684</v>
      </c>
      <c r="E73" s="74"/>
      <c r="F73" s="74"/>
      <c r="G73" s="157"/>
      <c r="H73" s="72">
        <f t="shared" si="6"/>
        <v>6617</v>
      </c>
      <c r="I73" s="74">
        <v>6617</v>
      </c>
      <c r="J73" s="74"/>
      <c r="K73" s="74"/>
      <c r="L73" s="158"/>
    </row>
    <row r="74" spans="1:12" ht="48" x14ac:dyDescent="0.25">
      <c r="A74" s="44">
        <v>1228</v>
      </c>
      <c r="B74" s="71" t="s">
        <v>84</v>
      </c>
      <c r="C74" s="72">
        <f t="shared" si="5"/>
        <v>500</v>
      </c>
      <c r="D74" s="74">
        <v>500</v>
      </c>
      <c r="E74" s="74"/>
      <c r="F74" s="74"/>
      <c r="G74" s="157"/>
      <c r="H74" s="72">
        <f t="shared" si="6"/>
        <v>500</v>
      </c>
      <c r="I74" s="74">
        <v>500</v>
      </c>
      <c r="J74" s="74"/>
      <c r="K74" s="74"/>
      <c r="L74" s="158"/>
    </row>
    <row r="75" spans="1:12" x14ac:dyDescent="0.25">
      <c r="A75" s="142">
        <v>2000</v>
      </c>
      <c r="B75" s="142" t="s">
        <v>85</v>
      </c>
      <c r="C75" s="143">
        <f t="shared" si="5"/>
        <v>30416</v>
      </c>
      <c r="D75" s="144">
        <f>SUM(D76,D83,D130,D164,D165,D172)</f>
        <v>28234</v>
      </c>
      <c r="E75" s="144">
        <f>SUM(E76,E83,E130,E164,E165,E172)</f>
        <v>0</v>
      </c>
      <c r="F75" s="144">
        <f>SUM(F76,F83,F130,F164,F165,F172)</f>
        <v>2182</v>
      </c>
      <c r="G75" s="145">
        <f>SUM(G76,G83,G130,G164,G165,G172)</f>
        <v>0</v>
      </c>
      <c r="H75" s="143">
        <f t="shared" si="6"/>
        <v>26670</v>
      </c>
      <c r="I75" s="144">
        <f>SUM(I76,I83,I130,I164,I165,I172)</f>
        <v>24669</v>
      </c>
      <c r="J75" s="144">
        <f>SUM(J76,J83,J130,J164,J165,J172)</f>
        <v>0</v>
      </c>
      <c r="K75" s="144">
        <f>SUM(K76,K83,K130,K164,K165,K172)</f>
        <v>2001</v>
      </c>
      <c r="L75" s="146">
        <f>SUM(L76,L83,L130,L164,L165,L172)</f>
        <v>0</v>
      </c>
    </row>
    <row r="76" spans="1:12" ht="24" x14ac:dyDescent="0.25">
      <c r="A76" s="56">
        <v>2100</v>
      </c>
      <c r="B76" s="147" t="s">
        <v>86</v>
      </c>
      <c r="C76" s="57">
        <f t="shared" si="5"/>
        <v>0</v>
      </c>
      <c r="D76" s="63">
        <f>SUM(D77,D80)</f>
        <v>0</v>
      </c>
      <c r="E76" s="63">
        <f>SUM(E77,E80)</f>
        <v>0</v>
      </c>
      <c r="F76" s="63">
        <f>SUM(F77,F80)</f>
        <v>0</v>
      </c>
      <c r="G76" s="166">
        <f>SUM(G77,G80)</f>
        <v>0</v>
      </c>
      <c r="H76" s="57">
        <f t="shared" si="6"/>
        <v>0</v>
      </c>
      <c r="I76" s="63">
        <f>SUM(I77,I80)</f>
        <v>0</v>
      </c>
      <c r="J76" s="63">
        <f>SUM(J77,J80)</f>
        <v>0</v>
      </c>
      <c r="K76" s="63">
        <f>SUM(K77,K80)</f>
        <v>0</v>
      </c>
      <c r="L76" s="167">
        <f>SUM(L77,L80)</f>
        <v>0</v>
      </c>
    </row>
    <row r="77" spans="1:12" ht="24" x14ac:dyDescent="0.25">
      <c r="A77" s="168">
        <v>2110</v>
      </c>
      <c r="B77" s="65" t="s">
        <v>87</v>
      </c>
      <c r="C77" s="66">
        <f t="shared" si="5"/>
        <v>0</v>
      </c>
      <c r="D77" s="169">
        <f>SUM(D78:D79)</f>
        <v>0</v>
      </c>
      <c r="E77" s="169">
        <f>SUM(E78:E79)</f>
        <v>0</v>
      </c>
      <c r="F77" s="169">
        <f>SUM(F78:F79)</f>
        <v>0</v>
      </c>
      <c r="G77" s="170">
        <f>SUM(G78:G79)</f>
        <v>0</v>
      </c>
      <c r="H77" s="66">
        <f t="shared" si="6"/>
        <v>0</v>
      </c>
      <c r="I77" s="169">
        <f>SUM(I78:I79)</f>
        <v>0</v>
      </c>
      <c r="J77" s="169">
        <f>SUM(J78:J79)</f>
        <v>0</v>
      </c>
      <c r="K77" s="169">
        <f>SUM(K78:K79)</f>
        <v>0</v>
      </c>
      <c r="L77" s="171">
        <f>SUM(L78:L79)</f>
        <v>0</v>
      </c>
    </row>
    <row r="78" spans="1:12" x14ac:dyDescent="0.25">
      <c r="A78" s="44">
        <v>2111</v>
      </c>
      <c r="B78" s="71" t="s">
        <v>88</v>
      </c>
      <c r="C78" s="72">
        <f t="shared" si="5"/>
        <v>0</v>
      </c>
      <c r="D78" s="74"/>
      <c r="E78" s="74"/>
      <c r="F78" s="74"/>
      <c r="G78" s="157"/>
      <c r="H78" s="72">
        <f t="shared" si="6"/>
        <v>0</v>
      </c>
      <c r="I78" s="74"/>
      <c r="J78" s="74"/>
      <c r="K78" s="74"/>
      <c r="L78" s="158"/>
    </row>
    <row r="79" spans="1:12" ht="24" x14ac:dyDescent="0.25">
      <c r="A79" s="44">
        <v>2112</v>
      </c>
      <c r="B79" s="71" t="s">
        <v>89</v>
      </c>
      <c r="C79" s="72">
        <f t="shared" si="5"/>
        <v>0</v>
      </c>
      <c r="D79" s="74"/>
      <c r="E79" s="74"/>
      <c r="F79" s="74"/>
      <c r="G79" s="157"/>
      <c r="H79" s="72">
        <f t="shared" si="6"/>
        <v>0</v>
      </c>
      <c r="I79" s="74"/>
      <c r="J79" s="74"/>
      <c r="K79" s="74"/>
      <c r="L79" s="158"/>
    </row>
    <row r="80" spans="1:12" ht="24" x14ac:dyDescent="0.25">
      <c r="A80" s="159">
        <v>2120</v>
      </c>
      <c r="B80" s="71" t="s">
        <v>90</v>
      </c>
      <c r="C80" s="72">
        <f t="shared" si="5"/>
        <v>0</v>
      </c>
      <c r="D80" s="160">
        <f>SUM(D81:D82)</f>
        <v>0</v>
      </c>
      <c r="E80" s="160">
        <f>SUM(E81:E82)</f>
        <v>0</v>
      </c>
      <c r="F80" s="160">
        <f>SUM(F81:F82)</f>
        <v>0</v>
      </c>
      <c r="G80" s="161">
        <f>SUM(G81:G82)</f>
        <v>0</v>
      </c>
      <c r="H80" s="72">
        <f t="shared" si="6"/>
        <v>0</v>
      </c>
      <c r="I80" s="160">
        <f>SUM(I81:I82)</f>
        <v>0</v>
      </c>
      <c r="J80" s="160">
        <f>SUM(J81:J82)</f>
        <v>0</v>
      </c>
      <c r="K80" s="160">
        <f>SUM(K81:K82)</f>
        <v>0</v>
      </c>
      <c r="L80" s="162">
        <f>SUM(L81:L82)</f>
        <v>0</v>
      </c>
    </row>
    <row r="81" spans="1:12" x14ac:dyDescent="0.25">
      <c r="A81" s="44">
        <v>2121</v>
      </c>
      <c r="B81" s="71" t="s">
        <v>88</v>
      </c>
      <c r="C81" s="72">
        <f t="shared" si="5"/>
        <v>0</v>
      </c>
      <c r="D81" s="74"/>
      <c r="E81" s="74"/>
      <c r="F81" s="74"/>
      <c r="G81" s="157"/>
      <c r="H81" s="72">
        <f t="shared" si="6"/>
        <v>0</v>
      </c>
      <c r="I81" s="74"/>
      <c r="J81" s="74"/>
      <c r="K81" s="74"/>
      <c r="L81" s="158"/>
    </row>
    <row r="82" spans="1:12" ht="24" x14ac:dyDescent="0.25">
      <c r="A82" s="44">
        <v>2122</v>
      </c>
      <c r="B82" s="71" t="s">
        <v>89</v>
      </c>
      <c r="C82" s="72">
        <f t="shared" si="5"/>
        <v>0</v>
      </c>
      <c r="D82" s="74"/>
      <c r="E82" s="74"/>
      <c r="F82" s="74"/>
      <c r="G82" s="157"/>
      <c r="H82" s="72">
        <f t="shared" si="6"/>
        <v>0</v>
      </c>
      <c r="I82" s="74"/>
      <c r="J82" s="74"/>
      <c r="K82" s="74"/>
      <c r="L82" s="158"/>
    </row>
    <row r="83" spans="1:12" x14ac:dyDescent="0.25">
      <c r="A83" s="56">
        <v>2200</v>
      </c>
      <c r="B83" s="147" t="s">
        <v>91</v>
      </c>
      <c r="C83" s="57">
        <f t="shared" si="5"/>
        <v>26065</v>
      </c>
      <c r="D83" s="63">
        <f>SUM(D84,D89,D95,D103,D112,D116,D122,D128)</f>
        <v>23883</v>
      </c>
      <c r="E83" s="63">
        <f>SUM(E84,E89,E95,E103,E112,E116,E122,E128)</f>
        <v>0</v>
      </c>
      <c r="F83" s="63">
        <f>SUM(F84,F89,F95,F103,F112,F116,F122,F128)</f>
        <v>2182</v>
      </c>
      <c r="G83" s="166">
        <f>SUM(G84,G89,G95,G103,G112,G116,G122,G128)</f>
        <v>0</v>
      </c>
      <c r="H83" s="57">
        <f t="shared" si="6"/>
        <v>21888</v>
      </c>
      <c r="I83" s="63">
        <f>SUM(I84,I89,I95,I103,I112,I116,I122,I128)</f>
        <v>19887</v>
      </c>
      <c r="J83" s="63">
        <f>SUM(J84,J89,J95,J103,J112,J116,J122,J128)</f>
        <v>0</v>
      </c>
      <c r="K83" s="63">
        <f>SUM(K84,K89,K95,K103,K112,K116,K122,K128)</f>
        <v>2001</v>
      </c>
      <c r="L83" s="172">
        <f>SUM(L84,L89,L95,L103,L112,L116,L122,L128)</f>
        <v>0</v>
      </c>
    </row>
    <row r="84" spans="1:12" ht="24" x14ac:dyDescent="0.25">
      <c r="A84" s="150">
        <v>2210</v>
      </c>
      <c r="B84" s="112" t="s">
        <v>92</v>
      </c>
      <c r="C84" s="117">
        <f t="shared" si="5"/>
        <v>645</v>
      </c>
      <c r="D84" s="151">
        <f>SUM(D85:D88)</f>
        <v>645</v>
      </c>
      <c r="E84" s="151">
        <f>SUM(E85:E88)</f>
        <v>0</v>
      </c>
      <c r="F84" s="151">
        <f>SUM(F85:F88)</f>
        <v>0</v>
      </c>
      <c r="G84" s="151">
        <f>SUM(G85:G88)</f>
        <v>0</v>
      </c>
      <c r="H84" s="117">
        <f t="shared" si="6"/>
        <v>649</v>
      </c>
      <c r="I84" s="151">
        <f>SUM(I85:I88)</f>
        <v>646</v>
      </c>
      <c r="J84" s="151">
        <f>SUM(J85:J88)</f>
        <v>0</v>
      </c>
      <c r="K84" s="151">
        <f>SUM(K85:K88)</f>
        <v>3</v>
      </c>
      <c r="L84" s="153">
        <f>SUM(L85:L88)</f>
        <v>0</v>
      </c>
    </row>
    <row r="85" spans="1:12" ht="24" x14ac:dyDescent="0.25">
      <c r="A85" s="38">
        <v>2211</v>
      </c>
      <c r="B85" s="65" t="s">
        <v>93</v>
      </c>
      <c r="C85" s="66">
        <f t="shared" si="5"/>
        <v>0</v>
      </c>
      <c r="D85" s="68"/>
      <c r="E85" s="68"/>
      <c r="F85" s="68"/>
      <c r="G85" s="154"/>
      <c r="H85" s="66">
        <f t="shared" si="6"/>
        <v>0</v>
      </c>
      <c r="I85" s="68"/>
      <c r="J85" s="68"/>
      <c r="K85" s="68"/>
      <c r="L85" s="155"/>
    </row>
    <row r="86" spans="1:12" ht="36" x14ac:dyDescent="0.25">
      <c r="A86" s="44">
        <v>2212</v>
      </c>
      <c r="B86" s="71" t="s">
        <v>94</v>
      </c>
      <c r="C86" s="72">
        <f t="shared" si="5"/>
        <v>475</v>
      </c>
      <c r="D86" s="74">
        <v>475</v>
      </c>
      <c r="E86" s="74"/>
      <c r="F86" s="74"/>
      <c r="G86" s="157"/>
      <c r="H86" s="72">
        <f t="shared" si="6"/>
        <v>479</v>
      </c>
      <c r="I86" s="74">
        <v>476</v>
      </c>
      <c r="J86" s="74"/>
      <c r="K86" s="74">
        <v>3</v>
      </c>
      <c r="L86" s="158"/>
    </row>
    <row r="87" spans="1:12" ht="24" x14ac:dyDescent="0.25">
      <c r="A87" s="44">
        <v>2214</v>
      </c>
      <c r="B87" s="71" t="s">
        <v>95</v>
      </c>
      <c r="C87" s="72">
        <f t="shared" si="5"/>
        <v>120</v>
      </c>
      <c r="D87" s="74">
        <v>120</v>
      </c>
      <c r="E87" s="74"/>
      <c r="F87" s="74"/>
      <c r="G87" s="157"/>
      <c r="H87" s="72">
        <f t="shared" si="6"/>
        <v>120</v>
      </c>
      <c r="I87" s="74">
        <v>120</v>
      </c>
      <c r="J87" s="74"/>
      <c r="K87" s="74"/>
      <c r="L87" s="158"/>
    </row>
    <row r="88" spans="1:12" x14ac:dyDescent="0.25">
      <c r="A88" s="44">
        <v>2219</v>
      </c>
      <c r="B88" s="71" t="s">
        <v>96</v>
      </c>
      <c r="C88" s="72">
        <f t="shared" si="5"/>
        <v>50</v>
      </c>
      <c r="D88" s="74">
        <v>50</v>
      </c>
      <c r="E88" s="74"/>
      <c r="F88" s="74"/>
      <c r="G88" s="157"/>
      <c r="H88" s="72">
        <f t="shared" si="6"/>
        <v>50</v>
      </c>
      <c r="I88" s="74">
        <v>50</v>
      </c>
      <c r="J88" s="74"/>
      <c r="K88" s="74"/>
      <c r="L88" s="158"/>
    </row>
    <row r="89" spans="1:12" ht="24" x14ac:dyDescent="0.25">
      <c r="A89" s="159">
        <v>2220</v>
      </c>
      <c r="B89" s="71" t="s">
        <v>97</v>
      </c>
      <c r="C89" s="72">
        <f t="shared" si="5"/>
        <v>20411</v>
      </c>
      <c r="D89" s="160">
        <f>SUM(D90:D94)</f>
        <v>18229</v>
      </c>
      <c r="E89" s="160">
        <f>SUM(E90:E94)</f>
        <v>0</v>
      </c>
      <c r="F89" s="160">
        <f>SUM(F90:F94)</f>
        <v>2182</v>
      </c>
      <c r="G89" s="161">
        <f>SUM(G90:G94)</f>
        <v>0</v>
      </c>
      <c r="H89" s="72">
        <f t="shared" si="6"/>
        <v>16490</v>
      </c>
      <c r="I89" s="160">
        <f>SUM(I90:I94)</f>
        <v>14492</v>
      </c>
      <c r="J89" s="160">
        <f>SUM(J90:J94)</f>
        <v>0</v>
      </c>
      <c r="K89" s="160">
        <f>SUM(K90:K94)</f>
        <v>1998</v>
      </c>
      <c r="L89" s="162">
        <f>SUM(L90:L94)</f>
        <v>0</v>
      </c>
    </row>
    <row r="90" spans="1:12" ht="24" x14ac:dyDescent="0.25">
      <c r="A90" s="44">
        <v>2221</v>
      </c>
      <c r="B90" s="71" t="s">
        <v>98</v>
      </c>
      <c r="C90" s="72">
        <f t="shared" si="5"/>
        <v>9149</v>
      </c>
      <c r="D90" s="74">
        <v>8296</v>
      </c>
      <c r="E90" s="74"/>
      <c r="F90" s="74">
        <v>853</v>
      </c>
      <c r="G90" s="157"/>
      <c r="H90" s="72">
        <f t="shared" si="6"/>
        <v>7610</v>
      </c>
      <c r="I90" s="74">
        <f>6828</f>
        <v>6828</v>
      </c>
      <c r="J90" s="74"/>
      <c r="K90" s="74">
        <v>782</v>
      </c>
      <c r="L90" s="158"/>
    </row>
    <row r="91" spans="1:12" x14ac:dyDescent="0.25">
      <c r="A91" s="44">
        <v>2222</v>
      </c>
      <c r="B91" s="71" t="s">
        <v>99</v>
      </c>
      <c r="C91" s="72">
        <f t="shared" si="5"/>
        <v>4956</v>
      </c>
      <c r="D91" s="74">
        <v>4430</v>
      </c>
      <c r="E91" s="74"/>
      <c r="F91" s="74">
        <v>526</v>
      </c>
      <c r="G91" s="157"/>
      <c r="H91" s="72">
        <f t="shared" si="6"/>
        <v>3461</v>
      </c>
      <c r="I91" s="74">
        <v>3050</v>
      </c>
      <c r="J91" s="74"/>
      <c r="K91" s="74">
        <v>411</v>
      </c>
      <c r="L91" s="158"/>
    </row>
    <row r="92" spans="1:12" x14ac:dyDescent="0.25">
      <c r="A92" s="44">
        <v>2223</v>
      </c>
      <c r="B92" s="71" t="s">
        <v>100</v>
      </c>
      <c r="C92" s="72">
        <f t="shared" si="5"/>
        <v>5637</v>
      </c>
      <c r="D92" s="74">
        <v>4905</v>
      </c>
      <c r="E92" s="74"/>
      <c r="F92" s="74">
        <v>732</v>
      </c>
      <c r="G92" s="157"/>
      <c r="H92" s="72">
        <f t="shared" si="6"/>
        <v>4924</v>
      </c>
      <c r="I92" s="74">
        <v>4190</v>
      </c>
      <c r="J92" s="74"/>
      <c r="K92" s="74">
        <f>509+225</f>
        <v>734</v>
      </c>
      <c r="L92" s="158"/>
    </row>
    <row r="93" spans="1:12" ht="48" x14ac:dyDescent="0.25">
      <c r="A93" s="44">
        <v>2224</v>
      </c>
      <c r="B93" s="71" t="s">
        <v>101</v>
      </c>
      <c r="C93" s="72">
        <f t="shared" si="5"/>
        <v>669</v>
      </c>
      <c r="D93" s="74">
        <v>598</v>
      </c>
      <c r="E93" s="74"/>
      <c r="F93" s="74">
        <v>71</v>
      </c>
      <c r="G93" s="157"/>
      <c r="H93" s="72">
        <f t="shared" si="6"/>
        <v>495</v>
      </c>
      <c r="I93" s="74">
        <v>424</v>
      </c>
      <c r="J93" s="74"/>
      <c r="K93" s="74">
        <v>71</v>
      </c>
      <c r="L93" s="158"/>
    </row>
    <row r="94" spans="1:12" ht="24" x14ac:dyDescent="0.25">
      <c r="A94" s="44">
        <v>2229</v>
      </c>
      <c r="B94" s="71" t="s">
        <v>102</v>
      </c>
      <c r="C94" s="72">
        <f t="shared" si="5"/>
        <v>0</v>
      </c>
      <c r="D94" s="74"/>
      <c r="E94" s="74"/>
      <c r="F94" s="74"/>
      <c r="G94" s="157"/>
      <c r="H94" s="72">
        <f t="shared" si="6"/>
        <v>0</v>
      </c>
      <c r="I94" s="74"/>
      <c r="J94" s="74"/>
      <c r="K94" s="74"/>
      <c r="L94" s="158"/>
    </row>
    <row r="95" spans="1:12" ht="36" x14ac:dyDescent="0.25">
      <c r="A95" s="159">
        <v>2230</v>
      </c>
      <c r="B95" s="71" t="s">
        <v>103</v>
      </c>
      <c r="C95" s="72">
        <f t="shared" si="5"/>
        <v>725</v>
      </c>
      <c r="D95" s="160">
        <f>SUM(D96:D102)</f>
        <v>725</v>
      </c>
      <c r="E95" s="160">
        <f>SUM(E96:E102)</f>
        <v>0</v>
      </c>
      <c r="F95" s="160">
        <f>SUM(F96:F102)</f>
        <v>0</v>
      </c>
      <c r="G95" s="161">
        <f>SUM(G96:G102)</f>
        <v>0</v>
      </c>
      <c r="H95" s="72">
        <f t="shared" si="6"/>
        <v>725</v>
      </c>
      <c r="I95" s="160">
        <f>SUM(I96:I102)</f>
        <v>725</v>
      </c>
      <c r="J95" s="160">
        <f>SUM(J96:J102)</f>
        <v>0</v>
      </c>
      <c r="K95" s="160">
        <f>SUM(K96:K102)</f>
        <v>0</v>
      </c>
      <c r="L95" s="162">
        <f>SUM(L96:L102)</f>
        <v>0</v>
      </c>
    </row>
    <row r="96" spans="1:12" ht="24" x14ac:dyDescent="0.25">
      <c r="A96" s="44">
        <v>2231</v>
      </c>
      <c r="B96" s="71" t="s">
        <v>104</v>
      </c>
      <c r="C96" s="72">
        <f t="shared" si="5"/>
        <v>0</v>
      </c>
      <c r="D96" s="74"/>
      <c r="E96" s="74"/>
      <c r="F96" s="74"/>
      <c r="G96" s="157"/>
      <c r="H96" s="72">
        <f t="shared" si="6"/>
        <v>0</v>
      </c>
      <c r="I96" s="74"/>
      <c r="J96" s="74"/>
      <c r="K96" s="74"/>
      <c r="L96" s="158"/>
    </row>
    <row r="97" spans="1:12" ht="24.75" customHeight="1" x14ac:dyDescent="0.25">
      <c r="A97" s="44">
        <v>2232</v>
      </c>
      <c r="B97" s="71" t="s">
        <v>105</v>
      </c>
      <c r="C97" s="72">
        <f t="shared" si="5"/>
        <v>0</v>
      </c>
      <c r="D97" s="74"/>
      <c r="E97" s="74"/>
      <c r="F97" s="74"/>
      <c r="G97" s="157"/>
      <c r="H97" s="72">
        <f t="shared" si="6"/>
        <v>0</v>
      </c>
      <c r="I97" s="74"/>
      <c r="J97" s="74"/>
      <c r="K97" s="74"/>
      <c r="L97" s="158"/>
    </row>
    <row r="98" spans="1:12" ht="24" x14ac:dyDescent="0.25">
      <c r="A98" s="38">
        <v>2233</v>
      </c>
      <c r="B98" s="65" t="s">
        <v>106</v>
      </c>
      <c r="C98" s="66">
        <f t="shared" si="5"/>
        <v>0</v>
      </c>
      <c r="D98" s="68"/>
      <c r="E98" s="68"/>
      <c r="F98" s="68"/>
      <c r="G98" s="154"/>
      <c r="H98" s="66">
        <f t="shared" si="6"/>
        <v>0</v>
      </c>
      <c r="I98" s="68"/>
      <c r="J98" s="68"/>
      <c r="K98" s="68"/>
      <c r="L98" s="155"/>
    </row>
    <row r="99" spans="1:12" ht="36" x14ac:dyDescent="0.25">
      <c r="A99" s="44">
        <v>2234</v>
      </c>
      <c r="B99" s="71" t="s">
        <v>107</v>
      </c>
      <c r="C99" s="72">
        <f t="shared" si="5"/>
        <v>0</v>
      </c>
      <c r="D99" s="74"/>
      <c r="E99" s="74"/>
      <c r="F99" s="74"/>
      <c r="G99" s="157"/>
      <c r="H99" s="72">
        <f t="shared" si="6"/>
        <v>0</v>
      </c>
      <c r="I99" s="74"/>
      <c r="J99" s="74"/>
      <c r="K99" s="74"/>
      <c r="L99" s="158"/>
    </row>
    <row r="100" spans="1:12" ht="24" x14ac:dyDescent="0.25">
      <c r="A100" s="44">
        <v>2235</v>
      </c>
      <c r="B100" s="71" t="s">
        <v>108</v>
      </c>
      <c r="C100" s="72">
        <f t="shared" si="5"/>
        <v>230</v>
      </c>
      <c r="D100" s="74">
        <v>230</v>
      </c>
      <c r="E100" s="74"/>
      <c r="F100" s="74"/>
      <c r="G100" s="157"/>
      <c r="H100" s="72">
        <f t="shared" si="6"/>
        <v>230</v>
      </c>
      <c r="I100" s="74">
        <v>230</v>
      </c>
      <c r="J100" s="74"/>
      <c r="K100" s="74"/>
      <c r="L100" s="158"/>
    </row>
    <row r="101" spans="1:12" x14ac:dyDescent="0.25">
      <c r="A101" s="44">
        <v>2236</v>
      </c>
      <c r="B101" s="71" t="s">
        <v>109</v>
      </c>
      <c r="C101" s="72">
        <f t="shared" si="5"/>
        <v>0</v>
      </c>
      <c r="D101" s="74"/>
      <c r="E101" s="74"/>
      <c r="F101" s="74"/>
      <c r="G101" s="157"/>
      <c r="H101" s="72">
        <f t="shared" si="6"/>
        <v>0</v>
      </c>
      <c r="I101" s="74"/>
      <c r="J101" s="74"/>
      <c r="K101" s="74"/>
      <c r="L101" s="158"/>
    </row>
    <row r="102" spans="1:12" ht="24" x14ac:dyDescent="0.25">
      <c r="A102" s="44">
        <v>2239</v>
      </c>
      <c r="B102" s="71" t="s">
        <v>110</v>
      </c>
      <c r="C102" s="72">
        <f t="shared" si="5"/>
        <v>495</v>
      </c>
      <c r="D102" s="74">
        <v>495</v>
      </c>
      <c r="E102" s="74"/>
      <c r="F102" s="74"/>
      <c r="G102" s="157"/>
      <c r="H102" s="72">
        <f t="shared" si="6"/>
        <v>495</v>
      </c>
      <c r="I102" s="74">
        <v>495</v>
      </c>
      <c r="J102" s="74"/>
      <c r="K102" s="74"/>
      <c r="L102" s="158"/>
    </row>
    <row r="103" spans="1:12" ht="36" x14ac:dyDescent="0.25">
      <c r="A103" s="159">
        <v>2240</v>
      </c>
      <c r="B103" s="71" t="s">
        <v>111</v>
      </c>
      <c r="C103" s="72">
        <f t="shared" si="5"/>
        <v>3972</v>
      </c>
      <c r="D103" s="160">
        <f>SUM(D104:D111)</f>
        <v>3972</v>
      </c>
      <c r="E103" s="160">
        <f>SUM(E104:E111)</f>
        <v>0</v>
      </c>
      <c r="F103" s="160">
        <f>SUM(F104:F111)</f>
        <v>0</v>
      </c>
      <c r="G103" s="161">
        <f>SUM(G104:G111)</f>
        <v>0</v>
      </c>
      <c r="H103" s="72">
        <f t="shared" si="6"/>
        <v>3712</v>
      </c>
      <c r="I103" s="160">
        <f>SUM(I104:I111)</f>
        <v>3712</v>
      </c>
      <c r="J103" s="160">
        <f>SUM(J104:J111)</f>
        <v>0</v>
      </c>
      <c r="K103" s="160">
        <f>SUM(K104:K111)</f>
        <v>0</v>
      </c>
      <c r="L103" s="162">
        <f>SUM(L104:L111)</f>
        <v>0</v>
      </c>
    </row>
    <row r="104" spans="1:12" x14ac:dyDescent="0.25">
      <c r="A104" s="44">
        <v>2241</v>
      </c>
      <c r="B104" s="71" t="s">
        <v>112</v>
      </c>
      <c r="C104" s="72">
        <f t="shared" si="5"/>
        <v>0</v>
      </c>
      <c r="D104" s="74"/>
      <c r="E104" s="74"/>
      <c r="F104" s="74"/>
      <c r="G104" s="157"/>
      <c r="H104" s="72">
        <f t="shared" si="6"/>
        <v>0</v>
      </c>
      <c r="I104" s="74"/>
      <c r="J104" s="74"/>
      <c r="K104" s="74"/>
      <c r="L104" s="158"/>
    </row>
    <row r="105" spans="1:12" ht="24" x14ac:dyDescent="0.25">
      <c r="A105" s="44">
        <v>2242</v>
      </c>
      <c r="B105" s="71" t="s">
        <v>113</v>
      </c>
      <c r="C105" s="72">
        <f t="shared" si="5"/>
        <v>0</v>
      </c>
      <c r="D105" s="74"/>
      <c r="E105" s="74"/>
      <c r="F105" s="74"/>
      <c r="G105" s="157"/>
      <c r="H105" s="72">
        <f t="shared" si="6"/>
        <v>0</v>
      </c>
      <c r="I105" s="74"/>
      <c r="J105" s="74"/>
      <c r="K105" s="74"/>
      <c r="L105" s="158"/>
    </row>
    <row r="106" spans="1:12" ht="24" x14ac:dyDescent="0.25">
      <c r="A106" s="44">
        <v>2243</v>
      </c>
      <c r="B106" s="71" t="s">
        <v>114</v>
      </c>
      <c r="C106" s="72">
        <f t="shared" si="5"/>
        <v>480</v>
      </c>
      <c r="D106" s="74">
        <v>480</v>
      </c>
      <c r="E106" s="74"/>
      <c r="F106" s="74"/>
      <c r="G106" s="157"/>
      <c r="H106" s="72">
        <f t="shared" si="6"/>
        <v>480</v>
      </c>
      <c r="I106" s="74">
        <v>480</v>
      </c>
      <c r="J106" s="74"/>
      <c r="K106" s="74"/>
      <c r="L106" s="158"/>
    </row>
    <row r="107" spans="1:12" x14ac:dyDescent="0.25">
      <c r="A107" s="44">
        <v>2244</v>
      </c>
      <c r="B107" s="71" t="s">
        <v>115</v>
      </c>
      <c r="C107" s="72">
        <f t="shared" si="5"/>
        <v>1992</v>
      </c>
      <c r="D107" s="74">
        <v>1992</v>
      </c>
      <c r="E107" s="74"/>
      <c r="F107" s="74"/>
      <c r="G107" s="157"/>
      <c r="H107" s="72">
        <f t="shared" si="6"/>
        <v>1732</v>
      </c>
      <c r="I107" s="74">
        <v>1732</v>
      </c>
      <c r="J107" s="74"/>
      <c r="K107" s="74"/>
      <c r="L107" s="158"/>
    </row>
    <row r="108" spans="1:12" ht="24" x14ac:dyDescent="0.25">
      <c r="A108" s="44">
        <v>2246</v>
      </c>
      <c r="B108" s="71" t="s">
        <v>116</v>
      </c>
      <c r="C108" s="72">
        <f t="shared" si="5"/>
        <v>0</v>
      </c>
      <c r="D108" s="74"/>
      <c r="E108" s="74"/>
      <c r="F108" s="74"/>
      <c r="G108" s="157"/>
      <c r="H108" s="72">
        <f t="shared" si="6"/>
        <v>0</v>
      </c>
      <c r="I108" s="74"/>
      <c r="J108" s="74"/>
      <c r="K108" s="74"/>
      <c r="L108" s="158"/>
    </row>
    <row r="109" spans="1:12" x14ac:dyDescent="0.25">
      <c r="A109" s="44">
        <v>2247</v>
      </c>
      <c r="B109" s="71" t="s">
        <v>117</v>
      </c>
      <c r="C109" s="72">
        <f t="shared" si="5"/>
        <v>0</v>
      </c>
      <c r="D109" s="74"/>
      <c r="E109" s="74"/>
      <c r="F109" s="74"/>
      <c r="G109" s="157"/>
      <c r="H109" s="72">
        <f t="shared" si="6"/>
        <v>0</v>
      </c>
      <c r="I109" s="74"/>
      <c r="J109" s="74"/>
      <c r="K109" s="74"/>
      <c r="L109" s="158"/>
    </row>
    <row r="110" spans="1:12" ht="24" x14ac:dyDescent="0.25">
      <c r="A110" s="44">
        <v>2248</v>
      </c>
      <c r="B110" s="71" t="s">
        <v>118</v>
      </c>
      <c r="C110" s="72">
        <f t="shared" si="5"/>
        <v>0</v>
      </c>
      <c r="D110" s="74"/>
      <c r="E110" s="74"/>
      <c r="F110" s="74"/>
      <c r="G110" s="157"/>
      <c r="H110" s="72">
        <f t="shared" si="6"/>
        <v>0</v>
      </c>
      <c r="I110" s="74"/>
      <c r="J110" s="74"/>
      <c r="K110" s="74"/>
      <c r="L110" s="158"/>
    </row>
    <row r="111" spans="1:12" ht="24" x14ac:dyDescent="0.25">
      <c r="A111" s="44">
        <v>2249</v>
      </c>
      <c r="B111" s="71" t="s">
        <v>119</v>
      </c>
      <c r="C111" s="72">
        <f t="shared" si="5"/>
        <v>1500</v>
      </c>
      <c r="D111" s="74">
        <v>1500</v>
      </c>
      <c r="E111" s="74"/>
      <c r="F111" s="74"/>
      <c r="G111" s="157"/>
      <c r="H111" s="72">
        <f t="shared" si="6"/>
        <v>1500</v>
      </c>
      <c r="I111" s="74">
        <v>1500</v>
      </c>
      <c r="J111" s="74"/>
      <c r="K111" s="74"/>
      <c r="L111" s="158"/>
    </row>
    <row r="112" spans="1:12" x14ac:dyDescent="0.25">
      <c r="A112" s="159">
        <v>2250</v>
      </c>
      <c r="B112" s="71" t="s">
        <v>120</v>
      </c>
      <c r="C112" s="72">
        <f t="shared" si="5"/>
        <v>166</v>
      </c>
      <c r="D112" s="160">
        <f>SUM(D113:D115)</f>
        <v>166</v>
      </c>
      <c r="E112" s="160">
        <f>SUM(E113:E115)</f>
        <v>0</v>
      </c>
      <c r="F112" s="160">
        <f>SUM(F113:F115)</f>
        <v>0</v>
      </c>
      <c r="G112" s="173">
        <f>SUM(G113:G115)</f>
        <v>0</v>
      </c>
      <c r="H112" s="72">
        <f t="shared" si="6"/>
        <v>166</v>
      </c>
      <c r="I112" s="160">
        <f>SUM(I113:I115)</f>
        <v>166</v>
      </c>
      <c r="J112" s="160">
        <f>SUM(J113:J115)</f>
        <v>0</v>
      </c>
      <c r="K112" s="160">
        <f>SUM(K113:K115)</f>
        <v>0</v>
      </c>
      <c r="L112" s="162">
        <f>SUM(L113:L115)</f>
        <v>0</v>
      </c>
    </row>
    <row r="113" spans="1:12" x14ac:dyDescent="0.25">
      <c r="A113" s="44">
        <v>2251</v>
      </c>
      <c r="B113" s="71" t="s">
        <v>121</v>
      </c>
      <c r="C113" s="72">
        <f t="shared" si="5"/>
        <v>166</v>
      </c>
      <c r="D113" s="74">
        <v>166</v>
      </c>
      <c r="E113" s="74"/>
      <c r="F113" s="74"/>
      <c r="G113" s="157"/>
      <c r="H113" s="72">
        <f t="shared" si="6"/>
        <v>166</v>
      </c>
      <c r="I113" s="74">
        <v>166</v>
      </c>
      <c r="J113" s="74"/>
      <c r="K113" s="74"/>
      <c r="L113" s="158"/>
    </row>
    <row r="114" spans="1:12" ht="24" x14ac:dyDescent="0.25">
      <c r="A114" s="44">
        <v>2252</v>
      </c>
      <c r="B114" s="71" t="s">
        <v>122</v>
      </c>
      <c r="C114" s="72">
        <f>SUM(D114:G114)</f>
        <v>0</v>
      </c>
      <c r="D114" s="74"/>
      <c r="E114" s="74"/>
      <c r="F114" s="74"/>
      <c r="G114" s="157"/>
      <c r="H114" s="72">
        <f>SUM(I114:L114)</f>
        <v>0</v>
      </c>
      <c r="I114" s="74"/>
      <c r="J114" s="74"/>
      <c r="K114" s="74"/>
      <c r="L114" s="158"/>
    </row>
    <row r="115" spans="1:12" ht="24" x14ac:dyDescent="0.25">
      <c r="A115" s="44">
        <v>2259</v>
      </c>
      <c r="B115" s="71" t="s">
        <v>123</v>
      </c>
      <c r="C115" s="72">
        <f>SUM(D115:G115)</f>
        <v>0</v>
      </c>
      <c r="D115" s="74"/>
      <c r="E115" s="74"/>
      <c r="F115" s="74"/>
      <c r="G115" s="157"/>
      <c r="H115" s="72">
        <f>SUM(I115:L115)</f>
        <v>0</v>
      </c>
      <c r="I115" s="74"/>
      <c r="J115" s="74"/>
      <c r="K115" s="74"/>
      <c r="L115" s="158"/>
    </row>
    <row r="116" spans="1:12" x14ac:dyDescent="0.25">
      <c r="A116" s="159">
        <v>2260</v>
      </c>
      <c r="B116" s="71" t="s">
        <v>124</v>
      </c>
      <c r="C116" s="72">
        <f t="shared" ref="C116:C187" si="7">SUM(D116:G116)</f>
        <v>26</v>
      </c>
      <c r="D116" s="160">
        <f>SUM(D117:D121)</f>
        <v>26</v>
      </c>
      <c r="E116" s="160">
        <f>SUM(E117:E121)</f>
        <v>0</v>
      </c>
      <c r="F116" s="160">
        <f>SUM(F117:F121)</f>
        <v>0</v>
      </c>
      <c r="G116" s="161">
        <f>SUM(G117:G121)</f>
        <v>0</v>
      </c>
      <c r="H116" s="72">
        <f t="shared" ref="H116:H188" si="8">SUM(I116:L116)</f>
        <v>26</v>
      </c>
      <c r="I116" s="160">
        <f>SUM(I117:I121)</f>
        <v>26</v>
      </c>
      <c r="J116" s="160">
        <f>SUM(J117:J121)</f>
        <v>0</v>
      </c>
      <c r="K116" s="160">
        <f>SUM(K117:K121)</f>
        <v>0</v>
      </c>
      <c r="L116" s="162">
        <f>SUM(L117:L121)</f>
        <v>0</v>
      </c>
    </row>
    <row r="117" spans="1:12" x14ac:dyDescent="0.25">
      <c r="A117" s="44">
        <v>2261</v>
      </c>
      <c r="B117" s="71" t="s">
        <v>125</v>
      </c>
      <c r="C117" s="72">
        <f t="shared" si="7"/>
        <v>0</v>
      </c>
      <c r="D117" s="74"/>
      <c r="E117" s="74"/>
      <c r="F117" s="74"/>
      <c r="G117" s="157"/>
      <c r="H117" s="72">
        <f t="shared" si="8"/>
        <v>0</v>
      </c>
      <c r="I117" s="74"/>
      <c r="J117" s="74"/>
      <c r="K117" s="74"/>
      <c r="L117" s="158"/>
    </row>
    <row r="118" spans="1:12" x14ac:dyDescent="0.25">
      <c r="A118" s="44">
        <v>2262</v>
      </c>
      <c r="B118" s="71" t="s">
        <v>126</v>
      </c>
      <c r="C118" s="72">
        <f t="shared" si="7"/>
        <v>0</v>
      </c>
      <c r="D118" s="74"/>
      <c r="E118" s="74"/>
      <c r="F118" s="74"/>
      <c r="G118" s="157"/>
      <c r="H118" s="72">
        <f t="shared" si="8"/>
        <v>0</v>
      </c>
      <c r="I118" s="74"/>
      <c r="J118" s="74"/>
      <c r="K118" s="74"/>
      <c r="L118" s="158"/>
    </row>
    <row r="119" spans="1:12" x14ac:dyDescent="0.25">
      <c r="A119" s="44">
        <v>2263</v>
      </c>
      <c r="B119" s="71" t="s">
        <v>127</v>
      </c>
      <c r="C119" s="72">
        <f t="shared" si="7"/>
        <v>0</v>
      </c>
      <c r="D119" s="74"/>
      <c r="E119" s="74"/>
      <c r="F119" s="74"/>
      <c r="G119" s="157"/>
      <c r="H119" s="72">
        <f t="shared" si="8"/>
        <v>0</v>
      </c>
      <c r="I119" s="74"/>
      <c r="J119" s="74"/>
      <c r="K119" s="74"/>
      <c r="L119" s="158"/>
    </row>
    <row r="120" spans="1:12" ht="24" x14ac:dyDescent="0.25">
      <c r="A120" s="44">
        <v>2264</v>
      </c>
      <c r="B120" s="71" t="s">
        <v>128</v>
      </c>
      <c r="C120" s="72">
        <f t="shared" si="7"/>
        <v>0</v>
      </c>
      <c r="D120" s="74"/>
      <c r="E120" s="74"/>
      <c r="F120" s="74"/>
      <c r="G120" s="157"/>
      <c r="H120" s="72">
        <f t="shared" si="8"/>
        <v>0</v>
      </c>
      <c r="I120" s="74"/>
      <c r="J120" s="74"/>
      <c r="K120" s="74"/>
      <c r="L120" s="158"/>
    </row>
    <row r="121" spans="1:12" x14ac:dyDescent="0.25">
      <c r="A121" s="44">
        <v>2269</v>
      </c>
      <c r="B121" s="71" t="s">
        <v>129</v>
      </c>
      <c r="C121" s="72">
        <f t="shared" si="7"/>
        <v>26</v>
      </c>
      <c r="D121" s="74">
        <v>26</v>
      </c>
      <c r="E121" s="74"/>
      <c r="F121" s="74"/>
      <c r="G121" s="157"/>
      <c r="H121" s="72">
        <f t="shared" si="8"/>
        <v>26</v>
      </c>
      <c r="I121" s="74">
        <v>26</v>
      </c>
      <c r="J121" s="74"/>
      <c r="K121" s="74"/>
      <c r="L121" s="158"/>
    </row>
    <row r="122" spans="1:12" x14ac:dyDescent="0.25">
      <c r="A122" s="159">
        <v>2270</v>
      </c>
      <c r="B122" s="71" t="s">
        <v>130</v>
      </c>
      <c r="C122" s="72">
        <f t="shared" si="7"/>
        <v>120</v>
      </c>
      <c r="D122" s="160">
        <f>SUM(D123:D127)</f>
        <v>120</v>
      </c>
      <c r="E122" s="160">
        <f>SUM(E123:E127)</f>
        <v>0</v>
      </c>
      <c r="F122" s="160">
        <f>SUM(F123:F127)</f>
        <v>0</v>
      </c>
      <c r="G122" s="161">
        <f>SUM(G123:G127)</f>
        <v>0</v>
      </c>
      <c r="H122" s="72">
        <f t="shared" si="8"/>
        <v>120</v>
      </c>
      <c r="I122" s="160">
        <f>SUM(I123:I127)</f>
        <v>120</v>
      </c>
      <c r="J122" s="160">
        <f>SUM(J123:J127)</f>
        <v>0</v>
      </c>
      <c r="K122" s="160">
        <f>SUM(K123:K127)</f>
        <v>0</v>
      </c>
      <c r="L122" s="162">
        <f>SUM(L123:L127)</f>
        <v>0</v>
      </c>
    </row>
    <row r="123" spans="1:12" x14ac:dyDescent="0.25">
      <c r="A123" s="44">
        <v>2272</v>
      </c>
      <c r="B123" s="174" t="s">
        <v>131</v>
      </c>
      <c r="C123" s="72">
        <f t="shared" si="7"/>
        <v>0</v>
      </c>
      <c r="D123" s="74"/>
      <c r="E123" s="74"/>
      <c r="F123" s="74"/>
      <c r="G123" s="157"/>
      <c r="H123" s="72">
        <f t="shared" si="8"/>
        <v>0</v>
      </c>
      <c r="I123" s="74"/>
      <c r="J123" s="74"/>
      <c r="K123" s="74"/>
      <c r="L123" s="158"/>
    </row>
    <row r="124" spans="1:12" ht="24" x14ac:dyDescent="0.25">
      <c r="A124" s="44">
        <v>2274</v>
      </c>
      <c r="B124" s="175" t="s">
        <v>132</v>
      </c>
      <c r="C124" s="72">
        <f t="shared" si="7"/>
        <v>0</v>
      </c>
      <c r="D124" s="74"/>
      <c r="E124" s="74"/>
      <c r="F124" s="74"/>
      <c r="G124" s="157"/>
      <c r="H124" s="72">
        <f t="shared" si="8"/>
        <v>0</v>
      </c>
      <c r="I124" s="74"/>
      <c r="J124" s="74"/>
      <c r="K124" s="74"/>
      <c r="L124" s="158"/>
    </row>
    <row r="125" spans="1:12" ht="24" x14ac:dyDescent="0.25">
      <c r="A125" s="44">
        <v>2275</v>
      </c>
      <c r="B125" s="71" t="s">
        <v>133</v>
      </c>
      <c r="C125" s="72">
        <f t="shared" si="7"/>
        <v>0</v>
      </c>
      <c r="D125" s="74"/>
      <c r="E125" s="74"/>
      <c r="F125" s="74"/>
      <c r="G125" s="157"/>
      <c r="H125" s="72">
        <f t="shared" si="8"/>
        <v>0</v>
      </c>
      <c r="I125" s="74"/>
      <c r="J125" s="74"/>
      <c r="K125" s="74"/>
      <c r="L125" s="158"/>
    </row>
    <row r="126" spans="1:12" ht="36" x14ac:dyDescent="0.25">
      <c r="A126" s="44">
        <v>2276</v>
      </c>
      <c r="B126" s="71" t="s">
        <v>134</v>
      </c>
      <c r="C126" s="72">
        <f t="shared" si="7"/>
        <v>0</v>
      </c>
      <c r="D126" s="74"/>
      <c r="E126" s="74"/>
      <c r="F126" s="74"/>
      <c r="G126" s="157"/>
      <c r="H126" s="72">
        <f t="shared" si="8"/>
        <v>0</v>
      </c>
      <c r="I126" s="74"/>
      <c r="J126" s="74"/>
      <c r="K126" s="74"/>
      <c r="L126" s="158"/>
    </row>
    <row r="127" spans="1:12" ht="24" x14ac:dyDescent="0.25">
      <c r="A127" s="44">
        <v>2279</v>
      </c>
      <c r="B127" s="71" t="s">
        <v>135</v>
      </c>
      <c r="C127" s="72">
        <f t="shared" si="7"/>
        <v>120</v>
      </c>
      <c r="D127" s="74">
        <v>120</v>
      </c>
      <c r="E127" s="74"/>
      <c r="F127" s="74"/>
      <c r="G127" s="157"/>
      <c r="H127" s="72">
        <f t="shared" si="8"/>
        <v>120</v>
      </c>
      <c r="I127" s="74">
        <f>120</f>
        <v>120</v>
      </c>
      <c r="J127" s="74"/>
      <c r="K127" s="74"/>
      <c r="L127" s="158"/>
    </row>
    <row r="128" spans="1:12" ht="24" x14ac:dyDescent="0.25">
      <c r="A128" s="168">
        <v>2280</v>
      </c>
      <c r="B128" s="65" t="s">
        <v>136</v>
      </c>
      <c r="C128" s="66">
        <f t="shared" ref="C128:L128" si="9">SUM(C129)</f>
        <v>0</v>
      </c>
      <c r="D128" s="169">
        <f t="shared" si="9"/>
        <v>0</v>
      </c>
      <c r="E128" s="169">
        <f t="shared" si="9"/>
        <v>0</v>
      </c>
      <c r="F128" s="169">
        <f t="shared" si="9"/>
        <v>0</v>
      </c>
      <c r="G128" s="169">
        <f t="shared" si="9"/>
        <v>0</v>
      </c>
      <c r="H128" s="66">
        <f t="shared" si="9"/>
        <v>0</v>
      </c>
      <c r="I128" s="169">
        <f t="shared" si="9"/>
        <v>0</v>
      </c>
      <c r="J128" s="169">
        <f t="shared" si="9"/>
        <v>0</v>
      </c>
      <c r="K128" s="169">
        <f t="shared" si="9"/>
        <v>0</v>
      </c>
      <c r="L128" s="176">
        <f t="shared" si="9"/>
        <v>0</v>
      </c>
    </row>
    <row r="129" spans="1:12" ht="24" x14ac:dyDescent="0.25">
      <c r="A129" s="44">
        <v>2283</v>
      </c>
      <c r="B129" s="71" t="s">
        <v>137</v>
      </c>
      <c r="C129" s="72">
        <f>SUM(D129:G129)</f>
        <v>0</v>
      </c>
      <c r="D129" s="74"/>
      <c r="E129" s="74"/>
      <c r="F129" s="74"/>
      <c r="G129" s="157"/>
      <c r="H129" s="72">
        <f>SUM(I129:L129)</f>
        <v>0</v>
      </c>
      <c r="I129" s="74"/>
      <c r="J129" s="74"/>
      <c r="K129" s="74"/>
      <c r="L129" s="158"/>
    </row>
    <row r="130" spans="1:12" ht="38.25" customHeight="1" x14ac:dyDescent="0.25">
      <c r="A130" s="56">
        <v>2300</v>
      </c>
      <c r="B130" s="147" t="s">
        <v>138</v>
      </c>
      <c r="C130" s="57">
        <f t="shared" si="7"/>
        <v>4351</v>
      </c>
      <c r="D130" s="63">
        <f>SUM(D131,D136,D140,D141,D144,D151,D159,D160,D163)</f>
        <v>4351</v>
      </c>
      <c r="E130" s="63">
        <f>SUM(E131,E136,E140,E141,E144,E151,E159,E160,E163)</f>
        <v>0</v>
      </c>
      <c r="F130" s="63">
        <f>SUM(F131,F136,F140,F141,F144,F151,F159,F160,F163)</f>
        <v>0</v>
      </c>
      <c r="G130" s="166">
        <f>SUM(G131,G136,G140,G141,G144,G151,G159,G160,G163)</f>
        <v>0</v>
      </c>
      <c r="H130" s="57">
        <f t="shared" si="8"/>
        <v>4782</v>
      </c>
      <c r="I130" s="63">
        <f>SUM(I131,I136,I140,I141,I144,I151,I159,I160,I163)</f>
        <v>4782</v>
      </c>
      <c r="J130" s="63">
        <f>SUM(J131,J136,J140,J141,J144,J151,J159,J160,J163)</f>
        <v>0</v>
      </c>
      <c r="K130" s="63">
        <f>SUM(K131,K136,K140,K141,K144,K151,K159,K160,K163)</f>
        <v>0</v>
      </c>
      <c r="L130" s="167">
        <f>SUM(L131,L136,L140,L141,L144,L151,L159,L160,L163)</f>
        <v>0</v>
      </c>
    </row>
    <row r="131" spans="1:12" ht="24" x14ac:dyDescent="0.25">
      <c r="A131" s="168">
        <v>2310</v>
      </c>
      <c r="B131" s="65" t="s">
        <v>139</v>
      </c>
      <c r="C131" s="66">
        <f t="shared" si="7"/>
        <v>1180</v>
      </c>
      <c r="D131" s="169">
        <f>SUM(D132:D135)</f>
        <v>1180</v>
      </c>
      <c r="E131" s="169">
        <f t="shared" ref="E131:L131" si="10">SUM(E132:E135)</f>
        <v>0</v>
      </c>
      <c r="F131" s="169">
        <f t="shared" si="10"/>
        <v>0</v>
      </c>
      <c r="G131" s="170">
        <f t="shared" si="10"/>
        <v>0</v>
      </c>
      <c r="H131" s="66">
        <f t="shared" si="8"/>
        <v>980</v>
      </c>
      <c r="I131" s="169">
        <f t="shared" si="10"/>
        <v>980</v>
      </c>
      <c r="J131" s="169">
        <f t="shared" si="10"/>
        <v>0</v>
      </c>
      <c r="K131" s="169">
        <f t="shared" si="10"/>
        <v>0</v>
      </c>
      <c r="L131" s="171">
        <f t="shared" si="10"/>
        <v>0</v>
      </c>
    </row>
    <row r="132" spans="1:12" x14ac:dyDescent="0.25">
      <c r="A132" s="44">
        <v>2311</v>
      </c>
      <c r="B132" s="71" t="s">
        <v>140</v>
      </c>
      <c r="C132" s="72">
        <f t="shared" si="7"/>
        <v>350</v>
      </c>
      <c r="D132" s="74">
        <v>350</v>
      </c>
      <c r="E132" s="74"/>
      <c r="F132" s="74"/>
      <c r="G132" s="157"/>
      <c r="H132" s="72">
        <f t="shared" si="8"/>
        <v>350</v>
      </c>
      <c r="I132" s="74">
        <v>350</v>
      </c>
      <c r="J132" s="74"/>
      <c r="K132" s="74"/>
      <c r="L132" s="158"/>
    </row>
    <row r="133" spans="1:12" x14ac:dyDescent="0.25">
      <c r="A133" s="44">
        <v>2312</v>
      </c>
      <c r="B133" s="71" t="s">
        <v>141</v>
      </c>
      <c r="C133" s="72">
        <f t="shared" si="7"/>
        <v>830</v>
      </c>
      <c r="D133" s="74">
        <v>830</v>
      </c>
      <c r="E133" s="74"/>
      <c r="F133" s="74"/>
      <c r="G133" s="157"/>
      <c r="H133" s="72">
        <f t="shared" si="8"/>
        <v>630</v>
      </c>
      <c r="I133" s="74">
        <v>630</v>
      </c>
      <c r="J133" s="74"/>
      <c r="K133" s="74"/>
      <c r="L133" s="158"/>
    </row>
    <row r="134" spans="1:12" x14ac:dyDescent="0.25">
      <c r="A134" s="44">
        <v>2313</v>
      </c>
      <c r="B134" s="71" t="s">
        <v>142</v>
      </c>
      <c r="C134" s="72">
        <f t="shared" si="7"/>
        <v>0</v>
      </c>
      <c r="D134" s="74"/>
      <c r="E134" s="74"/>
      <c r="F134" s="74"/>
      <c r="G134" s="157"/>
      <c r="H134" s="72">
        <f t="shared" si="8"/>
        <v>0</v>
      </c>
      <c r="I134" s="74"/>
      <c r="J134" s="74"/>
      <c r="K134" s="74"/>
      <c r="L134" s="158"/>
    </row>
    <row r="135" spans="1:12" ht="36" customHeight="1" x14ac:dyDescent="0.25">
      <c r="A135" s="44">
        <v>2314</v>
      </c>
      <c r="B135" s="71" t="s">
        <v>143</v>
      </c>
      <c r="C135" s="72">
        <f t="shared" si="7"/>
        <v>0</v>
      </c>
      <c r="D135" s="74"/>
      <c r="E135" s="74"/>
      <c r="F135" s="74"/>
      <c r="G135" s="157"/>
      <c r="H135" s="72">
        <f t="shared" si="8"/>
        <v>0</v>
      </c>
      <c r="I135" s="74"/>
      <c r="J135" s="74"/>
      <c r="K135" s="74"/>
      <c r="L135" s="158"/>
    </row>
    <row r="136" spans="1:12" x14ac:dyDescent="0.25">
      <c r="A136" s="159">
        <v>2320</v>
      </c>
      <c r="B136" s="71" t="s">
        <v>144</v>
      </c>
      <c r="C136" s="72">
        <f t="shared" si="7"/>
        <v>30</v>
      </c>
      <c r="D136" s="160">
        <f>SUM(D137:D139)</f>
        <v>30</v>
      </c>
      <c r="E136" s="160">
        <f>SUM(E137:E139)</f>
        <v>0</v>
      </c>
      <c r="F136" s="160">
        <f>SUM(F137:F139)</f>
        <v>0</v>
      </c>
      <c r="G136" s="161">
        <f>SUM(G137:G139)</f>
        <v>0</v>
      </c>
      <c r="H136" s="72">
        <f t="shared" si="8"/>
        <v>30</v>
      </c>
      <c r="I136" s="160">
        <f>SUM(I137:I139)</f>
        <v>30</v>
      </c>
      <c r="J136" s="160">
        <f>SUM(J137:J139)</f>
        <v>0</v>
      </c>
      <c r="K136" s="160">
        <f>SUM(K137:K139)</f>
        <v>0</v>
      </c>
      <c r="L136" s="162">
        <f>SUM(L137:L139)</f>
        <v>0</v>
      </c>
    </row>
    <row r="137" spans="1:12" x14ac:dyDescent="0.25">
      <c r="A137" s="44">
        <v>2321</v>
      </c>
      <c r="B137" s="71" t="s">
        <v>145</v>
      </c>
      <c r="C137" s="72">
        <f t="shared" si="7"/>
        <v>0</v>
      </c>
      <c r="D137" s="74"/>
      <c r="E137" s="74"/>
      <c r="F137" s="74"/>
      <c r="G137" s="157"/>
      <c r="H137" s="72">
        <f t="shared" si="8"/>
        <v>0</v>
      </c>
      <c r="I137" s="74"/>
      <c r="J137" s="74"/>
      <c r="K137" s="74"/>
      <c r="L137" s="158"/>
    </row>
    <row r="138" spans="1:12" x14ac:dyDescent="0.25">
      <c r="A138" s="44">
        <v>2322</v>
      </c>
      <c r="B138" s="71" t="s">
        <v>146</v>
      </c>
      <c r="C138" s="72">
        <f t="shared" si="7"/>
        <v>30</v>
      </c>
      <c r="D138" s="74">
        <v>30</v>
      </c>
      <c r="E138" s="74"/>
      <c r="F138" s="74"/>
      <c r="G138" s="157"/>
      <c r="H138" s="72">
        <f t="shared" si="8"/>
        <v>30</v>
      </c>
      <c r="I138" s="74">
        <v>30</v>
      </c>
      <c r="J138" s="74"/>
      <c r="K138" s="74"/>
      <c r="L138" s="158"/>
    </row>
    <row r="139" spans="1:12" ht="10.5" customHeight="1" x14ac:dyDescent="0.25">
      <c r="A139" s="44">
        <v>2329</v>
      </c>
      <c r="B139" s="71" t="s">
        <v>147</v>
      </c>
      <c r="C139" s="72">
        <f t="shared" si="7"/>
        <v>0</v>
      </c>
      <c r="D139" s="74"/>
      <c r="E139" s="74"/>
      <c r="F139" s="74"/>
      <c r="G139" s="157"/>
      <c r="H139" s="72">
        <f t="shared" si="8"/>
        <v>0</v>
      </c>
      <c r="I139" s="74"/>
      <c r="J139" s="74"/>
      <c r="K139" s="74"/>
      <c r="L139" s="158"/>
    </row>
    <row r="140" spans="1:12" x14ac:dyDescent="0.25">
      <c r="A140" s="159">
        <v>2330</v>
      </c>
      <c r="B140" s="71" t="s">
        <v>148</v>
      </c>
      <c r="C140" s="72">
        <f t="shared" si="7"/>
        <v>0</v>
      </c>
      <c r="D140" s="74"/>
      <c r="E140" s="74"/>
      <c r="F140" s="74"/>
      <c r="G140" s="157"/>
      <c r="H140" s="72">
        <f t="shared" si="8"/>
        <v>0</v>
      </c>
      <c r="I140" s="74"/>
      <c r="J140" s="74"/>
      <c r="K140" s="74"/>
      <c r="L140" s="158"/>
    </row>
    <row r="141" spans="1:12" ht="48" x14ac:dyDescent="0.25">
      <c r="A141" s="159">
        <v>2340</v>
      </c>
      <c r="B141" s="71" t="s">
        <v>149</v>
      </c>
      <c r="C141" s="72">
        <f t="shared" si="7"/>
        <v>70</v>
      </c>
      <c r="D141" s="160">
        <f>SUM(D142:D143)</f>
        <v>70</v>
      </c>
      <c r="E141" s="160">
        <f>SUM(E142:E143)</f>
        <v>0</v>
      </c>
      <c r="F141" s="160">
        <f>SUM(F142:F143)</f>
        <v>0</v>
      </c>
      <c r="G141" s="161">
        <f>SUM(G142:G143)</f>
        <v>0</v>
      </c>
      <c r="H141" s="72">
        <f t="shared" si="8"/>
        <v>70</v>
      </c>
      <c r="I141" s="160">
        <f>SUM(I142:I143)</f>
        <v>70</v>
      </c>
      <c r="J141" s="160">
        <f>SUM(J142:J143)</f>
        <v>0</v>
      </c>
      <c r="K141" s="160">
        <f>SUM(K142:K143)</f>
        <v>0</v>
      </c>
      <c r="L141" s="162">
        <f>SUM(L142:L143)</f>
        <v>0</v>
      </c>
    </row>
    <row r="142" spans="1:12" x14ac:dyDescent="0.25">
      <c r="A142" s="44">
        <v>2341</v>
      </c>
      <c r="B142" s="71" t="s">
        <v>150</v>
      </c>
      <c r="C142" s="72">
        <f t="shared" si="7"/>
        <v>70</v>
      </c>
      <c r="D142" s="74">
        <v>70</v>
      </c>
      <c r="E142" s="74"/>
      <c r="F142" s="74"/>
      <c r="G142" s="157"/>
      <c r="H142" s="72">
        <f t="shared" si="8"/>
        <v>70</v>
      </c>
      <c r="I142" s="74">
        <v>70</v>
      </c>
      <c r="J142" s="74"/>
      <c r="K142" s="74"/>
      <c r="L142" s="158"/>
    </row>
    <row r="143" spans="1:12" ht="24" x14ac:dyDescent="0.25">
      <c r="A143" s="44">
        <v>2344</v>
      </c>
      <c r="B143" s="71" t="s">
        <v>151</v>
      </c>
      <c r="C143" s="72">
        <f t="shared" si="7"/>
        <v>0</v>
      </c>
      <c r="D143" s="74"/>
      <c r="E143" s="74"/>
      <c r="F143" s="74"/>
      <c r="G143" s="157"/>
      <c r="H143" s="72">
        <f t="shared" si="8"/>
        <v>0</v>
      </c>
      <c r="I143" s="74"/>
      <c r="J143" s="74"/>
      <c r="K143" s="74"/>
      <c r="L143" s="158"/>
    </row>
    <row r="144" spans="1:12" ht="24" x14ac:dyDescent="0.25">
      <c r="A144" s="150">
        <v>2350</v>
      </c>
      <c r="B144" s="112" t="s">
        <v>152</v>
      </c>
      <c r="C144" s="117">
        <f t="shared" si="7"/>
        <v>2264</v>
      </c>
      <c r="D144" s="151">
        <f>SUM(D145:D150)</f>
        <v>2264</v>
      </c>
      <c r="E144" s="151">
        <f>SUM(E145:E150)</f>
        <v>0</v>
      </c>
      <c r="F144" s="151">
        <f>SUM(F145:F150)</f>
        <v>0</v>
      </c>
      <c r="G144" s="152">
        <f>SUM(G145:G150)</f>
        <v>0</v>
      </c>
      <c r="H144" s="117">
        <f t="shared" si="8"/>
        <v>2264</v>
      </c>
      <c r="I144" s="151">
        <f>SUM(I145:I150)</f>
        <v>2264</v>
      </c>
      <c r="J144" s="151">
        <f>SUM(J145:J150)</f>
        <v>0</v>
      </c>
      <c r="K144" s="151">
        <f>SUM(K145:K150)</f>
        <v>0</v>
      </c>
      <c r="L144" s="153">
        <f>SUM(L145:L150)</f>
        <v>0</v>
      </c>
    </row>
    <row r="145" spans="1:12" x14ac:dyDescent="0.25">
      <c r="A145" s="38">
        <v>2351</v>
      </c>
      <c r="B145" s="65" t="s">
        <v>153</v>
      </c>
      <c r="C145" s="66">
        <f t="shared" si="7"/>
        <v>470</v>
      </c>
      <c r="D145" s="68">
        <v>470</v>
      </c>
      <c r="E145" s="68"/>
      <c r="F145" s="68"/>
      <c r="G145" s="154"/>
      <c r="H145" s="66">
        <f t="shared" si="8"/>
        <v>470</v>
      </c>
      <c r="I145" s="68">
        <v>470</v>
      </c>
      <c r="J145" s="68"/>
      <c r="K145" s="68"/>
      <c r="L145" s="155"/>
    </row>
    <row r="146" spans="1:12" x14ac:dyDescent="0.25">
      <c r="A146" s="44">
        <v>2352</v>
      </c>
      <c r="B146" s="71" t="s">
        <v>154</v>
      </c>
      <c r="C146" s="72">
        <f t="shared" si="7"/>
        <v>1794</v>
      </c>
      <c r="D146" s="74">
        <v>1794</v>
      </c>
      <c r="E146" s="74"/>
      <c r="F146" s="74"/>
      <c r="G146" s="157"/>
      <c r="H146" s="72">
        <f t="shared" si="8"/>
        <v>1794</v>
      </c>
      <c r="I146" s="74">
        <v>1794</v>
      </c>
      <c r="J146" s="74"/>
      <c r="K146" s="74"/>
      <c r="L146" s="158"/>
    </row>
    <row r="147" spans="1:12" ht="24" x14ac:dyDescent="0.25">
      <c r="A147" s="44">
        <v>2353</v>
      </c>
      <c r="B147" s="71" t="s">
        <v>155</v>
      </c>
      <c r="C147" s="72">
        <f t="shared" si="7"/>
        <v>0</v>
      </c>
      <c r="D147" s="74"/>
      <c r="E147" s="74"/>
      <c r="F147" s="74"/>
      <c r="G147" s="157"/>
      <c r="H147" s="72">
        <f t="shared" si="8"/>
        <v>0</v>
      </c>
      <c r="I147" s="74"/>
      <c r="J147" s="74"/>
      <c r="K147" s="74"/>
      <c r="L147" s="158"/>
    </row>
    <row r="148" spans="1:12" ht="24" x14ac:dyDescent="0.25">
      <c r="A148" s="44">
        <v>2354</v>
      </c>
      <c r="B148" s="71" t="s">
        <v>156</v>
      </c>
      <c r="C148" s="72">
        <f t="shared" si="7"/>
        <v>0</v>
      </c>
      <c r="D148" s="74"/>
      <c r="E148" s="74"/>
      <c r="F148" s="74"/>
      <c r="G148" s="157"/>
      <c r="H148" s="72">
        <f t="shared" si="8"/>
        <v>0</v>
      </c>
      <c r="I148" s="74"/>
      <c r="J148" s="74"/>
      <c r="K148" s="74"/>
      <c r="L148" s="158"/>
    </row>
    <row r="149" spans="1:12" ht="24" x14ac:dyDescent="0.25">
      <c r="A149" s="44">
        <v>2355</v>
      </c>
      <c r="B149" s="71" t="s">
        <v>157</v>
      </c>
      <c r="C149" s="72">
        <f t="shared" si="7"/>
        <v>0</v>
      </c>
      <c r="D149" s="74"/>
      <c r="E149" s="74"/>
      <c r="F149" s="74"/>
      <c r="G149" s="157"/>
      <c r="H149" s="72">
        <f t="shared" si="8"/>
        <v>0</v>
      </c>
      <c r="I149" s="74"/>
      <c r="J149" s="74"/>
      <c r="K149" s="74"/>
      <c r="L149" s="158"/>
    </row>
    <row r="150" spans="1:12" ht="24" x14ac:dyDescent="0.25">
      <c r="A150" s="44">
        <v>2359</v>
      </c>
      <c r="B150" s="71" t="s">
        <v>158</v>
      </c>
      <c r="C150" s="72">
        <f t="shared" si="7"/>
        <v>0</v>
      </c>
      <c r="D150" s="74"/>
      <c r="E150" s="74"/>
      <c r="F150" s="74"/>
      <c r="G150" s="157"/>
      <c r="H150" s="72">
        <f t="shared" si="8"/>
        <v>0</v>
      </c>
      <c r="I150" s="74"/>
      <c r="J150" s="74"/>
      <c r="K150" s="74"/>
      <c r="L150" s="158"/>
    </row>
    <row r="151" spans="1:12" ht="24.75" customHeight="1" x14ac:dyDescent="0.25">
      <c r="A151" s="159">
        <v>2360</v>
      </c>
      <c r="B151" s="71" t="s">
        <v>159</v>
      </c>
      <c r="C151" s="72">
        <f t="shared" si="7"/>
        <v>425</v>
      </c>
      <c r="D151" s="160">
        <f>SUM(D152:D158)</f>
        <v>425</v>
      </c>
      <c r="E151" s="160">
        <f>SUM(E152:E158)</f>
        <v>0</v>
      </c>
      <c r="F151" s="160">
        <f>SUM(F152:F158)</f>
        <v>0</v>
      </c>
      <c r="G151" s="161">
        <f>SUM(G152:G158)</f>
        <v>0</v>
      </c>
      <c r="H151" s="72">
        <f t="shared" si="8"/>
        <v>545</v>
      </c>
      <c r="I151" s="160">
        <f>SUM(I152:I158)</f>
        <v>545</v>
      </c>
      <c r="J151" s="160">
        <f>SUM(J152:J158)</f>
        <v>0</v>
      </c>
      <c r="K151" s="160">
        <f>SUM(K152:K158)</f>
        <v>0</v>
      </c>
      <c r="L151" s="162">
        <f>SUM(L152:L158)</f>
        <v>0</v>
      </c>
    </row>
    <row r="152" spans="1:12" x14ac:dyDescent="0.25">
      <c r="A152" s="43">
        <v>2361</v>
      </c>
      <c r="B152" s="71" t="s">
        <v>160</v>
      </c>
      <c r="C152" s="72">
        <f t="shared" si="7"/>
        <v>325</v>
      </c>
      <c r="D152" s="74">
        <v>325</v>
      </c>
      <c r="E152" s="74"/>
      <c r="F152" s="74"/>
      <c r="G152" s="157"/>
      <c r="H152" s="72">
        <f t="shared" si="8"/>
        <v>445</v>
      </c>
      <c r="I152" s="74">
        <v>445</v>
      </c>
      <c r="J152" s="74"/>
      <c r="K152" s="74"/>
      <c r="L152" s="158"/>
    </row>
    <row r="153" spans="1:12" ht="24" x14ac:dyDescent="0.25">
      <c r="A153" s="43">
        <v>2362</v>
      </c>
      <c r="B153" s="71" t="s">
        <v>161</v>
      </c>
      <c r="C153" s="72">
        <f t="shared" si="7"/>
        <v>100</v>
      </c>
      <c r="D153" s="74">
        <v>100</v>
      </c>
      <c r="E153" s="74"/>
      <c r="F153" s="74"/>
      <c r="G153" s="157"/>
      <c r="H153" s="72">
        <f t="shared" si="8"/>
        <v>100</v>
      </c>
      <c r="I153" s="74">
        <v>100</v>
      </c>
      <c r="J153" s="74"/>
      <c r="K153" s="74"/>
      <c r="L153" s="158"/>
    </row>
    <row r="154" spans="1:12" x14ac:dyDescent="0.25">
      <c r="A154" s="43">
        <v>2363</v>
      </c>
      <c r="B154" s="71" t="s">
        <v>162</v>
      </c>
      <c r="C154" s="72">
        <f t="shared" si="7"/>
        <v>0</v>
      </c>
      <c r="D154" s="74"/>
      <c r="E154" s="74"/>
      <c r="F154" s="74"/>
      <c r="G154" s="157"/>
      <c r="H154" s="72">
        <f t="shared" si="8"/>
        <v>0</v>
      </c>
      <c r="I154" s="74"/>
      <c r="J154" s="74"/>
      <c r="K154" s="74"/>
      <c r="L154" s="158"/>
    </row>
    <row r="155" spans="1:12" x14ac:dyDescent="0.25">
      <c r="A155" s="43">
        <v>2364</v>
      </c>
      <c r="B155" s="71" t="s">
        <v>163</v>
      </c>
      <c r="C155" s="72">
        <f t="shared" si="7"/>
        <v>0</v>
      </c>
      <c r="D155" s="74"/>
      <c r="E155" s="74"/>
      <c r="F155" s="74"/>
      <c r="G155" s="157"/>
      <c r="H155" s="72">
        <f t="shared" si="8"/>
        <v>0</v>
      </c>
      <c r="I155" s="74"/>
      <c r="J155" s="74"/>
      <c r="K155" s="74"/>
      <c r="L155" s="158"/>
    </row>
    <row r="156" spans="1:12" ht="12.75" customHeight="1" x14ac:dyDescent="0.25">
      <c r="A156" s="43">
        <v>2365</v>
      </c>
      <c r="B156" s="71" t="s">
        <v>164</v>
      </c>
      <c r="C156" s="72">
        <f t="shared" si="7"/>
        <v>0</v>
      </c>
      <c r="D156" s="74"/>
      <c r="E156" s="74"/>
      <c r="F156" s="74"/>
      <c r="G156" s="157"/>
      <c r="H156" s="72">
        <f t="shared" si="8"/>
        <v>0</v>
      </c>
      <c r="I156" s="74"/>
      <c r="J156" s="74"/>
      <c r="K156" s="74"/>
      <c r="L156" s="158"/>
    </row>
    <row r="157" spans="1:12" ht="36" x14ac:dyDescent="0.25">
      <c r="A157" s="43">
        <v>2366</v>
      </c>
      <c r="B157" s="71" t="s">
        <v>165</v>
      </c>
      <c r="C157" s="72">
        <f t="shared" si="7"/>
        <v>0</v>
      </c>
      <c r="D157" s="74"/>
      <c r="E157" s="74"/>
      <c r="F157" s="74"/>
      <c r="G157" s="157"/>
      <c r="H157" s="72">
        <f t="shared" si="8"/>
        <v>0</v>
      </c>
      <c r="I157" s="74"/>
      <c r="J157" s="74"/>
      <c r="K157" s="74"/>
      <c r="L157" s="158"/>
    </row>
    <row r="158" spans="1:12" ht="48" x14ac:dyDescent="0.25">
      <c r="A158" s="43">
        <v>2369</v>
      </c>
      <c r="B158" s="71" t="s">
        <v>166</v>
      </c>
      <c r="C158" s="72">
        <f t="shared" si="7"/>
        <v>0</v>
      </c>
      <c r="D158" s="74"/>
      <c r="E158" s="74"/>
      <c r="F158" s="74"/>
      <c r="G158" s="157"/>
      <c r="H158" s="72">
        <f t="shared" si="8"/>
        <v>0</v>
      </c>
      <c r="I158" s="74"/>
      <c r="J158" s="74"/>
      <c r="K158" s="74"/>
      <c r="L158" s="158"/>
    </row>
    <row r="159" spans="1:12" x14ac:dyDescent="0.25">
      <c r="A159" s="150">
        <v>2370</v>
      </c>
      <c r="B159" s="112" t="s">
        <v>167</v>
      </c>
      <c r="C159" s="117">
        <f t="shared" si="7"/>
        <v>382</v>
      </c>
      <c r="D159" s="163">
        <v>382</v>
      </c>
      <c r="E159" s="163"/>
      <c r="F159" s="163"/>
      <c r="G159" s="164"/>
      <c r="H159" s="117">
        <f t="shared" si="8"/>
        <v>893</v>
      </c>
      <c r="I159" s="163">
        <v>893</v>
      </c>
      <c r="J159" s="163"/>
      <c r="K159" s="163"/>
      <c r="L159" s="165"/>
    </row>
    <row r="160" spans="1:12" x14ac:dyDescent="0.25">
      <c r="A160" s="150">
        <v>2380</v>
      </c>
      <c r="B160" s="112" t="s">
        <v>168</v>
      </c>
      <c r="C160" s="117">
        <f t="shared" si="7"/>
        <v>0</v>
      </c>
      <c r="D160" s="151">
        <f>SUM(D161:D162)</f>
        <v>0</v>
      </c>
      <c r="E160" s="151">
        <f>SUM(E161:E162)</f>
        <v>0</v>
      </c>
      <c r="F160" s="151">
        <f>SUM(F161:F162)</f>
        <v>0</v>
      </c>
      <c r="G160" s="152">
        <f>SUM(G161:G162)</f>
        <v>0</v>
      </c>
      <c r="H160" s="117">
        <f t="shared" si="8"/>
        <v>0</v>
      </c>
      <c r="I160" s="151">
        <f>SUM(I161:I162)</f>
        <v>0</v>
      </c>
      <c r="J160" s="151">
        <f>SUM(J161:J162)</f>
        <v>0</v>
      </c>
      <c r="K160" s="151">
        <f>SUM(K161:K162)</f>
        <v>0</v>
      </c>
      <c r="L160" s="153">
        <f>SUM(L161:L162)</f>
        <v>0</v>
      </c>
    </row>
    <row r="161" spans="1:12" x14ac:dyDescent="0.25">
      <c r="A161" s="37">
        <v>2381</v>
      </c>
      <c r="B161" s="65" t="s">
        <v>169</v>
      </c>
      <c r="C161" s="66">
        <f t="shared" si="7"/>
        <v>0</v>
      </c>
      <c r="D161" s="68"/>
      <c r="E161" s="68"/>
      <c r="F161" s="68"/>
      <c r="G161" s="154"/>
      <c r="H161" s="66">
        <f t="shared" si="8"/>
        <v>0</v>
      </c>
      <c r="I161" s="68"/>
      <c r="J161" s="68"/>
      <c r="K161" s="68"/>
      <c r="L161" s="155"/>
    </row>
    <row r="162" spans="1:12" ht="24" x14ac:dyDescent="0.25">
      <c r="A162" s="43">
        <v>2389</v>
      </c>
      <c r="B162" s="71" t="s">
        <v>170</v>
      </c>
      <c r="C162" s="72">
        <f t="shared" si="7"/>
        <v>0</v>
      </c>
      <c r="D162" s="74"/>
      <c r="E162" s="74"/>
      <c r="F162" s="74"/>
      <c r="G162" s="157"/>
      <c r="H162" s="72">
        <f t="shared" si="8"/>
        <v>0</v>
      </c>
      <c r="I162" s="74"/>
      <c r="J162" s="74"/>
      <c r="K162" s="74"/>
      <c r="L162" s="158"/>
    </row>
    <row r="163" spans="1:12" x14ac:dyDescent="0.25">
      <c r="A163" s="150">
        <v>2390</v>
      </c>
      <c r="B163" s="112" t="s">
        <v>171</v>
      </c>
      <c r="C163" s="117">
        <f t="shared" si="7"/>
        <v>0</v>
      </c>
      <c r="D163" s="163"/>
      <c r="E163" s="163"/>
      <c r="F163" s="163"/>
      <c r="G163" s="164"/>
      <c r="H163" s="117">
        <f t="shared" si="8"/>
        <v>0</v>
      </c>
      <c r="I163" s="163"/>
      <c r="J163" s="163"/>
      <c r="K163" s="163"/>
      <c r="L163" s="165"/>
    </row>
    <row r="164" spans="1:12" x14ac:dyDescent="0.25">
      <c r="A164" s="56">
        <v>2400</v>
      </c>
      <c r="B164" s="147" t="s">
        <v>172</v>
      </c>
      <c r="C164" s="57">
        <f t="shared" si="7"/>
        <v>0</v>
      </c>
      <c r="D164" s="177"/>
      <c r="E164" s="177"/>
      <c r="F164" s="177"/>
      <c r="G164" s="178"/>
      <c r="H164" s="57">
        <f t="shared" si="8"/>
        <v>0</v>
      </c>
      <c r="I164" s="177"/>
      <c r="J164" s="177"/>
      <c r="K164" s="177"/>
      <c r="L164" s="179"/>
    </row>
    <row r="165" spans="1:12" ht="24" x14ac:dyDescent="0.25">
      <c r="A165" s="56">
        <v>2500</v>
      </c>
      <c r="B165" s="147" t="s">
        <v>173</v>
      </c>
      <c r="C165" s="57">
        <f t="shared" si="7"/>
        <v>0</v>
      </c>
      <c r="D165" s="63">
        <f>SUM(D166,D171)</f>
        <v>0</v>
      </c>
      <c r="E165" s="63">
        <f t="shared" ref="E165:G165" si="11">SUM(E166,E171)</f>
        <v>0</v>
      </c>
      <c r="F165" s="63">
        <f t="shared" si="11"/>
        <v>0</v>
      </c>
      <c r="G165" s="63">
        <f t="shared" si="11"/>
        <v>0</v>
      </c>
      <c r="H165" s="57">
        <f t="shared" si="8"/>
        <v>0</v>
      </c>
      <c r="I165" s="63">
        <f>SUM(I166,I171)</f>
        <v>0</v>
      </c>
      <c r="J165" s="63">
        <f t="shared" ref="J165:L165" si="12">SUM(J166,J171)</f>
        <v>0</v>
      </c>
      <c r="K165" s="63">
        <f t="shared" si="12"/>
        <v>0</v>
      </c>
      <c r="L165" s="149">
        <f t="shared" si="12"/>
        <v>0</v>
      </c>
    </row>
    <row r="166" spans="1:12" ht="16.5" customHeight="1" x14ac:dyDescent="0.25">
      <c r="A166" s="168">
        <v>2510</v>
      </c>
      <c r="B166" s="65" t="s">
        <v>174</v>
      </c>
      <c r="C166" s="66">
        <f t="shared" si="7"/>
        <v>0</v>
      </c>
      <c r="D166" s="169">
        <f>SUM(D167:D170)</f>
        <v>0</v>
      </c>
      <c r="E166" s="169">
        <f t="shared" ref="E166:G166" si="13">SUM(E167:E170)</f>
        <v>0</v>
      </c>
      <c r="F166" s="169">
        <f t="shared" si="13"/>
        <v>0</v>
      </c>
      <c r="G166" s="169">
        <f t="shared" si="13"/>
        <v>0</v>
      </c>
      <c r="H166" s="66">
        <f t="shared" si="8"/>
        <v>0</v>
      </c>
      <c r="I166" s="169">
        <f>SUM(I167:I170)</f>
        <v>0</v>
      </c>
      <c r="J166" s="169">
        <f t="shared" ref="J166:L166" si="14">SUM(J167:J170)</f>
        <v>0</v>
      </c>
      <c r="K166" s="169">
        <f t="shared" si="14"/>
        <v>0</v>
      </c>
      <c r="L166" s="180">
        <f t="shared" si="14"/>
        <v>0</v>
      </c>
    </row>
    <row r="167" spans="1:12" ht="24" x14ac:dyDescent="0.25">
      <c r="A167" s="44">
        <v>2512</v>
      </c>
      <c r="B167" s="71" t="s">
        <v>175</v>
      </c>
      <c r="C167" s="72">
        <f t="shared" si="7"/>
        <v>0</v>
      </c>
      <c r="D167" s="74"/>
      <c r="E167" s="74"/>
      <c r="F167" s="74"/>
      <c r="G167" s="157"/>
      <c r="H167" s="72">
        <f t="shared" si="8"/>
        <v>0</v>
      </c>
      <c r="I167" s="74"/>
      <c r="J167" s="74"/>
      <c r="K167" s="74"/>
      <c r="L167" s="158"/>
    </row>
    <row r="168" spans="1:12" ht="36" x14ac:dyDescent="0.25">
      <c r="A168" s="44">
        <v>2513</v>
      </c>
      <c r="B168" s="71" t="s">
        <v>176</v>
      </c>
      <c r="C168" s="72">
        <f t="shared" si="7"/>
        <v>0</v>
      </c>
      <c r="D168" s="74"/>
      <c r="E168" s="74"/>
      <c r="F168" s="74"/>
      <c r="G168" s="157"/>
      <c r="H168" s="72">
        <f t="shared" si="8"/>
        <v>0</v>
      </c>
      <c r="I168" s="74"/>
      <c r="J168" s="74"/>
      <c r="K168" s="74"/>
      <c r="L168" s="158"/>
    </row>
    <row r="169" spans="1:12" ht="24" x14ac:dyDescent="0.25">
      <c r="A169" s="44">
        <v>2515</v>
      </c>
      <c r="B169" s="71" t="s">
        <v>177</v>
      </c>
      <c r="C169" s="72">
        <f t="shared" si="7"/>
        <v>0</v>
      </c>
      <c r="D169" s="74"/>
      <c r="E169" s="74"/>
      <c r="F169" s="74"/>
      <c r="G169" s="157"/>
      <c r="H169" s="72">
        <f t="shared" si="8"/>
        <v>0</v>
      </c>
      <c r="I169" s="74"/>
      <c r="J169" s="74"/>
      <c r="K169" s="74"/>
      <c r="L169" s="158"/>
    </row>
    <row r="170" spans="1:12" ht="24" x14ac:dyDescent="0.25">
      <c r="A170" s="44">
        <v>2519</v>
      </c>
      <c r="B170" s="71" t="s">
        <v>178</v>
      </c>
      <c r="C170" s="72">
        <f t="shared" si="7"/>
        <v>0</v>
      </c>
      <c r="D170" s="74"/>
      <c r="E170" s="74"/>
      <c r="F170" s="74"/>
      <c r="G170" s="157"/>
      <c r="H170" s="72">
        <f t="shared" si="8"/>
        <v>0</v>
      </c>
      <c r="I170" s="74"/>
      <c r="J170" s="74"/>
      <c r="K170" s="74"/>
      <c r="L170" s="158"/>
    </row>
    <row r="171" spans="1:12" ht="24" x14ac:dyDescent="0.25">
      <c r="A171" s="159">
        <v>2520</v>
      </c>
      <c r="B171" s="71" t="s">
        <v>179</v>
      </c>
      <c r="C171" s="72">
        <f t="shared" si="7"/>
        <v>0</v>
      </c>
      <c r="D171" s="74"/>
      <c r="E171" s="74"/>
      <c r="F171" s="74"/>
      <c r="G171" s="157"/>
      <c r="H171" s="72">
        <f t="shared" si="8"/>
        <v>0</v>
      </c>
      <c r="I171" s="74"/>
      <c r="J171" s="74"/>
      <c r="K171" s="74"/>
      <c r="L171" s="158"/>
    </row>
    <row r="172" spans="1:12" s="182" customFormat="1" ht="36" customHeight="1" x14ac:dyDescent="0.25">
      <c r="A172" s="19">
        <v>2800</v>
      </c>
      <c r="B172" s="65" t="s">
        <v>180</v>
      </c>
      <c r="C172" s="66">
        <f t="shared" si="7"/>
        <v>0</v>
      </c>
      <c r="D172" s="40"/>
      <c r="E172" s="40"/>
      <c r="F172" s="40"/>
      <c r="G172" s="41"/>
      <c r="H172" s="66">
        <f t="shared" si="8"/>
        <v>0</v>
      </c>
      <c r="I172" s="40"/>
      <c r="J172" s="40"/>
      <c r="K172" s="40"/>
      <c r="L172" s="42"/>
    </row>
    <row r="173" spans="1:12" x14ac:dyDescent="0.25">
      <c r="A173" s="142">
        <v>3000</v>
      </c>
      <c r="B173" s="142" t="s">
        <v>181</v>
      </c>
      <c r="C173" s="143">
        <f t="shared" si="7"/>
        <v>0</v>
      </c>
      <c r="D173" s="144">
        <f>SUM(D174,D184)</f>
        <v>0</v>
      </c>
      <c r="E173" s="144">
        <f>SUM(E174,E184)</f>
        <v>0</v>
      </c>
      <c r="F173" s="144">
        <f>SUM(F174,F184)</f>
        <v>0</v>
      </c>
      <c r="G173" s="145">
        <f>SUM(G174,G184)</f>
        <v>0</v>
      </c>
      <c r="H173" s="143">
        <f t="shared" si="8"/>
        <v>0</v>
      </c>
      <c r="I173" s="144">
        <f>SUM(I174,I184)</f>
        <v>0</v>
      </c>
      <c r="J173" s="144">
        <f>SUM(J174,J184)</f>
        <v>0</v>
      </c>
      <c r="K173" s="144">
        <f>SUM(K174,K184)</f>
        <v>0</v>
      </c>
      <c r="L173" s="146">
        <f>SUM(L174,L184)</f>
        <v>0</v>
      </c>
    </row>
    <row r="174" spans="1:12" ht="24" x14ac:dyDescent="0.25">
      <c r="A174" s="56">
        <v>3200</v>
      </c>
      <c r="B174" s="183" t="s">
        <v>182</v>
      </c>
      <c r="C174" s="184">
        <f t="shared" si="7"/>
        <v>0</v>
      </c>
      <c r="D174" s="63">
        <f>SUM(D175,D179)</f>
        <v>0</v>
      </c>
      <c r="E174" s="63">
        <f t="shared" ref="E174:G174" si="15">SUM(E175,E179)</f>
        <v>0</v>
      </c>
      <c r="F174" s="63">
        <f t="shared" si="15"/>
        <v>0</v>
      </c>
      <c r="G174" s="63">
        <f t="shared" si="15"/>
        <v>0</v>
      </c>
      <c r="H174" s="57">
        <f t="shared" si="8"/>
        <v>0</v>
      </c>
      <c r="I174" s="63">
        <f>SUM(I175,I179)</f>
        <v>0</v>
      </c>
      <c r="J174" s="63">
        <f t="shared" ref="J174:L174" si="16">SUM(J175,J179)</f>
        <v>0</v>
      </c>
      <c r="K174" s="63">
        <f t="shared" si="16"/>
        <v>0</v>
      </c>
      <c r="L174" s="149">
        <f t="shared" si="16"/>
        <v>0</v>
      </c>
    </row>
    <row r="175" spans="1:12" ht="36" x14ac:dyDescent="0.25">
      <c r="A175" s="168">
        <v>3260</v>
      </c>
      <c r="B175" s="65" t="s">
        <v>183</v>
      </c>
      <c r="C175" s="66">
        <f t="shared" si="7"/>
        <v>0</v>
      </c>
      <c r="D175" s="169">
        <f>SUM(D176:D178)</f>
        <v>0</v>
      </c>
      <c r="E175" s="169">
        <f>SUM(E176:E178)</f>
        <v>0</v>
      </c>
      <c r="F175" s="169">
        <f>SUM(F176:F178)</f>
        <v>0</v>
      </c>
      <c r="G175" s="170">
        <f>SUM(G176:G178)</f>
        <v>0</v>
      </c>
      <c r="H175" s="66">
        <f t="shared" si="8"/>
        <v>0</v>
      </c>
      <c r="I175" s="169">
        <f>SUM(I176:I178)</f>
        <v>0</v>
      </c>
      <c r="J175" s="169">
        <f>SUM(J176:J178)</f>
        <v>0</v>
      </c>
      <c r="K175" s="169">
        <f>SUM(K176:K178)</f>
        <v>0</v>
      </c>
      <c r="L175" s="171">
        <f>SUM(L176:L178)</f>
        <v>0</v>
      </c>
    </row>
    <row r="176" spans="1:12" ht="24" x14ac:dyDescent="0.25">
      <c r="A176" s="44">
        <v>3261</v>
      </c>
      <c r="B176" s="71" t="s">
        <v>184</v>
      </c>
      <c r="C176" s="72">
        <f>SUM(D176:G176)</f>
        <v>0</v>
      </c>
      <c r="D176" s="74"/>
      <c r="E176" s="74"/>
      <c r="F176" s="74"/>
      <c r="G176" s="157"/>
      <c r="H176" s="72">
        <f>SUM(I176:L176)</f>
        <v>0</v>
      </c>
      <c r="I176" s="74"/>
      <c r="J176" s="74"/>
      <c r="K176" s="74"/>
      <c r="L176" s="158"/>
    </row>
    <row r="177" spans="1:12" ht="36" x14ac:dyDescent="0.25">
      <c r="A177" s="44">
        <v>3262</v>
      </c>
      <c r="B177" s="71" t="s">
        <v>185</v>
      </c>
      <c r="C177" s="72">
        <f>SUM(D177:G177)</f>
        <v>0</v>
      </c>
      <c r="D177" s="74"/>
      <c r="E177" s="74"/>
      <c r="F177" s="74"/>
      <c r="G177" s="157"/>
      <c r="H177" s="72">
        <f>SUM(I177:L177)</f>
        <v>0</v>
      </c>
      <c r="I177" s="74"/>
      <c r="J177" s="74"/>
      <c r="K177" s="74"/>
      <c r="L177" s="158"/>
    </row>
    <row r="178" spans="1:12" ht="24" x14ac:dyDescent="0.25">
      <c r="A178" s="44">
        <v>3263</v>
      </c>
      <c r="B178" s="71" t="s">
        <v>186</v>
      </c>
      <c r="C178" s="72">
        <f>SUM(D178:G178)</f>
        <v>0</v>
      </c>
      <c r="D178" s="74"/>
      <c r="E178" s="74"/>
      <c r="F178" s="74"/>
      <c r="G178" s="157"/>
      <c r="H178" s="72">
        <f>SUM(I178:L178)</f>
        <v>0</v>
      </c>
      <c r="I178" s="74"/>
      <c r="J178" s="74"/>
      <c r="K178" s="74"/>
      <c r="L178" s="158"/>
    </row>
    <row r="179" spans="1:12" ht="84" x14ac:dyDescent="0.25">
      <c r="A179" s="168">
        <v>3290</v>
      </c>
      <c r="B179" s="65" t="s">
        <v>187</v>
      </c>
      <c r="C179" s="185">
        <f t="shared" ref="C179:C183" si="17">SUM(D179:G179)</f>
        <v>0</v>
      </c>
      <c r="D179" s="169">
        <f>SUM(D180:D183)</f>
        <v>0</v>
      </c>
      <c r="E179" s="169">
        <f t="shared" ref="E179:G179" si="18">SUM(E180:E183)</f>
        <v>0</v>
      </c>
      <c r="F179" s="169">
        <f t="shared" si="18"/>
        <v>0</v>
      </c>
      <c r="G179" s="169">
        <f t="shared" si="18"/>
        <v>0</v>
      </c>
      <c r="H179" s="185">
        <f t="shared" ref="H179:H183" si="19">SUM(I179:L179)</f>
        <v>0</v>
      </c>
      <c r="I179" s="169">
        <f>SUM(I180:I183)</f>
        <v>0</v>
      </c>
      <c r="J179" s="169">
        <f t="shared" ref="J179:L179" si="20">SUM(J180:J183)</f>
        <v>0</v>
      </c>
      <c r="K179" s="169">
        <f t="shared" si="20"/>
        <v>0</v>
      </c>
      <c r="L179" s="186">
        <f t="shared" si="20"/>
        <v>0</v>
      </c>
    </row>
    <row r="180" spans="1:12" ht="72" x14ac:dyDescent="0.25">
      <c r="A180" s="44">
        <v>3291</v>
      </c>
      <c r="B180" s="71" t="s">
        <v>188</v>
      </c>
      <c r="C180" s="72">
        <f t="shared" si="17"/>
        <v>0</v>
      </c>
      <c r="D180" s="74"/>
      <c r="E180" s="74"/>
      <c r="F180" s="74"/>
      <c r="G180" s="187"/>
      <c r="H180" s="72">
        <f t="shared" si="19"/>
        <v>0</v>
      </c>
      <c r="I180" s="74"/>
      <c r="J180" s="74"/>
      <c r="K180" s="74"/>
      <c r="L180" s="158"/>
    </row>
    <row r="181" spans="1:12" ht="72" x14ac:dyDescent="0.25">
      <c r="A181" s="44">
        <v>3292</v>
      </c>
      <c r="B181" s="71" t="s">
        <v>189</v>
      </c>
      <c r="C181" s="72">
        <f t="shared" si="17"/>
        <v>0</v>
      </c>
      <c r="D181" s="74"/>
      <c r="E181" s="74"/>
      <c r="F181" s="74"/>
      <c r="G181" s="187"/>
      <c r="H181" s="72">
        <f t="shared" si="19"/>
        <v>0</v>
      </c>
      <c r="I181" s="74"/>
      <c r="J181" s="74"/>
      <c r="K181" s="74"/>
      <c r="L181" s="158"/>
    </row>
    <row r="182" spans="1:12" ht="72" x14ac:dyDescent="0.25">
      <c r="A182" s="44">
        <v>3293</v>
      </c>
      <c r="B182" s="71" t="s">
        <v>190</v>
      </c>
      <c r="C182" s="72">
        <f t="shared" si="17"/>
        <v>0</v>
      </c>
      <c r="D182" s="74"/>
      <c r="E182" s="74"/>
      <c r="F182" s="74"/>
      <c r="G182" s="187"/>
      <c r="H182" s="72">
        <f t="shared" si="19"/>
        <v>0</v>
      </c>
      <c r="I182" s="74"/>
      <c r="J182" s="74"/>
      <c r="K182" s="74"/>
      <c r="L182" s="158"/>
    </row>
    <row r="183" spans="1:12" ht="60" x14ac:dyDescent="0.25">
      <c r="A183" s="188">
        <v>3294</v>
      </c>
      <c r="B183" s="71" t="s">
        <v>191</v>
      </c>
      <c r="C183" s="185">
        <f t="shared" si="17"/>
        <v>0</v>
      </c>
      <c r="D183" s="189"/>
      <c r="E183" s="189"/>
      <c r="F183" s="189"/>
      <c r="G183" s="190"/>
      <c r="H183" s="185">
        <f t="shared" si="19"/>
        <v>0</v>
      </c>
      <c r="I183" s="189"/>
      <c r="J183" s="189"/>
      <c r="K183" s="189"/>
      <c r="L183" s="191"/>
    </row>
    <row r="184" spans="1:12" ht="48" x14ac:dyDescent="0.25">
      <c r="A184" s="192">
        <v>3300</v>
      </c>
      <c r="B184" s="183" t="s">
        <v>192</v>
      </c>
      <c r="C184" s="193">
        <f t="shared" si="7"/>
        <v>0</v>
      </c>
      <c r="D184" s="194">
        <f>SUM(D185:D186)</f>
        <v>0</v>
      </c>
      <c r="E184" s="194">
        <f t="shared" ref="E184:G184" si="21">SUM(E185:E186)</f>
        <v>0</v>
      </c>
      <c r="F184" s="194">
        <f t="shared" si="21"/>
        <v>0</v>
      </c>
      <c r="G184" s="194">
        <f t="shared" si="21"/>
        <v>0</v>
      </c>
      <c r="H184" s="193">
        <f t="shared" si="8"/>
        <v>0</v>
      </c>
      <c r="I184" s="194">
        <f>SUM(I185:I186)</f>
        <v>0</v>
      </c>
      <c r="J184" s="194">
        <f t="shared" ref="J184:L184" si="22">SUM(J185:J186)</f>
        <v>0</v>
      </c>
      <c r="K184" s="194">
        <f t="shared" si="22"/>
        <v>0</v>
      </c>
      <c r="L184" s="149">
        <f t="shared" si="22"/>
        <v>0</v>
      </c>
    </row>
    <row r="185" spans="1:12" ht="48" x14ac:dyDescent="0.25">
      <c r="A185" s="111">
        <v>3310</v>
      </c>
      <c r="B185" s="112" t="s">
        <v>193</v>
      </c>
      <c r="C185" s="195">
        <f t="shared" si="7"/>
        <v>0</v>
      </c>
      <c r="D185" s="163"/>
      <c r="E185" s="163"/>
      <c r="F185" s="163"/>
      <c r="G185" s="164"/>
      <c r="H185" s="195">
        <f t="shared" si="8"/>
        <v>0</v>
      </c>
      <c r="I185" s="163"/>
      <c r="J185" s="163"/>
      <c r="K185" s="163"/>
      <c r="L185" s="165"/>
    </row>
    <row r="186" spans="1:12" ht="48.75" customHeight="1" x14ac:dyDescent="0.25">
      <c r="A186" s="38">
        <v>3320</v>
      </c>
      <c r="B186" s="65" t="s">
        <v>194</v>
      </c>
      <c r="C186" s="66">
        <f t="shared" si="7"/>
        <v>0</v>
      </c>
      <c r="D186" s="68"/>
      <c r="E186" s="68"/>
      <c r="F186" s="68"/>
      <c r="G186" s="154"/>
      <c r="H186" s="66">
        <f t="shared" si="8"/>
        <v>0</v>
      </c>
      <c r="I186" s="68"/>
      <c r="J186" s="68"/>
      <c r="K186" s="68"/>
      <c r="L186" s="155"/>
    </row>
    <row r="187" spans="1:12" x14ac:dyDescent="0.25">
      <c r="A187" s="196">
        <v>4000</v>
      </c>
      <c r="B187" s="142" t="s">
        <v>195</v>
      </c>
      <c r="C187" s="143">
        <f t="shared" si="7"/>
        <v>0</v>
      </c>
      <c r="D187" s="144">
        <f>SUM(D188,D191)</f>
        <v>0</v>
      </c>
      <c r="E187" s="144">
        <f>SUM(E188,E191)</f>
        <v>0</v>
      </c>
      <c r="F187" s="144">
        <f>SUM(F188,F191)</f>
        <v>0</v>
      </c>
      <c r="G187" s="145">
        <f>SUM(G188,G191)</f>
        <v>0</v>
      </c>
      <c r="H187" s="143">
        <f t="shared" si="8"/>
        <v>0</v>
      </c>
      <c r="I187" s="144">
        <f>SUM(I188,I191)</f>
        <v>0</v>
      </c>
      <c r="J187" s="144">
        <f>SUM(J188,J191)</f>
        <v>0</v>
      </c>
      <c r="K187" s="144">
        <f>SUM(K188,K191)</f>
        <v>0</v>
      </c>
      <c r="L187" s="146">
        <f>SUM(L188,L191)</f>
        <v>0</v>
      </c>
    </row>
    <row r="188" spans="1:12" ht="24" x14ac:dyDescent="0.25">
      <c r="A188" s="197">
        <v>4200</v>
      </c>
      <c r="B188" s="147" t="s">
        <v>196</v>
      </c>
      <c r="C188" s="57">
        <f>SUM(D188:G188)</f>
        <v>0</v>
      </c>
      <c r="D188" s="63">
        <f>SUM(D189,D190)</f>
        <v>0</v>
      </c>
      <c r="E188" s="63">
        <f>SUM(E189,E190)</f>
        <v>0</v>
      </c>
      <c r="F188" s="63">
        <f>SUM(F189,F190)</f>
        <v>0</v>
      </c>
      <c r="G188" s="166">
        <f>SUM(G189,G190)</f>
        <v>0</v>
      </c>
      <c r="H188" s="57">
        <f t="shared" si="8"/>
        <v>0</v>
      </c>
      <c r="I188" s="63">
        <f>SUM(I189,I190)</f>
        <v>0</v>
      </c>
      <c r="J188" s="63">
        <f>SUM(J189,J190)</f>
        <v>0</v>
      </c>
      <c r="K188" s="63">
        <f>SUM(K189,K190)</f>
        <v>0</v>
      </c>
      <c r="L188" s="167">
        <f>SUM(L189,L190)</f>
        <v>0</v>
      </c>
    </row>
    <row r="189" spans="1:12" ht="36" x14ac:dyDescent="0.25">
      <c r="A189" s="168">
        <v>4240</v>
      </c>
      <c r="B189" s="65" t="s">
        <v>197</v>
      </c>
      <c r="C189" s="66">
        <f t="shared" ref="C189:C264" si="23">SUM(D189:G189)</f>
        <v>0</v>
      </c>
      <c r="D189" s="68"/>
      <c r="E189" s="68"/>
      <c r="F189" s="68"/>
      <c r="G189" s="154"/>
      <c r="H189" s="66">
        <f t="shared" ref="H189:H263" si="24">SUM(I189:L189)</f>
        <v>0</v>
      </c>
      <c r="I189" s="68"/>
      <c r="J189" s="68"/>
      <c r="K189" s="68"/>
      <c r="L189" s="155"/>
    </row>
    <row r="190" spans="1:12" ht="24" x14ac:dyDescent="0.25">
      <c r="A190" s="159">
        <v>4250</v>
      </c>
      <c r="B190" s="71" t="s">
        <v>198</v>
      </c>
      <c r="C190" s="72">
        <f t="shared" si="23"/>
        <v>0</v>
      </c>
      <c r="D190" s="74"/>
      <c r="E190" s="74"/>
      <c r="F190" s="74"/>
      <c r="G190" s="157"/>
      <c r="H190" s="72">
        <f t="shared" si="24"/>
        <v>0</v>
      </c>
      <c r="I190" s="74"/>
      <c r="J190" s="74"/>
      <c r="K190" s="74"/>
      <c r="L190" s="158"/>
    </row>
    <row r="191" spans="1:12" x14ac:dyDescent="0.25">
      <c r="A191" s="56">
        <v>4300</v>
      </c>
      <c r="B191" s="147" t="s">
        <v>199</v>
      </c>
      <c r="C191" s="57">
        <f t="shared" si="23"/>
        <v>0</v>
      </c>
      <c r="D191" s="63">
        <f>SUM(D192)</f>
        <v>0</v>
      </c>
      <c r="E191" s="63">
        <f>SUM(E192)</f>
        <v>0</v>
      </c>
      <c r="F191" s="63">
        <f>SUM(F192)</f>
        <v>0</v>
      </c>
      <c r="G191" s="166">
        <f>SUM(G192)</f>
        <v>0</v>
      </c>
      <c r="H191" s="57">
        <f t="shared" si="24"/>
        <v>0</v>
      </c>
      <c r="I191" s="63">
        <f>SUM(I192)</f>
        <v>0</v>
      </c>
      <c r="J191" s="63">
        <f>SUM(J192)</f>
        <v>0</v>
      </c>
      <c r="K191" s="63">
        <f>SUM(K192)</f>
        <v>0</v>
      </c>
      <c r="L191" s="167">
        <f>SUM(L192)</f>
        <v>0</v>
      </c>
    </row>
    <row r="192" spans="1:12" ht="24" x14ac:dyDescent="0.25">
      <c r="A192" s="168">
        <v>4310</v>
      </c>
      <c r="B192" s="65" t="s">
        <v>200</v>
      </c>
      <c r="C192" s="66">
        <f>SUM(D192:G192)</f>
        <v>0</v>
      </c>
      <c r="D192" s="169">
        <f>SUM(D193:D193)</f>
        <v>0</v>
      </c>
      <c r="E192" s="169">
        <f>SUM(E193:E193)</f>
        <v>0</v>
      </c>
      <c r="F192" s="169">
        <f>SUM(F193:F193)</f>
        <v>0</v>
      </c>
      <c r="G192" s="170">
        <f>SUM(G193:G193)</f>
        <v>0</v>
      </c>
      <c r="H192" s="66">
        <f t="shared" si="24"/>
        <v>0</v>
      </c>
      <c r="I192" s="169">
        <f>SUM(I193:I193)</f>
        <v>0</v>
      </c>
      <c r="J192" s="169">
        <f>SUM(J193:J193)</f>
        <v>0</v>
      </c>
      <c r="K192" s="169">
        <f>SUM(K193:K193)</f>
        <v>0</v>
      </c>
      <c r="L192" s="171">
        <f>SUM(L193:L193)</f>
        <v>0</v>
      </c>
    </row>
    <row r="193" spans="1:12" ht="36" x14ac:dyDescent="0.25">
      <c r="A193" s="44">
        <v>4311</v>
      </c>
      <c r="B193" s="71" t="s">
        <v>201</v>
      </c>
      <c r="C193" s="72">
        <f t="shared" si="23"/>
        <v>0</v>
      </c>
      <c r="D193" s="74"/>
      <c r="E193" s="74"/>
      <c r="F193" s="74"/>
      <c r="G193" s="157"/>
      <c r="H193" s="72">
        <f t="shared" si="24"/>
        <v>0</v>
      </c>
      <c r="I193" s="74"/>
      <c r="J193" s="74"/>
      <c r="K193" s="74"/>
      <c r="L193" s="158"/>
    </row>
    <row r="194" spans="1:12" s="24" customFormat="1" ht="24" x14ac:dyDescent="0.25">
      <c r="A194" s="198"/>
      <c r="B194" s="19" t="s">
        <v>202</v>
      </c>
      <c r="C194" s="138">
        <f t="shared" si="23"/>
        <v>2236</v>
      </c>
      <c r="D194" s="139">
        <f>SUM(D195,D230,D269)</f>
        <v>2236</v>
      </c>
      <c r="E194" s="139">
        <f>SUM(E195,E230,E269)</f>
        <v>0</v>
      </c>
      <c r="F194" s="139">
        <f>SUM(F195,F230,F269)</f>
        <v>0</v>
      </c>
      <c r="G194" s="139">
        <f>SUM(G195,G230,G269)</f>
        <v>0</v>
      </c>
      <c r="H194" s="138">
        <f t="shared" si="24"/>
        <v>2436</v>
      </c>
      <c r="I194" s="139">
        <f>SUM(I195,I230,I269)</f>
        <v>2436</v>
      </c>
      <c r="J194" s="139">
        <f>SUM(J195,J230,J269)</f>
        <v>0</v>
      </c>
      <c r="K194" s="139">
        <f>SUM(K195,K230,K269)</f>
        <v>0</v>
      </c>
      <c r="L194" s="199">
        <f>SUM(L195,L230,L269)</f>
        <v>0</v>
      </c>
    </row>
    <row r="195" spans="1:12" x14ac:dyDescent="0.25">
      <c r="A195" s="142">
        <v>5000</v>
      </c>
      <c r="B195" s="142" t="s">
        <v>203</v>
      </c>
      <c r="C195" s="143">
        <f t="shared" si="23"/>
        <v>2236</v>
      </c>
      <c r="D195" s="144">
        <f>D196+D204</f>
        <v>2236</v>
      </c>
      <c r="E195" s="144">
        <f>E196+E204</f>
        <v>0</v>
      </c>
      <c r="F195" s="144">
        <f>F196+F204</f>
        <v>0</v>
      </c>
      <c r="G195" s="144">
        <f>G196+G204</f>
        <v>0</v>
      </c>
      <c r="H195" s="143">
        <f t="shared" si="24"/>
        <v>2436</v>
      </c>
      <c r="I195" s="144">
        <f>I196+I204</f>
        <v>2436</v>
      </c>
      <c r="J195" s="144">
        <f>J196+J204</f>
        <v>0</v>
      </c>
      <c r="K195" s="144">
        <f>K196+K204</f>
        <v>0</v>
      </c>
      <c r="L195" s="200">
        <f>L196+L204</f>
        <v>0</v>
      </c>
    </row>
    <row r="196" spans="1:12" x14ac:dyDescent="0.25">
      <c r="A196" s="56">
        <v>5100</v>
      </c>
      <c r="B196" s="147" t="s">
        <v>204</v>
      </c>
      <c r="C196" s="57">
        <f t="shared" si="23"/>
        <v>0</v>
      </c>
      <c r="D196" s="63">
        <f>D197+D198+D201+D202+D203</f>
        <v>0</v>
      </c>
      <c r="E196" s="63">
        <f>E197+E198+E201+E202+E203</f>
        <v>0</v>
      </c>
      <c r="F196" s="63">
        <f>F197+F198+F201+F202+F203</f>
        <v>0</v>
      </c>
      <c r="G196" s="166">
        <f>G197+G198+G201+G202+G203</f>
        <v>0</v>
      </c>
      <c r="H196" s="57">
        <f t="shared" si="24"/>
        <v>0</v>
      </c>
      <c r="I196" s="63">
        <f>I197+I198+I201+I202+I203</f>
        <v>0</v>
      </c>
      <c r="J196" s="63">
        <f>J197+J198+J201+J202+J203</f>
        <v>0</v>
      </c>
      <c r="K196" s="63">
        <f>K197+K198+K201+K202+K203</f>
        <v>0</v>
      </c>
      <c r="L196" s="167">
        <f>L197+L198+L201+L202+L203</f>
        <v>0</v>
      </c>
    </row>
    <row r="197" spans="1:12" x14ac:dyDescent="0.25">
      <c r="A197" s="168">
        <v>5110</v>
      </c>
      <c r="B197" s="65" t="s">
        <v>205</v>
      </c>
      <c r="C197" s="66">
        <f t="shared" si="23"/>
        <v>0</v>
      </c>
      <c r="D197" s="68"/>
      <c r="E197" s="68"/>
      <c r="F197" s="68"/>
      <c r="G197" s="154"/>
      <c r="H197" s="66">
        <f t="shared" si="24"/>
        <v>0</v>
      </c>
      <c r="I197" s="68"/>
      <c r="J197" s="68"/>
      <c r="K197" s="68"/>
      <c r="L197" s="155"/>
    </row>
    <row r="198" spans="1:12" ht="24" x14ac:dyDescent="0.25">
      <c r="A198" s="159">
        <v>5120</v>
      </c>
      <c r="B198" s="71" t="s">
        <v>206</v>
      </c>
      <c r="C198" s="72">
        <f t="shared" si="23"/>
        <v>0</v>
      </c>
      <c r="D198" s="160">
        <f>D199+D200</f>
        <v>0</v>
      </c>
      <c r="E198" s="160">
        <f>E199+E200</f>
        <v>0</v>
      </c>
      <c r="F198" s="160">
        <f>F199+F200</f>
        <v>0</v>
      </c>
      <c r="G198" s="161">
        <f>G199+G200</f>
        <v>0</v>
      </c>
      <c r="H198" s="72">
        <f t="shared" si="24"/>
        <v>0</v>
      </c>
      <c r="I198" s="160">
        <f>I199+I200</f>
        <v>0</v>
      </c>
      <c r="J198" s="160">
        <f>J199+J200</f>
        <v>0</v>
      </c>
      <c r="K198" s="160">
        <f>K199+K200</f>
        <v>0</v>
      </c>
      <c r="L198" s="162">
        <f>L199+L200</f>
        <v>0</v>
      </c>
    </row>
    <row r="199" spans="1:12" x14ac:dyDescent="0.25">
      <c r="A199" s="44">
        <v>5121</v>
      </c>
      <c r="B199" s="71" t="s">
        <v>207</v>
      </c>
      <c r="C199" s="72">
        <f t="shared" si="23"/>
        <v>0</v>
      </c>
      <c r="D199" s="74"/>
      <c r="E199" s="74"/>
      <c r="F199" s="74"/>
      <c r="G199" s="157"/>
      <c r="H199" s="72">
        <f t="shared" si="24"/>
        <v>0</v>
      </c>
      <c r="I199" s="74"/>
      <c r="J199" s="74"/>
      <c r="K199" s="74"/>
      <c r="L199" s="158"/>
    </row>
    <row r="200" spans="1:12" ht="24" x14ac:dyDescent="0.25">
      <c r="A200" s="44">
        <v>5129</v>
      </c>
      <c r="B200" s="71" t="s">
        <v>208</v>
      </c>
      <c r="C200" s="72">
        <f t="shared" si="23"/>
        <v>0</v>
      </c>
      <c r="D200" s="74"/>
      <c r="E200" s="74"/>
      <c r="F200" s="74"/>
      <c r="G200" s="157"/>
      <c r="H200" s="72">
        <f t="shared" si="24"/>
        <v>0</v>
      </c>
      <c r="I200" s="74"/>
      <c r="J200" s="74"/>
      <c r="K200" s="74"/>
      <c r="L200" s="158"/>
    </row>
    <row r="201" spans="1:12" x14ac:dyDescent="0.25">
      <c r="A201" s="159">
        <v>5130</v>
      </c>
      <c r="B201" s="71" t="s">
        <v>209</v>
      </c>
      <c r="C201" s="72">
        <f t="shared" si="23"/>
        <v>0</v>
      </c>
      <c r="D201" s="74"/>
      <c r="E201" s="74"/>
      <c r="F201" s="74"/>
      <c r="G201" s="157"/>
      <c r="H201" s="72">
        <f t="shared" si="24"/>
        <v>0</v>
      </c>
      <c r="I201" s="74"/>
      <c r="J201" s="74"/>
      <c r="K201" s="74"/>
      <c r="L201" s="158"/>
    </row>
    <row r="202" spans="1:12" x14ac:dyDescent="0.25">
      <c r="A202" s="159">
        <v>5140</v>
      </c>
      <c r="B202" s="71" t="s">
        <v>210</v>
      </c>
      <c r="C202" s="72">
        <f t="shared" si="23"/>
        <v>0</v>
      </c>
      <c r="D202" s="74"/>
      <c r="E202" s="74"/>
      <c r="F202" s="74"/>
      <c r="G202" s="157"/>
      <c r="H202" s="72">
        <f t="shared" si="24"/>
        <v>0</v>
      </c>
      <c r="I202" s="74"/>
      <c r="J202" s="74"/>
      <c r="K202" s="74"/>
      <c r="L202" s="158"/>
    </row>
    <row r="203" spans="1:12" ht="24" x14ac:dyDescent="0.25">
      <c r="A203" s="159">
        <v>5170</v>
      </c>
      <c r="B203" s="71" t="s">
        <v>211</v>
      </c>
      <c r="C203" s="72">
        <f t="shared" si="23"/>
        <v>0</v>
      </c>
      <c r="D203" s="74"/>
      <c r="E203" s="74"/>
      <c r="F203" s="74"/>
      <c r="G203" s="157"/>
      <c r="H203" s="72">
        <f t="shared" si="24"/>
        <v>0</v>
      </c>
      <c r="I203" s="74"/>
      <c r="J203" s="74"/>
      <c r="K203" s="74"/>
      <c r="L203" s="158"/>
    </row>
    <row r="204" spans="1:12" x14ac:dyDescent="0.25">
      <c r="A204" s="56">
        <v>5200</v>
      </c>
      <c r="B204" s="147" t="s">
        <v>212</v>
      </c>
      <c r="C204" s="57">
        <f t="shared" si="23"/>
        <v>2236</v>
      </c>
      <c r="D204" s="63">
        <f>D205+D215+D216+D225+D226+D227+D229</f>
        <v>2236</v>
      </c>
      <c r="E204" s="63">
        <f>E205+E215+E216+E225+E226+E227+E229</f>
        <v>0</v>
      </c>
      <c r="F204" s="63">
        <f>F205+F215+F216+F225+F226+F227+F229</f>
        <v>0</v>
      </c>
      <c r="G204" s="166">
        <f>G205+G215+G216+G225+G226+G227+G229</f>
        <v>0</v>
      </c>
      <c r="H204" s="57">
        <f t="shared" si="24"/>
        <v>2436</v>
      </c>
      <c r="I204" s="63">
        <f>I205+I215+I216+I225+I226+I227+I229</f>
        <v>2436</v>
      </c>
      <c r="J204" s="63">
        <f>J205+J215+J216+J225+J226+J227+J229</f>
        <v>0</v>
      </c>
      <c r="K204" s="63">
        <f>K205+K215+K216+K225+K226+K227+K229</f>
        <v>0</v>
      </c>
      <c r="L204" s="167">
        <f>L205+L215+L216+L225+L226+L227+L229</f>
        <v>0</v>
      </c>
    </row>
    <row r="205" spans="1:12" x14ac:dyDescent="0.25">
      <c r="A205" s="150">
        <v>5210</v>
      </c>
      <c r="B205" s="112" t="s">
        <v>213</v>
      </c>
      <c r="C205" s="117">
        <f t="shared" si="23"/>
        <v>0</v>
      </c>
      <c r="D205" s="151">
        <f>SUM(D206:D214)</f>
        <v>0</v>
      </c>
      <c r="E205" s="151">
        <f>SUM(E206:E214)</f>
        <v>0</v>
      </c>
      <c r="F205" s="151">
        <f>SUM(F206:F214)</f>
        <v>0</v>
      </c>
      <c r="G205" s="152">
        <f>SUM(G206:G214)</f>
        <v>0</v>
      </c>
      <c r="H205" s="117">
        <f t="shared" si="24"/>
        <v>0</v>
      </c>
      <c r="I205" s="151">
        <f>SUM(I206:I214)</f>
        <v>0</v>
      </c>
      <c r="J205" s="151">
        <f>SUM(J206:J214)</f>
        <v>0</v>
      </c>
      <c r="K205" s="151">
        <f>SUM(K206:K214)</f>
        <v>0</v>
      </c>
      <c r="L205" s="153">
        <f>SUM(L206:L214)</f>
        <v>0</v>
      </c>
    </row>
    <row r="206" spans="1:12" x14ac:dyDescent="0.25">
      <c r="A206" s="38">
        <v>5211</v>
      </c>
      <c r="B206" s="65" t="s">
        <v>214</v>
      </c>
      <c r="C206" s="66">
        <f t="shared" si="23"/>
        <v>0</v>
      </c>
      <c r="D206" s="68"/>
      <c r="E206" s="68"/>
      <c r="F206" s="68"/>
      <c r="G206" s="154"/>
      <c r="H206" s="66">
        <f t="shared" si="24"/>
        <v>0</v>
      </c>
      <c r="I206" s="68"/>
      <c r="J206" s="68"/>
      <c r="K206" s="68"/>
      <c r="L206" s="155"/>
    </row>
    <row r="207" spans="1:12" x14ac:dyDescent="0.25">
      <c r="A207" s="44">
        <v>5212</v>
      </c>
      <c r="B207" s="71" t="s">
        <v>215</v>
      </c>
      <c r="C207" s="72">
        <f t="shared" si="23"/>
        <v>0</v>
      </c>
      <c r="D207" s="74"/>
      <c r="E207" s="74"/>
      <c r="F207" s="74"/>
      <c r="G207" s="157"/>
      <c r="H207" s="72">
        <f t="shared" si="24"/>
        <v>0</v>
      </c>
      <c r="I207" s="74"/>
      <c r="J207" s="74"/>
      <c r="K207" s="74"/>
      <c r="L207" s="158"/>
    </row>
    <row r="208" spans="1:12" x14ac:dyDescent="0.25">
      <c r="A208" s="44">
        <v>5213</v>
      </c>
      <c r="B208" s="71" t="s">
        <v>216</v>
      </c>
      <c r="C208" s="72">
        <f t="shared" si="23"/>
        <v>0</v>
      </c>
      <c r="D208" s="74"/>
      <c r="E208" s="74"/>
      <c r="F208" s="74"/>
      <c r="G208" s="157"/>
      <c r="H208" s="72">
        <f t="shared" si="24"/>
        <v>0</v>
      </c>
      <c r="I208" s="74"/>
      <c r="J208" s="74"/>
      <c r="K208" s="74"/>
      <c r="L208" s="158"/>
    </row>
    <row r="209" spans="1:12" x14ac:dyDescent="0.25">
      <c r="A209" s="44">
        <v>5214</v>
      </c>
      <c r="B209" s="71" t="s">
        <v>217</v>
      </c>
      <c r="C209" s="72">
        <f t="shared" si="23"/>
        <v>0</v>
      </c>
      <c r="D209" s="74"/>
      <c r="E209" s="74"/>
      <c r="F209" s="74"/>
      <c r="G209" s="157"/>
      <c r="H209" s="72">
        <f t="shared" si="24"/>
        <v>0</v>
      </c>
      <c r="I209" s="74"/>
      <c r="J209" s="74"/>
      <c r="K209" s="74"/>
      <c r="L209" s="158"/>
    </row>
    <row r="210" spans="1:12" x14ac:dyDescent="0.25">
      <c r="A210" s="44">
        <v>5215</v>
      </c>
      <c r="B210" s="71" t="s">
        <v>218</v>
      </c>
      <c r="C210" s="72">
        <f>SUM(D210:G210)</f>
        <v>0</v>
      </c>
      <c r="D210" s="74"/>
      <c r="E210" s="74"/>
      <c r="F210" s="74"/>
      <c r="G210" s="157"/>
      <c r="H210" s="72">
        <f>SUM(I210:L210)</f>
        <v>0</v>
      </c>
      <c r="I210" s="74"/>
      <c r="J210" s="74"/>
      <c r="K210" s="74"/>
      <c r="L210" s="158"/>
    </row>
    <row r="211" spans="1:12" ht="14.25" customHeight="1" x14ac:dyDescent="0.25">
      <c r="A211" s="44">
        <v>5216</v>
      </c>
      <c r="B211" s="71" t="s">
        <v>219</v>
      </c>
      <c r="C211" s="72">
        <f t="shared" si="23"/>
        <v>0</v>
      </c>
      <c r="D211" s="74"/>
      <c r="E211" s="74"/>
      <c r="F211" s="74"/>
      <c r="G211" s="157"/>
      <c r="H211" s="72">
        <f t="shared" si="24"/>
        <v>0</v>
      </c>
      <c r="I211" s="74"/>
      <c r="J211" s="74"/>
      <c r="K211" s="74"/>
      <c r="L211" s="158"/>
    </row>
    <row r="212" spans="1:12" x14ac:dyDescent="0.25">
      <c r="A212" s="44">
        <v>5217</v>
      </c>
      <c r="B212" s="71" t="s">
        <v>220</v>
      </c>
      <c r="C212" s="72">
        <f t="shared" si="23"/>
        <v>0</v>
      </c>
      <c r="D212" s="74"/>
      <c r="E212" s="74"/>
      <c r="F212" s="74"/>
      <c r="G212" s="157"/>
      <c r="H212" s="72">
        <f t="shared" si="24"/>
        <v>0</v>
      </c>
      <c r="I212" s="74"/>
      <c r="J212" s="74"/>
      <c r="K212" s="74"/>
      <c r="L212" s="158"/>
    </row>
    <row r="213" spans="1:12" x14ac:dyDescent="0.25">
      <c r="A213" s="44">
        <v>5218</v>
      </c>
      <c r="B213" s="71" t="s">
        <v>221</v>
      </c>
      <c r="C213" s="72">
        <f t="shared" si="23"/>
        <v>0</v>
      </c>
      <c r="D213" s="74"/>
      <c r="E213" s="74"/>
      <c r="F213" s="74"/>
      <c r="G213" s="157"/>
      <c r="H213" s="72">
        <f t="shared" si="24"/>
        <v>0</v>
      </c>
      <c r="I213" s="74"/>
      <c r="J213" s="74"/>
      <c r="K213" s="74"/>
      <c r="L213" s="158"/>
    </row>
    <row r="214" spans="1:12" x14ac:dyDescent="0.25">
      <c r="A214" s="44">
        <v>5219</v>
      </c>
      <c r="B214" s="71" t="s">
        <v>222</v>
      </c>
      <c r="C214" s="72">
        <f t="shared" si="23"/>
        <v>0</v>
      </c>
      <c r="D214" s="74"/>
      <c r="E214" s="74"/>
      <c r="F214" s="74"/>
      <c r="G214" s="157"/>
      <c r="H214" s="72">
        <f t="shared" si="24"/>
        <v>0</v>
      </c>
      <c r="I214" s="74"/>
      <c r="J214" s="74"/>
      <c r="K214" s="74"/>
      <c r="L214" s="158"/>
    </row>
    <row r="215" spans="1:12" ht="13.5" customHeight="1" x14ac:dyDescent="0.25">
      <c r="A215" s="159">
        <v>5220</v>
      </c>
      <c r="B215" s="71" t="s">
        <v>223</v>
      </c>
      <c r="C215" s="72">
        <f t="shared" si="23"/>
        <v>0</v>
      </c>
      <c r="D215" s="74"/>
      <c r="E215" s="74"/>
      <c r="F215" s="74"/>
      <c r="G215" s="157"/>
      <c r="H215" s="72">
        <f t="shared" si="24"/>
        <v>0</v>
      </c>
      <c r="I215" s="74"/>
      <c r="J215" s="74"/>
      <c r="K215" s="74"/>
      <c r="L215" s="158"/>
    </row>
    <row r="216" spans="1:12" x14ac:dyDescent="0.25">
      <c r="A216" s="159">
        <v>5230</v>
      </c>
      <c r="B216" s="71" t="s">
        <v>224</v>
      </c>
      <c r="C216" s="72">
        <f t="shared" si="23"/>
        <v>2236</v>
      </c>
      <c r="D216" s="160">
        <f>SUM(D217:D224)</f>
        <v>2236</v>
      </c>
      <c r="E216" s="160">
        <f>SUM(E217:E224)</f>
        <v>0</v>
      </c>
      <c r="F216" s="160">
        <f>SUM(F217:F224)</f>
        <v>0</v>
      </c>
      <c r="G216" s="161">
        <f>SUM(G217:G224)</f>
        <v>0</v>
      </c>
      <c r="H216" s="72">
        <f t="shared" si="24"/>
        <v>2436</v>
      </c>
      <c r="I216" s="160">
        <f>SUM(I217:I224)</f>
        <v>2436</v>
      </c>
      <c r="J216" s="160">
        <f>SUM(J217:J224)</f>
        <v>0</v>
      </c>
      <c r="K216" s="160">
        <f>SUM(K217:K224)</f>
        <v>0</v>
      </c>
      <c r="L216" s="162">
        <f>SUM(L217:L224)</f>
        <v>0</v>
      </c>
    </row>
    <row r="217" spans="1:12" x14ac:dyDescent="0.25">
      <c r="A217" s="44">
        <v>5231</v>
      </c>
      <c r="B217" s="71" t="s">
        <v>225</v>
      </c>
      <c r="C217" s="72">
        <f t="shared" si="23"/>
        <v>0</v>
      </c>
      <c r="D217" s="74"/>
      <c r="E217" s="74"/>
      <c r="F217" s="74"/>
      <c r="G217" s="157"/>
      <c r="H217" s="72">
        <f t="shared" si="24"/>
        <v>0</v>
      </c>
      <c r="I217" s="74"/>
      <c r="J217" s="74"/>
      <c r="K217" s="74"/>
      <c r="L217" s="158"/>
    </row>
    <row r="218" spans="1:12" x14ac:dyDescent="0.25">
      <c r="A218" s="44">
        <v>5232</v>
      </c>
      <c r="B218" s="71" t="s">
        <v>226</v>
      </c>
      <c r="C218" s="72">
        <f t="shared" si="23"/>
        <v>2236</v>
      </c>
      <c r="D218" s="74">
        <v>2236</v>
      </c>
      <c r="E218" s="74"/>
      <c r="F218" s="74"/>
      <c r="G218" s="157"/>
      <c r="H218" s="72">
        <f t="shared" si="24"/>
        <v>2236</v>
      </c>
      <c r="I218" s="74">
        <v>2236</v>
      </c>
      <c r="J218" s="74"/>
      <c r="K218" s="74"/>
      <c r="L218" s="158"/>
    </row>
    <row r="219" spans="1:12" x14ac:dyDescent="0.25">
      <c r="A219" s="44">
        <v>5233</v>
      </c>
      <c r="B219" s="71" t="s">
        <v>227</v>
      </c>
      <c r="C219" s="201">
        <f t="shared" si="23"/>
        <v>0</v>
      </c>
      <c r="D219" s="74"/>
      <c r="E219" s="74"/>
      <c r="F219" s="74"/>
      <c r="G219" s="157"/>
      <c r="H219" s="72">
        <f t="shared" si="24"/>
        <v>0</v>
      </c>
      <c r="I219" s="74"/>
      <c r="J219" s="74"/>
      <c r="K219" s="74"/>
      <c r="L219" s="158"/>
    </row>
    <row r="220" spans="1:12" ht="24" x14ac:dyDescent="0.25">
      <c r="A220" s="44">
        <v>5234</v>
      </c>
      <c r="B220" s="71" t="s">
        <v>228</v>
      </c>
      <c r="C220" s="201">
        <f t="shared" si="23"/>
        <v>0</v>
      </c>
      <c r="D220" s="74"/>
      <c r="E220" s="74"/>
      <c r="F220" s="74"/>
      <c r="G220" s="157"/>
      <c r="H220" s="72">
        <f t="shared" si="24"/>
        <v>0</v>
      </c>
      <c r="I220" s="74"/>
      <c r="J220" s="74"/>
      <c r="K220" s="74"/>
      <c r="L220" s="158"/>
    </row>
    <row r="221" spans="1:12" ht="14.25" customHeight="1" x14ac:dyDescent="0.25">
      <c r="A221" s="44">
        <v>5236</v>
      </c>
      <c r="B221" s="71" t="s">
        <v>229</v>
      </c>
      <c r="C221" s="201">
        <f t="shared" si="23"/>
        <v>0</v>
      </c>
      <c r="D221" s="74"/>
      <c r="E221" s="74"/>
      <c r="F221" s="74"/>
      <c r="G221" s="157"/>
      <c r="H221" s="72">
        <f t="shared" si="24"/>
        <v>0</v>
      </c>
      <c r="I221" s="74"/>
      <c r="J221" s="74"/>
      <c r="K221" s="74"/>
      <c r="L221" s="158"/>
    </row>
    <row r="222" spans="1:12" ht="14.25" customHeight="1" x14ac:dyDescent="0.25">
      <c r="A222" s="44">
        <v>5237</v>
      </c>
      <c r="B222" s="71" t="s">
        <v>230</v>
      </c>
      <c r="C222" s="201">
        <f t="shared" si="23"/>
        <v>0</v>
      </c>
      <c r="D222" s="74"/>
      <c r="E222" s="74"/>
      <c r="F222" s="74"/>
      <c r="G222" s="157"/>
      <c r="H222" s="72">
        <f t="shared" si="24"/>
        <v>0</v>
      </c>
      <c r="I222" s="74"/>
      <c r="J222" s="74"/>
      <c r="K222" s="74"/>
      <c r="L222" s="158"/>
    </row>
    <row r="223" spans="1:12" ht="24" x14ac:dyDescent="0.25">
      <c r="A223" s="44">
        <v>5238</v>
      </c>
      <c r="B223" s="71" t="s">
        <v>231</v>
      </c>
      <c r="C223" s="201">
        <f t="shared" si="23"/>
        <v>0</v>
      </c>
      <c r="D223" s="74"/>
      <c r="E223" s="74"/>
      <c r="F223" s="74"/>
      <c r="G223" s="157"/>
      <c r="H223" s="72">
        <f t="shared" si="24"/>
        <v>200</v>
      </c>
      <c r="I223" s="74">
        <v>200</v>
      </c>
      <c r="J223" s="74"/>
      <c r="K223" s="74"/>
      <c r="L223" s="158"/>
    </row>
    <row r="224" spans="1:12" ht="24" x14ac:dyDescent="0.25">
      <c r="A224" s="44">
        <v>5239</v>
      </c>
      <c r="B224" s="71" t="s">
        <v>232</v>
      </c>
      <c r="C224" s="201">
        <f t="shared" si="23"/>
        <v>0</v>
      </c>
      <c r="D224" s="74"/>
      <c r="E224" s="74"/>
      <c r="F224" s="74"/>
      <c r="G224" s="157"/>
      <c r="H224" s="72">
        <f t="shared" si="24"/>
        <v>0</v>
      </c>
      <c r="I224" s="74"/>
      <c r="J224" s="74"/>
      <c r="K224" s="74"/>
      <c r="L224" s="158"/>
    </row>
    <row r="225" spans="1:12" ht="24" x14ac:dyDescent="0.25">
      <c r="A225" s="159">
        <v>5240</v>
      </c>
      <c r="B225" s="71" t="s">
        <v>233</v>
      </c>
      <c r="C225" s="201">
        <f t="shared" si="23"/>
        <v>0</v>
      </c>
      <c r="D225" s="74"/>
      <c r="E225" s="74"/>
      <c r="F225" s="74"/>
      <c r="G225" s="157"/>
      <c r="H225" s="72">
        <f t="shared" si="24"/>
        <v>0</v>
      </c>
      <c r="I225" s="74"/>
      <c r="J225" s="74"/>
      <c r="K225" s="74"/>
      <c r="L225" s="158"/>
    </row>
    <row r="226" spans="1:12" x14ac:dyDescent="0.25">
      <c r="A226" s="159">
        <v>5250</v>
      </c>
      <c r="B226" s="71" t="s">
        <v>234</v>
      </c>
      <c r="C226" s="201">
        <f t="shared" si="23"/>
        <v>0</v>
      </c>
      <c r="D226" s="74"/>
      <c r="E226" s="74"/>
      <c r="F226" s="74"/>
      <c r="G226" s="157"/>
      <c r="H226" s="72">
        <f t="shared" si="24"/>
        <v>0</v>
      </c>
      <c r="I226" s="74"/>
      <c r="J226" s="74"/>
      <c r="K226" s="74"/>
      <c r="L226" s="158"/>
    </row>
    <row r="227" spans="1:12" x14ac:dyDescent="0.25">
      <c r="A227" s="159">
        <v>5260</v>
      </c>
      <c r="B227" s="71" t="s">
        <v>235</v>
      </c>
      <c r="C227" s="201">
        <f t="shared" si="23"/>
        <v>0</v>
      </c>
      <c r="D227" s="160">
        <f>SUM(D228)</f>
        <v>0</v>
      </c>
      <c r="E227" s="160">
        <f>SUM(E228)</f>
        <v>0</v>
      </c>
      <c r="F227" s="160">
        <f>SUM(F228)</f>
        <v>0</v>
      </c>
      <c r="G227" s="161">
        <f>SUM(G228)</f>
        <v>0</v>
      </c>
      <c r="H227" s="72">
        <f t="shared" si="24"/>
        <v>0</v>
      </c>
      <c r="I227" s="160">
        <f>SUM(I228)</f>
        <v>0</v>
      </c>
      <c r="J227" s="160">
        <f>SUM(J228)</f>
        <v>0</v>
      </c>
      <c r="K227" s="160">
        <f>SUM(K228)</f>
        <v>0</v>
      </c>
      <c r="L227" s="162">
        <f>SUM(L228)</f>
        <v>0</v>
      </c>
    </row>
    <row r="228" spans="1:12" ht="24" x14ac:dyDescent="0.25">
      <c r="A228" s="44">
        <v>5269</v>
      </c>
      <c r="B228" s="71" t="s">
        <v>236</v>
      </c>
      <c r="C228" s="201">
        <f t="shared" si="23"/>
        <v>0</v>
      </c>
      <c r="D228" s="74"/>
      <c r="E228" s="74"/>
      <c r="F228" s="74"/>
      <c r="G228" s="157"/>
      <c r="H228" s="72">
        <f t="shared" si="24"/>
        <v>0</v>
      </c>
      <c r="I228" s="74"/>
      <c r="J228" s="74"/>
      <c r="K228" s="74"/>
      <c r="L228" s="158"/>
    </row>
    <row r="229" spans="1:12" ht="24" x14ac:dyDescent="0.25">
      <c r="A229" s="150">
        <v>5270</v>
      </c>
      <c r="B229" s="112" t="s">
        <v>237</v>
      </c>
      <c r="C229" s="202">
        <f t="shared" si="23"/>
        <v>0</v>
      </c>
      <c r="D229" s="163"/>
      <c r="E229" s="163"/>
      <c r="F229" s="163"/>
      <c r="G229" s="164"/>
      <c r="H229" s="117">
        <f t="shared" si="24"/>
        <v>0</v>
      </c>
      <c r="I229" s="163"/>
      <c r="J229" s="163"/>
      <c r="K229" s="163"/>
      <c r="L229" s="165"/>
    </row>
    <row r="230" spans="1:12" x14ac:dyDescent="0.25">
      <c r="A230" s="142">
        <v>6000</v>
      </c>
      <c r="B230" s="142" t="s">
        <v>238</v>
      </c>
      <c r="C230" s="203">
        <f t="shared" si="23"/>
        <v>0</v>
      </c>
      <c r="D230" s="144">
        <f>D231+D251+D259</f>
        <v>0</v>
      </c>
      <c r="E230" s="144">
        <f>E231+E251+E259</f>
        <v>0</v>
      </c>
      <c r="F230" s="144">
        <f>F231+F251+F259</f>
        <v>0</v>
      </c>
      <c r="G230" s="145">
        <f>G231+G251+G259</f>
        <v>0</v>
      </c>
      <c r="H230" s="143">
        <f t="shared" si="24"/>
        <v>0</v>
      </c>
      <c r="I230" s="144">
        <f>I231+I251+I259</f>
        <v>0</v>
      </c>
      <c r="J230" s="144">
        <f>J231+J251+J259</f>
        <v>0</v>
      </c>
      <c r="K230" s="144">
        <f>K231+K251+K259</f>
        <v>0</v>
      </c>
      <c r="L230" s="146">
        <f>L231+L251+L259</f>
        <v>0</v>
      </c>
    </row>
    <row r="231" spans="1:12" ht="14.25" customHeight="1" x14ac:dyDescent="0.25">
      <c r="A231" s="192">
        <v>6200</v>
      </c>
      <c r="B231" s="183" t="s">
        <v>239</v>
      </c>
      <c r="C231" s="204">
        <f>SUM(D231:G231)</f>
        <v>0</v>
      </c>
      <c r="D231" s="194">
        <f>SUM(D232,D233,D235,D238,D244,D245,D246)</f>
        <v>0</v>
      </c>
      <c r="E231" s="194">
        <f>SUM(E232,E233,E235,E238,E244,E245,E246)</f>
        <v>0</v>
      </c>
      <c r="F231" s="194">
        <f>SUM(F232,F233,F235,F238,F244,F245,F246)</f>
        <v>0</v>
      </c>
      <c r="G231" s="194">
        <f>SUM(G232,G233,G235,G238,G244,G245,G246)</f>
        <v>0</v>
      </c>
      <c r="H231" s="193">
        <f t="shared" si="24"/>
        <v>0</v>
      </c>
      <c r="I231" s="194">
        <f>SUM(I232,I233,I235,I238,I244,I245,I246)</f>
        <v>0</v>
      </c>
      <c r="J231" s="194">
        <f>SUM(J232,J233,J235,J238,J244,J245,J246)</f>
        <v>0</v>
      </c>
      <c r="K231" s="194">
        <f>SUM(K232,K233,K235,K238,K244,K245,K246)</f>
        <v>0</v>
      </c>
      <c r="L231" s="149">
        <f>SUM(L232,L233,L235,L238,L244,L245,L246)</f>
        <v>0</v>
      </c>
    </row>
    <row r="232" spans="1:12" ht="24" x14ac:dyDescent="0.25">
      <c r="A232" s="168">
        <v>6220</v>
      </c>
      <c r="B232" s="65" t="s">
        <v>240</v>
      </c>
      <c r="C232" s="205">
        <f t="shared" si="23"/>
        <v>0</v>
      </c>
      <c r="D232" s="68"/>
      <c r="E232" s="68"/>
      <c r="F232" s="68"/>
      <c r="G232" s="206"/>
      <c r="H232" s="207">
        <f t="shared" si="24"/>
        <v>0</v>
      </c>
      <c r="I232" s="68"/>
      <c r="J232" s="68"/>
      <c r="K232" s="68"/>
      <c r="L232" s="155"/>
    </row>
    <row r="233" spans="1:12" x14ac:dyDescent="0.25">
      <c r="A233" s="159">
        <v>6230</v>
      </c>
      <c r="B233" s="71" t="s">
        <v>241</v>
      </c>
      <c r="C233" s="201">
        <f t="shared" si="23"/>
        <v>0</v>
      </c>
      <c r="D233" s="160">
        <f>SUM(D234)</f>
        <v>0</v>
      </c>
      <c r="E233" s="160">
        <f t="shared" ref="E233:L233" si="25">SUM(E234)</f>
        <v>0</v>
      </c>
      <c r="F233" s="160">
        <f t="shared" si="25"/>
        <v>0</v>
      </c>
      <c r="G233" s="161">
        <f t="shared" si="25"/>
        <v>0</v>
      </c>
      <c r="H233" s="208">
        <f t="shared" si="24"/>
        <v>0</v>
      </c>
      <c r="I233" s="160">
        <f t="shared" si="25"/>
        <v>0</v>
      </c>
      <c r="J233" s="160">
        <f t="shared" si="25"/>
        <v>0</v>
      </c>
      <c r="K233" s="160">
        <f t="shared" si="25"/>
        <v>0</v>
      </c>
      <c r="L233" s="162">
        <f t="shared" si="25"/>
        <v>0</v>
      </c>
    </row>
    <row r="234" spans="1:12" ht="24" x14ac:dyDescent="0.25">
      <c r="A234" s="44">
        <v>6239</v>
      </c>
      <c r="B234" s="65" t="s">
        <v>242</v>
      </c>
      <c r="C234" s="201">
        <f t="shared" si="23"/>
        <v>0</v>
      </c>
      <c r="D234" s="68"/>
      <c r="E234" s="68"/>
      <c r="F234" s="68"/>
      <c r="G234" s="154"/>
      <c r="H234" s="208">
        <f t="shared" si="24"/>
        <v>0</v>
      </c>
      <c r="I234" s="68"/>
      <c r="J234" s="68"/>
      <c r="K234" s="68"/>
      <c r="L234" s="155"/>
    </row>
    <row r="235" spans="1:12" ht="24" x14ac:dyDescent="0.25">
      <c r="A235" s="159">
        <v>6240</v>
      </c>
      <c r="B235" s="71" t="s">
        <v>243</v>
      </c>
      <c r="C235" s="201">
        <f>SUM(D235:G235)</f>
        <v>0</v>
      </c>
      <c r="D235" s="160">
        <f>SUM(D236:D237)</f>
        <v>0</v>
      </c>
      <c r="E235" s="160">
        <f>SUM(E236:E237)</f>
        <v>0</v>
      </c>
      <c r="F235" s="160">
        <f>SUM(F236:F237)</f>
        <v>0</v>
      </c>
      <c r="G235" s="161">
        <f>SUM(G236:G237)</f>
        <v>0</v>
      </c>
      <c r="H235" s="208">
        <f t="shared" si="24"/>
        <v>0</v>
      </c>
      <c r="I235" s="160">
        <f>SUM(I236:I237)</f>
        <v>0</v>
      </c>
      <c r="J235" s="160">
        <f>SUM(J236:J237)</f>
        <v>0</v>
      </c>
      <c r="K235" s="160">
        <f>SUM(K236:K237)</f>
        <v>0</v>
      </c>
      <c r="L235" s="162">
        <f>SUM(L236:L237)</f>
        <v>0</v>
      </c>
    </row>
    <row r="236" spans="1:12" x14ac:dyDescent="0.25">
      <c r="A236" s="44">
        <v>6241</v>
      </c>
      <c r="B236" s="71" t="s">
        <v>244</v>
      </c>
      <c r="C236" s="201">
        <f>SUM(D236:G236)</f>
        <v>0</v>
      </c>
      <c r="D236" s="74"/>
      <c r="E236" s="74"/>
      <c r="F236" s="74"/>
      <c r="G236" s="157"/>
      <c r="H236" s="208">
        <f>SUM(I236:L236)</f>
        <v>0</v>
      </c>
      <c r="I236" s="74"/>
      <c r="J236" s="74"/>
      <c r="K236" s="74"/>
      <c r="L236" s="158"/>
    </row>
    <row r="237" spans="1:12" x14ac:dyDescent="0.25">
      <c r="A237" s="44">
        <v>6242</v>
      </c>
      <c r="B237" s="71" t="s">
        <v>245</v>
      </c>
      <c r="C237" s="201">
        <f>SUM(D237:G237)</f>
        <v>0</v>
      </c>
      <c r="D237" s="74"/>
      <c r="E237" s="74"/>
      <c r="F237" s="74"/>
      <c r="G237" s="157"/>
      <c r="H237" s="208">
        <f t="shared" si="24"/>
        <v>0</v>
      </c>
      <c r="I237" s="74"/>
      <c r="J237" s="74"/>
      <c r="K237" s="74"/>
      <c r="L237" s="158"/>
    </row>
    <row r="238" spans="1:12" ht="25.5" customHeight="1" x14ac:dyDescent="0.25">
      <c r="A238" s="159">
        <v>6250</v>
      </c>
      <c r="B238" s="71" t="s">
        <v>246</v>
      </c>
      <c r="C238" s="201">
        <f>SUM(D238:G238)</f>
        <v>0</v>
      </c>
      <c r="D238" s="160">
        <f>SUM(D239:D243)</f>
        <v>0</v>
      </c>
      <c r="E238" s="160">
        <f>SUM(E239:E243)</f>
        <v>0</v>
      </c>
      <c r="F238" s="160">
        <f>SUM(F239:F243)</f>
        <v>0</v>
      </c>
      <c r="G238" s="161">
        <f>SUM(G239:G243)</f>
        <v>0</v>
      </c>
      <c r="H238" s="208">
        <f t="shared" si="24"/>
        <v>0</v>
      </c>
      <c r="I238" s="160">
        <f>SUM(I239:I243)</f>
        <v>0</v>
      </c>
      <c r="J238" s="160">
        <f>SUM(J239:J243)</f>
        <v>0</v>
      </c>
      <c r="K238" s="160">
        <f>SUM(K239:K243)</f>
        <v>0</v>
      </c>
      <c r="L238" s="162">
        <f>SUM(L239:L243)</f>
        <v>0</v>
      </c>
    </row>
    <row r="239" spans="1:12" ht="14.25" customHeight="1" x14ac:dyDescent="0.25">
      <c r="A239" s="44">
        <v>6252</v>
      </c>
      <c r="B239" s="71" t="s">
        <v>247</v>
      </c>
      <c r="C239" s="201">
        <f>SUM(D239:G239)</f>
        <v>0</v>
      </c>
      <c r="D239" s="74"/>
      <c r="E239" s="74"/>
      <c r="F239" s="74"/>
      <c r="G239" s="157"/>
      <c r="H239" s="208">
        <f t="shared" si="24"/>
        <v>0</v>
      </c>
      <c r="I239" s="74"/>
      <c r="J239" s="74"/>
      <c r="K239" s="74"/>
      <c r="L239" s="158"/>
    </row>
    <row r="240" spans="1:12" ht="14.25" customHeight="1" x14ac:dyDescent="0.25">
      <c r="A240" s="44">
        <v>6253</v>
      </c>
      <c r="B240" s="71" t="s">
        <v>248</v>
      </c>
      <c r="C240" s="201">
        <f t="shared" si="23"/>
        <v>0</v>
      </c>
      <c r="D240" s="74"/>
      <c r="E240" s="74"/>
      <c r="F240" s="74"/>
      <c r="G240" s="157"/>
      <c r="H240" s="208">
        <f t="shared" si="24"/>
        <v>0</v>
      </c>
      <c r="I240" s="74"/>
      <c r="J240" s="74"/>
      <c r="K240" s="74"/>
      <c r="L240" s="158"/>
    </row>
    <row r="241" spans="1:12" ht="24" x14ac:dyDescent="0.25">
      <c r="A241" s="44">
        <v>6254</v>
      </c>
      <c r="B241" s="71" t="s">
        <v>249</v>
      </c>
      <c r="C241" s="201">
        <f t="shared" si="23"/>
        <v>0</v>
      </c>
      <c r="D241" s="74"/>
      <c r="E241" s="74"/>
      <c r="F241" s="74"/>
      <c r="G241" s="157"/>
      <c r="H241" s="208">
        <f t="shared" si="24"/>
        <v>0</v>
      </c>
      <c r="I241" s="74"/>
      <c r="J241" s="74"/>
      <c r="K241" s="74"/>
      <c r="L241" s="158"/>
    </row>
    <row r="242" spans="1:12" ht="24" x14ac:dyDescent="0.25">
      <c r="A242" s="44">
        <v>6255</v>
      </c>
      <c r="B242" s="71" t="s">
        <v>250</v>
      </c>
      <c r="C242" s="201">
        <f t="shared" si="23"/>
        <v>0</v>
      </c>
      <c r="D242" s="74"/>
      <c r="E242" s="74"/>
      <c r="F242" s="74"/>
      <c r="G242" s="157"/>
      <c r="H242" s="208">
        <f t="shared" si="24"/>
        <v>0</v>
      </c>
      <c r="I242" s="74"/>
      <c r="J242" s="74"/>
      <c r="K242" s="74"/>
      <c r="L242" s="158"/>
    </row>
    <row r="243" spans="1:12" x14ac:dyDescent="0.25">
      <c r="A243" s="44">
        <v>6259</v>
      </c>
      <c r="B243" s="71" t="s">
        <v>251</v>
      </c>
      <c r="C243" s="201">
        <f t="shared" si="23"/>
        <v>0</v>
      </c>
      <c r="D243" s="74"/>
      <c r="E243" s="74"/>
      <c r="F243" s="74"/>
      <c r="G243" s="157"/>
      <c r="H243" s="208">
        <f t="shared" si="24"/>
        <v>0</v>
      </c>
      <c r="I243" s="74"/>
      <c r="J243" s="74"/>
      <c r="K243" s="74"/>
      <c r="L243" s="158"/>
    </row>
    <row r="244" spans="1:12" ht="24" x14ac:dyDescent="0.25">
      <c r="A244" s="159">
        <v>6260</v>
      </c>
      <c r="B244" s="71" t="s">
        <v>252</v>
      </c>
      <c r="C244" s="201">
        <f t="shared" si="23"/>
        <v>0</v>
      </c>
      <c r="D244" s="74"/>
      <c r="E244" s="74"/>
      <c r="F244" s="74"/>
      <c r="G244" s="157"/>
      <c r="H244" s="208">
        <f t="shared" si="24"/>
        <v>0</v>
      </c>
      <c r="I244" s="74"/>
      <c r="J244" s="74"/>
      <c r="K244" s="74"/>
      <c r="L244" s="158"/>
    </row>
    <row r="245" spans="1:12" x14ac:dyDescent="0.25">
      <c r="A245" s="159">
        <v>6270</v>
      </c>
      <c r="B245" s="71" t="s">
        <v>253</v>
      </c>
      <c r="C245" s="201">
        <f t="shared" si="23"/>
        <v>0</v>
      </c>
      <c r="D245" s="74"/>
      <c r="E245" s="74"/>
      <c r="F245" s="74"/>
      <c r="G245" s="157"/>
      <c r="H245" s="208">
        <f t="shared" si="24"/>
        <v>0</v>
      </c>
      <c r="I245" s="74"/>
      <c r="J245" s="74"/>
      <c r="K245" s="74"/>
      <c r="L245" s="158"/>
    </row>
    <row r="246" spans="1:12" ht="24" x14ac:dyDescent="0.25">
      <c r="A246" s="168">
        <v>6290</v>
      </c>
      <c r="B246" s="65" t="s">
        <v>254</v>
      </c>
      <c r="C246" s="209">
        <f t="shared" si="23"/>
        <v>0</v>
      </c>
      <c r="D246" s="169">
        <f>SUM(D247:D250)</f>
        <v>0</v>
      </c>
      <c r="E246" s="169">
        <f t="shared" ref="E246:G246" si="26">SUM(E247:E250)</f>
        <v>0</v>
      </c>
      <c r="F246" s="169">
        <f t="shared" si="26"/>
        <v>0</v>
      </c>
      <c r="G246" s="210">
        <f t="shared" si="26"/>
        <v>0</v>
      </c>
      <c r="H246" s="209">
        <f t="shared" si="24"/>
        <v>0</v>
      </c>
      <c r="I246" s="169">
        <f>SUM(I247:I250)</f>
        <v>0</v>
      </c>
      <c r="J246" s="169">
        <f t="shared" ref="J246:L246" si="27">SUM(J247:J250)</f>
        <v>0</v>
      </c>
      <c r="K246" s="169">
        <f t="shared" si="27"/>
        <v>0</v>
      </c>
      <c r="L246" s="186">
        <f t="shared" si="27"/>
        <v>0</v>
      </c>
    </row>
    <row r="247" spans="1:12" x14ac:dyDescent="0.25">
      <c r="A247" s="44">
        <v>6291</v>
      </c>
      <c r="B247" s="71" t="s">
        <v>255</v>
      </c>
      <c r="C247" s="201">
        <f t="shared" si="23"/>
        <v>0</v>
      </c>
      <c r="D247" s="74"/>
      <c r="E247" s="74"/>
      <c r="F247" s="74"/>
      <c r="G247" s="211"/>
      <c r="H247" s="201">
        <f t="shared" si="24"/>
        <v>0</v>
      </c>
      <c r="I247" s="74"/>
      <c r="J247" s="74"/>
      <c r="K247" s="74"/>
      <c r="L247" s="158"/>
    </row>
    <row r="248" spans="1:12" x14ac:dyDescent="0.25">
      <c r="A248" s="44">
        <v>6292</v>
      </c>
      <c r="B248" s="71" t="s">
        <v>256</v>
      </c>
      <c r="C248" s="201">
        <f t="shared" si="23"/>
        <v>0</v>
      </c>
      <c r="D248" s="74"/>
      <c r="E248" s="74"/>
      <c r="F248" s="74"/>
      <c r="G248" s="211"/>
      <c r="H248" s="201">
        <f t="shared" si="24"/>
        <v>0</v>
      </c>
      <c r="I248" s="74"/>
      <c r="J248" s="74"/>
      <c r="K248" s="74"/>
      <c r="L248" s="158"/>
    </row>
    <row r="249" spans="1:12" ht="72" x14ac:dyDescent="0.25">
      <c r="A249" s="44">
        <v>6296</v>
      </c>
      <c r="B249" s="71" t="s">
        <v>257</v>
      </c>
      <c r="C249" s="201">
        <f t="shared" si="23"/>
        <v>0</v>
      </c>
      <c r="D249" s="74"/>
      <c r="E249" s="74"/>
      <c r="F249" s="74"/>
      <c r="G249" s="211"/>
      <c r="H249" s="201">
        <f t="shared" si="24"/>
        <v>0</v>
      </c>
      <c r="I249" s="74"/>
      <c r="J249" s="74"/>
      <c r="K249" s="74"/>
      <c r="L249" s="158"/>
    </row>
    <row r="250" spans="1:12" ht="39.75" customHeight="1" x14ac:dyDescent="0.25">
      <c r="A250" s="44">
        <v>6299</v>
      </c>
      <c r="B250" s="71" t="s">
        <v>258</v>
      </c>
      <c r="C250" s="201">
        <f t="shared" si="23"/>
        <v>0</v>
      </c>
      <c r="D250" s="74"/>
      <c r="E250" s="74"/>
      <c r="F250" s="74"/>
      <c r="G250" s="211"/>
      <c r="H250" s="201">
        <f t="shared" si="24"/>
        <v>0</v>
      </c>
      <c r="I250" s="74"/>
      <c r="J250" s="74"/>
      <c r="K250" s="74"/>
      <c r="L250" s="158"/>
    </row>
    <row r="251" spans="1:12" x14ac:dyDescent="0.25">
      <c r="A251" s="56">
        <v>6300</v>
      </c>
      <c r="B251" s="147" t="s">
        <v>259</v>
      </c>
      <c r="C251" s="184">
        <f t="shared" si="23"/>
        <v>0</v>
      </c>
      <c r="D251" s="63">
        <f>SUM(D252,D257,D258)</f>
        <v>0</v>
      </c>
      <c r="E251" s="63">
        <f t="shared" ref="E251:G251" si="28">SUM(E252,E257,E258)</f>
        <v>0</v>
      </c>
      <c r="F251" s="63">
        <f t="shared" si="28"/>
        <v>0</v>
      </c>
      <c r="G251" s="63">
        <f t="shared" si="28"/>
        <v>0</v>
      </c>
      <c r="H251" s="57">
        <f t="shared" si="24"/>
        <v>0</v>
      </c>
      <c r="I251" s="63">
        <f>SUM(I252,I257,I258)</f>
        <v>0</v>
      </c>
      <c r="J251" s="63">
        <f t="shared" ref="J251:L251" si="29">SUM(J252,J257,J258)</f>
        <v>0</v>
      </c>
      <c r="K251" s="63">
        <f t="shared" si="29"/>
        <v>0</v>
      </c>
      <c r="L251" s="172">
        <f t="shared" si="29"/>
        <v>0</v>
      </c>
    </row>
    <row r="252" spans="1:12" ht="24" x14ac:dyDescent="0.25">
      <c r="A252" s="168">
        <v>6320</v>
      </c>
      <c r="B252" s="65" t="s">
        <v>260</v>
      </c>
      <c r="C252" s="209">
        <f t="shared" si="23"/>
        <v>0</v>
      </c>
      <c r="D252" s="169">
        <f>SUM(D253:D256)</f>
        <v>0</v>
      </c>
      <c r="E252" s="169">
        <f>SUM(E253:E256)</f>
        <v>0</v>
      </c>
      <c r="F252" s="169">
        <f t="shared" ref="F252:G252" si="30">SUM(F253:F256)</f>
        <v>0</v>
      </c>
      <c r="G252" s="212">
        <f t="shared" si="30"/>
        <v>0</v>
      </c>
      <c r="H252" s="209">
        <f t="shared" si="24"/>
        <v>0</v>
      </c>
      <c r="I252" s="169">
        <f>SUM(I253:I256)</f>
        <v>0</v>
      </c>
      <c r="J252" s="169">
        <f t="shared" ref="J252:L252" si="31">SUM(J253:J256)</f>
        <v>0</v>
      </c>
      <c r="K252" s="169">
        <f t="shared" si="31"/>
        <v>0</v>
      </c>
      <c r="L252" s="213">
        <f t="shared" si="31"/>
        <v>0</v>
      </c>
    </row>
    <row r="253" spans="1:12" x14ac:dyDescent="0.25">
      <c r="A253" s="44">
        <v>6322</v>
      </c>
      <c r="B253" s="71" t="s">
        <v>261</v>
      </c>
      <c r="C253" s="201">
        <f t="shared" si="23"/>
        <v>0</v>
      </c>
      <c r="D253" s="74"/>
      <c r="E253" s="74"/>
      <c r="F253" s="74"/>
      <c r="G253" s="211"/>
      <c r="H253" s="201">
        <f t="shared" si="24"/>
        <v>0</v>
      </c>
      <c r="I253" s="74"/>
      <c r="J253" s="74"/>
      <c r="K253" s="74"/>
      <c r="L253" s="158"/>
    </row>
    <row r="254" spans="1:12" ht="24" x14ac:dyDescent="0.25">
      <c r="A254" s="44">
        <v>6323</v>
      </c>
      <c r="B254" s="71" t="s">
        <v>262</v>
      </c>
      <c r="C254" s="201">
        <f t="shared" si="23"/>
        <v>0</v>
      </c>
      <c r="D254" s="74"/>
      <c r="E254" s="74"/>
      <c r="F254" s="74"/>
      <c r="G254" s="211"/>
      <c r="H254" s="201">
        <f t="shared" si="24"/>
        <v>0</v>
      </c>
      <c r="I254" s="74"/>
      <c r="J254" s="74"/>
      <c r="K254" s="74"/>
      <c r="L254" s="158"/>
    </row>
    <row r="255" spans="1:12" ht="24" x14ac:dyDescent="0.25">
      <c r="A255" s="44">
        <v>6324</v>
      </c>
      <c r="B255" s="71" t="s">
        <v>263</v>
      </c>
      <c r="C255" s="201">
        <f t="shared" si="23"/>
        <v>0</v>
      </c>
      <c r="D255" s="74"/>
      <c r="E255" s="74"/>
      <c r="F255" s="74"/>
      <c r="G255" s="211"/>
      <c r="H255" s="201">
        <f t="shared" si="24"/>
        <v>0</v>
      </c>
      <c r="I255" s="74"/>
      <c r="J255" s="74"/>
      <c r="K255" s="74"/>
      <c r="L255" s="158"/>
    </row>
    <row r="256" spans="1:12" x14ac:dyDescent="0.25">
      <c r="A256" s="38">
        <v>6329</v>
      </c>
      <c r="B256" s="65" t="s">
        <v>264</v>
      </c>
      <c r="C256" s="205">
        <f t="shared" si="23"/>
        <v>0</v>
      </c>
      <c r="D256" s="68"/>
      <c r="E256" s="68"/>
      <c r="F256" s="68"/>
      <c r="G256" s="214"/>
      <c r="H256" s="205">
        <f t="shared" si="24"/>
        <v>0</v>
      </c>
      <c r="I256" s="68"/>
      <c r="J256" s="68"/>
      <c r="K256" s="68"/>
      <c r="L256" s="155"/>
    </row>
    <row r="257" spans="1:13" ht="24" x14ac:dyDescent="0.25">
      <c r="A257" s="215">
        <v>6330</v>
      </c>
      <c r="B257" s="216" t="s">
        <v>265</v>
      </c>
      <c r="C257" s="209">
        <f>SUM(D257:G257)</f>
        <v>0</v>
      </c>
      <c r="D257" s="189"/>
      <c r="E257" s="189"/>
      <c r="F257" s="189"/>
      <c r="G257" s="211"/>
      <c r="H257" s="209">
        <f>SUM(I257:L257)</f>
        <v>0</v>
      </c>
      <c r="I257" s="189"/>
      <c r="J257" s="189"/>
      <c r="K257" s="189"/>
      <c r="L257" s="191"/>
    </row>
    <row r="258" spans="1:13" x14ac:dyDescent="0.25">
      <c r="A258" s="159">
        <v>6360</v>
      </c>
      <c r="B258" s="71" t="s">
        <v>266</v>
      </c>
      <c r="C258" s="201">
        <f t="shared" si="23"/>
        <v>0</v>
      </c>
      <c r="D258" s="74"/>
      <c r="E258" s="74"/>
      <c r="F258" s="74"/>
      <c r="G258" s="157"/>
      <c r="H258" s="208">
        <f t="shared" si="24"/>
        <v>0</v>
      </c>
      <c r="I258" s="74"/>
      <c r="J258" s="74"/>
      <c r="K258" s="74"/>
      <c r="L258" s="158"/>
    </row>
    <row r="259" spans="1:13" ht="36" x14ac:dyDescent="0.25">
      <c r="A259" s="56">
        <v>6400</v>
      </c>
      <c r="B259" s="147" t="s">
        <v>267</v>
      </c>
      <c r="C259" s="184">
        <f>SUM(D259:G259)</f>
        <v>0</v>
      </c>
      <c r="D259" s="63">
        <f>SUM(D260,D264)</f>
        <v>0</v>
      </c>
      <c r="E259" s="63">
        <f t="shared" ref="E259:G259" si="32">SUM(E260,E264)</f>
        <v>0</v>
      </c>
      <c r="F259" s="63">
        <f t="shared" si="32"/>
        <v>0</v>
      </c>
      <c r="G259" s="63">
        <f t="shared" si="32"/>
        <v>0</v>
      </c>
      <c r="H259" s="57">
        <f>SUM(I259:L259)</f>
        <v>0</v>
      </c>
      <c r="I259" s="63">
        <f>SUM(I260,I264)</f>
        <v>0</v>
      </c>
      <c r="J259" s="63">
        <f t="shared" ref="J259:L259" si="33">SUM(J260,J264)</f>
        <v>0</v>
      </c>
      <c r="K259" s="63">
        <f t="shared" si="33"/>
        <v>0</v>
      </c>
      <c r="L259" s="172">
        <f t="shared" si="33"/>
        <v>0</v>
      </c>
    </row>
    <row r="260" spans="1:13" ht="24" x14ac:dyDescent="0.25">
      <c r="A260" s="168">
        <v>6410</v>
      </c>
      <c r="B260" s="65" t="s">
        <v>268</v>
      </c>
      <c r="C260" s="205">
        <f t="shared" si="23"/>
        <v>0</v>
      </c>
      <c r="D260" s="169">
        <f>SUM(D261:D263)</f>
        <v>0</v>
      </c>
      <c r="E260" s="169">
        <f t="shared" ref="E260:G260" si="34">SUM(E261:E263)</f>
        <v>0</v>
      </c>
      <c r="F260" s="169">
        <f t="shared" si="34"/>
        <v>0</v>
      </c>
      <c r="G260" s="217">
        <f t="shared" si="34"/>
        <v>0</v>
      </c>
      <c r="H260" s="205">
        <f t="shared" si="24"/>
        <v>0</v>
      </c>
      <c r="I260" s="169">
        <f>SUM(I261:I263)</f>
        <v>0</v>
      </c>
      <c r="J260" s="169">
        <f t="shared" ref="J260:L260" si="35">SUM(J261:J263)</f>
        <v>0</v>
      </c>
      <c r="K260" s="169">
        <f t="shared" si="35"/>
        <v>0</v>
      </c>
      <c r="L260" s="180">
        <f t="shared" si="35"/>
        <v>0</v>
      </c>
    </row>
    <row r="261" spans="1:13" x14ac:dyDescent="0.25">
      <c r="A261" s="44">
        <v>6411</v>
      </c>
      <c r="B261" s="174" t="s">
        <v>269</v>
      </c>
      <c r="C261" s="201">
        <f t="shared" si="23"/>
        <v>0</v>
      </c>
      <c r="D261" s="74"/>
      <c r="E261" s="74"/>
      <c r="F261" s="74"/>
      <c r="G261" s="157"/>
      <c r="H261" s="208">
        <f t="shared" si="24"/>
        <v>0</v>
      </c>
      <c r="I261" s="74"/>
      <c r="J261" s="74"/>
      <c r="K261" s="74"/>
      <c r="L261" s="158"/>
    </row>
    <row r="262" spans="1:13" ht="36" x14ac:dyDescent="0.25">
      <c r="A262" s="44">
        <v>6412</v>
      </c>
      <c r="B262" s="71" t="s">
        <v>270</v>
      </c>
      <c r="C262" s="201">
        <f t="shared" si="23"/>
        <v>0</v>
      </c>
      <c r="D262" s="74"/>
      <c r="E262" s="74"/>
      <c r="F262" s="74"/>
      <c r="G262" s="157"/>
      <c r="H262" s="208">
        <f t="shared" si="24"/>
        <v>0</v>
      </c>
      <c r="I262" s="74"/>
      <c r="J262" s="74"/>
      <c r="K262" s="74"/>
      <c r="L262" s="158"/>
    </row>
    <row r="263" spans="1:13" ht="36" x14ac:dyDescent="0.25">
      <c r="A263" s="44">
        <v>6419</v>
      </c>
      <c r="B263" s="71" t="s">
        <v>271</v>
      </c>
      <c r="C263" s="201">
        <f t="shared" si="23"/>
        <v>0</v>
      </c>
      <c r="D263" s="74"/>
      <c r="E263" s="74"/>
      <c r="F263" s="74"/>
      <c r="G263" s="157"/>
      <c r="H263" s="208">
        <f t="shared" si="24"/>
        <v>0</v>
      </c>
      <c r="I263" s="74"/>
      <c r="J263" s="74"/>
      <c r="K263" s="74"/>
      <c r="L263" s="158"/>
    </row>
    <row r="264" spans="1:13" ht="36" x14ac:dyDescent="0.25">
      <c r="A264" s="159">
        <v>6420</v>
      </c>
      <c r="B264" s="71" t="s">
        <v>272</v>
      </c>
      <c r="C264" s="201">
        <f t="shared" si="23"/>
        <v>0</v>
      </c>
      <c r="D264" s="160">
        <f>SUM(D265:D268)</f>
        <v>0</v>
      </c>
      <c r="E264" s="160">
        <f>SUM(E265:E268)</f>
        <v>0</v>
      </c>
      <c r="F264" s="160">
        <f>SUM(F265:F268)</f>
        <v>0</v>
      </c>
      <c r="G264" s="218">
        <f>SUM(G265:G268)</f>
        <v>0</v>
      </c>
      <c r="H264" s="201">
        <f>SUM(I264:L264)</f>
        <v>0</v>
      </c>
      <c r="I264" s="160">
        <f>SUM(I265:I268)</f>
        <v>0</v>
      </c>
      <c r="J264" s="160">
        <f>SUM(J265:J268)</f>
        <v>0</v>
      </c>
      <c r="K264" s="160">
        <f>SUM(K265:K268)</f>
        <v>0</v>
      </c>
      <c r="L264" s="176">
        <f>SUM(L265:L268)</f>
        <v>0</v>
      </c>
    </row>
    <row r="265" spans="1:13" x14ac:dyDescent="0.25">
      <c r="A265" s="44">
        <v>6421</v>
      </c>
      <c r="B265" s="71" t="s">
        <v>273</v>
      </c>
      <c r="C265" s="201">
        <f t="shared" ref="C265:C285" si="36">SUM(D265:G265)</f>
        <v>0</v>
      </c>
      <c r="D265" s="74"/>
      <c r="E265" s="74"/>
      <c r="F265" s="74"/>
      <c r="G265" s="157"/>
      <c r="H265" s="208">
        <f t="shared" ref="H265:H285" si="37">SUM(I265:L265)</f>
        <v>0</v>
      </c>
      <c r="I265" s="74"/>
      <c r="J265" s="74"/>
      <c r="K265" s="74"/>
      <c r="L265" s="158"/>
    </row>
    <row r="266" spans="1:13" x14ac:dyDescent="0.25">
      <c r="A266" s="44">
        <v>6422</v>
      </c>
      <c r="B266" s="71" t="s">
        <v>274</v>
      </c>
      <c r="C266" s="201">
        <f t="shared" si="36"/>
        <v>0</v>
      </c>
      <c r="D266" s="74"/>
      <c r="E266" s="74"/>
      <c r="F266" s="74"/>
      <c r="G266" s="157"/>
      <c r="H266" s="208">
        <f t="shared" si="37"/>
        <v>0</v>
      </c>
      <c r="I266" s="74"/>
      <c r="J266" s="74"/>
      <c r="K266" s="74"/>
      <c r="L266" s="158"/>
    </row>
    <row r="267" spans="1:13" ht="13.5" customHeight="1" x14ac:dyDescent="0.25">
      <c r="A267" s="44">
        <v>6423</v>
      </c>
      <c r="B267" s="71" t="s">
        <v>275</v>
      </c>
      <c r="C267" s="201">
        <f>SUM(D267:G267)</f>
        <v>0</v>
      </c>
      <c r="D267" s="74"/>
      <c r="E267" s="74"/>
      <c r="F267" s="74"/>
      <c r="G267" s="157"/>
      <c r="H267" s="208">
        <f>SUM(I267:L267)</f>
        <v>0</v>
      </c>
      <c r="I267" s="74"/>
      <c r="J267" s="74"/>
      <c r="K267" s="74"/>
      <c r="L267" s="158"/>
    </row>
    <row r="268" spans="1:13" ht="36" x14ac:dyDescent="0.25">
      <c r="A268" s="44">
        <v>6424</v>
      </c>
      <c r="B268" s="71" t="s">
        <v>276</v>
      </c>
      <c r="C268" s="201">
        <f>SUM(D268:G268)</f>
        <v>0</v>
      </c>
      <c r="D268" s="74"/>
      <c r="E268" s="74"/>
      <c r="F268" s="74"/>
      <c r="G268" s="157"/>
      <c r="H268" s="208">
        <f>SUM(I268:L268)</f>
        <v>0</v>
      </c>
      <c r="I268" s="74"/>
      <c r="J268" s="74"/>
      <c r="K268" s="74"/>
      <c r="L268" s="158"/>
      <c r="M268" s="225"/>
    </row>
    <row r="269" spans="1:13" ht="36" x14ac:dyDescent="0.25">
      <c r="A269" s="220">
        <v>7000</v>
      </c>
      <c r="B269" s="220" t="s">
        <v>277</v>
      </c>
      <c r="C269" s="221">
        <f t="shared" si="36"/>
        <v>0</v>
      </c>
      <c r="D269" s="222">
        <f>SUM(D270,D281)</f>
        <v>0</v>
      </c>
      <c r="E269" s="222">
        <f>SUM(E270,E281)</f>
        <v>0</v>
      </c>
      <c r="F269" s="222">
        <f>SUM(F270,F281)</f>
        <v>0</v>
      </c>
      <c r="G269" s="222">
        <f>SUM(G270,G281)</f>
        <v>0</v>
      </c>
      <c r="H269" s="223">
        <f t="shared" si="37"/>
        <v>0</v>
      </c>
      <c r="I269" s="222">
        <f>SUM(I270,I281)</f>
        <v>0</v>
      </c>
      <c r="J269" s="222">
        <f>SUM(J270,J281)</f>
        <v>0</v>
      </c>
      <c r="K269" s="222">
        <f>SUM(K270,K281)</f>
        <v>0</v>
      </c>
      <c r="L269" s="224">
        <f>SUM(L270,L281)</f>
        <v>0</v>
      </c>
    </row>
    <row r="270" spans="1:13" ht="24" x14ac:dyDescent="0.25">
      <c r="A270" s="56">
        <v>7200</v>
      </c>
      <c r="B270" s="147" t="s">
        <v>278</v>
      </c>
      <c r="C270" s="184">
        <f t="shared" si="36"/>
        <v>0</v>
      </c>
      <c r="D270" s="63">
        <f>SUM(D271,D272,D275,D276,D280)</f>
        <v>0</v>
      </c>
      <c r="E270" s="63">
        <f>SUM(E271,E272,E275,E276,E280)</f>
        <v>0</v>
      </c>
      <c r="F270" s="63">
        <f>SUM(F271,F272,F275,F276,F280)</f>
        <v>0</v>
      </c>
      <c r="G270" s="63">
        <f>SUM(G271,G272,G275,G276,G280)</f>
        <v>0</v>
      </c>
      <c r="H270" s="57">
        <f t="shared" si="37"/>
        <v>0</v>
      </c>
      <c r="I270" s="63">
        <f>SUM(I271,I272,I275,I276,I280)</f>
        <v>0</v>
      </c>
      <c r="J270" s="63">
        <f>SUM(J271,J272,J275,J276,J280)</f>
        <v>0</v>
      </c>
      <c r="K270" s="63">
        <f>SUM(K271,K272,K275,K276,K280)</f>
        <v>0</v>
      </c>
      <c r="L270" s="149">
        <f>SUM(L271,L272,L275,L276,L280)</f>
        <v>0</v>
      </c>
    </row>
    <row r="271" spans="1:13" ht="24" x14ac:dyDescent="0.25">
      <c r="A271" s="168">
        <v>7210</v>
      </c>
      <c r="B271" s="65" t="s">
        <v>279</v>
      </c>
      <c r="C271" s="205">
        <f t="shared" si="36"/>
        <v>0</v>
      </c>
      <c r="D271" s="68"/>
      <c r="E271" s="68"/>
      <c r="F271" s="68"/>
      <c r="G271" s="154"/>
      <c r="H271" s="66">
        <f t="shared" si="37"/>
        <v>0</v>
      </c>
      <c r="I271" s="68"/>
      <c r="J271" s="68"/>
      <c r="K271" s="68"/>
      <c r="L271" s="155"/>
    </row>
    <row r="272" spans="1:13" s="225" customFormat="1" ht="36" x14ac:dyDescent="0.25">
      <c r="A272" s="159">
        <v>7220</v>
      </c>
      <c r="B272" s="71" t="s">
        <v>280</v>
      </c>
      <c r="C272" s="201">
        <f>SUM(D272:G272)</f>
        <v>0</v>
      </c>
      <c r="D272" s="160">
        <f>SUM(D273:D274)</f>
        <v>0</v>
      </c>
      <c r="E272" s="160">
        <f>SUM(E273:E274)</f>
        <v>0</v>
      </c>
      <c r="F272" s="160">
        <f>SUM(F273:F274)</f>
        <v>0</v>
      </c>
      <c r="G272" s="160">
        <f>SUM(G273:G274)</f>
        <v>0</v>
      </c>
      <c r="H272" s="72">
        <f>SUM(I272:L272)</f>
        <v>0</v>
      </c>
      <c r="I272" s="160">
        <f>SUM(I273:I274)</f>
        <v>0</v>
      </c>
      <c r="J272" s="160">
        <f>SUM(J273:J274)</f>
        <v>0</v>
      </c>
      <c r="K272" s="160">
        <f>SUM(K273:K274)</f>
        <v>0</v>
      </c>
      <c r="L272" s="162">
        <f>SUM(L273:L274)</f>
        <v>0</v>
      </c>
    </row>
    <row r="273" spans="1:12" s="225" customFormat="1" ht="36" x14ac:dyDescent="0.25">
      <c r="A273" s="44">
        <v>7221</v>
      </c>
      <c r="B273" s="71" t="s">
        <v>281</v>
      </c>
      <c r="C273" s="201">
        <f t="shared" si="36"/>
        <v>0</v>
      </c>
      <c r="D273" s="74"/>
      <c r="E273" s="74"/>
      <c r="F273" s="74"/>
      <c r="G273" s="157"/>
      <c r="H273" s="72">
        <f t="shared" si="37"/>
        <v>0</v>
      </c>
      <c r="I273" s="74"/>
      <c r="J273" s="74"/>
      <c r="K273" s="74"/>
      <c r="L273" s="158"/>
    </row>
    <row r="274" spans="1:12" s="225" customFormat="1" ht="36" x14ac:dyDescent="0.25">
      <c r="A274" s="44">
        <v>7222</v>
      </c>
      <c r="B274" s="71" t="s">
        <v>282</v>
      </c>
      <c r="C274" s="201">
        <f t="shared" si="36"/>
        <v>0</v>
      </c>
      <c r="D274" s="74"/>
      <c r="E274" s="74"/>
      <c r="F274" s="74"/>
      <c r="G274" s="157"/>
      <c r="H274" s="72">
        <f t="shared" si="37"/>
        <v>0</v>
      </c>
      <c r="I274" s="74"/>
      <c r="J274" s="74"/>
      <c r="K274" s="74"/>
      <c r="L274" s="158"/>
    </row>
    <row r="275" spans="1:12" ht="24" x14ac:dyDescent="0.25">
      <c r="A275" s="159">
        <v>7230</v>
      </c>
      <c r="B275" s="71" t="s">
        <v>283</v>
      </c>
      <c r="C275" s="201">
        <f t="shared" si="36"/>
        <v>0</v>
      </c>
      <c r="D275" s="74"/>
      <c r="E275" s="74"/>
      <c r="F275" s="74"/>
      <c r="G275" s="157"/>
      <c r="H275" s="72">
        <f t="shared" si="37"/>
        <v>0</v>
      </c>
      <c r="I275" s="74"/>
      <c r="J275" s="74"/>
      <c r="K275" s="74"/>
      <c r="L275" s="158"/>
    </row>
    <row r="276" spans="1:12" ht="24" x14ac:dyDescent="0.25">
      <c r="A276" s="159">
        <v>7240</v>
      </c>
      <c r="B276" s="71" t="s">
        <v>284</v>
      </c>
      <c r="C276" s="201">
        <f t="shared" si="36"/>
        <v>0</v>
      </c>
      <c r="D276" s="160">
        <f>SUM(D277:D279)</f>
        <v>0</v>
      </c>
      <c r="E276" s="160">
        <f t="shared" ref="E276:G276" si="38">SUM(E277:E279)</f>
        <v>0</v>
      </c>
      <c r="F276" s="160">
        <f t="shared" si="38"/>
        <v>0</v>
      </c>
      <c r="G276" s="161">
        <f t="shared" si="38"/>
        <v>0</v>
      </c>
      <c r="H276" s="72">
        <f t="shared" si="37"/>
        <v>0</v>
      </c>
      <c r="I276" s="160">
        <f t="shared" ref="I276:L276" si="39">SUM(I277:I279)</f>
        <v>0</v>
      </c>
      <c r="J276" s="160">
        <f t="shared" si="39"/>
        <v>0</v>
      </c>
      <c r="K276" s="160">
        <f>SUM(K277:K279)</f>
        <v>0</v>
      </c>
      <c r="L276" s="162">
        <f t="shared" si="39"/>
        <v>0</v>
      </c>
    </row>
    <row r="277" spans="1:12" ht="48" x14ac:dyDescent="0.25">
      <c r="A277" s="44">
        <v>7245</v>
      </c>
      <c r="B277" s="71" t="s">
        <v>285</v>
      </c>
      <c r="C277" s="201">
        <f t="shared" si="36"/>
        <v>0</v>
      </c>
      <c r="D277" s="74"/>
      <c r="E277" s="74"/>
      <c r="F277" s="74"/>
      <c r="G277" s="157"/>
      <c r="H277" s="72">
        <f t="shared" si="37"/>
        <v>0</v>
      </c>
      <c r="I277" s="74"/>
      <c r="J277" s="74"/>
      <c r="K277" s="74"/>
      <c r="L277" s="158"/>
    </row>
    <row r="278" spans="1:12" ht="84.75" customHeight="1" x14ac:dyDescent="0.25">
      <c r="A278" s="44">
        <v>7246</v>
      </c>
      <c r="B278" s="71" t="s">
        <v>286</v>
      </c>
      <c r="C278" s="201">
        <f t="shared" si="36"/>
        <v>0</v>
      </c>
      <c r="D278" s="74"/>
      <c r="E278" s="74"/>
      <c r="F278" s="74"/>
      <c r="G278" s="157"/>
      <c r="H278" s="72">
        <f t="shared" si="37"/>
        <v>0</v>
      </c>
      <c r="I278" s="74"/>
      <c r="J278" s="74"/>
      <c r="K278" s="74"/>
      <c r="L278" s="158"/>
    </row>
    <row r="279" spans="1:12" ht="36" x14ac:dyDescent="0.25">
      <c r="A279" s="44">
        <v>7247</v>
      </c>
      <c r="B279" s="71" t="s">
        <v>287</v>
      </c>
      <c r="C279" s="201">
        <f t="shared" si="36"/>
        <v>0</v>
      </c>
      <c r="D279" s="74"/>
      <c r="E279" s="74"/>
      <c r="F279" s="74"/>
      <c r="G279" s="157"/>
      <c r="H279" s="72">
        <f t="shared" si="37"/>
        <v>0</v>
      </c>
      <c r="I279" s="74"/>
      <c r="J279" s="74"/>
      <c r="K279" s="74"/>
      <c r="L279" s="158"/>
    </row>
    <row r="280" spans="1:12" ht="24" x14ac:dyDescent="0.25">
      <c r="A280" s="168">
        <v>7260</v>
      </c>
      <c r="B280" s="65" t="s">
        <v>288</v>
      </c>
      <c r="C280" s="205">
        <f t="shared" si="36"/>
        <v>0</v>
      </c>
      <c r="D280" s="68"/>
      <c r="E280" s="68"/>
      <c r="F280" s="68"/>
      <c r="G280" s="154"/>
      <c r="H280" s="66">
        <f t="shared" si="37"/>
        <v>0</v>
      </c>
      <c r="I280" s="68"/>
      <c r="J280" s="68"/>
      <c r="K280" s="68"/>
      <c r="L280" s="155"/>
    </row>
    <row r="281" spans="1:12" x14ac:dyDescent="0.25">
      <c r="A281" s="108">
        <v>7700</v>
      </c>
      <c r="B281" s="85" t="s">
        <v>289</v>
      </c>
      <c r="C281" s="86">
        <f t="shared" si="36"/>
        <v>0</v>
      </c>
      <c r="D281" s="226">
        <f>D282</f>
        <v>0</v>
      </c>
      <c r="E281" s="226">
        <f t="shared" ref="E281:G281" si="40">E282</f>
        <v>0</v>
      </c>
      <c r="F281" s="226">
        <f t="shared" si="40"/>
        <v>0</v>
      </c>
      <c r="G281" s="227">
        <f t="shared" si="40"/>
        <v>0</v>
      </c>
      <c r="H281" s="86">
        <f t="shared" si="37"/>
        <v>0</v>
      </c>
      <c r="I281" s="226">
        <f t="shared" ref="I281:L281" si="41">I282</f>
        <v>0</v>
      </c>
      <c r="J281" s="226">
        <f t="shared" si="41"/>
        <v>0</v>
      </c>
      <c r="K281" s="226">
        <f t="shared" si="41"/>
        <v>0</v>
      </c>
      <c r="L281" s="228">
        <f t="shared" si="41"/>
        <v>0</v>
      </c>
    </row>
    <row r="282" spans="1:12" x14ac:dyDescent="0.25">
      <c r="A282" s="150">
        <v>7720</v>
      </c>
      <c r="B282" s="65" t="s">
        <v>290</v>
      </c>
      <c r="C282" s="79">
        <f t="shared" si="36"/>
        <v>0</v>
      </c>
      <c r="D282" s="81"/>
      <c r="E282" s="81"/>
      <c r="F282" s="81"/>
      <c r="G282" s="229"/>
      <c r="H282" s="79">
        <f t="shared" si="37"/>
        <v>0</v>
      </c>
      <c r="I282" s="81"/>
      <c r="J282" s="81"/>
      <c r="K282" s="81"/>
      <c r="L282" s="230"/>
    </row>
    <row r="283" spans="1:12" x14ac:dyDescent="0.25">
      <c r="A283" s="174"/>
      <c r="B283" s="71" t="s">
        <v>291</v>
      </c>
      <c r="C283" s="201">
        <f t="shared" si="36"/>
        <v>0</v>
      </c>
      <c r="D283" s="160">
        <f>SUM(D284:D285)</f>
        <v>0</v>
      </c>
      <c r="E283" s="160">
        <f>SUM(E284:E285)</f>
        <v>0</v>
      </c>
      <c r="F283" s="160">
        <f>SUM(F284:F285)</f>
        <v>0</v>
      </c>
      <c r="G283" s="161">
        <f>SUM(G284:G285)</f>
        <v>0</v>
      </c>
      <c r="H283" s="72">
        <f t="shared" si="37"/>
        <v>0</v>
      </c>
      <c r="I283" s="160">
        <f>SUM(I284:I285)</f>
        <v>0</v>
      </c>
      <c r="J283" s="160">
        <f>SUM(J284:J285)</f>
        <v>0</v>
      </c>
      <c r="K283" s="160">
        <f>SUM(K284:K285)</f>
        <v>0</v>
      </c>
      <c r="L283" s="162">
        <f>SUM(L284:L285)</f>
        <v>0</v>
      </c>
    </row>
    <row r="284" spans="1:12" x14ac:dyDescent="0.25">
      <c r="A284" s="174" t="s">
        <v>292</v>
      </c>
      <c r="B284" s="44" t="s">
        <v>293</v>
      </c>
      <c r="C284" s="201">
        <f t="shared" si="36"/>
        <v>0</v>
      </c>
      <c r="D284" s="74"/>
      <c r="E284" s="74"/>
      <c r="F284" s="74"/>
      <c r="G284" s="157"/>
      <c r="H284" s="72">
        <f t="shared" si="37"/>
        <v>0</v>
      </c>
      <c r="I284" s="74"/>
      <c r="J284" s="74"/>
      <c r="K284" s="74"/>
      <c r="L284" s="158"/>
    </row>
    <row r="285" spans="1:12" ht="24" x14ac:dyDescent="0.25">
      <c r="A285" s="174" t="s">
        <v>294</v>
      </c>
      <c r="B285" s="231" t="s">
        <v>295</v>
      </c>
      <c r="C285" s="205">
        <f t="shared" si="36"/>
        <v>0</v>
      </c>
      <c r="D285" s="68"/>
      <c r="E285" s="68"/>
      <c r="F285" s="68"/>
      <c r="G285" s="154"/>
      <c r="H285" s="66">
        <f t="shared" si="37"/>
        <v>0</v>
      </c>
      <c r="I285" s="68"/>
      <c r="J285" s="68"/>
      <c r="K285" s="68"/>
      <c r="L285" s="155"/>
    </row>
    <row r="286" spans="1:12" ht="12.75" thickBot="1" x14ac:dyDescent="0.3">
      <c r="A286" s="232"/>
      <c r="B286" s="232" t="s">
        <v>296</v>
      </c>
      <c r="C286" s="233">
        <f t="shared" ref="C286:L286" si="42">SUM(C283,C269,C230,C195,C187,C173,C75,C53)</f>
        <v>379634</v>
      </c>
      <c r="D286" s="233">
        <f t="shared" si="42"/>
        <v>344620</v>
      </c>
      <c r="E286" s="233">
        <f t="shared" si="42"/>
        <v>32832</v>
      </c>
      <c r="F286" s="233">
        <f t="shared" si="42"/>
        <v>2182</v>
      </c>
      <c r="G286" s="234">
        <f t="shared" si="42"/>
        <v>0</v>
      </c>
      <c r="H286" s="235">
        <f t="shared" si="42"/>
        <v>396099</v>
      </c>
      <c r="I286" s="233">
        <f t="shared" si="42"/>
        <v>361130</v>
      </c>
      <c r="J286" s="233">
        <f t="shared" si="42"/>
        <v>32968</v>
      </c>
      <c r="K286" s="233">
        <f t="shared" si="42"/>
        <v>2001</v>
      </c>
      <c r="L286" s="236">
        <f t="shared" si="42"/>
        <v>0</v>
      </c>
    </row>
    <row r="287" spans="1:12" s="24" customFormat="1" ht="13.5" thickTop="1" thickBot="1" x14ac:dyDescent="0.3">
      <c r="A287" s="601" t="s">
        <v>297</v>
      </c>
      <c r="B287" s="602"/>
      <c r="C287" s="237">
        <f>SUM(D287:G287)</f>
        <v>0</v>
      </c>
      <c r="D287" s="238">
        <f>SUM(D24,D25,D41)-D51</f>
        <v>0</v>
      </c>
      <c r="E287" s="238">
        <f>SUM(E24,E25,E41)-E51</f>
        <v>0</v>
      </c>
      <c r="F287" s="238">
        <f>(F26+F43)-F51</f>
        <v>0</v>
      </c>
      <c r="G287" s="239">
        <f>G45-G51</f>
        <v>0</v>
      </c>
      <c r="H287" s="237">
        <f>SUM(I287:L287)</f>
        <v>0</v>
      </c>
      <c r="I287" s="238">
        <f>SUM(I24,I25,I41)-I51</f>
        <v>0</v>
      </c>
      <c r="J287" s="238">
        <f>SUM(J24,J25,J41)-J51</f>
        <v>0</v>
      </c>
      <c r="K287" s="238">
        <f>(K26+K43)-K51</f>
        <v>0</v>
      </c>
      <c r="L287" s="240">
        <f>L45-L51</f>
        <v>0</v>
      </c>
    </row>
    <row r="288" spans="1:12" s="24" customFormat="1" ht="12.75" thickTop="1" x14ac:dyDescent="0.25">
      <c r="A288" s="620" t="s">
        <v>298</v>
      </c>
      <c r="B288" s="621"/>
      <c r="C288" s="241">
        <f t="shared" ref="C288:L288" si="43">SUM(C289,C290)-C297+C298</f>
        <v>0</v>
      </c>
      <c r="D288" s="242">
        <f t="shared" si="43"/>
        <v>0</v>
      </c>
      <c r="E288" s="242">
        <f t="shared" si="43"/>
        <v>0</v>
      </c>
      <c r="F288" s="242">
        <f t="shared" si="43"/>
        <v>0</v>
      </c>
      <c r="G288" s="243">
        <f t="shared" si="43"/>
        <v>0</v>
      </c>
      <c r="H288" s="244">
        <f t="shared" si="43"/>
        <v>0</v>
      </c>
      <c r="I288" s="242">
        <f t="shared" si="43"/>
        <v>0</v>
      </c>
      <c r="J288" s="242">
        <f t="shared" si="43"/>
        <v>0</v>
      </c>
      <c r="K288" s="242">
        <f t="shared" si="43"/>
        <v>0</v>
      </c>
      <c r="L288" s="245">
        <f t="shared" si="43"/>
        <v>0</v>
      </c>
    </row>
    <row r="289" spans="1:12" s="24" customFormat="1" ht="12.75" thickBot="1" x14ac:dyDescent="0.3">
      <c r="A289" s="126" t="s">
        <v>299</v>
      </c>
      <c r="B289" s="126" t="s">
        <v>300</v>
      </c>
      <c r="C289" s="246">
        <f t="shared" ref="C289:L289" si="44">C21-C283</f>
        <v>0</v>
      </c>
      <c r="D289" s="128">
        <f t="shared" si="44"/>
        <v>0</v>
      </c>
      <c r="E289" s="128">
        <f t="shared" si="44"/>
        <v>0</v>
      </c>
      <c r="F289" s="128">
        <f t="shared" si="44"/>
        <v>0</v>
      </c>
      <c r="G289" s="129">
        <f t="shared" si="44"/>
        <v>0</v>
      </c>
      <c r="H289" s="247">
        <f t="shared" si="44"/>
        <v>0</v>
      </c>
      <c r="I289" s="128">
        <f t="shared" si="44"/>
        <v>0</v>
      </c>
      <c r="J289" s="128">
        <f t="shared" si="44"/>
        <v>0</v>
      </c>
      <c r="K289" s="128">
        <f t="shared" si="44"/>
        <v>0</v>
      </c>
      <c r="L289" s="130">
        <f t="shared" si="44"/>
        <v>0</v>
      </c>
    </row>
    <row r="290" spans="1:12" s="24" customFormat="1" ht="12.75" thickTop="1" x14ac:dyDescent="0.25">
      <c r="A290" s="248" t="s">
        <v>301</v>
      </c>
      <c r="B290" s="248" t="s">
        <v>302</v>
      </c>
      <c r="C290" s="241">
        <f t="shared" ref="C290:L290" si="45">SUM(C291,C293,C295)-SUM(C292,C294,C296)</f>
        <v>0</v>
      </c>
      <c r="D290" s="242">
        <f t="shared" si="45"/>
        <v>0</v>
      </c>
      <c r="E290" s="242">
        <f t="shared" si="45"/>
        <v>0</v>
      </c>
      <c r="F290" s="242">
        <f t="shared" si="45"/>
        <v>0</v>
      </c>
      <c r="G290" s="249">
        <f t="shared" si="45"/>
        <v>0</v>
      </c>
      <c r="H290" s="244">
        <f t="shared" si="45"/>
        <v>0</v>
      </c>
      <c r="I290" s="242">
        <f t="shared" si="45"/>
        <v>0</v>
      </c>
      <c r="J290" s="242">
        <f t="shared" si="45"/>
        <v>0</v>
      </c>
      <c r="K290" s="242">
        <f t="shared" si="45"/>
        <v>0</v>
      </c>
      <c r="L290" s="245">
        <f t="shared" si="45"/>
        <v>0</v>
      </c>
    </row>
    <row r="291" spans="1:12" x14ac:dyDescent="0.25">
      <c r="A291" s="250" t="s">
        <v>303</v>
      </c>
      <c r="B291" s="116" t="s">
        <v>304</v>
      </c>
      <c r="C291" s="79">
        <f t="shared" ref="C291:C296" si="46">SUM(D291:G291)</f>
        <v>0</v>
      </c>
      <c r="D291" s="81"/>
      <c r="E291" s="81"/>
      <c r="F291" s="81"/>
      <c r="G291" s="229"/>
      <c r="H291" s="79">
        <f t="shared" ref="H291:H296" si="47">SUM(I291:L291)</f>
        <v>0</v>
      </c>
      <c r="I291" s="81"/>
      <c r="J291" s="81"/>
      <c r="K291" s="81"/>
      <c r="L291" s="230"/>
    </row>
    <row r="292" spans="1:12" ht="24" x14ac:dyDescent="0.25">
      <c r="A292" s="174" t="s">
        <v>305</v>
      </c>
      <c r="B292" s="43" t="s">
        <v>306</v>
      </c>
      <c r="C292" s="72">
        <f t="shared" si="46"/>
        <v>0</v>
      </c>
      <c r="D292" s="74"/>
      <c r="E292" s="74"/>
      <c r="F292" s="74"/>
      <c r="G292" s="157"/>
      <c r="H292" s="72">
        <f t="shared" si="47"/>
        <v>0</v>
      </c>
      <c r="I292" s="74"/>
      <c r="J292" s="74"/>
      <c r="K292" s="74"/>
      <c r="L292" s="158"/>
    </row>
    <row r="293" spans="1:12" x14ac:dyDescent="0.25">
      <c r="A293" s="174" t="s">
        <v>307</v>
      </c>
      <c r="B293" s="43" t="s">
        <v>308</v>
      </c>
      <c r="C293" s="72">
        <f t="shared" si="46"/>
        <v>0</v>
      </c>
      <c r="D293" s="74"/>
      <c r="E293" s="74"/>
      <c r="F293" s="74"/>
      <c r="G293" s="157"/>
      <c r="H293" s="72">
        <f t="shared" si="47"/>
        <v>0</v>
      </c>
      <c r="I293" s="74"/>
      <c r="J293" s="74"/>
      <c r="K293" s="74"/>
      <c r="L293" s="158"/>
    </row>
    <row r="294" spans="1:12" ht="24" x14ac:dyDescent="0.25">
      <c r="A294" s="174" t="s">
        <v>309</v>
      </c>
      <c r="B294" s="43" t="s">
        <v>310</v>
      </c>
      <c r="C294" s="72">
        <f t="shared" si="46"/>
        <v>0</v>
      </c>
      <c r="D294" s="74"/>
      <c r="E294" s="74"/>
      <c r="F294" s="74"/>
      <c r="G294" s="157"/>
      <c r="H294" s="72">
        <f t="shared" si="47"/>
        <v>0</v>
      </c>
      <c r="I294" s="74"/>
      <c r="J294" s="74"/>
      <c r="K294" s="74"/>
      <c r="L294" s="158"/>
    </row>
    <row r="295" spans="1:12" x14ac:dyDescent="0.25">
      <c r="A295" s="174" t="s">
        <v>311</v>
      </c>
      <c r="B295" s="43" t="s">
        <v>312</v>
      </c>
      <c r="C295" s="72">
        <f t="shared" si="46"/>
        <v>0</v>
      </c>
      <c r="D295" s="74"/>
      <c r="E295" s="74"/>
      <c r="F295" s="74"/>
      <c r="G295" s="157"/>
      <c r="H295" s="72">
        <f t="shared" si="47"/>
        <v>0</v>
      </c>
      <c r="I295" s="74"/>
      <c r="J295" s="74"/>
      <c r="K295" s="74"/>
      <c r="L295" s="158"/>
    </row>
    <row r="296" spans="1:12" ht="24.75" thickBot="1" x14ac:dyDescent="0.3">
      <c r="A296" s="251" t="s">
        <v>313</v>
      </c>
      <c r="B296" s="252" t="s">
        <v>314</v>
      </c>
      <c r="C296" s="185">
        <f t="shared" si="46"/>
        <v>0</v>
      </c>
      <c r="D296" s="189"/>
      <c r="E296" s="189"/>
      <c r="F296" s="189"/>
      <c r="G296" s="253"/>
      <c r="H296" s="185">
        <f t="shared" si="47"/>
        <v>0</v>
      </c>
      <c r="I296" s="189"/>
      <c r="J296" s="189"/>
      <c r="K296" s="189"/>
      <c r="L296" s="191"/>
    </row>
    <row r="297" spans="1:12" s="24" customFormat="1" ht="13.5" thickTop="1" thickBot="1" x14ac:dyDescent="0.3">
      <c r="A297" s="254" t="s">
        <v>315</v>
      </c>
      <c r="B297" s="254" t="s">
        <v>316</v>
      </c>
      <c r="C297" s="255">
        <f>SUM(D297:G297)</f>
        <v>0</v>
      </c>
      <c r="D297" s="256"/>
      <c r="E297" s="256"/>
      <c r="F297" s="256"/>
      <c r="G297" s="257"/>
      <c r="H297" s="255">
        <f>SUM(I297:L297)</f>
        <v>0</v>
      </c>
      <c r="I297" s="256"/>
      <c r="J297" s="256"/>
      <c r="K297" s="256"/>
      <c r="L297" s="258"/>
    </row>
    <row r="298" spans="1:12" s="24" customFormat="1" ht="48.75" thickTop="1" x14ac:dyDescent="0.25">
      <c r="A298" s="248" t="s">
        <v>317</v>
      </c>
      <c r="B298" s="259" t="s">
        <v>318</v>
      </c>
      <c r="C298" s="260">
        <f>SUM(D298:G298)</f>
        <v>0</v>
      </c>
      <c r="D298" s="177"/>
      <c r="E298" s="177"/>
      <c r="F298" s="177"/>
      <c r="G298" s="178"/>
      <c r="H298" s="260">
        <f>SUM(I298:L298)</f>
        <v>0</v>
      </c>
      <c r="I298" s="177"/>
      <c r="J298" s="177"/>
      <c r="K298" s="177"/>
      <c r="L298" s="179"/>
    </row>
    <row r="299" spans="1:12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</row>
    <row r="300" spans="1:12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</row>
    <row r="301" spans="1:12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</row>
    <row r="302" spans="1:12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</row>
    <row r="303" spans="1:12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</row>
    <row r="304" spans="1:12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</row>
    <row r="305" spans="1:12" x14ac:dyDescent="0.2">
      <c r="A305" s="1"/>
      <c r="B305" s="1"/>
      <c r="C305" s="261"/>
      <c r="D305" s="1"/>
      <c r="E305" s="1"/>
      <c r="F305" s="1"/>
      <c r="G305" s="1"/>
      <c r="H305" s="1"/>
      <c r="I305" s="1"/>
      <c r="J305" s="1"/>
      <c r="K305" s="1"/>
      <c r="L305" s="1"/>
    </row>
    <row r="306" spans="1:12" x14ac:dyDescent="0.2">
      <c r="A306" s="1"/>
      <c r="B306" s="1"/>
      <c r="C306" s="261"/>
      <c r="D306" s="1"/>
      <c r="E306" s="1"/>
      <c r="F306" s="1"/>
      <c r="G306" s="1"/>
      <c r="H306" s="1"/>
      <c r="I306" s="1"/>
      <c r="J306" s="1"/>
      <c r="K306" s="1"/>
      <c r="L306" s="1"/>
    </row>
    <row r="307" spans="1:12" x14ac:dyDescent="0.2">
      <c r="A307" s="1"/>
      <c r="B307" s="1"/>
      <c r="C307" s="261"/>
      <c r="D307" s="1"/>
      <c r="E307" s="1"/>
      <c r="F307" s="1"/>
      <c r="G307" s="1"/>
      <c r="H307" s="1"/>
      <c r="I307" s="1"/>
      <c r="J307" s="1"/>
      <c r="K307" s="1"/>
      <c r="L307" s="1"/>
    </row>
    <row r="308" spans="1:12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</row>
    <row r="309" spans="1:12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</row>
    <row r="310" spans="1:12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</row>
    <row r="311" spans="1:12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</row>
    <row r="312" spans="1:12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</row>
    <row r="313" spans="1:12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</row>
    <row r="314" spans="1:12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</row>
    <row r="315" spans="1:12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</row>
    <row r="316" spans="1:12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</row>
  </sheetData>
  <sheetProtection formatCells="0" formatColumns="0" formatRows="0"/>
  <autoFilter ref="A18:L298"/>
  <mergeCells count="29">
    <mergeCell ref="A288:B288"/>
    <mergeCell ref="H16:H17"/>
    <mergeCell ref="I16:I17"/>
    <mergeCell ref="J16:J17"/>
    <mergeCell ref="K16:K17"/>
    <mergeCell ref="L16:L17"/>
    <mergeCell ref="A287:B287"/>
    <mergeCell ref="C13:L13"/>
    <mergeCell ref="A15:A17"/>
    <mergeCell ref="B15:B17"/>
    <mergeCell ref="C15:G15"/>
    <mergeCell ref="H15:L15"/>
    <mergeCell ref="C16:C17"/>
    <mergeCell ref="D16:D17"/>
    <mergeCell ref="E16:E17"/>
    <mergeCell ref="F16:F17"/>
    <mergeCell ref="G16:G17"/>
    <mergeCell ref="C12:L12"/>
    <mergeCell ref="A1:L1"/>
    <mergeCell ref="A2:L2"/>
    <mergeCell ref="C3:L3"/>
    <mergeCell ref="C4:L4"/>
    <mergeCell ref="C5:L5"/>
    <mergeCell ref="C6:L6"/>
    <mergeCell ref="C7:L7"/>
    <mergeCell ref="C8:L8"/>
    <mergeCell ref="C9:L9"/>
    <mergeCell ref="C10:L10"/>
    <mergeCell ref="C11:L11"/>
  </mergeCells>
  <pageMargins left="0.78740157480314965" right="0.39370078740157483" top="0.39370078740157483" bottom="0.39370078740157483" header="0.23622047244094491" footer="0.19685039370078741"/>
  <pageSetup paperSize="9" scale="70" orientation="portrait" r:id="rId1"/>
  <headerFooter>
    <oddHeader xml:space="preserve">&amp;C                               </oddHeader>
    <oddFooter>&amp;L&amp;D, &amp;T&amp;R&amp;"Times New Roman,Regular"&amp;10&amp;P (&amp;N)</oddFooter>
  </headerFooter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M314"/>
  <sheetViews>
    <sheetView showGridLines="0" tabSelected="1" view="pageLayout" zoomScaleNormal="100" workbookViewId="0">
      <selection activeCell="C11" sqref="C11:L11"/>
    </sheetView>
  </sheetViews>
  <sheetFormatPr defaultRowHeight="12" x14ac:dyDescent="0.25"/>
  <cols>
    <col min="1" max="1" width="10.85546875" style="262" customWidth="1"/>
    <col min="2" max="2" width="28" style="262" customWidth="1"/>
    <col min="3" max="3" width="9.7109375" style="262" customWidth="1"/>
    <col min="4" max="4" width="9.5703125" style="262" customWidth="1"/>
    <col min="5" max="6" width="8.7109375" style="262" customWidth="1"/>
    <col min="7" max="7" width="8.28515625" style="262" customWidth="1"/>
    <col min="8" max="11" width="8.7109375" style="262" customWidth="1"/>
    <col min="12" max="12" width="7.5703125" style="262" customWidth="1"/>
    <col min="13" max="16" width="0" style="1" hidden="1" customWidth="1"/>
    <col min="17" max="16384" width="9.140625" style="1"/>
  </cols>
  <sheetData>
    <row r="1" spans="1:12" x14ac:dyDescent="0.25">
      <c r="A1" s="591" t="s">
        <v>456</v>
      </c>
      <c r="B1" s="591"/>
      <c r="C1" s="591"/>
      <c r="D1" s="591"/>
      <c r="E1" s="591"/>
      <c r="F1" s="591"/>
      <c r="G1" s="591"/>
      <c r="H1" s="591"/>
      <c r="I1" s="591"/>
      <c r="J1" s="591"/>
      <c r="K1" s="591"/>
      <c r="L1" s="591"/>
    </row>
    <row r="2" spans="1:12" ht="35.25" customHeight="1" x14ac:dyDescent="0.25">
      <c r="A2" s="592" t="s">
        <v>1</v>
      </c>
      <c r="B2" s="593"/>
      <c r="C2" s="593"/>
      <c r="D2" s="593"/>
      <c r="E2" s="593"/>
      <c r="F2" s="593"/>
      <c r="G2" s="593"/>
      <c r="H2" s="593"/>
      <c r="I2" s="593"/>
      <c r="J2" s="593"/>
      <c r="K2" s="593"/>
      <c r="L2" s="594"/>
    </row>
    <row r="3" spans="1:12" ht="12.75" customHeight="1" x14ac:dyDescent="0.25">
      <c r="A3" s="2" t="s">
        <v>2</v>
      </c>
      <c r="B3" s="3"/>
      <c r="C3" s="595" t="s">
        <v>671</v>
      </c>
      <c r="D3" s="595"/>
      <c r="E3" s="595"/>
      <c r="F3" s="595"/>
      <c r="G3" s="595"/>
      <c r="H3" s="595"/>
      <c r="I3" s="595"/>
      <c r="J3" s="595"/>
      <c r="K3" s="595"/>
      <c r="L3" s="596"/>
    </row>
    <row r="4" spans="1:12" ht="12.75" customHeight="1" x14ac:dyDescent="0.25">
      <c r="A4" s="2" t="s">
        <v>4</v>
      </c>
      <c r="B4" s="3"/>
      <c r="C4" s="595" t="s">
        <v>457</v>
      </c>
      <c r="D4" s="595"/>
      <c r="E4" s="595"/>
      <c r="F4" s="595"/>
      <c r="G4" s="595"/>
      <c r="H4" s="595"/>
      <c r="I4" s="595"/>
      <c r="J4" s="595"/>
      <c r="K4" s="595"/>
      <c r="L4" s="596"/>
    </row>
    <row r="5" spans="1:12" ht="12.75" customHeight="1" x14ac:dyDescent="0.25">
      <c r="A5" s="4" t="s">
        <v>6</v>
      </c>
      <c r="B5" s="5"/>
      <c r="C5" s="589" t="s">
        <v>458</v>
      </c>
      <c r="D5" s="589"/>
      <c r="E5" s="589"/>
      <c r="F5" s="589"/>
      <c r="G5" s="589"/>
      <c r="H5" s="589"/>
      <c r="I5" s="589"/>
      <c r="J5" s="589"/>
      <c r="K5" s="589"/>
      <c r="L5" s="590"/>
    </row>
    <row r="6" spans="1:12" ht="12.75" customHeight="1" x14ac:dyDescent="0.25">
      <c r="A6" s="4" t="s">
        <v>8</v>
      </c>
      <c r="B6" s="5"/>
      <c r="C6" s="589" t="s">
        <v>344</v>
      </c>
      <c r="D6" s="589"/>
      <c r="E6" s="589"/>
      <c r="F6" s="589"/>
      <c r="G6" s="589"/>
      <c r="H6" s="589"/>
      <c r="I6" s="589"/>
      <c r="J6" s="589"/>
      <c r="K6" s="589"/>
      <c r="L6" s="590"/>
    </row>
    <row r="7" spans="1:12" ht="12" customHeight="1" x14ac:dyDescent="0.25">
      <c r="A7" s="4" t="s">
        <v>10</v>
      </c>
      <c r="B7" s="5"/>
      <c r="C7" s="595" t="s">
        <v>345</v>
      </c>
      <c r="D7" s="595"/>
      <c r="E7" s="595"/>
      <c r="F7" s="595"/>
      <c r="G7" s="595"/>
      <c r="H7" s="595"/>
      <c r="I7" s="595"/>
      <c r="J7" s="595"/>
      <c r="K7" s="595"/>
      <c r="L7" s="596"/>
    </row>
    <row r="8" spans="1:12" ht="12.75" customHeight="1" x14ac:dyDescent="0.25">
      <c r="A8" s="6" t="s">
        <v>12</v>
      </c>
      <c r="B8" s="5"/>
      <c r="C8" s="597"/>
      <c r="D8" s="597"/>
      <c r="E8" s="597"/>
      <c r="F8" s="597"/>
      <c r="G8" s="597"/>
      <c r="H8" s="597"/>
      <c r="I8" s="597"/>
      <c r="J8" s="597"/>
      <c r="K8" s="597"/>
      <c r="L8" s="598"/>
    </row>
    <row r="9" spans="1:12" ht="12.75" customHeight="1" x14ac:dyDescent="0.25">
      <c r="A9" s="4"/>
      <c r="B9" s="5" t="s">
        <v>13</v>
      </c>
      <c r="C9" s="589" t="s">
        <v>459</v>
      </c>
      <c r="D9" s="589"/>
      <c r="E9" s="589"/>
      <c r="F9" s="589"/>
      <c r="G9" s="589"/>
      <c r="H9" s="589"/>
      <c r="I9" s="589"/>
      <c r="J9" s="589"/>
      <c r="K9" s="589"/>
      <c r="L9" s="590"/>
    </row>
    <row r="10" spans="1:12" ht="12.75" customHeight="1" x14ac:dyDescent="0.25">
      <c r="A10" s="4"/>
      <c r="B10" s="5" t="s">
        <v>15</v>
      </c>
      <c r="C10" s="589" t="s">
        <v>460</v>
      </c>
      <c r="D10" s="589"/>
      <c r="E10" s="589"/>
      <c r="F10" s="589"/>
      <c r="G10" s="589"/>
      <c r="H10" s="589"/>
      <c r="I10" s="589"/>
      <c r="J10" s="589"/>
      <c r="K10" s="589"/>
      <c r="L10" s="590"/>
    </row>
    <row r="11" spans="1:12" ht="12.75" customHeight="1" x14ac:dyDescent="0.25">
      <c r="A11" s="4"/>
      <c r="B11" s="5" t="s">
        <v>16</v>
      </c>
      <c r="C11" s="589"/>
      <c r="D11" s="589"/>
      <c r="E11" s="589"/>
      <c r="F11" s="589"/>
      <c r="G11" s="589"/>
      <c r="H11" s="589"/>
      <c r="I11" s="589"/>
      <c r="J11" s="589"/>
      <c r="K11" s="589"/>
      <c r="L11" s="590"/>
    </row>
    <row r="12" spans="1:12" ht="12.75" customHeight="1" x14ac:dyDescent="0.25">
      <c r="A12" s="4"/>
      <c r="B12" s="5" t="s">
        <v>17</v>
      </c>
      <c r="C12" s="589" t="s">
        <v>461</v>
      </c>
      <c r="D12" s="589"/>
      <c r="E12" s="589"/>
      <c r="F12" s="589"/>
      <c r="G12" s="589"/>
      <c r="H12" s="589"/>
      <c r="I12" s="589"/>
      <c r="J12" s="589"/>
      <c r="K12" s="589"/>
      <c r="L12" s="590"/>
    </row>
    <row r="13" spans="1:12" ht="12.75" customHeight="1" x14ac:dyDescent="0.25">
      <c r="A13" s="4"/>
      <c r="B13" s="5" t="s">
        <v>18</v>
      </c>
      <c r="C13" s="589" t="s">
        <v>462</v>
      </c>
      <c r="D13" s="589"/>
      <c r="E13" s="589"/>
      <c r="F13" s="589"/>
      <c r="G13" s="589"/>
      <c r="H13" s="589"/>
      <c r="I13" s="589"/>
      <c r="J13" s="589"/>
      <c r="K13" s="589"/>
      <c r="L13" s="590"/>
    </row>
    <row r="14" spans="1:12" ht="12.75" customHeight="1" x14ac:dyDescent="0.25">
      <c r="A14" s="7"/>
      <c r="B14" s="8"/>
      <c r="C14" s="9"/>
      <c r="D14" s="9"/>
      <c r="E14" s="9"/>
      <c r="F14" s="9"/>
      <c r="G14" s="9"/>
      <c r="H14" s="9"/>
      <c r="I14" s="9"/>
      <c r="J14" s="9"/>
      <c r="K14" s="9"/>
      <c r="L14" s="10"/>
    </row>
    <row r="15" spans="1:12" s="11" customFormat="1" ht="12.75" customHeight="1" x14ac:dyDescent="0.25">
      <c r="A15" s="603" t="s">
        <v>19</v>
      </c>
      <c r="B15" s="606" t="s">
        <v>20</v>
      </c>
      <c r="C15" s="608" t="s">
        <v>21</v>
      </c>
      <c r="D15" s="609"/>
      <c r="E15" s="609"/>
      <c r="F15" s="609"/>
      <c r="G15" s="610"/>
      <c r="H15" s="608" t="s">
        <v>22</v>
      </c>
      <c r="I15" s="609"/>
      <c r="J15" s="609"/>
      <c r="K15" s="609"/>
      <c r="L15" s="611"/>
    </row>
    <row r="16" spans="1:12" s="11" customFormat="1" ht="12.75" customHeight="1" x14ac:dyDescent="0.25">
      <c r="A16" s="604"/>
      <c r="B16" s="607"/>
      <c r="C16" s="612" t="s">
        <v>23</v>
      </c>
      <c r="D16" s="613" t="s">
        <v>24</v>
      </c>
      <c r="E16" s="615" t="s">
        <v>25</v>
      </c>
      <c r="F16" s="617" t="s">
        <v>26</v>
      </c>
      <c r="G16" s="619" t="s">
        <v>27</v>
      </c>
      <c r="H16" s="612" t="s">
        <v>23</v>
      </c>
      <c r="I16" s="613" t="s">
        <v>24</v>
      </c>
      <c r="J16" s="615" t="s">
        <v>25</v>
      </c>
      <c r="K16" s="617" t="s">
        <v>26</v>
      </c>
      <c r="L16" s="599" t="s">
        <v>27</v>
      </c>
    </row>
    <row r="17" spans="1:12" s="12" customFormat="1" ht="61.5" customHeight="1" thickBot="1" x14ac:dyDescent="0.3">
      <c r="A17" s="605"/>
      <c r="B17" s="607"/>
      <c r="C17" s="612"/>
      <c r="D17" s="614"/>
      <c r="E17" s="616"/>
      <c r="F17" s="618"/>
      <c r="G17" s="619"/>
      <c r="H17" s="622"/>
      <c r="I17" s="623"/>
      <c r="J17" s="616"/>
      <c r="K17" s="618"/>
      <c r="L17" s="600"/>
    </row>
    <row r="18" spans="1:12" s="12" customFormat="1" ht="9.75" customHeight="1" thickTop="1" x14ac:dyDescent="0.25">
      <c r="A18" s="13" t="s">
        <v>28</v>
      </c>
      <c r="B18" s="13">
        <v>2</v>
      </c>
      <c r="C18" s="14">
        <v>3</v>
      </c>
      <c r="D18" s="15">
        <v>4</v>
      </c>
      <c r="E18" s="15">
        <v>5</v>
      </c>
      <c r="F18" s="15">
        <v>6</v>
      </c>
      <c r="G18" s="16">
        <v>7</v>
      </c>
      <c r="H18" s="14">
        <v>8</v>
      </c>
      <c r="I18" s="15">
        <v>9</v>
      </c>
      <c r="J18" s="15">
        <v>10</v>
      </c>
      <c r="K18" s="15">
        <v>11</v>
      </c>
      <c r="L18" s="17">
        <v>12</v>
      </c>
    </row>
    <row r="19" spans="1:12" s="24" customFormat="1" x14ac:dyDescent="0.25">
      <c r="A19" s="18"/>
      <c r="B19" s="19" t="s">
        <v>29</v>
      </c>
      <c r="C19" s="20"/>
      <c r="D19" s="21"/>
      <c r="E19" s="21"/>
      <c r="F19" s="21"/>
      <c r="G19" s="22"/>
      <c r="H19" s="20"/>
      <c r="I19" s="21"/>
      <c r="J19" s="21"/>
      <c r="K19" s="21"/>
      <c r="L19" s="23"/>
    </row>
    <row r="20" spans="1:12" s="24" customFormat="1" ht="12.75" thickBot="1" x14ac:dyDescent="0.3">
      <c r="A20" s="25"/>
      <c r="B20" s="26" t="s">
        <v>30</v>
      </c>
      <c r="C20" s="27">
        <f t="shared" ref="C20:C47" si="0">SUM(D20:G20)</f>
        <v>42256</v>
      </c>
      <c r="D20" s="28">
        <f>SUM(D21,D24,D25,D41,D43)</f>
        <v>36784</v>
      </c>
      <c r="E20" s="28">
        <f>SUM(E21,E24,E43)</f>
        <v>0</v>
      </c>
      <c r="F20" s="28">
        <f>SUM(F21,F26,F43)</f>
        <v>5472</v>
      </c>
      <c r="G20" s="29">
        <f>SUM(G21,G45)</f>
        <v>0</v>
      </c>
      <c r="H20" s="27">
        <f>SUM(I20:L20)</f>
        <v>50417</v>
      </c>
      <c r="I20" s="28">
        <f>SUM(I21,I24,I25,I41,I43)</f>
        <v>44945</v>
      </c>
      <c r="J20" s="28">
        <f>SUM(J21,J24,J43)</f>
        <v>0</v>
      </c>
      <c r="K20" s="28">
        <f>SUM(K21,K26,K43)</f>
        <v>5472</v>
      </c>
      <c r="L20" s="30">
        <f>SUM(L21,L45)</f>
        <v>0</v>
      </c>
    </row>
    <row r="21" spans="1:12" ht="12.75" thickTop="1" x14ac:dyDescent="0.25">
      <c r="A21" s="31"/>
      <c r="B21" s="32" t="s">
        <v>31</v>
      </c>
      <c r="C21" s="33">
        <f t="shared" si="0"/>
        <v>0</v>
      </c>
      <c r="D21" s="34">
        <f>SUM(D22:D23)</f>
        <v>0</v>
      </c>
      <c r="E21" s="34">
        <f>SUM(E22:E23)</f>
        <v>0</v>
      </c>
      <c r="F21" s="34">
        <f>SUM(F22:F23)</f>
        <v>0</v>
      </c>
      <c r="G21" s="35">
        <f>SUM(G22:G23)</f>
        <v>0</v>
      </c>
      <c r="H21" s="33">
        <f t="shared" ref="H21:H47" si="1">SUM(I21:L21)</f>
        <v>0</v>
      </c>
      <c r="I21" s="34">
        <f>SUM(I22:I23)</f>
        <v>0</v>
      </c>
      <c r="J21" s="34">
        <f>SUM(J22:J23)</f>
        <v>0</v>
      </c>
      <c r="K21" s="34">
        <f>SUM(K22:K23)</f>
        <v>0</v>
      </c>
      <c r="L21" s="36">
        <f>SUM(L22:L23)</f>
        <v>0</v>
      </c>
    </row>
    <row r="22" spans="1:12" x14ac:dyDescent="0.25">
      <c r="A22" s="37"/>
      <c r="B22" s="38" t="s">
        <v>32</v>
      </c>
      <c r="C22" s="39">
        <f t="shared" si="0"/>
        <v>0</v>
      </c>
      <c r="D22" s="40"/>
      <c r="E22" s="40"/>
      <c r="F22" s="40"/>
      <c r="G22" s="41"/>
      <c r="H22" s="39">
        <f t="shared" si="1"/>
        <v>0</v>
      </c>
      <c r="I22" s="40"/>
      <c r="J22" s="40"/>
      <c r="K22" s="40"/>
      <c r="L22" s="42"/>
    </row>
    <row r="23" spans="1:12" x14ac:dyDescent="0.25">
      <c r="A23" s="43"/>
      <c r="B23" s="44" t="s">
        <v>33</v>
      </c>
      <c r="C23" s="45">
        <f t="shared" si="0"/>
        <v>0</v>
      </c>
      <c r="D23" s="46"/>
      <c r="E23" s="46"/>
      <c r="F23" s="46"/>
      <c r="G23" s="47"/>
      <c r="H23" s="45">
        <f t="shared" si="1"/>
        <v>0</v>
      </c>
      <c r="I23" s="46"/>
      <c r="J23" s="46"/>
      <c r="K23" s="46"/>
      <c r="L23" s="48"/>
    </row>
    <row r="24" spans="1:12" s="24" customFormat="1" ht="24.75" thickBot="1" x14ac:dyDescent="0.3">
      <c r="A24" s="49">
        <v>19300</v>
      </c>
      <c r="B24" s="49" t="s">
        <v>34</v>
      </c>
      <c r="C24" s="50">
        <f t="shared" si="0"/>
        <v>36784</v>
      </c>
      <c r="D24" s="51">
        <v>36784</v>
      </c>
      <c r="E24" s="51"/>
      <c r="F24" s="52" t="s">
        <v>35</v>
      </c>
      <c r="G24" s="53" t="s">
        <v>35</v>
      </c>
      <c r="H24" s="50">
        <f t="shared" si="1"/>
        <v>44945</v>
      </c>
      <c r="I24" s="51">
        <f>I51</f>
        <v>44945</v>
      </c>
      <c r="J24" s="51"/>
      <c r="K24" s="52" t="s">
        <v>35</v>
      </c>
      <c r="L24" s="54" t="s">
        <v>35</v>
      </c>
    </row>
    <row r="25" spans="1:12" s="24" customFormat="1" ht="24.75" thickTop="1" x14ac:dyDescent="0.25">
      <c r="A25" s="55"/>
      <c r="B25" s="56" t="s">
        <v>36</v>
      </c>
      <c r="C25" s="57">
        <f t="shared" si="0"/>
        <v>0</v>
      </c>
      <c r="D25" s="58"/>
      <c r="E25" s="59" t="s">
        <v>35</v>
      </c>
      <c r="F25" s="59" t="s">
        <v>35</v>
      </c>
      <c r="G25" s="60" t="s">
        <v>35</v>
      </c>
      <c r="H25" s="57">
        <f t="shared" si="1"/>
        <v>0</v>
      </c>
      <c r="I25" s="61"/>
      <c r="J25" s="59" t="s">
        <v>35</v>
      </c>
      <c r="K25" s="59" t="s">
        <v>35</v>
      </c>
      <c r="L25" s="62" t="s">
        <v>35</v>
      </c>
    </row>
    <row r="26" spans="1:12" s="24" customFormat="1" ht="36" x14ac:dyDescent="0.25">
      <c r="A26" s="56">
        <v>21300</v>
      </c>
      <c r="B26" s="56" t="s">
        <v>37</v>
      </c>
      <c r="C26" s="57">
        <f t="shared" si="0"/>
        <v>5472</v>
      </c>
      <c r="D26" s="59" t="s">
        <v>35</v>
      </c>
      <c r="E26" s="59" t="s">
        <v>35</v>
      </c>
      <c r="F26" s="63">
        <f>SUM(F27,F31,F33,F36)</f>
        <v>5472</v>
      </c>
      <c r="G26" s="60" t="s">
        <v>35</v>
      </c>
      <c r="H26" s="57">
        <f t="shared" si="1"/>
        <v>5472</v>
      </c>
      <c r="I26" s="59" t="s">
        <v>35</v>
      </c>
      <c r="J26" s="59" t="s">
        <v>35</v>
      </c>
      <c r="K26" s="63">
        <f>SUM(K27,K31,K33,K36)</f>
        <v>5472</v>
      </c>
      <c r="L26" s="62" t="s">
        <v>35</v>
      </c>
    </row>
    <row r="27" spans="1:12" s="24" customFormat="1" ht="24" x14ac:dyDescent="0.25">
      <c r="A27" s="64">
        <v>21350</v>
      </c>
      <c r="B27" s="56" t="s">
        <v>38</v>
      </c>
      <c r="C27" s="57">
        <f t="shared" si="0"/>
        <v>0</v>
      </c>
      <c r="D27" s="59" t="s">
        <v>35</v>
      </c>
      <c r="E27" s="59" t="s">
        <v>35</v>
      </c>
      <c r="F27" s="63">
        <f>SUM(F28:F30)</f>
        <v>0</v>
      </c>
      <c r="G27" s="60" t="s">
        <v>35</v>
      </c>
      <c r="H27" s="57">
        <f t="shared" si="1"/>
        <v>0</v>
      </c>
      <c r="I27" s="59" t="s">
        <v>35</v>
      </c>
      <c r="J27" s="59" t="s">
        <v>35</v>
      </c>
      <c r="K27" s="63">
        <f>SUM(K28:K30)</f>
        <v>0</v>
      </c>
      <c r="L27" s="62" t="s">
        <v>35</v>
      </c>
    </row>
    <row r="28" spans="1:12" x14ac:dyDescent="0.25">
      <c r="A28" s="37">
        <v>21351</v>
      </c>
      <c r="B28" s="65" t="s">
        <v>39</v>
      </c>
      <c r="C28" s="66">
        <f t="shared" si="0"/>
        <v>0</v>
      </c>
      <c r="D28" s="67" t="s">
        <v>35</v>
      </c>
      <c r="E28" s="67" t="s">
        <v>35</v>
      </c>
      <c r="F28" s="68"/>
      <c r="G28" s="69" t="s">
        <v>35</v>
      </c>
      <c r="H28" s="66">
        <f t="shared" si="1"/>
        <v>0</v>
      </c>
      <c r="I28" s="67" t="s">
        <v>35</v>
      </c>
      <c r="J28" s="67" t="s">
        <v>35</v>
      </c>
      <c r="K28" s="68"/>
      <c r="L28" s="70" t="s">
        <v>35</v>
      </c>
    </row>
    <row r="29" spans="1:12" x14ac:dyDescent="0.25">
      <c r="A29" s="43">
        <v>21352</v>
      </c>
      <c r="B29" s="71" t="s">
        <v>40</v>
      </c>
      <c r="C29" s="72">
        <f t="shared" si="0"/>
        <v>0</v>
      </c>
      <c r="D29" s="73" t="s">
        <v>35</v>
      </c>
      <c r="E29" s="73" t="s">
        <v>35</v>
      </c>
      <c r="F29" s="74"/>
      <c r="G29" s="75" t="s">
        <v>35</v>
      </c>
      <c r="H29" s="72">
        <f t="shared" si="1"/>
        <v>0</v>
      </c>
      <c r="I29" s="73" t="s">
        <v>35</v>
      </c>
      <c r="J29" s="73" t="s">
        <v>35</v>
      </c>
      <c r="K29" s="74"/>
      <c r="L29" s="76" t="s">
        <v>35</v>
      </c>
    </row>
    <row r="30" spans="1:12" ht="24" x14ac:dyDescent="0.25">
      <c r="A30" s="43">
        <v>21359</v>
      </c>
      <c r="B30" s="71" t="s">
        <v>41</v>
      </c>
      <c r="C30" s="72">
        <f t="shared" si="0"/>
        <v>0</v>
      </c>
      <c r="D30" s="73" t="s">
        <v>35</v>
      </c>
      <c r="E30" s="73" t="s">
        <v>35</v>
      </c>
      <c r="F30" s="74"/>
      <c r="G30" s="75" t="s">
        <v>35</v>
      </c>
      <c r="H30" s="72">
        <f t="shared" si="1"/>
        <v>0</v>
      </c>
      <c r="I30" s="73" t="s">
        <v>35</v>
      </c>
      <c r="J30" s="73" t="s">
        <v>35</v>
      </c>
      <c r="K30" s="74"/>
      <c r="L30" s="76" t="s">
        <v>35</v>
      </c>
    </row>
    <row r="31" spans="1:12" s="24" customFormat="1" ht="36" x14ac:dyDescent="0.25">
      <c r="A31" s="64">
        <v>21370</v>
      </c>
      <c r="B31" s="56" t="s">
        <v>42</v>
      </c>
      <c r="C31" s="57">
        <f t="shared" si="0"/>
        <v>0</v>
      </c>
      <c r="D31" s="59" t="s">
        <v>35</v>
      </c>
      <c r="E31" s="59" t="s">
        <v>35</v>
      </c>
      <c r="F31" s="63">
        <f>SUM(F32)</f>
        <v>0</v>
      </c>
      <c r="G31" s="60" t="s">
        <v>35</v>
      </c>
      <c r="H31" s="57">
        <f t="shared" si="1"/>
        <v>0</v>
      </c>
      <c r="I31" s="59" t="s">
        <v>35</v>
      </c>
      <c r="J31" s="59" t="s">
        <v>35</v>
      </c>
      <c r="K31" s="63">
        <f>SUM(K32)</f>
        <v>0</v>
      </c>
      <c r="L31" s="62" t="s">
        <v>35</v>
      </c>
    </row>
    <row r="32" spans="1:12" ht="36" x14ac:dyDescent="0.25">
      <c r="A32" s="77">
        <v>21379</v>
      </c>
      <c r="B32" s="78" t="s">
        <v>43</v>
      </c>
      <c r="C32" s="79">
        <f t="shared" si="0"/>
        <v>0</v>
      </c>
      <c r="D32" s="80" t="s">
        <v>35</v>
      </c>
      <c r="E32" s="80" t="s">
        <v>35</v>
      </c>
      <c r="F32" s="81"/>
      <c r="G32" s="82" t="s">
        <v>35</v>
      </c>
      <c r="H32" s="79">
        <f t="shared" si="1"/>
        <v>0</v>
      </c>
      <c r="I32" s="80" t="s">
        <v>35</v>
      </c>
      <c r="J32" s="80" t="s">
        <v>35</v>
      </c>
      <c r="K32" s="81"/>
      <c r="L32" s="83" t="s">
        <v>35</v>
      </c>
    </row>
    <row r="33" spans="1:12" s="24" customFormat="1" x14ac:dyDescent="0.25">
      <c r="A33" s="64">
        <v>21380</v>
      </c>
      <c r="B33" s="56" t="s">
        <v>44</v>
      </c>
      <c r="C33" s="57">
        <f t="shared" si="0"/>
        <v>0</v>
      </c>
      <c r="D33" s="59" t="s">
        <v>35</v>
      </c>
      <c r="E33" s="59" t="s">
        <v>35</v>
      </c>
      <c r="F33" s="63">
        <f>SUM(F34:F35)</f>
        <v>0</v>
      </c>
      <c r="G33" s="60" t="s">
        <v>35</v>
      </c>
      <c r="H33" s="57">
        <f t="shared" si="1"/>
        <v>0</v>
      </c>
      <c r="I33" s="59" t="s">
        <v>35</v>
      </c>
      <c r="J33" s="59" t="s">
        <v>35</v>
      </c>
      <c r="K33" s="63">
        <f>SUM(K34:K35)</f>
        <v>0</v>
      </c>
      <c r="L33" s="62" t="s">
        <v>35</v>
      </c>
    </row>
    <row r="34" spans="1:12" x14ac:dyDescent="0.25">
      <c r="A34" s="38">
        <v>21381</v>
      </c>
      <c r="B34" s="65" t="s">
        <v>45</v>
      </c>
      <c r="C34" s="66">
        <f t="shared" si="0"/>
        <v>0</v>
      </c>
      <c r="D34" s="67" t="s">
        <v>35</v>
      </c>
      <c r="E34" s="67" t="s">
        <v>35</v>
      </c>
      <c r="F34" s="68"/>
      <c r="G34" s="69" t="s">
        <v>35</v>
      </c>
      <c r="H34" s="66">
        <f t="shared" si="1"/>
        <v>0</v>
      </c>
      <c r="I34" s="67" t="s">
        <v>35</v>
      </c>
      <c r="J34" s="67" t="s">
        <v>35</v>
      </c>
      <c r="K34" s="68"/>
      <c r="L34" s="70" t="s">
        <v>35</v>
      </c>
    </row>
    <row r="35" spans="1:12" ht="24" x14ac:dyDescent="0.25">
      <c r="A35" s="44">
        <v>21383</v>
      </c>
      <c r="B35" s="71" t="s">
        <v>46</v>
      </c>
      <c r="C35" s="72">
        <f>SUM(D35:G35)</f>
        <v>0</v>
      </c>
      <c r="D35" s="73" t="s">
        <v>35</v>
      </c>
      <c r="E35" s="73" t="s">
        <v>35</v>
      </c>
      <c r="F35" s="74"/>
      <c r="G35" s="75" t="s">
        <v>35</v>
      </c>
      <c r="H35" s="72">
        <f t="shared" si="1"/>
        <v>0</v>
      </c>
      <c r="I35" s="73" t="s">
        <v>35</v>
      </c>
      <c r="J35" s="73" t="s">
        <v>35</v>
      </c>
      <c r="K35" s="74"/>
      <c r="L35" s="76" t="s">
        <v>35</v>
      </c>
    </row>
    <row r="36" spans="1:12" s="24" customFormat="1" ht="25.5" customHeight="1" x14ac:dyDescent="0.25">
      <c r="A36" s="64">
        <v>21390</v>
      </c>
      <c r="B36" s="56" t="s">
        <v>47</v>
      </c>
      <c r="C36" s="57">
        <f t="shared" si="0"/>
        <v>5472</v>
      </c>
      <c r="D36" s="59" t="s">
        <v>35</v>
      </c>
      <c r="E36" s="59" t="s">
        <v>35</v>
      </c>
      <c r="F36" s="63">
        <f>SUM(F37:F40)</f>
        <v>5472</v>
      </c>
      <c r="G36" s="60" t="s">
        <v>35</v>
      </c>
      <c r="H36" s="57">
        <f t="shared" si="1"/>
        <v>5472</v>
      </c>
      <c r="I36" s="59" t="s">
        <v>35</v>
      </c>
      <c r="J36" s="59" t="s">
        <v>35</v>
      </c>
      <c r="K36" s="63">
        <f>SUM(K37:K40)</f>
        <v>5472</v>
      </c>
      <c r="L36" s="62" t="s">
        <v>35</v>
      </c>
    </row>
    <row r="37" spans="1:12" ht="24" x14ac:dyDescent="0.25">
      <c r="A37" s="38">
        <v>21391</v>
      </c>
      <c r="B37" s="65" t="s">
        <v>48</v>
      </c>
      <c r="C37" s="66">
        <f t="shared" si="0"/>
        <v>0</v>
      </c>
      <c r="D37" s="67" t="s">
        <v>35</v>
      </c>
      <c r="E37" s="67" t="s">
        <v>35</v>
      </c>
      <c r="F37" s="68"/>
      <c r="G37" s="69" t="s">
        <v>35</v>
      </c>
      <c r="H37" s="66">
        <f t="shared" si="1"/>
        <v>0</v>
      </c>
      <c r="I37" s="67" t="s">
        <v>35</v>
      </c>
      <c r="J37" s="67" t="s">
        <v>35</v>
      </c>
      <c r="K37" s="68"/>
      <c r="L37" s="70" t="s">
        <v>35</v>
      </c>
    </row>
    <row r="38" spans="1:12" x14ac:dyDescent="0.25">
      <c r="A38" s="44">
        <v>21393</v>
      </c>
      <c r="B38" s="71" t="s">
        <v>49</v>
      </c>
      <c r="C38" s="72">
        <f t="shared" si="0"/>
        <v>0</v>
      </c>
      <c r="D38" s="73" t="s">
        <v>35</v>
      </c>
      <c r="E38" s="73" t="s">
        <v>35</v>
      </c>
      <c r="F38" s="74"/>
      <c r="G38" s="75" t="s">
        <v>35</v>
      </c>
      <c r="H38" s="72">
        <f t="shared" si="1"/>
        <v>0</v>
      </c>
      <c r="I38" s="73" t="s">
        <v>35</v>
      </c>
      <c r="J38" s="73" t="s">
        <v>35</v>
      </c>
      <c r="K38" s="74"/>
      <c r="L38" s="76" t="s">
        <v>35</v>
      </c>
    </row>
    <row r="39" spans="1:12" x14ac:dyDescent="0.25">
      <c r="A39" s="44">
        <v>21395</v>
      </c>
      <c r="B39" s="71" t="s">
        <v>50</v>
      </c>
      <c r="C39" s="72">
        <f t="shared" si="0"/>
        <v>0</v>
      </c>
      <c r="D39" s="73" t="s">
        <v>35</v>
      </c>
      <c r="E39" s="73" t="s">
        <v>35</v>
      </c>
      <c r="F39" s="74"/>
      <c r="G39" s="75" t="s">
        <v>35</v>
      </c>
      <c r="H39" s="72">
        <f t="shared" si="1"/>
        <v>0</v>
      </c>
      <c r="I39" s="73" t="s">
        <v>35</v>
      </c>
      <c r="J39" s="73" t="s">
        <v>35</v>
      </c>
      <c r="K39" s="74"/>
      <c r="L39" s="76" t="s">
        <v>35</v>
      </c>
    </row>
    <row r="40" spans="1:12" ht="24" x14ac:dyDescent="0.25">
      <c r="A40" s="84">
        <v>21399</v>
      </c>
      <c r="B40" s="85" t="s">
        <v>51</v>
      </c>
      <c r="C40" s="86">
        <f t="shared" si="0"/>
        <v>5472</v>
      </c>
      <c r="D40" s="87" t="s">
        <v>35</v>
      </c>
      <c r="E40" s="87" t="s">
        <v>35</v>
      </c>
      <c r="F40" s="88">
        <v>5472</v>
      </c>
      <c r="G40" s="89" t="s">
        <v>35</v>
      </c>
      <c r="H40" s="86">
        <f t="shared" si="1"/>
        <v>5472</v>
      </c>
      <c r="I40" s="87" t="s">
        <v>35</v>
      </c>
      <c r="J40" s="87" t="s">
        <v>35</v>
      </c>
      <c r="K40" s="88">
        <v>5472</v>
      </c>
      <c r="L40" s="90" t="s">
        <v>35</v>
      </c>
    </row>
    <row r="41" spans="1:12" s="24" customFormat="1" ht="26.25" customHeight="1" x14ac:dyDescent="0.25">
      <c r="A41" s="91">
        <v>21420</v>
      </c>
      <c r="B41" s="92" t="s">
        <v>52</v>
      </c>
      <c r="C41" s="93">
        <f>SUM(D41:G41)</f>
        <v>0</v>
      </c>
      <c r="D41" s="94">
        <f>SUM(D42)</f>
        <v>0</v>
      </c>
      <c r="E41" s="95" t="s">
        <v>35</v>
      </c>
      <c r="F41" s="95" t="s">
        <v>35</v>
      </c>
      <c r="G41" s="96" t="s">
        <v>35</v>
      </c>
      <c r="H41" s="93">
        <f>SUM(I41:L41)</f>
        <v>0</v>
      </c>
      <c r="I41" s="94">
        <f>SUM(I42)</f>
        <v>0</v>
      </c>
      <c r="J41" s="95" t="s">
        <v>35</v>
      </c>
      <c r="K41" s="95" t="s">
        <v>35</v>
      </c>
      <c r="L41" s="97" t="s">
        <v>35</v>
      </c>
    </row>
    <row r="42" spans="1:12" s="24" customFormat="1" ht="26.25" customHeight="1" x14ac:dyDescent="0.25">
      <c r="A42" s="84">
        <v>21429</v>
      </c>
      <c r="B42" s="85" t="s">
        <v>53</v>
      </c>
      <c r="C42" s="86">
        <f>SUM(D42:G42)</f>
        <v>0</v>
      </c>
      <c r="D42" s="98"/>
      <c r="E42" s="87" t="s">
        <v>35</v>
      </c>
      <c r="F42" s="87" t="s">
        <v>35</v>
      </c>
      <c r="G42" s="89" t="s">
        <v>35</v>
      </c>
      <c r="H42" s="86">
        <f t="shared" ref="H42:H44" si="2">SUM(I42:L42)</f>
        <v>0</v>
      </c>
      <c r="I42" s="98"/>
      <c r="J42" s="87" t="s">
        <v>35</v>
      </c>
      <c r="K42" s="87" t="s">
        <v>35</v>
      </c>
      <c r="L42" s="90" t="s">
        <v>35</v>
      </c>
    </row>
    <row r="43" spans="1:12" s="24" customFormat="1" ht="24" x14ac:dyDescent="0.25">
      <c r="A43" s="64">
        <v>21490</v>
      </c>
      <c r="B43" s="56" t="s">
        <v>54</v>
      </c>
      <c r="C43" s="57">
        <f t="shared" si="0"/>
        <v>0</v>
      </c>
      <c r="D43" s="99">
        <f>D44</f>
        <v>0</v>
      </c>
      <c r="E43" s="99">
        <f t="shared" ref="E43:F43" si="3">E44</f>
        <v>0</v>
      </c>
      <c r="F43" s="99">
        <f t="shared" si="3"/>
        <v>0</v>
      </c>
      <c r="G43" s="60" t="s">
        <v>35</v>
      </c>
      <c r="H43" s="100">
        <f t="shared" si="2"/>
        <v>0</v>
      </c>
      <c r="I43" s="99">
        <f>I44</f>
        <v>0</v>
      </c>
      <c r="J43" s="99">
        <f t="shared" ref="J43:K43" si="4">J44</f>
        <v>0</v>
      </c>
      <c r="K43" s="99">
        <f t="shared" si="4"/>
        <v>0</v>
      </c>
      <c r="L43" s="62" t="s">
        <v>35</v>
      </c>
    </row>
    <row r="44" spans="1:12" s="24" customFormat="1" ht="24" x14ac:dyDescent="0.25">
      <c r="A44" s="44">
        <v>21499</v>
      </c>
      <c r="B44" s="71" t="s">
        <v>55</v>
      </c>
      <c r="C44" s="79">
        <f>SUM(D44:G44)</f>
        <v>0</v>
      </c>
      <c r="D44" s="101"/>
      <c r="E44" s="102"/>
      <c r="F44" s="102"/>
      <c r="G44" s="103" t="s">
        <v>35</v>
      </c>
      <c r="H44" s="104">
        <f t="shared" si="2"/>
        <v>0</v>
      </c>
      <c r="I44" s="40"/>
      <c r="J44" s="105"/>
      <c r="K44" s="105"/>
      <c r="L44" s="106" t="s">
        <v>35</v>
      </c>
    </row>
    <row r="45" spans="1:12" ht="12.75" customHeight="1" x14ac:dyDescent="0.25">
      <c r="A45" s="107">
        <v>23000</v>
      </c>
      <c r="B45" s="108" t="s">
        <v>56</v>
      </c>
      <c r="C45" s="109">
        <f>SUM(D45:G45)</f>
        <v>0</v>
      </c>
      <c r="D45" s="59" t="s">
        <v>35</v>
      </c>
      <c r="E45" s="59" t="s">
        <v>35</v>
      </c>
      <c r="F45" s="59" t="s">
        <v>35</v>
      </c>
      <c r="G45" s="99">
        <f>SUM(G46:G47)</f>
        <v>0</v>
      </c>
      <c r="H45" s="109">
        <f t="shared" si="1"/>
        <v>0</v>
      </c>
      <c r="I45" s="87" t="s">
        <v>35</v>
      </c>
      <c r="J45" s="87" t="s">
        <v>35</v>
      </c>
      <c r="K45" s="87" t="s">
        <v>35</v>
      </c>
      <c r="L45" s="110">
        <f>SUM(L46:L47)</f>
        <v>0</v>
      </c>
    </row>
    <row r="46" spans="1:12" ht="24" x14ac:dyDescent="0.25">
      <c r="A46" s="111">
        <v>23410</v>
      </c>
      <c r="B46" s="112" t="s">
        <v>57</v>
      </c>
      <c r="C46" s="113">
        <f t="shared" si="0"/>
        <v>0</v>
      </c>
      <c r="D46" s="95" t="s">
        <v>35</v>
      </c>
      <c r="E46" s="95" t="s">
        <v>35</v>
      </c>
      <c r="F46" s="95" t="s">
        <v>35</v>
      </c>
      <c r="G46" s="114"/>
      <c r="H46" s="113">
        <f t="shared" si="1"/>
        <v>0</v>
      </c>
      <c r="I46" s="95" t="s">
        <v>35</v>
      </c>
      <c r="J46" s="95" t="s">
        <v>35</v>
      </c>
      <c r="K46" s="95" t="s">
        <v>35</v>
      </c>
      <c r="L46" s="115"/>
    </row>
    <row r="47" spans="1:12" ht="24" x14ac:dyDescent="0.25">
      <c r="A47" s="111">
        <v>23510</v>
      </c>
      <c r="B47" s="112" t="s">
        <v>58</v>
      </c>
      <c r="C47" s="93">
        <f t="shared" si="0"/>
        <v>0</v>
      </c>
      <c r="D47" s="95" t="s">
        <v>35</v>
      </c>
      <c r="E47" s="95" t="s">
        <v>35</v>
      </c>
      <c r="F47" s="95" t="s">
        <v>35</v>
      </c>
      <c r="G47" s="114"/>
      <c r="H47" s="93">
        <f t="shared" si="1"/>
        <v>0</v>
      </c>
      <c r="I47" s="95" t="s">
        <v>35</v>
      </c>
      <c r="J47" s="95" t="s">
        <v>35</v>
      </c>
      <c r="K47" s="95" t="s">
        <v>35</v>
      </c>
      <c r="L47" s="115"/>
    </row>
    <row r="48" spans="1:12" x14ac:dyDescent="0.25">
      <c r="A48" s="116"/>
      <c r="B48" s="112"/>
      <c r="C48" s="117"/>
      <c r="D48" s="95"/>
      <c r="E48" s="95"/>
      <c r="F48" s="94"/>
      <c r="G48" s="118"/>
      <c r="H48" s="117"/>
      <c r="I48" s="95"/>
      <c r="J48" s="95"/>
      <c r="K48" s="94"/>
      <c r="L48" s="119"/>
    </row>
    <row r="49" spans="1:12" s="24" customFormat="1" x14ac:dyDescent="0.25">
      <c r="A49" s="120"/>
      <c r="B49" s="121" t="s">
        <v>59</v>
      </c>
      <c r="C49" s="122"/>
      <c r="D49" s="123"/>
      <c r="E49" s="123"/>
      <c r="F49" s="123"/>
      <c r="G49" s="124"/>
      <c r="H49" s="122"/>
      <c r="I49" s="123"/>
      <c r="J49" s="123"/>
      <c r="K49" s="123"/>
      <c r="L49" s="125"/>
    </row>
    <row r="50" spans="1:12" s="24" customFormat="1" ht="12.75" thickBot="1" x14ac:dyDescent="0.3">
      <c r="A50" s="126"/>
      <c r="B50" s="25" t="s">
        <v>60</v>
      </c>
      <c r="C50" s="127">
        <f t="shared" ref="C50:C113" si="5">SUM(D50:G50)</f>
        <v>42256</v>
      </c>
      <c r="D50" s="128">
        <f>SUM(D51,D283)</f>
        <v>36784</v>
      </c>
      <c r="E50" s="128">
        <f>SUM(E51,E283)</f>
        <v>0</v>
      </c>
      <c r="F50" s="128">
        <f>SUM(F51,F283)</f>
        <v>5472</v>
      </c>
      <c r="G50" s="129">
        <f>SUM(G51,G283)</f>
        <v>0</v>
      </c>
      <c r="H50" s="127">
        <f t="shared" ref="H50:H113" si="6">SUM(I50:L50)</f>
        <v>50417</v>
      </c>
      <c r="I50" s="128">
        <f>SUM(I51,I283)</f>
        <v>44945</v>
      </c>
      <c r="J50" s="128">
        <f>SUM(J51,J283)</f>
        <v>0</v>
      </c>
      <c r="K50" s="128">
        <f>SUM(K51,K283)</f>
        <v>5472</v>
      </c>
      <c r="L50" s="130">
        <f>SUM(L51,L283)</f>
        <v>0</v>
      </c>
    </row>
    <row r="51" spans="1:12" s="24" customFormat="1" ht="36.75" thickTop="1" x14ac:dyDescent="0.25">
      <c r="A51" s="131"/>
      <c r="B51" s="132" t="s">
        <v>61</v>
      </c>
      <c r="C51" s="133">
        <f t="shared" si="5"/>
        <v>42256</v>
      </c>
      <c r="D51" s="134">
        <f>SUM(D52,D194)</f>
        <v>36784</v>
      </c>
      <c r="E51" s="134">
        <f>SUM(E52,E194)</f>
        <v>0</v>
      </c>
      <c r="F51" s="134">
        <f>SUM(F52,F194)</f>
        <v>5472</v>
      </c>
      <c r="G51" s="135">
        <f>SUM(G52,G194)</f>
        <v>0</v>
      </c>
      <c r="H51" s="133">
        <f t="shared" si="6"/>
        <v>50417</v>
      </c>
      <c r="I51" s="134">
        <f>SUM(I52,I194)</f>
        <v>44945</v>
      </c>
      <c r="J51" s="134">
        <f>SUM(J52,J194)</f>
        <v>0</v>
      </c>
      <c r="K51" s="134">
        <f>SUM(K52,K194)</f>
        <v>5472</v>
      </c>
      <c r="L51" s="136">
        <f>SUM(L52,L194)</f>
        <v>0</v>
      </c>
    </row>
    <row r="52" spans="1:12" s="24" customFormat="1" ht="24" x14ac:dyDescent="0.25">
      <c r="A52" s="137"/>
      <c r="B52" s="18" t="s">
        <v>62</v>
      </c>
      <c r="C52" s="138">
        <f t="shared" si="5"/>
        <v>42256</v>
      </c>
      <c r="D52" s="139">
        <f>SUM(D53,D75,D173,D187)</f>
        <v>36784</v>
      </c>
      <c r="E52" s="139">
        <f>SUM(E53,E75,E173,E187)</f>
        <v>0</v>
      </c>
      <c r="F52" s="139">
        <f>SUM(F53,F75,F173,F187)</f>
        <v>5472</v>
      </c>
      <c r="G52" s="140">
        <f>SUM(G53,G75,G173,G187)</f>
        <v>0</v>
      </c>
      <c r="H52" s="138">
        <f t="shared" si="6"/>
        <v>50417</v>
      </c>
      <c r="I52" s="139">
        <f>SUM(I53,I75,I173,I187)</f>
        <v>44945</v>
      </c>
      <c r="J52" s="139">
        <f>SUM(J53,J75,J173,J187)</f>
        <v>0</v>
      </c>
      <c r="K52" s="139">
        <f>SUM(K53,K75,K173,K187)</f>
        <v>5472</v>
      </c>
      <c r="L52" s="141">
        <f>SUM(L53,L75,L173,L187)</f>
        <v>0</v>
      </c>
    </row>
    <row r="53" spans="1:12" s="24" customFormat="1" x14ac:dyDescent="0.25">
      <c r="A53" s="142">
        <v>1000</v>
      </c>
      <c r="B53" s="142" t="s">
        <v>63</v>
      </c>
      <c r="C53" s="143">
        <f t="shared" si="5"/>
        <v>0</v>
      </c>
      <c r="D53" s="144">
        <f>SUM(D54,D67)</f>
        <v>0</v>
      </c>
      <c r="E53" s="144">
        <f>SUM(E54,E67)</f>
        <v>0</v>
      </c>
      <c r="F53" s="144">
        <f>SUM(F54,F67)</f>
        <v>0</v>
      </c>
      <c r="G53" s="145">
        <f>SUM(G54,G67)</f>
        <v>0</v>
      </c>
      <c r="H53" s="143">
        <f t="shared" si="6"/>
        <v>0</v>
      </c>
      <c r="I53" s="144">
        <f>SUM(I54,I67)</f>
        <v>0</v>
      </c>
      <c r="J53" s="144">
        <f>SUM(J54,J67)</f>
        <v>0</v>
      </c>
      <c r="K53" s="144">
        <f>SUM(K54,K67)</f>
        <v>0</v>
      </c>
      <c r="L53" s="146">
        <f>SUM(L54,L67)</f>
        <v>0</v>
      </c>
    </row>
    <row r="54" spans="1:12" x14ac:dyDescent="0.25">
      <c r="A54" s="56">
        <v>1100</v>
      </c>
      <c r="B54" s="147" t="s">
        <v>64</v>
      </c>
      <c r="C54" s="57">
        <f t="shared" si="5"/>
        <v>0</v>
      </c>
      <c r="D54" s="63">
        <f>SUM(D55,D58,D66)</f>
        <v>0</v>
      </c>
      <c r="E54" s="63">
        <f>SUM(E55,E58,E66)</f>
        <v>0</v>
      </c>
      <c r="F54" s="63">
        <f>SUM(F55,F58,F66)</f>
        <v>0</v>
      </c>
      <c r="G54" s="148">
        <f>SUM(G55,G58,G66)</f>
        <v>0</v>
      </c>
      <c r="H54" s="57">
        <f t="shared" si="6"/>
        <v>0</v>
      </c>
      <c r="I54" s="63">
        <f>SUM(I55,I58,I66)</f>
        <v>0</v>
      </c>
      <c r="J54" s="63">
        <f>SUM(J55,J58,J66)</f>
        <v>0</v>
      </c>
      <c r="K54" s="63">
        <f>SUM(K55,K58,K66)</f>
        <v>0</v>
      </c>
      <c r="L54" s="149">
        <f>SUM(L55,L58,L66)</f>
        <v>0</v>
      </c>
    </row>
    <row r="55" spans="1:12" x14ac:dyDescent="0.25">
      <c r="A55" s="150">
        <v>1110</v>
      </c>
      <c r="B55" s="112" t="s">
        <v>65</v>
      </c>
      <c r="C55" s="117">
        <f t="shared" si="5"/>
        <v>0</v>
      </c>
      <c r="D55" s="151">
        <f>SUM(D56:D57)</f>
        <v>0</v>
      </c>
      <c r="E55" s="151">
        <f>SUM(E56:E57)</f>
        <v>0</v>
      </c>
      <c r="F55" s="151">
        <f>SUM(F56:F57)</f>
        <v>0</v>
      </c>
      <c r="G55" s="152">
        <f>SUM(G56:G57)</f>
        <v>0</v>
      </c>
      <c r="H55" s="117">
        <f t="shared" si="6"/>
        <v>0</v>
      </c>
      <c r="I55" s="151">
        <f>SUM(I56:I57)</f>
        <v>0</v>
      </c>
      <c r="J55" s="151">
        <f>SUM(J56:J57)</f>
        <v>0</v>
      </c>
      <c r="K55" s="151">
        <f>SUM(K56:K57)</f>
        <v>0</v>
      </c>
      <c r="L55" s="153">
        <f>SUM(L56:L57)</f>
        <v>0</v>
      </c>
    </row>
    <row r="56" spans="1:12" x14ac:dyDescent="0.25">
      <c r="A56" s="38">
        <v>1111</v>
      </c>
      <c r="B56" s="65" t="s">
        <v>66</v>
      </c>
      <c r="C56" s="66">
        <f t="shared" si="5"/>
        <v>0</v>
      </c>
      <c r="D56" s="68"/>
      <c r="E56" s="68"/>
      <c r="F56" s="68"/>
      <c r="G56" s="154"/>
      <c r="H56" s="66">
        <f t="shared" si="6"/>
        <v>0</v>
      </c>
      <c r="I56" s="68"/>
      <c r="J56" s="68"/>
      <c r="K56" s="68"/>
      <c r="L56" s="155"/>
    </row>
    <row r="57" spans="1:12" ht="24" customHeight="1" x14ac:dyDescent="0.25">
      <c r="A57" s="44">
        <v>1119</v>
      </c>
      <c r="B57" s="71" t="s">
        <v>67</v>
      </c>
      <c r="C57" s="72">
        <f t="shared" si="5"/>
        <v>0</v>
      </c>
      <c r="D57" s="74"/>
      <c r="E57" s="74"/>
      <c r="F57" s="74"/>
      <c r="G57" s="157"/>
      <c r="H57" s="72">
        <f t="shared" si="6"/>
        <v>0</v>
      </c>
      <c r="I57" s="74"/>
      <c r="J57" s="74"/>
      <c r="K57" s="74"/>
      <c r="L57" s="158"/>
    </row>
    <row r="58" spans="1:12" x14ac:dyDescent="0.25">
      <c r="A58" s="159">
        <v>1140</v>
      </c>
      <c r="B58" s="71" t="s">
        <v>68</v>
      </c>
      <c r="C58" s="72">
        <f t="shared" si="5"/>
        <v>0</v>
      </c>
      <c r="D58" s="160">
        <f>SUM(D59:D65)</f>
        <v>0</v>
      </c>
      <c r="E58" s="160">
        <f>SUM(E59:E65)</f>
        <v>0</v>
      </c>
      <c r="F58" s="160">
        <f>SUM(F59:F65)</f>
        <v>0</v>
      </c>
      <c r="G58" s="161">
        <f>SUM(G59:G65)</f>
        <v>0</v>
      </c>
      <c r="H58" s="72">
        <f t="shared" si="6"/>
        <v>0</v>
      </c>
      <c r="I58" s="160">
        <f>SUM(I59:I65)</f>
        <v>0</v>
      </c>
      <c r="J58" s="160">
        <f>SUM(J59:J65)</f>
        <v>0</v>
      </c>
      <c r="K58" s="160">
        <f>SUM(K59:K65)</f>
        <v>0</v>
      </c>
      <c r="L58" s="162">
        <f>SUM(L59:L65)</f>
        <v>0</v>
      </c>
    </row>
    <row r="59" spans="1:12" x14ac:dyDescent="0.25">
      <c r="A59" s="44">
        <v>1141</v>
      </c>
      <c r="B59" s="71" t="s">
        <v>69</v>
      </c>
      <c r="C59" s="72">
        <f t="shared" si="5"/>
        <v>0</v>
      </c>
      <c r="D59" s="74"/>
      <c r="E59" s="74"/>
      <c r="F59" s="74"/>
      <c r="G59" s="157"/>
      <c r="H59" s="72">
        <f t="shared" si="6"/>
        <v>0</v>
      </c>
      <c r="I59" s="74"/>
      <c r="J59" s="74"/>
      <c r="K59" s="74"/>
      <c r="L59" s="158"/>
    </row>
    <row r="60" spans="1:12" ht="24.75" customHeight="1" x14ac:dyDescent="0.25">
      <c r="A60" s="44">
        <v>1142</v>
      </c>
      <c r="B60" s="71" t="s">
        <v>70</v>
      </c>
      <c r="C60" s="72">
        <f t="shared" si="5"/>
        <v>0</v>
      </c>
      <c r="D60" s="74"/>
      <c r="E60" s="74"/>
      <c r="F60" s="74"/>
      <c r="G60" s="157"/>
      <c r="H60" s="72">
        <f t="shared" si="6"/>
        <v>0</v>
      </c>
      <c r="I60" s="74"/>
      <c r="J60" s="74"/>
      <c r="K60" s="74"/>
      <c r="L60" s="158"/>
    </row>
    <row r="61" spans="1:12" ht="24" x14ac:dyDescent="0.25">
      <c r="A61" s="44">
        <v>1145</v>
      </c>
      <c r="B61" s="71" t="s">
        <v>71</v>
      </c>
      <c r="C61" s="72">
        <f t="shared" si="5"/>
        <v>0</v>
      </c>
      <c r="D61" s="74"/>
      <c r="E61" s="74"/>
      <c r="F61" s="74"/>
      <c r="G61" s="157"/>
      <c r="H61" s="72">
        <f t="shared" si="6"/>
        <v>0</v>
      </c>
      <c r="I61" s="74"/>
      <c r="J61" s="74"/>
      <c r="K61" s="74"/>
      <c r="L61" s="158"/>
    </row>
    <row r="62" spans="1:12" ht="27.75" customHeight="1" x14ac:dyDescent="0.25">
      <c r="A62" s="44">
        <v>1146</v>
      </c>
      <c r="B62" s="71" t="s">
        <v>72</v>
      </c>
      <c r="C62" s="72">
        <f t="shared" si="5"/>
        <v>0</v>
      </c>
      <c r="D62" s="74"/>
      <c r="E62" s="74"/>
      <c r="F62" s="74"/>
      <c r="G62" s="157"/>
      <c r="H62" s="72">
        <f t="shared" si="6"/>
        <v>0</v>
      </c>
      <c r="I62" s="74"/>
      <c r="J62" s="74"/>
      <c r="K62" s="74"/>
      <c r="L62" s="158"/>
    </row>
    <row r="63" spans="1:12" x14ac:dyDescent="0.25">
      <c r="A63" s="44">
        <v>1147</v>
      </c>
      <c r="B63" s="71" t="s">
        <v>73</v>
      </c>
      <c r="C63" s="72">
        <f t="shared" si="5"/>
        <v>0</v>
      </c>
      <c r="D63" s="74"/>
      <c r="E63" s="74"/>
      <c r="F63" s="74"/>
      <c r="G63" s="157"/>
      <c r="H63" s="72">
        <f t="shared" si="6"/>
        <v>0</v>
      </c>
      <c r="I63" s="74"/>
      <c r="J63" s="74"/>
      <c r="K63" s="74"/>
      <c r="L63" s="158"/>
    </row>
    <row r="64" spans="1:12" x14ac:dyDescent="0.25">
      <c r="A64" s="44">
        <v>1148</v>
      </c>
      <c r="B64" s="71" t="s">
        <v>74</v>
      </c>
      <c r="C64" s="72">
        <f t="shared" si="5"/>
        <v>0</v>
      </c>
      <c r="D64" s="74"/>
      <c r="E64" s="74"/>
      <c r="F64" s="74"/>
      <c r="G64" s="157"/>
      <c r="H64" s="72">
        <f t="shared" si="6"/>
        <v>0</v>
      </c>
      <c r="I64" s="74"/>
      <c r="J64" s="74"/>
      <c r="K64" s="74"/>
      <c r="L64" s="158"/>
    </row>
    <row r="65" spans="1:12" ht="24" customHeight="1" x14ac:dyDescent="0.25">
      <c r="A65" s="44">
        <v>1149</v>
      </c>
      <c r="B65" s="71" t="s">
        <v>75</v>
      </c>
      <c r="C65" s="72">
        <f t="shared" si="5"/>
        <v>0</v>
      </c>
      <c r="D65" s="74"/>
      <c r="E65" s="74"/>
      <c r="F65" s="74"/>
      <c r="G65" s="157"/>
      <c r="H65" s="72">
        <f t="shared" si="6"/>
        <v>0</v>
      </c>
      <c r="I65" s="74"/>
      <c r="J65" s="74"/>
      <c r="K65" s="74"/>
      <c r="L65" s="158"/>
    </row>
    <row r="66" spans="1:12" ht="36" x14ac:dyDescent="0.25">
      <c r="A66" s="150">
        <v>1150</v>
      </c>
      <c r="B66" s="112" t="s">
        <v>76</v>
      </c>
      <c r="C66" s="117">
        <f t="shared" si="5"/>
        <v>0</v>
      </c>
      <c r="D66" s="163"/>
      <c r="E66" s="163"/>
      <c r="F66" s="163"/>
      <c r="G66" s="164"/>
      <c r="H66" s="117">
        <f t="shared" si="6"/>
        <v>0</v>
      </c>
      <c r="I66" s="163"/>
      <c r="J66" s="163"/>
      <c r="K66" s="163"/>
      <c r="L66" s="165"/>
    </row>
    <row r="67" spans="1:12" ht="24" x14ac:dyDescent="0.25">
      <c r="A67" s="56">
        <v>1200</v>
      </c>
      <c r="B67" s="147" t="s">
        <v>77</v>
      </c>
      <c r="C67" s="57">
        <f t="shared" si="5"/>
        <v>0</v>
      </c>
      <c r="D67" s="63">
        <f>SUM(D68:D69)</f>
        <v>0</v>
      </c>
      <c r="E67" s="63">
        <f>SUM(E68:E69)</f>
        <v>0</v>
      </c>
      <c r="F67" s="63">
        <f>SUM(F68:F69)</f>
        <v>0</v>
      </c>
      <c r="G67" s="166">
        <f>SUM(G68:G69)</f>
        <v>0</v>
      </c>
      <c r="H67" s="57">
        <f t="shared" si="6"/>
        <v>0</v>
      </c>
      <c r="I67" s="63">
        <f>SUM(I68:I69)</f>
        <v>0</v>
      </c>
      <c r="J67" s="63">
        <f>SUM(J68:J69)</f>
        <v>0</v>
      </c>
      <c r="K67" s="63">
        <f>SUM(K68:K69)</f>
        <v>0</v>
      </c>
      <c r="L67" s="167">
        <f>SUM(L68:L69)</f>
        <v>0</v>
      </c>
    </row>
    <row r="68" spans="1:12" ht="24" x14ac:dyDescent="0.25">
      <c r="A68" s="168">
        <v>1210</v>
      </c>
      <c r="B68" s="65" t="s">
        <v>78</v>
      </c>
      <c r="C68" s="66">
        <f t="shared" si="5"/>
        <v>0</v>
      </c>
      <c r="D68" s="68"/>
      <c r="E68" s="68"/>
      <c r="F68" s="68"/>
      <c r="G68" s="154"/>
      <c r="H68" s="66">
        <f t="shared" si="6"/>
        <v>0</v>
      </c>
      <c r="I68" s="68"/>
      <c r="J68" s="68"/>
      <c r="K68" s="68"/>
      <c r="L68" s="155"/>
    </row>
    <row r="69" spans="1:12" ht="24" x14ac:dyDescent="0.25">
      <c r="A69" s="159">
        <v>1220</v>
      </c>
      <c r="B69" s="71" t="s">
        <v>79</v>
      </c>
      <c r="C69" s="72">
        <f t="shared" si="5"/>
        <v>0</v>
      </c>
      <c r="D69" s="160">
        <f>SUM(D70:D74)</f>
        <v>0</v>
      </c>
      <c r="E69" s="160">
        <f>SUM(E70:E74)</f>
        <v>0</v>
      </c>
      <c r="F69" s="160">
        <f>SUM(F70:F74)</f>
        <v>0</v>
      </c>
      <c r="G69" s="161">
        <f>SUM(G70:G74)</f>
        <v>0</v>
      </c>
      <c r="H69" s="72">
        <f t="shared" si="6"/>
        <v>0</v>
      </c>
      <c r="I69" s="160">
        <f>SUM(I70:I74)</f>
        <v>0</v>
      </c>
      <c r="J69" s="160">
        <f>SUM(J70:J74)</f>
        <v>0</v>
      </c>
      <c r="K69" s="160">
        <f>SUM(K70:K74)</f>
        <v>0</v>
      </c>
      <c r="L69" s="162">
        <f>SUM(L70:L74)</f>
        <v>0</v>
      </c>
    </row>
    <row r="70" spans="1:12" ht="48" x14ac:dyDescent="0.25">
      <c r="A70" s="44">
        <v>1221</v>
      </c>
      <c r="B70" s="71" t="s">
        <v>80</v>
      </c>
      <c r="C70" s="72">
        <f t="shared" si="5"/>
        <v>0</v>
      </c>
      <c r="D70" s="74"/>
      <c r="E70" s="74"/>
      <c r="F70" s="74"/>
      <c r="G70" s="157"/>
      <c r="H70" s="72">
        <f t="shared" si="6"/>
        <v>0</v>
      </c>
      <c r="I70" s="74"/>
      <c r="J70" s="74"/>
      <c r="K70" s="74"/>
      <c r="L70" s="158"/>
    </row>
    <row r="71" spans="1:12" x14ac:dyDescent="0.25">
      <c r="A71" s="44">
        <v>1223</v>
      </c>
      <c r="B71" s="71" t="s">
        <v>81</v>
      </c>
      <c r="C71" s="72">
        <f t="shared" si="5"/>
        <v>0</v>
      </c>
      <c r="D71" s="74"/>
      <c r="E71" s="74"/>
      <c r="F71" s="74"/>
      <c r="G71" s="157"/>
      <c r="H71" s="72">
        <f t="shared" si="6"/>
        <v>0</v>
      </c>
      <c r="I71" s="74"/>
      <c r="J71" s="74"/>
      <c r="K71" s="74"/>
      <c r="L71" s="158"/>
    </row>
    <row r="72" spans="1:12" x14ac:dyDescent="0.25">
      <c r="A72" s="44">
        <v>1225</v>
      </c>
      <c r="B72" s="71" t="s">
        <v>82</v>
      </c>
      <c r="C72" s="72">
        <f t="shared" si="5"/>
        <v>0</v>
      </c>
      <c r="D72" s="74"/>
      <c r="E72" s="74"/>
      <c r="F72" s="74"/>
      <c r="G72" s="157"/>
      <c r="H72" s="72">
        <f t="shared" si="6"/>
        <v>0</v>
      </c>
      <c r="I72" s="74"/>
      <c r="J72" s="74"/>
      <c r="K72" s="74"/>
      <c r="L72" s="158"/>
    </row>
    <row r="73" spans="1:12" ht="36" x14ac:dyDescent="0.25">
      <c r="A73" s="44">
        <v>1227</v>
      </c>
      <c r="B73" s="71" t="s">
        <v>83</v>
      </c>
      <c r="C73" s="72">
        <f t="shared" si="5"/>
        <v>0</v>
      </c>
      <c r="D73" s="74"/>
      <c r="E73" s="74"/>
      <c r="F73" s="74"/>
      <c r="G73" s="157"/>
      <c r="H73" s="72">
        <f t="shared" si="6"/>
        <v>0</v>
      </c>
      <c r="I73" s="74"/>
      <c r="J73" s="74"/>
      <c r="K73" s="74"/>
      <c r="L73" s="158"/>
    </row>
    <row r="74" spans="1:12" ht="48" x14ac:dyDescent="0.25">
      <c r="A74" s="44">
        <v>1228</v>
      </c>
      <c r="B74" s="71" t="s">
        <v>84</v>
      </c>
      <c r="C74" s="72">
        <f t="shared" si="5"/>
        <v>0</v>
      </c>
      <c r="D74" s="74"/>
      <c r="E74" s="74"/>
      <c r="F74" s="74"/>
      <c r="G74" s="157"/>
      <c r="H74" s="72">
        <f t="shared" si="6"/>
        <v>0</v>
      </c>
      <c r="I74" s="74"/>
      <c r="J74" s="74"/>
      <c r="K74" s="74"/>
      <c r="L74" s="158"/>
    </row>
    <row r="75" spans="1:12" x14ac:dyDescent="0.25">
      <c r="A75" s="142">
        <v>2000</v>
      </c>
      <c r="B75" s="142" t="s">
        <v>85</v>
      </c>
      <c r="C75" s="143">
        <f t="shared" si="5"/>
        <v>42256</v>
      </c>
      <c r="D75" s="144">
        <f>SUM(D76,D83,D130,D164,D165,D172)</f>
        <v>36784</v>
      </c>
      <c r="E75" s="144">
        <f>SUM(E76,E83,E130,E164,E165,E172)</f>
        <v>0</v>
      </c>
      <c r="F75" s="144">
        <f>SUM(F76,F83,F130,F164,F165,F172)</f>
        <v>5472</v>
      </c>
      <c r="G75" s="145">
        <f>SUM(G76,G83,G130,G164,G165,G172)</f>
        <v>0</v>
      </c>
      <c r="H75" s="143">
        <f t="shared" si="6"/>
        <v>50417</v>
      </c>
      <c r="I75" s="144">
        <f>SUM(I76,I83,I130,I164,I165,I172)</f>
        <v>44945</v>
      </c>
      <c r="J75" s="144">
        <f>SUM(J76,J83,J130,J164,J165,J172)</f>
        <v>0</v>
      </c>
      <c r="K75" s="144">
        <f>SUM(K76,K83,K130,K164,K165,K172)</f>
        <v>5472</v>
      </c>
      <c r="L75" s="146">
        <f>SUM(L76,L83,L130,L164,L165,L172)</f>
        <v>0</v>
      </c>
    </row>
    <row r="76" spans="1:12" ht="24" x14ac:dyDescent="0.25">
      <c r="A76" s="56">
        <v>2100</v>
      </c>
      <c r="B76" s="147" t="s">
        <v>86</v>
      </c>
      <c r="C76" s="57">
        <f t="shared" si="5"/>
        <v>0</v>
      </c>
      <c r="D76" s="63">
        <f>SUM(D77,D80)</f>
        <v>0</v>
      </c>
      <c r="E76" s="63">
        <f>SUM(E77,E80)</f>
        <v>0</v>
      </c>
      <c r="F76" s="63">
        <f>SUM(F77,F80)</f>
        <v>0</v>
      </c>
      <c r="G76" s="166">
        <f>SUM(G77,G80)</f>
        <v>0</v>
      </c>
      <c r="H76" s="57">
        <f t="shared" si="6"/>
        <v>0</v>
      </c>
      <c r="I76" s="63">
        <f>SUM(I77,I80)</f>
        <v>0</v>
      </c>
      <c r="J76" s="63">
        <f>SUM(J77,J80)</f>
        <v>0</v>
      </c>
      <c r="K76" s="63">
        <f>SUM(K77,K80)</f>
        <v>0</v>
      </c>
      <c r="L76" s="167">
        <f>SUM(L77,L80)</f>
        <v>0</v>
      </c>
    </row>
    <row r="77" spans="1:12" ht="24" x14ac:dyDescent="0.25">
      <c r="A77" s="168">
        <v>2110</v>
      </c>
      <c r="B77" s="65" t="s">
        <v>87</v>
      </c>
      <c r="C77" s="66">
        <f t="shared" si="5"/>
        <v>0</v>
      </c>
      <c r="D77" s="169">
        <f>SUM(D78:D79)</f>
        <v>0</v>
      </c>
      <c r="E77" s="169">
        <f>SUM(E78:E79)</f>
        <v>0</v>
      </c>
      <c r="F77" s="169">
        <f>SUM(F78:F79)</f>
        <v>0</v>
      </c>
      <c r="G77" s="170">
        <f>SUM(G78:G79)</f>
        <v>0</v>
      </c>
      <c r="H77" s="66">
        <f t="shared" si="6"/>
        <v>0</v>
      </c>
      <c r="I77" s="169">
        <f>SUM(I78:I79)</f>
        <v>0</v>
      </c>
      <c r="J77" s="169">
        <f>SUM(J78:J79)</f>
        <v>0</v>
      </c>
      <c r="K77" s="169">
        <f>SUM(K78:K79)</f>
        <v>0</v>
      </c>
      <c r="L77" s="171">
        <f>SUM(L78:L79)</f>
        <v>0</v>
      </c>
    </row>
    <row r="78" spans="1:12" x14ac:dyDescent="0.25">
      <c r="A78" s="44">
        <v>2111</v>
      </c>
      <c r="B78" s="71" t="s">
        <v>88</v>
      </c>
      <c r="C78" s="72">
        <f t="shared" si="5"/>
        <v>0</v>
      </c>
      <c r="D78" s="74"/>
      <c r="E78" s="74"/>
      <c r="F78" s="74"/>
      <c r="G78" s="157"/>
      <c r="H78" s="72">
        <f t="shared" si="6"/>
        <v>0</v>
      </c>
      <c r="I78" s="74"/>
      <c r="J78" s="74"/>
      <c r="K78" s="74"/>
      <c r="L78" s="158"/>
    </row>
    <row r="79" spans="1:12" ht="24" x14ac:dyDescent="0.25">
      <c r="A79" s="44">
        <v>2112</v>
      </c>
      <c r="B79" s="71" t="s">
        <v>89</v>
      </c>
      <c r="C79" s="72">
        <f t="shared" si="5"/>
        <v>0</v>
      </c>
      <c r="D79" s="74"/>
      <c r="E79" s="74"/>
      <c r="F79" s="74"/>
      <c r="G79" s="157"/>
      <c r="H79" s="72">
        <f t="shared" si="6"/>
        <v>0</v>
      </c>
      <c r="I79" s="74"/>
      <c r="J79" s="74"/>
      <c r="K79" s="74"/>
      <c r="L79" s="158"/>
    </row>
    <row r="80" spans="1:12" ht="24" x14ac:dyDescent="0.25">
      <c r="A80" s="159">
        <v>2120</v>
      </c>
      <c r="B80" s="71" t="s">
        <v>90</v>
      </c>
      <c r="C80" s="72">
        <f t="shared" si="5"/>
        <v>0</v>
      </c>
      <c r="D80" s="160">
        <f>SUM(D81:D82)</f>
        <v>0</v>
      </c>
      <c r="E80" s="160">
        <f>SUM(E81:E82)</f>
        <v>0</v>
      </c>
      <c r="F80" s="160">
        <f>SUM(F81:F82)</f>
        <v>0</v>
      </c>
      <c r="G80" s="161">
        <f>SUM(G81:G82)</f>
        <v>0</v>
      </c>
      <c r="H80" s="72">
        <f t="shared" si="6"/>
        <v>0</v>
      </c>
      <c r="I80" s="160">
        <f>SUM(I81:I82)</f>
        <v>0</v>
      </c>
      <c r="J80" s="160">
        <f>SUM(J81:J82)</f>
        <v>0</v>
      </c>
      <c r="K80" s="160">
        <f>SUM(K81:K82)</f>
        <v>0</v>
      </c>
      <c r="L80" s="162">
        <f>SUM(L81:L82)</f>
        <v>0</v>
      </c>
    </row>
    <row r="81" spans="1:12" x14ac:dyDescent="0.25">
      <c r="A81" s="44">
        <v>2121</v>
      </c>
      <c r="B81" s="71" t="s">
        <v>88</v>
      </c>
      <c r="C81" s="72">
        <f t="shared" si="5"/>
        <v>0</v>
      </c>
      <c r="D81" s="74"/>
      <c r="E81" s="74"/>
      <c r="F81" s="74"/>
      <c r="G81" s="157"/>
      <c r="H81" s="72">
        <f t="shared" si="6"/>
        <v>0</v>
      </c>
      <c r="I81" s="74"/>
      <c r="J81" s="74"/>
      <c r="K81" s="74"/>
      <c r="L81" s="158"/>
    </row>
    <row r="82" spans="1:12" ht="24" x14ac:dyDescent="0.25">
      <c r="A82" s="44">
        <v>2122</v>
      </c>
      <c r="B82" s="71" t="s">
        <v>89</v>
      </c>
      <c r="C82" s="72">
        <f t="shared" si="5"/>
        <v>0</v>
      </c>
      <c r="D82" s="74"/>
      <c r="E82" s="74"/>
      <c r="F82" s="74"/>
      <c r="G82" s="157"/>
      <c r="H82" s="72">
        <f t="shared" si="6"/>
        <v>0</v>
      </c>
      <c r="I82" s="74"/>
      <c r="J82" s="74"/>
      <c r="K82" s="74"/>
      <c r="L82" s="158"/>
    </row>
    <row r="83" spans="1:12" x14ac:dyDescent="0.25">
      <c r="A83" s="56">
        <v>2200</v>
      </c>
      <c r="B83" s="147" t="s">
        <v>91</v>
      </c>
      <c r="C83" s="57">
        <f t="shared" si="5"/>
        <v>0</v>
      </c>
      <c r="D83" s="63">
        <f>SUM(D84,D89,D95,D103,D112,D116,D122,D128)</f>
        <v>0</v>
      </c>
      <c r="E83" s="63">
        <f>SUM(E84,E89,E95,E103,E112,E116,E122,E128)</f>
        <v>0</v>
      </c>
      <c r="F83" s="63">
        <f>SUM(F84,F89,F95,F103,F112,F116,F122,F128)</f>
        <v>0</v>
      </c>
      <c r="G83" s="166">
        <f>SUM(G84,G89,G95,G103,G112,G116,G122,G128)</f>
        <v>0</v>
      </c>
      <c r="H83" s="57">
        <f t="shared" si="6"/>
        <v>0</v>
      </c>
      <c r="I83" s="63">
        <f>SUM(I84,I89,I95,I103,I112,I116,I122,I128)</f>
        <v>0</v>
      </c>
      <c r="J83" s="63">
        <f>SUM(J84,J89,J95,J103,J112,J116,J122,J128)</f>
        <v>0</v>
      </c>
      <c r="K83" s="63">
        <f>SUM(K84,K89,K95,K103,K112,K116,K122,K128)</f>
        <v>0</v>
      </c>
      <c r="L83" s="172">
        <f>SUM(L84,L89,L95,L103,L112,L116,L122,L128)</f>
        <v>0</v>
      </c>
    </row>
    <row r="84" spans="1:12" ht="24" x14ac:dyDescent="0.25">
      <c r="A84" s="150">
        <v>2210</v>
      </c>
      <c r="B84" s="112" t="s">
        <v>92</v>
      </c>
      <c r="C84" s="117">
        <f t="shared" si="5"/>
        <v>0</v>
      </c>
      <c r="D84" s="151">
        <f>SUM(D85:D88)</f>
        <v>0</v>
      </c>
      <c r="E84" s="151">
        <f>SUM(E85:E88)</f>
        <v>0</v>
      </c>
      <c r="F84" s="151">
        <f>SUM(F85:F88)</f>
        <v>0</v>
      </c>
      <c r="G84" s="151">
        <f>SUM(G85:G88)</f>
        <v>0</v>
      </c>
      <c r="H84" s="117">
        <f t="shared" si="6"/>
        <v>0</v>
      </c>
      <c r="I84" s="151">
        <f>SUM(I85:I88)</f>
        <v>0</v>
      </c>
      <c r="J84" s="151">
        <f>SUM(J85:J88)</f>
        <v>0</v>
      </c>
      <c r="K84" s="151">
        <f>SUM(K85:K88)</f>
        <v>0</v>
      </c>
      <c r="L84" s="153">
        <f>SUM(L85:L88)</f>
        <v>0</v>
      </c>
    </row>
    <row r="85" spans="1:12" ht="24" x14ac:dyDescent="0.25">
      <c r="A85" s="38">
        <v>2211</v>
      </c>
      <c r="B85" s="65" t="s">
        <v>93</v>
      </c>
      <c r="C85" s="66">
        <f t="shared" si="5"/>
        <v>0</v>
      </c>
      <c r="D85" s="68"/>
      <c r="E85" s="68"/>
      <c r="F85" s="68"/>
      <c r="G85" s="154"/>
      <c r="H85" s="66">
        <f t="shared" si="6"/>
        <v>0</v>
      </c>
      <c r="I85" s="68"/>
      <c r="J85" s="68"/>
      <c r="K85" s="68"/>
      <c r="L85" s="155"/>
    </row>
    <row r="86" spans="1:12" ht="36" x14ac:dyDescent="0.25">
      <c r="A86" s="44">
        <v>2212</v>
      </c>
      <c r="B86" s="71" t="s">
        <v>94</v>
      </c>
      <c r="C86" s="72">
        <f t="shared" si="5"/>
        <v>0</v>
      </c>
      <c r="D86" s="74"/>
      <c r="E86" s="74"/>
      <c r="F86" s="74"/>
      <c r="G86" s="157"/>
      <c r="H86" s="72">
        <f t="shared" si="6"/>
        <v>0</v>
      </c>
      <c r="I86" s="74"/>
      <c r="J86" s="74"/>
      <c r="K86" s="74"/>
      <c r="L86" s="158"/>
    </row>
    <row r="87" spans="1:12" ht="24" x14ac:dyDescent="0.25">
      <c r="A87" s="44">
        <v>2214</v>
      </c>
      <c r="B87" s="71" t="s">
        <v>95</v>
      </c>
      <c r="C87" s="72">
        <f t="shared" si="5"/>
        <v>0</v>
      </c>
      <c r="D87" s="74"/>
      <c r="E87" s="74"/>
      <c r="F87" s="74"/>
      <c r="G87" s="157"/>
      <c r="H87" s="72">
        <f t="shared" si="6"/>
        <v>0</v>
      </c>
      <c r="I87" s="74"/>
      <c r="J87" s="74"/>
      <c r="K87" s="74"/>
      <c r="L87" s="158"/>
    </row>
    <row r="88" spans="1:12" x14ac:dyDescent="0.25">
      <c r="A88" s="44">
        <v>2219</v>
      </c>
      <c r="B88" s="71" t="s">
        <v>96</v>
      </c>
      <c r="C88" s="72">
        <f t="shared" si="5"/>
        <v>0</v>
      </c>
      <c r="D88" s="74"/>
      <c r="E88" s="74"/>
      <c r="F88" s="74"/>
      <c r="G88" s="157"/>
      <c r="H88" s="72">
        <f t="shared" si="6"/>
        <v>0</v>
      </c>
      <c r="I88" s="74"/>
      <c r="J88" s="74"/>
      <c r="K88" s="74"/>
      <c r="L88" s="158"/>
    </row>
    <row r="89" spans="1:12" ht="24" x14ac:dyDescent="0.25">
      <c r="A89" s="159">
        <v>2220</v>
      </c>
      <c r="B89" s="71" t="s">
        <v>97</v>
      </c>
      <c r="C89" s="72">
        <f t="shared" si="5"/>
        <v>0</v>
      </c>
      <c r="D89" s="160">
        <f>SUM(D90:D94)</f>
        <v>0</v>
      </c>
      <c r="E89" s="160">
        <f>SUM(E90:E94)</f>
        <v>0</v>
      </c>
      <c r="F89" s="160">
        <f>SUM(F90:F94)</f>
        <v>0</v>
      </c>
      <c r="G89" s="161">
        <f>SUM(G90:G94)</f>
        <v>0</v>
      </c>
      <c r="H89" s="72">
        <f t="shared" si="6"/>
        <v>0</v>
      </c>
      <c r="I89" s="160">
        <f>SUM(I90:I94)</f>
        <v>0</v>
      </c>
      <c r="J89" s="160">
        <f>SUM(J90:J94)</f>
        <v>0</v>
      </c>
      <c r="K89" s="160">
        <f>SUM(K90:K94)</f>
        <v>0</v>
      </c>
      <c r="L89" s="162">
        <f>SUM(L90:L94)</f>
        <v>0</v>
      </c>
    </row>
    <row r="90" spans="1:12" ht="24" x14ac:dyDescent="0.25">
      <c r="A90" s="44">
        <v>2221</v>
      </c>
      <c r="B90" s="71" t="s">
        <v>98</v>
      </c>
      <c r="C90" s="72">
        <f t="shared" si="5"/>
        <v>0</v>
      </c>
      <c r="D90" s="74"/>
      <c r="E90" s="74"/>
      <c r="F90" s="74"/>
      <c r="G90" s="157"/>
      <c r="H90" s="72">
        <f t="shared" si="6"/>
        <v>0</v>
      </c>
      <c r="I90" s="74"/>
      <c r="J90" s="74"/>
      <c r="K90" s="74"/>
      <c r="L90" s="158"/>
    </row>
    <row r="91" spans="1:12" x14ac:dyDescent="0.25">
      <c r="A91" s="44">
        <v>2222</v>
      </c>
      <c r="B91" s="71" t="s">
        <v>99</v>
      </c>
      <c r="C91" s="72">
        <f t="shared" si="5"/>
        <v>0</v>
      </c>
      <c r="D91" s="74"/>
      <c r="E91" s="74"/>
      <c r="F91" s="74"/>
      <c r="G91" s="157"/>
      <c r="H91" s="72">
        <f t="shared" si="6"/>
        <v>0</v>
      </c>
      <c r="I91" s="74"/>
      <c r="J91" s="74"/>
      <c r="K91" s="74"/>
      <c r="L91" s="158"/>
    </row>
    <row r="92" spans="1:12" x14ac:dyDescent="0.25">
      <c r="A92" s="44">
        <v>2223</v>
      </c>
      <c r="B92" s="71" t="s">
        <v>100</v>
      </c>
      <c r="C92" s="72">
        <f t="shared" si="5"/>
        <v>0</v>
      </c>
      <c r="D92" s="74"/>
      <c r="E92" s="74"/>
      <c r="F92" s="74"/>
      <c r="G92" s="157"/>
      <c r="H92" s="72">
        <f t="shared" si="6"/>
        <v>0</v>
      </c>
      <c r="I92" s="74"/>
      <c r="J92" s="74"/>
      <c r="K92" s="74"/>
      <c r="L92" s="158"/>
    </row>
    <row r="93" spans="1:12" ht="48" x14ac:dyDescent="0.25">
      <c r="A93" s="44">
        <v>2224</v>
      </c>
      <c r="B93" s="71" t="s">
        <v>101</v>
      </c>
      <c r="C93" s="72">
        <f t="shared" si="5"/>
        <v>0</v>
      </c>
      <c r="D93" s="74"/>
      <c r="E93" s="74"/>
      <c r="F93" s="74"/>
      <c r="G93" s="157"/>
      <c r="H93" s="72">
        <f t="shared" si="6"/>
        <v>0</v>
      </c>
      <c r="I93" s="74"/>
      <c r="J93" s="74"/>
      <c r="K93" s="74"/>
      <c r="L93" s="158"/>
    </row>
    <row r="94" spans="1:12" ht="24" x14ac:dyDescent="0.25">
      <c r="A94" s="44">
        <v>2229</v>
      </c>
      <c r="B94" s="71" t="s">
        <v>102</v>
      </c>
      <c r="C94" s="72">
        <f t="shared" si="5"/>
        <v>0</v>
      </c>
      <c r="D94" s="74"/>
      <c r="E94" s="74"/>
      <c r="F94" s="74"/>
      <c r="G94" s="157"/>
      <c r="H94" s="72">
        <f t="shared" si="6"/>
        <v>0</v>
      </c>
      <c r="I94" s="74"/>
      <c r="J94" s="74"/>
      <c r="K94" s="74"/>
      <c r="L94" s="158"/>
    </row>
    <row r="95" spans="1:12" ht="36" x14ac:dyDescent="0.25">
      <c r="A95" s="159">
        <v>2230</v>
      </c>
      <c r="B95" s="71" t="s">
        <v>103</v>
      </c>
      <c r="C95" s="72">
        <f t="shared" si="5"/>
        <v>0</v>
      </c>
      <c r="D95" s="160">
        <f>SUM(D96:D102)</f>
        <v>0</v>
      </c>
      <c r="E95" s="160">
        <f>SUM(E96:E102)</f>
        <v>0</v>
      </c>
      <c r="F95" s="160">
        <f>SUM(F96:F102)</f>
        <v>0</v>
      </c>
      <c r="G95" s="161">
        <f>SUM(G96:G102)</f>
        <v>0</v>
      </c>
      <c r="H95" s="72">
        <f t="shared" si="6"/>
        <v>0</v>
      </c>
      <c r="I95" s="160">
        <f>SUM(I96:I102)</f>
        <v>0</v>
      </c>
      <c r="J95" s="160">
        <f>SUM(J96:J102)</f>
        <v>0</v>
      </c>
      <c r="K95" s="160">
        <f>SUM(K96:K102)</f>
        <v>0</v>
      </c>
      <c r="L95" s="162">
        <f>SUM(L96:L102)</f>
        <v>0</v>
      </c>
    </row>
    <row r="96" spans="1:12" ht="24" x14ac:dyDescent="0.25">
      <c r="A96" s="44">
        <v>2231</v>
      </c>
      <c r="B96" s="71" t="s">
        <v>104</v>
      </c>
      <c r="C96" s="72">
        <f t="shared" si="5"/>
        <v>0</v>
      </c>
      <c r="D96" s="74"/>
      <c r="E96" s="74"/>
      <c r="F96" s="74"/>
      <c r="G96" s="157"/>
      <c r="H96" s="72">
        <f t="shared" si="6"/>
        <v>0</v>
      </c>
      <c r="I96" s="74"/>
      <c r="J96" s="74"/>
      <c r="K96" s="74"/>
      <c r="L96" s="158"/>
    </row>
    <row r="97" spans="1:12" ht="24.75" customHeight="1" x14ac:dyDescent="0.25">
      <c r="A97" s="44">
        <v>2232</v>
      </c>
      <c r="B97" s="71" t="s">
        <v>105</v>
      </c>
      <c r="C97" s="72">
        <f t="shared" si="5"/>
        <v>0</v>
      </c>
      <c r="D97" s="74"/>
      <c r="E97" s="74"/>
      <c r="F97" s="74"/>
      <c r="G97" s="157"/>
      <c r="H97" s="72">
        <f t="shared" si="6"/>
        <v>0</v>
      </c>
      <c r="I97" s="74"/>
      <c r="J97" s="74"/>
      <c r="K97" s="74"/>
      <c r="L97" s="158"/>
    </row>
    <row r="98" spans="1:12" ht="24" x14ac:dyDescent="0.25">
      <c r="A98" s="38">
        <v>2233</v>
      </c>
      <c r="B98" s="65" t="s">
        <v>106</v>
      </c>
      <c r="C98" s="66">
        <f t="shared" si="5"/>
        <v>0</v>
      </c>
      <c r="D98" s="68"/>
      <c r="E98" s="68"/>
      <c r="F98" s="68"/>
      <c r="G98" s="154"/>
      <c r="H98" s="66">
        <f t="shared" si="6"/>
        <v>0</v>
      </c>
      <c r="I98" s="68"/>
      <c r="J98" s="68"/>
      <c r="K98" s="68"/>
      <c r="L98" s="155"/>
    </row>
    <row r="99" spans="1:12" ht="36" x14ac:dyDescent="0.25">
      <c r="A99" s="44">
        <v>2234</v>
      </c>
      <c r="B99" s="71" t="s">
        <v>107</v>
      </c>
      <c r="C99" s="72">
        <f t="shared" si="5"/>
        <v>0</v>
      </c>
      <c r="D99" s="74"/>
      <c r="E99" s="74"/>
      <c r="F99" s="74"/>
      <c r="G99" s="157"/>
      <c r="H99" s="72">
        <f t="shared" si="6"/>
        <v>0</v>
      </c>
      <c r="I99" s="74"/>
      <c r="J99" s="74"/>
      <c r="K99" s="74"/>
      <c r="L99" s="158"/>
    </row>
    <row r="100" spans="1:12" ht="24" x14ac:dyDescent="0.25">
      <c r="A100" s="44">
        <v>2235</v>
      </c>
      <c r="B100" s="71" t="s">
        <v>108</v>
      </c>
      <c r="C100" s="72">
        <f t="shared" si="5"/>
        <v>0</v>
      </c>
      <c r="D100" s="74"/>
      <c r="E100" s="74"/>
      <c r="F100" s="74"/>
      <c r="G100" s="157"/>
      <c r="H100" s="72">
        <f t="shared" si="6"/>
        <v>0</v>
      </c>
      <c r="I100" s="74"/>
      <c r="J100" s="74"/>
      <c r="K100" s="74"/>
      <c r="L100" s="158"/>
    </row>
    <row r="101" spans="1:12" x14ac:dyDescent="0.25">
      <c r="A101" s="44">
        <v>2236</v>
      </c>
      <c r="B101" s="71" t="s">
        <v>109</v>
      </c>
      <c r="C101" s="72">
        <f t="shared" si="5"/>
        <v>0</v>
      </c>
      <c r="D101" s="74"/>
      <c r="E101" s="74"/>
      <c r="F101" s="74"/>
      <c r="G101" s="157"/>
      <c r="H101" s="72">
        <f t="shared" si="6"/>
        <v>0</v>
      </c>
      <c r="I101" s="74"/>
      <c r="J101" s="74"/>
      <c r="K101" s="74"/>
      <c r="L101" s="158"/>
    </row>
    <row r="102" spans="1:12" ht="24" x14ac:dyDescent="0.25">
      <c r="A102" s="44">
        <v>2239</v>
      </c>
      <c r="B102" s="71" t="s">
        <v>110</v>
      </c>
      <c r="C102" s="72">
        <f t="shared" si="5"/>
        <v>0</v>
      </c>
      <c r="D102" s="74"/>
      <c r="E102" s="74"/>
      <c r="F102" s="74"/>
      <c r="G102" s="157"/>
      <c r="H102" s="72">
        <f t="shared" si="6"/>
        <v>0</v>
      </c>
      <c r="I102" s="74"/>
      <c r="J102" s="74"/>
      <c r="K102" s="74"/>
      <c r="L102" s="158"/>
    </row>
    <row r="103" spans="1:12" ht="36" x14ac:dyDescent="0.25">
      <c r="A103" s="159">
        <v>2240</v>
      </c>
      <c r="B103" s="71" t="s">
        <v>111</v>
      </c>
      <c r="C103" s="72">
        <f t="shared" si="5"/>
        <v>0</v>
      </c>
      <c r="D103" s="160">
        <f>SUM(D104:D111)</f>
        <v>0</v>
      </c>
      <c r="E103" s="160">
        <f>SUM(E104:E111)</f>
        <v>0</v>
      </c>
      <c r="F103" s="160">
        <f>SUM(F104:F111)</f>
        <v>0</v>
      </c>
      <c r="G103" s="161">
        <f>SUM(G104:G111)</f>
        <v>0</v>
      </c>
      <c r="H103" s="72">
        <f t="shared" si="6"/>
        <v>0</v>
      </c>
      <c r="I103" s="160">
        <f>SUM(I104:I111)</f>
        <v>0</v>
      </c>
      <c r="J103" s="160">
        <f>SUM(J104:J111)</f>
        <v>0</v>
      </c>
      <c r="K103" s="160">
        <f>SUM(K104:K111)</f>
        <v>0</v>
      </c>
      <c r="L103" s="162">
        <f>SUM(L104:L111)</f>
        <v>0</v>
      </c>
    </row>
    <row r="104" spans="1:12" x14ac:dyDescent="0.25">
      <c r="A104" s="44">
        <v>2241</v>
      </c>
      <c r="B104" s="71" t="s">
        <v>112</v>
      </c>
      <c r="C104" s="72">
        <f t="shared" si="5"/>
        <v>0</v>
      </c>
      <c r="D104" s="74"/>
      <c r="E104" s="74"/>
      <c r="F104" s="74"/>
      <c r="G104" s="157"/>
      <c r="H104" s="72">
        <f t="shared" si="6"/>
        <v>0</v>
      </c>
      <c r="I104" s="74"/>
      <c r="J104" s="74"/>
      <c r="K104" s="74"/>
      <c r="L104" s="158"/>
    </row>
    <row r="105" spans="1:12" ht="24" x14ac:dyDescent="0.25">
      <c r="A105" s="44">
        <v>2242</v>
      </c>
      <c r="B105" s="71" t="s">
        <v>113</v>
      </c>
      <c r="C105" s="72">
        <f t="shared" si="5"/>
        <v>0</v>
      </c>
      <c r="D105" s="74"/>
      <c r="E105" s="74"/>
      <c r="F105" s="74"/>
      <c r="G105" s="157"/>
      <c r="H105" s="72">
        <f t="shared" si="6"/>
        <v>0</v>
      </c>
      <c r="I105" s="74"/>
      <c r="J105" s="74"/>
      <c r="K105" s="74"/>
      <c r="L105" s="158"/>
    </row>
    <row r="106" spans="1:12" ht="24" x14ac:dyDescent="0.25">
      <c r="A106" s="44">
        <v>2243</v>
      </c>
      <c r="B106" s="71" t="s">
        <v>114</v>
      </c>
      <c r="C106" s="72">
        <f t="shared" si="5"/>
        <v>0</v>
      </c>
      <c r="D106" s="74"/>
      <c r="E106" s="74"/>
      <c r="F106" s="74"/>
      <c r="G106" s="157"/>
      <c r="H106" s="72">
        <f t="shared" si="6"/>
        <v>0</v>
      </c>
      <c r="I106" s="74"/>
      <c r="J106" s="74"/>
      <c r="K106" s="74"/>
      <c r="L106" s="158"/>
    </row>
    <row r="107" spans="1:12" x14ac:dyDescent="0.25">
      <c r="A107" s="44">
        <v>2244</v>
      </c>
      <c r="B107" s="71" t="s">
        <v>115</v>
      </c>
      <c r="C107" s="72">
        <f t="shared" si="5"/>
        <v>0</v>
      </c>
      <c r="D107" s="74"/>
      <c r="E107" s="74"/>
      <c r="F107" s="74"/>
      <c r="G107" s="157"/>
      <c r="H107" s="72">
        <f t="shared" si="6"/>
        <v>0</v>
      </c>
      <c r="I107" s="74"/>
      <c r="J107" s="74"/>
      <c r="K107" s="74"/>
      <c r="L107" s="158"/>
    </row>
    <row r="108" spans="1:12" ht="24" x14ac:dyDescent="0.25">
      <c r="A108" s="44">
        <v>2246</v>
      </c>
      <c r="B108" s="71" t="s">
        <v>116</v>
      </c>
      <c r="C108" s="72">
        <f t="shared" si="5"/>
        <v>0</v>
      </c>
      <c r="D108" s="74"/>
      <c r="E108" s="74"/>
      <c r="F108" s="74"/>
      <c r="G108" s="157"/>
      <c r="H108" s="72">
        <f t="shared" si="6"/>
        <v>0</v>
      </c>
      <c r="I108" s="74"/>
      <c r="J108" s="74"/>
      <c r="K108" s="74"/>
      <c r="L108" s="158"/>
    </row>
    <row r="109" spans="1:12" x14ac:dyDescent="0.25">
      <c r="A109" s="44">
        <v>2247</v>
      </c>
      <c r="B109" s="71" t="s">
        <v>117</v>
      </c>
      <c r="C109" s="72">
        <f t="shared" si="5"/>
        <v>0</v>
      </c>
      <c r="D109" s="74"/>
      <c r="E109" s="74"/>
      <c r="F109" s="74"/>
      <c r="G109" s="157"/>
      <c r="H109" s="72">
        <f t="shared" si="6"/>
        <v>0</v>
      </c>
      <c r="I109" s="74"/>
      <c r="J109" s="74"/>
      <c r="K109" s="74"/>
      <c r="L109" s="158"/>
    </row>
    <row r="110" spans="1:12" ht="24" x14ac:dyDescent="0.25">
      <c r="A110" s="44">
        <v>2248</v>
      </c>
      <c r="B110" s="71" t="s">
        <v>118</v>
      </c>
      <c r="C110" s="72">
        <f t="shared" si="5"/>
        <v>0</v>
      </c>
      <c r="D110" s="74"/>
      <c r="E110" s="74"/>
      <c r="F110" s="74"/>
      <c r="G110" s="157"/>
      <c r="H110" s="72">
        <f t="shared" si="6"/>
        <v>0</v>
      </c>
      <c r="I110" s="74"/>
      <c r="J110" s="74"/>
      <c r="K110" s="74"/>
      <c r="L110" s="158"/>
    </row>
    <row r="111" spans="1:12" ht="24" x14ac:dyDescent="0.25">
      <c r="A111" s="44">
        <v>2249</v>
      </c>
      <c r="B111" s="71" t="s">
        <v>119</v>
      </c>
      <c r="C111" s="72">
        <f t="shared" si="5"/>
        <v>0</v>
      </c>
      <c r="D111" s="74"/>
      <c r="E111" s="74"/>
      <c r="F111" s="74"/>
      <c r="G111" s="157"/>
      <c r="H111" s="72">
        <f t="shared" si="6"/>
        <v>0</v>
      </c>
      <c r="I111" s="74"/>
      <c r="J111" s="74"/>
      <c r="K111" s="74"/>
      <c r="L111" s="158"/>
    </row>
    <row r="112" spans="1:12" x14ac:dyDescent="0.25">
      <c r="A112" s="159">
        <v>2250</v>
      </c>
      <c r="B112" s="71" t="s">
        <v>120</v>
      </c>
      <c r="C112" s="72">
        <f t="shared" si="5"/>
        <v>0</v>
      </c>
      <c r="D112" s="160">
        <f>SUM(D113:D115)</f>
        <v>0</v>
      </c>
      <c r="E112" s="160">
        <f>SUM(E113:E115)</f>
        <v>0</v>
      </c>
      <c r="F112" s="160">
        <f>SUM(F113:F115)</f>
        <v>0</v>
      </c>
      <c r="G112" s="173">
        <f>SUM(G113:G115)</f>
        <v>0</v>
      </c>
      <c r="H112" s="72">
        <f t="shared" si="6"/>
        <v>0</v>
      </c>
      <c r="I112" s="160">
        <f>SUM(I113:I115)</f>
        <v>0</v>
      </c>
      <c r="J112" s="160">
        <f>SUM(J113:J115)</f>
        <v>0</v>
      </c>
      <c r="K112" s="160">
        <f>SUM(K113:K115)</f>
        <v>0</v>
      </c>
      <c r="L112" s="162">
        <f>SUM(L113:L115)</f>
        <v>0</v>
      </c>
    </row>
    <row r="113" spans="1:12" x14ac:dyDescent="0.25">
      <c r="A113" s="44">
        <v>2251</v>
      </c>
      <c r="B113" s="71" t="s">
        <v>121</v>
      </c>
      <c r="C113" s="72">
        <f t="shared" si="5"/>
        <v>0</v>
      </c>
      <c r="D113" s="74"/>
      <c r="E113" s="74"/>
      <c r="F113" s="74"/>
      <c r="G113" s="157"/>
      <c r="H113" s="72">
        <f t="shared" si="6"/>
        <v>0</v>
      </c>
      <c r="I113" s="74"/>
      <c r="J113" s="74"/>
      <c r="K113" s="74"/>
      <c r="L113" s="158"/>
    </row>
    <row r="114" spans="1:12" ht="24" x14ac:dyDescent="0.25">
      <c r="A114" s="44">
        <v>2252</v>
      </c>
      <c r="B114" s="71" t="s">
        <v>122</v>
      </c>
      <c r="C114" s="72">
        <f>SUM(D114:G114)</f>
        <v>0</v>
      </c>
      <c r="D114" s="74"/>
      <c r="E114" s="74"/>
      <c r="F114" s="74"/>
      <c r="G114" s="157"/>
      <c r="H114" s="72">
        <f>SUM(I114:L114)</f>
        <v>0</v>
      </c>
      <c r="I114" s="74"/>
      <c r="J114" s="74"/>
      <c r="K114" s="74"/>
      <c r="L114" s="158"/>
    </row>
    <row r="115" spans="1:12" ht="24" x14ac:dyDescent="0.25">
      <c r="A115" s="44">
        <v>2259</v>
      </c>
      <c r="B115" s="71" t="s">
        <v>123</v>
      </c>
      <c r="C115" s="72">
        <f>SUM(D115:G115)</f>
        <v>0</v>
      </c>
      <c r="D115" s="74"/>
      <c r="E115" s="74"/>
      <c r="F115" s="74"/>
      <c r="G115" s="157"/>
      <c r="H115" s="72">
        <f>SUM(I115:L115)</f>
        <v>0</v>
      </c>
      <c r="I115" s="74"/>
      <c r="J115" s="74"/>
      <c r="K115" s="74"/>
      <c r="L115" s="158"/>
    </row>
    <row r="116" spans="1:12" x14ac:dyDescent="0.25">
      <c r="A116" s="159">
        <v>2260</v>
      </c>
      <c r="B116" s="71" t="s">
        <v>124</v>
      </c>
      <c r="C116" s="72">
        <f t="shared" ref="C116:C187" si="7">SUM(D116:G116)</f>
        <v>0</v>
      </c>
      <c r="D116" s="160">
        <f>SUM(D117:D121)</f>
        <v>0</v>
      </c>
      <c r="E116" s="160">
        <f>SUM(E117:E121)</f>
        <v>0</v>
      </c>
      <c r="F116" s="160">
        <f>SUM(F117:F121)</f>
        <v>0</v>
      </c>
      <c r="G116" s="161">
        <f>SUM(G117:G121)</f>
        <v>0</v>
      </c>
      <c r="H116" s="72">
        <f t="shared" ref="H116:H188" si="8">SUM(I116:L116)</f>
        <v>0</v>
      </c>
      <c r="I116" s="160">
        <f>SUM(I117:I121)</f>
        <v>0</v>
      </c>
      <c r="J116" s="160">
        <f>SUM(J117:J121)</f>
        <v>0</v>
      </c>
      <c r="K116" s="160">
        <f>SUM(K117:K121)</f>
        <v>0</v>
      </c>
      <c r="L116" s="162">
        <f>SUM(L117:L121)</f>
        <v>0</v>
      </c>
    </row>
    <row r="117" spans="1:12" x14ac:dyDescent="0.25">
      <c r="A117" s="44">
        <v>2261</v>
      </c>
      <c r="B117" s="71" t="s">
        <v>125</v>
      </c>
      <c r="C117" s="72">
        <f t="shared" si="7"/>
        <v>0</v>
      </c>
      <c r="D117" s="74"/>
      <c r="E117" s="74"/>
      <c r="F117" s="74"/>
      <c r="G117" s="157"/>
      <c r="H117" s="72">
        <f t="shared" si="8"/>
        <v>0</v>
      </c>
      <c r="I117" s="74"/>
      <c r="J117" s="74"/>
      <c r="K117" s="74"/>
      <c r="L117" s="158"/>
    </row>
    <row r="118" spans="1:12" x14ac:dyDescent="0.25">
      <c r="A118" s="44">
        <v>2262</v>
      </c>
      <c r="B118" s="71" t="s">
        <v>126</v>
      </c>
      <c r="C118" s="72">
        <f t="shared" si="7"/>
        <v>0</v>
      </c>
      <c r="D118" s="74"/>
      <c r="E118" s="74"/>
      <c r="F118" s="74"/>
      <c r="G118" s="157"/>
      <c r="H118" s="72">
        <f t="shared" si="8"/>
        <v>0</v>
      </c>
      <c r="I118" s="74"/>
      <c r="J118" s="74"/>
      <c r="K118" s="74"/>
      <c r="L118" s="158"/>
    </row>
    <row r="119" spans="1:12" x14ac:dyDescent="0.25">
      <c r="A119" s="44">
        <v>2263</v>
      </c>
      <c r="B119" s="71" t="s">
        <v>127</v>
      </c>
      <c r="C119" s="72">
        <f t="shared" si="7"/>
        <v>0</v>
      </c>
      <c r="D119" s="74"/>
      <c r="E119" s="74"/>
      <c r="F119" s="74"/>
      <c r="G119" s="157"/>
      <c r="H119" s="72">
        <f t="shared" si="8"/>
        <v>0</v>
      </c>
      <c r="I119" s="74"/>
      <c r="J119" s="74"/>
      <c r="K119" s="74"/>
      <c r="L119" s="158"/>
    </row>
    <row r="120" spans="1:12" ht="24" x14ac:dyDescent="0.25">
      <c r="A120" s="44">
        <v>2264</v>
      </c>
      <c r="B120" s="71" t="s">
        <v>128</v>
      </c>
      <c r="C120" s="72">
        <f t="shared" si="7"/>
        <v>0</v>
      </c>
      <c r="D120" s="74"/>
      <c r="E120" s="74"/>
      <c r="F120" s="74"/>
      <c r="G120" s="157"/>
      <c r="H120" s="72">
        <f t="shared" si="8"/>
        <v>0</v>
      </c>
      <c r="I120" s="74"/>
      <c r="J120" s="74"/>
      <c r="K120" s="74"/>
      <c r="L120" s="158"/>
    </row>
    <row r="121" spans="1:12" x14ac:dyDescent="0.25">
      <c r="A121" s="44">
        <v>2269</v>
      </c>
      <c r="B121" s="71" t="s">
        <v>129</v>
      </c>
      <c r="C121" s="72">
        <f t="shared" si="7"/>
        <v>0</v>
      </c>
      <c r="D121" s="74"/>
      <c r="E121" s="74"/>
      <c r="F121" s="74"/>
      <c r="G121" s="157"/>
      <c r="H121" s="72">
        <f t="shared" si="8"/>
        <v>0</v>
      </c>
      <c r="I121" s="74"/>
      <c r="J121" s="74"/>
      <c r="K121" s="74"/>
      <c r="L121" s="158"/>
    </row>
    <row r="122" spans="1:12" x14ac:dyDescent="0.25">
      <c r="A122" s="159">
        <v>2270</v>
      </c>
      <c r="B122" s="71" t="s">
        <v>130</v>
      </c>
      <c r="C122" s="72">
        <f t="shared" si="7"/>
        <v>0</v>
      </c>
      <c r="D122" s="160">
        <f>SUM(D123:D127)</f>
        <v>0</v>
      </c>
      <c r="E122" s="160">
        <f>SUM(E123:E127)</f>
        <v>0</v>
      </c>
      <c r="F122" s="160">
        <f>SUM(F123:F127)</f>
        <v>0</v>
      </c>
      <c r="G122" s="161">
        <f>SUM(G123:G127)</f>
        <v>0</v>
      </c>
      <c r="H122" s="72">
        <f t="shared" si="8"/>
        <v>0</v>
      </c>
      <c r="I122" s="160">
        <f>SUM(I123:I127)</f>
        <v>0</v>
      </c>
      <c r="J122" s="160">
        <f>SUM(J123:J127)</f>
        <v>0</v>
      </c>
      <c r="K122" s="160">
        <f>SUM(K123:K127)</f>
        <v>0</v>
      </c>
      <c r="L122" s="162">
        <f>SUM(L123:L127)</f>
        <v>0</v>
      </c>
    </row>
    <row r="123" spans="1:12" x14ac:dyDescent="0.25">
      <c r="A123" s="44">
        <v>2272</v>
      </c>
      <c r="B123" s="174" t="s">
        <v>131</v>
      </c>
      <c r="C123" s="72">
        <f t="shared" si="7"/>
        <v>0</v>
      </c>
      <c r="D123" s="74"/>
      <c r="E123" s="74"/>
      <c r="F123" s="74"/>
      <c r="G123" s="157"/>
      <c r="H123" s="72">
        <f t="shared" si="8"/>
        <v>0</v>
      </c>
      <c r="I123" s="74"/>
      <c r="J123" s="74"/>
      <c r="K123" s="74"/>
      <c r="L123" s="158"/>
    </row>
    <row r="124" spans="1:12" ht="24" x14ac:dyDescent="0.25">
      <c r="A124" s="44">
        <v>2274</v>
      </c>
      <c r="B124" s="175" t="s">
        <v>132</v>
      </c>
      <c r="C124" s="72">
        <f t="shared" si="7"/>
        <v>0</v>
      </c>
      <c r="D124" s="74"/>
      <c r="E124" s="74"/>
      <c r="F124" s="74"/>
      <c r="G124" s="157"/>
      <c r="H124" s="72">
        <f t="shared" si="8"/>
        <v>0</v>
      </c>
      <c r="I124" s="74"/>
      <c r="J124" s="74"/>
      <c r="K124" s="74"/>
      <c r="L124" s="158"/>
    </row>
    <row r="125" spans="1:12" ht="24" x14ac:dyDescent="0.25">
      <c r="A125" s="44">
        <v>2275</v>
      </c>
      <c r="B125" s="71" t="s">
        <v>133</v>
      </c>
      <c r="C125" s="72">
        <f t="shared" si="7"/>
        <v>0</v>
      </c>
      <c r="D125" s="74"/>
      <c r="E125" s="74"/>
      <c r="F125" s="74"/>
      <c r="G125" s="157"/>
      <c r="H125" s="72">
        <f t="shared" si="8"/>
        <v>0</v>
      </c>
      <c r="I125" s="74"/>
      <c r="J125" s="74"/>
      <c r="K125" s="74"/>
      <c r="L125" s="158"/>
    </row>
    <row r="126" spans="1:12" ht="36" x14ac:dyDescent="0.25">
      <c r="A126" s="44">
        <v>2276</v>
      </c>
      <c r="B126" s="71" t="s">
        <v>134</v>
      </c>
      <c r="C126" s="72">
        <f t="shared" si="7"/>
        <v>0</v>
      </c>
      <c r="D126" s="74"/>
      <c r="E126" s="74"/>
      <c r="F126" s="74"/>
      <c r="G126" s="157"/>
      <c r="H126" s="72">
        <f t="shared" si="8"/>
        <v>0</v>
      </c>
      <c r="I126" s="74"/>
      <c r="J126" s="74"/>
      <c r="K126" s="74"/>
      <c r="L126" s="158"/>
    </row>
    <row r="127" spans="1:12" ht="24" x14ac:dyDescent="0.25">
      <c r="A127" s="44">
        <v>2279</v>
      </c>
      <c r="B127" s="71" t="s">
        <v>135</v>
      </c>
      <c r="C127" s="72">
        <f t="shared" si="7"/>
        <v>0</v>
      </c>
      <c r="D127" s="74"/>
      <c r="E127" s="74"/>
      <c r="F127" s="74"/>
      <c r="G127" s="157"/>
      <c r="H127" s="72">
        <f t="shared" si="8"/>
        <v>0</v>
      </c>
      <c r="I127" s="74"/>
      <c r="J127" s="74"/>
      <c r="K127" s="74"/>
      <c r="L127" s="158"/>
    </row>
    <row r="128" spans="1:12" ht="24" x14ac:dyDescent="0.25">
      <c r="A128" s="168">
        <v>2280</v>
      </c>
      <c r="B128" s="65" t="s">
        <v>136</v>
      </c>
      <c r="C128" s="66">
        <f t="shared" ref="C128:L128" si="9">SUM(C129)</f>
        <v>0</v>
      </c>
      <c r="D128" s="169">
        <f t="shared" si="9"/>
        <v>0</v>
      </c>
      <c r="E128" s="169">
        <f t="shared" si="9"/>
        <v>0</v>
      </c>
      <c r="F128" s="169">
        <f t="shared" si="9"/>
        <v>0</v>
      </c>
      <c r="G128" s="169">
        <f t="shared" si="9"/>
        <v>0</v>
      </c>
      <c r="H128" s="66">
        <f t="shared" si="9"/>
        <v>0</v>
      </c>
      <c r="I128" s="169">
        <f t="shared" si="9"/>
        <v>0</v>
      </c>
      <c r="J128" s="169">
        <f t="shared" si="9"/>
        <v>0</v>
      </c>
      <c r="K128" s="169">
        <f t="shared" si="9"/>
        <v>0</v>
      </c>
      <c r="L128" s="176">
        <f t="shared" si="9"/>
        <v>0</v>
      </c>
    </row>
    <row r="129" spans="1:12" ht="24" x14ac:dyDescent="0.25">
      <c r="A129" s="44">
        <v>2283</v>
      </c>
      <c r="B129" s="71" t="s">
        <v>137</v>
      </c>
      <c r="C129" s="72">
        <f>SUM(D129:G129)</f>
        <v>0</v>
      </c>
      <c r="D129" s="74"/>
      <c r="E129" s="74"/>
      <c r="F129" s="74"/>
      <c r="G129" s="157"/>
      <c r="H129" s="72">
        <f>SUM(I129:L129)</f>
        <v>0</v>
      </c>
      <c r="I129" s="74"/>
      <c r="J129" s="74"/>
      <c r="K129" s="74"/>
      <c r="L129" s="158"/>
    </row>
    <row r="130" spans="1:12" ht="38.25" customHeight="1" x14ac:dyDescent="0.25">
      <c r="A130" s="56">
        <v>2300</v>
      </c>
      <c r="B130" s="147" t="s">
        <v>138</v>
      </c>
      <c r="C130" s="57">
        <f t="shared" si="7"/>
        <v>42256</v>
      </c>
      <c r="D130" s="63">
        <f>SUM(D131,D136,D140,D141,D144,D151,D159,D160,D163)</f>
        <v>36784</v>
      </c>
      <c r="E130" s="63">
        <f>SUM(E131,E136,E140,E141,E144,E151,E159,E160,E163)</f>
        <v>0</v>
      </c>
      <c r="F130" s="63">
        <f>SUM(F131,F136,F140,F141,F144,F151,F159,F160,F163)</f>
        <v>5472</v>
      </c>
      <c r="G130" s="166">
        <f>SUM(G131,G136,G140,G141,G144,G151,G159,G160,G163)</f>
        <v>0</v>
      </c>
      <c r="H130" s="57">
        <f t="shared" si="8"/>
        <v>50417</v>
      </c>
      <c r="I130" s="63">
        <f>SUM(I131,I136,I140,I141,I144,I151,I159,I160,I163)</f>
        <v>44945</v>
      </c>
      <c r="J130" s="63">
        <f>SUM(J131,J136,J140,J141,J144,J151,J159,J160,J163)</f>
        <v>0</v>
      </c>
      <c r="K130" s="63">
        <f>SUM(K131,K136,K140,K141,K144,K151,K159,K160,K163)</f>
        <v>5472</v>
      </c>
      <c r="L130" s="167">
        <f>SUM(L131,L136,L140,L141,L144,L151,L159,L160,L163)</f>
        <v>0</v>
      </c>
    </row>
    <row r="131" spans="1:12" ht="24" x14ac:dyDescent="0.25">
      <c r="A131" s="168">
        <v>2310</v>
      </c>
      <c r="B131" s="65" t="s">
        <v>139</v>
      </c>
      <c r="C131" s="66">
        <f t="shared" si="7"/>
        <v>0</v>
      </c>
      <c r="D131" s="169">
        <f>SUM(D132:D135)</f>
        <v>0</v>
      </c>
      <c r="E131" s="169">
        <f t="shared" ref="E131:L131" si="10">SUM(E132:E135)</f>
        <v>0</v>
      </c>
      <c r="F131" s="169">
        <f t="shared" si="10"/>
        <v>0</v>
      </c>
      <c r="G131" s="170">
        <f t="shared" si="10"/>
        <v>0</v>
      </c>
      <c r="H131" s="66">
        <f t="shared" si="8"/>
        <v>0</v>
      </c>
      <c r="I131" s="169">
        <f t="shared" si="10"/>
        <v>0</v>
      </c>
      <c r="J131" s="169">
        <f t="shared" si="10"/>
        <v>0</v>
      </c>
      <c r="K131" s="169">
        <f t="shared" si="10"/>
        <v>0</v>
      </c>
      <c r="L131" s="171">
        <f t="shared" si="10"/>
        <v>0</v>
      </c>
    </row>
    <row r="132" spans="1:12" x14ac:dyDescent="0.25">
      <c r="A132" s="44">
        <v>2311</v>
      </c>
      <c r="B132" s="71" t="s">
        <v>140</v>
      </c>
      <c r="C132" s="72">
        <f t="shared" si="7"/>
        <v>0</v>
      </c>
      <c r="D132" s="74"/>
      <c r="E132" s="74"/>
      <c r="F132" s="74"/>
      <c r="G132" s="157"/>
      <c r="H132" s="72">
        <f t="shared" si="8"/>
        <v>0</v>
      </c>
      <c r="I132" s="74"/>
      <c r="J132" s="74"/>
      <c r="K132" s="74"/>
      <c r="L132" s="158"/>
    </row>
    <row r="133" spans="1:12" x14ac:dyDescent="0.25">
      <c r="A133" s="44">
        <v>2312</v>
      </c>
      <c r="B133" s="71" t="s">
        <v>141</v>
      </c>
      <c r="C133" s="72">
        <f t="shared" si="7"/>
        <v>0</v>
      </c>
      <c r="D133" s="74"/>
      <c r="E133" s="74"/>
      <c r="F133" s="74"/>
      <c r="G133" s="157"/>
      <c r="H133" s="72">
        <f t="shared" si="8"/>
        <v>0</v>
      </c>
      <c r="I133" s="74"/>
      <c r="J133" s="74"/>
      <c r="K133" s="74"/>
      <c r="L133" s="158"/>
    </row>
    <row r="134" spans="1:12" x14ac:dyDescent="0.25">
      <c r="A134" s="44">
        <v>2313</v>
      </c>
      <c r="B134" s="71" t="s">
        <v>142</v>
      </c>
      <c r="C134" s="72">
        <f t="shared" si="7"/>
        <v>0</v>
      </c>
      <c r="D134" s="74"/>
      <c r="E134" s="74"/>
      <c r="F134" s="74"/>
      <c r="G134" s="157"/>
      <c r="H134" s="72">
        <f t="shared" si="8"/>
        <v>0</v>
      </c>
      <c r="I134" s="74"/>
      <c r="J134" s="74"/>
      <c r="K134" s="74"/>
      <c r="L134" s="158"/>
    </row>
    <row r="135" spans="1:12" ht="36" customHeight="1" x14ac:dyDescent="0.25">
      <c r="A135" s="44">
        <v>2314</v>
      </c>
      <c r="B135" s="71" t="s">
        <v>143</v>
      </c>
      <c r="C135" s="72">
        <f t="shared" si="7"/>
        <v>0</v>
      </c>
      <c r="D135" s="74"/>
      <c r="E135" s="74"/>
      <c r="F135" s="74"/>
      <c r="G135" s="157"/>
      <c r="H135" s="72">
        <f t="shared" si="8"/>
        <v>0</v>
      </c>
      <c r="I135" s="74"/>
      <c r="J135" s="74"/>
      <c r="K135" s="74"/>
      <c r="L135" s="158"/>
    </row>
    <row r="136" spans="1:12" x14ac:dyDescent="0.25">
      <c r="A136" s="159">
        <v>2320</v>
      </c>
      <c r="B136" s="71" t="s">
        <v>144</v>
      </c>
      <c r="C136" s="72">
        <f t="shared" si="7"/>
        <v>0</v>
      </c>
      <c r="D136" s="160">
        <f>SUM(D137:D139)</f>
        <v>0</v>
      </c>
      <c r="E136" s="160">
        <f>SUM(E137:E139)</f>
        <v>0</v>
      </c>
      <c r="F136" s="160">
        <f>SUM(F137:F139)</f>
        <v>0</v>
      </c>
      <c r="G136" s="161">
        <f>SUM(G137:G139)</f>
        <v>0</v>
      </c>
      <c r="H136" s="72">
        <f t="shared" si="8"/>
        <v>0</v>
      </c>
      <c r="I136" s="160">
        <f>SUM(I137:I139)</f>
        <v>0</v>
      </c>
      <c r="J136" s="160">
        <f>SUM(J137:J139)</f>
        <v>0</v>
      </c>
      <c r="K136" s="160">
        <f>SUM(K137:K139)</f>
        <v>0</v>
      </c>
      <c r="L136" s="162">
        <f>SUM(L137:L139)</f>
        <v>0</v>
      </c>
    </row>
    <row r="137" spans="1:12" x14ac:dyDescent="0.25">
      <c r="A137" s="44">
        <v>2321</v>
      </c>
      <c r="B137" s="71" t="s">
        <v>145</v>
      </c>
      <c r="C137" s="72">
        <f t="shared" si="7"/>
        <v>0</v>
      </c>
      <c r="D137" s="74"/>
      <c r="E137" s="74"/>
      <c r="F137" s="74"/>
      <c r="G137" s="157"/>
      <c r="H137" s="72">
        <f t="shared" si="8"/>
        <v>0</v>
      </c>
      <c r="I137" s="74"/>
      <c r="J137" s="74"/>
      <c r="K137" s="74"/>
      <c r="L137" s="158"/>
    </row>
    <row r="138" spans="1:12" x14ac:dyDescent="0.25">
      <c r="A138" s="44">
        <v>2322</v>
      </c>
      <c r="B138" s="71" t="s">
        <v>146</v>
      </c>
      <c r="C138" s="72">
        <f t="shared" si="7"/>
        <v>0</v>
      </c>
      <c r="D138" s="74"/>
      <c r="E138" s="74"/>
      <c r="F138" s="74"/>
      <c r="G138" s="157"/>
      <c r="H138" s="72">
        <f t="shared" si="8"/>
        <v>0</v>
      </c>
      <c r="I138" s="74"/>
      <c r="J138" s="74"/>
      <c r="K138" s="74"/>
      <c r="L138" s="158"/>
    </row>
    <row r="139" spans="1:12" ht="10.5" customHeight="1" x14ac:dyDescent="0.25">
      <c r="A139" s="44">
        <v>2329</v>
      </c>
      <c r="B139" s="71" t="s">
        <v>147</v>
      </c>
      <c r="C139" s="72">
        <f t="shared" si="7"/>
        <v>0</v>
      </c>
      <c r="D139" s="74"/>
      <c r="E139" s="74"/>
      <c r="F139" s="74"/>
      <c r="G139" s="157"/>
      <c r="H139" s="72">
        <f t="shared" si="8"/>
        <v>0</v>
      </c>
      <c r="I139" s="74"/>
      <c r="J139" s="74"/>
      <c r="K139" s="74"/>
      <c r="L139" s="158"/>
    </row>
    <row r="140" spans="1:12" x14ac:dyDescent="0.25">
      <c r="A140" s="159">
        <v>2330</v>
      </c>
      <c r="B140" s="71" t="s">
        <v>148</v>
      </c>
      <c r="C140" s="72">
        <f t="shared" si="7"/>
        <v>0</v>
      </c>
      <c r="D140" s="74"/>
      <c r="E140" s="74"/>
      <c r="F140" s="74"/>
      <c r="G140" s="157"/>
      <c r="H140" s="72">
        <f t="shared" si="8"/>
        <v>0</v>
      </c>
      <c r="I140" s="74"/>
      <c r="J140" s="74"/>
      <c r="K140" s="74"/>
      <c r="L140" s="158"/>
    </row>
    <row r="141" spans="1:12" ht="48" x14ac:dyDescent="0.25">
      <c r="A141" s="159">
        <v>2340</v>
      </c>
      <c r="B141" s="71" t="s">
        <v>149</v>
      </c>
      <c r="C141" s="72">
        <f t="shared" si="7"/>
        <v>0</v>
      </c>
      <c r="D141" s="160">
        <f>SUM(D142:D143)</f>
        <v>0</v>
      </c>
      <c r="E141" s="160">
        <f>SUM(E142:E143)</f>
        <v>0</v>
      </c>
      <c r="F141" s="160">
        <f>SUM(F142:F143)</f>
        <v>0</v>
      </c>
      <c r="G141" s="161">
        <f>SUM(G142:G143)</f>
        <v>0</v>
      </c>
      <c r="H141" s="72">
        <f t="shared" si="8"/>
        <v>0</v>
      </c>
      <c r="I141" s="160">
        <f>SUM(I142:I143)</f>
        <v>0</v>
      </c>
      <c r="J141" s="160">
        <f>SUM(J142:J143)</f>
        <v>0</v>
      </c>
      <c r="K141" s="160">
        <f>SUM(K142:K143)</f>
        <v>0</v>
      </c>
      <c r="L141" s="162">
        <f>SUM(L142:L143)</f>
        <v>0</v>
      </c>
    </row>
    <row r="142" spans="1:12" x14ac:dyDescent="0.25">
      <c r="A142" s="44">
        <v>2341</v>
      </c>
      <c r="B142" s="71" t="s">
        <v>150</v>
      </c>
      <c r="C142" s="72">
        <f t="shared" si="7"/>
        <v>0</v>
      </c>
      <c r="D142" s="74"/>
      <c r="E142" s="74"/>
      <c r="F142" s="74"/>
      <c r="G142" s="157"/>
      <c r="H142" s="72">
        <f t="shared" si="8"/>
        <v>0</v>
      </c>
      <c r="I142" s="74"/>
      <c r="J142" s="74"/>
      <c r="K142" s="74"/>
      <c r="L142" s="158"/>
    </row>
    <row r="143" spans="1:12" ht="24" x14ac:dyDescent="0.25">
      <c r="A143" s="44">
        <v>2344</v>
      </c>
      <c r="B143" s="71" t="s">
        <v>151</v>
      </c>
      <c r="C143" s="72">
        <f t="shared" si="7"/>
        <v>0</v>
      </c>
      <c r="D143" s="74"/>
      <c r="E143" s="74"/>
      <c r="F143" s="74"/>
      <c r="G143" s="157"/>
      <c r="H143" s="72">
        <f t="shared" si="8"/>
        <v>0</v>
      </c>
      <c r="I143" s="74"/>
      <c r="J143" s="74"/>
      <c r="K143" s="74"/>
      <c r="L143" s="158"/>
    </row>
    <row r="144" spans="1:12" ht="24" x14ac:dyDescent="0.25">
      <c r="A144" s="150">
        <v>2350</v>
      </c>
      <c r="B144" s="112" t="s">
        <v>152</v>
      </c>
      <c r="C144" s="117">
        <f t="shared" si="7"/>
        <v>0</v>
      </c>
      <c r="D144" s="151">
        <f>SUM(D145:D150)</f>
        <v>0</v>
      </c>
      <c r="E144" s="151">
        <f>SUM(E145:E150)</f>
        <v>0</v>
      </c>
      <c r="F144" s="151">
        <f>SUM(F145:F150)</f>
        <v>0</v>
      </c>
      <c r="G144" s="152">
        <f>SUM(G145:G150)</f>
        <v>0</v>
      </c>
      <c r="H144" s="117">
        <f t="shared" si="8"/>
        <v>0</v>
      </c>
      <c r="I144" s="151">
        <f>SUM(I145:I150)</f>
        <v>0</v>
      </c>
      <c r="J144" s="151">
        <f>SUM(J145:J150)</f>
        <v>0</v>
      </c>
      <c r="K144" s="151">
        <f>SUM(K145:K150)</f>
        <v>0</v>
      </c>
      <c r="L144" s="153">
        <f>SUM(L145:L150)</f>
        <v>0</v>
      </c>
    </row>
    <row r="145" spans="1:12" x14ac:dyDescent="0.25">
      <c r="A145" s="38">
        <v>2351</v>
      </c>
      <c r="B145" s="65" t="s">
        <v>153</v>
      </c>
      <c r="C145" s="66">
        <f t="shared" si="7"/>
        <v>0</v>
      </c>
      <c r="D145" s="68"/>
      <c r="E145" s="68"/>
      <c r="F145" s="68"/>
      <c r="G145" s="154"/>
      <c r="H145" s="66">
        <f t="shared" si="8"/>
        <v>0</v>
      </c>
      <c r="I145" s="68"/>
      <c r="J145" s="68"/>
      <c r="K145" s="68"/>
      <c r="L145" s="155"/>
    </row>
    <row r="146" spans="1:12" x14ac:dyDescent="0.25">
      <c r="A146" s="44">
        <v>2352</v>
      </c>
      <c r="B146" s="71" t="s">
        <v>154</v>
      </c>
      <c r="C146" s="72">
        <f t="shared" si="7"/>
        <v>0</v>
      </c>
      <c r="D146" s="74"/>
      <c r="E146" s="74"/>
      <c r="F146" s="74"/>
      <c r="G146" s="157"/>
      <c r="H146" s="72">
        <f t="shared" si="8"/>
        <v>0</v>
      </c>
      <c r="I146" s="74"/>
      <c r="J146" s="74"/>
      <c r="K146" s="74"/>
      <c r="L146" s="158"/>
    </row>
    <row r="147" spans="1:12" ht="24" x14ac:dyDescent="0.25">
      <c r="A147" s="44">
        <v>2353</v>
      </c>
      <c r="B147" s="71" t="s">
        <v>155</v>
      </c>
      <c r="C147" s="72">
        <f t="shared" si="7"/>
        <v>0</v>
      </c>
      <c r="D147" s="74"/>
      <c r="E147" s="74"/>
      <c r="F147" s="74"/>
      <c r="G147" s="157"/>
      <c r="H147" s="72">
        <f t="shared" si="8"/>
        <v>0</v>
      </c>
      <c r="I147" s="74"/>
      <c r="J147" s="74"/>
      <c r="K147" s="74"/>
      <c r="L147" s="158"/>
    </row>
    <row r="148" spans="1:12" ht="24" x14ac:dyDescent="0.25">
      <c r="A148" s="44">
        <v>2354</v>
      </c>
      <c r="B148" s="71" t="s">
        <v>156</v>
      </c>
      <c r="C148" s="72">
        <f t="shared" si="7"/>
        <v>0</v>
      </c>
      <c r="D148" s="74"/>
      <c r="E148" s="74"/>
      <c r="F148" s="74"/>
      <c r="G148" s="157"/>
      <c r="H148" s="72">
        <f t="shared" si="8"/>
        <v>0</v>
      </c>
      <c r="I148" s="74"/>
      <c r="J148" s="74"/>
      <c r="K148" s="74"/>
      <c r="L148" s="158"/>
    </row>
    <row r="149" spans="1:12" ht="24" x14ac:dyDescent="0.25">
      <c r="A149" s="44">
        <v>2355</v>
      </c>
      <c r="B149" s="71" t="s">
        <v>157</v>
      </c>
      <c r="C149" s="72">
        <f t="shared" si="7"/>
        <v>0</v>
      </c>
      <c r="D149" s="74"/>
      <c r="E149" s="74"/>
      <c r="F149" s="74"/>
      <c r="G149" s="157"/>
      <c r="H149" s="72">
        <f t="shared" si="8"/>
        <v>0</v>
      </c>
      <c r="I149" s="74"/>
      <c r="J149" s="74"/>
      <c r="K149" s="74"/>
      <c r="L149" s="158"/>
    </row>
    <row r="150" spans="1:12" ht="24" x14ac:dyDescent="0.25">
      <c r="A150" s="44">
        <v>2359</v>
      </c>
      <c r="B150" s="71" t="s">
        <v>158</v>
      </c>
      <c r="C150" s="72">
        <f t="shared" si="7"/>
        <v>0</v>
      </c>
      <c r="D150" s="74"/>
      <c r="E150" s="74"/>
      <c r="F150" s="74"/>
      <c r="G150" s="157"/>
      <c r="H150" s="72">
        <f t="shared" si="8"/>
        <v>0</v>
      </c>
      <c r="I150" s="74"/>
      <c r="J150" s="74"/>
      <c r="K150" s="74"/>
      <c r="L150" s="158"/>
    </row>
    <row r="151" spans="1:12" ht="24.75" customHeight="1" x14ac:dyDescent="0.25">
      <c r="A151" s="159">
        <v>2360</v>
      </c>
      <c r="B151" s="71" t="s">
        <v>159</v>
      </c>
      <c r="C151" s="72">
        <f t="shared" si="7"/>
        <v>42256</v>
      </c>
      <c r="D151" s="160">
        <f>SUM(D152:D158)</f>
        <v>36784</v>
      </c>
      <c r="E151" s="160">
        <f>SUM(E152:E158)</f>
        <v>0</v>
      </c>
      <c r="F151" s="160">
        <f>SUM(F152:F158)</f>
        <v>5472</v>
      </c>
      <c r="G151" s="161">
        <f>SUM(G152:G158)</f>
        <v>0</v>
      </c>
      <c r="H151" s="72">
        <f t="shared" si="8"/>
        <v>50417</v>
      </c>
      <c r="I151" s="160">
        <f>SUM(I152:I158)</f>
        <v>44945</v>
      </c>
      <c r="J151" s="160">
        <f>SUM(J152:J158)</f>
        <v>0</v>
      </c>
      <c r="K151" s="160">
        <f>SUM(K152:K158)</f>
        <v>5472</v>
      </c>
      <c r="L151" s="162">
        <f>SUM(L152:L158)</f>
        <v>0</v>
      </c>
    </row>
    <row r="152" spans="1:12" x14ac:dyDescent="0.25">
      <c r="A152" s="43">
        <v>2361</v>
      </c>
      <c r="B152" s="71" t="s">
        <v>160</v>
      </c>
      <c r="C152" s="72">
        <f t="shared" si="7"/>
        <v>0</v>
      </c>
      <c r="D152" s="74"/>
      <c r="E152" s="74"/>
      <c r="F152" s="74"/>
      <c r="G152" s="157"/>
      <c r="H152" s="72">
        <f t="shared" si="8"/>
        <v>0</v>
      </c>
      <c r="I152" s="74"/>
      <c r="J152" s="74"/>
      <c r="K152" s="74"/>
      <c r="L152" s="158"/>
    </row>
    <row r="153" spans="1:12" ht="24" x14ac:dyDescent="0.25">
      <c r="A153" s="43">
        <v>2362</v>
      </c>
      <c r="B153" s="71" t="s">
        <v>161</v>
      </c>
      <c r="C153" s="72">
        <f t="shared" si="7"/>
        <v>0</v>
      </c>
      <c r="D153" s="74"/>
      <c r="E153" s="74"/>
      <c r="F153" s="74"/>
      <c r="G153" s="157"/>
      <c r="H153" s="72">
        <f t="shared" si="8"/>
        <v>0</v>
      </c>
      <c r="I153" s="74"/>
      <c r="J153" s="74"/>
      <c r="K153" s="74"/>
      <c r="L153" s="158"/>
    </row>
    <row r="154" spans="1:12" x14ac:dyDescent="0.25">
      <c r="A154" s="43">
        <v>2363</v>
      </c>
      <c r="B154" s="71" t="s">
        <v>162</v>
      </c>
      <c r="C154" s="72">
        <f t="shared" si="7"/>
        <v>42256</v>
      </c>
      <c r="D154" s="74">
        <v>36784</v>
      </c>
      <c r="E154" s="74"/>
      <c r="F154" s="74">
        <v>5472</v>
      </c>
      <c r="G154" s="157"/>
      <c r="H154" s="72">
        <f t="shared" si="8"/>
        <v>50417</v>
      </c>
      <c r="I154" s="74">
        <v>44945</v>
      </c>
      <c r="J154" s="74"/>
      <c r="K154" s="74">
        <v>5472</v>
      </c>
      <c r="L154" s="158"/>
    </row>
    <row r="155" spans="1:12" x14ac:dyDescent="0.25">
      <c r="A155" s="43">
        <v>2364</v>
      </c>
      <c r="B155" s="71" t="s">
        <v>163</v>
      </c>
      <c r="C155" s="72">
        <f t="shared" si="7"/>
        <v>0</v>
      </c>
      <c r="D155" s="74"/>
      <c r="E155" s="74"/>
      <c r="F155" s="74"/>
      <c r="G155" s="157"/>
      <c r="H155" s="72">
        <f t="shared" si="8"/>
        <v>0</v>
      </c>
      <c r="I155" s="74"/>
      <c r="J155" s="74"/>
      <c r="K155" s="74"/>
      <c r="L155" s="158"/>
    </row>
    <row r="156" spans="1:12" ht="12.75" customHeight="1" x14ac:dyDescent="0.25">
      <c r="A156" s="43">
        <v>2365</v>
      </c>
      <c r="B156" s="71" t="s">
        <v>164</v>
      </c>
      <c r="C156" s="72">
        <f t="shared" si="7"/>
        <v>0</v>
      </c>
      <c r="D156" s="74"/>
      <c r="E156" s="74"/>
      <c r="F156" s="74"/>
      <c r="G156" s="157"/>
      <c r="H156" s="72">
        <f t="shared" si="8"/>
        <v>0</v>
      </c>
      <c r="I156" s="74"/>
      <c r="J156" s="74"/>
      <c r="K156" s="74"/>
      <c r="L156" s="158"/>
    </row>
    <row r="157" spans="1:12" ht="36" x14ac:dyDescent="0.25">
      <c r="A157" s="43">
        <v>2366</v>
      </c>
      <c r="B157" s="71" t="s">
        <v>165</v>
      </c>
      <c r="C157" s="72">
        <f t="shared" si="7"/>
        <v>0</v>
      </c>
      <c r="D157" s="74"/>
      <c r="E157" s="74"/>
      <c r="F157" s="74"/>
      <c r="G157" s="157"/>
      <c r="H157" s="72">
        <f t="shared" si="8"/>
        <v>0</v>
      </c>
      <c r="I157" s="74"/>
      <c r="J157" s="74"/>
      <c r="K157" s="74"/>
      <c r="L157" s="158"/>
    </row>
    <row r="158" spans="1:12" ht="48" x14ac:dyDescent="0.25">
      <c r="A158" s="43">
        <v>2369</v>
      </c>
      <c r="B158" s="71" t="s">
        <v>166</v>
      </c>
      <c r="C158" s="72">
        <f t="shared" si="7"/>
        <v>0</v>
      </c>
      <c r="D158" s="74"/>
      <c r="E158" s="74"/>
      <c r="F158" s="74"/>
      <c r="G158" s="157"/>
      <c r="H158" s="72">
        <f t="shared" si="8"/>
        <v>0</v>
      </c>
      <c r="I158" s="74"/>
      <c r="J158" s="74"/>
      <c r="K158" s="74"/>
      <c r="L158" s="158"/>
    </row>
    <row r="159" spans="1:12" x14ac:dyDescent="0.25">
      <c r="A159" s="150">
        <v>2370</v>
      </c>
      <c r="B159" s="112" t="s">
        <v>167</v>
      </c>
      <c r="C159" s="117">
        <f t="shared" si="7"/>
        <v>0</v>
      </c>
      <c r="D159" s="163"/>
      <c r="E159" s="163"/>
      <c r="F159" s="163"/>
      <c r="G159" s="164"/>
      <c r="H159" s="117">
        <f t="shared" si="8"/>
        <v>0</v>
      </c>
      <c r="I159" s="163"/>
      <c r="J159" s="163"/>
      <c r="K159" s="163"/>
      <c r="L159" s="165"/>
    </row>
    <row r="160" spans="1:12" x14ac:dyDescent="0.25">
      <c r="A160" s="150">
        <v>2380</v>
      </c>
      <c r="B160" s="112" t="s">
        <v>168</v>
      </c>
      <c r="C160" s="117">
        <f t="shared" si="7"/>
        <v>0</v>
      </c>
      <c r="D160" s="151">
        <f>SUM(D161:D162)</f>
        <v>0</v>
      </c>
      <c r="E160" s="151">
        <f>SUM(E161:E162)</f>
        <v>0</v>
      </c>
      <c r="F160" s="151">
        <f>SUM(F161:F162)</f>
        <v>0</v>
      </c>
      <c r="G160" s="152">
        <f>SUM(G161:G162)</f>
        <v>0</v>
      </c>
      <c r="H160" s="117">
        <f t="shared" si="8"/>
        <v>0</v>
      </c>
      <c r="I160" s="151">
        <f>SUM(I161:I162)</f>
        <v>0</v>
      </c>
      <c r="J160" s="151">
        <f>SUM(J161:J162)</f>
        <v>0</v>
      </c>
      <c r="K160" s="151">
        <f>SUM(K161:K162)</f>
        <v>0</v>
      </c>
      <c r="L160" s="153">
        <f>SUM(L161:L162)</f>
        <v>0</v>
      </c>
    </row>
    <row r="161" spans="1:12" x14ac:dyDescent="0.25">
      <c r="A161" s="37">
        <v>2381</v>
      </c>
      <c r="B161" s="65" t="s">
        <v>169</v>
      </c>
      <c r="C161" s="66">
        <f t="shared" si="7"/>
        <v>0</v>
      </c>
      <c r="D161" s="68"/>
      <c r="E161" s="68"/>
      <c r="F161" s="68"/>
      <c r="G161" s="154"/>
      <c r="H161" s="66">
        <f t="shared" si="8"/>
        <v>0</v>
      </c>
      <c r="I161" s="68"/>
      <c r="J161" s="68"/>
      <c r="K161" s="68"/>
      <c r="L161" s="155"/>
    </row>
    <row r="162" spans="1:12" ht="24" x14ac:dyDescent="0.25">
      <c r="A162" s="43">
        <v>2389</v>
      </c>
      <c r="B162" s="71" t="s">
        <v>170</v>
      </c>
      <c r="C162" s="72">
        <f t="shared" si="7"/>
        <v>0</v>
      </c>
      <c r="D162" s="74"/>
      <c r="E162" s="74"/>
      <c r="F162" s="74"/>
      <c r="G162" s="157"/>
      <c r="H162" s="72">
        <f t="shared" si="8"/>
        <v>0</v>
      </c>
      <c r="I162" s="74"/>
      <c r="J162" s="74"/>
      <c r="K162" s="74"/>
      <c r="L162" s="158"/>
    </row>
    <row r="163" spans="1:12" x14ac:dyDescent="0.25">
      <c r="A163" s="150">
        <v>2390</v>
      </c>
      <c r="B163" s="112" t="s">
        <v>171</v>
      </c>
      <c r="C163" s="117">
        <f t="shared" si="7"/>
        <v>0</v>
      </c>
      <c r="D163" s="163"/>
      <c r="E163" s="163"/>
      <c r="F163" s="163"/>
      <c r="G163" s="164"/>
      <c r="H163" s="117">
        <f t="shared" si="8"/>
        <v>0</v>
      </c>
      <c r="I163" s="163"/>
      <c r="J163" s="163"/>
      <c r="K163" s="163"/>
      <c r="L163" s="165"/>
    </row>
    <row r="164" spans="1:12" x14ac:dyDescent="0.25">
      <c r="A164" s="56">
        <v>2400</v>
      </c>
      <c r="B164" s="147" t="s">
        <v>172</v>
      </c>
      <c r="C164" s="57">
        <f t="shared" si="7"/>
        <v>0</v>
      </c>
      <c r="D164" s="177"/>
      <c r="E164" s="177"/>
      <c r="F164" s="177"/>
      <c r="G164" s="178"/>
      <c r="H164" s="57">
        <f t="shared" si="8"/>
        <v>0</v>
      </c>
      <c r="I164" s="177"/>
      <c r="J164" s="177"/>
      <c r="K164" s="177"/>
      <c r="L164" s="179"/>
    </row>
    <row r="165" spans="1:12" ht="24" x14ac:dyDescent="0.25">
      <c r="A165" s="56">
        <v>2500</v>
      </c>
      <c r="B165" s="147" t="s">
        <v>173</v>
      </c>
      <c r="C165" s="57">
        <f t="shared" si="7"/>
        <v>0</v>
      </c>
      <c r="D165" s="63">
        <f>SUM(D166,D171)</f>
        <v>0</v>
      </c>
      <c r="E165" s="63">
        <f t="shared" ref="E165:G165" si="11">SUM(E166,E171)</f>
        <v>0</v>
      </c>
      <c r="F165" s="63">
        <f t="shared" si="11"/>
        <v>0</v>
      </c>
      <c r="G165" s="63">
        <f t="shared" si="11"/>
        <v>0</v>
      </c>
      <c r="H165" s="57">
        <f t="shared" si="8"/>
        <v>0</v>
      </c>
      <c r="I165" s="63">
        <f>SUM(I166,I171)</f>
        <v>0</v>
      </c>
      <c r="J165" s="63">
        <f t="shared" ref="J165:L165" si="12">SUM(J166,J171)</f>
        <v>0</v>
      </c>
      <c r="K165" s="63">
        <f t="shared" si="12"/>
        <v>0</v>
      </c>
      <c r="L165" s="149">
        <f t="shared" si="12"/>
        <v>0</v>
      </c>
    </row>
    <row r="166" spans="1:12" ht="16.5" customHeight="1" x14ac:dyDescent="0.25">
      <c r="A166" s="168">
        <v>2510</v>
      </c>
      <c r="B166" s="65" t="s">
        <v>174</v>
      </c>
      <c r="C166" s="66">
        <f t="shared" si="7"/>
        <v>0</v>
      </c>
      <c r="D166" s="169">
        <f>SUM(D167:D170)</f>
        <v>0</v>
      </c>
      <c r="E166" s="169">
        <f t="shared" ref="E166:G166" si="13">SUM(E167:E170)</f>
        <v>0</v>
      </c>
      <c r="F166" s="169">
        <f t="shared" si="13"/>
        <v>0</v>
      </c>
      <c r="G166" s="169">
        <f t="shared" si="13"/>
        <v>0</v>
      </c>
      <c r="H166" s="66">
        <f t="shared" si="8"/>
        <v>0</v>
      </c>
      <c r="I166" s="169">
        <f>SUM(I167:I170)</f>
        <v>0</v>
      </c>
      <c r="J166" s="169">
        <f t="shared" ref="J166:L166" si="14">SUM(J167:J170)</f>
        <v>0</v>
      </c>
      <c r="K166" s="169">
        <f t="shared" si="14"/>
        <v>0</v>
      </c>
      <c r="L166" s="180">
        <f t="shared" si="14"/>
        <v>0</v>
      </c>
    </row>
    <row r="167" spans="1:12" ht="24" x14ac:dyDescent="0.25">
      <c r="A167" s="44">
        <v>2512</v>
      </c>
      <c r="B167" s="71" t="s">
        <v>175</v>
      </c>
      <c r="C167" s="72">
        <f t="shared" si="7"/>
        <v>0</v>
      </c>
      <c r="D167" s="74"/>
      <c r="E167" s="74"/>
      <c r="F167" s="74"/>
      <c r="G167" s="157"/>
      <c r="H167" s="72">
        <f t="shared" si="8"/>
        <v>0</v>
      </c>
      <c r="I167" s="74"/>
      <c r="J167" s="74"/>
      <c r="K167" s="74"/>
      <c r="L167" s="158"/>
    </row>
    <row r="168" spans="1:12" ht="36" x14ac:dyDescent="0.25">
      <c r="A168" s="44">
        <v>2513</v>
      </c>
      <c r="B168" s="71" t="s">
        <v>176</v>
      </c>
      <c r="C168" s="72">
        <f t="shared" si="7"/>
        <v>0</v>
      </c>
      <c r="D168" s="74"/>
      <c r="E168" s="74"/>
      <c r="F168" s="74"/>
      <c r="G168" s="157"/>
      <c r="H168" s="72">
        <f t="shared" si="8"/>
        <v>0</v>
      </c>
      <c r="I168" s="74"/>
      <c r="J168" s="74"/>
      <c r="K168" s="74"/>
      <c r="L168" s="158"/>
    </row>
    <row r="169" spans="1:12" ht="24" x14ac:dyDescent="0.25">
      <c r="A169" s="44">
        <v>2515</v>
      </c>
      <c r="B169" s="71" t="s">
        <v>177</v>
      </c>
      <c r="C169" s="72">
        <f t="shared" si="7"/>
        <v>0</v>
      </c>
      <c r="D169" s="74"/>
      <c r="E169" s="74"/>
      <c r="F169" s="74"/>
      <c r="G169" s="157"/>
      <c r="H169" s="72">
        <f t="shared" si="8"/>
        <v>0</v>
      </c>
      <c r="I169" s="74"/>
      <c r="J169" s="74"/>
      <c r="K169" s="74"/>
      <c r="L169" s="158"/>
    </row>
    <row r="170" spans="1:12" ht="24" x14ac:dyDescent="0.25">
      <c r="A170" s="44">
        <v>2519</v>
      </c>
      <c r="B170" s="71" t="s">
        <v>178</v>
      </c>
      <c r="C170" s="72">
        <f t="shared" si="7"/>
        <v>0</v>
      </c>
      <c r="D170" s="74"/>
      <c r="E170" s="74"/>
      <c r="F170" s="74"/>
      <c r="G170" s="157"/>
      <c r="H170" s="72">
        <f t="shared" si="8"/>
        <v>0</v>
      </c>
      <c r="I170" s="74"/>
      <c r="J170" s="74"/>
      <c r="K170" s="74"/>
      <c r="L170" s="158"/>
    </row>
    <row r="171" spans="1:12" ht="24" x14ac:dyDescent="0.25">
      <c r="A171" s="159">
        <v>2520</v>
      </c>
      <c r="B171" s="71" t="s">
        <v>179</v>
      </c>
      <c r="C171" s="72">
        <f t="shared" si="7"/>
        <v>0</v>
      </c>
      <c r="D171" s="74"/>
      <c r="E171" s="74"/>
      <c r="F171" s="74"/>
      <c r="G171" s="157"/>
      <c r="H171" s="72">
        <f t="shared" si="8"/>
        <v>0</v>
      </c>
      <c r="I171" s="74"/>
      <c r="J171" s="74"/>
      <c r="K171" s="74"/>
      <c r="L171" s="158"/>
    </row>
    <row r="172" spans="1:12" s="182" customFormat="1" ht="36" customHeight="1" x14ac:dyDescent="0.25">
      <c r="A172" s="19">
        <v>2800</v>
      </c>
      <c r="B172" s="65" t="s">
        <v>180</v>
      </c>
      <c r="C172" s="66">
        <f t="shared" si="7"/>
        <v>0</v>
      </c>
      <c r="D172" s="40"/>
      <c r="E172" s="40"/>
      <c r="F172" s="40"/>
      <c r="G172" s="41"/>
      <c r="H172" s="66">
        <f t="shared" si="8"/>
        <v>0</v>
      </c>
      <c r="I172" s="40"/>
      <c r="J172" s="40"/>
      <c r="K172" s="40"/>
      <c r="L172" s="42"/>
    </row>
    <row r="173" spans="1:12" x14ac:dyDescent="0.25">
      <c r="A173" s="142">
        <v>3000</v>
      </c>
      <c r="B173" s="142" t="s">
        <v>181</v>
      </c>
      <c r="C173" s="143">
        <f t="shared" si="7"/>
        <v>0</v>
      </c>
      <c r="D173" s="144">
        <f>SUM(D174,D184)</f>
        <v>0</v>
      </c>
      <c r="E173" s="144">
        <f>SUM(E174,E184)</f>
        <v>0</v>
      </c>
      <c r="F173" s="144">
        <f>SUM(F174,F184)</f>
        <v>0</v>
      </c>
      <c r="G173" s="145">
        <f>SUM(G174,G184)</f>
        <v>0</v>
      </c>
      <c r="H173" s="143">
        <f t="shared" si="8"/>
        <v>0</v>
      </c>
      <c r="I173" s="144">
        <f>SUM(I174,I184)</f>
        <v>0</v>
      </c>
      <c r="J173" s="144">
        <f>SUM(J174,J184)</f>
        <v>0</v>
      </c>
      <c r="K173" s="144">
        <f>SUM(K174,K184)</f>
        <v>0</v>
      </c>
      <c r="L173" s="146">
        <f>SUM(L174,L184)</f>
        <v>0</v>
      </c>
    </row>
    <row r="174" spans="1:12" ht="24" x14ac:dyDescent="0.25">
      <c r="A174" s="56">
        <v>3200</v>
      </c>
      <c r="B174" s="183" t="s">
        <v>182</v>
      </c>
      <c r="C174" s="184">
        <f t="shared" si="7"/>
        <v>0</v>
      </c>
      <c r="D174" s="63">
        <f>SUM(D175,D179)</f>
        <v>0</v>
      </c>
      <c r="E174" s="63">
        <f t="shared" ref="E174:G174" si="15">SUM(E175,E179)</f>
        <v>0</v>
      </c>
      <c r="F174" s="63">
        <f t="shared" si="15"/>
        <v>0</v>
      </c>
      <c r="G174" s="63">
        <f t="shared" si="15"/>
        <v>0</v>
      </c>
      <c r="H174" s="57">
        <f t="shared" si="8"/>
        <v>0</v>
      </c>
      <c r="I174" s="63">
        <f>SUM(I175,I179)</f>
        <v>0</v>
      </c>
      <c r="J174" s="63">
        <f t="shared" ref="J174:L174" si="16">SUM(J175,J179)</f>
        <v>0</v>
      </c>
      <c r="K174" s="63">
        <f t="shared" si="16"/>
        <v>0</v>
      </c>
      <c r="L174" s="149">
        <f t="shared" si="16"/>
        <v>0</v>
      </c>
    </row>
    <row r="175" spans="1:12" ht="36" x14ac:dyDescent="0.25">
      <c r="A175" s="168">
        <v>3260</v>
      </c>
      <c r="B175" s="65" t="s">
        <v>183</v>
      </c>
      <c r="C175" s="66">
        <f t="shared" si="7"/>
        <v>0</v>
      </c>
      <c r="D175" s="169">
        <f>SUM(D176:D178)</f>
        <v>0</v>
      </c>
      <c r="E175" s="169">
        <f>SUM(E176:E178)</f>
        <v>0</v>
      </c>
      <c r="F175" s="169">
        <f>SUM(F176:F178)</f>
        <v>0</v>
      </c>
      <c r="G175" s="170">
        <f>SUM(G176:G178)</f>
        <v>0</v>
      </c>
      <c r="H175" s="66">
        <f t="shared" si="8"/>
        <v>0</v>
      </c>
      <c r="I175" s="169">
        <f>SUM(I176:I178)</f>
        <v>0</v>
      </c>
      <c r="J175" s="169">
        <f>SUM(J176:J178)</f>
        <v>0</v>
      </c>
      <c r="K175" s="169">
        <f>SUM(K176:K178)</f>
        <v>0</v>
      </c>
      <c r="L175" s="171">
        <f>SUM(L176:L178)</f>
        <v>0</v>
      </c>
    </row>
    <row r="176" spans="1:12" ht="24" x14ac:dyDescent="0.25">
      <c r="A176" s="44">
        <v>3261</v>
      </c>
      <c r="B176" s="71" t="s">
        <v>184</v>
      </c>
      <c r="C176" s="72">
        <f>SUM(D176:G176)</f>
        <v>0</v>
      </c>
      <c r="D176" s="74"/>
      <c r="E176" s="74"/>
      <c r="F176" s="74"/>
      <c r="G176" s="157"/>
      <c r="H176" s="72">
        <f>SUM(I176:L176)</f>
        <v>0</v>
      </c>
      <c r="I176" s="74"/>
      <c r="J176" s="74"/>
      <c r="K176" s="74"/>
      <c r="L176" s="158"/>
    </row>
    <row r="177" spans="1:12" ht="36" x14ac:dyDescent="0.25">
      <c r="A177" s="44">
        <v>3262</v>
      </c>
      <c r="B177" s="71" t="s">
        <v>185</v>
      </c>
      <c r="C177" s="72">
        <f>SUM(D177:G177)</f>
        <v>0</v>
      </c>
      <c r="D177" s="74"/>
      <c r="E177" s="74"/>
      <c r="F177" s="74"/>
      <c r="G177" s="157"/>
      <c r="H177" s="72">
        <f>SUM(I177:L177)</f>
        <v>0</v>
      </c>
      <c r="I177" s="74"/>
      <c r="J177" s="74"/>
      <c r="K177" s="74"/>
      <c r="L177" s="158"/>
    </row>
    <row r="178" spans="1:12" ht="24" x14ac:dyDescent="0.25">
      <c r="A178" s="44">
        <v>3263</v>
      </c>
      <c r="B178" s="71" t="s">
        <v>186</v>
      </c>
      <c r="C178" s="72">
        <f>SUM(D178:G178)</f>
        <v>0</v>
      </c>
      <c r="D178" s="74"/>
      <c r="E178" s="74"/>
      <c r="F178" s="74"/>
      <c r="G178" s="157"/>
      <c r="H178" s="72">
        <f>SUM(I178:L178)</f>
        <v>0</v>
      </c>
      <c r="I178" s="74"/>
      <c r="J178" s="74"/>
      <c r="K178" s="74"/>
      <c r="L178" s="158"/>
    </row>
    <row r="179" spans="1:12" ht="84" x14ac:dyDescent="0.25">
      <c r="A179" s="168">
        <v>3290</v>
      </c>
      <c r="B179" s="65" t="s">
        <v>187</v>
      </c>
      <c r="C179" s="185">
        <f t="shared" ref="C179:C183" si="17">SUM(D179:G179)</f>
        <v>0</v>
      </c>
      <c r="D179" s="169">
        <f>SUM(D180:D183)</f>
        <v>0</v>
      </c>
      <c r="E179" s="169">
        <f t="shared" ref="E179:G179" si="18">SUM(E180:E183)</f>
        <v>0</v>
      </c>
      <c r="F179" s="169">
        <f t="shared" si="18"/>
        <v>0</v>
      </c>
      <c r="G179" s="169">
        <f t="shared" si="18"/>
        <v>0</v>
      </c>
      <c r="H179" s="185">
        <f t="shared" ref="H179:H183" si="19">SUM(I179:L179)</f>
        <v>0</v>
      </c>
      <c r="I179" s="169">
        <f>SUM(I180:I183)</f>
        <v>0</v>
      </c>
      <c r="J179" s="169">
        <f t="shared" ref="J179:L179" si="20">SUM(J180:J183)</f>
        <v>0</v>
      </c>
      <c r="K179" s="169">
        <f t="shared" si="20"/>
        <v>0</v>
      </c>
      <c r="L179" s="186">
        <f t="shared" si="20"/>
        <v>0</v>
      </c>
    </row>
    <row r="180" spans="1:12" ht="72" x14ac:dyDescent="0.25">
      <c r="A180" s="44">
        <v>3291</v>
      </c>
      <c r="B180" s="71" t="s">
        <v>188</v>
      </c>
      <c r="C180" s="72">
        <f t="shared" si="17"/>
        <v>0</v>
      </c>
      <c r="D180" s="74"/>
      <c r="E180" s="74"/>
      <c r="F180" s="74"/>
      <c r="G180" s="187"/>
      <c r="H180" s="72">
        <f t="shared" si="19"/>
        <v>0</v>
      </c>
      <c r="I180" s="74"/>
      <c r="J180" s="74"/>
      <c r="K180" s="74"/>
      <c r="L180" s="158"/>
    </row>
    <row r="181" spans="1:12" ht="72" x14ac:dyDescent="0.25">
      <c r="A181" s="44">
        <v>3292</v>
      </c>
      <c r="B181" s="71" t="s">
        <v>189</v>
      </c>
      <c r="C181" s="72">
        <f t="shared" si="17"/>
        <v>0</v>
      </c>
      <c r="D181" s="74"/>
      <c r="E181" s="74"/>
      <c r="F181" s="74"/>
      <c r="G181" s="187"/>
      <c r="H181" s="72">
        <f t="shared" si="19"/>
        <v>0</v>
      </c>
      <c r="I181" s="74"/>
      <c r="J181" s="74"/>
      <c r="K181" s="74"/>
      <c r="L181" s="158"/>
    </row>
    <row r="182" spans="1:12" ht="72" x14ac:dyDescent="0.25">
      <c r="A182" s="44">
        <v>3293</v>
      </c>
      <c r="B182" s="71" t="s">
        <v>190</v>
      </c>
      <c r="C182" s="72">
        <f t="shared" si="17"/>
        <v>0</v>
      </c>
      <c r="D182" s="74"/>
      <c r="E182" s="74"/>
      <c r="F182" s="74"/>
      <c r="G182" s="187"/>
      <c r="H182" s="72">
        <f t="shared" si="19"/>
        <v>0</v>
      </c>
      <c r="I182" s="74"/>
      <c r="J182" s="74"/>
      <c r="K182" s="74"/>
      <c r="L182" s="158"/>
    </row>
    <row r="183" spans="1:12" ht="60" x14ac:dyDescent="0.25">
      <c r="A183" s="188">
        <v>3294</v>
      </c>
      <c r="B183" s="71" t="s">
        <v>191</v>
      </c>
      <c r="C183" s="185">
        <f t="shared" si="17"/>
        <v>0</v>
      </c>
      <c r="D183" s="189"/>
      <c r="E183" s="189"/>
      <c r="F183" s="189"/>
      <c r="G183" s="190"/>
      <c r="H183" s="185">
        <f t="shared" si="19"/>
        <v>0</v>
      </c>
      <c r="I183" s="189"/>
      <c r="J183" s="189"/>
      <c r="K183" s="189"/>
      <c r="L183" s="191"/>
    </row>
    <row r="184" spans="1:12" ht="48" x14ac:dyDescent="0.25">
      <c r="A184" s="192">
        <v>3300</v>
      </c>
      <c r="B184" s="183" t="s">
        <v>192</v>
      </c>
      <c r="C184" s="193">
        <f t="shared" si="7"/>
        <v>0</v>
      </c>
      <c r="D184" s="194">
        <f>SUM(D185:D186)</f>
        <v>0</v>
      </c>
      <c r="E184" s="194">
        <f t="shared" ref="E184:G184" si="21">SUM(E185:E186)</f>
        <v>0</v>
      </c>
      <c r="F184" s="194">
        <f t="shared" si="21"/>
        <v>0</v>
      </c>
      <c r="G184" s="194">
        <f t="shared" si="21"/>
        <v>0</v>
      </c>
      <c r="H184" s="193">
        <f t="shared" si="8"/>
        <v>0</v>
      </c>
      <c r="I184" s="194">
        <f>SUM(I185:I186)</f>
        <v>0</v>
      </c>
      <c r="J184" s="194">
        <f t="shared" ref="J184:L184" si="22">SUM(J185:J186)</f>
        <v>0</v>
      </c>
      <c r="K184" s="194">
        <f t="shared" si="22"/>
        <v>0</v>
      </c>
      <c r="L184" s="149">
        <f t="shared" si="22"/>
        <v>0</v>
      </c>
    </row>
    <row r="185" spans="1:12" ht="48" x14ac:dyDescent="0.25">
      <c r="A185" s="111">
        <v>3310</v>
      </c>
      <c r="B185" s="112" t="s">
        <v>193</v>
      </c>
      <c r="C185" s="195">
        <f t="shared" si="7"/>
        <v>0</v>
      </c>
      <c r="D185" s="163"/>
      <c r="E185" s="163"/>
      <c r="F185" s="163"/>
      <c r="G185" s="164"/>
      <c r="H185" s="195">
        <f t="shared" si="8"/>
        <v>0</v>
      </c>
      <c r="I185" s="163"/>
      <c r="J185" s="163"/>
      <c r="K185" s="163"/>
      <c r="L185" s="165"/>
    </row>
    <row r="186" spans="1:12" ht="48.75" customHeight="1" x14ac:dyDescent="0.25">
      <c r="A186" s="38">
        <v>3320</v>
      </c>
      <c r="B186" s="65" t="s">
        <v>194</v>
      </c>
      <c r="C186" s="66">
        <f t="shared" si="7"/>
        <v>0</v>
      </c>
      <c r="D186" s="68"/>
      <c r="E186" s="68"/>
      <c r="F186" s="68"/>
      <c r="G186" s="154"/>
      <c r="H186" s="66">
        <f t="shared" si="8"/>
        <v>0</v>
      </c>
      <c r="I186" s="68"/>
      <c r="J186" s="68"/>
      <c r="K186" s="68"/>
      <c r="L186" s="155"/>
    </row>
    <row r="187" spans="1:12" x14ac:dyDescent="0.25">
      <c r="A187" s="196">
        <v>4000</v>
      </c>
      <c r="B187" s="142" t="s">
        <v>195</v>
      </c>
      <c r="C187" s="143">
        <f t="shared" si="7"/>
        <v>0</v>
      </c>
      <c r="D187" s="144">
        <f>SUM(D188,D191)</f>
        <v>0</v>
      </c>
      <c r="E187" s="144">
        <f>SUM(E188,E191)</f>
        <v>0</v>
      </c>
      <c r="F187" s="144">
        <f>SUM(F188,F191)</f>
        <v>0</v>
      </c>
      <c r="G187" s="145">
        <f>SUM(G188,G191)</f>
        <v>0</v>
      </c>
      <c r="H187" s="143">
        <f t="shared" si="8"/>
        <v>0</v>
      </c>
      <c r="I187" s="144">
        <f>SUM(I188,I191)</f>
        <v>0</v>
      </c>
      <c r="J187" s="144">
        <f>SUM(J188,J191)</f>
        <v>0</v>
      </c>
      <c r="K187" s="144">
        <f>SUM(K188,K191)</f>
        <v>0</v>
      </c>
      <c r="L187" s="146">
        <f>SUM(L188,L191)</f>
        <v>0</v>
      </c>
    </row>
    <row r="188" spans="1:12" ht="24" x14ac:dyDescent="0.25">
      <c r="A188" s="197">
        <v>4200</v>
      </c>
      <c r="B188" s="147" t="s">
        <v>196</v>
      </c>
      <c r="C188" s="57">
        <f>SUM(D188:G188)</f>
        <v>0</v>
      </c>
      <c r="D188" s="63">
        <f>SUM(D189,D190)</f>
        <v>0</v>
      </c>
      <c r="E188" s="63">
        <f>SUM(E189,E190)</f>
        <v>0</v>
      </c>
      <c r="F188" s="63">
        <f>SUM(F189,F190)</f>
        <v>0</v>
      </c>
      <c r="G188" s="166">
        <f>SUM(G189,G190)</f>
        <v>0</v>
      </c>
      <c r="H188" s="57">
        <f t="shared" si="8"/>
        <v>0</v>
      </c>
      <c r="I188" s="63">
        <f>SUM(I189,I190)</f>
        <v>0</v>
      </c>
      <c r="J188" s="63">
        <f>SUM(J189,J190)</f>
        <v>0</v>
      </c>
      <c r="K188" s="63">
        <f>SUM(K189,K190)</f>
        <v>0</v>
      </c>
      <c r="L188" s="167">
        <f>SUM(L189,L190)</f>
        <v>0</v>
      </c>
    </row>
    <row r="189" spans="1:12" ht="36" x14ac:dyDescent="0.25">
      <c r="A189" s="168">
        <v>4240</v>
      </c>
      <c r="B189" s="65" t="s">
        <v>197</v>
      </c>
      <c r="C189" s="66">
        <f t="shared" ref="C189:C264" si="23">SUM(D189:G189)</f>
        <v>0</v>
      </c>
      <c r="D189" s="68"/>
      <c r="E189" s="68"/>
      <c r="F189" s="68"/>
      <c r="G189" s="154"/>
      <c r="H189" s="66">
        <f t="shared" ref="H189:H263" si="24">SUM(I189:L189)</f>
        <v>0</v>
      </c>
      <c r="I189" s="68"/>
      <c r="J189" s="68"/>
      <c r="K189" s="68"/>
      <c r="L189" s="155"/>
    </row>
    <row r="190" spans="1:12" ht="24" x14ac:dyDescent="0.25">
      <c r="A190" s="159">
        <v>4250</v>
      </c>
      <c r="B190" s="71" t="s">
        <v>198</v>
      </c>
      <c r="C190" s="72">
        <f t="shared" si="23"/>
        <v>0</v>
      </c>
      <c r="D190" s="74"/>
      <c r="E190" s="74"/>
      <c r="F190" s="74"/>
      <c r="G190" s="157"/>
      <c r="H190" s="72">
        <f t="shared" si="24"/>
        <v>0</v>
      </c>
      <c r="I190" s="74"/>
      <c r="J190" s="74"/>
      <c r="K190" s="74"/>
      <c r="L190" s="158"/>
    </row>
    <row r="191" spans="1:12" x14ac:dyDescent="0.25">
      <c r="A191" s="56">
        <v>4300</v>
      </c>
      <c r="B191" s="147" t="s">
        <v>199</v>
      </c>
      <c r="C191" s="57">
        <f t="shared" si="23"/>
        <v>0</v>
      </c>
      <c r="D191" s="63">
        <f>SUM(D192)</f>
        <v>0</v>
      </c>
      <c r="E191" s="63">
        <f>SUM(E192)</f>
        <v>0</v>
      </c>
      <c r="F191" s="63">
        <f>SUM(F192)</f>
        <v>0</v>
      </c>
      <c r="G191" s="166">
        <f>SUM(G192)</f>
        <v>0</v>
      </c>
      <c r="H191" s="57">
        <f t="shared" si="24"/>
        <v>0</v>
      </c>
      <c r="I191" s="63">
        <f>SUM(I192)</f>
        <v>0</v>
      </c>
      <c r="J191" s="63">
        <f>SUM(J192)</f>
        <v>0</v>
      </c>
      <c r="K191" s="63">
        <f>SUM(K192)</f>
        <v>0</v>
      </c>
      <c r="L191" s="167">
        <f>SUM(L192)</f>
        <v>0</v>
      </c>
    </row>
    <row r="192" spans="1:12" ht="24" x14ac:dyDescent="0.25">
      <c r="A192" s="168">
        <v>4310</v>
      </c>
      <c r="B192" s="65" t="s">
        <v>200</v>
      </c>
      <c r="C192" s="66">
        <f>SUM(D192:G192)</f>
        <v>0</v>
      </c>
      <c r="D192" s="169">
        <f>SUM(D193:D193)</f>
        <v>0</v>
      </c>
      <c r="E192" s="169">
        <f>SUM(E193:E193)</f>
        <v>0</v>
      </c>
      <c r="F192" s="169">
        <f>SUM(F193:F193)</f>
        <v>0</v>
      </c>
      <c r="G192" s="170">
        <f>SUM(G193:G193)</f>
        <v>0</v>
      </c>
      <c r="H192" s="66">
        <f t="shared" si="24"/>
        <v>0</v>
      </c>
      <c r="I192" s="169">
        <f>SUM(I193:I193)</f>
        <v>0</v>
      </c>
      <c r="J192" s="169">
        <f>SUM(J193:J193)</f>
        <v>0</v>
      </c>
      <c r="K192" s="169">
        <f>SUM(K193:K193)</f>
        <v>0</v>
      </c>
      <c r="L192" s="171">
        <f>SUM(L193:L193)</f>
        <v>0</v>
      </c>
    </row>
    <row r="193" spans="1:12" ht="36" x14ac:dyDescent="0.25">
      <c r="A193" s="44">
        <v>4311</v>
      </c>
      <c r="B193" s="71" t="s">
        <v>201</v>
      </c>
      <c r="C193" s="72">
        <f t="shared" si="23"/>
        <v>0</v>
      </c>
      <c r="D193" s="74"/>
      <c r="E193" s="74"/>
      <c r="F193" s="74"/>
      <c r="G193" s="157"/>
      <c r="H193" s="72">
        <f t="shared" si="24"/>
        <v>0</v>
      </c>
      <c r="I193" s="74"/>
      <c r="J193" s="74"/>
      <c r="K193" s="74"/>
      <c r="L193" s="158"/>
    </row>
    <row r="194" spans="1:12" s="24" customFormat="1" ht="24" x14ac:dyDescent="0.25">
      <c r="A194" s="198"/>
      <c r="B194" s="19" t="s">
        <v>202</v>
      </c>
      <c r="C194" s="138">
        <f t="shared" si="23"/>
        <v>0</v>
      </c>
      <c r="D194" s="139">
        <f>SUM(D195,D230,D269)</f>
        <v>0</v>
      </c>
      <c r="E194" s="139">
        <f>SUM(E195,E230,E269)</f>
        <v>0</v>
      </c>
      <c r="F194" s="139">
        <f>SUM(F195,F230,F269)</f>
        <v>0</v>
      </c>
      <c r="G194" s="139">
        <f>SUM(G195,G230,G269)</f>
        <v>0</v>
      </c>
      <c r="H194" s="138">
        <f t="shared" si="24"/>
        <v>0</v>
      </c>
      <c r="I194" s="139">
        <f>SUM(I195,I230,I269)</f>
        <v>0</v>
      </c>
      <c r="J194" s="139">
        <f>SUM(J195,J230,J269)</f>
        <v>0</v>
      </c>
      <c r="K194" s="139">
        <f>SUM(K195,K230,K269)</f>
        <v>0</v>
      </c>
      <c r="L194" s="199">
        <f>SUM(L195,L230,L269)</f>
        <v>0</v>
      </c>
    </row>
    <row r="195" spans="1:12" x14ac:dyDescent="0.25">
      <c r="A195" s="142">
        <v>5000</v>
      </c>
      <c r="B195" s="142" t="s">
        <v>203</v>
      </c>
      <c r="C195" s="143">
        <f t="shared" si="23"/>
        <v>0</v>
      </c>
      <c r="D195" s="144">
        <f>D196+D204</f>
        <v>0</v>
      </c>
      <c r="E195" s="144">
        <f>E196+E204</f>
        <v>0</v>
      </c>
      <c r="F195" s="144">
        <f>F196+F204</f>
        <v>0</v>
      </c>
      <c r="G195" s="144">
        <f>G196+G204</f>
        <v>0</v>
      </c>
      <c r="H195" s="143">
        <f t="shared" si="24"/>
        <v>0</v>
      </c>
      <c r="I195" s="144">
        <f>I196+I204</f>
        <v>0</v>
      </c>
      <c r="J195" s="144">
        <f>J196+J204</f>
        <v>0</v>
      </c>
      <c r="K195" s="144">
        <f>K196+K204</f>
        <v>0</v>
      </c>
      <c r="L195" s="200">
        <f>L196+L204</f>
        <v>0</v>
      </c>
    </row>
    <row r="196" spans="1:12" x14ac:dyDescent="0.25">
      <c r="A196" s="56">
        <v>5100</v>
      </c>
      <c r="B196" s="147" t="s">
        <v>204</v>
      </c>
      <c r="C196" s="57">
        <f t="shared" si="23"/>
        <v>0</v>
      </c>
      <c r="D196" s="63">
        <f>D197+D198+D201+D202+D203</f>
        <v>0</v>
      </c>
      <c r="E196" s="63">
        <f>E197+E198+E201+E202+E203</f>
        <v>0</v>
      </c>
      <c r="F196" s="63">
        <f>F197+F198+F201+F202+F203</f>
        <v>0</v>
      </c>
      <c r="G196" s="166">
        <f>G197+G198+G201+G202+G203</f>
        <v>0</v>
      </c>
      <c r="H196" s="57">
        <f t="shared" si="24"/>
        <v>0</v>
      </c>
      <c r="I196" s="63">
        <f>I197+I198+I201+I202+I203</f>
        <v>0</v>
      </c>
      <c r="J196" s="63">
        <f>J197+J198+J201+J202+J203</f>
        <v>0</v>
      </c>
      <c r="K196" s="63">
        <f>K197+K198+K201+K202+K203</f>
        <v>0</v>
      </c>
      <c r="L196" s="167">
        <f>L197+L198+L201+L202+L203</f>
        <v>0</v>
      </c>
    </row>
    <row r="197" spans="1:12" x14ac:dyDescent="0.25">
      <c r="A197" s="168">
        <v>5110</v>
      </c>
      <c r="B197" s="65" t="s">
        <v>205</v>
      </c>
      <c r="C197" s="66">
        <f t="shared" si="23"/>
        <v>0</v>
      </c>
      <c r="D197" s="68"/>
      <c r="E197" s="68"/>
      <c r="F197" s="68"/>
      <c r="G197" s="154"/>
      <c r="H197" s="66">
        <f t="shared" si="24"/>
        <v>0</v>
      </c>
      <c r="I197" s="68"/>
      <c r="J197" s="68"/>
      <c r="K197" s="68"/>
      <c r="L197" s="155"/>
    </row>
    <row r="198" spans="1:12" ht="24" x14ac:dyDescent="0.25">
      <c r="A198" s="159">
        <v>5120</v>
      </c>
      <c r="B198" s="71" t="s">
        <v>206</v>
      </c>
      <c r="C198" s="72">
        <f t="shared" si="23"/>
        <v>0</v>
      </c>
      <c r="D198" s="160">
        <f>D199+D200</f>
        <v>0</v>
      </c>
      <c r="E198" s="160">
        <f>E199+E200</f>
        <v>0</v>
      </c>
      <c r="F198" s="160">
        <f>F199+F200</f>
        <v>0</v>
      </c>
      <c r="G198" s="161">
        <f>G199+G200</f>
        <v>0</v>
      </c>
      <c r="H198" s="72">
        <f t="shared" si="24"/>
        <v>0</v>
      </c>
      <c r="I198" s="160">
        <f>I199+I200</f>
        <v>0</v>
      </c>
      <c r="J198" s="160">
        <f>J199+J200</f>
        <v>0</v>
      </c>
      <c r="K198" s="160">
        <f>K199+K200</f>
        <v>0</v>
      </c>
      <c r="L198" s="162">
        <f>L199+L200</f>
        <v>0</v>
      </c>
    </row>
    <row r="199" spans="1:12" x14ac:dyDescent="0.25">
      <c r="A199" s="44">
        <v>5121</v>
      </c>
      <c r="B199" s="71" t="s">
        <v>207</v>
      </c>
      <c r="C199" s="72">
        <f t="shared" si="23"/>
        <v>0</v>
      </c>
      <c r="D199" s="74"/>
      <c r="E199" s="74"/>
      <c r="F199" s="74"/>
      <c r="G199" s="157"/>
      <c r="H199" s="72">
        <f t="shared" si="24"/>
        <v>0</v>
      </c>
      <c r="I199" s="74"/>
      <c r="J199" s="74"/>
      <c r="K199" s="74"/>
      <c r="L199" s="158"/>
    </row>
    <row r="200" spans="1:12" ht="24" x14ac:dyDescent="0.25">
      <c r="A200" s="44">
        <v>5129</v>
      </c>
      <c r="B200" s="71" t="s">
        <v>208</v>
      </c>
      <c r="C200" s="72">
        <f t="shared" si="23"/>
        <v>0</v>
      </c>
      <c r="D200" s="74"/>
      <c r="E200" s="74"/>
      <c r="F200" s="74"/>
      <c r="G200" s="157"/>
      <c r="H200" s="72">
        <f t="shared" si="24"/>
        <v>0</v>
      </c>
      <c r="I200" s="74"/>
      <c r="J200" s="74"/>
      <c r="K200" s="74"/>
      <c r="L200" s="158"/>
    </row>
    <row r="201" spans="1:12" x14ac:dyDescent="0.25">
      <c r="A201" s="159">
        <v>5130</v>
      </c>
      <c r="B201" s="71" t="s">
        <v>209</v>
      </c>
      <c r="C201" s="72">
        <f t="shared" si="23"/>
        <v>0</v>
      </c>
      <c r="D201" s="74"/>
      <c r="E201" s="74"/>
      <c r="F201" s="74"/>
      <c r="G201" s="157"/>
      <c r="H201" s="72">
        <f t="shared" si="24"/>
        <v>0</v>
      </c>
      <c r="I201" s="74"/>
      <c r="J201" s="74"/>
      <c r="K201" s="74"/>
      <c r="L201" s="158"/>
    </row>
    <row r="202" spans="1:12" x14ac:dyDescent="0.25">
      <c r="A202" s="159">
        <v>5140</v>
      </c>
      <c r="B202" s="71" t="s">
        <v>210</v>
      </c>
      <c r="C202" s="72">
        <f t="shared" si="23"/>
        <v>0</v>
      </c>
      <c r="D202" s="74"/>
      <c r="E202" s="74"/>
      <c r="F202" s="74"/>
      <c r="G202" s="157"/>
      <c r="H202" s="72">
        <f t="shared" si="24"/>
        <v>0</v>
      </c>
      <c r="I202" s="74"/>
      <c r="J202" s="74"/>
      <c r="K202" s="74"/>
      <c r="L202" s="158"/>
    </row>
    <row r="203" spans="1:12" ht="24" x14ac:dyDescent="0.25">
      <c r="A203" s="159">
        <v>5170</v>
      </c>
      <c r="B203" s="71" t="s">
        <v>211</v>
      </c>
      <c r="C203" s="72">
        <f t="shared" si="23"/>
        <v>0</v>
      </c>
      <c r="D203" s="74"/>
      <c r="E203" s="74"/>
      <c r="F203" s="74"/>
      <c r="G203" s="157"/>
      <c r="H203" s="72">
        <f t="shared" si="24"/>
        <v>0</v>
      </c>
      <c r="I203" s="74"/>
      <c r="J203" s="74"/>
      <c r="K203" s="74"/>
      <c r="L203" s="158"/>
    </row>
    <row r="204" spans="1:12" x14ac:dyDescent="0.25">
      <c r="A204" s="56">
        <v>5200</v>
      </c>
      <c r="B204" s="147" t="s">
        <v>212</v>
      </c>
      <c r="C204" s="57">
        <f t="shared" si="23"/>
        <v>0</v>
      </c>
      <c r="D204" s="63">
        <f>D205+D215+D216+D225+D226+D227+D229</f>
        <v>0</v>
      </c>
      <c r="E204" s="63">
        <f>E205+E215+E216+E225+E226+E227+E229</f>
        <v>0</v>
      </c>
      <c r="F204" s="63">
        <f>F205+F215+F216+F225+F226+F227+F229</f>
        <v>0</v>
      </c>
      <c r="G204" s="166">
        <f>G205+G215+G216+G225+G226+G227+G229</f>
        <v>0</v>
      </c>
      <c r="H204" s="57">
        <f t="shared" si="24"/>
        <v>0</v>
      </c>
      <c r="I204" s="63">
        <f>I205+I215+I216+I225+I226+I227+I229</f>
        <v>0</v>
      </c>
      <c r="J204" s="63">
        <f>J205+J215+J216+J225+J226+J227+J229</f>
        <v>0</v>
      </c>
      <c r="K204" s="63">
        <f>K205+K215+K216+K225+K226+K227+K229</f>
        <v>0</v>
      </c>
      <c r="L204" s="167">
        <f>L205+L215+L216+L225+L226+L227+L229</f>
        <v>0</v>
      </c>
    </row>
    <row r="205" spans="1:12" x14ac:dyDescent="0.25">
      <c r="A205" s="150">
        <v>5210</v>
      </c>
      <c r="B205" s="112" t="s">
        <v>213</v>
      </c>
      <c r="C205" s="117">
        <f t="shared" si="23"/>
        <v>0</v>
      </c>
      <c r="D205" s="151">
        <f>SUM(D206:D214)</f>
        <v>0</v>
      </c>
      <c r="E205" s="151">
        <f>SUM(E206:E214)</f>
        <v>0</v>
      </c>
      <c r="F205" s="151">
        <f>SUM(F206:F214)</f>
        <v>0</v>
      </c>
      <c r="G205" s="152">
        <f>SUM(G206:G214)</f>
        <v>0</v>
      </c>
      <c r="H205" s="117">
        <f t="shared" si="24"/>
        <v>0</v>
      </c>
      <c r="I205" s="151">
        <f>SUM(I206:I214)</f>
        <v>0</v>
      </c>
      <c r="J205" s="151">
        <f>SUM(J206:J214)</f>
        <v>0</v>
      </c>
      <c r="K205" s="151">
        <f>SUM(K206:K214)</f>
        <v>0</v>
      </c>
      <c r="L205" s="153">
        <f>SUM(L206:L214)</f>
        <v>0</v>
      </c>
    </row>
    <row r="206" spans="1:12" x14ac:dyDescent="0.25">
      <c r="A206" s="38">
        <v>5211</v>
      </c>
      <c r="B206" s="65" t="s">
        <v>214</v>
      </c>
      <c r="C206" s="66">
        <f t="shared" si="23"/>
        <v>0</v>
      </c>
      <c r="D206" s="68"/>
      <c r="E206" s="68"/>
      <c r="F206" s="68"/>
      <c r="G206" s="154"/>
      <c r="H206" s="66">
        <f t="shared" si="24"/>
        <v>0</v>
      </c>
      <c r="I206" s="68"/>
      <c r="J206" s="68"/>
      <c r="K206" s="68"/>
      <c r="L206" s="155"/>
    </row>
    <row r="207" spans="1:12" x14ac:dyDescent="0.25">
      <c r="A207" s="44">
        <v>5212</v>
      </c>
      <c r="B207" s="71" t="s">
        <v>215</v>
      </c>
      <c r="C207" s="72">
        <f t="shared" si="23"/>
        <v>0</v>
      </c>
      <c r="D207" s="74"/>
      <c r="E207" s="74"/>
      <c r="F207" s="74"/>
      <c r="G207" s="157"/>
      <c r="H207" s="72">
        <f t="shared" si="24"/>
        <v>0</v>
      </c>
      <c r="I207" s="74"/>
      <c r="J207" s="74"/>
      <c r="K207" s="74"/>
      <c r="L207" s="158"/>
    </row>
    <row r="208" spans="1:12" x14ac:dyDescent="0.25">
      <c r="A208" s="44">
        <v>5213</v>
      </c>
      <c r="B208" s="71" t="s">
        <v>216</v>
      </c>
      <c r="C208" s="72">
        <f t="shared" si="23"/>
        <v>0</v>
      </c>
      <c r="D208" s="74"/>
      <c r="E208" s="74"/>
      <c r="F208" s="74"/>
      <c r="G208" s="157"/>
      <c r="H208" s="72">
        <f t="shared" si="24"/>
        <v>0</v>
      </c>
      <c r="I208" s="74"/>
      <c r="J208" s="74"/>
      <c r="K208" s="74"/>
      <c r="L208" s="158"/>
    </row>
    <row r="209" spans="1:12" x14ac:dyDescent="0.25">
      <c r="A209" s="44">
        <v>5214</v>
      </c>
      <c r="B209" s="71" t="s">
        <v>217</v>
      </c>
      <c r="C209" s="72">
        <f t="shared" si="23"/>
        <v>0</v>
      </c>
      <c r="D209" s="74"/>
      <c r="E209" s="74"/>
      <c r="F209" s="74"/>
      <c r="G209" s="157"/>
      <c r="H209" s="72">
        <f t="shared" si="24"/>
        <v>0</v>
      </c>
      <c r="I209" s="74"/>
      <c r="J209" s="74"/>
      <c r="K209" s="74"/>
      <c r="L209" s="158"/>
    </row>
    <row r="210" spans="1:12" x14ac:dyDescent="0.25">
      <c r="A210" s="44">
        <v>5215</v>
      </c>
      <c r="B210" s="71" t="s">
        <v>218</v>
      </c>
      <c r="C210" s="72">
        <f>SUM(D210:G210)</f>
        <v>0</v>
      </c>
      <c r="D210" s="74"/>
      <c r="E210" s="74"/>
      <c r="F210" s="74"/>
      <c r="G210" s="157"/>
      <c r="H210" s="72">
        <f>SUM(I210:L210)</f>
        <v>0</v>
      </c>
      <c r="I210" s="74"/>
      <c r="J210" s="74"/>
      <c r="K210" s="74"/>
      <c r="L210" s="158"/>
    </row>
    <row r="211" spans="1:12" ht="14.25" customHeight="1" x14ac:dyDescent="0.25">
      <c r="A211" s="44">
        <v>5216</v>
      </c>
      <c r="B211" s="71" t="s">
        <v>219</v>
      </c>
      <c r="C211" s="72">
        <f t="shared" si="23"/>
        <v>0</v>
      </c>
      <c r="D211" s="74"/>
      <c r="E211" s="74"/>
      <c r="F211" s="74"/>
      <c r="G211" s="157"/>
      <c r="H211" s="72">
        <f t="shared" si="24"/>
        <v>0</v>
      </c>
      <c r="I211" s="74"/>
      <c r="J211" s="74"/>
      <c r="K211" s="74"/>
      <c r="L211" s="158"/>
    </row>
    <row r="212" spans="1:12" x14ac:dyDescent="0.25">
      <c r="A212" s="44">
        <v>5217</v>
      </c>
      <c r="B212" s="71" t="s">
        <v>220</v>
      </c>
      <c r="C212" s="72">
        <f t="shared" si="23"/>
        <v>0</v>
      </c>
      <c r="D212" s="74"/>
      <c r="E212" s="74"/>
      <c r="F212" s="74"/>
      <c r="G212" s="157"/>
      <c r="H212" s="72">
        <f t="shared" si="24"/>
        <v>0</v>
      </c>
      <c r="I212" s="74"/>
      <c r="J212" s="74"/>
      <c r="K212" s="74"/>
      <c r="L212" s="158"/>
    </row>
    <row r="213" spans="1:12" x14ac:dyDescent="0.25">
      <c r="A213" s="44">
        <v>5218</v>
      </c>
      <c r="B213" s="71" t="s">
        <v>221</v>
      </c>
      <c r="C213" s="72">
        <f t="shared" si="23"/>
        <v>0</v>
      </c>
      <c r="D213" s="74"/>
      <c r="E213" s="74"/>
      <c r="F213" s="74"/>
      <c r="G213" s="157"/>
      <c r="H213" s="72">
        <f t="shared" si="24"/>
        <v>0</v>
      </c>
      <c r="I213" s="74"/>
      <c r="J213" s="74"/>
      <c r="K213" s="74"/>
      <c r="L213" s="158"/>
    </row>
    <row r="214" spans="1:12" x14ac:dyDescent="0.25">
      <c r="A214" s="44">
        <v>5219</v>
      </c>
      <c r="B214" s="71" t="s">
        <v>222</v>
      </c>
      <c r="C214" s="72">
        <f t="shared" si="23"/>
        <v>0</v>
      </c>
      <c r="D214" s="74"/>
      <c r="E214" s="74"/>
      <c r="F214" s="74"/>
      <c r="G214" s="157"/>
      <c r="H214" s="72">
        <f t="shared" si="24"/>
        <v>0</v>
      </c>
      <c r="I214" s="74"/>
      <c r="J214" s="74"/>
      <c r="K214" s="74"/>
      <c r="L214" s="158"/>
    </row>
    <row r="215" spans="1:12" ht="13.5" customHeight="1" x14ac:dyDescent="0.25">
      <c r="A215" s="159">
        <v>5220</v>
      </c>
      <c r="B215" s="71" t="s">
        <v>223</v>
      </c>
      <c r="C215" s="72">
        <f t="shared" si="23"/>
        <v>0</v>
      </c>
      <c r="D215" s="74"/>
      <c r="E215" s="74"/>
      <c r="F215" s="74"/>
      <c r="G215" s="157"/>
      <c r="H215" s="72">
        <f t="shared" si="24"/>
        <v>0</v>
      </c>
      <c r="I215" s="74"/>
      <c r="J215" s="74"/>
      <c r="K215" s="74"/>
      <c r="L215" s="158"/>
    </row>
    <row r="216" spans="1:12" x14ac:dyDescent="0.25">
      <c r="A216" s="159">
        <v>5230</v>
      </c>
      <c r="B216" s="71" t="s">
        <v>224</v>
      </c>
      <c r="C216" s="72">
        <f t="shared" si="23"/>
        <v>0</v>
      </c>
      <c r="D216" s="160">
        <f>SUM(D217:D224)</f>
        <v>0</v>
      </c>
      <c r="E216" s="160">
        <f>SUM(E217:E224)</f>
        <v>0</v>
      </c>
      <c r="F216" s="160">
        <f>SUM(F217:F224)</f>
        <v>0</v>
      </c>
      <c r="G216" s="161">
        <f>SUM(G217:G224)</f>
        <v>0</v>
      </c>
      <c r="H216" s="72">
        <f t="shared" si="24"/>
        <v>0</v>
      </c>
      <c r="I216" s="160">
        <f>SUM(I217:I224)</f>
        <v>0</v>
      </c>
      <c r="J216" s="160">
        <f>SUM(J217:J224)</f>
        <v>0</v>
      </c>
      <c r="K216" s="160">
        <f>SUM(K217:K224)</f>
        <v>0</v>
      </c>
      <c r="L216" s="162">
        <f>SUM(L217:L224)</f>
        <v>0</v>
      </c>
    </row>
    <row r="217" spans="1:12" x14ac:dyDescent="0.25">
      <c r="A217" s="44">
        <v>5231</v>
      </c>
      <c r="B217" s="71" t="s">
        <v>225</v>
      </c>
      <c r="C217" s="72">
        <f t="shared" si="23"/>
        <v>0</v>
      </c>
      <c r="D217" s="74"/>
      <c r="E217" s="74"/>
      <c r="F217" s="74"/>
      <c r="G217" s="157"/>
      <c r="H217" s="72">
        <f t="shared" si="24"/>
        <v>0</v>
      </c>
      <c r="I217" s="74"/>
      <c r="J217" s="74"/>
      <c r="K217" s="74"/>
      <c r="L217" s="158"/>
    </row>
    <row r="218" spans="1:12" x14ac:dyDescent="0.25">
      <c r="A218" s="44">
        <v>5232</v>
      </c>
      <c r="B218" s="71" t="s">
        <v>226</v>
      </c>
      <c r="C218" s="72">
        <f t="shared" si="23"/>
        <v>0</v>
      </c>
      <c r="D218" s="74"/>
      <c r="E218" s="74"/>
      <c r="F218" s="74"/>
      <c r="G218" s="157"/>
      <c r="H218" s="72">
        <f t="shared" si="24"/>
        <v>0</v>
      </c>
      <c r="I218" s="74"/>
      <c r="J218" s="74"/>
      <c r="K218" s="74"/>
      <c r="L218" s="158"/>
    </row>
    <row r="219" spans="1:12" x14ac:dyDescent="0.25">
      <c r="A219" s="44">
        <v>5233</v>
      </c>
      <c r="B219" s="71" t="s">
        <v>227</v>
      </c>
      <c r="C219" s="201">
        <f t="shared" si="23"/>
        <v>0</v>
      </c>
      <c r="D219" s="74"/>
      <c r="E219" s="74"/>
      <c r="F219" s="74"/>
      <c r="G219" s="157"/>
      <c r="H219" s="72">
        <f t="shared" si="24"/>
        <v>0</v>
      </c>
      <c r="I219" s="74"/>
      <c r="J219" s="74"/>
      <c r="K219" s="74"/>
      <c r="L219" s="158"/>
    </row>
    <row r="220" spans="1:12" ht="24" x14ac:dyDescent="0.25">
      <c r="A220" s="44">
        <v>5234</v>
      </c>
      <c r="B220" s="71" t="s">
        <v>228</v>
      </c>
      <c r="C220" s="201">
        <f t="shared" si="23"/>
        <v>0</v>
      </c>
      <c r="D220" s="74"/>
      <c r="E220" s="74"/>
      <c r="F220" s="74"/>
      <c r="G220" s="157"/>
      <c r="H220" s="72">
        <f t="shared" si="24"/>
        <v>0</v>
      </c>
      <c r="I220" s="74"/>
      <c r="J220" s="74"/>
      <c r="K220" s="74"/>
      <c r="L220" s="158"/>
    </row>
    <row r="221" spans="1:12" ht="14.25" customHeight="1" x14ac:dyDescent="0.25">
      <c r="A221" s="44">
        <v>5236</v>
      </c>
      <c r="B221" s="71" t="s">
        <v>229</v>
      </c>
      <c r="C221" s="201">
        <f t="shared" si="23"/>
        <v>0</v>
      </c>
      <c r="D221" s="74"/>
      <c r="E221" s="74"/>
      <c r="F221" s="74"/>
      <c r="G221" s="157"/>
      <c r="H221" s="72">
        <f t="shared" si="24"/>
        <v>0</v>
      </c>
      <c r="I221" s="74"/>
      <c r="J221" s="74"/>
      <c r="K221" s="74"/>
      <c r="L221" s="158"/>
    </row>
    <row r="222" spans="1:12" ht="14.25" customHeight="1" x14ac:dyDescent="0.25">
      <c r="A222" s="44">
        <v>5237</v>
      </c>
      <c r="B222" s="71" t="s">
        <v>230</v>
      </c>
      <c r="C222" s="201">
        <f t="shared" si="23"/>
        <v>0</v>
      </c>
      <c r="D222" s="74"/>
      <c r="E222" s="74"/>
      <c r="F222" s="74"/>
      <c r="G222" s="157"/>
      <c r="H222" s="72">
        <f t="shared" si="24"/>
        <v>0</v>
      </c>
      <c r="I222" s="74"/>
      <c r="J222" s="74"/>
      <c r="K222" s="74"/>
      <c r="L222" s="158"/>
    </row>
    <row r="223" spans="1:12" ht="24" x14ac:dyDescent="0.25">
      <c r="A223" s="44">
        <v>5238</v>
      </c>
      <c r="B223" s="71" t="s">
        <v>231</v>
      </c>
      <c r="C223" s="201">
        <f t="shared" si="23"/>
        <v>0</v>
      </c>
      <c r="D223" s="74"/>
      <c r="E223" s="74"/>
      <c r="F223" s="74"/>
      <c r="G223" s="157"/>
      <c r="H223" s="72">
        <f t="shared" si="24"/>
        <v>0</v>
      </c>
      <c r="I223" s="74"/>
      <c r="J223" s="74"/>
      <c r="K223" s="74"/>
      <c r="L223" s="158"/>
    </row>
    <row r="224" spans="1:12" ht="24" x14ac:dyDescent="0.25">
      <c r="A224" s="44">
        <v>5239</v>
      </c>
      <c r="B224" s="71" t="s">
        <v>232</v>
      </c>
      <c r="C224" s="201">
        <f t="shared" si="23"/>
        <v>0</v>
      </c>
      <c r="D224" s="74"/>
      <c r="E224" s="74"/>
      <c r="F224" s="74"/>
      <c r="G224" s="157"/>
      <c r="H224" s="72">
        <f t="shared" si="24"/>
        <v>0</v>
      </c>
      <c r="I224" s="74"/>
      <c r="J224" s="74"/>
      <c r="K224" s="74"/>
      <c r="L224" s="158"/>
    </row>
    <row r="225" spans="1:12" ht="24" x14ac:dyDescent="0.25">
      <c r="A225" s="159">
        <v>5240</v>
      </c>
      <c r="B225" s="71" t="s">
        <v>233</v>
      </c>
      <c r="C225" s="201">
        <f t="shared" si="23"/>
        <v>0</v>
      </c>
      <c r="D225" s="74"/>
      <c r="E225" s="74"/>
      <c r="F225" s="74"/>
      <c r="G225" s="157"/>
      <c r="H225" s="72">
        <f t="shared" si="24"/>
        <v>0</v>
      </c>
      <c r="I225" s="74"/>
      <c r="J225" s="74"/>
      <c r="K225" s="74"/>
      <c r="L225" s="158"/>
    </row>
    <row r="226" spans="1:12" x14ac:dyDescent="0.25">
      <c r="A226" s="159">
        <v>5250</v>
      </c>
      <c r="B226" s="71" t="s">
        <v>234</v>
      </c>
      <c r="C226" s="201">
        <f t="shared" si="23"/>
        <v>0</v>
      </c>
      <c r="D226" s="74"/>
      <c r="E226" s="74"/>
      <c r="F226" s="74"/>
      <c r="G226" s="157"/>
      <c r="H226" s="72">
        <f t="shared" si="24"/>
        <v>0</v>
      </c>
      <c r="I226" s="74"/>
      <c r="J226" s="74"/>
      <c r="K226" s="74"/>
      <c r="L226" s="158"/>
    </row>
    <row r="227" spans="1:12" x14ac:dyDescent="0.25">
      <c r="A227" s="159">
        <v>5260</v>
      </c>
      <c r="B227" s="71" t="s">
        <v>235</v>
      </c>
      <c r="C227" s="201">
        <f t="shared" si="23"/>
        <v>0</v>
      </c>
      <c r="D227" s="160">
        <f>SUM(D228)</f>
        <v>0</v>
      </c>
      <c r="E227" s="160">
        <f>SUM(E228)</f>
        <v>0</v>
      </c>
      <c r="F227" s="160">
        <f>SUM(F228)</f>
        <v>0</v>
      </c>
      <c r="G227" s="161">
        <f>SUM(G228)</f>
        <v>0</v>
      </c>
      <c r="H227" s="72">
        <f t="shared" si="24"/>
        <v>0</v>
      </c>
      <c r="I227" s="160">
        <f>SUM(I228)</f>
        <v>0</v>
      </c>
      <c r="J227" s="160">
        <f>SUM(J228)</f>
        <v>0</v>
      </c>
      <c r="K227" s="160">
        <f>SUM(K228)</f>
        <v>0</v>
      </c>
      <c r="L227" s="162">
        <f>SUM(L228)</f>
        <v>0</v>
      </c>
    </row>
    <row r="228" spans="1:12" ht="24" x14ac:dyDescent="0.25">
      <c r="A228" s="44">
        <v>5269</v>
      </c>
      <c r="B228" s="71" t="s">
        <v>236</v>
      </c>
      <c r="C228" s="201">
        <f t="shared" si="23"/>
        <v>0</v>
      </c>
      <c r="D228" s="74"/>
      <c r="E228" s="74"/>
      <c r="F228" s="74"/>
      <c r="G228" s="157"/>
      <c r="H228" s="72">
        <f t="shared" si="24"/>
        <v>0</v>
      </c>
      <c r="I228" s="74"/>
      <c r="J228" s="74"/>
      <c r="K228" s="74"/>
      <c r="L228" s="158"/>
    </row>
    <row r="229" spans="1:12" ht="24" x14ac:dyDescent="0.25">
      <c r="A229" s="150">
        <v>5270</v>
      </c>
      <c r="B229" s="112" t="s">
        <v>237</v>
      </c>
      <c r="C229" s="202">
        <f t="shared" si="23"/>
        <v>0</v>
      </c>
      <c r="D229" s="163"/>
      <c r="E229" s="163"/>
      <c r="F229" s="163"/>
      <c r="G229" s="164"/>
      <c r="H229" s="117">
        <f t="shared" si="24"/>
        <v>0</v>
      </c>
      <c r="I229" s="163"/>
      <c r="J229" s="163"/>
      <c r="K229" s="163"/>
      <c r="L229" s="165"/>
    </row>
    <row r="230" spans="1:12" x14ac:dyDescent="0.25">
      <c r="A230" s="142">
        <v>6000</v>
      </c>
      <c r="B230" s="142" t="s">
        <v>238</v>
      </c>
      <c r="C230" s="203">
        <f t="shared" si="23"/>
        <v>0</v>
      </c>
      <c r="D230" s="144">
        <f>D231+D251+D259</f>
        <v>0</v>
      </c>
      <c r="E230" s="144">
        <f>E231+E251+E259</f>
        <v>0</v>
      </c>
      <c r="F230" s="144">
        <f>F231+F251+F259</f>
        <v>0</v>
      </c>
      <c r="G230" s="145">
        <f>G231+G251+G259</f>
        <v>0</v>
      </c>
      <c r="H230" s="143">
        <f t="shared" si="24"/>
        <v>0</v>
      </c>
      <c r="I230" s="144">
        <f>I231+I251+I259</f>
        <v>0</v>
      </c>
      <c r="J230" s="144">
        <f>J231+J251+J259</f>
        <v>0</v>
      </c>
      <c r="K230" s="144">
        <f>K231+K251+K259</f>
        <v>0</v>
      </c>
      <c r="L230" s="146">
        <f>L231+L251+L259</f>
        <v>0</v>
      </c>
    </row>
    <row r="231" spans="1:12" ht="14.25" customHeight="1" x14ac:dyDescent="0.25">
      <c r="A231" s="192">
        <v>6200</v>
      </c>
      <c r="B231" s="183" t="s">
        <v>239</v>
      </c>
      <c r="C231" s="204">
        <f>SUM(D231:G231)</f>
        <v>0</v>
      </c>
      <c r="D231" s="194">
        <f>SUM(D232,D233,D235,D238,D244,D245,D246)</f>
        <v>0</v>
      </c>
      <c r="E231" s="194">
        <f>SUM(E232,E233,E235,E238,E244,E245,E246)</f>
        <v>0</v>
      </c>
      <c r="F231" s="194">
        <f>SUM(F232,F233,F235,F238,F244,F245,F246)</f>
        <v>0</v>
      </c>
      <c r="G231" s="194">
        <f>SUM(G232,G233,G235,G238,G244,G245,G246)</f>
        <v>0</v>
      </c>
      <c r="H231" s="193">
        <f t="shared" si="24"/>
        <v>0</v>
      </c>
      <c r="I231" s="194">
        <f>SUM(I232,I233,I235,I238,I244,I245,I246)</f>
        <v>0</v>
      </c>
      <c r="J231" s="194">
        <f>SUM(J232,J233,J235,J238,J244,J245,J246)</f>
        <v>0</v>
      </c>
      <c r="K231" s="194">
        <f>SUM(K232,K233,K235,K238,K244,K245,K246)</f>
        <v>0</v>
      </c>
      <c r="L231" s="149">
        <f>SUM(L232,L233,L235,L238,L244,L245,L246)</f>
        <v>0</v>
      </c>
    </row>
    <row r="232" spans="1:12" ht="24" x14ac:dyDescent="0.25">
      <c r="A232" s="168">
        <v>6220</v>
      </c>
      <c r="B232" s="65" t="s">
        <v>240</v>
      </c>
      <c r="C232" s="205">
        <f t="shared" si="23"/>
        <v>0</v>
      </c>
      <c r="D232" s="68"/>
      <c r="E232" s="68"/>
      <c r="F232" s="68"/>
      <c r="G232" s="206"/>
      <c r="H232" s="207">
        <f t="shared" si="24"/>
        <v>0</v>
      </c>
      <c r="I232" s="68"/>
      <c r="J232" s="68"/>
      <c r="K232" s="68"/>
      <c r="L232" s="155"/>
    </row>
    <row r="233" spans="1:12" x14ac:dyDescent="0.25">
      <c r="A233" s="159">
        <v>6230</v>
      </c>
      <c r="B233" s="71" t="s">
        <v>241</v>
      </c>
      <c r="C233" s="201">
        <f t="shared" si="23"/>
        <v>0</v>
      </c>
      <c r="D233" s="160">
        <f>SUM(D234)</f>
        <v>0</v>
      </c>
      <c r="E233" s="160">
        <f t="shared" ref="E233:L233" si="25">SUM(E234)</f>
        <v>0</v>
      </c>
      <c r="F233" s="160">
        <f t="shared" si="25"/>
        <v>0</v>
      </c>
      <c r="G233" s="161">
        <f t="shared" si="25"/>
        <v>0</v>
      </c>
      <c r="H233" s="208">
        <f t="shared" si="24"/>
        <v>0</v>
      </c>
      <c r="I233" s="160">
        <f t="shared" si="25"/>
        <v>0</v>
      </c>
      <c r="J233" s="160">
        <f t="shared" si="25"/>
        <v>0</v>
      </c>
      <c r="K233" s="160">
        <f t="shared" si="25"/>
        <v>0</v>
      </c>
      <c r="L233" s="162">
        <f t="shared" si="25"/>
        <v>0</v>
      </c>
    </row>
    <row r="234" spans="1:12" ht="24" x14ac:dyDescent="0.25">
      <c r="A234" s="44">
        <v>6239</v>
      </c>
      <c r="B234" s="65" t="s">
        <v>242</v>
      </c>
      <c r="C234" s="201">
        <f t="shared" si="23"/>
        <v>0</v>
      </c>
      <c r="D234" s="68"/>
      <c r="E234" s="68"/>
      <c r="F234" s="68"/>
      <c r="G234" s="154"/>
      <c r="H234" s="208">
        <f t="shared" si="24"/>
        <v>0</v>
      </c>
      <c r="I234" s="68"/>
      <c r="J234" s="68"/>
      <c r="K234" s="68"/>
      <c r="L234" s="155"/>
    </row>
    <row r="235" spans="1:12" ht="24" x14ac:dyDescent="0.25">
      <c r="A235" s="159">
        <v>6240</v>
      </c>
      <c r="B235" s="71" t="s">
        <v>243</v>
      </c>
      <c r="C235" s="201">
        <f>SUM(D235:G235)</f>
        <v>0</v>
      </c>
      <c r="D235" s="160">
        <f>SUM(D236:D237)</f>
        <v>0</v>
      </c>
      <c r="E235" s="160">
        <f>SUM(E236:E237)</f>
        <v>0</v>
      </c>
      <c r="F235" s="160">
        <f>SUM(F236:F237)</f>
        <v>0</v>
      </c>
      <c r="G235" s="161">
        <f>SUM(G236:G237)</f>
        <v>0</v>
      </c>
      <c r="H235" s="208">
        <f t="shared" si="24"/>
        <v>0</v>
      </c>
      <c r="I235" s="160">
        <f>SUM(I236:I237)</f>
        <v>0</v>
      </c>
      <c r="J235" s="160">
        <f>SUM(J236:J237)</f>
        <v>0</v>
      </c>
      <c r="K235" s="160">
        <f>SUM(K236:K237)</f>
        <v>0</v>
      </c>
      <c r="L235" s="162">
        <f>SUM(L236:L237)</f>
        <v>0</v>
      </c>
    </row>
    <row r="236" spans="1:12" x14ac:dyDescent="0.25">
      <c r="A236" s="44">
        <v>6241</v>
      </c>
      <c r="B236" s="71" t="s">
        <v>244</v>
      </c>
      <c r="C236" s="201">
        <f>SUM(D236:G236)</f>
        <v>0</v>
      </c>
      <c r="D236" s="74"/>
      <c r="E236" s="74"/>
      <c r="F236" s="74"/>
      <c r="G236" s="157"/>
      <c r="H236" s="208">
        <f>SUM(I236:L236)</f>
        <v>0</v>
      </c>
      <c r="I236" s="74"/>
      <c r="J236" s="74"/>
      <c r="K236" s="74"/>
      <c r="L236" s="158"/>
    </row>
    <row r="237" spans="1:12" x14ac:dyDescent="0.25">
      <c r="A237" s="44">
        <v>6242</v>
      </c>
      <c r="B237" s="71" t="s">
        <v>245</v>
      </c>
      <c r="C237" s="201">
        <f>SUM(D237:G237)</f>
        <v>0</v>
      </c>
      <c r="D237" s="74"/>
      <c r="E237" s="74"/>
      <c r="F237" s="74"/>
      <c r="G237" s="157"/>
      <c r="H237" s="208">
        <f t="shared" si="24"/>
        <v>0</v>
      </c>
      <c r="I237" s="74"/>
      <c r="J237" s="74"/>
      <c r="K237" s="74"/>
      <c r="L237" s="158"/>
    </row>
    <row r="238" spans="1:12" ht="25.5" customHeight="1" x14ac:dyDescent="0.25">
      <c r="A238" s="159">
        <v>6250</v>
      </c>
      <c r="B238" s="71" t="s">
        <v>246</v>
      </c>
      <c r="C238" s="201">
        <f>SUM(D238:G238)</f>
        <v>0</v>
      </c>
      <c r="D238" s="160">
        <f>SUM(D239:D243)</f>
        <v>0</v>
      </c>
      <c r="E238" s="160">
        <f>SUM(E239:E243)</f>
        <v>0</v>
      </c>
      <c r="F238" s="160">
        <f>SUM(F239:F243)</f>
        <v>0</v>
      </c>
      <c r="G238" s="161">
        <f>SUM(G239:G243)</f>
        <v>0</v>
      </c>
      <c r="H238" s="208">
        <f t="shared" si="24"/>
        <v>0</v>
      </c>
      <c r="I238" s="160">
        <f>SUM(I239:I243)</f>
        <v>0</v>
      </c>
      <c r="J238" s="160">
        <f>SUM(J239:J243)</f>
        <v>0</v>
      </c>
      <c r="K238" s="160">
        <f>SUM(K239:K243)</f>
        <v>0</v>
      </c>
      <c r="L238" s="162">
        <f>SUM(L239:L243)</f>
        <v>0</v>
      </c>
    </row>
    <row r="239" spans="1:12" ht="14.25" customHeight="1" x14ac:dyDescent="0.25">
      <c r="A239" s="44">
        <v>6252</v>
      </c>
      <c r="B239" s="71" t="s">
        <v>247</v>
      </c>
      <c r="C239" s="201">
        <f>SUM(D239:G239)</f>
        <v>0</v>
      </c>
      <c r="D239" s="74"/>
      <c r="E239" s="74"/>
      <c r="F239" s="74"/>
      <c r="G239" s="157"/>
      <c r="H239" s="208">
        <f t="shared" si="24"/>
        <v>0</v>
      </c>
      <c r="I239" s="74"/>
      <c r="J239" s="74"/>
      <c r="K239" s="74"/>
      <c r="L239" s="158"/>
    </row>
    <row r="240" spans="1:12" ht="14.25" customHeight="1" x14ac:dyDescent="0.25">
      <c r="A240" s="44">
        <v>6253</v>
      </c>
      <c r="B240" s="71" t="s">
        <v>248</v>
      </c>
      <c r="C240" s="201">
        <f t="shared" si="23"/>
        <v>0</v>
      </c>
      <c r="D240" s="74"/>
      <c r="E240" s="74"/>
      <c r="F240" s="74"/>
      <c r="G240" s="157"/>
      <c r="H240" s="208">
        <f t="shared" si="24"/>
        <v>0</v>
      </c>
      <c r="I240" s="74"/>
      <c r="J240" s="74"/>
      <c r="K240" s="74"/>
      <c r="L240" s="158"/>
    </row>
    <row r="241" spans="1:12" ht="24" x14ac:dyDescent="0.25">
      <c r="A241" s="44">
        <v>6254</v>
      </c>
      <c r="B241" s="71" t="s">
        <v>249</v>
      </c>
      <c r="C241" s="201">
        <f t="shared" si="23"/>
        <v>0</v>
      </c>
      <c r="D241" s="74"/>
      <c r="E241" s="74"/>
      <c r="F241" s="74"/>
      <c r="G241" s="157"/>
      <c r="H241" s="208">
        <f t="shared" si="24"/>
        <v>0</v>
      </c>
      <c r="I241" s="74"/>
      <c r="J241" s="74"/>
      <c r="K241" s="74"/>
      <c r="L241" s="158"/>
    </row>
    <row r="242" spans="1:12" ht="24" x14ac:dyDescent="0.25">
      <c r="A242" s="44">
        <v>6255</v>
      </c>
      <c r="B242" s="71" t="s">
        <v>250</v>
      </c>
      <c r="C242" s="201">
        <f t="shared" si="23"/>
        <v>0</v>
      </c>
      <c r="D242" s="74"/>
      <c r="E242" s="74"/>
      <c r="F242" s="74"/>
      <c r="G242" s="157"/>
      <c r="H242" s="208">
        <f t="shared" si="24"/>
        <v>0</v>
      </c>
      <c r="I242" s="74"/>
      <c r="J242" s="74"/>
      <c r="K242" s="74"/>
      <c r="L242" s="158"/>
    </row>
    <row r="243" spans="1:12" x14ac:dyDescent="0.25">
      <c r="A243" s="44">
        <v>6259</v>
      </c>
      <c r="B243" s="71" t="s">
        <v>251</v>
      </c>
      <c r="C243" s="201">
        <f t="shared" si="23"/>
        <v>0</v>
      </c>
      <c r="D243" s="74"/>
      <c r="E243" s="74"/>
      <c r="F243" s="74"/>
      <c r="G243" s="157"/>
      <c r="H243" s="208">
        <f t="shared" si="24"/>
        <v>0</v>
      </c>
      <c r="I243" s="74"/>
      <c r="J243" s="74"/>
      <c r="K243" s="74"/>
      <c r="L243" s="158"/>
    </row>
    <row r="244" spans="1:12" ht="24" x14ac:dyDescent="0.25">
      <c r="A244" s="159">
        <v>6260</v>
      </c>
      <c r="B244" s="71" t="s">
        <v>252</v>
      </c>
      <c r="C244" s="201">
        <f t="shared" si="23"/>
        <v>0</v>
      </c>
      <c r="D244" s="74"/>
      <c r="E244" s="74"/>
      <c r="F244" s="74"/>
      <c r="G244" s="157"/>
      <c r="H244" s="208">
        <f t="shared" si="24"/>
        <v>0</v>
      </c>
      <c r="I244" s="74"/>
      <c r="J244" s="74"/>
      <c r="K244" s="74"/>
      <c r="L244" s="158"/>
    </row>
    <row r="245" spans="1:12" x14ac:dyDescent="0.25">
      <c r="A245" s="159">
        <v>6270</v>
      </c>
      <c r="B245" s="71" t="s">
        <v>253</v>
      </c>
      <c r="C245" s="201">
        <f t="shared" si="23"/>
        <v>0</v>
      </c>
      <c r="D245" s="74"/>
      <c r="E245" s="74"/>
      <c r="F245" s="74"/>
      <c r="G245" s="157"/>
      <c r="H245" s="208">
        <f t="shared" si="24"/>
        <v>0</v>
      </c>
      <c r="I245" s="74"/>
      <c r="J245" s="74"/>
      <c r="K245" s="74"/>
      <c r="L245" s="158"/>
    </row>
    <row r="246" spans="1:12" ht="24" x14ac:dyDescent="0.25">
      <c r="A246" s="168">
        <v>6290</v>
      </c>
      <c r="B246" s="65" t="s">
        <v>254</v>
      </c>
      <c r="C246" s="209">
        <f t="shared" si="23"/>
        <v>0</v>
      </c>
      <c r="D246" s="169">
        <f>SUM(D247:D250)</f>
        <v>0</v>
      </c>
      <c r="E246" s="169">
        <f t="shared" ref="E246:G246" si="26">SUM(E247:E250)</f>
        <v>0</v>
      </c>
      <c r="F246" s="169">
        <f t="shared" si="26"/>
        <v>0</v>
      </c>
      <c r="G246" s="210">
        <f t="shared" si="26"/>
        <v>0</v>
      </c>
      <c r="H246" s="209">
        <f t="shared" si="24"/>
        <v>0</v>
      </c>
      <c r="I246" s="169">
        <f>SUM(I247:I250)</f>
        <v>0</v>
      </c>
      <c r="J246" s="169">
        <f t="shared" ref="J246:L246" si="27">SUM(J247:J250)</f>
        <v>0</v>
      </c>
      <c r="K246" s="169">
        <f t="shared" si="27"/>
        <v>0</v>
      </c>
      <c r="L246" s="186">
        <f t="shared" si="27"/>
        <v>0</v>
      </c>
    </row>
    <row r="247" spans="1:12" x14ac:dyDescent="0.25">
      <c r="A247" s="44">
        <v>6291</v>
      </c>
      <c r="B247" s="71" t="s">
        <v>255</v>
      </c>
      <c r="C247" s="201">
        <f t="shared" si="23"/>
        <v>0</v>
      </c>
      <c r="D247" s="74"/>
      <c r="E247" s="74"/>
      <c r="F247" s="74"/>
      <c r="G247" s="211"/>
      <c r="H247" s="201">
        <f t="shared" si="24"/>
        <v>0</v>
      </c>
      <c r="I247" s="74"/>
      <c r="J247" s="74"/>
      <c r="K247" s="74"/>
      <c r="L247" s="158"/>
    </row>
    <row r="248" spans="1:12" x14ac:dyDescent="0.25">
      <c r="A248" s="44">
        <v>6292</v>
      </c>
      <c r="B248" s="71" t="s">
        <v>256</v>
      </c>
      <c r="C248" s="201">
        <f t="shared" si="23"/>
        <v>0</v>
      </c>
      <c r="D248" s="74"/>
      <c r="E248" s="74"/>
      <c r="F248" s="74"/>
      <c r="G248" s="211"/>
      <c r="H248" s="201">
        <f t="shared" si="24"/>
        <v>0</v>
      </c>
      <c r="I248" s="74"/>
      <c r="J248" s="74"/>
      <c r="K248" s="74"/>
      <c r="L248" s="158"/>
    </row>
    <row r="249" spans="1:12" ht="72" x14ac:dyDescent="0.25">
      <c r="A249" s="44">
        <v>6296</v>
      </c>
      <c r="B249" s="71" t="s">
        <v>257</v>
      </c>
      <c r="C249" s="201">
        <f t="shared" si="23"/>
        <v>0</v>
      </c>
      <c r="D249" s="74"/>
      <c r="E249" s="74"/>
      <c r="F249" s="74"/>
      <c r="G249" s="211"/>
      <c r="H249" s="201">
        <f t="shared" si="24"/>
        <v>0</v>
      </c>
      <c r="I249" s="74"/>
      <c r="J249" s="74"/>
      <c r="K249" s="74"/>
      <c r="L249" s="158"/>
    </row>
    <row r="250" spans="1:12" ht="39.75" customHeight="1" x14ac:dyDescent="0.25">
      <c r="A250" s="44">
        <v>6299</v>
      </c>
      <c r="B250" s="71" t="s">
        <v>258</v>
      </c>
      <c r="C250" s="201">
        <f t="shared" si="23"/>
        <v>0</v>
      </c>
      <c r="D250" s="74"/>
      <c r="E250" s="74"/>
      <c r="F250" s="74"/>
      <c r="G250" s="211"/>
      <c r="H250" s="201">
        <f t="shared" si="24"/>
        <v>0</v>
      </c>
      <c r="I250" s="74"/>
      <c r="J250" s="74"/>
      <c r="K250" s="74"/>
      <c r="L250" s="158"/>
    </row>
    <row r="251" spans="1:12" x14ac:dyDescent="0.25">
      <c r="A251" s="56">
        <v>6300</v>
      </c>
      <c r="B251" s="147" t="s">
        <v>259</v>
      </c>
      <c r="C251" s="184">
        <f t="shared" si="23"/>
        <v>0</v>
      </c>
      <c r="D251" s="63">
        <f>SUM(D252,D257,D258)</f>
        <v>0</v>
      </c>
      <c r="E251" s="63">
        <f t="shared" ref="E251:G251" si="28">SUM(E252,E257,E258)</f>
        <v>0</v>
      </c>
      <c r="F251" s="63">
        <f t="shared" si="28"/>
        <v>0</v>
      </c>
      <c r="G251" s="63">
        <f t="shared" si="28"/>
        <v>0</v>
      </c>
      <c r="H251" s="57">
        <f t="shared" si="24"/>
        <v>0</v>
      </c>
      <c r="I251" s="63">
        <f>SUM(I252,I257,I258)</f>
        <v>0</v>
      </c>
      <c r="J251" s="63">
        <f t="shared" ref="J251:L251" si="29">SUM(J252,J257,J258)</f>
        <v>0</v>
      </c>
      <c r="K251" s="63">
        <f t="shared" si="29"/>
        <v>0</v>
      </c>
      <c r="L251" s="172">
        <f t="shared" si="29"/>
        <v>0</v>
      </c>
    </row>
    <row r="252" spans="1:12" ht="24" x14ac:dyDescent="0.25">
      <c r="A252" s="168">
        <v>6320</v>
      </c>
      <c r="B252" s="65" t="s">
        <v>260</v>
      </c>
      <c r="C252" s="209">
        <f t="shared" si="23"/>
        <v>0</v>
      </c>
      <c r="D252" s="169">
        <f>SUM(D253:D256)</f>
        <v>0</v>
      </c>
      <c r="E252" s="169">
        <f>SUM(E253:E256)</f>
        <v>0</v>
      </c>
      <c r="F252" s="169">
        <f t="shared" ref="F252:G252" si="30">SUM(F253:F256)</f>
        <v>0</v>
      </c>
      <c r="G252" s="212">
        <f t="shared" si="30"/>
        <v>0</v>
      </c>
      <c r="H252" s="209">
        <f t="shared" si="24"/>
        <v>0</v>
      </c>
      <c r="I252" s="169">
        <f>SUM(I253:I256)</f>
        <v>0</v>
      </c>
      <c r="J252" s="169">
        <f t="shared" ref="J252:L252" si="31">SUM(J253:J256)</f>
        <v>0</v>
      </c>
      <c r="K252" s="169">
        <f t="shared" si="31"/>
        <v>0</v>
      </c>
      <c r="L252" s="213">
        <f t="shared" si="31"/>
        <v>0</v>
      </c>
    </row>
    <row r="253" spans="1:12" x14ac:dyDescent="0.25">
      <c r="A253" s="44">
        <v>6322</v>
      </c>
      <c r="B253" s="71" t="s">
        <v>261</v>
      </c>
      <c r="C253" s="201">
        <f t="shared" si="23"/>
        <v>0</v>
      </c>
      <c r="D253" s="74"/>
      <c r="E253" s="74"/>
      <c r="F253" s="74"/>
      <c r="G253" s="211"/>
      <c r="H253" s="201">
        <f t="shared" si="24"/>
        <v>0</v>
      </c>
      <c r="I253" s="74"/>
      <c r="J253" s="74"/>
      <c r="K253" s="74"/>
      <c r="L253" s="158"/>
    </row>
    <row r="254" spans="1:12" ht="24" x14ac:dyDescent="0.25">
      <c r="A254" s="44">
        <v>6323</v>
      </c>
      <c r="B254" s="71" t="s">
        <v>262</v>
      </c>
      <c r="C254" s="201">
        <f t="shared" si="23"/>
        <v>0</v>
      </c>
      <c r="D254" s="74"/>
      <c r="E254" s="74"/>
      <c r="F254" s="74"/>
      <c r="G254" s="211"/>
      <c r="H254" s="201">
        <f t="shared" si="24"/>
        <v>0</v>
      </c>
      <c r="I254" s="74"/>
      <c r="J254" s="74"/>
      <c r="K254" s="74"/>
      <c r="L254" s="158"/>
    </row>
    <row r="255" spans="1:12" ht="24" x14ac:dyDescent="0.25">
      <c r="A255" s="44">
        <v>6324</v>
      </c>
      <c r="B255" s="71" t="s">
        <v>263</v>
      </c>
      <c r="C255" s="201">
        <f t="shared" si="23"/>
        <v>0</v>
      </c>
      <c r="D255" s="74"/>
      <c r="E255" s="74"/>
      <c r="F255" s="74"/>
      <c r="G255" s="211"/>
      <c r="H255" s="201">
        <f t="shared" si="24"/>
        <v>0</v>
      </c>
      <c r="I255" s="74"/>
      <c r="J255" s="74"/>
      <c r="K255" s="74"/>
      <c r="L255" s="158"/>
    </row>
    <row r="256" spans="1:12" x14ac:dyDescent="0.25">
      <c r="A256" s="38">
        <v>6329</v>
      </c>
      <c r="B256" s="65" t="s">
        <v>264</v>
      </c>
      <c r="C256" s="205">
        <f t="shared" si="23"/>
        <v>0</v>
      </c>
      <c r="D256" s="68"/>
      <c r="E256" s="68"/>
      <c r="F256" s="68"/>
      <c r="G256" s="214"/>
      <c r="H256" s="205">
        <f t="shared" si="24"/>
        <v>0</v>
      </c>
      <c r="I256" s="68"/>
      <c r="J256" s="68"/>
      <c r="K256" s="68"/>
      <c r="L256" s="155"/>
    </row>
    <row r="257" spans="1:13" ht="24" x14ac:dyDescent="0.25">
      <c r="A257" s="215">
        <v>6330</v>
      </c>
      <c r="B257" s="216" t="s">
        <v>265</v>
      </c>
      <c r="C257" s="209">
        <f>SUM(D257:G257)</f>
        <v>0</v>
      </c>
      <c r="D257" s="189"/>
      <c r="E257" s="189"/>
      <c r="F257" s="189"/>
      <c r="G257" s="211"/>
      <c r="H257" s="209">
        <f>SUM(I257:L257)</f>
        <v>0</v>
      </c>
      <c r="I257" s="189"/>
      <c r="J257" s="189"/>
      <c r="K257" s="189"/>
      <c r="L257" s="191"/>
    </row>
    <row r="258" spans="1:13" x14ac:dyDescent="0.25">
      <c r="A258" s="159">
        <v>6360</v>
      </c>
      <c r="B258" s="71" t="s">
        <v>266</v>
      </c>
      <c r="C258" s="201">
        <f t="shared" si="23"/>
        <v>0</v>
      </c>
      <c r="D258" s="74"/>
      <c r="E258" s="74"/>
      <c r="F258" s="74"/>
      <c r="G258" s="157"/>
      <c r="H258" s="208">
        <f t="shared" si="24"/>
        <v>0</v>
      </c>
      <c r="I258" s="74"/>
      <c r="J258" s="74"/>
      <c r="K258" s="74"/>
      <c r="L258" s="158"/>
    </row>
    <row r="259" spans="1:13" ht="36" x14ac:dyDescent="0.25">
      <c r="A259" s="56">
        <v>6400</v>
      </c>
      <c r="B259" s="147" t="s">
        <v>267</v>
      </c>
      <c r="C259" s="184">
        <f>SUM(D259:G259)</f>
        <v>0</v>
      </c>
      <c r="D259" s="63">
        <f>SUM(D260,D264)</f>
        <v>0</v>
      </c>
      <c r="E259" s="63">
        <f t="shared" ref="E259:G259" si="32">SUM(E260,E264)</f>
        <v>0</v>
      </c>
      <c r="F259" s="63">
        <f t="shared" si="32"/>
        <v>0</v>
      </c>
      <c r="G259" s="63">
        <f t="shared" si="32"/>
        <v>0</v>
      </c>
      <c r="H259" s="57">
        <f>SUM(I259:L259)</f>
        <v>0</v>
      </c>
      <c r="I259" s="63">
        <f>SUM(I260,I264)</f>
        <v>0</v>
      </c>
      <c r="J259" s="63">
        <f t="shared" ref="J259:L259" si="33">SUM(J260,J264)</f>
        <v>0</v>
      </c>
      <c r="K259" s="63">
        <f t="shared" si="33"/>
        <v>0</v>
      </c>
      <c r="L259" s="172">
        <f t="shared" si="33"/>
        <v>0</v>
      </c>
    </row>
    <row r="260" spans="1:13" ht="24" x14ac:dyDescent="0.25">
      <c r="A260" s="168">
        <v>6410</v>
      </c>
      <c r="B260" s="65" t="s">
        <v>268</v>
      </c>
      <c r="C260" s="205">
        <f t="shared" si="23"/>
        <v>0</v>
      </c>
      <c r="D260" s="169">
        <f>SUM(D261:D263)</f>
        <v>0</v>
      </c>
      <c r="E260" s="169">
        <f t="shared" ref="E260:G260" si="34">SUM(E261:E263)</f>
        <v>0</v>
      </c>
      <c r="F260" s="169">
        <f t="shared" si="34"/>
        <v>0</v>
      </c>
      <c r="G260" s="217">
        <f t="shared" si="34"/>
        <v>0</v>
      </c>
      <c r="H260" s="205">
        <f t="shared" si="24"/>
        <v>0</v>
      </c>
      <c r="I260" s="169">
        <f>SUM(I261:I263)</f>
        <v>0</v>
      </c>
      <c r="J260" s="169">
        <f t="shared" ref="J260:L260" si="35">SUM(J261:J263)</f>
        <v>0</v>
      </c>
      <c r="K260" s="169">
        <f t="shared" si="35"/>
        <v>0</v>
      </c>
      <c r="L260" s="180">
        <f t="shared" si="35"/>
        <v>0</v>
      </c>
    </row>
    <row r="261" spans="1:13" x14ac:dyDescent="0.25">
      <c r="A261" s="44">
        <v>6411</v>
      </c>
      <c r="B261" s="174" t="s">
        <v>269</v>
      </c>
      <c r="C261" s="201">
        <f t="shared" si="23"/>
        <v>0</v>
      </c>
      <c r="D261" s="74"/>
      <c r="E261" s="74"/>
      <c r="F261" s="74"/>
      <c r="G261" s="157"/>
      <c r="H261" s="208">
        <f t="shared" si="24"/>
        <v>0</v>
      </c>
      <c r="I261" s="74"/>
      <c r="J261" s="74"/>
      <c r="K261" s="74"/>
      <c r="L261" s="158"/>
    </row>
    <row r="262" spans="1:13" ht="36" x14ac:dyDescent="0.25">
      <c r="A262" s="44">
        <v>6412</v>
      </c>
      <c r="B262" s="71" t="s">
        <v>270</v>
      </c>
      <c r="C262" s="201">
        <f t="shared" si="23"/>
        <v>0</v>
      </c>
      <c r="D262" s="74"/>
      <c r="E262" s="74"/>
      <c r="F262" s="74"/>
      <c r="G262" s="157"/>
      <c r="H262" s="208">
        <f t="shared" si="24"/>
        <v>0</v>
      </c>
      <c r="I262" s="74"/>
      <c r="J262" s="74"/>
      <c r="K262" s="74"/>
      <c r="L262" s="158"/>
    </row>
    <row r="263" spans="1:13" ht="36" x14ac:dyDescent="0.25">
      <c r="A263" s="44">
        <v>6419</v>
      </c>
      <c r="B263" s="71" t="s">
        <v>271</v>
      </c>
      <c r="C263" s="201">
        <f t="shared" si="23"/>
        <v>0</v>
      </c>
      <c r="D263" s="74"/>
      <c r="E263" s="74"/>
      <c r="F263" s="74"/>
      <c r="G263" s="157"/>
      <c r="H263" s="208">
        <f t="shared" si="24"/>
        <v>0</v>
      </c>
      <c r="I263" s="74"/>
      <c r="J263" s="74"/>
      <c r="K263" s="74"/>
      <c r="L263" s="158"/>
    </row>
    <row r="264" spans="1:13" ht="36" x14ac:dyDescent="0.25">
      <c r="A264" s="159">
        <v>6420</v>
      </c>
      <c r="B264" s="71" t="s">
        <v>272</v>
      </c>
      <c r="C264" s="201">
        <f t="shared" si="23"/>
        <v>0</v>
      </c>
      <c r="D264" s="160">
        <f>SUM(D265:D268)</f>
        <v>0</v>
      </c>
      <c r="E264" s="160">
        <f>SUM(E265:E268)</f>
        <v>0</v>
      </c>
      <c r="F264" s="160">
        <f>SUM(F265:F268)</f>
        <v>0</v>
      </c>
      <c r="G264" s="218">
        <f>SUM(G265:G268)</f>
        <v>0</v>
      </c>
      <c r="H264" s="201">
        <f>SUM(I264:L264)</f>
        <v>0</v>
      </c>
      <c r="I264" s="160">
        <f>SUM(I265:I268)</f>
        <v>0</v>
      </c>
      <c r="J264" s="160">
        <f>SUM(J265:J268)</f>
        <v>0</v>
      </c>
      <c r="K264" s="160">
        <f>SUM(K265:K268)</f>
        <v>0</v>
      </c>
      <c r="L264" s="176">
        <f>SUM(L265:L268)</f>
        <v>0</v>
      </c>
    </row>
    <row r="265" spans="1:13" x14ac:dyDescent="0.25">
      <c r="A265" s="44">
        <v>6421</v>
      </c>
      <c r="B265" s="71" t="s">
        <v>273</v>
      </c>
      <c r="C265" s="201">
        <f t="shared" ref="C265:C285" si="36">SUM(D265:G265)</f>
        <v>0</v>
      </c>
      <c r="D265" s="74"/>
      <c r="E265" s="74"/>
      <c r="F265" s="74"/>
      <c r="G265" s="157"/>
      <c r="H265" s="208">
        <f t="shared" ref="H265:H285" si="37">SUM(I265:L265)</f>
        <v>0</v>
      </c>
      <c r="I265" s="74"/>
      <c r="J265" s="74"/>
      <c r="K265" s="74"/>
      <c r="L265" s="158"/>
    </row>
    <row r="266" spans="1:13" x14ac:dyDescent="0.25">
      <c r="A266" s="44">
        <v>6422</v>
      </c>
      <c r="B266" s="71" t="s">
        <v>274</v>
      </c>
      <c r="C266" s="201">
        <f t="shared" si="36"/>
        <v>0</v>
      </c>
      <c r="D266" s="74"/>
      <c r="E266" s="74"/>
      <c r="F266" s="74"/>
      <c r="G266" s="157"/>
      <c r="H266" s="208">
        <f t="shared" si="37"/>
        <v>0</v>
      </c>
      <c r="I266" s="74"/>
      <c r="J266" s="74"/>
      <c r="K266" s="74"/>
      <c r="L266" s="158"/>
    </row>
    <row r="267" spans="1:13" ht="13.5" customHeight="1" x14ac:dyDescent="0.25">
      <c r="A267" s="44">
        <v>6423</v>
      </c>
      <c r="B267" s="71" t="s">
        <v>275</v>
      </c>
      <c r="C267" s="201">
        <f>SUM(D267:G267)</f>
        <v>0</v>
      </c>
      <c r="D267" s="74"/>
      <c r="E267" s="74"/>
      <c r="F267" s="74"/>
      <c r="G267" s="157"/>
      <c r="H267" s="208">
        <f>SUM(I267:L267)</f>
        <v>0</v>
      </c>
      <c r="I267" s="74"/>
      <c r="J267" s="74"/>
      <c r="K267" s="74"/>
      <c r="L267" s="158"/>
    </row>
    <row r="268" spans="1:13" ht="36" x14ac:dyDescent="0.25">
      <c r="A268" s="44">
        <v>6424</v>
      </c>
      <c r="B268" s="71" t="s">
        <v>276</v>
      </c>
      <c r="C268" s="201">
        <f>SUM(D268:G268)</f>
        <v>0</v>
      </c>
      <c r="D268" s="74"/>
      <c r="E268" s="74"/>
      <c r="F268" s="74"/>
      <c r="G268" s="157"/>
      <c r="H268" s="208">
        <f>SUM(I268:L268)</f>
        <v>0</v>
      </c>
      <c r="I268" s="74"/>
      <c r="J268" s="74"/>
      <c r="K268" s="74"/>
      <c r="L268" s="158"/>
      <c r="M268" s="225"/>
    </row>
    <row r="269" spans="1:13" ht="36" x14ac:dyDescent="0.25">
      <c r="A269" s="220">
        <v>7000</v>
      </c>
      <c r="B269" s="220" t="s">
        <v>277</v>
      </c>
      <c r="C269" s="221">
        <f t="shared" si="36"/>
        <v>0</v>
      </c>
      <c r="D269" s="222">
        <f>SUM(D270,D281)</f>
        <v>0</v>
      </c>
      <c r="E269" s="222">
        <f>SUM(E270,E281)</f>
        <v>0</v>
      </c>
      <c r="F269" s="222">
        <f>SUM(F270,F281)</f>
        <v>0</v>
      </c>
      <c r="G269" s="222">
        <f>SUM(G270,G281)</f>
        <v>0</v>
      </c>
      <c r="H269" s="223">
        <f t="shared" si="37"/>
        <v>0</v>
      </c>
      <c r="I269" s="222">
        <f>SUM(I270,I281)</f>
        <v>0</v>
      </c>
      <c r="J269" s="222">
        <f>SUM(J270,J281)</f>
        <v>0</v>
      </c>
      <c r="K269" s="222">
        <f>SUM(K270,K281)</f>
        <v>0</v>
      </c>
      <c r="L269" s="224">
        <f>SUM(L270,L281)</f>
        <v>0</v>
      </c>
    </row>
    <row r="270" spans="1:13" ht="24" x14ac:dyDescent="0.25">
      <c r="A270" s="56">
        <v>7200</v>
      </c>
      <c r="B270" s="147" t="s">
        <v>278</v>
      </c>
      <c r="C270" s="184">
        <f t="shared" si="36"/>
        <v>0</v>
      </c>
      <c r="D270" s="63">
        <f>SUM(D271,D272,D275,D276,D280)</f>
        <v>0</v>
      </c>
      <c r="E270" s="63">
        <f>SUM(E271,E272,E275,E276,E280)</f>
        <v>0</v>
      </c>
      <c r="F270" s="63">
        <f>SUM(F271,F272,F275,F276,F280)</f>
        <v>0</v>
      </c>
      <c r="G270" s="63">
        <f>SUM(G271,G272,G275,G276,G280)</f>
        <v>0</v>
      </c>
      <c r="H270" s="57">
        <f t="shared" si="37"/>
        <v>0</v>
      </c>
      <c r="I270" s="63">
        <f>SUM(I271,I272,I275,I276,I280)</f>
        <v>0</v>
      </c>
      <c r="J270" s="63">
        <f>SUM(J271,J272,J275,J276,J280)</f>
        <v>0</v>
      </c>
      <c r="K270" s="63">
        <f>SUM(K271,K272,K275,K276,K280)</f>
        <v>0</v>
      </c>
      <c r="L270" s="149">
        <f>SUM(L271,L272,L275,L276,L280)</f>
        <v>0</v>
      </c>
    </row>
    <row r="271" spans="1:13" ht="24" x14ac:dyDescent="0.25">
      <c r="A271" s="168">
        <v>7210</v>
      </c>
      <c r="B271" s="65" t="s">
        <v>279</v>
      </c>
      <c r="C271" s="205">
        <f t="shared" si="36"/>
        <v>0</v>
      </c>
      <c r="D271" s="68"/>
      <c r="E271" s="68"/>
      <c r="F271" s="68"/>
      <c r="G271" s="154"/>
      <c r="H271" s="66">
        <f t="shared" si="37"/>
        <v>0</v>
      </c>
      <c r="I271" s="68"/>
      <c r="J271" s="68"/>
      <c r="K271" s="68"/>
      <c r="L271" s="155"/>
    </row>
    <row r="272" spans="1:13" s="225" customFormat="1" ht="36" x14ac:dyDescent="0.25">
      <c r="A272" s="159">
        <v>7220</v>
      </c>
      <c r="B272" s="71" t="s">
        <v>280</v>
      </c>
      <c r="C272" s="201">
        <f>SUM(D272:G272)</f>
        <v>0</v>
      </c>
      <c r="D272" s="160">
        <f>SUM(D273:D274)</f>
        <v>0</v>
      </c>
      <c r="E272" s="160">
        <f>SUM(E273:E274)</f>
        <v>0</v>
      </c>
      <c r="F272" s="160">
        <f>SUM(F273:F274)</f>
        <v>0</v>
      </c>
      <c r="G272" s="160">
        <f>SUM(G273:G274)</f>
        <v>0</v>
      </c>
      <c r="H272" s="72">
        <f>SUM(I272:L272)</f>
        <v>0</v>
      </c>
      <c r="I272" s="160">
        <f>SUM(I273:I274)</f>
        <v>0</v>
      </c>
      <c r="J272" s="160">
        <f>SUM(J273:J274)</f>
        <v>0</v>
      </c>
      <c r="K272" s="160">
        <f>SUM(K273:K274)</f>
        <v>0</v>
      </c>
      <c r="L272" s="162">
        <f>SUM(L273:L274)</f>
        <v>0</v>
      </c>
    </row>
    <row r="273" spans="1:12" s="225" customFormat="1" ht="36" x14ac:dyDescent="0.25">
      <c r="A273" s="44">
        <v>7221</v>
      </c>
      <c r="B273" s="71" t="s">
        <v>281</v>
      </c>
      <c r="C273" s="201">
        <f t="shared" si="36"/>
        <v>0</v>
      </c>
      <c r="D273" s="74"/>
      <c r="E273" s="74"/>
      <c r="F273" s="74"/>
      <c r="G273" s="157"/>
      <c r="H273" s="72">
        <f t="shared" si="37"/>
        <v>0</v>
      </c>
      <c r="I273" s="74"/>
      <c r="J273" s="74"/>
      <c r="K273" s="74"/>
      <c r="L273" s="158"/>
    </row>
    <row r="274" spans="1:12" s="225" customFormat="1" ht="36" x14ac:dyDescent="0.25">
      <c r="A274" s="44">
        <v>7222</v>
      </c>
      <c r="B274" s="71" t="s">
        <v>282</v>
      </c>
      <c r="C274" s="201">
        <f t="shared" si="36"/>
        <v>0</v>
      </c>
      <c r="D274" s="74"/>
      <c r="E274" s="74"/>
      <c r="F274" s="74"/>
      <c r="G274" s="157"/>
      <c r="H274" s="72">
        <f t="shared" si="37"/>
        <v>0</v>
      </c>
      <c r="I274" s="74"/>
      <c r="J274" s="74"/>
      <c r="K274" s="74"/>
      <c r="L274" s="158"/>
    </row>
    <row r="275" spans="1:12" ht="24" x14ac:dyDescent="0.25">
      <c r="A275" s="159">
        <v>7230</v>
      </c>
      <c r="B275" s="71" t="s">
        <v>283</v>
      </c>
      <c r="C275" s="201">
        <f t="shared" si="36"/>
        <v>0</v>
      </c>
      <c r="D275" s="74"/>
      <c r="E275" s="74"/>
      <c r="F275" s="74"/>
      <c r="G275" s="157"/>
      <c r="H275" s="72">
        <f t="shared" si="37"/>
        <v>0</v>
      </c>
      <c r="I275" s="74"/>
      <c r="J275" s="74"/>
      <c r="K275" s="74"/>
      <c r="L275" s="158"/>
    </row>
    <row r="276" spans="1:12" ht="24" x14ac:dyDescent="0.25">
      <c r="A276" s="159">
        <v>7240</v>
      </c>
      <c r="B276" s="71" t="s">
        <v>284</v>
      </c>
      <c r="C276" s="201">
        <f t="shared" si="36"/>
        <v>0</v>
      </c>
      <c r="D276" s="160">
        <f>SUM(D277:D279)</f>
        <v>0</v>
      </c>
      <c r="E276" s="160">
        <f t="shared" ref="E276:G276" si="38">SUM(E277:E279)</f>
        <v>0</v>
      </c>
      <c r="F276" s="160">
        <f t="shared" si="38"/>
        <v>0</v>
      </c>
      <c r="G276" s="161">
        <f t="shared" si="38"/>
        <v>0</v>
      </c>
      <c r="H276" s="72">
        <f t="shared" si="37"/>
        <v>0</v>
      </c>
      <c r="I276" s="160">
        <f t="shared" ref="I276:L276" si="39">SUM(I277:I279)</f>
        <v>0</v>
      </c>
      <c r="J276" s="160">
        <f t="shared" si="39"/>
        <v>0</v>
      </c>
      <c r="K276" s="160">
        <f>SUM(K277:K279)</f>
        <v>0</v>
      </c>
      <c r="L276" s="162">
        <f t="shared" si="39"/>
        <v>0</v>
      </c>
    </row>
    <row r="277" spans="1:12" ht="48" x14ac:dyDescent="0.25">
      <c r="A277" s="44">
        <v>7245</v>
      </c>
      <c r="B277" s="71" t="s">
        <v>285</v>
      </c>
      <c r="C277" s="201">
        <f t="shared" si="36"/>
        <v>0</v>
      </c>
      <c r="D277" s="74"/>
      <c r="E277" s="74"/>
      <c r="F277" s="74"/>
      <c r="G277" s="157"/>
      <c r="H277" s="72">
        <f t="shared" si="37"/>
        <v>0</v>
      </c>
      <c r="I277" s="74"/>
      <c r="J277" s="74"/>
      <c r="K277" s="74"/>
      <c r="L277" s="158"/>
    </row>
    <row r="278" spans="1:12" ht="84.75" customHeight="1" x14ac:dyDescent="0.25">
      <c r="A278" s="44">
        <v>7246</v>
      </c>
      <c r="B278" s="71" t="s">
        <v>286</v>
      </c>
      <c r="C278" s="201">
        <f t="shared" si="36"/>
        <v>0</v>
      </c>
      <c r="D278" s="74"/>
      <c r="E278" s="74"/>
      <c r="F278" s="74"/>
      <c r="G278" s="157"/>
      <c r="H278" s="72">
        <f t="shared" si="37"/>
        <v>0</v>
      </c>
      <c r="I278" s="74"/>
      <c r="J278" s="74"/>
      <c r="K278" s="74"/>
      <c r="L278" s="158"/>
    </row>
    <row r="279" spans="1:12" ht="36" x14ac:dyDescent="0.25">
      <c r="A279" s="44">
        <v>7247</v>
      </c>
      <c r="B279" s="71" t="s">
        <v>287</v>
      </c>
      <c r="C279" s="201">
        <f t="shared" si="36"/>
        <v>0</v>
      </c>
      <c r="D279" s="74"/>
      <c r="E279" s="74"/>
      <c r="F279" s="74"/>
      <c r="G279" s="157"/>
      <c r="H279" s="72">
        <f t="shared" si="37"/>
        <v>0</v>
      </c>
      <c r="I279" s="74"/>
      <c r="J279" s="74"/>
      <c r="K279" s="74"/>
      <c r="L279" s="158"/>
    </row>
    <row r="280" spans="1:12" ht="24" x14ac:dyDescent="0.25">
      <c r="A280" s="168">
        <v>7260</v>
      </c>
      <c r="B280" s="65" t="s">
        <v>288</v>
      </c>
      <c r="C280" s="205">
        <f t="shared" si="36"/>
        <v>0</v>
      </c>
      <c r="D280" s="68"/>
      <c r="E280" s="68"/>
      <c r="F280" s="68"/>
      <c r="G280" s="154"/>
      <c r="H280" s="66">
        <f t="shared" si="37"/>
        <v>0</v>
      </c>
      <c r="I280" s="68"/>
      <c r="J280" s="68"/>
      <c r="K280" s="68"/>
      <c r="L280" s="155"/>
    </row>
    <row r="281" spans="1:12" x14ac:dyDescent="0.25">
      <c r="A281" s="108">
        <v>7700</v>
      </c>
      <c r="B281" s="85" t="s">
        <v>289</v>
      </c>
      <c r="C281" s="86">
        <f t="shared" si="36"/>
        <v>0</v>
      </c>
      <c r="D281" s="226">
        <f>D282</f>
        <v>0</v>
      </c>
      <c r="E281" s="226">
        <f t="shared" ref="E281:G281" si="40">E282</f>
        <v>0</v>
      </c>
      <c r="F281" s="226">
        <f t="shared" si="40"/>
        <v>0</v>
      </c>
      <c r="G281" s="227">
        <f t="shared" si="40"/>
        <v>0</v>
      </c>
      <c r="H281" s="86">
        <f t="shared" si="37"/>
        <v>0</v>
      </c>
      <c r="I281" s="226">
        <f t="shared" ref="I281:L281" si="41">I282</f>
        <v>0</v>
      </c>
      <c r="J281" s="226">
        <f t="shared" si="41"/>
        <v>0</v>
      </c>
      <c r="K281" s="226">
        <f t="shared" si="41"/>
        <v>0</v>
      </c>
      <c r="L281" s="228">
        <f t="shared" si="41"/>
        <v>0</v>
      </c>
    </row>
    <row r="282" spans="1:12" x14ac:dyDescent="0.25">
      <c r="A282" s="150">
        <v>7720</v>
      </c>
      <c r="B282" s="65" t="s">
        <v>290</v>
      </c>
      <c r="C282" s="79">
        <f t="shared" si="36"/>
        <v>0</v>
      </c>
      <c r="D282" s="81"/>
      <c r="E282" s="81"/>
      <c r="F282" s="81"/>
      <c r="G282" s="229"/>
      <c r="H282" s="79">
        <f t="shared" si="37"/>
        <v>0</v>
      </c>
      <c r="I282" s="81"/>
      <c r="J282" s="81"/>
      <c r="K282" s="81"/>
      <c r="L282" s="230"/>
    </row>
    <row r="283" spans="1:12" x14ac:dyDescent="0.25">
      <c r="A283" s="174"/>
      <c r="B283" s="71" t="s">
        <v>291</v>
      </c>
      <c r="C283" s="201">
        <f t="shared" si="36"/>
        <v>0</v>
      </c>
      <c r="D283" s="160">
        <f>SUM(D284:D285)</f>
        <v>0</v>
      </c>
      <c r="E283" s="160">
        <f>SUM(E284:E285)</f>
        <v>0</v>
      </c>
      <c r="F283" s="160">
        <f>SUM(F284:F285)</f>
        <v>0</v>
      </c>
      <c r="G283" s="161">
        <f>SUM(G284:G285)</f>
        <v>0</v>
      </c>
      <c r="H283" s="72">
        <f t="shared" si="37"/>
        <v>0</v>
      </c>
      <c r="I283" s="160">
        <f>SUM(I284:I285)</f>
        <v>0</v>
      </c>
      <c r="J283" s="160">
        <f>SUM(J284:J285)</f>
        <v>0</v>
      </c>
      <c r="K283" s="160">
        <f>SUM(K284:K285)</f>
        <v>0</v>
      </c>
      <c r="L283" s="162">
        <f>SUM(L284:L285)</f>
        <v>0</v>
      </c>
    </row>
    <row r="284" spans="1:12" x14ac:dyDescent="0.25">
      <c r="A284" s="174" t="s">
        <v>292</v>
      </c>
      <c r="B284" s="44" t="s">
        <v>293</v>
      </c>
      <c r="C284" s="201">
        <f t="shared" si="36"/>
        <v>0</v>
      </c>
      <c r="D284" s="74"/>
      <c r="E284" s="74"/>
      <c r="F284" s="74"/>
      <c r="G284" s="157"/>
      <c r="H284" s="72">
        <f t="shared" si="37"/>
        <v>0</v>
      </c>
      <c r="I284" s="74"/>
      <c r="J284" s="74"/>
      <c r="K284" s="74"/>
      <c r="L284" s="158"/>
    </row>
    <row r="285" spans="1:12" ht="24" x14ac:dyDescent="0.25">
      <c r="A285" s="174" t="s">
        <v>294</v>
      </c>
      <c r="B285" s="231" t="s">
        <v>295</v>
      </c>
      <c r="C285" s="205">
        <f t="shared" si="36"/>
        <v>0</v>
      </c>
      <c r="D285" s="68"/>
      <c r="E285" s="68"/>
      <c r="F285" s="68"/>
      <c r="G285" s="154"/>
      <c r="H285" s="66">
        <f t="shared" si="37"/>
        <v>0</v>
      </c>
      <c r="I285" s="68"/>
      <c r="J285" s="68"/>
      <c r="K285" s="68"/>
      <c r="L285" s="155"/>
    </row>
    <row r="286" spans="1:12" ht="12.75" thickBot="1" x14ac:dyDescent="0.3">
      <c r="A286" s="232"/>
      <c r="B286" s="232" t="s">
        <v>296</v>
      </c>
      <c r="C286" s="233">
        <f t="shared" ref="C286:L286" si="42">SUM(C283,C269,C230,C195,C187,C173,C75,C53)</f>
        <v>42256</v>
      </c>
      <c r="D286" s="233">
        <f t="shared" si="42"/>
        <v>36784</v>
      </c>
      <c r="E286" s="233">
        <f t="shared" si="42"/>
        <v>0</v>
      </c>
      <c r="F286" s="233">
        <f t="shared" si="42"/>
        <v>5472</v>
      </c>
      <c r="G286" s="234">
        <f t="shared" si="42"/>
        <v>0</v>
      </c>
      <c r="H286" s="235">
        <f t="shared" si="42"/>
        <v>50417</v>
      </c>
      <c r="I286" s="233">
        <f t="shared" si="42"/>
        <v>44945</v>
      </c>
      <c r="J286" s="233">
        <f t="shared" si="42"/>
        <v>0</v>
      </c>
      <c r="K286" s="233">
        <f t="shared" si="42"/>
        <v>5472</v>
      </c>
      <c r="L286" s="236">
        <f t="shared" si="42"/>
        <v>0</v>
      </c>
    </row>
    <row r="287" spans="1:12" s="24" customFormat="1" ht="13.5" thickTop="1" thickBot="1" x14ac:dyDescent="0.3">
      <c r="A287" s="601" t="s">
        <v>297</v>
      </c>
      <c r="B287" s="602"/>
      <c r="C287" s="237">
        <f>SUM(D287:G287)</f>
        <v>0</v>
      </c>
      <c r="D287" s="238">
        <f>SUM(D24,D25,D41)-D51</f>
        <v>0</v>
      </c>
      <c r="E287" s="238">
        <f>SUM(E24,E25,E41)-E51</f>
        <v>0</v>
      </c>
      <c r="F287" s="238">
        <f>(F26+F43)-F51</f>
        <v>0</v>
      </c>
      <c r="G287" s="239">
        <f>G45-G51</f>
        <v>0</v>
      </c>
      <c r="H287" s="237">
        <f>SUM(I287:L287)</f>
        <v>0</v>
      </c>
      <c r="I287" s="238">
        <f>SUM(I24,I25,I41)-I51</f>
        <v>0</v>
      </c>
      <c r="J287" s="238">
        <f>SUM(J24,J25,J41)-J51</f>
        <v>0</v>
      </c>
      <c r="K287" s="238">
        <f>(K26+K43)-K51</f>
        <v>0</v>
      </c>
      <c r="L287" s="240">
        <f>L45-L51</f>
        <v>0</v>
      </c>
    </row>
    <row r="288" spans="1:12" s="24" customFormat="1" ht="12.75" thickTop="1" x14ac:dyDescent="0.25">
      <c r="A288" s="620" t="s">
        <v>298</v>
      </c>
      <c r="B288" s="621"/>
      <c r="C288" s="241">
        <f t="shared" ref="C288:L288" si="43">SUM(C289,C290)-C297+C298</f>
        <v>0</v>
      </c>
      <c r="D288" s="242">
        <f t="shared" si="43"/>
        <v>0</v>
      </c>
      <c r="E288" s="242">
        <f t="shared" si="43"/>
        <v>0</v>
      </c>
      <c r="F288" s="242">
        <f t="shared" si="43"/>
        <v>0</v>
      </c>
      <c r="G288" s="243">
        <f t="shared" si="43"/>
        <v>0</v>
      </c>
      <c r="H288" s="244">
        <f t="shared" si="43"/>
        <v>0</v>
      </c>
      <c r="I288" s="242">
        <f t="shared" si="43"/>
        <v>0</v>
      </c>
      <c r="J288" s="242">
        <f t="shared" si="43"/>
        <v>0</v>
      </c>
      <c r="K288" s="242">
        <f t="shared" si="43"/>
        <v>0</v>
      </c>
      <c r="L288" s="245">
        <f t="shared" si="43"/>
        <v>0</v>
      </c>
    </row>
    <row r="289" spans="1:12" s="24" customFormat="1" ht="12.75" thickBot="1" x14ac:dyDescent="0.3">
      <c r="A289" s="126" t="s">
        <v>299</v>
      </c>
      <c r="B289" s="126" t="s">
        <v>300</v>
      </c>
      <c r="C289" s="246">
        <f t="shared" ref="C289:L289" si="44">C21-C283</f>
        <v>0</v>
      </c>
      <c r="D289" s="128">
        <f t="shared" si="44"/>
        <v>0</v>
      </c>
      <c r="E289" s="128">
        <f t="shared" si="44"/>
        <v>0</v>
      </c>
      <c r="F289" s="128">
        <f t="shared" si="44"/>
        <v>0</v>
      </c>
      <c r="G289" s="129">
        <f t="shared" si="44"/>
        <v>0</v>
      </c>
      <c r="H289" s="247">
        <f t="shared" si="44"/>
        <v>0</v>
      </c>
      <c r="I289" s="128">
        <f t="shared" si="44"/>
        <v>0</v>
      </c>
      <c r="J289" s="128">
        <f t="shared" si="44"/>
        <v>0</v>
      </c>
      <c r="K289" s="128">
        <f t="shared" si="44"/>
        <v>0</v>
      </c>
      <c r="L289" s="130">
        <f t="shared" si="44"/>
        <v>0</v>
      </c>
    </row>
    <row r="290" spans="1:12" s="24" customFormat="1" ht="12.75" thickTop="1" x14ac:dyDescent="0.25">
      <c r="A290" s="248" t="s">
        <v>301</v>
      </c>
      <c r="B290" s="248" t="s">
        <v>302</v>
      </c>
      <c r="C290" s="241">
        <f t="shared" ref="C290:L290" si="45">SUM(C291,C293,C295)-SUM(C292,C294,C296)</f>
        <v>0</v>
      </c>
      <c r="D290" s="242">
        <f t="shared" si="45"/>
        <v>0</v>
      </c>
      <c r="E290" s="242">
        <f t="shared" si="45"/>
        <v>0</v>
      </c>
      <c r="F290" s="242">
        <f t="shared" si="45"/>
        <v>0</v>
      </c>
      <c r="G290" s="249">
        <f t="shared" si="45"/>
        <v>0</v>
      </c>
      <c r="H290" s="244">
        <f t="shared" si="45"/>
        <v>0</v>
      </c>
      <c r="I290" s="242">
        <f t="shared" si="45"/>
        <v>0</v>
      </c>
      <c r="J290" s="242">
        <f t="shared" si="45"/>
        <v>0</v>
      </c>
      <c r="K290" s="242">
        <f t="shared" si="45"/>
        <v>0</v>
      </c>
      <c r="L290" s="245">
        <f t="shared" si="45"/>
        <v>0</v>
      </c>
    </row>
    <row r="291" spans="1:12" x14ac:dyDescent="0.25">
      <c r="A291" s="250" t="s">
        <v>303</v>
      </c>
      <c r="B291" s="116" t="s">
        <v>304</v>
      </c>
      <c r="C291" s="79">
        <f t="shared" ref="C291:C296" si="46">SUM(D291:G291)</f>
        <v>0</v>
      </c>
      <c r="D291" s="81"/>
      <c r="E291" s="81"/>
      <c r="F291" s="81"/>
      <c r="G291" s="229"/>
      <c r="H291" s="79">
        <f t="shared" ref="H291:H296" si="47">SUM(I291:L291)</f>
        <v>0</v>
      </c>
      <c r="I291" s="81"/>
      <c r="J291" s="81"/>
      <c r="K291" s="81"/>
      <c r="L291" s="230"/>
    </row>
    <row r="292" spans="1:12" ht="24" x14ac:dyDescent="0.25">
      <c r="A292" s="174" t="s">
        <v>305</v>
      </c>
      <c r="B292" s="43" t="s">
        <v>306</v>
      </c>
      <c r="C292" s="72">
        <f t="shared" si="46"/>
        <v>0</v>
      </c>
      <c r="D292" s="74"/>
      <c r="E292" s="74"/>
      <c r="F292" s="74"/>
      <c r="G292" s="157"/>
      <c r="H292" s="72">
        <f t="shared" si="47"/>
        <v>0</v>
      </c>
      <c r="I292" s="74"/>
      <c r="J292" s="74"/>
      <c r="K292" s="74"/>
      <c r="L292" s="158"/>
    </row>
    <row r="293" spans="1:12" x14ac:dyDescent="0.25">
      <c r="A293" s="174" t="s">
        <v>307</v>
      </c>
      <c r="B293" s="43" t="s">
        <v>308</v>
      </c>
      <c r="C293" s="72">
        <f t="shared" si="46"/>
        <v>0</v>
      </c>
      <c r="D293" s="74"/>
      <c r="E293" s="74"/>
      <c r="F293" s="74"/>
      <c r="G293" s="157"/>
      <c r="H293" s="72">
        <f t="shared" si="47"/>
        <v>0</v>
      </c>
      <c r="I293" s="74"/>
      <c r="J293" s="74"/>
      <c r="K293" s="74"/>
      <c r="L293" s="158"/>
    </row>
    <row r="294" spans="1:12" ht="24" x14ac:dyDescent="0.25">
      <c r="A294" s="174" t="s">
        <v>309</v>
      </c>
      <c r="B294" s="43" t="s">
        <v>310</v>
      </c>
      <c r="C294" s="72">
        <f t="shared" si="46"/>
        <v>0</v>
      </c>
      <c r="D294" s="74"/>
      <c r="E294" s="74"/>
      <c r="F294" s="74"/>
      <c r="G294" s="157"/>
      <c r="H294" s="72">
        <f t="shared" si="47"/>
        <v>0</v>
      </c>
      <c r="I294" s="74"/>
      <c r="J294" s="74"/>
      <c r="K294" s="74"/>
      <c r="L294" s="158"/>
    </row>
    <row r="295" spans="1:12" x14ac:dyDescent="0.25">
      <c r="A295" s="174" t="s">
        <v>311</v>
      </c>
      <c r="B295" s="43" t="s">
        <v>312</v>
      </c>
      <c r="C295" s="72">
        <f t="shared" si="46"/>
        <v>0</v>
      </c>
      <c r="D295" s="74"/>
      <c r="E295" s="74"/>
      <c r="F295" s="74"/>
      <c r="G295" s="157"/>
      <c r="H295" s="72">
        <f t="shared" si="47"/>
        <v>0</v>
      </c>
      <c r="I295" s="74"/>
      <c r="J295" s="74"/>
      <c r="K295" s="74"/>
      <c r="L295" s="158"/>
    </row>
    <row r="296" spans="1:12" ht="24.75" thickBot="1" x14ac:dyDescent="0.3">
      <c r="A296" s="251" t="s">
        <v>313</v>
      </c>
      <c r="B296" s="252" t="s">
        <v>314</v>
      </c>
      <c r="C296" s="185">
        <f t="shared" si="46"/>
        <v>0</v>
      </c>
      <c r="D296" s="189"/>
      <c r="E296" s="189"/>
      <c r="F296" s="189"/>
      <c r="G296" s="253"/>
      <c r="H296" s="185">
        <f t="shared" si="47"/>
        <v>0</v>
      </c>
      <c r="I296" s="189"/>
      <c r="J296" s="189"/>
      <c r="K296" s="189"/>
      <c r="L296" s="191"/>
    </row>
    <row r="297" spans="1:12" s="24" customFormat="1" ht="13.5" thickTop="1" thickBot="1" x14ac:dyDescent="0.3">
      <c r="A297" s="254" t="s">
        <v>315</v>
      </c>
      <c r="B297" s="254" t="s">
        <v>316</v>
      </c>
      <c r="C297" s="255">
        <f>SUM(D297:G297)</f>
        <v>0</v>
      </c>
      <c r="D297" s="256"/>
      <c r="E297" s="256"/>
      <c r="F297" s="256"/>
      <c r="G297" s="257"/>
      <c r="H297" s="255">
        <f>SUM(I297:L297)</f>
        <v>0</v>
      </c>
      <c r="I297" s="256"/>
      <c r="J297" s="256"/>
      <c r="K297" s="256"/>
      <c r="L297" s="258"/>
    </row>
    <row r="298" spans="1:12" s="24" customFormat="1" ht="48.75" thickTop="1" x14ac:dyDescent="0.25">
      <c r="A298" s="248" t="s">
        <v>317</v>
      </c>
      <c r="B298" s="259" t="s">
        <v>318</v>
      </c>
      <c r="C298" s="260">
        <f>SUM(D298:G298)</f>
        <v>0</v>
      </c>
      <c r="D298" s="177"/>
      <c r="E298" s="177"/>
      <c r="F298" s="177"/>
      <c r="G298" s="178"/>
      <c r="H298" s="260">
        <f>SUM(I298:L298)</f>
        <v>0</v>
      </c>
      <c r="I298" s="177"/>
      <c r="J298" s="177"/>
      <c r="K298" s="177"/>
      <c r="L298" s="179"/>
    </row>
    <row r="299" spans="1:12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</row>
    <row r="300" spans="1:12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</row>
    <row r="301" spans="1:12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</row>
    <row r="302" spans="1:12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</row>
    <row r="303" spans="1:12" x14ac:dyDescent="0.2">
      <c r="A303" s="1"/>
      <c r="B303" s="1"/>
      <c r="C303" s="261"/>
      <c r="D303" s="1"/>
      <c r="E303" s="1"/>
      <c r="F303" s="1"/>
      <c r="G303" s="1"/>
      <c r="H303" s="1"/>
      <c r="I303" s="1"/>
      <c r="J303" s="1"/>
      <c r="K303" s="1"/>
      <c r="L303" s="1"/>
    </row>
    <row r="304" spans="1:12" x14ac:dyDescent="0.2">
      <c r="A304" s="1"/>
      <c r="B304" s="1"/>
      <c r="C304" s="261"/>
      <c r="D304" s="1"/>
      <c r="E304" s="1"/>
      <c r="F304" s="1"/>
      <c r="G304" s="1"/>
      <c r="H304" s="1"/>
      <c r="I304" s="1"/>
      <c r="J304" s="1"/>
      <c r="K304" s="1"/>
      <c r="L304" s="1"/>
    </row>
    <row r="305" spans="1:12" x14ac:dyDescent="0.2">
      <c r="A305" s="1"/>
      <c r="B305" s="1"/>
      <c r="C305" s="261"/>
      <c r="D305" s="1"/>
      <c r="E305" s="1"/>
      <c r="F305" s="1"/>
      <c r="G305" s="1"/>
      <c r="H305" s="1"/>
      <c r="I305" s="1"/>
      <c r="J305" s="1"/>
      <c r="K305" s="1"/>
      <c r="L305" s="1"/>
    </row>
    <row r="306" spans="1:12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</row>
    <row r="307" spans="1:12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</row>
    <row r="308" spans="1:12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</row>
    <row r="309" spans="1:12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</row>
    <row r="310" spans="1:12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</row>
    <row r="311" spans="1:12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</row>
    <row r="312" spans="1:12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</row>
    <row r="313" spans="1:12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</row>
    <row r="314" spans="1:12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</row>
  </sheetData>
  <sheetProtection formatCells="0" formatColumns="0" formatRows="0"/>
  <autoFilter ref="A18:L298"/>
  <mergeCells count="29">
    <mergeCell ref="A288:B288"/>
    <mergeCell ref="H16:H17"/>
    <mergeCell ref="I16:I17"/>
    <mergeCell ref="J16:J17"/>
    <mergeCell ref="K16:K17"/>
    <mergeCell ref="L16:L17"/>
    <mergeCell ref="A287:B287"/>
    <mergeCell ref="C13:L13"/>
    <mergeCell ref="A15:A17"/>
    <mergeCell ref="B15:B17"/>
    <mergeCell ref="C15:G15"/>
    <mergeCell ref="H15:L15"/>
    <mergeCell ref="C16:C17"/>
    <mergeCell ref="D16:D17"/>
    <mergeCell ref="E16:E17"/>
    <mergeCell ref="F16:F17"/>
    <mergeCell ref="G16:G17"/>
    <mergeCell ref="C12:L12"/>
    <mergeCell ref="A1:L1"/>
    <mergeCell ref="A2:L2"/>
    <mergeCell ref="C3:L3"/>
    <mergeCell ref="C4:L4"/>
    <mergeCell ref="C5:L5"/>
    <mergeCell ref="C6:L6"/>
    <mergeCell ref="C7:L7"/>
    <mergeCell ref="C8:L8"/>
    <mergeCell ref="C9:L9"/>
    <mergeCell ref="C10:L10"/>
    <mergeCell ref="C11:L11"/>
  </mergeCells>
  <pageMargins left="0.78740157480314965" right="0.39370078740157483" top="0.39370078740157483" bottom="0.39370078740157483" header="0.23622047244094491" footer="0.19685039370078741"/>
  <pageSetup paperSize="9" scale="70" orientation="portrait" r:id="rId1"/>
  <headerFooter>
    <oddHeader xml:space="preserve">&amp;C                               </oddHeader>
    <oddFooter>&amp;L&amp;D, &amp;T&amp;R&amp;"Times New Roman,Regular"&amp;10&amp;P (&amp;N)</oddFooter>
  </headerFooter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M316"/>
  <sheetViews>
    <sheetView showGridLines="0" view="pageLayout" zoomScaleNormal="100" workbookViewId="0">
      <selection activeCell="C6" sqref="C6:L6"/>
    </sheetView>
  </sheetViews>
  <sheetFormatPr defaultRowHeight="12" x14ac:dyDescent="0.25"/>
  <cols>
    <col min="1" max="1" width="10.85546875" style="262" customWidth="1"/>
    <col min="2" max="2" width="28" style="262" customWidth="1"/>
    <col min="3" max="3" width="9.7109375" style="262" customWidth="1"/>
    <col min="4" max="4" width="9.5703125" style="262" customWidth="1"/>
    <col min="5" max="6" width="8.7109375" style="262" customWidth="1"/>
    <col min="7" max="7" width="8.28515625" style="262" customWidth="1"/>
    <col min="8" max="11" width="8.7109375" style="262" customWidth="1"/>
    <col min="12" max="12" width="7.5703125" style="262" customWidth="1"/>
    <col min="13" max="16" width="0" style="1" hidden="1" customWidth="1"/>
    <col min="17" max="16384" width="9.140625" style="1"/>
  </cols>
  <sheetData>
    <row r="1" spans="1:12" x14ac:dyDescent="0.25">
      <c r="A1" s="591" t="s">
        <v>641</v>
      </c>
      <c r="B1" s="591"/>
      <c r="C1" s="591"/>
      <c r="D1" s="591"/>
      <c r="E1" s="591"/>
      <c r="F1" s="591"/>
      <c r="G1" s="591"/>
      <c r="H1" s="591"/>
      <c r="I1" s="591"/>
      <c r="J1" s="591"/>
      <c r="K1" s="591"/>
      <c r="L1" s="591"/>
    </row>
    <row r="2" spans="1:12" ht="35.25" customHeight="1" x14ac:dyDescent="0.25">
      <c r="A2" s="592" t="s">
        <v>1</v>
      </c>
      <c r="B2" s="593"/>
      <c r="C2" s="593"/>
      <c r="D2" s="593"/>
      <c r="E2" s="593"/>
      <c r="F2" s="593"/>
      <c r="G2" s="593"/>
      <c r="H2" s="593"/>
      <c r="I2" s="593"/>
      <c r="J2" s="593"/>
      <c r="K2" s="593"/>
      <c r="L2" s="594"/>
    </row>
    <row r="3" spans="1:12" ht="12.75" customHeight="1" x14ac:dyDescent="0.25">
      <c r="A3" s="2" t="s">
        <v>2</v>
      </c>
      <c r="B3" s="3"/>
      <c r="C3" s="595" t="s">
        <v>464</v>
      </c>
      <c r="D3" s="595"/>
      <c r="E3" s="595"/>
      <c r="F3" s="595"/>
      <c r="G3" s="595"/>
      <c r="H3" s="595"/>
      <c r="I3" s="595"/>
      <c r="J3" s="595"/>
      <c r="K3" s="595"/>
      <c r="L3" s="596"/>
    </row>
    <row r="4" spans="1:12" ht="12.75" customHeight="1" x14ac:dyDescent="0.25">
      <c r="A4" s="2" t="s">
        <v>4</v>
      </c>
      <c r="B4" s="3"/>
      <c r="C4" s="595" t="s">
        <v>465</v>
      </c>
      <c r="D4" s="595"/>
      <c r="E4" s="595"/>
      <c r="F4" s="595"/>
      <c r="G4" s="595"/>
      <c r="H4" s="595"/>
      <c r="I4" s="595"/>
      <c r="J4" s="595"/>
      <c r="K4" s="595"/>
      <c r="L4" s="596"/>
    </row>
    <row r="5" spans="1:12" ht="12.75" customHeight="1" x14ac:dyDescent="0.25">
      <c r="A5" s="4" t="s">
        <v>6</v>
      </c>
      <c r="B5" s="5"/>
      <c r="C5" s="589" t="s">
        <v>466</v>
      </c>
      <c r="D5" s="589"/>
      <c r="E5" s="589"/>
      <c r="F5" s="589"/>
      <c r="G5" s="589"/>
      <c r="H5" s="589"/>
      <c r="I5" s="589"/>
      <c r="J5" s="589"/>
      <c r="K5" s="589"/>
      <c r="L5" s="590"/>
    </row>
    <row r="6" spans="1:12" ht="12.75" customHeight="1" x14ac:dyDescent="0.25">
      <c r="A6" s="4" t="s">
        <v>8</v>
      </c>
      <c r="B6" s="5"/>
      <c r="C6" s="589" t="s">
        <v>9</v>
      </c>
      <c r="D6" s="589"/>
      <c r="E6" s="589"/>
      <c r="F6" s="589"/>
      <c r="G6" s="589"/>
      <c r="H6" s="589"/>
      <c r="I6" s="589"/>
      <c r="J6" s="589"/>
      <c r="K6" s="589"/>
      <c r="L6" s="590"/>
    </row>
    <row r="7" spans="1:12" ht="12" customHeight="1" x14ac:dyDescent="0.25">
      <c r="A7" s="4" t="s">
        <v>10</v>
      </c>
      <c r="B7" s="5"/>
      <c r="C7" s="595" t="s">
        <v>621</v>
      </c>
      <c r="D7" s="595"/>
      <c r="E7" s="595"/>
      <c r="F7" s="595"/>
      <c r="G7" s="595"/>
      <c r="H7" s="595"/>
      <c r="I7" s="595"/>
      <c r="J7" s="595"/>
      <c r="K7" s="595"/>
      <c r="L7" s="596"/>
    </row>
    <row r="8" spans="1:12" ht="12.75" customHeight="1" x14ac:dyDescent="0.25">
      <c r="A8" s="6" t="s">
        <v>12</v>
      </c>
      <c r="B8" s="5"/>
      <c r="C8" s="597"/>
      <c r="D8" s="597"/>
      <c r="E8" s="597"/>
      <c r="F8" s="597"/>
      <c r="G8" s="597"/>
      <c r="H8" s="597"/>
      <c r="I8" s="597"/>
      <c r="J8" s="597"/>
      <c r="K8" s="597"/>
      <c r="L8" s="598"/>
    </row>
    <row r="9" spans="1:12" ht="12.75" customHeight="1" x14ac:dyDescent="0.25">
      <c r="A9" s="4"/>
      <c r="B9" s="5" t="s">
        <v>13</v>
      </c>
      <c r="C9" s="589" t="s">
        <v>467</v>
      </c>
      <c r="D9" s="589"/>
      <c r="E9" s="589"/>
      <c r="F9" s="589"/>
      <c r="G9" s="589"/>
      <c r="H9" s="589"/>
      <c r="I9" s="589"/>
      <c r="J9" s="589"/>
      <c r="K9" s="589"/>
      <c r="L9" s="590"/>
    </row>
    <row r="10" spans="1:12" ht="12.75" customHeight="1" x14ac:dyDescent="0.25">
      <c r="A10" s="4"/>
      <c r="B10" s="5" t="s">
        <v>15</v>
      </c>
      <c r="C10" s="589" t="s">
        <v>468</v>
      </c>
      <c r="D10" s="589"/>
      <c r="E10" s="589"/>
      <c r="F10" s="589"/>
      <c r="G10" s="589"/>
      <c r="H10" s="589"/>
      <c r="I10" s="589"/>
      <c r="J10" s="589"/>
      <c r="K10" s="589"/>
      <c r="L10" s="590"/>
    </row>
    <row r="11" spans="1:12" ht="12.75" customHeight="1" x14ac:dyDescent="0.25">
      <c r="A11" s="4"/>
      <c r="B11" s="5" t="s">
        <v>16</v>
      </c>
      <c r="C11" s="597"/>
      <c r="D11" s="597"/>
      <c r="E11" s="597"/>
      <c r="F11" s="597"/>
      <c r="G11" s="597"/>
      <c r="H11" s="597"/>
      <c r="I11" s="597"/>
      <c r="J11" s="597"/>
      <c r="K11" s="597"/>
      <c r="L11" s="598"/>
    </row>
    <row r="12" spans="1:12" ht="12.75" customHeight="1" x14ac:dyDescent="0.25">
      <c r="A12" s="4"/>
      <c r="B12" s="5" t="s">
        <v>17</v>
      </c>
      <c r="C12" s="589" t="s">
        <v>469</v>
      </c>
      <c r="D12" s="589"/>
      <c r="E12" s="589"/>
      <c r="F12" s="589"/>
      <c r="G12" s="589"/>
      <c r="H12" s="589"/>
      <c r="I12" s="589"/>
      <c r="J12" s="589"/>
      <c r="K12" s="589"/>
      <c r="L12" s="590"/>
    </row>
    <row r="13" spans="1:12" ht="12.75" customHeight="1" x14ac:dyDescent="0.25">
      <c r="A13" s="4"/>
      <c r="B13" s="5" t="s">
        <v>18</v>
      </c>
      <c r="C13" s="589"/>
      <c r="D13" s="589"/>
      <c r="E13" s="589"/>
      <c r="F13" s="589"/>
      <c r="G13" s="589"/>
      <c r="H13" s="589"/>
      <c r="I13" s="589"/>
      <c r="J13" s="589"/>
      <c r="K13" s="589"/>
      <c r="L13" s="590"/>
    </row>
    <row r="14" spans="1:12" ht="12.75" customHeight="1" x14ac:dyDescent="0.25">
      <c r="A14" s="7"/>
      <c r="B14" s="8"/>
      <c r="C14" s="9"/>
      <c r="D14" s="9"/>
      <c r="E14" s="9"/>
      <c r="F14" s="9"/>
      <c r="G14" s="9"/>
      <c r="H14" s="9"/>
      <c r="I14" s="9"/>
      <c r="J14" s="9"/>
      <c r="K14" s="9"/>
      <c r="L14" s="10"/>
    </row>
    <row r="15" spans="1:12" s="11" customFormat="1" ht="12.75" customHeight="1" x14ac:dyDescent="0.25">
      <c r="A15" s="603" t="s">
        <v>19</v>
      </c>
      <c r="B15" s="606" t="s">
        <v>20</v>
      </c>
      <c r="C15" s="608" t="s">
        <v>21</v>
      </c>
      <c r="D15" s="609"/>
      <c r="E15" s="609"/>
      <c r="F15" s="609"/>
      <c r="G15" s="610"/>
      <c r="H15" s="608" t="s">
        <v>22</v>
      </c>
      <c r="I15" s="609"/>
      <c r="J15" s="609"/>
      <c r="K15" s="609"/>
      <c r="L15" s="611"/>
    </row>
    <row r="16" spans="1:12" s="11" customFormat="1" ht="12.75" customHeight="1" x14ac:dyDescent="0.25">
      <c r="A16" s="604"/>
      <c r="B16" s="607"/>
      <c r="C16" s="612" t="s">
        <v>23</v>
      </c>
      <c r="D16" s="613" t="s">
        <v>24</v>
      </c>
      <c r="E16" s="615" t="s">
        <v>25</v>
      </c>
      <c r="F16" s="617" t="s">
        <v>26</v>
      </c>
      <c r="G16" s="619" t="s">
        <v>27</v>
      </c>
      <c r="H16" s="612" t="s">
        <v>23</v>
      </c>
      <c r="I16" s="613" t="s">
        <v>24</v>
      </c>
      <c r="J16" s="615" t="s">
        <v>25</v>
      </c>
      <c r="K16" s="617" t="s">
        <v>26</v>
      </c>
      <c r="L16" s="599" t="s">
        <v>27</v>
      </c>
    </row>
    <row r="17" spans="1:12" s="12" customFormat="1" ht="61.5" customHeight="1" thickBot="1" x14ac:dyDescent="0.3">
      <c r="A17" s="605"/>
      <c r="B17" s="607"/>
      <c r="C17" s="612"/>
      <c r="D17" s="614"/>
      <c r="E17" s="616"/>
      <c r="F17" s="618"/>
      <c r="G17" s="619"/>
      <c r="H17" s="622"/>
      <c r="I17" s="623"/>
      <c r="J17" s="616"/>
      <c r="K17" s="618"/>
      <c r="L17" s="600"/>
    </row>
    <row r="18" spans="1:12" s="12" customFormat="1" ht="9.75" customHeight="1" thickTop="1" x14ac:dyDescent="0.25">
      <c r="A18" s="13" t="s">
        <v>28</v>
      </c>
      <c r="B18" s="13">
        <v>2</v>
      </c>
      <c r="C18" s="14">
        <v>3</v>
      </c>
      <c r="D18" s="15">
        <v>4</v>
      </c>
      <c r="E18" s="15">
        <v>5</v>
      </c>
      <c r="F18" s="15">
        <v>6</v>
      </c>
      <c r="G18" s="16">
        <v>7</v>
      </c>
      <c r="H18" s="14">
        <v>8</v>
      </c>
      <c r="I18" s="15">
        <v>9</v>
      </c>
      <c r="J18" s="15">
        <v>10</v>
      </c>
      <c r="K18" s="15">
        <v>11</v>
      </c>
      <c r="L18" s="17">
        <v>12</v>
      </c>
    </row>
    <row r="19" spans="1:12" s="24" customFormat="1" x14ac:dyDescent="0.25">
      <c r="A19" s="18"/>
      <c r="B19" s="19" t="s">
        <v>29</v>
      </c>
      <c r="C19" s="20"/>
      <c r="D19" s="21"/>
      <c r="E19" s="21"/>
      <c r="F19" s="21"/>
      <c r="G19" s="22"/>
      <c r="H19" s="20"/>
      <c r="I19" s="21"/>
      <c r="J19" s="21"/>
      <c r="K19" s="21"/>
      <c r="L19" s="23"/>
    </row>
    <row r="20" spans="1:12" s="24" customFormat="1" ht="12.75" thickBot="1" x14ac:dyDescent="0.3">
      <c r="A20" s="25"/>
      <c r="B20" s="26" t="s">
        <v>30</v>
      </c>
      <c r="C20" s="27">
        <f t="shared" ref="C20:C47" si="0">SUM(D20:G20)</f>
        <v>523341</v>
      </c>
      <c r="D20" s="28">
        <f>SUM(D21,D24,D25,D41,D43)</f>
        <v>496317</v>
      </c>
      <c r="E20" s="28">
        <f>SUM(E21,E24,E43)</f>
        <v>0</v>
      </c>
      <c r="F20" s="28">
        <f>SUM(F21,F26,F43)</f>
        <v>27024</v>
      </c>
      <c r="G20" s="29">
        <f>SUM(G21,G45)</f>
        <v>0</v>
      </c>
      <c r="H20" s="27">
        <f>SUM(I20:L20)</f>
        <v>1340292</v>
      </c>
      <c r="I20" s="28">
        <f>SUM(I21,I24,I25,I41,I43)</f>
        <v>547656</v>
      </c>
      <c r="J20" s="28">
        <f>SUM(J21,J24,J43)</f>
        <v>766766</v>
      </c>
      <c r="K20" s="28">
        <f>SUM(K21,K26,K43)</f>
        <v>25870</v>
      </c>
      <c r="L20" s="30">
        <f>SUM(L21,L45)</f>
        <v>0</v>
      </c>
    </row>
    <row r="21" spans="1:12" ht="12.75" thickTop="1" x14ac:dyDescent="0.25">
      <c r="A21" s="31"/>
      <c r="B21" s="32" t="s">
        <v>31</v>
      </c>
      <c r="C21" s="33">
        <f t="shared" si="0"/>
        <v>0</v>
      </c>
      <c r="D21" s="34">
        <f>SUM(D22:D23)</f>
        <v>0</v>
      </c>
      <c r="E21" s="34">
        <f>SUM(E22:E23)</f>
        <v>0</v>
      </c>
      <c r="F21" s="34">
        <f>SUM(F22:F23)</f>
        <v>0</v>
      </c>
      <c r="G21" s="35">
        <f>SUM(G22:G23)</f>
        <v>0</v>
      </c>
      <c r="H21" s="33">
        <f t="shared" ref="H21:H47" si="1">SUM(I21:L21)</f>
        <v>0</v>
      </c>
      <c r="I21" s="34">
        <f>SUM(I22:I23)</f>
        <v>0</v>
      </c>
      <c r="J21" s="34">
        <f>SUM(J22:J23)</f>
        <v>0</v>
      </c>
      <c r="K21" s="34">
        <f>SUM(K22:K23)</f>
        <v>0</v>
      </c>
      <c r="L21" s="36">
        <f>SUM(L22:L23)</f>
        <v>0</v>
      </c>
    </row>
    <row r="22" spans="1:12" x14ac:dyDescent="0.25">
      <c r="A22" s="37"/>
      <c r="B22" s="38" t="s">
        <v>32</v>
      </c>
      <c r="C22" s="39">
        <f t="shared" si="0"/>
        <v>0</v>
      </c>
      <c r="D22" s="40"/>
      <c r="E22" s="40"/>
      <c r="F22" s="40"/>
      <c r="G22" s="41"/>
      <c r="H22" s="39">
        <f t="shared" si="1"/>
        <v>0</v>
      </c>
      <c r="I22" s="40"/>
      <c r="J22" s="40"/>
      <c r="K22" s="40"/>
      <c r="L22" s="42"/>
    </row>
    <row r="23" spans="1:12" x14ac:dyDescent="0.25">
      <c r="A23" s="43"/>
      <c r="B23" s="44" t="s">
        <v>33</v>
      </c>
      <c r="C23" s="45">
        <f t="shared" si="0"/>
        <v>0</v>
      </c>
      <c r="D23" s="46"/>
      <c r="E23" s="46"/>
      <c r="F23" s="46"/>
      <c r="G23" s="47"/>
      <c r="H23" s="45">
        <f t="shared" si="1"/>
        <v>0</v>
      </c>
      <c r="I23" s="46"/>
      <c r="J23" s="46"/>
      <c r="K23" s="46"/>
      <c r="L23" s="48"/>
    </row>
    <row r="24" spans="1:12" s="24" customFormat="1" ht="24.75" thickBot="1" x14ac:dyDescent="0.3">
      <c r="A24" s="49">
        <v>19300</v>
      </c>
      <c r="B24" s="49" t="s">
        <v>34</v>
      </c>
      <c r="C24" s="50">
        <f t="shared" si="0"/>
        <v>496317</v>
      </c>
      <c r="D24" s="51">
        <v>496317</v>
      </c>
      <c r="E24" s="51"/>
      <c r="F24" s="52" t="s">
        <v>35</v>
      </c>
      <c r="G24" s="53" t="s">
        <v>35</v>
      </c>
      <c r="H24" s="50">
        <f t="shared" si="1"/>
        <v>1314422</v>
      </c>
      <c r="I24" s="51">
        <v>547656</v>
      </c>
      <c r="J24" s="51">
        <v>766766</v>
      </c>
      <c r="K24" s="52" t="s">
        <v>35</v>
      </c>
      <c r="L24" s="54" t="s">
        <v>35</v>
      </c>
    </row>
    <row r="25" spans="1:12" s="24" customFormat="1" ht="24.75" thickTop="1" x14ac:dyDescent="0.25">
      <c r="A25" s="55"/>
      <c r="B25" s="56" t="s">
        <v>36</v>
      </c>
      <c r="C25" s="57">
        <f t="shared" si="0"/>
        <v>0</v>
      </c>
      <c r="D25" s="58"/>
      <c r="E25" s="59" t="s">
        <v>35</v>
      </c>
      <c r="F25" s="59" t="s">
        <v>35</v>
      </c>
      <c r="G25" s="60" t="s">
        <v>35</v>
      </c>
      <c r="H25" s="57">
        <f t="shared" si="1"/>
        <v>0</v>
      </c>
      <c r="I25" s="61"/>
      <c r="J25" s="59" t="s">
        <v>35</v>
      </c>
      <c r="K25" s="59" t="s">
        <v>35</v>
      </c>
      <c r="L25" s="62" t="s">
        <v>35</v>
      </c>
    </row>
    <row r="26" spans="1:12" s="24" customFormat="1" ht="36" x14ac:dyDescent="0.25">
      <c r="A26" s="56">
        <v>21300</v>
      </c>
      <c r="B26" s="56" t="s">
        <v>37</v>
      </c>
      <c r="C26" s="57">
        <f t="shared" si="0"/>
        <v>27024</v>
      </c>
      <c r="D26" s="59" t="s">
        <v>35</v>
      </c>
      <c r="E26" s="59" t="s">
        <v>35</v>
      </c>
      <c r="F26" s="63">
        <f>SUM(F27,F31,F33,F36)</f>
        <v>27024</v>
      </c>
      <c r="G26" s="60" t="s">
        <v>35</v>
      </c>
      <c r="H26" s="57">
        <f t="shared" si="1"/>
        <v>25870</v>
      </c>
      <c r="I26" s="59" t="s">
        <v>35</v>
      </c>
      <c r="J26" s="59" t="s">
        <v>35</v>
      </c>
      <c r="K26" s="63">
        <f>SUM(K27,K31,K33,K36)</f>
        <v>25870</v>
      </c>
      <c r="L26" s="62" t="s">
        <v>35</v>
      </c>
    </row>
    <row r="27" spans="1:12" s="24" customFormat="1" ht="24" x14ac:dyDescent="0.25">
      <c r="A27" s="64">
        <v>21350</v>
      </c>
      <c r="B27" s="56" t="s">
        <v>38</v>
      </c>
      <c r="C27" s="57">
        <f t="shared" si="0"/>
        <v>0</v>
      </c>
      <c r="D27" s="59" t="s">
        <v>35</v>
      </c>
      <c r="E27" s="59" t="s">
        <v>35</v>
      </c>
      <c r="F27" s="63">
        <f>SUM(F28:F30)</f>
        <v>0</v>
      </c>
      <c r="G27" s="60" t="s">
        <v>35</v>
      </c>
      <c r="H27" s="57">
        <f t="shared" si="1"/>
        <v>0</v>
      </c>
      <c r="I27" s="59" t="s">
        <v>35</v>
      </c>
      <c r="J27" s="59" t="s">
        <v>35</v>
      </c>
      <c r="K27" s="63">
        <f>SUM(K28:K30)</f>
        <v>0</v>
      </c>
      <c r="L27" s="62" t="s">
        <v>35</v>
      </c>
    </row>
    <row r="28" spans="1:12" x14ac:dyDescent="0.25">
      <c r="A28" s="37">
        <v>21351</v>
      </c>
      <c r="B28" s="65" t="s">
        <v>39</v>
      </c>
      <c r="C28" s="66">
        <f t="shared" si="0"/>
        <v>0</v>
      </c>
      <c r="D28" s="67" t="s">
        <v>35</v>
      </c>
      <c r="E28" s="67" t="s">
        <v>35</v>
      </c>
      <c r="F28" s="68"/>
      <c r="G28" s="69" t="s">
        <v>35</v>
      </c>
      <c r="H28" s="66">
        <f t="shared" si="1"/>
        <v>0</v>
      </c>
      <c r="I28" s="67" t="s">
        <v>35</v>
      </c>
      <c r="J28" s="67" t="s">
        <v>35</v>
      </c>
      <c r="K28" s="68"/>
      <c r="L28" s="70" t="s">
        <v>35</v>
      </c>
    </row>
    <row r="29" spans="1:12" x14ac:dyDescent="0.25">
      <c r="A29" s="43">
        <v>21352</v>
      </c>
      <c r="B29" s="71" t="s">
        <v>40</v>
      </c>
      <c r="C29" s="72">
        <f t="shared" si="0"/>
        <v>0</v>
      </c>
      <c r="D29" s="73" t="s">
        <v>35</v>
      </c>
      <c r="E29" s="73" t="s">
        <v>35</v>
      </c>
      <c r="F29" s="74"/>
      <c r="G29" s="75" t="s">
        <v>35</v>
      </c>
      <c r="H29" s="72">
        <f t="shared" si="1"/>
        <v>0</v>
      </c>
      <c r="I29" s="73" t="s">
        <v>35</v>
      </c>
      <c r="J29" s="73" t="s">
        <v>35</v>
      </c>
      <c r="K29" s="74"/>
      <c r="L29" s="76" t="s">
        <v>35</v>
      </c>
    </row>
    <row r="30" spans="1:12" ht="24" x14ac:dyDescent="0.25">
      <c r="A30" s="43">
        <v>21359</v>
      </c>
      <c r="B30" s="71" t="s">
        <v>41</v>
      </c>
      <c r="C30" s="72">
        <f t="shared" si="0"/>
        <v>0</v>
      </c>
      <c r="D30" s="73" t="s">
        <v>35</v>
      </c>
      <c r="E30" s="73" t="s">
        <v>35</v>
      </c>
      <c r="F30" s="74"/>
      <c r="G30" s="75" t="s">
        <v>35</v>
      </c>
      <c r="H30" s="72">
        <f t="shared" si="1"/>
        <v>0</v>
      </c>
      <c r="I30" s="73" t="s">
        <v>35</v>
      </c>
      <c r="J30" s="73" t="s">
        <v>35</v>
      </c>
      <c r="K30" s="74"/>
      <c r="L30" s="76" t="s">
        <v>35</v>
      </c>
    </row>
    <row r="31" spans="1:12" s="24" customFormat="1" ht="36" x14ac:dyDescent="0.25">
      <c r="A31" s="64">
        <v>21370</v>
      </c>
      <c r="B31" s="56" t="s">
        <v>42</v>
      </c>
      <c r="C31" s="57">
        <f t="shared" si="0"/>
        <v>0</v>
      </c>
      <c r="D31" s="59" t="s">
        <v>35</v>
      </c>
      <c r="E31" s="59" t="s">
        <v>35</v>
      </c>
      <c r="F31" s="63">
        <f>SUM(F32)</f>
        <v>0</v>
      </c>
      <c r="G31" s="60" t="s">
        <v>35</v>
      </c>
      <c r="H31" s="57">
        <f t="shared" si="1"/>
        <v>0</v>
      </c>
      <c r="I31" s="59" t="s">
        <v>35</v>
      </c>
      <c r="J31" s="59" t="s">
        <v>35</v>
      </c>
      <c r="K31" s="63">
        <f>SUM(K32)</f>
        <v>0</v>
      </c>
      <c r="L31" s="62" t="s">
        <v>35</v>
      </c>
    </row>
    <row r="32" spans="1:12" ht="36" x14ac:dyDescent="0.25">
      <c r="A32" s="77">
        <v>21379</v>
      </c>
      <c r="B32" s="78" t="s">
        <v>43</v>
      </c>
      <c r="C32" s="79">
        <f t="shared" si="0"/>
        <v>0</v>
      </c>
      <c r="D32" s="80" t="s">
        <v>35</v>
      </c>
      <c r="E32" s="80" t="s">
        <v>35</v>
      </c>
      <c r="F32" s="81"/>
      <c r="G32" s="82" t="s">
        <v>35</v>
      </c>
      <c r="H32" s="79">
        <f t="shared" si="1"/>
        <v>0</v>
      </c>
      <c r="I32" s="80" t="s">
        <v>35</v>
      </c>
      <c r="J32" s="80" t="s">
        <v>35</v>
      </c>
      <c r="K32" s="81"/>
      <c r="L32" s="83" t="s">
        <v>35</v>
      </c>
    </row>
    <row r="33" spans="1:12" s="24" customFormat="1" x14ac:dyDescent="0.25">
      <c r="A33" s="64">
        <v>21380</v>
      </c>
      <c r="B33" s="56" t="s">
        <v>44</v>
      </c>
      <c r="C33" s="57">
        <f t="shared" si="0"/>
        <v>21950</v>
      </c>
      <c r="D33" s="59" t="s">
        <v>35</v>
      </c>
      <c r="E33" s="59" t="s">
        <v>35</v>
      </c>
      <c r="F33" s="63">
        <f>SUM(F34:F35)</f>
        <v>21950</v>
      </c>
      <c r="G33" s="60" t="s">
        <v>35</v>
      </c>
      <c r="H33" s="57">
        <f t="shared" si="1"/>
        <v>21950</v>
      </c>
      <c r="I33" s="59" t="s">
        <v>35</v>
      </c>
      <c r="J33" s="59" t="s">
        <v>35</v>
      </c>
      <c r="K33" s="63">
        <f>SUM(K34:K35)</f>
        <v>21950</v>
      </c>
      <c r="L33" s="62" t="s">
        <v>35</v>
      </c>
    </row>
    <row r="34" spans="1:12" x14ac:dyDescent="0.25">
      <c r="A34" s="38">
        <v>21381</v>
      </c>
      <c r="B34" s="65" t="s">
        <v>45</v>
      </c>
      <c r="C34" s="66">
        <f t="shared" si="0"/>
        <v>21950</v>
      </c>
      <c r="D34" s="67" t="s">
        <v>35</v>
      </c>
      <c r="E34" s="67" t="s">
        <v>35</v>
      </c>
      <c r="F34" s="68">
        <v>21950</v>
      </c>
      <c r="G34" s="69" t="s">
        <v>35</v>
      </c>
      <c r="H34" s="66">
        <f t="shared" si="1"/>
        <v>21950</v>
      </c>
      <c r="I34" s="67" t="s">
        <v>35</v>
      </c>
      <c r="J34" s="67" t="s">
        <v>35</v>
      </c>
      <c r="K34" s="68">
        <v>21950</v>
      </c>
      <c r="L34" s="70" t="s">
        <v>35</v>
      </c>
    </row>
    <row r="35" spans="1:12" ht="24" x14ac:dyDescent="0.25">
      <c r="A35" s="44">
        <v>21383</v>
      </c>
      <c r="B35" s="71" t="s">
        <v>46</v>
      </c>
      <c r="C35" s="72">
        <f>SUM(D35:G35)</f>
        <v>0</v>
      </c>
      <c r="D35" s="73" t="s">
        <v>35</v>
      </c>
      <c r="E35" s="73" t="s">
        <v>35</v>
      </c>
      <c r="F35" s="74"/>
      <c r="G35" s="75" t="s">
        <v>35</v>
      </c>
      <c r="H35" s="72">
        <f t="shared" si="1"/>
        <v>0</v>
      </c>
      <c r="I35" s="73" t="s">
        <v>35</v>
      </c>
      <c r="J35" s="73" t="s">
        <v>35</v>
      </c>
      <c r="K35" s="74"/>
      <c r="L35" s="76" t="s">
        <v>35</v>
      </c>
    </row>
    <row r="36" spans="1:12" s="24" customFormat="1" ht="25.5" customHeight="1" x14ac:dyDescent="0.25">
      <c r="A36" s="64">
        <v>21390</v>
      </c>
      <c r="B36" s="56" t="s">
        <v>47</v>
      </c>
      <c r="C36" s="57">
        <f t="shared" si="0"/>
        <v>5074</v>
      </c>
      <c r="D36" s="59" t="s">
        <v>35</v>
      </c>
      <c r="E36" s="59" t="s">
        <v>35</v>
      </c>
      <c r="F36" s="63">
        <f>SUM(F37:F40)</f>
        <v>5074</v>
      </c>
      <c r="G36" s="60" t="s">
        <v>35</v>
      </c>
      <c r="H36" s="57">
        <f t="shared" si="1"/>
        <v>3920</v>
      </c>
      <c r="I36" s="59" t="s">
        <v>35</v>
      </c>
      <c r="J36" s="59" t="s">
        <v>35</v>
      </c>
      <c r="K36" s="63">
        <f>SUM(K37:K40)</f>
        <v>3920</v>
      </c>
      <c r="L36" s="62" t="s">
        <v>35</v>
      </c>
    </row>
    <row r="37" spans="1:12" ht="24" x14ac:dyDescent="0.25">
      <c r="A37" s="38">
        <v>21391</v>
      </c>
      <c r="B37" s="65" t="s">
        <v>48</v>
      </c>
      <c r="C37" s="66">
        <f t="shared" si="0"/>
        <v>0</v>
      </c>
      <c r="D37" s="67" t="s">
        <v>35</v>
      </c>
      <c r="E37" s="67" t="s">
        <v>35</v>
      </c>
      <c r="F37" s="68"/>
      <c r="G37" s="69" t="s">
        <v>35</v>
      </c>
      <c r="H37" s="66">
        <f t="shared" si="1"/>
        <v>0</v>
      </c>
      <c r="I37" s="67" t="s">
        <v>35</v>
      </c>
      <c r="J37" s="67" t="s">
        <v>35</v>
      </c>
      <c r="K37" s="68"/>
      <c r="L37" s="70" t="s">
        <v>35</v>
      </c>
    </row>
    <row r="38" spans="1:12" x14ac:dyDescent="0.25">
      <c r="A38" s="44">
        <v>21393</v>
      </c>
      <c r="B38" s="71" t="s">
        <v>49</v>
      </c>
      <c r="C38" s="72">
        <f t="shared" si="0"/>
        <v>0</v>
      </c>
      <c r="D38" s="73" t="s">
        <v>35</v>
      </c>
      <c r="E38" s="73" t="s">
        <v>35</v>
      </c>
      <c r="F38" s="74"/>
      <c r="G38" s="75" t="s">
        <v>35</v>
      </c>
      <c r="H38" s="72">
        <f t="shared" si="1"/>
        <v>0</v>
      </c>
      <c r="I38" s="73" t="s">
        <v>35</v>
      </c>
      <c r="J38" s="73" t="s">
        <v>35</v>
      </c>
      <c r="K38" s="74"/>
      <c r="L38" s="76" t="s">
        <v>35</v>
      </c>
    </row>
    <row r="39" spans="1:12" x14ac:dyDescent="0.25">
      <c r="A39" s="44">
        <v>21395</v>
      </c>
      <c r="B39" s="71" t="s">
        <v>50</v>
      </c>
      <c r="C39" s="72">
        <f t="shared" si="0"/>
        <v>0</v>
      </c>
      <c r="D39" s="73" t="s">
        <v>35</v>
      </c>
      <c r="E39" s="73" t="s">
        <v>35</v>
      </c>
      <c r="F39" s="74"/>
      <c r="G39" s="75" t="s">
        <v>35</v>
      </c>
      <c r="H39" s="72">
        <f t="shared" si="1"/>
        <v>0</v>
      </c>
      <c r="I39" s="73" t="s">
        <v>35</v>
      </c>
      <c r="J39" s="73" t="s">
        <v>35</v>
      </c>
      <c r="K39" s="74"/>
      <c r="L39" s="76" t="s">
        <v>35</v>
      </c>
    </row>
    <row r="40" spans="1:12" ht="24" x14ac:dyDescent="0.25">
      <c r="A40" s="84">
        <v>21399</v>
      </c>
      <c r="B40" s="85" t="s">
        <v>51</v>
      </c>
      <c r="C40" s="86">
        <f t="shared" si="0"/>
        <v>5074</v>
      </c>
      <c r="D40" s="87" t="s">
        <v>35</v>
      </c>
      <c r="E40" s="87" t="s">
        <v>35</v>
      </c>
      <c r="F40" s="88">
        <v>5074</v>
      </c>
      <c r="G40" s="89" t="s">
        <v>35</v>
      </c>
      <c r="H40" s="86">
        <f t="shared" si="1"/>
        <v>3920</v>
      </c>
      <c r="I40" s="87" t="s">
        <v>35</v>
      </c>
      <c r="J40" s="87" t="s">
        <v>35</v>
      </c>
      <c r="K40" s="88">
        <v>3920</v>
      </c>
      <c r="L40" s="90" t="s">
        <v>35</v>
      </c>
    </row>
    <row r="41" spans="1:12" s="24" customFormat="1" ht="26.25" customHeight="1" x14ac:dyDescent="0.25">
      <c r="A41" s="91">
        <v>21420</v>
      </c>
      <c r="B41" s="92" t="s">
        <v>52</v>
      </c>
      <c r="C41" s="93">
        <f>SUM(D41:G41)</f>
        <v>0</v>
      </c>
      <c r="D41" s="94">
        <f>SUM(D42)</f>
        <v>0</v>
      </c>
      <c r="E41" s="95" t="s">
        <v>35</v>
      </c>
      <c r="F41" s="95" t="s">
        <v>35</v>
      </c>
      <c r="G41" s="96" t="s">
        <v>35</v>
      </c>
      <c r="H41" s="93">
        <f>SUM(I41:L41)</f>
        <v>0</v>
      </c>
      <c r="I41" s="94">
        <f>SUM(I42)</f>
        <v>0</v>
      </c>
      <c r="J41" s="95" t="s">
        <v>35</v>
      </c>
      <c r="K41" s="95" t="s">
        <v>35</v>
      </c>
      <c r="L41" s="97" t="s">
        <v>35</v>
      </c>
    </row>
    <row r="42" spans="1:12" s="24" customFormat="1" ht="26.25" customHeight="1" x14ac:dyDescent="0.25">
      <c r="A42" s="84">
        <v>21429</v>
      </c>
      <c r="B42" s="85" t="s">
        <v>53</v>
      </c>
      <c r="C42" s="86">
        <f>SUM(D42:G42)</f>
        <v>0</v>
      </c>
      <c r="D42" s="98"/>
      <c r="E42" s="87" t="s">
        <v>35</v>
      </c>
      <c r="F42" s="87" t="s">
        <v>35</v>
      </c>
      <c r="G42" s="89" t="s">
        <v>35</v>
      </c>
      <c r="H42" s="86">
        <f t="shared" ref="H42:H44" si="2">SUM(I42:L42)</f>
        <v>0</v>
      </c>
      <c r="I42" s="98"/>
      <c r="J42" s="87" t="s">
        <v>35</v>
      </c>
      <c r="K42" s="87" t="s">
        <v>35</v>
      </c>
      <c r="L42" s="90" t="s">
        <v>35</v>
      </c>
    </row>
    <row r="43" spans="1:12" s="24" customFormat="1" ht="24" x14ac:dyDescent="0.25">
      <c r="A43" s="64">
        <v>21490</v>
      </c>
      <c r="B43" s="56" t="s">
        <v>54</v>
      </c>
      <c r="C43" s="57">
        <f t="shared" si="0"/>
        <v>0</v>
      </c>
      <c r="D43" s="99">
        <f>D44</f>
        <v>0</v>
      </c>
      <c r="E43" s="99">
        <f t="shared" ref="E43:F43" si="3">E44</f>
        <v>0</v>
      </c>
      <c r="F43" s="99">
        <f t="shared" si="3"/>
        <v>0</v>
      </c>
      <c r="G43" s="60" t="s">
        <v>35</v>
      </c>
      <c r="H43" s="100">
        <f t="shared" si="2"/>
        <v>0</v>
      </c>
      <c r="I43" s="99">
        <f>I44</f>
        <v>0</v>
      </c>
      <c r="J43" s="99">
        <f t="shared" ref="J43:K43" si="4">J44</f>
        <v>0</v>
      </c>
      <c r="K43" s="99">
        <f t="shared" si="4"/>
        <v>0</v>
      </c>
      <c r="L43" s="62" t="s">
        <v>35</v>
      </c>
    </row>
    <row r="44" spans="1:12" s="24" customFormat="1" ht="24" x14ac:dyDescent="0.25">
      <c r="A44" s="44">
        <v>21499</v>
      </c>
      <c r="B44" s="71" t="s">
        <v>55</v>
      </c>
      <c r="C44" s="79">
        <f>SUM(D44:G44)</f>
        <v>0</v>
      </c>
      <c r="D44" s="101"/>
      <c r="E44" s="102"/>
      <c r="F44" s="102"/>
      <c r="G44" s="103" t="s">
        <v>35</v>
      </c>
      <c r="H44" s="104">
        <f t="shared" si="2"/>
        <v>0</v>
      </c>
      <c r="I44" s="40"/>
      <c r="J44" s="105"/>
      <c r="K44" s="105"/>
      <c r="L44" s="106" t="s">
        <v>35</v>
      </c>
    </row>
    <row r="45" spans="1:12" ht="12.75" customHeight="1" x14ac:dyDescent="0.25">
      <c r="A45" s="107">
        <v>23000</v>
      </c>
      <c r="B45" s="108" t="s">
        <v>56</v>
      </c>
      <c r="C45" s="109">
        <f>SUM(D45:G45)</f>
        <v>0</v>
      </c>
      <c r="D45" s="59" t="s">
        <v>35</v>
      </c>
      <c r="E45" s="59" t="s">
        <v>35</v>
      </c>
      <c r="F45" s="59" t="s">
        <v>35</v>
      </c>
      <c r="G45" s="99">
        <f>SUM(G46:G47)</f>
        <v>0</v>
      </c>
      <c r="H45" s="109">
        <f t="shared" si="1"/>
        <v>0</v>
      </c>
      <c r="I45" s="87" t="s">
        <v>35</v>
      </c>
      <c r="J45" s="87" t="s">
        <v>35</v>
      </c>
      <c r="K45" s="87" t="s">
        <v>35</v>
      </c>
      <c r="L45" s="110">
        <f>SUM(L46:L47)</f>
        <v>0</v>
      </c>
    </row>
    <row r="46" spans="1:12" ht="24" x14ac:dyDescent="0.25">
      <c r="A46" s="111">
        <v>23410</v>
      </c>
      <c r="B46" s="112" t="s">
        <v>57</v>
      </c>
      <c r="C46" s="113">
        <f t="shared" si="0"/>
        <v>0</v>
      </c>
      <c r="D46" s="95" t="s">
        <v>35</v>
      </c>
      <c r="E46" s="95" t="s">
        <v>35</v>
      </c>
      <c r="F46" s="95" t="s">
        <v>35</v>
      </c>
      <c r="G46" s="114"/>
      <c r="H46" s="113">
        <f t="shared" si="1"/>
        <v>0</v>
      </c>
      <c r="I46" s="95" t="s">
        <v>35</v>
      </c>
      <c r="J46" s="95" t="s">
        <v>35</v>
      </c>
      <c r="K46" s="95" t="s">
        <v>35</v>
      </c>
      <c r="L46" s="115"/>
    </row>
    <row r="47" spans="1:12" ht="24" x14ac:dyDescent="0.25">
      <c r="A47" s="111">
        <v>23510</v>
      </c>
      <c r="B47" s="112" t="s">
        <v>58</v>
      </c>
      <c r="C47" s="93">
        <f t="shared" si="0"/>
        <v>0</v>
      </c>
      <c r="D47" s="95" t="s">
        <v>35</v>
      </c>
      <c r="E47" s="95" t="s">
        <v>35</v>
      </c>
      <c r="F47" s="95" t="s">
        <v>35</v>
      </c>
      <c r="G47" s="114"/>
      <c r="H47" s="93">
        <f t="shared" si="1"/>
        <v>0</v>
      </c>
      <c r="I47" s="95" t="s">
        <v>35</v>
      </c>
      <c r="J47" s="95" t="s">
        <v>35</v>
      </c>
      <c r="K47" s="95" t="s">
        <v>35</v>
      </c>
      <c r="L47" s="115"/>
    </row>
    <row r="48" spans="1:12" x14ac:dyDescent="0.25">
      <c r="A48" s="116"/>
      <c r="B48" s="112"/>
      <c r="C48" s="117"/>
      <c r="D48" s="95"/>
      <c r="E48" s="95"/>
      <c r="F48" s="94"/>
      <c r="G48" s="118"/>
      <c r="H48" s="117"/>
      <c r="I48" s="95"/>
      <c r="J48" s="95"/>
      <c r="K48" s="94"/>
      <c r="L48" s="119"/>
    </row>
    <row r="49" spans="1:12" s="24" customFormat="1" x14ac:dyDescent="0.25">
      <c r="A49" s="120"/>
      <c r="B49" s="121" t="s">
        <v>59</v>
      </c>
      <c r="C49" s="122"/>
      <c r="D49" s="123"/>
      <c r="E49" s="123"/>
      <c r="F49" s="123"/>
      <c r="G49" s="124"/>
      <c r="H49" s="122"/>
      <c r="I49" s="123"/>
      <c r="J49" s="123"/>
      <c r="K49" s="123"/>
      <c r="L49" s="125"/>
    </row>
    <row r="50" spans="1:12" s="24" customFormat="1" ht="12.75" thickBot="1" x14ac:dyDescent="0.3">
      <c r="A50" s="126"/>
      <c r="B50" s="25" t="s">
        <v>60</v>
      </c>
      <c r="C50" s="127">
        <f t="shared" ref="C50:C113" si="5">SUM(D50:G50)</f>
        <v>523341</v>
      </c>
      <c r="D50" s="128">
        <f>SUM(D51,D283)</f>
        <v>496317</v>
      </c>
      <c r="E50" s="128">
        <f>SUM(E51,E283)</f>
        <v>0</v>
      </c>
      <c r="F50" s="128">
        <f>SUM(F51,F283)</f>
        <v>27024</v>
      </c>
      <c r="G50" s="129">
        <f>SUM(G51,G283)</f>
        <v>0</v>
      </c>
      <c r="H50" s="127">
        <f t="shared" ref="H50:H113" si="6">SUM(I50:L50)</f>
        <v>1340292</v>
      </c>
      <c r="I50" s="128">
        <f>SUM(I51,I283)</f>
        <v>547656</v>
      </c>
      <c r="J50" s="128">
        <f>SUM(J51,J283)</f>
        <v>766766</v>
      </c>
      <c r="K50" s="128">
        <f>SUM(K51,K283)</f>
        <v>25870</v>
      </c>
      <c r="L50" s="130">
        <f>SUM(L51,L283)</f>
        <v>0</v>
      </c>
    </row>
    <row r="51" spans="1:12" s="24" customFormat="1" ht="36.75" thickTop="1" x14ac:dyDescent="0.25">
      <c r="A51" s="131"/>
      <c r="B51" s="132" t="s">
        <v>61</v>
      </c>
      <c r="C51" s="133">
        <f t="shared" si="5"/>
        <v>523341</v>
      </c>
      <c r="D51" s="134">
        <f>SUM(D52,D194)</f>
        <v>496317</v>
      </c>
      <c r="E51" s="134">
        <f>SUM(E52,E194)</f>
        <v>0</v>
      </c>
      <c r="F51" s="134">
        <f>SUM(F52,F194)</f>
        <v>27024</v>
      </c>
      <c r="G51" s="135">
        <f>SUM(G52,G194)</f>
        <v>0</v>
      </c>
      <c r="H51" s="133">
        <f t="shared" si="6"/>
        <v>1340292</v>
      </c>
      <c r="I51" s="134">
        <f>SUM(I52,I194)</f>
        <v>547656</v>
      </c>
      <c r="J51" s="134">
        <f>SUM(J52,J194)</f>
        <v>766766</v>
      </c>
      <c r="K51" s="134">
        <f>SUM(K52,K194)</f>
        <v>25870</v>
      </c>
      <c r="L51" s="136">
        <f>SUM(L52,L194)</f>
        <v>0</v>
      </c>
    </row>
    <row r="52" spans="1:12" s="24" customFormat="1" ht="24" x14ac:dyDescent="0.25">
      <c r="A52" s="137"/>
      <c r="B52" s="18" t="s">
        <v>62</v>
      </c>
      <c r="C52" s="138">
        <f t="shared" si="5"/>
        <v>514091</v>
      </c>
      <c r="D52" s="139">
        <f>SUM(D53,D75,D173,D187)</f>
        <v>487067</v>
      </c>
      <c r="E52" s="139">
        <f>SUM(E53,E75,E173,E187)</f>
        <v>0</v>
      </c>
      <c r="F52" s="139">
        <f>SUM(F53,F75,F173,F187)</f>
        <v>27024</v>
      </c>
      <c r="G52" s="140">
        <f>SUM(G53,G75,G173,G187)</f>
        <v>0</v>
      </c>
      <c r="H52" s="138">
        <f t="shared" si="6"/>
        <v>1301612</v>
      </c>
      <c r="I52" s="139">
        <f>SUM(I53,I75,I173,I187)</f>
        <v>508976</v>
      </c>
      <c r="J52" s="139">
        <f>SUM(J53,J75,J173,J187)</f>
        <v>766766</v>
      </c>
      <c r="K52" s="139">
        <f>SUM(K53,K75,K173,K187)</f>
        <v>25870</v>
      </c>
      <c r="L52" s="141">
        <f>SUM(L53,L75,L173,L187)</f>
        <v>0</v>
      </c>
    </row>
    <row r="53" spans="1:12" s="24" customFormat="1" x14ac:dyDescent="0.25">
      <c r="A53" s="142">
        <v>1000</v>
      </c>
      <c r="B53" s="142" t="s">
        <v>63</v>
      </c>
      <c r="C53" s="143">
        <f t="shared" si="5"/>
        <v>391817</v>
      </c>
      <c r="D53" s="144">
        <f>SUM(D54,D67)</f>
        <v>391817</v>
      </c>
      <c r="E53" s="144">
        <f>SUM(E54,E67)</f>
        <v>0</v>
      </c>
      <c r="F53" s="144">
        <f>SUM(F54,F67)</f>
        <v>0</v>
      </c>
      <c r="G53" s="145">
        <f>SUM(G54,G67)</f>
        <v>0</v>
      </c>
      <c r="H53" s="143">
        <f t="shared" si="6"/>
        <v>1187331</v>
      </c>
      <c r="I53" s="144">
        <f>SUM(I54,I67)</f>
        <v>420565</v>
      </c>
      <c r="J53" s="144">
        <f>SUM(J54,J67)</f>
        <v>766766</v>
      </c>
      <c r="K53" s="144">
        <f>SUM(K54,K67)</f>
        <v>0</v>
      </c>
      <c r="L53" s="146">
        <f>SUM(L54,L67)</f>
        <v>0</v>
      </c>
    </row>
    <row r="54" spans="1:12" x14ac:dyDescent="0.25">
      <c r="A54" s="56">
        <v>1100</v>
      </c>
      <c r="B54" s="147" t="s">
        <v>64</v>
      </c>
      <c r="C54" s="57">
        <f t="shared" si="5"/>
        <v>274550</v>
      </c>
      <c r="D54" s="63">
        <f>SUM(D55,D58,D66)</f>
        <v>274550</v>
      </c>
      <c r="E54" s="63">
        <f>SUM(E55,E58,E66)</f>
        <v>0</v>
      </c>
      <c r="F54" s="63">
        <f>SUM(F55,F58,F66)</f>
        <v>0</v>
      </c>
      <c r="G54" s="148">
        <f>SUM(G55,G58,G66)</f>
        <v>0</v>
      </c>
      <c r="H54" s="57">
        <f t="shared" si="6"/>
        <v>909753</v>
      </c>
      <c r="I54" s="63">
        <f>SUM(I55,I58,I66)</f>
        <v>294092</v>
      </c>
      <c r="J54" s="63">
        <f>SUM(J55,J58,J66)</f>
        <v>615661</v>
      </c>
      <c r="K54" s="63">
        <f>SUM(K55,K58,K66)</f>
        <v>0</v>
      </c>
      <c r="L54" s="149">
        <f>SUM(L55,L58,L66)</f>
        <v>0</v>
      </c>
    </row>
    <row r="55" spans="1:12" x14ac:dyDescent="0.25">
      <c r="A55" s="150">
        <v>1110</v>
      </c>
      <c r="B55" s="112" t="s">
        <v>65</v>
      </c>
      <c r="C55" s="117">
        <f t="shared" si="5"/>
        <v>231165</v>
      </c>
      <c r="D55" s="151">
        <f>SUM(D56:D57)</f>
        <v>231165</v>
      </c>
      <c r="E55" s="151">
        <f>SUM(E56:E57)</f>
        <v>0</v>
      </c>
      <c r="F55" s="151">
        <f>SUM(F56:F57)</f>
        <v>0</v>
      </c>
      <c r="G55" s="152">
        <f>SUM(G56:G57)</f>
        <v>0</v>
      </c>
      <c r="H55" s="117">
        <f t="shared" si="6"/>
        <v>831716</v>
      </c>
      <c r="I55" s="151">
        <f>SUM(I56:I57)</f>
        <v>247471</v>
      </c>
      <c r="J55" s="151">
        <f>SUM(J56:J57)</f>
        <v>584245</v>
      </c>
      <c r="K55" s="151">
        <f>SUM(K56:K57)</f>
        <v>0</v>
      </c>
      <c r="L55" s="153">
        <f>SUM(L56:L57)</f>
        <v>0</v>
      </c>
    </row>
    <row r="56" spans="1:12" x14ac:dyDescent="0.25">
      <c r="A56" s="38">
        <v>1111</v>
      </c>
      <c r="B56" s="65" t="s">
        <v>66</v>
      </c>
      <c r="C56" s="66">
        <f t="shared" si="5"/>
        <v>0</v>
      </c>
      <c r="D56" s="68"/>
      <c r="E56" s="68"/>
      <c r="F56" s="68"/>
      <c r="G56" s="154"/>
      <c r="H56" s="66">
        <f t="shared" si="6"/>
        <v>0</v>
      </c>
      <c r="I56" s="68"/>
      <c r="J56" s="68"/>
      <c r="K56" s="68"/>
      <c r="L56" s="155"/>
    </row>
    <row r="57" spans="1:12" ht="24" customHeight="1" x14ac:dyDescent="0.25">
      <c r="A57" s="44">
        <v>1119</v>
      </c>
      <c r="B57" s="71" t="s">
        <v>67</v>
      </c>
      <c r="C57" s="72">
        <f t="shared" si="5"/>
        <v>231165</v>
      </c>
      <c r="D57" s="74">
        <v>231165</v>
      </c>
      <c r="E57" s="74"/>
      <c r="F57" s="74"/>
      <c r="G57" s="157"/>
      <c r="H57" s="72">
        <f t="shared" si="6"/>
        <v>831716</v>
      </c>
      <c r="I57" s="74">
        <v>247471</v>
      </c>
      <c r="J57" s="74">
        <f>536732+22630+21252+3631</f>
        <v>584245</v>
      </c>
      <c r="K57" s="74"/>
      <c r="L57" s="158"/>
    </row>
    <row r="58" spans="1:12" x14ac:dyDescent="0.25">
      <c r="A58" s="159">
        <v>1140</v>
      </c>
      <c r="B58" s="71" t="s">
        <v>68</v>
      </c>
      <c r="C58" s="72">
        <f t="shared" si="5"/>
        <v>41472</v>
      </c>
      <c r="D58" s="160">
        <f>SUM(D59:D65)</f>
        <v>41472</v>
      </c>
      <c r="E58" s="160">
        <f>SUM(E59:E65)</f>
        <v>0</v>
      </c>
      <c r="F58" s="160">
        <f>SUM(F59:F65)</f>
        <v>0</v>
      </c>
      <c r="G58" s="161">
        <f>SUM(G59:G65)</f>
        <v>0</v>
      </c>
      <c r="H58" s="72">
        <f t="shared" si="6"/>
        <v>75644</v>
      </c>
      <c r="I58" s="160">
        <f>SUM(I59:I65)</f>
        <v>44228</v>
      </c>
      <c r="J58" s="160">
        <f>SUM(J59:J65)</f>
        <v>31416</v>
      </c>
      <c r="K58" s="160">
        <f>SUM(K59:K65)</f>
        <v>0</v>
      </c>
      <c r="L58" s="162">
        <f>SUM(L59:L65)</f>
        <v>0</v>
      </c>
    </row>
    <row r="59" spans="1:12" x14ac:dyDescent="0.25">
      <c r="A59" s="44">
        <v>1141</v>
      </c>
      <c r="B59" s="71" t="s">
        <v>69</v>
      </c>
      <c r="C59" s="72">
        <f t="shared" si="5"/>
        <v>3716</v>
      </c>
      <c r="D59" s="74">
        <v>3716</v>
      </c>
      <c r="E59" s="74"/>
      <c r="F59" s="74"/>
      <c r="G59" s="157"/>
      <c r="H59" s="72">
        <f t="shared" si="6"/>
        <v>4153</v>
      </c>
      <c r="I59" s="74">
        <v>4153</v>
      </c>
      <c r="J59" s="74"/>
      <c r="K59" s="74"/>
      <c r="L59" s="158"/>
    </row>
    <row r="60" spans="1:12" ht="24.75" customHeight="1" x14ac:dyDescent="0.25">
      <c r="A60" s="44">
        <v>1142</v>
      </c>
      <c r="B60" s="71" t="s">
        <v>70</v>
      </c>
      <c r="C60" s="72">
        <f t="shared" si="5"/>
        <v>917</v>
      </c>
      <c r="D60" s="74">
        <v>917</v>
      </c>
      <c r="E60" s="74"/>
      <c r="F60" s="74"/>
      <c r="G60" s="157"/>
      <c r="H60" s="72">
        <f t="shared" si="6"/>
        <v>1093</v>
      </c>
      <c r="I60" s="74">
        <v>1093</v>
      </c>
      <c r="J60" s="74"/>
      <c r="K60" s="74"/>
      <c r="L60" s="158"/>
    </row>
    <row r="61" spans="1:12" ht="24" x14ac:dyDescent="0.25">
      <c r="A61" s="44">
        <v>1145</v>
      </c>
      <c r="B61" s="71" t="s">
        <v>71</v>
      </c>
      <c r="C61" s="72">
        <f t="shared" si="5"/>
        <v>0</v>
      </c>
      <c r="D61" s="74"/>
      <c r="E61" s="74"/>
      <c r="F61" s="74"/>
      <c r="G61" s="157"/>
      <c r="H61" s="72">
        <f t="shared" si="6"/>
        <v>0</v>
      </c>
      <c r="I61" s="74"/>
      <c r="J61" s="74"/>
      <c r="K61" s="74"/>
      <c r="L61" s="158"/>
    </row>
    <row r="62" spans="1:12" ht="27.75" customHeight="1" x14ac:dyDescent="0.25">
      <c r="A62" s="44">
        <v>1146</v>
      </c>
      <c r="B62" s="71" t="s">
        <v>72</v>
      </c>
      <c r="C62" s="72">
        <f t="shared" si="5"/>
        <v>920</v>
      </c>
      <c r="D62" s="74">
        <v>920</v>
      </c>
      <c r="E62" s="74"/>
      <c r="F62" s="74"/>
      <c r="G62" s="157"/>
      <c r="H62" s="72">
        <f t="shared" si="6"/>
        <v>0</v>
      </c>
      <c r="I62" s="74"/>
      <c r="J62" s="74"/>
      <c r="K62" s="74"/>
      <c r="L62" s="158"/>
    </row>
    <row r="63" spans="1:12" x14ac:dyDescent="0.25">
      <c r="A63" s="44">
        <v>1147</v>
      </c>
      <c r="B63" s="71" t="s">
        <v>73</v>
      </c>
      <c r="C63" s="72">
        <f t="shared" si="5"/>
        <v>3280</v>
      </c>
      <c r="D63" s="74">
        <v>3280</v>
      </c>
      <c r="E63" s="74"/>
      <c r="F63" s="74"/>
      <c r="G63" s="157"/>
      <c r="H63" s="72">
        <f t="shared" si="6"/>
        <v>3991</v>
      </c>
      <c r="I63" s="74">
        <v>3991</v>
      </c>
      <c r="J63" s="74"/>
      <c r="K63" s="74"/>
      <c r="L63" s="158"/>
    </row>
    <row r="64" spans="1:12" x14ac:dyDescent="0.25">
      <c r="A64" s="44">
        <v>1148</v>
      </c>
      <c r="B64" s="71" t="s">
        <v>74</v>
      </c>
      <c r="C64" s="72">
        <f t="shared" si="5"/>
        <v>29909</v>
      </c>
      <c r="D64" s="74">
        <v>29909</v>
      </c>
      <c r="E64" s="74"/>
      <c r="F64" s="74"/>
      <c r="G64" s="157"/>
      <c r="H64" s="72">
        <f t="shared" si="6"/>
        <v>33150</v>
      </c>
      <c r="I64" s="74">
        <v>33150</v>
      </c>
      <c r="J64" s="74"/>
      <c r="K64" s="74"/>
      <c r="L64" s="158"/>
    </row>
    <row r="65" spans="1:12" ht="24" customHeight="1" x14ac:dyDescent="0.25">
      <c r="A65" s="44">
        <v>1149</v>
      </c>
      <c r="B65" s="71" t="s">
        <v>75</v>
      </c>
      <c r="C65" s="72">
        <f t="shared" si="5"/>
        <v>2730</v>
      </c>
      <c r="D65" s="74">
        <v>2730</v>
      </c>
      <c r="E65" s="74"/>
      <c r="F65" s="74"/>
      <c r="G65" s="157"/>
      <c r="H65" s="72">
        <f t="shared" si="6"/>
        <v>33257</v>
      </c>
      <c r="I65" s="74">
        <v>1841</v>
      </c>
      <c r="J65" s="74">
        <f>26688+2700+2028</f>
        <v>31416</v>
      </c>
      <c r="K65" s="74"/>
      <c r="L65" s="158"/>
    </row>
    <row r="66" spans="1:12" ht="36" x14ac:dyDescent="0.25">
      <c r="A66" s="150">
        <v>1150</v>
      </c>
      <c r="B66" s="112" t="s">
        <v>76</v>
      </c>
      <c r="C66" s="117">
        <f t="shared" si="5"/>
        <v>1913</v>
      </c>
      <c r="D66" s="163">
        <v>1913</v>
      </c>
      <c r="E66" s="163"/>
      <c r="F66" s="163"/>
      <c r="G66" s="164"/>
      <c r="H66" s="117">
        <f t="shared" si="6"/>
        <v>2393</v>
      </c>
      <c r="I66" s="163">
        <v>2393</v>
      </c>
      <c r="J66" s="163"/>
      <c r="K66" s="163"/>
      <c r="L66" s="165"/>
    </row>
    <row r="67" spans="1:12" ht="24" x14ac:dyDescent="0.25">
      <c r="A67" s="56">
        <v>1200</v>
      </c>
      <c r="B67" s="147" t="s">
        <v>77</v>
      </c>
      <c r="C67" s="57">
        <f t="shared" si="5"/>
        <v>117267</v>
      </c>
      <c r="D67" s="63">
        <f>SUM(D68:D69)</f>
        <v>117267</v>
      </c>
      <c r="E67" s="63">
        <f>SUM(E68:E69)</f>
        <v>0</v>
      </c>
      <c r="F67" s="63">
        <f>SUM(F68:F69)</f>
        <v>0</v>
      </c>
      <c r="G67" s="166">
        <f>SUM(G68:G69)</f>
        <v>0</v>
      </c>
      <c r="H67" s="57">
        <f t="shared" si="6"/>
        <v>277578</v>
      </c>
      <c r="I67" s="63">
        <f>SUM(I68:I69)</f>
        <v>126473</v>
      </c>
      <c r="J67" s="63">
        <f>SUM(J68:J69)</f>
        <v>151105</v>
      </c>
      <c r="K67" s="63">
        <f>SUM(K68:K69)</f>
        <v>0</v>
      </c>
      <c r="L67" s="167">
        <f>SUM(L68:L69)</f>
        <v>0</v>
      </c>
    </row>
    <row r="68" spans="1:12" ht="24" x14ac:dyDescent="0.25">
      <c r="A68" s="168">
        <v>1210</v>
      </c>
      <c r="B68" s="65" t="s">
        <v>78</v>
      </c>
      <c r="C68" s="66">
        <f t="shared" si="5"/>
        <v>71848</v>
      </c>
      <c r="D68" s="68">
        <v>71848</v>
      </c>
      <c r="E68" s="68"/>
      <c r="F68" s="68"/>
      <c r="G68" s="154"/>
      <c r="H68" s="66">
        <f t="shared" si="6"/>
        <v>227518</v>
      </c>
      <c r="I68" s="68">
        <v>78663</v>
      </c>
      <c r="J68" s="68">
        <f>136186+6114+5680+875</f>
        <v>148855</v>
      </c>
      <c r="K68" s="68"/>
      <c r="L68" s="155"/>
    </row>
    <row r="69" spans="1:12" ht="24" x14ac:dyDescent="0.25">
      <c r="A69" s="159">
        <v>1220</v>
      </c>
      <c r="B69" s="71" t="s">
        <v>79</v>
      </c>
      <c r="C69" s="72">
        <f t="shared" si="5"/>
        <v>45419</v>
      </c>
      <c r="D69" s="160">
        <f>SUM(D70:D74)</f>
        <v>45419</v>
      </c>
      <c r="E69" s="160">
        <f>SUM(E70:E74)</f>
        <v>0</v>
      </c>
      <c r="F69" s="160">
        <f>SUM(F70:F74)</f>
        <v>0</v>
      </c>
      <c r="G69" s="161">
        <f>SUM(G70:G74)</f>
        <v>0</v>
      </c>
      <c r="H69" s="72">
        <f t="shared" si="6"/>
        <v>50060</v>
      </c>
      <c r="I69" s="160">
        <f>SUM(I70:I74)</f>
        <v>47810</v>
      </c>
      <c r="J69" s="160">
        <f>SUM(J70:J74)</f>
        <v>2250</v>
      </c>
      <c r="K69" s="160">
        <f>SUM(K70:K74)</f>
        <v>0</v>
      </c>
      <c r="L69" s="162">
        <f>SUM(L70:L74)</f>
        <v>0</v>
      </c>
    </row>
    <row r="70" spans="1:12" ht="48" x14ac:dyDescent="0.25">
      <c r="A70" s="44">
        <v>1221</v>
      </c>
      <c r="B70" s="71" t="s">
        <v>80</v>
      </c>
      <c r="C70" s="72">
        <f t="shared" si="5"/>
        <v>30021</v>
      </c>
      <c r="D70" s="74">
        <v>30021</v>
      </c>
      <c r="E70" s="74"/>
      <c r="F70" s="74"/>
      <c r="G70" s="157"/>
      <c r="H70" s="72">
        <f t="shared" si="6"/>
        <v>34700</v>
      </c>
      <c r="I70" s="74">
        <v>32450</v>
      </c>
      <c r="J70" s="74">
        <f>1900+50+300</f>
        <v>2250</v>
      </c>
      <c r="K70" s="74"/>
      <c r="L70" s="158"/>
    </row>
    <row r="71" spans="1:12" x14ac:dyDescent="0.25">
      <c r="A71" s="44">
        <v>1223</v>
      </c>
      <c r="B71" s="71" t="s">
        <v>81</v>
      </c>
      <c r="C71" s="72">
        <f t="shared" si="5"/>
        <v>0</v>
      </c>
      <c r="D71" s="74"/>
      <c r="E71" s="74"/>
      <c r="F71" s="74"/>
      <c r="G71" s="157"/>
      <c r="H71" s="72">
        <f t="shared" si="6"/>
        <v>0</v>
      </c>
      <c r="I71" s="74"/>
      <c r="J71" s="74"/>
      <c r="K71" s="74"/>
      <c r="L71" s="158"/>
    </row>
    <row r="72" spans="1:12" x14ac:dyDescent="0.25">
      <c r="A72" s="44">
        <v>1225</v>
      </c>
      <c r="B72" s="71" t="s">
        <v>82</v>
      </c>
      <c r="C72" s="72">
        <f t="shared" si="5"/>
        <v>0</v>
      </c>
      <c r="D72" s="74"/>
      <c r="E72" s="74"/>
      <c r="F72" s="74"/>
      <c r="G72" s="157"/>
      <c r="H72" s="72">
        <f t="shared" si="6"/>
        <v>0</v>
      </c>
      <c r="I72" s="74"/>
      <c r="J72" s="74"/>
      <c r="K72" s="74"/>
      <c r="L72" s="158"/>
    </row>
    <row r="73" spans="1:12" ht="36" x14ac:dyDescent="0.25">
      <c r="A73" s="44">
        <v>1227</v>
      </c>
      <c r="B73" s="71" t="s">
        <v>83</v>
      </c>
      <c r="C73" s="72">
        <f t="shared" si="5"/>
        <v>14970</v>
      </c>
      <c r="D73" s="74">
        <v>14970</v>
      </c>
      <c r="E73" s="74"/>
      <c r="F73" s="74"/>
      <c r="G73" s="157"/>
      <c r="H73" s="72">
        <f t="shared" si="6"/>
        <v>14300</v>
      </c>
      <c r="I73" s="74">
        <v>14300</v>
      </c>
      <c r="J73" s="74"/>
      <c r="K73" s="74"/>
      <c r="L73" s="158"/>
    </row>
    <row r="74" spans="1:12" ht="48" x14ac:dyDescent="0.25">
      <c r="A74" s="44">
        <v>1228</v>
      </c>
      <c r="B74" s="71" t="s">
        <v>84</v>
      </c>
      <c r="C74" s="72">
        <f t="shared" si="5"/>
        <v>428</v>
      </c>
      <c r="D74" s="74">
        <v>428</v>
      </c>
      <c r="E74" s="74"/>
      <c r="F74" s="74"/>
      <c r="G74" s="157"/>
      <c r="H74" s="72">
        <f t="shared" si="6"/>
        <v>1060</v>
      </c>
      <c r="I74" s="74">
        <f>1000+60</f>
        <v>1060</v>
      </c>
      <c r="J74" s="74"/>
      <c r="K74" s="74"/>
      <c r="L74" s="158"/>
    </row>
    <row r="75" spans="1:12" x14ac:dyDescent="0.25">
      <c r="A75" s="142">
        <v>2000</v>
      </c>
      <c r="B75" s="142" t="s">
        <v>85</v>
      </c>
      <c r="C75" s="143">
        <f t="shared" si="5"/>
        <v>122274</v>
      </c>
      <c r="D75" s="144">
        <f>SUM(D76,D83,D130,D164,D165,D172)</f>
        <v>95250</v>
      </c>
      <c r="E75" s="144">
        <f>SUM(E76,E83,E130,E164,E165,E172)</f>
        <v>0</v>
      </c>
      <c r="F75" s="144">
        <f>SUM(F76,F83,F130,F164,F165,F172)</f>
        <v>27024</v>
      </c>
      <c r="G75" s="145">
        <f>SUM(G76,G83,G130,G164,G165,G172)</f>
        <v>0</v>
      </c>
      <c r="H75" s="143">
        <f t="shared" si="6"/>
        <v>114281</v>
      </c>
      <c r="I75" s="144">
        <f>SUM(I76,I83,I130,I164,I165,I172)</f>
        <v>88411</v>
      </c>
      <c r="J75" s="144">
        <f>SUM(J76,J83,J130,J164,J165,J172)</f>
        <v>0</v>
      </c>
      <c r="K75" s="144">
        <f>SUM(K76,K83,K130,K164,K165,K172)</f>
        <v>25870</v>
      </c>
      <c r="L75" s="146">
        <f>SUM(L76,L83,L130,L164,L165,L172)</f>
        <v>0</v>
      </c>
    </row>
    <row r="76" spans="1:12" ht="24" x14ac:dyDescent="0.25">
      <c r="A76" s="56">
        <v>2100</v>
      </c>
      <c r="B76" s="147" t="s">
        <v>86</v>
      </c>
      <c r="C76" s="57">
        <f t="shared" si="5"/>
        <v>0</v>
      </c>
      <c r="D76" s="63">
        <f>SUM(D77,D80)</f>
        <v>0</v>
      </c>
      <c r="E76" s="63">
        <f>SUM(E77,E80)</f>
        <v>0</v>
      </c>
      <c r="F76" s="63">
        <f>SUM(F77,F80)</f>
        <v>0</v>
      </c>
      <c r="G76" s="166">
        <f>SUM(G77,G80)</f>
        <v>0</v>
      </c>
      <c r="H76" s="57">
        <f t="shared" si="6"/>
        <v>0</v>
      </c>
      <c r="I76" s="63">
        <f>SUM(I77,I80)</f>
        <v>0</v>
      </c>
      <c r="J76" s="63">
        <f>SUM(J77,J80)</f>
        <v>0</v>
      </c>
      <c r="K76" s="63">
        <f>SUM(K77,K80)</f>
        <v>0</v>
      </c>
      <c r="L76" s="167">
        <f>SUM(L77,L80)</f>
        <v>0</v>
      </c>
    </row>
    <row r="77" spans="1:12" ht="24" x14ac:dyDescent="0.25">
      <c r="A77" s="168">
        <v>2110</v>
      </c>
      <c r="B77" s="65" t="s">
        <v>87</v>
      </c>
      <c r="C77" s="66">
        <f t="shared" si="5"/>
        <v>0</v>
      </c>
      <c r="D77" s="169">
        <f>SUM(D78:D79)</f>
        <v>0</v>
      </c>
      <c r="E77" s="169">
        <f>SUM(E78:E79)</f>
        <v>0</v>
      </c>
      <c r="F77" s="169">
        <f>SUM(F78:F79)</f>
        <v>0</v>
      </c>
      <c r="G77" s="170">
        <f>SUM(G78:G79)</f>
        <v>0</v>
      </c>
      <c r="H77" s="66">
        <f t="shared" si="6"/>
        <v>0</v>
      </c>
      <c r="I77" s="169">
        <f>SUM(I78:I79)</f>
        <v>0</v>
      </c>
      <c r="J77" s="169">
        <f>SUM(J78:J79)</f>
        <v>0</v>
      </c>
      <c r="K77" s="169">
        <f>SUM(K78:K79)</f>
        <v>0</v>
      </c>
      <c r="L77" s="171">
        <f>SUM(L78:L79)</f>
        <v>0</v>
      </c>
    </row>
    <row r="78" spans="1:12" x14ac:dyDescent="0.25">
      <c r="A78" s="44">
        <v>2111</v>
      </c>
      <c r="B78" s="71" t="s">
        <v>88</v>
      </c>
      <c r="C78" s="72">
        <f t="shared" si="5"/>
        <v>0</v>
      </c>
      <c r="D78" s="74"/>
      <c r="E78" s="74"/>
      <c r="F78" s="74"/>
      <c r="G78" s="157"/>
      <c r="H78" s="72">
        <f t="shared" si="6"/>
        <v>0</v>
      </c>
      <c r="I78" s="74"/>
      <c r="J78" s="74"/>
      <c r="K78" s="74"/>
      <c r="L78" s="158"/>
    </row>
    <row r="79" spans="1:12" ht="24" x14ac:dyDescent="0.25">
      <c r="A79" s="44">
        <v>2112</v>
      </c>
      <c r="B79" s="71" t="s">
        <v>89</v>
      </c>
      <c r="C79" s="72">
        <f t="shared" si="5"/>
        <v>0</v>
      </c>
      <c r="D79" s="74"/>
      <c r="E79" s="74"/>
      <c r="F79" s="74"/>
      <c r="G79" s="157"/>
      <c r="H79" s="72">
        <f t="shared" si="6"/>
        <v>0</v>
      </c>
      <c r="I79" s="74"/>
      <c r="J79" s="74"/>
      <c r="K79" s="74"/>
      <c r="L79" s="158"/>
    </row>
    <row r="80" spans="1:12" ht="24" x14ac:dyDescent="0.25">
      <c r="A80" s="159">
        <v>2120</v>
      </c>
      <c r="B80" s="71" t="s">
        <v>90</v>
      </c>
      <c r="C80" s="72">
        <f t="shared" si="5"/>
        <v>0</v>
      </c>
      <c r="D80" s="160">
        <f>SUM(D81:D82)</f>
        <v>0</v>
      </c>
      <c r="E80" s="160">
        <f>SUM(E81:E82)</f>
        <v>0</v>
      </c>
      <c r="F80" s="160">
        <f>SUM(F81:F82)</f>
        <v>0</v>
      </c>
      <c r="G80" s="161">
        <f>SUM(G81:G82)</f>
        <v>0</v>
      </c>
      <c r="H80" s="72">
        <f t="shared" si="6"/>
        <v>0</v>
      </c>
      <c r="I80" s="160">
        <f>SUM(I81:I82)</f>
        <v>0</v>
      </c>
      <c r="J80" s="160">
        <f>SUM(J81:J82)</f>
        <v>0</v>
      </c>
      <c r="K80" s="160">
        <f>SUM(K81:K82)</f>
        <v>0</v>
      </c>
      <c r="L80" s="162">
        <f>SUM(L81:L82)</f>
        <v>0</v>
      </c>
    </row>
    <row r="81" spans="1:12" x14ac:dyDescent="0.25">
      <c r="A81" s="44">
        <v>2121</v>
      </c>
      <c r="B81" s="71" t="s">
        <v>88</v>
      </c>
      <c r="C81" s="72">
        <f t="shared" si="5"/>
        <v>0</v>
      </c>
      <c r="D81" s="74"/>
      <c r="E81" s="74"/>
      <c r="F81" s="74"/>
      <c r="G81" s="157"/>
      <c r="H81" s="72">
        <f t="shared" si="6"/>
        <v>0</v>
      </c>
      <c r="I81" s="74"/>
      <c r="J81" s="74"/>
      <c r="K81" s="74"/>
      <c r="L81" s="158"/>
    </row>
    <row r="82" spans="1:12" ht="24" x14ac:dyDescent="0.25">
      <c r="A82" s="44">
        <v>2122</v>
      </c>
      <c r="B82" s="71" t="s">
        <v>89</v>
      </c>
      <c r="C82" s="72">
        <f t="shared" si="5"/>
        <v>0</v>
      </c>
      <c r="D82" s="74"/>
      <c r="E82" s="74"/>
      <c r="F82" s="74"/>
      <c r="G82" s="157"/>
      <c r="H82" s="72">
        <f t="shared" si="6"/>
        <v>0</v>
      </c>
      <c r="I82" s="74"/>
      <c r="J82" s="74"/>
      <c r="K82" s="74"/>
      <c r="L82" s="158"/>
    </row>
    <row r="83" spans="1:12" x14ac:dyDescent="0.25">
      <c r="A83" s="56">
        <v>2200</v>
      </c>
      <c r="B83" s="147" t="s">
        <v>91</v>
      </c>
      <c r="C83" s="57">
        <f t="shared" si="5"/>
        <v>86830</v>
      </c>
      <c r="D83" s="63">
        <f>SUM(D84,D89,D95,D103,D112,D116,D122,D128)</f>
        <v>63102</v>
      </c>
      <c r="E83" s="63">
        <f>SUM(E84,E89,E95,E103,E112,E116,E122,E128)</f>
        <v>0</v>
      </c>
      <c r="F83" s="63">
        <f>SUM(F84,F89,F95,F103,F112,F116,F122,F128)</f>
        <v>23728</v>
      </c>
      <c r="G83" s="166">
        <f>SUM(G84,G89,G95,G103,G112,G116,G122,G128)</f>
        <v>0</v>
      </c>
      <c r="H83" s="57">
        <f t="shared" si="6"/>
        <v>83316</v>
      </c>
      <c r="I83" s="63">
        <f>SUM(I84,I89,I95,I103,I112,I116,I122,I128)</f>
        <v>58174</v>
      </c>
      <c r="J83" s="63">
        <f>SUM(J84,J89,J95,J103,J112,J116,J122,J128)</f>
        <v>0</v>
      </c>
      <c r="K83" s="63">
        <f>SUM(K84,K89,K95,K103,K112,K116,K122,K128)</f>
        <v>25142</v>
      </c>
      <c r="L83" s="172">
        <f>SUM(L84,L89,L95,L103,L112,L116,L122,L128)</f>
        <v>0</v>
      </c>
    </row>
    <row r="84" spans="1:12" ht="24" x14ac:dyDescent="0.25">
      <c r="A84" s="150">
        <v>2210</v>
      </c>
      <c r="B84" s="112" t="s">
        <v>92</v>
      </c>
      <c r="C84" s="117">
        <f t="shared" si="5"/>
        <v>1567</v>
      </c>
      <c r="D84" s="151">
        <f>SUM(D85:D88)</f>
        <v>1567</v>
      </c>
      <c r="E84" s="151">
        <f>SUM(E85:E88)</f>
        <v>0</v>
      </c>
      <c r="F84" s="151">
        <f>SUM(F85:F88)</f>
        <v>0</v>
      </c>
      <c r="G84" s="151">
        <f>SUM(G85:G88)</f>
        <v>0</v>
      </c>
      <c r="H84" s="117">
        <f t="shared" si="6"/>
        <v>1569</v>
      </c>
      <c r="I84" s="151">
        <f>SUM(I85:I88)</f>
        <v>1569</v>
      </c>
      <c r="J84" s="151">
        <f>SUM(J85:J88)</f>
        <v>0</v>
      </c>
      <c r="K84" s="151">
        <f>SUM(K85:K88)</f>
        <v>0</v>
      </c>
      <c r="L84" s="153">
        <f>SUM(L85:L88)</f>
        <v>0</v>
      </c>
    </row>
    <row r="85" spans="1:12" ht="24" x14ac:dyDescent="0.25">
      <c r="A85" s="38">
        <v>2211</v>
      </c>
      <c r="B85" s="65" t="s">
        <v>93</v>
      </c>
      <c r="C85" s="66">
        <f t="shared" si="5"/>
        <v>0</v>
      </c>
      <c r="D85" s="68"/>
      <c r="E85" s="68"/>
      <c r="F85" s="68"/>
      <c r="G85" s="154"/>
      <c r="H85" s="66">
        <f t="shared" si="6"/>
        <v>0</v>
      </c>
      <c r="I85" s="68"/>
      <c r="J85" s="68"/>
      <c r="K85" s="68"/>
      <c r="L85" s="155"/>
    </row>
    <row r="86" spans="1:12" ht="36" x14ac:dyDescent="0.25">
      <c r="A86" s="44">
        <v>2212</v>
      </c>
      <c r="B86" s="71" t="s">
        <v>94</v>
      </c>
      <c r="C86" s="72">
        <f t="shared" si="5"/>
        <v>1271</v>
      </c>
      <c r="D86" s="74">
        <v>1271</v>
      </c>
      <c r="E86" s="74"/>
      <c r="F86" s="74"/>
      <c r="G86" s="157"/>
      <c r="H86" s="72">
        <f t="shared" si="6"/>
        <v>1271</v>
      </c>
      <c r="I86" s="74">
        <v>1271</v>
      </c>
      <c r="J86" s="74"/>
      <c r="K86" s="74"/>
      <c r="L86" s="158"/>
    </row>
    <row r="87" spans="1:12" ht="24" x14ac:dyDescent="0.25">
      <c r="A87" s="44">
        <v>2214</v>
      </c>
      <c r="B87" s="71" t="s">
        <v>95</v>
      </c>
      <c r="C87" s="72">
        <f t="shared" si="5"/>
        <v>260</v>
      </c>
      <c r="D87" s="74">
        <v>260</v>
      </c>
      <c r="E87" s="74"/>
      <c r="F87" s="74"/>
      <c r="G87" s="157"/>
      <c r="H87" s="72">
        <f t="shared" si="6"/>
        <v>260</v>
      </c>
      <c r="I87" s="74">
        <v>260</v>
      </c>
      <c r="J87" s="74"/>
      <c r="K87" s="74"/>
      <c r="L87" s="158"/>
    </row>
    <row r="88" spans="1:12" x14ac:dyDescent="0.25">
      <c r="A88" s="44">
        <v>2219</v>
      </c>
      <c r="B88" s="71" t="s">
        <v>96</v>
      </c>
      <c r="C88" s="72">
        <f t="shared" si="5"/>
        <v>36</v>
      </c>
      <c r="D88" s="74">
        <v>36</v>
      </c>
      <c r="E88" s="74"/>
      <c r="F88" s="74"/>
      <c r="G88" s="157"/>
      <c r="H88" s="72">
        <f t="shared" si="6"/>
        <v>38</v>
      </c>
      <c r="I88" s="74">
        <v>38</v>
      </c>
      <c r="J88" s="74"/>
      <c r="K88" s="74"/>
      <c r="L88" s="158"/>
    </row>
    <row r="89" spans="1:12" ht="24" x14ac:dyDescent="0.25">
      <c r="A89" s="159">
        <v>2220</v>
      </c>
      <c r="B89" s="71" t="s">
        <v>97</v>
      </c>
      <c r="C89" s="72">
        <f t="shared" si="5"/>
        <v>69761</v>
      </c>
      <c r="D89" s="160">
        <f>SUM(D90:D94)</f>
        <v>46033</v>
      </c>
      <c r="E89" s="160">
        <f>SUM(E90:E94)</f>
        <v>0</v>
      </c>
      <c r="F89" s="160">
        <f>SUM(F90:F94)</f>
        <v>23728</v>
      </c>
      <c r="G89" s="161">
        <f>SUM(G90:G94)</f>
        <v>0</v>
      </c>
      <c r="H89" s="72">
        <f t="shared" si="6"/>
        <v>66403</v>
      </c>
      <c r="I89" s="160">
        <f>SUM(I90:I94)</f>
        <v>41721</v>
      </c>
      <c r="J89" s="160">
        <f>SUM(J90:J94)</f>
        <v>0</v>
      </c>
      <c r="K89" s="160">
        <f>SUM(K90:K94)</f>
        <v>24682</v>
      </c>
      <c r="L89" s="162">
        <f>SUM(L90:L94)</f>
        <v>0</v>
      </c>
    </row>
    <row r="90" spans="1:12" ht="24" x14ac:dyDescent="0.25">
      <c r="A90" s="44">
        <v>2221</v>
      </c>
      <c r="B90" s="71" t="s">
        <v>98</v>
      </c>
      <c r="C90" s="72">
        <f t="shared" si="5"/>
        <v>40025</v>
      </c>
      <c r="D90" s="74">
        <v>32336</v>
      </c>
      <c r="E90" s="74"/>
      <c r="F90" s="74">
        <v>7689</v>
      </c>
      <c r="G90" s="157"/>
      <c r="H90" s="72">
        <f t="shared" si="6"/>
        <v>37795</v>
      </c>
      <c r="I90" s="74">
        <v>29152</v>
      </c>
      <c r="J90" s="74"/>
      <c r="K90" s="74">
        <v>8643</v>
      </c>
      <c r="L90" s="158"/>
    </row>
    <row r="91" spans="1:12" x14ac:dyDescent="0.25">
      <c r="A91" s="44">
        <v>2222</v>
      </c>
      <c r="B91" s="71" t="s">
        <v>99</v>
      </c>
      <c r="C91" s="72">
        <f t="shared" si="5"/>
        <v>7217</v>
      </c>
      <c r="D91" s="74">
        <v>2489</v>
      </c>
      <c r="E91" s="74"/>
      <c r="F91" s="74">
        <v>4728</v>
      </c>
      <c r="G91" s="157"/>
      <c r="H91" s="72">
        <f t="shared" si="6"/>
        <v>6897</v>
      </c>
      <c r="I91" s="74">
        <v>2169</v>
      </c>
      <c r="J91" s="74"/>
      <c r="K91" s="74">
        <v>4728</v>
      </c>
      <c r="L91" s="158"/>
    </row>
    <row r="92" spans="1:12" x14ac:dyDescent="0.25">
      <c r="A92" s="44">
        <v>2223</v>
      </c>
      <c r="B92" s="71" t="s">
        <v>100</v>
      </c>
      <c r="C92" s="72">
        <f t="shared" si="5"/>
        <v>21857</v>
      </c>
      <c r="D92" s="74">
        <v>10546</v>
      </c>
      <c r="E92" s="74"/>
      <c r="F92" s="74">
        <v>11311</v>
      </c>
      <c r="G92" s="157"/>
      <c r="H92" s="72">
        <f t="shared" si="6"/>
        <v>20916</v>
      </c>
      <c r="I92" s="74">
        <v>9605</v>
      </c>
      <c r="J92" s="74"/>
      <c r="K92" s="74">
        <v>11311</v>
      </c>
      <c r="L92" s="158"/>
    </row>
    <row r="93" spans="1:12" ht="48" x14ac:dyDescent="0.25">
      <c r="A93" s="44">
        <v>2224</v>
      </c>
      <c r="B93" s="71" t="s">
        <v>101</v>
      </c>
      <c r="C93" s="72">
        <f t="shared" si="5"/>
        <v>662</v>
      </c>
      <c r="D93" s="74">
        <v>662</v>
      </c>
      <c r="E93" s="74"/>
      <c r="F93" s="74"/>
      <c r="G93" s="157"/>
      <c r="H93" s="72">
        <f t="shared" si="6"/>
        <v>795</v>
      </c>
      <c r="I93" s="74">
        <v>795</v>
      </c>
      <c r="J93" s="74"/>
      <c r="K93" s="74"/>
      <c r="L93" s="158"/>
    </row>
    <row r="94" spans="1:12" ht="24" x14ac:dyDescent="0.25">
      <c r="A94" s="44">
        <v>2229</v>
      </c>
      <c r="B94" s="71" t="s">
        <v>102</v>
      </c>
      <c r="C94" s="72">
        <f t="shared" si="5"/>
        <v>0</v>
      </c>
      <c r="D94" s="74"/>
      <c r="E94" s="74"/>
      <c r="F94" s="74"/>
      <c r="G94" s="157"/>
      <c r="H94" s="72">
        <f t="shared" si="6"/>
        <v>0</v>
      </c>
      <c r="I94" s="74"/>
      <c r="J94" s="74"/>
      <c r="K94" s="74"/>
      <c r="L94" s="158"/>
    </row>
    <row r="95" spans="1:12" ht="36" x14ac:dyDescent="0.25">
      <c r="A95" s="159">
        <v>2230</v>
      </c>
      <c r="B95" s="71" t="s">
        <v>103</v>
      </c>
      <c r="C95" s="72">
        <f t="shared" si="5"/>
        <v>1437</v>
      </c>
      <c r="D95" s="160">
        <f>SUM(D96:D102)</f>
        <v>1437</v>
      </c>
      <c r="E95" s="160">
        <f>SUM(E96:E102)</f>
        <v>0</v>
      </c>
      <c r="F95" s="160">
        <f>SUM(F96:F102)</f>
        <v>0</v>
      </c>
      <c r="G95" s="161">
        <f>SUM(G96:G102)</f>
        <v>0</v>
      </c>
      <c r="H95" s="72">
        <f t="shared" si="6"/>
        <v>1437</v>
      </c>
      <c r="I95" s="160">
        <f>SUM(I96:I102)</f>
        <v>1437</v>
      </c>
      <c r="J95" s="160">
        <f>SUM(J96:J102)</f>
        <v>0</v>
      </c>
      <c r="K95" s="160">
        <f>SUM(K96:K102)</f>
        <v>0</v>
      </c>
      <c r="L95" s="162">
        <f>SUM(L96:L102)</f>
        <v>0</v>
      </c>
    </row>
    <row r="96" spans="1:12" ht="24" x14ac:dyDescent="0.25">
      <c r="A96" s="44">
        <v>2231</v>
      </c>
      <c r="B96" s="71" t="s">
        <v>104</v>
      </c>
      <c r="C96" s="72">
        <f t="shared" si="5"/>
        <v>0</v>
      </c>
      <c r="D96" s="74"/>
      <c r="E96" s="74"/>
      <c r="F96" s="74"/>
      <c r="G96" s="157"/>
      <c r="H96" s="72">
        <f t="shared" si="6"/>
        <v>0</v>
      </c>
      <c r="I96" s="74"/>
      <c r="J96" s="74"/>
      <c r="K96" s="74"/>
      <c r="L96" s="158"/>
    </row>
    <row r="97" spans="1:12" ht="24.75" customHeight="1" x14ac:dyDescent="0.25">
      <c r="A97" s="44">
        <v>2232</v>
      </c>
      <c r="B97" s="71" t="s">
        <v>105</v>
      </c>
      <c r="C97" s="72">
        <f t="shared" si="5"/>
        <v>0</v>
      </c>
      <c r="D97" s="74"/>
      <c r="E97" s="74"/>
      <c r="F97" s="74"/>
      <c r="G97" s="157"/>
      <c r="H97" s="72">
        <f t="shared" si="6"/>
        <v>0</v>
      </c>
      <c r="I97" s="74"/>
      <c r="J97" s="74"/>
      <c r="K97" s="74"/>
      <c r="L97" s="158"/>
    </row>
    <row r="98" spans="1:12" ht="24" x14ac:dyDescent="0.25">
      <c r="A98" s="38">
        <v>2233</v>
      </c>
      <c r="B98" s="65" t="s">
        <v>106</v>
      </c>
      <c r="C98" s="66">
        <f t="shared" si="5"/>
        <v>0</v>
      </c>
      <c r="D98" s="68"/>
      <c r="E98" s="68"/>
      <c r="F98" s="68"/>
      <c r="G98" s="154"/>
      <c r="H98" s="66">
        <f t="shared" si="6"/>
        <v>0</v>
      </c>
      <c r="I98" s="68"/>
      <c r="J98" s="68"/>
      <c r="K98" s="68"/>
      <c r="L98" s="155"/>
    </row>
    <row r="99" spans="1:12" ht="36" x14ac:dyDescent="0.25">
      <c r="A99" s="44">
        <v>2234</v>
      </c>
      <c r="B99" s="71" t="s">
        <v>107</v>
      </c>
      <c r="C99" s="72">
        <f t="shared" si="5"/>
        <v>0</v>
      </c>
      <c r="D99" s="74"/>
      <c r="E99" s="74"/>
      <c r="F99" s="74"/>
      <c r="G99" s="157"/>
      <c r="H99" s="72">
        <f t="shared" si="6"/>
        <v>0</v>
      </c>
      <c r="I99" s="74"/>
      <c r="J99" s="74"/>
      <c r="K99" s="74"/>
      <c r="L99" s="158"/>
    </row>
    <row r="100" spans="1:12" ht="24" x14ac:dyDescent="0.25">
      <c r="A100" s="44">
        <v>2235</v>
      </c>
      <c r="B100" s="71" t="s">
        <v>108</v>
      </c>
      <c r="C100" s="72">
        <f t="shared" si="5"/>
        <v>0</v>
      </c>
      <c r="D100" s="74"/>
      <c r="E100" s="74"/>
      <c r="F100" s="74"/>
      <c r="G100" s="157"/>
      <c r="H100" s="72">
        <f t="shared" si="6"/>
        <v>0</v>
      </c>
      <c r="I100" s="74"/>
      <c r="J100" s="74"/>
      <c r="K100" s="74"/>
      <c r="L100" s="158"/>
    </row>
    <row r="101" spans="1:12" x14ac:dyDescent="0.25">
      <c r="A101" s="44">
        <v>2236</v>
      </c>
      <c r="B101" s="71" t="s">
        <v>109</v>
      </c>
      <c r="C101" s="72">
        <f t="shared" si="5"/>
        <v>0</v>
      </c>
      <c r="D101" s="74"/>
      <c r="E101" s="74"/>
      <c r="F101" s="74"/>
      <c r="G101" s="157"/>
      <c r="H101" s="72">
        <f t="shared" si="6"/>
        <v>0</v>
      </c>
      <c r="I101" s="74"/>
      <c r="J101" s="74"/>
      <c r="K101" s="74"/>
      <c r="L101" s="158"/>
    </row>
    <row r="102" spans="1:12" ht="24" x14ac:dyDescent="0.25">
      <c r="A102" s="44">
        <v>2239</v>
      </c>
      <c r="B102" s="71" t="s">
        <v>110</v>
      </c>
      <c r="C102" s="72">
        <f t="shared" si="5"/>
        <v>1437</v>
      </c>
      <c r="D102" s="74">
        <v>1437</v>
      </c>
      <c r="E102" s="74"/>
      <c r="F102" s="74"/>
      <c r="G102" s="157"/>
      <c r="H102" s="72">
        <f t="shared" si="6"/>
        <v>1437</v>
      </c>
      <c r="I102" s="74">
        <v>1437</v>
      </c>
      <c r="J102" s="74"/>
      <c r="K102" s="74"/>
      <c r="L102" s="158"/>
    </row>
    <row r="103" spans="1:12" ht="36" x14ac:dyDescent="0.25">
      <c r="A103" s="159">
        <v>2240</v>
      </c>
      <c r="B103" s="71" t="s">
        <v>111</v>
      </c>
      <c r="C103" s="72">
        <f t="shared" si="5"/>
        <v>9076</v>
      </c>
      <c r="D103" s="160">
        <f>SUM(D104:D111)</f>
        <v>9076</v>
      </c>
      <c r="E103" s="160">
        <f>SUM(E104:E111)</f>
        <v>0</v>
      </c>
      <c r="F103" s="160">
        <f>SUM(F104:F111)</f>
        <v>0</v>
      </c>
      <c r="G103" s="161">
        <f>SUM(G104:G111)</f>
        <v>0</v>
      </c>
      <c r="H103" s="72">
        <f t="shared" si="6"/>
        <v>8422</v>
      </c>
      <c r="I103" s="160">
        <f>SUM(I104:I111)</f>
        <v>8422</v>
      </c>
      <c r="J103" s="160">
        <f>SUM(J104:J111)</f>
        <v>0</v>
      </c>
      <c r="K103" s="160">
        <f>SUM(K104:K111)</f>
        <v>0</v>
      </c>
      <c r="L103" s="162">
        <f>SUM(L104:L111)</f>
        <v>0</v>
      </c>
    </row>
    <row r="104" spans="1:12" x14ac:dyDescent="0.25">
      <c r="A104" s="44">
        <v>2241</v>
      </c>
      <c r="B104" s="71" t="s">
        <v>112</v>
      </c>
      <c r="C104" s="72">
        <f t="shared" si="5"/>
        <v>0</v>
      </c>
      <c r="D104" s="74"/>
      <c r="E104" s="74"/>
      <c r="F104" s="74"/>
      <c r="G104" s="157"/>
      <c r="H104" s="72">
        <f t="shared" si="6"/>
        <v>0</v>
      </c>
      <c r="I104" s="74"/>
      <c r="J104" s="74"/>
      <c r="K104" s="74"/>
      <c r="L104" s="158"/>
    </row>
    <row r="105" spans="1:12" ht="24" x14ac:dyDescent="0.25">
      <c r="A105" s="44">
        <v>2242</v>
      </c>
      <c r="B105" s="71" t="s">
        <v>113</v>
      </c>
      <c r="C105" s="72">
        <f t="shared" si="5"/>
        <v>0</v>
      </c>
      <c r="D105" s="74"/>
      <c r="E105" s="74"/>
      <c r="F105" s="74"/>
      <c r="G105" s="157"/>
      <c r="H105" s="72">
        <f t="shared" si="6"/>
        <v>0</v>
      </c>
      <c r="I105" s="74"/>
      <c r="J105" s="74"/>
      <c r="K105" s="74"/>
      <c r="L105" s="158"/>
    </row>
    <row r="106" spans="1:12" ht="24" x14ac:dyDescent="0.25">
      <c r="A106" s="44">
        <v>2243</v>
      </c>
      <c r="B106" s="71" t="s">
        <v>114</v>
      </c>
      <c r="C106" s="72">
        <f t="shared" si="5"/>
        <v>963</v>
      </c>
      <c r="D106" s="74">
        <v>963</v>
      </c>
      <c r="E106" s="74"/>
      <c r="F106" s="74"/>
      <c r="G106" s="157"/>
      <c r="H106" s="72">
        <f t="shared" si="6"/>
        <v>963</v>
      </c>
      <c r="I106" s="74">
        <v>963</v>
      </c>
      <c r="J106" s="74"/>
      <c r="K106" s="74"/>
      <c r="L106" s="158"/>
    </row>
    <row r="107" spans="1:12" x14ac:dyDescent="0.25">
      <c r="A107" s="44">
        <v>2244</v>
      </c>
      <c r="B107" s="71" t="s">
        <v>115</v>
      </c>
      <c r="C107" s="72">
        <f t="shared" si="5"/>
        <v>7629</v>
      </c>
      <c r="D107" s="74">
        <v>7629</v>
      </c>
      <c r="E107" s="74"/>
      <c r="F107" s="74"/>
      <c r="G107" s="157"/>
      <c r="H107" s="72">
        <f t="shared" si="6"/>
        <v>6975</v>
      </c>
      <c r="I107" s="74">
        <v>6975</v>
      </c>
      <c r="J107" s="74"/>
      <c r="K107" s="74"/>
      <c r="L107" s="158"/>
    </row>
    <row r="108" spans="1:12" ht="24" x14ac:dyDescent="0.25">
      <c r="A108" s="44">
        <v>2246</v>
      </c>
      <c r="B108" s="71" t="s">
        <v>116</v>
      </c>
      <c r="C108" s="72">
        <f t="shared" si="5"/>
        <v>0</v>
      </c>
      <c r="D108" s="74"/>
      <c r="E108" s="74"/>
      <c r="F108" s="74"/>
      <c r="G108" s="157"/>
      <c r="H108" s="72">
        <f t="shared" si="6"/>
        <v>0</v>
      </c>
      <c r="I108" s="74"/>
      <c r="J108" s="74"/>
      <c r="K108" s="74"/>
      <c r="L108" s="158"/>
    </row>
    <row r="109" spans="1:12" x14ac:dyDescent="0.25">
      <c r="A109" s="44">
        <v>2247</v>
      </c>
      <c r="B109" s="71" t="s">
        <v>117</v>
      </c>
      <c r="C109" s="72">
        <f t="shared" si="5"/>
        <v>0</v>
      </c>
      <c r="D109" s="74"/>
      <c r="E109" s="74"/>
      <c r="F109" s="74"/>
      <c r="G109" s="157"/>
      <c r="H109" s="72">
        <f t="shared" si="6"/>
        <v>0</v>
      </c>
      <c r="I109" s="74"/>
      <c r="J109" s="74"/>
      <c r="K109" s="74"/>
      <c r="L109" s="158"/>
    </row>
    <row r="110" spans="1:12" ht="24" x14ac:dyDescent="0.25">
      <c r="A110" s="44">
        <v>2248</v>
      </c>
      <c r="B110" s="71" t="s">
        <v>118</v>
      </c>
      <c r="C110" s="72">
        <f t="shared" si="5"/>
        <v>0</v>
      </c>
      <c r="D110" s="74"/>
      <c r="E110" s="74"/>
      <c r="F110" s="74"/>
      <c r="G110" s="157"/>
      <c r="H110" s="72">
        <f t="shared" si="6"/>
        <v>0</v>
      </c>
      <c r="I110" s="74"/>
      <c r="J110" s="74"/>
      <c r="K110" s="74"/>
      <c r="L110" s="158"/>
    </row>
    <row r="111" spans="1:12" ht="24" x14ac:dyDescent="0.25">
      <c r="A111" s="44">
        <v>2249</v>
      </c>
      <c r="B111" s="71" t="s">
        <v>119</v>
      </c>
      <c r="C111" s="72">
        <f t="shared" si="5"/>
        <v>484</v>
      </c>
      <c r="D111" s="74">
        <v>484</v>
      </c>
      <c r="E111" s="74"/>
      <c r="F111" s="74"/>
      <c r="G111" s="157"/>
      <c r="H111" s="72">
        <f t="shared" si="6"/>
        <v>484</v>
      </c>
      <c r="I111" s="74">
        <v>484</v>
      </c>
      <c r="J111" s="74"/>
      <c r="K111" s="74"/>
      <c r="L111" s="158"/>
    </row>
    <row r="112" spans="1:12" x14ac:dyDescent="0.25">
      <c r="A112" s="159">
        <v>2250</v>
      </c>
      <c r="B112" s="71" t="s">
        <v>120</v>
      </c>
      <c r="C112" s="72">
        <f t="shared" si="5"/>
        <v>499</v>
      </c>
      <c r="D112" s="160">
        <f>SUM(D113:D115)</f>
        <v>499</v>
      </c>
      <c r="E112" s="160">
        <f>SUM(E113:E115)</f>
        <v>0</v>
      </c>
      <c r="F112" s="160">
        <f>SUM(F113:F115)</f>
        <v>0</v>
      </c>
      <c r="G112" s="173">
        <f>SUM(G113:G115)</f>
        <v>0</v>
      </c>
      <c r="H112" s="72">
        <f t="shared" si="6"/>
        <v>499</v>
      </c>
      <c r="I112" s="160">
        <f>SUM(I113:I115)</f>
        <v>499</v>
      </c>
      <c r="J112" s="160">
        <f>SUM(J113:J115)</f>
        <v>0</v>
      </c>
      <c r="K112" s="160">
        <f>SUM(K113:K115)</f>
        <v>0</v>
      </c>
      <c r="L112" s="162">
        <f>SUM(L113:L115)</f>
        <v>0</v>
      </c>
    </row>
    <row r="113" spans="1:12" x14ac:dyDescent="0.25">
      <c r="A113" s="44">
        <v>2251</v>
      </c>
      <c r="B113" s="71" t="s">
        <v>121</v>
      </c>
      <c r="C113" s="72">
        <f t="shared" si="5"/>
        <v>85</v>
      </c>
      <c r="D113" s="74">
        <v>85</v>
      </c>
      <c r="E113" s="74"/>
      <c r="F113" s="74"/>
      <c r="G113" s="157"/>
      <c r="H113" s="72">
        <f t="shared" si="6"/>
        <v>85</v>
      </c>
      <c r="I113" s="74">
        <v>85</v>
      </c>
      <c r="J113" s="74"/>
      <c r="K113" s="74"/>
      <c r="L113" s="158"/>
    </row>
    <row r="114" spans="1:12" ht="24" x14ac:dyDescent="0.25">
      <c r="A114" s="44">
        <v>2252</v>
      </c>
      <c r="B114" s="71" t="s">
        <v>122</v>
      </c>
      <c r="C114" s="72">
        <f>SUM(D114:G114)</f>
        <v>0</v>
      </c>
      <c r="D114" s="74"/>
      <c r="E114" s="74"/>
      <c r="F114" s="74"/>
      <c r="G114" s="157"/>
      <c r="H114" s="72">
        <f>SUM(I114:L114)</f>
        <v>0</v>
      </c>
      <c r="I114" s="74"/>
      <c r="J114" s="74"/>
      <c r="K114" s="74"/>
      <c r="L114" s="158"/>
    </row>
    <row r="115" spans="1:12" ht="24" x14ac:dyDescent="0.25">
      <c r="A115" s="44">
        <v>2259</v>
      </c>
      <c r="B115" s="71" t="s">
        <v>123</v>
      </c>
      <c r="C115" s="72">
        <f>SUM(D115:G115)</f>
        <v>414</v>
      </c>
      <c r="D115" s="74">
        <v>414</v>
      </c>
      <c r="E115" s="74"/>
      <c r="F115" s="74"/>
      <c r="G115" s="157"/>
      <c r="H115" s="72">
        <f>SUM(I115:L115)</f>
        <v>414</v>
      </c>
      <c r="I115" s="74">
        <v>414</v>
      </c>
      <c r="J115" s="74"/>
      <c r="K115" s="74"/>
      <c r="L115" s="158"/>
    </row>
    <row r="116" spans="1:12" x14ac:dyDescent="0.25">
      <c r="A116" s="159">
        <v>2260</v>
      </c>
      <c r="B116" s="71" t="s">
        <v>124</v>
      </c>
      <c r="C116" s="72">
        <f t="shared" ref="C116:C187" si="7">SUM(D116:G116)</f>
        <v>4372</v>
      </c>
      <c r="D116" s="160">
        <f>SUM(D117:D121)</f>
        <v>4372</v>
      </c>
      <c r="E116" s="160">
        <f>SUM(E117:E121)</f>
        <v>0</v>
      </c>
      <c r="F116" s="160">
        <f>SUM(F117:F121)</f>
        <v>0</v>
      </c>
      <c r="G116" s="161">
        <f>SUM(G117:G121)</f>
        <v>0</v>
      </c>
      <c r="H116" s="72">
        <f t="shared" ref="H116:H188" si="8">SUM(I116:L116)</f>
        <v>4868</v>
      </c>
      <c r="I116" s="160">
        <f>SUM(I117:I121)</f>
        <v>4408</v>
      </c>
      <c r="J116" s="160">
        <f>SUM(J117:J121)</f>
        <v>0</v>
      </c>
      <c r="K116" s="160">
        <f>SUM(K117:K121)</f>
        <v>460</v>
      </c>
      <c r="L116" s="162">
        <f>SUM(L117:L121)</f>
        <v>0</v>
      </c>
    </row>
    <row r="117" spans="1:12" x14ac:dyDescent="0.25">
      <c r="A117" s="44">
        <v>2261</v>
      </c>
      <c r="B117" s="71" t="s">
        <v>125</v>
      </c>
      <c r="C117" s="72">
        <f t="shared" si="7"/>
        <v>2160</v>
      </c>
      <c r="D117" s="74">
        <v>2160</v>
      </c>
      <c r="E117" s="74"/>
      <c r="F117" s="74"/>
      <c r="G117" s="157"/>
      <c r="H117" s="72">
        <f t="shared" si="8"/>
        <v>4356</v>
      </c>
      <c r="I117" s="74">
        <v>4356</v>
      </c>
      <c r="J117" s="74"/>
      <c r="K117" s="74"/>
      <c r="L117" s="158"/>
    </row>
    <row r="118" spans="1:12" x14ac:dyDescent="0.25">
      <c r="A118" s="44">
        <v>2262</v>
      </c>
      <c r="B118" s="71" t="s">
        <v>126</v>
      </c>
      <c r="C118" s="72">
        <f t="shared" si="7"/>
        <v>2160</v>
      </c>
      <c r="D118" s="74">
        <v>2160</v>
      </c>
      <c r="E118" s="74"/>
      <c r="F118" s="74"/>
      <c r="G118" s="157"/>
      <c r="H118" s="72">
        <f t="shared" si="8"/>
        <v>460</v>
      </c>
      <c r="I118" s="74"/>
      <c r="J118" s="74"/>
      <c r="K118" s="74">
        <v>460</v>
      </c>
      <c r="L118" s="158"/>
    </row>
    <row r="119" spans="1:12" x14ac:dyDescent="0.25">
      <c r="A119" s="44">
        <v>2263</v>
      </c>
      <c r="B119" s="71" t="s">
        <v>127</v>
      </c>
      <c r="C119" s="72">
        <f t="shared" si="7"/>
        <v>0</v>
      </c>
      <c r="D119" s="74"/>
      <c r="E119" s="74"/>
      <c r="F119" s="74"/>
      <c r="G119" s="157"/>
      <c r="H119" s="72">
        <f t="shared" si="8"/>
        <v>0</v>
      </c>
      <c r="I119" s="74"/>
      <c r="J119" s="74"/>
      <c r="K119" s="74"/>
      <c r="L119" s="158"/>
    </row>
    <row r="120" spans="1:12" ht="24" x14ac:dyDescent="0.25">
      <c r="A120" s="44">
        <v>2264</v>
      </c>
      <c r="B120" s="71" t="s">
        <v>128</v>
      </c>
      <c r="C120" s="72">
        <f t="shared" si="7"/>
        <v>0</v>
      </c>
      <c r="D120" s="74"/>
      <c r="E120" s="74"/>
      <c r="F120" s="74"/>
      <c r="G120" s="157"/>
      <c r="H120" s="72">
        <f t="shared" si="8"/>
        <v>0</v>
      </c>
      <c r="I120" s="74"/>
      <c r="J120" s="74"/>
      <c r="K120" s="74"/>
      <c r="L120" s="158"/>
    </row>
    <row r="121" spans="1:12" x14ac:dyDescent="0.25">
      <c r="A121" s="44">
        <v>2269</v>
      </c>
      <c r="B121" s="71" t="s">
        <v>129</v>
      </c>
      <c r="C121" s="72">
        <f t="shared" si="7"/>
        <v>52</v>
      </c>
      <c r="D121" s="74">
        <v>52</v>
      </c>
      <c r="E121" s="74"/>
      <c r="F121" s="74"/>
      <c r="G121" s="157"/>
      <c r="H121" s="72">
        <f t="shared" si="8"/>
        <v>52</v>
      </c>
      <c r="I121" s="74">
        <v>52</v>
      </c>
      <c r="J121" s="74"/>
      <c r="K121" s="74"/>
      <c r="L121" s="158"/>
    </row>
    <row r="122" spans="1:12" x14ac:dyDescent="0.25">
      <c r="A122" s="159">
        <v>2270</v>
      </c>
      <c r="B122" s="71" t="s">
        <v>130</v>
      </c>
      <c r="C122" s="72">
        <f t="shared" si="7"/>
        <v>118</v>
      </c>
      <c r="D122" s="160">
        <f>SUM(D123:D127)</f>
        <v>118</v>
      </c>
      <c r="E122" s="160">
        <f>SUM(E123:E127)</f>
        <v>0</v>
      </c>
      <c r="F122" s="160">
        <f>SUM(F123:F127)</f>
        <v>0</v>
      </c>
      <c r="G122" s="161">
        <f>SUM(G123:G127)</f>
        <v>0</v>
      </c>
      <c r="H122" s="72">
        <f t="shared" si="8"/>
        <v>118</v>
      </c>
      <c r="I122" s="160">
        <f>SUM(I123:I127)</f>
        <v>118</v>
      </c>
      <c r="J122" s="160">
        <f>SUM(J123:J127)</f>
        <v>0</v>
      </c>
      <c r="K122" s="160">
        <f>SUM(K123:K127)</f>
        <v>0</v>
      </c>
      <c r="L122" s="162">
        <f>SUM(L123:L127)</f>
        <v>0</v>
      </c>
    </row>
    <row r="123" spans="1:12" x14ac:dyDescent="0.25">
      <c r="A123" s="44">
        <v>2272</v>
      </c>
      <c r="B123" s="174" t="s">
        <v>131</v>
      </c>
      <c r="C123" s="72">
        <f t="shared" si="7"/>
        <v>0</v>
      </c>
      <c r="D123" s="74"/>
      <c r="E123" s="74"/>
      <c r="F123" s="74"/>
      <c r="G123" s="157"/>
      <c r="H123" s="72">
        <f t="shared" si="8"/>
        <v>0</v>
      </c>
      <c r="I123" s="74"/>
      <c r="J123" s="74"/>
      <c r="K123" s="74"/>
      <c r="L123" s="158"/>
    </row>
    <row r="124" spans="1:12" ht="24" x14ac:dyDescent="0.25">
      <c r="A124" s="44">
        <v>2274</v>
      </c>
      <c r="B124" s="175" t="s">
        <v>132</v>
      </c>
      <c r="C124" s="72">
        <f t="shared" si="7"/>
        <v>0</v>
      </c>
      <c r="D124" s="74"/>
      <c r="E124" s="74"/>
      <c r="F124" s="74"/>
      <c r="G124" s="157"/>
      <c r="H124" s="72">
        <f t="shared" si="8"/>
        <v>0</v>
      </c>
      <c r="I124" s="74"/>
      <c r="J124" s="74"/>
      <c r="K124" s="74"/>
      <c r="L124" s="158"/>
    </row>
    <row r="125" spans="1:12" ht="24" x14ac:dyDescent="0.25">
      <c r="A125" s="44">
        <v>2275</v>
      </c>
      <c r="B125" s="71" t="s">
        <v>133</v>
      </c>
      <c r="C125" s="72">
        <f t="shared" si="7"/>
        <v>0</v>
      </c>
      <c r="D125" s="74"/>
      <c r="E125" s="74"/>
      <c r="F125" s="74"/>
      <c r="G125" s="157"/>
      <c r="H125" s="72">
        <f t="shared" si="8"/>
        <v>0</v>
      </c>
      <c r="I125" s="74"/>
      <c r="J125" s="74"/>
      <c r="K125" s="74"/>
      <c r="L125" s="158"/>
    </row>
    <row r="126" spans="1:12" ht="36" x14ac:dyDescent="0.25">
      <c r="A126" s="44">
        <v>2276</v>
      </c>
      <c r="B126" s="71" t="s">
        <v>134</v>
      </c>
      <c r="C126" s="72">
        <f t="shared" si="7"/>
        <v>0</v>
      </c>
      <c r="D126" s="74"/>
      <c r="E126" s="74"/>
      <c r="F126" s="74"/>
      <c r="G126" s="157"/>
      <c r="H126" s="72">
        <f t="shared" si="8"/>
        <v>0</v>
      </c>
      <c r="I126" s="74"/>
      <c r="J126" s="74"/>
      <c r="K126" s="74"/>
      <c r="L126" s="158"/>
    </row>
    <row r="127" spans="1:12" ht="24" x14ac:dyDescent="0.25">
      <c r="A127" s="44">
        <v>2279</v>
      </c>
      <c r="B127" s="71" t="s">
        <v>135</v>
      </c>
      <c r="C127" s="72">
        <f t="shared" si="7"/>
        <v>118</v>
      </c>
      <c r="D127" s="74">
        <v>118</v>
      </c>
      <c r="E127" s="74"/>
      <c r="F127" s="74"/>
      <c r="G127" s="157"/>
      <c r="H127" s="72">
        <f t="shared" si="8"/>
        <v>118</v>
      </c>
      <c r="I127" s="74">
        <v>118</v>
      </c>
      <c r="J127" s="74"/>
      <c r="K127" s="74"/>
      <c r="L127" s="158"/>
    </row>
    <row r="128" spans="1:12" ht="24" x14ac:dyDescent="0.25">
      <c r="A128" s="168">
        <v>2280</v>
      </c>
      <c r="B128" s="65" t="s">
        <v>136</v>
      </c>
      <c r="C128" s="66">
        <f t="shared" ref="C128:L128" si="9">SUM(C129)</f>
        <v>0</v>
      </c>
      <c r="D128" s="169">
        <f t="shared" si="9"/>
        <v>0</v>
      </c>
      <c r="E128" s="169">
        <f t="shared" si="9"/>
        <v>0</v>
      </c>
      <c r="F128" s="169">
        <f t="shared" si="9"/>
        <v>0</v>
      </c>
      <c r="G128" s="169">
        <f t="shared" si="9"/>
        <v>0</v>
      </c>
      <c r="H128" s="66">
        <f t="shared" si="9"/>
        <v>0</v>
      </c>
      <c r="I128" s="169">
        <f t="shared" si="9"/>
        <v>0</v>
      </c>
      <c r="J128" s="169">
        <f t="shared" si="9"/>
        <v>0</v>
      </c>
      <c r="K128" s="169">
        <f t="shared" si="9"/>
        <v>0</v>
      </c>
      <c r="L128" s="176">
        <f t="shared" si="9"/>
        <v>0</v>
      </c>
    </row>
    <row r="129" spans="1:12" ht="24" x14ac:dyDescent="0.25">
      <c r="A129" s="44">
        <v>2283</v>
      </c>
      <c r="B129" s="71" t="s">
        <v>137</v>
      </c>
      <c r="C129" s="72">
        <f>SUM(D129:G129)</f>
        <v>0</v>
      </c>
      <c r="D129" s="74"/>
      <c r="E129" s="74"/>
      <c r="F129" s="74"/>
      <c r="G129" s="157"/>
      <c r="H129" s="72">
        <f>SUM(I129:L129)</f>
        <v>0</v>
      </c>
      <c r="I129" s="74"/>
      <c r="J129" s="74"/>
      <c r="K129" s="74"/>
      <c r="L129" s="158"/>
    </row>
    <row r="130" spans="1:12" ht="38.25" customHeight="1" x14ac:dyDescent="0.25">
      <c r="A130" s="56">
        <v>2300</v>
      </c>
      <c r="B130" s="147" t="s">
        <v>138</v>
      </c>
      <c r="C130" s="57">
        <f t="shared" si="7"/>
        <v>35312</v>
      </c>
      <c r="D130" s="63">
        <f>SUM(D131,D136,D140,D141,D144,D151,D159,D160,D163)</f>
        <v>32024</v>
      </c>
      <c r="E130" s="63">
        <f>SUM(E131,E136,E140,E141,E144,E151,E159,E160,E163)</f>
        <v>0</v>
      </c>
      <c r="F130" s="63">
        <f>SUM(F131,F136,F140,F141,F144,F151,F159,F160,F163)</f>
        <v>3288</v>
      </c>
      <c r="G130" s="166">
        <f>SUM(G131,G136,G140,G141,G144,G151,G159,G160,G163)</f>
        <v>0</v>
      </c>
      <c r="H130" s="57">
        <f t="shared" si="8"/>
        <v>30872</v>
      </c>
      <c r="I130" s="63">
        <f>SUM(I131,I136,I140,I141,I144,I151,I159,I160,I163)</f>
        <v>30144</v>
      </c>
      <c r="J130" s="63">
        <f>SUM(J131,J136,J140,J141,J144,J151,J159,J160,J163)</f>
        <v>0</v>
      </c>
      <c r="K130" s="63">
        <f>SUM(K131,K136,K140,K141,K144,K151,K159,K160,K163)</f>
        <v>728</v>
      </c>
      <c r="L130" s="167">
        <f>SUM(L131,L136,L140,L141,L144,L151,L159,L160,L163)</f>
        <v>0</v>
      </c>
    </row>
    <row r="131" spans="1:12" ht="24" x14ac:dyDescent="0.25">
      <c r="A131" s="168">
        <v>2310</v>
      </c>
      <c r="B131" s="65" t="s">
        <v>139</v>
      </c>
      <c r="C131" s="66">
        <f t="shared" si="7"/>
        <v>14043</v>
      </c>
      <c r="D131" s="169">
        <f>SUM(D132:D135)</f>
        <v>14043</v>
      </c>
      <c r="E131" s="169">
        <f t="shared" ref="E131:L131" si="10">SUM(E132:E135)</f>
        <v>0</v>
      </c>
      <c r="F131" s="169">
        <f t="shared" si="10"/>
        <v>0</v>
      </c>
      <c r="G131" s="170">
        <f t="shared" si="10"/>
        <v>0</v>
      </c>
      <c r="H131" s="66">
        <f t="shared" si="8"/>
        <v>12246</v>
      </c>
      <c r="I131" s="169">
        <f t="shared" si="10"/>
        <v>12246</v>
      </c>
      <c r="J131" s="169">
        <f t="shared" si="10"/>
        <v>0</v>
      </c>
      <c r="K131" s="169">
        <f t="shared" si="10"/>
        <v>0</v>
      </c>
      <c r="L131" s="171">
        <f t="shared" si="10"/>
        <v>0</v>
      </c>
    </row>
    <row r="132" spans="1:12" x14ac:dyDescent="0.25">
      <c r="A132" s="44">
        <v>2311</v>
      </c>
      <c r="B132" s="71" t="s">
        <v>140</v>
      </c>
      <c r="C132" s="72">
        <f t="shared" si="7"/>
        <v>1922</v>
      </c>
      <c r="D132" s="74">
        <v>1922</v>
      </c>
      <c r="E132" s="74"/>
      <c r="F132" s="74"/>
      <c r="G132" s="157"/>
      <c r="H132" s="72">
        <f t="shared" si="8"/>
        <v>1670</v>
      </c>
      <c r="I132" s="74">
        <v>1670</v>
      </c>
      <c r="J132" s="74"/>
      <c r="K132" s="74"/>
      <c r="L132" s="158"/>
    </row>
    <row r="133" spans="1:12" x14ac:dyDescent="0.25">
      <c r="A133" s="44">
        <v>2312</v>
      </c>
      <c r="B133" s="71" t="s">
        <v>141</v>
      </c>
      <c r="C133" s="72">
        <f t="shared" si="7"/>
        <v>12059</v>
      </c>
      <c r="D133" s="74">
        <v>12059</v>
      </c>
      <c r="E133" s="74"/>
      <c r="F133" s="74"/>
      <c r="G133" s="157"/>
      <c r="H133" s="72">
        <f t="shared" si="8"/>
        <v>10514</v>
      </c>
      <c r="I133" s="74">
        <v>10514</v>
      </c>
      <c r="J133" s="74"/>
      <c r="K133" s="74"/>
      <c r="L133" s="158"/>
    </row>
    <row r="134" spans="1:12" x14ac:dyDescent="0.25">
      <c r="A134" s="44">
        <v>2313</v>
      </c>
      <c r="B134" s="71" t="s">
        <v>142</v>
      </c>
      <c r="C134" s="72">
        <f t="shared" si="7"/>
        <v>0</v>
      </c>
      <c r="D134" s="74">
        <v>0</v>
      </c>
      <c r="E134" s="74"/>
      <c r="F134" s="74"/>
      <c r="G134" s="157"/>
      <c r="H134" s="72">
        <f t="shared" si="8"/>
        <v>0</v>
      </c>
      <c r="I134" s="74"/>
      <c r="J134" s="74"/>
      <c r="K134" s="74"/>
      <c r="L134" s="158"/>
    </row>
    <row r="135" spans="1:12" ht="36" customHeight="1" x14ac:dyDescent="0.25">
      <c r="A135" s="44">
        <v>2314</v>
      </c>
      <c r="B135" s="71" t="s">
        <v>143</v>
      </c>
      <c r="C135" s="72">
        <f t="shared" si="7"/>
        <v>62</v>
      </c>
      <c r="D135" s="74">
        <v>62</v>
      </c>
      <c r="E135" s="74"/>
      <c r="F135" s="74"/>
      <c r="G135" s="157"/>
      <c r="H135" s="72">
        <f t="shared" si="8"/>
        <v>62</v>
      </c>
      <c r="I135" s="74">
        <v>62</v>
      </c>
      <c r="J135" s="74"/>
      <c r="K135" s="74"/>
      <c r="L135" s="158"/>
    </row>
    <row r="136" spans="1:12" x14ac:dyDescent="0.25">
      <c r="A136" s="159">
        <v>2320</v>
      </c>
      <c r="B136" s="71" t="s">
        <v>144</v>
      </c>
      <c r="C136" s="72">
        <f t="shared" si="7"/>
        <v>2100</v>
      </c>
      <c r="D136" s="160">
        <f>SUM(D137:D139)</f>
        <v>254</v>
      </c>
      <c r="E136" s="160">
        <f>SUM(E137:E139)</f>
        <v>0</v>
      </c>
      <c r="F136" s="160">
        <f>SUM(F137:F139)</f>
        <v>1846</v>
      </c>
      <c r="G136" s="161">
        <f>SUM(G137:G139)</f>
        <v>0</v>
      </c>
      <c r="H136" s="72">
        <f t="shared" si="8"/>
        <v>392</v>
      </c>
      <c r="I136" s="160">
        <f>SUM(I137:I139)</f>
        <v>234</v>
      </c>
      <c r="J136" s="160">
        <f>SUM(J137:J139)</f>
        <v>0</v>
      </c>
      <c r="K136" s="160">
        <f>SUM(K137:K139)</f>
        <v>158</v>
      </c>
      <c r="L136" s="162">
        <f>SUM(L137:L139)</f>
        <v>0</v>
      </c>
    </row>
    <row r="137" spans="1:12" x14ac:dyDescent="0.25">
      <c r="A137" s="44">
        <v>2321</v>
      </c>
      <c r="B137" s="71" t="s">
        <v>145</v>
      </c>
      <c r="C137" s="72">
        <f t="shared" si="7"/>
        <v>0</v>
      </c>
      <c r="D137" s="74"/>
      <c r="E137" s="74"/>
      <c r="F137" s="74"/>
      <c r="G137" s="157"/>
      <c r="H137" s="72">
        <f t="shared" si="8"/>
        <v>0</v>
      </c>
      <c r="I137" s="74"/>
      <c r="J137" s="74"/>
      <c r="K137" s="74"/>
      <c r="L137" s="158"/>
    </row>
    <row r="138" spans="1:12" x14ac:dyDescent="0.25">
      <c r="A138" s="44">
        <v>2322</v>
      </c>
      <c r="B138" s="71" t="s">
        <v>146</v>
      </c>
      <c r="C138" s="72">
        <f t="shared" si="7"/>
        <v>2042</v>
      </c>
      <c r="D138" s="74">
        <v>254</v>
      </c>
      <c r="E138" s="74"/>
      <c r="F138" s="74">
        <v>1788</v>
      </c>
      <c r="G138" s="157"/>
      <c r="H138" s="72">
        <f t="shared" si="8"/>
        <v>392</v>
      </c>
      <c r="I138" s="74">
        <v>234</v>
      </c>
      <c r="J138" s="74"/>
      <c r="K138" s="74">
        <v>158</v>
      </c>
      <c r="L138" s="158"/>
    </row>
    <row r="139" spans="1:12" ht="10.5" customHeight="1" x14ac:dyDescent="0.25">
      <c r="A139" s="44">
        <v>2329</v>
      </c>
      <c r="B139" s="71" t="s">
        <v>147</v>
      </c>
      <c r="C139" s="72">
        <f t="shared" si="7"/>
        <v>58</v>
      </c>
      <c r="D139" s="74"/>
      <c r="E139" s="74"/>
      <c r="F139" s="74">
        <v>58</v>
      </c>
      <c r="G139" s="157"/>
      <c r="H139" s="72">
        <f t="shared" si="8"/>
        <v>0</v>
      </c>
      <c r="I139" s="74"/>
      <c r="J139" s="74"/>
      <c r="K139" s="74"/>
      <c r="L139" s="158"/>
    </row>
    <row r="140" spans="1:12" x14ac:dyDescent="0.25">
      <c r="A140" s="159">
        <v>2330</v>
      </c>
      <c r="B140" s="71" t="s">
        <v>148</v>
      </c>
      <c r="C140" s="72">
        <f t="shared" si="7"/>
        <v>0</v>
      </c>
      <c r="D140" s="74"/>
      <c r="E140" s="74"/>
      <c r="F140" s="74"/>
      <c r="G140" s="157"/>
      <c r="H140" s="72">
        <f t="shared" si="8"/>
        <v>0</v>
      </c>
      <c r="I140" s="74"/>
      <c r="J140" s="74"/>
      <c r="K140" s="74"/>
      <c r="L140" s="158"/>
    </row>
    <row r="141" spans="1:12" ht="48" x14ac:dyDescent="0.25">
      <c r="A141" s="159">
        <v>2340</v>
      </c>
      <c r="B141" s="71" t="s">
        <v>149</v>
      </c>
      <c r="C141" s="72">
        <f t="shared" si="7"/>
        <v>290</v>
      </c>
      <c r="D141" s="160">
        <f>SUM(D142:D143)</f>
        <v>290</v>
      </c>
      <c r="E141" s="160">
        <f>SUM(E142:E143)</f>
        <v>0</v>
      </c>
      <c r="F141" s="160">
        <f>SUM(F142:F143)</f>
        <v>0</v>
      </c>
      <c r="G141" s="161">
        <f>SUM(G142:G143)</f>
        <v>0</v>
      </c>
      <c r="H141" s="72">
        <f t="shared" si="8"/>
        <v>220</v>
      </c>
      <c r="I141" s="160">
        <f>SUM(I142:I143)</f>
        <v>220</v>
      </c>
      <c r="J141" s="160">
        <f>SUM(J142:J143)</f>
        <v>0</v>
      </c>
      <c r="K141" s="160">
        <f>SUM(K142:K143)</f>
        <v>0</v>
      </c>
      <c r="L141" s="162">
        <f>SUM(L142:L143)</f>
        <v>0</v>
      </c>
    </row>
    <row r="142" spans="1:12" x14ac:dyDescent="0.25">
      <c r="A142" s="44">
        <v>2341</v>
      </c>
      <c r="B142" s="71" t="s">
        <v>150</v>
      </c>
      <c r="C142" s="72">
        <f t="shared" si="7"/>
        <v>290</v>
      </c>
      <c r="D142" s="74">
        <v>290</v>
      </c>
      <c r="E142" s="74"/>
      <c r="F142" s="74"/>
      <c r="G142" s="157"/>
      <c r="H142" s="72">
        <f t="shared" si="8"/>
        <v>220</v>
      </c>
      <c r="I142" s="74">
        <v>220</v>
      </c>
      <c r="J142" s="74"/>
      <c r="K142" s="74"/>
      <c r="L142" s="158"/>
    </row>
    <row r="143" spans="1:12" ht="24" x14ac:dyDescent="0.25">
      <c r="A143" s="44">
        <v>2344</v>
      </c>
      <c r="B143" s="71" t="s">
        <v>151</v>
      </c>
      <c r="C143" s="72">
        <f t="shared" si="7"/>
        <v>0</v>
      </c>
      <c r="D143" s="74"/>
      <c r="E143" s="74"/>
      <c r="F143" s="74"/>
      <c r="G143" s="157"/>
      <c r="H143" s="72">
        <f t="shared" si="8"/>
        <v>0</v>
      </c>
      <c r="I143" s="74"/>
      <c r="J143" s="74"/>
      <c r="K143" s="74"/>
      <c r="L143" s="158"/>
    </row>
    <row r="144" spans="1:12" ht="24" x14ac:dyDescent="0.25">
      <c r="A144" s="150">
        <v>2350</v>
      </c>
      <c r="B144" s="112" t="s">
        <v>152</v>
      </c>
      <c r="C144" s="117">
        <f t="shared" si="7"/>
        <v>6316</v>
      </c>
      <c r="D144" s="151">
        <f>SUM(D145:D150)</f>
        <v>4874</v>
      </c>
      <c r="E144" s="151">
        <f>SUM(E145:E150)</f>
        <v>0</v>
      </c>
      <c r="F144" s="151">
        <f>SUM(F145:F150)</f>
        <v>1442</v>
      </c>
      <c r="G144" s="152">
        <f>SUM(G145:G150)</f>
        <v>0</v>
      </c>
      <c r="H144" s="117">
        <f t="shared" si="8"/>
        <v>5931</v>
      </c>
      <c r="I144" s="151">
        <f>SUM(I145:I150)</f>
        <v>5361</v>
      </c>
      <c r="J144" s="151">
        <f>SUM(J145:J150)</f>
        <v>0</v>
      </c>
      <c r="K144" s="151">
        <f>SUM(K145:K150)</f>
        <v>570</v>
      </c>
      <c r="L144" s="153">
        <f>SUM(L145:L150)</f>
        <v>0</v>
      </c>
    </row>
    <row r="145" spans="1:12" x14ac:dyDescent="0.25">
      <c r="A145" s="38">
        <v>2351</v>
      </c>
      <c r="B145" s="65" t="s">
        <v>153</v>
      </c>
      <c r="C145" s="66">
        <f t="shared" si="7"/>
        <v>1295</v>
      </c>
      <c r="D145" s="68">
        <v>1010</v>
      </c>
      <c r="E145" s="68"/>
      <c r="F145" s="68">
        <v>285</v>
      </c>
      <c r="G145" s="154"/>
      <c r="H145" s="66">
        <f t="shared" si="8"/>
        <v>1200</v>
      </c>
      <c r="I145" s="68">
        <v>1010</v>
      </c>
      <c r="J145" s="68"/>
      <c r="K145" s="68">
        <v>190</v>
      </c>
      <c r="L145" s="155"/>
    </row>
    <row r="146" spans="1:12" x14ac:dyDescent="0.25">
      <c r="A146" s="44">
        <v>2352</v>
      </c>
      <c r="B146" s="71" t="s">
        <v>154</v>
      </c>
      <c r="C146" s="72">
        <f t="shared" si="7"/>
        <v>3600</v>
      </c>
      <c r="D146" s="74">
        <v>3020</v>
      </c>
      <c r="E146" s="74"/>
      <c r="F146" s="74">
        <v>580</v>
      </c>
      <c r="G146" s="157"/>
      <c r="H146" s="72">
        <f t="shared" si="8"/>
        <v>3310</v>
      </c>
      <c r="I146" s="74">
        <v>2930</v>
      </c>
      <c r="J146" s="74"/>
      <c r="K146" s="74">
        <v>380</v>
      </c>
      <c r="L146" s="158"/>
    </row>
    <row r="147" spans="1:12" ht="24" x14ac:dyDescent="0.25">
      <c r="A147" s="44">
        <v>2353</v>
      </c>
      <c r="B147" s="71" t="s">
        <v>155</v>
      </c>
      <c r="C147" s="72">
        <f t="shared" si="7"/>
        <v>758</v>
      </c>
      <c r="D147" s="74">
        <v>181</v>
      </c>
      <c r="E147" s="74"/>
      <c r="F147" s="74">
        <v>577</v>
      </c>
      <c r="G147" s="157"/>
      <c r="H147" s="72">
        <f t="shared" si="8"/>
        <v>758</v>
      </c>
      <c r="I147" s="74">
        <f>181+577</f>
        <v>758</v>
      </c>
      <c r="J147" s="74"/>
      <c r="K147" s="74"/>
      <c r="L147" s="158"/>
    </row>
    <row r="148" spans="1:12" ht="24" x14ac:dyDescent="0.25">
      <c r="A148" s="44">
        <v>2354</v>
      </c>
      <c r="B148" s="71" t="s">
        <v>156</v>
      </c>
      <c r="C148" s="72">
        <f t="shared" si="7"/>
        <v>0</v>
      </c>
      <c r="D148" s="74"/>
      <c r="E148" s="74"/>
      <c r="F148" s="74"/>
      <c r="G148" s="157"/>
      <c r="H148" s="72">
        <f t="shared" si="8"/>
        <v>0</v>
      </c>
      <c r="I148" s="74"/>
      <c r="J148" s="74"/>
      <c r="K148" s="74"/>
      <c r="L148" s="158"/>
    </row>
    <row r="149" spans="1:12" ht="24" x14ac:dyDescent="0.25">
      <c r="A149" s="44">
        <v>2355</v>
      </c>
      <c r="B149" s="71" t="s">
        <v>157</v>
      </c>
      <c r="C149" s="72">
        <f t="shared" si="7"/>
        <v>663</v>
      </c>
      <c r="D149" s="74">
        <v>663</v>
      </c>
      <c r="E149" s="74"/>
      <c r="F149" s="74"/>
      <c r="G149" s="157"/>
      <c r="H149" s="72">
        <f t="shared" si="8"/>
        <v>663</v>
      </c>
      <c r="I149" s="74">
        <v>663</v>
      </c>
      <c r="J149" s="74"/>
      <c r="K149" s="74"/>
      <c r="L149" s="158"/>
    </row>
    <row r="150" spans="1:12" ht="24" x14ac:dyDescent="0.25">
      <c r="A150" s="44">
        <v>2359</v>
      </c>
      <c r="B150" s="71" t="s">
        <v>158</v>
      </c>
      <c r="C150" s="72">
        <f t="shared" si="7"/>
        <v>0</v>
      </c>
      <c r="D150" s="74"/>
      <c r="E150" s="74"/>
      <c r="F150" s="74"/>
      <c r="G150" s="157"/>
      <c r="H150" s="72">
        <f t="shared" si="8"/>
        <v>0</v>
      </c>
      <c r="I150" s="74"/>
      <c r="J150" s="74"/>
      <c r="K150" s="74"/>
      <c r="L150" s="158"/>
    </row>
    <row r="151" spans="1:12" ht="24.75" customHeight="1" x14ac:dyDescent="0.25">
      <c r="A151" s="159">
        <v>2360</v>
      </c>
      <c r="B151" s="71" t="s">
        <v>159</v>
      </c>
      <c r="C151" s="72">
        <f t="shared" si="7"/>
        <v>993</v>
      </c>
      <c r="D151" s="160">
        <f>SUM(D152:D158)</f>
        <v>993</v>
      </c>
      <c r="E151" s="160">
        <f>SUM(E152:E158)</f>
        <v>0</v>
      </c>
      <c r="F151" s="160">
        <f>SUM(F152:F158)</f>
        <v>0</v>
      </c>
      <c r="G151" s="161">
        <f>SUM(G152:G158)</f>
        <v>0</v>
      </c>
      <c r="H151" s="72">
        <f t="shared" si="8"/>
        <v>513</v>
      </c>
      <c r="I151" s="160">
        <f>SUM(I152:I158)</f>
        <v>513</v>
      </c>
      <c r="J151" s="160">
        <f>SUM(J152:J158)</f>
        <v>0</v>
      </c>
      <c r="K151" s="160">
        <f>SUM(K152:K158)</f>
        <v>0</v>
      </c>
      <c r="L151" s="162">
        <f>SUM(L152:L158)</f>
        <v>0</v>
      </c>
    </row>
    <row r="152" spans="1:12" x14ac:dyDescent="0.25">
      <c r="A152" s="43">
        <v>2361</v>
      </c>
      <c r="B152" s="71" t="s">
        <v>160</v>
      </c>
      <c r="C152" s="72">
        <f t="shared" si="7"/>
        <v>993</v>
      </c>
      <c r="D152" s="74">
        <v>993</v>
      </c>
      <c r="E152" s="74"/>
      <c r="F152" s="74"/>
      <c r="G152" s="157"/>
      <c r="H152" s="72">
        <f t="shared" si="8"/>
        <v>513</v>
      </c>
      <c r="I152" s="74">
        <v>513</v>
      </c>
      <c r="J152" s="74"/>
      <c r="K152" s="74"/>
      <c r="L152" s="158"/>
    </row>
    <row r="153" spans="1:12" ht="24" x14ac:dyDescent="0.25">
      <c r="A153" s="43">
        <v>2362</v>
      </c>
      <c r="B153" s="71" t="s">
        <v>161</v>
      </c>
      <c r="C153" s="72">
        <f t="shared" si="7"/>
        <v>0</v>
      </c>
      <c r="D153" s="74"/>
      <c r="E153" s="74"/>
      <c r="F153" s="74"/>
      <c r="G153" s="157"/>
      <c r="H153" s="72">
        <f t="shared" si="8"/>
        <v>0</v>
      </c>
      <c r="I153" s="74"/>
      <c r="J153" s="74"/>
      <c r="K153" s="74"/>
      <c r="L153" s="158"/>
    </row>
    <row r="154" spans="1:12" x14ac:dyDescent="0.25">
      <c r="A154" s="43">
        <v>2363</v>
      </c>
      <c r="B154" s="71" t="s">
        <v>162</v>
      </c>
      <c r="C154" s="72">
        <f t="shared" si="7"/>
        <v>0</v>
      </c>
      <c r="D154" s="74"/>
      <c r="E154" s="74"/>
      <c r="F154" s="74"/>
      <c r="G154" s="157"/>
      <c r="H154" s="72">
        <f t="shared" si="8"/>
        <v>0</v>
      </c>
      <c r="I154" s="74"/>
      <c r="J154" s="74"/>
      <c r="K154" s="74"/>
      <c r="L154" s="158"/>
    </row>
    <row r="155" spans="1:12" x14ac:dyDescent="0.25">
      <c r="A155" s="43">
        <v>2364</v>
      </c>
      <c r="B155" s="71" t="s">
        <v>163</v>
      </c>
      <c r="C155" s="72">
        <f t="shared" si="7"/>
        <v>0</v>
      </c>
      <c r="D155" s="74"/>
      <c r="E155" s="74"/>
      <c r="F155" s="74"/>
      <c r="G155" s="157"/>
      <c r="H155" s="72">
        <f t="shared" si="8"/>
        <v>0</v>
      </c>
      <c r="I155" s="74"/>
      <c r="J155" s="74"/>
      <c r="K155" s="74"/>
      <c r="L155" s="158"/>
    </row>
    <row r="156" spans="1:12" ht="12.75" customHeight="1" x14ac:dyDescent="0.25">
      <c r="A156" s="43">
        <v>2365</v>
      </c>
      <c r="B156" s="71" t="s">
        <v>164</v>
      </c>
      <c r="C156" s="72">
        <f t="shared" si="7"/>
        <v>0</v>
      </c>
      <c r="D156" s="74"/>
      <c r="E156" s="74"/>
      <c r="F156" s="74"/>
      <c r="G156" s="157"/>
      <c r="H156" s="72">
        <f t="shared" si="8"/>
        <v>0</v>
      </c>
      <c r="I156" s="74"/>
      <c r="J156" s="74"/>
      <c r="K156" s="74"/>
      <c r="L156" s="158"/>
    </row>
    <row r="157" spans="1:12" ht="36" x14ac:dyDescent="0.25">
      <c r="A157" s="43">
        <v>2366</v>
      </c>
      <c r="B157" s="71" t="s">
        <v>165</v>
      </c>
      <c r="C157" s="72">
        <f t="shared" si="7"/>
        <v>0</v>
      </c>
      <c r="D157" s="74"/>
      <c r="E157" s="74"/>
      <c r="F157" s="74"/>
      <c r="G157" s="157"/>
      <c r="H157" s="72">
        <f t="shared" si="8"/>
        <v>0</v>
      </c>
      <c r="I157" s="74"/>
      <c r="J157" s="74"/>
      <c r="K157" s="74"/>
      <c r="L157" s="158"/>
    </row>
    <row r="158" spans="1:12" ht="48" x14ac:dyDescent="0.25">
      <c r="A158" s="43">
        <v>2369</v>
      </c>
      <c r="B158" s="71" t="s">
        <v>166</v>
      </c>
      <c r="C158" s="72">
        <f t="shared" si="7"/>
        <v>0</v>
      </c>
      <c r="D158" s="74"/>
      <c r="E158" s="74"/>
      <c r="F158" s="74"/>
      <c r="G158" s="157"/>
      <c r="H158" s="72">
        <f t="shared" si="8"/>
        <v>0</v>
      </c>
      <c r="I158" s="74"/>
      <c r="J158" s="74"/>
      <c r="K158" s="74"/>
      <c r="L158" s="158"/>
    </row>
    <row r="159" spans="1:12" x14ac:dyDescent="0.25">
      <c r="A159" s="150">
        <v>2370</v>
      </c>
      <c r="B159" s="112" t="s">
        <v>167</v>
      </c>
      <c r="C159" s="117">
        <f t="shared" si="7"/>
        <v>11570</v>
      </c>
      <c r="D159" s="163">
        <v>11570</v>
      </c>
      <c r="E159" s="163"/>
      <c r="F159" s="163"/>
      <c r="G159" s="164"/>
      <c r="H159" s="117">
        <f t="shared" si="8"/>
        <v>11570</v>
      </c>
      <c r="I159" s="163">
        <v>11570</v>
      </c>
      <c r="J159" s="163"/>
      <c r="K159" s="163"/>
      <c r="L159" s="165"/>
    </row>
    <row r="160" spans="1:12" x14ac:dyDescent="0.25">
      <c r="A160" s="150">
        <v>2380</v>
      </c>
      <c r="B160" s="112" t="s">
        <v>168</v>
      </c>
      <c r="C160" s="117">
        <f t="shared" si="7"/>
        <v>0</v>
      </c>
      <c r="D160" s="151">
        <f>SUM(D161:D162)</f>
        <v>0</v>
      </c>
      <c r="E160" s="151">
        <f>SUM(E161:E162)</f>
        <v>0</v>
      </c>
      <c r="F160" s="151">
        <f>SUM(F161:F162)</f>
        <v>0</v>
      </c>
      <c r="G160" s="152">
        <f>SUM(G161:G162)</f>
        <v>0</v>
      </c>
      <c r="H160" s="117">
        <f t="shared" si="8"/>
        <v>0</v>
      </c>
      <c r="I160" s="151">
        <f>SUM(I161:I162)</f>
        <v>0</v>
      </c>
      <c r="J160" s="151">
        <f>SUM(J161:J162)</f>
        <v>0</v>
      </c>
      <c r="K160" s="151">
        <f>SUM(K161:K162)</f>
        <v>0</v>
      </c>
      <c r="L160" s="153">
        <f>SUM(L161:L162)</f>
        <v>0</v>
      </c>
    </row>
    <row r="161" spans="1:12" x14ac:dyDescent="0.25">
      <c r="A161" s="37">
        <v>2381</v>
      </c>
      <c r="B161" s="65" t="s">
        <v>169</v>
      </c>
      <c r="C161" s="66">
        <f t="shared" si="7"/>
        <v>0</v>
      </c>
      <c r="D161" s="68"/>
      <c r="E161" s="68"/>
      <c r="F161" s="68"/>
      <c r="G161" s="154"/>
      <c r="H161" s="66">
        <f t="shared" si="8"/>
        <v>0</v>
      </c>
      <c r="I161" s="68"/>
      <c r="J161" s="68"/>
      <c r="K161" s="68"/>
      <c r="L161" s="155"/>
    </row>
    <row r="162" spans="1:12" ht="24" x14ac:dyDescent="0.25">
      <c r="A162" s="43">
        <v>2389</v>
      </c>
      <c r="B162" s="71" t="s">
        <v>170</v>
      </c>
      <c r="C162" s="72">
        <f t="shared" si="7"/>
        <v>0</v>
      </c>
      <c r="D162" s="74"/>
      <c r="E162" s="74"/>
      <c r="F162" s="74"/>
      <c r="G162" s="157"/>
      <c r="H162" s="72">
        <f t="shared" si="8"/>
        <v>0</v>
      </c>
      <c r="I162" s="74"/>
      <c r="J162" s="74"/>
      <c r="K162" s="74"/>
      <c r="L162" s="158"/>
    </row>
    <row r="163" spans="1:12" x14ac:dyDescent="0.25">
      <c r="A163" s="150">
        <v>2390</v>
      </c>
      <c r="B163" s="112" t="s">
        <v>171</v>
      </c>
      <c r="C163" s="117">
        <f t="shared" si="7"/>
        <v>0</v>
      </c>
      <c r="D163" s="163"/>
      <c r="E163" s="163"/>
      <c r="F163" s="163"/>
      <c r="G163" s="164"/>
      <c r="H163" s="117">
        <f t="shared" si="8"/>
        <v>0</v>
      </c>
      <c r="I163" s="163"/>
      <c r="J163" s="163"/>
      <c r="K163" s="163"/>
      <c r="L163" s="165"/>
    </row>
    <row r="164" spans="1:12" x14ac:dyDescent="0.25">
      <c r="A164" s="56">
        <v>2400</v>
      </c>
      <c r="B164" s="147" t="s">
        <v>172</v>
      </c>
      <c r="C164" s="57">
        <f t="shared" si="7"/>
        <v>124</v>
      </c>
      <c r="D164" s="177">
        <v>124</v>
      </c>
      <c r="E164" s="177"/>
      <c r="F164" s="177"/>
      <c r="G164" s="178"/>
      <c r="H164" s="57">
        <f t="shared" si="8"/>
        <v>93</v>
      </c>
      <c r="I164" s="177">
        <v>93</v>
      </c>
      <c r="J164" s="177"/>
      <c r="K164" s="177"/>
      <c r="L164" s="179"/>
    </row>
    <row r="165" spans="1:12" ht="24" x14ac:dyDescent="0.25">
      <c r="A165" s="56">
        <v>2500</v>
      </c>
      <c r="B165" s="147" t="s">
        <v>173</v>
      </c>
      <c r="C165" s="57">
        <f t="shared" si="7"/>
        <v>8</v>
      </c>
      <c r="D165" s="63">
        <f>SUM(D166,D171)</f>
        <v>0</v>
      </c>
      <c r="E165" s="63">
        <f t="shared" ref="E165:G165" si="11">SUM(E166,E171)</f>
        <v>0</v>
      </c>
      <c r="F165" s="63">
        <f t="shared" si="11"/>
        <v>8</v>
      </c>
      <c r="G165" s="63">
        <f t="shared" si="11"/>
        <v>0</v>
      </c>
      <c r="H165" s="57">
        <f t="shared" si="8"/>
        <v>0</v>
      </c>
      <c r="I165" s="63">
        <f>SUM(I166,I171)</f>
        <v>0</v>
      </c>
      <c r="J165" s="63">
        <f t="shared" ref="J165:L165" si="12">SUM(J166,J171)</f>
        <v>0</v>
      </c>
      <c r="K165" s="63">
        <f t="shared" si="12"/>
        <v>0</v>
      </c>
      <c r="L165" s="149">
        <f t="shared" si="12"/>
        <v>0</v>
      </c>
    </row>
    <row r="166" spans="1:12" ht="16.5" customHeight="1" x14ac:dyDescent="0.25">
      <c r="A166" s="168">
        <v>2510</v>
      </c>
      <c r="B166" s="65" t="s">
        <v>174</v>
      </c>
      <c r="C166" s="66">
        <f t="shared" si="7"/>
        <v>0</v>
      </c>
      <c r="D166" s="169">
        <f>SUM(D167:D170)</f>
        <v>0</v>
      </c>
      <c r="E166" s="169">
        <f t="shared" ref="E166:G166" si="13">SUM(E167:E170)</f>
        <v>0</v>
      </c>
      <c r="F166" s="169">
        <f t="shared" si="13"/>
        <v>0</v>
      </c>
      <c r="G166" s="169">
        <f t="shared" si="13"/>
        <v>0</v>
      </c>
      <c r="H166" s="66">
        <f t="shared" si="8"/>
        <v>0</v>
      </c>
      <c r="I166" s="169">
        <f>SUM(I167:I170)</f>
        <v>0</v>
      </c>
      <c r="J166" s="169">
        <f t="shared" ref="J166:L166" si="14">SUM(J167:J170)</f>
        <v>0</v>
      </c>
      <c r="K166" s="169">
        <f t="shared" si="14"/>
        <v>0</v>
      </c>
      <c r="L166" s="180">
        <f t="shared" si="14"/>
        <v>0</v>
      </c>
    </row>
    <row r="167" spans="1:12" ht="24" x14ac:dyDescent="0.25">
      <c r="A167" s="44">
        <v>2512</v>
      </c>
      <c r="B167" s="71" t="s">
        <v>175</v>
      </c>
      <c r="C167" s="72">
        <f t="shared" si="7"/>
        <v>0</v>
      </c>
      <c r="D167" s="74"/>
      <c r="E167" s="74"/>
      <c r="F167" s="74"/>
      <c r="G167" s="157"/>
      <c r="H167" s="72">
        <f t="shared" si="8"/>
        <v>0</v>
      </c>
      <c r="I167" s="74"/>
      <c r="J167" s="74"/>
      <c r="K167" s="74"/>
      <c r="L167" s="158"/>
    </row>
    <row r="168" spans="1:12" ht="36" x14ac:dyDescent="0.25">
      <c r="A168" s="44">
        <v>2513</v>
      </c>
      <c r="B168" s="71" t="s">
        <v>176</v>
      </c>
      <c r="C168" s="72">
        <f t="shared" si="7"/>
        <v>0</v>
      </c>
      <c r="D168" s="74"/>
      <c r="E168" s="74"/>
      <c r="F168" s="74"/>
      <c r="G168" s="157"/>
      <c r="H168" s="72">
        <f t="shared" si="8"/>
        <v>0</v>
      </c>
      <c r="I168" s="74"/>
      <c r="J168" s="74"/>
      <c r="K168" s="74"/>
      <c r="L168" s="158"/>
    </row>
    <row r="169" spans="1:12" ht="24" x14ac:dyDescent="0.25">
      <c r="A169" s="44">
        <v>2515</v>
      </c>
      <c r="B169" s="71" t="s">
        <v>177</v>
      </c>
      <c r="C169" s="72">
        <f t="shared" si="7"/>
        <v>0</v>
      </c>
      <c r="D169" s="74"/>
      <c r="E169" s="74"/>
      <c r="F169" s="74"/>
      <c r="G169" s="157"/>
      <c r="H169" s="72">
        <f t="shared" si="8"/>
        <v>0</v>
      </c>
      <c r="I169" s="74"/>
      <c r="J169" s="74"/>
      <c r="K169" s="74"/>
      <c r="L169" s="158"/>
    </row>
    <row r="170" spans="1:12" ht="24" x14ac:dyDescent="0.25">
      <c r="A170" s="44">
        <v>2519</v>
      </c>
      <c r="B170" s="71" t="s">
        <v>178</v>
      </c>
      <c r="C170" s="72">
        <f t="shared" si="7"/>
        <v>0</v>
      </c>
      <c r="D170" s="74"/>
      <c r="E170" s="74"/>
      <c r="F170" s="74"/>
      <c r="G170" s="157"/>
      <c r="H170" s="72">
        <f t="shared" si="8"/>
        <v>0</v>
      </c>
      <c r="I170" s="74"/>
      <c r="J170" s="74"/>
      <c r="K170" s="74"/>
      <c r="L170" s="158"/>
    </row>
    <row r="171" spans="1:12" ht="24" x14ac:dyDescent="0.25">
      <c r="A171" s="159">
        <v>2520</v>
      </c>
      <c r="B171" s="71" t="s">
        <v>179</v>
      </c>
      <c r="C171" s="72">
        <f t="shared" si="7"/>
        <v>8</v>
      </c>
      <c r="D171" s="74"/>
      <c r="E171" s="74"/>
      <c r="F171" s="74">
        <v>8</v>
      </c>
      <c r="G171" s="157"/>
      <c r="H171" s="72">
        <f t="shared" si="8"/>
        <v>0</v>
      </c>
      <c r="I171" s="74"/>
      <c r="J171" s="74"/>
      <c r="K171" s="74"/>
      <c r="L171" s="158"/>
    </row>
    <row r="172" spans="1:12" s="182" customFormat="1" ht="36" customHeight="1" x14ac:dyDescent="0.25">
      <c r="A172" s="19">
        <v>2800</v>
      </c>
      <c r="B172" s="65" t="s">
        <v>180</v>
      </c>
      <c r="C172" s="66">
        <f t="shared" si="7"/>
        <v>0</v>
      </c>
      <c r="D172" s="40"/>
      <c r="E172" s="40"/>
      <c r="F172" s="40"/>
      <c r="G172" s="41"/>
      <c r="H172" s="66">
        <f t="shared" si="8"/>
        <v>0</v>
      </c>
      <c r="I172" s="40"/>
      <c r="J172" s="40"/>
      <c r="K172" s="40"/>
      <c r="L172" s="42"/>
    </row>
    <row r="173" spans="1:12" x14ac:dyDescent="0.25">
      <c r="A173" s="142">
        <v>3000</v>
      </c>
      <c r="B173" s="142" t="s">
        <v>181</v>
      </c>
      <c r="C173" s="143">
        <f t="shared" si="7"/>
        <v>0</v>
      </c>
      <c r="D173" s="144">
        <f>SUM(D174,D184)</f>
        <v>0</v>
      </c>
      <c r="E173" s="144">
        <f>SUM(E174,E184)</f>
        <v>0</v>
      </c>
      <c r="F173" s="144">
        <f>SUM(F174,F184)</f>
        <v>0</v>
      </c>
      <c r="G173" s="145">
        <f>SUM(G174,G184)</f>
        <v>0</v>
      </c>
      <c r="H173" s="143">
        <f t="shared" si="8"/>
        <v>0</v>
      </c>
      <c r="I173" s="144">
        <f>SUM(I174,I184)</f>
        <v>0</v>
      </c>
      <c r="J173" s="144">
        <f>SUM(J174,J184)</f>
        <v>0</v>
      </c>
      <c r="K173" s="144">
        <f>SUM(K174,K184)</f>
        <v>0</v>
      </c>
      <c r="L173" s="146">
        <f>SUM(L174,L184)</f>
        <v>0</v>
      </c>
    </row>
    <row r="174" spans="1:12" ht="24" x14ac:dyDescent="0.25">
      <c r="A174" s="56">
        <v>3200</v>
      </c>
      <c r="B174" s="183" t="s">
        <v>182</v>
      </c>
      <c r="C174" s="184">
        <f t="shared" si="7"/>
        <v>0</v>
      </c>
      <c r="D174" s="63">
        <f>SUM(D175,D179)</f>
        <v>0</v>
      </c>
      <c r="E174" s="63">
        <f t="shared" ref="E174:G174" si="15">SUM(E175,E179)</f>
        <v>0</v>
      </c>
      <c r="F174" s="63">
        <f t="shared" si="15"/>
        <v>0</v>
      </c>
      <c r="G174" s="63">
        <f t="shared" si="15"/>
        <v>0</v>
      </c>
      <c r="H174" s="57">
        <f t="shared" si="8"/>
        <v>0</v>
      </c>
      <c r="I174" s="63">
        <f>SUM(I175,I179)</f>
        <v>0</v>
      </c>
      <c r="J174" s="63">
        <f t="shared" ref="J174:L174" si="16">SUM(J175,J179)</f>
        <v>0</v>
      </c>
      <c r="K174" s="63">
        <f t="shared" si="16"/>
        <v>0</v>
      </c>
      <c r="L174" s="149">
        <f t="shared" si="16"/>
        <v>0</v>
      </c>
    </row>
    <row r="175" spans="1:12" ht="36" x14ac:dyDescent="0.25">
      <c r="A175" s="168">
        <v>3260</v>
      </c>
      <c r="B175" s="65" t="s">
        <v>183</v>
      </c>
      <c r="C175" s="66">
        <f t="shared" si="7"/>
        <v>0</v>
      </c>
      <c r="D175" s="169">
        <f>SUM(D176:D178)</f>
        <v>0</v>
      </c>
      <c r="E175" s="169">
        <f>SUM(E176:E178)</f>
        <v>0</v>
      </c>
      <c r="F175" s="169">
        <f>SUM(F176:F178)</f>
        <v>0</v>
      </c>
      <c r="G175" s="170">
        <f>SUM(G176:G178)</f>
        <v>0</v>
      </c>
      <c r="H175" s="66">
        <f t="shared" si="8"/>
        <v>0</v>
      </c>
      <c r="I175" s="169">
        <f>SUM(I176:I178)</f>
        <v>0</v>
      </c>
      <c r="J175" s="169">
        <f>SUM(J176:J178)</f>
        <v>0</v>
      </c>
      <c r="K175" s="169">
        <f>SUM(K176:K178)</f>
        <v>0</v>
      </c>
      <c r="L175" s="171">
        <f>SUM(L176:L178)</f>
        <v>0</v>
      </c>
    </row>
    <row r="176" spans="1:12" ht="24" x14ac:dyDescent="0.25">
      <c r="A176" s="44">
        <v>3261</v>
      </c>
      <c r="B176" s="71" t="s">
        <v>184</v>
      </c>
      <c r="C176" s="72">
        <f>SUM(D176:G176)</f>
        <v>0</v>
      </c>
      <c r="D176" s="74"/>
      <c r="E176" s="74"/>
      <c r="F176" s="74"/>
      <c r="G176" s="157"/>
      <c r="H176" s="72">
        <f>SUM(I176:L176)</f>
        <v>0</v>
      </c>
      <c r="I176" s="74"/>
      <c r="J176" s="74"/>
      <c r="K176" s="74"/>
      <c r="L176" s="158"/>
    </row>
    <row r="177" spans="1:12" ht="36" x14ac:dyDescent="0.25">
      <c r="A177" s="44">
        <v>3262</v>
      </c>
      <c r="B177" s="71" t="s">
        <v>185</v>
      </c>
      <c r="C177" s="72">
        <f>SUM(D177:G177)</f>
        <v>0</v>
      </c>
      <c r="D177" s="74"/>
      <c r="E177" s="74"/>
      <c r="F177" s="74"/>
      <c r="G177" s="157"/>
      <c r="H177" s="72">
        <f>SUM(I177:L177)</f>
        <v>0</v>
      </c>
      <c r="I177" s="74"/>
      <c r="J177" s="74"/>
      <c r="K177" s="74"/>
      <c r="L177" s="158"/>
    </row>
    <row r="178" spans="1:12" ht="24" x14ac:dyDescent="0.25">
      <c r="A178" s="44">
        <v>3263</v>
      </c>
      <c r="B178" s="71" t="s">
        <v>186</v>
      </c>
      <c r="C178" s="72">
        <f>SUM(D178:G178)</f>
        <v>0</v>
      </c>
      <c r="D178" s="74"/>
      <c r="E178" s="74"/>
      <c r="F178" s="74"/>
      <c r="G178" s="157"/>
      <c r="H178" s="72">
        <f>SUM(I178:L178)</f>
        <v>0</v>
      </c>
      <c r="I178" s="74"/>
      <c r="J178" s="74"/>
      <c r="K178" s="74"/>
      <c r="L178" s="158"/>
    </row>
    <row r="179" spans="1:12" ht="84" x14ac:dyDescent="0.25">
      <c r="A179" s="168">
        <v>3290</v>
      </c>
      <c r="B179" s="65" t="s">
        <v>187</v>
      </c>
      <c r="C179" s="185">
        <f t="shared" ref="C179:C183" si="17">SUM(D179:G179)</f>
        <v>0</v>
      </c>
      <c r="D179" s="169">
        <f>SUM(D180:D183)</f>
        <v>0</v>
      </c>
      <c r="E179" s="169">
        <f t="shared" ref="E179:G179" si="18">SUM(E180:E183)</f>
        <v>0</v>
      </c>
      <c r="F179" s="169">
        <f t="shared" si="18"/>
        <v>0</v>
      </c>
      <c r="G179" s="169">
        <f t="shared" si="18"/>
        <v>0</v>
      </c>
      <c r="H179" s="185">
        <f t="shared" ref="H179:H183" si="19">SUM(I179:L179)</f>
        <v>0</v>
      </c>
      <c r="I179" s="169">
        <f>SUM(I180:I183)</f>
        <v>0</v>
      </c>
      <c r="J179" s="169">
        <f t="shared" ref="J179:L179" si="20">SUM(J180:J183)</f>
        <v>0</v>
      </c>
      <c r="K179" s="169">
        <f t="shared" si="20"/>
        <v>0</v>
      </c>
      <c r="L179" s="186">
        <f t="shared" si="20"/>
        <v>0</v>
      </c>
    </row>
    <row r="180" spans="1:12" ht="72" x14ac:dyDescent="0.25">
      <c r="A180" s="44">
        <v>3291</v>
      </c>
      <c r="B180" s="71" t="s">
        <v>188</v>
      </c>
      <c r="C180" s="72">
        <f t="shared" si="17"/>
        <v>0</v>
      </c>
      <c r="D180" s="74"/>
      <c r="E180" s="74"/>
      <c r="F180" s="74"/>
      <c r="G180" s="187"/>
      <c r="H180" s="72">
        <f t="shared" si="19"/>
        <v>0</v>
      </c>
      <c r="I180" s="74"/>
      <c r="J180" s="74"/>
      <c r="K180" s="74"/>
      <c r="L180" s="158"/>
    </row>
    <row r="181" spans="1:12" ht="72" x14ac:dyDescent="0.25">
      <c r="A181" s="44">
        <v>3292</v>
      </c>
      <c r="B181" s="71" t="s">
        <v>189</v>
      </c>
      <c r="C181" s="72">
        <f t="shared" si="17"/>
        <v>0</v>
      </c>
      <c r="D181" s="74"/>
      <c r="E181" s="74"/>
      <c r="F181" s="74"/>
      <c r="G181" s="187"/>
      <c r="H181" s="72">
        <f t="shared" si="19"/>
        <v>0</v>
      </c>
      <c r="I181" s="74"/>
      <c r="J181" s="74"/>
      <c r="K181" s="74"/>
      <c r="L181" s="158"/>
    </row>
    <row r="182" spans="1:12" ht="72" x14ac:dyDescent="0.25">
      <c r="A182" s="44">
        <v>3293</v>
      </c>
      <c r="B182" s="71" t="s">
        <v>190</v>
      </c>
      <c r="C182" s="72">
        <f t="shared" si="17"/>
        <v>0</v>
      </c>
      <c r="D182" s="74"/>
      <c r="E182" s="74"/>
      <c r="F182" s="74"/>
      <c r="G182" s="187"/>
      <c r="H182" s="72">
        <f t="shared" si="19"/>
        <v>0</v>
      </c>
      <c r="I182" s="74"/>
      <c r="J182" s="74"/>
      <c r="K182" s="74"/>
      <c r="L182" s="158"/>
    </row>
    <row r="183" spans="1:12" ht="60" x14ac:dyDescent="0.25">
      <c r="A183" s="188">
        <v>3294</v>
      </c>
      <c r="B183" s="71" t="s">
        <v>191</v>
      </c>
      <c r="C183" s="185">
        <f t="shared" si="17"/>
        <v>0</v>
      </c>
      <c r="D183" s="189"/>
      <c r="E183" s="189"/>
      <c r="F183" s="189"/>
      <c r="G183" s="190"/>
      <c r="H183" s="185">
        <f t="shared" si="19"/>
        <v>0</v>
      </c>
      <c r="I183" s="189"/>
      <c r="J183" s="189"/>
      <c r="K183" s="189"/>
      <c r="L183" s="191"/>
    </row>
    <row r="184" spans="1:12" ht="48" x14ac:dyDescent="0.25">
      <c r="A184" s="192">
        <v>3300</v>
      </c>
      <c r="B184" s="183" t="s">
        <v>192</v>
      </c>
      <c r="C184" s="193">
        <f t="shared" si="7"/>
        <v>0</v>
      </c>
      <c r="D184" s="194">
        <f>SUM(D185:D186)</f>
        <v>0</v>
      </c>
      <c r="E184" s="194">
        <f t="shared" ref="E184:G184" si="21">SUM(E185:E186)</f>
        <v>0</v>
      </c>
      <c r="F184" s="194">
        <f t="shared" si="21"/>
        <v>0</v>
      </c>
      <c r="G184" s="194">
        <f t="shared" si="21"/>
        <v>0</v>
      </c>
      <c r="H184" s="193">
        <f t="shared" si="8"/>
        <v>0</v>
      </c>
      <c r="I184" s="194">
        <f>SUM(I185:I186)</f>
        <v>0</v>
      </c>
      <c r="J184" s="194">
        <f t="shared" ref="J184:L184" si="22">SUM(J185:J186)</f>
        <v>0</v>
      </c>
      <c r="K184" s="194">
        <f t="shared" si="22"/>
        <v>0</v>
      </c>
      <c r="L184" s="149">
        <f t="shared" si="22"/>
        <v>0</v>
      </c>
    </row>
    <row r="185" spans="1:12" ht="48" x14ac:dyDescent="0.25">
      <c r="A185" s="111">
        <v>3310</v>
      </c>
      <c r="B185" s="112" t="s">
        <v>193</v>
      </c>
      <c r="C185" s="195">
        <f t="shared" si="7"/>
        <v>0</v>
      </c>
      <c r="D185" s="163"/>
      <c r="E185" s="163"/>
      <c r="F185" s="163"/>
      <c r="G185" s="164"/>
      <c r="H185" s="195">
        <f t="shared" si="8"/>
        <v>0</v>
      </c>
      <c r="I185" s="163"/>
      <c r="J185" s="163"/>
      <c r="K185" s="163"/>
      <c r="L185" s="165"/>
    </row>
    <row r="186" spans="1:12" ht="48.75" customHeight="1" x14ac:dyDescent="0.25">
      <c r="A186" s="38">
        <v>3320</v>
      </c>
      <c r="B186" s="65" t="s">
        <v>194</v>
      </c>
      <c r="C186" s="66">
        <f t="shared" si="7"/>
        <v>0</v>
      </c>
      <c r="D186" s="68"/>
      <c r="E186" s="68"/>
      <c r="F186" s="68"/>
      <c r="G186" s="154"/>
      <c r="H186" s="66">
        <f t="shared" si="8"/>
        <v>0</v>
      </c>
      <c r="I186" s="68"/>
      <c r="J186" s="68"/>
      <c r="K186" s="68"/>
      <c r="L186" s="155"/>
    </row>
    <row r="187" spans="1:12" x14ac:dyDescent="0.25">
      <c r="A187" s="196">
        <v>4000</v>
      </c>
      <c r="B187" s="142" t="s">
        <v>195</v>
      </c>
      <c r="C187" s="143">
        <f t="shared" si="7"/>
        <v>0</v>
      </c>
      <c r="D187" s="144">
        <f>SUM(D188,D191)</f>
        <v>0</v>
      </c>
      <c r="E187" s="144">
        <f>SUM(E188,E191)</f>
        <v>0</v>
      </c>
      <c r="F187" s="144">
        <f>SUM(F188,F191)</f>
        <v>0</v>
      </c>
      <c r="G187" s="145">
        <f>SUM(G188,G191)</f>
        <v>0</v>
      </c>
      <c r="H187" s="143">
        <f t="shared" si="8"/>
        <v>0</v>
      </c>
      <c r="I187" s="144">
        <f>SUM(I188,I191)</f>
        <v>0</v>
      </c>
      <c r="J187" s="144">
        <f>SUM(J188,J191)</f>
        <v>0</v>
      </c>
      <c r="K187" s="144">
        <f>SUM(K188,K191)</f>
        <v>0</v>
      </c>
      <c r="L187" s="146">
        <f>SUM(L188,L191)</f>
        <v>0</v>
      </c>
    </row>
    <row r="188" spans="1:12" ht="24" x14ac:dyDescent="0.25">
      <c r="A188" s="197">
        <v>4200</v>
      </c>
      <c r="B188" s="147" t="s">
        <v>196</v>
      </c>
      <c r="C188" s="57">
        <f>SUM(D188:G188)</f>
        <v>0</v>
      </c>
      <c r="D188" s="63">
        <f>SUM(D189,D190)</f>
        <v>0</v>
      </c>
      <c r="E188" s="63">
        <f>SUM(E189,E190)</f>
        <v>0</v>
      </c>
      <c r="F188" s="63">
        <f>SUM(F189,F190)</f>
        <v>0</v>
      </c>
      <c r="G188" s="166">
        <f>SUM(G189,G190)</f>
        <v>0</v>
      </c>
      <c r="H188" s="57">
        <f t="shared" si="8"/>
        <v>0</v>
      </c>
      <c r="I188" s="63">
        <f>SUM(I189,I190)</f>
        <v>0</v>
      </c>
      <c r="J188" s="63">
        <f>SUM(J189,J190)</f>
        <v>0</v>
      </c>
      <c r="K188" s="63">
        <f>SUM(K189,K190)</f>
        <v>0</v>
      </c>
      <c r="L188" s="167">
        <f>SUM(L189,L190)</f>
        <v>0</v>
      </c>
    </row>
    <row r="189" spans="1:12" ht="36" x14ac:dyDescent="0.25">
      <c r="A189" s="168">
        <v>4240</v>
      </c>
      <c r="B189" s="65" t="s">
        <v>197</v>
      </c>
      <c r="C189" s="66">
        <f t="shared" ref="C189:C264" si="23">SUM(D189:G189)</f>
        <v>0</v>
      </c>
      <c r="D189" s="68"/>
      <c r="E189" s="68"/>
      <c r="F189" s="68"/>
      <c r="G189" s="154"/>
      <c r="H189" s="66">
        <f t="shared" ref="H189:H263" si="24">SUM(I189:L189)</f>
        <v>0</v>
      </c>
      <c r="I189" s="68"/>
      <c r="J189" s="68"/>
      <c r="K189" s="68"/>
      <c r="L189" s="155"/>
    </row>
    <row r="190" spans="1:12" ht="24" x14ac:dyDescent="0.25">
      <c r="A190" s="159">
        <v>4250</v>
      </c>
      <c r="B190" s="71" t="s">
        <v>198</v>
      </c>
      <c r="C190" s="72">
        <f t="shared" si="23"/>
        <v>0</v>
      </c>
      <c r="D190" s="74"/>
      <c r="E190" s="74"/>
      <c r="F190" s="74"/>
      <c r="G190" s="157"/>
      <c r="H190" s="72">
        <f t="shared" si="24"/>
        <v>0</v>
      </c>
      <c r="I190" s="74"/>
      <c r="J190" s="74"/>
      <c r="K190" s="74"/>
      <c r="L190" s="158"/>
    </row>
    <row r="191" spans="1:12" x14ac:dyDescent="0.25">
      <c r="A191" s="56">
        <v>4300</v>
      </c>
      <c r="B191" s="147" t="s">
        <v>199</v>
      </c>
      <c r="C191" s="57">
        <f t="shared" si="23"/>
        <v>0</v>
      </c>
      <c r="D191" s="63">
        <f>SUM(D192)</f>
        <v>0</v>
      </c>
      <c r="E191" s="63">
        <f>SUM(E192)</f>
        <v>0</v>
      </c>
      <c r="F191" s="63">
        <f>SUM(F192)</f>
        <v>0</v>
      </c>
      <c r="G191" s="166">
        <f>SUM(G192)</f>
        <v>0</v>
      </c>
      <c r="H191" s="57">
        <f t="shared" si="24"/>
        <v>0</v>
      </c>
      <c r="I191" s="63">
        <f>SUM(I192)</f>
        <v>0</v>
      </c>
      <c r="J191" s="63">
        <f>SUM(J192)</f>
        <v>0</v>
      </c>
      <c r="K191" s="63">
        <f>SUM(K192)</f>
        <v>0</v>
      </c>
      <c r="L191" s="167">
        <f>SUM(L192)</f>
        <v>0</v>
      </c>
    </row>
    <row r="192" spans="1:12" ht="24" x14ac:dyDescent="0.25">
      <c r="A192" s="168">
        <v>4310</v>
      </c>
      <c r="B192" s="65" t="s">
        <v>200</v>
      </c>
      <c r="C192" s="66">
        <f>SUM(D192:G192)</f>
        <v>0</v>
      </c>
      <c r="D192" s="169">
        <f>SUM(D193:D193)</f>
        <v>0</v>
      </c>
      <c r="E192" s="169">
        <f>SUM(E193:E193)</f>
        <v>0</v>
      </c>
      <c r="F192" s="169">
        <f>SUM(F193:F193)</f>
        <v>0</v>
      </c>
      <c r="G192" s="170">
        <f>SUM(G193:G193)</f>
        <v>0</v>
      </c>
      <c r="H192" s="66">
        <f t="shared" si="24"/>
        <v>0</v>
      </c>
      <c r="I192" s="169">
        <f>SUM(I193:I193)</f>
        <v>0</v>
      </c>
      <c r="J192" s="169">
        <f>SUM(J193:J193)</f>
        <v>0</v>
      </c>
      <c r="K192" s="169">
        <f>SUM(K193:K193)</f>
        <v>0</v>
      </c>
      <c r="L192" s="171">
        <f>SUM(L193:L193)</f>
        <v>0</v>
      </c>
    </row>
    <row r="193" spans="1:12" ht="36" x14ac:dyDescent="0.25">
      <c r="A193" s="44">
        <v>4311</v>
      </c>
      <c r="B193" s="71" t="s">
        <v>201</v>
      </c>
      <c r="C193" s="72">
        <f t="shared" si="23"/>
        <v>0</v>
      </c>
      <c r="D193" s="74"/>
      <c r="E193" s="74"/>
      <c r="F193" s="74"/>
      <c r="G193" s="157"/>
      <c r="H193" s="72">
        <f t="shared" si="24"/>
        <v>0</v>
      </c>
      <c r="I193" s="74"/>
      <c r="J193" s="74"/>
      <c r="K193" s="74"/>
      <c r="L193" s="158"/>
    </row>
    <row r="194" spans="1:12" s="24" customFormat="1" ht="24" x14ac:dyDescent="0.25">
      <c r="A194" s="198"/>
      <c r="B194" s="19" t="s">
        <v>202</v>
      </c>
      <c r="C194" s="138">
        <f t="shared" si="23"/>
        <v>9250</v>
      </c>
      <c r="D194" s="139">
        <f>SUM(D195,D230,D269)</f>
        <v>9250</v>
      </c>
      <c r="E194" s="139">
        <f>SUM(E195,E230,E269)</f>
        <v>0</v>
      </c>
      <c r="F194" s="139">
        <f>SUM(F195,F230,F269)</f>
        <v>0</v>
      </c>
      <c r="G194" s="139">
        <f>SUM(G195,G230,G269)</f>
        <v>0</v>
      </c>
      <c r="H194" s="138">
        <f t="shared" si="24"/>
        <v>38680</v>
      </c>
      <c r="I194" s="139">
        <f>SUM(I195,I230,I269)</f>
        <v>38680</v>
      </c>
      <c r="J194" s="139">
        <f>SUM(J195,J230,J269)</f>
        <v>0</v>
      </c>
      <c r="K194" s="139">
        <f>SUM(K195,K230,K269)</f>
        <v>0</v>
      </c>
      <c r="L194" s="199">
        <f>SUM(L195,L230,L269)</f>
        <v>0</v>
      </c>
    </row>
    <row r="195" spans="1:12" x14ac:dyDescent="0.25">
      <c r="A195" s="142">
        <v>5000</v>
      </c>
      <c r="B195" s="142" t="s">
        <v>203</v>
      </c>
      <c r="C195" s="143">
        <f t="shared" si="23"/>
        <v>9250</v>
      </c>
      <c r="D195" s="144">
        <f>D196+D204</f>
        <v>9250</v>
      </c>
      <c r="E195" s="144">
        <f>E196+E204</f>
        <v>0</v>
      </c>
      <c r="F195" s="144">
        <f>F196+F204</f>
        <v>0</v>
      </c>
      <c r="G195" s="144">
        <f>G196+G204</f>
        <v>0</v>
      </c>
      <c r="H195" s="143">
        <f t="shared" si="24"/>
        <v>38680</v>
      </c>
      <c r="I195" s="144">
        <f>I196+I204</f>
        <v>38680</v>
      </c>
      <c r="J195" s="144">
        <f>J196+J204</f>
        <v>0</v>
      </c>
      <c r="K195" s="144">
        <f>K196+K204</f>
        <v>0</v>
      </c>
      <c r="L195" s="200">
        <f>L196+L204</f>
        <v>0</v>
      </c>
    </row>
    <row r="196" spans="1:12" x14ac:dyDescent="0.25">
      <c r="A196" s="56">
        <v>5100</v>
      </c>
      <c r="B196" s="147" t="s">
        <v>204</v>
      </c>
      <c r="C196" s="57">
        <f t="shared" si="23"/>
        <v>0</v>
      </c>
      <c r="D196" s="63">
        <f>D197+D198+D201+D202+D203</f>
        <v>0</v>
      </c>
      <c r="E196" s="63">
        <f>E197+E198+E201+E202+E203</f>
        <v>0</v>
      </c>
      <c r="F196" s="63">
        <f>F197+F198+F201+F202+F203</f>
        <v>0</v>
      </c>
      <c r="G196" s="166">
        <f>G197+G198+G201+G202+G203</f>
        <v>0</v>
      </c>
      <c r="H196" s="57">
        <f t="shared" si="24"/>
        <v>1430</v>
      </c>
      <c r="I196" s="63">
        <f>I197+I198+I201+I202+I203</f>
        <v>1430</v>
      </c>
      <c r="J196" s="63">
        <f>J197+J198+J201+J202+J203</f>
        <v>0</v>
      </c>
      <c r="K196" s="63">
        <f>K197+K198+K201+K202+K203</f>
        <v>0</v>
      </c>
      <c r="L196" s="167">
        <f>L197+L198+L201+L202+L203</f>
        <v>0</v>
      </c>
    </row>
    <row r="197" spans="1:12" x14ac:dyDescent="0.25">
      <c r="A197" s="168">
        <v>5110</v>
      </c>
      <c r="B197" s="65" t="s">
        <v>205</v>
      </c>
      <c r="C197" s="66">
        <f t="shared" si="23"/>
        <v>0</v>
      </c>
      <c r="D197" s="68"/>
      <c r="E197" s="68"/>
      <c r="F197" s="68"/>
      <c r="G197" s="154"/>
      <c r="H197" s="66">
        <f t="shared" si="24"/>
        <v>0</v>
      </c>
      <c r="I197" s="68"/>
      <c r="J197" s="68"/>
      <c r="K197" s="68"/>
      <c r="L197" s="155"/>
    </row>
    <row r="198" spans="1:12" ht="24" x14ac:dyDescent="0.25">
      <c r="A198" s="159">
        <v>5120</v>
      </c>
      <c r="B198" s="71" t="s">
        <v>206</v>
      </c>
      <c r="C198" s="72">
        <f t="shared" si="23"/>
        <v>0</v>
      </c>
      <c r="D198" s="160">
        <f>D199+D200</f>
        <v>0</v>
      </c>
      <c r="E198" s="160">
        <f>E199+E200</f>
        <v>0</v>
      </c>
      <c r="F198" s="160">
        <f>F199+F200</f>
        <v>0</v>
      </c>
      <c r="G198" s="161">
        <f>G199+G200</f>
        <v>0</v>
      </c>
      <c r="H198" s="72">
        <f t="shared" si="24"/>
        <v>1430</v>
      </c>
      <c r="I198" s="160">
        <f>I199+I200</f>
        <v>1430</v>
      </c>
      <c r="J198" s="160">
        <f>J199+J200</f>
        <v>0</v>
      </c>
      <c r="K198" s="160">
        <f>K199+K200</f>
        <v>0</v>
      </c>
      <c r="L198" s="162">
        <f>L199+L200</f>
        <v>0</v>
      </c>
    </row>
    <row r="199" spans="1:12" x14ac:dyDescent="0.25">
      <c r="A199" s="44">
        <v>5121</v>
      </c>
      <c r="B199" s="71" t="s">
        <v>207</v>
      </c>
      <c r="C199" s="72">
        <f t="shared" si="23"/>
        <v>0</v>
      </c>
      <c r="D199" s="74"/>
      <c r="E199" s="74"/>
      <c r="F199" s="74"/>
      <c r="G199" s="157"/>
      <c r="H199" s="72">
        <f t="shared" si="24"/>
        <v>1430</v>
      </c>
      <c r="I199" s="74">
        <v>1430</v>
      </c>
      <c r="J199" s="74"/>
      <c r="K199" s="74"/>
      <c r="L199" s="158"/>
    </row>
    <row r="200" spans="1:12" ht="24" x14ac:dyDescent="0.25">
      <c r="A200" s="44">
        <v>5129</v>
      </c>
      <c r="B200" s="71" t="s">
        <v>208</v>
      </c>
      <c r="C200" s="72">
        <f t="shared" si="23"/>
        <v>0</v>
      </c>
      <c r="D200" s="74"/>
      <c r="E200" s="74"/>
      <c r="F200" s="74"/>
      <c r="G200" s="157"/>
      <c r="H200" s="72">
        <f t="shared" si="24"/>
        <v>0</v>
      </c>
      <c r="I200" s="74"/>
      <c r="J200" s="74"/>
      <c r="K200" s="74"/>
      <c r="L200" s="158"/>
    </row>
    <row r="201" spans="1:12" x14ac:dyDescent="0.25">
      <c r="A201" s="159">
        <v>5130</v>
      </c>
      <c r="B201" s="71" t="s">
        <v>209</v>
      </c>
      <c r="C201" s="72">
        <f t="shared" si="23"/>
        <v>0</v>
      </c>
      <c r="D201" s="74"/>
      <c r="E201" s="74"/>
      <c r="F201" s="74"/>
      <c r="G201" s="157"/>
      <c r="H201" s="72">
        <f t="shared" si="24"/>
        <v>0</v>
      </c>
      <c r="I201" s="74"/>
      <c r="J201" s="74"/>
      <c r="K201" s="74"/>
      <c r="L201" s="158"/>
    </row>
    <row r="202" spans="1:12" x14ac:dyDescent="0.25">
      <c r="A202" s="159">
        <v>5140</v>
      </c>
      <c r="B202" s="71" t="s">
        <v>210</v>
      </c>
      <c r="C202" s="72">
        <f t="shared" si="23"/>
        <v>0</v>
      </c>
      <c r="D202" s="74"/>
      <c r="E202" s="74"/>
      <c r="F202" s="74"/>
      <c r="G202" s="157"/>
      <c r="H202" s="72">
        <f t="shared" si="24"/>
        <v>0</v>
      </c>
      <c r="I202" s="74"/>
      <c r="J202" s="74"/>
      <c r="K202" s="74"/>
      <c r="L202" s="158"/>
    </row>
    <row r="203" spans="1:12" ht="24" x14ac:dyDescent="0.25">
      <c r="A203" s="159">
        <v>5170</v>
      </c>
      <c r="B203" s="71" t="s">
        <v>211</v>
      </c>
      <c r="C203" s="72">
        <f t="shared" si="23"/>
        <v>0</v>
      </c>
      <c r="D203" s="74"/>
      <c r="E203" s="74"/>
      <c r="F203" s="74"/>
      <c r="G203" s="157"/>
      <c r="H203" s="72">
        <f t="shared" si="24"/>
        <v>0</v>
      </c>
      <c r="I203" s="74"/>
      <c r="J203" s="74"/>
      <c r="K203" s="74"/>
      <c r="L203" s="158"/>
    </row>
    <row r="204" spans="1:12" x14ac:dyDescent="0.25">
      <c r="A204" s="56">
        <v>5200</v>
      </c>
      <c r="B204" s="147" t="s">
        <v>212</v>
      </c>
      <c r="C204" s="57">
        <f t="shared" si="23"/>
        <v>9250</v>
      </c>
      <c r="D204" s="63">
        <f>D205+D215+D216+D225+D226+D227+D229</f>
        <v>9250</v>
      </c>
      <c r="E204" s="63">
        <f>E205+E215+E216+E225+E226+E227+E229</f>
        <v>0</v>
      </c>
      <c r="F204" s="63">
        <f>F205+F215+F216+F225+F226+F227+F229</f>
        <v>0</v>
      </c>
      <c r="G204" s="166">
        <f>G205+G215+G216+G225+G226+G227+G229</f>
        <v>0</v>
      </c>
      <c r="H204" s="57">
        <f t="shared" si="24"/>
        <v>37250</v>
      </c>
      <c r="I204" s="63">
        <f>I205+I215+I216+I225+I226+I227+I229</f>
        <v>37250</v>
      </c>
      <c r="J204" s="63">
        <f>J205+J215+J216+J225+J226+J227+J229</f>
        <v>0</v>
      </c>
      <c r="K204" s="63">
        <f>K205+K215+K216+K225+K226+K227+K229</f>
        <v>0</v>
      </c>
      <c r="L204" s="167">
        <f>L205+L215+L216+L225+L226+L227+L229</f>
        <v>0</v>
      </c>
    </row>
    <row r="205" spans="1:12" x14ac:dyDescent="0.25">
      <c r="A205" s="150">
        <v>5210</v>
      </c>
      <c r="B205" s="112" t="s">
        <v>213</v>
      </c>
      <c r="C205" s="117">
        <f t="shared" si="23"/>
        <v>0</v>
      </c>
      <c r="D205" s="151">
        <f>SUM(D206:D214)</f>
        <v>0</v>
      </c>
      <c r="E205" s="151">
        <f>SUM(E206:E214)</f>
        <v>0</v>
      </c>
      <c r="F205" s="151">
        <f>SUM(F206:F214)</f>
        <v>0</v>
      </c>
      <c r="G205" s="152">
        <f>SUM(G206:G214)</f>
        <v>0</v>
      </c>
      <c r="H205" s="117">
        <f t="shared" si="24"/>
        <v>0</v>
      </c>
      <c r="I205" s="151">
        <f>SUM(I206:I214)</f>
        <v>0</v>
      </c>
      <c r="J205" s="151">
        <f>SUM(J206:J214)</f>
        <v>0</v>
      </c>
      <c r="K205" s="151">
        <f>SUM(K206:K214)</f>
        <v>0</v>
      </c>
      <c r="L205" s="153">
        <f>SUM(L206:L214)</f>
        <v>0</v>
      </c>
    </row>
    <row r="206" spans="1:12" x14ac:dyDescent="0.25">
      <c r="A206" s="38">
        <v>5211</v>
      </c>
      <c r="B206" s="65" t="s">
        <v>214</v>
      </c>
      <c r="C206" s="66">
        <f t="shared" si="23"/>
        <v>0</v>
      </c>
      <c r="D206" s="68"/>
      <c r="E206" s="68"/>
      <c r="F206" s="68"/>
      <c r="G206" s="154"/>
      <c r="H206" s="66">
        <f t="shared" si="24"/>
        <v>0</v>
      </c>
      <c r="I206" s="68"/>
      <c r="J206" s="68"/>
      <c r="K206" s="68"/>
      <c r="L206" s="155"/>
    </row>
    <row r="207" spans="1:12" x14ac:dyDescent="0.25">
      <c r="A207" s="44">
        <v>5212</v>
      </c>
      <c r="B207" s="71" t="s">
        <v>215</v>
      </c>
      <c r="C207" s="72">
        <f t="shared" si="23"/>
        <v>0</v>
      </c>
      <c r="D207" s="74"/>
      <c r="E207" s="74"/>
      <c r="F207" s="74"/>
      <c r="G207" s="157"/>
      <c r="H207" s="72">
        <f t="shared" si="24"/>
        <v>0</v>
      </c>
      <c r="I207" s="74"/>
      <c r="J207" s="74"/>
      <c r="K207" s="74"/>
      <c r="L207" s="158"/>
    </row>
    <row r="208" spans="1:12" x14ac:dyDescent="0.25">
      <c r="A208" s="44">
        <v>5213</v>
      </c>
      <c r="B208" s="71" t="s">
        <v>216</v>
      </c>
      <c r="C208" s="72">
        <f t="shared" si="23"/>
        <v>0</v>
      </c>
      <c r="D208" s="74"/>
      <c r="E208" s="74"/>
      <c r="F208" s="74"/>
      <c r="G208" s="157"/>
      <c r="H208" s="72">
        <f t="shared" si="24"/>
        <v>0</v>
      </c>
      <c r="I208" s="74"/>
      <c r="J208" s="74"/>
      <c r="K208" s="74"/>
      <c r="L208" s="158"/>
    </row>
    <row r="209" spans="1:12" x14ac:dyDescent="0.25">
      <c r="A209" s="44">
        <v>5214</v>
      </c>
      <c r="B209" s="71" t="s">
        <v>217</v>
      </c>
      <c r="C209" s="72">
        <f t="shared" si="23"/>
        <v>0</v>
      </c>
      <c r="D209" s="74"/>
      <c r="E209" s="74"/>
      <c r="F209" s="74"/>
      <c r="G209" s="157"/>
      <c r="H209" s="72">
        <f t="shared" si="24"/>
        <v>0</v>
      </c>
      <c r="I209" s="74"/>
      <c r="J209" s="74"/>
      <c r="K209" s="74"/>
      <c r="L209" s="158"/>
    </row>
    <row r="210" spans="1:12" x14ac:dyDescent="0.25">
      <c r="A210" s="44">
        <v>5215</v>
      </c>
      <c r="B210" s="71" t="s">
        <v>218</v>
      </c>
      <c r="C210" s="72">
        <f>SUM(D210:G210)</f>
        <v>0</v>
      </c>
      <c r="D210" s="74"/>
      <c r="E210" s="74"/>
      <c r="F210" s="74"/>
      <c r="G210" s="157"/>
      <c r="H210" s="72">
        <f>SUM(I210:L210)</f>
        <v>0</v>
      </c>
      <c r="I210" s="74"/>
      <c r="J210" s="74"/>
      <c r="K210" s="74"/>
      <c r="L210" s="158"/>
    </row>
    <row r="211" spans="1:12" ht="14.25" customHeight="1" x14ac:dyDescent="0.25">
      <c r="A211" s="44">
        <v>5216</v>
      </c>
      <c r="B211" s="71" t="s">
        <v>219</v>
      </c>
      <c r="C211" s="72">
        <f t="shared" si="23"/>
        <v>0</v>
      </c>
      <c r="D211" s="74"/>
      <c r="E211" s="74"/>
      <c r="F211" s="74"/>
      <c r="G211" s="157"/>
      <c r="H211" s="72">
        <f t="shared" si="24"/>
        <v>0</v>
      </c>
      <c r="I211" s="74"/>
      <c r="J211" s="74"/>
      <c r="K211" s="74"/>
      <c r="L211" s="158"/>
    </row>
    <row r="212" spans="1:12" x14ac:dyDescent="0.25">
      <c r="A212" s="44">
        <v>5217</v>
      </c>
      <c r="B212" s="71" t="s">
        <v>220</v>
      </c>
      <c r="C212" s="72">
        <f t="shared" si="23"/>
        <v>0</v>
      </c>
      <c r="D212" s="74"/>
      <c r="E212" s="74"/>
      <c r="F212" s="74"/>
      <c r="G212" s="157"/>
      <c r="H212" s="72">
        <f t="shared" si="24"/>
        <v>0</v>
      </c>
      <c r="I212" s="74"/>
      <c r="J212" s="74"/>
      <c r="K212" s="74"/>
      <c r="L212" s="158"/>
    </row>
    <row r="213" spans="1:12" x14ac:dyDescent="0.25">
      <c r="A213" s="44">
        <v>5218</v>
      </c>
      <c r="B213" s="71" t="s">
        <v>221</v>
      </c>
      <c r="C213" s="72">
        <f t="shared" si="23"/>
        <v>0</v>
      </c>
      <c r="D213" s="74"/>
      <c r="E213" s="74"/>
      <c r="F213" s="74"/>
      <c r="G213" s="157"/>
      <c r="H213" s="72">
        <f t="shared" si="24"/>
        <v>0</v>
      </c>
      <c r="I213" s="74"/>
      <c r="J213" s="74"/>
      <c r="K213" s="74"/>
      <c r="L213" s="158"/>
    </row>
    <row r="214" spans="1:12" x14ac:dyDescent="0.25">
      <c r="A214" s="44">
        <v>5219</v>
      </c>
      <c r="B214" s="71" t="s">
        <v>222</v>
      </c>
      <c r="C214" s="72">
        <f t="shared" si="23"/>
        <v>0</v>
      </c>
      <c r="D214" s="74"/>
      <c r="E214" s="74"/>
      <c r="F214" s="74"/>
      <c r="G214" s="157"/>
      <c r="H214" s="72">
        <f t="shared" si="24"/>
        <v>0</v>
      </c>
      <c r="I214" s="74"/>
      <c r="J214" s="74"/>
      <c r="K214" s="74"/>
      <c r="L214" s="158"/>
    </row>
    <row r="215" spans="1:12" ht="13.5" customHeight="1" x14ac:dyDescent="0.25">
      <c r="A215" s="159">
        <v>5220</v>
      </c>
      <c r="B215" s="71" t="s">
        <v>223</v>
      </c>
      <c r="C215" s="72">
        <f t="shared" si="23"/>
        <v>0</v>
      </c>
      <c r="D215" s="74"/>
      <c r="E215" s="74"/>
      <c r="F215" s="74"/>
      <c r="G215" s="157"/>
      <c r="H215" s="72">
        <f t="shared" si="24"/>
        <v>0</v>
      </c>
      <c r="I215" s="74"/>
      <c r="J215" s="74"/>
      <c r="K215" s="74"/>
      <c r="L215" s="158"/>
    </row>
    <row r="216" spans="1:12" x14ac:dyDescent="0.25">
      <c r="A216" s="159">
        <v>5230</v>
      </c>
      <c r="B216" s="71" t="s">
        <v>224</v>
      </c>
      <c r="C216" s="72">
        <f t="shared" si="23"/>
        <v>9250</v>
      </c>
      <c r="D216" s="160">
        <f>SUM(D217:D224)</f>
        <v>9250</v>
      </c>
      <c r="E216" s="160">
        <f>SUM(E217:E224)</f>
        <v>0</v>
      </c>
      <c r="F216" s="160">
        <f>SUM(F217:F224)</f>
        <v>0</v>
      </c>
      <c r="G216" s="161">
        <f>SUM(G217:G224)</f>
        <v>0</v>
      </c>
      <c r="H216" s="72">
        <f t="shared" si="24"/>
        <v>37250</v>
      </c>
      <c r="I216" s="160">
        <f>SUM(I217:I224)</f>
        <v>37250</v>
      </c>
      <c r="J216" s="160">
        <f>SUM(J217:J224)</f>
        <v>0</v>
      </c>
      <c r="K216" s="160">
        <f>SUM(K217:K224)</f>
        <v>0</v>
      </c>
      <c r="L216" s="162">
        <f>SUM(L217:L224)</f>
        <v>0</v>
      </c>
    </row>
    <row r="217" spans="1:12" x14ac:dyDescent="0.25">
      <c r="A217" s="44">
        <v>5231</v>
      </c>
      <c r="B217" s="71" t="s">
        <v>225</v>
      </c>
      <c r="C217" s="72">
        <f t="shared" si="23"/>
        <v>0</v>
      </c>
      <c r="D217" s="74"/>
      <c r="E217" s="74"/>
      <c r="F217" s="74"/>
      <c r="G217" s="157"/>
      <c r="H217" s="72">
        <f t="shared" si="24"/>
        <v>0</v>
      </c>
      <c r="I217" s="74"/>
      <c r="J217" s="74"/>
      <c r="K217" s="74"/>
      <c r="L217" s="158"/>
    </row>
    <row r="218" spans="1:12" x14ac:dyDescent="0.25">
      <c r="A218" s="44">
        <v>5232</v>
      </c>
      <c r="B218" s="71" t="s">
        <v>226</v>
      </c>
      <c r="C218" s="72">
        <f t="shared" si="23"/>
        <v>0</v>
      </c>
      <c r="D218" s="74"/>
      <c r="E218" s="74"/>
      <c r="F218" s="74"/>
      <c r="G218" s="157"/>
      <c r="H218" s="72">
        <f t="shared" si="24"/>
        <v>0</v>
      </c>
      <c r="I218" s="74"/>
      <c r="J218" s="74"/>
      <c r="K218" s="74"/>
      <c r="L218" s="158"/>
    </row>
    <row r="219" spans="1:12" x14ac:dyDescent="0.25">
      <c r="A219" s="44">
        <v>5233</v>
      </c>
      <c r="B219" s="71" t="s">
        <v>227</v>
      </c>
      <c r="C219" s="201">
        <f t="shared" si="23"/>
        <v>5350</v>
      </c>
      <c r="D219" s="74">
        <v>5350</v>
      </c>
      <c r="E219" s="74"/>
      <c r="F219" s="74"/>
      <c r="G219" s="157"/>
      <c r="H219" s="72">
        <f t="shared" si="24"/>
        <v>5350</v>
      </c>
      <c r="I219" s="74">
        <v>5350</v>
      </c>
      <c r="J219" s="74"/>
      <c r="K219" s="74"/>
      <c r="L219" s="158"/>
    </row>
    <row r="220" spans="1:12" ht="24" x14ac:dyDescent="0.25">
      <c r="A220" s="44">
        <v>5234</v>
      </c>
      <c r="B220" s="71" t="s">
        <v>228</v>
      </c>
      <c r="C220" s="201">
        <f t="shared" si="23"/>
        <v>0</v>
      </c>
      <c r="D220" s="74"/>
      <c r="E220" s="74"/>
      <c r="F220" s="74"/>
      <c r="G220" s="157"/>
      <c r="H220" s="72">
        <f t="shared" si="24"/>
        <v>0</v>
      </c>
      <c r="I220" s="74"/>
      <c r="J220" s="74"/>
      <c r="K220" s="74"/>
      <c r="L220" s="158"/>
    </row>
    <row r="221" spans="1:12" ht="14.25" customHeight="1" x14ac:dyDescent="0.25">
      <c r="A221" s="44">
        <v>5236</v>
      </c>
      <c r="B221" s="71" t="s">
        <v>229</v>
      </c>
      <c r="C221" s="201">
        <f t="shared" si="23"/>
        <v>0</v>
      </c>
      <c r="D221" s="74"/>
      <c r="E221" s="74"/>
      <c r="F221" s="74"/>
      <c r="G221" s="157"/>
      <c r="H221" s="72">
        <f t="shared" si="24"/>
        <v>0</v>
      </c>
      <c r="I221" s="74"/>
      <c r="J221" s="74"/>
      <c r="K221" s="74"/>
      <c r="L221" s="158"/>
    </row>
    <row r="222" spans="1:12" ht="14.25" customHeight="1" x14ac:dyDescent="0.25">
      <c r="A222" s="44">
        <v>5237</v>
      </c>
      <c r="B222" s="71" t="s">
        <v>230</v>
      </c>
      <c r="C222" s="201">
        <f t="shared" si="23"/>
        <v>0</v>
      </c>
      <c r="D222" s="74"/>
      <c r="E222" s="74"/>
      <c r="F222" s="74"/>
      <c r="G222" s="157"/>
      <c r="H222" s="72">
        <f t="shared" si="24"/>
        <v>0</v>
      </c>
      <c r="I222" s="74"/>
      <c r="J222" s="74"/>
      <c r="K222" s="74"/>
      <c r="L222" s="158"/>
    </row>
    <row r="223" spans="1:12" ht="24" x14ac:dyDescent="0.25">
      <c r="A223" s="44">
        <v>5238</v>
      </c>
      <c r="B223" s="71" t="s">
        <v>231</v>
      </c>
      <c r="C223" s="201">
        <f t="shared" si="23"/>
        <v>0</v>
      </c>
      <c r="D223" s="74"/>
      <c r="E223" s="74"/>
      <c r="F223" s="74"/>
      <c r="G223" s="157"/>
      <c r="H223" s="72">
        <f t="shared" si="24"/>
        <v>28000</v>
      </c>
      <c r="I223" s="74">
        <f>25300+500+1600+600</f>
        <v>28000</v>
      </c>
      <c r="J223" s="74"/>
      <c r="K223" s="74"/>
      <c r="L223" s="158"/>
    </row>
    <row r="224" spans="1:12" ht="24" x14ac:dyDescent="0.25">
      <c r="A224" s="44">
        <v>5239</v>
      </c>
      <c r="B224" s="71" t="s">
        <v>232</v>
      </c>
      <c r="C224" s="201">
        <f t="shared" si="23"/>
        <v>3900</v>
      </c>
      <c r="D224" s="74">
        <v>3900</v>
      </c>
      <c r="E224" s="74"/>
      <c r="F224" s="74"/>
      <c r="G224" s="157"/>
      <c r="H224" s="72">
        <f t="shared" si="24"/>
        <v>3900</v>
      </c>
      <c r="I224" s="74">
        <v>3900</v>
      </c>
      <c r="J224" s="74"/>
      <c r="K224" s="74"/>
      <c r="L224" s="158"/>
    </row>
    <row r="225" spans="1:12" ht="24" x14ac:dyDescent="0.25">
      <c r="A225" s="159">
        <v>5240</v>
      </c>
      <c r="B225" s="71" t="s">
        <v>233</v>
      </c>
      <c r="C225" s="201">
        <f t="shared" si="23"/>
        <v>0</v>
      </c>
      <c r="D225" s="74"/>
      <c r="E225" s="74"/>
      <c r="F225" s="74"/>
      <c r="G225" s="157"/>
      <c r="H225" s="72">
        <f t="shared" si="24"/>
        <v>0</v>
      </c>
      <c r="I225" s="74"/>
      <c r="J225" s="74"/>
      <c r="K225" s="74"/>
      <c r="L225" s="158"/>
    </row>
    <row r="226" spans="1:12" x14ac:dyDescent="0.25">
      <c r="A226" s="159">
        <v>5250</v>
      </c>
      <c r="B226" s="71" t="s">
        <v>234</v>
      </c>
      <c r="C226" s="201">
        <f t="shared" si="23"/>
        <v>0</v>
      </c>
      <c r="D226" s="74"/>
      <c r="E226" s="74"/>
      <c r="F226" s="74"/>
      <c r="G226" s="157"/>
      <c r="H226" s="72">
        <f t="shared" si="24"/>
        <v>0</v>
      </c>
      <c r="I226" s="74"/>
      <c r="J226" s="74"/>
      <c r="K226" s="74"/>
      <c r="L226" s="158"/>
    </row>
    <row r="227" spans="1:12" x14ac:dyDescent="0.25">
      <c r="A227" s="159">
        <v>5260</v>
      </c>
      <c r="B227" s="71" t="s">
        <v>235</v>
      </c>
      <c r="C227" s="201">
        <f t="shared" si="23"/>
        <v>0</v>
      </c>
      <c r="D227" s="160">
        <f>SUM(D228)</f>
        <v>0</v>
      </c>
      <c r="E227" s="160">
        <f>SUM(E228)</f>
        <v>0</v>
      </c>
      <c r="F227" s="160">
        <f>SUM(F228)</f>
        <v>0</v>
      </c>
      <c r="G227" s="161">
        <f>SUM(G228)</f>
        <v>0</v>
      </c>
      <c r="H227" s="72">
        <f t="shared" si="24"/>
        <v>0</v>
      </c>
      <c r="I227" s="160">
        <f>SUM(I228)</f>
        <v>0</v>
      </c>
      <c r="J227" s="160">
        <f>SUM(J228)</f>
        <v>0</v>
      </c>
      <c r="K227" s="160">
        <f>SUM(K228)</f>
        <v>0</v>
      </c>
      <c r="L227" s="162">
        <f>SUM(L228)</f>
        <v>0</v>
      </c>
    </row>
    <row r="228" spans="1:12" ht="24" x14ac:dyDescent="0.25">
      <c r="A228" s="44">
        <v>5269</v>
      </c>
      <c r="B228" s="71" t="s">
        <v>236</v>
      </c>
      <c r="C228" s="201">
        <f t="shared" si="23"/>
        <v>0</v>
      </c>
      <c r="D228" s="74"/>
      <c r="E228" s="74"/>
      <c r="F228" s="74"/>
      <c r="G228" s="157"/>
      <c r="H228" s="72">
        <f t="shared" si="24"/>
        <v>0</v>
      </c>
      <c r="I228" s="74"/>
      <c r="J228" s="74"/>
      <c r="K228" s="74"/>
      <c r="L228" s="158"/>
    </row>
    <row r="229" spans="1:12" ht="24" x14ac:dyDescent="0.25">
      <c r="A229" s="150">
        <v>5270</v>
      </c>
      <c r="B229" s="112" t="s">
        <v>237</v>
      </c>
      <c r="C229" s="202">
        <f t="shared" si="23"/>
        <v>0</v>
      </c>
      <c r="D229" s="163"/>
      <c r="E229" s="163"/>
      <c r="F229" s="163"/>
      <c r="G229" s="164"/>
      <c r="H229" s="117">
        <f t="shared" si="24"/>
        <v>0</v>
      </c>
      <c r="I229" s="163"/>
      <c r="J229" s="163"/>
      <c r="K229" s="163"/>
      <c r="L229" s="165"/>
    </row>
    <row r="230" spans="1:12" x14ac:dyDescent="0.25">
      <c r="A230" s="142">
        <v>6000</v>
      </c>
      <c r="B230" s="142" t="s">
        <v>238</v>
      </c>
      <c r="C230" s="203">
        <f t="shared" si="23"/>
        <v>0</v>
      </c>
      <c r="D230" s="144">
        <f>D231+D251+D259</f>
        <v>0</v>
      </c>
      <c r="E230" s="144">
        <f>E231+E251+E259</f>
        <v>0</v>
      </c>
      <c r="F230" s="144">
        <f>F231+F251+F259</f>
        <v>0</v>
      </c>
      <c r="G230" s="145">
        <f>G231+G251+G259</f>
        <v>0</v>
      </c>
      <c r="H230" s="143">
        <f t="shared" si="24"/>
        <v>0</v>
      </c>
      <c r="I230" s="144">
        <f>I231+I251+I259</f>
        <v>0</v>
      </c>
      <c r="J230" s="144">
        <f>J231+J251+J259</f>
        <v>0</v>
      </c>
      <c r="K230" s="144">
        <f>K231+K251+K259</f>
        <v>0</v>
      </c>
      <c r="L230" s="146">
        <f>L231+L251+L259</f>
        <v>0</v>
      </c>
    </row>
    <row r="231" spans="1:12" ht="14.25" customHeight="1" x14ac:dyDescent="0.25">
      <c r="A231" s="192">
        <v>6200</v>
      </c>
      <c r="B231" s="183" t="s">
        <v>239</v>
      </c>
      <c r="C231" s="204">
        <f>SUM(D231:G231)</f>
        <v>0</v>
      </c>
      <c r="D231" s="194">
        <f>SUM(D232,D233,D235,D238,D244,D245,D246)</f>
        <v>0</v>
      </c>
      <c r="E231" s="194">
        <f>SUM(E232,E233,E235,E238,E244,E245,E246)</f>
        <v>0</v>
      </c>
      <c r="F231" s="194">
        <f>SUM(F232,F233,F235,F238,F244,F245,F246)</f>
        <v>0</v>
      </c>
      <c r="G231" s="194">
        <f>SUM(G232,G233,G235,G238,G244,G245,G246)</f>
        <v>0</v>
      </c>
      <c r="H231" s="193">
        <f t="shared" si="24"/>
        <v>0</v>
      </c>
      <c r="I231" s="194">
        <f>SUM(I232,I233,I235,I238,I244,I245,I246)</f>
        <v>0</v>
      </c>
      <c r="J231" s="194">
        <f>SUM(J232,J233,J235,J238,J244,J245,J246)</f>
        <v>0</v>
      </c>
      <c r="K231" s="194">
        <f>SUM(K232,K233,K235,K238,K244,K245,K246)</f>
        <v>0</v>
      </c>
      <c r="L231" s="149">
        <f>SUM(L232,L233,L235,L238,L244,L245,L246)</f>
        <v>0</v>
      </c>
    </row>
    <row r="232" spans="1:12" ht="24" x14ac:dyDescent="0.25">
      <c r="A232" s="168">
        <v>6220</v>
      </c>
      <c r="B232" s="65" t="s">
        <v>240</v>
      </c>
      <c r="C232" s="205">
        <f t="shared" si="23"/>
        <v>0</v>
      </c>
      <c r="D232" s="68"/>
      <c r="E232" s="68"/>
      <c r="F232" s="68"/>
      <c r="G232" s="206"/>
      <c r="H232" s="207">
        <f t="shared" si="24"/>
        <v>0</v>
      </c>
      <c r="I232" s="68"/>
      <c r="J232" s="68"/>
      <c r="K232" s="68"/>
      <c r="L232" s="155"/>
    </row>
    <row r="233" spans="1:12" x14ac:dyDescent="0.25">
      <c r="A233" s="159">
        <v>6230</v>
      </c>
      <c r="B233" s="71" t="s">
        <v>241</v>
      </c>
      <c r="C233" s="201">
        <f t="shared" si="23"/>
        <v>0</v>
      </c>
      <c r="D233" s="160">
        <f>SUM(D234)</f>
        <v>0</v>
      </c>
      <c r="E233" s="160">
        <f t="shared" ref="E233:L233" si="25">SUM(E234)</f>
        <v>0</v>
      </c>
      <c r="F233" s="160">
        <f t="shared" si="25"/>
        <v>0</v>
      </c>
      <c r="G233" s="161">
        <f t="shared" si="25"/>
        <v>0</v>
      </c>
      <c r="H233" s="208">
        <f t="shared" si="24"/>
        <v>0</v>
      </c>
      <c r="I233" s="160">
        <f t="shared" si="25"/>
        <v>0</v>
      </c>
      <c r="J233" s="160">
        <f t="shared" si="25"/>
        <v>0</v>
      </c>
      <c r="K233" s="160">
        <f t="shared" si="25"/>
        <v>0</v>
      </c>
      <c r="L233" s="162">
        <f t="shared" si="25"/>
        <v>0</v>
      </c>
    </row>
    <row r="234" spans="1:12" ht="24" x14ac:dyDescent="0.25">
      <c r="A234" s="44">
        <v>6239</v>
      </c>
      <c r="B234" s="65" t="s">
        <v>242</v>
      </c>
      <c r="C234" s="201">
        <f t="shared" si="23"/>
        <v>0</v>
      </c>
      <c r="D234" s="68"/>
      <c r="E234" s="68"/>
      <c r="F234" s="68"/>
      <c r="G234" s="154"/>
      <c r="H234" s="208">
        <f t="shared" si="24"/>
        <v>0</v>
      </c>
      <c r="I234" s="68"/>
      <c r="J234" s="68"/>
      <c r="K234" s="68"/>
      <c r="L234" s="155"/>
    </row>
    <row r="235" spans="1:12" ht="24" x14ac:dyDescent="0.25">
      <c r="A235" s="159">
        <v>6240</v>
      </c>
      <c r="B235" s="71" t="s">
        <v>243</v>
      </c>
      <c r="C235" s="201">
        <f>SUM(D235:G235)</f>
        <v>0</v>
      </c>
      <c r="D235" s="160">
        <f>SUM(D236:D237)</f>
        <v>0</v>
      </c>
      <c r="E235" s="160">
        <f>SUM(E236:E237)</f>
        <v>0</v>
      </c>
      <c r="F235" s="160">
        <f>SUM(F236:F237)</f>
        <v>0</v>
      </c>
      <c r="G235" s="161">
        <f>SUM(G236:G237)</f>
        <v>0</v>
      </c>
      <c r="H235" s="208">
        <f t="shared" si="24"/>
        <v>0</v>
      </c>
      <c r="I235" s="160">
        <f>SUM(I236:I237)</f>
        <v>0</v>
      </c>
      <c r="J235" s="160">
        <f>SUM(J236:J237)</f>
        <v>0</v>
      </c>
      <c r="K235" s="160">
        <f>SUM(K236:K237)</f>
        <v>0</v>
      </c>
      <c r="L235" s="162">
        <f>SUM(L236:L237)</f>
        <v>0</v>
      </c>
    </row>
    <row r="236" spans="1:12" x14ac:dyDescent="0.25">
      <c r="A236" s="44">
        <v>6241</v>
      </c>
      <c r="B236" s="71" t="s">
        <v>244</v>
      </c>
      <c r="C236" s="201">
        <f>SUM(D236:G236)</f>
        <v>0</v>
      </c>
      <c r="D236" s="74"/>
      <c r="E236" s="74"/>
      <c r="F236" s="74"/>
      <c r="G236" s="157"/>
      <c r="H236" s="208">
        <f>SUM(I236:L236)</f>
        <v>0</v>
      </c>
      <c r="I236" s="74"/>
      <c r="J236" s="74"/>
      <c r="K236" s="74"/>
      <c r="L236" s="158"/>
    </row>
    <row r="237" spans="1:12" x14ac:dyDescent="0.25">
      <c r="A237" s="44">
        <v>6242</v>
      </c>
      <c r="B237" s="71" t="s">
        <v>245</v>
      </c>
      <c r="C237" s="201">
        <f>SUM(D237:G237)</f>
        <v>0</v>
      </c>
      <c r="D237" s="74"/>
      <c r="E237" s="74"/>
      <c r="F237" s="74"/>
      <c r="G237" s="157"/>
      <c r="H237" s="208">
        <f t="shared" si="24"/>
        <v>0</v>
      </c>
      <c r="I237" s="74"/>
      <c r="J237" s="74"/>
      <c r="K237" s="74"/>
      <c r="L237" s="158"/>
    </row>
    <row r="238" spans="1:12" ht="25.5" customHeight="1" x14ac:dyDescent="0.25">
      <c r="A238" s="159">
        <v>6250</v>
      </c>
      <c r="B238" s="71" t="s">
        <v>246</v>
      </c>
      <c r="C238" s="201">
        <f>SUM(D238:G238)</f>
        <v>0</v>
      </c>
      <c r="D238" s="160">
        <f>SUM(D239:D243)</f>
        <v>0</v>
      </c>
      <c r="E238" s="160">
        <f>SUM(E239:E243)</f>
        <v>0</v>
      </c>
      <c r="F238" s="160">
        <f>SUM(F239:F243)</f>
        <v>0</v>
      </c>
      <c r="G238" s="161">
        <f>SUM(G239:G243)</f>
        <v>0</v>
      </c>
      <c r="H238" s="208">
        <f t="shared" si="24"/>
        <v>0</v>
      </c>
      <c r="I238" s="160">
        <f>SUM(I239:I243)</f>
        <v>0</v>
      </c>
      <c r="J238" s="160">
        <f>SUM(J239:J243)</f>
        <v>0</v>
      </c>
      <c r="K238" s="160">
        <f>SUM(K239:K243)</f>
        <v>0</v>
      </c>
      <c r="L238" s="162">
        <f>SUM(L239:L243)</f>
        <v>0</v>
      </c>
    </row>
    <row r="239" spans="1:12" ht="14.25" customHeight="1" x14ac:dyDescent="0.25">
      <c r="A239" s="44">
        <v>6252</v>
      </c>
      <c r="B239" s="71" t="s">
        <v>247</v>
      </c>
      <c r="C239" s="201">
        <f>SUM(D239:G239)</f>
        <v>0</v>
      </c>
      <c r="D239" s="74"/>
      <c r="E239" s="74"/>
      <c r="F239" s="74"/>
      <c r="G239" s="157"/>
      <c r="H239" s="208">
        <f t="shared" si="24"/>
        <v>0</v>
      </c>
      <c r="I239" s="74"/>
      <c r="J239" s="74"/>
      <c r="K239" s="74"/>
      <c r="L239" s="158"/>
    </row>
    <row r="240" spans="1:12" ht="14.25" customHeight="1" x14ac:dyDescent="0.25">
      <c r="A240" s="44">
        <v>6253</v>
      </c>
      <c r="B240" s="71" t="s">
        <v>248</v>
      </c>
      <c r="C240" s="201">
        <f t="shared" si="23"/>
        <v>0</v>
      </c>
      <c r="D240" s="74"/>
      <c r="E240" s="74"/>
      <c r="F240" s="74"/>
      <c r="G240" s="157"/>
      <c r="H240" s="208">
        <f t="shared" si="24"/>
        <v>0</v>
      </c>
      <c r="I240" s="74"/>
      <c r="J240" s="74"/>
      <c r="K240" s="74"/>
      <c r="L240" s="158"/>
    </row>
    <row r="241" spans="1:12" ht="24" x14ac:dyDescent="0.25">
      <c r="A241" s="44">
        <v>6254</v>
      </c>
      <c r="B241" s="71" t="s">
        <v>249</v>
      </c>
      <c r="C241" s="201">
        <f t="shared" si="23"/>
        <v>0</v>
      </c>
      <c r="D241" s="74"/>
      <c r="E241" s="74"/>
      <c r="F241" s="74"/>
      <c r="G241" s="157"/>
      <c r="H241" s="208">
        <f t="shared" si="24"/>
        <v>0</v>
      </c>
      <c r="I241" s="74"/>
      <c r="J241" s="74"/>
      <c r="K241" s="74"/>
      <c r="L241" s="158"/>
    </row>
    <row r="242" spans="1:12" ht="24" x14ac:dyDescent="0.25">
      <c r="A242" s="44">
        <v>6255</v>
      </c>
      <c r="B242" s="71" t="s">
        <v>250</v>
      </c>
      <c r="C242" s="201">
        <f t="shared" si="23"/>
        <v>0</v>
      </c>
      <c r="D242" s="74"/>
      <c r="E242" s="74"/>
      <c r="F242" s="74"/>
      <c r="G242" s="157"/>
      <c r="H242" s="208">
        <f t="shared" si="24"/>
        <v>0</v>
      </c>
      <c r="I242" s="74"/>
      <c r="J242" s="74"/>
      <c r="K242" s="74"/>
      <c r="L242" s="158"/>
    </row>
    <row r="243" spans="1:12" x14ac:dyDescent="0.25">
      <c r="A243" s="44">
        <v>6259</v>
      </c>
      <c r="B243" s="71" t="s">
        <v>251</v>
      </c>
      <c r="C243" s="201">
        <f t="shared" si="23"/>
        <v>0</v>
      </c>
      <c r="D243" s="74"/>
      <c r="E243" s="74"/>
      <c r="F243" s="74"/>
      <c r="G243" s="157"/>
      <c r="H243" s="208">
        <f t="shared" si="24"/>
        <v>0</v>
      </c>
      <c r="I243" s="74"/>
      <c r="J243" s="74"/>
      <c r="K243" s="74"/>
      <c r="L243" s="158"/>
    </row>
    <row r="244" spans="1:12" ht="24" x14ac:dyDescent="0.25">
      <c r="A244" s="159">
        <v>6260</v>
      </c>
      <c r="B244" s="71" t="s">
        <v>252</v>
      </c>
      <c r="C244" s="201">
        <f t="shared" si="23"/>
        <v>0</v>
      </c>
      <c r="D244" s="74"/>
      <c r="E244" s="74"/>
      <c r="F244" s="74"/>
      <c r="G244" s="157"/>
      <c r="H244" s="208">
        <f t="shared" si="24"/>
        <v>0</v>
      </c>
      <c r="I244" s="74"/>
      <c r="J244" s="74"/>
      <c r="K244" s="74"/>
      <c r="L244" s="158"/>
    </row>
    <row r="245" spans="1:12" x14ac:dyDescent="0.25">
      <c r="A245" s="159">
        <v>6270</v>
      </c>
      <c r="B245" s="71" t="s">
        <v>253</v>
      </c>
      <c r="C245" s="201">
        <f t="shared" si="23"/>
        <v>0</v>
      </c>
      <c r="D245" s="74"/>
      <c r="E245" s="74"/>
      <c r="F245" s="74"/>
      <c r="G245" s="157"/>
      <c r="H245" s="208">
        <f t="shared" si="24"/>
        <v>0</v>
      </c>
      <c r="I245" s="74"/>
      <c r="J245" s="74"/>
      <c r="K245" s="74"/>
      <c r="L245" s="158"/>
    </row>
    <row r="246" spans="1:12" ht="24" x14ac:dyDescent="0.25">
      <c r="A246" s="168">
        <v>6290</v>
      </c>
      <c r="B246" s="65" t="s">
        <v>254</v>
      </c>
      <c r="C246" s="209">
        <f t="shared" si="23"/>
        <v>0</v>
      </c>
      <c r="D246" s="169">
        <f>SUM(D247:D250)</f>
        <v>0</v>
      </c>
      <c r="E246" s="169">
        <f t="shared" ref="E246:G246" si="26">SUM(E247:E250)</f>
        <v>0</v>
      </c>
      <c r="F246" s="169">
        <f t="shared" si="26"/>
        <v>0</v>
      </c>
      <c r="G246" s="210">
        <f t="shared" si="26"/>
        <v>0</v>
      </c>
      <c r="H246" s="209">
        <f t="shared" si="24"/>
        <v>0</v>
      </c>
      <c r="I246" s="169">
        <f>SUM(I247:I250)</f>
        <v>0</v>
      </c>
      <c r="J246" s="169">
        <f t="shared" ref="J246:L246" si="27">SUM(J247:J250)</f>
        <v>0</v>
      </c>
      <c r="K246" s="169">
        <f t="shared" si="27"/>
        <v>0</v>
      </c>
      <c r="L246" s="186">
        <f t="shared" si="27"/>
        <v>0</v>
      </c>
    </row>
    <row r="247" spans="1:12" x14ac:dyDescent="0.25">
      <c r="A247" s="44">
        <v>6291</v>
      </c>
      <c r="B247" s="71" t="s">
        <v>255</v>
      </c>
      <c r="C247" s="201">
        <f t="shared" si="23"/>
        <v>0</v>
      </c>
      <c r="D247" s="74"/>
      <c r="E247" s="74"/>
      <c r="F247" s="74"/>
      <c r="G247" s="211"/>
      <c r="H247" s="201">
        <f t="shared" si="24"/>
        <v>0</v>
      </c>
      <c r="I247" s="74"/>
      <c r="J247" s="74"/>
      <c r="K247" s="74"/>
      <c r="L247" s="158"/>
    </row>
    <row r="248" spans="1:12" x14ac:dyDescent="0.25">
      <c r="A248" s="44">
        <v>6292</v>
      </c>
      <c r="B248" s="71" t="s">
        <v>256</v>
      </c>
      <c r="C248" s="201">
        <f t="shared" si="23"/>
        <v>0</v>
      </c>
      <c r="D248" s="74"/>
      <c r="E248" s="74"/>
      <c r="F248" s="74"/>
      <c r="G248" s="211"/>
      <c r="H248" s="201">
        <f t="shared" si="24"/>
        <v>0</v>
      </c>
      <c r="I248" s="74"/>
      <c r="J248" s="74"/>
      <c r="K248" s="74"/>
      <c r="L248" s="158"/>
    </row>
    <row r="249" spans="1:12" ht="72" x14ac:dyDescent="0.25">
      <c r="A249" s="44">
        <v>6296</v>
      </c>
      <c r="B249" s="71" t="s">
        <v>257</v>
      </c>
      <c r="C249" s="201">
        <f t="shared" si="23"/>
        <v>0</v>
      </c>
      <c r="D249" s="74"/>
      <c r="E249" s="74"/>
      <c r="F249" s="74"/>
      <c r="G249" s="211"/>
      <c r="H249" s="201">
        <f t="shared" si="24"/>
        <v>0</v>
      </c>
      <c r="I249" s="74"/>
      <c r="J249" s="74"/>
      <c r="K249" s="74"/>
      <c r="L249" s="158"/>
    </row>
    <row r="250" spans="1:12" ht="39.75" customHeight="1" x14ac:dyDescent="0.25">
      <c r="A250" s="44">
        <v>6299</v>
      </c>
      <c r="B250" s="71" t="s">
        <v>258</v>
      </c>
      <c r="C250" s="201">
        <f t="shared" si="23"/>
        <v>0</v>
      </c>
      <c r="D250" s="74"/>
      <c r="E250" s="74"/>
      <c r="F250" s="74"/>
      <c r="G250" s="211"/>
      <c r="H250" s="201">
        <f t="shared" si="24"/>
        <v>0</v>
      </c>
      <c r="I250" s="74"/>
      <c r="J250" s="74"/>
      <c r="K250" s="74"/>
      <c r="L250" s="158"/>
    </row>
    <row r="251" spans="1:12" x14ac:dyDescent="0.25">
      <c r="A251" s="56">
        <v>6300</v>
      </c>
      <c r="B251" s="147" t="s">
        <v>259</v>
      </c>
      <c r="C251" s="184">
        <f t="shared" si="23"/>
        <v>0</v>
      </c>
      <c r="D251" s="63">
        <f>SUM(D252,D257,D258)</f>
        <v>0</v>
      </c>
      <c r="E251" s="63">
        <f t="shared" ref="E251:G251" si="28">SUM(E252,E257,E258)</f>
        <v>0</v>
      </c>
      <c r="F251" s="63">
        <f t="shared" si="28"/>
        <v>0</v>
      </c>
      <c r="G251" s="63">
        <f t="shared" si="28"/>
        <v>0</v>
      </c>
      <c r="H251" s="57">
        <f t="shared" si="24"/>
        <v>0</v>
      </c>
      <c r="I251" s="63">
        <f>SUM(I252,I257,I258)</f>
        <v>0</v>
      </c>
      <c r="J251" s="63">
        <f t="shared" ref="J251:L251" si="29">SUM(J252,J257,J258)</f>
        <v>0</v>
      </c>
      <c r="K251" s="63">
        <f t="shared" si="29"/>
        <v>0</v>
      </c>
      <c r="L251" s="172">
        <f t="shared" si="29"/>
        <v>0</v>
      </c>
    </row>
    <row r="252" spans="1:12" ht="24" x14ac:dyDescent="0.25">
      <c r="A252" s="168">
        <v>6320</v>
      </c>
      <c r="B252" s="65" t="s">
        <v>260</v>
      </c>
      <c r="C252" s="209">
        <f t="shared" si="23"/>
        <v>0</v>
      </c>
      <c r="D252" s="169">
        <f>SUM(D253:D256)</f>
        <v>0</v>
      </c>
      <c r="E252" s="169">
        <f>SUM(E253:E256)</f>
        <v>0</v>
      </c>
      <c r="F252" s="169">
        <f t="shared" ref="F252:G252" si="30">SUM(F253:F256)</f>
        <v>0</v>
      </c>
      <c r="G252" s="212">
        <f t="shared" si="30"/>
        <v>0</v>
      </c>
      <c r="H252" s="209">
        <f t="shared" si="24"/>
        <v>0</v>
      </c>
      <c r="I252" s="169">
        <f>SUM(I253:I256)</f>
        <v>0</v>
      </c>
      <c r="J252" s="169">
        <f t="shared" ref="J252:L252" si="31">SUM(J253:J256)</f>
        <v>0</v>
      </c>
      <c r="K252" s="169">
        <f t="shared" si="31"/>
        <v>0</v>
      </c>
      <c r="L252" s="213">
        <f t="shared" si="31"/>
        <v>0</v>
      </c>
    </row>
    <row r="253" spans="1:12" x14ac:dyDescent="0.25">
      <c r="A253" s="44">
        <v>6322</v>
      </c>
      <c r="B253" s="71" t="s">
        <v>261</v>
      </c>
      <c r="C253" s="201">
        <f t="shared" si="23"/>
        <v>0</v>
      </c>
      <c r="D253" s="74"/>
      <c r="E253" s="74"/>
      <c r="F253" s="74"/>
      <c r="G253" s="211"/>
      <c r="H253" s="201">
        <f t="shared" si="24"/>
        <v>0</v>
      </c>
      <c r="I253" s="74"/>
      <c r="J253" s="74"/>
      <c r="K253" s="74"/>
      <c r="L253" s="158"/>
    </row>
    <row r="254" spans="1:12" ht="24" x14ac:dyDescent="0.25">
      <c r="A254" s="44">
        <v>6323</v>
      </c>
      <c r="B254" s="71" t="s">
        <v>262</v>
      </c>
      <c r="C254" s="201">
        <f t="shared" si="23"/>
        <v>0</v>
      </c>
      <c r="D254" s="74"/>
      <c r="E254" s="74"/>
      <c r="F254" s="74"/>
      <c r="G254" s="211"/>
      <c r="H254" s="201">
        <f t="shared" si="24"/>
        <v>0</v>
      </c>
      <c r="I254" s="74"/>
      <c r="J254" s="74"/>
      <c r="K254" s="74"/>
      <c r="L254" s="158"/>
    </row>
    <row r="255" spans="1:12" ht="24" x14ac:dyDescent="0.25">
      <c r="A255" s="44">
        <v>6324</v>
      </c>
      <c r="B255" s="71" t="s">
        <v>263</v>
      </c>
      <c r="C255" s="201">
        <f t="shared" si="23"/>
        <v>0</v>
      </c>
      <c r="D255" s="74"/>
      <c r="E255" s="74"/>
      <c r="F255" s="74"/>
      <c r="G255" s="211"/>
      <c r="H255" s="201">
        <f t="shared" si="24"/>
        <v>0</v>
      </c>
      <c r="I255" s="74"/>
      <c r="J255" s="74"/>
      <c r="K255" s="74"/>
      <c r="L255" s="158"/>
    </row>
    <row r="256" spans="1:12" x14ac:dyDescent="0.25">
      <c r="A256" s="38">
        <v>6329</v>
      </c>
      <c r="B256" s="65" t="s">
        <v>264</v>
      </c>
      <c r="C256" s="205">
        <f t="shared" si="23"/>
        <v>0</v>
      </c>
      <c r="D256" s="68"/>
      <c r="E256" s="68"/>
      <c r="F256" s="68"/>
      <c r="G256" s="214"/>
      <c r="H256" s="205">
        <f t="shared" si="24"/>
        <v>0</v>
      </c>
      <c r="I256" s="68"/>
      <c r="J256" s="68"/>
      <c r="K256" s="68"/>
      <c r="L256" s="155"/>
    </row>
    <row r="257" spans="1:13" ht="24" x14ac:dyDescent="0.25">
      <c r="A257" s="215">
        <v>6330</v>
      </c>
      <c r="B257" s="216" t="s">
        <v>265</v>
      </c>
      <c r="C257" s="209">
        <f>SUM(D257:G257)</f>
        <v>0</v>
      </c>
      <c r="D257" s="189"/>
      <c r="E257" s="189"/>
      <c r="F257" s="189"/>
      <c r="G257" s="211"/>
      <c r="H257" s="209">
        <f>SUM(I257:L257)</f>
        <v>0</v>
      </c>
      <c r="I257" s="189"/>
      <c r="J257" s="189"/>
      <c r="K257" s="189"/>
      <c r="L257" s="191"/>
    </row>
    <row r="258" spans="1:13" x14ac:dyDescent="0.25">
      <c r="A258" s="159">
        <v>6360</v>
      </c>
      <c r="B258" s="71" t="s">
        <v>266</v>
      </c>
      <c r="C258" s="201">
        <f t="shared" si="23"/>
        <v>0</v>
      </c>
      <c r="D258" s="74"/>
      <c r="E258" s="74"/>
      <c r="F258" s="74"/>
      <c r="G258" s="157"/>
      <c r="H258" s="208">
        <f t="shared" si="24"/>
        <v>0</v>
      </c>
      <c r="I258" s="74"/>
      <c r="J258" s="74"/>
      <c r="K258" s="74"/>
      <c r="L258" s="158"/>
    </row>
    <row r="259" spans="1:13" ht="36" x14ac:dyDescent="0.25">
      <c r="A259" s="56">
        <v>6400</v>
      </c>
      <c r="B259" s="147" t="s">
        <v>267</v>
      </c>
      <c r="C259" s="184">
        <f>SUM(D259:G259)</f>
        <v>0</v>
      </c>
      <c r="D259" s="63">
        <f>SUM(D260,D264)</f>
        <v>0</v>
      </c>
      <c r="E259" s="63">
        <f t="shared" ref="E259:G259" si="32">SUM(E260,E264)</f>
        <v>0</v>
      </c>
      <c r="F259" s="63">
        <f t="shared" si="32"/>
        <v>0</v>
      </c>
      <c r="G259" s="63">
        <f t="shared" si="32"/>
        <v>0</v>
      </c>
      <c r="H259" s="57">
        <f>SUM(I259:L259)</f>
        <v>0</v>
      </c>
      <c r="I259" s="63">
        <f>SUM(I260,I264)</f>
        <v>0</v>
      </c>
      <c r="J259" s="63">
        <f t="shared" ref="J259:L259" si="33">SUM(J260,J264)</f>
        <v>0</v>
      </c>
      <c r="K259" s="63">
        <f t="shared" si="33"/>
        <v>0</v>
      </c>
      <c r="L259" s="172">
        <f t="shared" si="33"/>
        <v>0</v>
      </c>
    </row>
    <row r="260" spans="1:13" ht="24" x14ac:dyDescent="0.25">
      <c r="A260" s="168">
        <v>6410</v>
      </c>
      <c r="B260" s="65" t="s">
        <v>268</v>
      </c>
      <c r="C260" s="205">
        <f t="shared" si="23"/>
        <v>0</v>
      </c>
      <c r="D260" s="169">
        <f>SUM(D261:D263)</f>
        <v>0</v>
      </c>
      <c r="E260" s="169">
        <f t="shared" ref="E260:G260" si="34">SUM(E261:E263)</f>
        <v>0</v>
      </c>
      <c r="F260" s="169">
        <f t="shared" si="34"/>
        <v>0</v>
      </c>
      <c r="G260" s="217">
        <f t="shared" si="34"/>
        <v>0</v>
      </c>
      <c r="H260" s="205">
        <f t="shared" si="24"/>
        <v>0</v>
      </c>
      <c r="I260" s="169">
        <f>SUM(I261:I263)</f>
        <v>0</v>
      </c>
      <c r="J260" s="169">
        <f t="shared" ref="J260:L260" si="35">SUM(J261:J263)</f>
        <v>0</v>
      </c>
      <c r="K260" s="169">
        <f t="shared" si="35"/>
        <v>0</v>
      </c>
      <c r="L260" s="180">
        <f t="shared" si="35"/>
        <v>0</v>
      </c>
    </row>
    <row r="261" spans="1:13" x14ac:dyDescent="0.25">
      <c r="A261" s="44">
        <v>6411</v>
      </c>
      <c r="B261" s="174" t="s">
        <v>269</v>
      </c>
      <c r="C261" s="201">
        <f t="shared" si="23"/>
        <v>0</v>
      </c>
      <c r="D261" s="74"/>
      <c r="E261" s="74"/>
      <c r="F261" s="74"/>
      <c r="G261" s="157"/>
      <c r="H261" s="208">
        <f t="shared" si="24"/>
        <v>0</v>
      </c>
      <c r="I261" s="74"/>
      <c r="J261" s="74"/>
      <c r="K261" s="74"/>
      <c r="L261" s="158"/>
    </row>
    <row r="262" spans="1:13" ht="36" x14ac:dyDescent="0.25">
      <c r="A262" s="44">
        <v>6412</v>
      </c>
      <c r="B262" s="71" t="s">
        <v>270</v>
      </c>
      <c r="C262" s="201">
        <f t="shared" si="23"/>
        <v>0</v>
      </c>
      <c r="D262" s="74"/>
      <c r="E262" s="74"/>
      <c r="F262" s="74"/>
      <c r="G262" s="157"/>
      <c r="H262" s="208">
        <f t="shared" si="24"/>
        <v>0</v>
      </c>
      <c r="I262" s="74"/>
      <c r="J262" s="74"/>
      <c r="K262" s="74"/>
      <c r="L262" s="158"/>
    </row>
    <row r="263" spans="1:13" ht="36" x14ac:dyDescent="0.25">
      <c r="A263" s="44">
        <v>6419</v>
      </c>
      <c r="B263" s="71" t="s">
        <v>271</v>
      </c>
      <c r="C263" s="201">
        <f t="shared" si="23"/>
        <v>0</v>
      </c>
      <c r="D263" s="74"/>
      <c r="E263" s="74"/>
      <c r="F263" s="74"/>
      <c r="G263" s="157"/>
      <c r="H263" s="208">
        <f t="shared" si="24"/>
        <v>0</v>
      </c>
      <c r="I263" s="74"/>
      <c r="J263" s="74"/>
      <c r="K263" s="74"/>
      <c r="L263" s="158"/>
    </row>
    <row r="264" spans="1:13" ht="36" x14ac:dyDescent="0.25">
      <c r="A264" s="159">
        <v>6420</v>
      </c>
      <c r="B264" s="71" t="s">
        <v>272</v>
      </c>
      <c r="C264" s="201">
        <f t="shared" si="23"/>
        <v>0</v>
      </c>
      <c r="D264" s="160">
        <f>SUM(D265:D268)</f>
        <v>0</v>
      </c>
      <c r="E264" s="160">
        <f>SUM(E265:E268)</f>
        <v>0</v>
      </c>
      <c r="F264" s="160">
        <f>SUM(F265:F268)</f>
        <v>0</v>
      </c>
      <c r="G264" s="218">
        <f>SUM(G265:G268)</f>
        <v>0</v>
      </c>
      <c r="H264" s="201">
        <f>SUM(I264:L264)</f>
        <v>0</v>
      </c>
      <c r="I264" s="160">
        <f>SUM(I265:I268)</f>
        <v>0</v>
      </c>
      <c r="J264" s="160">
        <f>SUM(J265:J268)</f>
        <v>0</v>
      </c>
      <c r="K264" s="160">
        <f>SUM(K265:K268)</f>
        <v>0</v>
      </c>
      <c r="L264" s="176">
        <f>SUM(L265:L268)</f>
        <v>0</v>
      </c>
    </row>
    <row r="265" spans="1:13" x14ac:dyDescent="0.25">
      <c r="A265" s="44">
        <v>6421</v>
      </c>
      <c r="B265" s="71" t="s">
        <v>273</v>
      </c>
      <c r="C265" s="201">
        <f t="shared" ref="C265:C285" si="36">SUM(D265:G265)</f>
        <v>0</v>
      </c>
      <c r="D265" s="74"/>
      <c r="E265" s="74"/>
      <c r="F265" s="74"/>
      <c r="G265" s="157"/>
      <c r="H265" s="208">
        <f t="shared" ref="H265:H285" si="37">SUM(I265:L265)</f>
        <v>0</v>
      </c>
      <c r="I265" s="74"/>
      <c r="J265" s="74"/>
      <c r="K265" s="74"/>
      <c r="L265" s="158"/>
    </row>
    <row r="266" spans="1:13" x14ac:dyDescent="0.25">
      <c r="A266" s="44">
        <v>6422</v>
      </c>
      <c r="B266" s="71" t="s">
        <v>274</v>
      </c>
      <c r="C266" s="201">
        <f t="shared" si="36"/>
        <v>0</v>
      </c>
      <c r="D266" s="74"/>
      <c r="E266" s="74"/>
      <c r="F266" s="74"/>
      <c r="G266" s="157"/>
      <c r="H266" s="208">
        <f t="shared" si="37"/>
        <v>0</v>
      </c>
      <c r="I266" s="74"/>
      <c r="J266" s="74"/>
      <c r="K266" s="74"/>
      <c r="L266" s="158"/>
    </row>
    <row r="267" spans="1:13" ht="13.5" customHeight="1" x14ac:dyDescent="0.25">
      <c r="A267" s="44">
        <v>6423</v>
      </c>
      <c r="B267" s="71" t="s">
        <v>275</v>
      </c>
      <c r="C267" s="201">
        <f>SUM(D267:G267)</f>
        <v>0</v>
      </c>
      <c r="D267" s="74"/>
      <c r="E267" s="74"/>
      <c r="F267" s="74"/>
      <c r="G267" s="157"/>
      <c r="H267" s="208">
        <f>SUM(I267:L267)</f>
        <v>0</v>
      </c>
      <c r="I267" s="74"/>
      <c r="J267" s="74"/>
      <c r="K267" s="74"/>
      <c r="L267" s="158"/>
    </row>
    <row r="268" spans="1:13" ht="36" x14ac:dyDescent="0.25">
      <c r="A268" s="44">
        <v>6424</v>
      </c>
      <c r="B268" s="71" t="s">
        <v>276</v>
      </c>
      <c r="C268" s="201">
        <f>SUM(D268:G268)</f>
        <v>0</v>
      </c>
      <c r="D268" s="74"/>
      <c r="E268" s="74"/>
      <c r="F268" s="74"/>
      <c r="G268" s="157"/>
      <c r="H268" s="208">
        <f>SUM(I268:L268)</f>
        <v>0</v>
      </c>
      <c r="I268" s="74"/>
      <c r="J268" s="74"/>
      <c r="K268" s="74"/>
      <c r="L268" s="158"/>
      <c r="M268" s="225"/>
    </row>
    <row r="269" spans="1:13" ht="36" x14ac:dyDescent="0.25">
      <c r="A269" s="220">
        <v>7000</v>
      </c>
      <c r="B269" s="220" t="s">
        <v>277</v>
      </c>
      <c r="C269" s="221">
        <f t="shared" si="36"/>
        <v>0</v>
      </c>
      <c r="D269" s="222">
        <f>SUM(D270,D281)</f>
        <v>0</v>
      </c>
      <c r="E269" s="222">
        <f>SUM(E270,E281)</f>
        <v>0</v>
      </c>
      <c r="F269" s="222">
        <f>SUM(F270,F281)</f>
        <v>0</v>
      </c>
      <c r="G269" s="222">
        <f>SUM(G270,G281)</f>
        <v>0</v>
      </c>
      <c r="H269" s="223">
        <f t="shared" si="37"/>
        <v>0</v>
      </c>
      <c r="I269" s="222">
        <f>SUM(I270,I281)</f>
        <v>0</v>
      </c>
      <c r="J269" s="222">
        <f>SUM(J270,J281)</f>
        <v>0</v>
      </c>
      <c r="K269" s="222">
        <f>SUM(K270,K281)</f>
        <v>0</v>
      </c>
      <c r="L269" s="224">
        <f>SUM(L270,L281)</f>
        <v>0</v>
      </c>
    </row>
    <row r="270" spans="1:13" ht="24" x14ac:dyDescent="0.25">
      <c r="A270" s="56">
        <v>7200</v>
      </c>
      <c r="B270" s="147" t="s">
        <v>278</v>
      </c>
      <c r="C270" s="184">
        <f t="shared" si="36"/>
        <v>0</v>
      </c>
      <c r="D270" s="63">
        <f>SUM(D271,D272,D275,D276,D280)</f>
        <v>0</v>
      </c>
      <c r="E270" s="63">
        <f>SUM(E271,E272,E275,E276,E280)</f>
        <v>0</v>
      </c>
      <c r="F270" s="63">
        <f>SUM(F271,F272,F275,F276,F280)</f>
        <v>0</v>
      </c>
      <c r="G270" s="63">
        <f>SUM(G271,G272,G275,G276,G280)</f>
        <v>0</v>
      </c>
      <c r="H270" s="57">
        <f t="shared" si="37"/>
        <v>0</v>
      </c>
      <c r="I270" s="63">
        <f>SUM(I271,I272,I275,I276,I280)</f>
        <v>0</v>
      </c>
      <c r="J270" s="63">
        <f>SUM(J271,J272,J275,J276,J280)</f>
        <v>0</v>
      </c>
      <c r="K270" s="63">
        <f>SUM(K271,K272,K275,K276,K280)</f>
        <v>0</v>
      </c>
      <c r="L270" s="149">
        <f>SUM(L271,L272,L275,L276,L280)</f>
        <v>0</v>
      </c>
    </row>
    <row r="271" spans="1:13" ht="24" x14ac:dyDescent="0.25">
      <c r="A271" s="168">
        <v>7210</v>
      </c>
      <c r="B271" s="65" t="s">
        <v>279</v>
      </c>
      <c r="C271" s="205">
        <f t="shared" si="36"/>
        <v>0</v>
      </c>
      <c r="D271" s="68"/>
      <c r="E271" s="68"/>
      <c r="F271" s="68"/>
      <c r="G271" s="154"/>
      <c r="H271" s="66">
        <f t="shared" si="37"/>
        <v>0</v>
      </c>
      <c r="I271" s="68"/>
      <c r="J271" s="68"/>
      <c r="K271" s="68"/>
      <c r="L271" s="155"/>
    </row>
    <row r="272" spans="1:13" s="225" customFormat="1" ht="36" x14ac:dyDescent="0.25">
      <c r="A272" s="159">
        <v>7220</v>
      </c>
      <c r="B272" s="71" t="s">
        <v>280</v>
      </c>
      <c r="C272" s="201">
        <f>SUM(D272:G272)</f>
        <v>0</v>
      </c>
      <c r="D272" s="160">
        <f>SUM(D273:D274)</f>
        <v>0</v>
      </c>
      <c r="E272" s="160">
        <f>SUM(E273:E274)</f>
        <v>0</v>
      </c>
      <c r="F272" s="160">
        <f>SUM(F273:F274)</f>
        <v>0</v>
      </c>
      <c r="G272" s="160">
        <f>SUM(G273:G274)</f>
        <v>0</v>
      </c>
      <c r="H272" s="72">
        <f>SUM(I272:L272)</f>
        <v>0</v>
      </c>
      <c r="I272" s="160">
        <f>SUM(I273:I274)</f>
        <v>0</v>
      </c>
      <c r="J272" s="160">
        <f>SUM(J273:J274)</f>
        <v>0</v>
      </c>
      <c r="K272" s="160">
        <f>SUM(K273:K274)</f>
        <v>0</v>
      </c>
      <c r="L272" s="162">
        <f>SUM(L273:L274)</f>
        <v>0</v>
      </c>
    </row>
    <row r="273" spans="1:12" s="225" customFormat="1" ht="36" x14ac:dyDescent="0.25">
      <c r="A273" s="44">
        <v>7221</v>
      </c>
      <c r="B273" s="71" t="s">
        <v>281</v>
      </c>
      <c r="C273" s="201">
        <f t="shared" si="36"/>
        <v>0</v>
      </c>
      <c r="D273" s="74"/>
      <c r="E273" s="74"/>
      <c r="F273" s="74"/>
      <c r="G273" s="157"/>
      <c r="H273" s="72">
        <f t="shared" si="37"/>
        <v>0</v>
      </c>
      <c r="I273" s="74"/>
      <c r="J273" s="74"/>
      <c r="K273" s="74"/>
      <c r="L273" s="158"/>
    </row>
    <row r="274" spans="1:12" s="225" customFormat="1" ht="36" x14ac:dyDescent="0.25">
      <c r="A274" s="44">
        <v>7222</v>
      </c>
      <c r="B274" s="71" t="s">
        <v>282</v>
      </c>
      <c r="C274" s="201">
        <f t="shared" si="36"/>
        <v>0</v>
      </c>
      <c r="D274" s="74"/>
      <c r="E274" s="74"/>
      <c r="F274" s="74"/>
      <c r="G274" s="157"/>
      <c r="H274" s="72">
        <f t="shared" si="37"/>
        <v>0</v>
      </c>
      <c r="I274" s="74"/>
      <c r="J274" s="74"/>
      <c r="K274" s="74"/>
      <c r="L274" s="158"/>
    </row>
    <row r="275" spans="1:12" ht="24" x14ac:dyDescent="0.25">
      <c r="A275" s="159">
        <v>7230</v>
      </c>
      <c r="B275" s="71" t="s">
        <v>283</v>
      </c>
      <c r="C275" s="201">
        <f t="shared" si="36"/>
        <v>0</v>
      </c>
      <c r="D275" s="74"/>
      <c r="E275" s="74"/>
      <c r="F275" s="74"/>
      <c r="G275" s="157"/>
      <c r="H275" s="72">
        <f t="shared" si="37"/>
        <v>0</v>
      </c>
      <c r="I275" s="74"/>
      <c r="J275" s="74"/>
      <c r="K275" s="74"/>
      <c r="L275" s="158"/>
    </row>
    <row r="276" spans="1:12" ht="24" x14ac:dyDescent="0.25">
      <c r="A276" s="159">
        <v>7240</v>
      </c>
      <c r="B276" s="71" t="s">
        <v>284</v>
      </c>
      <c r="C276" s="201">
        <f t="shared" si="36"/>
        <v>0</v>
      </c>
      <c r="D276" s="160">
        <f>SUM(D277:D279)</f>
        <v>0</v>
      </c>
      <c r="E276" s="160">
        <f t="shared" ref="E276:G276" si="38">SUM(E277:E279)</f>
        <v>0</v>
      </c>
      <c r="F276" s="160">
        <f t="shared" si="38"/>
        <v>0</v>
      </c>
      <c r="G276" s="161">
        <f t="shared" si="38"/>
        <v>0</v>
      </c>
      <c r="H276" s="72">
        <f t="shared" si="37"/>
        <v>0</v>
      </c>
      <c r="I276" s="160">
        <f t="shared" ref="I276:L276" si="39">SUM(I277:I279)</f>
        <v>0</v>
      </c>
      <c r="J276" s="160">
        <f t="shared" si="39"/>
        <v>0</v>
      </c>
      <c r="K276" s="160">
        <f>SUM(K277:K279)</f>
        <v>0</v>
      </c>
      <c r="L276" s="162">
        <f t="shared" si="39"/>
        <v>0</v>
      </c>
    </row>
    <row r="277" spans="1:12" ht="48" x14ac:dyDescent="0.25">
      <c r="A277" s="44">
        <v>7245</v>
      </c>
      <c r="B277" s="71" t="s">
        <v>285</v>
      </c>
      <c r="C277" s="201">
        <f t="shared" si="36"/>
        <v>0</v>
      </c>
      <c r="D277" s="74"/>
      <c r="E277" s="74"/>
      <c r="F277" s="74"/>
      <c r="G277" s="157"/>
      <c r="H277" s="72">
        <f t="shared" si="37"/>
        <v>0</v>
      </c>
      <c r="I277" s="74"/>
      <c r="J277" s="74"/>
      <c r="K277" s="74"/>
      <c r="L277" s="158"/>
    </row>
    <row r="278" spans="1:12" ht="84.75" customHeight="1" x14ac:dyDescent="0.25">
      <c r="A278" s="44">
        <v>7246</v>
      </c>
      <c r="B278" s="71" t="s">
        <v>286</v>
      </c>
      <c r="C278" s="201">
        <f t="shared" si="36"/>
        <v>0</v>
      </c>
      <c r="D278" s="74"/>
      <c r="E278" s="74"/>
      <c r="F278" s="74"/>
      <c r="G278" s="157"/>
      <c r="H278" s="72">
        <f t="shared" si="37"/>
        <v>0</v>
      </c>
      <c r="I278" s="74"/>
      <c r="J278" s="74"/>
      <c r="K278" s="74"/>
      <c r="L278" s="158"/>
    </row>
    <row r="279" spans="1:12" ht="36" x14ac:dyDescent="0.25">
      <c r="A279" s="44">
        <v>7247</v>
      </c>
      <c r="B279" s="71" t="s">
        <v>287</v>
      </c>
      <c r="C279" s="201">
        <f t="shared" si="36"/>
        <v>0</v>
      </c>
      <c r="D279" s="74"/>
      <c r="E279" s="74"/>
      <c r="F279" s="74"/>
      <c r="G279" s="157"/>
      <c r="H279" s="72">
        <f t="shared" si="37"/>
        <v>0</v>
      </c>
      <c r="I279" s="74"/>
      <c r="J279" s="74"/>
      <c r="K279" s="74"/>
      <c r="L279" s="158"/>
    </row>
    <row r="280" spans="1:12" ht="24" x14ac:dyDescent="0.25">
      <c r="A280" s="168">
        <v>7260</v>
      </c>
      <c r="B280" s="65" t="s">
        <v>288</v>
      </c>
      <c r="C280" s="205">
        <f t="shared" si="36"/>
        <v>0</v>
      </c>
      <c r="D280" s="68"/>
      <c r="E280" s="68"/>
      <c r="F280" s="68"/>
      <c r="G280" s="154"/>
      <c r="H280" s="66">
        <f t="shared" si="37"/>
        <v>0</v>
      </c>
      <c r="I280" s="68"/>
      <c r="J280" s="68"/>
      <c r="K280" s="68"/>
      <c r="L280" s="155"/>
    </row>
    <row r="281" spans="1:12" x14ac:dyDescent="0.25">
      <c r="A281" s="108">
        <v>7700</v>
      </c>
      <c r="B281" s="85" t="s">
        <v>289</v>
      </c>
      <c r="C281" s="86">
        <f t="shared" si="36"/>
        <v>0</v>
      </c>
      <c r="D281" s="226">
        <f>D282</f>
        <v>0</v>
      </c>
      <c r="E281" s="226">
        <f t="shared" ref="E281:G281" si="40">E282</f>
        <v>0</v>
      </c>
      <c r="F281" s="226">
        <f t="shared" si="40"/>
        <v>0</v>
      </c>
      <c r="G281" s="227">
        <f t="shared" si="40"/>
        <v>0</v>
      </c>
      <c r="H281" s="86">
        <f t="shared" si="37"/>
        <v>0</v>
      </c>
      <c r="I281" s="226">
        <f t="shared" ref="I281:L281" si="41">I282</f>
        <v>0</v>
      </c>
      <c r="J281" s="226">
        <f t="shared" si="41"/>
        <v>0</v>
      </c>
      <c r="K281" s="226">
        <f t="shared" si="41"/>
        <v>0</v>
      </c>
      <c r="L281" s="228">
        <f t="shared" si="41"/>
        <v>0</v>
      </c>
    </row>
    <row r="282" spans="1:12" x14ac:dyDescent="0.25">
      <c r="A282" s="150">
        <v>7720</v>
      </c>
      <c r="B282" s="65" t="s">
        <v>290</v>
      </c>
      <c r="C282" s="79">
        <f t="shared" si="36"/>
        <v>0</v>
      </c>
      <c r="D282" s="81"/>
      <c r="E282" s="81"/>
      <c r="F282" s="81"/>
      <c r="G282" s="229"/>
      <c r="H282" s="79">
        <f t="shared" si="37"/>
        <v>0</v>
      </c>
      <c r="I282" s="81"/>
      <c r="J282" s="81"/>
      <c r="K282" s="81"/>
      <c r="L282" s="230"/>
    </row>
    <row r="283" spans="1:12" x14ac:dyDescent="0.25">
      <c r="A283" s="174"/>
      <c r="B283" s="71" t="s">
        <v>291</v>
      </c>
      <c r="C283" s="201">
        <f t="shared" si="36"/>
        <v>0</v>
      </c>
      <c r="D283" s="160">
        <f>SUM(D284:D285)</f>
        <v>0</v>
      </c>
      <c r="E283" s="160">
        <f>SUM(E284:E285)</f>
        <v>0</v>
      </c>
      <c r="F283" s="160">
        <f>SUM(F284:F285)</f>
        <v>0</v>
      </c>
      <c r="G283" s="161">
        <f>SUM(G284:G285)</f>
        <v>0</v>
      </c>
      <c r="H283" s="72">
        <f t="shared" si="37"/>
        <v>0</v>
      </c>
      <c r="I283" s="160">
        <f>SUM(I284:I285)</f>
        <v>0</v>
      </c>
      <c r="J283" s="160">
        <f>SUM(J284:J285)</f>
        <v>0</v>
      </c>
      <c r="K283" s="160">
        <f>SUM(K284:K285)</f>
        <v>0</v>
      </c>
      <c r="L283" s="162">
        <f>SUM(L284:L285)</f>
        <v>0</v>
      </c>
    </row>
    <row r="284" spans="1:12" x14ac:dyDescent="0.25">
      <c r="A284" s="174" t="s">
        <v>292</v>
      </c>
      <c r="B284" s="44" t="s">
        <v>293</v>
      </c>
      <c r="C284" s="201">
        <f t="shared" si="36"/>
        <v>0</v>
      </c>
      <c r="D284" s="74"/>
      <c r="E284" s="74"/>
      <c r="F284" s="74"/>
      <c r="G284" s="157"/>
      <c r="H284" s="72">
        <f t="shared" si="37"/>
        <v>0</v>
      </c>
      <c r="I284" s="74"/>
      <c r="J284" s="74"/>
      <c r="K284" s="74"/>
      <c r="L284" s="158"/>
    </row>
    <row r="285" spans="1:12" ht="24" x14ac:dyDescent="0.25">
      <c r="A285" s="174" t="s">
        <v>294</v>
      </c>
      <c r="B285" s="231" t="s">
        <v>295</v>
      </c>
      <c r="C285" s="205">
        <f t="shared" si="36"/>
        <v>0</v>
      </c>
      <c r="D285" s="68"/>
      <c r="E285" s="68"/>
      <c r="F285" s="68"/>
      <c r="G285" s="154"/>
      <c r="H285" s="66">
        <f t="shared" si="37"/>
        <v>0</v>
      </c>
      <c r="I285" s="68"/>
      <c r="J285" s="68"/>
      <c r="K285" s="68"/>
      <c r="L285" s="155"/>
    </row>
    <row r="286" spans="1:12" ht="12.75" thickBot="1" x14ac:dyDescent="0.3">
      <c r="A286" s="232"/>
      <c r="B286" s="232" t="s">
        <v>296</v>
      </c>
      <c r="C286" s="233">
        <f t="shared" ref="C286:L286" si="42">SUM(C283,C269,C230,C195,C187,C173,C75,C53)</f>
        <v>523341</v>
      </c>
      <c r="D286" s="233">
        <f t="shared" si="42"/>
        <v>496317</v>
      </c>
      <c r="E286" s="233">
        <f t="shared" si="42"/>
        <v>0</v>
      </c>
      <c r="F286" s="233">
        <f t="shared" si="42"/>
        <v>27024</v>
      </c>
      <c r="G286" s="234">
        <f t="shared" si="42"/>
        <v>0</v>
      </c>
      <c r="H286" s="235">
        <f t="shared" si="42"/>
        <v>1340292</v>
      </c>
      <c r="I286" s="233">
        <f t="shared" si="42"/>
        <v>547656</v>
      </c>
      <c r="J286" s="233">
        <f t="shared" si="42"/>
        <v>766766</v>
      </c>
      <c r="K286" s="233">
        <f t="shared" si="42"/>
        <v>25870</v>
      </c>
      <c r="L286" s="236">
        <f t="shared" si="42"/>
        <v>0</v>
      </c>
    </row>
    <row r="287" spans="1:12" s="24" customFormat="1" ht="13.5" thickTop="1" thickBot="1" x14ac:dyDescent="0.3">
      <c r="A287" s="601" t="s">
        <v>297</v>
      </c>
      <c r="B287" s="602"/>
      <c r="C287" s="237">
        <f>SUM(D287:G287)</f>
        <v>0</v>
      </c>
      <c r="D287" s="238">
        <f>SUM(D24,D25,D41)-D51</f>
        <v>0</v>
      </c>
      <c r="E287" s="238">
        <f>SUM(E24,E25,E41)-E51</f>
        <v>0</v>
      </c>
      <c r="F287" s="238">
        <f>(F26+F43)-F51</f>
        <v>0</v>
      </c>
      <c r="G287" s="239">
        <f>G45-G51</f>
        <v>0</v>
      </c>
      <c r="H287" s="237">
        <f>SUM(I287:L287)</f>
        <v>0</v>
      </c>
      <c r="I287" s="238">
        <f>SUM(I24,I25,I41)-I51</f>
        <v>0</v>
      </c>
      <c r="J287" s="238">
        <f>SUM(J24,J25,J41)-J51</f>
        <v>0</v>
      </c>
      <c r="K287" s="238">
        <f>(K26+K43)-K51</f>
        <v>0</v>
      </c>
      <c r="L287" s="240">
        <f>L45-L51</f>
        <v>0</v>
      </c>
    </row>
    <row r="288" spans="1:12" s="24" customFormat="1" ht="12.75" thickTop="1" x14ac:dyDescent="0.25">
      <c r="A288" s="620" t="s">
        <v>298</v>
      </c>
      <c r="B288" s="621"/>
      <c r="C288" s="241">
        <f t="shared" ref="C288:L288" si="43">SUM(C289,C290)-C297+C298</f>
        <v>0</v>
      </c>
      <c r="D288" s="242">
        <f t="shared" si="43"/>
        <v>0</v>
      </c>
      <c r="E288" s="242">
        <f t="shared" si="43"/>
        <v>0</v>
      </c>
      <c r="F288" s="242">
        <f t="shared" si="43"/>
        <v>0</v>
      </c>
      <c r="G288" s="243">
        <f t="shared" si="43"/>
        <v>0</v>
      </c>
      <c r="H288" s="244">
        <f t="shared" si="43"/>
        <v>0</v>
      </c>
      <c r="I288" s="242">
        <f t="shared" si="43"/>
        <v>0</v>
      </c>
      <c r="J288" s="242">
        <f t="shared" si="43"/>
        <v>0</v>
      </c>
      <c r="K288" s="242">
        <f t="shared" si="43"/>
        <v>0</v>
      </c>
      <c r="L288" s="245">
        <f t="shared" si="43"/>
        <v>0</v>
      </c>
    </row>
    <row r="289" spans="1:12" s="24" customFormat="1" ht="12.75" thickBot="1" x14ac:dyDescent="0.3">
      <c r="A289" s="126" t="s">
        <v>299</v>
      </c>
      <c r="B289" s="126" t="s">
        <v>300</v>
      </c>
      <c r="C289" s="246">
        <f t="shared" ref="C289:L289" si="44">C21-C283</f>
        <v>0</v>
      </c>
      <c r="D289" s="128">
        <f t="shared" si="44"/>
        <v>0</v>
      </c>
      <c r="E289" s="128">
        <f t="shared" si="44"/>
        <v>0</v>
      </c>
      <c r="F289" s="128">
        <f t="shared" si="44"/>
        <v>0</v>
      </c>
      <c r="G289" s="129">
        <f t="shared" si="44"/>
        <v>0</v>
      </c>
      <c r="H289" s="247">
        <f t="shared" si="44"/>
        <v>0</v>
      </c>
      <c r="I289" s="128">
        <f t="shared" si="44"/>
        <v>0</v>
      </c>
      <c r="J289" s="128">
        <f t="shared" si="44"/>
        <v>0</v>
      </c>
      <c r="K289" s="128">
        <f t="shared" si="44"/>
        <v>0</v>
      </c>
      <c r="L289" s="130">
        <f t="shared" si="44"/>
        <v>0</v>
      </c>
    </row>
    <row r="290" spans="1:12" s="24" customFormat="1" ht="12.75" thickTop="1" x14ac:dyDescent="0.25">
      <c r="A290" s="248" t="s">
        <v>301</v>
      </c>
      <c r="B290" s="248" t="s">
        <v>302</v>
      </c>
      <c r="C290" s="241">
        <f t="shared" ref="C290:L290" si="45">SUM(C291,C293,C295)-SUM(C292,C294,C296)</f>
        <v>0</v>
      </c>
      <c r="D290" s="242">
        <f t="shared" si="45"/>
        <v>0</v>
      </c>
      <c r="E290" s="242">
        <f t="shared" si="45"/>
        <v>0</v>
      </c>
      <c r="F290" s="242">
        <f t="shared" si="45"/>
        <v>0</v>
      </c>
      <c r="G290" s="249">
        <f t="shared" si="45"/>
        <v>0</v>
      </c>
      <c r="H290" s="244">
        <f t="shared" si="45"/>
        <v>0</v>
      </c>
      <c r="I290" s="242">
        <f t="shared" si="45"/>
        <v>0</v>
      </c>
      <c r="J290" s="242">
        <f t="shared" si="45"/>
        <v>0</v>
      </c>
      <c r="K290" s="242">
        <f t="shared" si="45"/>
        <v>0</v>
      </c>
      <c r="L290" s="245">
        <f t="shared" si="45"/>
        <v>0</v>
      </c>
    </row>
    <row r="291" spans="1:12" x14ac:dyDescent="0.25">
      <c r="A291" s="250" t="s">
        <v>303</v>
      </c>
      <c r="B291" s="116" t="s">
        <v>304</v>
      </c>
      <c r="C291" s="79">
        <f t="shared" ref="C291:C296" si="46">SUM(D291:G291)</f>
        <v>0</v>
      </c>
      <c r="D291" s="81"/>
      <c r="E291" s="81"/>
      <c r="F291" s="81"/>
      <c r="G291" s="229"/>
      <c r="H291" s="79">
        <f t="shared" ref="H291:H296" si="47">SUM(I291:L291)</f>
        <v>0</v>
      </c>
      <c r="I291" s="81"/>
      <c r="J291" s="81"/>
      <c r="K291" s="81"/>
      <c r="L291" s="230"/>
    </row>
    <row r="292" spans="1:12" ht="24" x14ac:dyDescent="0.25">
      <c r="A292" s="174" t="s">
        <v>305</v>
      </c>
      <c r="B292" s="43" t="s">
        <v>306</v>
      </c>
      <c r="C292" s="72">
        <f t="shared" si="46"/>
        <v>0</v>
      </c>
      <c r="D292" s="74"/>
      <c r="E292" s="74"/>
      <c r="F292" s="74"/>
      <c r="G292" s="157"/>
      <c r="H292" s="72">
        <f t="shared" si="47"/>
        <v>0</v>
      </c>
      <c r="I292" s="74"/>
      <c r="J292" s="74"/>
      <c r="K292" s="74"/>
      <c r="L292" s="158"/>
    </row>
    <row r="293" spans="1:12" x14ac:dyDescent="0.25">
      <c r="A293" s="174" t="s">
        <v>307</v>
      </c>
      <c r="B293" s="43" t="s">
        <v>308</v>
      </c>
      <c r="C293" s="72">
        <f t="shared" si="46"/>
        <v>0</v>
      </c>
      <c r="D293" s="74"/>
      <c r="E293" s="74"/>
      <c r="F293" s="74"/>
      <c r="G293" s="157"/>
      <c r="H293" s="72">
        <f t="shared" si="47"/>
        <v>0</v>
      </c>
      <c r="I293" s="74"/>
      <c r="J293" s="74"/>
      <c r="K293" s="74"/>
      <c r="L293" s="158"/>
    </row>
    <row r="294" spans="1:12" ht="24" x14ac:dyDescent="0.25">
      <c r="A294" s="174" t="s">
        <v>309</v>
      </c>
      <c r="B294" s="43" t="s">
        <v>310</v>
      </c>
      <c r="C294" s="72">
        <f t="shared" si="46"/>
        <v>0</v>
      </c>
      <c r="D294" s="74"/>
      <c r="E294" s="74"/>
      <c r="F294" s="74"/>
      <c r="G294" s="157"/>
      <c r="H294" s="72">
        <f t="shared" si="47"/>
        <v>0</v>
      </c>
      <c r="I294" s="74"/>
      <c r="J294" s="74"/>
      <c r="K294" s="74"/>
      <c r="L294" s="158"/>
    </row>
    <row r="295" spans="1:12" x14ac:dyDescent="0.25">
      <c r="A295" s="174" t="s">
        <v>311</v>
      </c>
      <c r="B295" s="43" t="s">
        <v>312</v>
      </c>
      <c r="C295" s="72">
        <f t="shared" si="46"/>
        <v>0</v>
      </c>
      <c r="D295" s="74"/>
      <c r="E295" s="74"/>
      <c r="F295" s="74"/>
      <c r="G295" s="157"/>
      <c r="H295" s="72">
        <f t="shared" si="47"/>
        <v>0</v>
      </c>
      <c r="I295" s="74"/>
      <c r="J295" s="74"/>
      <c r="K295" s="74"/>
      <c r="L295" s="158"/>
    </row>
    <row r="296" spans="1:12" ht="24.75" thickBot="1" x14ac:dyDescent="0.3">
      <c r="A296" s="251" t="s">
        <v>313</v>
      </c>
      <c r="B296" s="252" t="s">
        <v>314</v>
      </c>
      <c r="C296" s="185">
        <f t="shared" si="46"/>
        <v>0</v>
      </c>
      <c r="D296" s="189"/>
      <c r="E296" s="189"/>
      <c r="F296" s="189"/>
      <c r="G296" s="253"/>
      <c r="H296" s="185">
        <f t="shared" si="47"/>
        <v>0</v>
      </c>
      <c r="I296" s="189"/>
      <c r="J296" s="189"/>
      <c r="K296" s="189"/>
      <c r="L296" s="191"/>
    </row>
    <row r="297" spans="1:12" s="24" customFormat="1" ht="13.5" thickTop="1" thickBot="1" x14ac:dyDescent="0.3">
      <c r="A297" s="254" t="s">
        <v>315</v>
      </c>
      <c r="B297" s="254" t="s">
        <v>316</v>
      </c>
      <c r="C297" s="255">
        <f>SUM(D297:G297)</f>
        <v>0</v>
      </c>
      <c r="D297" s="256"/>
      <c r="E297" s="256"/>
      <c r="F297" s="256"/>
      <c r="G297" s="257"/>
      <c r="H297" s="255">
        <f>SUM(I297:L297)</f>
        <v>0</v>
      </c>
      <c r="I297" s="256"/>
      <c r="J297" s="256"/>
      <c r="K297" s="256"/>
      <c r="L297" s="258"/>
    </row>
    <row r="298" spans="1:12" s="24" customFormat="1" ht="48.75" thickTop="1" x14ac:dyDescent="0.25">
      <c r="A298" s="248" t="s">
        <v>317</v>
      </c>
      <c r="B298" s="259" t="s">
        <v>318</v>
      </c>
      <c r="C298" s="260">
        <f>SUM(D298:G298)</f>
        <v>0</v>
      </c>
      <c r="D298" s="177"/>
      <c r="E298" s="177"/>
      <c r="F298" s="177"/>
      <c r="G298" s="178"/>
      <c r="H298" s="260">
        <f>SUM(I298:L298)</f>
        <v>0</v>
      </c>
      <c r="I298" s="177"/>
      <c r="J298" s="177"/>
      <c r="K298" s="177"/>
      <c r="L298" s="179"/>
    </row>
    <row r="299" spans="1:12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</row>
    <row r="300" spans="1:12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</row>
    <row r="301" spans="1:12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</row>
    <row r="302" spans="1:12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</row>
    <row r="303" spans="1:12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</row>
    <row r="304" spans="1:12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</row>
    <row r="305" spans="1:12" x14ac:dyDescent="0.2">
      <c r="A305" s="1"/>
      <c r="B305" s="1"/>
      <c r="C305" s="261"/>
      <c r="D305" s="1"/>
      <c r="E305" s="1"/>
      <c r="F305" s="1"/>
      <c r="G305" s="1"/>
      <c r="H305" s="1"/>
      <c r="I305" s="1"/>
      <c r="J305" s="1"/>
      <c r="K305" s="1"/>
      <c r="L305" s="1"/>
    </row>
    <row r="306" spans="1:12" x14ac:dyDescent="0.2">
      <c r="A306" s="1"/>
      <c r="B306" s="1"/>
      <c r="C306" s="261"/>
      <c r="D306" s="1"/>
      <c r="E306" s="1"/>
      <c r="F306" s="1"/>
      <c r="G306" s="1"/>
      <c r="H306" s="1"/>
      <c r="I306" s="1"/>
      <c r="J306" s="1"/>
      <c r="K306" s="1"/>
      <c r="L306" s="1"/>
    </row>
    <row r="307" spans="1:12" x14ac:dyDescent="0.2">
      <c r="A307" s="1"/>
      <c r="B307" s="1"/>
      <c r="C307" s="261"/>
      <c r="D307" s="1"/>
      <c r="E307" s="1"/>
      <c r="F307" s="1"/>
      <c r="G307" s="1"/>
      <c r="H307" s="1"/>
      <c r="I307" s="1"/>
      <c r="J307" s="1"/>
      <c r="K307" s="1"/>
      <c r="L307" s="1"/>
    </row>
    <row r="308" spans="1:12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</row>
    <row r="309" spans="1:12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</row>
    <row r="310" spans="1:12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</row>
    <row r="311" spans="1:12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</row>
    <row r="312" spans="1:12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</row>
    <row r="313" spans="1:12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</row>
    <row r="314" spans="1:12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</row>
    <row r="315" spans="1:12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</row>
    <row r="316" spans="1:12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</row>
  </sheetData>
  <sheetProtection formatCells="0" formatColumns="0" formatRows="0"/>
  <autoFilter ref="A18:L298"/>
  <mergeCells count="29">
    <mergeCell ref="A288:B288"/>
    <mergeCell ref="H16:H17"/>
    <mergeCell ref="I16:I17"/>
    <mergeCell ref="J16:J17"/>
    <mergeCell ref="K16:K17"/>
    <mergeCell ref="L16:L17"/>
    <mergeCell ref="A287:B287"/>
    <mergeCell ref="C13:L13"/>
    <mergeCell ref="A15:A17"/>
    <mergeCell ref="B15:B17"/>
    <mergeCell ref="C15:G15"/>
    <mergeCell ref="H15:L15"/>
    <mergeCell ref="C16:C17"/>
    <mergeCell ref="D16:D17"/>
    <mergeCell ref="E16:E17"/>
    <mergeCell ref="F16:F17"/>
    <mergeCell ref="G16:G17"/>
    <mergeCell ref="C12:L12"/>
    <mergeCell ref="A1:L1"/>
    <mergeCell ref="A2:L2"/>
    <mergeCell ref="C3:L3"/>
    <mergeCell ref="C4:L4"/>
    <mergeCell ref="C5:L5"/>
    <mergeCell ref="C6:L6"/>
    <mergeCell ref="C7:L7"/>
    <mergeCell ref="C8:L8"/>
    <mergeCell ref="C9:L9"/>
    <mergeCell ref="C10:L10"/>
    <mergeCell ref="C11:L11"/>
  </mergeCells>
  <pageMargins left="0.78740157480314965" right="0.39370078740157483" top="0.39370078740157483" bottom="0.39370078740157483" header="0.23622047244094491" footer="0.19685039370078741"/>
  <pageSetup paperSize="9" scale="70" orientation="portrait" r:id="rId1"/>
  <headerFooter>
    <oddHeader xml:space="preserve">&amp;C                               </oddHeader>
    <oddFooter>&amp;L&amp;D, &amp;T&amp;R&amp;"Times New Roman,Regular"&amp;10&amp;P (&amp;N)</oddFooter>
  </headerFooter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M314"/>
  <sheetViews>
    <sheetView showGridLines="0" view="pageLayout" zoomScaleNormal="100" workbookViewId="0">
      <selection activeCell="C6" sqref="C6:L6"/>
    </sheetView>
  </sheetViews>
  <sheetFormatPr defaultRowHeight="12" x14ac:dyDescent="0.25"/>
  <cols>
    <col min="1" max="1" width="10.85546875" style="262" customWidth="1"/>
    <col min="2" max="2" width="28" style="262" customWidth="1"/>
    <col min="3" max="3" width="9.7109375" style="262" customWidth="1"/>
    <col min="4" max="4" width="9.5703125" style="262" customWidth="1"/>
    <col min="5" max="6" width="8.7109375" style="262" customWidth="1"/>
    <col min="7" max="7" width="8.28515625" style="262" customWidth="1"/>
    <col min="8" max="11" width="8.7109375" style="262" customWidth="1"/>
    <col min="12" max="12" width="7.5703125" style="262" customWidth="1"/>
    <col min="13" max="16" width="0" style="1" hidden="1" customWidth="1"/>
    <col min="17" max="16384" width="9.140625" style="1"/>
  </cols>
  <sheetData>
    <row r="1" spans="1:12" x14ac:dyDescent="0.25">
      <c r="A1" s="591" t="s">
        <v>463</v>
      </c>
      <c r="B1" s="591"/>
      <c r="C1" s="591"/>
      <c r="D1" s="591"/>
      <c r="E1" s="591"/>
      <c r="F1" s="591"/>
      <c r="G1" s="591"/>
      <c r="H1" s="591"/>
      <c r="I1" s="591"/>
      <c r="J1" s="591"/>
      <c r="K1" s="591"/>
      <c r="L1" s="591"/>
    </row>
    <row r="2" spans="1:12" ht="35.25" customHeight="1" x14ac:dyDescent="0.25">
      <c r="A2" s="592" t="s">
        <v>1</v>
      </c>
      <c r="B2" s="593"/>
      <c r="C2" s="593"/>
      <c r="D2" s="593"/>
      <c r="E2" s="593"/>
      <c r="F2" s="593"/>
      <c r="G2" s="593"/>
      <c r="H2" s="593"/>
      <c r="I2" s="593"/>
      <c r="J2" s="593"/>
      <c r="K2" s="593"/>
      <c r="L2" s="594"/>
    </row>
    <row r="3" spans="1:12" ht="12.75" customHeight="1" x14ac:dyDescent="0.25">
      <c r="A3" s="2" t="s">
        <v>2</v>
      </c>
      <c r="B3" s="3"/>
      <c r="C3" s="595" t="s">
        <v>464</v>
      </c>
      <c r="D3" s="595"/>
      <c r="E3" s="595"/>
      <c r="F3" s="595"/>
      <c r="G3" s="595"/>
      <c r="H3" s="595"/>
      <c r="I3" s="595"/>
      <c r="J3" s="595"/>
      <c r="K3" s="595"/>
      <c r="L3" s="596"/>
    </row>
    <row r="4" spans="1:12" ht="12.75" customHeight="1" x14ac:dyDescent="0.25">
      <c r="A4" s="2" t="s">
        <v>4</v>
      </c>
      <c r="B4" s="3"/>
      <c r="C4" s="595" t="s">
        <v>465</v>
      </c>
      <c r="D4" s="595"/>
      <c r="E4" s="595"/>
      <c r="F4" s="595"/>
      <c r="G4" s="595"/>
      <c r="H4" s="595"/>
      <c r="I4" s="595"/>
      <c r="J4" s="595"/>
      <c r="K4" s="595"/>
      <c r="L4" s="596"/>
    </row>
    <row r="5" spans="1:12" ht="12.75" customHeight="1" x14ac:dyDescent="0.25">
      <c r="A5" s="4" t="s">
        <v>6</v>
      </c>
      <c r="B5" s="5"/>
      <c r="C5" s="589" t="s">
        <v>466</v>
      </c>
      <c r="D5" s="589"/>
      <c r="E5" s="589"/>
      <c r="F5" s="589"/>
      <c r="G5" s="589"/>
      <c r="H5" s="589"/>
      <c r="I5" s="589"/>
      <c r="J5" s="589"/>
      <c r="K5" s="589"/>
      <c r="L5" s="590"/>
    </row>
    <row r="6" spans="1:12" ht="12.75" customHeight="1" x14ac:dyDescent="0.25">
      <c r="A6" s="4" t="s">
        <v>8</v>
      </c>
      <c r="B6" s="5"/>
      <c r="C6" s="589" t="s">
        <v>381</v>
      </c>
      <c r="D6" s="589"/>
      <c r="E6" s="589"/>
      <c r="F6" s="589"/>
      <c r="G6" s="589"/>
      <c r="H6" s="589"/>
      <c r="I6" s="589"/>
      <c r="J6" s="589"/>
      <c r="K6" s="589"/>
      <c r="L6" s="590"/>
    </row>
    <row r="7" spans="1:12" ht="12" customHeight="1" x14ac:dyDescent="0.25">
      <c r="A7" s="4" t="s">
        <v>10</v>
      </c>
      <c r="B7" s="5"/>
      <c r="C7" s="595" t="s">
        <v>345</v>
      </c>
      <c r="D7" s="595"/>
      <c r="E7" s="595"/>
      <c r="F7" s="595"/>
      <c r="G7" s="595"/>
      <c r="H7" s="595"/>
      <c r="I7" s="595"/>
      <c r="J7" s="595"/>
      <c r="K7" s="595"/>
      <c r="L7" s="596"/>
    </row>
    <row r="8" spans="1:12" ht="12.75" customHeight="1" x14ac:dyDescent="0.25">
      <c r="A8" s="6" t="s">
        <v>12</v>
      </c>
      <c r="B8" s="5"/>
      <c r="C8" s="597"/>
      <c r="D8" s="597"/>
      <c r="E8" s="597"/>
      <c r="F8" s="597"/>
      <c r="G8" s="597"/>
      <c r="H8" s="597"/>
      <c r="I8" s="597"/>
      <c r="J8" s="597"/>
      <c r="K8" s="597"/>
      <c r="L8" s="598"/>
    </row>
    <row r="9" spans="1:12" ht="12.75" customHeight="1" x14ac:dyDescent="0.25">
      <c r="A9" s="4"/>
      <c r="B9" s="5" t="s">
        <v>13</v>
      </c>
      <c r="C9" s="589" t="s">
        <v>467</v>
      </c>
      <c r="D9" s="589"/>
      <c r="E9" s="589"/>
      <c r="F9" s="589"/>
      <c r="G9" s="589"/>
      <c r="H9" s="589"/>
      <c r="I9" s="589"/>
      <c r="J9" s="589"/>
      <c r="K9" s="589"/>
      <c r="L9" s="590"/>
    </row>
    <row r="10" spans="1:12" ht="12.75" customHeight="1" x14ac:dyDescent="0.25">
      <c r="A10" s="4"/>
      <c r="B10" s="5" t="s">
        <v>15</v>
      </c>
      <c r="C10" s="589" t="s">
        <v>468</v>
      </c>
      <c r="D10" s="589"/>
      <c r="E10" s="589"/>
      <c r="F10" s="589"/>
      <c r="G10" s="589"/>
      <c r="H10" s="589"/>
      <c r="I10" s="589"/>
      <c r="J10" s="589"/>
      <c r="K10" s="589"/>
      <c r="L10" s="590"/>
    </row>
    <row r="11" spans="1:12" ht="12.75" customHeight="1" x14ac:dyDescent="0.25">
      <c r="A11" s="4"/>
      <c r="B11" s="5" t="s">
        <v>16</v>
      </c>
      <c r="C11" s="597"/>
      <c r="D11" s="597"/>
      <c r="E11" s="597"/>
      <c r="F11" s="597"/>
      <c r="G11" s="597"/>
      <c r="H11" s="597"/>
      <c r="I11" s="597"/>
      <c r="J11" s="597"/>
      <c r="K11" s="597"/>
      <c r="L11" s="598"/>
    </row>
    <row r="12" spans="1:12" ht="12.75" customHeight="1" x14ac:dyDescent="0.25">
      <c r="A12" s="4"/>
      <c r="B12" s="5" t="s">
        <v>17</v>
      </c>
      <c r="C12" s="589" t="s">
        <v>469</v>
      </c>
      <c r="D12" s="589"/>
      <c r="E12" s="589"/>
      <c r="F12" s="589"/>
      <c r="G12" s="589"/>
      <c r="H12" s="589"/>
      <c r="I12" s="589"/>
      <c r="J12" s="589"/>
      <c r="K12" s="589"/>
      <c r="L12" s="590"/>
    </row>
    <row r="13" spans="1:12" ht="12.75" customHeight="1" x14ac:dyDescent="0.25">
      <c r="A13" s="4"/>
      <c r="B13" s="5" t="s">
        <v>18</v>
      </c>
      <c r="C13" s="589"/>
      <c r="D13" s="589"/>
      <c r="E13" s="589"/>
      <c r="F13" s="589"/>
      <c r="G13" s="589"/>
      <c r="H13" s="589"/>
      <c r="I13" s="589"/>
      <c r="J13" s="589"/>
      <c r="K13" s="589"/>
      <c r="L13" s="590"/>
    </row>
    <row r="14" spans="1:12" ht="12.75" customHeight="1" x14ac:dyDescent="0.25">
      <c r="A14" s="7"/>
      <c r="B14" s="8"/>
      <c r="C14" s="9"/>
      <c r="D14" s="9"/>
      <c r="E14" s="9"/>
      <c r="F14" s="9"/>
      <c r="G14" s="9"/>
      <c r="H14" s="9"/>
      <c r="I14" s="9"/>
      <c r="J14" s="9"/>
      <c r="K14" s="9"/>
      <c r="L14" s="10"/>
    </row>
    <row r="15" spans="1:12" s="11" customFormat="1" ht="12.75" customHeight="1" x14ac:dyDescent="0.25">
      <c r="A15" s="603" t="s">
        <v>19</v>
      </c>
      <c r="B15" s="606" t="s">
        <v>20</v>
      </c>
      <c r="C15" s="608" t="s">
        <v>21</v>
      </c>
      <c r="D15" s="609"/>
      <c r="E15" s="609"/>
      <c r="F15" s="609"/>
      <c r="G15" s="610"/>
      <c r="H15" s="608" t="s">
        <v>22</v>
      </c>
      <c r="I15" s="609"/>
      <c r="J15" s="609"/>
      <c r="K15" s="609"/>
      <c r="L15" s="611"/>
    </row>
    <row r="16" spans="1:12" s="11" customFormat="1" ht="12.75" customHeight="1" x14ac:dyDescent="0.25">
      <c r="A16" s="604"/>
      <c r="B16" s="607"/>
      <c r="C16" s="612" t="s">
        <v>23</v>
      </c>
      <c r="D16" s="613" t="s">
        <v>24</v>
      </c>
      <c r="E16" s="615" t="s">
        <v>25</v>
      </c>
      <c r="F16" s="617" t="s">
        <v>26</v>
      </c>
      <c r="G16" s="619" t="s">
        <v>27</v>
      </c>
      <c r="H16" s="612" t="s">
        <v>23</v>
      </c>
      <c r="I16" s="613" t="s">
        <v>24</v>
      </c>
      <c r="J16" s="615" t="s">
        <v>25</v>
      </c>
      <c r="K16" s="617" t="s">
        <v>26</v>
      </c>
      <c r="L16" s="599" t="s">
        <v>27</v>
      </c>
    </row>
    <row r="17" spans="1:12" s="12" customFormat="1" ht="61.5" customHeight="1" thickBot="1" x14ac:dyDescent="0.3">
      <c r="A17" s="605"/>
      <c r="B17" s="607"/>
      <c r="C17" s="612"/>
      <c r="D17" s="614"/>
      <c r="E17" s="616"/>
      <c r="F17" s="618"/>
      <c r="G17" s="619"/>
      <c r="H17" s="622"/>
      <c r="I17" s="623"/>
      <c r="J17" s="616"/>
      <c r="K17" s="618"/>
      <c r="L17" s="600"/>
    </row>
    <row r="18" spans="1:12" s="12" customFormat="1" ht="9.75" customHeight="1" thickTop="1" x14ac:dyDescent="0.25">
      <c r="A18" s="13" t="s">
        <v>28</v>
      </c>
      <c r="B18" s="13">
        <v>2</v>
      </c>
      <c r="C18" s="14">
        <v>3</v>
      </c>
      <c r="D18" s="15">
        <v>4</v>
      </c>
      <c r="E18" s="15">
        <v>5</v>
      </c>
      <c r="F18" s="15">
        <v>6</v>
      </c>
      <c r="G18" s="16">
        <v>7</v>
      </c>
      <c r="H18" s="14">
        <v>8</v>
      </c>
      <c r="I18" s="15">
        <v>9</v>
      </c>
      <c r="J18" s="15">
        <v>10</v>
      </c>
      <c r="K18" s="15">
        <v>11</v>
      </c>
      <c r="L18" s="17">
        <v>12</v>
      </c>
    </row>
    <row r="19" spans="1:12" s="24" customFormat="1" x14ac:dyDescent="0.25">
      <c r="A19" s="18"/>
      <c r="B19" s="19" t="s">
        <v>29</v>
      </c>
      <c r="C19" s="20"/>
      <c r="D19" s="21"/>
      <c r="E19" s="21"/>
      <c r="F19" s="21"/>
      <c r="G19" s="22"/>
      <c r="H19" s="20"/>
      <c r="I19" s="21"/>
      <c r="J19" s="21"/>
      <c r="K19" s="21"/>
      <c r="L19" s="23"/>
    </row>
    <row r="20" spans="1:12" s="24" customFormat="1" ht="12.75" thickBot="1" x14ac:dyDescent="0.3">
      <c r="A20" s="25"/>
      <c r="B20" s="26" t="s">
        <v>30</v>
      </c>
      <c r="C20" s="27">
        <f t="shared" ref="C20:C47" si="0">SUM(D20:G20)</f>
        <v>123338</v>
      </c>
      <c r="D20" s="28">
        <f>SUM(D21,D24,D25,D41,D43)</f>
        <v>123338</v>
      </c>
      <c r="E20" s="28">
        <f>SUM(E21,E24,E43)</f>
        <v>0</v>
      </c>
      <c r="F20" s="28">
        <f>SUM(F21,F26,F43)</f>
        <v>0</v>
      </c>
      <c r="G20" s="29">
        <f>SUM(G21,G45)</f>
        <v>0</v>
      </c>
      <c r="H20" s="27">
        <f>SUM(I20:L20)</f>
        <v>151163</v>
      </c>
      <c r="I20" s="28">
        <f>SUM(I21,I24,I25,I41,I43)</f>
        <v>102336</v>
      </c>
      <c r="J20" s="28">
        <f>SUM(J21,J24,J43)</f>
        <v>48827</v>
      </c>
      <c r="K20" s="28">
        <f>SUM(K21,K26,K43)</f>
        <v>0</v>
      </c>
      <c r="L20" s="30">
        <f>SUM(L21,L45)</f>
        <v>0</v>
      </c>
    </row>
    <row r="21" spans="1:12" ht="12.75" thickTop="1" x14ac:dyDescent="0.25">
      <c r="A21" s="31"/>
      <c r="B21" s="32" t="s">
        <v>31</v>
      </c>
      <c r="C21" s="33">
        <f t="shared" si="0"/>
        <v>0</v>
      </c>
      <c r="D21" s="34">
        <f>SUM(D22:D23)</f>
        <v>0</v>
      </c>
      <c r="E21" s="34">
        <f>SUM(E22:E23)</f>
        <v>0</v>
      </c>
      <c r="F21" s="34">
        <f>SUM(F22:F23)</f>
        <v>0</v>
      </c>
      <c r="G21" s="35">
        <f>SUM(G22:G23)</f>
        <v>0</v>
      </c>
      <c r="H21" s="33">
        <f t="shared" ref="H21:H47" si="1">SUM(I21:L21)</f>
        <v>0</v>
      </c>
      <c r="I21" s="34">
        <f>SUM(I22:I23)</f>
        <v>0</v>
      </c>
      <c r="J21" s="34">
        <f>SUM(J22:J23)</f>
        <v>0</v>
      </c>
      <c r="K21" s="34">
        <f>SUM(K22:K23)</f>
        <v>0</v>
      </c>
      <c r="L21" s="36">
        <f>SUM(L22:L23)</f>
        <v>0</v>
      </c>
    </row>
    <row r="22" spans="1:12" x14ac:dyDescent="0.25">
      <c r="A22" s="37"/>
      <c r="B22" s="38" t="s">
        <v>32</v>
      </c>
      <c r="C22" s="39">
        <f t="shared" si="0"/>
        <v>0</v>
      </c>
      <c r="D22" s="40"/>
      <c r="E22" s="40"/>
      <c r="F22" s="40"/>
      <c r="G22" s="41"/>
      <c r="H22" s="39">
        <f t="shared" si="1"/>
        <v>0</v>
      </c>
      <c r="I22" s="40"/>
      <c r="J22" s="40"/>
      <c r="K22" s="40"/>
      <c r="L22" s="42"/>
    </row>
    <row r="23" spans="1:12" x14ac:dyDescent="0.25">
      <c r="A23" s="43"/>
      <c r="B23" s="44" t="s">
        <v>33</v>
      </c>
      <c r="C23" s="45">
        <f t="shared" si="0"/>
        <v>0</v>
      </c>
      <c r="D23" s="46"/>
      <c r="E23" s="46"/>
      <c r="F23" s="46"/>
      <c r="G23" s="47"/>
      <c r="H23" s="45">
        <f t="shared" si="1"/>
        <v>0</v>
      </c>
      <c r="I23" s="46"/>
      <c r="J23" s="46"/>
      <c r="K23" s="46"/>
      <c r="L23" s="48"/>
    </row>
    <row r="24" spans="1:12" s="24" customFormat="1" ht="24.75" thickBot="1" x14ac:dyDescent="0.3">
      <c r="A24" s="49">
        <v>19300</v>
      </c>
      <c r="B24" s="49" t="s">
        <v>34</v>
      </c>
      <c r="C24" s="50">
        <f t="shared" si="0"/>
        <v>123338</v>
      </c>
      <c r="D24" s="51">
        <v>123338</v>
      </c>
      <c r="E24" s="51"/>
      <c r="F24" s="52" t="s">
        <v>35</v>
      </c>
      <c r="G24" s="53" t="s">
        <v>35</v>
      </c>
      <c r="H24" s="50">
        <f t="shared" si="1"/>
        <v>151163</v>
      </c>
      <c r="I24" s="51">
        <f>I51</f>
        <v>102336</v>
      </c>
      <c r="J24" s="51">
        <f>J51</f>
        <v>48827</v>
      </c>
      <c r="K24" s="52" t="s">
        <v>35</v>
      </c>
      <c r="L24" s="54" t="s">
        <v>35</v>
      </c>
    </row>
    <row r="25" spans="1:12" s="24" customFormat="1" ht="24.75" thickTop="1" x14ac:dyDescent="0.25">
      <c r="A25" s="55"/>
      <c r="B25" s="56" t="s">
        <v>36</v>
      </c>
      <c r="C25" s="57">
        <f t="shared" si="0"/>
        <v>0</v>
      </c>
      <c r="D25" s="58"/>
      <c r="E25" s="59" t="s">
        <v>35</v>
      </c>
      <c r="F25" s="59" t="s">
        <v>35</v>
      </c>
      <c r="G25" s="60" t="s">
        <v>35</v>
      </c>
      <c r="H25" s="57">
        <f t="shared" si="1"/>
        <v>0</v>
      </c>
      <c r="I25" s="61"/>
      <c r="J25" s="59" t="s">
        <v>35</v>
      </c>
      <c r="K25" s="59" t="s">
        <v>35</v>
      </c>
      <c r="L25" s="62" t="s">
        <v>35</v>
      </c>
    </row>
    <row r="26" spans="1:12" s="24" customFormat="1" ht="36" x14ac:dyDescent="0.25">
      <c r="A26" s="56">
        <v>21300</v>
      </c>
      <c r="B26" s="56" t="s">
        <v>37</v>
      </c>
      <c r="C26" s="57">
        <f t="shared" si="0"/>
        <v>0</v>
      </c>
      <c r="D26" s="59" t="s">
        <v>35</v>
      </c>
      <c r="E26" s="59" t="s">
        <v>35</v>
      </c>
      <c r="F26" s="63">
        <f>SUM(F27,F31,F33,F36)</f>
        <v>0</v>
      </c>
      <c r="G26" s="60" t="s">
        <v>35</v>
      </c>
      <c r="H26" s="57">
        <f t="shared" si="1"/>
        <v>0</v>
      </c>
      <c r="I26" s="59" t="s">
        <v>35</v>
      </c>
      <c r="J26" s="59" t="s">
        <v>35</v>
      </c>
      <c r="K26" s="63">
        <f>SUM(K27,K31,K33,K36)</f>
        <v>0</v>
      </c>
      <c r="L26" s="62" t="s">
        <v>35</v>
      </c>
    </row>
    <row r="27" spans="1:12" s="24" customFormat="1" ht="24" x14ac:dyDescent="0.25">
      <c r="A27" s="64">
        <v>21350</v>
      </c>
      <c r="B27" s="56" t="s">
        <v>38</v>
      </c>
      <c r="C27" s="57">
        <f t="shared" si="0"/>
        <v>0</v>
      </c>
      <c r="D27" s="59" t="s">
        <v>35</v>
      </c>
      <c r="E27" s="59" t="s">
        <v>35</v>
      </c>
      <c r="F27" s="63">
        <f>SUM(F28:F30)</f>
        <v>0</v>
      </c>
      <c r="G27" s="60" t="s">
        <v>35</v>
      </c>
      <c r="H27" s="57">
        <f t="shared" si="1"/>
        <v>0</v>
      </c>
      <c r="I27" s="59" t="s">
        <v>35</v>
      </c>
      <c r="J27" s="59" t="s">
        <v>35</v>
      </c>
      <c r="K27" s="63">
        <f>SUM(K28:K30)</f>
        <v>0</v>
      </c>
      <c r="L27" s="62" t="s">
        <v>35</v>
      </c>
    </row>
    <row r="28" spans="1:12" x14ac:dyDescent="0.25">
      <c r="A28" s="37">
        <v>21351</v>
      </c>
      <c r="B28" s="65" t="s">
        <v>39</v>
      </c>
      <c r="C28" s="66">
        <f t="shared" si="0"/>
        <v>0</v>
      </c>
      <c r="D28" s="67" t="s">
        <v>35</v>
      </c>
      <c r="E28" s="67" t="s">
        <v>35</v>
      </c>
      <c r="F28" s="68"/>
      <c r="G28" s="69" t="s">
        <v>35</v>
      </c>
      <c r="H28" s="66">
        <f t="shared" si="1"/>
        <v>0</v>
      </c>
      <c r="I28" s="67" t="s">
        <v>35</v>
      </c>
      <c r="J28" s="67" t="s">
        <v>35</v>
      </c>
      <c r="K28" s="68"/>
      <c r="L28" s="70" t="s">
        <v>35</v>
      </c>
    </row>
    <row r="29" spans="1:12" x14ac:dyDescent="0.25">
      <c r="A29" s="43">
        <v>21352</v>
      </c>
      <c r="B29" s="71" t="s">
        <v>40</v>
      </c>
      <c r="C29" s="72">
        <f t="shared" si="0"/>
        <v>0</v>
      </c>
      <c r="D29" s="73" t="s">
        <v>35</v>
      </c>
      <c r="E29" s="73" t="s">
        <v>35</v>
      </c>
      <c r="F29" s="74"/>
      <c r="G29" s="75" t="s">
        <v>35</v>
      </c>
      <c r="H29" s="72">
        <f t="shared" si="1"/>
        <v>0</v>
      </c>
      <c r="I29" s="73" t="s">
        <v>35</v>
      </c>
      <c r="J29" s="73" t="s">
        <v>35</v>
      </c>
      <c r="K29" s="74"/>
      <c r="L29" s="76" t="s">
        <v>35</v>
      </c>
    </row>
    <row r="30" spans="1:12" ht="24" x14ac:dyDescent="0.25">
      <c r="A30" s="43">
        <v>21359</v>
      </c>
      <c r="B30" s="71" t="s">
        <v>41</v>
      </c>
      <c r="C30" s="72">
        <f t="shared" si="0"/>
        <v>0</v>
      </c>
      <c r="D30" s="73" t="s">
        <v>35</v>
      </c>
      <c r="E30" s="73" t="s">
        <v>35</v>
      </c>
      <c r="F30" s="74"/>
      <c r="G30" s="75" t="s">
        <v>35</v>
      </c>
      <c r="H30" s="72">
        <f t="shared" si="1"/>
        <v>0</v>
      </c>
      <c r="I30" s="73" t="s">
        <v>35</v>
      </c>
      <c r="J30" s="73" t="s">
        <v>35</v>
      </c>
      <c r="K30" s="74"/>
      <c r="L30" s="76" t="s">
        <v>35</v>
      </c>
    </row>
    <row r="31" spans="1:12" s="24" customFormat="1" ht="36" x14ac:dyDescent="0.25">
      <c r="A31" s="64">
        <v>21370</v>
      </c>
      <c r="B31" s="56" t="s">
        <v>42</v>
      </c>
      <c r="C31" s="57">
        <f t="shared" si="0"/>
        <v>0</v>
      </c>
      <c r="D31" s="59" t="s">
        <v>35</v>
      </c>
      <c r="E31" s="59" t="s">
        <v>35</v>
      </c>
      <c r="F31" s="63">
        <f>SUM(F32)</f>
        <v>0</v>
      </c>
      <c r="G31" s="60" t="s">
        <v>35</v>
      </c>
      <c r="H31" s="57">
        <f t="shared" si="1"/>
        <v>0</v>
      </c>
      <c r="I31" s="59" t="s">
        <v>35</v>
      </c>
      <c r="J31" s="59" t="s">
        <v>35</v>
      </c>
      <c r="K31" s="63">
        <f>SUM(K32)</f>
        <v>0</v>
      </c>
      <c r="L31" s="62" t="s">
        <v>35</v>
      </c>
    </row>
    <row r="32" spans="1:12" ht="36" x14ac:dyDescent="0.25">
      <c r="A32" s="77">
        <v>21379</v>
      </c>
      <c r="B32" s="78" t="s">
        <v>43</v>
      </c>
      <c r="C32" s="79">
        <f t="shared" si="0"/>
        <v>0</v>
      </c>
      <c r="D32" s="80" t="s">
        <v>35</v>
      </c>
      <c r="E32" s="80" t="s">
        <v>35</v>
      </c>
      <c r="F32" s="81"/>
      <c r="G32" s="82" t="s">
        <v>35</v>
      </c>
      <c r="H32" s="79">
        <f t="shared" si="1"/>
        <v>0</v>
      </c>
      <c r="I32" s="80" t="s">
        <v>35</v>
      </c>
      <c r="J32" s="80" t="s">
        <v>35</v>
      </c>
      <c r="K32" s="81"/>
      <c r="L32" s="83" t="s">
        <v>35</v>
      </c>
    </row>
    <row r="33" spans="1:12" s="24" customFormat="1" x14ac:dyDescent="0.25">
      <c r="A33" s="64">
        <v>21380</v>
      </c>
      <c r="B33" s="56" t="s">
        <v>44</v>
      </c>
      <c r="C33" s="57">
        <f t="shared" si="0"/>
        <v>0</v>
      </c>
      <c r="D33" s="59" t="s">
        <v>35</v>
      </c>
      <c r="E33" s="59" t="s">
        <v>35</v>
      </c>
      <c r="F33" s="63">
        <f>SUM(F34:F35)</f>
        <v>0</v>
      </c>
      <c r="G33" s="60" t="s">
        <v>35</v>
      </c>
      <c r="H33" s="57">
        <f t="shared" si="1"/>
        <v>0</v>
      </c>
      <c r="I33" s="59" t="s">
        <v>35</v>
      </c>
      <c r="J33" s="59" t="s">
        <v>35</v>
      </c>
      <c r="K33" s="63">
        <f>SUM(K34:K35)</f>
        <v>0</v>
      </c>
      <c r="L33" s="62" t="s">
        <v>35</v>
      </c>
    </row>
    <row r="34" spans="1:12" x14ac:dyDescent="0.25">
      <c r="A34" s="38">
        <v>21381</v>
      </c>
      <c r="B34" s="65" t="s">
        <v>45</v>
      </c>
      <c r="C34" s="66">
        <f t="shared" si="0"/>
        <v>0</v>
      </c>
      <c r="D34" s="67" t="s">
        <v>35</v>
      </c>
      <c r="E34" s="67" t="s">
        <v>35</v>
      </c>
      <c r="F34" s="68"/>
      <c r="G34" s="69" t="s">
        <v>35</v>
      </c>
      <c r="H34" s="66">
        <f t="shared" si="1"/>
        <v>0</v>
      </c>
      <c r="I34" s="67" t="s">
        <v>35</v>
      </c>
      <c r="J34" s="67" t="s">
        <v>35</v>
      </c>
      <c r="K34" s="68"/>
      <c r="L34" s="70" t="s">
        <v>35</v>
      </c>
    </row>
    <row r="35" spans="1:12" ht="24" x14ac:dyDescent="0.25">
      <c r="A35" s="44">
        <v>21383</v>
      </c>
      <c r="B35" s="71" t="s">
        <v>46</v>
      </c>
      <c r="C35" s="72">
        <f>SUM(D35:G35)</f>
        <v>0</v>
      </c>
      <c r="D35" s="73" t="s">
        <v>35</v>
      </c>
      <c r="E35" s="73" t="s">
        <v>35</v>
      </c>
      <c r="F35" s="74"/>
      <c r="G35" s="75" t="s">
        <v>35</v>
      </c>
      <c r="H35" s="72">
        <f t="shared" si="1"/>
        <v>0</v>
      </c>
      <c r="I35" s="73" t="s">
        <v>35</v>
      </c>
      <c r="J35" s="73" t="s">
        <v>35</v>
      </c>
      <c r="K35" s="74"/>
      <c r="L35" s="76" t="s">
        <v>35</v>
      </c>
    </row>
    <row r="36" spans="1:12" s="24" customFormat="1" ht="25.5" customHeight="1" x14ac:dyDescent="0.25">
      <c r="A36" s="64">
        <v>21390</v>
      </c>
      <c r="B36" s="56" t="s">
        <v>47</v>
      </c>
      <c r="C36" s="57">
        <f t="shared" si="0"/>
        <v>0</v>
      </c>
      <c r="D36" s="59" t="s">
        <v>35</v>
      </c>
      <c r="E36" s="59" t="s">
        <v>35</v>
      </c>
      <c r="F36" s="63">
        <f>SUM(F37:F40)</f>
        <v>0</v>
      </c>
      <c r="G36" s="60" t="s">
        <v>35</v>
      </c>
      <c r="H36" s="57">
        <f t="shared" si="1"/>
        <v>0</v>
      </c>
      <c r="I36" s="59" t="s">
        <v>35</v>
      </c>
      <c r="J36" s="59" t="s">
        <v>35</v>
      </c>
      <c r="K36" s="63">
        <f>SUM(K37:K40)</f>
        <v>0</v>
      </c>
      <c r="L36" s="62" t="s">
        <v>35</v>
      </c>
    </row>
    <row r="37" spans="1:12" ht="24" x14ac:dyDescent="0.25">
      <c r="A37" s="38">
        <v>21391</v>
      </c>
      <c r="B37" s="65" t="s">
        <v>48</v>
      </c>
      <c r="C37" s="66">
        <f t="shared" si="0"/>
        <v>0</v>
      </c>
      <c r="D37" s="67" t="s">
        <v>35</v>
      </c>
      <c r="E37" s="67" t="s">
        <v>35</v>
      </c>
      <c r="F37" s="68"/>
      <c r="G37" s="69" t="s">
        <v>35</v>
      </c>
      <c r="H37" s="66">
        <f t="shared" si="1"/>
        <v>0</v>
      </c>
      <c r="I37" s="67" t="s">
        <v>35</v>
      </c>
      <c r="J37" s="67" t="s">
        <v>35</v>
      </c>
      <c r="K37" s="68"/>
      <c r="L37" s="70" t="s">
        <v>35</v>
      </c>
    </row>
    <row r="38" spans="1:12" x14ac:dyDescent="0.25">
      <c r="A38" s="44">
        <v>21393</v>
      </c>
      <c r="B38" s="71" t="s">
        <v>49</v>
      </c>
      <c r="C38" s="72">
        <f t="shared" si="0"/>
        <v>0</v>
      </c>
      <c r="D38" s="73" t="s">
        <v>35</v>
      </c>
      <c r="E38" s="73" t="s">
        <v>35</v>
      </c>
      <c r="F38" s="74"/>
      <c r="G38" s="75" t="s">
        <v>35</v>
      </c>
      <c r="H38" s="72">
        <f t="shared" si="1"/>
        <v>0</v>
      </c>
      <c r="I38" s="73" t="s">
        <v>35</v>
      </c>
      <c r="J38" s="73" t="s">
        <v>35</v>
      </c>
      <c r="K38" s="74"/>
      <c r="L38" s="76" t="s">
        <v>35</v>
      </c>
    </row>
    <row r="39" spans="1:12" x14ac:dyDescent="0.25">
      <c r="A39" s="44">
        <v>21395</v>
      </c>
      <c r="B39" s="71" t="s">
        <v>50</v>
      </c>
      <c r="C39" s="72">
        <f t="shared" si="0"/>
        <v>0</v>
      </c>
      <c r="D39" s="73" t="s">
        <v>35</v>
      </c>
      <c r="E39" s="73" t="s">
        <v>35</v>
      </c>
      <c r="F39" s="74"/>
      <c r="G39" s="75" t="s">
        <v>35</v>
      </c>
      <c r="H39" s="72">
        <f t="shared" si="1"/>
        <v>0</v>
      </c>
      <c r="I39" s="73" t="s">
        <v>35</v>
      </c>
      <c r="J39" s="73" t="s">
        <v>35</v>
      </c>
      <c r="K39" s="74"/>
      <c r="L39" s="76" t="s">
        <v>35</v>
      </c>
    </row>
    <row r="40" spans="1:12" ht="24" x14ac:dyDescent="0.25">
      <c r="A40" s="84">
        <v>21399</v>
      </c>
      <c r="B40" s="85" t="s">
        <v>51</v>
      </c>
      <c r="C40" s="86">
        <f t="shared" si="0"/>
        <v>0</v>
      </c>
      <c r="D40" s="87" t="s">
        <v>35</v>
      </c>
      <c r="E40" s="87" t="s">
        <v>35</v>
      </c>
      <c r="F40" s="88"/>
      <c r="G40" s="89" t="s">
        <v>35</v>
      </c>
      <c r="H40" s="86">
        <f t="shared" si="1"/>
        <v>0</v>
      </c>
      <c r="I40" s="87" t="s">
        <v>35</v>
      </c>
      <c r="J40" s="87" t="s">
        <v>35</v>
      </c>
      <c r="K40" s="88"/>
      <c r="L40" s="90" t="s">
        <v>35</v>
      </c>
    </row>
    <row r="41" spans="1:12" s="24" customFormat="1" ht="26.25" customHeight="1" x14ac:dyDescent="0.25">
      <c r="A41" s="91">
        <v>21420</v>
      </c>
      <c r="B41" s="92" t="s">
        <v>52</v>
      </c>
      <c r="C41" s="93">
        <f>SUM(D41:G41)</f>
        <v>0</v>
      </c>
      <c r="D41" s="94">
        <f>SUM(D42)</f>
        <v>0</v>
      </c>
      <c r="E41" s="95" t="s">
        <v>35</v>
      </c>
      <c r="F41" s="95" t="s">
        <v>35</v>
      </c>
      <c r="G41" s="96" t="s">
        <v>35</v>
      </c>
      <c r="H41" s="93">
        <f>SUM(I41:L41)</f>
        <v>0</v>
      </c>
      <c r="I41" s="94">
        <f>SUM(I42)</f>
        <v>0</v>
      </c>
      <c r="J41" s="95" t="s">
        <v>35</v>
      </c>
      <c r="K41" s="95" t="s">
        <v>35</v>
      </c>
      <c r="L41" s="97" t="s">
        <v>35</v>
      </c>
    </row>
    <row r="42" spans="1:12" s="24" customFormat="1" ht="26.25" customHeight="1" x14ac:dyDescent="0.25">
      <c r="A42" s="84">
        <v>21429</v>
      </c>
      <c r="B42" s="85" t="s">
        <v>53</v>
      </c>
      <c r="C42" s="86">
        <f>SUM(D42:G42)</f>
        <v>0</v>
      </c>
      <c r="D42" s="98"/>
      <c r="E42" s="87" t="s">
        <v>35</v>
      </c>
      <c r="F42" s="87" t="s">
        <v>35</v>
      </c>
      <c r="G42" s="89" t="s">
        <v>35</v>
      </c>
      <c r="H42" s="86">
        <f t="shared" ref="H42:H44" si="2">SUM(I42:L42)</f>
        <v>0</v>
      </c>
      <c r="I42" s="98"/>
      <c r="J42" s="87" t="s">
        <v>35</v>
      </c>
      <c r="K42" s="87" t="s">
        <v>35</v>
      </c>
      <c r="L42" s="90" t="s">
        <v>35</v>
      </c>
    </row>
    <row r="43" spans="1:12" s="24" customFormat="1" ht="24" x14ac:dyDescent="0.25">
      <c r="A43" s="64">
        <v>21490</v>
      </c>
      <c r="B43" s="56" t="s">
        <v>54</v>
      </c>
      <c r="C43" s="57">
        <f t="shared" si="0"/>
        <v>0</v>
      </c>
      <c r="D43" s="99">
        <f>D44</f>
        <v>0</v>
      </c>
      <c r="E43" s="99">
        <f t="shared" ref="E43:F43" si="3">E44</f>
        <v>0</v>
      </c>
      <c r="F43" s="99">
        <f t="shared" si="3"/>
        <v>0</v>
      </c>
      <c r="G43" s="60" t="s">
        <v>35</v>
      </c>
      <c r="H43" s="100">
        <f t="shared" si="2"/>
        <v>0</v>
      </c>
      <c r="I43" s="99">
        <f>I44</f>
        <v>0</v>
      </c>
      <c r="J43" s="99">
        <f t="shared" ref="J43:K43" si="4">J44</f>
        <v>0</v>
      </c>
      <c r="K43" s="99">
        <f t="shared" si="4"/>
        <v>0</v>
      </c>
      <c r="L43" s="62" t="s">
        <v>35</v>
      </c>
    </row>
    <row r="44" spans="1:12" s="24" customFormat="1" ht="24" x14ac:dyDescent="0.25">
      <c r="A44" s="44">
        <v>21499</v>
      </c>
      <c r="B44" s="71" t="s">
        <v>55</v>
      </c>
      <c r="C44" s="79">
        <f>SUM(D44:G44)</f>
        <v>0</v>
      </c>
      <c r="D44" s="101"/>
      <c r="E44" s="102"/>
      <c r="F44" s="102"/>
      <c r="G44" s="103" t="s">
        <v>35</v>
      </c>
      <c r="H44" s="104">
        <f t="shared" si="2"/>
        <v>0</v>
      </c>
      <c r="I44" s="40"/>
      <c r="J44" s="105"/>
      <c r="K44" s="105"/>
      <c r="L44" s="106" t="s">
        <v>35</v>
      </c>
    </row>
    <row r="45" spans="1:12" ht="12.75" customHeight="1" x14ac:dyDescent="0.25">
      <c r="A45" s="107">
        <v>23000</v>
      </c>
      <c r="B45" s="108" t="s">
        <v>56</v>
      </c>
      <c r="C45" s="109">
        <f>SUM(D45:G45)</f>
        <v>0</v>
      </c>
      <c r="D45" s="59" t="s">
        <v>35</v>
      </c>
      <c r="E45" s="59" t="s">
        <v>35</v>
      </c>
      <c r="F45" s="59" t="s">
        <v>35</v>
      </c>
      <c r="G45" s="99">
        <f>SUM(G46:G47)</f>
        <v>0</v>
      </c>
      <c r="H45" s="109">
        <f t="shared" si="1"/>
        <v>0</v>
      </c>
      <c r="I45" s="87" t="s">
        <v>35</v>
      </c>
      <c r="J45" s="87" t="s">
        <v>35</v>
      </c>
      <c r="K45" s="87" t="s">
        <v>35</v>
      </c>
      <c r="L45" s="110">
        <f>SUM(L46:L47)</f>
        <v>0</v>
      </c>
    </row>
    <row r="46" spans="1:12" ht="24" x14ac:dyDescent="0.25">
      <c r="A46" s="111">
        <v>23410</v>
      </c>
      <c r="B46" s="112" t="s">
        <v>57</v>
      </c>
      <c r="C46" s="113">
        <f t="shared" si="0"/>
        <v>0</v>
      </c>
      <c r="D46" s="95" t="s">
        <v>35</v>
      </c>
      <c r="E46" s="95" t="s">
        <v>35</v>
      </c>
      <c r="F46" s="95" t="s">
        <v>35</v>
      </c>
      <c r="G46" s="114"/>
      <c r="H46" s="113">
        <f t="shared" si="1"/>
        <v>0</v>
      </c>
      <c r="I46" s="95" t="s">
        <v>35</v>
      </c>
      <c r="J46" s="95" t="s">
        <v>35</v>
      </c>
      <c r="K46" s="95" t="s">
        <v>35</v>
      </c>
      <c r="L46" s="115"/>
    </row>
    <row r="47" spans="1:12" ht="24" x14ac:dyDescent="0.25">
      <c r="A47" s="111">
        <v>23510</v>
      </c>
      <c r="B47" s="112" t="s">
        <v>58</v>
      </c>
      <c r="C47" s="93">
        <f t="shared" si="0"/>
        <v>0</v>
      </c>
      <c r="D47" s="95" t="s">
        <v>35</v>
      </c>
      <c r="E47" s="95" t="s">
        <v>35</v>
      </c>
      <c r="F47" s="95" t="s">
        <v>35</v>
      </c>
      <c r="G47" s="114"/>
      <c r="H47" s="93">
        <f t="shared" si="1"/>
        <v>0</v>
      </c>
      <c r="I47" s="95" t="s">
        <v>35</v>
      </c>
      <c r="J47" s="95" t="s">
        <v>35</v>
      </c>
      <c r="K47" s="95" t="s">
        <v>35</v>
      </c>
      <c r="L47" s="115"/>
    </row>
    <row r="48" spans="1:12" x14ac:dyDescent="0.25">
      <c r="A48" s="116"/>
      <c r="B48" s="112"/>
      <c r="C48" s="117"/>
      <c r="D48" s="95"/>
      <c r="E48" s="95"/>
      <c r="F48" s="94"/>
      <c r="G48" s="118"/>
      <c r="H48" s="117"/>
      <c r="I48" s="95"/>
      <c r="J48" s="95"/>
      <c r="K48" s="94"/>
      <c r="L48" s="119"/>
    </row>
    <row r="49" spans="1:12" s="24" customFormat="1" x14ac:dyDescent="0.25">
      <c r="A49" s="120"/>
      <c r="B49" s="121" t="s">
        <v>59</v>
      </c>
      <c r="C49" s="122"/>
      <c r="D49" s="123"/>
      <c r="E49" s="123"/>
      <c r="F49" s="123"/>
      <c r="G49" s="124"/>
      <c r="H49" s="122"/>
      <c r="I49" s="123"/>
      <c r="J49" s="123"/>
      <c r="K49" s="123"/>
      <c r="L49" s="125"/>
    </row>
    <row r="50" spans="1:12" s="24" customFormat="1" ht="12.75" thickBot="1" x14ac:dyDescent="0.3">
      <c r="A50" s="126"/>
      <c r="B50" s="25" t="s">
        <v>60</v>
      </c>
      <c r="C50" s="127">
        <f t="shared" ref="C50:C113" si="5">SUM(D50:G50)</f>
        <v>123338</v>
      </c>
      <c r="D50" s="128">
        <f>SUM(D51,D283)</f>
        <v>123338</v>
      </c>
      <c r="E50" s="128">
        <f>SUM(E51,E283)</f>
        <v>0</v>
      </c>
      <c r="F50" s="128">
        <f>SUM(F51,F283)</f>
        <v>0</v>
      </c>
      <c r="G50" s="129">
        <f>SUM(G51,G283)</f>
        <v>0</v>
      </c>
      <c r="H50" s="127">
        <f t="shared" ref="H50:H113" si="6">SUM(I50:L50)</f>
        <v>151163</v>
      </c>
      <c r="I50" s="128">
        <f>SUM(I51,I283)</f>
        <v>102336</v>
      </c>
      <c r="J50" s="128">
        <f>SUM(J51,J283)</f>
        <v>48827</v>
      </c>
      <c r="K50" s="128">
        <f>SUM(K51,K283)</f>
        <v>0</v>
      </c>
      <c r="L50" s="130">
        <f>SUM(L51,L283)</f>
        <v>0</v>
      </c>
    </row>
    <row r="51" spans="1:12" s="24" customFormat="1" ht="36.75" thickTop="1" x14ac:dyDescent="0.25">
      <c r="A51" s="131"/>
      <c r="B51" s="132" t="s">
        <v>61</v>
      </c>
      <c r="C51" s="133">
        <f t="shared" si="5"/>
        <v>123338</v>
      </c>
      <c r="D51" s="134">
        <f>SUM(D52,D194)</f>
        <v>123338</v>
      </c>
      <c r="E51" s="134">
        <f>SUM(E52,E194)</f>
        <v>0</v>
      </c>
      <c r="F51" s="134">
        <f>SUM(F52,F194)</f>
        <v>0</v>
      </c>
      <c r="G51" s="135">
        <f>SUM(G52,G194)</f>
        <v>0</v>
      </c>
      <c r="H51" s="133">
        <f t="shared" si="6"/>
        <v>151163</v>
      </c>
      <c r="I51" s="134">
        <f>SUM(I52,I194)</f>
        <v>102336</v>
      </c>
      <c r="J51" s="134">
        <f>SUM(J52,J194)</f>
        <v>48827</v>
      </c>
      <c r="K51" s="134">
        <f>SUM(K52,K194)</f>
        <v>0</v>
      </c>
      <c r="L51" s="136">
        <f>SUM(L52,L194)</f>
        <v>0</v>
      </c>
    </row>
    <row r="52" spans="1:12" s="24" customFormat="1" ht="24" x14ac:dyDescent="0.25">
      <c r="A52" s="137"/>
      <c r="B52" s="18" t="s">
        <v>62</v>
      </c>
      <c r="C52" s="138">
        <f t="shared" si="5"/>
        <v>123338</v>
      </c>
      <c r="D52" s="139">
        <f>SUM(D53,D75,D173,D187)</f>
        <v>123338</v>
      </c>
      <c r="E52" s="139">
        <f>SUM(E53,E75,E173,E187)</f>
        <v>0</v>
      </c>
      <c r="F52" s="139">
        <f>SUM(F53,F75,F173,F187)</f>
        <v>0</v>
      </c>
      <c r="G52" s="140">
        <f>SUM(G53,G75,G173,G187)</f>
        <v>0</v>
      </c>
      <c r="H52" s="138">
        <f t="shared" si="6"/>
        <v>151163</v>
      </c>
      <c r="I52" s="139">
        <f>SUM(I53,I75,I173,I187)</f>
        <v>102336</v>
      </c>
      <c r="J52" s="139">
        <f>SUM(J53,J75,J173,J187)</f>
        <v>48827</v>
      </c>
      <c r="K52" s="139">
        <f>SUM(K53,K75,K173,K187)</f>
        <v>0</v>
      </c>
      <c r="L52" s="141">
        <f>SUM(L53,L75,L173,L187)</f>
        <v>0</v>
      </c>
    </row>
    <row r="53" spans="1:12" s="24" customFormat="1" x14ac:dyDescent="0.25">
      <c r="A53" s="142">
        <v>1000</v>
      </c>
      <c r="B53" s="142" t="s">
        <v>63</v>
      </c>
      <c r="C53" s="143">
        <f t="shared" si="5"/>
        <v>0</v>
      </c>
      <c r="D53" s="144">
        <f>SUM(D54,D67)</f>
        <v>0</v>
      </c>
      <c r="E53" s="144">
        <f>SUM(E54,E67)</f>
        <v>0</v>
      </c>
      <c r="F53" s="144">
        <f>SUM(F54,F67)</f>
        <v>0</v>
      </c>
      <c r="G53" s="145">
        <f>SUM(G54,G67)</f>
        <v>0</v>
      </c>
      <c r="H53" s="143">
        <f t="shared" si="6"/>
        <v>0</v>
      </c>
      <c r="I53" s="144">
        <f>SUM(I54,I67)</f>
        <v>0</v>
      </c>
      <c r="J53" s="144">
        <f>SUM(J54,J67)</f>
        <v>0</v>
      </c>
      <c r="K53" s="144">
        <f>SUM(K54,K67)</f>
        <v>0</v>
      </c>
      <c r="L53" s="146">
        <f>SUM(L54,L67)</f>
        <v>0</v>
      </c>
    </row>
    <row r="54" spans="1:12" x14ac:dyDescent="0.25">
      <c r="A54" s="56">
        <v>1100</v>
      </c>
      <c r="B54" s="147" t="s">
        <v>64</v>
      </c>
      <c r="C54" s="57">
        <f t="shared" si="5"/>
        <v>0</v>
      </c>
      <c r="D54" s="63">
        <f>SUM(D55,D58,D66)</f>
        <v>0</v>
      </c>
      <c r="E54" s="63">
        <f>SUM(E55,E58,E66)</f>
        <v>0</v>
      </c>
      <c r="F54" s="63">
        <f>SUM(F55,F58,F66)</f>
        <v>0</v>
      </c>
      <c r="G54" s="148">
        <f>SUM(G55,G58,G66)</f>
        <v>0</v>
      </c>
      <c r="H54" s="57">
        <f t="shared" si="6"/>
        <v>0</v>
      </c>
      <c r="I54" s="63">
        <f>SUM(I55,I58,I66)</f>
        <v>0</v>
      </c>
      <c r="J54" s="63">
        <f>SUM(J55,J58,J66)</f>
        <v>0</v>
      </c>
      <c r="K54" s="63">
        <f>SUM(K55,K58,K66)</f>
        <v>0</v>
      </c>
      <c r="L54" s="149">
        <f>SUM(L55,L58,L66)</f>
        <v>0</v>
      </c>
    </row>
    <row r="55" spans="1:12" x14ac:dyDescent="0.25">
      <c r="A55" s="150">
        <v>1110</v>
      </c>
      <c r="B55" s="112" t="s">
        <v>65</v>
      </c>
      <c r="C55" s="117">
        <f t="shared" si="5"/>
        <v>0</v>
      </c>
      <c r="D55" s="151">
        <f>SUM(D56:D57)</f>
        <v>0</v>
      </c>
      <c r="E55" s="151">
        <f>SUM(E56:E57)</f>
        <v>0</v>
      </c>
      <c r="F55" s="151">
        <f>SUM(F56:F57)</f>
        <v>0</v>
      </c>
      <c r="G55" s="152">
        <f>SUM(G56:G57)</f>
        <v>0</v>
      </c>
      <c r="H55" s="117">
        <f t="shared" si="6"/>
        <v>0</v>
      </c>
      <c r="I55" s="151">
        <f>SUM(I56:I57)</f>
        <v>0</v>
      </c>
      <c r="J55" s="151">
        <f>SUM(J56:J57)</f>
        <v>0</v>
      </c>
      <c r="K55" s="151">
        <f>SUM(K56:K57)</f>
        <v>0</v>
      </c>
      <c r="L55" s="153">
        <f>SUM(L56:L57)</f>
        <v>0</v>
      </c>
    </row>
    <row r="56" spans="1:12" x14ac:dyDescent="0.25">
      <c r="A56" s="38">
        <v>1111</v>
      </c>
      <c r="B56" s="65" t="s">
        <v>66</v>
      </c>
      <c r="C56" s="66">
        <f t="shared" si="5"/>
        <v>0</v>
      </c>
      <c r="D56" s="68"/>
      <c r="E56" s="68"/>
      <c r="F56" s="68"/>
      <c r="G56" s="154"/>
      <c r="H56" s="66">
        <f t="shared" si="6"/>
        <v>0</v>
      </c>
      <c r="I56" s="68"/>
      <c r="J56" s="68"/>
      <c r="K56" s="68"/>
      <c r="L56" s="155"/>
    </row>
    <row r="57" spans="1:12" ht="24" customHeight="1" x14ac:dyDescent="0.25">
      <c r="A57" s="44">
        <v>1119</v>
      </c>
      <c r="B57" s="71" t="s">
        <v>67</v>
      </c>
      <c r="C57" s="72">
        <f t="shared" si="5"/>
        <v>0</v>
      </c>
      <c r="D57" s="74"/>
      <c r="E57" s="74"/>
      <c r="F57" s="74"/>
      <c r="G57" s="157"/>
      <c r="H57" s="72">
        <f t="shared" si="6"/>
        <v>0</v>
      </c>
      <c r="I57" s="74"/>
      <c r="J57" s="74"/>
      <c r="K57" s="74"/>
      <c r="L57" s="158"/>
    </row>
    <row r="58" spans="1:12" x14ac:dyDescent="0.25">
      <c r="A58" s="159">
        <v>1140</v>
      </c>
      <c r="B58" s="71" t="s">
        <v>68</v>
      </c>
      <c r="C58" s="72">
        <f t="shared" si="5"/>
        <v>0</v>
      </c>
      <c r="D58" s="160">
        <f>SUM(D59:D65)</f>
        <v>0</v>
      </c>
      <c r="E58" s="160">
        <f>SUM(E59:E65)</f>
        <v>0</v>
      </c>
      <c r="F58" s="160">
        <f>SUM(F59:F65)</f>
        <v>0</v>
      </c>
      <c r="G58" s="161">
        <f>SUM(G59:G65)</f>
        <v>0</v>
      </c>
      <c r="H58" s="72">
        <f t="shared" si="6"/>
        <v>0</v>
      </c>
      <c r="I58" s="160">
        <f>SUM(I59:I65)</f>
        <v>0</v>
      </c>
      <c r="J58" s="160">
        <f>SUM(J59:J65)</f>
        <v>0</v>
      </c>
      <c r="K58" s="160">
        <f>SUM(K59:K65)</f>
        <v>0</v>
      </c>
      <c r="L58" s="162">
        <f>SUM(L59:L65)</f>
        <v>0</v>
      </c>
    </row>
    <row r="59" spans="1:12" x14ac:dyDescent="0.25">
      <c r="A59" s="44">
        <v>1141</v>
      </c>
      <c r="B59" s="71" t="s">
        <v>69</v>
      </c>
      <c r="C59" s="72">
        <f t="shared" si="5"/>
        <v>0</v>
      </c>
      <c r="D59" s="74"/>
      <c r="E59" s="74"/>
      <c r="F59" s="74"/>
      <c r="G59" s="157"/>
      <c r="H59" s="72">
        <f t="shared" si="6"/>
        <v>0</v>
      </c>
      <c r="I59" s="74"/>
      <c r="J59" s="74"/>
      <c r="K59" s="74"/>
      <c r="L59" s="158"/>
    </row>
    <row r="60" spans="1:12" ht="24.75" customHeight="1" x14ac:dyDescent="0.25">
      <c r="A60" s="44">
        <v>1142</v>
      </c>
      <c r="B60" s="71" t="s">
        <v>70</v>
      </c>
      <c r="C60" s="72">
        <f t="shared" si="5"/>
        <v>0</v>
      </c>
      <c r="D60" s="74"/>
      <c r="E60" s="74"/>
      <c r="F60" s="74"/>
      <c r="G60" s="157"/>
      <c r="H60" s="72">
        <f t="shared" si="6"/>
        <v>0</v>
      </c>
      <c r="I60" s="74"/>
      <c r="J60" s="74"/>
      <c r="K60" s="74"/>
      <c r="L60" s="158"/>
    </row>
    <row r="61" spans="1:12" ht="24" x14ac:dyDescent="0.25">
      <c r="A61" s="44">
        <v>1145</v>
      </c>
      <c r="B61" s="71" t="s">
        <v>71</v>
      </c>
      <c r="C61" s="72">
        <f t="shared" si="5"/>
        <v>0</v>
      </c>
      <c r="D61" s="74"/>
      <c r="E61" s="74"/>
      <c r="F61" s="74"/>
      <c r="G61" s="157"/>
      <c r="H61" s="72">
        <f t="shared" si="6"/>
        <v>0</v>
      </c>
      <c r="I61" s="74"/>
      <c r="J61" s="74"/>
      <c r="K61" s="74"/>
      <c r="L61" s="158"/>
    </row>
    <row r="62" spans="1:12" ht="27.75" customHeight="1" x14ac:dyDescent="0.25">
      <c r="A62" s="44">
        <v>1146</v>
      </c>
      <c r="B62" s="71" t="s">
        <v>72</v>
      </c>
      <c r="C62" s="72">
        <f t="shared" si="5"/>
        <v>0</v>
      </c>
      <c r="D62" s="74"/>
      <c r="E62" s="74"/>
      <c r="F62" s="74"/>
      <c r="G62" s="157"/>
      <c r="H62" s="72">
        <f t="shared" si="6"/>
        <v>0</v>
      </c>
      <c r="I62" s="74"/>
      <c r="J62" s="74"/>
      <c r="K62" s="74"/>
      <c r="L62" s="158"/>
    </row>
    <row r="63" spans="1:12" x14ac:dyDescent="0.25">
      <c r="A63" s="44">
        <v>1147</v>
      </c>
      <c r="B63" s="71" t="s">
        <v>73</v>
      </c>
      <c r="C63" s="72">
        <f t="shared" si="5"/>
        <v>0</v>
      </c>
      <c r="D63" s="74"/>
      <c r="E63" s="74"/>
      <c r="F63" s="74"/>
      <c r="G63" s="157"/>
      <c r="H63" s="72">
        <f t="shared" si="6"/>
        <v>0</v>
      </c>
      <c r="I63" s="74"/>
      <c r="J63" s="74"/>
      <c r="K63" s="74"/>
      <c r="L63" s="158"/>
    </row>
    <row r="64" spans="1:12" x14ac:dyDescent="0.25">
      <c r="A64" s="44">
        <v>1148</v>
      </c>
      <c r="B64" s="71" t="s">
        <v>74</v>
      </c>
      <c r="C64" s="72">
        <f t="shared" si="5"/>
        <v>0</v>
      </c>
      <c r="D64" s="74"/>
      <c r="E64" s="74"/>
      <c r="F64" s="74"/>
      <c r="G64" s="157"/>
      <c r="H64" s="72">
        <f t="shared" si="6"/>
        <v>0</v>
      </c>
      <c r="I64" s="74"/>
      <c r="J64" s="74"/>
      <c r="K64" s="74"/>
      <c r="L64" s="158"/>
    </row>
    <row r="65" spans="1:12" ht="24" customHeight="1" x14ac:dyDescent="0.25">
      <c r="A65" s="44">
        <v>1149</v>
      </c>
      <c r="B65" s="71" t="s">
        <v>75</v>
      </c>
      <c r="C65" s="72">
        <f t="shared" si="5"/>
        <v>0</v>
      </c>
      <c r="D65" s="74"/>
      <c r="E65" s="74"/>
      <c r="F65" s="74"/>
      <c r="G65" s="157"/>
      <c r="H65" s="72">
        <f t="shared" si="6"/>
        <v>0</v>
      </c>
      <c r="I65" s="74"/>
      <c r="J65" s="74"/>
      <c r="K65" s="74"/>
      <c r="L65" s="158"/>
    </row>
    <row r="66" spans="1:12" ht="36" x14ac:dyDescent="0.25">
      <c r="A66" s="150">
        <v>1150</v>
      </c>
      <c r="B66" s="112" t="s">
        <v>76</v>
      </c>
      <c r="C66" s="117">
        <f t="shared" si="5"/>
        <v>0</v>
      </c>
      <c r="D66" s="163"/>
      <c r="E66" s="163"/>
      <c r="F66" s="163"/>
      <c r="G66" s="164"/>
      <c r="H66" s="117">
        <f t="shared" si="6"/>
        <v>0</v>
      </c>
      <c r="I66" s="163"/>
      <c r="J66" s="163"/>
      <c r="K66" s="163"/>
      <c r="L66" s="165"/>
    </row>
    <row r="67" spans="1:12" ht="24" x14ac:dyDescent="0.25">
      <c r="A67" s="56">
        <v>1200</v>
      </c>
      <c r="B67" s="147" t="s">
        <v>77</v>
      </c>
      <c r="C67" s="57">
        <f t="shared" si="5"/>
        <v>0</v>
      </c>
      <c r="D67" s="63">
        <f>SUM(D68:D69)</f>
        <v>0</v>
      </c>
      <c r="E67" s="63">
        <f>SUM(E68:E69)</f>
        <v>0</v>
      </c>
      <c r="F67" s="63">
        <f>SUM(F68:F69)</f>
        <v>0</v>
      </c>
      <c r="G67" s="166">
        <f>SUM(G68:G69)</f>
        <v>0</v>
      </c>
      <c r="H67" s="57">
        <f t="shared" si="6"/>
        <v>0</v>
      </c>
      <c r="I67" s="63">
        <f>SUM(I68:I69)</f>
        <v>0</v>
      </c>
      <c r="J67" s="63">
        <f>SUM(J68:J69)</f>
        <v>0</v>
      </c>
      <c r="K67" s="63">
        <f>SUM(K68:K69)</f>
        <v>0</v>
      </c>
      <c r="L67" s="167">
        <f>SUM(L68:L69)</f>
        <v>0</v>
      </c>
    </row>
    <row r="68" spans="1:12" ht="24" x14ac:dyDescent="0.25">
      <c r="A68" s="168">
        <v>1210</v>
      </c>
      <c r="B68" s="65" t="s">
        <v>78</v>
      </c>
      <c r="C68" s="66">
        <f t="shared" si="5"/>
        <v>0</v>
      </c>
      <c r="D68" s="68"/>
      <c r="E68" s="68"/>
      <c r="F68" s="68"/>
      <c r="G68" s="154"/>
      <c r="H68" s="66">
        <f t="shared" si="6"/>
        <v>0</v>
      </c>
      <c r="I68" s="68"/>
      <c r="J68" s="68"/>
      <c r="K68" s="68"/>
      <c r="L68" s="155"/>
    </row>
    <row r="69" spans="1:12" ht="24" x14ac:dyDescent="0.25">
      <c r="A69" s="159">
        <v>1220</v>
      </c>
      <c r="B69" s="71" t="s">
        <v>79</v>
      </c>
      <c r="C69" s="72">
        <f t="shared" si="5"/>
        <v>0</v>
      </c>
      <c r="D69" s="160">
        <f>SUM(D70:D74)</f>
        <v>0</v>
      </c>
      <c r="E69" s="160">
        <f>SUM(E70:E74)</f>
        <v>0</v>
      </c>
      <c r="F69" s="160">
        <f>SUM(F70:F74)</f>
        <v>0</v>
      </c>
      <c r="G69" s="161">
        <f>SUM(G70:G74)</f>
        <v>0</v>
      </c>
      <c r="H69" s="72">
        <f t="shared" si="6"/>
        <v>0</v>
      </c>
      <c r="I69" s="160">
        <f>SUM(I70:I74)</f>
        <v>0</v>
      </c>
      <c r="J69" s="160">
        <f>SUM(J70:J74)</f>
        <v>0</v>
      </c>
      <c r="K69" s="160">
        <f>SUM(K70:K74)</f>
        <v>0</v>
      </c>
      <c r="L69" s="162">
        <f>SUM(L70:L74)</f>
        <v>0</v>
      </c>
    </row>
    <row r="70" spans="1:12" ht="48" x14ac:dyDescent="0.25">
      <c r="A70" s="44">
        <v>1221</v>
      </c>
      <c r="B70" s="71" t="s">
        <v>80</v>
      </c>
      <c r="C70" s="72">
        <f t="shared" si="5"/>
        <v>0</v>
      </c>
      <c r="D70" s="74"/>
      <c r="E70" s="74"/>
      <c r="F70" s="74"/>
      <c r="G70" s="157"/>
      <c r="H70" s="72">
        <f t="shared" si="6"/>
        <v>0</v>
      </c>
      <c r="I70" s="74"/>
      <c r="J70" s="74"/>
      <c r="K70" s="74"/>
      <c r="L70" s="158"/>
    </row>
    <row r="71" spans="1:12" x14ac:dyDescent="0.25">
      <c r="A71" s="44">
        <v>1223</v>
      </c>
      <c r="B71" s="71" t="s">
        <v>81</v>
      </c>
      <c r="C71" s="72">
        <f t="shared" si="5"/>
        <v>0</v>
      </c>
      <c r="D71" s="74"/>
      <c r="E71" s="74"/>
      <c r="F71" s="74"/>
      <c r="G71" s="157"/>
      <c r="H71" s="72">
        <f t="shared" si="6"/>
        <v>0</v>
      </c>
      <c r="I71" s="74"/>
      <c r="J71" s="74"/>
      <c r="K71" s="74"/>
      <c r="L71" s="158"/>
    </row>
    <row r="72" spans="1:12" x14ac:dyDescent="0.25">
      <c r="A72" s="44">
        <v>1225</v>
      </c>
      <c r="B72" s="71" t="s">
        <v>82</v>
      </c>
      <c r="C72" s="72">
        <f t="shared" si="5"/>
        <v>0</v>
      </c>
      <c r="D72" s="74"/>
      <c r="E72" s="74"/>
      <c r="F72" s="74"/>
      <c r="G72" s="157"/>
      <c r="H72" s="72">
        <f t="shared" si="6"/>
        <v>0</v>
      </c>
      <c r="I72" s="74"/>
      <c r="J72" s="74"/>
      <c r="K72" s="74"/>
      <c r="L72" s="158"/>
    </row>
    <row r="73" spans="1:12" ht="36" x14ac:dyDescent="0.25">
      <c r="A73" s="44">
        <v>1227</v>
      </c>
      <c r="B73" s="71" t="s">
        <v>83</v>
      </c>
      <c r="C73" s="72">
        <f t="shared" si="5"/>
        <v>0</v>
      </c>
      <c r="D73" s="74"/>
      <c r="E73" s="74"/>
      <c r="F73" s="74"/>
      <c r="G73" s="157"/>
      <c r="H73" s="72">
        <f t="shared" si="6"/>
        <v>0</v>
      </c>
      <c r="I73" s="74"/>
      <c r="J73" s="74"/>
      <c r="K73" s="74"/>
      <c r="L73" s="158"/>
    </row>
    <row r="74" spans="1:12" ht="48" x14ac:dyDescent="0.25">
      <c r="A74" s="44">
        <v>1228</v>
      </c>
      <c r="B74" s="71" t="s">
        <v>84</v>
      </c>
      <c r="C74" s="72">
        <f t="shared" si="5"/>
        <v>0</v>
      </c>
      <c r="D74" s="74"/>
      <c r="E74" s="74"/>
      <c r="F74" s="74"/>
      <c r="G74" s="157"/>
      <c r="H74" s="72">
        <f t="shared" si="6"/>
        <v>0</v>
      </c>
      <c r="I74" s="74"/>
      <c r="J74" s="74"/>
      <c r="K74" s="74"/>
      <c r="L74" s="158"/>
    </row>
    <row r="75" spans="1:12" x14ac:dyDescent="0.25">
      <c r="A75" s="142">
        <v>2000</v>
      </c>
      <c r="B75" s="142" t="s">
        <v>85</v>
      </c>
      <c r="C75" s="143">
        <f t="shared" si="5"/>
        <v>123338</v>
      </c>
      <c r="D75" s="144">
        <f>SUM(D76,D83,D130,D164,D165,D172)</f>
        <v>123338</v>
      </c>
      <c r="E75" s="144">
        <f>SUM(E76,E83,E130,E164,E165,E172)</f>
        <v>0</v>
      </c>
      <c r="F75" s="144">
        <f>SUM(F76,F83,F130,F164,F165,F172)</f>
        <v>0</v>
      </c>
      <c r="G75" s="145">
        <f>SUM(G76,G83,G130,G164,G165,G172)</f>
        <v>0</v>
      </c>
      <c r="H75" s="143">
        <f t="shared" si="6"/>
        <v>151163</v>
      </c>
      <c r="I75" s="144">
        <f>SUM(I76,I83,I130,I164,I165,I172)</f>
        <v>102336</v>
      </c>
      <c r="J75" s="144">
        <f>SUM(J76,J83,J130,J164,J165,J172)</f>
        <v>48827</v>
      </c>
      <c r="K75" s="144">
        <f>SUM(K76,K83,K130,K164,K165,K172)</f>
        <v>0</v>
      </c>
      <c r="L75" s="146">
        <f>SUM(L76,L83,L130,L164,L165,L172)</f>
        <v>0</v>
      </c>
    </row>
    <row r="76" spans="1:12" ht="24" x14ac:dyDescent="0.25">
      <c r="A76" s="56">
        <v>2100</v>
      </c>
      <c r="B76" s="147" t="s">
        <v>86</v>
      </c>
      <c r="C76" s="57">
        <f t="shared" si="5"/>
        <v>0</v>
      </c>
      <c r="D76" s="63">
        <f>SUM(D77,D80)</f>
        <v>0</v>
      </c>
      <c r="E76" s="63">
        <f>SUM(E77,E80)</f>
        <v>0</v>
      </c>
      <c r="F76" s="63">
        <f>SUM(F77,F80)</f>
        <v>0</v>
      </c>
      <c r="G76" s="166">
        <f>SUM(G77,G80)</f>
        <v>0</v>
      </c>
      <c r="H76" s="57">
        <f t="shared" si="6"/>
        <v>0</v>
      </c>
      <c r="I76" s="63">
        <f>SUM(I77,I80)</f>
        <v>0</v>
      </c>
      <c r="J76" s="63">
        <f>SUM(J77,J80)</f>
        <v>0</v>
      </c>
      <c r="K76" s="63">
        <f>SUM(K77,K80)</f>
        <v>0</v>
      </c>
      <c r="L76" s="167">
        <f>SUM(L77,L80)</f>
        <v>0</v>
      </c>
    </row>
    <row r="77" spans="1:12" ht="24" x14ac:dyDescent="0.25">
      <c r="A77" s="168">
        <v>2110</v>
      </c>
      <c r="B77" s="65" t="s">
        <v>87</v>
      </c>
      <c r="C77" s="66">
        <f t="shared" si="5"/>
        <v>0</v>
      </c>
      <c r="D77" s="169">
        <f>SUM(D78:D79)</f>
        <v>0</v>
      </c>
      <c r="E77" s="169">
        <f>SUM(E78:E79)</f>
        <v>0</v>
      </c>
      <c r="F77" s="169">
        <f>SUM(F78:F79)</f>
        <v>0</v>
      </c>
      <c r="G77" s="170">
        <f>SUM(G78:G79)</f>
        <v>0</v>
      </c>
      <c r="H77" s="66">
        <f t="shared" si="6"/>
        <v>0</v>
      </c>
      <c r="I77" s="169">
        <f>SUM(I78:I79)</f>
        <v>0</v>
      </c>
      <c r="J77" s="169">
        <f>SUM(J78:J79)</f>
        <v>0</v>
      </c>
      <c r="K77" s="169">
        <f>SUM(K78:K79)</f>
        <v>0</v>
      </c>
      <c r="L77" s="171">
        <f>SUM(L78:L79)</f>
        <v>0</v>
      </c>
    </row>
    <row r="78" spans="1:12" x14ac:dyDescent="0.25">
      <c r="A78" s="44">
        <v>2111</v>
      </c>
      <c r="B78" s="71" t="s">
        <v>88</v>
      </c>
      <c r="C78" s="72">
        <f t="shared" si="5"/>
        <v>0</v>
      </c>
      <c r="D78" s="74"/>
      <c r="E78" s="74"/>
      <c r="F78" s="74"/>
      <c r="G78" s="157"/>
      <c r="H78" s="72">
        <f t="shared" si="6"/>
        <v>0</v>
      </c>
      <c r="I78" s="74"/>
      <c r="J78" s="74"/>
      <c r="K78" s="74"/>
      <c r="L78" s="158"/>
    </row>
    <row r="79" spans="1:12" ht="24" x14ac:dyDescent="0.25">
      <c r="A79" s="44">
        <v>2112</v>
      </c>
      <c r="B79" s="71" t="s">
        <v>89</v>
      </c>
      <c r="C79" s="72">
        <f t="shared" si="5"/>
        <v>0</v>
      </c>
      <c r="D79" s="74"/>
      <c r="E79" s="74"/>
      <c r="F79" s="74"/>
      <c r="G79" s="157"/>
      <c r="H79" s="72">
        <f t="shared" si="6"/>
        <v>0</v>
      </c>
      <c r="I79" s="74"/>
      <c r="J79" s="74"/>
      <c r="K79" s="74"/>
      <c r="L79" s="158"/>
    </row>
    <row r="80" spans="1:12" ht="24" x14ac:dyDescent="0.25">
      <c r="A80" s="159">
        <v>2120</v>
      </c>
      <c r="B80" s="71" t="s">
        <v>90</v>
      </c>
      <c r="C80" s="72">
        <f t="shared" si="5"/>
        <v>0</v>
      </c>
      <c r="D80" s="160">
        <f>SUM(D81:D82)</f>
        <v>0</v>
      </c>
      <c r="E80" s="160">
        <f>SUM(E81:E82)</f>
        <v>0</v>
      </c>
      <c r="F80" s="160">
        <f>SUM(F81:F82)</f>
        <v>0</v>
      </c>
      <c r="G80" s="161">
        <f>SUM(G81:G82)</f>
        <v>0</v>
      </c>
      <c r="H80" s="72">
        <f t="shared" si="6"/>
        <v>0</v>
      </c>
      <c r="I80" s="160">
        <f>SUM(I81:I82)</f>
        <v>0</v>
      </c>
      <c r="J80" s="160">
        <f>SUM(J81:J82)</f>
        <v>0</v>
      </c>
      <c r="K80" s="160">
        <f>SUM(K81:K82)</f>
        <v>0</v>
      </c>
      <c r="L80" s="162">
        <f>SUM(L81:L82)</f>
        <v>0</v>
      </c>
    </row>
    <row r="81" spans="1:12" x14ac:dyDescent="0.25">
      <c r="A81" s="44">
        <v>2121</v>
      </c>
      <c r="B81" s="71" t="s">
        <v>88</v>
      </c>
      <c r="C81" s="72">
        <f t="shared" si="5"/>
        <v>0</v>
      </c>
      <c r="D81" s="74"/>
      <c r="E81" s="74"/>
      <c r="F81" s="74"/>
      <c r="G81" s="157"/>
      <c r="H81" s="72">
        <f t="shared" si="6"/>
        <v>0</v>
      </c>
      <c r="I81" s="74"/>
      <c r="J81" s="74"/>
      <c r="K81" s="74"/>
      <c r="L81" s="158"/>
    </row>
    <row r="82" spans="1:12" ht="24" x14ac:dyDescent="0.25">
      <c r="A82" s="44">
        <v>2122</v>
      </c>
      <c r="B82" s="71" t="s">
        <v>89</v>
      </c>
      <c r="C82" s="72">
        <f t="shared" si="5"/>
        <v>0</v>
      </c>
      <c r="D82" s="74"/>
      <c r="E82" s="74"/>
      <c r="F82" s="74"/>
      <c r="G82" s="157"/>
      <c r="H82" s="72">
        <f t="shared" si="6"/>
        <v>0</v>
      </c>
      <c r="I82" s="74"/>
      <c r="J82" s="74"/>
      <c r="K82" s="74"/>
      <c r="L82" s="158"/>
    </row>
    <row r="83" spans="1:12" x14ac:dyDescent="0.25">
      <c r="A83" s="56">
        <v>2200</v>
      </c>
      <c r="B83" s="147" t="s">
        <v>91</v>
      </c>
      <c r="C83" s="57">
        <f t="shared" si="5"/>
        <v>0</v>
      </c>
      <c r="D83" s="63">
        <f>SUM(D84,D89,D95,D103,D112,D116,D122,D128)</f>
        <v>0</v>
      </c>
      <c r="E83" s="63">
        <f>SUM(E84,E89,E95,E103,E112,E116,E122,E128)</f>
        <v>0</v>
      </c>
      <c r="F83" s="63">
        <f>SUM(F84,F89,F95,F103,F112,F116,F122,F128)</f>
        <v>0</v>
      </c>
      <c r="G83" s="166">
        <f>SUM(G84,G89,G95,G103,G112,G116,G122,G128)</f>
        <v>0</v>
      </c>
      <c r="H83" s="57">
        <f t="shared" si="6"/>
        <v>0</v>
      </c>
      <c r="I83" s="63">
        <f>SUM(I84,I89,I95,I103,I112,I116,I122,I128)</f>
        <v>0</v>
      </c>
      <c r="J83" s="63">
        <f>SUM(J84,J89,J95,J103,J112,J116,J122,J128)</f>
        <v>0</v>
      </c>
      <c r="K83" s="63">
        <f>SUM(K84,K89,K95,K103,K112,K116,K122,K128)</f>
        <v>0</v>
      </c>
      <c r="L83" s="172">
        <f>SUM(L84,L89,L95,L103,L112,L116,L122,L128)</f>
        <v>0</v>
      </c>
    </row>
    <row r="84" spans="1:12" ht="24" x14ac:dyDescent="0.25">
      <c r="A84" s="150">
        <v>2210</v>
      </c>
      <c r="B84" s="112" t="s">
        <v>92</v>
      </c>
      <c r="C84" s="117">
        <f t="shared" si="5"/>
        <v>0</v>
      </c>
      <c r="D84" s="151">
        <f>SUM(D85:D88)</f>
        <v>0</v>
      </c>
      <c r="E84" s="151">
        <f>SUM(E85:E88)</f>
        <v>0</v>
      </c>
      <c r="F84" s="151">
        <f>SUM(F85:F88)</f>
        <v>0</v>
      </c>
      <c r="G84" s="151">
        <f>SUM(G85:G88)</f>
        <v>0</v>
      </c>
      <c r="H84" s="117">
        <f t="shared" si="6"/>
        <v>0</v>
      </c>
      <c r="I84" s="151">
        <f>SUM(I85:I88)</f>
        <v>0</v>
      </c>
      <c r="J84" s="151">
        <f>SUM(J85:J88)</f>
        <v>0</v>
      </c>
      <c r="K84" s="151">
        <f>SUM(K85:K88)</f>
        <v>0</v>
      </c>
      <c r="L84" s="153">
        <f>SUM(L85:L88)</f>
        <v>0</v>
      </c>
    </row>
    <row r="85" spans="1:12" ht="24" x14ac:dyDescent="0.25">
      <c r="A85" s="38">
        <v>2211</v>
      </c>
      <c r="B85" s="65" t="s">
        <v>93</v>
      </c>
      <c r="C85" s="66">
        <f t="shared" si="5"/>
        <v>0</v>
      </c>
      <c r="D85" s="68"/>
      <c r="E85" s="68"/>
      <c r="F85" s="68"/>
      <c r="G85" s="154"/>
      <c r="H85" s="66">
        <f t="shared" si="6"/>
        <v>0</v>
      </c>
      <c r="I85" s="68"/>
      <c r="J85" s="68"/>
      <c r="K85" s="68"/>
      <c r="L85" s="155"/>
    </row>
    <row r="86" spans="1:12" ht="36" x14ac:dyDescent="0.25">
      <c r="A86" s="44">
        <v>2212</v>
      </c>
      <c r="B86" s="71" t="s">
        <v>94</v>
      </c>
      <c r="C86" s="72">
        <f t="shared" si="5"/>
        <v>0</v>
      </c>
      <c r="D86" s="74"/>
      <c r="E86" s="74"/>
      <c r="F86" s="74"/>
      <c r="G86" s="157"/>
      <c r="H86" s="72">
        <f t="shared" si="6"/>
        <v>0</v>
      </c>
      <c r="I86" s="74"/>
      <c r="J86" s="74"/>
      <c r="K86" s="74"/>
      <c r="L86" s="158"/>
    </row>
    <row r="87" spans="1:12" ht="24" x14ac:dyDescent="0.25">
      <c r="A87" s="44">
        <v>2214</v>
      </c>
      <c r="B87" s="71" t="s">
        <v>95</v>
      </c>
      <c r="C87" s="72">
        <f t="shared" si="5"/>
        <v>0</v>
      </c>
      <c r="D87" s="74"/>
      <c r="E87" s="74"/>
      <c r="F87" s="74"/>
      <c r="G87" s="157"/>
      <c r="H87" s="72">
        <f t="shared" si="6"/>
        <v>0</v>
      </c>
      <c r="I87" s="74"/>
      <c r="J87" s="74"/>
      <c r="K87" s="74"/>
      <c r="L87" s="158"/>
    </row>
    <row r="88" spans="1:12" x14ac:dyDescent="0.25">
      <c r="A88" s="44">
        <v>2219</v>
      </c>
      <c r="B88" s="71" t="s">
        <v>96</v>
      </c>
      <c r="C88" s="72">
        <f t="shared" si="5"/>
        <v>0</v>
      </c>
      <c r="D88" s="74"/>
      <c r="E88" s="74"/>
      <c r="F88" s="74"/>
      <c r="G88" s="157"/>
      <c r="H88" s="72">
        <f t="shared" si="6"/>
        <v>0</v>
      </c>
      <c r="I88" s="74"/>
      <c r="J88" s="74"/>
      <c r="K88" s="74"/>
      <c r="L88" s="158"/>
    </row>
    <row r="89" spans="1:12" ht="24" x14ac:dyDescent="0.25">
      <c r="A89" s="159">
        <v>2220</v>
      </c>
      <c r="B89" s="71" t="s">
        <v>97</v>
      </c>
      <c r="C89" s="72">
        <f t="shared" si="5"/>
        <v>0</v>
      </c>
      <c r="D89" s="160">
        <f>SUM(D90:D94)</f>
        <v>0</v>
      </c>
      <c r="E89" s="160">
        <f>SUM(E90:E94)</f>
        <v>0</v>
      </c>
      <c r="F89" s="160">
        <f>SUM(F90:F94)</f>
        <v>0</v>
      </c>
      <c r="G89" s="161">
        <f>SUM(G90:G94)</f>
        <v>0</v>
      </c>
      <c r="H89" s="72">
        <f t="shared" si="6"/>
        <v>0</v>
      </c>
      <c r="I89" s="160">
        <f>SUM(I90:I94)</f>
        <v>0</v>
      </c>
      <c r="J89" s="160">
        <f>SUM(J90:J94)</f>
        <v>0</v>
      </c>
      <c r="K89" s="160">
        <f>SUM(K90:K94)</f>
        <v>0</v>
      </c>
      <c r="L89" s="162">
        <f>SUM(L90:L94)</f>
        <v>0</v>
      </c>
    </row>
    <row r="90" spans="1:12" ht="24" x14ac:dyDescent="0.25">
      <c r="A90" s="44">
        <v>2221</v>
      </c>
      <c r="B90" s="71" t="s">
        <v>98</v>
      </c>
      <c r="C90" s="72">
        <f t="shared" si="5"/>
        <v>0</v>
      </c>
      <c r="D90" s="74"/>
      <c r="E90" s="74"/>
      <c r="F90" s="74"/>
      <c r="G90" s="157"/>
      <c r="H90" s="72">
        <f t="shared" si="6"/>
        <v>0</v>
      </c>
      <c r="I90" s="74"/>
      <c r="J90" s="74"/>
      <c r="K90" s="74"/>
      <c r="L90" s="158"/>
    </row>
    <row r="91" spans="1:12" x14ac:dyDescent="0.25">
      <c r="A91" s="44">
        <v>2222</v>
      </c>
      <c r="B91" s="71" t="s">
        <v>99</v>
      </c>
      <c r="C91" s="72">
        <f t="shared" si="5"/>
        <v>0</v>
      </c>
      <c r="D91" s="74"/>
      <c r="E91" s="74"/>
      <c r="F91" s="74"/>
      <c r="G91" s="157"/>
      <c r="H91" s="72">
        <f t="shared" si="6"/>
        <v>0</v>
      </c>
      <c r="I91" s="74"/>
      <c r="J91" s="74"/>
      <c r="K91" s="74"/>
      <c r="L91" s="158"/>
    </row>
    <row r="92" spans="1:12" x14ac:dyDescent="0.25">
      <c r="A92" s="44">
        <v>2223</v>
      </c>
      <c r="B92" s="71" t="s">
        <v>100</v>
      </c>
      <c r="C92" s="72">
        <f t="shared" si="5"/>
        <v>0</v>
      </c>
      <c r="D92" s="74"/>
      <c r="E92" s="74"/>
      <c r="F92" s="74"/>
      <c r="G92" s="157"/>
      <c r="H92" s="72">
        <f t="shared" si="6"/>
        <v>0</v>
      </c>
      <c r="I92" s="74"/>
      <c r="J92" s="74"/>
      <c r="K92" s="74"/>
      <c r="L92" s="158"/>
    </row>
    <row r="93" spans="1:12" ht="48" x14ac:dyDescent="0.25">
      <c r="A93" s="44">
        <v>2224</v>
      </c>
      <c r="B93" s="71" t="s">
        <v>101</v>
      </c>
      <c r="C93" s="72">
        <f t="shared" si="5"/>
        <v>0</v>
      </c>
      <c r="D93" s="74"/>
      <c r="E93" s="74"/>
      <c r="F93" s="74"/>
      <c r="G93" s="157"/>
      <c r="H93" s="72">
        <f t="shared" si="6"/>
        <v>0</v>
      </c>
      <c r="I93" s="74"/>
      <c r="J93" s="74"/>
      <c r="K93" s="74"/>
      <c r="L93" s="158"/>
    </row>
    <row r="94" spans="1:12" ht="24" x14ac:dyDescent="0.25">
      <c r="A94" s="44">
        <v>2229</v>
      </c>
      <c r="B94" s="71" t="s">
        <v>102</v>
      </c>
      <c r="C94" s="72">
        <f t="shared" si="5"/>
        <v>0</v>
      </c>
      <c r="D94" s="74"/>
      <c r="E94" s="74"/>
      <c r="F94" s="74"/>
      <c r="G94" s="157"/>
      <c r="H94" s="72">
        <f t="shared" si="6"/>
        <v>0</v>
      </c>
      <c r="I94" s="74"/>
      <c r="J94" s="74"/>
      <c r="K94" s="74"/>
      <c r="L94" s="158"/>
    </row>
    <row r="95" spans="1:12" ht="36" x14ac:dyDescent="0.25">
      <c r="A95" s="159">
        <v>2230</v>
      </c>
      <c r="B95" s="71" t="s">
        <v>103</v>
      </c>
      <c r="C95" s="72">
        <f t="shared" si="5"/>
        <v>0</v>
      </c>
      <c r="D95" s="160">
        <f>SUM(D96:D102)</f>
        <v>0</v>
      </c>
      <c r="E95" s="160">
        <f>SUM(E96:E102)</f>
        <v>0</v>
      </c>
      <c r="F95" s="160">
        <f>SUM(F96:F102)</f>
        <v>0</v>
      </c>
      <c r="G95" s="161">
        <f>SUM(G96:G102)</f>
        <v>0</v>
      </c>
      <c r="H95" s="72">
        <f t="shared" si="6"/>
        <v>0</v>
      </c>
      <c r="I95" s="160">
        <f>SUM(I96:I102)</f>
        <v>0</v>
      </c>
      <c r="J95" s="160">
        <f>SUM(J96:J102)</f>
        <v>0</v>
      </c>
      <c r="K95" s="160">
        <f>SUM(K96:K102)</f>
        <v>0</v>
      </c>
      <c r="L95" s="162">
        <f>SUM(L96:L102)</f>
        <v>0</v>
      </c>
    </row>
    <row r="96" spans="1:12" ht="24" x14ac:dyDescent="0.25">
      <c r="A96" s="44">
        <v>2231</v>
      </c>
      <c r="B96" s="71" t="s">
        <v>104</v>
      </c>
      <c r="C96" s="72">
        <f t="shared" si="5"/>
        <v>0</v>
      </c>
      <c r="D96" s="74"/>
      <c r="E96" s="74"/>
      <c r="F96" s="74"/>
      <c r="G96" s="157"/>
      <c r="H96" s="72">
        <f t="shared" si="6"/>
        <v>0</v>
      </c>
      <c r="I96" s="74"/>
      <c r="J96" s="74"/>
      <c r="K96" s="74"/>
      <c r="L96" s="158"/>
    </row>
    <row r="97" spans="1:12" ht="24.75" customHeight="1" x14ac:dyDescent="0.25">
      <c r="A97" s="44">
        <v>2232</v>
      </c>
      <c r="B97" s="71" t="s">
        <v>105</v>
      </c>
      <c r="C97" s="72">
        <f t="shared" si="5"/>
        <v>0</v>
      </c>
      <c r="D97" s="74"/>
      <c r="E97" s="74"/>
      <c r="F97" s="74"/>
      <c r="G97" s="157"/>
      <c r="H97" s="72">
        <f t="shared" si="6"/>
        <v>0</v>
      </c>
      <c r="I97" s="74"/>
      <c r="J97" s="74"/>
      <c r="K97" s="74"/>
      <c r="L97" s="158"/>
    </row>
    <row r="98" spans="1:12" ht="24" x14ac:dyDescent="0.25">
      <c r="A98" s="38">
        <v>2233</v>
      </c>
      <c r="B98" s="65" t="s">
        <v>106</v>
      </c>
      <c r="C98" s="66">
        <f t="shared" si="5"/>
        <v>0</v>
      </c>
      <c r="D98" s="68"/>
      <c r="E98" s="68"/>
      <c r="F98" s="68"/>
      <c r="G98" s="154"/>
      <c r="H98" s="66">
        <f t="shared" si="6"/>
        <v>0</v>
      </c>
      <c r="I98" s="68"/>
      <c r="J98" s="68"/>
      <c r="K98" s="68"/>
      <c r="L98" s="155"/>
    </row>
    <row r="99" spans="1:12" ht="36" x14ac:dyDescent="0.25">
      <c r="A99" s="44">
        <v>2234</v>
      </c>
      <c r="B99" s="71" t="s">
        <v>107</v>
      </c>
      <c r="C99" s="72">
        <f t="shared" si="5"/>
        <v>0</v>
      </c>
      <c r="D99" s="74"/>
      <c r="E99" s="74"/>
      <c r="F99" s="74"/>
      <c r="G99" s="157"/>
      <c r="H99" s="72">
        <f t="shared" si="6"/>
        <v>0</v>
      </c>
      <c r="I99" s="74"/>
      <c r="J99" s="74"/>
      <c r="K99" s="74"/>
      <c r="L99" s="158"/>
    </row>
    <row r="100" spans="1:12" ht="24" x14ac:dyDescent="0.25">
      <c r="A100" s="44">
        <v>2235</v>
      </c>
      <c r="B100" s="71" t="s">
        <v>108</v>
      </c>
      <c r="C100" s="72">
        <f t="shared" si="5"/>
        <v>0</v>
      </c>
      <c r="D100" s="74"/>
      <c r="E100" s="74"/>
      <c r="F100" s="74"/>
      <c r="G100" s="157"/>
      <c r="H100" s="72">
        <f t="shared" si="6"/>
        <v>0</v>
      </c>
      <c r="I100" s="74"/>
      <c r="J100" s="74"/>
      <c r="K100" s="74"/>
      <c r="L100" s="158"/>
    </row>
    <row r="101" spans="1:12" x14ac:dyDescent="0.25">
      <c r="A101" s="44">
        <v>2236</v>
      </c>
      <c r="B101" s="71" t="s">
        <v>109</v>
      </c>
      <c r="C101" s="72">
        <f t="shared" si="5"/>
        <v>0</v>
      </c>
      <c r="D101" s="74"/>
      <c r="E101" s="74"/>
      <c r="F101" s="74"/>
      <c r="G101" s="157"/>
      <c r="H101" s="72">
        <f t="shared" si="6"/>
        <v>0</v>
      </c>
      <c r="I101" s="74"/>
      <c r="J101" s="74"/>
      <c r="K101" s="74"/>
      <c r="L101" s="158"/>
    </row>
    <row r="102" spans="1:12" ht="24" x14ac:dyDescent="0.25">
      <c r="A102" s="44">
        <v>2239</v>
      </c>
      <c r="B102" s="71" t="s">
        <v>110</v>
      </c>
      <c r="C102" s="72">
        <f t="shared" si="5"/>
        <v>0</v>
      </c>
      <c r="D102" s="74"/>
      <c r="E102" s="74"/>
      <c r="F102" s="74"/>
      <c r="G102" s="157"/>
      <c r="H102" s="72">
        <f t="shared" si="6"/>
        <v>0</v>
      </c>
      <c r="I102" s="74"/>
      <c r="J102" s="74"/>
      <c r="K102" s="74"/>
      <c r="L102" s="158"/>
    </row>
    <row r="103" spans="1:12" ht="36" x14ac:dyDescent="0.25">
      <c r="A103" s="159">
        <v>2240</v>
      </c>
      <c r="B103" s="71" t="s">
        <v>111</v>
      </c>
      <c r="C103" s="72">
        <f t="shared" si="5"/>
        <v>0</v>
      </c>
      <c r="D103" s="160">
        <f>SUM(D104:D111)</f>
        <v>0</v>
      </c>
      <c r="E103" s="160">
        <f>SUM(E104:E111)</f>
        <v>0</v>
      </c>
      <c r="F103" s="160">
        <f>SUM(F104:F111)</f>
        <v>0</v>
      </c>
      <c r="G103" s="161">
        <f>SUM(G104:G111)</f>
        <v>0</v>
      </c>
      <c r="H103" s="72">
        <f t="shared" si="6"/>
        <v>0</v>
      </c>
      <c r="I103" s="160">
        <f>SUM(I104:I111)</f>
        <v>0</v>
      </c>
      <c r="J103" s="160">
        <f>SUM(J104:J111)</f>
        <v>0</v>
      </c>
      <c r="K103" s="160">
        <f>SUM(K104:K111)</f>
        <v>0</v>
      </c>
      <c r="L103" s="162">
        <f>SUM(L104:L111)</f>
        <v>0</v>
      </c>
    </row>
    <row r="104" spans="1:12" x14ac:dyDescent="0.25">
      <c r="A104" s="44">
        <v>2241</v>
      </c>
      <c r="B104" s="71" t="s">
        <v>112</v>
      </c>
      <c r="C104" s="72">
        <f t="shared" si="5"/>
        <v>0</v>
      </c>
      <c r="D104" s="74"/>
      <c r="E104" s="74"/>
      <c r="F104" s="74"/>
      <c r="G104" s="157"/>
      <c r="H104" s="72">
        <f t="shared" si="6"/>
        <v>0</v>
      </c>
      <c r="I104" s="74"/>
      <c r="J104" s="74"/>
      <c r="K104" s="74"/>
      <c r="L104" s="158"/>
    </row>
    <row r="105" spans="1:12" ht="24" x14ac:dyDescent="0.25">
      <c r="A105" s="44">
        <v>2242</v>
      </c>
      <c r="B105" s="71" t="s">
        <v>113</v>
      </c>
      <c r="C105" s="72">
        <f t="shared" si="5"/>
        <v>0</v>
      </c>
      <c r="D105" s="74"/>
      <c r="E105" s="74"/>
      <c r="F105" s="74"/>
      <c r="G105" s="157"/>
      <c r="H105" s="72">
        <f t="shared" si="6"/>
        <v>0</v>
      </c>
      <c r="I105" s="74"/>
      <c r="J105" s="74"/>
      <c r="K105" s="74"/>
      <c r="L105" s="158"/>
    </row>
    <row r="106" spans="1:12" ht="24" x14ac:dyDescent="0.25">
      <c r="A106" s="44">
        <v>2243</v>
      </c>
      <c r="B106" s="71" t="s">
        <v>114</v>
      </c>
      <c r="C106" s="72">
        <f t="shared" si="5"/>
        <v>0</v>
      </c>
      <c r="D106" s="74"/>
      <c r="E106" s="74"/>
      <c r="F106" s="74"/>
      <c r="G106" s="157"/>
      <c r="H106" s="72">
        <f t="shared" si="6"/>
        <v>0</v>
      </c>
      <c r="I106" s="74"/>
      <c r="J106" s="74"/>
      <c r="K106" s="74"/>
      <c r="L106" s="158"/>
    </row>
    <row r="107" spans="1:12" x14ac:dyDescent="0.25">
      <c r="A107" s="44">
        <v>2244</v>
      </c>
      <c r="B107" s="71" t="s">
        <v>115</v>
      </c>
      <c r="C107" s="72">
        <f t="shared" si="5"/>
        <v>0</v>
      </c>
      <c r="D107" s="74"/>
      <c r="E107" s="74"/>
      <c r="F107" s="74"/>
      <c r="G107" s="157"/>
      <c r="H107" s="72">
        <f t="shared" si="6"/>
        <v>0</v>
      </c>
      <c r="I107" s="74"/>
      <c r="J107" s="74"/>
      <c r="K107" s="74"/>
      <c r="L107" s="158"/>
    </row>
    <row r="108" spans="1:12" ht="24" x14ac:dyDescent="0.25">
      <c r="A108" s="44">
        <v>2246</v>
      </c>
      <c r="B108" s="71" t="s">
        <v>116</v>
      </c>
      <c r="C108" s="72">
        <f t="shared" si="5"/>
        <v>0</v>
      </c>
      <c r="D108" s="74"/>
      <c r="E108" s="74"/>
      <c r="F108" s="74"/>
      <c r="G108" s="157"/>
      <c r="H108" s="72">
        <f t="shared" si="6"/>
        <v>0</v>
      </c>
      <c r="I108" s="74"/>
      <c r="J108" s="74"/>
      <c r="K108" s="74"/>
      <c r="L108" s="158"/>
    </row>
    <row r="109" spans="1:12" x14ac:dyDescent="0.25">
      <c r="A109" s="44">
        <v>2247</v>
      </c>
      <c r="B109" s="71" t="s">
        <v>117</v>
      </c>
      <c r="C109" s="72">
        <f t="shared" si="5"/>
        <v>0</v>
      </c>
      <c r="D109" s="74"/>
      <c r="E109" s="74"/>
      <c r="F109" s="74"/>
      <c r="G109" s="157"/>
      <c r="H109" s="72">
        <f t="shared" si="6"/>
        <v>0</v>
      </c>
      <c r="I109" s="74"/>
      <c r="J109" s="74"/>
      <c r="K109" s="74"/>
      <c r="L109" s="158"/>
    </row>
    <row r="110" spans="1:12" ht="24" x14ac:dyDescent="0.25">
      <c r="A110" s="44">
        <v>2248</v>
      </c>
      <c r="B110" s="71" t="s">
        <v>118</v>
      </c>
      <c r="C110" s="72">
        <f t="shared" si="5"/>
        <v>0</v>
      </c>
      <c r="D110" s="74"/>
      <c r="E110" s="74"/>
      <c r="F110" s="74"/>
      <c r="G110" s="157"/>
      <c r="H110" s="72">
        <f t="shared" si="6"/>
        <v>0</v>
      </c>
      <c r="I110" s="74"/>
      <c r="J110" s="74"/>
      <c r="K110" s="74"/>
      <c r="L110" s="158"/>
    </row>
    <row r="111" spans="1:12" ht="24" x14ac:dyDescent="0.25">
      <c r="A111" s="44">
        <v>2249</v>
      </c>
      <c r="B111" s="71" t="s">
        <v>119</v>
      </c>
      <c r="C111" s="72">
        <f t="shared" si="5"/>
        <v>0</v>
      </c>
      <c r="D111" s="74"/>
      <c r="E111" s="74"/>
      <c r="F111" s="74"/>
      <c r="G111" s="157"/>
      <c r="H111" s="72">
        <f t="shared" si="6"/>
        <v>0</v>
      </c>
      <c r="I111" s="74"/>
      <c r="J111" s="74"/>
      <c r="K111" s="74"/>
      <c r="L111" s="158"/>
    </row>
    <row r="112" spans="1:12" x14ac:dyDescent="0.25">
      <c r="A112" s="159">
        <v>2250</v>
      </c>
      <c r="B112" s="71" t="s">
        <v>120</v>
      </c>
      <c r="C112" s="72">
        <f t="shared" si="5"/>
        <v>0</v>
      </c>
      <c r="D112" s="160">
        <f>SUM(D113:D115)</f>
        <v>0</v>
      </c>
      <c r="E112" s="160">
        <f>SUM(E113:E115)</f>
        <v>0</v>
      </c>
      <c r="F112" s="160">
        <f>SUM(F113:F115)</f>
        <v>0</v>
      </c>
      <c r="G112" s="173">
        <f>SUM(G113:G115)</f>
        <v>0</v>
      </c>
      <c r="H112" s="72">
        <f t="shared" si="6"/>
        <v>0</v>
      </c>
      <c r="I112" s="160">
        <f>SUM(I113:I115)</f>
        <v>0</v>
      </c>
      <c r="J112" s="160">
        <f>SUM(J113:J115)</f>
        <v>0</v>
      </c>
      <c r="K112" s="160">
        <f>SUM(K113:K115)</f>
        <v>0</v>
      </c>
      <c r="L112" s="162">
        <f>SUM(L113:L115)</f>
        <v>0</v>
      </c>
    </row>
    <row r="113" spans="1:12" x14ac:dyDescent="0.25">
      <c r="A113" s="44">
        <v>2251</v>
      </c>
      <c r="B113" s="71" t="s">
        <v>121</v>
      </c>
      <c r="C113" s="72">
        <f t="shared" si="5"/>
        <v>0</v>
      </c>
      <c r="D113" s="74"/>
      <c r="E113" s="74"/>
      <c r="F113" s="74"/>
      <c r="G113" s="157"/>
      <c r="H113" s="72">
        <f t="shared" si="6"/>
        <v>0</v>
      </c>
      <c r="I113" s="74"/>
      <c r="J113" s="74"/>
      <c r="K113" s="74"/>
      <c r="L113" s="158"/>
    </row>
    <row r="114" spans="1:12" ht="24" x14ac:dyDescent="0.25">
      <c r="A114" s="44">
        <v>2252</v>
      </c>
      <c r="B114" s="71" t="s">
        <v>122</v>
      </c>
      <c r="C114" s="72">
        <f>SUM(D114:G114)</f>
        <v>0</v>
      </c>
      <c r="D114" s="74"/>
      <c r="E114" s="74"/>
      <c r="F114" s="74"/>
      <c r="G114" s="157"/>
      <c r="H114" s="72">
        <f>SUM(I114:L114)</f>
        <v>0</v>
      </c>
      <c r="I114" s="74"/>
      <c r="J114" s="74"/>
      <c r="K114" s="74"/>
      <c r="L114" s="158"/>
    </row>
    <row r="115" spans="1:12" ht="24" x14ac:dyDescent="0.25">
      <c r="A115" s="44">
        <v>2259</v>
      </c>
      <c r="B115" s="71" t="s">
        <v>123</v>
      </c>
      <c r="C115" s="72">
        <f>SUM(D115:G115)</f>
        <v>0</v>
      </c>
      <c r="D115" s="74"/>
      <c r="E115" s="74"/>
      <c r="F115" s="74"/>
      <c r="G115" s="157"/>
      <c r="H115" s="72">
        <f>SUM(I115:L115)</f>
        <v>0</v>
      </c>
      <c r="I115" s="74"/>
      <c r="J115" s="74"/>
      <c r="K115" s="74"/>
      <c r="L115" s="158"/>
    </row>
    <row r="116" spans="1:12" x14ac:dyDescent="0.25">
      <c r="A116" s="159">
        <v>2260</v>
      </c>
      <c r="B116" s="71" t="s">
        <v>124</v>
      </c>
      <c r="C116" s="72">
        <f t="shared" ref="C116:C187" si="7">SUM(D116:G116)</f>
        <v>0</v>
      </c>
      <c r="D116" s="160">
        <f>SUM(D117:D121)</f>
        <v>0</v>
      </c>
      <c r="E116" s="160">
        <f>SUM(E117:E121)</f>
        <v>0</v>
      </c>
      <c r="F116" s="160">
        <f>SUM(F117:F121)</f>
        <v>0</v>
      </c>
      <c r="G116" s="161">
        <f>SUM(G117:G121)</f>
        <v>0</v>
      </c>
      <c r="H116" s="72">
        <f t="shared" ref="H116:H188" si="8">SUM(I116:L116)</f>
        <v>0</v>
      </c>
      <c r="I116" s="160">
        <f>SUM(I117:I121)</f>
        <v>0</v>
      </c>
      <c r="J116" s="160">
        <f>SUM(J117:J121)</f>
        <v>0</v>
      </c>
      <c r="K116" s="160">
        <f>SUM(K117:K121)</f>
        <v>0</v>
      </c>
      <c r="L116" s="162">
        <f>SUM(L117:L121)</f>
        <v>0</v>
      </c>
    </row>
    <row r="117" spans="1:12" x14ac:dyDescent="0.25">
      <c r="A117" s="44">
        <v>2261</v>
      </c>
      <c r="B117" s="71" t="s">
        <v>125</v>
      </c>
      <c r="C117" s="72">
        <f t="shared" si="7"/>
        <v>0</v>
      </c>
      <c r="D117" s="74"/>
      <c r="E117" s="74"/>
      <c r="F117" s="74"/>
      <c r="G117" s="157"/>
      <c r="H117" s="72">
        <f t="shared" si="8"/>
        <v>0</v>
      </c>
      <c r="I117" s="74"/>
      <c r="J117" s="74"/>
      <c r="K117" s="74"/>
      <c r="L117" s="158"/>
    </row>
    <row r="118" spans="1:12" x14ac:dyDescent="0.25">
      <c r="A118" s="44">
        <v>2262</v>
      </c>
      <c r="B118" s="71" t="s">
        <v>126</v>
      </c>
      <c r="C118" s="72">
        <f t="shared" si="7"/>
        <v>0</v>
      </c>
      <c r="D118" s="74"/>
      <c r="E118" s="74"/>
      <c r="F118" s="74"/>
      <c r="G118" s="157"/>
      <c r="H118" s="72">
        <f t="shared" si="8"/>
        <v>0</v>
      </c>
      <c r="I118" s="74"/>
      <c r="J118" s="74"/>
      <c r="K118" s="74"/>
      <c r="L118" s="158"/>
    </row>
    <row r="119" spans="1:12" x14ac:dyDescent="0.25">
      <c r="A119" s="44">
        <v>2263</v>
      </c>
      <c r="B119" s="71" t="s">
        <v>127</v>
      </c>
      <c r="C119" s="72">
        <f t="shared" si="7"/>
        <v>0</v>
      </c>
      <c r="D119" s="74"/>
      <c r="E119" s="74"/>
      <c r="F119" s="74"/>
      <c r="G119" s="157"/>
      <c r="H119" s="72">
        <f t="shared" si="8"/>
        <v>0</v>
      </c>
      <c r="I119" s="74"/>
      <c r="J119" s="74"/>
      <c r="K119" s="74"/>
      <c r="L119" s="158"/>
    </row>
    <row r="120" spans="1:12" ht="24" x14ac:dyDescent="0.25">
      <c r="A120" s="44">
        <v>2264</v>
      </c>
      <c r="B120" s="71" t="s">
        <v>128</v>
      </c>
      <c r="C120" s="72">
        <f t="shared" si="7"/>
        <v>0</v>
      </c>
      <c r="D120" s="74"/>
      <c r="E120" s="74"/>
      <c r="F120" s="74"/>
      <c r="G120" s="157"/>
      <c r="H120" s="72">
        <f t="shared" si="8"/>
        <v>0</v>
      </c>
      <c r="I120" s="74"/>
      <c r="J120" s="74"/>
      <c r="K120" s="74"/>
      <c r="L120" s="158"/>
    </row>
    <row r="121" spans="1:12" x14ac:dyDescent="0.25">
      <c r="A121" s="44">
        <v>2269</v>
      </c>
      <c r="B121" s="71" t="s">
        <v>129</v>
      </c>
      <c r="C121" s="72">
        <f t="shared" si="7"/>
        <v>0</v>
      </c>
      <c r="D121" s="74"/>
      <c r="E121" s="74"/>
      <c r="F121" s="74"/>
      <c r="G121" s="157"/>
      <c r="H121" s="72">
        <f t="shared" si="8"/>
        <v>0</v>
      </c>
      <c r="I121" s="74"/>
      <c r="J121" s="74"/>
      <c r="K121" s="74"/>
      <c r="L121" s="158"/>
    </row>
    <row r="122" spans="1:12" x14ac:dyDescent="0.25">
      <c r="A122" s="159">
        <v>2270</v>
      </c>
      <c r="B122" s="71" t="s">
        <v>130</v>
      </c>
      <c r="C122" s="72">
        <f t="shared" si="7"/>
        <v>0</v>
      </c>
      <c r="D122" s="160">
        <f>SUM(D123:D127)</f>
        <v>0</v>
      </c>
      <c r="E122" s="160">
        <f>SUM(E123:E127)</f>
        <v>0</v>
      </c>
      <c r="F122" s="160">
        <f>SUM(F123:F127)</f>
        <v>0</v>
      </c>
      <c r="G122" s="161">
        <f>SUM(G123:G127)</f>
        <v>0</v>
      </c>
      <c r="H122" s="72">
        <f t="shared" si="8"/>
        <v>0</v>
      </c>
      <c r="I122" s="160">
        <f>SUM(I123:I127)</f>
        <v>0</v>
      </c>
      <c r="J122" s="160">
        <f>SUM(J123:J127)</f>
        <v>0</v>
      </c>
      <c r="K122" s="160">
        <f>SUM(K123:K127)</f>
        <v>0</v>
      </c>
      <c r="L122" s="162">
        <f>SUM(L123:L127)</f>
        <v>0</v>
      </c>
    </row>
    <row r="123" spans="1:12" x14ac:dyDescent="0.25">
      <c r="A123" s="44">
        <v>2272</v>
      </c>
      <c r="B123" s="174" t="s">
        <v>131</v>
      </c>
      <c r="C123" s="72">
        <f t="shared" si="7"/>
        <v>0</v>
      </c>
      <c r="D123" s="74"/>
      <c r="E123" s="74"/>
      <c r="F123" s="74"/>
      <c r="G123" s="157"/>
      <c r="H123" s="72">
        <f t="shared" si="8"/>
        <v>0</v>
      </c>
      <c r="I123" s="74"/>
      <c r="J123" s="74"/>
      <c r="K123" s="74"/>
      <c r="L123" s="158"/>
    </row>
    <row r="124" spans="1:12" ht="24" x14ac:dyDescent="0.25">
      <c r="A124" s="44">
        <v>2274</v>
      </c>
      <c r="B124" s="175" t="s">
        <v>132</v>
      </c>
      <c r="C124" s="72">
        <f t="shared" si="7"/>
        <v>0</v>
      </c>
      <c r="D124" s="74"/>
      <c r="E124" s="74"/>
      <c r="F124" s="74"/>
      <c r="G124" s="157"/>
      <c r="H124" s="72">
        <f t="shared" si="8"/>
        <v>0</v>
      </c>
      <c r="I124" s="74"/>
      <c r="J124" s="74"/>
      <c r="K124" s="74"/>
      <c r="L124" s="158"/>
    </row>
    <row r="125" spans="1:12" ht="24" x14ac:dyDescent="0.25">
      <c r="A125" s="44">
        <v>2275</v>
      </c>
      <c r="B125" s="71" t="s">
        <v>133</v>
      </c>
      <c r="C125" s="72">
        <f t="shared" si="7"/>
        <v>0</v>
      </c>
      <c r="D125" s="74"/>
      <c r="E125" s="74"/>
      <c r="F125" s="74"/>
      <c r="G125" s="157"/>
      <c r="H125" s="72">
        <f t="shared" si="8"/>
        <v>0</v>
      </c>
      <c r="I125" s="74"/>
      <c r="J125" s="74"/>
      <c r="K125" s="74"/>
      <c r="L125" s="158"/>
    </row>
    <row r="126" spans="1:12" ht="36" x14ac:dyDescent="0.25">
      <c r="A126" s="44">
        <v>2276</v>
      </c>
      <c r="B126" s="71" t="s">
        <v>134</v>
      </c>
      <c r="C126" s="72">
        <f t="shared" si="7"/>
        <v>0</v>
      </c>
      <c r="D126" s="74"/>
      <c r="E126" s="74"/>
      <c r="F126" s="74"/>
      <c r="G126" s="157"/>
      <c r="H126" s="72">
        <f t="shared" si="8"/>
        <v>0</v>
      </c>
      <c r="I126" s="74"/>
      <c r="J126" s="74"/>
      <c r="K126" s="74"/>
      <c r="L126" s="158"/>
    </row>
    <row r="127" spans="1:12" ht="24" x14ac:dyDescent="0.25">
      <c r="A127" s="44">
        <v>2279</v>
      </c>
      <c r="B127" s="71" t="s">
        <v>135</v>
      </c>
      <c r="C127" s="72">
        <f t="shared" si="7"/>
        <v>0</v>
      </c>
      <c r="D127" s="74"/>
      <c r="E127" s="74"/>
      <c r="F127" s="74"/>
      <c r="G127" s="157"/>
      <c r="H127" s="72">
        <f t="shared" si="8"/>
        <v>0</v>
      </c>
      <c r="I127" s="74"/>
      <c r="J127" s="74"/>
      <c r="K127" s="74"/>
      <c r="L127" s="158"/>
    </row>
    <row r="128" spans="1:12" ht="24" x14ac:dyDescent="0.25">
      <c r="A128" s="168">
        <v>2280</v>
      </c>
      <c r="B128" s="65" t="s">
        <v>136</v>
      </c>
      <c r="C128" s="66">
        <f t="shared" ref="C128:L128" si="9">SUM(C129)</f>
        <v>0</v>
      </c>
      <c r="D128" s="169">
        <f t="shared" si="9"/>
        <v>0</v>
      </c>
      <c r="E128" s="169">
        <f t="shared" si="9"/>
        <v>0</v>
      </c>
      <c r="F128" s="169">
        <f t="shared" si="9"/>
        <v>0</v>
      </c>
      <c r="G128" s="169">
        <f t="shared" si="9"/>
        <v>0</v>
      </c>
      <c r="H128" s="66">
        <f t="shared" si="9"/>
        <v>0</v>
      </c>
      <c r="I128" s="169">
        <f t="shared" si="9"/>
        <v>0</v>
      </c>
      <c r="J128" s="169">
        <f t="shared" si="9"/>
        <v>0</v>
      </c>
      <c r="K128" s="169">
        <f t="shared" si="9"/>
        <v>0</v>
      </c>
      <c r="L128" s="176">
        <f t="shared" si="9"/>
        <v>0</v>
      </c>
    </row>
    <row r="129" spans="1:12" ht="24" x14ac:dyDescent="0.25">
      <c r="A129" s="44">
        <v>2283</v>
      </c>
      <c r="B129" s="71" t="s">
        <v>137</v>
      </c>
      <c r="C129" s="72">
        <f>SUM(D129:G129)</f>
        <v>0</v>
      </c>
      <c r="D129" s="74"/>
      <c r="E129" s="74"/>
      <c r="F129" s="74"/>
      <c r="G129" s="157"/>
      <c r="H129" s="72">
        <f>SUM(I129:L129)</f>
        <v>0</v>
      </c>
      <c r="I129" s="74"/>
      <c r="J129" s="74"/>
      <c r="K129" s="74"/>
      <c r="L129" s="158"/>
    </row>
    <row r="130" spans="1:12" ht="38.25" customHeight="1" x14ac:dyDescent="0.25">
      <c r="A130" s="56">
        <v>2300</v>
      </c>
      <c r="B130" s="147" t="s">
        <v>138</v>
      </c>
      <c r="C130" s="57">
        <f t="shared" si="7"/>
        <v>123338</v>
      </c>
      <c r="D130" s="63">
        <f>SUM(D131,D136,D140,D141,D144,D151,D159,D160,D163)</f>
        <v>123338</v>
      </c>
      <c r="E130" s="63">
        <f>SUM(E131,E136,E140,E141,E144,E151,E159,E160,E163)</f>
        <v>0</v>
      </c>
      <c r="F130" s="63">
        <f>SUM(F131,F136,F140,F141,F144,F151,F159,F160,F163)</f>
        <v>0</v>
      </c>
      <c r="G130" s="166">
        <f>SUM(G131,G136,G140,G141,G144,G151,G159,G160,G163)</f>
        <v>0</v>
      </c>
      <c r="H130" s="57">
        <f t="shared" si="8"/>
        <v>151163</v>
      </c>
      <c r="I130" s="63">
        <f>SUM(I131,I136,I140,I141,I144,I151,I159,I160,I163)</f>
        <v>102336</v>
      </c>
      <c r="J130" s="63">
        <f>SUM(J131,J136,J140,J141,J144,J151,J159,J160,J163)</f>
        <v>48827</v>
      </c>
      <c r="K130" s="63">
        <f>SUM(K131,K136,K140,K141,K144,K151,K159,K160,K163)</f>
        <v>0</v>
      </c>
      <c r="L130" s="167">
        <f>SUM(L131,L136,L140,L141,L144,L151,L159,L160,L163)</f>
        <v>0</v>
      </c>
    </row>
    <row r="131" spans="1:12" ht="24" x14ac:dyDescent="0.25">
      <c r="A131" s="168">
        <v>2310</v>
      </c>
      <c r="B131" s="65" t="s">
        <v>139</v>
      </c>
      <c r="C131" s="66">
        <f t="shared" si="7"/>
        <v>0</v>
      </c>
      <c r="D131" s="169">
        <f>SUM(D132:D135)</f>
        <v>0</v>
      </c>
      <c r="E131" s="169">
        <f t="shared" ref="E131:L131" si="10">SUM(E132:E135)</f>
        <v>0</v>
      </c>
      <c r="F131" s="169">
        <f t="shared" si="10"/>
        <v>0</v>
      </c>
      <c r="G131" s="170">
        <f t="shared" si="10"/>
        <v>0</v>
      </c>
      <c r="H131" s="66">
        <f t="shared" si="8"/>
        <v>0</v>
      </c>
      <c r="I131" s="169">
        <f t="shared" si="10"/>
        <v>0</v>
      </c>
      <c r="J131" s="169">
        <f t="shared" si="10"/>
        <v>0</v>
      </c>
      <c r="K131" s="169">
        <f t="shared" si="10"/>
        <v>0</v>
      </c>
      <c r="L131" s="171">
        <f t="shared" si="10"/>
        <v>0</v>
      </c>
    </row>
    <row r="132" spans="1:12" x14ac:dyDescent="0.25">
      <c r="A132" s="44">
        <v>2311</v>
      </c>
      <c r="B132" s="71" t="s">
        <v>140</v>
      </c>
      <c r="C132" s="72">
        <f t="shared" si="7"/>
        <v>0</v>
      </c>
      <c r="D132" s="74"/>
      <c r="E132" s="74"/>
      <c r="F132" s="74"/>
      <c r="G132" s="157"/>
      <c r="H132" s="72">
        <f t="shared" si="8"/>
        <v>0</v>
      </c>
      <c r="I132" s="74"/>
      <c r="J132" s="74"/>
      <c r="K132" s="74"/>
      <c r="L132" s="158"/>
    </row>
    <row r="133" spans="1:12" x14ac:dyDescent="0.25">
      <c r="A133" s="44">
        <v>2312</v>
      </c>
      <c r="B133" s="71" t="s">
        <v>141</v>
      </c>
      <c r="C133" s="72">
        <f t="shared" si="7"/>
        <v>0</v>
      </c>
      <c r="D133" s="74"/>
      <c r="E133" s="74"/>
      <c r="F133" s="74"/>
      <c r="G133" s="157"/>
      <c r="H133" s="72">
        <f t="shared" si="8"/>
        <v>0</v>
      </c>
      <c r="I133" s="74"/>
      <c r="J133" s="74"/>
      <c r="K133" s="74"/>
      <c r="L133" s="158"/>
    </row>
    <row r="134" spans="1:12" x14ac:dyDescent="0.25">
      <c r="A134" s="44">
        <v>2313</v>
      </c>
      <c r="B134" s="71" t="s">
        <v>142</v>
      </c>
      <c r="C134" s="72">
        <f t="shared" si="7"/>
        <v>0</v>
      </c>
      <c r="D134" s="74"/>
      <c r="E134" s="74"/>
      <c r="F134" s="74"/>
      <c r="G134" s="157"/>
      <c r="H134" s="72">
        <f t="shared" si="8"/>
        <v>0</v>
      </c>
      <c r="I134" s="74"/>
      <c r="J134" s="74"/>
      <c r="K134" s="74"/>
      <c r="L134" s="158"/>
    </row>
    <row r="135" spans="1:12" ht="36" customHeight="1" x14ac:dyDescent="0.25">
      <c r="A135" s="44">
        <v>2314</v>
      </c>
      <c r="B135" s="71" t="s">
        <v>143</v>
      </c>
      <c r="C135" s="72">
        <f t="shared" si="7"/>
        <v>0</v>
      </c>
      <c r="D135" s="74"/>
      <c r="E135" s="74"/>
      <c r="F135" s="74"/>
      <c r="G135" s="157"/>
      <c r="H135" s="72">
        <f t="shared" si="8"/>
        <v>0</v>
      </c>
      <c r="I135" s="74"/>
      <c r="J135" s="74"/>
      <c r="K135" s="74"/>
      <c r="L135" s="158"/>
    </row>
    <row r="136" spans="1:12" x14ac:dyDescent="0.25">
      <c r="A136" s="159">
        <v>2320</v>
      </c>
      <c r="B136" s="71" t="s">
        <v>144</v>
      </c>
      <c r="C136" s="72">
        <f t="shared" si="7"/>
        <v>0</v>
      </c>
      <c r="D136" s="160">
        <f>SUM(D137:D139)</f>
        <v>0</v>
      </c>
      <c r="E136" s="160">
        <f>SUM(E137:E139)</f>
        <v>0</v>
      </c>
      <c r="F136" s="160">
        <f>SUM(F137:F139)</f>
        <v>0</v>
      </c>
      <c r="G136" s="161">
        <f>SUM(G137:G139)</f>
        <v>0</v>
      </c>
      <c r="H136" s="72">
        <f t="shared" si="8"/>
        <v>0</v>
      </c>
      <c r="I136" s="160">
        <f>SUM(I137:I139)</f>
        <v>0</v>
      </c>
      <c r="J136" s="160">
        <f>SUM(J137:J139)</f>
        <v>0</v>
      </c>
      <c r="K136" s="160">
        <f>SUM(K137:K139)</f>
        <v>0</v>
      </c>
      <c r="L136" s="162">
        <f>SUM(L137:L139)</f>
        <v>0</v>
      </c>
    </row>
    <row r="137" spans="1:12" x14ac:dyDescent="0.25">
      <c r="A137" s="44">
        <v>2321</v>
      </c>
      <c r="B137" s="71" t="s">
        <v>145</v>
      </c>
      <c r="C137" s="72">
        <f t="shared" si="7"/>
        <v>0</v>
      </c>
      <c r="D137" s="74"/>
      <c r="E137" s="74"/>
      <c r="F137" s="74"/>
      <c r="G137" s="157"/>
      <c r="H137" s="72">
        <f t="shared" si="8"/>
        <v>0</v>
      </c>
      <c r="I137" s="74"/>
      <c r="J137" s="74"/>
      <c r="K137" s="74"/>
      <c r="L137" s="158"/>
    </row>
    <row r="138" spans="1:12" x14ac:dyDescent="0.25">
      <c r="A138" s="44">
        <v>2322</v>
      </c>
      <c r="B138" s="71" t="s">
        <v>146</v>
      </c>
      <c r="C138" s="72">
        <f t="shared" si="7"/>
        <v>0</v>
      </c>
      <c r="D138" s="74"/>
      <c r="E138" s="74"/>
      <c r="F138" s="74"/>
      <c r="G138" s="157"/>
      <c r="H138" s="72">
        <f t="shared" si="8"/>
        <v>0</v>
      </c>
      <c r="I138" s="74"/>
      <c r="J138" s="74"/>
      <c r="K138" s="74"/>
      <c r="L138" s="158"/>
    </row>
    <row r="139" spans="1:12" ht="10.5" customHeight="1" x14ac:dyDescent="0.25">
      <c r="A139" s="44">
        <v>2329</v>
      </c>
      <c r="B139" s="71" t="s">
        <v>147</v>
      </c>
      <c r="C139" s="72">
        <f t="shared" si="7"/>
        <v>0</v>
      </c>
      <c r="D139" s="74"/>
      <c r="E139" s="74"/>
      <c r="F139" s="74"/>
      <c r="G139" s="157"/>
      <c r="H139" s="72">
        <f t="shared" si="8"/>
        <v>0</v>
      </c>
      <c r="I139" s="74"/>
      <c r="J139" s="74"/>
      <c r="K139" s="74"/>
      <c r="L139" s="158"/>
    </row>
    <row r="140" spans="1:12" x14ac:dyDescent="0.25">
      <c r="A140" s="159">
        <v>2330</v>
      </c>
      <c r="B140" s="71" t="s">
        <v>148</v>
      </c>
      <c r="C140" s="72">
        <f t="shared" si="7"/>
        <v>0</v>
      </c>
      <c r="D140" s="74"/>
      <c r="E140" s="74"/>
      <c r="F140" s="74"/>
      <c r="G140" s="157"/>
      <c r="H140" s="72">
        <f t="shared" si="8"/>
        <v>0</v>
      </c>
      <c r="I140" s="74"/>
      <c r="J140" s="74"/>
      <c r="K140" s="74"/>
      <c r="L140" s="158"/>
    </row>
    <row r="141" spans="1:12" ht="48" x14ac:dyDescent="0.25">
      <c r="A141" s="159">
        <v>2340</v>
      </c>
      <c r="B141" s="71" t="s">
        <v>149</v>
      </c>
      <c r="C141" s="72">
        <f t="shared" si="7"/>
        <v>0</v>
      </c>
      <c r="D141" s="160">
        <f>SUM(D142:D143)</f>
        <v>0</v>
      </c>
      <c r="E141" s="160">
        <f>SUM(E142:E143)</f>
        <v>0</v>
      </c>
      <c r="F141" s="160">
        <f>SUM(F142:F143)</f>
        <v>0</v>
      </c>
      <c r="G141" s="161">
        <f>SUM(G142:G143)</f>
        <v>0</v>
      </c>
      <c r="H141" s="72">
        <f t="shared" si="8"/>
        <v>0</v>
      </c>
      <c r="I141" s="160">
        <f>SUM(I142:I143)</f>
        <v>0</v>
      </c>
      <c r="J141" s="160">
        <f>SUM(J142:J143)</f>
        <v>0</v>
      </c>
      <c r="K141" s="160">
        <f>SUM(K142:K143)</f>
        <v>0</v>
      </c>
      <c r="L141" s="162">
        <f>SUM(L142:L143)</f>
        <v>0</v>
      </c>
    </row>
    <row r="142" spans="1:12" x14ac:dyDescent="0.25">
      <c r="A142" s="44">
        <v>2341</v>
      </c>
      <c r="B142" s="71" t="s">
        <v>150</v>
      </c>
      <c r="C142" s="72">
        <f t="shared" si="7"/>
        <v>0</v>
      </c>
      <c r="D142" s="74"/>
      <c r="E142" s="74"/>
      <c r="F142" s="74"/>
      <c r="G142" s="157"/>
      <c r="H142" s="72">
        <f t="shared" si="8"/>
        <v>0</v>
      </c>
      <c r="I142" s="74"/>
      <c r="J142" s="74"/>
      <c r="K142" s="74"/>
      <c r="L142" s="158"/>
    </row>
    <row r="143" spans="1:12" ht="24" x14ac:dyDescent="0.25">
      <c r="A143" s="44">
        <v>2344</v>
      </c>
      <c r="B143" s="71" t="s">
        <v>151</v>
      </c>
      <c r="C143" s="72">
        <f t="shared" si="7"/>
        <v>0</v>
      </c>
      <c r="D143" s="74"/>
      <c r="E143" s="74"/>
      <c r="F143" s="74"/>
      <c r="G143" s="157"/>
      <c r="H143" s="72">
        <f t="shared" si="8"/>
        <v>0</v>
      </c>
      <c r="I143" s="74"/>
      <c r="J143" s="74"/>
      <c r="K143" s="74"/>
      <c r="L143" s="158"/>
    </row>
    <row r="144" spans="1:12" ht="24" x14ac:dyDescent="0.25">
      <c r="A144" s="150">
        <v>2350</v>
      </c>
      <c r="B144" s="112" t="s">
        <v>152</v>
      </c>
      <c r="C144" s="117">
        <f t="shared" si="7"/>
        <v>0</v>
      </c>
      <c r="D144" s="151">
        <f>SUM(D145:D150)</f>
        <v>0</v>
      </c>
      <c r="E144" s="151">
        <f>SUM(E145:E150)</f>
        <v>0</v>
      </c>
      <c r="F144" s="151">
        <f>SUM(F145:F150)</f>
        <v>0</v>
      </c>
      <c r="G144" s="152">
        <f>SUM(G145:G150)</f>
        <v>0</v>
      </c>
      <c r="H144" s="117">
        <f t="shared" si="8"/>
        <v>0</v>
      </c>
      <c r="I144" s="151">
        <f>SUM(I145:I150)</f>
        <v>0</v>
      </c>
      <c r="J144" s="151">
        <f>SUM(J145:J150)</f>
        <v>0</v>
      </c>
      <c r="K144" s="151">
        <f>SUM(K145:K150)</f>
        <v>0</v>
      </c>
      <c r="L144" s="153">
        <f>SUM(L145:L150)</f>
        <v>0</v>
      </c>
    </row>
    <row r="145" spans="1:12" x14ac:dyDescent="0.25">
      <c r="A145" s="38">
        <v>2351</v>
      </c>
      <c r="B145" s="65" t="s">
        <v>153</v>
      </c>
      <c r="C145" s="66">
        <f t="shared" si="7"/>
        <v>0</v>
      </c>
      <c r="D145" s="68"/>
      <c r="E145" s="68"/>
      <c r="F145" s="68"/>
      <c r="G145" s="154"/>
      <c r="H145" s="66">
        <f t="shared" si="8"/>
        <v>0</v>
      </c>
      <c r="I145" s="68"/>
      <c r="J145" s="68"/>
      <c r="K145" s="68"/>
      <c r="L145" s="155"/>
    </row>
    <row r="146" spans="1:12" x14ac:dyDescent="0.25">
      <c r="A146" s="44">
        <v>2352</v>
      </c>
      <c r="B146" s="71" t="s">
        <v>154</v>
      </c>
      <c r="C146" s="72">
        <f t="shared" si="7"/>
        <v>0</v>
      </c>
      <c r="D146" s="74"/>
      <c r="E146" s="74"/>
      <c r="F146" s="74"/>
      <c r="G146" s="157"/>
      <c r="H146" s="72">
        <f t="shared" si="8"/>
        <v>0</v>
      </c>
      <c r="I146" s="74"/>
      <c r="J146" s="74"/>
      <c r="K146" s="74"/>
      <c r="L146" s="158"/>
    </row>
    <row r="147" spans="1:12" ht="24" x14ac:dyDescent="0.25">
      <c r="A147" s="44">
        <v>2353</v>
      </c>
      <c r="B147" s="71" t="s">
        <v>155</v>
      </c>
      <c r="C147" s="72">
        <f t="shared" si="7"/>
        <v>0</v>
      </c>
      <c r="D147" s="74"/>
      <c r="E147" s="74"/>
      <c r="F147" s="74"/>
      <c r="G147" s="157"/>
      <c r="H147" s="72">
        <f t="shared" si="8"/>
        <v>0</v>
      </c>
      <c r="I147" s="74"/>
      <c r="J147" s="74"/>
      <c r="K147" s="74"/>
      <c r="L147" s="158"/>
    </row>
    <row r="148" spans="1:12" ht="24" x14ac:dyDescent="0.25">
      <c r="A148" s="44">
        <v>2354</v>
      </c>
      <c r="B148" s="71" t="s">
        <v>156</v>
      </c>
      <c r="C148" s="72">
        <f t="shared" si="7"/>
        <v>0</v>
      </c>
      <c r="D148" s="74"/>
      <c r="E148" s="74"/>
      <c r="F148" s="74"/>
      <c r="G148" s="157"/>
      <c r="H148" s="72">
        <f t="shared" si="8"/>
        <v>0</v>
      </c>
      <c r="I148" s="74"/>
      <c r="J148" s="74"/>
      <c r="K148" s="74"/>
      <c r="L148" s="158"/>
    </row>
    <row r="149" spans="1:12" ht="24" x14ac:dyDescent="0.25">
      <c r="A149" s="44">
        <v>2355</v>
      </c>
      <c r="B149" s="71" t="s">
        <v>157</v>
      </c>
      <c r="C149" s="72">
        <f t="shared" si="7"/>
        <v>0</v>
      </c>
      <c r="D149" s="74"/>
      <c r="E149" s="74"/>
      <c r="F149" s="74"/>
      <c r="G149" s="157"/>
      <c r="H149" s="72">
        <f t="shared" si="8"/>
        <v>0</v>
      </c>
      <c r="I149" s="74"/>
      <c r="J149" s="74"/>
      <c r="K149" s="74"/>
      <c r="L149" s="158"/>
    </row>
    <row r="150" spans="1:12" ht="24" x14ac:dyDescent="0.25">
      <c r="A150" s="44">
        <v>2359</v>
      </c>
      <c r="B150" s="71" t="s">
        <v>158</v>
      </c>
      <c r="C150" s="72">
        <f t="shared" si="7"/>
        <v>0</v>
      </c>
      <c r="D150" s="74"/>
      <c r="E150" s="74"/>
      <c r="F150" s="74"/>
      <c r="G150" s="157"/>
      <c r="H150" s="72">
        <f t="shared" si="8"/>
        <v>0</v>
      </c>
      <c r="I150" s="74"/>
      <c r="J150" s="74"/>
      <c r="K150" s="74"/>
      <c r="L150" s="158"/>
    </row>
    <row r="151" spans="1:12" ht="24.75" customHeight="1" x14ac:dyDescent="0.25">
      <c r="A151" s="159">
        <v>2360</v>
      </c>
      <c r="B151" s="71" t="s">
        <v>159</v>
      </c>
      <c r="C151" s="72">
        <f t="shared" si="7"/>
        <v>123338</v>
      </c>
      <c r="D151" s="160">
        <f>SUM(D152:D158)</f>
        <v>123338</v>
      </c>
      <c r="E151" s="160">
        <f>SUM(E152:E158)</f>
        <v>0</v>
      </c>
      <c r="F151" s="160">
        <f>SUM(F152:F158)</f>
        <v>0</v>
      </c>
      <c r="G151" s="161">
        <f>SUM(G152:G158)</f>
        <v>0</v>
      </c>
      <c r="H151" s="72">
        <f t="shared" si="8"/>
        <v>151163</v>
      </c>
      <c r="I151" s="160">
        <f>SUM(I152:I158)</f>
        <v>102336</v>
      </c>
      <c r="J151" s="160">
        <f>SUM(J152:J158)</f>
        <v>48827</v>
      </c>
      <c r="K151" s="160">
        <f>SUM(K152:K158)</f>
        <v>0</v>
      </c>
      <c r="L151" s="162">
        <f>SUM(L152:L158)</f>
        <v>0</v>
      </c>
    </row>
    <row r="152" spans="1:12" x14ac:dyDescent="0.25">
      <c r="A152" s="43">
        <v>2361</v>
      </c>
      <c r="B152" s="71" t="s">
        <v>160</v>
      </c>
      <c r="C152" s="72">
        <f t="shared" si="7"/>
        <v>0</v>
      </c>
      <c r="D152" s="74"/>
      <c r="E152" s="74"/>
      <c r="F152" s="74"/>
      <c r="G152" s="157"/>
      <c r="H152" s="72">
        <f t="shared" si="8"/>
        <v>0</v>
      </c>
      <c r="I152" s="74"/>
      <c r="J152" s="74"/>
      <c r="K152" s="74"/>
      <c r="L152" s="158"/>
    </row>
    <row r="153" spans="1:12" ht="24" x14ac:dyDescent="0.25">
      <c r="A153" s="43">
        <v>2362</v>
      </c>
      <c r="B153" s="71" t="s">
        <v>161</v>
      </c>
      <c r="C153" s="72">
        <f t="shared" si="7"/>
        <v>0</v>
      </c>
      <c r="D153" s="74"/>
      <c r="E153" s="74"/>
      <c r="F153" s="74"/>
      <c r="G153" s="157"/>
      <c r="H153" s="72">
        <f t="shared" si="8"/>
        <v>0</v>
      </c>
      <c r="I153" s="74"/>
      <c r="J153" s="74"/>
      <c r="K153" s="74"/>
      <c r="L153" s="158"/>
    </row>
    <row r="154" spans="1:12" x14ac:dyDescent="0.25">
      <c r="A154" s="43">
        <v>2363</v>
      </c>
      <c r="B154" s="71" t="s">
        <v>162</v>
      </c>
      <c r="C154" s="72">
        <f t="shared" si="7"/>
        <v>123338</v>
      </c>
      <c r="D154" s="74">
        <v>123338</v>
      </c>
      <c r="E154" s="74"/>
      <c r="F154" s="74"/>
      <c r="G154" s="157"/>
      <c r="H154" s="72">
        <f t="shared" si="8"/>
        <v>151163</v>
      </c>
      <c r="I154" s="74">
        <v>102336</v>
      </c>
      <c r="J154" s="74">
        <v>48827</v>
      </c>
      <c r="K154" s="74"/>
      <c r="L154" s="158"/>
    </row>
    <row r="155" spans="1:12" x14ac:dyDescent="0.25">
      <c r="A155" s="43">
        <v>2364</v>
      </c>
      <c r="B155" s="71" t="s">
        <v>163</v>
      </c>
      <c r="C155" s="72">
        <f t="shared" si="7"/>
        <v>0</v>
      </c>
      <c r="D155" s="74"/>
      <c r="E155" s="74"/>
      <c r="F155" s="74"/>
      <c r="G155" s="157"/>
      <c r="H155" s="72">
        <f t="shared" si="8"/>
        <v>0</v>
      </c>
      <c r="I155" s="74"/>
      <c r="J155" s="74"/>
      <c r="K155" s="74"/>
      <c r="L155" s="158"/>
    </row>
    <row r="156" spans="1:12" ht="12.75" customHeight="1" x14ac:dyDescent="0.25">
      <c r="A156" s="43">
        <v>2365</v>
      </c>
      <c r="B156" s="71" t="s">
        <v>164</v>
      </c>
      <c r="C156" s="72">
        <f t="shared" si="7"/>
        <v>0</v>
      </c>
      <c r="D156" s="74"/>
      <c r="E156" s="74"/>
      <c r="F156" s="74"/>
      <c r="G156" s="157"/>
      <c r="H156" s="72">
        <f t="shared" si="8"/>
        <v>0</v>
      </c>
      <c r="I156" s="74"/>
      <c r="J156" s="74"/>
      <c r="K156" s="74"/>
      <c r="L156" s="158"/>
    </row>
    <row r="157" spans="1:12" ht="36" x14ac:dyDescent="0.25">
      <c r="A157" s="43">
        <v>2366</v>
      </c>
      <c r="B157" s="71" t="s">
        <v>165</v>
      </c>
      <c r="C157" s="72">
        <f t="shared" si="7"/>
        <v>0</v>
      </c>
      <c r="D157" s="74"/>
      <c r="E157" s="74"/>
      <c r="F157" s="74"/>
      <c r="G157" s="157"/>
      <c r="H157" s="72">
        <f t="shared" si="8"/>
        <v>0</v>
      </c>
      <c r="I157" s="74"/>
      <c r="J157" s="74"/>
      <c r="K157" s="74"/>
      <c r="L157" s="158"/>
    </row>
    <row r="158" spans="1:12" ht="48" x14ac:dyDescent="0.25">
      <c r="A158" s="43">
        <v>2369</v>
      </c>
      <c r="B158" s="71" t="s">
        <v>166</v>
      </c>
      <c r="C158" s="72">
        <f t="shared" si="7"/>
        <v>0</v>
      </c>
      <c r="D158" s="74"/>
      <c r="E158" s="74"/>
      <c r="F158" s="74"/>
      <c r="G158" s="157"/>
      <c r="H158" s="72">
        <f t="shared" si="8"/>
        <v>0</v>
      </c>
      <c r="I158" s="74"/>
      <c r="J158" s="74"/>
      <c r="K158" s="74"/>
      <c r="L158" s="158"/>
    </row>
    <row r="159" spans="1:12" x14ac:dyDescent="0.25">
      <c r="A159" s="150">
        <v>2370</v>
      </c>
      <c r="B159" s="112" t="s">
        <v>167</v>
      </c>
      <c r="C159" s="117">
        <f t="shared" si="7"/>
        <v>0</v>
      </c>
      <c r="D159" s="163"/>
      <c r="E159" s="163"/>
      <c r="F159" s="163"/>
      <c r="G159" s="164"/>
      <c r="H159" s="117">
        <f t="shared" si="8"/>
        <v>0</v>
      </c>
      <c r="I159" s="163"/>
      <c r="J159" s="163"/>
      <c r="K159" s="163"/>
      <c r="L159" s="165"/>
    </row>
    <row r="160" spans="1:12" x14ac:dyDescent="0.25">
      <c r="A160" s="150">
        <v>2380</v>
      </c>
      <c r="B160" s="112" t="s">
        <v>168</v>
      </c>
      <c r="C160" s="117">
        <f t="shared" si="7"/>
        <v>0</v>
      </c>
      <c r="D160" s="151">
        <f>SUM(D161:D162)</f>
        <v>0</v>
      </c>
      <c r="E160" s="151">
        <f>SUM(E161:E162)</f>
        <v>0</v>
      </c>
      <c r="F160" s="151">
        <f>SUM(F161:F162)</f>
        <v>0</v>
      </c>
      <c r="G160" s="152">
        <f>SUM(G161:G162)</f>
        <v>0</v>
      </c>
      <c r="H160" s="117">
        <f t="shared" si="8"/>
        <v>0</v>
      </c>
      <c r="I160" s="151">
        <f>SUM(I161:I162)</f>
        <v>0</v>
      </c>
      <c r="J160" s="151">
        <f>SUM(J161:J162)</f>
        <v>0</v>
      </c>
      <c r="K160" s="151">
        <f>SUM(K161:K162)</f>
        <v>0</v>
      </c>
      <c r="L160" s="153">
        <f>SUM(L161:L162)</f>
        <v>0</v>
      </c>
    </row>
    <row r="161" spans="1:12" x14ac:dyDescent="0.25">
      <c r="A161" s="37">
        <v>2381</v>
      </c>
      <c r="B161" s="65" t="s">
        <v>169</v>
      </c>
      <c r="C161" s="66">
        <f t="shared" si="7"/>
        <v>0</v>
      </c>
      <c r="D161" s="68"/>
      <c r="E161" s="68"/>
      <c r="F161" s="68"/>
      <c r="G161" s="154"/>
      <c r="H161" s="66">
        <f t="shared" si="8"/>
        <v>0</v>
      </c>
      <c r="I161" s="68"/>
      <c r="J161" s="68"/>
      <c r="K161" s="68"/>
      <c r="L161" s="155"/>
    </row>
    <row r="162" spans="1:12" ht="24" x14ac:dyDescent="0.25">
      <c r="A162" s="43">
        <v>2389</v>
      </c>
      <c r="B162" s="71" t="s">
        <v>170</v>
      </c>
      <c r="C162" s="72">
        <f t="shared" si="7"/>
        <v>0</v>
      </c>
      <c r="D162" s="74"/>
      <c r="E162" s="74"/>
      <c r="F162" s="74"/>
      <c r="G162" s="157"/>
      <c r="H162" s="72">
        <f t="shared" si="8"/>
        <v>0</v>
      </c>
      <c r="I162" s="74"/>
      <c r="J162" s="74"/>
      <c r="K162" s="74"/>
      <c r="L162" s="158"/>
    </row>
    <row r="163" spans="1:12" x14ac:dyDescent="0.25">
      <c r="A163" s="150">
        <v>2390</v>
      </c>
      <c r="B163" s="112" t="s">
        <v>171</v>
      </c>
      <c r="C163" s="117">
        <f t="shared" si="7"/>
        <v>0</v>
      </c>
      <c r="D163" s="163"/>
      <c r="E163" s="163"/>
      <c r="F163" s="163"/>
      <c r="G163" s="164"/>
      <c r="H163" s="117">
        <f t="shared" si="8"/>
        <v>0</v>
      </c>
      <c r="I163" s="163"/>
      <c r="J163" s="163"/>
      <c r="K163" s="163"/>
      <c r="L163" s="165"/>
    </row>
    <row r="164" spans="1:12" x14ac:dyDescent="0.25">
      <c r="A164" s="56">
        <v>2400</v>
      </c>
      <c r="B164" s="147" t="s">
        <v>172</v>
      </c>
      <c r="C164" s="57">
        <f t="shared" si="7"/>
        <v>0</v>
      </c>
      <c r="D164" s="177"/>
      <c r="E164" s="177"/>
      <c r="F164" s="177"/>
      <c r="G164" s="178"/>
      <c r="H164" s="57">
        <f t="shared" si="8"/>
        <v>0</v>
      </c>
      <c r="I164" s="177"/>
      <c r="J164" s="177"/>
      <c r="K164" s="177"/>
      <c r="L164" s="179"/>
    </row>
    <row r="165" spans="1:12" ht="24" x14ac:dyDescent="0.25">
      <c r="A165" s="56">
        <v>2500</v>
      </c>
      <c r="B165" s="147" t="s">
        <v>173</v>
      </c>
      <c r="C165" s="57">
        <f t="shared" si="7"/>
        <v>0</v>
      </c>
      <c r="D165" s="63">
        <f>SUM(D166,D171)</f>
        <v>0</v>
      </c>
      <c r="E165" s="63">
        <f t="shared" ref="E165:G165" si="11">SUM(E166,E171)</f>
        <v>0</v>
      </c>
      <c r="F165" s="63">
        <f t="shared" si="11"/>
        <v>0</v>
      </c>
      <c r="G165" s="63">
        <f t="shared" si="11"/>
        <v>0</v>
      </c>
      <c r="H165" s="57">
        <f t="shared" si="8"/>
        <v>0</v>
      </c>
      <c r="I165" s="63">
        <f>SUM(I166,I171)</f>
        <v>0</v>
      </c>
      <c r="J165" s="63">
        <f t="shared" ref="J165:L165" si="12">SUM(J166,J171)</f>
        <v>0</v>
      </c>
      <c r="K165" s="63">
        <f t="shared" si="12"/>
        <v>0</v>
      </c>
      <c r="L165" s="149">
        <f t="shared" si="12"/>
        <v>0</v>
      </c>
    </row>
    <row r="166" spans="1:12" ht="16.5" customHeight="1" x14ac:dyDescent="0.25">
      <c r="A166" s="168">
        <v>2510</v>
      </c>
      <c r="B166" s="65" t="s">
        <v>174</v>
      </c>
      <c r="C166" s="66">
        <f t="shared" si="7"/>
        <v>0</v>
      </c>
      <c r="D166" s="169">
        <f>SUM(D167:D170)</f>
        <v>0</v>
      </c>
      <c r="E166" s="169">
        <f t="shared" ref="E166:G166" si="13">SUM(E167:E170)</f>
        <v>0</v>
      </c>
      <c r="F166" s="169">
        <f t="shared" si="13"/>
        <v>0</v>
      </c>
      <c r="G166" s="169">
        <f t="shared" si="13"/>
        <v>0</v>
      </c>
      <c r="H166" s="66">
        <f t="shared" si="8"/>
        <v>0</v>
      </c>
      <c r="I166" s="169">
        <f>SUM(I167:I170)</f>
        <v>0</v>
      </c>
      <c r="J166" s="169">
        <f t="shared" ref="J166:L166" si="14">SUM(J167:J170)</f>
        <v>0</v>
      </c>
      <c r="K166" s="169">
        <f t="shared" si="14"/>
        <v>0</v>
      </c>
      <c r="L166" s="180">
        <f t="shared" si="14"/>
        <v>0</v>
      </c>
    </row>
    <row r="167" spans="1:12" ht="24" x14ac:dyDescent="0.25">
      <c r="A167" s="44">
        <v>2512</v>
      </c>
      <c r="B167" s="71" t="s">
        <v>175</v>
      </c>
      <c r="C167" s="72">
        <f t="shared" si="7"/>
        <v>0</v>
      </c>
      <c r="D167" s="74"/>
      <c r="E167" s="74"/>
      <c r="F167" s="74"/>
      <c r="G167" s="157"/>
      <c r="H167" s="72">
        <f t="shared" si="8"/>
        <v>0</v>
      </c>
      <c r="I167" s="74"/>
      <c r="J167" s="74"/>
      <c r="K167" s="74"/>
      <c r="L167" s="158"/>
    </row>
    <row r="168" spans="1:12" ht="36" x14ac:dyDescent="0.25">
      <c r="A168" s="44">
        <v>2513</v>
      </c>
      <c r="B168" s="71" t="s">
        <v>176</v>
      </c>
      <c r="C168" s="72">
        <f t="shared" si="7"/>
        <v>0</v>
      </c>
      <c r="D168" s="74"/>
      <c r="E168" s="74"/>
      <c r="F168" s="74"/>
      <c r="G168" s="157"/>
      <c r="H168" s="72">
        <f t="shared" si="8"/>
        <v>0</v>
      </c>
      <c r="I168" s="74"/>
      <c r="J168" s="74"/>
      <c r="K168" s="74"/>
      <c r="L168" s="158"/>
    </row>
    <row r="169" spans="1:12" ht="24" x14ac:dyDescent="0.25">
      <c r="A169" s="44">
        <v>2515</v>
      </c>
      <c r="B169" s="71" t="s">
        <v>177</v>
      </c>
      <c r="C169" s="72">
        <f t="shared" si="7"/>
        <v>0</v>
      </c>
      <c r="D169" s="74"/>
      <c r="E169" s="74"/>
      <c r="F169" s="74"/>
      <c r="G169" s="157"/>
      <c r="H169" s="72">
        <f t="shared" si="8"/>
        <v>0</v>
      </c>
      <c r="I169" s="74"/>
      <c r="J169" s="74"/>
      <c r="K169" s="74"/>
      <c r="L169" s="158"/>
    </row>
    <row r="170" spans="1:12" ht="24" x14ac:dyDescent="0.25">
      <c r="A170" s="44">
        <v>2519</v>
      </c>
      <c r="B170" s="71" t="s">
        <v>178</v>
      </c>
      <c r="C170" s="72">
        <f t="shared" si="7"/>
        <v>0</v>
      </c>
      <c r="D170" s="74"/>
      <c r="E170" s="74"/>
      <c r="F170" s="74"/>
      <c r="G170" s="157"/>
      <c r="H170" s="72">
        <f t="shared" si="8"/>
        <v>0</v>
      </c>
      <c r="I170" s="74"/>
      <c r="J170" s="74"/>
      <c r="K170" s="74"/>
      <c r="L170" s="158"/>
    </row>
    <row r="171" spans="1:12" ht="24" x14ac:dyDescent="0.25">
      <c r="A171" s="159">
        <v>2520</v>
      </c>
      <c r="B171" s="71" t="s">
        <v>179</v>
      </c>
      <c r="C171" s="72">
        <f t="shared" si="7"/>
        <v>0</v>
      </c>
      <c r="D171" s="74"/>
      <c r="E171" s="74"/>
      <c r="F171" s="74"/>
      <c r="G171" s="157"/>
      <c r="H171" s="72">
        <f t="shared" si="8"/>
        <v>0</v>
      </c>
      <c r="I171" s="74"/>
      <c r="J171" s="74"/>
      <c r="K171" s="74"/>
      <c r="L171" s="158"/>
    </row>
    <row r="172" spans="1:12" s="182" customFormat="1" ht="36" customHeight="1" x14ac:dyDescent="0.25">
      <c r="A172" s="19">
        <v>2800</v>
      </c>
      <c r="B172" s="65" t="s">
        <v>180</v>
      </c>
      <c r="C172" s="66">
        <f t="shared" si="7"/>
        <v>0</v>
      </c>
      <c r="D172" s="40"/>
      <c r="E172" s="40"/>
      <c r="F172" s="40"/>
      <c r="G172" s="41"/>
      <c r="H172" s="66">
        <f t="shared" si="8"/>
        <v>0</v>
      </c>
      <c r="I172" s="40"/>
      <c r="J172" s="40"/>
      <c r="K172" s="40"/>
      <c r="L172" s="42"/>
    </row>
    <row r="173" spans="1:12" x14ac:dyDescent="0.25">
      <c r="A173" s="142">
        <v>3000</v>
      </c>
      <c r="B173" s="142" t="s">
        <v>181</v>
      </c>
      <c r="C173" s="143">
        <f t="shared" si="7"/>
        <v>0</v>
      </c>
      <c r="D173" s="144">
        <f>SUM(D174,D184)</f>
        <v>0</v>
      </c>
      <c r="E173" s="144">
        <f>SUM(E174,E184)</f>
        <v>0</v>
      </c>
      <c r="F173" s="144">
        <f>SUM(F174,F184)</f>
        <v>0</v>
      </c>
      <c r="G173" s="145">
        <f>SUM(G174,G184)</f>
        <v>0</v>
      </c>
      <c r="H173" s="143">
        <f t="shared" si="8"/>
        <v>0</v>
      </c>
      <c r="I173" s="144">
        <f>SUM(I174,I184)</f>
        <v>0</v>
      </c>
      <c r="J173" s="144">
        <f>SUM(J174,J184)</f>
        <v>0</v>
      </c>
      <c r="K173" s="144">
        <f>SUM(K174,K184)</f>
        <v>0</v>
      </c>
      <c r="L173" s="146">
        <f>SUM(L174,L184)</f>
        <v>0</v>
      </c>
    </row>
    <row r="174" spans="1:12" ht="24" x14ac:dyDescent="0.25">
      <c r="A174" s="56">
        <v>3200</v>
      </c>
      <c r="B174" s="183" t="s">
        <v>182</v>
      </c>
      <c r="C174" s="184">
        <f t="shared" si="7"/>
        <v>0</v>
      </c>
      <c r="D174" s="63">
        <f>SUM(D175,D179)</f>
        <v>0</v>
      </c>
      <c r="E174" s="63">
        <f t="shared" ref="E174:G174" si="15">SUM(E175,E179)</f>
        <v>0</v>
      </c>
      <c r="F174" s="63">
        <f t="shared" si="15"/>
        <v>0</v>
      </c>
      <c r="G174" s="63">
        <f t="shared" si="15"/>
        <v>0</v>
      </c>
      <c r="H174" s="57">
        <f t="shared" si="8"/>
        <v>0</v>
      </c>
      <c r="I174" s="63">
        <f>SUM(I175,I179)</f>
        <v>0</v>
      </c>
      <c r="J174" s="63">
        <f t="shared" ref="J174:L174" si="16">SUM(J175,J179)</f>
        <v>0</v>
      </c>
      <c r="K174" s="63">
        <f t="shared" si="16"/>
        <v>0</v>
      </c>
      <c r="L174" s="149">
        <f t="shared" si="16"/>
        <v>0</v>
      </c>
    </row>
    <row r="175" spans="1:12" ht="36" x14ac:dyDescent="0.25">
      <c r="A175" s="168">
        <v>3260</v>
      </c>
      <c r="B175" s="65" t="s">
        <v>183</v>
      </c>
      <c r="C175" s="66">
        <f t="shared" si="7"/>
        <v>0</v>
      </c>
      <c r="D175" s="169">
        <f>SUM(D176:D178)</f>
        <v>0</v>
      </c>
      <c r="E175" s="169">
        <f>SUM(E176:E178)</f>
        <v>0</v>
      </c>
      <c r="F175" s="169">
        <f>SUM(F176:F178)</f>
        <v>0</v>
      </c>
      <c r="G175" s="170">
        <f>SUM(G176:G178)</f>
        <v>0</v>
      </c>
      <c r="H175" s="66">
        <f t="shared" si="8"/>
        <v>0</v>
      </c>
      <c r="I175" s="169">
        <f>SUM(I176:I178)</f>
        <v>0</v>
      </c>
      <c r="J175" s="169">
        <f>SUM(J176:J178)</f>
        <v>0</v>
      </c>
      <c r="K175" s="169">
        <f>SUM(K176:K178)</f>
        <v>0</v>
      </c>
      <c r="L175" s="171">
        <f>SUM(L176:L178)</f>
        <v>0</v>
      </c>
    </row>
    <row r="176" spans="1:12" ht="24" x14ac:dyDescent="0.25">
      <c r="A176" s="44">
        <v>3261</v>
      </c>
      <c r="B176" s="71" t="s">
        <v>184</v>
      </c>
      <c r="C176" s="72">
        <f>SUM(D176:G176)</f>
        <v>0</v>
      </c>
      <c r="D176" s="74"/>
      <c r="E176" s="74"/>
      <c r="F176" s="74"/>
      <c r="G176" s="157"/>
      <c r="H176" s="72">
        <f>SUM(I176:L176)</f>
        <v>0</v>
      </c>
      <c r="I176" s="74"/>
      <c r="J176" s="74"/>
      <c r="K176" s="74"/>
      <c r="L176" s="158"/>
    </row>
    <row r="177" spans="1:12" ht="36" x14ac:dyDescent="0.25">
      <c r="A177" s="44">
        <v>3262</v>
      </c>
      <c r="B177" s="71" t="s">
        <v>185</v>
      </c>
      <c r="C177" s="72">
        <f>SUM(D177:G177)</f>
        <v>0</v>
      </c>
      <c r="D177" s="74"/>
      <c r="E177" s="74"/>
      <c r="F177" s="74"/>
      <c r="G177" s="157"/>
      <c r="H177" s="72">
        <f>SUM(I177:L177)</f>
        <v>0</v>
      </c>
      <c r="I177" s="74"/>
      <c r="J177" s="74"/>
      <c r="K177" s="74"/>
      <c r="L177" s="158"/>
    </row>
    <row r="178" spans="1:12" ht="24" x14ac:dyDescent="0.25">
      <c r="A178" s="44">
        <v>3263</v>
      </c>
      <c r="B178" s="71" t="s">
        <v>186</v>
      </c>
      <c r="C178" s="72">
        <f>SUM(D178:G178)</f>
        <v>0</v>
      </c>
      <c r="D178" s="74"/>
      <c r="E178" s="74"/>
      <c r="F178" s="74"/>
      <c r="G178" s="157"/>
      <c r="H178" s="72">
        <f>SUM(I178:L178)</f>
        <v>0</v>
      </c>
      <c r="I178" s="74"/>
      <c r="J178" s="74"/>
      <c r="K178" s="74"/>
      <c r="L178" s="158"/>
    </row>
    <row r="179" spans="1:12" ht="84" x14ac:dyDescent="0.25">
      <c r="A179" s="168">
        <v>3290</v>
      </c>
      <c r="B179" s="65" t="s">
        <v>187</v>
      </c>
      <c r="C179" s="185">
        <f t="shared" ref="C179:C183" si="17">SUM(D179:G179)</f>
        <v>0</v>
      </c>
      <c r="D179" s="169">
        <f>SUM(D180:D183)</f>
        <v>0</v>
      </c>
      <c r="E179" s="169">
        <f t="shared" ref="E179:G179" si="18">SUM(E180:E183)</f>
        <v>0</v>
      </c>
      <c r="F179" s="169">
        <f t="shared" si="18"/>
        <v>0</v>
      </c>
      <c r="G179" s="169">
        <f t="shared" si="18"/>
        <v>0</v>
      </c>
      <c r="H179" s="185">
        <f t="shared" ref="H179:H183" si="19">SUM(I179:L179)</f>
        <v>0</v>
      </c>
      <c r="I179" s="169">
        <f>SUM(I180:I183)</f>
        <v>0</v>
      </c>
      <c r="J179" s="169">
        <f t="shared" ref="J179:L179" si="20">SUM(J180:J183)</f>
        <v>0</v>
      </c>
      <c r="K179" s="169">
        <f t="shared" si="20"/>
        <v>0</v>
      </c>
      <c r="L179" s="186">
        <f t="shared" si="20"/>
        <v>0</v>
      </c>
    </row>
    <row r="180" spans="1:12" ht="72" x14ac:dyDescent="0.25">
      <c r="A180" s="44">
        <v>3291</v>
      </c>
      <c r="B180" s="71" t="s">
        <v>188</v>
      </c>
      <c r="C180" s="72">
        <f t="shared" si="17"/>
        <v>0</v>
      </c>
      <c r="D180" s="74"/>
      <c r="E180" s="74"/>
      <c r="F180" s="74"/>
      <c r="G180" s="187"/>
      <c r="H180" s="72">
        <f t="shared" si="19"/>
        <v>0</v>
      </c>
      <c r="I180" s="74"/>
      <c r="J180" s="74"/>
      <c r="K180" s="74"/>
      <c r="L180" s="158"/>
    </row>
    <row r="181" spans="1:12" ht="72" x14ac:dyDescent="0.25">
      <c r="A181" s="44">
        <v>3292</v>
      </c>
      <c r="B181" s="71" t="s">
        <v>189</v>
      </c>
      <c r="C181" s="72">
        <f t="shared" si="17"/>
        <v>0</v>
      </c>
      <c r="D181" s="74"/>
      <c r="E181" s="74"/>
      <c r="F181" s="74"/>
      <c r="G181" s="187"/>
      <c r="H181" s="72">
        <f t="shared" si="19"/>
        <v>0</v>
      </c>
      <c r="I181" s="74"/>
      <c r="J181" s="74"/>
      <c r="K181" s="74"/>
      <c r="L181" s="158"/>
    </row>
    <row r="182" spans="1:12" ht="72" x14ac:dyDescent="0.25">
      <c r="A182" s="44">
        <v>3293</v>
      </c>
      <c r="B182" s="71" t="s">
        <v>190</v>
      </c>
      <c r="C182" s="72">
        <f t="shared" si="17"/>
        <v>0</v>
      </c>
      <c r="D182" s="74"/>
      <c r="E182" s="74"/>
      <c r="F182" s="74"/>
      <c r="G182" s="187"/>
      <c r="H182" s="72">
        <f t="shared" si="19"/>
        <v>0</v>
      </c>
      <c r="I182" s="74"/>
      <c r="J182" s="74"/>
      <c r="K182" s="74"/>
      <c r="L182" s="158"/>
    </row>
    <row r="183" spans="1:12" ht="60" x14ac:dyDescent="0.25">
      <c r="A183" s="188">
        <v>3294</v>
      </c>
      <c r="B183" s="71" t="s">
        <v>191</v>
      </c>
      <c r="C183" s="185">
        <f t="shared" si="17"/>
        <v>0</v>
      </c>
      <c r="D183" s="189"/>
      <c r="E183" s="189"/>
      <c r="F183" s="189"/>
      <c r="G183" s="190"/>
      <c r="H183" s="185">
        <f t="shared" si="19"/>
        <v>0</v>
      </c>
      <c r="I183" s="189"/>
      <c r="J183" s="189"/>
      <c r="K183" s="189"/>
      <c r="L183" s="191"/>
    </row>
    <row r="184" spans="1:12" ht="48" x14ac:dyDescent="0.25">
      <c r="A184" s="192">
        <v>3300</v>
      </c>
      <c r="B184" s="183" t="s">
        <v>192</v>
      </c>
      <c r="C184" s="193">
        <f t="shared" si="7"/>
        <v>0</v>
      </c>
      <c r="D184" s="194">
        <f>SUM(D185:D186)</f>
        <v>0</v>
      </c>
      <c r="E184" s="194">
        <f t="shared" ref="E184:G184" si="21">SUM(E185:E186)</f>
        <v>0</v>
      </c>
      <c r="F184" s="194">
        <f t="shared" si="21"/>
        <v>0</v>
      </c>
      <c r="G184" s="194">
        <f t="shared" si="21"/>
        <v>0</v>
      </c>
      <c r="H184" s="193">
        <f t="shared" si="8"/>
        <v>0</v>
      </c>
      <c r="I184" s="194">
        <f>SUM(I185:I186)</f>
        <v>0</v>
      </c>
      <c r="J184" s="194">
        <f t="shared" ref="J184:L184" si="22">SUM(J185:J186)</f>
        <v>0</v>
      </c>
      <c r="K184" s="194">
        <f t="shared" si="22"/>
        <v>0</v>
      </c>
      <c r="L184" s="149">
        <f t="shared" si="22"/>
        <v>0</v>
      </c>
    </row>
    <row r="185" spans="1:12" ht="48" x14ac:dyDescent="0.25">
      <c r="A185" s="111">
        <v>3310</v>
      </c>
      <c r="B185" s="112" t="s">
        <v>193</v>
      </c>
      <c r="C185" s="195">
        <f t="shared" si="7"/>
        <v>0</v>
      </c>
      <c r="D185" s="163"/>
      <c r="E185" s="163"/>
      <c r="F185" s="163"/>
      <c r="G185" s="164"/>
      <c r="H185" s="195">
        <f t="shared" si="8"/>
        <v>0</v>
      </c>
      <c r="I185" s="163"/>
      <c r="J185" s="163"/>
      <c r="K185" s="163"/>
      <c r="L185" s="165"/>
    </row>
    <row r="186" spans="1:12" ht="48.75" customHeight="1" x14ac:dyDescent="0.25">
      <c r="A186" s="38">
        <v>3320</v>
      </c>
      <c r="B186" s="65" t="s">
        <v>194</v>
      </c>
      <c r="C186" s="66">
        <f t="shared" si="7"/>
        <v>0</v>
      </c>
      <c r="D186" s="68"/>
      <c r="E186" s="68"/>
      <c r="F186" s="68"/>
      <c r="G186" s="154"/>
      <c r="H186" s="66">
        <f t="shared" si="8"/>
        <v>0</v>
      </c>
      <c r="I186" s="68"/>
      <c r="J186" s="68"/>
      <c r="K186" s="68"/>
      <c r="L186" s="155"/>
    </row>
    <row r="187" spans="1:12" x14ac:dyDescent="0.25">
      <c r="A187" s="196">
        <v>4000</v>
      </c>
      <c r="B187" s="142" t="s">
        <v>195</v>
      </c>
      <c r="C187" s="143">
        <f t="shared" si="7"/>
        <v>0</v>
      </c>
      <c r="D187" s="144">
        <f>SUM(D188,D191)</f>
        <v>0</v>
      </c>
      <c r="E187" s="144">
        <f>SUM(E188,E191)</f>
        <v>0</v>
      </c>
      <c r="F187" s="144">
        <f>SUM(F188,F191)</f>
        <v>0</v>
      </c>
      <c r="G187" s="145">
        <f>SUM(G188,G191)</f>
        <v>0</v>
      </c>
      <c r="H187" s="143">
        <f t="shared" si="8"/>
        <v>0</v>
      </c>
      <c r="I187" s="144">
        <f>SUM(I188,I191)</f>
        <v>0</v>
      </c>
      <c r="J187" s="144">
        <f>SUM(J188,J191)</f>
        <v>0</v>
      </c>
      <c r="K187" s="144">
        <f>SUM(K188,K191)</f>
        <v>0</v>
      </c>
      <c r="L187" s="146">
        <f>SUM(L188,L191)</f>
        <v>0</v>
      </c>
    </row>
    <row r="188" spans="1:12" ht="24" x14ac:dyDescent="0.25">
      <c r="A188" s="197">
        <v>4200</v>
      </c>
      <c r="B188" s="147" t="s">
        <v>196</v>
      </c>
      <c r="C188" s="57">
        <f>SUM(D188:G188)</f>
        <v>0</v>
      </c>
      <c r="D188" s="63">
        <f>SUM(D189,D190)</f>
        <v>0</v>
      </c>
      <c r="E188" s="63">
        <f>SUM(E189,E190)</f>
        <v>0</v>
      </c>
      <c r="F188" s="63">
        <f>SUM(F189,F190)</f>
        <v>0</v>
      </c>
      <c r="G188" s="166">
        <f>SUM(G189,G190)</f>
        <v>0</v>
      </c>
      <c r="H188" s="57">
        <f t="shared" si="8"/>
        <v>0</v>
      </c>
      <c r="I188" s="63">
        <f>SUM(I189,I190)</f>
        <v>0</v>
      </c>
      <c r="J188" s="63">
        <f>SUM(J189,J190)</f>
        <v>0</v>
      </c>
      <c r="K188" s="63">
        <f>SUM(K189,K190)</f>
        <v>0</v>
      </c>
      <c r="L188" s="167">
        <f>SUM(L189,L190)</f>
        <v>0</v>
      </c>
    </row>
    <row r="189" spans="1:12" ht="36" x14ac:dyDescent="0.25">
      <c r="A189" s="168">
        <v>4240</v>
      </c>
      <c r="B189" s="65" t="s">
        <v>197</v>
      </c>
      <c r="C189" s="66">
        <f t="shared" ref="C189:C264" si="23">SUM(D189:G189)</f>
        <v>0</v>
      </c>
      <c r="D189" s="68"/>
      <c r="E189" s="68"/>
      <c r="F189" s="68"/>
      <c r="G189" s="154"/>
      <c r="H189" s="66">
        <f t="shared" ref="H189:H263" si="24">SUM(I189:L189)</f>
        <v>0</v>
      </c>
      <c r="I189" s="68"/>
      <c r="J189" s="68"/>
      <c r="K189" s="68"/>
      <c r="L189" s="155"/>
    </row>
    <row r="190" spans="1:12" ht="24" x14ac:dyDescent="0.25">
      <c r="A190" s="159">
        <v>4250</v>
      </c>
      <c r="B190" s="71" t="s">
        <v>198</v>
      </c>
      <c r="C190" s="72">
        <f t="shared" si="23"/>
        <v>0</v>
      </c>
      <c r="D190" s="74"/>
      <c r="E190" s="74"/>
      <c r="F190" s="74"/>
      <c r="G190" s="157"/>
      <c r="H190" s="72">
        <f t="shared" si="24"/>
        <v>0</v>
      </c>
      <c r="I190" s="74"/>
      <c r="J190" s="74"/>
      <c r="K190" s="74"/>
      <c r="L190" s="158"/>
    </row>
    <row r="191" spans="1:12" x14ac:dyDescent="0.25">
      <c r="A191" s="56">
        <v>4300</v>
      </c>
      <c r="B191" s="147" t="s">
        <v>199</v>
      </c>
      <c r="C191" s="57">
        <f t="shared" si="23"/>
        <v>0</v>
      </c>
      <c r="D191" s="63">
        <f>SUM(D192)</f>
        <v>0</v>
      </c>
      <c r="E191" s="63">
        <f>SUM(E192)</f>
        <v>0</v>
      </c>
      <c r="F191" s="63">
        <f>SUM(F192)</f>
        <v>0</v>
      </c>
      <c r="G191" s="166">
        <f>SUM(G192)</f>
        <v>0</v>
      </c>
      <c r="H191" s="57">
        <f t="shared" si="24"/>
        <v>0</v>
      </c>
      <c r="I191" s="63">
        <f>SUM(I192)</f>
        <v>0</v>
      </c>
      <c r="J191" s="63">
        <f>SUM(J192)</f>
        <v>0</v>
      </c>
      <c r="K191" s="63">
        <f>SUM(K192)</f>
        <v>0</v>
      </c>
      <c r="L191" s="167">
        <f>SUM(L192)</f>
        <v>0</v>
      </c>
    </row>
    <row r="192" spans="1:12" ht="24" x14ac:dyDescent="0.25">
      <c r="A192" s="168">
        <v>4310</v>
      </c>
      <c r="B192" s="65" t="s">
        <v>200</v>
      </c>
      <c r="C192" s="66">
        <f>SUM(D192:G192)</f>
        <v>0</v>
      </c>
      <c r="D192" s="169">
        <f>SUM(D193:D193)</f>
        <v>0</v>
      </c>
      <c r="E192" s="169">
        <f>SUM(E193:E193)</f>
        <v>0</v>
      </c>
      <c r="F192" s="169">
        <f>SUM(F193:F193)</f>
        <v>0</v>
      </c>
      <c r="G192" s="170">
        <f>SUM(G193:G193)</f>
        <v>0</v>
      </c>
      <c r="H192" s="66">
        <f t="shared" si="24"/>
        <v>0</v>
      </c>
      <c r="I192" s="169">
        <f>SUM(I193:I193)</f>
        <v>0</v>
      </c>
      <c r="J192" s="169">
        <f>SUM(J193:J193)</f>
        <v>0</v>
      </c>
      <c r="K192" s="169">
        <f>SUM(K193:K193)</f>
        <v>0</v>
      </c>
      <c r="L192" s="171">
        <f>SUM(L193:L193)</f>
        <v>0</v>
      </c>
    </row>
    <row r="193" spans="1:12" ht="36" x14ac:dyDescent="0.25">
      <c r="A193" s="44">
        <v>4311</v>
      </c>
      <c r="B193" s="71" t="s">
        <v>201</v>
      </c>
      <c r="C193" s="72">
        <f t="shared" si="23"/>
        <v>0</v>
      </c>
      <c r="D193" s="74"/>
      <c r="E193" s="74"/>
      <c r="F193" s="74"/>
      <c r="G193" s="157"/>
      <c r="H193" s="72">
        <f t="shared" si="24"/>
        <v>0</v>
      </c>
      <c r="I193" s="74"/>
      <c r="J193" s="74"/>
      <c r="K193" s="74"/>
      <c r="L193" s="158"/>
    </row>
    <row r="194" spans="1:12" s="24" customFormat="1" ht="24" x14ac:dyDescent="0.25">
      <c r="A194" s="198"/>
      <c r="B194" s="19" t="s">
        <v>202</v>
      </c>
      <c r="C194" s="138">
        <f t="shared" si="23"/>
        <v>0</v>
      </c>
      <c r="D194" s="139">
        <f>SUM(D195,D230,D269)</f>
        <v>0</v>
      </c>
      <c r="E194" s="139">
        <f>SUM(E195,E230,E269)</f>
        <v>0</v>
      </c>
      <c r="F194" s="139">
        <f>SUM(F195,F230,F269)</f>
        <v>0</v>
      </c>
      <c r="G194" s="139">
        <f>SUM(G195,G230,G269)</f>
        <v>0</v>
      </c>
      <c r="H194" s="138">
        <f t="shared" si="24"/>
        <v>0</v>
      </c>
      <c r="I194" s="139">
        <f>SUM(I195,I230,I269)</f>
        <v>0</v>
      </c>
      <c r="J194" s="139">
        <f>SUM(J195,J230,J269)</f>
        <v>0</v>
      </c>
      <c r="K194" s="139">
        <f>SUM(K195,K230,K269)</f>
        <v>0</v>
      </c>
      <c r="L194" s="199">
        <f>SUM(L195,L230,L269)</f>
        <v>0</v>
      </c>
    </row>
    <row r="195" spans="1:12" x14ac:dyDescent="0.25">
      <c r="A195" s="142">
        <v>5000</v>
      </c>
      <c r="B195" s="142" t="s">
        <v>203</v>
      </c>
      <c r="C195" s="143">
        <f t="shared" si="23"/>
        <v>0</v>
      </c>
      <c r="D195" s="144">
        <f>D196+D204</f>
        <v>0</v>
      </c>
      <c r="E195" s="144">
        <f>E196+E204</f>
        <v>0</v>
      </c>
      <c r="F195" s="144">
        <f>F196+F204</f>
        <v>0</v>
      </c>
      <c r="G195" s="144">
        <f>G196+G204</f>
        <v>0</v>
      </c>
      <c r="H195" s="143">
        <f t="shared" si="24"/>
        <v>0</v>
      </c>
      <c r="I195" s="144">
        <f>I196+I204</f>
        <v>0</v>
      </c>
      <c r="J195" s="144">
        <f>J196+J204</f>
        <v>0</v>
      </c>
      <c r="K195" s="144">
        <f>K196+K204</f>
        <v>0</v>
      </c>
      <c r="L195" s="200">
        <f>L196+L204</f>
        <v>0</v>
      </c>
    </row>
    <row r="196" spans="1:12" x14ac:dyDescent="0.25">
      <c r="A196" s="56">
        <v>5100</v>
      </c>
      <c r="B196" s="147" t="s">
        <v>204</v>
      </c>
      <c r="C196" s="57">
        <f t="shared" si="23"/>
        <v>0</v>
      </c>
      <c r="D196" s="63">
        <f>D197+D198+D201+D202+D203</f>
        <v>0</v>
      </c>
      <c r="E196" s="63">
        <f>E197+E198+E201+E202+E203</f>
        <v>0</v>
      </c>
      <c r="F196" s="63">
        <f>F197+F198+F201+F202+F203</f>
        <v>0</v>
      </c>
      <c r="G196" s="166">
        <f>G197+G198+G201+G202+G203</f>
        <v>0</v>
      </c>
      <c r="H196" s="57">
        <f t="shared" si="24"/>
        <v>0</v>
      </c>
      <c r="I196" s="63">
        <f>I197+I198+I201+I202+I203</f>
        <v>0</v>
      </c>
      <c r="J196" s="63">
        <f>J197+J198+J201+J202+J203</f>
        <v>0</v>
      </c>
      <c r="K196" s="63">
        <f>K197+K198+K201+K202+K203</f>
        <v>0</v>
      </c>
      <c r="L196" s="167">
        <f>L197+L198+L201+L202+L203</f>
        <v>0</v>
      </c>
    </row>
    <row r="197" spans="1:12" x14ac:dyDescent="0.25">
      <c r="A197" s="168">
        <v>5110</v>
      </c>
      <c r="B197" s="65" t="s">
        <v>205</v>
      </c>
      <c r="C197" s="66">
        <f t="shared" si="23"/>
        <v>0</v>
      </c>
      <c r="D197" s="68"/>
      <c r="E197" s="68"/>
      <c r="F197" s="68"/>
      <c r="G197" s="154"/>
      <c r="H197" s="66">
        <f t="shared" si="24"/>
        <v>0</v>
      </c>
      <c r="I197" s="68"/>
      <c r="J197" s="68"/>
      <c r="K197" s="68"/>
      <c r="L197" s="155"/>
    </row>
    <row r="198" spans="1:12" ht="24" x14ac:dyDescent="0.25">
      <c r="A198" s="159">
        <v>5120</v>
      </c>
      <c r="B198" s="71" t="s">
        <v>206</v>
      </c>
      <c r="C198" s="72">
        <f t="shared" si="23"/>
        <v>0</v>
      </c>
      <c r="D198" s="160">
        <f>D199+D200</f>
        <v>0</v>
      </c>
      <c r="E198" s="160">
        <f>E199+E200</f>
        <v>0</v>
      </c>
      <c r="F198" s="160">
        <f>F199+F200</f>
        <v>0</v>
      </c>
      <c r="G198" s="161">
        <f>G199+G200</f>
        <v>0</v>
      </c>
      <c r="H198" s="72">
        <f t="shared" si="24"/>
        <v>0</v>
      </c>
      <c r="I198" s="160">
        <f>I199+I200</f>
        <v>0</v>
      </c>
      <c r="J198" s="160">
        <f>J199+J200</f>
        <v>0</v>
      </c>
      <c r="K198" s="160">
        <f>K199+K200</f>
        <v>0</v>
      </c>
      <c r="L198" s="162">
        <f>L199+L200</f>
        <v>0</v>
      </c>
    </row>
    <row r="199" spans="1:12" x14ac:dyDescent="0.25">
      <c r="A199" s="44">
        <v>5121</v>
      </c>
      <c r="B199" s="71" t="s">
        <v>207</v>
      </c>
      <c r="C199" s="72">
        <f t="shared" si="23"/>
        <v>0</v>
      </c>
      <c r="D199" s="74"/>
      <c r="E199" s="74"/>
      <c r="F199" s="74"/>
      <c r="G199" s="157"/>
      <c r="H199" s="72">
        <f t="shared" si="24"/>
        <v>0</v>
      </c>
      <c r="I199" s="74"/>
      <c r="J199" s="74"/>
      <c r="K199" s="74"/>
      <c r="L199" s="158"/>
    </row>
    <row r="200" spans="1:12" ht="24" x14ac:dyDescent="0.25">
      <c r="A200" s="44">
        <v>5129</v>
      </c>
      <c r="B200" s="71" t="s">
        <v>208</v>
      </c>
      <c r="C200" s="72">
        <f t="shared" si="23"/>
        <v>0</v>
      </c>
      <c r="D200" s="74"/>
      <c r="E200" s="74"/>
      <c r="F200" s="74"/>
      <c r="G200" s="157"/>
      <c r="H200" s="72">
        <f t="shared" si="24"/>
        <v>0</v>
      </c>
      <c r="I200" s="74"/>
      <c r="J200" s="74"/>
      <c r="K200" s="74"/>
      <c r="L200" s="158"/>
    </row>
    <row r="201" spans="1:12" x14ac:dyDescent="0.25">
      <c r="A201" s="159">
        <v>5130</v>
      </c>
      <c r="B201" s="71" t="s">
        <v>209</v>
      </c>
      <c r="C201" s="72">
        <f t="shared" si="23"/>
        <v>0</v>
      </c>
      <c r="D201" s="74"/>
      <c r="E201" s="74"/>
      <c r="F201" s="74"/>
      <c r="G201" s="157"/>
      <c r="H201" s="72">
        <f t="shared" si="24"/>
        <v>0</v>
      </c>
      <c r="I201" s="74"/>
      <c r="J201" s="74"/>
      <c r="K201" s="74"/>
      <c r="L201" s="158"/>
    </row>
    <row r="202" spans="1:12" x14ac:dyDescent="0.25">
      <c r="A202" s="159">
        <v>5140</v>
      </c>
      <c r="B202" s="71" t="s">
        <v>210</v>
      </c>
      <c r="C202" s="72">
        <f t="shared" si="23"/>
        <v>0</v>
      </c>
      <c r="D202" s="74"/>
      <c r="E202" s="74"/>
      <c r="F202" s="74"/>
      <c r="G202" s="157"/>
      <c r="H202" s="72">
        <f t="shared" si="24"/>
        <v>0</v>
      </c>
      <c r="I202" s="74"/>
      <c r="J202" s="74"/>
      <c r="K202" s="74"/>
      <c r="L202" s="158"/>
    </row>
    <row r="203" spans="1:12" ht="24" x14ac:dyDescent="0.25">
      <c r="A203" s="159">
        <v>5170</v>
      </c>
      <c r="B203" s="71" t="s">
        <v>211</v>
      </c>
      <c r="C203" s="72">
        <f t="shared" si="23"/>
        <v>0</v>
      </c>
      <c r="D203" s="74"/>
      <c r="E203" s="74"/>
      <c r="F203" s="74"/>
      <c r="G203" s="157"/>
      <c r="H203" s="72">
        <f t="shared" si="24"/>
        <v>0</v>
      </c>
      <c r="I203" s="74"/>
      <c r="J203" s="74"/>
      <c r="K203" s="74"/>
      <c r="L203" s="158"/>
    </row>
    <row r="204" spans="1:12" x14ac:dyDescent="0.25">
      <c r="A204" s="56">
        <v>5200</v>
      </c>
      <c r="B204" s="147" t="s">
        <v>212</v>
      </c>
      <c r="C204" s="57">
        <f t="shared" si="23"/>
        <v>0</v>
      </c>
      <c r="D204" s="63">
        <f>D205+D215+D216+D225+D226+D227+D229</f>
        <v>0</v>
      </c>
      <c r="E204" s="63">
        <f>E205+E215+E216+E225+E226+E227+E229</f>
        <v>0</v>
      </c>
      <c r="F204" s="63">
        <f>F205+F215+F216+F225+F226+F227+F229</f>
        <v>0</v>
      </c>
      <c r="G204" s="166">
        <f>G205+G215+G216+G225+G226+G227+G229</f>
        <v>0</v>
      </c>
      <c r="H204" s="57">
        <f t="shared" si="24"/>
        <v>0</v>
      </c>
      <c r="I204" s="63">
        <f>I205+I215+I216+I225+I226+I227+I229</f>
        <v>0</v>
      </c>
      <c r="J204" s="63">
        <f>J205+J215+J216+J225+J226+J227+J229</f>
        <v>0</v>
      </c>
      <c r="K204" s="63">
        <f>K205+K215+K216+K225+K226+K227+K229</f>
        <v>0</v>
      </c>
      <c r="L204" s="167">
        <f>L205+L215+L216+L225+L226+L227+L229</f>
        <v>0</v>
      </c>
    </row>
    <row r="205" spans="1:12" x14ac:dyDescent="0.25">
      <c r="A205" s="150">
        <v>5210</v>
      </c>
      <c r="B205" s="112" t="s">
        <v>213</v>
      </c>
      <c r="C205" s="117">
        <f t="shared" si="23"/>
        <v>0</v>
      </c>
      <c r="D205" s="151">
        <f>SUM(D206:D214)</f>
        <v>0</v>
      </c>
      <c r="E205" s="151">
        <f>SUM(E206:E214)</f>
        <v>0</v>
      </c>
      <c r="F205" s="151">
        <f>SUM(F206:F214)</f>
        <v>0</v>
      </c>
      <c r="G205" s="152">
        <f>SUM(G206:G214)</f>
        <v>0</v>
      </c>
      <c r="H205" s="117">
        <f t="shared" si="24"/>
        <v>0</v>
      </c>
      <c r="I205" s="151">
        <f>SUM(I206:I214)</f>
        <v>0</v>
      </c>
      <c r="J205" s="151">
        <f>SUM(J206:J214)</f>
        <v>0</v>
      </c>
      <c r="K205" s="151">
        <f>SUM(K206:K214)</f>
        <v>0</v>
      </c>
      <c r="L205" s="153">
        <f>SUM(L206:L214)</f>
        <v>0</v>
      </c>
    </row>
    <row r="206" spans="1:12" x14ac:dyDescent="0.25">
      <c r="A206" s="38">
        <v>5211</v>
      </c>
      <c r="B206" s="65" t="s">
        <v>214</v>
      </c>
      <c r="C206" s="66">
        <f t="shared" si="23"/>
        <v>0</v>
      </c>
      <c r="D206" s="68"/>
      <c r="E206" s="68"/>
      <c r="F206" s="68"/>
      <c r="G206" s="154"/>
      <c r="H206" s="66">
        <f t="shared" si="24"/>
        <v>0</v>
      </c>
      <c r="I206" s="68"/>
      <c r="J206" s="68"/>
      <c r="K206" s="68"/>
      <c r="L206" s="155"/>
    </row>
    <row r="207" spans="1:12" x14ac:dyDescent="0.25">
      <c r="A207" s="44">
        <v>5212</v>
      </c>
      <c r="B207" s="71" t="s">
        <v>215</v>
      </c>
      <c r="C207" s="72">
        <f t="shared" si="23"/>
        <v>0</v>
      </c>
      <c r="D207" s="74"/>
      <c r="E207" s="74"/>
      <c r="F207" s="74"/>
      <c r="G207" s="157"/>
      <c r="H207" s="72">
        <f t="shared" si="24"/>
        <v>0</v>
      </c>
      <c r="I207" s="74"/>
      <c r="J207" s="74"/>
      <c r="K207" s="74"/>
      <c r="L207" s="158"/>
    </row>
    <row r="208" spans="1:12" x14ac:dyDescent="0.25">
      <c r="A208" s="44">
        <v>5213</v>
      </c>
      <c r="B208" s="71" t="s">
        <v>216</v>
      </c>
      <c r="C208" s="72">
        <f t="shared" si="23"/>
        <v>0</v>
      </c>
      <c r="D208" s="74"/>
      <c r="E208" s="74"/>
      <c r="F208" s="74"/>
      <c r="G208" s="157"/>
      <c r="H208" s="72">
        <f t="shared" si="24"/>
        <v>0</v>
      </c>
      <c r="I208" s="74"/>
      <c r="J208" s="74"/>
      <c r="K208" s="74"/>
      <c r="L208" s="158"/>
    </row>
    <row r="209" spans="1:12" x14ac:dyDescent="0.25">
      <c r="A209" s="44">
        <v>5214</v>
      </c>
      <c r="B209" s="71" t="s">
        <v>217</v>
      </c>
      <c r="C209" s="72">
        <f t="shared" si="23"/>
        <v>0</v>
      </c>
      <c r="D209" s="74"/>
      <c r="E209" s="74"/>
      <c r="F209" s="74"/>
      <c r="G209" s="157"/>
      <c r="H209" s="72">
        <f t="shared" si="24"/>
        <v>0</v>
      </c>
      <c r="I209" s="74"/>
      <c r="J209" s="74"/>
      <c r="K209" s="74"/>
      <c r="L209" s="158"/>
    </row>
    <row r="210" spans="1:12" x14ac:dyDescent="0.25">
      <c r="A210" s="44">
        <v>5215</v>
      </c>
      <c r="B210" s="71" t="s">
        <v>218</v>
      </c>
      <c r="C210" s="72">
        <f>SUM(D210:G210)</f>
        <v>0</v>
      </c>
      <c r="D210" s="74"/>
      <c r="E210" s="74"/>
      <c r="F210" s="74"/>
      <c r="G210" s="157"/>
      <c r="H210" s="72">
        <f>SUM(I210:L210)</f>
        <v>0</v>
      </c>
      <c r="I210" s="74"/>
      <c r="J210" s="74"/>
      <c r="K210" s="74"/>
      <c r="L210" s="158"/>
    </row>
    <row r="211" spans="1:12" ht="14.25" customHeight="1" x14ac:dyDescent="0.25">
      <c r="A211" s="44">
        <v>5216</v>
      </c>
      <c r="B211" s="71" t="s">
        <v>219</v>
      </c>
      <c r="C211" s="72">
        <f t="shared" si="23"/>
        <v>0</v>
      </c>
      <c r="D211" s="74"/>
      <c r="E211" s="74"/>
      <c r="F211" s="74"/>
      <c r="G211" s="157"/>
      <c r="H211" s="72">
        <f t="shared" si="24"/>
        <v>0</v>
      </c>
      <c r="I211" s="74"/>
      <c r="J211" s="74"/>
      <c r="K211" s="74"/>
      <c r="L211" s="158"/>
    </row>
    <row r="212" spans="1:12" x14ac:dyDescent="0.25">
      <c r="A212" s="44">
        <v>5217</v>
      </c>
      <c r="B212" s="71" t="s">
        <v>220</v>
      </c>
      <c r="C212" s="72">
        <f t="shared" si="23"/>
        <v>0</v>
      </c>
      <c r="D212" s="74"/>
      <c r="E212" s="74"/>
      <c r="F212" s="74"/>
      <c r="G212" s="157"/>
      <c r="H212" s="72">
        <f t="shared" si="24"/>
        <v>0</v>
      </c>
      <c r="I212" s="74"/>
      <c r="J212" s="74"/>
      <c r="K212" s="74"/>
      <c r="L212" s="158"/>
    </row>
    <row r="213" spans="1:12" x14ac:dyDescent="0.25">
      <c r="A213" s="44">
        <v>5218</v>
      </c>
      <c r="B213" s="71" t="s">
        <v>221</v>
      </c>
      <c r="C213" s="72">
        <f t="shared" si="23"/>
        <v>0</v>
      </c>
      <c r="D213" s="74"/>
      <c r="E213" s="74"/>
      <c r="F213" s="74"/>
      <c r="G213" s="157"/>
      <c r="H213" s="72">
        <f t="shared" si="24"/>
        <v>0</v>
      </c>
      <c r="I213" s="74"/>
      <c r="J213" s="74"/>
      <c r="K213" s="74"/>
      <c r="L213" s="158"/>
    </row>
    <row r="214" spans="1:12" x14ac:dyDescent="0.25">
      <c r="A214" s="44">
        <v>5219</v>
      </c>
      <c r="B214" s="71" t="s">
        <v>222</v>
      </c>
      <c r="C214" s="72">
        <f t="shared" si="23"/>
        <v>0</v>
      </c>
      <c r="D214" s="74"/>
      <c r="E214" s="74"/>
      <c r="F214" s="74"/>
      <c r="G214" s="157"/>
      <c r="H214" s="72">
        <f t="shared" si="24"/>
        <v>0</v>
      </c>
      <c r="I214" s="74"/>
      <c r="J214" s="74"/>
      <c r="K214" s="74"/>
      <c r="L214" s="158"/>
    </row>
    <row r="215" spans="1:12" ht="13.5" customHeight="1" x14ac:dyDescent="0.25">
      <c r="A215" s="159">
        <v>5220</v>
      </c>
      <c r="B215" s="71" t="s">
        <v>223</v>
      </c>
      <c r="C215" s="72">
        <f t="shared" si="23"/>
        <v>0</v>
      </c>
      <c r="D215" s="74"/>
      <c r="E215" s="74"/>
      <c r="F215" s="74"/>
      <c r="G215" s="157"/>
      <c r="H215" s="72">
        <f t="shared" si="24"/>
        <v>0</v>
      </c>
      <c r="I215" s="74"/>
      <c r="J215" s="74"/>
      <c r="K215" s="74"/>
      <c r="L215" s="158"/>
    </row>
    <row r="216" spans="1:12" x14ac:dyDescent="0.25">
      <c r="A216" s="159">
        <v>5230</v>
      </c>
      <c r="B216" s="71" t="s">
        <v>224</v>
      </c>
      <c r="C216" s="72">
        <f t="shared" si="23"/>
        <v>0</v>
      </c>
      <c r="D216" s="160">
        <f>SUM(D217:D224)</f>
        <v>0</v>
      </c>
      <c r="E216" s="160">
        <f>SUM(E217:E224)</f>
        <v>0</v>
      </c>
      <c r="F216" s="160">
        <f>SUM(F217:F224)</f>
        <v>0</v>
      </c>
      <c r="G216" s="161">
        <f>SUM(G217:G224)</f>
        <v>0</v>
      </c>
      <c r="H216" s="72">
        <f t="shared" si="24"/>
        <v>0</v>
      </c>
      <c r="I216" s="160">
        <f>SUM(I217:I224)</f>
        <v>0</v>
      </c>
      <c r="J216" s="160">
        <f>SUM(J217:J224)</f>
        <v>0</v>
      </c>
      <c r="K216" s="160">
        <f>SUM(K217:K224)</f>
        <v>0</v>
      </c>
      <c r="L216" s="162">
        <f>SUM(L217:L224)</f>
        <v>0</v>
      </c>
    </row>
    <row r="217" spans="1:12" x14ac:dyDescent="0.25">
      <c r="A217" s="44">
        <v>5231</v>
      </c>
      <c r="B217" s="71" t="s">
        <v>225</v>
      </c>
      <c r="C217" s="72">
        <f t="shared" si="23"/>
        <v>0</v>
      </c>
      <c r="D217" s="74"/>
      <c r="E217" s="74"/>
      <c r="F217" s="74"/>
      <c r="G217" s="157"/>
      <c r="H217" s="72">
        <f t="shared" si="24"/>
        <v>0</v>
      </c>
      <c r="I217" s="74"/>
      <c r="J217" s="74"/>
      <c r="K217" s="74"/>
      <c r="L217" s="158"/>
    </row>
    <row r="218" spans="1:12" x14ac:dyDescent="0.25">
      <c r="A218" s="44">
        <v>5232</v>
      </c>
      <c r="B218" s="71" t="s">
        <v>226</v>
      </c>
      <c r="C218" s="72">
        <f t="shared" si="23"/>
        <v>0</v>
      </c>
      <c r="D218" s="74"/>
      <c r="E218" s="74"/>
      <c r="F218" s="74"/>
      <c r="G218" s="157"/>
      <c r="H218" s="72">
        <f t="shared" si="24"/>
        <v>0</v>
      </c>
      <c r="I218" s="74"/>
      <c r="J218" s="74"/>
      <c r="K218" s="74"/>
      <c r="L218" s="158"/>
    </row>
    <row r="219" spans="1:12" x14ac:dyDescent="0.25">
      <c r="A219" s="44">
        <v>5233</v>
      </c>
      <c r="B219" s="71" t="s">
        <v>227</v>
      </c>
      <c r="C219" s="201">
        <f t="shared" si="23"/>
        <v>0</v>
      </c>
      <c r="D219" s="74"/>
      <c r="E219" s="74"/>
      <c r="F219" s="74"/>
      <c r="G219" s="157"/>
      <c r="H219" s="72">
        <f t="shared" si="24"/>
        <v>0</v>
      </c>
      <c r="I219" s="74"/>
      <c r="J219" s="74"/>
      <c r="K219" s="74"/>
      <c r="L219" s="158"/>
    </row>
    <row r="220" spans="1:12" ht="24" x14ac:dyDescent="0.25">
      <c r="A220" s="44">
        <v>5234</v>
      </c>
      <c r="B220" s="71" t="s">
        <v>228</v>
      </c>
      <c r="C220" s="201">
        <f t="shared" si="23"/>
        <v>0</v>
      </c>
      <c r="D220" s="74"/>
      <c r="E220" s="74"/>
      <c r="F220" s="74"/>
      <c r="G220" s="157"/>
      <c r="H220" s="72">
        <f t="shared" si="24"/>
        <v>0</v>
      </c>
      <c r="I220" s="74"/>
      <c r="J220" s="74"/>
      <c r="K220" s="74"/>
      <c r="L220" s="158"/>
    </row>
    <row r="221" spans="1:12" ht="14.25" customHeight="1" x14ac:dyDescent="0.25">
      <c r="A221" s="44">
        <v>5236</v>
      </c>
      <c r="B221" s="71" t="s">
        <v>229</v>
      </c>
      <c r="C221" s="201">
        <f t="shared" si="23"/>
        <v>0</v>
      </c>
      <c r="D221" s="74"/>
      <c r="E221" s="74"/>
      <c r="F221" s="74"/>
      <c r="G221" s="157"/>
      <c r="H221" s="72">
        <f t="shared" si="24"/>
        <v>0</v>
      </c>
      <c r="I221" s="74"/>
      <c r="J221" s="74"/>
      <c r="K221" s="74"/>
      <c r="L221" s="158"/>
    </row>
    <row r="222" spans="1:12" ht="14.25" customHeight="1" x14ac:dyDescent="0.25">
      <c r="A222" s="44">
        <v>5237</v>
      </c>
      <c r="B222" s="71" t="s">
        <v>230</v>
      </c>
      <c r="C222" s="201">
        <f t="shared" si="23"/>
        <v>0</v>
      </c>
      <c r="D222" s="74"/>
      <c r="E222" s="74"/>
      <c r="F222" s="74"/>
      <c r="G222" s="157"/>
      <c r="H222" s="72">
        <f t="shared" si="24"/>
        <v>0</v>
      </c>
      <c r="I222" s="74"/>
      <c r="J222" s="74"/>
      <c r="K222" s="74"/>
      <c r="L222" s="158"/>
    </row>
    <row r="223" spans="1:12" ht="24" x14ac:dyDescent="0.25">
      <c r="A223" s="44">
        <v>5238</v>
      </c>
      <c r="B223" s="71" t="s">
        <v>231</v>
      </c>
      <c r="C223" s="201">
        <f t="shared" si="23"/>
        <v>0</v>
      </c>
      <c r="D223" s="74"/>
      <c r="E223" s="74"/>
      <c r="F223" s="74"/>
      <c r="G223" s="157"/>
      <c r="H223" s="72">
        <f t="shared" si="24"/>
        <v>0</v>
      </c>
      <c r="I223" s="74"/>
      <c r="J223" s="74"/>
      <c r="K223" s="74"/>
      <c r="L223" s="158"/>
    </row>
    <row r="224" spans="1:12" ht="24" x14ac:dyDescent="0.25">
      <c r="A224" s="44">
        <v>5239</v>
      </c>
      <c r="B224" s="71" t="s">
        <v>232</v>
      </c>
      <c r="C224" s="201">
        <f t="shared" si="23"/>
        <v>0</v>
      </c>
      <c r="D224" s="74"/>
      <c r="E224" s="74"/>
      <c r="F224" s="74"/>
      <c r="G224" s="157"/>
      <c r="H224" s="72">
        <f t="shared" si="24"/>
        <v>0</v>
      </c>
      <c r="I224" s="74"/>
      <c r="J224" s="74"/>
      <c r="K224" s="74"/>
      <c r="L224" s="158"/>
    </row>
    <row r="225" spans="1:12" ht="24" x14ac:dyDescent="0.25">
      <c r="A225" s="159">
        <v>5240</v>
      </c>
      <c r="B225" s="71" t="s">
        <v>233</v>
      </c>
      <c r="C225" s="201">
        <f t="shared" si="23"/>
        <v>0</v>
      </c>
      <c r="D225" s="74"/>
      <c r="E225" s="74"/>
      <c r="F225" s="74"/>
      <c r="G225" s="157"/>
      <c r="H225" s="72">
        <f t="shared" si="24"/>
        <v>0</v>
      </c>
      <c r="I225" s="74"/>
      <c r="J225" s="74"/>
      <c r="K225" s="74"/>
      <c r="L225" s="158"/>
    </row>
    <row r="226" spans="1:12" x14ac:dyDescent="0.25">
      <c r="A226" s="159">
        <v>5250</v>
      </c>
      <c r="B226" s="71" t="s">
        <v>234</v>
      </c>
      <c r="C226" s="201">
        <f t="shared" si="23"/>
        <v>0</v>
      </c>
      <c r="D226" s="74"/>
      <c r="E226" s="74"/>
      <c r="F226" s="74"/>
      <c r="G226" s="157"/>
      <c r="H226" s="72">
        <f t="shared" si="24"/>
        <v>0</v>
      </c>
      <c r="I226" s="74"/>
      <c r="J226" s="74"/>
      <c r="K226" s="74"/>
      <c r="L226" s="158"/>
    </row>
    <row r="227" spans="1:12" x14ac:dyDescent="0.25">
      <c r="A227" s="159">
        <v>5260</v>
      </c>
      <c r="B227" s="71" t="s">
        <v>235</v>
      </c>
      <c r="C227" s="201">
        <f t="shared" si="23"/>
        <v>0</v>
      </c>
      <c r="D227" s="160">
        <f>SUM(D228)</f>
        <v>0</v>
      </c>
      <c r="E227" s="160">
        <f>SUM(E228)</f>
        <v>0</v>
      </c>
      <c r="F227" s="160">
        <f>SUM(F228)</f>
        <v>0</v>
      </c>
      <c r="G227" s="161">
        <f>SUM(G228)</f>
        <v>0</v>
      </c>
      <c r="H227" s="72">
        <f t="shared" si="24"/>
        <v>0</v>
      </c>
      <c r="I227" s="160">
        <f>SUM(I228)</f>
        <v>0</v>
      </c>
      <c r="J227" s="160">
        <f>SUM(J228)</f>
        <v>0</v>
      </c>
      <c r="K227" s="160">
        <f>SUM(K228)</f>
        <v>0</v>
      </c>
      <c r="L227" s="162">
        <f>SUM(L228)</f>
        <v>0</v>
      </c>
    </row>
    <row r="228" spans="1:12" ht="24" x14ac:dyDescent="0.25">
      <c r="A228" s="44">
        <v>5269</v>
      </c>
      <c r="B228" s="71" t="s">
        <v>236</v>
      </c>
      <c r="C228" s="201">
        <f t="shared" si="23"/>
        <v>0</v>
      </c>
      <c r="D228" s="74"/>
      <c r="E228" s="74"/>
      <c r="F228" s="74"/>
      <c r="G228" s="157"/>
      <c r="H228" s="72">
        <f t="shared" si="24"/>
        <v>0</v>
      </c>
      <c r="I228" s="74"/>
      <c r="J228" s="74"/>
      <c r="K228" s="74"/>
      <c r="L228" s="158"/>
    </row>
    <row r="229" spans="1:12" ht="24" x14ac:dyDescent="0.25">
      <c r="A229" s="150">
        <v>5270</v>
      </c>
      <c r="B229" s="112" t="s">
        <v>237</v>
      </c>
      <c r="C229" s="202">
        <f t="shared" si="23"/>
        <v>0</v>
      </c>
      <c r="D229" s="163"/>
      <c r="E229" s="163"/>
      <c r="F229" s="163"/>
      <c r="G229" s="164"/>
      <c r="H229" s="117">
        <f t="shared" si="24"/>
        <v>0</v>
      </c>
      <c r="I229" s="163"/>
      <c r="J229" s="163"/>
      <c r="K229" s="163"/>
      <c r="L229" s="165"/>
    </row>
    <row r="230" spans="1:12" x14ac:dyDescent="0.25">
      <c r="A230" s="142">
        <v>6000</v>
      </c>
      <c r="B230" s="142" t="s">
        <v>238</v>
      </c>
      <c r="C230" s="203">
        <f t="shared" si="23"/>
        <v>0</v>
      </c>
      <c r="D230" s="144">
        <f>D231+D251+D259</f>
        <v>0</v>
      </c>
      <c r="E230" s="144">
        <f>E231+E251+E259</f>
        <v>0</v>
      </c>
      <c r="F230" s="144">
        <f>F231+F251+F259</f>
        <v>0</v>
      </c>
      <c r="G230" s="145">
        <f>G231+G251+G259</f>
        <v>0</v>
      </c>
      <c r="H230" s="143">
        <f t="shared" si="24"/>
        <v>0</v>
      </c>
      <c r="I230" s="144">
        <f>I231+I251+I259</f>
        <v>0</v>
      </c>
      <c r="J230" s="144">
        <f>J231+J251+J259</f>
        <v>0</v>
      </c>
      <c r="K230" s="144">
        <f>K231+K251+K259</f>
        <v>0</v>
      </c>
      <c r="L230" s="146">
        <f>L231+L251+L259</f>
        <v>0</v>
      </c>
    </row>
    <row r="231" spans="1:12" ht="14.25" customHeight="1" x14ac:dyDescent="0.25">
      <c r="A231" s="192">
        <v>6200</v>
      </c>
      <c r="B231" s="183" t="s">
        <v>239</v>
      </c>
      <c r="C231" s="204">
        <f>SUM(D231:G231)</f>
        <v>0</v>
      </c>
      <c r="D231" s="194">
        <f>SUM(D232,D233,D235,D238,D244,D245,D246)</f>
        <v>0</v>
      </c>
      <c r="E231" s="194">
        <f>SUM(E232,E233,E235,E238,E244,E245,E246)</f>
        <v>0</v>
      </c>
      <c r="F231" s="194">
        <f>SUM(F232,F233,F235,F238,F244,F245,F246)</f>
        <v>0</v>
      </c>
      <c r="G231" s="194">
        <f>SUM(G232,G233,G235,G238,G244,G245,G246)</f>
        <v>0</v>
      </c>
      <c r="H231" s="193">
        <f t="shared" si="24"/>
        <v>0</v>
      </c>
      <c r="I231" s="194">
        <f>SUM(I232,I233,I235,I238,I244,I245,I246)</f>
        <v>0</v>
      </c>
      <c r="J231" s="194">
        <f>SUM(J232,J233,J235,J238,J244,J245,J246)</f>
        <v>0</v>
      </c>
      <c r="K231" s="194">
        <f>SUM(K232,K233,K235,K238,K244,K245,K246)</f>
        <v>0</v>
      </c>
      <c r="L231" s="149">
        <f>SUM(L232,L233,L235,L238,L244,L245,L246)</f>
        <v>0</v>
      </c>
    </row>
    <row r="232" spans="1:12" ht="24" x14ac:dyDescent="0.25">
      <c r="A232" s="168">
        <v>6220</v>
      </c>
      <c r="B232" s="65" t="s">
        <v>240</v>
      </c>
      <c r="C232" s="205">
        <f t="shared" si="23"/>
        <v>0</v>
      </c>
      <c r="D232" s="68"/>
      <c r="E232" s="68"/>
      <c r="F232" s="68"/>
      <c r="G232" s="206"/>
      <c r="H232" s="207">
        <f t="shared" si="24"/>
        <v>0</v>
      </c>
      <c r="I232" s="68"/>
      <c r="J232" s="68"/>
      <c r="K232" s="68"/>
      <c r="L232" s="155"/>
    </row>
    <row r="233" spans="1:12" x14ac:dyDescent="0.25">
      <c r="A233" s="159">
        <v>6230</v>
      </c>
      <c r="B233" s="71" t="s">
        <v>241</v>
      </c>
      <c r="C233" s="201">
        <f t="shared" si="23"/>
        <v>0</v>
      </c>
      <c r="D233" s="160">
        <f>SUM(D234)</f>
        <v>0</v>
      </c>
      <c r="E233" s="160">
        <f t="shared" ref="E233:L233" si="25">SUM(E234)</f>
        <v>0</v>
      </c>
      <c r="F233" s="160">
        <f t="shared" si="25"/>
        <v>0</v>
      </c>
      <c r="G233" s="161">
        <f t="shared" si="25"/>
        <v>0</v>
      </c>
      <c r="H233" s="208">
        <f t="shared" si="24"/>
        <v>0</v>
      </c>
      <c r="I233" s="160">
        <f t="shared" si="25"/>
        <v>0</v>
      </c>
      <c r="J233" s="160">
        <f t="shared" si="25"/>
        <v>0</v>
      </c>
      <c r="K233" s="160">
        <f t="shared" si="25"/>
        <v>0</v>
      </c>
      <c r="L233" s="162">
        <f t="shared" si="25"/>
        <v>0</v>
      </c>
    </row>
    <row r="234" spans="1:12" ht="24" x14ac:dyDescent="0.25">
      <c r="A234" s="44">
        <v>6239</v>
      </c>
      <c r="B234" s="65" t="s">
        <v>242</v>
      </c>
      <c r="C234" s="201">
        <f t="shared" si="23"/>
        <v>0</v>
      </c>
      <c r="D234" s="68"/>
      <c r="E234" s="68"/>
      <c r="F234" s="68"/>
      <c r="G234" s="154"/>
      <c r="H234" s="208">
        <f t="shared" si="24"/>
        <v>0</v>
      </c>
      <c r="I234" s="68"/>
      <c r="J234" s="68"/>
      <c r="K234" s="68"/>
      <c r="L234" s="155"/>
    </row>
    <row r="235" spans="1:12" ht="24" x14ac:dyDescent="0.25">
      <c r="A235" s="159">
        <v>6240</v>
      </c>
      <c r="B235" s="71" t="s">
        <v>243</v>
      </c>
      <c r="C235" s="201">
        <f>SUM(D235:G235)</f>
        <v>0</v>
      </c>
      <c r="D235" s="160">
        <f>SUM(D236:D237)</f>
        <v>0</v>
      </c>
      <c r="E235" s="160">
        <f>SUM(E236:E237)</f>
        <v>0</v>
      </c>
      <c r="F235" s="160">
        <f>SUM(F236:F237)</f>
        <v>0</v>
      </c>
      <c r="G235" s="161">
        <f>SUM(G236:G237)</f>
        <v>0</v>
      </c>
      <c r="H235" s="208">
        <f t="shared" si="24"/>
        <v>0</v>
      </c>
      <c r="I235" s="160">
        <f>SUM(I236:I237)</f>
        <v>0</v>
      </c>
      <c r="J235" s="160">
        <f>SUM(J236:J237)</f>
        <v>0</v>
      </c>
      <c r="K235" s="160">
        <f>SUM(K236:K237)</f>
        <v>0</v>
      </c>
      <c r="L235" s="162">
        <f>SUM(L236:L237)</f>
        <v>0</v>
      </c>
    </row>
    <row r="236" spans="1:12" x14ac:dyDescent="0.25">
      <c r="A236" s="44">
        <v>6241</v>
      </c>
      <c r="B236" s="71" t="s">
        <v>244</v>
      </c>
      <c r="C236" s="201">
        <f>SUM(D236:G236)</f>
        <v>0</v>
      </c>
      <c r="D236" s="74"/>
      <c r="E236" s="74"/>
      <c r="F236" s="74"/>
      <c r="G236" s="157"/>
      <c r="H236" s="208">
        <f>SUM(I236:L236)</f>
        <v>0</v>
      </c>
      <c r="I236" s="74"/>
      <c r="J236" s="74"/>
      <c r="K236" s="74"/>
      <c r="L236" s="158"/>
    </row>
    <row r="237" spans="1:12" x14ac:dyDescent="0.25">
      <c r="A237" s="44">
        <v>6242</v>
      </c>
      <c r="B237" s="71" t="s">
        <v>245</v>
      </c>
      <c r="C237" s="201">
        <f>SUM(D237:G237)</f>
        <v>0</v>
      </c>
      <c r="D237" s="74"/>
      <c r="E237" s="74"/>
      <c r="F237" s="74"/>
      <c r="G237" s="157"/>
      <c r="H237" s="208">
        <f t="shared" si="24"/>
        <v>0</v>
      </c>
      <c r="I237" s="74"/>
      <c r="J237" s="74"/>
      <c r="K237" s="74"/>
      <c r="L237" s="158"/>
    </row>
    <row r="238" spans="1:12" ht="25.5" customHeight="1" x14ac:dyDescent="0.25">
      <c r="A238" s="159">
        <v>6250</v>
      </c>
      <c r="B238" s="71" t="s">
        <v>246</v>
      </c>
      <c r="C238" s="201">
        <f>SUM(D238:G238)</f>
        <v>0</v>
      </c>
      <c r="D238" s="160">
        <f>SUM(D239:D243)</f>
        <v>0</v>
      </c>
      <c r="E238" s="160">
        <f>SUM(E239:E243)</f>
        <v>0</v>
      </c>
      <c r="F238" s="160">
        <f>SUM(F239:F243)</f>
        <v>0</v>
      </c>
      <c r="G238" s="161">
        <f>SUM(G239:G243)</f>
        <v>0</v>
      </c>
      <c r="H238" s="208">
        <f t="shared" si="24"/>
        <v>0</v>
      </c>
      <c r="I238" s="160">
        <f>SUM(I239:I243)</f>
        <v>0</v>
      </c>
      <c r="J238" s="160">
        <f>SUM(J239:J243)</f>
        <v>0</v>
      </c>
      <c r="K238" s="160">
        <f>SUM(K239:K243)</f>
        <v>0</v>
      </c>
      <c r="L238" s="162">
        <f>SUM(L239:L243)</f>
        <v>0</v>
      </c>
    </row>
    <row r="239" spans="1:12" ht="14.25" customHeight="1" x14ac:dyDescent="0.25">
      <c r="A239" s="44">
        <v>6252</v>
      </c>
      <c r="B239" s="71" t="s">
        <v>247</v>
      </c>
      <c r="C239" s="201">
        <f>SUM(D239:G239)</f>
        <v>0</v>
      </c>
      <c r="D239" s="74"/>
      <c r="E239" s="74"/>
      <c r="F239" s="74"/>
      <c r="G239" s="157"/>
      <c r="H239" s="208">
        <f t="shared" si="24"/>
        <v>0</v>
      </c>
      <c r="I239" s="74"/>
      <c r="J239" s="74"/>
      <c r="K239" s="74"/>
      <c r="L239" s="158"/>
    </row>
    <row r="240" spans="1:12" ht="14.25" customHeight="1" x14ac:dyDescent="0.25">
      <c r="A240" s="44">
        <v>6253</v>
      </c>
      <c r="B240" s="71" t="s">
        <v>248</v>
      </c>
      <c r="C240" s="201">
        <f t="shared" si="23"/>
        <v>0</v>
      </c>
      <c r="D240" s="74"/>
      <c r="E240" s="74"/>
      <c r="F240" s="74"/>
      <c r="G240" s="157"/>
      <c r="H240" s="208">
        <f t="shared" si="24"/>
        <v>0</v>
      </c>
      <c r="I240" s="74"/>
      <c r="J240" s="74"/>
      <c r="K240" s="74"/>
      <c r="L240" s="158"/>
    </row>
    <row r="241" spans="1:12" ht="24" x14ac:dyDescent="0.25">
      <c r="A241" s="44">
        <v>6254</v>
      </c>
      <c r="B241" s="71" t="s">
        <v>249</v>
      </c>
      <c r="C241" s="201">
        <f t="shared" si="23"/>
        <v>0</v>
      </c>
      <c r="D241" s="74"/>
      <c r="E241" s="74"/>
      <c r="F241" s="74"/>
      <c r="G241" s="157"/>
      <c r="H241" s="208">
        <f t="shared" si="24"/>
        <v>0</v>
      </c>
      <c r="I241" s="74"/>
      <c r="J241" s="74"/>
      <c r="K241" s="74"/>
      <c r="L241" s="158"/>
    </row>
    <row r="242" spans="1:12" ht="24" x14ac:dyDescent="0.25">
      <c r="A242" s="44">
        <v>6255</v>
      </c>
      <c r="B242" s="71" t="s">
        <v>250</v>
      </c>
      <c r="C242" s="201">
        <f t="shared" si="23"/>
        <v>0</v>
      </c>
      <c r="D242" s="74"/>
      <c r="E242" s="74"/>
      <c r="F242" s="74"/>
      <c r="G242" s="157"/>
      <c r="H242" s="208">
        <f t="shared" si="24"/>
        <v>0</v>
      </c>
      <c r="I242" s="74"/>
      <c r="J242" s="74"/>
      <c r="K242" s="74"/>
      <c r="L242" s="158"/>
    </row>
    <row r="243" spans="1:12" x14ac:dyDescent="0.25">
      <c r="A243" s="44">
        <v>6259</v>
      </c>
      <c r="B243" s="71" t="s">
        <v>251</v>
      </c>
      <c r="C243" s="201">
        <f t="shared" si="23"/>
        <v>0</v>
      </c>
      <c r="D243" s="74"/>
      <c r="E243" s="74"/>
      <c r="F243" s="74"/>
      <c r="G243" s="157"/>
      <c r="H243" s="208">
        <f t="shared" si="24"/>
        <v>0</v>
      </c>
      <c r="I243" s="74"/>
      <c r="J243" s="74"/>
      <c r="K243" s="74"/>
      <c r="L243" s="158"/>
    </row>
    <row r="244" spans="1:12" ht="24" x14ac:dyDescent="0.25">
      <c r="A244" s="159">
        <v>6260</v>
      </c>
      <c r="B244" s="71" t="s">
        <v>252</v>
      </c>
      <c r="C244" s="201">
        <f t="shared" si="23"/>
        <v>0</v>
      </c>
      <c r="D244" s="74"/>
      <c r="E244" s="74"/>
      <c r="F244" s="74"/>
      <c r="G244" s="157"/>
      <c r="H244" s="208">
        <f t="shared" si="24"/>
        <v>0</v>
      </c>
      <c r="I244" s="74"/>
      <c r="J244" s="74"/>
      <c r="K244" s="74"/>
      <c r="L244" s="158"/>
    </row>
    <row r="245" spans="1:12" x14ac:dyDescent="0.25">
      <c r="A245" s="159">
        <v>6270</v>
      </c>
      <c r="B245" s="71" t="s">
        <v>253</v>
      </c>
      <c r="C245" s="201">
        <f t="shared" si="23"/>
        <v>0</v>
      </c>
      <c r="D245" s="74"/>
      <c r="E245" s="74"/>
      <c r="F245" s="74"/>
      <c r="G245" s="157"/>
      <c r="H245" s="208">
        <f t="shared" si="24"/>
        <v>0</v>
      </c>
      <c r="I245" s="74"/>
      <c r="J245" s="74"/>
      <c r="K245" s="74"/>
      <c r="L245" s="158"/>
    </row>
    <row r="246" spans="1:12" ht="24" x14ac:dyDescent="0.25">
      <c r="A246" s="168">
        <v>6290</v>
      </c>
      <c r="B246" s="65" t="s">
        <v>254</v>
      </c>
      <c r="C246" s="209">
        <f t="shared" si="23"/>
        <v>0</v>
      </c>
      <c r="D246" s="169">
        <f>SUM(D247:D250)</f>
        <v>0</v>
      </c>
      <c r="E246" s="169">
        <f t="shared" ref="E246:G246" si="26">SUM(E247:E250)</f>
        <v>0</v>
      </c>
      <c r="F246" s="169">
        <f t="shared" si="26"/>
        <v>0</v>
      </c>
      <c r="G246" s="210">
        <f t="shared" si="26"/>
        <v>0</v>
      </c>
      <c r="H246" s="209">
        <f t="shared" si="24"/>
        <v>0</v>
      </c>
      <c r="I246" s="169">
        <f>SUM(I247:I250)</f>
        <v>0</v>
      </c>
      <c r="J246" s="169">
        <f t="shared" ref="J246:L246" si="27">SUM(J247:J250)</f>
        <v>0</v>
      </c>
      <c r="K246" s="169">
        <f t="shared" si="27"/>
        <v>0</v>
      </c>
      <c r="L246" s="186">
        <f t="shared" si="27"/>
        <v>0</v>
      </c>
    </row>
    <row r="247" spans="1:12" x14ac:dyDescent="0.25">
      <c r="A247" s="44">
        <v>6291</v>
      </c>
      <c r="B247" s="71" t="s">
        <v>255</v>
      </c>
      <c r="C247" s="201">
        <f t="shared" si="23"/>
        <v>0</v>
      </c>
      <c r="D247" s="74"/>
      <c r="E247" s="74"/>
      <c r="F247" s="74"/>
      <c r="G247" s="211"/>
      <c r="H247" s="201">
        <f t="shared" si="24"/>
        <v>0</v>
      </c>
      <c r="I247" s="74"/>
      <c r="J247" s="74"/>
      <c r="K247" s="74"/>
      <c r="L247" s="158"/>
    </row>
    <row r="248" spans="1:12" x14ac:dyDescent="0.25">
      <c r="A248" s="44">
        <v>6292</v>
      </c>
      <c r="B248" s="71" t="s">
        <v>256</v>
      </c>
      <c r="C248" s="201">
        <f t="shared" si="23"/>
        <v>0</v>
      </c>
      <c r="D248" s="74"/>
      <c r="E248" s="74"/>
      <c r="F248" s="74"/>
      <c r="G248" s="211"/>
      <c r="H248" s="201">
        <f t="shared" si="24"/>
        <v>0</v>
      </c>
      <c r="I248" s="74"/>
      <c r="J248" s="74"/>
      <c r="K248" s="74"/>
      <c r="L248" s="158"/>
    </row>
    <row r="249" spans="1:12" ht="72" x14ac:dyDescent="0.25">
      <c r="A249" s="44">
        <v>6296</v>
      </c>
      <c r="B249" s="71" t="s">
        <v>257</v>
      </c>
      <c r="C249" s="201">
        <f t="shared" si="23"/>
        <v>0</v>
      </c>
      <c r="D249" s="74"/>
      <c r="E249" s="74"/>
      <c r="F249" s="74"/>
      <c r="G249" s="211"/>
      <c r="H249" s="201">
        <f t="shared" si="24"/>
        <v>0</v>
      </c>
      <c r="I249" s="74"/>
      <c r="J249" s="74"/>
      <c r="K249" s="74"/>
      <c r="L249" s="158"/>
    </row>
    <row r="250" spans="1:12" ht="39.75" customHeight="1" x14ac:dyDescent="0.25">
      <c r="A250" s="44">
        <v>6299</v>
      </c>
      <c r="B250" s="71" t="s">
        <v>258</v>
      </c>
      <c r="C250" s="201">
        <f t="shared" si="23"/>
        <v>0</v>
      </c>
      <c r="D250" s="74"/>
      <c r="E250" s="74"/>
      <c r="F250" s="74"/>
      <c r="G250" s="211"/>
      <c r="H250" s="201">
        <f t="shared" si="24"/>
        <v>0</v>
      </c>
      <c r="I250" s="74"/>
      <c r="J250" s="74"/>
      <c r="K250" s="74"/>
      <c r="L250" s="158"/>
    </row>
    <row r="251" spans="1:12" x14ac:dyDescent="0.25">
      <c r="A251" s="56">
        <v>6300</v>
      </c>
      <c r="B251" s="147" t="s">
        <v>259</v>
      </c>
      <c r="C251" s="184">
        <f t="shared" si="23"/>
        <v>0</v>
      </c>
      <c r="D251" s="63">
        <f>SUM(D252,D257,D258)</f>
        <v>0</v>
      </c>
      <c r="E251" s="63">
        <f t="shared" ref="E251:G251" si="28">SUM(E252,E257,E258)</f>
        <v>0</v>
      </c>
      <c r="F251" s="63">
        <f t="shared" si="28"/>
        <v>0</v>
      </c>
      <c r="G251" s="63">
        <f t="shared" si="28"/>
        <v>0</v>
      </c>
      <c r="H251" s="57">
        <f t="shared" si="24"/>
        <v>0</v>
      </c>
      <c r="I251" s="63">
        <f>SUM(I252,I257,I258)</f>
        <v>0</v>
      </c>
      <c r="J251" s="63">
        <f t="shared" ref="J251:L251" si="29">SUM(J252,J257,J258)</f>
        <v>0</v>
      </c>
      <c r="K251" s="63">
        <f t="shared" si="29"/>
        <v>0</v>
      </c>
      <c r="L251" s="172">
        <f t="shared" si="29"/>
        <v>0</v>
      </c>
    </row>
    <row r="252" spans="1:12" ht="24" x14ac:dyDescent="0.25">
      <c r="A252" s="168">
        <v>6320</v>
      </c>
      <c r="B252" s="65" t="s">
        <v>260</v>
      </c>
      <c r="C252" s="209">
        <f t="shared" si="23"/>
        <v>0</v>
      </c>
      <c r="D252" s="169">
        <f>SUM(D253:D256)</f>
        <v>0</v>
      </c>
      <c r="E252" s="169">
        <f>SUM(E253:E256)</f>
        <v>0</v>
      </c>
      <c r="F252" s="169">
        <f t="shared" ref="F252:G252" si="30">SUM(F253:F256)</f>
        <v>0</v>
      </c>
      <c r="G252" s="212">
        <f t="shared" si="30"/>
        <v>0</v>
      </c>
      <c r="H252" s="209">
        <f t="shared" si="24"/>
        <v>0</v>
      </c>
      <c r="I252" s="169">
        <f>SUM(I253:I256)</f>
        <v>0</v>
      </c>
      <c r="J252" s="169">
        <f t="shared" ref="J252:L252" si="31">SUM(J253:J256)</f>
        <v>0</v>
      </c>
      <c r="K252" s="169">
        <f t="shared" si="31"/>
        <v>0</v>
      </c>
      <c r="L252" s="213">
        <f t="shared" si="31"/>
        <v>0</v>
      </c>
    </row>
    <row r="253" spans="1:12" x14ac:dyDescent="0.25">
      <c r="A253" s="44">
        <v>6322</v>
      </c>
      <c r="B253" s="71" t="s">
        <v>261</v>
      </c>
      <c r="C253" s="201">
        <f t="shared" si="23"/>
        <v>0</v>
      </c>
      <c r="D253" s="74"/>
      <c r="E253" s="74"/>
      <c r="F253" s="74"/>
      <c r="G253" s="211"/>
      <c r="H253" s="201">
        <f t="shared" si="24"/>
        <v>0</v>
      </c>
      <c r="I253" s="74"/>
      <c r="J253" s="74"/>
      <c r="K253" s="74"/>
      <c r="L253" s="158"/>
    </row>
    <row r="254" spans="1:12" ht="24" x14ac:dyDescent="0.25">
      <c r="A254" s="44">
        <v>6323</v>
      </c>
      <c r="B254" s="71" t="s">
        <v>262</v>
      </c>
      <c r="C254" s="201">
        <f t="shared" si="23"/>
        <v>0</v>
      </c>
      <c r="D254" s="74"/>
      <c r="E254" s="74"/>
      <c r="F254" s="74"/>
      <c r="G254" s="211"/>
      <c r="H254" s="201">
        <f t="shared" si="24"/>
        <v>0</v>
      </c>
      <c r="I254" s="74"/>
      <c r="J254" s="74"/>
      <c r="K254" s="74"/>
      <c r="L254" s="158"/>
    </row>
    <row r="255" spans="1:12" ht="24" x14ac:dyDescent="0.25">
      <c r="A255" s="44">
        <v>6324</v>
      </c>
      <c r="B255" s="71" t="s">
        <v>263</v>
      </c>
      <c r="C255" s="201">
        <f t="shared" si="23"/>
        <v>0</v>
      </c>
      <c r="D255" s="74"/>
      <c r="E255" s="74"/>
      <c r="F255" s="74"/>
      <c r="G255" s="211"/>
      <c r="H255" s="201">
        <f t="shared" si="24"/>
        <v>0</v>
      </c>
      <c r="I255" s="74"/>
      <c r="J255" s="74"/>
      <c r="K255" s="74"/>
      <c r="L255" s="158"/>
    </row>
    <row r="256" spans="1:12" x14ac:dyDescent="0.25">
      <c r="A256" s="38">
        <v>6329</v>
      </c>
      <c r="B256" s="65" t="s">
        <v>264</v>
      </c>
      <c r="C256" s="205">
        <f t="shared" si="23"/>
        <v>0</v>
      </c>
      <c r="D256" s="68"/>
      <c r="E256" s="68"/>
      <c r="F256" s="68"/>
      <c r="G256" s="214"/>
      <c r="H256" s="205">
        <f t="shared" si="24"/>
        <v>0</v>
      </c>
      <c r="I256" s="68"/>
      <c r="J256" s="68"/>
      <c r="K256" s="68"/>
      <c r="L256" s="155"/>
    </row>
    <row r="257" spans="1:13" ht="24" x14ac:dyDescent="0.25">
      <c r="A257" s="215">
        <v>6330</v>
      </c>
      <c r="B257" s="216" t="s">
        <v>265</v>
      </c>
      <c r="C257" s="209">
        <f>SUM(D257:G257)</f>
        <v>0</v>
      </c>
      <c r="D257" s="189"/>
      <c r="E257" s="189"/>
      <c r="F257" s="189"/>
      <c r="G257" s="211"/>
      <c r="H257" s="209">
        <f>SUM(I257:L257)</f>
        <v>0</v>
      </c>
      <c r="I257" s="189"/>
      <c r="J257" s="189"/>
      <c r="K257" s="189"/>
      <c r="L257" s="191"/>
    </row>
    <row r="258" spans="1:13" x14ac:dyDescent="0.25">
      <c r="A258" s="159">
        <v>6360</v>
      </c>
      <c r="B258" s="71" t="s">
        <v>266</v>
      </c>
      <c r="C258" s="201">
        <f t="shared" si="23"/>
        <v>0</v>
      </c>
      <c r="D258" s="74"/>
      <c r="E258" s="74"/>
      <c r="F258" s="74"/>
      <c r="G258" s="157"/>
      <c r="H258" s="208">
        <f t="shared" si="24"/>
        <v>0</v>
      </c>
      <c r="I258" s="74"/>
      <c r="J258" s="74"/>
      <c r="K258" s="74"/>
      <c r="L258" s="158"/>
    </row>
    <row r="259" spans="1:13" ht="36" x14ac:dyDescent="0.25">
      <c r="A259" s="56">
        <v>6400</v>
      </c>
      <c r="B259" s="147" t="s">
        <v>267</v>
      </c>
      <c r="C259" s="184">
        <f>SUM(D259:G259)</f>
        <v>0</v>
      </c>
      <c r="D259" s="63">
        <f>SUM(D260,D264)</f>
        <v>0</v>
      </c>
      <c r="E259" s="63">
        <f t="shared" ref="E259:G259" si="32">SUM(E260,E264)</f>
        <v>0</v>
      </c>
      <c r="F259" s="63">
        <f t="shared" si="32"/>
        <v>0</v>
      </c>
      <c r="G259" s="63">
        <f t="shared" si="32"/>
        <v>0</v>
      </c>
      <c r="H259" s="57">
        <f>SUM(I259:L259)</f>
        <v>0</v>
      </c>
      <c r="I259" s="63">
        <f>SUM(I260,I264)</f>
        <v>0</v>
      </c>
      <c r="J259" s="63">
        <f t="shared" ref="J259:L259" si="33">SUM(J260,J264)</f>
        <v>0</v>
      </c>
      <c r="K259" s="63">
        <f t="shared" si="33"/>
        <v>0</v>
      </c>
      <c r="L259" s="172">
        <f t="shared" si="33"/>
        <v>0</v>
      </c>
    </row>
    <row r="260" spans="1:13" ht="24" x14ac:dyDescent="0.25">
      <c r="A260" s="168">
        <v>6410</v>
      </c>
      <c r="B260" s="65" t="s">
        <v>268</v>
      </c>
      <c r="C260" s="205">
        <f t="shared" si="23"/>
        <v>0</v>
      </c>
      <c r="D260" s="169">
        <f>SUM(D261:D263)</f>
        <v>0</v>
      </c>
      <c r="E260" s="169">
        <f t="shared" ref="E260:G260" si="34">SUM(E261:E263)</f>
        <v>0</v>
      </c>
      <c r="F260" s="169">
        <f t="shared" si="34"/>
        <v>0</v>
      </c>
      <c r="G260" s="217">
        <f t="shared" si="34"/>
        <v>0</v>
      </c>
      <c r="H260" s="205">
        <f t="shared" si="24"/>
        <v>0</v>
      </c>
      <c r="I260" s="169">
        <f>SUM(I261:I263)</f>
        <v>0</v>
      </c>
      <c r="J260" s="169">
        <f t="shared" ref="J260:L260" si="35">SUM(J261:J263)</f>
        <v>0</v>
      </c>
      <c r="K260" s="169">
        <f t="shared" si="35"/>
        <v>0</v>
      </c>
      <c r="L260" s="180">
        <f t="shared" si="35"/>
        <v>0</v>
      </c>
    </row>
    <row r="261" spans="1:13" x14ac:dyDescent="0.25">
      <c r="A261" s="44">
        <v>6411</v>
      </c>
      <c r="B261" s="174" t="s">
        <v>269</v>
      </c>
      <c r="C261" s="201">
        <f t="shared" si="23"/>
        <v>0</v>
      </c>
      <c r="D261" s="74"/>
      <c r="E261" s="74"/>
      <c r="F261" s="74"/>
      <c r="G261" s="157"/>
      <c r="H261" s="208">
        <f t="shared" si="24"/>
        <v>0</v>
      </c>
      <c r="I261" s="74"/>
      <c r="J261" s="74"/>
      <c r="K261" s="74"/>
      <c r="L261" s="158"/>
    </row>
    <row r="262" spans="1:13" ht="36" x14ac:dyDescent="0.25">
      <c r="A262" s="44">
        <v>6412</v>
      </c>
      <c r="B262" s="71" t="s">
        <v>270</v>
      </c>
      <c r="C262" s="201">
        <f t="shared" si="23"/>
        <v>0</v>
      </c>
      <c r="D262" s="74"/>
      <c r="E262" s="74"/>
      <c r="F262" s="74"/>
      <c r="G262" s="157"/>
      <c r="H262" s="208">
        <f t="shared" si="24"/>
        <v>0</v>
      </c>
      <c r="I262" s="74"/>
      <c r="J262" s="74"/>
      <c r="K262" s="74"/>
      <c r="L262" s="158"/>
    </row>
    <row r="263" spans="1:13" ht="36" x14ac:dyDescent="0.25">
      <c r="A263" s="44">
        <v>6419</v>
      </c>
      <c r="B263" s="71" t="s">
        <v>271</v>
      </c>
      <c r="C263" s="201">
        <f t="shared" si="23"/>
        <v>0</v>
      </c>
      <c r="D263" s="74"/>
      <c r="E263" s="74"/>
      <c r="F263" s="74"/>
      <c r="G263" s="157"/>
      <c r="H263" s="208">
        <f t="shared" si="24"/>
        <v>0</v>
      </c>
      <c r="I263" s="74"/>
      <c r="J263" s="74"/>
      <c r="K263" s="74"/>
      <c r="L263" s="158"/>
    </row>
    <row r="264" spans="1:13" ht="36" x14ac:dyDescent="0.25">
      <c r="A264" s="159">
        <v>6420</v>
      </c>
      <c r="B264" s="71" t="s">
        <v>272</v>
      </c>
      <c r="C264" s="201">
        <f t="shared" si="23"/>
        <v>0</v>
      </c>
      <c r="D264" s="160">
        <f>SUM(D265:D268)</f>
        <v>0</v>
      </c>
      <c r="E264" s="160">
        <f>SUM(E265:E268)</f>
        <v>0</v>
      </c>
      <c r="F264" s="160">
        <f>SUM(F265:F268)</f>
        <v>0</v>
      </c>
      <c r="G264" s="218">
        <f>SUM(G265:G268)</f>
        <v>0</v>
      </c>
      <c r="H264" s="201">
        <f>SUM(I264:L264)</f>
        <v>0</v>
      </c>
      <c r="I264" s="160">
        <f>SUM(I265:I268)</f>
        <v>0</v>
      </c>
      <c r="J264" s="160">
        <f>SUM(J265:J268)</f>
        <v>0</v>
      </c>
      <c r="K264" s="160">
        <f>SUM(K265:K268)</f>
        <v>0</v>
      </c>
      <c r="L264" s="176">
        <f>SUM(L265:L268)</f>
        <v>0</v>
      </c>
    </row>
    <row r="265" spans="1:13" x14ac:dyDescent="0.25">
      <c r="A265" s="44">
        <v>6421</v>
      </c>
      <c r="B265" s="71" t="s">
        <v>273</v>
      </c>
      <c r="C265" s="201">
        <f t="shared" ref="C265:C285" si="36">SUM(D265:G265)</f>
        <v>0</v>
      </c>
      <c r="D265" s="74"/>
      <c r="E265" s="74"/>
      <c r="F265" s="74"/>
      <c r="G265" s="157"/>
      <c r="H265" s="208">
        <f t="shared" ref="H265:H285" si="37">SUM(I265:L265)</f>
        <v>0</v>
      </c>
      <c r="I265" s="74"/>
      <c r="J265" s="74"/>
      <c r="K265" s="74"/>
      <c r="L265" s="158"/>
    </row>
    <row r="266" spans="1:13" x14ac:dyDescent="0.25">
      <c r="A266" s="44">
        <v>6422</v>
      </c>
      <c r="B266" s="71" t="s">
        <v>274</v>
      </c>
      <c r="C266" s="201">
        <f t="shared" si="36"/>
        <v>0</v>
      </c>
      <c r="D266" s="74"/>
      <c r="E266" s="74"/>
      <c r="F266" s="74"/>
      <c r="G266" s="157"/>
      <c r="H266" s="208">
        <f t="shared" si="37"/>
        <v>0</v>
      </c>
      <c r="I266" s="74"/>
      <c r="J266" s="74"/>
      <c r="K266" s="74"/>
      <c r="L266" s="158"/>
    </row>
    <row r="267" spans="1:13" ht="13.5" customHeight="1" x14ac:dyDescent="0.25">
      <c r="A267" s="44">
        <v>6423</v>
      </c>
      <c r="B267" s="71" t="s">
        <v>275</v>
      </c>
      <c r="C267" s="201">
        <f>SUM(D267:G267)</f>
        <v>0</v>
      </c>
      <c r="D267" s="74"/>
      <c r="E267" s="74"/>
      <c r="F267" s="74"/>
      <c r="G267" s="157"/>
      <c r="H267" s="208">
        <f>SUM(I267:L267)</f>
        <v>0</v>
      </c>
      <c r="I267" s="74"/>
      <c r="J267" s="74"/>
      <c r="K267" s="74"/>
      <c r="L267" s="158"/>
    </row>
    <row r="268" spans="1:13" ht="36" x14ac:dyDescent="0.25">
      <c r="A268" s="44">
        <v>6424</v>
      </c>
      <c r="B268" s="71" t="s">
        <v>276</v>
      </c>
      <c r="C268" s="201">
        <f>SUM(D268:G268)</f>
        <v>0</v>
      </c>
      <c r="D268" s="74"/>
      <c r="E268" s="74"/>
      <c r="F268" s="74"/>
      <c r="G268" s="157"/>
      <c r="H268" s="208">
        <f>SUM(I268:L268)</f>
        <v>0</v>
      </c>
      <c r="I268" s="74"/>
      <c r="J268" s="74"/>
      <c r="K268" s="74"/>
      <c r="L268" s="158"/>
      <c r="M268" s="225"/>
    </row>
    <row r="269" spans="1:13" ht="36" x14ac:dyDescent="0.25">
      <c r="A269" s="220">
        <v>7000</v>
      </c>
      <c r="B269" s="220" t="s">
        <v>277</v>
      </c>
      <c r="C269" s="221">
        <f t="shared" si="36"/>
        <v>0</v>
      </c>
      <c r="D269" s="222">
        <f>SUM(D270,D281)</f>
        <v>0</v>
      </c>
      <c r="E269" s="222">
        <f>SUM(E270,E281)</f>
        <v>0</v>
      </c>
      <c r="F269" s="222">
        <f>SUM(F270,F281)</f>
        <v>0</v>
      </c>
      <c r="G269" s="222">
        <f>SUM(G270,G281)</f>
        <v>0</v>
      </c>
      <c r="H269" s="223">
        <f t="shared" si="37"/>
        <v>0</v>
      </c>
      <c r="I269" s="222">
        <f>SUM(I270,I281)</f>
        <v>0</v>
      </c>
      <c r="J269" s="222">
        <f>SUM(J270,J281)</f>
        <v>0</v>
      </c>
      <c r="K269" s="222">
        <f>SUM(K270,K281)</f>
        <v>0</v>
      </c>
      <c r="L269" s="224">
        <f>SUM(L270,L281)</f>
        <v>0</v>
      </c>
    </row>
    <row r="270" spans="1:13" ht="24" x14ac:dyDescent="0.25">
      <c r="A270" s="56">
        <v>7200</v>
      </c>
      <c r="B270" s="147" t="s">
        <v>278</v>
      </c>
      <c r="C270" s="184">
        <f t="shared" si="36"/>
        <v>0</v>
      </c>
      <c r="D270" s="63">
        <f>SUM(D271,D272,D275,D276,D280)</f>
        <v>0</v>
      </c>
      <c r="E270" s="63">
        <f>SUM(E271,E272,E275,E276,E280)</f>
        <v>0</v>
      </c>
      <c r="F270" s="63">
        <f>SUM(F271,F272,F275,F276,F280)</f>
        <v>0</v>
      </c>
      <c r="G270" s="63">
        <f>SUM(G271,G272,G275,G276,G280)</f>
        <v>0</v>
      </c>
      <c r="H270" s="57">
        <f t="shared" si="37"/>
        <v>0</v>
      </c>
      <c r="I270" s="63">
        <f>SUM(I271,I272,I275,I276,I280)</f>
        <v>0</v>
      </c>
      <c r="J270" s="63">
        <f>SUM(J271,J272,J275,J276,J280)</f>
        <v>0</v>
      </c>
      <c r="K270" s="63">
        <f>SUM(K271,K272,K275,K276,K280)</f>
        <v>0</v>
      </c>
      <c r="L270" s="149">
        <f>SUM(L271,L272,L275,L276,L280)</f>
        <v>0</v>
      </c>
    </row>
    <row r="271" spans="1:13" ht="24" x14ac:dyDescent="0.25">
      <c r="A271" s="168">
        <v>7210</v>
      </c>
      <c r="B271" s="65" t="s">
        <v>279</v>
      </c>
      <c r="C271" s="205">
        <f t="shared" si="36"/>
        <v>0</v>
      </c>
      <c r="D271" s="68"/>
      <c r="E271" s="68"/>
      <c r="F271" s="68"/>
      <c r="G271" s="154"/>
      <c r="H271" s="66">
        <f t="shared" si="37"/>
        <v>0</v>
      </c>
      <c r="I271" s="68"/>
      <c r="J271" s="68"/>
      <c r="K271" s="68"/>
      <c r="L271" s="155"/>
    </row>
    <row r="272" spans="1:13" s="225" customFormat="1" ht="36" x14ac:dyDescent="0.25">
      <c r="A272" s="159">
        <v>7220</v>
      </c>
      <c r="B272" s="71" t="s">
        <v>280</v>
      </c>
      <c r="C272" s="201">
        <f>SUM(D272:G272)</f>
        <v>0</v>
      </c>
      <c r="D272" s="160">
        <f>SUM(D273:D274)</f>
        <v>0</v>
      </c>
      <c r="E272" s="160">
        <f>SUM(E273:E274)</f>
        <v>0</v>
      </c>
      <c r="F272" s="160">
        <f>SUM(F273:F274)</f>
        <v>0</v>
      </c>
      <c r="G272" s="160">
        <f>SUM(G273:G274)</f>
        <v>0</v>
      </c>
      <c r="H272" s="72">
        <f>SUM(I272:L272)</f>
        <v>0</v>
      </c>
      <c r="I272" s="160">
        <f>SUM(I273:I274)</f>
        <v>0</v>
      </c>
      <c r="J272" s="160">
        <f>SUM(J273:J274)</f>
        <v>0</v>
      </c>
      <c r="K272" s="160">
        <f>SUM(K273:K274)</f>
        <v>0</v>
      </c>
      <c r="L272" s="162">
        <f>SUM(L273:L274)</f>
        <v>0</v>
      </c>
    </row>
    <row r="273" spans="1:12" s="225" customFormat="1" ht="36" x14ac:dyDescent="0.25">
      <c r="A273" s="44">
        <v>7221</v>
      </c>
      <c r="B273" s="71" t="s">
        <v>281</v>
      </c>
      <c r="C273" s="201">
        <f t="shared" si="36"/>
        <v>0</v>
      </c>
      <c r="D273" s="74"/>
      <c r="E273" s="74"/>
      <c r="F273" s="74"/>
      <c r="G273" s="157"/>
      <c r="H273" s="72">
        <f t="shared" si="37"/>
        <v>0</v>
      </c>
      <c r="I273" s="74"/>
      <c r="J273" s="74"/>
      <c r="K273" s="74"/>
      <c r="L273" s="158"/>
    </row>
    <row r="274" spans="1:12" s="225" customFormat="1" ht="36" x14ac:dyDescent="0.25">
      <c r="A274" s="44">
        <v>7222</v>
      </c>
      <c r="B274" s="71" t="s">
        <v>282</v>
      </c>
      <c r="C274" s="201">
        <f t="shared" si="36"/>
        <v>0</v>
      </c>
      <c r="D274" s="74"/>
      <c r="E274" s="74"/>
      <c r="F274" s="74"/>
      <c r="G274" s="157"/>
      <c r="H274" s="72">
        <f t="shared" si="37"/>
        <v>0</v>
      </c>
      <c r="I274" s="74"/>
      <c r="J274" s="74"/>
      <c r="K274" s="74"/>
      <c r="L274" s="158"/>
    </row>
    <row r="275" spans="1:12" ht="24" x14ac:dyDescent="0.25">
      <c r="A275" s="159">
        <v>7230</v>
      </c>
      <c r="B275" s="71" t="s">
        <v>283</v>
      </c>
      <c r="C275" s="201">
        <f t="shared" si="36"/>
        <v>0</v>
      </c>
      <c r="D275" s="74"/>
      <c r="E275" s="74"/>
      <c r="F275" s="74"/>
      <c r="G275" s="157"/>
      <c r="H275" s="72">
        <f t="shared" si="37"/>
        <v>0</v>
      </c>
      <c r="I275" s="74"/>
      <c r="J275" s="74"/>
      <c r="K275" s="74"/>
      <c r="L275" s="158"/>
    </row>
    <row r="276" spans="1:12" ht="24" x14ac:dyDescent="0.25">
      <c r="A276" s="159">
        <v>7240</v>
      </c>
      <c r="B276" s="71" t="s">
        <v>284</v>
      </c>
      <c r="C276" s="201">
        <f t="shared" si="36"/>
        <v>0</v>
      </c>
      <c r="D276" s="160">
        <f>SUM(D277:D279)</f>
        <v>0</v>
      </c>
      <c r="E276" s="160">
        <f t="shared" ref="E276:G276" si="38">SUM(E277:E279)</f>
        <v>0</v>
      </c>
      <c r="F276" s="160">
        <f t="shared" si="38"/>
        <v>0</v>
      </c>
      <c r="G276" s="161">
        <f t="shared" si="38"/>
        <v>0</v>
      </c>
      <c r="H276" s="72">
        <f t="shared" si="37"/>
        <v>0</v>
      </c>
      <c r="I276" s="160">
        <f t="shared" ref="I276:L276" si="39">SUM(I277:I279)</f>
        <v>0</v>
      </c>
      <c r="J276" s="160">
        <f t="shared" si="39"/>
        <v>0</v>
      </c>
      <c r="K276" s="160">
        <f>SUM(K277:K279)</f>
        <v>0</v>
      </c>
      <c r="L276" s="162">
        <f t="shared" si="39"/>
        <v>0</v>
      </c>
    </row>
    <row r="277" spans="1:12" ht="48" x14ac:dyDescent="0.25">
      <c r="A277" s="44">
        <v>7245</v>
      </c>
      <c r="B277" s="71" t="s">
        <v>285</v>
      </c>
      <c r="C277" s="201">
        <f t="shared" si="36"/>
        <v>0</v>
      </c>
      <c r="D277" s="74"/>
      <c r="E277" s="74"/>
      <c r="F277" s="74"/>
      <c r="G277" s="157"/>
      <c r="H277" s="72">
        <f t="shared" si="37"/>
        <v>0</v>
      </c>
      <c r="I277" s="74"/>
      <c r="J277" s="74"/>
      <c r="K277" s="74"/>
      <c r="L277" s="158"/>
    </row>
    <row r="278" spans="1:12" ht="84.75" customHeight="1" x14ac:dyDescent="0.25">
      <c r="A278" s="44">
        <v>7246</v>
      </c>
      <c r="B278" s="71" t="s">
        <v>286</v>
      </c>
      <c r="C278" s="201">
        <f t="shared" si="36"/>
        <v>0</v>
      </c>
      <c r="D278" s="74"/>
      <c r="E278" s="74"/>
      <c r="F278" s="74"/>
      <c r="G278" s="157"/>
      <c r="H278" s="72">
        <f t="shared" si="37"/>
        <v>0</v>
      </c>
      <c r="I278" s="74"/>
      <c r="J278" s="74"/>
      <c r="K278" s="74"/>
      <c r="L278" s="158"/>
    </row>
    <row r="279" spans="1:12" ht="36" x14ac:dyDescent="0.25">
      <c r="A279" s="44">
        <v>7247</v>
      </c>
      <c r="B279" s="71" t="s">
        <v>287</v>
      </c>
      <c r="C279" s="201">
        <f t="shared" si="36"/>
        <v>0</v>
      </c>
      <c r="D279" s="74"/>
      <c r="E279" s="74"/>
      <c r="F279" s="74"/>
      <c r="G279" s="157"/>
      <c r="H279" s="72">
        <f t="shared" si="37"/>
        <v>0</v>
      </c>
      <c r="I279" s="74"/>
      <c r="J279" s="74"/>
      <c r="K279" s="74"/>
      <c r="L279" s="158"/>
    </row>
    <row r="280" spans="1:12" ht="24" x14ac:dyDescent="0.25">
      <c r="A280" s="168">
        <v>7260</v>
      </c>
      <c r="B280" s="65" t="s">
        <v>288</v>
      </c>
      <c r="C280" s="205">
        <f t="shared" si="36"/>
        <v>0</v>
      </c>
      <c r="D280" s="68"/>
      <c r="E280" s="68"/>
      <c r="F280" s="68"/>
      <c r="G280" s="154"/>
      <c r="H280" s="66">
        <f t="shared" si="37"/>
        <v>0</v>
      </c>
      <c r="I280" s="68"/>
      <c r="J280" s="68"/>
      <c r="K280" s="68"/>
      <c r="L280" s="155"/>
    </row>
    <row r="281" spans="1:12" x14ac:dyDescent="0.25">
      <c r="A281" s="108">
        <v>7700</v>
      </c>
      <c r="B281" s="85" t="s">
        <v>289</v>
      </c>
      <c r="C281" s="86">
        <f t="shared" si="36"/>
        <v>0</v>
      </c>
      <c r="D281" s="226">
        <f>D282</f>
        <v>0</v>
      </c>
      <c r="E281" s="226">
        <f t="shared" ref="E281:G281" si="40">E282</f>
        <v>0</v>
      </c>
      <c r="F281" s="226">
        <f t="shared" si="40"/>
        <v>0</v>
      </c>
      <c r="G281" s="227">
        <f t="shared" si="40"/>
        <v>0</v>
      </c>
      <c r="H281" s="86">
        <f t="shared" si="37"/>
        <v>0</v>
      </c>
      <c r="I281" s="226">
        <f t="shared" ref="I281:L281" si="41">I282</f>
        <v>0</v>
      </c>
      <c r="J281" s="226">
        <f t="shared" si="41"/>
        <v>0</v>
      </c>
      <c r="K281" s="226">
        <f t="shared" si="41"/>
        <v>0</v>
      </c>
      <c r="L281" s="228">
        <f t="shared" si="41"/>
        <v>0</v>
      </c>
    </row>
    <row r="282" spans="1:12" x14ac:dyDescent="0.25">
      <c r="A282" s="150">
        <v>7720</v>
      </c>
      <c r="B282" s="65" t="s">
        <v>290</v>
      </c>
      <c r="C282" s="79">
        <f t="shared" si="36"/>
        <v>0</v>
      </c>
      <c r="D282" s="81"/>
      <c r="E282" s="81"/>
      <c r="F282" s="81"/>
      <c r="G282" s="229"/>
      <c r="H282" s="79">
        <f t="shared" si="37"/>
        <v>0</v>
      </c>
      <c r="I282" s="81"/>
      <c r="J282" s="81"/>
      <c r="K282" s="81"/>
      <c r="L282" s="230"/>
    </row>
    <row r="283" spans="1:12" x14ac:dyDescent="0.25">
      <c r="A283" s="174"/>
      <c r="B283" s="71" t="s">
        <v>291</v>
      </c>
      <c r="C283" s="201">
        <f t="shared" si="36"/>
        <v>0</v>
      </c>
      <c r="D283" s="160">
        <f>SUM(D284:D285)</f>
        <v>0</v>
      </c>
      <c r="E283" s="160">
        <f>SUM(E284:E285)</f>
        <v>0</v>
      </c>
      <c r="F283" s="160">
        <f>SUM(F284:F285)</f>
        <v>0</v>
      </c>
      <c r="G283" s="161">
        <f>SUM(G284:G285)</f>
        <v>0</v>
      </c>
      <c r="H283" s="72">
        <f t="shared" si="37"/>
        <v>0</v>
      </c>
      <c r="I283" s="160">
        <f>SUM(I284:I285)</f>
        <v>0</v>
      </c>
      <c r="J283" s="160">
        <f>SUM(J284:J285)</f>
        <v>0</v>
      </c>
      <c r="K283" s="160">
        <f>SUM(K284:K285)</f>
        <v>0</v>
      </c>
      <c r="L283" s="162">
        <f>SUM(L284:L285)</f>
        <v>0</v>
      </c>
    </row>
    <row r="284" spans="1:12" x14ac:dyDescent="0.25">
      <c r="A284" s="174" t="s">
        <v>292</v>
      </c>
      <c r="B284" s="44" t="s">
        <v>293</v>
      </c>
      <c r="C284" s="201">
        <f t="shared" si="36"/>
        <v>0</v>
      </c>
      <c r="D284" s="74"/>
      <c r="E284" s="74"/>
      <c r="F284" s="74"/>
      <c r="G284" s="157"/>
      <c r="H284" s="72">
        <f t="shared" si="37"/>
        <v>0</v>
      </c>
      <c r="I284" s="74"/>
      <c r="J284" s="74"/>
      <c r="K284" s="74"/>
      <c r="L284" s="158"/>
    </row>
    <row r="285" spans="1:12" ht="24" x14ac:dyDescent="0.25">
      <c r="A285" s="174" t="s">
        <v>294</v>
      </c>
      <c r="B285" s="231" t="s">
        <v>295</v>
      </c>
      <c r="C285" s="205">
        <f t="shared" si="36"/>
        <v>0</v>
      </c>
      <c r="D285" s="68"/>
      <c r="E285" s="68"/>
      <c r="F285" s="68"/>
      <c r="G285" s="154"/>
      <c r="H285" s="66">
        <f t="shared" si="37"/>
        <v>0</v>
      </c>
      <c r="I285" s="68"/>
      <c r="J285" s="68"/>
      <c r="K285" s="68"/>
      <c r="L285" s="155"/>
    </row>
    <row r="286" spans="1:12" ht="12.75" thickBot="1" x14ac:dyDescent="0.3">
      <c r="A286" s="232"/>
      <c r="B286" s="232" t="s">
        <v>296</v>
      </c>
      <c r="C286" s="233">
        <f t="shared" ref="C286:L286" si="42">SUM(C283,C269,C230,C195,C187,C173,C75,C53)</f>
        <v>123338</v>
      </c>
      <c r="D286" s="233">
        <f t="shared" si="42"/>
        <v>123338</v>
      </c>
      <c r="E286" s="233">
        <f t="shared" si="42"/>
        <v>0</v>
      </c>
      <c r="F286" s="233">
        <f t="shared" si="42"/>
        <v>0</v>
      </c>
      <c r="G286" s="234">
        <f t="shared" si="42"/>
        <v>0</v>
      </c>
      <c r="H286" s="235">
        <f t="shared" si="42"/>
        <v>151163</v>
      </c>
      <c r="I286" s="233">
        <f t="shared" si="42"/>
        <v>102336</v>
      </c>
      <c r="J286" s="233">
        <f t="shared" si="42"/>
        <v>48827</v>
      </c>
      <c r="K286" s="233">
        <f t="shared" si="42"/>
        <v>0</v>
      </c>
      <c r="L286" s="236">
        <f t="shared" si="42"/>
        <v>0</v>
      </c>
    </row>
    <row r="287" spans="1:12" s="24" customFormat="1" ht="13.5" thickTop="1" thickBot="1" x14ac:dyDescent="0.3">
      <c r="A287" s="601" t="s">
        <v>297</v>
      </c>
      <c r="B287" s="602"/>
      <c r="C287" s="237">
        <f>SUM(D287:G287)</f>
        <v>0</v>
      </c>
      <c r="D287" s="238">
        <f>SUM(D24,D25,D41)-D51</f>
        <v>0</v>
      </c>
      <c r="E287" s="238">
        <f>SUM(E24,E25,E41)-E51</f>
        <v>0</v>
      </c>
      <c r="F287" s="238">
        <f>(F26+F43)-F51</f>
        <v>0</v>
      </c>
      <c r="G287" s="239">
        <f>G45-G51</f>
        <v>0</v>
      </c>
      <c r="H287" s="237">
        <f>SUM(I287:L287)</f>
        <v>0</v>
      </c>
      <c r="I287" s="238">
        <f>SUM(I24,I25,I41)-I51</f>
        <v>0</v>
      </c>
      <c r="J287" s="238">
        <f>SUM(J24,J25,J41)-J51</f>
        <v>0</v>
      </c>
      <c r="K287" s="238">
        <f>(K26+K43)-K51</f>
        <v>0</v>
      </c>
      <c r="L287" s="240">
        <f>L45-L51</f>
        <v>0</v>
      </c>
    </row>
    <row r="288" spans="1:12" s="24" customFormat="1" ht="12.75" thickTop="1" x14ac:dyDescent="0.25">
      <c r="A288" s="620" t="s">
        <v>298</v>
      </c>
      <c r="B288" s="621"/>
      <c r="C288" s="241">
        <f t="shared" ref="C288:L288" si="43">SUM(C289,C290)-C297+C298</f>
        <v>0</v>
      </c>
      <c r="D288" s="242">
        <f t="shared" si="43"/>
        <v>0</v>
      </c>
      <c r="E288" s="242">
        <f t="shared" si="43"/>
        <v>0</v>
      </c>
      <c r="F288" s="242">
        <f t="shared" si="43"/>
        <v>0</v>
      </c>
      <c r="G288" s="243">
        <f t="shared" si="43"/>
        <v>0</v>
      </c>
      <c r="H288" s="244">
        <f t="shared" si="43"/>
        <v>0</v>
      </c>
      <c r="I288" s="242">
        <f t="shared" si="43"/>
        <v>0</v>
      </c>
      <c r="J288" s="242">
        <f t="shared" si="43"/>
        <v>0</v>
      </c>
      <c r="K288" s="242">
        <f t="shared" si="43"/>
        <v>0</v>
      </c>
      <c r="L288" s="245">
        <f t="shared" si="43"/>
        <v>0</v>
      </c>
    </row>
    <row r="289" spans="1:12" s="24" customFormat="1" ht="12.75" thickBot="1" x14ac:dyDescent="0.3">
      <c r="A289" s="126" t="s">
        <v>299</v>
      </c>
      <c r="B289" s="126" t="s">
        <v>300</v>
      </c>
      <c r="C289" s="246">
        <f t="shared" ref="C289:L289" si="44">C21-C283</f>
        <v>0</v>
      </c>
      <c r="D289" s="128">
        <f t="shared" si="44"/>
        <v>0</v>
      </c>
      <c r="E289" s="128">
        <f t="shared" si="44"/>
        <v>0</v>
      </c>
      <c r="F289" s="128">
        <f t="shared" si="44"/>
        <v>0</v>
      </c>
      <c r="G289" s="129">
        <f t="shared" si="44"/>
        <v>0</v>
      </c>
      <c r="H289" s="247">
        <f t="shared" si="44"/>
        <v>0</v>
      </c>
      <c r="I289" s="128">
        <f t="shared" si="44"/>
        <v>0</v>
      </c>
      <c r="J289" s="128">
        <f t="shared" si="44"/>
        <v>0</v>
      </c>
      <c r="K289" s="128">
        <f t="shared" si="44"/>
        <v>0</v>
      </c>
      <c r="L289" s="130">
        <f t="shared" si="44"/>
        <v>0</v>
      </c>
    </row>
    <row r="290" spans="1:12" s="24" customFormat="1" ht="12.75" thickTop="1" x14ac:dyDescent="0.25">
      <c r="A290" s="248" t="s">
        <v>301</v>
      </c>
      <c r="B290" s="248" t="s">
        <v>302</v>
      </c>
      <c r="C290" s="241">
        <f t="shared" ref="C290:L290" si="45">SUM(C291,C293,C295)-SUM(C292,C294,C296)</f>
        <v>0</v>
      </c>
      <c r="D290" s="242">
        <f t="shared" si="45"/>
        <v>0</v>
      </c>
      <c r="E290" s="242">
        <f t="shared" si="45"/>
        <v>0</v>
      </c>
      <c r="F290" s="242">
        <f t="shared" si="45"/>
        <v>0</v>
      </c>
      <c r="G290" s="249">
        <f t="shared" si="45"/>
        <v>0</v>
      </c>
      <c r="H290" s="244">
        <f t="shared" si="45"/>
        <v>0</v>
      </c>
      <c r="I290" s="242">
        <f t="shared" si="45"/>
        <v>0</v>
      </c>
      <c r="J290" s="242">
        <f t="shared" si="45"/>
        <v>0</v>
      </c>
      <c r="K290" s="242">
        <f t="shared" si="45"/>
        <v>0</v>
      </c>
      <c r="L290" s="245">
        <f t="shared" si="45"/>
        <v>0</v>
      </c>
    </row>
    <row r="291" spans="1:12" x14ac:dyDescent="0.25">
      <c r="A291" s="250" t="s">
        <v>303</v>
      </c>
      <c r="B291" s="116" t="s">
        <v>304</v>
      </c>
      <c r="C291" s="79">
        <f t="shared" ref="C291:C296" si="46">SUM(D291:G291)</f>
        <v>0</v>
      </c>
      <c r="D291" s="81"/>
      <c r="E291" s="81"/>
      <c r="F291" s="81"/>
      <c r="G291" s="229"/>
      <c r="H291" s="79">
        <f t="shared" ref="H291:H296" si="47">SUM(I291:L291)</f>
        <v>0</v>
      </c>
      <c r="I291" s="81"/>
      <c r="J291" s="81"/>
      <c r="K291" s="81"/>
      <c r="L291" s="230"/>
    </row>
    <row r="292" spans="1:12" ht="24" x14ac:dyDescent="0.25">
      <c r="A292" s="174" t="s">
        <v>305</v>
      </c>
      <c r="B292" s="43" t="s">
        <v>306</v>
      </c>
      <c r="C292" s="72">
        <f t="shared" si="46"/>
        <v>0</v>
      </c>
      <c r="D292" s="74"/>
      <c r="E292" s="74"/>
      <c r="F292" s="74"/>
      <c r="G292" s="157"/>
      <c r="H292" s="72">
        <f t="shared" si="47"/>
        <v>0</v>
      </c>
      <c r="I292" s="74"/>
      <c r="J292" s="74"/>
      <c r="K292" s="74"/>
      <c r="L292" s="158"/>
    </row>
    <row r="293" spans="1:12" x14ac:dyDescent="0.25">
      <c r="A293" s="174" t="s">
        <v>307</v>
      </c>
      <c r="B293" s="43" t="s">
        <v>308</v>
      </c>
      <c r="C293" s="72">
        <f t="shared" si="46"/>
        <v>0</v>
      </c>
      <c r="D293" s="74"/>
      <c r="E293" s="74"/>
      <c r="F293" s="74"/>
      <c r="G293" s="157"/>
      <c r="H293" s="72">
        <f t="shared" si="47"/>
        <v>0</v>
      </c>
      <c r="I293" s="74"/>
      <c r="J293" s="74"/>
      <c r="K293" s="74"/>
      <c r="L293" s="158"/>
    </row>
    <row r="294" spans="1:12" ht="24" x14ac:dyDescent="0.25">
      <c r="A294" s="174" t="s">
        <v>309</v>
      </c>
      <c r="B294" s="43" t="s">
        <v>310</v>
      </c>
      <c r="C294" s="72">
        <f t="shared" si="46"/>
        <v>0</v>
      </c>
      <c r="D294" s="74"/>
      <c r="E294" s="74"/>
      <c r="F294" s="74"/>
      <c r="G294" s="157"/>
      <c r="H294" s="72">
        <f t="shared" si="47"/>
        <v>0</v>
      </c>
      <c r="I294" s="74"/>
      <c r="J294" s="74"/>
      <c r="K294" s="74"/>
      <c r="L294" s="158"/>
    </row>
    <row r="295" spans="1:12" x14ac:dyDescent="0.25">
      <c r="A295" s="174" t="s">
        <v>311</v>
      </c>
      <c r="B295" s="43" t="s">
        <v>312</v>
      </c>
      <c r="C295" s="72">
        <f t="shared" si="46"/>
        <v>0</v>
      </c>
      <c r="D295" s="74"/>
      <c r="E295" s="74"/>
      <c r="F295" s="74"/>
      <c r="G295" s="157"/>
      <c r="H295" s="72">
        <f t="shared" si="47"/>
        <v>0</v>
      </c>
      <c r="I295" s="74"/>
      <c r="J295" s="74"/>
      <c r="K295" s="74"/>
      <c r="L295" s="158"/>
    </row>
    <row r="296" spans="1:12" ht="24.75" thickBot="1" x14ac:dyDescent="0.3">
      <c r="A296" s="251" t="s">
        <v>313</v>
      </c>
      <c r="B296" s="252" t="s">
        <v>314</v>
      </c>
      <c r="C296" s="185">
        <f t="shared" si="46"/>
        <v>0</v>
      </c>
      <c r="D296" s="189"/>
      <c r="E296" s="189"/>
      <c r="F296" s="189"/>
      <c r="G296" s="253"/>
      <c r="H296" s="185">
        <f t="shared" si="47"/>
        <v>0</v>
      </c>
      <c r="I296" s="189"/>
      <c r="J296" s="189"/>
      <c r="K296" s="189"/>
      <c r="L296" s="191"/>
    </row>
    <row r="297" spans="1:12" s="24" customFormat="1" ht="13.5" thickTop="1" thickBot="1" x14ac:dyDescent="0.3">
      <c r="A297" s="254" t="s">
        <v>315</v>
      </c>
      <c r="B297" s="254" t="s">
        <v>316</v>
      </c>
      <c r="C297" s="255">
        <f>SUM(D297:G297)</f>
        <v>0</v>
      </c>
      <c r="D297" s="256"/>
      <c r="E297" s="256"/>
      <c r="F297" s="256"/>
      <c r="G297" s="257"/>
      <c r="H297" s="255">
        <f>SUM(I297:L297)</f>
        <v>0</v>
      </c>
      <c r="I297" s="256"/>
      <c r="J297" s="256"/>
      <c r="K297" s="256"/>
      <c r="L297" s="258"/>
    </row>
    <row r="298" spans="1:12" s="24" customFormat="1" ht="48.75" thickTop="1" x14ac:dyDescent="0.25">
      <c r="A298" s="248" t="s">
        <v>317</v>
      </c>
      <c r="B298" s="259" t="s">
        <v>318</v>
      </c>
      <c r="C298" s="260">
        <f>SUM(D298:G298)</f>
        <v>0</v>
      </c>
      <c r="D298" s="177"/>
      <c r="E298" s="177"/>
      <c r="F298" s="177"/>
      <c r="G298" s="178"/>
      <c r="H298" s="260">
        <f>SUM(I298:L298)</f>
        <v>0</v>
      </c>
      <c r="I298" s="177"/>
      <c r="J298" s="177"/>
      <c r="K298" s="177"/>
      <c r="L298" s="179"/>
    </row>
    <row r="299" spans="1:12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</row>
    <row r="300" spans="1:12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</row>
    <row r="301" spans="1:12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</row>
    <row r="302" spans="1:12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</row>
    <row r="303" spans="1:12" x14ac:dyDescent="0.2">
      <c r="A303" s="1"/>
      <c r="B303" s="1"/>
      <c r="C303" s="261"/>
      <c r="D303" s="1"/>
      <c r="E303" s="1"/>
      <c r="F303" s="1"/>
      <c r="G303" s="1"/>
      <c r="H303" s="1"/>
      <c r="I303" s="1"/>
      <c r="J303" s="1"/>
      <c r="K303" s="1"/>
      <c r="L303" s="1"/>
    </row>
    <row r="304" spans="1:12" x14ac:dyDescent="0.2">
      <c r="A304" s="1"/>
      <c r="B304" s="1"/>
      <c r="C304" s="261"/>
      <c r="D304" s="1"/>
      <c r="E304" s="1"/>
      <c r="F304" s="1"/>
      <c r="G304" s="1"/>
      <c r="H304" s="1"/>
      <c r="I304" s="1"/>
      <c r="J304" s="1"/>
      <c r="K304" s="1"/>
      <c r="L304" s="1"/>
    </row>
    <row r="305" spans="1:12" x14ac:dyDescent="0.2">
      <c r="A305" s="1"/>
      <c r="B305" s="1"/>
      <c r="C305" s="261"/>
      <c r="D305" s="1"/>
      <c r="E305" s="1"/>
      <c r="F305" s="1"/>
      <c r="G305" s="1"/>
      <c r="H305" s="1"/>
      <c r="I305" s="1"/>
      <c r="J305" s="1"/>
      <c r="K305" s="1"/>
      <c r="L305" s="1"/>
    </row>
    <row r="306" spans="1:12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</row>
    <row r="307" spans="1:12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</row>
    <row r="308" spans="1:12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</row>
    <row r="309" spans="1:12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</row>
    <row r="310" spans="1:12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</row>
    <row r="311" spans="1:12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</row>
    <row r="312" spans="1:12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</row>
    <row r="313" spans="1:12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</row>
    <row r="314" spans="1:12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</row>
  </sheetData>
  <sheetProtection formatCells="0" formatColumns="0" formatRows="0"/>
  <autoFilter ref="A18:L298"/>
  <mergeCells count="29">
    <mergeCell ref="A288:B288"/>
    <mergeCell ref="H16:H17"/>
    <mergeCell ref="I16:I17"/>
    <mergeCell ref="J16:J17"/>
    <mergeCell ref="K16:K17"/>
    <mergeCell ref="L16:L17"/>
    <mergeCell ref="A287:B287"/>
    <mergeCell ref="C13:L13"/>
    <mergeCell ref="A15:A17"/>
    <mergeCell ref="B15:B17"/>
    <mergeCell ref="C15:G15"/>
    <mergeCell ref="H15:L15"/>
    <mergeCell ref="C16:C17"/>
    <mergeCell ref="D16:D17"/>
    <mergeCell ref="E16:E17"/>
    <mergeCell ref="F16:F17"/>
    <mergeCell ref="G16:G17"/>
    <mergeCell ref="C12:L12"/>
    <mergeCell ref="A1:L1"/>
    <mergeCell ref="A2:L2"/>
    <mergeCell ref="C3:L3"/>
    <mergeCell ref="C4:L4"/>
    <mergeCell ref="C5:L5"/>
    <mergeCell ref="C6:L6"/>
    <mergeCell ref="C7:L7"/>
    <mergeCell ref="C8:L8"/>
    <mergeCell ref="C9:L9"/>
    <mergeCell ref="C10:L10"/>
    <mergeCell ref="C11:L11"/>
  </mergeCells>
  <pageMargins left="0.78740157480314965" right="0.39370078740157483" top="0.39370078740157483" bottom="0.39370078740157483" header="0.23622047244094491" footer="0.19685039370078741"/>
  <pageSetup paperSize="9" scale="70" orientation="portrait" r:id="rId1"/>
  <headerFooter>
    <oddHeader xml:space="preserve">&amp;C                               </oddHeader>
    <oddFooter>&amp;L&amp;D, &amp;T&amp;R&amp;"Times New Roman,Regular"&amp;10&amp;P (&amp;N)</oddFooter>
  </headerFooter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M316"/>
  <sheetViews>
    <sheetView showGridLines="0" view="pageLayout" zoomScaleNormal="100" workbookViewId="0">
      <selection activeCell="C6" sqref="C6:L6"/>
    </sheetView>
  </sheetViews>
  <sheetFormatPr defaultRowHeight="12" x14ac:dyDescent="0.25"/>
  <cols>
    <col min="1" max="1" width="10.85546875" style="262" customWidth="1"/>
    <col min="2" max="2" width="28" style="262" customWidth="1"/>
    <col min="3" max="3" width="9.7109375" style="262" customWidth="1"/>
    <col min="4" max="4" width="9.5703125" style="262" customWidth="1"/>
    <col min="5" max="6" width="8.7109375" style="262" customWidth="1"/>
    <col min="7" max="7" width="8.28515625" style="262" customWidth="1"/>
    <col min="8" max="11" width="8.7109375" style="262" customWidth="1"/>
    <col min="12" max="12" width="7.5703125" style="262" customWidth="1"/>
    <col min="13" max="16" width="0" style="1" hidden="1" customWidth="1"/>
    <col min="17" max="16384" width="9.140625" style="1"/>
  </cols>
  <sheetData>
    <row r="1" spans="1:12" x14ac:dyDescent="0.25">
      <c r="A1" s="591" t="s">
        <v>597</v>
      </c>
      <c r="B1" s="591"/>
      <c r="C1" s="591"/>
      <c r="D1" s="591"/>
      <c r="E1" s="591"/>
      <c r="F1" s="591"/>
      <c r="G1" s="591"/>
      <c r="H1" s="591"/>
      <c r="I1" s="591"/>
      <c r="J1" s="591"/>
      <c r="K1" s="591"/>
      <c r="L1" s="591"/>
    </row>
    <row r="2" spans="1:12" ht="35.25" customHeight="1" x14ac:dyDescent="0.25">
      <c r="A2" s="592" t="s">
        <v>1</v>
      </c>
      <c r="B2" s="593"/>
      <c r="C2" s="593"/>
      <c r="D2" s="593"/>
      <c r="E2" s="593"/>
      <c r="F2" s="593"/>
      <c r="G2" s="593"/>
      <c r="H2" s="593"/>
      <c r="I2" s="593"/>
      <c r="J2" s="593"/>
      <c r="K2" s="593"/>
      <c r="L2" s="594"/>
    </row>
    <row r="3" spans="1:12" ht="12.75" customHeight="1" x14ac:dyDescent="0.25">
      <c r="A3" s="2" t="s">
        <v>2</v>
      </c>
      <c r="B3" s="3"/>
      <c r="C3" s="595" t="s">
        <v>464</v>
      </c>
      <c r="D3" s="595"/>
      <c r="E3" s="595"/>
      <c r="F3" s="595"/>
      <c r="G3" s="595"/>
      <c r="H3" s="595"/>
      <c r="I3" s="595"/>
      <c r="J3" s="595"/>
      <c r="K3" s="595"/>
      <c r="L3" s="596"/>
    </row>
    <row r="4" spans="1:12" ht="12.75" customHeight="1" x14ac:dyDescent="0.25">
      <c r="A4" s="2" t="s">
        <v>4</v>
      </c>
      <c r="B4" s="3"/>
      <c r="C4" s="595" t="s">
        <v>465</v>
      </c>
      <c r="D4" s="595"/>
      <c r="E4" s="595"/>
      <c r="F4" s="595"/>
      <c r="G4" s="595"/>
      <c r="H4" s="595"/>
      <c r="I4" s="595"/>
      <c r="J4" s="595"/>
      <c r="K4" s="595"/>
      <c r="L4" s="596"/>
    </row>
    <row r="5" spans="1:12" ht="12.75" customHeight="1" x14ac:dyDescent="0.25">
      <c r="A5" s="4" t="s">
        <v>6</v>
      </c>
      <c r="B5" s="5"/>
      <c r="C5" s="589" t="s">
        <v>466</v>
      </c>
      <c r="D5" s="589"/>
      <c r="E5" s="589"/>
      <c r="F5" s="589"/>
      <c r="G5" s="589"/>
      <c r="H5" s="589"/>
      <c r="I5" s="589"/>
      <c r="J5" s="589"/>
      <c r="K5" s="589"/>
      <c r="L5" s="590"/>
    </row>
    <row r="6" spans="1:12" ht="12.75" customHeight="1" x14ac:dyDescent="0.25">
      <c r="A6" s="4" t="s">
        <v>8</v>
      </c>
      <c r="B6" s="5"/>
      <c r="C6" s="589" t="s">
        <v>9</v>
      </c>
      <c r="D6" s="589"/>
      <c r="E6" s="589"/>
      <c r="F6" s="589"/>
      <c r="G6" s="589"/>
      <c r="H6" s="589"/>
      <c r="I6" s="589"/>
      <c r="J6" s="589"/>
      <c r="K6" s="589"/>
      <c r="L6" s="590"/>
    </row>
    <row r="7" spans="1:12" ht="12" customHeight="1" x14ac:dyDescent="0.25">
      <c r="A7" s="4" t="s">
        <v>10</v>
      </c>
      <c r="B7" s="5"/>
      <c r="C7" s="595" t="s">
        <v>598</v>
      </c>
      <c r="D7" s="595"/>
      <c r="E7" s="595"/>
      <c r="F7" s="595"/>
      <c r="G7" s="595"/>
      <c r="H7" s="595"/>
      <c r="I7" s="595"/>
      <c r="J7" s="595"/>
      <c r="K7" s="595"/>
      <c r="L7" s="596"/>
    </row>
    <row r="8" spans="1:12" ht="12.75" customHeight="1" x14ac:dyDescent="0.25">
      <c r="A8" s="6" t="s">
        <v>12</v>
      </c>
      <c r="B8" s="5"/>
      <c r="C8" s="597"/>
      <c r="D8" s="597"/>
      <c r="E8" s="597"/>
      <c r="F8" s="597"/>
      <c r="G8" s="597"/>
      <c r="H8" s="597"/>
      <c r="I8" s="597"/>
      <c r="J8" s="597"/>
      <c r="K8" s="597"/>
      <c r="L8" s="598"/>
    </row>
    <row r="9" spans="1:12" ht="12.75" customHeight="1" x14ac:dyDescent="0.25">
      <c r="A9" s="4"/>
      <c r="B9" s="5" t="s">
        <v>13</v>
      </c>
      <c r="C9" s="589"/>
      <c r="D9" s="589"/>
      <c r="E9" s="589"/>
      <c r="F9" s="589"/>
      <c r="G9" s="589"/>
      <c r="H9" s="589"/>
      <c r="I9" s="589"/>
      <c r="J9" s="589"/>
      <c r="K9" s="589"/>
      <c r="L9" s="590"/>
    </row>
    <row r="10" spans="1:12" ht="12.75" customHeight="1" x14ac:dyDescent="0.25">
      <c r="A10" s="4"/>
      <c r="B10" s="5" t="s">
        <v>15</v>
      </c>
      <c r="C10" s="589"/>
      <c r="D10" s="589"/>
      <c r="E10" s="589"/>
      <c r="F10" s="589"/>
      <c r="G10" s="589"/>
      <c r="H10" s="589"/>
      <c r="I10" s="589"/>
      <c r="J10" s="589"/>
      <c r="K10" s="589"/>
      <c r="L10" s="590"/>
    </row>
    <row r="11" spans="1:12" ht="12.75" customHeight="1" x14ac:dyDescent="0.25">
      <c r="A11" s="4"/>
      <c r="B11" s="5" t="s">
        <v>16</v>
      </c>
      <c r="C11" s="597" t="s">
        <v>599</v>
      </c>
      <c r="D11" s="597"/>
      <c r="E11" s="597"/>
      <c r="F11" s="597"/>
      <c r="G11" s="597"/>
      <c r="H11" s="597"/>
      <c r="I11" s="597"/>
      <c r="J11" s="597"/>
      <c r="K11" s="597"/>
      <c r="L11" s="598"/>
    </row>
    <row r="12" spans="1:12" ht="12.75" customHeight="1" x14ac:dyDescent="0.25">
      <c r="A12" s="4"/>
      <c r="B12" s="5" t="s">
        <v>17</v>
      </c>
      <c r="C12" s="589"/>
      <c r="D12" s="589"/>
      <c r="E12" s="589"/>
      <c r="F12" s="589"/>
      <c r="G12" s="589"/>
      <c r="H12" s="589"/>
      <c r="I12" s="589"/>
      <c r="J12" s="589"/>
      <c r="K12" s="589"/>
      <c r="L12" s="590"/>
    </row>
    <row r="13" spans="1:12" ht="12.75" customHeight="1" x14ac:dyDescent="0.25">
      <c r="A13" s="4"/>
      <c r="B13" s="5" t="s">
        <v>18</v>
      </c>
      <c r="C13" s="589"/>
      <c r="D13" s="589"/>
      <c r="E13" s="589"/>
      <c r="F13" s="589"/>
      <c r="G13" s="589"/>
      <c r="H13" s="589"/>
      <c r="I13" s="589"/>
      <c r="J13" s="589"/>
      <c r="K13" s="589"/>
      <c r="L13" s="590"/>
    </row>
    <row r="14" spans="1:12" ht="12.75" customHeight="1" x14ac:dyDescent="0.25">
      <c r="A14" s="7"/>
      <c r="B14" s="8"/>
      <c r="C14" s="9"/>
      <c r="D14" s="9"/>
      <c r="E14" s="9"/>
      <c r="F14" s="9"/>
      <c r="G14" s="9"/>
      <c r="H14" s="9"/>
      <c r="I14" s="9"/>
      <c r="J14" s="9"/>
      <c r="K14" s="9"/>
      <c r="L14" s="10"/>
    </row>
    <row r="15" spans="1:12" s="11" customFormat="1" ht="12.75" customHeight="1" x14ac:dyDescent="0.25">
      <c r="A15" s="603" t="s">
        <v>19</v>
      </c>
      <c r="B15" s="606" t="s">
        <v>20</v>
      </c>
      <c r="C15" s="608" t="s">
        <v>21</v>
      </c>
      <c r="D15" s="609"/>
      <c r="E15" s="609"/>
      <c r="F15" s="609"/>
      <c r="G15" s="610"/>
      <c r="H15" s="608" t="s">
        <v>22</v>
      </c>
      <c r="I15" s="609"/>
      <c r="J15" s="609"/>
      <c r="K15" s="609"/>
      <c r="L15" s="611"/>
    </row>
    <row r="16" spans="1:12" s="11" customFormat="1" ht="12.75" customHeight="1" x14ac:dyDescent="0.25">
      <c r="A16" s="604"/>
      <c r="B16" s="607"/>
      <c r="C16" s="612" t="s">
        <v>23</v>
      </c>
      <c r="D16" s="613" t="s">
        <v>24</v>
      </c>
      <c r="E16" s="615" t="s">
        <v>25</v>
      </c>
      <c r="F16" s="617" t="s">
        <v>26</v>
      </c>
      <c r="G16" s="619" t="s">
        <v>27</v>
      </c>
      <c r="H16" s="612" t="s">
        <v>23</v>
      </c>
      <c r="I16" s="613" t="s">
        <v>24</v>
      </c>
      <c r="J16" s="615" t="s">
        <v>25</v>
      </c>
      <c r="K16" s="617" t="s">
        <v>26</v>
      </c>
      <c r="L16" s="599" t="s">
        <v>27</v>
      </c>
    </row>
    <row r="17" spans="1:12" s="12" customFormat="1" ht="61.5" customHeight="1" thickBot="1" x14ac:dyDescent="0.3">
      <c r="A17" s="605"/>
      <c r="B17" s="607"/>
      <c r="C17" s="612"/>
      <c r="D17" s="614"/>
      <c r="E17" s="616"/>
      <c r="F17" s="618"/>
      <c r="G17" s="619"/>
      <c r="H17" s="622"/>
      <c r="I17" s="623"/>
      <c r="J17" s="616"/>
      <c r="K17" s="618"/>
      <c r="L17" s="600"/>
    </row>
    <row r="18" spans="1:12" s="12" customFormat="1" ht="9.75" customHeight="1" thickTop="1" x14ac:dyDescent="0.25">
      <c r="A18" s="13" t="s">
        <v>28</v>
      </c>
      <c r="B18" s="13">
        <v>2</v>
      </c>
      <c r="C18" s="14">
        <v>3</v>
      </c>
      <c r="D18" s="15">
        <v>4</v>
      </c>
      <c r="E18" s="15">
        <v>5</v>
      </c>
      <c r="F18" s="15">
        <v>6</v>
      </c>
      <c r="G18" s="16">
        <v>7</v>
      </c>
      <c r="H18" s="14">
        <v>8</v>
      </c>
      <c r="I18" s="15">
        <v>9</v>
      </c>
      <c r="J18" s="15">
        <v>10</v>
      </c>
      <c r="K18" s="15">
        <v>11</v>
      </c>
      <c r="L18" s="17">
        <v>12</v>
      </c>
    </row>
    <row r="19" spans="1:12" s="24" customFormat="1" x14ac:dyDescent="0.25">
      <c r="A19" s="18"/>
      <c r="B19" s="19" t="s">
        <v>29</v>
      </c>
      <c r="C19" s="20"/>
      <c r="D19" s="21"/>
      <c r="E19" s="21"/>
      <c r="F19" s="21"/>
      <c r="G19" s="22"/>
      <c r="H19" s="20"/>
      <c r="I19" s="21"/>
      <c r="J19" s="21"/>
      <c r="K19" s="21"/>
      <c r="L19" s="23"/>
    </row>
    <row r="20" spans="1:12" s="24" customFormat="1" ht="12.75" thickBot="1" x14ac:dyDescent="0.3">
      <c r="A20" s="25"/>
      <c r="B20" s="26" t="s">
        <v>30</v>
      </c>
      <c r="C20" s="27">
        <f t="shared" ref="C20:C47" si="0">SUM(D20:G20)</f>
        <v>11541</v>
      </c>
      <c r="D20" s="28">
        <f>SUM(D21,D24,D25,D41,D43)</f>
        <v>11541</v>
      </c>
      <c r="E20" s="28">
        <f>SUM(E21,E24,E43)</f>
        <v>0</v>
      </c>
      <c r="F20" s="28">
        <f>SUM(F21,F26,F43)</f>
        <v>0</v>
      </c>
      <c r="G20" s="29">
        <f>SUM(G21,G45)</f>
        <v>0</v>
      </c>
      <c r="H20" s="27">
        <f>SUM(I20:L20)</f>
        <v>11541</v>
      </c>
      <c r="I20" s="28">
        <f>SUM(I21,I24,I25,I41,I43)</f>
        <v>11541</v>
      </c>
      <c r="J20" s="28">
        <f>SUM(J21,J24,J43)</f>
        <v>0</v>
      </c>
      <c r="K20" s="28">
        <f>SUM(K21,K26,K43)</f>
        <v>0</v>
      </c>
      <c r="L20" s="30">
        <f>SUM(L21,L45)</f>
        <v>0</v>
      </c>
    </row>
    <row r="21" spans="1:12" ht="12.75" thickTop="1" x14ac:dyDescent="0.25">
      <c r="A21" s="31"/>
      <c r="B21" s="32" t="s">
        <v>31</v>
      </c>
      <c r="C21" s="33">
        <f t="shared" si="0"/>
        <v>989</v>
      </c>
      <c r="D21" s="34">
        <f>SUM(D22:D23)</f>
        <v>989</v>
      </c>
      <c r="E21" s="34">
        <f>SUM(E22:E23)</f>
        <v>0</v>
      </c>
      <c r="F21" s="34">
        <f>SUM(F22:F23)</f>
        <v>0</v>
      </c>
      <c r="G21" s="35">
        <f>SUM(G22:G23)</f>
        <v>0</v>
      </c>
      <c r="H21" s="33">
        <f t="shared" ref="H21:H47" si="1">SUM(I21:L21)</f>
        <v>989</v>
      </c>
      <c r="I21" s="34">
        <f>SUM(I22:I23)</f>
        <v>989</v>
      </c>
      <c r="J21" s="34">
        <f>SUM(J22:J23)</f>
        <v>0</v>
      </c>
      <c r="K21" s="34">
        <f>SUM(K22:K23)</f>
        <v>0</v>
      </c>
      <c r="L21" s="36">
        <f>SUM(L22:L23)</f>
        <v>0</v>
      </c>
    </row>
    <row r="22" spans="1:12" x14ac:dyDescent="0.25">
      <c r="A22" s="37"/>
      <c r="B22" s="38" t="s">
        <v>32</v>
      </c>
      <c r="C22" s="39">
        <f t="shared" si="0"/>
        <v>0</v>
      </c>
      <c r="D22" s="40"/>
      <c r="E22" s="40"/>
      <c r="F22" s="40"/>
      <c r="G22" s="41"/>
      <c r="H22" s="39">
        <f t="shared" si="1"/>
        <v>0</v>
      </c>
      <c r="I22" s="40"/>
      <c r="J22" s="40"/>
      <c r="K22" s="40"/>
      <c r="L22" s="42"/>
    </row>
    <row r="23" spans="1:12" x14ac:dyDescent="0.25">
      <c r="A23" s="43"/>
      <c r="B23" s="44" t="s">
        <v>33</v>
      </c>
      <c r="C23" s="45">
        <f t="shared" si="0"/>
        <v>989</v>
      </c>
      <c r="D23" s="46">
        <v>989</v>
      </c>
      <c r="E23" s="46"/>
      <c r="F23" s="46"/>
      <c r="G23" s="47"/>
      <c r="H23" s="45">
        <f t="shared" si="1"/>
        <v>989</v>
      </c>
      <c r="I23" s="46">
        <v>989</v>
      </c>
      <c r="J23" s="46"/>
      <c r="K23" s="46"/>
      <c r="L23" s="48"/>
    </row>
    <row r="24" spans="1:12" s="24" customFormat="1" ht="24.75" thickBot="1" x14ac:dyDescent="0.3">
      <c r="A24" s="49">
        <v>19300</v>
      </c>
      <c r="B24" s="49" t="s">
        <v>34</v>
      </c>
      <c r="C24" s="50">
        <f t="shared" si="0"/>
        <v>5276</v>
      </c>
      <c r="D24" s="51">
        <v>5276</v>
      </c>
      <c r="E24" s="51"/>
      <c r="F24" s="52" t="s">
        <v>35</v>
      </c>
      <c r="G24" s="53" t="s">
        <v>35</v>
      </c>
      <c r="H24" s="50">
        <f t="shared" si="1"/>
        <v>5276</v>
      </c>
      <c r="I24" s="51">
        <v>5276</v>
      </c>
      <c r="J24" s="51"/>
      <c r="K24" s="52" t="s">
        <v>35</v>
      </c>
      <c r="L24" s="54" t="s">
        <v>35</v>
      </c>
    </row>
    <row r="25" spans="1:12" s="24" customFormat="1" ht="24.75" thickTop="1" x14ac:dyDescent="0.25">
      <c r="A25" s="55">
        <v>18630</v>
      </c>
      <c r="B25" s="56" t="s">
        <v>36</v>
      </c>
      <c r="C25" s="57">
        <f t="shared" si="0"/>
        <v>5276</v>
      </c>
      <c r="D25" s="58">
        <v>5276</v>
      </c>
      <c r="E25" s="59" t="s">
        <v>35</v>
      </c>
      <c r="F25" s="59" t="s">
        <v>35</v>
      </c>
      <c r="G25" s="60" t="s">
        <v>35</v>
      </c>
      <c r="H25" s="57">
        <f t="shared" si="1"/>
        <v>5276</v>
      </c>
      <c r="I25" s="58">
        <v>5276</v>
      </c>
      <c r="J25" s="59" t="s">
        <v>35</v>
      </c>
      <c r="K25" s="59" t="s">
        <v>35</v>
      </c>
      <c r="L25" s="62" t="s">
        <v>35</v>
      </c>
    </row>
    <row r="26" spans="1:12" s="24" customFormat="1" ht="36" x14ac:dyDescent="0.25">
      <c r="A26" s="56">
        <v>21300</v>
      </c>
      <c r="B26" s="56" t="s">
        <v>37</v>
      </c>
      <c r="C26" s="57">
        <f t="shared" si="0"/>
        <v>0</v>
      </c>
      <c r="D26" s="59" t="s">
        <v>35</v>
      </c>
      <c r="E26" s="59" t="s">
        <v>35</v>
      </c>
      <c r="F26" s="63">
        <f>SUM(F27,F31,F33,F36)</f>
        <v>0</v>
      </c>
      <c r="G26" s="60" t="s">
        <v>35</v>
      </c>
      <c r="H26" s="57">
        <f t="shared" si="1"/>
        <v>0</v>
      </c>
      <c r="I26" s="59" t="s">
        <v>35</v>
      </c>
      <c r="J26" s="59" t="s">
        <v>35</v>
      </c>
      <c r="K26" s="63">
        <f>SUM(K27,K31,K33,K36)</f>
        <v>0</v>
      </c>
      <c r="L26" s="62" t="s">
        <v>35</v>
      </c>
    </row>
    <row r="27" spans="1:12" s="24" customFormat="1" ht="24" x14ac:dyDescent="0.25">
      <c r="A27" s="64">
        <v>21350</v>
      </c>
      <c r="B27" s="56" t="s">
        <v>38</v>
      </c>
      <c r="C27" s="57">
        <f t="shared" si="0"/>
        <v>0</v>
      </c>
      <c r="D27" s="59" t="s">
        <v>35</v>
      </c>
      <c r="E27" s="59" t="s">
        <v>35</v>
      </c>
      <c r="F27" s="63">
        <f>SUM(F28:F30)</f>
        <v>0</v>
      </c>
      <c r="G27" s="60" t="s">
        <v>35</v>
      </c>
      <c r="H27" s="57">
        <f t="shared" si="1"/>
        <v>0</v>
      </c>
      <c r="I27" s="59" t="s">
        <v>35</v>
      </c>
      <c r="J27" s="59" t="s">
        <v>35</v>
      </c>
      <c r="K27" s="63">
        <f>SUM(K28:K30)</f>
        <v>0</v>
      </c>
      <c r="L27" s="62" t="s">
        <v>35</v>
      </c>
    </row>
    <row r="28" spans="1:12" x14ac:dyDescent="0.25">
      <c r="A28" s="37">
        <v>21351</v>
      </c>
      <c r="B28" s="65" t="s">
        <v>39</v>
      </c>
      <c r="C28" s="66">
        <f t="shared" si="0"/>
        <v>0</v>
      </c>
      <c r="D28" s="67" t="s">
        <v>35</v>
      </c>
      <c r="E28" s="67" t="s">
        <v>35</v>
      </c>
      <c r="F28" s="68"/>
      <c r="G28" s="69" t="s">
        <v>35</v>
      </c>
      <c r="H28" s="66">
        <f t="shared" si="1"/>
        <v>0</v>
      </c>
      <c r="I28" s="67" t="s">
        <v>35</v>
      </c>
      <c r="J28" s="67" t="s">
        <v>35</v>
      </c>
      <c r="K28" s="68"/>
      <c r="L28" s="70" t="s">
        <v>35</v>
      </c>
    </row>
    <row r="29" spans="1:12" x14ac:dyDescent="0.25">
      <c r="A29" s="43">
        <v>21352</v>
      </c>
      <c r="B29" s="71" t="s">
        <v>40</v>
      </c>
      <c r="C29" s="72">
        <f t="shared" si="0"/>
        <v>0</v>
      </c>
      <c r="D29" s="73" t="s">
        <v>35</v>
      </c>
      <c r="E29" s="73" t="s">
        <v>35</v>
      </c>
      <c r="F29" s="74"/>
      <c r="G29" s="75" t="s">
        <v>35</v>
      </c>
      <c r="H29" s="72">
        <f t="shared" si="1"/>
        <v>0</v>
      </c>
      <c r="I29" s="73" t="s">
        <v>35</v>
      </c>
      <c r="J29" s="73" t="s">
        <v>35</v>
      </c>
      <c r="K29" s="74"/>
      <c r="L29" s="76" t="s">
        <v>35</v>
      </c>
    </row>
    <row r="30" spans="1:12" ht="24" x14ac:dyDescent="0.25">
      <c r="A30" s="43">
        <v>21359</v>
      </c>
      <c r="B30" s="71" t="s">
        <v>41</v>
      </c>
      <c r="C30" s="72">
        <f t="shared" si="0"/>
        <v>0</v>
      </c>
      <c r="D30" s="73" t="s">
        <v>35</v>
      </c>
      <c r="E30" s="73" t="s">
        <v>35</v>
      </c>
      <c r="F30" s="74"/>
      <c r="G30" s="75" t="s">
        <v>35</v>
      </c>
      <c r="H30" s="72">
        <f t="shared" si="1"/>
        <v>0</v>
      </c>
      <c r="I30" s="73" t="s">
        <v>35</v>
      </c>
      <c r="J30" s="73" t="s">
        <v>35</v>
      </c>
      <c r="K30" s="74"/>
      <c r="L30" s="76" t="s">
        <v>35</v>
      </c>
    </row>
    <row r="31" spans="1:12" s="24" customFormat="1" ht="36" x14ac:dyDescent="0.25">
      <c r="A31" s="64">
        <v>21370</v>
      </c>
      <c r="B31" s="56" t="s">
        <v>42</v>
      </c>
      <c r="C31" s="57">
        <f t="shared" si="0"/>
        <v>0</v>
      </c>
      <c r="D31" s="59" t="s">
        <v>35</v>
      </c>
      <c r="E31" s="59" t="s">
        <v>35</v>
      </c>
      <c r="F31" s="63">
        <f>SUM(F32)</f>
        <v>0</v>
      </c>
      <c r="G31" s="60" t="s">
        <v>35</v>
      </c>
      <c r="H31" s="57">
        <f t="shared" si="1"/>
        <v>0</v>
      </c>
      <c r="I31" s="59" t="s">
        <v>35</v>
      </c>
      <c r="J31" s="59" t="s">
        <v>35</v>
      </c>
      <c r="K31" s="63">
        <f>SUM(K32)</f>
        <v>0</v>
      </c>
      <c r="L31" s="62" t="s">
        <v>35</v>
      </c>
    </row>
    <row r="32" spans="1:12" ht="36" x14ac:dyDescent="0.25">
      <c r="A32" s="77">
        <v>21379</v>
      </c>
      <c r="B32" s="78" t="s">
        <v>43</v>
      </c>
      <c r="C32" s="79">
        <f t="shared" si="0"/>
        <v>0</v>
      </c>
      <c r="D32" s="80" t="s">
        <v>35</v>
      </c>
      <c r="E32" s="80" t="s">
        <v>35</v>
      </c>
      <c r="F32" s="81"/>
      <c r="G32" s="82" t="s">
        <v>35</v>
      </c>
      <c r="H32" s="79">
        <f t="shared" si="1"/>
        <v>0</v>
      </c>
      <c r="I32" s="80" t="s">
        <v>35</v>
      </c>
      <c r="J32" s="80" t="s">
        <v>35</v>
      </c>
      <c r="K32" s="81"/>
      <c r="L32" s="83" t="s">
        <v>35</v>
      </c>
    </row>
    <row r="33" spans="1:12" s="24" customFormat="1" x14ac:dyDescent="0.25">
      <c r="A33" s="64">
        <v>21380</v>
      </c>
      <c r="B33" s="56" t="s">
        <v>44</v>
      </c>
      <c r="C33" s="57">
        <f t="shared" si="0"/>
        <v>0</v>
      </c>
      <c r="D33" s="59" t="s">
        <v>35</v>
      </c>
      <c r="E33" s="59" t="s">
        <v>35</v>
      </c>
      <c r="F33" s="63">
        <f>SUM(F34:F35)</f>
        <v>0</v>
      </c>
      <c r="G33" s="60" t="s">
        <v>35</v>
      </c>
      <c r="H33" s="57">
        <f t="shared" si="1"/>
        <v>0</v>
      </c>
      <c r="I33" s="59" t="s">
        <v>35</v>
      </c>
      <c r="J33" s="59" t="s">
        <v>35</v>
      </c>
      <c r="K33" s="63">
        <f>SUM(K34:K35)</f>
        <v>0</v>
      </c>
      <c r="L33" s="62" t="s">
        <v>35</v>
      </c>
    </row>
    <row r="34" spans="1:12" x14ac:dyDescent="0.25">
      <c r="A34" s="38">
        <v>21381</v>
      </c>
      <c r="B34" s="65" t="s">
        <v>45</v>
      </c>
      <c r="C34" s="66">
        <f t="shared" si="0"/>
        <v>0</v>
      </c>
      <c r="D34" s="67" t="s">
        <v>35</v>
      </c>
      <c r="E34" s="67" t="s">
        <v>35</v>
      </c>
      <c r="F34" s="68"/>
      <c r="G34" s="69" t="s">
        <v>35</v>
      </c>
      <c r="H34" s="66">
        <f t="shared" si="1"/>
        <v>0</v>
      </c>
      <c r="I34" s="67" t="s">
        <v>35</v>
      </c>
      <c r="J34" s="67" t="s">
        <v>35</v>
      </c>
      <c r="K34" s="68"/>
      <c r="L34" s="70" t="s">
        <v>35</v>
      </c>
    </row>
    <row r="35" spans="1:12" ht="24" x14ac:dyDescent="0.25">
      <c r="A35" s="44">
        <v>21383</v>
      </c>
      <c r="B35" s="71" t="s">
        <v>46</v>
      </c>
      <c r="C35" s="72">
        <f>SUM(D35:G35)</f>
        <v>0</v>
      </c>
      <c r="D35" s="73" t="s">
        <v>35</v>
      </c>
      <c r="E35" s="73" t="s">
        <v>35</v>
      </c>
      <c r="F35" s="74"/>
      <c r="G35" s="75" t="s">
        <v>35</v>
      </c>
      <c r="H35" s="72">
        <f t="shared" si="1"/>
        <v>0</v>
      </c>
      <c r="I35" s="73" t="s">
        <v>35</v>
      </c>
      <c r="J35" s="73" t="s">
        <v>35</v>
      </c>
      <c r="K35" s="74"/>
      <c r="L35" s="76" t="s">
        <v>35</v>
      </c>
    </row>
    <row r="36" spans="1:12" s="24" customFormat="1" ht="25.5" customHeight="1" x14ac:dyDescent="0.25">
      <c r="A36" s="64">
        <v>21390</v>
      </c>
      <c r="B36" s="56" t="s">
        <v>47</v>
      </c>
      <c r="C36" s="57">
        <f t="shared" si="0"/>
        <v>0</v>
      </c>
      <c r="D36" s="59" t="s">
        <v>35</v>
      </c>
      <c r="E36" s="59" t="s">
        <v>35</v>
      </c>
      <c r="F36" s="63">
        <f>SUM(F37:F40)</f>
        <v>0</v>
      </c>
      <c r="G36" s="60" t="s">
        <v>35</v>
      </c>
      <c r="H36" s="57">
        <f t="shared" si="1"/>
        <v>0</v>
      </c>
      <c r="I36" s="59" t="s">
        <v>35</v>
      </c>
      <c r="J36" s="59" t="s">
        <v>35</v>
      </c>
      <c r="K36" s="63">
        <f>SUM(K37:K40)</f>
        <v>0</v>
      </c>
      <c r="L36" s="62" t="s">
        <v>35</v>
      </c>
    </row>
    <row r="37" spans="1:12" ht="24" x14ac:dyDescent="0.25">
      <c r="A37" s="38">
        <v>21391</v>
      </c>
      <c r="B37" s="65" t="s">
        <v>48</v>
      </c>
      <c r="C37" s="66">
        <f t="shared" si="0"/>
        <v>0</v>
      </c>
      <c r="D37" s="67" t="s">
        <v>35</v>
      </c>
      <c r="E37" s="67" t="s">
        <v>35</v>
      </c>
      <c r="F37" s="68"/>
      <c r="G37" s="69" t="s">
        <v>35</v>
      </c>
      <c r="H37" s="66">
        <f t="shared" si="1"/>
        <v>0</v>
      </c>
      <c r="I37" s="67" t="s">
        <v>35</v>
      </c>
      <c r="J37" s="67" t="s">
        <v>35</v>
      </c>
      <c r="K37" s="68"/>
      <c r="L37" s="70" t="s">
        <v>35</v>
      </c>
    </row>
    <row r="38" spans="1:12" x14ac:dyDescent="0.25">
      <c r="A38" s="44">
        <v>21393</v>
      </c>
      <c r="B38" s="71" t="s">
        <v>49</v>
      </c>
      <c r="C38" s="72">
        <f t="shared" si="0"/>
        <v>0</v>
      </c>
      <c r="D38" s="73" t="s">
        <v>35</v>
      </c>
      <c r="E38" s="73" t="s">
        <v>35</v>
      </c>
      <c r="F38" s="74"/>
      <c r="G38" s="75" t="s">
        <v>35</v>
      </c>
      <c r="H38" s="72">
        <f t="shared" si="1"/>
        <v>0</v>
      </c>
      <c r="I38" s="73" t="s">
        <v>35</v>
      </c>
      <c r="J38" s="73" t="s">
        <v>35</v>
      </c>
      <c r="K38" s="74"/>
      <c r="L38" s="76" t="s">
        <v>35</v>
      </c>
    </row>
    <row r="39" spans="1:12" x14ac:dyDescent="0.25">
      <c r="A39" s="44">
        <v>21395</v>
      </c>
      <c r="B39" s="71" t="s">
        <v>50</v>
      </c>
      <c r="C39" s="72">
        <f t="shared" si="0"/>
        <v>0</v>
      </c>
      <c r="D39" s="73" t="s">
        <v>35</v>
      </c>
      <c r="E39" s="73" t="s">
        <v>35</v>
      </c>
      <c r="F39" s="74"/>
      <c r="G39" s="75" t="s">
        <v>35</v>
      </c>
      <c r="H39" s="72">
        <f t="shared" si="1"/>
        <v>0</v>
      </c>
      <c r="I39" s="73" t="s">
        <v>35</v>
      </c>
      <c r="J39" s="73" t="s">
        <v>35</v>
      </c>
      <c r="K39" s="74"/>
      <c r="L39" s="76" t="s">
        <v>35</v>
      </c>
    </row>
    <row r="40" spans="1:12" ht="24" x14ac:dyDescent="0.25">
      <c r="A40" s="84">
        <v>21399</v>
      </c>
      <c r="B40" s="85" t="s">
        <v>51</v>
      </c>
      <c r="C40" s="86">
        <f t="shared" si="0"/>
        <v>0</v>
      </c>
      <c r="D40" s="87" t="s">
        <v>35</v>
      </c>
      <c r="E40" s="87" t="s">
        <v>35</v>
      </c>
      <c r="F40" s="88"/>
      <c r="G40" s="89" t="s">
        <v>35</v>
      </c>
      <c r="H40" s="86">
        <f t="shared" si="1"/>
        <v>0</v>
      </c>
      <c r="I40" s="87" t="s">
        <v>35</v>
      </c>
      <c r="J40" s="87" t="s">
        <v>35</v>
      </c>
      <c r="K40" s="88"/>
      <c r="L40" s="90" t="s">
        <v>35</v>
      </c>
    </row>
    <row r="41" spans="1:12" s="24" customFormat="1" ht="26.25" customHeight="1" x14ac:dyDescent="0.25">
      <c r="A41" s="91">
        <v>21420</v>
      </c>
      <c r="B41" s="92" t="s">
        <v>52</v>
      </c>
      <c r="C41" s="93">
        <f>SUM(D41:G41)</f>
        <v>0</v>
      </c>
      <c r="D41" s="94">
        <f>SUM(D42)</f>
        <v>0</v>
      </c>
      <c r="E41" s="95" t="s">
        <v>35</v>
      </c>
      <c r="F41" s="95" t="s">
        <v>35</v>
      </c>
      <c r="G41" s="96" t="s">
        <v>35</v>
      </c>
      <c r="H41" s="93">
        <f>SUM(I41:L41)</f>
        <v>0</v>
      </c>
      <c r="I41" s="94">
        <f>SUM(I42)</f>
        <v>0</v>
      </c>
      <c r="J41" s="95" t="s">
        <v>35</v>
      </c>
      <c r="K41" s="95" t="s">
        <v>35</v>
      </c>
      <c r="L41" s="97" t="s">
        <v>35</v>
      </c>
    </row>
    <row r="42" spans="1:12" s="24" customFormat="1" ht="26.25" customHeight="1" x14ac:dyDescent="0.25">
      <c r="A42" s="84">
        <v>21429</v>
      </c>
      <c r="B42" s="85" t="s">
        <v>53</v>
      </c>
      <c r="C42" s="86">
        <f>SUM(D42:G42)</f>
        <v>0</v>
      </c>
      <c r="D42" s="98"/>
      <c r="E42" s="87" t="s">
        <v>35</v>
      </c>
      <c r="F42" s="87" t="s">
        <v>35</v>
      </c>
      <c r="G42" s="89" t="s">
        <v>35</v>
      </c>
      <c r="H42" s="86">
        <f t="shared" ref="H42:H44" si="2">SUM(I42:L42)</f>
        <v>0</v>
      </c>
      <c r="I42" s="98"/>
      <c r="J42" s="87" t="s">
        <v>35</v>
      </c>
      <c r="K42" s="87" t="s">
        <v>35</v>
      </c>
      <c r="L42" s="90" t="s">
        <v>35</v>
      </c>
    </row>
    <row r="43" spans="1:12" s="24" customFormat="1" ht="24" x14ac:dyDescent="0.25">
      <c r="A43" s="64">
        <v>21490</v>
      </c>
      <c r="B43" s="56" t="s">
        <v>54</v>
      </c>
      <c r="C43" s="57">
        <f t="shared" si="0"/>
        <v>0</v>
      </c>
      <c r="D43" s="99">
        <f>D44</f>
        <v>0</v>
      </c>
      <c r="E43" s="99">
        <f t="shared" ref="E43:F43" si="3">E44</f>
        <v>0</v>
      </c>
      <c r="F43" s="99">
        <f t="shared" si="3"/>
        <v>0</v>
      </c>
      <c r="G43" s="60" t="s">
        <v>35</v>
      </c>
      <c r="H43" s="100">
        <f t="shared" si="2"/>
        <v>0</v>
      </c>
      <c r="I43" s="99">
        <f>I44</f>
        <v>0</v>
      </c>
      <c r="J43" s="99">
        <f t="shared" ref="J43:K43" si="4">J44</f>
        <v>0</v>
      </c>
      <c r="K43" s="99">
        <f t="shared" si="4"/>
        <v>0</v>
      </c>
      <c r="L43" s="62" t="s">
        <v>35</v>
      </c>
    </row>
    <row r="44" spans="1:12" s="24" customFormat="1" ht="24" x14ac:dyDescent="0.25">
      <c r="A44" s="44">
        <v>21499</v>
      </c>
      <c r="B44" s="71" t="s">
        <v>55</v>
      </c>
      <c r="C44" s="79">
        <f>SUM(D44:G44)</f>
        <v>0</v>
      </c>
      <c r="D44" s="101"/>
      <c r="E44" s="102"/>
      <c r="F44" s="102"/>
      <c r="G44" s="103" t="s">
        <v>35</v>
      </c>
      <c r="H44" s="104">
        <f t="shared" si="2"/>
        <v>0</v>
      </c>
      <c r="I44" s="40"/>
      <c r="J44" s="105"/>
      <c r="K44" s="105"/>
      <c r="L44" s="106" t="s">
        <v>35</v>
      </c>
    </row>
    <row r="45" spans="1:12" ht="12.75" customHeight="1" x14ac:dyDescent="0.25">
      <c r="A45" s="107">
        <v>23000</v>
      </c>
      <c r="B45" s="108" t="s">
        <v>56</v>
      </c>
      <c r="C45" s="109">
        <f>SUM(D45:G45)</f>
        <v>0</v>
      </c>
      <c r="D45" s="59" t="s">
        <v>35</v>
      </c>
      <c r="E45" s="59" t="s">
        <v>35</v>
      </c>
      <c r="F45" s="59" t="s">
        <v>35</v>
      </c>
      <c r="G45" s="99">
        <f>SUM(G46:G47)</f>
        <v>0</v>
      </c>
      <c r="H45" s="109">
        <f t="shared" si="1"/>
        <v>0</v>
      </c>
      <c r="I45" s="87" t="s">
        <v>35</v>
      </c>
      <c r="J45" s="87" t="s">
        <v>35</v>
      </c>
      <c r="K45" s="87" t="s">
        <v>35</v>
      </c>
      <c r="L45" s="110">
        <f>SUM(L46:L47)</f>
        <v>0</v>
      </c>
    </row>
    <row r="46" spans="1:12" ht="24" x14ac:dyDescent="0.25">
      <c r="A46" s="111">
        <v>23410</v>
      </c>
      <c r="B46" s="112" t="s">
        <v>57</v>
      </c>
      <c r="C46" s="113">
        <f t="shared" si="0"/>
        <v>0</v>
      </c>
      <c r="D46" s="95" t="s">
        <v>35</v>
      </c>
      <c r="E46" s="95" t="s">
        <v>35</v>
      </c>
      <c r="F46" s="95" t="s">
        <v>35</v>
      </c>
      <c r="G46" s="114"/>
      <c r="H46" s="113">
        <f t="shared" si="1"/>
        <v>0</v>
      </c>
      <c r="I46" s="95" t="s">
        <v>35</v>
      </c>
      <c r="J46" s="95" t="s">
        <v>35</v>
      </c>
      <c r="K46" s="95" t="s">
        <v>35</v>
      </c>
      <c r="L46" s="115"/>
    </row>
    <row r="47" spans="1:12" ht="24" x14ac:dyDescent="0.25">
      <c r="A47" s="111">
        <v>23510</v>
      </c>
      <c r="B47" s="112" t="s">
        <v>58</v>
      </c>
      <c r="C47" s="93">
        <f t="shared" si="0"/>
        <v>0</v>
      </c>
      <c r="D47" s="95" t="s">
        <v>35</v>
      </c>
      <c r="E47" s="95" t="s">
        <v>35</v>
      </c>
      <c r="F47" s="95" t="s">
        <v>35</v>
      </c>
      <c r="G47" s="114"/>
      <c r="H47" s="93">
        <f t="shared" si="1"/>
        <v>0</v>
      </c>
      <c r="I47" s="95" t="s">
        <v>35</v>
      </c>
      <c r="J47" s="95" t="s">
        <v>35</v>
      </c>
      <c r="K47" s="95" t="s">
        <v>35</v>
      </c>
      <c r="L47" s="115"/>
    </row>
    <row r="48" spans="1:12" x14ac:dyDescent="0.25">
      <c r="A48" s="116"/>
      <c r="B48" s="112"/>
      <c r="C48" s="117"/>
      <c r="D48" s="95"/>
      <c r="E48" s="95"/>
      <c r="F48" s="94"/>
      <c r="G48" s="118"/>
      <c r="H48" s="117"/>
      <c r="I48" s="95"/>
      <c r="J48" s="95"/>
      <c r="K48" s="94"/>
      <c r="L48" s="119"/>
    </row>
    <row r="49" spans="1:12" s="24" customFormat="1" x14ac:dyDescent="0.25">
      <c r="A49" s="120"/>
      <c r="B49" s="121" t="s">
        <v>59</v>
      </c>
      <c r="C49" s="122"/>
      <c r="D49" s="123"/>
      <c r="E49" s="123"/>
      <c r="F49" s="123"/>
      <c r="G49" s="124"/>
      <c r="H49" s="122"/>
      <c r="I49" s="123"/>
      <c r="J49" s="123"/>
      <c r="K49" s="123"/>
      <c r="L49" s="125"/>
    </row>
    <row r="50" spans="1:12" s="24" customFormat="1" ht="12.75" thickBot="1" x14ac:dyDescent="0.3">
      <c r="A50" s="126"/>
      <c r="B50" s="25" t="s">
        <v>60</v>
      </c>
      <c r="C50" s="127">
        <f t="shared" ref="C50:C113" si="5">SUM(D50:G50)</f>
        <v>11541</v>
      </c>
      <c r="D50" s="128">
        <f>SUM(D51,D283)</f>
        <v>11541</v>
      </c>
      <c r="E50" s="128">
        <f>SUM(E51,E283)</f>
        <v>0</v>
      </c>
      <c r="F50" s="128">
        <f>SUM(F51,F283)</f>
        <v>0</v>
      </c>
      <c r="G50" s="129">
        <f>SUM(G51,G283)</f>
        <v>0</v>
      </c>
      <c r="H50" s="127">
        <f t="shared" ref="H50:H113" si="6">SUM(I50:L50)</f>
        <v>11541</v>
      </c>
      <c r="I50" s="128">
        <f>SUM(I51,I283)</f>
        <v>11541</v>
      </c>
      <c r="J50" s="128">
        <f>SUM(J51,J283)</f>
        <v>0</v>
      </c>
      <c r="K50" s="128">
        <f>SUM(K51,K283)</f>
        <v>0</v>
      </c>
      <c r="L50" s="130">
        <f>SUM(L51,L283)</f>
        <v>0</v>
      </c>
    </row>
    <row r="51" spans="1:12" s="24" customFormat="1" ht="36.75" thickTop="1" x14ac:dyDescent="0.25">
      <c r="A51" s="131"/>
      <c r="B51" s="132" t="s">
        <v>61</v>
      </c>
      <c r="C51" s="133">
        <f t="shared" si="5"/>
        <v>6265</v>
      </c>
      <c r="D51" s="134">
        <f>SUM(D52,D194)</f>
        <v>6265</v>
      </c>
      <c r="E51" s="134">
        <f>SUM(E52,E194)</f>
        <v>0</v>
      </c>
      <c r="F51" s="134">
        <f>SUM(F52,F194)</f>
        <v>0</v>
      </c>
      <c r="G51" s="135">
        <f>SUM(G52,G194)</f>
        <v>0</v>
      </c>
      <c r="H51" s="133">
        <f t="shared" si="6"/>
        <v>6265</v>
      </c>
      <c r="I51" s="134">
        <f>SUM(I52,I194)</f>
        <v>6265</v>
      </c>
      <c r="J51" s="134">
        <f>SUM(J52,J194)</f>
        <v>0</v>
      </c>
      <c r="K51" s="134">
        <f>SUM(K52,K194)</f>
        <v>0</v>
      </c>
      <c r="L51" s="136">
        <f>SUM(L52,L194)</f>
        <v>0</v>
      </c>
    </row>
    <row r="52" spans="1:12" s="24" customFormat="1" ht="24" x14ac:dyDescent="0.25">
      <c r="A52" s="137"/>
      <c r="B52" s="18" t="s">
        <v>62</v>
      </c>
      <c r="C52" s="138">
        <f t="shared" si="5"/>
        <v>6265</v>
      </c>
      <c r="D52" s="139">
        <f>SUM(D53,D75,D173,D187)</f>
        <v>6265</v>
      </c>
      <c r="E52" s="139">
        <f>SUM(E53,E75,E173,E187)</f>
        <v>0</v>
      </c>
      <c r="F52" s="139">
        <f>SUM(F53,F75,F173,F187)</f>
        <v>0</v>
      </c>
      <c r="G52" s="140">
        <f>SUM(G53,G75,G173,G187)</f>
        <v>0</v>
      </c>
      <c r="H52" s="138">
        <f t="shared" si="6"/>
        <v>6265</v>
      </c>
      <c r="I52" s="139">
        <f>SUM(I53,I75,I173,I187)</f>
        <v>6265</v>
      </c>
      <c r="J52" s="139">
        <f>SUM(J53,J75,J173,J187)</f>
        <v>0</v>
      </c>
      <c r="K52" s="139">
        <f>SUM(K53,K75,K173,K187)</f>
        <v>0</v>
      </c>
      <c r="L52" s="141">
        <f>SUM(L53,L75,L173,L187)</f>
        <v>0</v>
      </c>
    </row>
    <row r="53" spans="1:12" s="24" customFormat="1" x14ac:dyDescent="0.25">
      <c r="A53" s="142">
        <v>1000</v>
      </c>
      <c r="B53" s="142" t="s">
        <v>63</v>
      </c>
      <c r="C53" s="143">
        <f t="shared" si="5"/>
        <v>0</v>
      </c>
      <c r="D53" s="144">
        <f>SUM(D54,D67)</f>
        <v>0</v>
      </c>
      <c r="E53" s="144">
        <f>SUM(E54,E67)</f>
        <v>0</v>
      </c>
      <c r="F53" s="144">
        <f>SUM(F54,F67)</f>
        <v>0</v>
      </c>
      <c r="G53" s="145">
        <f>SUM(G54,G67)</f>
        <v>0</v>
      </c>
      <c r="H53" s="143">
        <f t="shared" si="6"/>
        <v>0</v>
      </c>
      <c r="I53" s="144">
        <f>SUM(I54,I67)</f>
        <v>0</v>
      </c>
      <c r="J53" s="144">
        <f>SUM(J54,J67)</f>
        <v>0</v>
      </c>
      <c r="K53" s="144">
        <f>SUM(K54,K67)</f>
        <v>0</v>
      </c>
      <c r="L53" s="146">
        <f>SUM(L54,L67)</f>
        <v>0</v>
      </c>
    </row>
    <row r="54" spans="1:12" x14ac:dyDescent="0.25">
      <c r="A54" s="56">
        <v>1100</v>
      </c>
      <c r="B54" s="147" t="s">
        <v>64</v>
      </c>
      <c r="C54" s="57">
        <f t="shared" si="5"/>
        <v>0</v>
      </c>
      <c r="D54" s="63">
        <f>SUM(D55,D58,D66)</f>
        <v>0</v>
      </c>
      <c r="E54" s="63">
        <f>SUM(E55,E58,E66)</f>
        <v>0</v>
      </c>
      <c r="F54" s="63">
        <f>SUM(F55,F58,F66)</f>
        <v>0</v>
      </c>
      <c r="G54" s="148">
        <f>SUM(G55,G58,G66)</f>
        <v>0</v>
      </c>
      <c r="H54" s="57">
        <f t="shared" si="6"/>
        <v>0</v>
      </c>
      <c r="I54" s="63">
        <f>SUM(I55,I58,I66)</f>
        <v>0</v>
      </c>
      <c r="J54" s="63">
        <f>SUM(J55,J58,J66)</f>
        <v>0</v>
      </c>
      <c r="K54" s="63">
        <f>SUM(K55,K58,K66)</f>
        <v>0</v>
      </c>
      <c r="L54" s="149">
        <f>SUM(L55,L58,L66)</f>
        <v>0</v>
      </c>
    </row>
    <row r="55" spans="1:12" x14ac:dyDescent="0.25">
      <c r="A55" s="150">
        <v>1110</v>
      </c>
      <c r="B55" s="112" t="s">
        <v>65</v>
      </c>
      <c r="C55" s="117">
        <f t="shared" si="5"/>
        <v>0</v>
      </c>
      <c r="D55" s="151">
        <f>SUM(D56:D57)</f>
        <v>0</v>
      </c>
      <c r="E55" s="151">
        <f>SUM(E56:E57)</f>
        <v>0</v>
      </c>
      <c r="F55" s="151">
        <f>SUM(F56:F57)</f>
        <v>0</v>
      </c>
      <c r="G55" s="152">
        <f>SUM(G56:G57)</f>
        <v>0</v>
      </c>
      <c r="H55" s="117">
        <f t="shared" si="6"/>
        <v>0</v>
      </c>
      <c r="I55" s="151">
        <f>SUM(I56:I57)</f>
        <v>0</v>
      </c>
      <c r="J55" s="151">
        <f>SUM(J56:J57)</f>
        <v>0</v>
      </c>
      <c r="K55" s="151">
        <f>SUM(K56:K57)</f>
        <v>0</v>
      </c>
      <c r="L55" s="153">
        <f>SUM(L56:L57)</f>
        <v>0</v>
      </c>
    </row>
    <row r="56" spans="1:12" x14ac:dyDescent="0.25">
      <c r="A56" s="38">
        <v>1111</v>
      </c>
      <c r="B56" s="65" t="s">
        <v>66</v>
      </c>
      <c r="C56" s="66">
        <f t="shared" si="5"/>
        <v>0</v>
      </c>
      <c r="D56" s="68"/>
      <c r="E56" s="68"/>
      <c r="F56" s="68"/>
      <c r="G56" s="154"/>
      <c r="H56" s="66">
        <f t="shared" si="6"/>
        <v>0</v>
      </c>
      <c r="I56" s="68"/>
      <c r="J56" s="68"/>
      <c r="K56" s="68"/>
      <c r="L56" s="155"/>
    </row>
    <row r="57" spans="1:12" ht="24" customHeight="1" x14ac:dyDescent="0.25">
      <c r="A57" s="44">
        <v>1119</v>
      </c>
      <c r="B57" s="71" t="s">
        <v>67</v>
      </c>
      <c r="C57" s="72">
        <f t="shared" si="5"/>
        <v>0</v>
      </c>
      <c r="D57" s="74"/>
      <c r="E57" s="74"/>
      <c r="F57" s="74"/>
      <c r="G57" s="157"/>
      <c r="H57" s="72">
        <f t="shared" si="6"/>
        <v>0</v>
      </c>
      <c r="I57" s="74"/>
      <c r="J57" s="74"/>
      <c r="K57" s="74"/>
      <c r="L57" s="158"/>
    </row>
    <row r="58" spans="1:12" x14ac:dyDescent="0.25">
      <c r="A58" s="159">
        <v>1140</v>
      </c>
      <c r="B58" s="71" t="s">
        <v>68</v>
      </c>
      <c r="C58" s="72">
        <f t="shared" si="5"/>
        <v>0</v>
      </c>
      <c r="D58" s="160">
        <f>SUM(D59:D65)</f>
        <v>0</v>
      </c>
      <c r="E58" s="160">
        <f>SUM(E59:E65)</f>
        <v>0</v>
      </c>
      <c r="F58" s="160">
        <f>SUM(F59:F65)</f>
        <v>0</v>
      </c>
      <c r="G58" s="161">
        <f>SUM(G59:G65)</f>
        <v>0</v>
      </c>
      <c r="H58" s="72">
        <f t="shared" si="6"/>
        <v>0</v>
      </c>
      <c r="I58" s="160">
        <f>SUM(I59:I65)</f>
        <v>0</v>
      </c>
      <c r="J58" s="160">
        <f>SUM(J59:J65)</f>
        <v>0</v>
      </c>
      <c r="K58" s="160">
        <f>SUM(K59:K65)</f>
        <v>0</v>
      </c>
      <c r="L58" s="162">
        <f>SUM(L59:L65)</f>
        <v>0</v>
      </c>
    </row>
    <row r="59" spans="1:12" x14ac:dyDescent="0.25">
      <c r="A59" s="44">
        <v>1141</v>
      </c>
      <c r="B59" s="71" t="s">
        <v>69</v>
      </c>
      <c r="C59" s="72">
        <f t="shared" si="5"/>
        <v>0</v>
      </c>
      <c r="D59" s="74"/>
      <c r="E59" s="74"/>
      <c r="F59" s="74"/>
      <c r="G59" s="157"/>
      <c r="H59" s="72">
        <f t="shared" si="6"/>
        <v>0</v>
      </c>
      <c r="I59" s="74"/>
      <c r="J59" s="74"/>
      <c r="K59" s="74"/>
      <c r="L59" s="158"/>
    </row>
    <row r="60" spans="1:12" ht="24.75" customHeight="1" x14ac:dyDescent="0.25">
      <c r="A60" s="44">
        <v>1142</v>
      </c>
      <c r="B60" s="71" t="s">
        <v>70</v>
      </c>
      <c r="C60" s="72">
        <f t="shared" si="5"/>
        <v>0</v>
      </c>
      <c r="D60" s="74"/>
      <c r="E60" s="74"/>
      <c r="F60" s="74"/>
      <c r="G60" s="157"/>
      <c r="H60" s="72">
        <f t="shared" si="6"/>
        <v>0</v>
      </c>
      <c r="I60" s="74"/>
      <c r="J60" s="74"/>
      <c r="K60" s="74"/>
      <c r="L60" s="158"/>
    </row>
    <row r="61" spans="1:12" ht="24" x14ac:dyDescent="0.25">
      <c r="A61" s="44">
        <v>1145</v>
      </c>
      <c r="B61" s="71" t="s">
        <v>71</v>
      </c>
      <c r="C61" s="72">
        <f t="shared" si="5"/>
        <v>0</v>
      </c>
      <c r="D61" s="74"/>
      <c r="E61" s="74"/>
      <c r="F61" s="74"/>
      <c r="G61" s="157"/>
      <c r="H61" s="72">
        <f t="shared" si="6"/>
        <v>0</v>
      </c>
      <c r="I61" s="74"/>
      <c r="J61" s="74"/>
      <c r="K61" s="74"/>
      <c r="L61" s="158"/>
    </row>
    <row r="62" spans="1:12" ht="27.75" customHeight="1" x14ac:dyDescent="0.25">
      <c r="A62" s="44">
        <v>1146</v>
      </c>
      <c r="B62" s="71" t="s">
        <v>72</v>
      </c>
      <c r="C62" s="72">
        <f t="shared" si="5"/>
        <v>0</v>
      </c>
      <c r="D62" s="74"/>
      <c r="E62" s="74"/>
      <c r="F62" s="74"/>
      <c r="G62" s="157"/>
      <c r="H62" s="72">
        <f t="shared" si="6"/>
        <v>0</v>
      </c>
      <c r="I62" s="74"/>
      <c r="J62" s="74"/>
      <c r="K62" s="74"/>
      <c r="L62" s="158"/>
    </row>
    <row r="63" spans="1:12" x14ac:dyDescent="0.25">
      <c r="A63" s="44">
        <v>1147</v>
      </c>
      <c r="B63" s="71" t="s">
        <v>73</v>
      </c>
      <c r="C63" s="72">
        <f t="shared" si="5"/>
        <v>0</v>
      </c>
      <c r="D63" s="74"/>
      <c r="E63" s="74"/>
      <c r="F63" s="74"/>
      <c r="G63" s="157"/>
      <c r="H63" s="72">
        <f t="shared" si="6"/>
        <v>0</v>
      </c>
      <c r="I63" s="74"/>
      <c r="J63" s="74"/>
      <c r="K63" s="74"/>
      <c r="L63" s="158"/>
    </row>
    <row r="64" spans="1:12" x14ac:dyDescent="0.25">
      <c r="A64" s="44">
        <v>1148</v>
      </c>
      <c r="B64" s="71" t="s">
        <v>74</v>
      </c>
      <c r="C64" s="72">
        <f t="shared" si="5"/>
        <v>0</v>
      </c>
      <c r="D64" s="74"/>
      <c r="E64" s="74"/>
      <c r="F64" s="74"/>
      <c r="G64" s="157"/>
      <c r="H64" s="72">
        <f t="shared" si="6"/>
        <v>0</v>
      </c>
      <c r="I64" s="74"/>
      <c r="J64" s="74"/>
      <c r="K64" s="74"/>
      <c r="L64" s="158"/>
    </row>
    <row r="65" spans="1:12" ht="24" customHeight="1" x14ac:dyDescent="0.25">
      <c r="A65" s="44">
        <v>1149</v>
      </c>
      <c r="B65" s="71" t="s">
        <v>75</v>
      </c>
      <c r="C65" s="72">
        <f t="shared" si="5"/>
        <v>0</v>
      </c>
      <c r="D65" s="74"/>
      <c r="E65" s="74"/>
      <c r="F65" s="74"/>
      <c r="G65" s="157"/>
      <c r="H65" s="72">
        <f t="shared" si="6"/>
        <v>0</v>
      </c>
      <c r="I65" s="74"/>
      <c r="J65" s="74"/>
      <c r="K65" s="74"/>
      <c r="L65" s="158"/>
    </row>
    <row r="66" spans="1:12" ht="36" x14ac:dyDescent="0.25">
      <c r="A66" s="150">
        <v>1150</v>
      </c>
      <c r="B66" s="112" t="s">
        <v>76</v>
      </c>
      <c r="C66" s="117">
        <f t="shared" si="5"/>
        <v>0</v>
      </c>
      <c r="D66" s="163"/>
      <c r="E66" s="163"/>
      <c r="F66" s="163"/>
      <c r="G66" s="164"/>
      <c r="H66" s="117">
        <f t="shared" si="6"/>
        <v>0</v>
      </c>
      <c r="I66" s="163"/>
      <c r="J66" s="163"/>
      <c r="K66" s="163"/>
      <c r="L66" s="165"/>
    </row>
    <row r="67" spans="1:12" ht="24" x14ac:dyDescent="0.25">
      <c r="A67" s="56">
        <v>1200</v>
      </c>
      <c r="B67" s="147" t="s">
        <v>77</v>
      </c>
      <c r="C67" s="57">
        <f t="shared" si="5"/>
        <v>0</v>
      </c>
      <c r="D67" s="63">
        <f>SUM(D68:D69)</f>
        <v>0</v>
      </c>
      <c r="E67" s="63">
        <f>SUM(E68:E69)</f>
        <v>0</v>
      </c>
      <c r="F67" s="63">
        <f>SUM(F68:F69)</f>
        <v>0</v>
      </c>
      <c r="G67" s="166">
        <f>SUM(G68:G69)</f>
        <v>0</v>
      </c>
      <c r="H67" s="57">
        <f t="shared" si="6"/>
        <v>0</v>
      </c>
      <c r="I67" s="63">
        <f>SUM(I68:I69)</f>
        <v>0</v>
      </c>
      <c r="J67" s="63">
        <f>SUM(J68:J69)</f>
        <v>0</v>
      </c>
      <c r="K67" s="63">
        <f>SUM(K68:K69)</f>
        <v>0</v>
      </c>
      <c r="L67" s="167">
        <f>SUM(L68:L69)</f>
        <v>0</v>
      </c>
    </row>
    <row r="68" spans="1:12" ht="24" x14ac:dyDescent="0.25">
      <c r="A68" s="168">
        <v>1210</v>
      </c>
      <c r="B68" s="65" t="s">
        <v>78</v>
      </c>
      <c r="C68" s="66">
        <f t="shared" si="5"/>
        <v>0</v>
      </c>
      <c r="D68" s="68"/>
      <c r="E68" s="68"/>
      <c r="F68" s="68"/>
      <c r="G68" s="154"/>
      <c r="H68" s="66">
        <f t="shared" si="6"/>
        <v>0</v>
      </c>
      <c r="I68" s="68"/>
      <c r="J68" s="68"/>
      <c r="K68" s="68"/>
      <c r="L68" s="155"/>
    </row>
    <row r="69" spans="1:12" ht="24" x14ac:dyDescent="0.25">
      <c r="A69" s="159">
        <v>1220</v>
      </c>
      <c r="B69" s="71" t="s">
        <v>79</v>
      </c>
      <c r="C69" s="72">
        <f t="shared" si="5"/>
        <v>0</v>
      </c>
      <c r="D69" s="160">
        <f>SUM(D70:D74)</f>
        <v>0</v>
      </c>
      <c r="E69" s="160">
        <f>SUM(E70:E74)</f>
        <v>0</v>
      </c>
      <c r="F69" s="160">
        <f>SUM(F70:F74)</f>
        <v>0</v>
      </c>
      <c r="G69" s="161">
        <f>SUM(G70:G74)</f>
        <v>0</v>
      </c>
      <c r="H69" s="72">
        <f t="shared" si="6"/>
        <v>0</v>
      </c>
      <c r="I69" s="160">
        <f>SUM(I70:I74)</f>
        <v>0</v>
      </c>
      <c r="J69" s="160">
        <f>SUM(J70:J74)</f>
        <v>0</v>
      </c>
      <c r="K69" s="160">
        <f>SUM(K70:K74)</f>
        <v>0</v>
      </c>
      <c r="L69" s="162">
        <f>SUM(L70:L74)</f>
        <v>0</v>
      </c>
    </row>
    <row r="70" spans="1:12" ht="48" x14ac:dyDescent="0.25">
      <c r="A70" s="44">
        <v>1221</v>
      </c>
      <c r="B70" s="71" t="s">
        <v>80</v>
      </c>
      <c r="C70" s="72">
        <f t="shared" si="5"/>
        <v>0</v>
      </c>
      <c r="D70" s="74"/>
      <c r="E70" s="74"/>
      <c r="F70" s="74"/>
      <c r="G70" s="157"/>
      <c r="H70" s="72">
        <f t="shared" si="6"/>
        <v>0</v>
      </c>
      <c r="I70" s="74"/>
      <c r="J70" s="74"/>
      <c r="K70" s="74"/>
      <c r="L70" s="158"/>
    </row>
    <row r="71" spans="1:12" x14ac:dyDescent="0.25">
      <c r="A71" s="44">
        <v>1223</v>
      </c>
      <c r="B71" s="71" t="s">
        <v>81</v>
      </c>
      <c r="C71" s="72">
        <f t="shared" si="5"/>
        <v>0</v>
      </c>
      <c r="D71" s="74"/>
      <c r="E71" s="74"/>
      <c r="F71" s="74"/>
      <c r="G71" s="157"/>
      <c r="H71" s="72">
        <f t="shared" si="6"/>
        <v>0</v>
      </c>
      <c r="I71" s="74"/>
      <c r="J71" s="74"/>
      <c r="K71" s="74"/>
      <c r="L71" s="158"/>
    </row>
    <row r="72" spans="1:12" x14ac:dyDescent="0.25">
      <c r="A72" s="44">
        <v>1225</v>
      </c>
      <c r="B72" s="71" t="s">
        <v>82</v>
      </c>
      <c r="C72" s="72">
        <f t="shared" si="5"/>
        <v>0</v>
      </c>
      <c r="D72" s="74"/>
      <c r="E72" s="74"/>
      <c r="F72" s="74"/>
      <c r="G72" s="157"/>
      <c r="H72" s="72">
        <f t="shared" si="6"/>
        <v>0</v>
      </c>
      <c r="I72" s="74"/>
      <c r="J72" s="74"/>
      <c r="K72" s="74"/>
      <c r="L72" s="158"/>
    </row>
    <row r="73" spans="1:12" ht="36" x14ac:dyDescent="0.25">
      <c r="A73" s="44">
        <v>1227</v>
      </c>
      <c r="B73" s="71" t="s">
        <v>83</v>
      </c>
      <c r="C73" s="72">
        <f t="shared" si="5"/>
        <v>0</v>
      </c>
      <c r="D73" s="74"/>
      <c r="E73" s="74"/>
      <c r="F73" s="74"/>
      <c r="G73" s="157"/>
      <c r="H73" s="72">
        <f t="shared" si="6"/>
        <v>0</v>
      </c>
      <c r="I73" s="74"/>
      <c r="J73" s="74"/>
      <c r="K73" s="74"/>
      <c r="L73" s="158"/>
    </row>
    <row r="74" spans="1:12" ht="48" x14ac:dyDescent="0.25">
      <c r="A74" s="44">
        <v>1228</v>
      </c>
      <c r="B74" s="71" t="s">
        <v>84</v>
      </c>
      <c r="C74" s="72">
        <f t="shared" si="5"/>
        <v>0</v>
      </c>
      <c r="D74" s="74"/>
      <c r="E74" s="74"/>
      <c r="F74" s="74"/>
      <c r="G74" s="157"/>
      <c r="H74" s="72">
        <f t="shared" si="6"/>
        <v>0</v>
      </c>
      <c r="I74" s="74"/>
      <c r="J74" s="74"/>
      <c r="K74" s="74"/>
      <c r="L74" s="158"/>
    </row>
    <row r="75" spans="1:12" x14ac:dyDescent="0.25">
      <c r="A75" s="142">
        <v>2000</v>
      </c>
      <c r="B75" s="142" t="s">
        <v>85</v>
      </c>
      <c r="C75" s="143">
        <f t="shared" si="5"/>
        <v>6265</v>
      </c>
      <c r="D75" s="144">
        <f>SUM(D76,D83,D130,D164,D165,D172)</f>
        <v>6265</v>
      </c>
      <c r="E75" s="144">
        <f>SUM(E76,E83,E130,E164,E165,E172)</f>
        <v>0</v>
      </c>
      <c r="F75" s="144">
        <f>SUM(F76,F83,F130,F164,F165,F172)</f>
        <v>0</v>
      </c>
      <c r="G75" s="145">
        <f>SUM(G76,G83,G130,G164,G165,G172)</f>
        <v>0</v>
      </c>
      <c r="H75" s="143">
        <f t="shared" si="6"/>
        <v>6265</v>
      </c>
      <c r="I75" s="144">
        <f>SUM(I76,I83,I130,I164,I165,I172)</f>
        <v>6265</v>
      </c>
      <c r="J75" s="144">
        <f>SUM(J76,J83,J130,J164,J165,J172)</f>
        <v>0</v>
      </c>
      <c r="K75" s="144">
        <f>SUM(K76,K83,K130,K164,K165,K172)</f>
        <v>0</v>
      </c>
      <c r="L75" s="146">
        <f>SUM(L76,L83,L130,L164,L165,L172)</f>
        <v>0</v>
      </c>
    </row>
    <row r="76" spans="1:12" ht="24" x14ac:dyDescent="0.25">
      <c r="A76" s="56">
        <v>2100</v>
      </c>
      <c r="B76" s="147" t="s">
        <v>86</v>
      </c>
      <c r="C76" s="57">
        <f t="shared" si="5"/>
        <v>2125</v>
      </c>
      <c r="D76" s="63">
        <f>SUM(D77,D80)</f>
        <v>2125</v>
      </c>
      <c r="E76" s="63">
        <f>SUM(E77,E80)</f>
        <v>0</v>
      </c>
      <c r="F76" s="63">
        <f>SUM(F77,F80)</f>
        <v>0</v>
      </c>
      <c r="G76" s="166">
        <f>SUM(G77,G80)</f>
        <v>0</v>
      </c>
      <c r="H76" s="57">
        <f t="shared" si="6"/>
        <v>2125</v>
      </c>
      <c r="I76" s="63">
        <f>SUM(I77,I80)</f>
        <v>2125</v>
      </c>
      <c r="J76" s="63">
        <f>SUM(J77,J80)</f>
        <v>0</v>
      </c>
      <c r="K76" s="63">
        <f>SUM(K77,K80)</f>
        <v>0</v>
      </c>
      <c r="L76" s="167">
        <f>SUM(L77,L80)</f>
        <v>0</v>
      </c>
    </row>
    <row r="77" spans="1:12" ht="24" x14ac:dyDescent="0.25">
      <c r="A77" s="168">
        <v>2110</v>
      </c>
      <c r="B77" s="65" t="s">
        <v>87</v>
      </c>
      <c r="C77" s="66">
        <f t="shared" si="5"/>
        <v>0</v>
      </c>
      <c r="D77" s="169">
        <f>SUM(D78:D79)</f>
        <v>0</v>
      </c>
      <c r="E77" s="169">
        <f>SUM(E78:E79)</f>
        <v>0</v>
      </c>
      <c r="F77" s="169">
        <f>SUM(F78:F79)</f>
        <v>0</v>
      </c>
      <c r="G77" s="170">
        <f>SUM(G78:G79)</f>
        <v>0</v>
      </c>
      <c r="H77" s="66">
        <f t="shared" si="6"/>
        <v>0</v>
      </c>
      <c r="I77" s="169">
        <f>SUM(I78:I79)</f>
        <v>0</v>
      </c>
      <c r="J77" s="169">
        <f>SUM(J78:J79)</f>
        <v>0</v>
      </c>
      <c r="K77" s="169">
        <f>SUM(K78:K79)</f>
        <v>0</v>
      </c>
      <c r="L77" s="171">
        <f>SUM(L78:L79)</f>
        <v>0</v>
      </c>
    </row>
    <row r="78" spans="1:12" x14ac:dyDescent="0.25">
      <c r="A78" s="44">
        <v>2111</v>
      </c>
      <c r="B78" s="71" t="s">
        <v>88</v>
      </c>
      <c r="C78" s="72">
        <f t="shared" si="5"/>
        <v>0</v>
      </c>
      <c r="D78" s="74"/>
      <c r="E78" s="74"/>
      <c r="F78" s="74"/>
      <c r="G78" s="157"/>
      <c r="H78" s="72">
        <f t="shared" si="6"/>
        <v>0</v>
      </c>
      <c r="I78" s="74"/>
      <c r="J78" s="74"/>
      <c r="K78" s="74"/>
      <c r="L78" s="158"/>
    </row>
    <row r="79" spans="1:12" ht="24" x14ac:dyDescent="0.25">
      <c r="A79" s="44">
        <v>2112</v>
      </c>
      <c r="B79" s="71" t="s">
        <v>89</v>
      </c>
      <c r="C79" s="72">
        <f t="shared" si="5"/>
        <v>0</v>
      </c>
      <c r="D79" s="74"/>
      <c r="E79" s="74"/>
      <c r="F79" s="74"/>
      <c r="G79" s="157"/>
      <c r="H79" s="72">
        <f t="shared" si="6"/>
        <v>0</v>
      </c>
      <c r="I79" s="74"/>
      <c r="J79" s="74"/>
      <c r="K79" s="74"/>
      <c r="L79" s="158"/>
    </row>
    <row r="80" spans="1:12" ht="24" x14ac:dyDescent="0.25">
      <c r="A80" s="159">
        <v>2120</v>
      </c>
      <c r="B80" s="71" t="s">
        <v>90</v>
      </c>
      <c r="C80" s="72">
        <f t="shared" si="5"/>
        <v>2125</v>
      </c>
      <c r="D80" s="160">
        <f>SUM(D81:D82)</f>
        <v>2125</v>
      </c>
      <c r="E80" s="160">
        <f>SUM(E81:E82)</f>
        <v>0</v>
      </c>
      <c r="F80" s="160">
        <f>SUM(F81:F82)</f>
        <v>0</v>
      </c>
      <c r="G80" s="161">
        <f>SUM(G81:G82)</f>
        <v>0</v>
      </c>
      <c r="H80" s="72">
        <f t="shared" si="6"/>
        <v>2125</v>
      </c>
      <c r="I80" s="160">
        <f>SUM(I81:I82)</f>
        <v>2125</v>
      </c>
      <c r="J80" s="160">
        <f>SUM(J81:J82)</f>
        <v>0</v>
      </c>
      <c r="K80" s="160">
        <f>SUM(K81:K82)</f>
        <v>0</v>
      </c>
      <c r="L80" s="162">
        <f>SUM(L81:L82)</f>
        <v>0</v>
      </c>
    </row>
    <row r="81" spans="1:12" x14ac:dyDescent="0.25">
      <c r="A81" s="44">
        <v>2121</v>
      </c>
      <c r="B81" s="71" t="s">
        <v>88</v>
      </c>
      <c r="C81" s="72">
        <f t="shared" si="5"/>
        <v>479</v>
      </c>
      <c r="D81" s="74">
        <v>479</v>
      </c>
      <c r="E81" s="74"/>
      <c r="F81" s="74"/>
      <c r="G81" s="157"/>
      <c r="H81" s="72">
        <f t="shared" si="6"/>
        <v>479</v>
      </c>
      <c r="I81" s="74">
        <v>479</v>
      </c>
      <c r="J81" s="74"/>
      <c r="K81" s="74"/>
      <c r="L81" s="158"/>
    </row>
    <row r="82" spans="1:12" ht="24" x14ac:dyDescent="0.25">
      <c r="A82" s="44">
        <v>2122</v>
      </c>
      <c r="B82" s="71" t="s">
        <v>89</v>
      </c>
      <c r="C82" s="72">
        <f t="shared" si="5"/>
        <v>1646</v>
      </c>
      <c r="D82" s="74">
        <v>1646</v>
      </c>
      <c r="E82" s="74"/>
      <c r="F82" s="74"/>
      <c r="G82" s="157"/>
      <c r="H82" s="72">
        <f t="shared" si="6"/>
        <v>1646</v>
      </c>
      <c r="I82" s="74">
        <v>1646</v>
      </c>
      <c r="J82" s="74"/>
      <c r="K82" s="74"/>
      <c r="L82" s="158"/>
    </row>
    <row r="83" spans="1:12" x14ac:dyDescent="0.25">
      <c r="A83" s="56">
        <v>2200</v>
      </c>
      <c r="B83" s="147" t="s">
        <v>91</v>
      </c>
      <c r="C83" s="57">
        <f t="shared" si="5"/>
        <v>4140</v>
      </c>
      <c r="D83" s="63">
        <f>SUM(D84,D89,D95,D103,D112,D116,D122,D128)</f>
        <v>4140</v>
      </c>
      <c r="E83" s="63">
        <f>SUM(E84,E89,E95,E103,E112,E116,E122,E128)</f>
        <v>0</v>
      </c>
      <c r="F83" s="63">
        <f>SUM(F84,F89,F95,F103,F112,F116,F122,F128)</f>
        <v>0</v>
      </c>
      <c r="G83" s="166">
        <f>SUM(G84,G89,G95,G103,G112,G116,G122,G128)</f>
        <v>0</v>
      </c>
      <c r="H83" s="57">
        <f t="shared" si="6"/>
        <v>4140</v>
      </c>
      <c r="I83" s="63">
        <f>SUM(I84,I89,I95,I103,I112,I116,I122,I128)</f>
        <v>4140</v>
      </c>
      <c r="J83" s="63">
        <f>SUM(J84,J89,J95,J103,J112,J116,J122,J128)</f>
        <v>0</v>
      </c>
      <c r="K83" s="63">
        <f>SUM(K84,K89,K95,K103,K112,K116,K122,K128)</f>
        <v>0</v>
      </c>
      <c r="L83" s="172">
        <f>SUM(L84,L89,L95,L103,L112,L116,L122,L128)</f>
        <v>0</v>
      </c>
    </row>
    <row r="84" spans="1:12" ht="24" x14ac:dyDescent="0.25">
      <c r="A84" s="150">
        <v>2210</v>
      </c>
      <c r="B84" s="112" t="s">
        <v>92</v>
      </c>
      <c r="C84" s="117">
        <f t="shared" si="5"/>
        <v>0</v>
      </c>
      <c r="D84" s="151">
        <f>SUM(D85:D88)</f>
        <v>0</v>
      </c>
      <c r="E84" s="151">
        <f>SUM(E85:E88)</f>
        <v>0</v>
      </c>
      <c r="F84" s="151">
        <f>SUM(F85:F88)</f>
        <v>0</v>
      </c>
      <c r="G84" s="151">
        <f>SUM(G85:G88)</f>
        <v>0</v>
      </c>
      <c r="H84" s="117">
        <f t="shared" si="6"/>
        <v>0</v>
      </c>
      <c r="I84" s="151">
        <f>SUM(I85:I88)</f>
        <v>0</v>
      </c>
      <c r="J84" s="151">
        <f>SUM(J85:J88)</f>
        <v>0</v>
      </c>
      <c r="K84" s="151">
        <f>SUM(K85:K88)</f>
        <v>0</v>
      </c>
      <c r="L84" s="153">
        <f>SUM(L85:L88)</f>
        <v>0</v>
      </c>
    </row>
    <row r="85" spans="1:12" ht="24" x14ac:dyDescent="0.25">
      <c r="A85" s="38">
        <v>2211</v>
      </c>
      <c r="B85" s="65" t="s">
        <v>93</v>
      </c>
      <c r="C85" s="66">
        <f t="shared" si="5"/>
        <v>0</v>
      </c>
      <c r="D85" s="68"/>
      <c r="E85" s="68"/>
      <c r="F85" s="68"/>
      <c r="G85" s="154"/>
      <c r="H85" s="66">
        <f t="shared" si="6"/>
        <v>0</v>
      </c>
      <c r="I85" s="68"/>
      <c r="J85" s="68"/>
      <c r="K85" s="68"/>
      <c r="L85" s="155"/>
    </row>
    <row r="86" spans="1:12" ht="36" x14ac:dyDescent="0.25">
      <c r="A86" s="44">
        <v>2212</v>
      </c>
      <c r="B86" s="71" t="s">
        <v>94</v>
      </c>
      <c r="C86" s="72">
        <f t="shared" si="5"/>
        <v>0</v>
      </c>
      <c r="D86" s="74"/>
      <c r="E86" s="74"/>
      <c r="F86" s="74"/>
      <c r="G86" s="157"/>
      <c r="H86" s="72">
        <f t="shared" si="6"/>
        <v>0</v>
      </c>
      <c r="I86" s="74"/>
      <c r="J86" s="74"/>
      <c r="K86" s="74"/>
      <c r="L86" s="158"/>
    </row>
    <row r="87" spans="1:12" ht="24" x14ac:dyDescent="0.25">
      <c r="A87" s="44">
        <v>2214</v>
      </c>
      <c r="B87" s="71" t="s">
        <v>95</v>
      </c>
      <c r="C87" s="72">
        <f t="shared" si="5"/>
        <v>0</v>
      </c>
      <c r="D87" s="74"/>
      <c r="E87" s="74"/>
      <c r="F87" s="74"/>
      <c r="G87" s="157"/>
      <c r="H87" s="72">
        <f t="shared" si="6"/>
        <v>0</v>
      </c>
      <c r="I87" s="74"/>
      <c r="J87" s="74"/>
      <c r="K87" s="74"/>
      <c r="L87" s="158"/>
    </row>
    <row r="88" spans="1:12" x14ac:dyDescent="0.25">
      <c r="A88" s="44">
        <v>2219</v>
      </c>
      <c r="B88" s="71" t="s">
        <v>96</v>
      </c>
      <c r="C88" s="72">
        <f t="shared" si="5"/>
        <v>0</v>
      </c>
      <c r="D88" s="74"/>
      <c r="E88" s="74"/>
      <c r="F88" s="74"/>
      <c r="G88" s="157"/>
      <c r="H88" s="72">
        <f t="shared" si="6"/>
        <v>0</v>
      </c>
      <c r="I88" s="74"/>
      <c r="J88" s="74"/>
      <c r="K88" s="74"/>
      <c r="L88" s="158"/>
    </row>
    <row r="89" spans="1:12" ht="24" x14ac:dyDescent="0.25">
      <c r="A89" s="159">
        <v>2220</v>
      </c>
      <c r="B89" s="71" t="s">
        <v>97</v>
      </c>
      <c r="C89" s="72">
        <f t="shared" si="5"/>
        <v>0</v>
      </c>
      <c r="D89" s="160">
        <f>SUM(D90:D94)</f>
        <v>0</v>
      </c>
      <c r="E89" s="160">
        <f>SUM(E90:E94)</f>
        <v>0</v>
      </c>
      <c r="F89" s="160">
        <f>SUM(F90:F94)</f>
        <v>0</v>
      </c>
      <c r="G89" s="161">
        <f>SUM(G90:G94)</f>
        <v>0</v>
      </c>
      <c r="H89" s="72">
        <f t="shared" si="6"/>
        <v>0</v>
      </c>
      <c r="I89" s="160">
        <f>SUM(I90:I94)</f>
        <v>0</v>
      </c>
      <c r="J89" s="160">
        <f>SUM(J90:J94)</f>
        <v>0</v>
      </c>
      <c r="K89" s="160">
        <f>SUM(K90:K94)</f>
        <v>0</v>
      </c>
      <c r="L89" s="162">
        <f>SUM(L90:L94)</f>
        <v>0</v>
      </c>
    </row>
    <row r="90" spans="1:12" ht="24" x14ac:dyDescent="0.25">
      <c r="A90" s="44">
        <v>2221</v>
      </c>
      <c r="B90" s="71" t="s">
        <v>98</v>
      </c>
      <c r="C90" s="72">
        <f t="shared" si="5"/>
        <v>0</v>
      </c>
      <c r="D90" s="74"/>
      <c r="E90" s="74"/>
      <c r="F90" s="74"/>
      <c r="G90" s="157"/>
      <c r="H90" s="72">
        <f t="shared" si="6"/>
        <v>0</v>
      </c>
      <c r="I90" s="74"/>
      <c r="J90" s="74"/>
      <c r="K90" s="74"/>
      <c r="L90" s="158"/>
    </row>
    <row r="91" spans="1:12" x14ac:dyDescent="0.25">
      <c r="A91" s="44">
        <v>2222</v>
      </c>
      <c r="B91" s="71" t="s">
        <v>99</v>
      </c>
      <c r="C91" s="72">
        <f t="shared" si="5"/>
        <v>0</v>
      </c>
      <c r="D91" s="74"/>
      <c r="E91" s="74"/>
      <c r="F91" s="74"/>
      <c r="G91" s="157"/>
      <c r="H91" s="72">
        <f t="shared" si="6"/>
        <v>0</v>
      </c>
      <c r="I91" s="74"/>
      <c r="J91" s="74"/>
      <c r="K91" s="74"/>
      <c r="L91" s="158"/>
    </row>
    <row r="92" spans="1:12" x14ac:dyDescent="0.25">
      <c r="A92" s="44">
        <v>2223</v>
      </c>
      <c r="B92" s="71" t="s">
        <v>100</v>
      </c>
      <c r="C92" s="72">
        <f t="shared" si="5"/>
        <v>0</v>
      </c>
      <c r="D92" s="74"/>
      <c r="E92" s="74"/>
      <c r="F92" s="74"/>
      <c r="G92" s="157"/>
      <c r="H92" s="72">
        <f t="shared" si="6"/>
        <v>0</v>
      </c>
      <c r="I92" s="74"/>
      <c r="J92" s="74"/>
      <c r="K92" s="74"/>
      <c r="L92" s="158"/>
    </row>
    <row r="93" spans="1:12" ht="48" x14ac:dyDescent="0.25">
      <c r="A93" s="44">
        <v>2224</v>
      </c>
      <c r="B93" s="71" t="s">
        <v>101</v>
      </c>
      <c r="C93" s="72">
        <f t="shared" si="5"/>
        <v>0</v>
      </c>
      <c r="D93" s="74"/>
      <c r="E93" s="74"/>
      <c r="F93" s="74"/>
      <c r="G93" s="157"/>
      <c r="H93" s="72">
        <f t="shared" si="6"/>
        <v>0</v>
      </c>
      <c r="I93" s="74"/>
      <c r="J93" s="74"/>
      <c r="K93" s="74"/>
      <c r="L93" s="158"/>
    </row>
    <row r="94" spans="1:12" ht="24" x14ac:dyDescent="0.25">
      <c r="A94" s="44">
        <v>2229</v>
      </c>
      <c r="B94" s="71" t="s">
        <v>102</v>
      </c>
      <c r="C94" s="72">
        <f t="shared" si="5"/>
        <v>0</v>
      </c>
      <c r="D94" s="74"/>
      <c r="E94" s="74"/>
      <c r="F94" s="74"/>
      <c r="G94" s="157"/>
      <c r="H94" s="72">
        <f t="shared" si="6"/>
        <v>0</v>
      </c>
      <c r="I94" s="74"/>
      <c r="J94" s="74"/>
      <c r="K94" s="74"/>
      <c r="L94" s="158"/>
    </row>
    <row r="95" spans="1:12" ht="36" x14ac:dyDescent="0.25">
      <c r="A95" s="159">
        <v>2230</v>
      </c>
      <c r="B95" s="71" t="s">
        <v>103</v>
      </c>
      <c r="C95" s="72">
        <f t="shared" si="5"/>
        <v>1500</v>
      </c>
      <c r="D95" s="160">
        <f>SUM(D96:D102)</f>
        <v>1500</v>
      </c>
      <c r="E95" s="160">
        <f>SUM(E96:E102)</f>
        <v>0</v>
      </c>
      <c r="F95" s="160">
        <f>SUM(F96:F102)</f>
        <v>0</v>
      </c>
      <c r="G95" s="161">
        <f>SUM(G96:G102)</f>
        <v>0</v>
      </c>
      <c r="H95" s="72">
        <f t="shared" si="6"/>
        <v>1500</v>
      </c>
      <c r="I95" s="160">
        <f>SUM(I96:I102)</f>
        <v>1500</v>
      </c>
      <c r="J95" s="160">
        <f>SUM(J96:J102)</f>
        <v>0</v>
      </c>
      <c r="K95" s="160">
        <f>SUM(K96:K102)</f>
        <v>0</v>
      </c>
      <c r="L95" s="162">
        <f>SUM(L96:L102)</f>
        <v>0</v>
      </c>
    </row>
    <row r="96" spans="1:12" ht="24" x14ac:dyDescent="0.25">
      <c r="A96" s="44">
        <v>2231</v>
      </c>
      <c r="B96" s="71" t="s">
        <v>104</v>
      </c>
      <c r="C96" s="72">
        <f t="shared" si="5"/>
        <v>1500</v>
      </c>
      <c r="D96" s="74">
        <v>1500</v>
      </c>
      <c r="E96" s="74"/>
      <c r="F96" s="74"/>
      <c r="G96" s="157"/>
      <c r="H96" s="72">
        <f t="shared" si="6"/>
        <v>1500</v>
      </c>
      <c r="I96" s="74">
        <v>1500</v>
      </c>
      <c r="J96" s="74"/>
      <c r="K96" s="74"/>
      <c r="L96" s="158"/>
    </row>
    <row r="97" spans="1:12" ht="24.75" customHeight="1" x14ac:dyDescent="0.25">
      <c r="A97" s="44">
        <v>2232</v>
      </c>
      <c r="B97" s="71" t="s">
        <v>105</v>
      </c>
      <c r="C97" s="72">
        <f t="shared" si="5"/>
        <v>0</v>
      </c>
      <c r="D97" s="74"/>
      <c r="E97" s="74"/>
      <c r="F97" s="74"/>
      <c r="G97" s="157"/>
      <c r="H97" s="72">
        <f t="shared" si="6"/>
        <v>0</v>
      </c>
      <c r="I97" s="74"/>
      <c r="J97" s="74"/>
      <c r="K97" s="74"/>
      <c r="L97" s="158"/>
    </row>
    <row r="98" spans="1:12" ht="24" x14ac:dyDescent="0.25">
      <c r="A98" s="38">
        <v>2233</v>
      </c>
      <c r="B98" s="65" t="s">
        <v>106</v>
      </c>
      <c r="C98" s="66">
        <f t="shared" si="5"/>
        <v>0</v>
      </c>
      <c r="D98" s="68"/>
      <c r="E98" s="68"/>
      <c r="F98" s="68"/>
      <c r="G98" s="154"/>
      <c r="H98" s="66">
        <f t="shared" si="6"/>
        <v>0</v>
      </c>
      <c r="I98" s="68"/>
      <c r="J98" s="68"/>
      <c r="K98" s="68"/>
      <c r="L98" s="155"/>
    </row>
    <row r="99" spans="1:12" ht="36" x14ac:dyDescent="0.25">
      <c r="A99" s="44">
        <v>2234</v>
      </c>
      <c r="B99" s="71" t="s">
        <v>107</v>
      </c>
      <c r="C99" s="72">
        <f t="shared" si="5"/>
        <v>0</v>
      </c>
      <c r="D99" s="74"/>
      <c r="E99" s="74"/>
      <c r="F99" s="74"/>
      <c r="G99" s="157"/>
      <c r="H99" s="72">
        <f t="shared" si="6"/>
        <v>0</v>
      </c>
      <c r="I99" s="74"/>
      <c r="J99" s="74"/>
      <c r="K99" s="74"/>
      <c r="L99" s="158"/>
    </row>
    <row r="100" spans="1:12" ht="24" x14ac:dyDescent="0.25">
      <c r="A100" s="44">
        <v>2235</v>
      </c>
      <c r="B100" s="71" t="s">
        <v>108</v>
      </c>
      <c r="C100" s="72">
        <f t="shared" si="5"/>
        <v>0</v>
      </c>
      <c r="D100" s="74"/>
      <c r="E100" s="74"/>
      <c r="F100" s="74"/>
      <c r="G100" s="157"/>
      <c r="H100" s="72">
        <f t="shared" si="6"/>
        <v>0</v>
      </c>
      <c r="I100" s="74"/>
      <c r="J100" s="74"/>
      <c r="K100" s="74"/>
      <c r="L100" s="158"/>
    </row>
    <row r="101" spans="1:12" x14ac:dyDescent="0.25">
      <c r="A101" s="44">
        <v>2236</v>
      </c>
      <c r="B101" s="71" t="s">
        <v>109</v>
      </c>
      <c r="C101" s="72">
        <f t="shared" si="5"/>
        <v>0</v>
      </c>
      <c r="D101" s="74"/>
      <c r="E101" s="74"/>
      <c r="F101" s="74"/>
      <c r="G101" s="157"/>
      <c r="H101" s="72">
        <f t="shared" si="6"/>
        <v>0</v>
      </c>
      <c r="I101" s="74"/>
      <c r="J101" s="74"/>
      <c r="K101" s="74"/>
      <c r="L101" s="158"/>
    </row>
    <row r="102" spans="1:12" ht="24" x14ac:dyDescent="0.25">
      <c r="A102" s="44">
        <v>2239</v>
      </c>
      <c r="B102" s="71" t="s">
        <v>110</v>
      </c>
      <c r="C102" s="72">
        <f t="shared" si="5"/>
        <v>0</v>
      </c>
      <c r="D102" s="74"/>
      <c r="E102" s="74"/>
      <c r="F102" s="74"/>
      <c r="G102" s="157"/>
      <c r="H102" s="72">
        <f t="shared" si="6"/>
        <v>0</v>
      </c>
      <c r="I102" s="74"/>
      <c r="J102" s="74"/>
      <c r="K102" s="74"/>
      <c r="L102" s="158"/>
    </row>
    <row r="103" spans="1:12" ht="36" x14ac:dyDescent="0.25">
      <c r="A103" s="159">
        <v>2240</v>
      </c>
      <c r="B103" s="71" t="s">
        <v>111</v>
      </c>
      <c r="C103" s="72">
        <f t="shared" si="5"/>
        <v>0</v>
      </c>
      <c r="D103" s="160">
        <f>SUM(D104:D111)</f>
        <v>0</v>
      </c>
      <c r="E103" s="160">
        <f>SUM(E104:E111)</f>
        <v>0</v>
      </c>
      <c r="F103" s="160">
        <f>SUM(F104:F111)</f>
        <v>0</v>
      </c>
      <c r="G103" s="161">
        <f>SUM(G104:G111)</f>
        <v>0</v>
      </c>
      <c r="H103" s="72">
        <f t="shared" si="6"/>
        <v>0</v>
      </c>
      <c r="I103" s="160">
        <f>SUM(I104:I111)</f>
        <v>0</v>
      </c>
      <c r="J103" s="160">
        <f>SUM(J104:J111)</f>
        <v>0</v>
      </c>
      <c r="K103" s="160">
        <f>SUM(K104:K111)</f>
        <v>0</v>
      </c>
      <c r="L103" s="162">
        <f>SUM(L104:L111)</f>
        <v>0</v>
      </c>
    </row>
    <row r="104" spans="1:12" x14ac:dyDescent="0.25">
      <c r="A104" s="44">
        <v>2241</v>
      </c>
      <c r="B104" s="71" t="s">
        <v>112</v>
      </c>
      <c r="C104" s="72">
        <f t="shared" si="5"/>
        <v>0</v>
      </c>
      <c r="D104" s="74"/>
      <c r="E104" s="74"/>
      <c r="F104" s="74"/>
      <c r="G104" s="157"/>
      <c r="H104" s="72">
        <f t="shared" si="6"/>
        <v>0</v>
      </c>
      <c r="I104" s="74"/>
      <c r="J104" s="74"/>
      <c r="K104" s="74"/>
      <c r="L104" s="158"/>
    </row>
    <row r="105" spans="1:12" ht="24" x14ac:dyDescent="0.25">
      <c r="A105" s="44">
        <v>2242</v>
      </c>
      <c r="B105" s="71" t="s">
        <v>113</v>
      </c>
      <c r="C105" s="72">
        <f t="shared" si="5"/>
        <v>0</v>
      </c>
      <c r="D105" s="74"/>
      <c r="E105" s="74"/>
      <c r="F105" s="74"/>
      <c r="G105" s="157"/>
      <c r="H105" s="72">
        <f t="shared" si="6"/>
        <v>0</v>
      </c>
      <c r="I105" s="74"/>
      <c r="J105" s="74"/>
      <c r="K105" s="74"/>
      <c r="L105" s="158"/>
    </row>
    <row r="106" spans="1:12" ht="24" x14ac:dyDescent="0.25">
      <c r="A106" s="44">
        <v>2243</v>
      </c>
      <c r="B106" s="71" t="s">
        <v>114</v>
      </c>
      <c r="C106" s="72">
        <f t="shared" si="5"/>
        <v>0</v>
      </c>
      <c r="D106" s="74"/>
      <c r="E106" s="74"/>
      <c r="F106" s="74"/>
      <c r="G106" s="157"/>
      <c r="H106" s="72">
        <f t="shared" si="6"/>
        <v>0</v>
      </c>
      <c r="I106" s="74"/>
      <c r="J106" s="74"/>
      <c r="K106" s="74"/>
      <c r="L106" s="158"/>
    </row>
    <row r="107" spans="1:12" x14ac:dyDescent="0.25">
      <c r="A107" s="44">
        <v>2244</v>
      </c>
      <c r="B107" s="71" t="s">
        <v>115</v>
      </c>
      <c r="C107" s="72">
        <f t="shared" si="5"/>
        <v>0</v>
      </c>
      <c r="D107" s="74"/>
      <c r="E107" s="74"/>
      <c r="F107" s="74"/>
      <c r="G107" s="157"/>
      <c r="H107" s="72">
        <f t="shared" si="6"/>
        <v>0</v>
      </c>
      <c r="I107" s="74"/>
      <c r="J107" s="74"/>
      <c r="K107" s="74"/>
      <c r="L107" s="158"/>
    </row>
    <row r="108" spans="1:12" ht="24" x14ac:dyDescent="0.25">
      <c r="A108" s="44">
        <v>2246</v>
      </c>
      <c r="B108" s="71" t="s">
        <v>116</v>
      </c>
      <c r="C108" s="72">
        <f t="shared" si="5"/>
        <v>0</v>
      </c>
      <c r="D108" s="74"/>
      <c r="E108" s="74"/>
      <c r="F108" s="74"/>
      <c r="G108" s="157"/>
      <c r="H108" s="72">
        <f t="shared" si="6"/>
        <v>0</v>
      </c>
      <c r="I108" s="74"/>
      <c r="J108" s="74"/>
      <c r="K108" s="74"/>
      <c r="L108" s="158"/>
    </row>
    <row r="109" spans="1:12" x14ac:dyDescent="0.25">
      <c r="A109" s="44">
        <v>2247</v>
      </c>
      <c r="B109" s="71" t="s">
        <v>117</v>
      </c>
      <c r="C109" s="72">
        <f t="shared" si="5"/>
        <v>0</v>
      </c>
      <c r="D109" s="74"/>
      <c r="E109" s="74"/>
      <c r="F109" s="74"/>
      <c r="G109" s="157"/>
      <c r="H109" s="72">
        <f t="shared" si="6"/>
        <v>0</v>
      </c>
      <c r="I109" s="74"/>
      <c r="J109" s="74"/>
      <c r="K109" s="74"/>
      <c r="L109" s="158"/>
    </row>
    <row r="110" spans="1:12" ht="24" x14ac:dyDescent="0.25">
      <c r="A110" s="44">
        <v>2248</v>
      </c>
      <c r="B110" s="71" t="s">
        <v>118</v>
      </c>
      <c r="C110" s="72">
        <f t="shared" si="5"/>
        <v>0</v>
      </c>
      <c r="D110" s="74"/>
      <c r="E110" s="74"/>
      <c r="F110" s="74"/>
      <c r="G110" s="157"/>
      <c r="H110" s="72">
        <f t="shared" si="6"/>
        <v>0</v>
      </c>
      <c r="I110" s="74"/>
      <c r="J110" s="74"/>
      <c r="K110" s="74"/>
      <c r="L110" s="158"/>
    </row>
    <row r="111" spans="1:12" ht="24" x14ac:dyDescent="0.25">
      <c r="A111" s="44">
        <v>2249</v>
      </c>
      <c r="B111" s="71" t="s">
        <v>119</v>
      </c>
      <c r="C111" s="72">
        <f t="shared" si="5"/>
        <v>0</v>
      </c>
      <c r="D111" s="74"/>
      <c r="E111" s="74"/>
      <c r="F111" s="74"/>
      <c r="G111" s="157"/>
      <c r="H111" s="72">
        <f t="shared" si="6"/>
        <v>0</v>
      </c>
      <c r="I111" s="74"/>
      <c r="J111" s="74"/>
      <c r="K111" s="74"/>
      <c r="L111" s="158"/>
    </row>
    <row r="112" spans="1:12" x14ac:dyDescent="0.25">
      <c r="A112" s="159">
        <v>2250</v>
      </c>
      <c r="B112" s="71" t="s">
        <v>120</v>
      </c>
      <c r="C112" s="72">
        <f t="shared" si="5"/>
        <v>0</v>
      </c>
      <c r="D112" s="160">
        <f>SUM(D113:D115)</f>
        <v>0</v>
      </c>
      <c r="E112" s="160">
        <f>SUM(E113:E115)</f>
        <v>0</v>
      </c>
      <c r="F112" s="160">
        <f>SUM(F113:F115)</f>
        <v>0</v>
      </c>
      <c r="G112" s="173">
        <f>SUM(G113:G115)</f>
        <v>0</v>
      </c>
      <c r="H112" s="72">
        <f t="shared" si="6"/>
        <v>0</v>
      </c>
      <c r="I112" s="160">
        <f>SUM(I113:I115)</f>
        <v>0</v>
      </c>
      <c r="J112" s="160">
        <f>SUM(J113:J115)</f>
        <v>0</v>
      </c>
      <c r="K112" s="160">
        <f>SUM(K113:K115)</f>
        <v>0</v>
      </c>
      <c r="L112" s="162">
        <f>SUM(L113:L115)</f>
        <v>0</v>
      </c>
    </row>
    <row r="113" spans="1:12" x14ac:dyDescent="0.25">
      <c r="A113" s="44">
        <v>2251</v>
      </c>
      <c r="B113" s="71" t="s">
        <v>121</v>
      </c>
      <c r="C113" s="72">
        <f t="shared" si="5"/>
        <v>0</v>
      </c>
      <c r="D113" s="74"/>
      <c r="E113" s="74"/>
      <c r="F113" s="74"/>
      <c r="G113" s="157"/>
      <c r="H113" s="72">
        <f t="shared" si="6"/>
        <v>0</v>
      </c>
      <c r="I113" s="74"/>
      <c r="J113" s="74"/>
      <c r="K113" s="74"/>
      <c r="L113" s="158"/>
    </row>
    <row r="114" spans="1:12" ht="24" x14ac:dyDescent="0.25">
      <c r="A114" s="44">
        <v>2252</v>
      </c>
      <c r="B114" s="71" t="s">
        <v>122</v>
      </c>
      <c r="C114" s="72">
        <f>SUM(D114:G114)</f>
        <v>0</v>
      </c>
      <c r="D114" s="74"/>
      <c r="E114" s="74"/>
      <c r="F114" s="74"/>
      <c r="G114" s="157"/>
      <c r="H114" s="72">
        <f>SUM(I114:L114)</f>
        <v>0</v>
      </c>
      <c r="I114" s="74"/>
      <c r="J114" s="74"/>
      <c r="K114" s="74"/>
      <c r="L114" s="158"/>
    </row>
    <row r="115" spans="1:12" ht="24" x14ac:dyDescent="0.25">
      <c r="A115" s="44">
        <v>2259</v>
      </c>
      <c r="B115" s="71" t="s">
        <v>123</v>
      </c>
      <c r="C115" s="72">
        <f>SUM(D115:G115)</f>
        <v>0</v>
      </c>
      <c r="D115" s="74"/>
      <c r="E115" s="74"/>
      <c r="F115" s="74"/>
      <c r="G115" s="157"/>
      <c r="H115" s="72">
        <f>SUM(I115:L115)</f>
        <v>0</v>
      </c>
      <c r="I115" s="74"/>
      <c r="J115" s="74"/>
      <c r="K115" s="74"/>
      <c r="L115" s="158"/>
    </row>
    <row r="116" spans="1:12" x14ac:dyDescent="0.25">
      <c r="A116" s="159">
        <v>2260</v>
      </c>
      <c r="B116" s="71" t="s">
        <v>124</v>
      </c>
      <c r="C116" s="72">
        <f t="shared" ref="C116:C187" si="7">SUM(D116:G116)</f>
        <v>0</v>
      </c>
      <c r="D116" s="160">
        <f>SUM(D117:D121)</f>
        <v>0</v>
      </c>
      <c r="E116" s="160">
        <f>SUM(E117:E121)</f>
        <v>0</v>
      </c>
      <c r="F116" s="160">
        <f>SUM(F117:F121)</f>
        <v>0</v>
      </c>
      <c r="G116" s="161">
        <f>SUM(G117:G121)</f>
        <v>0</v>
      </c>
      <c r="H116" s="72">
        <f t="shared" ref="H116:H188" si="8">SUM(I116:L116)</f>
        <v>0</v>
      </c>
      <c r="I116" s="160">
        <f>SUM(I117:I121)</f>
        <v>0</v>
      </c>
      <c r="J116" s="160">
        <f>SUM(J117:J121)</f>
        <v>0</v>
      </c>
      <c r="K116" s="160">
        <f>SUM(K117:K121)</f>
        <v>0</v>
      </c>
      <c r="L116" s="162">
        <f>SUM(L117:L121)</f>
        <v>0</v>
      </c>
    </row>
    <row r="117" spans="1:12" x14ac:dyDescent="0.25">
      <c r="A117" s="44">
        <v>2261</v>
      </c>
      <c r="B117" s="71" t="s">
        <v>125</v>
      </c>
      <c r="C117" s="72">
        <f t="shared" si="7"/>
        <v>0</v>
      </c>
      <c r="D117" s="74"/>
      <c r="E117" s="74"/>
      <c r="F117" s="74"/>
      <c r="G117" s="157"/>
      <c r="H117" s="72">
        <f t="shared" si="8"/>
        <v>0</v>
      </c>
      <c r="I117" s="74"/>
      <c r="J117" s="74"/>
      <c r="K117" s="74"/>
      <c r="L117" s="158"/>
    </row>
    <row r="118" spans="1:12" x14ac:dyDescent="0.25">
      <c r="A118" s="44">
        <v>2262</v>
      </c>
      <c r="B118" s="71" t="s">
        <v>126</v>
      </c>
      <c r="C118" s="72">
        <f t="shared" si="7"/>
        <v>0</v>
      </c>
      <c r="D118" s="74"/>
      <c r="E118" s="74"/>
      <c r="F118" s="74"/>
      <c r="G118" s="157"/>
      <c r="H118" s="72">
        <f t="shared" si="8"/>
        <v>0</v>
      </c>
      <c r="I118" s="74"/>
      <c r="J118" s="74"/>
      <c r="K118" s="74"/>
      <c r="L118" s="158"/>
    </row>
    <row r="119" spans="1:12" x14ac:dyDescent="0.25">
      <c r="A119" s="44">
        <v>2263</v>
      </c>
      <c r="B119" s="71" t="s">
        <v>127</v>
      </c>
      <c r="C119" s="72">
        <f t="shared" si="7"/>
        <v>0</v>
      </c>
      <c r="D119" s="74"/>
      <c r="E119" s="74"/>
      <c r="F119" s="74"/>
      <c r="G119" s="157"/>
      <c r="H119" s="72">
        <f t="shared" si="8"/>
        <v>0</v>
      </c>
      <c r="I119" s="74"/>
      <c r="J119" s="74"/>
      <c r="K119" s="74"/>
      <c r="L119" s="158"/>
    </row>
    <row r="120" spans="1:12" ht="24" x14ac:dyDescent="0.25">
      <c r="A120" s="44">
        <v>2264</v>
      </c>
      <c r="B120" s="71" t="s">
        <v>128</v>
      </c>
      <c r="C120" s="72">
        <f t="shared" si="7"/>
        <v>0</v>
      </c>
      <c r="D120" s="74"/>
      <c r="E120" s="74"/>
      <c r="F120" s="74"/>
      <c r="G120" s="157"/>
      <c r="H120" s="72">
        <f t="shared" si="8"/>
        <v>0</v>
      </c>
      <c r="I120" s="74"/>
      <c r="J120" s="74"/>
      <c r="K120" s="74"/>
      <c r="L120" s="158"/>
    </row>
    <row r="121" spans="1:12" x14ac:dyDescent="0.25">
      <c r="A121" s="44">
        <v>2269</v>
      </c>
      <c r="B121" s="71" t="s">
        <v>129</v>
      </c>
      <c r="C121" s="72">
        <f t="shared" si="7"/>
        <v>0</v>
      </c>
      <c r="D121" s="74"/>
      <c r="E121" s="74"/>
      <c r="F121" s="74"/>
      <c r="G121" s="157"/>
      <c r="H121" s="72">
        <f t="shared" si="8"/>
        <v>0</v>
      </c>
      <c r="I121" s="74"/>
      <c r="J121" s="74"/>
      <c r="K121" s="74"/>
      <c r="L121" s="158"/>
    </row>
    <row r="122" spans="1:12" x14ac:dyDescent="0.25">
      <c r="A122" s="159">
        <v>2270</v>
      </c>
      <c r="B122" s="71" t="s">
        <v>130</v>
      </c>
      <c r="C122" s="72">
        <f t="shared" si="7"/>
        <v>2640</v>
      </c>
      <c r="D122" s="160">
        <f>SUM(D123:D127)</f>
        <v>2640</v>
      </c>
      <c r="E122" s="160">
        <f>SUM(E123:E127)</f>
        <v>0</v>
      </c>
      <c r="F122" s="160">
        <f>SUM(F123:F127)</f>
        <v>0</v>
      </c>
      <c r="G122" s="161">
        <f>SUM(G123:G127)</f>
        <v>0</v>
      </c>
      <c r="H122" s="72">
        <f t="shared" si="8"/>
        <v>2640</v>
      </c>
      <c r="I122" s="160">
        <f>SUM(I123:I127)</f>
        <v>2640</v>
      </c>
      <c r="J122" s="160">
        <f>SUM(J123:J127)</f>
        <v>0</v>
      </c>
      <c r="K122" s="160">
        <f>SUM(K123:K127)</f>
        <v>0</v>
      </c>
      <c r="L122" s="162">
        <f>SUM(L123:L127)</f>
        <v>0</v>
      </c>
    </row>
    <row r="123" spans="1:12" x14ac:dyDescent="0.25">
      <c r="A123" s="44">
        <v>2272</v>
      </c>
      <c r="B123" s="174" t="s">
        <v>131</v>
      </c>
      <c r="C123" s="72">
        <f t="shared" si="7"/>
        <v>0</v>
      </c>
      <c r="D123" s="74"/>
      <c r="E123" s="74"/>
      <c r="F123" s="74"/>
      <c r="G123" s="157"/>
      <c r="H123" s="72">
        <f t="shared" si="8"/>
        <v>0</v>
      </c>
      <c r="I123" s="74"/>
      <c r="J123" s="74"/>
      <c r="K123" s="74"/>
      <c r="L123" s="158"/>
    </row>
    <row r="124" spans="1:12" ht="24" x14ac:dyDescent="0.25">
      <c r="A124" s="44">
        <v>2274</v>
      </c>
      <c r="B124" s="175" t="s">
        <v>132</v>
      </c>
      <c r="C124" s="72">
        <f t="shared" si="7"/>
        <v>0</v>
      </c>
      <c r="D124" s="74"/>
      <c r="E124" s="74"/>
      <c r="F124" s="74"/>
      <c r="G124" s="157"/>
      <c r="H124" s="72">
        <f t="shared" si="8"/>
        <v>0</v>
      </c>
      <c r="I124" s="74"/>
      <c r="J124" s="74"/>
      <c r="K124" s="74"/>
      <c r="L124" s="158"/>
    </row>
    <row r="125" spans="1:12" ht="24" x14ac:dyDescent="0.25">
      <c r="A125" s="44">
        <v>2275</v>
      </c>
      <c r="B125" s="71" t="s">
        <v>133</v>
      </c>
      <c r="C125" s="72">
        <f t="shared" si="7"/>
        <v>0</v>
      </c>
      <c r="D125" s="74"/>
      <c r="E125" s="74"/>
      <c r="F125" s="74"/>
      <c r="G125" s="157"/>
      <c r="H125" s="72">
        <f t="shared" si="8"/>
        <v>0</v>
      </c>
      <c r="I125" s="74"/>
      <c r="J125" s="74"/>
      <c r="K125" s="74"/>
      <c r="L125" s="158"/>
    </row>
    <row r="126" spans="1:12" ht="36" x14ac:dyDescent="0.25">
      <c r="A126" s="44">
        <v>2276</v>
      </c>
      <c r="B126" s="71" t="s">
        <v>134</v>
      </c>
      <c r="C126" s="72">
        <f t="shared" si="7"/>
        <v>0</v>
      </c>
      <c r="D126" s="74"/>
      <c r="E126" s="74"/>
      <c r="F126" s="74"/>
      <c r="G126" s="157"/>
      <c r="H126" s="72">
        <f t="shared" si="8"/>
        <v>0</v>
      </c>
      <c r="I126" s="74"/>
      <c r="J126" s="74"/>
      <c r="K126" s="74"/>
      <c r="L126" s="158"/>
    </row>
    <row r="127" spans="1:12" ht="24" x14ac:dyDescent="0.25">
      <c r="A127" s="44">
        <v>2279</v>
      </c>
      <c r="B127" s="71" t="s">
        <v>135</v>
      </c>
      <c r="C127" s="72">
        <f t="shared" si="7"/>
        <v>2640</v>
      </c>
      <c r="D127" s="74">
        <v>2640</v>
      </c>
      <c r="E127" s="74"/>
      <c r="F127" s="74"/>
      <c r="G127" s="157"/>
      <c r="H127" s="72">
        <f t="shared" si="8"/>
        <v>2640</v>
      </c>
      <c r="I127" s="74">
        <v>2640</v>
      </c>
      <c r="J127" s="74"/>
      <c r="K127" s="74"/>
      <c r="L127" s="158"/>
    </row>
    <row r="128" spans="1:12" ht="24" x14ac:dyDescent="0.25">
      <c r="A128" s="168">
        <v>2280</v>
      </c>
      <c r="B128" s="65" t="s">
        <v>136</v>
      </c>
      <c r="C128" s="66">
        <f t="shared" ref="C128:L128" si="9">SUM(C129)</f>
        <v>0</v>
      </c>
      <c r="D128" s="169">
        <f t="shared" si="9"/>
        <v>0</v>
      </c>
      <c r="E128" s="169">
        <f t="shared" si="9"/>
        <v>0</v>
      </c>
      <c r="F128" s="169">
        <f t="shared" si="9"/>
        <v>0</v>
      </c>
      <c r="G128" s="169">
        <f t="shared" si="9"/>
        <v>0</v>
      </c>
      <c r="H128" s="66">
        <f t="shared" si="9"/>
        <v>0</v>
      </c>
      <c r="I128" s="169">
        <f t="shared" si="9"/>
        <v>0</v>
      </c>
      <c r="J128" s="169">
        <f t="shared" si="9"/>
        <v>0</v>
      </c>
      <c r="K128" s="169">
        <f t="shared" si="9"/>
        <v>0</v>
      </c>
      <c r="L128" s="176">
        <f t="shared" si="9"/>
        <v>0</v>
      </c>
    </row>
    <row r="129" spans="1:12" ht="24" x14ac:dyDescent="0.25">
      <c r="A129" s="44">
        <v>2283</v>
      </c>
      <c r="B129" s="71" t="s">
        <v>137</v>
      </c>
      <c r="C129" s="72">
        <f>SUM(D129:G129)</f>
        <v>0</v>
      </c>
      <c r="D129" s="74"/>
      <c r="E129" s="74"/>
      <c r="F129" s="74"/>
      <c r="G129" s="157"/>
      <c r="H129" s="72">
        <f>SUM(I129:L129)</f>
        <v>0</v>
      </c>
      <c r="I129" s="74"/>
      <c r="J129" s="74"/>
      <c r="K129" s="74"/>
      <c r="L129" s="158"/>
    </row>
    <row r="130" spans="1:12" ht="38.25" customHeight="1" x14ac:dyDescent="0.25">
      <c r="A130" s="56">
        <v>2300</v>
      </c>
      <c r="B130" s="147" t="s">
        <v>138</v>
      </c>
      <c r="C130" s="57">
        <f t="shared" si="7"/>
        <v>0</v>
      </c>
      <c r="D130" s="63">
        <f>SUM(D131,D136,D140,D141,D144,D151,D159,D160,D163)</f>
        <v>0</v>
      </c>
      <c r="E130" s="63">
        <f>SUM(E131,E136,E140,E141,E144,E151,E159,E160,E163)</f>
        <v>0</v>
      </c>
      <c r="F130" s="63">
        <f>SUM(F131,F136,F140,F141,F144,F151,F159,F160,F163)</f>
        <v>0</v>
      </c>
      <c r="G130" s="166">
        <f>SUM(G131,G136,G140,G141,G144,G151,G159,G160,G163)</f>
        <v>0</v>
      </c>
      <c r="H130" s="57">
        <f t="shared" si="8"/>
        <v>0</v>
      </c>
      <c r="I130" s="63">
        <f>SUM(I131,I136,I140,I141,I144,I151,I159,I160,I163)</f>
        <v>0</v>
      </c>
      <c r="J130" s="63">
        <f>SUM(J131,J136,J140,J141,J144,J151,J159,J160,J163)</f>
        <v>0</v>
      </c>
      <c r="K130" s="63">
        <f>SUM(K131,K136,K140,K141,K144,K151,K159,K160,K163)</f>
        <v>0</v>
      </c>
      <c r="L130" s="167">
        <f>SUM(L131,L136,L140,L141,L144,L151,L159,L160,L163)</f>
        <v>0</v>
      </c>
    </row>
    <row r="131" spans="1:12" ht="24" x14ac:dyDescent="0.25">
      <c r="A131" s="168">
        <v>2310</v>
      </c>
      <c r="B131" s="65" t="s">
        <v>139</v>
      </c>
      <c r="C131" s="66">
        <f t="shared" si="7"/>
        <v>0</v>
      </c>
      <c r="D131" s="169">
        <f>SUM(D132:D135)</f>
        <v>0</v>
      </c>
      <c r="E131" s="169">
        <f t="shared" ref="E131:L131" si="10">SUM(E132:E135)</f>
        <v>0</v>
      </c>
      <c r="F131" s="169">
        <f t="shared" si="10"/>
        <v>0</v>
      </c>
      <c r="G131" s="170">
        <f t="shared" si="10"/>
        <v>0</v>
      </c>
      <c r="H131" s="66">
        <f t="shared" si="8"/>
        <v>0</v>
      </c>
      <c r="I131" s="169">
        <f t="shared" si="10"/>
        <v>0</v>
      </c>
      <c r="J131" s="169">
        <f t="shared" si="10"/>
        <v>0</v>
      </c>
      <c r="K131" s="169">
        <f t="shared" si="10"/>
        <v>0</v>
      </c>
      <c r="L131" s="171">
        <f t="shared" si="10"/>
        <v>0</v>
      </c>
    </row>
    <row r="132" spans="1:12" x14ac:dyDescent="0.25">
      <c r="A132" s="44">
        <v>2311</v>
      </c>
      <c r="B132" s="71" t="s">
        <v>140</v>
      </c>
      <c r="C132" s="72">
        <f t="shared" si="7"/>
        <v>0</v>
      </c>
      <c r="D132" s="74"/>
      <c r="E132" s="74"/>
      <c r="F132" s="74"/>
      <c r="G132" s="157"/>
      <c r="H132" s="72">
        <f t="shared" si="8"/>
        <v>0</v>
      </c>
      <c r="I132" s="74"/>
      <c r="J132" s="74"/>
      <c r="K132" s="74"/>
      <c r="L132" s="158"/>
    </row>
    <row r="133" spans="1:12" x14ac:dyDescent="0.25">
      <c r="A133" s="44">
        <v>2312</v>
      </c>
      <c r="B133" s="71" t="s">
        <v>141</v>
      </c>
      <c r="C133" s="72">
        <f t="shared" si="7"/>
        <v>0</v>
      </c>
      <c r="D133" s="74"/>
      <c r="E133" s="74"/>
      <c r="F133" s="74"/>
      <c r="G133" s="157"/>
      <c r="H133" s="72">
        <f t="shared" si="8"/>
        <v>0</v>
      </c>
      <c r="I133" s="74"/>
      <c r="J133" s="74"/>
      <c r="K133" s="74"/>
      <c r="L133" s="158"/>
    </row>
    <row r="134" spans="1:12" x14ac:dyDescent="0.25">
      <c r="A134" s="44">
        <v>2313</v>
      </c>
      <c r="B134" s="71" t="s">
        <v>142</v>
      </c>
      <c r="C134" s="72">
        <f t="shared" si="7"/>
        <v>0</v>
      </c>
      <c r="D134" s="74"/>
      <c r="E134" s="74"/>
      <c r="F134" s="74"/>
      <c r="G134" s="157"/>
      <c r="H134" s="72">
        <f t="shared" si="8"/>
        <v>0</v>
      </c>
      <c r="I134" s="74"/>
      <c r="J134" s="74"/>
      <c r="K134" s="74"/>
      <c r="L134" s="158"/>
    </row>
    <row r="135" spans="1:12" ht="36" customHeight="1" x14ac:dyDescent="0.25">
      <c r="A135" s="44">
        <v>2314</v>
      </c>
      <c r="B135" s="71" t="s">
        <v>143</v>
      </c>
      <c r="C135" s="72">
        <f t="shared" si="7"/>
        <v>0</v>
      </c>
      <c r="D135" s="74"/>
      <c r="E135" s="74"/>
      <c r="F135" s="74"/>
      <c r="G135" s="157"/>
      <c r="H135" s="72">
        <f t="shared" si="8"/>
        <v>0</v>
      </c>
      <c r="I135" s="74"/>
      <c r="J135" s="74"/>
      <c r="K135" s="74"/>
      <c r="L135" s="158"/>
    </row>
    <row r="136" spans="1:12" x14ac:dyDescent="0.25">
      <c r="A136" s="159">
        <v>2320</v>
      </c>
      <c r="B136" s="71" t="s">
        <v>144</v>
      </c>
      <c r="C136" s="72">
        <f t="shared" si="7"/>
        <v>0</v>
      </c>
      <c r="D136" s="160">
        <f>SUM(D137:D139)</f>
        <v>0</v>
      </c>
      <c r="E136" s="160">
        <f>SUM(E137:E139)</f>
        <v>0</v>
      </c>
      <c r="F136" s="160">
        <f>SUM(F137:F139)</f>
        <v>0</v>
      </c>
      <c r="G136" s="161">
        <f>SUM(G137:G139)</f>
        <v>0</v>
      </c>
      <c r="H136" s="72">
        <f t="shared" si="8"/>
        <v>0</v>
      </c>
      <c r="I136" s="160">
        <f>SUM(I137:I139)</f>
        <v>0</v>
      </c>
      <c r="J136" s="160">
        <f>SUM(J137:J139)</f>
        <v>0</v>
      </c>
      <c r="K136" s="160">
        <f>SUM(K137:K139)</f>
        <v>0</v>
      </c>
      <c r="L136" s="162">
        <f>SUM(L137:L139)</f>
        <v>0</v>
      </c>
    </row>
    <row r="137" spans="1:12" x14ac:dyDescent="0.25">
      <c r="A137" s="44">
        <v>2321</v>
      </c>
      <c r="B137" s="71" t="s">
        <v>145</v>
      </c>
      <c r="C137" s="72">
        <f t="shared" si="7"/>
        <v>0</v>
      </c>
      <c r="D137" s="74"/>
      <c r="E137" s="74"/>
      <c r="F137" s="74"/>
      <c r="G137" s="157"/>
      <c r="H137" s="72">
        <f t="shared" si="8"/>
        <v>0</v>
      </c>
      <c r="I137" s="74"/>
      <c r="J137" s="74"/>
      <c r="K137" s="74"/>
      <c r="L137" s="158"/>
    </row>
    <row r="138" spans="1:12" x14ac:dyDescent="0.25">
      <c r="A138" s="44">
        <v>2322</v>
      </c>
      <c r="B138" s="71" t="s">
        <v>146</v>
      </c>
      <c r="C138" s="72">
        <f t="shared" si="7"/>
        <v>0</v>
      </c>
      <c r="D138" s="74"/>
      <c r="E138" s="74"/>
      <c r="F138" s="74"/>
      <c r="G138" s="157"/>
      <c r="H138" s="72">
        <f t="shared" si="8"/>
        <v>0</v>
      </c>
      <c r="I138" s="74"/>
      <c r="J138" s="74"/>
      <c r="K138" s="74"/>
      <c r="L138" s="158"/>
    </row>
    <row r="139" spans="1:12" ht="10.5" customHeight="1" x14ac:dyDescent="0.25">
      <c r="A139" s="44">
        <v>2329</v>
      </c>
      <c r="B139" s="71" t="s">
        <v>147</v>
      </c>
      <c r="C139" s="72">
        <f t="shared" si="7"/>
        <v>0</v>
      </c>
      <c r="D139" s="74"/>
      <c r="E139" s="74"/>
      <c r="F139" s="74"/>
      <c r="G139" s="157"/>
      <c r="H139" s="72">
        <f t="shared" si="8"/>
        <v>0</v>
      </c>
      <c r="I139" s="74"/>
      <c r="J139" s="74"/>
      <c r="K139" s="74"/>
      <c r="L139" s="158"/>
    </row>
    <row r="140" spans="1:12" x14ac:dyDescent="0.25">
      <c r="A140" s="159">
        <v>2330</v>
      </c>
      <c r="B140" s="71" t="s">
        <v>148</v>
      </c>
      <c r="C140" s="72">
        <f t="shared" si="7"/>
        <v>0</v>
      </c>
      <c r="D140" s="74"/>
      <c r="E140" s="74"/>
      <c r="F140" s="74"/>
      <c r="G140" s="157"/>
      <c r="H140" s="72">
        <f t="shared" si="8"/>
        <v>0</v>
      </c>
      <c r="I140" s="74"/>
      <c r="J140" s="74"/>
      <c r="K140" s="74"/>
      <c r="L140" s="158"/>
    </row>
    <row r="141" spans="1:12" ht="48" x14ac:dyDescent="0.25">
      <c r="A141" s="159">
        <v>2340</v>
      </c>
      <c r="B141" s="71" t="s">
        <v>149</v>
      </c>
      <c r="C141" s="72">
        <f t="shared" si="7"/>
        <v>0</v>
      </c>
      <c r="D141" s="160">
        <f>SUM(D142:D143)</f>
        <v>0</v>
      </c>
      <c r="E141" s="160">
        <f>SUM(E142:E143)</f>
        <v>0</v>
      </c>
      <c r="F141" s="160">
        <f>SUM(F142:F143)</f>
        <v>0</v>
      </c>
      <c r="G141" s="161">
        <f>SUM(G142:G143)</f>
        <v>0</v>
      </c>
      <c r="H141" s="72">
        <f t="shared" si="8"/>
        <v>0</v>
      </c>
      <c r="I141" s="160">
        <f>SUM(I142:I143)</f>
        <v>0</v>
      </c>
      <c r="J141" s="160">
        <f>SUM(J142:J143)</f>
        <v>0</v>
      </c>
      <c r="K141" s="160">
        <f>SUM(K142:K143)</f>
        <v>0</v>
      </c>
      <c r="L141" s="162">
        <f>SUM(L142:L143)</f>
        <v>0</v>
      </c>
    </row>
    <row r="142" spans="1:12" x14ac:dyDescent="0.25">
      <c r="A142" s="44">
        <v>2341</v>
      </c>
      <c r="B142" s="71" t="s">
        <v>150</v>
      </c>
      <c r="C142" s="72">
        <f t="shared" si="7"/>
        <v>0</v>
      </c>
      <c r="D142" s="74"/>
      <c r="E142" s="74"/>
      <c r="F142" s="74"/>
      <c r="G142" s="157"/>
      <c r="H142" s="72">
        <f t="shared" si="8"/>
        <v>0</v>
      </c>
      <c r="I142" s="74"/>
      <c r="J142" s="74"/>
      <c r="K142" s="74"/>
      <c r="L142" s="158"/>
    </row>
    <row r="143" spans="1:12" ht="24" x14ac:dyDescent="0.25">
      <c r="A143" s="44">
        <v>2344</v>
      </c>
      <c r="B143" s="71" t="s">
        <v>151</v>
      </c>
      <c r="C143" s="72">
        <f t="shared" si="7"/>
        <v>0</v>
      </c>
      <c r="D143" s="74"/>
      <c r="E143" s="74"/>
      <c r="F143" s="74"/>
      <c r="G143" s="157"/>
      <c r="H143" s="72">
        <f t="shared" si="8"/>
        <v>0</v>
      </c>
      <c r="I143" s="74"/>
      <c r="J143" s="74"/>
      <c r="K143" s="74"/>
      <c r="L143" s="158"/>
    </row>
    <row r="144" spans="1:12" ht="24" x14ac:dyDescent="0.25">
      <c r="A144" s="150">
        <v>2350</v>
      </c>
      <c r="B144" s="112" t="s">
        <v>152</v>
      </c>
      <c r="C144" s="117">
        <f t="shared" si="7"/>
        <v>0</v>
      </c>
      <c r="D144" s="151">
        <f>SUM(D145:D150)</f>
        <v>0</v>
      </c>
      <c r="E144" s="151">
        <f>SUM(E145:E150)</f>
        <v>0</v>
      </c>
      <c r="F144" s="151">
        <f>SUM(F145:F150)</f>
        <v>0</v>
      </c>
      <c r="G144" s="152">
        <f>SUM(G145:G150)</f>
        <v>0</v>
      </c>
      <c r="H144" s="117">
        <f t="shared" si="8"/>
        <v>0</v>
      </c>
      <c r="I144" s="151">
        <f>SUM(I145:I150)</f>
        <v>0</v>
      </c>
      <c r="J144" s="151">
        <f>SUM(J145:J150)</f>
        <v>0</v>
      </c>
      <c r="K144" s="151">
        <f>SUM(K145:K150)</f>
        <v>0</v>
      </c>
      <c r="L144" s="153">
        <f>SUM(L145:L150)</f>
        <v>0</v>
      </c>
    </row>
    <row r="145" spans="1:12" x14ac:dyDescent="0.25">
      <c r="A145" s="38">
        <v>2351</v>
      </c>
      <c r="B145" s="65" t="s">
        <v>153</v>
      </c>
      <c r="C145" s="66">
        <f t="shared" si="7"/>
        <v>0</v>
      </c>
      <c r="D145" s="68"/>
      <c r="E145" s="68"/>
      <c r="F145" s="68"/>
      <c r="G145" s="154"/>
      <c r="H145" s="66">
        <f t="shared" si="8"/>
        <v>0</v>
      </c>
      <c r="I145" s="68"/>
      <c r="J145" s="68"/>
      <c r="K145" s="68"/>
      <c r="L145" s="155"/>
    </row>
    <row r="146" spans="1:12" x14ac:dyDescent="0.25">
      <c r="A146" s="44">
        <v>2352</v>
      </c>
      <c r="B146" s="71" t="s">
        <v>154</v>
      </c>
      <c r="C146" s="72">
        <f t="shared" si="7"/>
        <v>0</v>
      </c>
      <c r="D146" s="74"/>
      <c r="E146" s="74"/>
      <c r="F146" s="74"/>
      <c r="G146" s="157"/>
      <c r="H146" s="72">
        <f t="shared" si="8"/>
        <v>0</v>
      </c>
      <c r="I146" s="74"/>
      <c r="J146" s="74"/>
      <c r="K146" s="74"/>
      <c r="L146" s="158"/>
    </row>
    <row r="147" spans="1:12" ht="24" x14ac:dyDescent="0.25">
      <c r="A147" s="44">
        <v>2353</v>
      </c>
      <c r="B147" s="71" t="s">
        <v>155</v>
      </c>
      <c r="C147" s="72">
        <f t="shared" si="7"/>
        <v>0</v>
      </c>
      <c r="D147" s="74"/>
      <c r="E147" s="74"/>
      <c r="F147" s="74"/>
      <c r="G147" s="157"/>
      <c r="H147" s="72">
        <f t="shared" si="8"/>
        <v>0</v>
      </c>
      <c r="I147" s="74"/>
      <c r="J147" s="74"/>
      <c r="K147" s="74"/>
      <c r="L147" s="158"/>
    </row>
    <row r="148" spans="1:12" ht="24" x14ac:dyDescent="0.25">
      <c r="A148" s="44">
        <v>2354</v>
      </c>
      <c r="B148" s="71" t="s">
        <v>156</v>
      </c>
      <c r="C148" s="72">
        <f t="shared" si="7"/>
        <v>0</v>
      </c>
      <c r="D148" s="74"/>
      <c r="E148" s="74"/>
      <c r="F148" s="74"/>
      <c r="G148" s="157"/>
      <c r="H148" s="72">
        <f t="shared" si="8"/>
        <v>0</v>
      </c>
      <c r="I148" s="74"/>
      <c r="J148" s="74"/>
      <c r="K148" s="74"/>
      <c r="L148" s="158"/>
    </row>
    <row r="149" spans="1:12" ht="24" x14ac:dyDescent="0.25">
      <c r="A149" s="44">
        <v>2355</v>
      </c>
      <c r="B149" s="71" t="s">
        <v>157</v>
      </c>
      <c r="C149" s="72">
        <f t="shared" si="7"/>
        <v>0</v>
      </c>
      <c r="D149" s="74"/>
      <c r="E149" s="74"/>
      <c r="F149" s="74"/>
      <c r="G149" s="157"/>
      <c r="H149" s="72">
        <f t="shared" si="8"/>
        <v>0</v>
      </c>
      <c r="I149" s="74"/>
      <c r="J149" s="74"/>
      <c r="K149" s="74"/>
      <c r="L149" s="158"/>
    </row>
    <row r="150" spans="1:12" ht="24" x14ac:dyDescent="0.25">
      <c r="A150" s="44">
        <v>2359</v>
      </c>
      <c r="B150" s="71" t="s">
        <v>158</v>
      </c>
      <c r="C150" s="72">
        <f t="shared" si="7"/>
        <v>0</v>
      </c>
      <c r="D150" s="74"/>
      <c r="E150" s="74"/>
      <c r="F150" s="74"/>
      <c r="G150" s="157"/>
      <c r="H150" s="72">
        <f t="shared" si="8"/>
        <v>0</v>
      </c>
      <c r="I150" s="74"/>
      <c r="J150" s="74"/>
      <c r="K150" s="74"/>
      <c r="L150" s="158"/>
    </row>
    <row r="151" spans="1:12" ht="24.75" customHeight="1" x14ac:dyDescent="0.25">
      <c r="A151" s="159">
        <v>2360</v>
      </c>
      <c r="B151" s="71" t="s">
        <v>159</v>
      </c>
      <c r="C151" s="72">
        <f t="shared" si="7"/>
        <v>0</v>
      </c>
      <c r="D151" s="160">
        <f>SUM(D152:D158)</f>
        <v>0</v>
      </c>
      <c r="E151" s="160">
        <f>SUM(E152:E158)</f>
        <v>0</v>
      </c>
      <c r="F151" s="160">
        <f>SUM(F152:F158)</f>
        <v>0</v>
      </c>
      <c r="G151" s="161">
        <f>SUM(G152:G158)</f>
        <v>0</v>
      </c>
      <c r="H151" s="72">
        <f t="shared" si="8"/>
        <v>0</v>
      </c>
      <c r="I151" s="160">
        <f>SUM(I152:I158)</f>
        <v>0</v>
      </c>
      <c r="J151" s="160">
        <f>SUM(J152:J158)</f>
        <v>0</v>
      </c>
      <c r="K151" s="160">
        <f>SUM(K152:K158)</f>
        <v>0</v>
      </c>
      <c r="L151" s="162">
        <f>SUM(L152:L158)</f>
        <v>0</v>
      </c>
    </row>
    <row r="152" spans="1:12" x14ac:dyDescent="0.25">
      <c r="A152" s="43">
        <v>2361</v>
      </c>
      <c r="B152" s="71" t="s">
        <v>160</v>
      </c>
      <c r="C152" s="72">
        <f t="shared" si="7"/>
        <v>0</v>
      </c>
      <c r="D152" s="74"/>
      <c r="E152" s="74"/>
      <c r="F152" s="74"/>
      <c r="G152" s="157"/>
      <c r="H152" s="72">
        <f t="shared" si="8"/>
        <v>0</v>
      </c>
      <c r="I152" s="74"/>
      <c r="J152" s="74"/>
      <c r="K152" s="74"/>
      <c r="L152" s="158"/>
    </row>
    <row r="153" spans="1:12" ht="24" x14ac:dyDescent="0.25">
      <c r="A153" s="43">
        <v>2362</v>
      </c>
      <c r="B153" s="71" t="s">
        <v>161</v>
      </c>
      <c r="C153" s="72">
        <f t="shared" si="7"/>
        <v>0</v>
      </c>
      <c r="D153" s="74"/>
      <c r="E153" s="74"/>
      <c r="F153" s="74"/>
      <c r="G153" s="157"/>
      <c r="H153" s="72">
        <f t="shared" si="8"/>
        <v>0</v>
      </c>
      <c r="I153" s="74"/>
      <c r="J153" s="74"/>
      <c r="K153" s="74"/>
      <c r="L153" s="158"/>
    </row>
    <row r="154" spans="1:12" x14ac:dyDescent="0.25">
      <c r="A154" s="43">
        <v>2363</v>
      </c>
      <c r="B154" s="71" t="s">
        <v>162</v>
      </c>
      <c r="C154" s="72">
        <f t="shared" si="7"/>
        <v>0</v>
      </c>
      <c r="D154" s="74"/>
      <c r="E154" s="74"/>
      <c r="F154" s="74"/>
      <c r="G154" s="157"/>
      <c r="H154" s="72">
        <f t="shared" si="8"/>
        <v>0</v>
      </c>
      <c r="I154" s="74"/>
      <c r="J154" s="74"/>
      <c r="K154" s="74"/>
      <c r="L154" s="158"/>
    </row>
    <row r="155" spans="1:12" x14ac:dyDescent="0.25">
      <c r="A155" s="43">
        <v>2364</v>
      </c>
      <c r="B155" s="71" t="s">
        <v>163</v>
      </c>
      <c r="C155" s="72">
        <f t="shared" si="7"/>
        <v>0</v>
      </c>
      <c r="D155" s="74"/>
      <c r="E155" s="74"/>
      <c r="F155" s="74"/>
      <c r="G155" s="157"/>
      <c r="H155" s="72">
        <f t="shared" si="8"/>
        <v>0</v>
      </c>
      <c r="I155" s="74"/>
      <c r="J155" s="74"/>
      <c r="K155" s="74"/>
      <c r="L155" s="158"/>
    </row>
    <row r="156" spans="1:12" ht="12.75" customHeight="1" x14ac:dyDescent="0.25">
      <c r="A156" s="43">
        <v>2365</v>
      </c>
      <c r="B156" s="71" t="s">
        <v>164</v>
      </c>
      <c r="C156" s="72">
        <f t="shared" si="7"/>
        <v>0</v>
      </c>
      <c r="D156" s="74"/>
      <c r="E156" s="74"/>
      <c r="F156" s="74"/>
      <c r="G156" s="157"/>
      <c r="H156" s="72">
        <f t="shared" si="8"/>
        <v>0</v>
      </c>
      <c r="I156" s="74"/>
      <c r="J156" s="74"/>
      <c r="K156" s="74"/>
      <c r="L156" s="158"/>
    </row>
    <row r="157" spans="1:12" ht="36" x14ac:dyDescent="0.25">
      <c r="A157" s="43">
        <v>2366</v>
      </c>
      <c r="B157" s="71" t="s">
        <v>165</v>
      </c>
      <c r="C157" s="72">
        <f t="shared" si="7"/>
        <v>0</v>
      </c>
      <c r="D157" s="74"/>
      <c r="E157" s="74"/>
      <c r="F157" s="74"/>
      <c r="G157" s="157"/>
      <c r="H157" s="72">
        <f t="shared" si="8"/>
        <v>0</v>
      </c>
      <c r="I157" s="74"/>
      <c r="J157" s="74"/>
      <c r="K157" s="74"/>
      <c r="L157" s="158"/>
    </row>
    <row r="158" spans="1:12" ht="48" x14ac:dyDescent="0.25">
      <c r="A158" s="43">
        <v>2369</v>
      </c>
      <c r="B158" s="71" t="s">
        <v>166</v>
      </c>
      <c r="C158" s="72">
        <f t="shared" si="7"/>
        <v>0</v>
      </c>
      <c r="D158" s="74"/>
      <c r="E158" s="74"/>
      <c r="F158" s="74"/>
      <c r="G158" s="157"/>
      <c r="H158" s="72">
        <f t="shared" si="8"/>
        <v>0</v>
      </c>
      <c r="I158" s="74"/>
      <c r="J158" s="74"/>
      <c r="K158" s="74"/>
      <c r="L158" s="158"/>
    </row>
    <row r="159" spans="1:12" x14ac:dyDescent="0.25">
      <c r="A159" s="150">
        <v>2370</v>
      </c>
      <c r="B159" s="112" t="s">
        <v>167</v>
      </c>
      <c r="C159" s="117">
        <f t="shared" si="7"/>
        <v>0</v>
      </c>
      <c r="D159" s="163"/>
      <c r="E159" s="163"/>
      <c r="F159" s="163"/>
      <c r="G159" s="164"/>
      <c r="H159" s="117">
        <f t="shared" si="8"/>
        <v>0</v>
      </c>
      <c r="I159" s="163"/>
      <c r="J159" s="163"/>
      <c r="K159" s="163"/>
      <c r="L159" s="165"/>
    </row>
    <row r="160" spans="1:12" x14ac:dyDescent="0.25">
      <c r="A160" s="150">
        <v>2380</v>
      </c>
      <c r="B160" s="112" t="s">
        <v>168</v>
      </c>
      <c r="C160" s="117">
        <f t="shared" si="7"/>
        <v>0</v>
      </c>
      <c r="D160" s="151">
        <f>SUM(D161:D162)</f>
        <v>0</v>
      </c>
      <c r="E160" s="151">
        <f>SUM(E161:E162)</f>
        <v>0</v>
      </c>
      <c r="F160" s="151">
        <f>SUM(F161:F162)</f>
        <v>0</v>
      </c>
      <c r="G160" s="152">
        <f>SUM(G161:G162)</f>
        <v>0</v>
      </c>
      <c r="H160" s="117">
        <f t="shared" si="8"/>
        <v>0</v>
      </c>
      <c r="I160" s="151">
        <f>SUM(I161:I162)</f>
        <v>0</v>
      </c>
      <c r="J160" s="151">
        <f>SUM(J161:J162)</f>
        <v>0</v>
      </c>
      <c r="K160" s="151">
        <f>SUM(K161:K162)</f>
        <v>0</v>
      </c>
      <c r="L160" s="153">
        <f>SUM(L161:L162)</f>
        <v>0</v>
      </c>
    </row>
    <row r="161" spans="1:12" x14ac:dyDescent="0.25">
      <c r="A161" s="37">
        <v>2381</v>
      </c>
      <c r="B161" s="65" t="s">
        <v>169</v>
      </c>
      <c r="C161" s="66">
        <f t="shared" si="7"/>
        <v>0</v>
      </c>
      <c r="D161" s="68"/>
      <c r="E161" s="68"/>
      <c r="F161" s="68"/>
      <c r="G161" s="154"/>
      <c r="H161" s="66">
        <f t="shared" si="8"/>
        <v>0</v>
      </c>
      <c r="I161" s="68"/>
      <c r="J161" s="68"/>
      <c r="K161" s="68"/>
      <c r="L161" s="155"/>
    </row>
    <row r="162" spans="1:12" ht="24" x14ac:dyDescent="0.25">
      <c r="A162" s="43">
        <v>2389</v>
      </c>
      <c r="B162" s="71" t="s">
        <v>170</v>
      </c>
      <c r="C162" s="72">
        <f t="shared" si="7"/>
        <v>0</v>
      </c>
      <c r="D162" s="74"/>
      <c r="E162" s="74"/>
      <c r="F162" s="74"/>
      <c r="G162" s="157"/>
      <c r="H162" s="72">
        <f t="shared" si="8"/>
        <v>0</v>
      </c>
      <c r="I162" s="74"/>
      <c r="J162" s="74"/>
      <c r="K162" s="74"/>
      <c r="L162" s="158"/>
    </row>
    <row r="163" spans="1:12" x14ac:dyDescent="0.25">
      <c r="A163" s="150">
        <v>2390</v>
      </c>
      <c r="B163" s="112" t="s">
        <v>171</v>
      </c>
      <c r="C163" s="117">
        <f t="shared" si="7"/>
        <v>0</v>
      </c>
      <c r="D163" s="163"/>
      <c r="E163" s="163"/>
      <c r="F163" s="163"/>
      <c r="G163" s="164"/>
      <c r="H163" s="117">
        <f t="shared" si="8"/>
        <v>0</v>
      </c>
      <c r="I163" s="163"/>
      <c r="J163" s="163"/>
      <c r="K163" s="163"/>
      <c r="L163" s="165"/>
    </row>
    <row r="164" spans="1:12" x14ac:dyDescent="0.25">
      <c r="A164" s="56">
        <v>2400</v>
      </c>
      <c r="B164" s="147" t="s">
        <v>172</v>
      </c>
      <c r="C164" s="57">
        <f t="shared" si="7"/>
        <v>0</v>
      </c>
      <c r="D164" s="177"/>
      <c r="E164" s="177"/>
      <c r="F164" s="177"/>
      <c r="G164" s="178"/>
      <c r="H164" s="57">
        <f t="shared" si="8"/>
        <v>0</v>
      </c>
      <c r="I164" s="177"/>
      <c r="J164" s="177"/>
      <c r="K164" s="177"/>
      <c r="L164" s="179"/>
    </row>
    <row r="165" spans="1:12" ht="24" x14ac:dyDescent="0.25">
      <c r="A165" s="56">
        <v>2500</v>
      </c>
      <c r="B165" s="147" t="s">
        <v>173</v>
      </c>
      <c r="C165" s="57">
        <f t="shared" si="7"/>
        <v>0</v>
      </c>
      <c r="D165" s="63">
        <f>SUM(D166,D171)</f>
        <v>0</v>
      </c>
      <c r="E165" s="63">
        <f t="shared" ref="E165:G165" si="11">SUM(E166,E171)</f>
        <v>0</v>
      </c>
      <c r="F165" s="63">
        <f t="shared" si="11"/>
        <v>0</v>
      </c>
      <c r="G165" s="63">
        <f t="shared" si="11"/>
        <v>0</v>
      </c>
      <c r="H165" s="57">
        <f t="shared" si="8"/>
        <v>0</v>
      </c>
      <c r="I165" s="63">
        <f>SUM(I166,I171)</f>
        <v>0</v>
      </c>
      <c r="J165" s="63">
        <f t="shared" ref="J165:L165" si="12">SUM(J166,J171)</f>
        <v>0</v>
      </c>
      <c r="K165" s="63">
        <f t="shared" si="12"/>
        <v>0</v>
      </c>
      <c r="L165" s="149">
        <f t="shared" si="12"/>
        <v>0</v>
      </c>
    </row>
    <row r="166" spans="1:12" ht="16.5" customHeight="1" x14ac:dyDescent="0.25">
      <c r="A166" s="168">
        <v>2510</v>
      </c>
      <c r="B166" s="65" t="s">
        <v>174</v>
      </c>
      <c r="C166" s="66">
        <f t="shared" si="7"/>
        <v>0</v>
      </c>
      <c r="D166" s="169">
        <f>SUM(D167:D170)</f>
        <v>0</v>
      </c>
      <c r="E166" s="169">
        <f t="shared" ref="E166:G166" si="13">SUM(E167:E170)</f>
        <v>0</v>
      </c>
      <c r="F166" s="169">
        <f t="shared" si="13"/>
        <v>0</v>
      </c>
      <c r="G166" s="169">
        <f t="shared" si="13"/>
        <v>0</v>
      </c>
      <c r="H166" s="66">
        <f t="shared" si="8"/>
        <v>0</v>
      </c>
      <c r="I166" s="169">
        <f>SUM(I167:I170)</f>
        <v>0</v>
      </c>
      <c r="J166" s="169">
        <f t="shared" ref="J166:L166" si="14">SUM(J167:J170)</f>
        <v>0</v>
      </c>
      <c r="K166" s="169">
        <f t="shared" si="14"/>
        <v>0</v>
      </c>
      <c r="L166" s="180">
        <f t="shared" si="14"/>
        <v>0</v>
      </c>
    </row>
    <row r="167" spans="1:12" ht="24" x14ac:dyDescent="0.25">
      <c r="A167" s="44">
        <v>2512</v>
      </c>
      <c r="B167" s="71" t="s">
        <v>175</v>
      </c>
      <c r="C167" s="72">
        <f t="shared" si="7"/>
        <v>0</v>
      </c>
      <c r="D167" s="74"/>
      <c r="E167" s="74"/>
      <c r="F167" s="74"/>
      <c r="G167" s="157"/>
      <c r="H167" s="72">
        <f t="shared" si="8"/>
        <v>0</v>
      </c>
      <c r="I167" s="74"/>
      <c r="J167" s="74"/>
      <c r="K167" s="74"/>
      <c r="L167" s="158"/>
    </row>
    <row r="168" spans="1:12" ht="36" x14ac:dyDescent="0.25">
      <c r="A168" s="44">
        <v>2513</v>
      </c>
      <c r="B168" s="71" t="s">
        <v>176</v>
      </c>
      <c r="C168" s="72">
        <f t="shared" si="7"/>
        <v>0</v>
      </c>
      <c r="D168" s="74"/>
      <c r="E168" s="74"/>
      <c r="F168" s="74"/>
      <c r="G168" s="157"/>
      <c r="H168" s="72">
        <f t="shared" si="8"/>
        <v>0</v>
      </c>
      <c r="I168" s="74"/>
      <c r="J168" s="74"/>
      <c r="K168" s="74"/>
      <c r="L168" s="158"/>
    </row>
    <row r="169" spans="1:12" ht="24" x14ac:dyDescent="0.25">
      <c r="A169" s="44">
        <v>2515</v>
      </c>
      <c r="B169" s="71" t="s">
        <v>177</v>
      </c>
      <c r="C169" s="72">
        <f t="shared" si="7"/>
        <v>0</v>
      </c>
      <c r="D169" s="74"/>
      <c r="E169" s="74"/>
      <c r="F169" s="74"/>
      <c r="G169" s="157"/>
      <c r="H169" s="72">
        <f t="shared" si="8"/>
        <v>0</v>
      </c>
      <c r="I169" s="74"/>
      <c r="J169" s="74"/>
      <c r="K169" s="74"/>
      <c r="L169" s="158"/>
    </row>
    <row r="170" spans="1:12" ht="24" x14ac:dyDescent="0.25">
      <c r="A170" s="44">
        <v>2519</v>
      </c>
      <c r="B170" s="71" t="s">
        <v>178</v>
      </c>
      <c r="C170" s="72">
        <f t="shared" si="7"/>
        <v>0</v>
      </c>
      <c r="D170" s="74"/>
      <c r="E170" s="74"/>
      <c r="F170" s="74"/>
      <c r="G170" s="157"/>
      <c r="H170" s="72">
        <f t="shared" si="8"/>
        <v>0</v>
      </c>
      <c r="I170" s="74"/>
      <c r="J170" s="74"/>
      <c r="K170" s="74"/>
      <c r="L170" s="158"/>
    </row>
    <row r="171" spans="1:12" ht="24" x14ac:dyDescent="0.25">
      <c r="A171" s="159">
        <v>2520</v>
      </c>
      <c r="B171" s="71" t="s">
        <v>179</v>
      </c>
      <c r="C171" s="72">
        <f t="shared" si="7"/>
        <v>0</v>
      </c>
      <c r="D171" s="74"/>
      <c r="E171" s="74"/>
      <c r="F171" s="74"/>
      <c r="G171" s="157"/>
      <c r="H171" s="72">
        <f t="shared" si="8"/>
        <v>0</v>
      </c>
      <c r="I171" s="74"/>
      <c r="J171" s="74"/>
      <c r="K171" s="74"/>
      <c r="L171" s="158"/>
    </row>
    <row r="172" spans="1:12" s="182" customFormat="1" ht="36" customHeight="1" x14ac:dyDescent="0.25">
      <c r="A172" s="19">
        <v>2800</v>
      </c>
      <c r="B172" s="65" t="s">
        <v>180</v>
      </c>
      <c r="C172" s="66">
        <f t="shared" si="7"/>
        <v>0</v>
      </c>
      <c r="D172" s="40"/>
      <c r="E172" s="40"/>
      <c r="F172" s="40"/>
      <c r="G172" s="41"/>
      <c r="H172" s="66">
        <f t="shared" si="8"/>
        <v>0</v>
      </c>
      <c r="I172" s="40"/>
      <c r="J172" s="40"/>
      <c r="K172" s="40"/>
      <c r="L172" s="42"/>
    </row>
    <row r="173" spans="1:12" x14ac:dyDescent="0.25">
      <c r="A173" s="142">
        <v>3000</v>
      </c>
      <c r="B173" s="142" t="s">
        <v>181</v>
      </c>
      <c r="C173" s="143">
        <f t="shared" si="7"/>
        <v>0</v>
      </c>
      <c r="D173" s="144">
        <f>SUM(D174,D184)</f>
        <v>0</v>
      </c>
      <c r="E173" s="144">
        <f>SUM(E174,E184)</f>
        <v>0</v>
      </c>
      <c r="F173" s="144">
        <f>SUM(F174,F184)</f>
        <v>0</v>
      </c>
      <c r="G173" s="145">
        <f>SUM(G174,G184)</f>
        <v>0</v>
      </c>
      <c r="H173" s="143">
        <f t="shared" si="8"/>
        <v>0</v>
      </c>
      <c r="I173" s="144">
        <f>SUM(I174,I184)</f>
        <v>0</v>
      </c>
      <c r="J173" s="144">
        <f>SUM(J174,J184)</f>
        <v>0</v>
      </c>
      <c r="K173" s="144">
        <f>SUM(K174,K184)</f>
        <v>0</v>
      </c>
      <c r="L173" s="146">
        <f>SUM(L174,L184)</f>
        <v>0</v>
      </c>
    </row>
    <row r="174" spans="1:12" ht="24" x14ac:dyDescent="0.25">
      <c r="A174" s="56">
        <v>3200</v>
      </c>
      <c r="B174" s="183" t="s">
        <v>182</v>
      </c>
      <c r="C174" s="184">
        <f t="shared" si="7"/>
        <v>0</v>
      </c>
      <c r="D174" s="63">
        <f>SUM(D175,D179)</f>
        <v>0</v>
      </c>
      <c r="E174" s="63">
        <f t="shared" ref="E174:G174" si="15">SUM(E175,E179)</f>
        <v>0</v>
      </c>
      <c r="F174" s="63">
        <f t="shared" si="15"/>
        <v>0</v>
      </c>
      <c r="G174" s="63">
        <f t="shared" si="15"/>
        <v>0</v>
      </c>
      <c r="H174" s="57">
        <f t="shared" si="8"/>
        <v>0</v>
      </c>
      <c r="I174" s="63">
        <f>SUM(I175,I179)</f>
        <v>0</v>
      </c>
      <c r="J174" s="63">
        <f t="shared" ref="J174:L174" si="16">SUM(J175,J179)</f>
        <v>0</v>
      </c>
      <c r="K174" s="63">
        <f t="shared" si="16"/>
        <v>0</v>
      </c>
      <c r="L174" s="149">
        <f t="shared" si="16"/>
        <v>0</v>
      </c>
    </row>
    <row r="175" spans="1:12" ht="36" x14ac:dyDescent="0.25">
      <c r="A175" s="168">
        <v>3260</v>
      </c>
      <c r="B175" s="65" t="s">
        <v>183</v>
      </c>
      <c r="C175" s="66">
        <f t="shared" si="7"/>
        <v>0</v>
      </c>
      <c r="D175" s="169">
        <f>SUM(D176:D178)</f>
        <v>0</v>
      </c>
      <c r="E175" s="169">
        <f>SUM(E176:E178)</f>
        <v>0</v>
      </c>
      <c r="F175" s="169">
        <f>SUM(F176:F178)</f>
        <v>0</v>
      </c>
      <c r="G175" s="170">
        <f>SUM(G176:G178)</f>
        <v>0</v>
      </c>
      <c r="H175" s="66">
        <f t="shared" si="8"/>
        <v>0</v>
      </c>
      <c r="I175" s="169">
        <f>SUM(I176:I178)</f>
        <v>0</v>
      </c>
      <c r="J175" s="169">
        <f>SUM(J176:J178)</f>
        <v>0</v>
      </c>
      <c r="K175" s="169">
        <f>SUM(K176:K178)</f>
        <v>0</v>
      </c>
      <c r="L175" s="171">
        <f>SUM(L176:L178)</f>
        <v>0</v>
      </c>
    </row>
    <row r="176" spans="1:12" ht="24" x14ac:dyDescent="0.25">
      <c r="A176" s="44">
        <v>3261</v>
      </c>
      <c r="B176" s="71" t="s">
        <v>184</v>
      </c>
      <c r="C176" s="72">
        <f>SUM(D176:G176)</f>
        <v>0</v>
      </c>
      <c r="D176" s="74"/>
      <c r="E176" s="74"/>
      <c r="F176" s="74"/>
      <c r="G176" s="157"/>
      <c r="H176" s="72">
        <f>SUM(I176:L176)</f>
        <v>0</v>
      </c>
      <c r="I176" s="74"/>
      <c r="J176" s="74"/>
      <c r="K176" s="74"/>
      <c r="L176" s="158"/>
    </row>
    <row r="177" spans="1:12" ht="36" x14ac:dyDescent="0.25">
      <c r="A177" s="44">
        <v>3262</v>
      </c>
      <c r="B177" s="71" t="s">
        <v>185</v>
      </c>
      <c r="C177" s="72">
        <f>SUM(D177:G177)</f>
        <v>0</v>
      </c>
      <c r="D177" s="74"/>
      <c r="E177" s="74"/>
      <c r="F177" s="74"/>
      <c r="G177" s="157"/>
      <c r="H177" s="72">
        <f>SUM(I177:L177)</f>
        <v>0</v>
      </c>
      <c r="I177" s="74"/>
      <c r="J177" s="74"/>
      <c r="K177" s="74"/>
      <c r="L177" s="158"/>
    </row>
    <row r="178" spans="1:12" ht="24" x14ac:dyDescent="0.25">
      <c r="A178" s="44">
        <v>3263</v>
      </c>
      <c r="B178" s="71" t="s">
        <v>186</v>
      </c>
      <c r="C178" s="72">
        <f>SUM(D178:G178)</f>
        <v>0</v>
      </c>
      <c r="D178" s="74"/>
      <c r="E178" s="74"/>
      <c r="F178" s="74"/>
      <c r="G178" s="157"/>
      <c r="H178" s="72">
        <f>SUM(I178:L178)</f>
        <v>0</v>
      </c>
      <c r="I178" s="74"/>
      <c r="J178" s="74"/>
      <c r="K178" s="74"/>
      <c r="L178" s="158"/>
    </row>
    <row r="179" spans="1:12" ht="84" x14ac:dyDescent="0.25">
      <c r="A179" s="168">
        <v>3290</v>
      </c>
      <c r="B179" s="65" t="s">
        <v>187</v>
      </c>
      <c r="C179" s="185">
        <f t="shared" ref="C179:C183" si="17">SUM(D179:G179)</f>
        <v>0</v>
      </c>
      <c r="D179" s="169">
        <f>SUM(D180:D183)</f>
        <v>0</v>
      </c>
      <c r="E179" s="169">
        <f t="shared" ref="E179:G179" si="18">SUM(E180:E183)</f>
        <v>0</v>
      </c>
      <c r="F179" s="169">
        <f t="shared" si="18"/>
        <v>0</v>
      </c>
      <c r="G179" s="169">
        <f t="shared" si="18"/>
        <v>0</v>
      </c>
      <c r="H179" s="185">
        <f t="shared" ref="H179:H183" si="19">SUM(I179:L179)</f>
        <v>0</v>
      </c>
      <c r="I179" s="169">
        <f>SUM(I180:I183)</f>
        <v>0</v>
      </c>
      <c r="J179" s="169">
        <f t="shared" ref="J179:L179" si="20">SUM(J180:J183)</f>
        <v>0</v>
      </c>
      <c r="K179" s="169">
        <f t="shared" si="20"/>
        <v>0</v>
      </c>
      <c r="L179" s="186">
        <f t="shared" si="20"/>
        <v>0</v>
      </c>
    </row>
    <row r="180" spans="1:12" ht="72" x14ac:dyDescent="0.25">
      <c r="A180" s="44">
        <v>3291</v>
      </c>
      <c r="B180" s="71" t="s">
        <v>188</v>
      </c>
      <c r="C180" s="72">
        <f t="shared" si="17"/>
        <v>0</v>
      </c>
      <c r="D180" s="74"/>
      <c r="E180" s="74"/>
      <c r="F180" s="74"/>
      <c r="G180" s="187"/>
      <c r="H180" s="72">
        <f t="shared" si="19"/>
        <v>0</v>
      </c>
      <c r="I180" s="74"/>
      <c r="J180" s="74"/>
      <c r="K180" s="74"/>
      <c r="L180" s="158"/>
    </row>
    <row r="181" spans="1:12" ht="72" x14ac:dyDescent="0.25">
      <c r="A181" s="44">
        <v>3292</v>
      </c>
      <c r="B181" s="71" t="s">
        <v>189</v>
      </c>
      <c r="C181" s="72">
        <f t="shared" si="17"/>
        <v>0</v>
      </c>
      <c r="D181" s="74"/>
      <c r="E181" s="74"/>
      <c r="F181" s="74"/>
      <c r="G181" s="187"/>
      <c r="H181" s="72">
        <f t="shared" si="19"/>
        <v>0</v>
      </c>
      <c r="I181" s="74"/>
      <c r="J181" s="74"/>
      <c r="K181" s="74"/>
      <c r="L181" s="158"/>
    </row>
    <row r="182" spans="1:12" ht="72" x14ac:dyDescent="0.25">
      <c r="A182" s="44">
        <v>3293</v>
      </c>
      <c r="B182" s="71" t="s">
        <v>190</v>
      </c>
      <c r="C182" s="72">
        <f t="shared" si="17"/>
        <v>0</v>
      </c>
      <c r="D182" s="74"/>
      <c r="E182" s="74"/>
      <c r="F182" s="74"/>
      <c r="G182" s="187"/>
      <c r="H182" s="72">
        <f t="shared" si="19"/>
        <v>0</v>
      </c>
      <c r="I182" s="74"/>
      <c r="J182" s="74"/>
      <c r="K182" s="74"/>
      <c r="L182" s="158"/>
    </row>
    <row r="183" spans="1:12" ht="60" x14ac:dyDescent="0.25">
      <c r="A183" s="188">
        <v>3294</v>
      </c>
      <c r="B183" s="71" t="s">
        <v>191</v>
      </c>
      <c r="C183" s="185">
        <f t="shared" si="17"/>
        <v>0</v>
      </c>
      <c r="D183" s="189"/>
      <c r="E183" s="189"/>
      <c r="F183" s="189"/>
      <c r="G183" s="190"/>
      <c r="H183" s="185">
        <f t="shared" si="19"/>
        <v>0</v>
      </c>
      <c r="I183" s="189"/>
      <c r="J183" s="189"/>
      <c r="K183" s="189"/>
      <c r="L183" s="191"/>
    </row>
    <row r="184" spans="1:12" ht="48" x14ac:dyDescent="0.25">
      <c r="A184" s="192">
        <v>3300</v>
      </c>
      <c r="B184" s="183" t="s">
        <v>192</v>
      </c>
      <c r="C184" s="193">
        <f t="shared" si="7"/>
        <v>0</v>
      </c>
      <c r="D184" s="194">
        <f>SUM(D185:D186)</f>
        <v>0</v>
      </c>
      <c r="E184" s="194">
        <f t="shared" ref="E184:G184" si="21">SUM(E185:E186)</f>
        <v>0</v>
      </c>
      <c r="F184" s="194">
        <f t="shared" si="21"/>
        <v>0</v>
      </c>
      <c r="G184" s="194">
        <f t="shared" si="21"/>
        <v>0</v>
      </c>
      <c r="H184" s="193">
        <f t="shared" si="8"/>
        <v>0</v>
      </c>
      <c r="I184" s="194">
        <f>SUM(I185:I186)</f>
        <v>0</v>
      </c>
      <c r="J184" s="194">
        <f t="shared" ref="J184:L184" si="22">SUM(J185:J186)</f>
        <v>0</v>
      </c>
      <c r="K184" s="194">
        <f t="shared" si="22"/>
        <v>0</v>
      </c>
      <c r="L184" s="149">
        <f t="shared" si="22"/>
        <v>0</v>
      </c>
    </row>
    <row r="185" spans="1:12" ht="48" x14ac:dyDescent="0.25">
      <c r="A185" s="111">
        <v>3310</v>
      </c>
      <c r="B185" s="112" t="s">
        <v>193</v>
      </c>
      <c r="C185" s="195">
        <f t="shared" si="7"/>
        <v>0</v>
      </c>
      <c r="D185" s="163"/>
      <c r="E185" s="163"/>
      <c r="F185" s="163"/>
      <c r="G185" s="164"/>
      <c r="H185" s="195">
        <f t="shared" si="8"/>
        <v>0</v>
      </c>
      <c r="I185" s="163"/>
      <c r="J185" s="163"/>
      <c r="K185" s="163"/>
      <c r="L185" s="165"/>
    </row>
    <row r="186" spans="1:12" ht="48.75" customHeight="1" x14ac:dyDescent="0.25">
      <c r="A186" s="38">
        <v>3320</v>
      </c>
      <c r="B186" s="65" t="s">
        <v>194</v>
      </c>
      <c r="C186" s="66">
        <f t="shared" si="7"/>
        <v>0</v>
      </c>
      <c r="D186" s="68"/>
      <c r="E186" s="68"/>
      <c r="F186" s="68"/>
      <c r="G186" s="154"/>
      <c r="H186" s="66">
        <f t="shared" si="8"/>
        <v>0</v>
      </c>
      <c r="I186" s="68"/>
      <c r="J186" s="68"/>
      <c r="K186" s="68"/>
      <c r="L186" s="155"/>
    </row>
    <row r="187" spans="1:12" x14ac:dyDescent="0.25">
      <c r="A187" s="196">
        <v>4000</v>
      </c>
      <c r="B187" s="142" t="s">
        <v>195</v>
      </c>
      <c r="C187" s="143">
        <f t="shared" si="7"/>
        <v>0</v>
      </c>
      <c r="D187" s="144">
        <f>SUM(D188,D191)</f>
        <v>0</v>
      </c>
      <c r="E187" s="144">
        <f>SUM(E188,E191)</f>
        <v>0</v>
      </c>
      <c r="F187" s="144">
        <f>SUM(F188,F191)</f>
        <v>0</v>
      </c>
      <c r="G187" s="145">
        <f>SUM(G188,G191)</f>
        <v>0</v>
      </c>
      <c r="H187" s="143">
        <f t="shared" si="8"/>
        <v>0</v>
      </c>
      <c r="I187" s="144">
        <f>SUM(I188,I191)</f>
        <v>0</v>
      </c>
      <c r="J187" s="144">
        <f>SUM(J188,J191)</f>
        <v>0</v>
      </c>
      <c r="K187" s="144">
        <f>SUM(K188,K191)</f>
        <v>0</v>
      </c>
      <c r="L187" s="146">
        <f>SUM(L188,L191)</f>
        <v>0</v>
      </c>
    </row>
    <row r="188" spans="1:12" ht="24" x14ac:dyDescent="0.25">
      <c r="A188" s="197">
        <v>4200</v>
      </c>
      <c r="B188" s="147" t="s">
        <v>196</v>
      </c>
      <c r="C188" s="57">
        <f>SUM(D188:G188)</f>
        <v>0</v>
      </c>
      <c r="D188" s="63">
        <f>SUM(D189,D190)</f>
        <v>0</v>
      </c>
      <c r="E188" s="63">
        <f>SUM(E189,E190)</f>
        <v>0</v>
      </c>
      <c r="F188" s="63">
        <f>SUM(F189,F190)</f>
        <v>0</v>
      </c>
      <c r="G188" s="166">
        <f>SUM(G189,G190)</f>
        <v>0</v>
      </c>
      <c r="H188" s="57">
        <f t="shared" si="8"/>
        <v>0</v>
      </c>
      <c r="I188" s="63">
        <f>SUM(I189,I190)</f>
        <v>0</v>
      </c>
      <c r="J188" s="63">
        <f>SUM(J189,J190)</f>
        <v>0</v>
      </c>
      <c r="K188" s="63">
        <f>SUM(K189,K190)</f>
        <v>0</v>
      </c>
      <c r="L188" s="167">
        <f>SUM(L189,L190)</f>
        <v>0</v>
      </c>
    </row>
    <row r="189" spans="1:12" ht="36" x14ac:dyDescent="0.25">
      <c r="A189" s="168">
        <v>4240</v>
      </c>
      <c r="B189" s="65" t="s">
        <v>197</v>
      </c>
      <c r="C189" s="66">
        <f t="shared" ref="C189:C264" si="23">SUM(D189:G189)</f>
        <v>0</v>
      </c>
      <c r="D189" s="68"/>
      <c r="E189" s="68"/>
      <c r="F189" s="68"/>
      <c r="G189" s="154"/>
      <c r="H189" s="66">
        <f t="shared" ref="H189:H263" si="24">SUM(I189:L189)</f>
        <v>0</v>
      </c>
      <c r="I189" s="68"/>
      <c r="J189" s="68"/>
      <c r="K189" s="68"/>
      <c r="L189" s="155"/>
    </row>
    <row r="190" spans="1:12" ht="24" x14ac:dyDescent="0.25">
      <c r="A190" s="159">
        <v>4250</v>
      </c>
      <c r="B190" s="71" t="s">
        <v>198</v>
      </c>
      <c r="C190" s="72">
        <f t="shared" si="23"/>
        <v>0</v>
      </c>
      <c r="D190" s="74"/>
      <c r="E190" s="74"/>
      <c r="F190" s="74"/>
      <c r="G190" s="157"/>
      <c r="H190" s="72">
        <f t="shared" si="24"/>
        <v>0</v>
      </c>
      <c r="I190" s="74"/>
      <c r="J190" s="74"/>
      <c r="K190" s="74"/>
      <c r="L190" s="158"/>
    </row>
    <row r="191" spans="1:12" x14ac:dyDescent="0.25">
      <c r="A191" s="56">
        <v>4300</v>
      </c>
      <c r="B191" s="147" t="s">
        <v>199</v>
      </c>
      <c r="C191" s="57">
        <f t="shared" si="23"/>
        <v>0</v>
      </c>
      <c r="D191" s="63">
        <f>SUM(D192)</f>
        <v>0</v>
      </c>
      <c r="E191" s="63">
        <f>SUM(E192)</f>
        <v>0</v>
      </c>
      <c r="F191" s="63">
        <f>SUM(F192)</f>
        <v>0</v>
      </c>
      <c r="G191" s="166">
        <f>SUM(G192)</f>
        <v>0</v>
      </c>
      <c r="H191" s="57">
        <f t="shared" si="24"/>
        <v>0</v>
      </c>
      <c r="I191" s="63">
        <f>SUM(I192)</f>
        <v>0</v>
      </c>
      <c r="J191" s="63">
        <f>SUM(J192)</f>
        <v>0</v>
      </c>
      <c r="K191" s="63">
        <f>SUM(K192)</f>
        <v>0</v>
      </c>
      <c r="L191" s="167">
        <f>SUM(L192)</f>
        <v>0</v>
      </c>
    </row>
    <row r="192" spans="1:12" ht="24" x14ac:dyDescent="0.25">
      <c r="A192" s="168">
        <v>4310</v>
      </c>
      <c r="B192" s="65" t="s">
        <v>200</v>
      </c>
      <c r="C192" s="66">
        <f>SUM(D192:G192)</f>
        <v>0</v>
      </c>
      <c r="D192" s="169">
        <f>SUM(D193:D193)</f>
        <v>0</v>
      </c>
      <c r="E192" s="169">
        <f>SUM(E193:E193)</f>
        <v>0</v>
      </c>
      <c r="F192" s="169">
        <f>SUM(F193:F193)</f>
        <v>0</v>
      </c>
      <c r="G192" s="170">
        <f>SUM(G193:G193)</f>
        <v>0</v>
      </c>
      <c r="H192" s="66">
        <f t="shared" si="24"/>
        <v>0</v>
      </c>
      <c r="I192" s="169">
        <f>SUM(I193:I193)</f>
        <v>0</v>
      </c>
      <c r="J192" s="169">
        <f>SUM(J193:J193)</f>
        <v>0</v>
      </c>
      <c r="K192" s="169">
        <f>SUM(K193:K193)</f>
        <v>0</v>
      </c>
      <c r="L192" s="171">
        <f>SUM(L193:L193)</f>
        <v>0</v>
      </c>
    </row>
    <row r="193" spans="1:12" ht="36" x14ac:dyDescent="0.25">
      <c r="A193" s="44">
        <v>4311</v>
      </c>
      <c r="B193" s="71" t="s">
        <v>201</v>
      </c>
      <c r="C193" s="72">
        <f t="shared" si="23"/>
        <v>0</v>
      </c>
      <c r="D193" s="74"/>
      <c r="E193" s="74"/>
      <c r="F193" s="74"/>
      <c r="G193" s="157"/>
      <c r="H193" s="72">
        <f t="shared" si="24"/>
        <v>0</v>
      </c>
      <c r="I193" s="74"/>
      <c r="J193" s="74"/>
      <c r="K193" s="74"/>
      <c r="L193" s="158"/>
    </row>
    <row r="194" spans="1:12" s="24" customFormat="1" ht="24" x14ac:dyDescent="0.25">
      <c r="A194" s="198"/>
      <c r="B194" s="19" t="s">
        <v>202</v>
      </c>
      <c r="C194" s="138">
        <f t="shared" si="23"/>
        <v>0</v>
      </c>
      <c r="D194" s="139">
        <f>SUM(D195,D230,D269)</f>
        <v>0</v>
      </c>
      <c r="E194" s="139">
        <f>SUM(E195,E230,E269)</f>
        <v>0</v>
      </c>
      <c r="F194" s="139">
        <f>SUM(F195,F230,F269)</f>
        <v>0</v>
      </c>
      <c r="G194" s="139">
        <f>SUM(G195,G230,G269)</f>
        <v>0</v>
      </c>
      <c r="H194" s="138">
        <f t="shared" si="24"/>
        <v>0</v>
      </c>
      <c r="I194" s="139">
        <f>SUM(I195,I230,I269)</f>
        <v>0</v>
      </c>
      <c r="J194" s="139">
        <f>SUM(J195,J230,J269)</f>
        <v>0</v>
      </c>
      <c r="K194" s="139">
        <f>SUM(K195,K230,K269)</f>
        <v>0</v>
      </c>
      <c r="L194" s="199">
        <f>SUM(L195,L230,L269)</f>
        <v>0</v>
      </c>
    </row>
    <row r="195" spans="1:12" x14ac:dyDescent="0.25">
      <c r="A195" s="142">
        <v>5000</v>
      </c>
      <c r="B195" s="142" t="s">
        <v>203</v>
      </c>
      <c r="C195" s="143">
        <f t="shared" si="23"/>
        <v>0</v>
      </c>
      <c r="D195" s="144">
        <f>D196+D204</f>
        <v>0</v>
      </c>
      <c r="E195" s="144">
        <f>E196+E204</f>
        <v>0</v>
      </c>
      <c r="F195" s="144">
        <f>F196+F204</f>
        <v>0</v>
      </c>
      <c r="G195" s="144">
        <f>G196+G204</f>
        <v>0</v>
      </c>
      <c r="H195" s="143">
        <f t="shared" si="24"/>
        <v>0</v>
      </c>
      <c r="I195" s="144">
        <f>I196+I204</f>
        <v>0</v>
      </c>
      <c r="J195" s="144">
        <f>J196+J204</f>
        <v>0</v>
      </c>
      <c r="K195" s="144">
        <f>K196+K204</f>
        <v>0</v>
      </c>
      <c r="L195" s="200">
        <f>L196+L204</f>
        <v>0</v>
      </c>
    </row>
    <row r="196" spans="1:12" x14ac:dyDescent="0.25">
      <c r="A196" s="56">
        <v>5100</v>
      </c>
      <c r="B196" s="147" t="s">
        <v>204</v>
      </c>
      <c r="C196" s="57">
        <f t="shared" si="23"/>
        <v>0</v>
      </c>
      <c r="D196" s="63">
        <f>D197+D198+D201+D202+D203</f>
        <v>0</v>
      </c>
      <c r="E196" s="63">
        <f>E197+E198+E201+E202+E203</f>
        <v>0</v>
      </c>
      <c r="F196" s="63">
        <f>F197+F198+F201+F202+F203</f>
        <v>0</v>
      </c>
      <c r="G196" s="166">
        <f>G197+G198+G201+G202+G203</f>
        <v>0</v>
      </c>
      <c r="H196" s="57">
        <f t="shared" si="24"/>
        <v>0</v>
      </c>
      <c r="I196" s="63">
        <f>I197+I198+I201+I202+I203</f>
        <v>0</v>
      </c>
      <c r="J196" s="63">
        <f>J197+J198+J201+J202+J203</f>
        <v>0</v>
      </c>
      <c r="K196" s="63">
        <f>K197+K198+K201+K202+K203</f>
        <v>0</v>
      </c>
      <c r="L196" s="167">
        <f>L197+L198+L201+L202+L203</f>
        <v>0</v>
      </c>
    </row>
    <row r="197" spans="1:12" x14ac:dyDescent="0.25">
      <c r="A197" s="168">
        <v>5110</v>
      </c>
      <c r="B197" s="65" t="s">
        <v>205</v>
      </c>
      <c r="C197" s="66">
        <f t="shared" si="23"/>
        <v>0</v>
      </c>
      <c r="D197" s="68"/>
      <c r="E197" s="68"/>
      <c r="F197" s="68"/>
      <c r="G197" s="154"/>
      <c r="H197" s="66">
        <f t="shared" si="24"/>
        <v>0</v>
      </c>
      <c r="I197" s="68"/>
      <c r="J197" s="68"/>
      <c r="K197" s="68"/>
      <c r="L197" s="155"/>
    </row>
    <row r="198" spans="1:12" ht="24" x14ac:dyDescent="0.25">
      <c r="A198" s="159">
        <v>5120</v>
      </c>
      <c r="B198" s="71" t="s">
        <v>206</v>
      </c>
      <c r="C198" s="72">
        <f t="shared" si="23"/>
        <v>0</v>
      </c>
      <c r="D198" s="160">
        <f>D199+D200</f>
        <v>0</v>
      </c>
      <c r="E198" s="160">
        <f>E199+E200</f>
        <v>0</v>
      </c>
      <c r="F198" s="160">
        <f>F199+F200</f>
        <v>0</v>
      </c>
      <c r="G198" s="161">
        <f>G199+G200</f>
        <v>0</v>
      </c>
      <c r="H198" s="72">
        <f t="shared" si="24"/>
        <v>0</v>
      </c>
      <c r="I198" s="160">
        <f>I199+I200</f>
        <v>0</v>
      </c>
      <c r="J198" s="160">
        <f>J199+J200</f>
        <v>0</v>
      </c>
      <c r="K198" s="160">
        <f>K199+K200</f>
        <v>0</v>
      </c>
      <c r="L198" s="162">
        <f>L199+L200</f>
        <v>0</v>
      </c>
    </row>
    <row r="199" spans="1:12" x14ac:dyDescent="0.25">
      <c r="A199" s="44">
        <v>5121</v>
      </c>
      <c r="B199" s="71" t="s">
        <v>207</v>
      </c>
      <c r="C199" s="72">
        <f t="shared" si="23"/>
        <v>0</v>
      </c>
      <c r="D199" s="74"/>
      <c r="E199" s="74"/>
      <c r="F199" s="74"/>
      <c r="G199" s="157"/>
      <c r="H199" s="72">
        <f t="shared" si="24"/>
        <v>0</v>
      </c>
      <c r="I199" s="74"/>
      <c r="J199" s="74"/>
      <c r="K199" s="74"/>
      <c r="L199" s="158"/>
    </row>
    <row r="200" spans="1:12" ht="24" x14ac:dyDescent="0.25">
      <c r="A200" s="44">
        <v>5129</v>
      </c>
      <c r="B200" s="71" t="s">
        <v>208</v>
      </c>
      <c r="C200" s="72">
        <f t="shared" si="23"/>
        <v>0</v>
      </c>
      <c r="D200" s="74"/>
      <c r="E200" s="74"/>
      <c r="F200" s="74"/>
      <c r="G200" s="157"/>
      <c r="H200" s="72">
        <f t="shared" si="24"/>
        <v>0</v>
      </c>
      <c r="I200" s="74"/>
      <c r="J200" s="74"/>
      <c r="K200" s="74"/>
      <c r="L200" s="158"/>
    </row>
    <row r="201" spans="1:12" x14ac:dyDescent="0.25">
      <c r="A201" s="159">
        <v>5130</v>
      </c>
      <c r="B201" s="71" t="s">
        <v>209</v>
      </c>
      <c r="C201" s="72">
        <f t="shared" si="23"/>
        <v>0</v>
      </c>
      <c r="D201" s="74"/>
      <c r="E201" s="74"/>
      <c r="F201" s="74"/>
      <c r="G201" s="157"/>
      <c r="H201" s="72">
        <f t="shared" si="24"/>
        <v>0</v>
      </c>
      <c r="I201" s="74"/>
      <c r="J201" s="74"/>
      <c r="K201" s="74"/>
      <c r="L201" s="158"/>
    </row>
    <row r="202" spans="1:12" x14ac:dyDescent="0.25">
      <c r="A202" s="159">
        <v>5140</v>
      </c>
      <c r="B202" s="71" t="s">
        <v>210</v>
      </c>
      <c r="C202" s="72">
        <f t="shared" si="23"/>
        <v>0</v>
      </c>
      <c r="D202" s="74"/>
      <c r="E202" s="74"/>
      <c r="F202" s="74"/>
      <c r="G202" s="157"/>
      <c r="H202" s="72">
        <f t="shared" si="24"/>
        <v>0</v>
      </c>
      <c r="I202" s="74"/>
      <c r="J202" s="74"/>
      <c r="K202" s="74"/>
      <c r="L202" s="158"/>
    </row>
    <row r="203" spans="1:12" ht="24" x14ac:dyDescent="0.25">
      <c r="A203" s="159">
        <v>5170</v>
      </c>
      <c r="B203" s="71" t="s">
        <v>211</v>
      </c>
      <c r="C203" s="72">
        <f t="shared" si="23"/>
        <v>0</v>
      </c>
      <c r="D203" s="74"/>
      <c r="E203" s="74"/>
      <c r="F203" s="74"/>
      <c r="G203" s="157"/>
      <c r="H203" s="72">
        <f t="shared" si="24"/>
        <v>0</v>
      </c>
      <c r="I203" s="74"/>
      <c r="J203" s="74"/>
      <c r="K203" s="74"/>
      <c r="L203" s="158"/>
    </row>
    <row r="204" spans="1:12" x14ac:dyDescent="0.25">
      <c r="A204" s="56">
        <v>5200</v>
      </c>
      <c r="B204" s="147" t="s">
        <v>212</v>
      </c>
      <c r="C204" s="57">
        <f t="shared" si="23"/>
        <v>0</v>
      </c>
      <c r="D204" s="63">
        <f>D205+D215+D216+D225+D226+D227+D229</f>
        <v>0</v>
      </c>
      <c r="E204" s="63">
        <f>E205+E215+E216+E225+E226+E227+E229</f>
        <v>0</v>
      </c>
      <c r="F204" s="63">
        <f>F205+F215+F216+F225+F226+F227+F229</f>
        <v>0</v>
      </c>
      <c r="G204" s="166">
        <f>G205+G215+G216+G225+G226+G227+G229</f>
        <v>0</v>
      </c>
      <c r="H204" s="57">
        <f t="shared" si="24"/>
        <v>0</v>
      </c>
      <c r="I204" s="63">
        <f>I205+I215+I216+I225+I226+I227+I229</f>
        <v>0</v>
      </c>
      <c r="J204" s="63">
        <f>J205+J215+J216+J225+J226+J227+J229</f>
        <v>0</v>
      </c>
      <c r="K204" s="63">
        <f>K205+K215+K216+K225+K226+K227+K229</f>
        <v>0</v>
      </c>
      <c r="L204" s="167">
        <f>L205+L215+L216+L225+L226+L227+L229</f>
        <v>0</v>
      </c>
    </row>
    <row r="205" spans="1:12" x14ac:dyDescent="0.25">
      <c r="A205" s="150">
        <v>5210</v>
      </c>
      <c r="B205" s="112" t="s">
        <v>213</v>
      </c>
      <c r="C205" s="117">
        <f t="shared" si="23"/>
        <v>0</v>
      </c>
      <c r="D205" s="151">
        <f>SUM(D206:D214)</f>
        <v>0</v>
      </c>
      <c r="E205" s="151">
        <f>SUM(E206:E214)</f>
        <v>0</v>
      </c>
      <c r="F205" s="151">
        <f>SUM(F206:F214)</f>
        <v>0</v>
      </c>
      <c r="G205" s="152">
        <f>SUM(G206:G214)</f>
        <v>0</v>
      </c>
      <c r="H205" s="117">
        <f t="shared" si="24"/>
        <v>0</v>
      </c>
      <c r="I205" s="151">
        <f>SUM(I206:I214)</f>
        <v>0</v>
      </c>
      <c r="J205" s="151">
        <f>SUM(J206:J214)</f>
        <v>0</v>
      </c>
      <c r="K205" s="151">
        <f>SUM(K206:K214)</f>
        <v>0</v>
      </c>
      <c r="L205" s="153">
        <f>SUM(L206:L214)</f>
        <v>0</v>
      </c>
    </row>
    <row r="206" spans="1:12" x14ac:dyDescent="0.25">
      <c r="A206" s="38">
        <v>5211</v>
      </c>
      <c r="B206" s="65" t="s">
        <v>214</v>
      </c>
      <c r="C206" s="66">
        <f t="shared" si="23"/>
        <v>0</v>
      </c>
      <c r="D206" s="68"/>
      <c r="E206" s="68"/>
      <c r="F206" s="68"/>
      <c r="G206" s="154"/>
      <c r="H206" s="66">
        <f t="shared" si="24"/>
        <v>0</v>
      </c>
      <c r="I206" s="68"/>
      <c r="J206" s="68"/>
      <c r="K206" s="68"/>
      <c r="L206" s="155"/>
    </row>
    <row r="207" spans="1:12" x14ac:dyDescent="0.25">
      <c r="A207" s="44">
        <v>5212</v>
      </c>
      <c r="B207" s="71" t="s">
        <v>215</v>
      </c>
      <c r="C207" s="72">
        <f t="shared" si="23"/>
        <v>0</v>
      </c>
      <c r="D207" s="74"/>
      <c r="E207" s="74"/>
      <c r="F207" s="74"/>
      <c r="G207" s="157"/>
      <c r="H207" s="72">
        <f t="shared" si="24"/>
        <v>0</v>
      </c>
      <c r="I207" s="74"/>
      <c r="J207" s="74"/>
      <c r="K207" s="74"/>
      <c r="L207" s="158"/>
    </row>
    <row r="208" spans="1:12" x14ac:dyDescent="0.25">
      <c r="A208" s="44">
        <v>5213</v>
      </c>
      <c r="B208" s="71" t="s">
        <v>216</v>
      </c>
      <c r="C208" s="72">
        <f t="shared" si="23"/>
        <v>0</v>
      </c>
      <c r="D208" s="74"/>
      <c r="E208" s="74"/>
      <c r="F208" s="74"/>
      <c r="G208" s="157"/>
      <c r="H208" s="72">
        <f t="shared" si="24"/>
        <v>0</v>
      </c>
      <c r="I208" s="74"/>
      <c r="J208" s="74"/>
      <c r="K208" s="74"/>
      <c r="L208" s="158"/>
    </row>
    <row r="209" spans="1:12" x14ac:dyDescent="0.25">
      <c r="A209" s="44">
        <v>5214</v>
      </c>
      <c r="B209" s="71" t="s">
        <v>217</v>
      </c>
      <c r="C209" s="72">
        <f t="shared" si="23"/>
        <v>0</v>
      </c>
      <c r="D209" s="74"/>
      <c r="E209" s="74"/>
      <c r="F209" s="74"/>
      <c r="G209" s="157"/>
      <c r="H209" s="72">
        <f t="shared" si="24"/>
        <v>0</v>
      </c>
      <c r="I209" s="74"/>
      <c r="J209" s="74"/>
      <c r="K209" s="74"/>
      <c r="L209" s="158"/>
    </row>
    <row r="210" spans="1:12" x14ac:dyDescent="0.25">
      <c r="A210" s="44">
        <v>5215</v>
      </c>
      <c r="B210" s="71" t="s">
        <v>218</v>
      </c>
      <c r="C210" s="72">
        <f>SUM(D210:G210)</f>
        <v>0</v>
      </c>
      <c r="D210" s="74"/>
      <c r="E210" s="74"/>
      <c r="F210" s="74"/>
      <c r="G210" s="157"/>
      <c r="H210" s="72">
        <f>SUM(I210:L210)</f>
        <v>0</v>
      </c>
      <c r="I210" s="74"/>
      <c r="J210" s="74"/>
      <c r="K210" s="74"/>
      <c r="L210" s="158"/>
    </row>
    <row r="211" spans="1:12" ht="14.25" customHeight="1" x14ac:dyDescent="0.25">
      <c r="A211" s="44">
        <v>5216</v>
      </c>
      <c r="B211" s="71" t="s">
        <v>219</v>
      </c>
      <c r="C211" s="72">
        <f t="shared" si="23"/>
        <v>0</v>
      </c>
      <c r="D211" s="74"/>
      <c r="E211" s="74"/>
      <c r="F211" s="74"/>
      <c r="G211" s="157"/>
      <c r="H211" s="72">
        <f t="shared" si="24"/>
        <v>0</v>
      </c>
      <c r="I211" s="74"/>
      <c r="J211" s="74"/>
      <c r="K211" s="74"/>
      <c r="L211" s="158"/>
    </row>
    <row r="212" spans="1:12" x14ac:dyDescent="0.25">
      <c r="A212" s="44">
        <v>5217</v>
      </c>
      <c r="B212" s="71" t="s">
        <v>220</v>
      </c>
      <c r="C212" s="72">
        <f t="shared" si="23"/>
        <v>0</v>
      </c>
      <c r="D212" s="74"/>
      <c r="E212" s="74"/>
      <c r="F212" s="74"/>
      <c r="G212" s="157"/>
      <c r="H212" s="72">
        <f t="shared" si="24"/>
        <v>0</v>
      </c>
      <c r="I212" s="74"/>
      <c r="J212" s="74"/>
      <c r="K212" s="74"/>
      <c r="L212" s="158"/>
    </row>
    <row r="213" spans="1:12" x14ac:dyDescent="0.25">
      <c r="A213" s="44">
        <v>5218</v>
      </c>
      <c r="B213" s="71" t="s">
        <v>221</v>
      </c>
      <c r="C213" s="72">
        <f t="shared" si="23"/>
        <v>0</v>
      </c>
      <c r="D213" s="74"/>
      <c r="E213" s="74"/>
      <c r="F213" s="74"/>
      <c r="G213" s="157"/>
      <c r="H213" s="72">
        <f t="shared" si="24"/>
        <v>0</v>
      </c>
      <c r="I213" s="74"/>
      <c r="J213" s="74"/>
      <c r="K213" s="74"/>
      <c r="L213" s="158"/>
    </row>
    <row r="214" spans="1:12" x14ac:dyDescent="0.25">
      <c r="A214" s="44">
        <v>5219</v>
      </c>
      <c r="B214" s="71" t="s">
        <v>222</v>
      </c>
      <c r="C214" s="72">
        <f t="shared" si="23"/>
        <v>0</v>
      </c>
      <c r="D214" s="74"/>
      <c r="E214" s="74"/>
      <c r="F214" s="74"/>
      <c r="G214" s="157"/>
      <c r="H214" s="72">
        <f t="shared" si="24"/>
        <v>0</v>
      </c>
      <c r="I214" s="74"/>
      <c r="J214" s="74"/>
      <c r="K214" s="74"/>
      <c r="L214" s="158"/>
    </row>
    <row r="215" spans="1:12" ht="13.5" customHeight="1" x14ac:dyDescent="0.25">
      <c r="A215" s="159">
        <v>5220</v>
      </c>
      <c r="B215" s="71" t="s">
        <v>223</v>
      </c>
      <c r="C215" s="72">
        <f t="shared" si="23"/>
        <v>0</v>
      </c>
      <c r="D215" s="74"/>
      <c r="E215" s="74"/>
      <c r="F215" s="74"/>
      <c r="G215" s="157"/>
      <c r="H215" s="72">
        <f t="shared" si="24"/>
        <v>0</v>
      </c>
      <c r="I215" s="74"/>
      <c r="J215" s="74"/>
      <c r="K215" s="74"/>
      <c r="L215" s="158"/>
    </row>
    <row r="216" spans="1:12" x14ac:dyDescent="0.25">
      <c r="A216" s="159">
        <v>5230</v>
      </c>
      <c r="B216" s="71" t="s">
        <v>224</v>
      </c>
      <c r="C216" s="72">
        <f t="shared" si="23"/>
        <v>0</v>
      </c>
      <c r="D216" s="160">
        <f>SUM(D217:D224)</f>
        <v>0</v>
      </c>
      <c r="E216" s="160">
        <f>SUM(E217:E224)</f>
        <v>0</v>
      </c>
      <c r="F216" s="160">
        <f>SUM(F217:F224)</f>
        <v>0</v>
      </c>
      <c r="G216" s="161">
        <f>SUM(G217:G224)</f>
        <v>0</v>
      </c>
      <c r="H216" s="72">
        <f t="shared" si="24"/>
        <v>0</v>
      </c>
      <c r="I216" s="160">
        <f>SUM(I217:I224)</f>
        <v>0</v>
      </c>
      <c r="J216" s="160">
        <f>SUM(J217:J224)</f>
        <v>0</v>
      </c>
      <c r="K216" s="160">
        <f>SUM(K217:K224)</f>
        <v>0</v>
      </c>
      <c r="L216" s="162">
        <f>SUM(L217:L224)</f>
        <v>0</v>
      </c>
    </row>
    <row r="217" spans="1:12" x14ac:dyDescent="0.25">
      <c r="A217" s="44">
        <v>5231</v>
      </c>
      <c r="B217" s="71" t="s">
        <v>225</v>
      </c>
      <c r="C217" s="72">
        <f t="shared" si="23"/>
        <v>0</v>
      </c>
      <c r="D217" s="74"/>
      <c r="E217" s="74"/>
      <c r="F217" s="74"/>
      <c r="G217" s="157"/>
      <c r="H217" s="72">
        <f t="shared" si="24"/>
        <v>0</v>
      </c>
      <c r="I217" s="74"/>
      <c r="J217" s="74"/>
      <c r="K217" s="74"/>
      <c r="L217" s="158"/>
    </row>
    <row r="218" spans="1:12" x14ac:dyDescent="0.25">
      <c r="A218" s="44">
        <v>5232</v>
      </c>
      <c r="B218" s="71" t="s">
        <v>226</v>
      </c>
      <c r="C218" s="72">
        <f t="shared" si="23"/>
        <v>0</v>
      </c>
      <c r="D218" s="74"/>
      <c r="E218" s="74"/>
      <c r="F218" s="74"/>
      <c r="G218" s="157"/>
      <c r="H218" s="72">
        <f t="shared" si="24"/>
        <v>0</v>
      </c>
      <c r="I218" s="74"/>
      <c r="J218" s="74"/>
      <c r="K218" s="74"/>
      <c r="L218" s="158"/>
    </row>
    <row r="219" spans="1:12" x14ac:dyDescent="0.25">
      <c r="A219" s="44">
        <v>5233</v>
      </c>
      <c r="B219" s="71" t="s">
        <v>227</v>
      </c>
      <c r="C219" s="201">
        <f t="shared" si="23"/>
        <v>0</v>
      </c>
      <c r="D219" s="74"/>
      <c r="E219" s="74"/>
      <c r="F219" s="74"/>
      <c r="G219" s="157"/>
      <c r="H219" s="72">
        <f t="shared" si="24"/>
        <v>0</v>
      </c>
      <c r="I219" s="74"/>
      <c r="J219" s="74"/>
      <c r="K219" s="74"/>
      <c r="L219" s="158"/>
    </row>
    <row r="220" spans="1:12" ht="24" x14ac:dyDescent="0.25">
      <c r="A220" s="44">
        <v>5234</v>
      </c>
      <c r="B220" s="71" t="s">
        <v>228</v>
      </c>
      <c r="C220" s="201">
        <f t="shared" si="23"/>
        <v>0</v>
      </c>
      <c r="D220" s="74"/>
      <c r="E220" s="74"/>
      <c r="F220" s="74"/>
      <c r="G220" s="157"/>
      <c r="H220" s="72">
        <f t="shared" si="24"/>
        <v>0</v>
      </c>
      <c r="I220" s="74"/>
      <c r="J220" s="74"/>
      <c r="K220" s="74"/>
      <c r="L220" s="158"/>
    </row>
    <row r="221" spans="1:12" ht="14.25" customHeight="1" x14ac:dyDescent="0.25">
      <c r="A221" s="44">
        <v>5236</v>
      </c>
      <c r="B221" s="71" t="s">
        <v>229</v>
      </c>
      <c r="C221" s="201">
        <f t="shared" si="23"/>
        <v>0</v>
      </c>
      <c r="D221" s="74"/>
      <c r="E221" s="74"/>
      <c r="F221" s="74"/>
      <c r="G221" s="157"/>
      <c r="H221" s="72">
        <f t="shared" si="24"/>
        <v>0</v>
      </c>
      <c r="I221" s="74"/>
      <c r="J221" s="74"/>
      <c r="K221" s="74"/>
      <c r="L221" s="158"/>
    </row>
    <row r="222" spans="1:12" ht="14.25" customHeight="1" x14ac:dyDescent="0.25">
      <c r="A222" s="44">
        <v>5237</v>
      </c>
      <c r="B222" s="71" t="s">
        <v>230</v>
      </c>
      <c r="C222" s="201">
        <f t="shared" si="23"/>
        <v>0</v>
      </c>
      <c r="D222" s="74"/>
      <c r="E222" s="74"/>
      <c r="F222" s="74"/>
      <c r="G222" s="157"/>
      <c r="H222" s="72">
        <f t="shared" si="24"/>
        <v>0</v>
      </c>
      <c r="I222" s="74"/>
      <c r="J222" s="74"/>
      <c r="K222" s="74"/>
      <c r="L222" s="158"/>
    </row>
    <row r="223" spans="1:12" ht="24" x14ac:dyDescent="0.25">
      <c r="A223" s="44">
        <v>5238</v>
      </c>
      <c r="B223" s="71" t="s">
        <v>231</v>
      </c>
      <c r="C223" s="201">
        <f t="shared" si="23"/>
        <v>0</v>
      </c>
      <c r="D223" s="74"/>
      <c r="E223" s="74"/>
      <c r="F223" s="74"/>
      <c r="G223" s="157"/>
      <c r="H223" s="72">
        <f t="shared" si="24"/>
        <v>0</v>
      </c>
      <c r="I223" s="74"/>
      <c r="J223" s="74"/>
      <c r="K223" s="74"/>
      <c r="L223" s="158"/>
    </row>
    <row r="224" spans="1:12" ht="24" x14ac:dyDescent="0.25">
      <c r="A224" s="44">
        <v>5239</v>
      </c>
      <c r="B224" s="71" t="s">
        <v>232</v>
      </c>
      <c r="C224" s="201">
        <f t="shared" si="23"/>
        <v>0</v>
      </c>
      <c r="D224" s="74"/>
      <c r="E224" s="74"/>
      <c r="F224" s="74"/>
      <c r="G224" s="157"/>
      <c r="H224" s="72">
        <f t="shared" si="24"/>
        <v>0</v>
      </c>
      <c r="I224" s="74"/>
      <c r="J224" s="74"/>
      <c r="K224" s="74"/>
      <c r="L224" s="158"/>
    </row>
    <row r="225" spans="1:12" ht="24" x14ac:dyDescent="0.25">
      <c r="A225" s="159">
        <v>5240</v>
      </c>
      <c r="B225" s="71" t="s">
        <v>233</v>
      </c>
      <c r="C225" s="201">
        <f t="shared" si="23"/>
        <v>0</v>
      </c>
      <c r="D225" s="74"/>
      <c r="E225" s="74"/>
      <c r="F225" s="74"/>
      <c r="G225" s="157"/>
      <c r="H225" s="72">
        <f t="shared" si="24"/>
        <v>0</v>
      </c>
      <c r="I225" s="74"/>
      <c r="J225" s="74"/>
      <c r="K225" s="74"/>
      <c r="L225" s="158"/>
    </row>
    <row r="226" spans="1:12" x14ac:dyDescent="0.25">
      <c r="A226" s="159">
        <v>5250</v>
      </c>
      <c r="B226" s="71" t="s">
        <v>234</v>
      </c>
      <c r="C226" s="201">
        <f t="shared" si="23"/>
        <v>0</v>
      </c>
      <c r="D226" s="74"/>
      <c r="E226" s="74"/>
      <c r="F226" s="74"/>
      <c r="G226" s="157"/>
      <c r="H226" s="72">
        <f t="shared" si="24"/>
        <v>0</v>
      </c>
      <c r="I226" s="74"/>
      <c r="J226" s="74"/>
      <c r="K226" s="74"/>
      <c r="L226" s="158"/>
    </row>
    <row r="227" spans="1:12" x14ac:dyDescent="0.25">
      <c r="A227" s="159">
        <v>5260</v>
      </c>
      <c r="B227" s="71" t="s">
        <v>235</v>
      </c>
      <c r="C227" s="201">
        <f t="shared" si="23"/>
        <v>0</v>
      </c>
      <c r="D227" s="160">
        <f>SUM(D228)</f>
        <v>0</v>
      </c>
      <c r="E227" s="160">
        <f>SUM(E228)</f>
        <v>0</v>
      </c>
      <c r="F227" s="160">
        <f>SUM(F228)</f>
        <v>0</v>
      </c>
      <c r="G227" s="161">
        <f>SUM(G228)</f>
        <v>0</v>
      </c>
      <c r="H227" s="72">
        <f t="shared" si="24"/>
        <v>0</v>
      </c>
      <c r="I227" s="160">
        <f>SUM(I228)</f>
        <v>0</v>
      </c>
      <c r="J227" s="160">
        <f>SUM(J228)</f>
        <v>0</v>
      </c>
      <c r="K227" s="160">
        <f>SUM(K228)</f>
        <v>0</v>
      </c>
      <c r="L227" s="162">
        <f>SUM(L228)</f>
        <v>0</v>
      </c>
    </row>
    <row r="228" spans="1:12" ht="24" x14ac:dyDescent="0.25">
      <c r="A228" s="44">
        <v>5269</v>
      </c>
      <c r="B228" s="71" t="s">
        <v>236</v>
      </c>
      <c r="C228" s="201">
        <f t="shared" si="23"/>
        <v>0</v>
      </c>
      <c r="D228" s="74"/>
      <c r="E228" s="74"/>
      <c r="F228" s="74"/>
      <c r="G228" s="157"/>
      <c r="H228" s="72">
        <f t="shared" si="24"/>
        <v>0</v>
      </c>
      <c r="I228" s="74"/>
      <c r="J228" s="74"/>
      <c r="K228" s="74"/>
      <c r="L228" s="158"/>
    </row>
    <row r="229" spans="1:12" ht="24" x14ac:dyDescent="0.25">
      <c r="A229" s="150">
        <v>5270</v>
      </c>
      <c r="B229" s="112" t="s">
        <v>237</v>
      </c>
      <c r="C229" s="202">
        <f t="shared" si="23"/>
        <v>0</v>
      </c>
      <c r="D229" s="163"/>
      <c r="E229" s="163"/>
      <c r="F229" s="163"/>
      <c r="G229" s="164"/>
      <c r="H229" s="117">
        <f t="shared" si="24"/>
        <v>0</v>
      </c>
      <c r="I229" s="163"/>
      <c r="J229" s="163"/>
      <c r="K229" s="163"/>
      <c r="L229" s="165"/>
    </row>
    <row r="230" spans="1:12" x14ac:dyDescent="0.25">
      <c r="A230" s="142">
        <v>6000</v>
      </c>
      <c r="B230" s="142" t="s">
        <v>238</v>
      </c>
      <c r="C230" s="203">
        <f t="shared" si="23"/>
        <v>0</v>
      </c>
      <c r="D230" s="144">
        <f>D231+D251+D259</f>
        <v>0</v>
      </c>
      <c r="E230" s="144">
        <f>E231+E251+E259</f>
        <v>0</v>
      </c>
      <c r="F230" s="144">
        <f>F231+F251+F259</f>
        <v>0</v>
      </c>
      <c r="G230" s="145">
        <f>G231+G251+G259</f>
        <v>0</v>
      </c>
      <c r="H230" s="143">
        <f t="shared" si="24"/>
        <v>0</v>
      </c>
      <c r="I230" s="144">
        <f>I231+I251+I259</f>
        <v>0</v>
      </c>
      <c r="J230" s="144">
        <f>J231+J251+J259</f>
        <v>0</v>
      </c>
      <c r="K230" s="144">
        <f>K231+K251+K259</f>
        <v>0</v>
      </c>
      <c r="L230" s="146">
        <f>L231+L251+L259</f>
        <v>0</v>
      </c>
    </row>
    <row r="231" spans="1:12" ht="14.25" customHeight="1" x14ac:dyDescent="0.25">
      <c r="A231" s="192">
        <v>6200</v>
      </c>
      <c r="B231" s="183" t="s">
        <v>239</v>
      </c>
      <c r="C231" s="204">
        <f>SUM(D231:G231)</f>
        <v>0</v>
      </c>
      <c r="D231" s="194">
        <f>SUM(D232,D233,D235,D238,D244,D245,D246)</f>
        <v>0</v>
      </c>
      <c r="E231" s="194">
        <f>SUM(E232,E233,E235,E238,E244,E245,E246)</f>
        <v>0</v>
      </c>
      <c r="F231" s="194">
        <f>SUM(F232,F233,F235,F238,F244,F245,F246)</f>
        <v>0</v>
      </c>
      <c r="G231" s="194">
        <f>SUM(G232,G233,G235,G238,G244,G245,G246)</f>
        <v>0</v>
      </c>
      <c r="H231" s="193">
        <f t="shared" si="24"/>
        <v>0</v>
      </c>
      <c r="I231" s="194">
        <f>SUM(I232,I233,I235,I238,I244,I245,I246)</f>
        <v>0</v>
      </c>
      <c r="J231" s="194">
        <f>SUM(J232,J233,J235,J238,J244,J245,J246)</f>
        <v>0</v>
      </c>
      <c r="K231" s="194">
        <f>SUM(K232,K233,K235,K238,K244,K245,K246)</f>
        <v>0</v>
      </c>
      <c r="L231" s="149">
        <f>SUM(L232,L233,L235,L238,L244,L245,L246)</f>
        <v>0</v>
      </c>
    </row>
    <row r="232" spans="1:12" ht="24" x14ac:dyDescent="0.25">
      <c r="A232" s="168">
        <v>6220</v>
      </c>
      <c r="B232" s="65" t="s">
        <v>240</v>
      </c>
      <c r="C232" s="205">
        <f t="shared" si="23"/>
        <v>0</v>
      </c>
      <c r="D232" s="68"/>
      <c r="E232" s="68"/>
      <c r="F232" s="68"/>
      <c r="G232" s="206"/>
      <c r="H232" s="207">
        <f t="shared" si="24"/>
        <v>0</v>
      </c>
      <c r="I232" s="68"/>
      <c r="J232" s="68"/>
      <c r="K232" s="68"/>
      <c r="L232" s="155"/>
    </row>
    <row r="233" spans="1:12" x14ac:dyDescent="0.25">
      <c r="A233" s="159">
        <v>6230</v>
      </c>
      <c r="B233" s="71" t="s">
        <v>241</v>
      </c>
      <c r="C233" s="201">
        <f t="shared" si="23"/>
        <v>0</v>
      </c>
      <c r="D233" s="160">
        <f>SUM(D234)</f>
        <v>0</v>
      </c>
      <c r="E233" s="160">
        <f t="shared" ref="E233:L233" si="25">SUM(E234)</f>
        <v>0</v>
      </c>
      <c r="F233" s="160">
        <f t="shared" si="25"/>
        <v>0</v>
      </c>
      <c r="G233" s="161">
        <f t="shared" si="25"/>
        <v>0</v>
      </c>
      <c r="H233" s="208">
        <f t="shared" si="24"/>
        <v>0</v>
      </c>
      <c r="I233" s="160">
        <f t="shared" si="25"/>
        <v>0</v>
      </c>
      <c r="J233" s="160">
        <f t="shared" si="25"/>
        <v>0</v>
      </c>
      <c r="K233" s="160">
        <f t="shared" si="25"/>
        <v>0</v>
      </c>
      <c r="L233" s="162">
        <f t="shared" si="25"/>
        <v>0</v>
      </c>
    </row>
    <row r="234" spans="1:12" ht="24" x14ac:dyDescent="0.25">
      <c r="A234" s="44">
        <v>6239</v>
      </c>
      <c r="B234" s="65" t="s">
        <v>242</v>
      </c>
      <c r="C234" s="201">
        <f t="shared" si="23"/>
        <v>0</v>
      </c>
      <c r="D234" s="68"/>
      <c r="E234" s="68"/>
      <c r="F234" s="68"/>
      <c r="G234" s="154"/>
      <c r="H234" s="208">
        <f t="shared" si="24"/>
        <v>0</v>
      </c>
      <c r="I234" s="68"/>
      <c r="J234" s="68"/>
      <c r="K234" s="68"/>
      <c r="L234" s="155"/>
    </row>
    <row r="235" spans="1:12" ht="24" x14ac:dyDescent="0.25">
      <c r="A235" s="159">
        <v>6240</v>
      </c>
      <c r="B235" s="71" t="s">
        <v>243</v>
      </c>
      <c r="C235" s="201">
        <f>SUM(D235:G235)</f>
        <v>0</v>
      </c>
      <c r="D235" s="160">
        <f>SUM(D236:D237)</f>
        <v>0</v>
      </c>
      <c r="E235" s="160">
        <f>SUM(E236:E237)</f>
        <v>0</v>
      </c>
      <c r="F235" s="160">
        <f>SUM(F236:F237)</f>
        <v>0</v>
      </c>
      <c r="G235" s="161">
        <f>SUM(G236:G237)</f>
        <v>0</v>
      </c>
      <c r="H235" s="208">
        <f t="shared" si="24"/>
        <v>0</v>
      </c>
      <c r="I235" s="160">
        <f>SUM(I236:I237)</f>
        <v>0</v>
      </c>
      <c r="J235" s="160">
        <f>SUM(J236:J237)</f>
        <v>0</v>
      </c>
      <c r="K235" s="160">
        <f>SUM(K236:K237)</f>
        <v>0</v>
      </c>
      <c r="L235" s="162">
        <f>SUM(L236:L237)</f>
        <v>0</v>
      </c>
    </row>
    <row r="236" spans="1:12" x14ac:dyDescent="0.25">
      <c r="A236" s="44">
        <v>6241</v>
      </c>
      <c r="B236" s="71" t="s">
        <v>244</v>
      </c>
      <c r="C236" s="201">
        <f>SUM(D236:G236)</f>
        <v>0</v>
      </c>
      <c r="D236" s="74"/>
      <c r="E236" s="74"/>
      <c r="F236" s="74"/>
      <c r="G236" s="157"/>
      <c r="H236" s="208">
        <f>SUM(I236:L236)</f>
        <v>0</v>
      </c>
      <c r="I236" s="74"/>
      <c r="J236" s="74"/>
      <c r="K236" s="74"/>
      <c r="L236" s="158"/>
    </row>
    <row r="237" spans="1:12" x14ac:dyDescent="0.25">
      <c r="A237" s="44">
        <v>6242</v>
      </c>
      <c r="B237" s="71" t="s">
        <v>245</v>
      </c>
      <c r="C237" s="201">
        <f>SUM(D237:G237)</f>
        <v>0</v>
      </c>
      <c r="D237" s="74"/>
      <c r="E237" s="74"/>
      <c r="F237" s="74"/>
      <c r="G237" s="157"/>
      <c r="H237" s="208">
        <f t="shared" si="24"/>
        <v>0</v>
      </c>
      <c r="I237" s="74"/>
      <c r="J237" s="74"/>
      <c r="K237" s="74"/>
      <c r="L237" s="158"/>
    </row>
    <row r="238" spans="1:12" ht="25.5" customHeight="1" x14ac:dyDescent="0.25">
      <c r="A238" s="159">
        <v>6250</v>
      </c>
      <c r="B238" s="71" t="s">
        <v>246</v>
      </c>
      <c r="C238" s="201">
        <f>SUM(D238:G238)</f>
        <v>0</v>
      </c>
      <c r="D238" s="160">
        <f>SUM(D239:D243)</f>
        <v>0</v>
      </c>
      <c r="E238" s="160">
        <f>SUM(E239:E243)</f>
        <v>0</v>
      </c>
      <c r="F238" s="160">
        <f>SUM(F239:F243)</f>
        <v>0</v>
      </c>
      <c r="G238" s="161">
        <f>SUM(G239:G243)</f>
        <v>0</v>
      </c>
      <c r="H238" s="208">
        <f t="shared" si="24"/>
        <v>0</v>
      </c>
      <c r="I238" s="160">
        <f>SUM(I239:I243)</f>
        <v>0</v>
      </c>
      <c r="J238" s="160">
        <f>SUM(J239:J243)</f>
        <v>0</v>
      </c>
      <c r="K238" s="160">
        <f>SUM(K239:K243)</f>
        <v>0</v>
      </c>
      <c r="L238" s="162">
        <f>SUM(L239:L243)</f>
        <v>0</v>
      </c>
    </row>
    <row r="239" spans="1:12" ht="14.25" customHeight="1" x14ac:dyDescent="0.25">
      <c r="A239" s="44">
        <v>6252</v>
      </c>
      <c r="B239" s="71" t="s">
        <v>247</v>
      </c>
      <c r="C239" s="201">
        <f>SUM(D239:G239)</f>
        <v>0</v>
      </c>
      <c r="D239" s="74"/>
      <c r="E239" s="74"/>
      <c r="F239" s="74"/>
      <c r="G239" s="157"/>
      <c r="H239" s="208">
        <f t="shared" si="24"/>
        <v>0</v>
      </c>
      <c r="I239" s="74"/>
      <c r="J239" s="74"/>
      <c r="K239" s="74"/>
      <c r="L239" s="158"/>
    </row>
    <row r="240" spans="1:12" ht="14.25" customHeight="1" x14ac:dyDescent="0.25">
      <c r="A240" s="44">
        <v>6253</v>
      </c>
      <c r="B240" s="71" t="s">
        <v>248</v>
      </c>
      <c r="C240" s="201">
        <f t="shared" si="23"/>
        <v>0</v>
      </c>
      <c r="D240" s="74"/>
      <c r="E240" s="74"/>
      <c r="F240" s="74"/>
      <c r="G240" s="157"/>
      <c r="H240" s="208">
        <f t="shared" si="24"/>
        <v>0</v>
      </c>
      <c r="I240" s="74"/>
      <c r="J240" s="74"/>
      <c r="K240" s="74"/>
      <c r="L240" s="158"/>
    </row>
    <row r="241" spans="1:12" ht="24" x14ac:dyDescent="0.25">
      <c r="A241" s="44">
        <v>6254</v>
      </c>
      <c r="B241" s="71" t="s">
        <v>249</v>
      </c>
      <c r="C241" s="201">
        <f t="shared" si="23"/>
        <v>0</v>
      </c>
      <c r="D241" s="74"/>
      <c r="E241" s="74"/>
      <c r="F241" s="74"/>
      <c r="G241" s="157"/>
      <c r="H241" s="208">
        <f t="shared" si="24"/>
        <v>0</v>
      </c>
      <c r="I241" s="74"/>
      <c r="J241" s="74"/>
      <c r="K241" s="74"/>
      <c r="L241" s="158"/>
    </row>
    <row r="242" spans="1:12" ht="24" x14ac:dyDescent="0.25">
      <c r="A242" s="44">
        <v>6255</v>
      </c>
      <c r="B242" s="71" t="s">
        <v>250</v>
      </c>
      <c r="C242" s="201">
        <f t="shared" si="23"/>
        <v>0</v>
      </c>
      <c r="D242" s="74"/>
      <c r="E242" s="74"/>
      <c r="F242" s="74"/>
      <c r="G242" s="157"/>
      <c r="H242" s="208">
        <f t="shared" si="24"/>
        <v>0</v>
      </c>
      <c r="I242" s="74"/>
      <c r="J242" s="74"/>
      <c r="K242" s="74"/>
      <c r="L242" s="158"/>
    </row>
    <row r="243" spans="1:12" x14ac:dyDescent="0.25">
      <c r="A243" s="44">
        <v>6259</v>
      </c>
      <c r="B243" s="71" t="s">
        <v>251</v>
      </c>
      <c r="C243" s="201">
        <f t="shared" si="23"/>
        <v>0</v>
      </c>
      <c r="D243" s="74"/>
      <c r="E243" s="74"/>
      <c r="F243" s="74"/>
      <c r="G243" s="157"/>
      <c r="H243" s="208">
        <f t="shared" si="24"/>
        <v>0</v>
      </c>
      <c r="I243" s="74"/>
      <c r="J243" s="74"/>
      <c r="K243" s="74"/>
      <c r="L243" s="158"/>
    </row>
    <row r="244" spans="1:12" ht="24" x14ac:dyDescent="0.25">
      <c r="A244" s="159">
        <v>6260</v>
      </c>
      <c r="B244" s="71" t="s">
        <v>252</v>
      </c>
      <c r="C244" s="201">
        <f t="shared" si="23"/>
        <v>0</v>
      </c>
      <c r="D244" s="74"/>
      <c r="E244" s="74"/>
      <c r="F244" s="74"/>
      <c r="G244" s="157"/>
      <c r="H244" s="208">
        <f t="shared" si="24"/>
        <v>0</v>
      </c>
      <c r="I244" s="74"/>
      <c r="J244" s="74"/>
      <c r="K244" s="74"/>
      <c r="L244" s="158"/>
    </row>
    <row r="245" spans="1:12" x14ac:dyDescent="0.25">
      <c r="A245" s="159">
        <v>6270</v>
      </c>
      <c r="B245" s="71" t="s">
        <v>253</v>
      </c>
      <c r="C245" s="201">
        <f t="shared" si="23"/>
        <v>0</v>
      </c>
      <c r="D245" s="74"/>
      <c r="E245" s="74"/>
      <c r="F245" s="74"/>
      <c r="G245" s="157"/>
      <c r="H245" s="208">
        <f t="shared" si="24"/>
        <v>0</v>
      </c>
      <c r="I245" s="74"/>
      <c r="J245" s="74"/>
      <c r="K245" s="74"/>
      <c r="L245" s="158"/>
    </row>
    <row r="246" spans="1:12" ht="24" x14ac:dyDescent="0.25">
      <c r="A246" s="168">
        <v>6290</v>
      </c>
      <c r="B246" s="65" t="s">
        <v>254</v>
      </c>
      <c r="C246" s="209">
        <f t="shared" si="23"/>
        <v>0</v>
      </c>
      <c r="D246" s="169">
        <f>SUM(D247:D250)</f>
        <v>0</v>
      </c>
      <c r="E246" s="169">
        <f t="shared" ref="E246:G246" si="26">SUM(E247:E250)</f>
        <v>0</v>
      </c>
      <c r="F246" s="169">
        <f t="shared" si="26"/>
        <v>0</v>
      </c>
      <c r="G246" s="210">
        <f t="shared" si="26"/>
        <v>0</v>
      </c>
      <c r="H246" s="209">
        <f t="shared" si="24"/>
        <v>0</v>
      </c>
      <c r="I246" s="169">
        <f>SUM(I247:I250)</f>
        <v>0</v>
      </c>
      <c r="J246" s="169">
        <f t="shared" ref="J246:L246" si="27">SUM(J247:J250)</f>
        <v>0</v>
      </c>
      <c r="K246" s="169">
        <f t="shared" si="27"/>
        <v>0</v>
      </c>
      <c r="L246" s="186">
        <f t="shared" si="27"/>
        <v>0</v>
      </c>
    </row>
    <row r="247" spans="1:12" x14ac:dyDescent="0.25">
      <c r="A247" s="44">
        <v>6291</v>
      </c>
      <c r="B247" s="71" t="s">
        <v>255</v>
      </c>
      <c r="C247" s="201">
        <f t="shared" si="23"/>
        <v>0</v>
      </c>
      <c r="D247" s="74"/>
      <c r="E247" s="74"/>
      <c r="F247" s="74"/>
      <c r="G247" s="211"/>
      <c r="H247" s="201">
        <f t="shared" si="24"/>
        <v>0</v>
      </c>
      <c r="I247" s="74"/>
      <c r="J247" s="74"/>
      <c r="K247" s="74"/>
      <c r="L247" s="158"/>
    </row>
    <row r="248" spans="1:12" x14ac:dyDescent="0.25">
      <c r="A248" s="44">
        <v>6292</v>
      </c>
      <c r="B248" s="71" t="s">
        <v>256</v>
      </c>
      <c r="C248" s="201">
        <f t="shared" si="23"/>
        <v>0</v>
      </c>
      <c r="D248" s="74"/>
      <c r="E248" s="74"/>
      <c r="F248" s="74"/>
      <c r="G248" s="211"/>
      <c r="H248" s="201">
        <f t="shared" si="24"/>
        <v>0</v>
      </c>
      <c r="I248" s="74"/>
      <c r="J248" s="74"/>
      <c r="K248" s="74"/>
      <c r="L248" s="158"/>
    </row>
    <row r="249" spans="1:12" ht="72" x14ac:dyDescent="0.25">
      <c r="A249" s="44">
        <v>6296</v>
      </c>
      <c r="B249" s="71" t="s">
        <v>257</v>
      </c>
      <c r="C249" s="201">
        <f t="shared" si="23"/>
        <v>0</v>
      </c>
      <c r="D249" s="74"/>
      <c r="E249" s="74"/>
      <c r="F249" s="74"/>
      <c r="G249" s="211"/>
      <c r="H249" s="201">
        <f t="shared" si="24"/>
        <v>0</v>
      </c>
      <c r="I249" s="74"/>
      <c r="J249" s="74"/>
      <c r="K249" s="74"/>
      <c r="L249" s="158"/>
    </row>
    <row r="250" spans="1:12" ht="39.75" customHeight="1" x14ac:dyDescent="0.25">
      <c r="A250" s="44">
        <v>6299</v>
      </c>
      <c r="B250" s="71" t="s">
        <v>258</v>
      </c>
      <c r="C250" s="201">
        <f t="shared" si="23"/>
        <v>0</v>
      </c>
      <c r="D250" s="74"/>
      <c r="E250" s="74"/>
      <c r="F250" s="74"/>
      <c r="G250" s="211"/>
      <c r="H250" s="201">
        <f t="shared" si="24"/>
        <v>0</v>
      </c>
      <c r="I250" s="74"/>
      <c r="J250" s="74"/>
      <c r="K250" s="74"/>
      <c r="L250" s="158"/>
    </row>
    <row r="251" spans="1:12" x14ac:dyDescent="0.25">
      <c r="A251" s="56">
        <v>6300</v>
      </c>
      <c r="B251" s="147" t="s">
        <v>259</v>
      </c>
      <c r="C251" s="184">
        <f t="shared" si="23"/>
        <v>0</v>
      </c>
      <c r="D251" s="63">
        <f>SUM(D252,D257,D258)</f>
        <v>0</v>
      </c>
      <c r="E251" s="63">
        <f t="shared" ref="E251:G251" si="28">SUM(E252,E257,E258)</f>
        <v>0</v>
      </c>
      <c r="F251" s="63">
        <f t="shared" si="28"/>
        <v>0</v>
      </c>
      <c r="G251" s="63">
        <f t="shared" si="28"/>
        <v>0</v>
      </c>
      <c r="H251" s="57">
        <f t="shared" si="24"/>
        <v>0</v>
      </c>
      <c r="I251" s="63">
        <f>SUM(I252,I257,I258)</f>
        <v>0</v>
      </c>
      <c r="J251" s="63">
        <f t="shared" ref="J251:L251" si="29">SUM(J252,J257,J258)</f>
        <v>0</v>
      </c>
      <c r="K251" s="63">
        <f t="shared" si="29"/>
        <v>0</v>
      </c>
      <c r="L251" s="172">
        <f t="shared" si="29"/>
        <v>0</v>
      </c>
    </row>
    <row r="252" spans="1:12" ht="24" x14ac:dyDescent="0.25">
      <c r="A252" s="168">
        <v>6320</v>
      </c>
      <c r="B252" s="65" t="s">
        <v>260</v>
      </c>
      <c r="C252" s="209">
        <f t="shared" si="23"/>
        <v>0</v>
      </c>
      <c r="D252" s="169">
        <f>SUM(D253:D256)</f>
        <v>0</v>
      </c>
      <c r="E252" s="169">
        <f>SUM(E253:E256)</f>
        <v>0</v>
      </c>
      <c r="F252" s="169">
        <f t="shared" ref="F252:G252" si="30">SUM(F253:F256)</f>
        <v>0</v>
      </c>
      <c r="G252" s="212">
        <f t="shared" si="30"/>
        <v>0</v>
      </c>
      <c r="H252" s="209">
        <f t="shared" si="24"/>
        <v>0</v>
      </c>
      <c r="I252" s="169">
        <f>SUM(I253:I256)</f>
        <v>0</v>
      </c>
      <c r="J252" s="169">
        <f t="shared" ref="J252:L252" si="31">SUM(J253:J256)</f>
        <v>0</v>
      </c>
      <c r="K252" s="169">
        <f t="shared" si="31"/>
        <v>0</v>
      </c>
      <c r="L252" s="213">
        <f t="shared" si="31"/>
        <v>0</v>
      </c>
    </row>
    <row r="253" spans="1:12" x14ac:dyDescent="0.25">
      <c r="A253" s="44">
        <v>6322</v>
      </c>
      <c r="B253" s="71" t="s">
        <v>261</v>
      </c>
      <c r="C253" s="201">
        <f t="shared" si="23"/>
        <v>0</v>
      </c>
      <c r="D253" s="74"/>
      <c r="E253" s="74"/>
      <c r="F253" s="74"/>
      <c r="G253" s="211"/>
      <c r="H253" s="201">
        <f t="shared" si="24"/>
        <v>0</v>
      </c>
      <c r="I253" s="74"/>
      <c r="J253" s="74"/>
      <c r="K253" s="74"/>
      <c r="L253" s="158"/>
    </row>
    <row r="254" spans="1:12" ht="24" x14ac:dyDescent="0.25">
      <c r="A254" s="44">
        <v>6323</v>
      </c>
      <c r="B254" s="71" t="s">
        <v>262</v>
      </c>
      <c r="C254" s="201">
        <f t="shared" si="23"/>
        <v>0</v>
      </c>
      <c r="D254" s="74"/>
      <c r="E254" s="74"/>
      <c r="F254" s="74"/>
      <c r="G254" s="211"/>
      <c r="H254" s="201">
        <f t="shared" si="24"/>
        <v>0</v>
      </c>
      <c r="I254" s="74"/>
      <c r="J254" s="74"/>
      <c r="K254" s="74"/>
      <c r="L254" s="158"/>
    </row>
    <row r="255" spans="1:12" ht="24" x14ac:dyDescent="0.25">
      <c r="A255" s="44">
        <v>6324</v>
      </c>
      <c r="B255" s="71" t="s">
        <v>263</v>
      </c>
      <c r="C255" s="201">
        <f t="shared" si="23"/>
        <v>0</v>
      </c>
      <c r="D255" s="74"/>
      <c r="E255" s="74"/>
      <c r="F255" s="74"/>
      <c r="G255" s="211"/>
      <c r="H255" s="201">
        <f t="shared" si="24"/>
        <v>0</v>
      </c>
      <c r="I255" s="74"/>
      <c r="J255" s="74"/>
      <c r="K255" s="74"/>
      <c r="L255" s="158"/>
    </row>
    <row r="256" spans="1:12" x14ac:dyDescent="0.25">
      <c r="A256" s="38">
        <v>6329</v>
      </c>
      <c r="B256" s="65" t="s">
        <v>264</v>
      </c>
      <c r="C256" s="205">
        <f t="shared" si="23"/>
        <v>0</v>
      </c>
      <c r="D256" s="68"/>
      <c r="E256" s="68"/>
      <c r="F256" s="68"/>
      <c r="G256" s="214"/>
      <c r="H256" s="205">
        <f t="shared" si="24"/>
        <v>0</v>
      </c>
      <c r="I256" s="68"/>
      <c r="J256" s="68"/>
      <c r="K256" s="68"/>
      <c r="L256" s="155"/>
    </row>
    <row r="257" spans="1:13" ht="24" x14ac:dyDescent="0.25">
      <c r="A257" s="215">
        <v>6330</v>
      </c>
      <c r="B257" s="216" t="s">
        <v>265</v>
      </c>
      <c r="C257" s="209">
        <f>SUM(D257:G257)</f>
        <v>0</v>
      </c>
      <c r="D257" s="189"/>
      <c r="E257" s="189"/>
      <c r="F257" s="189"/>
      <c r="G257" s="211"/>
      <c r="H257" s="209">
        <f>SUM(I257:L257)</f>
        <v>0</v>
      </c>
      <c r="I257" s="189"/>
      <c r="J257" s="189"/>
      <c r="K257" s="189"/>
      <c r="L257" s="191"/>
    </row>
    <row r="258" spans="1:13" x14ac:dyDescent="0.25">
      <c r="A258" s="159">
        <v>6360</v>
      </c>
      <c r="B258" s="71" t="s">
        <v>266</v>
      </c>
      <c r="C258" s="201">
        <f t="shared" si="23"/>
        <v>0</v>
      </c>
      <c r="D258" s="74"/>
      <c r="E258" s="74"/>
      <c r="F258" s="74"/>
      <c r="G258" s="157"/>
      <c r="H258" s="208">
        <f t="shared" si="24"/>
        <v>0</v>
      </c>
      <c r="I258" s="74"/>
      <c r="J258" s="74"/>
      <c r="K258" s="74"/>
      <c r="L258" s="158"/>
    </row>
    <row r="259" spans="1:13" ht="36" x14ac:dyDescent="0.25">
      <c r="A259" s="56">
        <v>6400</v>
      </c>
      <c r="B259" s="147" t="s">
        <v>267</v>
      </c>
      <c r="C259" s="184">
        <f>SUM(D259:G259)</f>
        <v>0</v>
      </c>
      <c r="D259" s="63">
        <f>SUM(D260,D264)</f>
        <v>0</v>
      </c>
      <c r="E259" s="63">
        <f t="shared" ref="E259:G259" si="32">SUM(E260,E264)</f>
        <v>0</v>
      </c>
      <c r="F259" s="63">
        <f t="shared" si="32"/>
        <v>0</v>
      </c>
      <c r="G259" s="63">
        <f t="shared" si="32"/>
        <v>0</v>
      </c>
      <c r="H259" s="57">
        <f>SUM(I259:L259)</f>
        <v>0</v>
      </c>
      <c r="I259" s="63">
        <f>SUM(I260,I264)</f>
        <v>0</v>
      </c>
      <c r="J259" s="63">
        <f t="shared" ref="J259:L259" si="33">SUM(J260,J264)</f>
        <v>0</v>
      </c>
      <c r="K259" s="63">
        <f t="shared" si="33"/>
        <v>0</v>
      </c>
      <c r="L259" s="172">
        <f t="shared" si="33"/>
        <v>0</v>
      </c>
    </row>
    <row r="260" spans="1:13" ht="24" x14ac:dyDescent="0.25">
      <c r="A260" s="168">
        <v>6410</v>
      </c>
      <c r="B260" s="65" t="s">
        <v>268</v>
      </c>
      <c r="C260" s="205">
        <f t="shared" si="23"/>
        <v>0</v>
      </c>
      <c r="D260" s="169">
        <f>SUM(D261:D263)</f>
        <v>0</v>
      </c>
      <c r="E260" s="169">
        <f t="shared" ref="E260:G260" si="34">SUM(E261:E263)</f>
        <v>0</v>
      </c>
      <c r="F260" s="169">
        <f t="shared" si="34"/>
        <v>0</v>
      </c>
      <c r="G260" s="217">
        <f t="shared" si="34"/>
        <v>0</v>
      </c>
      <c r="H260" s="205">
        <f t="shared" si="24"/>
        <v>0</v>
      </c>
      <c r="I260" s="169">
        <f>SUM(I261:I263)</f>
        <v>0</v>
      </c>
      <c r="J260" s="169">
        <f t="shared" ref="J260:L260" si="35">SUM(J261:J263)</f>
        <v>0</v>
      </c>
      <c r="K260" s="169">
        <f t="shared" si="35"/>
        <v>0</v>
      </c>
      <c r="L260" s="180">
        <f t="shared" si="35"/>
        <v>0</v>
      </c>
    </row>
    <row r="261" spans="1:13" x14ac:dyDescent="0.25">
      <c r="A261" s="44">
        <v>6411</v>
      </c>
      <c r="B261" s="174" t="s">
        <v>269</v>
      </c>
      <c r="C261" s="201">
        <f t="shared" si="23"/>
        <v>0</v>
      </c>
      <c r="D261" s="74"/>
      <c r="E261" s="74"/>
      <c r="F261" s="74"/>
      <c r="G261" s="157"/>
      <c r="H261" s="208">
        <f t="shared" si="24"/>
        <v>0</v>
      </c>
      <c r="I261" s="74"/>
      <c r="J261" s="74"/>
      <c r="K261" s="74"/>
      <c r="L261" s="158"/>
    </row>
    <row r="262" spans="1:13" ht="36" x14ac:dyDescent="0.25">
      <c r="A262" s="44">
        <v>6412</v>
      </c>
      <c r="B262" s="71" t="s">
        <v>270</v>
      </c>
      <c r="C262" s="201">
        <f t="shared" si="23"/>
        <v>0</v>
      </c>
      <c r="D262" s="74"/>
      <c r="E262" s="74"/>
      <c r="F262" s="74"/>
      <c r="G262" s="157"/>
      <c r="H262" s="208">
        <f t="shared" si="24"/>
        <v>0</v>
      </c>
      <c r="I262" s="74"/>
      <c r="J262" s="74"/>
      <c r="K262" s="74"/>
      <c r="L262" s="158"/>
    </row>
    <row r="263" spans="1:13" ht="36" x14ac:dyDescent="0.25">
      <c r="A263" s="44">
        <v>6419</v>
      </c>
      <c r="B263" s="71" t="s">
        <v>271</v>
      </c>
      <c r="C263" s="201">
        <f t="shared" si="23"/>
        <v>0</v>
      </c>
      <c r="D263" s="74"/>
      <c r="E263" s="74"/>
      <c r="F263" s="74"/>
      <c r="G263" s="157"/>
      <c r="H263" s="208">
        <f t="shared" si="24"/>
        <v>0</v>
      </c>
      <c r="I263" s="74"/>
      <c r="J263" s="74"/>
      <c r="K263" s="74"/>
      <c r="L263" s="158"/>
    </row>
    <row r="264" spans="1:13" ht="36" x14ac:dyDescent="0.25">
      <c r="A264" s="159">
        <v>6420</v>
      </c>
      <c r="B264" s="71" t="s">
        <v>272</v>
      </c>
      <c r="C264" s="201">
        <f t="shared" si="23"/>
        <v>0</v>
      </c>
      <c r="D264" s="160">
        <f>SUM(D265:D268)</f>
        <v>0</v>
      </c>
      <c r="E264" s="160">
        <f>SUM(E265:E268)</f>
        <v>0</v>
      </c>
      <c r="F264" s="160">
        <f>SUM(F265:F268)</f>
        <v>0</v>
      </c>
      <c r="G264" s="218">
        <f>SUM(G265:G268)</f>
        <v>0</v>
      </c>
      <c r="H264" s="201">
        <f>SUM(I264:L264)</f>
        <v>0</v>
      </c>
      <c r="I264" s="160">
        <f>SUM(I265:I268)</f>
        <v>0</v>
      </c>
      <c r="J264" s="160">
        <f>SUM(J265:J268)</f>
        <v>0</v>
      </c>
      <c r="K264" s="160">
        <f>SUM(K265:K268)</f>
        <v>0</v>
      </c>
      <c r="L264" s="176">
        <f>SUM(L265:L268)</f>
        <v>0</v>
      </c>
    </row>
    <row r="265" spans="1:13" x14ac:dyDescent="0.25">
      <c r="A265" s="44">
        <v>6421</v>
      </c>
      <c r="B265" s="71" t="s">
        <v>273</v>
      </c>
      <c r="C265" s="201">
        <f t="shared" ref="C265:C285" si="36">SUM(D265:G265)</f>
        <v>0</v>
      </c>
      <c r="D265" s="74"/>
      <c r="E265" s="74"/>
      <c r="F265" s="74"/>
      <c r="G265" s="157"/>
      <c r="H265" s="208">
        <f t="shared" ref="H265:H285" si="37">SUM(I265:L265)</f>
        <v>0</v>
      </c>
      <c r="I265" s="74"/>
      <c r="J265" s="74"/>
      <c r="K265" s="74"/>
      <c r="L265" s="158"/>
    </row>
    <row r="266" spans="1:13" x14ac:dyDescent="0.25">
      <c r="A266" s="44">
        <v>6422</v>
      </c>
      <c r="B266" s="71" t="s">
        <v>274</v>
      </c>
      <c r="C266" s="201">
        <f t="shared" si="36"/>
        <v>0</v>
      </c>
      <c r="D266" s="74"/>
      <c r="E266" s="74"/>
      <c r="F266" s="74"/>
      <c r="G266" s="157"/>
      <c r="H266" s="208">
        <f t="shared" si="37"/>
        <v>0</v>
      </c>
      <c r="I266" s="74"/>
      <c r="J266" s="74"/>
      <c r="K266" s="74"/>
      <c r="L266" s="158"/>
    </row>
    <row r="267" spans="1:13" ht="13.5" customHeight="1" x14ac:dyDescent="0.25">
      <c r="A267" s="44">
        <v>6423</v>
      </c>
      <c r="B267" s="71" t="s">
        <v>275</v>
      </c>
      <c r="C267" s="201">
        <f>SUM(D267:G267)</f>
        <v>0</v>
      </c>
      <c r="D267" s="74"/>
      <c r="E267" s="74"/>
      <c r="F267" s="74"/>
      <c r="G267" s="157"/>
      <c r="H267" s="208">
        <f>SUM(I267:L267)</f>
        <v>0</v>
      </c>
      <c r="I267" s="74"/>
      <c r="J267" s="74"/>
      <c r="K267" s="74"/>
      <c r="L267" s="158"/>
    </row>
    <row r="268" spans="1:13" ht="36" x14ac:dyDescent="0.25">
      <c r="A268" s="44">
        <v>6424</v>
      </c>
      <c r="B268" s="71" t="s">
        <v>276</v>
      </c>
      <c r="C268" s="201">
        <f>SUM(D268:G268)</f>
        <v>0</v>
      </c>
      <c r="D268" s="74"/>
      <c r="E268" s="74"/>
      <c r="F268" s="74"/>
      <c r="G268" s="157"/>
      <c r="H268" s="208">
        <f>SUM(I268:L268)</f>
        <v>0</v>
      </c>
      <c r="I268" s="74"/>
      <c r="J268" s="74"/>
      <c r="K268" s="74"/>
      <c r="L268" s="158"/>
      <c r="M268" s="225"/>
    </row>
    <row r="269" spans="1:13" ht="36" x14ac:dyDescent="0.25">
      <c r="A269" s="220">
        <v>7000</v>
      </c>
      <c r="B269" s="220" t="s">
        <v>277</v>
      </c>
      <c r="C269" s="221">
        <f t="shared" si="36"/>
        <v>0</v>
      </c>
      <c r="D269" s="222">
        <f>SUM(D270,D281)</f>
        <v>0</v>
      </c>
      <c r="E269" s="222">
        <f>SUM(E270,E281)</f>
        <v>0</v>
      </c>
      <c r="F269" s="222">
        <f>SUM(F270,F281)</f>
        <v>0</v>
      </c>
      <c r="G269" s="222">
        <f>SUM(G270,G281)</f>
        <v>0</v>
      </c>
      <c r="H269" s="223">
        <f t="shared" si="37"/>
        <v>0</v>
      </c>
      <c r="I269" s="222">
        <f>SUM(I270,I281)</f>
        <v>0</v>
      </c>
      <c r="J269" s="222">
        <f>SUM(J270,J281)</f>
        <v>0</v>
      </c>
      <c r="K269" s="222">
        <f>SUM(K270,K281)</f>
        <v>0</v>
      </c>
      <c r="L269" s="224">
        <f>SUM(L270,L281)</f>
        <v>0</v>
      </c>
    </row>
    <row r="270" spans="1:13" ht="24" x14ac:dyDescent="0.25">
      <c r="A270" s="56">
        <v>7200</v>
      </c>
      <c r="B270" s="147" t="s">
        <v>278</v>
      </c>
      <c r="C270" s="184">
        <f t="shared" si="36"/>
        <v>0</v>
      </c>
      <c r="D270" s="63">
        <f>SUM(D271,D272,D275,D276,D280)</f>
        <v>0</v>
      </c>
      <c r="E270" s="63">
        <f>SUM(E271,E272,E275,E276,E280)</f>
        <v>0</v>
      </c>
      <c r="F270" s="63">
        <f>SUM(F271,F272,F275,F276,F280)</f>
        <v>0</v>
      </c>
      <c r="G270" s="63">
        <f>SUM(G271,G272,G275,G276,G280)</f>
        <v>0</v>
      </c>
      <c r="H270" s="57">
        <f t="shared" si="37"/>
        <v>0</v>
      </c>
      <c r="I270" s="63">
        <f>SUM(I271,I272,I275,I276,I280)</f>
        <v>0</v>
      </c>
      <c r="J270" s="63">
        <f>SUM(J271,J272,J275,J276,J280)</f>
        <v>0</v>
      </c>
      <c r="K270" s="63">
        <f>SUM(K271,K272,K275,K276,K280)</f>
        <v>0</v>
      </c>
      <c r="L270" s="149">
        <f>SUM(L271,L272,L275,L276,L280)</f>
        <v>0</v>
      </c>
    </row>
    <row r="271" spans="1:13" ht="24" x14ac:dyDescent="0.25">
      <c r="A271" s="168">
        <v>7210</v>
      </c>
      <c r="B271" s="65" t="s">
        <v>279</v>
      </c>
      <c r="C271" s="205">
        <f t="shared" si="36"/>
        <v>0</v>
      </c>
      <c r="D271" s="68"/>
      <c r="E271" s="68"/>
      <c r="F271" s="68"/>
      <c r="G271" s="154"/>
      <c r="H271" s="66">
        <f t="shared" si="37"/>
        <v>0</v>
      </c>
      <c r="I271" s="68"/>
      <c r="J271" s="68"/>
      <c r="K271" s="68"/>
      <c r="L271" s="155"/>
    </row>
    <row r="272" spans="1:13" s="225" customFormat="1" ht="36" x14ac:dyDescent="0.25">
      <c r="A272" s="159">
        <v>7220</v>
      </c>
      <c r="B272" s="71" t="s">
        <v>280</v>
      </c>
      <c r="C272" s="201">
        <f>SUM(D272:G272)</f>
        <v>0</v>
      </c>
      <c r="D272" s="160">
        <f>SUM(D273:D274)</f>
        <v>0</v>
      </c>
      <c r="E272" s="160">
        <f>SUM(E273:E274)</f>
        <v>0</v>
      </c>
      <c r="F272" s="160">
        <f>SUM(F273:F274)</f>
        <v>0</v>
      </c>
      <c r="G272" s="160">
        <f>SUM(G273:G274)</f>
        <v>0</v>
      </c>
      <c r="H272" s="72">
        <f>SUM(I272:L272)</f>
        <v>0</v>
      </c>
      <c r="I272" s="160">
        <f>SUM(I273:I274)</f>
        <v>0</v>
      </c>
      <c r="J272" s="160">
        <f>SUM(J273:J274)</f>
        <v>0</v>
      </c>
      <c r="K272" s="160">
        <f>SUM(K273:K274)</f>
        <v>0</v>
      </c>
      <c r="L272" s="162">
        <f>SUM(L273:L274)</f>
        <v>0</v>
      </c>
    </row>
    <row r="273" spans="1:12" s="225" customFormat="1" ht="36" x14ac:dyDescent="0.25">
      <c r="A273" s="44">
        <v>7221</v>
      </c>
      <c r="B273" s="71" t="s">
        <v>281</v>
      </c>
      <c r="C273" s="201">
        <f t="shared" si="36"/>
        <v>0</v>
      </c>
      <c r="D273" s="74"/>
      <c r="E273" s="74"/>
      <c r="F273" s="74"/>
      <c r="G273" s="157"/>
      <c r="H273" s="72">
        <f t="shared" si="37"/>
        <v>0</v>
      </c>
      <c r="I273" s="74"/>
      <c r="J273" s="74"/>
      <c r="K273" s="74"/>
      <c r="L273" s="158"/>
    </row>
    <row r="274" spans="1:12" s="225" customFormat="1" ht="36" x14ac:dyDescent="0.25">
      <c r="A274" s="44">
        <v>7222</v>
      </c>
      <c r="B274" s="71" t="s">
        <v>282</v>
      </c>
      <c r="C274" s="201">
        <f t="shared" si="36"/>
        <v>0</v>
      </c>
      <c r="D274" s="74"/>
      <c r="E274" s="74"/>
      <c r="F274" s="74"/>
      <c r="G274" s="157"/>
      <c r="H274" s="72">
        <f t="shared" si="37"/>
        <v>0</v>
      </c>
      <c r="I274" s="74"/>
      <c r="J274" s="74"/>
      <c r="K274" s="74"/>
      <c r="L274" s="158"/>
    </row>
    <row r="275" spans="1:12" ht="24" x14ac:dyDescent="0.25">
      <c r="A275" s="159">
        <v>7230</v>
      </c>
      <c r="B275" s="71" t="s">
        <v>283</v>
      </c>
      <c r="C275" s="201">
        <f t="shared" si="36"/>
        <v>0</v>
      </c>
      <c r="D275" s="74"/>
      <c r="E275" s="74"/>
      <c r="F275" s="74"/>
      <c r="G275" s="157"/>
      <c r="H275" s="72">
        <f t="shared" si="37"/>
        <v>0</v>
      </c>
      <c r="I275" s="74"/>
      <c r="J275" s="74"/>
      <c r="K275" s="74"/>
      <c r="L275" s="158"/>
    </row>
    <row r="276" spans="1:12" ht="24" x14ac:dyDescent="0.25">
      <c r="A276" s="159">
        <v>7240</v>
      </c>
      <c r="B276" s="71" t="s">
        <v>284</v>
      </c>
      <c r="C276" s="201">
        <f t="shared" si="36"/>
        <v>0</v>
      </c>
      <c r="D276" s="160">
        <f>SUM(D277:D279)</f>
        <v>0</v>
      </c>
      <c r="E276" s="160">
        <f t="shared" ref="E276:G276" si="38">SUM(E277:E279)</f>
        <v>0</v>
      </c>
      <c r="F276" s="160">
        <f t="shared" si="38"/>
        <v>0</v>
      </c>
      <c r="G276" s="161">
        <f t="shared" si="38"/>
        <v>0</v>
      </c>
      <c r="H276" s="72">
        <f t="shared" si="37"/>
        <v>0</v>
      </c>
      <c r="I276" s="160">
        <f t="shared" ref="I276:L276" si="39">SUM(I277:I279)</f>
        <v>0</v>
      </c>
      <c r="J276" s="160">
        <f t="shared" si="39"/>
        <v>0</v>
      </c>
      <c r="K276" s="160">
        <f>SUM(K277:K279)</f>
        <v>0</v>
      </c>
      <c r="L276" s="162">
        <f t="shared" si="39"/>
        <v>0</v>
      </c>
    </row>
    <row r="277" spans="1:12" ht="48" x14ac:dyDescent="0.25">
      <c r="A277" s="44">
        <v>7245</v>
      </c>
      <c r="B277" s="71" t="s">
        <v>285</v>
      </c>
      <c r="C277" s="201">
        <f t="shared" si="36"/>
        <v>0</v>
      </c>
      <c r="D277" s="74"/>
      <c r="E277" s="74"/>
      <c r="F277" s="74"/>
      <c r="G277" s="157"/>
      <c r="H277" s="72">
        <f t="shared" si="37"/>
        <v>0</v>
      </c>
      <c r="I277" s="74"/>
      <c r="J277" s="74"/>
      <c r="K277" s="74"/>
      <c r="L277" s="158"/>
    </row>
    <row r="278" spans="1:12" ht="84.75" customHeight="1" x14ac:dyDescent="0.25">
      <c r="A278" s="44">
        <v>7246</v>
      </c>
      <c r="B278" s="71" t="s">
        <v>286</v>
      </c>
      <c r="C278" s="201">
        <f t="shared" si="36"/>
        <v>0</v>
      </c>
      <c r="D278" s="74"/>
      <c r="E278" s="74"/>
      <c r="F278" s="74"/>
      <c r="G278" s="157"/>
      <c r="H278" s="72">
        <f t="shared" si="37"/>
        <v>0</v>
      </c>
      <c r="I278" s="74"/>
      <c r="J278" s="74"/>
      <c r="K278" s="74"/>
      <c r="L278" s="158"/>
    </row>
    <row r="279" spans="1:12" ht="36" x14ac:dyDescent="0.25">
      <c r="A279" s="44">
        <v>7247</v>
      </c>
      <c r="B279" s="71" t="s">
        <v>287</v>
      </c>
      <c r="C279" s="201">
        <f t="shared" si="36"/>
        <v>0</v>
      </c>
      <c r="D279" s="74"/>
      <c r="E279" s="74"/>
      <c r="F279" s="74"/>
      <c r="G279" s="157"/>
      <c r="H279" s="72">
        <f t="shared" si="37"/>
        <v>0</v>
      </c>
      <c r="I279" s="74"/>
      <c r="J279" s="74"/>
      <c r="K279" s="74"/>
      <c r="L279" s="158"/>
    </row>
    <row r="280" spans="1:12" ht="24" x14ac:dyDescent="0.25">
      <c r="A280" s="168">
        <v>7260</v>
      </c>
      <c r="B280" s="65" t="s">
        <v>288</v>
      </c>
      <c r="C280" s="205">
        <f t="shared" si="36"/>
        <v>0</v>
      </c>
      <c r="D280" s="68"/>
      <c r="E280" s="68"/>
      <c r="F280" s="68"/>
      <c r="G280" s="154"/>
      <c r="H280" s="66">
        <f t="shared" si="37"/>
        <v>0</v>
      </c>
      <c r="I280" s="68"/>
      <c r="J280" s="68"/>
      <c r="K280" s="68"/>
      <c r="L280" s="155"/>
    </row>
    <row r="281" spans="1:12" x14ac:dyDescent="0.25">
      <c r="A281" s="108">
        <v>7700</v>
      </c>
      <c r="B281" s="85" t="s">
        <v>289</v>
      </c>
      <c r="C281" s="86">
        <f t="shared" si="36"/>
        <v>0</v>
      </c>
      <c r="D281" s="226">
        <f>D282</f>
        <v>0</v>
      </c>
      <c r="E281" s="226">
        <f t="shared" ref="E281:G281" si="40">E282</f>
        <v>0</v>
      </c>
      <c r="F281" s="226">
        <f t="shared" si="40"/>
        <v>0</v>
      </c>
      <c r="G281" s="227">
        <f t="shared" si="40"/>
        <v>0</v>
      </c>
      <c r="H281" s="86">
        <f t="shared" si="37"/>
        <v>0</v>
      </c>
      <c r="I281" s="226">
        <f t="shared" ref="I281:L281" si="41">I282</f>
        <v>0</v>
      </c>
      <c r="J281" s="226">
        <f t="shared" si="41"/>
        <v>0</v>
      </c>
      <c r="K281" s="226">
        <f t="shared" si="41"/>
        <v>0</v>
      </c>
      <c r="L281" s="228">
        <f t="shared" si="41"/>
        <v>0</v>
      </c>
    </row>
    <row r="282" spans="1:12" x14ac:dyDescent="0.25">
      <c r="A282" s="150">
        <v>7720</v>
      </c>
      <c r="B282" s="65" t="s">
        <v>290</v>
      </c>
      <c r="C282" s="79">
        <f t="shared" si="36"/>
        <v>0</v>
      </c>
      <c r="D282" s="81"/>
      <c r="E282" s="81"/>
      <c r="F282" s="81"/>
      <c r="G282" s="229"/>
      <c r="H282" s="79">
        <f t="shared" si="37"/>
        <v>0</v>
      </c>
      <c r="I282" s="81"/>
      <c r="J282" s="81"/>
      <c r="K282" s="81"/>
      <c r="L282" s="230"/>
    </row>
    <row r="283" spans="1:12" x14ac:dyDescent="0.25">
      <c r="A283" s="174"/>
      <c r="B283" s="71" t="s">
        <v>291</v>
      </c>
      <c r="C283" s="201">
        <f t="shared" si="36"/>
        <v>5276</v>
      </c>
      <c r="D283" s="160">
        <f>SUM(D284:D285)</f>
        <v>5276</v>
      </c>
      <c r="E283" s="160">
        <f>SUM(E284:E285)</f>
        <v>0</v>
      </c>
      <c r="F283" s="160">
        <f>SUM(F284:F285)</f>
        <v>0</v>
      </c>
      <c r="G283" s="161">
        <f>SUM(G284:G285)</f>
        <v>0</v>
      </c>
      <c r="H283" s="72">
        <f t="shared" si="37"/>
        <v>5276</v>
      </c>
      <c r="I283" s="160">
        <f>SUM(I284:I285)</f>
        <v>5276</v>
      </c>
      <c r="J283" s="160">
        <f>SUM(J284:J285)</f>
        <v>0</v>
      </c>
      <c r="K283" s="160">
        <f>SUM(K284:K285)</f>
        <v>0</v>
      </c>
      <c r="L283" s="162">
        <f>SUM(L284:L285)</f>
        <v>0</v>
      </c>
    </row>
    <row r="284" spans="1:12" x14ac:dyDescent="0.25">
      <c r="A284" s="174" t="s">
        <v>292</v>
      </c>
      <c r="B284" s="44" t="s">
        <v>293</v>
      </c>
      <c r="C284" s="201">
        <f t="shared" si="36"/>
        <v>0</v>
      </c>
      <c r="D284" s="74"/>
      <c r="E284" s="74"/>
      <c r="F284" s="74"/>
      <c r="G284" s="157"/>
      <c r="H284" s="72">
        <f t="shared" si="37"/>
        <v>0</v>
      </c>
      <c r="I284" s="74"/>
      <c r="J284" s="74"/>
      <c r="K284" s="74"/>
      <c r="L284" s="158"/>
    </row>
    <row r="285" spans="1:12" ht="24" x14ac:dyDescent="0.25">
      <c r="A285" s="174" t="s">
        <v>294</v>
      </c>
      <c r="B285" s="231" t="s">
        <v>295</v>
      </c>
      <c r="C285" s="205">
        <f t="shared" si="36"/>
        <v>5276</v>
      </c>
      <c r="D285" s="68">
        <v>5276</v>
      </c>
      <c r="E285" s="68"/>
      <c r="F285" s="68"/>
      <c r="G285" s="154"/>
      <c r="H285" s="66">
        <f t="shared" si="37"/>
        <v>5276</v>
      </c>
      <c r="I285" s="68">
        <v>5276</v>
      </c>
      <c r="J285" s="68"/>
      <c r="K285" s="68"/>
      <c r="L285" s="155"/>
    </row>
    <row r="286" spans="1:12" ht="12.75" thickBot="1" x14ac:dyDescent="0.3">
      <c r="A286" s="232"/>
      <c r="B286" s="232" t="s">
        <v>296</v>
      </c>
      <c r="C286" s="233">
        <f t="shared" ref="C286:L286" si="42">SUM(C283,C269,C230,C195,C187,C173,C75,C53)</f>
        <v>11541</v>
      </c>
      <c r="D286" s="233">
        <f t="shared" si="42"/>
        <v>11541</v>
      </c>
      <c r="E286" s="233">
        <f t="shared" si="42"/>
        <v>0</v>
      </c>
      <c r="F286" s="233">
        <f t="shared" si="42"/>
        <v>0</v>
      </c>
      <c r="G286" s="234">
        <f t="shared" si="42"/>
        <v>0</v>
      </c>
      <c r="H286" s="235">
        <f t="shared" si="42"/>
        <v>11541</v>
      </c>
      <c r="I286" s="233">
        <f t="shared" si="42"/>
        <v>11541</v>
      </c>
      <c r="J286" s="233">
        <f t="shared" si="42"/>
        <v>0</v>
      </c>
      <c r="K286" s="233">
        <f t="shared" si="42"/>
        <v>0</v>
      </c>
      <c r="L286" s="236">
        <f t="shared" si="42"/>
        <v>0</v>
      </c>
    </row>
    <row r="287" spans="1:12" s="24" customFormat="1" ht="13.5" thickTop="1" thickBot="1" x14ac:dyDescent="0.3">
      <c r="A287" s="601" t="s">
        <v>297</v>
      </c>
      <c r="B287" s="602"/>
      <c r="C287" s="237">
        <f>SUM(D287:G287)</f>
        <v>4287</v>
      </c>
      <c r="D287" s="238">
        <f>SUM(D24,D25,D41)-D51</f>
        <v>4287</v>
      </c>
      <c r="E287" s="238">
        <f>SUM(E24,E25,E41)-E51</f>
        <v>0</v>
      </c>
      <c r="F287" s="238">
        <f>(F26+F43)-F51</f>
        <v>0</v>
      </c>
      <c r="G287" s="239">
        <f>G45-G51</f>
        <v>0</v>
      </c>
      <c r="H287" s="237">
        <f>SUM(I287:L287)</f>
        <v>4287</v>
      </c>
      <c r="I287" s="238">
        <f>SUM(I24,I25,I41)-I51</f>
        <v>4287</v>
      </c>
      <c r="J287" s="238">
        <f>SUM(J24,J25,J41)-J51</f>
        <v>0</v>
      </c>
      <c r="K287" s="238">
        <f>(K26+K43)-K51</f>
        <v>0</v>
      </c>
      <c r="L287" s="240">
        <f>L45-L51</f>
        <v>0</v>
      </c>
    </row>
    <row r="288" spans="1:12" s="24" customFormat="1" ht="12.75" thickTop="1" x14ac:dyDescent="0.25">
      <c r="A288" s="620" t="s">
        <v>298</v>
      </c>
      <c r="B288" s="621"/>
      <c r="C288" s="241">
        <f t="shared" ref="C288:L288" si="43">SUM(C289,C290)-C297+C298</f>
        <v>-4287</v>
      </c>
      <c r="D288" s="242">
        <f t="shared" si="43"/>
        <v>-4287</v>
      </c>
      <c r="E288" s="242">
        <f t="shared" si="43"/>
        <v>0</v>
      </c>
      <c r="F288" s="242">
        <f t="shared" si="43"/>
        <v>0</v>
      </c>
      <c r="G288" s="243">
        <f t="shared" si="43"/>
        <v>0</v>
      </c>
      <c r="H288" s="244">
        <f t="shared" si="43"/>
        <v>-4287</v>
      </c>
      <c r="I288" s="242">
        <f t="shared" si="43"/>
        <v>-4287</v>
      </c>
      <c r="J288" s="242">
        <f t="shared" si="43"/>
        <v>0</v>
      </c>
      <c r="K288" s="242">
        <f t="shared" si="43"/>
        <v>0</v>
      </c>
      <c r="L288" s="245">
        <f t="shared" si="43"/>
        <v>0</v>
      </c>
    </row>
    <row r="289" spans="1:12" s="24" customFormat="1" ht="12.75" thickBot="1" x14ac:dyDescent="0.3">
      <c r="A289" s="126" t="s">
        <v>299</v>
      </c>
      <c r="B289" s="126" t="s">
        <v>300</v>
      </c>
      <c r="C289" s="246">
        <f t="shared" ref="C289:L289" si="44">C21-C283</f>
        <v>-4287</v>
      </c>
      <c r="D289" s="128">
        <f t="shared" si="44"/>
        <v>-4287</v>
      </c>
      <c r="E289" s="128">
        <f t="shared" si="44"/>
        <v>0</v>
      </c>
      <c r="F289" s="128">
        <f t="shared" si="44"/>
        <v>0</v>
      </c>
      <c r="G289" s="129">
        <f t="shared" si="44"/>
        <v>0</v>
      </c>
      <c r="H289" s="247">
        <f t="shared" si="44"/>
        <v>-4287</v>
      </c>
      <c r="I289" s="128">
        <f t="shared" si="44"/>
        <v>-4287</v>
      </c>
      <c r="J289" s="128">
        <f t="shared" si="44"/>
        <v>0</v>
      </c>
      <c r="K289" s="128">
        <f t="shared" si="44"/>
        <v>0</v>
      </c>
      <c r="L289" s="130">
        <f t="shared" si="44"/>
        <v>0</v>
      </c>
    </row>
    <row r="290" spans="1:12" s="24" customFormat="1" ht="12.75" thickTop="1" x14ac:dyDescent="0.25">
      <c r="A290" s="248" t="s">
        <v>301</v>
      </c>
      <c r="B290" s="248" t="s">
        <v>302</v>
      </c>
      <c r="C290" s="241">
        <f t="shared" ref="C290:L290" si="45">SUM(C291,C293,C295)-SUM(C292,C294,C296)</f>
        <v>0</v>
      </c>
      <c r="D290" s="242">
        <f t="shared" si="45"/>
        <v>0</v>
      </c>
      <c r="E290" s="242">
        <f t="shared" si="45"/>
        <v>0</v>
      </c>
      <c r="F290" s="242">
        <f t="shared" si="45"/>
        <v>0</v>
      </c>
      <c r="G290" s="249">
        <f t="shared" si="45"/>
        <v>0</v>
      </c>
      <c r="H290" s="244">
        <f t="shared" si="45"/>
        <v>0</v>
      </c>
      <c r="I290" s="242">
        <f t="shared" si="45"/>
        <v>0</v>
      </c>
      <c r="J290" s="242">
        <f t="shared" si="45"/>
        <v>0</v>
      </c>
      <c r="K290" s="242">
        <f t="shared" si="45"/>
        <v>0</v>
      </c>
      <c r="L290" s="245">
        <f t="shared" si="45"/>
        <v>0</v>
      </c>
    </row>
    <row r="291" spans="1:12" x14ac:dyDescent="0.25">
      <c r="A291" s="250" t="s">
        <v>303</v>
      </c>
      <c r="B291" s="116" t="s">
        <v>304</v>
      </c>
      <c r="C291" s="79">
        <f t="shared" ref="C291:C296" si="46">SUM(D291:G291)</f>
        <v>0</v>
      </c>
      <c r="D291" s="81"/>
      <c r="E291" s="81"/>
      <c r="F291" s="81"/>
      <c r="G291" s="229"/>
      <c r="H291" s="79">
        <f t="shared" ref="H291:H296" si="47">SUM(I291:L291)</f>
        <v>0</v>
      </c>
      <c r="I291" s="81"/>
      <c r="J291" s="81"/>
      <c r="K291" s="81"/>
      <c r="L291" s="230"/>
    </row>
    <row r="292" spans="1:12" ht="24" x14ac:dyDescent="0.25">
      <c r="A292" s="174" t="s">
        <v>305</v>
      </c>
      <c r="B292" s="43" t="s">
        <v>306</v>
      </c>
      <c r="C292" s="72">
        <f t="shared" si="46"/>
        <v>0</v>
      </c>
      <c r="D292" s="74"/>
      <c r="E292" s="74"/>
      <c r="F292" s="74"/>
      <c r="G292" s="157"/>
      <c r="H292" s="72">
        <f t="shared" si="47"/>
        <v>0</v>
      </c>
      <c r="I292" s="74"/>
      <c r="J292" s="74"/>
      <c r="K292" s="74"/>
      <c r="L292" s="158"/>
    </row>
    <row r="293" spans="1:12" x14ac:dyDescent="0.25">
      <c r="A293" s="174" t="s">
        <v>307</v>
      </c>
      <c r="B293" s="43" t="s">
        <v>308</v>
      </c>
      <c r="C293" s="72">
        <f t="shared" si="46"/>
        <v>0</v>
      </c>
      <c r="D293" s="74"/>
      <c r="E293" s="74"/>
      <c r="F293" s="74"/>
      <c r="G293" s="157"/>
      <c r="H293" s="72">
        <f t="shared" si="47"/>
        <v>0</v>
      </c>
      <c r="I293" s="74"/>
      <c r="J293" s="74"/>
      <c r="K293" s="74"/>
      <c r="L293" s="158"/>
    </row>
    <row r="294" spans="1:12" ht="24" x14ac:dyDescent="0.25">
      <c r="A294" s="174" t="s">
        <v>309</v>
      </c>
      <c r="B294" s="43" t="s">
        <v>310</v>
      </c>
      <c r="C294" s="72">
        <f t="shared" si="46"/>
        <v>0</v>
      </c>
      <c r="D294" s="74"/>
      <c r="E294" s="74"/>
      <c r="F294" s="74"/>
      <c r="G294" s="157"/>
      <c r="H294" s="72">
        <f t="shared" si="47"/>
        <v>0</v>
      </c>
      <c r="I294" s="74"/>
      <c r="J294" s="74"/>
      <c r="K294" s="74"/>
      <c r="L294" s="158"/>
    </row>
    <row r="295" spans="1:12" x14ac:dyDescent="0.25">
      <c r="A295" s="174" t="s">
        <v>311</v>
      </c>
      <c r="B295" s="43" t="s">
        <v>312</v>
      </c>
      <c r="C295" s="72">
        <f t="shared" si="46"/>
        <v>0</v>
      </c>
      <c r="D295" s="74"/>
      <c r="E295" s="74"/>
      <c r="F295" s="74"/>
      <c r="G295" s="157"/>
      <c r="H295" s="72">
        <f t="shared" si="47"/>
        <v>0</v>
      </c>
      <c r="I295" s="74"/>
      <c r="J295" s="74"/>
      <c r="K295" s="74"/>
      <c r="L295" s="158"/>
    </row>
    <row r="296" spans="1:12" ht="24.75" thickBot="1" x14ac:dyDescent="0.3">
      <c r="A296" s="251" t="s">
        <v>313</v>
      </c>
      <c r="B296" s="252" t="s">
        <v>314</v>
      </c>
      <c r="C296" s="185">
        <f t="shared" si="46"/>
        <v>0</v>
      </c>
      <c r="D296" s="189"/>
      <c r="E296" s="189"/>
      <c r="F296" s="189"/>
      <c r="G296" s="253"/>
      <c r="H296" s="185">
        <f t="shared" si="47"/>
        <v>0</v>
      </c>
      <c r="I296" s="189"/>
      <c r="J296" s="189"/>
      <c r="K296" s="189"/>
      <c r="L296" s="191"/>
    </row>
    <row r="297" spans="1:12" s="24" customFormat="1" ht="13.5" thickTop="1" thickBot="1" x14ac:dyDescent="0.3">
      <c r="A297" s="254" t="s">
        <v>315</v>
      </c>
      <c r="B297" s="254" t="s">
        <v>316</v>
      </c>
      <c r="C297" s="255">
        <f>SUM(D297:G297)</f>
        <v>0</v>
      </c>
      <c r="D297" s="256"/>
      <c r="E297" s="256"/>
      <c r="F297" s="256"/>
      <c r="G297" s="257"/>
      <c r="H297" s="255">
        <f>SUM(I297:L297)</f>
        <v>0</v>
      </c>
      <c r="I297" s="256"/>
      <c r="J297" s="256"/>
      <c r="K297" s="256"/>
      <c r="L297" s="258"/>
    </row>
    <row r="298" spans="1:12" s="24" customFormat="1" ht="48.75" thickTop="1" x14ac:dyDescent="0.25">
      <c r="A298" s="248" t="s">
        <v>317</v>
      </c>
      <c r="B298" s="259" t="s">
        <v>318</v>
      </c>
      <c r="C298" s="260">
        <f>SUM(D298:G298)</f>
        <v>0</v>
      </c>
      <c r="D298" s="177"/>
      <c r="E298" s="177"/>
      <c r="F298" s="177"/>
      <c r="G298" s="178"/>
      <c r="H298" s="260">
        <f>SUM(I298:L298)</f>
        <v>0</v>
      </c>
      <c r="I298" s="177"/>
      <c r="J298" s="177"/>
      <c r="K298" s="177"/>
      <c r="L298" s="179"/>
    </row>
    <row r="299" spans="1:12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</row>
    <row r="300" spans="1:12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</row>
    <row r="301" spans="1:12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</row>
    <row r="302" spans="1:12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</row>
    <row r="303" spans="1:12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</row>
    <row r="304" spans="1:12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</row>
    <row r="305" spans="1:12" x14ac:dyDescent="0.2">
      <c r="A305" s="1"/>
      <c r="B305" s="1"/>
      <c r="C305" s="261"/>
      <c r="D305" s="1"/>
      <c r="E305" s="1"/>
      <c r="F305" s="1"/>
      <c r="G305" s="1"/>
      <c r="H305" s="1"/>
      <c r="I305" s="1"/>
      <c r="J305" s="1"/>
      <c r="K305" s="1"/>
      <c r="L305" s="1"/>
    </row>
    <row r="306" spans="1:12" x14ac:dyDescent="0.2">
      <c r="A306" s="1"/>
      <c r="B306" s="1"/>
      <c r="C306" s="261"/>
      <c r="D306" s="1"/>
      <c r="E306" s="1"/>
      <c r="F306" s="1"/>
      <c r="G306" s="1"/>
      <c r="H306" s="1"/>
      <c r="I306" s="1"/>
      <c r="J306" s="1"/>
      <c r="K306" s="1"/>
      <c r="L306" s="1"/>
    </row>
    <row r="307" spans="1:12" x14ac:dyDescent="0.2">
      <c r="A307" s="1"/>
      <c r="B307" s="1"/>
      <c r="C307" s="261"/>
      <c r="D307" s="1"/>
      <c r="E307" s="1"/>
      <c r="F307" s="1"/>
      <c r="G307" s="1"/>
      <c r="H307" s="1"/>
      <c r="I307" s="1"/>
      <c r="J307" s="1"/>
      <c r="K307" s="1"/>
      <c r="L307" s="1"/>
    </row>
    <row r="308" spans="1:12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</row>
    <row r="309" spans="1:12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</row>
    <row r="310" spans="1:12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</row>
    <row r="311" spans="1:12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</row>
    <row r="312" spans="1:12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</row>
    <row r="313" spans="1:12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</row>
    <row r="314" spans="1:12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</row>
    <row r="315" spans="1:12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</row>
    <row r="316" spans="1:12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</row>
  </sheetData>
  <sheetProtection formatCells="0" formatColumns="0" formatRows="0"/>
  <autoFilter ref="A18:L298"/>
  <mergeCells count="29">
    <mergeCell ref="A288:B288"/>
    <mergeCell ref="H16:H17"/>
    <mergeCell ref="I16:I17"/>
    <mergeCell ref="J16:J17"/>
    <mergeCell ref="K16:K17"/>
    <mergeCell ref="L16:L17"/>
    <mergeCell ref="A287:B287"/>
    <mergeCell ref="C13:L13"/>
    <mergeCell ref="A15:A17"/>
    <mergeCell ref="B15:B17"/>
    <mergeCell ref="C15:G15"/>
    <mergeCell ref="H15:L15"/>
    <mergeCell ref="C16:C17"/>
    <mergeCell ref="D16:D17"/>
    <mergeCell ref="E16:E17"/>
    <mergeCell ref="F16:F17"/>
    <mergeCell ref="G16:G17"/>
    <mergeCell ref="C12:L12"/>
    <mergeCell ref="A1:L1"/>
    <mergeCell ref="A2:L2"/>
    <mergeCell ref="C3:L3"/>
    <mergeCell ref="C4:L4"/>
    <mergeCell ref="C5:L5"/>
    <mergeCell ref="C6:L6"/>
    <mergeCell ref="C7:L7"/>
    <mergeCell ref="C8:L8"/>
    <mergeCell ref="C9:L9"/>
    <mergeCell ref="C10:L10"/>
    <mergeCell ref="C11:L11"/>
  </mergeCells>
  <pageMargins left="0.78740157480314965" right="0.39370078740157483" top="0.39370078740157483" bottom="0.39370078740157483" header="0.23622047244094491" footer="0.19685039370078741"/>
  <pageSetup paperSize="9" scale="70" orientation="portrait" r:id="rId1"/>
  <headerFooter>
    <oddHeader xml:space="preserve">&amp;C                               </oddHeader>
    <oddFooter>&amp;L&amp;D, &amp;T&amp;R&amp;"Times New Roman,Regular"&amp;10&amp;P (&amp;N)</oddFooter>
  </headerFooter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M316"/>
  <sheetViews>
    <sheetView showGridLines="0" view="pageLayout" zoomScaleNormal="100" workbookViewId="0">
      <selection activeCell="C6" sqref="C6:L6"/>
    </sheetView>
  </sheetViews>
  <sheetFormatPr defaultRowHeight="12" x14ac:dyDescent="0.25"/>
  <cols>
    <col min="1" max="1" width="10.85546875" style="262" customWidth="1"/>
    <col min="2" max="2" width="28" style="262" customWidth="1"/>
    <col min="3" max="3" width="9.7109375" style="262" customWidth="1"/>
    <col min="4" max="4" width="9.5703125" style="262" customWidth="1"/>
    <col min="5" max="6" width="8.7109375" style="262" customWidth="1"/>
    <col min="7" max="7" width="8.28515625" style="262" customWidth="1"/>
    <col min="8" max="11" width="8.7109375" style="262" customWidth="1"/>
    <col min="12" max="12" width="7.5703125" style="262" customWidth="1"/>
    <col min="13" max="16" width="0" style="1" hidden="1" customWidth="1"/>
    <col min="17" max="16384" width="9.140625" style="1"/>
  </cols>
  <sheetData>
    <row r="1" spans="1:12" x14ac:dyDescent="0.25">
      <c r="A1" s="591" t="s">
        <v>600</v>
      </c>
      <c r="B1" s="591"/>
      <c r="C1" s="591"/>
      <c r="D1" s="591"/>
      <c r="E1" s="591"/>
      <c r="F1" s="591"/>
      <c r="G1" s="591"/>
      <c r="H1" s="591"/>
      <c r="I1" s="591"/>
      <c r="J1" s="591"/>
      <c r="K1" s="591"/>
      <c r="L1" s="591"/>
    </row>
    <row r="2" spans="1:12" ht="35.25" customHeight="1" x14ac:dyDescent="0.25">
      <c r="A2" s="592" t="s">
        <v>1</v>
      </c>
      <c r="B2" s="593"/>
      <c r="C2" s="593"/>
      <c r="D2" s="593"/>
      <c r="E2" s="593"/>
      <c r="F2" s="593"/>
      <c r="G2" s="593"/>
      <c r="H2" s="593"/>
      <c r="I2" s="593"/>
      <c r="J2" s="593"/>
      <c r="K2" s="593"/>
      <c r="L2" s="594"/>
    </row>
    <row r="3" spans="1:12" ht="12.75" customHeight="1" x14ac:dyDescent="0.25">
      <c r="A3" s="2" t="s">
        <v>2</v>
      </c>
      <c r="B3" s="3"/>
      <c r="C3" s="595" t="s">
        <v>464</v>
      </c>
      <c r="D3" s="595"/>
      <c r="E3" s="595"/>
      <c r="F3" s="595"/>
      <c r="G3" s="595"/>
      <c r="H3" s="595"/>
      <c r="I3" s="595"/>
      <c r="J3" s="595"/>
      <c r="K3" s="595"/>
      <c r="L3" s="596"/>
    </row>
    <row r="4" spans="1:12" ht="12.75" customHeight="1" x14ac:dyDescent="0.25">
      <c r="A4" s="2" t="s">
        <v>4</v>
      </c>
      <c r="B4" s="3"/>
      <c r="C4" s="595" t="s">
        <v>465</v>
      </c>
      <c r="D4" s="595"/>
      <c r="E4" s="595"/>
      <c r="F4" s="595"/>
      <c r="G4" s="595"/>
      <c r="H4" s="595"/>
      <c r="I4" s="595"/>
      <c r="J4" s="595"/>
      <c r="K4" s="595"/>
      <c r="L4" s="596"/>
    </row>
    <row r="5" spans="1:12" ht="12.75" customHeight="1" x14ac:dyDescent="0.25">
      <c r="A5" s="4" t="s">
        <v>6</v>
      </c>
      <c r="B5" s="5"/>
      <c r="C5" s="589" t="s">
        <v>466</v>
      </c>
      <c r="D5" s="589"/>
      <c r="E5" s="589"/>
      <c r="F5" s="589"/>
      <c r="G5" s="589"/>
      <c r="H5" s="589"/>
      <c r="I5" s="589"/>
      <c r="J5" s="589"/>
      <c r="K5" s="589"/>
      <c r="L5" s="590"/>
    </row>
    <row r="6" spans="1:12" ht="12.75" customHeight="1" x14ac:dyDescent="0.25">
      <c r="A6" s="4" t="s">
        <v>8</v>
      </c>
      <c r="B6" s="5"/>
      <c r="C6" s="589" t="s">
        <v>601</v>
      </c>
      <c r="D6" s="589"/>
      <c r="E6" s="589"/>
      <c r="F6" s="589"/>
      <c r="G6" s="589"/>
      <c r="H6" s="589"/>
      <c r="I6" s="589"/>
      <c r="J6" s="589"/>
      <c r="K6" s="589"/>
      <c r="L6" s="590"/>
    </row>
    <row r="7" spans="1:12" ht="12" customHeight="1" x14ac:dyDescent="0.25">
      <c r="A7" s="4" t="s">
        <v>10</v>
      </c>
      <c r="B7" s="5"/>
      <c r="C7" s="595" t="s">
        <v>602</v>
      </c>
      <c r="D7" s="595"/>
      <c r="E7" s="595"/>
      <c r="F7" s="595"/>
      <c r="G7" s="595"/>
      <c r="H7" s="595"/>
      <c r="I7" s="595"/>
      <c r="J7" s="595"/>
      <c r="K7" s="595"/>
      <c r="L7" s="596"/>
    </row>
    <row r="8" spans="1:12" ht="12.75" customHeight="1" x14ac:dyDescent="0.25">
      <c r="A8" s="6" t="s">
        <v>12</v>
      </c>
      <c r="B8" s="5"/>
      <c r="C8" s="597"/>
      <c r="D8" s="597"/>
      <c r="E8" s="597"/>
      <c r="F8" s="597"/>
      <c r="G8" s="597"/>
      <c r="H8" s="597"/>
      <c r="I8" s="597"/>
      <c r="J8" s="597"/>
      <c r="K8" s="597"/>
      <c r="L8" s="598"/>
    </row>
    <row r="9" spans="1:12" ht="12.75" customHeight="1" x14ac:dyDescent="0.25">
      <c r="A9" s="4"/>
      <c r="B9" s="5" t="s">
        <v>13</v>
      </c>
      <c r="C9" s="589"/>
      <c r="D9" s="589"/>
      <c r="E9" s="589"/>
      <c r="F9" s="589"/>
      <c r="G9" s="589"/>
      <c r="H9" s="589"/>
      <c r="I9" s="589"/>
      <c r="J9" s="589"/>
      <c r="K9" s="589"/>
      <c r="L9" s="590"/>
    </row>
    <row r="10" spans="1:12" ht="12.75" customHeight="1" x14ac:dyDescent="0.25">
      <c r="A10" s="4"/>
      <c r="B10" s="5" t="s">
        <v>15</v>
      </c>
      <c r="C10" s="589"/>
      <c r="D10" s="589"/>
      <c r="E10" s="589"/>
      <c r="F10" s="589"/>
      <c r="G10" s="589"/>
      <c r="H10" s="589"/>
      <c r="I10" s="589"/>
      <c r="J10" s="589"/>
      <c r="K10" s="589"/>
      <c r="L10" s="590"/>
    </row>
    <row r="11" spans="1:12" ht="12.75" customHeight="1" x14ac:dyDescent="0.25">
      <c r="A11" s="4"/>
      <c r="B11" s="5" t="s">
        <v>16</v>
      </c>
      <c r="C11" s="597" t="s">
        <v>603</v>
      </c>
      <c r="D11" s="597"/>
      <c r="E11" s="597"/>
      <c r="F11" s="597"/>
      <c r="G11" s="597"/>
      <c r="H11" s="597"/>
      <c r="I11" s="597"/>
      <c r="J11" s="597"/>
      <c r="K11" s="597"/>
      <c r="L11" s="598"/>
    </row>
    <row r="12" spans="1:12" ht="12.75" customHeight="1" x14ac:dyDescent="0.25">
      <c r="A12" s="4"/>
      <c r="B12" s="5" t="s">
        <v>17</v>
      </c>
      <c r="C12" s="589"/>
      <c r="D12" s="589"/>
      <c r="E12" s="589"/>
      <c r="F12" s="589"/>
      <c r="G12" s="589"/>
      <c r="H12" s="589"/>
      <c r="I12" s="589"/>
      <c r="J12" s="589"/>
      <c r="K12" s="589"/>
      <c r="L12" s="590"/>
    </row>
    <row r="13" spans="1:12" ht="12.75" customHeight="1" x14ac:dyDescent="0.25">
      <c r="A13" s="4"/>
      <c r="B13" s="5" t="s">
        <v>18</v>
      </c>
      <c r="C13" s="589"/>
      <c r="D13" s="589"/>
      <c r="E13" s="589"/>
      <c r="F13" s="589"/>
      <c r="G13" s="589"/>
      <c r="H13" s="589"/>
      <c r="I13" s="589"/>
      <c r="J13" s="589"/>
      <c r="K13" s="589"/>
      <c r="L13" s="590"/>
    </row>
    <row r="14" spans="1:12" ht="12.75" customHeight="1" x14ac:dyDescent="0.25">
      <c r="A14" s="7"/>
      <c r="B14" s="8"/>
      <c r="C14" s="9"/>
      <c r="D14" s="9"/>
      <c r="E14" s="9"/>
      <c r="F14" s="9"/>
      <c r="G14" s="9"/>
      <c r="H14" s="9"/>
      <c r="I14" s="9"/>
      <c r="J14" s="9"/>
      <c r="K14" s="9"/>
      <c r="L14" s="10"/>
    </row>
    <row r="15" spans="1:12" s="11" customFormat="1" ht="12.75" customHeight="1" x14ac:dyDescent="0.25">
      <c r="A15" s="603" t="s">
        <v>19</v>
      </c>
      <c r="B15" s="606" t="s">
        <v>20</v>
      </c>
      <c r="C15" s="608" t="s">
        <v>21</v>
      </c>
      <c r="D15" s="609"/>
      <c r="E15" s="609"/>
      <c r="F15" s="609"/>
      <c r="G15" s="610"/>
      <c r="H15" s="608" t="s">
        <v>22</v>
      </c>
      <c r="I15" s="609"/>
      <c r="J15" s="609"/>
      <c r="K15" s="609"/>
      <c r="L15" s="611"/>
    </row>
    <row r="16" spans="1:12" s="11" customFormat="1" ht="12.75" customHeight="1" x14ac:dyDescent="0.25">
      <c r="A16" s="604"/>
      <c r="B16" s="607"/>
      <c r="C16" s="612" t="s">
        <v>23</v>
      </c>
      <c r="D16" s="613" t="s">
        <v>24</v>
      </c>
      <c r="E16" s="615" t="s">
        <v>25</v>
      </c>
      <c r="F16" s="617" t="s">
        <v>26</v>
      </c>
      <c r="G16" s="619" t="s">
        <v>27</v>
      </c>
      <c r="H16" s="612" t="s">
        <v>23</v>
      </c>
      <c r="I16" s="613" t="s">
        <v>24</v>
      </c>
      <c r="J16" s="615" t="s">
        <v>25</v>
      </c>
      <c r="K16" s="617" t="s">
        <v>26</v>
      </c>
      <c r="L16" s="599" t="s">
        <v>27</v>
      </c>
    </row>
    <row r="17" spans="1:12" s="12" customFormat="1" ht="61.5" customHeight="1" thickBot="1" x14ac:dyDescent="0.3">
      <c r="A17" s="605"/>
      <c r="B17" s="607"/>
      <c r="C17" s="612"/>
      <c r="D17" s="614"/>
      <c r="E17" s="616"/>
      <c r="F17" s="618"/>
      <c r="G17" s="619"/>
      <c r="H17" s="622"/>
      <c r="I17" s="623"/>
      <c r="J17" s="616"/>
      <c r="K17" s="618"/>
      <c r="L17" s="600"/>
    </row>
    <row r="18" spans="1:12" s="12" customFormat="1" ht="9.75" customHeight="1" thickTop="1" x14ac:dyDescent="0.25">
      <c r="A18" s="13" t="s">
        <v>28</v>
      </c>
      <c r="B18" s="13">
        <v>2</v>
      </c>
      <c r="C18" s="14">
        <v>3</v>
      </c>
      <c r="D18" s="15">
        <v>4</v>
      </c>
      <c r="E18" s="15">
        <v>5</v>
      </c>
      <c r="F18" s="15">
        <v>6</v>
      </c>
      <c r="G18" s="16">
        <v>7</v>
      </c>
      <c r="H18" s="14">
        <v>8</v>
      </c>
      <c r="I18" s="15">
        <v>9</v>
      </c>
      <c r="J18" s="15">
        <v>10</v>
      </c>
      <c r="K18" s="15">
        <v>11</v>
      </c>
      <c r="L18" s="17">
        <v>12</v>
      </c>
    </row>
    <row r="19" spans="1:12" s="24" customFormat="1" x14ac:dyDescent="0.25">
      <c r="A19" s="18"/>
      <c r="B19" s="19" t="s">
        <v>29</v>
      </c>
      <c r="C19" s="20"/>
      <c r="D19" s="21"/>
      <c r="E19" s="21"/>
      <c r="F19" s="21"/>
      <c r="G19" s="22"/>
      <c r="H19" s="20"/>
      <c r="I19" s="21"/>
      <c r="J19" s="21"/>
      <c r="K19" s="21"/>
      <c r="L19" s="23"/>
    </row>
    <row r="20" spans="1:12" s="24" customFormat="1" ht="12.75" thickBot="1" x14ac:dyDescent="0.3">
      <c r="A20" s="25"/>
      <c r="B20" s="26" t="s">
        <v>30</v>
      </c>
      <c r="C20" s="27">
        <f t="shared" ref="C20:C47" si="0">SUM(D20:G20)</f>
        <v>11033</v>
      </c>
      <c r="D20" s="28">
        <f>SUM(D21,D24,D25,D41,D43)</f>
        <v>11033</v>
      </c>
      <c r="E20" s="28">
        <f>SUM(E21,E24,E43)</f>
        <v>0</v>
      </c>
      <c r="F20" s="28">
        <f>SUM(F21,F26,F43)</f>
        <v>0</v>
      </c>
      <c r="G20" s="29">
        <f>SUM(G21,G45)</f>
        <v>0</v>
      </c>
      <c r="H20" s="27">
        <f>SUM(I20:L20)</f>
        <v>11033</v>
      </c>
      <c r="I20" s="28">
        <f>SUM(I21,I24,I25,I41,I43)</f>
        <v>11033</v>
      </c>
      <c r="J20" s="28">
        <f>SUM(J21,J24,J43)</f>
        <v>0</v>
      </c>
      <c r="K20" s="28">
        <f>SUM(K21,K26,K43)</f>
        <v>0</v>
      </c>
      <c r="L20" s="30">
        <f>SUM(L21,L45)</f>
        <v>0</v>
      </c>
    </row>
    <row r="21" spans="1:12" ht="12.75" thickTop="1" x14ac:dyDescent="0.25">
      <c r="A21" s="31"/>
      <c r="B21" s="32" t="s">
        <v>31</v>
      </c>
      <c r="C21" s="33">
        <f t="shared" si="0"/>
        <v>8073</v>
      </c>
      <c r="D21" s="34">
        <f>SUM(D22:D23)</f>
        <v>8073</v>
      </c>
      <c r="E21" s="34">
        <f>SUM(E22:E23)</f>
        <v>0</v>
      </c>
      <c r="F21" s="34">
        <f>SUM(F22:F23)</f>
        <v>0</v>
      </c>
      <c r="G21" s="35">
        <f>SUM(G22:G23)</f>
        <v>0</v>
      </c>
      <c r="H21" s="33">
        <f t="shared" ref="H21:H47" si="1">SUM(I21:L21)</f>
        <v>8073</v>
      </c>
      <c r="I21" s="34">
        <f>SUM(I22:I23)</f>
        <v>8073</v>
      </c>
      <c r="J21" s="34">
        <f>SUM(J22:J23)</f>
        <v>0</v>
      </c>
      <c r="K21" s="34">
        <f>SUM(K22:K23)</f>
        <v>0</v>
      </c>
      <c r="L21" s="36">
        <f>SUM(L22:L23)</f>
        <v>0</v>
      </c>
    </row>
    <row r="22" spans="1:12" x14ac:dyDescent="0.25">
      <c r="A22" s="37"/>
      <c r="B22" s="38" t="s">
        <v>32</v>
      </c>
      <c r="C22" s="39">
        <f t="shared" si="0"/>
        <v>0</v>
      </c>
      <c r="D22" s="40"/>
      <c r="E22" s="40"/>
      <c r="F22" s="40"/>
      <c r="G22" s="41"/>
      <c r="H22" s="39">
        <f t="shared" si="1"/>
        <v>0</v>
      </c>
      <c r="I22" s="40"/>
      <c r="J22" s="40"/>
      <c r="K22" s="40"/>
      <c r="L22" s="42"/>
    </row>
    <row r="23" spans="1:12" x14ac:dyDescent="0.25">
      <c r="A23" s="43"/>
      <c r="B23" s="44" t="s">
        <v>33</v>
      </c>
      <c r="C23" s="45">
        <f t="shared" si="0"/>
        <v>8073</v>
      </c>
      <c r="D23" s="46">
        <v>8073</v>
      </c>
      <c r="E23" s="46"/>
      <c r="F23" s="46"/>
      <c r="G23" s="47"/>
      <c r="H23" s="45">
        <f t="shared" si="1"/>
        <v>8073</v>
      </c>
      <c r="I23" s="46">
        <v>8073</v>
      </c>
      <c r="J23" s="46"/>
      <c r="K23" s="46"/>
      <c r="L23" s="48"/>
    </row>
    <row r="24" spans="1:12" s="24" customFormat="1" ht="24.75" thickBot="1" x14ac:dyDescent="0.3">
      <c r="A24" s="49">
        <v>19300</v>
      </c>
      <c r="B24" s="49" t="s">
        <v>34</v>
      </c>
      <c r="C24" s="50">
        <f t="shared" si="0"/>
        <v>2960</v>
      </c>
      <c r="D24" s="51">
        <v>2960</v>
      </c>
      <c r="E24" s="51"/>
      <c r="F24" s="52" t="s">
        <v>35</v>
      </c>
      <c r="G24" s="53" t="s">
        <v>35</v>
      </c>
      <c r="H24" s="50">
        <f t="shared" si="1"/>
        <v>2960</v>
      </c>
      <c r="I24" s="51">
        <v>2960</v>
      </c>
      <c r="J24" s="51"/>
      <c r="K24" s="52" t="s">
        <v>35</v>
      </c>
      <c r="L24" s="54" t="s">
        <v>35</v>
      </c>
    </row>
    <row r="25" spans="1:12" s="24" customFormat="1" ht="24.75" thickTop="1" x14ac:dyDescent="0.25">
      <c r="A25" s="55">
        <v>18630</v>
      </c>
      <c r="B25" s="56" t="s">
        <v>36</v>
      </c>
      <c r="C25" s="57">
        <f t="shared" si="0"/>
        <v>0</v>
      </c>
      <c r="D25" s="58"/>
      <c r="E25" s="59" t="s">
        <v>35</v>
      </c>
      <c r="F25" s="59" t="s">
        <v>35</v>
      </c>
      <c r="G25" s="60" t="s">
        <v>35</v>
      </c>
      <c r="H25" s="57">
        <f t="shared" si="1"/>
        <v>0</v>
      </c>
      <c r="I25" s="61"/>
      <c r="J25" s="59" t="s">
        <v>35</v>
      </c>
      <c r="K25" s="59" t="s">
        <v>35</v>
      </c>
      <c r="L25" s="62" t="s">
        <v>35</v>
      </c>
    </row>
    <row r="26" spans="1:12" s="24" customFormat="1" ht="36" x14ac:dyDescent="0.25">
      <c r="A26" s="56">
        <v>21300</v>
      </c>
      <c r="B26" s="56" t="s">
        <v>37</v>
      </c>
      <c r="C26" s="57">
        <f t="shared" si="0"/>
        <v>0</v>
      </c>
      <c r="D26" s="59" t="s">
        <v>35</v>
      </c>
      <c r="E26" s="59" t="s">
        <v>35</v>
      </c>
      <c r="F26" s="63">
        <f>SUM(F27,F31,F33,F36)</f>
        <v>0</v>
      </c>
      <c r="G26" s="60" t="s">
        <v>35</v>
      </c>
      <c r="H26" s="57">
        <f t="shared" si="1"/>
        <v>0</v>
      </c>
      <c r="I26" s="59" t="s">
        <v>35</v>
      </c>
      <c r="J26" s="59" t="s">
        <v>35</v>
      </c>
      <c r="K26" s="63">
        <f>SUM(K27,K31,K33,K36)</f>
        <v>0</v>
      </c>
      <c r="L26" s="62" t="s">
        <v>35</v>
      </c>
    </row>
    <row r="27" spans="1:12" s="24" customFormat="1" ht="24" x14ac:dyDescent="0.25">
      <c r="A27" s="64">
        <v>21350</v>
      </c>
      <c r="B27" s="56" t="s">
        <v>38</v>
      </c>
      <c r="C27" s="57">
        <f t="shared" si="0"/>
        <v>0</v>
      </c>
      <c r="D27" s="59" t="s">
        <v>35</v>
      </c>
      <c r="E27" s="59" t="s">
        <v>35</v>
      </c>
      <c r="F27" s="63">
        <f>SUM(F28:F30)</f>
        <v>0</v>
      </c>
      <c r="G27" s="60" t="s">
        <v>35</v>
      </c>
      <c r="H27" s="57">
        <f t="shared" si="1"/>
        <v>0</v>
      </c>
      <c r="I27" s="59" t="s">
        <v>35</v>
      </c>
      <c r="J27" s="59" t="s">
        <v>35</v>
      </c>
      <c r="K27" s="63">
        <f>SUM(K28:K30)</f>
        <v>0</v>
      </c>
      <c r="L27" s="62" t="s">
        <v>35</v>
      </c>
    </row>
    <row r="28" spans="1:12" x14ac:dyDescent="0.25">
      <c r="A28" s="37">
        <v>21351</v>
      </c>
      <c r="B28" s="65" t="s">
        <v>39</v>
      </c>
      <c r="C28" s="66">
        <f t="shared" si="0"/>
        <v>0</v>
      </c>
      <c r="D28" s="67" t="s">
        <v>35</v>
      </c>
      <c r="E28" s="67" t="s">
        <v>35</v>
      </c>
      <c r="F28" s="68"/>
      <c r="G28" s="69" t="s">
        <v>35</v>
      </c>
      <c r="H28" s="66">
        <f t="shared" si="1"/>
        <v>0</v>
      </c>
      <c r="I28" s="67" t="s">
        <v>35</v>
      </c>
      <c r="J28" s="67" t="s">
        <v>35</v>
      </c>
      <c r="K28" s="68"/>
      <c r="L28" s="70" t="s">
        <v>35</v>
      </c>
    </row>
    <row r="29" spans="1:12" x14ac:dyDescent="0.25">
      <c r="A29" s="43">
        <v>21352</v>
      </c>
      <c r="B29" s="71" t="s">
        <v>40</v>
      </c>
      <c r="C29" s="72">
        <f t="shared" si="0"/>
        <v>0</v>
      </c>
      <c r="D29" s="73" t="s">
        <v>35</v>
      </c>
      <c r="E29" s="73" t="s">
        <v>35</v>
      </c>
      <c r="F29" s="74"/>
      <c r="G29" s="75" t="s">
        <v>35</v>
      </c>
      <c r="H29" s="72">
        <f t="shared" si="1"/>
        <v>0</v>
      </c>
      <c r="I29" s="73" t="s">
        <v>35</v>
      </c>
      <c r="J29" s="73" t="s">
        <v>35</v>
      </c>
      <c r="K29" s="74"/>
      <c r="L29" s="76" t="s">
        <v>35</v>
      </c>
    </row>
    <row r="30" spans="1:12" ht="24" x14ac:dyDescent="0.25">
      <c r="A30" s="43">
        <v>21359</v>
      </c>
      <c r="B30" s="71" t="s">
        <v>41</v>
      </c>
      <c r="C30" s="72">
        <f t="shared" si="0"/>
        <v>0</v>
      </c>
      <c r="D30" s="73" t="s">
        <v>35</v>
      </c>
      <c r="E30" s="73" t="s">
        <v>35</v>
      </c>
      <c r="F30" s="74"/>
      <c r="G30" s="75" t="s">
        <v>35</v>
      </c>
      <c r="H30" s="72">
        <f t="shared" si="1"/>
        <v>0</v>
      </c>
      <c r="I30" s="73" t="s">
        <v>35</v>
      </c>
      <c r="J30" s="73" t="s">
        <v>35</v>
      </c>
      <c r="K30" s="74"/>
      <c r="L30" s="76" t="s">
        <v>35</v>
      </c>
    </row>
    <row r="31" spans="1:12" s="24" customFormat="1" ht="36" x14ac:dyDescent="0.25">
      <c r="A31" s="64">
        <v>21370</v>
      </c>
      <c r="B31" s="56" t="s">
        <v>42</v>
      </c>
      <c r="C31" s="57">
        <f t="shared" si="0"/>
        <v>0</v>
      </c>
      <c r="D31" s="59" t="s">
        <v>35</v>
      </c>
      <c r="E31" s="59" t="s">
        <v>35</v>
      </c>
      <c r="F31" s="63">
        <f>SUM(F32)</f>
        <v>0</v>
      </c>
      <c r="G31" s="60" t="s">
        <v>35</v>
      </c>
      <c r="H31" s="57">
        <f t="shared" si="1"/>
        <v>0</v>
      </c>
      <c r="I31" s="59" t="s">
        <v>35</v>
      </c>
      <c r="J31" s="59" t="s">
        <v>35</v>
      </c>
      <c r="K31" s="63">
        <f>SUM(K32)</f>
        <v>0</v>
      </c>
      <c r="L31" s="62" t="s">
        <v>35</v>
      </c>
    </row>
    <row r="32" spans="1:12" ht="36" x14ac:dyDescent="0.25">
      <c r="A32" s="77">
        <v>21379</v>
      </c>
      <c r="B32" s="78" t="s">
        <v>43</v>
      </c>
      <c r="C32" s="79">
        <f t="shared" si="0"/>
        <v>0</v>
      </c>
      <c r="D32" s="80" t="s">
        <v>35</v>
      </c>
      <c r="E32" s="80" t="s">
        <v>35</v>
      </c>
      <c r="F32" s="81"/>
      <c r="G32" s="82" t="s">
        <v>35</v>
      </c>
      <c r="H32" s="79">
        <f t="shared" si="1"/>
        <v>0</v>
      </c>
      <c r="I32" s="80" t="s">
        <v>35</v>
      </c>
      <c r="J32" s="80" t="s">
        <v>35</v>
      </c>
      <c r="K32" s="81"/>
      <c r="L32" s="83" t="s">
        <v>35</v>
      </c>
    </row>
    <row r="33" spans="1:12" s="24" customFormat="1" x14ac:dyDescent="0.25">
      <c r="A33" s="64">
        <v>21380</v>
      </c>
      <c r="B33" s="56" t="s">
        <v>44</v>
      </c>
      <c r="C33" s="57">
        <f t="shared" si="0"/>
        <v>0</v>
      </c>
      <c r="D33" s="59" t="s">
        <v>35</v>
      </c>
      <c r="E33" s="59" t="s">
        <v>35</v>
      </c>
      <c r="F33" s="63">
        <f>SUM(F34:F35)</f>
        <v>0</v>
      </c>
      <c r="G33" s="60" t="s">
        <v>35</v>
      </c>
      <c r="H33" s="57">
        <f t="shared" si="1"/>
        <v>0</v>
      </c>
      <c r="I33" s="59" t="s">
        <v>35</v>
      </c>
      <c r="J33" s="59" t="s">
        <v>35</v>
      </c>
      <c r="K33" s="63">
        <f>SUM(K34:K35)</f>
        <v>0</v>
      </c>
      <c r="L33" s="62" t="s">
        <v>35</v>
      </c>
    </row>
    <row r="34" spans="1:12" x14ac:dyDescent="0.25">
      <c r="A34" s="38">
        <v>21381</v>
      </c>
      <c r="B34" s="65" t="s">
        <v>45</v>
      </c>
      <c r="C34" s="66">
        <f t="shared" si="0"/>
        <v>0</v>
      </c>
      <c r="D34" s="67" t="s">
        <v>35</v>
      </c>
      <c r="E34" s="67" t="s">
        <v>35</v>
      </c>
      <c r="F34" s="68"/>
      <c r="G34" s="69" t="s">
        <v>35</v>
      </c>
      <c r="H34" s="66">
        <f t="shared" si="1"/>
        <v>0</v>
      </c>
      <c r="I34" s="67" t="s">
        <v>35</v>
      </c>
      <c r="J34" s="67" t="s">
        <v>35</v>
      </c>
      <c r="K34" s="68"/>
      <c r="L34" s="70" t="s">
        <v>35</v>
      </c>
    </row>
    <row r="35" spans="1:12" ht="24" x14ac:dyDescent="0.25">
      <c r="A35" s="44">
        <v>21383</v>
      </c>
      <c r="B35" s="71" t="s">
        <v>46</v>
      </c>
      <c r="C35" s="72">
        <f>SUM(D35:G35)</f>
        <v>0</v>
      </c>
      <c r="D35" s="73" t="s">
        <v>35</v>
      </c>
      <c r="E35" s="73" t="s">
        <v>35</v>
      </c>
      <c r="F35" s="74"/>
      <c r="G35" s="75" t="s">
        <v>35</v>
      </c>
      <c r="H35" s="72">
        <f t="shared" si="1"/>
        <v>0</v>
      </c>
      <c r="I35" s="73" t="s">
        <v>35</v>
      </c>
      <c r="J35" s="73" t="s">
        <v>35</v>
      </c>
      <c r="K35" s="74"/>
      <c r="L35" s="76" t="s">
        <v>35</v>
      </c>
    </row>
    <row r="36" spans="1:12" s="24" customFormat="1" ht="25.5" customHeight="1" x14ac:dyDescent="0.25">
      <c r="A36" s="64">
        <v>21390</v>
      </c>
      <c r="B36" s="56" t="s">
        <v>47</v>
      </c>
      <c r="C36" s="57">
        <f t="shared" si="0"/>
        <v>0</v>
      </c>
      <c r="D36" s="59" t="s">
        <v>35</v>
      </c>
      <c r="E36" s="59" t="s">
        <v>35</v>
      </c>
      <c r="F36" s="63">
        <f>SUM(F37:F40)</f>
        <v>0</v>
      </c>
      <c r="G36" s="60" t="s">
        <v>35</v>
      </c>
      <c r="H36" s="57">
        <f t="shared" si="1"/>
        <v>0</v>
      </c>
      <c r="I36" s="59" t="s">
        <v>35</v>
      </c>
      <c r="J36" s="59" t="s">
        <v>35</v>
      </c>
      <c r="K36" s="63">
        <f>SUM(K37:K40)</f>
        <v>0</v>
      </c>
      <c r="L36" s="62" t="s">
        <v>35</v>
      </c>
    </row>
    <row r="37" spans="1:12" ht="24" x14ac:dyDescent="0.25">
      <c r="A37" s="38">
        <v>21391</v>
      </c>
      <c r="B37" s="65" t="s">
        <v>48</v>
      </c>
      <c r="C37" s="66">
        <f t="shared" si="0"/>
        <v>0</v>
      </c>
      <c r="D37" s="67" t="s">
        <v>35</v>
      </c>
      <c r="E37" s="67" t="s">
        <v>35</v>
      </c>
      <c r="F37" s="68"/>
      <c r="G37" s="69" t="s">
        <v>35</v>
      </c>
      <c r="H37" s="66">
        <f t="shared" si="1"/>
        <v>0</v>
      </c>
      <c r="I37" s="67" t="s">
        <v>35</v>
      </c>
      <c r="J37" s="67" t="s">
        <v>35</v>
      </c>
      <c r="K37" s="68"/>
      <c r="L37" s="70" t="s">
        <v>35</v>
      </c>
    </row>
    <row r="38" spans="1:12" x14ac:dyDescent="0.25">
      <c r="A38" s="44">
        <v>21393</v>
      </c>
      <c r="B38" s="71" t="s">
        <v>49</v>
      </c>
      <c r="C38" s="72">
        <f t="shared" si="0"/>
        <v>0</v>
      </c>
      <c r="D38" s="73" t="s">
        <v>35</v>
      </c>
      <c r="E38" s="73" t="s">
        <v>35</v>
      </c>
      <c r="F38" s="74"/>
      <c r="G38" s="75" t="s">
        <v>35</v>
      </c>
      <c r="H38" s="72">
        <f t="shared" si="1"/>
        <v>0</v>
      </c>
      <c r="I38" s="73" t="s">
        <v>35</v>
      </c>
      <c r="J38" s="73" t="s">
        <v>35</v>
      </c>
      <c r="K38" s="74"/>
      <c r="L38" s="76" t="s">
        <v>35</v>
      </c>
    </row>
    <row r="39" spans="1:12" x14ac:dyDescent="0.25">
      <c r="A39" s="44">
        <v>21395</v>
      </c>
      <c r="B39" s="71" t="s">
        <v>50</v>
      </c>
      <c r="C39" s="72">
        <f t="shared" si="0"/>
        <v>0</v>
      </c>
      <c r="D39" s="73" t="s">
        <v>35</v>
      </c>
      <c r="E39" s="73" t="s">
        <v>35</v>
      </c>
      <c r="F39" s="74"/>
      <c r="G39" s="75" t="s">
        <v>35</v>
      </c>
      <c r="H39" s="72">
        <f t="shared" si="1"/>
        <v>0</v>
      </c>
      <c r="I39" s="73" t="s">
        <v>35</v>
      </c>
      <c r="J39" s="73" t="s">
        <v>35</v>
      </c>
      <c r="K39" s="74"/>
      <c r="L39" s="76" t="s">
        <v>35</v>
      </c>
    </row>
    <row r="40" spans="1:12" ht="24" x14ac:dyDescent="0.25">
      <c r="A40" s="84">
        <v>21399</v>
      </c>
      <c r="B40" s="85" t="s">
        <v>51</v>
      </c>
      <c r="C40" s="86">
        <f t="shared" si="0"/>
        <v>0</v>
      </c>
      <c r="D40" s="87" t="s">
        <v>35</v>
      </c>
      <c r="E40" s="87" t="s">
        <v>35</v>
      </c>
      <c r="F40" s="88"/>
      <c r="G40" s="89" t="s">
        <v>35</v>
      </c>
      <c r="H40" s="86">
        <f t="shared" si="1"/>
        <v>0</v>
      </c>
      <c r="I40" s="87" t="s">
        <v>35</v>
      </c>
      <c r="J40" s="87" t="s">
        <v>35</v>
      </c>
      <c r="K40" s="88"/>
      <c r="L40" s="90" t="s">
        <v>35</v>
      </c>
    </row>
    <row r="41" spans="1:12" s="24" customFormat="1" ht="26.25" customHeight="1" x14ac:dyDescent="0.25">
      <c r="A41" s="91">
        <v>21420</v>
      </c>
      <c r="B41" s="92" t="s">
        <v>52</v>
      </c>
      <c r="C41" s="93">
        <f>SUM(D41:G41)</f>
        <v>0</v>
      </c>
      <c r="D41" s="94">
        <f>SUM(D42)</f>
        <v>0</v>
      </c>
      <c r="E41" s="95" t="s">
        <v>35</v>
      </c>
      <c r="F41" s="95" t="s">
        <v>35</v>
      </c>
      <c r="G41" s="96" t="s">
        <v>35</v>
      </c>
      <c r="H41" s="93">
        <f>SUM(I41:L41)</f>
        <v>0</v>
      </c>
      <c r="I41" s="94">
        <f>SUM(I42)</f>
        <v>0</v>
      </c>
      <c r="J41" s="95" t="s">
        <v>35</v>
      </c>
      <c r="K41" s="95" t="s">
        <v>35</v>
      </c>
      <c r="L41" s="97" t="s">
        <v>35</v>
      </c>
    </row>
    <row r="42" spans="1:12" s="24" customFormat="1" ht="26.25" customHeight="1" x14ac:dyDescent="0.25">
      <c r="A42" s="84">
        <v>21429</v>
      </c>
      <c r="B42" s="85" t="s">
        <v>53</v>
      </c>
      <c r="C42" s="86">
        <f>SUM(D42:G42)</f>
        <v>0</v>
      </c>
      <c r="D42" s="98"/>
      <c r="E42" s="87" t="s">
        <v>35</v>
      </c>
      <c r="F42" s="87" t="s">
        <v>35</v>
      </c>
      <c r="G42" s="89" t="s">
        <v>35</v>
      </c>
      <c r="H42" s="86">
        <f t="shared" ref="H42:H44" si="2">SUM(I42:L42)</f>
        <v>0</v>
      </c>
      <c r="I42" s="98"/>
      <c r="J42" s="87" t="s">
        <v>35</v>
      </c>
      <c r="K42" s="87" t="s">
        <v>35</v>
      </c>
      <c r="L42" s="90" t="s">
        <v>35</v>
      </c>
    </row>
    <row r="43" spans="1:12" s="24" customFormat="1" ht="24" x14ac:dyDescent="0.25">
      <c r="A43" s="64">
        <v>21490</v>
      </c>
      <c r="B43" s="56" t="s">
        <v>54</v>
      </c>
      <c r="C43" s="57">
        <f t="shared" si="0"/>
        <v>0</v>
      </c>
      <c r="D43" s="99">
        <f>D44</f>
        <v>0</v>
      </c>
      <c r="E43" s="99">
        <f t="shared" ref="E43:F43" si="3">E44</f>
        <v>0</v>
      </c>
      <c r="F43" s="99">
        <f t="shared" si="3"/>
        <v>0</v>
      </c>
      <c r="G43" s="60" t="s">
        <v>35</v>
      </c>
      <c r="H43" s="100">
        <f t="shared" si="2"/>
        <v>0</v>
      </c>
      <c r="I43" s="99">
        <f>I44</f>
        <v>0</v>
      </c>
      <c r="J43" s="99">
        <f t="shared" ref="J43:K43" si="4">J44</f>
        <v>0</v>
      </c>
      <c r="K43" s="99">
        <f t="shared" si="4"/>
        <v>0</v>
      </c>
      <c r="L43" s="62" t="s">
        <v>35</v>
      </c>
    </row>
    <row r="44" spans="1:12" s="24" customFormat="1" ht="24" x14ac:dyDescent="0.25">
      <c r="A44" s="44">
        <v>21499</v>
      </c>
      <c r="B44" s="71" t="s">
        <v>55</v>
      </c>
      <c r="C44" s="79">
        <f>SUM(D44:G44)</f>
        <v>0</v>
      </c>
      <c r="D44" s="101"/>
      <c r="E44" s="102"/>
      <c r="F44" s="102"/>
      <c r="G44" s="103" t="s">
        <v>35</v>
      </c>
      <c r="H44" s="104">
        <f t="shared" si="2"/>
        <v>0</v>
      </c>
      <c r="I44" s="40"/>
      <c r="J44" s="105"/>
      <c r="K44" s="105"/>
      <c r="L44" s="106" t="s">
        <v>35</v>
      </c>
    </row>
    <row r="45" spans="1:12" ht="12.75" customHeight="1" x14ac:dyDescent="0.25">
      <c r="A45" s="107">
        <v>23000</v>
      </c>
      <c r="B45" s="108" t="s">
        <v>56</v>
      </c>
      <c r="C45" s="109">
        <f>SUM(D45:G45)</f>
        <v>0</v>
      </c>
      <c r="D45" s="59" t="s">
        <v>35</v>
      </c>
      <c r="E45" s="59" t="s">
        <v>35</v>
      </c>
      <c r="F45" s="59" t="s">
        <v>35</v>
      </c>
      <c r="G45" s="99">
        <f>SUM(G46:G47)</f>
        <v>0</v>
      </c>
      <c r="H45" s="109">
        <f t="shared" si="1"/>
        <v>0</v>
      </c>
      <c r="I45" s="87" t="s">
        <v>35</v>
      </c>
      <c r="J45" s="87" t="s">
        <v>35</v>
      </c>
      <c r="K45" s="87" t="s">
        <v>35</v>
      </c>
      <c r="L45" s="110">
        <f>SUM(L46:L47)</f>
        <v>0</v>
      </c>
    </row>
    <row r="46" spans="1:12" ht="24" x14ac:dyDescent="0.25">
      <c r="A46" s="111">
        <v>23410</v>
      </c>
      <c r="B46" s="112" t="s">
        <v>57</v>
      </c>
      <c r="C46" s="113">
        <f t="shared" si="0"/>
        <v>0</v>
      </c>
      <c r="D46" s="95" t="s">
        <v>35</v>
      </c>
      <c r="E46" s="95" t="s">
        <v>35</v>
      </c>
      <c r="F46" s="95" t="s">
        <v>35</v>
      </c>
      <c r="G46" s="114"/>
      <c r="H46" s="113">
        <f t="shared" si="1"/>
        <v>0</v>
      </c>
      <c r="I46" s="95" t="s">
        <v>35</v>
      </c>
      <c r="J46" s="95" t="s">
        <v>35</v>
      </c>
      <c r="K46" s="95" t="s">
        <v>35</v>
      </c>
      <c r="L46" s="115"/>
    </row>
    <row r="47" spans="1:12" ht="24" x14ac:dyDescent="0.25">
      <c r="A47" s="111">
        <v>23510</v>
      </c>
      <c r="B47" s="112" t="s">
        <v>58</v>
      </c>
      <c r="C47" s="93">
        <f t="shared" si="0"/>
        <v>0</v>
      </c>
      <c r="D47" s="95" t="s">
        <v>35</v>
      </c>
      <c r="E47" s="95" t="s">
        <v>35</v>
      </c>
      <c r="F47" s="95" t="s">
        <v>35</v>
      </c>
      <c r="G47" s="114"/>
      <c r="H47" s="93">
        <f t="shared" si="1"/>
        <v>0</v>
      </c>
      <c r="I47" s="95" t="s">
        <v>35</v>
      </c>
      <c r="J47" s="95" t="s">
        <v>35</v>
      </c>
      <c r="K47" s="95" t="s">
        <v>35</v>
      </c>
      <c r="L47" s="115"/>
    </row>
    <row r="48" spans="1:12" x14ac:dyDescent="0.25">
      <c r="A48" s="116"/>
      <c r="B48" s="112"/>
      <c r="C48" s="117"/>
      <c r="D48" s="95"/>
      <c r="E48" s="95"/>
      <c r="F48" s="94"/>
      <c r="G48" s="118"/>
      <c r="H48" s="117"/>
      <c r="I48" s="95"/>
      <c r="J48" s="95"/>
      <c r="K48" s="94"/>
      <c r="L48" s="119"/>
    </row>
    <row r="49" spans="1:12" s="24" customFormat="1" x14ac:dyDescent="0.25">
      <c r="A49" s="120"/>
      <c r="B49" s="121" t="s">
        <v>59</v>
      </c>
      <c r="C49" s="122"/>
      <c r="D49" s="123"/>
      <c r="E49" s="123"/>
      <c r="F49" s="123"/>
      <c r="G49" s="124"/>
      <c r="H49" s="122"/>
      <c r="I49" s="123"/>
      <c r="J49" s="123"/>
      <c r="K49" s="123"/>
      <c r="L49" s="125"/>
    </row>
    <row r="50" spans="1:12" s="24" customFormat="1" ht="12.75" thickBot="1" x14ac:dyDescent="0.3">
      <c r="A50" s="126"/>
      <c r="B50" s="25" t="s">
        <v>60</v>
      </c>
      <c r="C50" s="127">
        <f t="shared" ref="C50:C113" si="5">SUM(D50:G50)</f>
        <v>11033</v>
      </c>
      <c r="D50" s="128">
        <f>SUM(D51,D283)</f>
        <v>11033</v>
      </c>
      <c r="E50" s="128">
        <f>SUM(E51,E283)</f>
        <v>0</v>
      </c>
      <c r="F50" s="128">
        <f>SUM(F51,F283)</f>
        <v>0</v>
      </c>
      <c r="G50" s="129">
        <f>SUM(G51,G283)</f>
        <v>0</v>
      </c>
      <c r="H50" s="127">
        <f t="shared" ref="H50:H113" si="6">SUM(I50:L50)</f>
        <v>11033</v>
      </c>
      <c r="I50" s="128">
        <f>SUM(I51,I283)</f>
        <v>11033</v>
      </c>
      <c r="J50" s="128">
        <f>SUM(J51,J283)</f>
        <v>0</v>
      </c>
      <c r="K50" s="128">
        <f>SUM(K51,K283)</f>
        <v>0</v>
      </c>
      <c r="L50" s="130">
        <f>SUM(L51,L283)</f>
        <v>0</v>
      </c>
    </row>
    <row r="51" spans="1:12" s="24" customFormat="1" ht="36.75" thickTop="1" x14ac:dyDescent="0.25">
      <c r="A51" s="131"/>
      <c r="B51" s="132" t="s">
        <v>61</v>
      </c>
      <c r="C51" s="133">
        <f t="shared" si="5"/>
        <v>11033</v>
      </c>
      <c r="D51" s="134">
        <f>SUM(D52,D194)</f>
        <v>11033</v>
      </c>
      <c r="E51" s="134">
        <f>SUM(E52,E194)</f>
        <v>0</v>
      </c>
      <c r="F51" s="134">
        <f>SUM(F52,F194)</f>
        <v>0</v>
      </c>
      <c r="G51" s="135">
        <f>SUM(G52,G194)</f>
        <v>0</v>
      </c>
      <c r="H51" s="133">
        <f t="shared" si="6"/>
        <v>11033</v>
      </c>
      <c r="I51" s="134">
        <f>SUM(I52,I194)</f>
        <v>11033</v>
      </c>
      <c r="J51" s="134">
        <f>SUM(J52,J194)</f>
        <v>0</v>
      </c>
      <c r="K51" s="134">
        <f>SUM(K52,K194)</f>
        <v>0</v>
      </c>
      <c r="L51" s="136">
        <f>SUM(L52,L194)</f>
        <v>0</v>
      </c>
    </row>
    <row r="52" spans="1:12" s="24" customFormat="1" ht="24" x14ac:dyDescent="0.25">
      <c r="A52" s="137"/>
      <c r="B52" s="18" t="s">
        <v>62</v>
      </c>
      <c r="C52" s="138">
        <f t="shared" si="5"/>
        <v>11033</v>
      </c>
      <c r="D52" s="139">
        <f>SUM(D53,D75,D173,D187)</f>
        <v>11033</v>
      </c>
      <c r="E52" s="139">
        <f>SUM(E53,E75,E173,E187)</f>
        <v>0</v>
      </c>
      <c r="F52" s="139">
        <f>SUM(F53,F75,F173,F187)</f>
        <v>0</v>
      </c>
      <c r="G52" s="140">
        <f>SUM(G53,G75,G173,G187)</f>
        <v>0</v>
      </c>
      <c r="H52" s="138">
        <f t="shared" si="6"/>
        <v>11033</v>
      </c>
      <c r="I52" s="139">
        <f>SUM(I53,I75,I173,I187)</f>
        <v>11033</v>
      </c>
      <c r="J52" s="139">
        <f>SUM(J53,J75,J173,J187)</f>
        <v>0</v>
      </c>
      <c r="K52" s="139">
        <f>SUM(K53,K75,K173,K187)</f>
        <v>0</v>
      </c>
      <c r="L52" s="141">
        <f>SUM(L53,L75,L173,L187)</f>
        <v>0</v>
      </c>
    </row>
    <row r="53" spans="1:12" s="24" customFormat="1" x14ac:dyDescent="0.25">
      <c r="A53" s="142">
        <v>1000</v>
      </c>
      <c r="B53" s="142" t="s">
        <v>63</v>
      </c>
      <c r="C53" s="143">
        <f t="shared" si="5"/>
        <v>0</v>
      </c>
      <c r="D53" s="144">
        <f>SUM(D54,D67)</f>
        <v>0</v>
      </c>
      <c r="E53" s="144">
        <f>SUM(E54,E67)</f>
        <v>0</v>
      </c>
      <c r="F53" s="144">
        <f>SUM(F54,F67)</f>
        <v>0</v>
      </c>
      <c r="G53" s="145">
        <f>SUM(G54,G67)</f>
        <v>0</v>
      </c>
      <c r="H53" s="143">
        <f t="shared" si="6"/>
        <v>0</v>
      </c>
      <c r="I53" s="144">
        <f>SUM(I54,I67)</f>
        <v>0</v>
      </c>
      <c r="J53" s="144">
        <f>SUM(J54,J67)</f>
        <v>0</v>
      </c>
      <c r="K53" s="144">
        <f>SUM(K54,K67)</f>
        <v>0</v>
      </c>
      <c r="L53" s="146">
        <f>SUM(L54,L67)</f>
        <v>0</v>
      </c>
    </row>
    <row r="54" spans="1:12" x14ac:dyDescent="0.25">
      <c r="A54" s="56">
        <v>1100</v>
      </c>
      <c r="B54" s="147" t="s">
        <v>64</v>
      </c>
      <c r="C54" s="57">
        <f t="shared" si="5"/>
        <v>0</v>
      </c>
      <c r="D54" s="63">
        <f>SUM(D55,D58,D66)</f>
        <v>0</v>
      </c>
      <c r="E54" s="63">
        <f>SUM(E55,E58,E66)</f>
        <v>0</v>
      </c>
      <c r="F54" s="63">
        <f>SUM(F55,F58,F66)</f>
        <v>0</v>
      </c>
      <c r="G54" s="148">
        <f>SUM(G55,G58,G66)</f>
        <v>0</v>
      </c>
      <c r="H54" s="57">
        <f t="shared" si="6"/>
        <v>0</v>
      </c>
      <c r="I54" s="63">
        <f>SUM(I55,I58,I66)</f>
        <v>0</v>
      </c>
      <c r="J54" s="63">
        <f>SUM(J55,J58,J66)</f>
        <v>0</v>
      </c>
      <c r="K54" s="63">
        <f>SUM(K55,K58,K66)</f>
        <v>0</v>
      </c>
      <c r="L54" s="149">
        <f>SUM(L55,L58,L66)</f>
        <v>0</v>
      </c>
    </row>
    <row r="55" spans="1:12" x14ac:dyDescent="0.25">
      <c r="A55" s="150">
        <v>1110</v>
      </c>
      <c r="B55" s="112" t="s">
        <v>65</v>
      </c>
      <c r="C55" s="117">
        <f t="shared" si="5"/>
        <v>0</v>
      </c>
      <c r="D55" s="151">
        <f>SUM(D56:D57)</f>
        <v>0</v>
      </c>
      <c r="E55" s="151">
        <f>SUM(E56:E57)</f>
        <v>0</v>
      </c>
      <c r="F55" s="151">
        <f>SUM(F56:F57)</f>
        <v>0</v>
      </c>
      <c r="G55" s="152">
        <f>SUM(G56:G57)</f>
        <v>0</v>
      </c>
      <c r="H55" s="117">
        <f t="shared" si="6"/>
        <v>0</v>
      </c>
      <c r="I55" s="151">
        <f>SUM(I56:I57)</f>
        <v>0</v>
      </c>
      <c r="J55" s="151">
        <f>SUM(J56:J57)</f>
        <v>0</v>
      </c>
      <c r="K55" s="151">
        <f>SUM(K56:K57)</f>
        <v>0</v>
      </c>
      <c r="L55" s="153">
        <f>SUM(L56:L57)</f>
        <v>0</v>
      </c>
    </row>
    <row r="56" spans="1:12" x14ac:dyDescent="0.25">
      <c r="A56" s="38">
        <v>1111</v>
      </c>
      <c r="B56" s="65" t="s">
        <v>66</v>
      </c>
      <c r="C56" s="66">
        <f t="shared" si="5"/>
        <v>0</v>
      </c>
      <c r="D56" s="68"/>
      <c r="E56" s="68"/>
      <c r="F56" s="68"/>
      <c r="G56" s="154"/>
      <c r="H56" s="66">
        <f t="shared" si="6"/>
        <v>0</v>
      </c>
      <c r="I56" s="68"/>
      <c r="J56" s="68"/>
      <c r="K56" s="68"/>
      <c r="L56" s="155"/>
    </row>
    <row r="57" spans="1:12" ht="24" customHeight="1" x14ac:dyDescent="0.25">
      <c r="A57" s="44">
        <v>1119</v>
      </c>
      <c r="B57" s="71" t="s">
        <v>67</v>
      </c>
      <c r="C57" s="72">
        <f t="shared" si="5"/>
        <v>0</v>
      </c>
      <c r="D57" s="74"/>
      <c r="E57" s="74"/>
      <c r="F57" s="74"/>
      <c r="G57" s="157"/>
      <c r="H57" s="72">
        <f t="shared" si="6"/>
        <v>0</v>
      </c>
      <c r="I57" s="74"/>
      <c r="J57" s="74"/>
      <c r="K57" s="74"/>
      <c r="L57" s="158"/>
    </row>
    <row r="58" spans="1:12" x14ac:dyDescent="0.25">
      <c r="A58" s="159">
        <v>1140</v>
      </c>
      <c r="B58" s="71" t="s">
        <v>68</v>
      </c>
      <c r="C58" s="72">
        <f t="shared" si="5"/>
        <v>0</v>
      </c>
      <c r="D58" s="160">
        <f>SUM(D59:D65)</f>
        <v>0</v>
      </c>
      <c r="E58" s="160">
        <f>SUM(E59:E65)</f>
        <v>0</v>
      </c>
      <c r="F58" s="160">
        <f>SUM(F59:F65)</f>
        <v>0</v>
      </c>
      <c r="G58" s="161">
        <f>SUM(G59:G65)</f>
        <v>0</v>
      </c>
      <c r="H58" s="72">
        <f t="shared" si="6"/>
        <v>0</v>
      </c>
      <c r="I58" s="160">
        <f>SUM(I59:I65)</f>
        <v>0</v>
      </c>
      <c r="J58" s="160">
        <f>SUM(J59:J65)</f>
        <v>0</v>
      </c>
      <c r="K58" s="160">
        <f>SUM(K59:K65)</f>
        <v>0</v>
      </c>
      <c r="L58" s="162">
        <f>SUM(L59:L65)</f>
        <v>0</v>
      </c>
    </row>
    <row r="59" spans="1:12" x14ac:dyDescent="0.25">
      <c r="A59" s="44">
        <v>1141</v>
      </c>
      <c r="B59" s="71" t="s">
        <v>69</v>
      </c>
      <c r="C59" s="72">
        <f t="shared" si="5"/>
        <v>0</v>
      </c>
      <c r="D59" s="74"/>
      <c r="E59" s="74"/>
      <c r="F59" s="74"/>
      <c r="G59" s="157"/>
      <c r="H59" s="72">
        <f t="shared" si="6"/>
        <v>0</v>
      </c>
      <c r="I59" s="74"/>
      <c r="J59" s="74"/>
      <c r="K59" s="74"/>
      <c r="L59" s="158"/>
    </row>
    <row r="60" spans="1:12" ht="24.75" customHeight="1" x14ac:dyDescent="0.25">
      <c r="A60" s="44">
        <v>1142</v>
      </c>
      <c r="B60" s="71" t="s">
        <v>70</v>
      </c>
      <c r="C60" s="72">
        <f t="shared" si="5"/>
        <v>0</v>
      </c>
      <c r="D60" s="74"/>
      <c r="E60" s="74"/>
      <c r="F60" s="74"/>
      <c r="G60" s="157"/>
      <c r="H60" s="72">
        <f t="shared" si="6"/>
        <v>0</v>
      </c>
      <c r="I60" s="74"/>
      <c r="J60" s="74"/>
      <c r="K60" s="74"/>
      <c r="L60" s="158"/>
    </row>
    <row r="61" spans="1:12" ht="24" x14ac:dyDescent="0.25">
      <c r="A61" s="44">
        <v>1145</v>
      </c>
      <c r="B61" s="71" t="s">
        <v>71</v>
      </c>
      <c r="C61" s="72">
        <f t="shared" si="5"/>
        <v>0</v>
      </c>
      <c r="D61" s="74"/>
      <c r="E61" s="74"/>
      <c r="F61" s="74"/>
      <c r="G61" s="157"/>
      <c r="H61" s="72">
        <f t="shared" si="6"/>
        <v>0</v>
      </c>
      <c r="I61" s="74"/>
      <c r="J61" s="74"/>
      <c r="K61" s="74"/>
      <c r="L61" s="158"/>
    </row>
    <row r="62" spans="1:12" ht="27.75" customHeight="1" x14ac:dyDescent="0.25">
      <c r="A62" s="44">
        <v>1146</v>
      </c>
      <c r="B62" s="71" t="s">
        <v>72</v>
      </c>
      <c r="C62" s="72">
        <f t="shared" si="5"/>
        <v>0</v>
      </c>
      <c r="D62" s="74"/>
      <c r="E62" s="74"/>
      <c r="F62" s="74"/>
      <c r="G62" s="157"/>
      <c r="H62" s="72">
        <f t="shared" si="6"/>
        <v>0</v>
      </c>
      <c r="I62" s="74"/>
      <c r="J62" s="74"/>
      <c r="K62" s="74"/>
      <c r="L62" s="158"/>
    </row>
    <row r="63" spans="1:12" x14ac:dyDescent="0.25">
      <c r="A63" s="44">
        <v>1147</v>
      </c>
      <c r="B63" s="71" t="s">
        <v>73</v>
      </c>
      <c r="C63" s="72">
        <f t="shared" si="5"/>
        <v>0</v>
      </c>
      <c r="D63" s="74"/>
      <c r="E63" s="74"/>
      <c r="F63" s="74"/>
      <c r="G63" s="157"/>
      <c r="H63" s="72">
        <f t="shared" si="6"/>
        <v>0</v>
      </c>
      <c r="I63" s="74"/>
      <c r="J63" s="74"/>
      <c r="K63" s="74"/>
      <c r="L63" s="158"/>
    </row>
    <row r="64" spans="1:12" x14ac:dyDescent="0.25">
      <c r="A64" s="44">
        <v>1148</v>
      </c>
      <c r="B64" s="71" t="s">
        <v>74</v>
      </c>
      <c r="C64" s="72">
        <f t="shared" si="5"/>
        <v>0</v>
      </c>
      <c r="D64" s="74"/>
      <c r="E64" s="74"/>
      <c r="F64" s="74"/>
      <c r="G64" s="157"/>
      <c r="H64" s="72">
        <f t="shared" si="6"/>
        <v>0</v>
      </c>
      <c r="I64" s="74"/>
      <c r="J64" s="74"/>
      <c r="K64" s="74"/>
      <c r="L64" s="158"/>
    </row>
    <row r="65" spans="1:12" ht="24" customHeight="1" x14ac:dyDescent="0.25">
      <c r="A65" s="44">
        <v>1149</v>
      </c>
      <c r="B65" s="71" t="s">
        <v>75</v>
      </c>
      <c r="C65" s="72">
        <f t="shared" si="5"/>
        <v>0</v>
      </c>
      <c r="D65" s="74"/>
      <c r="E65" s="74"/>
      <c r="F65" s="74"/>
      <c r="G65" s="157"/>
      <c r="H65" s="72">
        <f t="shared" si="6"/>
        <v>0</v>
      </c>
      <c r="I65" s="74"/>
      <c r="J65" s="74"/>
      <c r="K65" s="74"/>
      <c r="L65" s="158"/>
    </row>
    <row r="66" spans="1:12" ht="36" x14ac:dyDescent="0.25">
      <c r="A66" s="150">
        <v>1150</v>
      </c>
      <c r="B66" s="112" t="s">
        <v>76</v>
      </c>
      <c r="C66" s="117">
        <f t="shared" si="5"/>
        <v>0</v>
      </c>
      <c r="D66" s="163"/>
      <c r="E66" s="163"/>
      <c r="F66" s="163"/>
      <c r="G66" s="164"/>
      <c r="H66" s="117">
        <f t="shared" si="6"/>
        <v>0</v>
      </c>
      <c r="I66" s="163"/>
      <c r="J66" s="163"/>
      <c r="K66" s="163"/>
      <c r="L66" s="165"/>
    </row>
    <row r="67" spans="1:12" ht="24" x14ac:dyDescent="0.25">
      <c r="A67" s="56">
        <v>1200</v>
      </c>
      <c r="B67" s="147" t="s">
        <v>77</v>
      </c>
      <c r="C67" s="57">
        <f t="shared" si="5"/>
        <v>0</v>
      </c>
      <c r="D67" s="63">
        <f>SUM(D68:D69)</f>
        <v>0</v>
      </c>
      <c r="E67" s="63">
        <f>SUM(E68:E69)</f>
        <v>0</v>
      </c>
      <c r="F67" s="63">
        <f>SUM(F68:F69)</f>
        <v>0</v>
      </c>
      <c r="G67" s="166">
        <f>SUM(G68:G69)</f>
        <v>0</v>
      </c>
      <c r="H67" s="57">
        <f t="shared" si="6"/>
        <v>0</v>
      </c>
      <c r="I67" s="63">
        <f>SUM(I68:I69)</f>
        <v>0</v>
      </c>
      <c r="J67" s="63">
        <f>SUM(J68:J69)</f>
        <v>0</v>
      </c>
      <c r="K67" s="63">
        <f>SUM(K68:K69)</f>
        <v>0</v>
      </c>
      <c r="L67" s="167">
        <f>SUM(L68:L69)</f>
        <v>0</v>
      </c>
    </row>
    <row r="68" spans="1:12" ht="24" x14ac:dyDescent="0.25">
      <c r="A68" s="168">
        <v>1210</v>
      </c>
      <c r="B68" s="65" t="s">
        <v>78</v>
      </c>
      <c r="C68" s="66">
        <f t="shared" si="5"/>
        <v>0</v>
      </c>
      <c r="D68" s="68"/>
      <c r="E68" s="68"/>
      <c r="F68" s="68"/>
      <c r="G68" s="154"/>
      <c r="H68" s="66">
        <f t="shared" si="6"/>
        <v>0</v>
      </c>
      <c r="I68" s="68"/>
      <c r="J68" s="68"/>
      <c r="K68" s="68"/>
      <c r="L68" s="155"/>
    </row>
    <row r="69" spans="1:12" ht="24" x14ac:dyDescent="0.25">
      <c r="A69" s="159">
        <v>1220</v>
      </c>
      <c r="B69" s="71" t="s">
        <v>79</v>
      </c>
      <c r="C69" s="72">
        <f t="shared" si="5"/>
        <v>0</v>
      </c>
      <c r="D69" s="160">
        <f>SUM(D70:D74)</f>
        <v>0</v>
      </c>
      <c r="E69" s="160">
        <f>SUM(E70:E74)</f>
        <v>0</v>
      </c>
      <c r="F69" s="160">
        <f>SUM(F70:F74)</f>
        <v>0</v>
      </c>
      <c r="G69" s="161">
        <f>SUM(G70:G74)</f>
        <v>0</v>
      </c>
      <c r="H69" s="72">
        <f t="shared" si="6"/>
        <v>0</v>
      </c>
      <c r="I69" s="160">
        <f>SUM(I70:I74)</f>
        <v>0</v>
      </c>
      <c r="J69" s="160">
        <f>SUM(J70:J74)</f>
        <v>0</v>
      </c>
      <c r="K69" s="160">
        <f>SUM(K70:K74)</f>
        <v>0</v>
      </c>
      <c r="L69" s="162">
        <f>SUM(L70:L74)</f>
        <v>0</v>
      </c>
    </row>
    <row r="70" spans="1:12" ht="48" x14ac:dyDescent="0.25">
      <c r="A70" s="44">
        <v>1221</v>
      </c>
      <c r="B70" s="71" t="s">
        <v>80</v>
      </c>
      <c r="C70" s="72">
        <f t="shared" si="5"/>
        <v>0</v>
      </c>
      <c r="D70" s="74"/>
      <c r="E70" s="74"/>
      <c r="F70" s="74"/>
      <c r="G70" s="157"/>
      <c r="H70" s="72">
        <f t="shared" si="6"/>
        <v>0</v>
      </c>
      <c r="I70" s="74"/>
      <c r="J70" s="74"/>
      <c r="K70" s="74"/>
      <c r="L70" s="158"/>
    </row>
    <row r="71" spans="1:12" x14ac:dyDescent="0.25">
      <c r="A71" s="44">
        <v>1223</v>
      </c>
      <c r="B71" s="71" t="s">
        <v>81</v>
      </c>
      <c r="C71" s="72">
        <f t="shared" si="5"/>
        <v>0</v>
      </c>
      <c r="D71" s="74"/>
      <c r="E71" s="74"/>
      <c r="F71" s="74"/>
      <c r="G71" s="157"/>
      <c r="H71" s="72">
        <f t="shared" si="6"/>
        <v>0</v>
      </c>
      <c r="I71" s="74"/>
      <c r="J71" s="74"/>
      <c r="K71" s="74"/>
      <c r="L71" s="158"/>
    </row>
    <row r="72" spans="1:12" x14ac:dyDescent="0.25">
      <c r="A72" s="44">
        <v>1225</v>
      </c>
      <c r="B72" s="71" t="s">
        <v>82</v>
      </c>
      <c r="C72" s="72">
        <f t="shared" si="5"/>
        <v>0</v>
      </c>
      <c r="D72" s="74"/>
      <c r="E72" s="74"/>
      <c r="F72" s="74"/>
      <c r="G72" s="157"/>
      <c r="H72" s="72">
        <f t="shared" si="6"/>
        <v>0</v>
      </c>
      <c r="I72" s="74"/>
      <c r="J72" s="74"/>
      <c r="K72" s="74"/>
      <c r="L72" s="158"/>
    </row>
    <row r="73" spans="1:12" ht="36" x14ac:dyDescent="0.25">
      <c r="A73" s="44">
        <v>1227</v>
      </c>
      <c r="B73" s="71" t="s">
        <v>83</v>
      </c>
      <c r="C73" s="72">
        <f t="shared" si="5"/>
        <v>0</v>
      </c>
      <c r="D73" s="74"/>
      <c r="E73" s="74"/>
      <c r="F73" s="74"/>
      <c r="G73" s="157"/>
      <c r="H73" s="72">
        <f t="shared" si="6"/>
        <v>0</v>
      </c>
      <c r="I73" s="74"/>
      <c r="J73" s="74"/>
      <c r="K73" s="74"/>
      <c r="L73" s="158"/>
    </row>
    <row r="74" spans="1:12" ht="48" x14ac:dyDescent="0.25">
      <c r="A74" s="44">
        <v>1228</v>
      </c>
      <c r="B74" s="71" t="s">
        <v>84</v>
      </c>
      <c r="C74" s="72">
        <f t="shared" si="5"/>
        <v>0</v>
      </c>
      <c r="D74" s="74"/>
      <c r="E74" s="74"/>
      <c r="F74" s="74"/>
      <c r="G74" s="157"/>
      <c r="H74" s="72">
        <f t="shared" si="6"/>
        <v>0</v>
      </c>
      <c r="I74" s="74"/>
      <c r="J74" s="74"/>
      <c r="K74" s="74"/>
      <c r="L74" s="158"/>
    </row>
    <row r="75" spans="1:12" x14ac:dyDescent="0.25">
      <c r="A75" s="142">
        <v>2000</v>
      </c>
      <c r="B75" s="142" t="s">
        <v>85</v>
      </c>
      <c r="C75" s="143">
        <f t="shared" si="5"/>
        <v>11033</v>
      </c>
      <c r="D75" s="144">
        <f>SUM(D76,D83,D130,D164,D165,D172)</f>
        <v>11033</v>
      </c>
      <c r="E75" s="144">
        <f>SUM(E76,E83,E130,E164,E165,E172)</f>
        <v>0</v>
      </c>
      <c r="F75" s="144">
        <f>SUM(F76,F83,F130,F164,F165,F172)</f>
        <v>0</v>
      </c>
      <c r="G75" s="145">
        <f>SUM(G76,G83,G130,G164,G165,G172)</f>
        <v>0</v>
      </c>
      <c r="H75" s="143">
        <f t="shared" si="6"/>
        <v>11033</v>
      </c>
      <c r="I75" s="144">
        <f>SUM(I76,I83,I130,I164,I165,I172)</f>
        <v>11033</v>
      </c>
      <c r="J75" s="144">
        <f>SUM(J76,J83,J130,J164,J165,J172)</f>
        <v>0</v>
      </c>
      <c r="K75" s="144">
        <f>SUM(K76,K83,K130,K164,K165,K172)</f>
        <v>0</v>
      </c>
      <c r="L75" s="146">
        <f>SUM(L76,L83,L130,L164,L165,L172)</f>
        <v>0</v>
      </c>
    </row>
    <row r="76" spans="1:12" ht="24" x14ac:dyDescent="0.25">
      <c r="A76" s="56">
        <v>2100</v>
      </c>
      <c r="B76" s="147" t="s">
        <v>86</v>
      </c>
      <c r="C76" s="57">
        <f t="shared" si="5"/>
        <v>9283</v>
      </c>
      <c r="D76" s="63">
        <f>SUM(D77,D80)</f>
        <v>9283</v>
      </c>
      <c r="E76" s="63">
        <f>SUM(E77,E80)</f>
        <v>0</v>
      </c>
      <c r="F76" s="63">
        <f>SUM(F77,F80)</f>
        <v>0</v>
      </c>
      <c r="G76" s="166">
        <f>SUM(G77,G80)</f>
        <v>0</v>
      </c>
      <c r="H76" s="57">
        <f t="shared" si="6"/>
        <v>9283</v>
      </c>
      <c r="I76" s="63">
        <f>SUM(I77,I80)</f>
        <v>9283</v>
      </c>
      <c r="J76" s="63">
        <f>SUM(J77,J80)</f>
        <v>0</v>
      </c>
      <c r="K76" s="63">
        <f>SUM(K77,K80)</f>
        <v>0</v>
      </c>
      <c r="L76" s="167">
        <f>SUM(L77,L80)</f>
        <v>0</v>
      </c>
    </row>
    <row r="77" spans="1:12" ht="24" x14ac:dyDescent="0.25">
      <c r="A77" s="168">
        <v>2110</v>
      </c>
      <c r="B77" s="65" t="s">
        <v>87</v>
      </c>
      <c r="C77" s="66">
        <f t="shared" si="5"/>
        <v>0</v>
      </c>
      <c r="D77" s="169">
        <f>SUM(D78:D79)</f>
        <v>0</v>
      </c>
      <c r="E77" s="169">
        <f>SUM(E78:E79)</f>
        <v>0</v>
      </c>
      <c r="F77" s="169">
        <f>SUM(F78:F79)</f>
        <v>0</v>
      </c>
      <c r="G77" s="170">
        <f>SUM(G78:G79)</f>
        <v>0</v>
      </c>
      <c r="H77" s="66">
        <f t="shared" si="6"/>
        <v>0</v>
      </c>
      <c r="I77" s="169">
        <f>SUM(I78:I79)</f>
        <v>0</v>
      </c>
      <c r="J77" s="169">
        <f>SUM(J78:J79)</f>
        <v>0</v>
      </c>
      <c r="K77" s="169">
        <f>SUM(K78:K79)</f>
        <v>0</v>
      </c>
      <c r="L77" s="171">
        <f>SUM(L78:L79)</f>
        <v>0</v>
      </c>
    </row>
    <row r="78" spans="1:12" x14ac:dyDescent="0.25">
      <c r="A78" s="44">
        <v>2111</v>
      </c>
      <c r="B78" s="71" t="s">
        <v>88</v>
      </c>
      <c r="C78" s="72">
        <f t="shared" si="5"/>
        <v>0</v>
      </c>
      <c r="D78" s="74"/>
      <c r="E78" s="74"/>
      <c r="F78" s="74"/>
      <c r="G78" s="157"/>
      <c r="H78" s="72">
        <f t="shared" si="6"/>
        <v>0</v>
      </c>
      <c r="I78" s="74"/>
      <c r="J78" s="74"/>
      <c r="K78" s="74"/>
      <c r="L78" s="158"/>
    </row>
    <row r="79" spans="1:12" ht="24" x14ac:dyDescent="0.25">
      <c r="A79" s="44">
        <v>2112</v>
      </c>
      <c r="B79" s="71" t="s">
        <v>89</v>
      </c>
      <c r="C79" s="72">
        <f t="shared" si="5"/>
        <v>0</v>
      </c>
      <c r="D79" s="74"/>
      <c r="E79" s="74"/>
      <c r="F79" s="74"/>
      <c r="G79" s="157"/>
      <c r="H79" s="72">
        <f t="shared" si="6"/>
        <v>0</v>
      </c>
      <c r="I79" s="74"/>
      <c r="J79" s="74"/>
      <c r="K79" s="74"/>
      <c r="L79" s="158"/>
    </row>
    <row r="80" spans="1:12" ht="24" x14ac:dyDescent="0.25">
      <c r="A80" s="159">
        <v>2120</v>
      </c>
      <c r="B80" s="71" t="s">
        <v>90</v>
      </c>
      <c r="C80" s="72">
        <f t="shared" si="5"/>
        <v>9283</v>
      </c>
      <c r="D80" s="160">
        <f>SUM(D81:D82)</f>
        <v>9283</v>
      </c>
      <c r="E80" s="160">
        <f>SUM(E81:E82)</f>
        <v>0</v>
      </c>
      <c r="F80" s="160">
        <f>SUM(F81:F82)</f>
        <v>0</v>
      </c>
      <c r="G80" s="161">
        <f>SUM(G81:G82)</f>
        <v>0</v>
      </c>
      <c r="H80" s="72">
        <f t="shared" si="6"/>
        <v>9283</v>
      </c>
      <c r="I80" s="160">
        <f>SUM(I81:I82)</f>
        <v>9283</v>
      </c>
      <c r="J80" s="160">
        <f>SUM(J81:J82)</f>
        <v>0</v>
      </c>
      <c r="K80" s="160">
        <f>SUM(K81:K82)</f>
        <v>0</v>
      </c>
      <c r="L80" s="162">
        <f>SUM(L81:L82)</f>
        <v>0</v>
      </c>
    </row>
    <row r="81" spans="1:12" x14ac:dyDescent="0.25">
      <c r="A81" s="44">
        <v>2121</v>
      </c>
      <c r="B81" s="71" t="s">
        <v>88</v>
      </c>
      <c r="C81" s="72">
        <f t="shared" si="5"/>
        <v>1905</v>
      </c>
      <c r="D81" s="74">
        <v>1905</v>
      </c>
      <c r="E81" s="74"/>
      <c r="F81" s="74"/>
      <c r="G81" s="157"/>
      <c r="H81" s="72">
        <f t="shared" si="6"/>
        <v>1905</v>
      </c>
      <c r="I81" s="74">
        <v>1905</v>
      </c>
      <c r="J81" s="74"/>
      <c r="K81" s="74"/>
      <c r="L81" s="158"/>
    </row>
    <row r="82" spans="1:12" ht="24" x14ac:dyDescent="0.25">
      <c r="A82" s="44">
        <v>2122</v>
      </c>
      <c r="B82" s="71" t="s">
        <v>89</v>
      </c>
      <c r="C82" s="72">
        <f t="shared" si="5"/>
        <v>7378</v>
      </c>
      <c r="D82" s="74">
        <v>7378</v>
      </c>
      <c r="E82" s="74"/>
      <c r="F82" s="74"/>
      <c r="G82" s="157"/>
      <c r="H82" s="72">
        <f t="shared" si="6"/>
        <v>7378</v>
      </c>
      <c r="I82" s="74">
        <v>7378</v>
      </c>
      <c r="J82" s="74"/>
      <c r="K82" s="74"/>
      <c r="L82" s="158"/>
    </row>
    <row r="83" spans="1:12" x14ac:dyDescent="0.25">
      <c r="A83" s="56">
        <v>2200</v>
      </c>
      <c r="B83" s="147" t="s">
        <v>91</v>
      </c>
      <c r="C83" s="57">
        <f t="shared" si="5"/>
        <v>1250</v>
      </c>
      <c r="D83" s="63">
        <f>SUM(D84,D89,D95,D103,D112,D116,D122,D128)</f>
        <v>1250</v>
      </c>
      <c r="E83" s="63">
        <f>SUM(E84,E89,E95,E103,E112,E116,E122,E128)</f>
        <v>0</v>
      </c>
      <c r="F83" s="63">
        <f>SUM(F84,F89,F95,F103,F112,F116,F122,F128)</f>
        <v>0</v>
      </c>
      <c r="G83" s="166">
        <f>SUM(G84,G89,G95,G103,G112,G116,G122,G128)</f>
        <v>0</v>
      </c>
      <c r="H83" s="57">
        <f t="shared" si="6"/>
        <v>1250</v>
      </c>
      <c r="I83" s="63">
        <f>SUM(I84,I89,I95,I103,I112,I116,I122,I128)</f>
        <v>1250</v>
      </c>
      <c r="J83" s="63">
        <f>SUM(J84,J89,J95,J103,J112,J116,J122,J128)</f>
        <v>0</v>
      </c>
      <c r="K83" s="63">
        <f>SUM(K84,K89,K95,K103,K112,K116,K122,K128)</f>
        <v>0</v>
      </c>
      <c r="L83" s="172">
        <f>SUM(L84,L89,L95,L103,L112,L116,L122,L128)</f>
        <v>0</v>
      </c>
    </row>
    <row r="84" spans="1:12" ht="24" x14ac:dyDescent="0.25">
      <c r="A84" s="150">
        <v>2210</v>
      </c>
      <c r="B84" s="112" t="s">
        <v>92</v>
      </c>
      <c r="C84" s="117">
        <f t="shared" si="5"/>
        <v>0</v>
      </c>
      <c r="D84" s="151">
        <f>SUM(D85:D88)</f>
        <v>0</v>
      </c>
      <c r="E84" s="151">
        <f>SUM(E85:E88)</f>
        <v>0</v>
      </c>
      <c r="F84" s="151">
        <f>SUM(F85:F88)</f>
        <v>0</v>
      </c>
      <c r="G84" s="151">
        <f>SUM(G85:G88)</f>
        <v>0</v>
      </c>
      <c r="H84" s="117">
        <f t="shared" si="6"/>
        <v>0</v>
      </c>
      <c r="I84" s="151">
        <f>SUM(I85:I88)</f>
        <v>0</v>
      </c>
      <c r="J84" s="151">
        <f>SUM(J85:J88)</f>
        <v>0</v>
      </c>
      <c r="K84" s="151">
        <f>SUM(K85:K88)</f>
        <v>0</v>
      </c>
      <c r="L84" s="153">
        <f>SUM(L85:L88)</f>
        <v>0</v>
      </c>
    </row>
    <row r="85" spans="1:12" ht="24" x14ac:dyDescent="0.25">
      <c r="A85" s="38">
        <v>2211</v>
      </c>
      <c r="B85" s="65" t="s">
        <v>93</v>
      </c>
      <c r="C85" s="66">
        <f t="shared" si="5"/>
        <v>0</v>
      </c>
      <c r="D85" s="68"/>
      <c r="E85" s="68"/>
      <c r="F85" s="68"/>
      <c r="G85" s="154"/>
      <c r="H85" s="66">
        <f t="shared" si="6"/>
        <v>0</v>
      </c>
      <c r="I85" s="68"/>
      <c r="J85" s="68"/>
      <c r="K85" s="68"/>
      <c r="L85" s="155"/>
    </row>
    <row r="86" spans="1:12" ht="36" x14ac:dyDescent="0.25">
      <c r="A86" s="44">
        <v>2212</v>
      </c>
      <c r="B86" s="71" t="s">
        <v>94</v>
      </c>
      <c r="C86" s="72">
        <f t="shared" si="5"/>
        <v>0</v>
      </c>
      <c r="D86" s="74"/>
      <c r="E86" s="74"/>
      <c r="F86" s="74"/>
      <c r="G86" s="157"/>
      <c r="H86" s="72">
        <f t="shared" si="6"/>
        <v>0</v>
      </c>
      <c r="I86" s="74"/>
      <c r="J86" s="74"/>
      <c r="K86" s="74"/>
      <c r="L86" s="158"/>
    </row>
    <row r="87" spans="1:12" ht="24" x14ac:dyDescent="0.25">
      <c r="A87" s="44">
        <v>2214</v>
      </c>
      <c r="B87" s="71" t="s">
        <v>95</v>
      </c>
      <c r="C87" s="72">
        <f t="shared" si="5"/>
        <v>0</v>
      </c>
      <c r="D87" s="74"/>
      <c r="E87" s="74"/>
      <c r="F87" s="74"/>
      <c r="G87" s="157"/>
      <c r="H87" s="72">
        <f t="shared" si="6"/>
        <v>0</v>
      </c>
      <c r="I87" s="74"/>
      <c r="J87" s="74"/>
      <c r="K87" s="74"/>
      <c r="L87" s="158"/>
    </row>
    <row r="88" spans="1:12" x14ac:dyDescent="0.25">
      <c r="A88" s="44">
        <v>2219</v>
      </c>
      <c r="B88" s="71" t="s">
        <v>96</v>
      </c>
      <c r="C88" s="72">
        <f t="shared" si="5"/>
        <v>0</v>
      </c>
      <c r="D88" s="74"/>
      <c r="E88" s="74"/>
      <c r="F88" s="74"/>
      <c r="G88" s="157"/>
      <c r="H88" s="72">
        <f t="shared" si="6"/>
        <v>0</v>
      </c>
      <c r="I88" s="74"/>
      <c r="J88" s="74"/>
      <c r="K88" s="74"/>
      <c r="L88" s="158"/>
    </row>
    <row r="89" spans="1:12" ht="24" x14ac:dyDescent="0.25">
      <c r="A89" s="159">
        <v>2220</v>
      </c>
      <c r="B89" s="71" t="s">
        <v>97</v>
      </c>
      <c r="C89" s="72">
        <f t="shared" si="5"/>
        <v>0</v>
      </c>
      <c r="D89" s="160">
        <f>SUM(D90:D94)</f>
        <v>0</v>
      </c>
      <c r="E89" s="160">
        <f>SUM(E90:E94)</f>
        <v>0</v>
      </c>
      <c r="F89" s="160">
        <f>SUM(F90:F94)</f>
        <v>0</v>
      </c>
      <c r="G89" s="161">
        <f>SUM(G90:G94)</f>
        <v>0</v>
      </c>
      <c r="H89" s="72">
        <f t="shared" si="6"/>
        <v>0</v>
      </c>
      <c r="I89" s="160">
        <f>SUM(I90:I94)</f>
        <v>0</v>
      </c>
      <c r="J89" s="160">
        <f>SUM(J90:J94)</f>
        <v>0</v>
      </c>
      <c r="K89" s="160">
        <f>SUM(K90:K94)</f>
        <v>0</v>
      </c>
      <c r="L89" s="162">
        <f>SUM(L90:L94)</f>
        <v>0</v>
      </c>
    </row>
    <row r="90" spans="1:12" ht="24" x14ac:dyDescent="0.25">
      <c r="A90" s="44">
        <v>2221</v>
      </c>
      <c r="B90" s="71" t="s">
        <v>98</v>
      </c>
      <c r="C90" s="72">
        <f t="shared" si="5"/>
        <v>0</v>
      </c>
      <c r="D90" s="74"/>
      <c r="E90" s="74"/>
      <c r="F90" s="74"/>
      <c r="G90" s="157"/>
      <c r="H90" s="72">
        <f t="shared" si="6"/>
        <v>0</v>
      </c>
      <c r="I90" s="74"/>
      <c r="J90" s="74"/>
      <c r="K90" s="74"/>
      <c r="L90" s="158"/>
    </row>
    <row r="91" spans="1:12" x14ac:dyDescent="0.25">
      <c r="A91" s="44">
        <v>2222</v>
      </c>
      <c r="B91" s="71" t="s">
        <v>99</v>
      </c>
      <c r="C91" s="72">
        <f t="shared" si="5"/>
        <v>0</v>
      </c>
      <c r="D91" s="74"/>
      <c r="E91" s="74"/>
      <c r="F91" s="74"/>
      <c r="G91" s="157"/>
      <c r="H91" s="72">
        <f t="shared" si="6"/>
        <v>0</v>
      </c>
      <c r="I91" s="74"/>
      <c r="J91" s="74"/>
      <c r="K91" s="74"/>
      <c r="L91" s="158"/>
    </row>
    <row r="92" spans="1:12" x14ac:dyDescent="0.25">
      <c r="A92" s="44">
        <v>2223</v>
      </c>
      <c r="B92" s="71" t="s">
        <v>100</v>
      </c>
      <c r="C92" s="72">
        <f t="shared" si="5"/>
        <v>0</v>
      </c>
      <c r="D92" s="74"/>
      <c r="E92" s="74"/>
      <c r="F92" s="74"/>
      <c r="G92" s="157"/>
      <c r="H92" s="72">
        <f t="shared" si="6"/>
        <v>0</v>
      </c>
      <c r="I92" s="74"/>
      <c r="J92" s="74"/>
      <c r="K92" s="74"/>
      <c r="L92" s="158"/>
    </row>
    <row r="93" spans="1:12" ht="48" x14ac:dyDescent="0.25">
      <c r="A93" s="44">
        <v>2224</v>
      </c>
      <c r="B93" s="71" t="s">
        <v>101</v>
      </c>
      <c r="C93" s="72">
        <f t="shared" si="5"/>
        <v>0</v>
      </c>
      <c r="D93" s="74"/>
      <c r="E93" s="74"/>
      <c r="F93" s="74"/>
      <c r="G93" s="157"/>
      <c r="H93" s="72">
        <f t="shared" si="6"/>
        <v>0</v>
      </c>
      <c r="I93" s="74"/>
      <c r="J93" s="74"/>
      <c r="K93" s="74"/>
      <c r="L93" s="158"/>
    </row>
    <row r="94" spans="1:12" ht="24" x14ac:dyDescent="0.25">
      <c r="A94" s="44">
        <v>2229</v>
      </c>
      <c r="B94" s="71" t="s">
        <v>102</v>
      </c>
      <c r="C94" s="72">
        <f t="shared" si="5"/>
        <v>0</v>
      </c>
      <c r="D94" s="74"/>
      <c r="E94" s="74"/>
      <c r="F94" s="74"/>
      <c r="G94" s="157"/>
      <c r="H94" s="72">
        <f t="shared" si="6"/>
        <v>0</v>
      </c>
      <c r="I94" s="74"/>
      <c r="J94" s="74"/>
      <c r="K94" s="74"/>
      <c r="L94" s="158"/>
    </row>
    <row r="95" spans="1:12" ht="36" x14ac:dyDescent="0.25">
      <c r="A95" s="159">
        <v>2230</v>
      </c>
      <c r="B95" s="71" t="s">
        <v>103</v>
      </c>
      <c r="C95" s="72">
        <f t="shared" si="5"/>
        <v>1250</v>
      </c>
      <c r="D95" s="160">
        <f>SUM(D96:D102)</f>
        <v>1250</v>
      </c>
      <c r="E95" s="160">
        <f>SUM(E96:E102)</f>
        <v>0</v>
      </c>
      <c r="F95" s="160">
        <f>SUM(F96:F102)</f>
        <v>0</v>
      </c>
      <c r="G95" s="161">
        <f>SUM(G96:G102)</f>
        <v>0</v>
      </c>
      <c r="H95" s="72">
        <f t="shared" si="6"/>
        <v>1250</v>
      </c>
      <c r="I95" s="160">
        <f>SUM(I96:I102)</f>
        <v>1250</v>
      </c>
      <c r="J95" s="160">
        <f>SUM(J96:J102)</f>
        <v>0</v>
      </c>
      <c r="K95" s="160">
        <f>SUM(K96:K102)</f>
        <v>0</v>
      </c>
      <c r="L95" s="162">
        <f>SUM(L96:L102)</f>
        <v>0</v>
      </c>
    </row>
    <row r="96" spans="1:12" ht="24" x14ac:dyDescent="0.25">
      <c r="A96" s="44">
        <v>2231</v>
      </c>
      <c r="B96" s="71" t="s">
        <v>104</v>
      </c>
      <c r="C96" s="72">
        <f t="shared" si="5"/>
        <v>1250</v>
      </c>
      <c r="D96" s="74">
        <v>1250</v>
      </c>
      <c r="E96" s="74"/>
      <c r="F96" s="74"/>
      <c r="G96" s="157"/>
      <c r="H96" s="72">
        <f t="shared" si="6"/>
        <v>1250</v>
      </c>
      <c r="I96" s="74">
        <v>1250</v>
      </c>
      <c r="J96" s="74"/>
      <c r="K96" s="74"/>
      <c r="L96" s="158"/>
    </row>
    <row r="97" spans="1:12" ht="24.75" customHeight="1" x14ac:dyDescent="0.25">
      <c r="A97" s="44">
        <v>2232</v>
      </c>
      <c r="B97" s="71" t="s">
        <v>105</v>
      </c>
      <c r="C97" s="72">
        <f t="shared" si="5"/>
        <v>0</v>
      </c>
      <c r="D97" s="74"/>
      <c r="E97" s="74"/>
      <c r="F97" s="74"/>
      <c r="G97" s="157"/>
      <c r="H97" s="72">
        <f t="shared" si="6"/>
        <v>0</v>
      </c>
      <c r="I97" s="74"/>
      <c r="J97" s="74"/>
      <c r="K97" s="74"/>
      <c r="L97" s="158"/>
    </row>
    <row r="98" spans="1:12" ht="24" x14ac:dyDescent="0.25">
      <c r="A98" s="38">
        <v>2233</v>
      </c>
      <c r="B98" s="65" t="s">
        <v>106</v>
      </c>
      <c r="C98" s="66">
        <f t="shared" si="5"/>
        <v>0</v>
      </c>
      <c r="D98" s="68"/>
      <c r="E98" s="68"/>
      <c r="F98" s="68"/>
      <c r="G98" s="154"/>
      <c r="H98" s="66">
        <f t="shared" si="6"/>
        <v>0</v>
      </c>
      <c r="I98" s="68"/>
      <c r="J98" s="68"/>
      <c r="K98" s="68"/>
      <c r="L98" s="155"/>
    </row>
    <row r="99" spans="1:12" ht="36" x14ac:dyDescent="0.25">
      <c r="A99" s="44">
        <v>2234</v>
      </c>
      <c r="B99" s="71" t="s">
        <v>107</v>
      </c>
      <c r="C99" s="72">
        <f t="shared" si="5"/>
        <v>0</v>
      </c>
      <c r="D99" s="74"/>
      <c r="E99" s="74"/>
      <c r="F99" s="74"/>
      <c r="G99" s="157"/>
      <c r="H99" s="72">
        <f t="shared" si="6"/>
        <v>0</v>
      </c>
      <c r="I99" s="74"/>
      <c r="J99" s="74"/>
      <c r="K99" s="74"/>
      <c r="L99" s="158"/>
    </row>
    <row r="100" spans="1:12" ht="24" x14ac:dyDescent="0.25">
      <c r="A100" s="44">
        <v>2235</v>
      </c>
      <c r="B100" s="71" t="s">
        <v>108</v>
      </c>
      <c r="C100" s="72">
        <f t="shared" si="5"/>
        <v>0</v>
      </c>
      <c r="D100" s="74"/>
      <c r="E100" s="74"/>
      <c r="F100" s="74"/>
      <c r="G100" s="157"/>
      <c r="H100" s="72">
        <f t="shared" si="6"/>
        <v>0</v>
      </c>
      <c r="I100" s="74"/>
      <c r="J100" s="74"/>
      <c r="K100" s="74"/>
      <c r="L100" s="158"/>
    </row>
    <row r="101" spans="1:12" x14ac:dyDescent="0.25">
      <c r="A101" s="44">
        <v>2236</v>
      </c>
      <c r="B101" s="71" t="s">
        <v>109</v>
      </c>
      <c r="C101" s="72">
        <f t="shared" si="5"/>
        <v>0</v>
      </c>
      <c r="D101" s="74"/>
      <c r="E101" s="74"/>
      <c r="F101" s="74"/>
      <c r="G101" s="157"/>
      <c r="H101" s="72">
        <f t="shared" si="6"/>
        <v>0</v>
      </c>
      <c r="I101" s="74"/>
      <c r="J101" s="74"/>
      <c r="K101" s="74"/>
      <c r="L101" s="158"/>
    </row>
    <row r="102" spans="1:12" ht="24" x14ac:dyDescent="0.25">
      <c r="A102" s="44">
        <v>2239</v>
      </c>
      <c r="B102" s="71" t="s">
        <v>110</v>
      </c>
      <c r="C102" s="72">
        <f t="shared" si="5"/>
        <v>0</v>
      </c>
      <c r="D102" s="74"/>
      <c r="E102" s="74"/>
      <c r="F102" s="74"/>
      <c r="G102" s="157"/>
      <c r="H102" s="72">
        <f t="shared" si="6"/>
        <v>0</v>
      </c>
      <c r="I102" s="74"/>
      <c r="J102" s="74"/>
      <c r="K102" s="74"/>
      <c r="L102" s="158"/>
    </row>
    <row r="103" spans="1:12" ht="36" x14ac:dyDescent="0.25">
      <c r="A103" s="159">
        <v>2240</v>
      </c>
      <c r="B103" s="71" t="s">
        <v>111</v>
      </c>
      <c r="C103" s="72">
        <f t="shared" si="5"/>
        <v>0</v>
      </c>
      <c r="D103" s="160">
        <f>SUM(D104:D111)</f>
        <v>0</v>
      </c>
      <c r="E103" s="160">
        <f>SUM(E104:E111)</f>
        <v>0</v>
      </c>
      <c r="F103" s="160">
        <f>SUM(F104:F111)</f>
        <v>0</v>
      </c>
      <c r="G103" s="161">
        <f>SUM(G104:G111)</f>
        <v>0</v>
      </c>
      <c r="H103" s="72">
        <f t="shared" si="6"/>
        <v>0</v>
      </c>
      <c r="I103" s="160">
        <f>SUM(I104:I111)</f>
        <v>0</v>
      </c>
      <c r="J103" s="160">
        <f>SUM(J104:J111)</f>
        <v>0</v>
      </c>
      <c r="K103" s="160">
        <f>SUM(K104:K111)</f>
        <v>0</v>
      </c>
      <c r="L103" s="162">
        <f>SUM(L104:L111)</f>
        <v>0</v>
      </c>
    </row>
    <row r="104" spans="1:12" x14ac:dyDescent="0.25">
      <c r="A104" s="44">
        <v>2241</v>
      </c>
      <c r="B104" s="71" t="s">
        <v>112</v>
      </c>
      <c r="C104" s="72">
        <f t="shared" si="5"/>
        <v>0</v>
      </c>
      <c r="D104" s="74"/>
      <c r="E104" s="74"/>
      <c r="F104" s="74"/>
      <c r="G104" s="157"/>
      <c r="H104" s="72">
        <f t="shared" si="6"/>
        <v>0</v>
      </c>
      <c r="I104" s="74"/>
      <c r="J104" s="74"/>
      <c r="K104" s="74"/>
      <c r="L104" s="158"/>
    </row>
    <row r="105" spans="1:12" ht="24" x14ac:dyDescent="0.25">
      <c r="A105" s="44">
        <v>2242</v>
      </c>
      <c r="B105" s="71" t="s">
        <v>113</v>
      </c>
      <c r="C105" s="72">
        <f t="shared" si="5"/>
        <v>0</v>
      </c>
      <c r="D105" s="74"/>
      <c r="E105" s="74"/>
      <c r="F105" s="74"/>
      <c r="G105" s="157"/>
      <c r="H105" s="72">
        <f t="shared" si="6"/>
        <v>0</v>
      </c>
      <c r="I105" s="74"/>
      <c r="J105" s="74"/>
      <c r="K105" s="74"/>
      <c r="L105" s="158"/>
    </row>
    <row r="106" spans="1:12" ht="24" x14ac:dyDescent="0.25">
      <c r="A106" s="44">
        <v>2243</v>
      </c>
      <c r="B106" s="71" t="s">
        <v>114</v>
      </c>
      <c r="C106" s="72">
        <f t="shared" si="5"/>
        <v>0</v>
      </c>
      <c r="D106" s="74"/>
      <c r="E106" s="74"/>
      <c r="F106" s="74"/>
      <c r="G106" s="157"/>
      <c r="H106" s="72">
        <f t="shared" si="6"/>
        <v>0</v>
      </c>
      <c r="I106" s="74"/>
      <c r="J106" s="74"/>
      <c r="K106" s="74"/>
      <c r="L106" s="158"/>
    </row>
    <row r="107" spans="1:12" x14ac:dyDescent="0.25">
      <c r="A107" s="44">
        <v>2244</v>
      </c>
      <c r="B107" s="71" t="s">
        <v>115</v>
      </c>
      <c r="C107" s="72">
        <f t="shared" si="5"/>
        <v>0</v>
      </c>
      <c r="D107" s="74"/>
      <c r="E107" s="74"/>
      <c r="F107" s="74"/>
      <c r="G107" s="157"/>
      <c r="H107" s="72">
        <f t="shared" si="6"/>
        <v>0</v>
      </c>
      <c r="I107" s="74"/>
      <c r="J107" s="74"/>
      <c r="K107" s="74"/>
      <c r="L107" s="158"/>
    </row>
    <row r="108" spans="1:12" ht="24" x14ac:dyDescent="0.25">
      <c r="A108" s="44">
        <v>2246</v>
      </c>
      <c r="B108" s="71" t="s">
        <v>116</v>
      </c>
      <c r="C108" s="72">
        <f t="shared" si="5"/>
        <v>0</v>
      </c>
      <c r="D108" s="74"/>
      <c r="E108" s="74"/>
      <c r="F108" s="74"/>
      <c r="G108" s="157"/>
      <c r="H108" s="72">
        <f t="shared" si="6"/>
        <v>0</v>
      </c>
      <c r="I108" s="74"/>
      <c r="J108" s="74"/>
      <c r="K108" s="74"/>
      <c r="L108" s="158"/>
    </row>
    <row r="109" spans="1:12" x14ac:dyDescent="0.25">
      <c r="A109" s="44">
        <v>2247</v>
      </c>
      <c r="B109" s="71" t="s">
        <v>117</v>
      </c>
      <c r="C109" s="72">
        <f t="shared" si="5"/>
        <v>0</v>
      </c>
      <c r="D109" s="74"/>
      <c r="E109" s="74"/>
      <c r="F109" s="74"/>
      <c r="G109" s="157"/>
      <c r="H109" s="72">
        <f t="shared" si="6"/>
        <v>0</v>
      </c>
      <c r="I109" s="74"/>
      <c r="J109" s="74"/>
      <c r="K109" s="74"/>
      <c r="L109" s="158"/>
    </row>
    <row r="110" spans="1:12" ht="24" x14ac:dyDescent="0.25">
      <c r="A110" s="44">
        <v>2248</v>
      </c>
      <c r="B110" s="71" t="s">
        <v>118</v>
      </c>
      <c r="C110" s="72">
        <f t="shared" si="5"/>
        <v>0</v>
      </c>
      <c r="D110" s="74"/>
      <c r="E110" s="74"/>
      <c r="F110" s="74"/>
      <c r="G110" s="157"/>
      <c r="H110" s="72">
        <f t="shared" si="6"/>
        <v>0</v>
      </c>
      <c r="I110" s="74"/>
      <c r="J110" s="74"/>
      <c r="K110" s="74"/>
      <c r="L110" s="158"/>
    </row>
    <row r="111" spans="1:12" ht="24" x14ac:dyDescent="0.25">
      <c r="A111" s="44">
        <v>2249</v>
      </c>
      <c r="B111" s="71" t="s">
        <v>119</v>
      </c>
      <c r="C111" s="72">
        <f t="shared" si="5"/>
        <v>0</v>
      </c>
      <c r="D111" s="74"/>
      <c r="E111" s="74"/>
      <c r="F111" s="74"/>
      <c r="G111" s="157"/>
      <c r="H111" s="72">
        <f t="shared" si="6"/>
        <v>0</v>
      </c>
      <c r="I111" s="74"/>
      <c r="J111" s="74"/>
      <c r="K111" s="74"/>
      <c r="L111" s="158"/>
    </row>
    <row r="112" spans="1:12" x14ac:dyDescent="0.25">
      <c r="A112" s="159">
        <v>2250</v>
      </c>
      <c r="B112" s="71" t="s">
        <v>120</v>
      </c>
      <c r="C112" s="72">
        <f t="shared" si="5"/>
        <v>0</v>
      </c>
      <c r="D112" s="160">
        <f>SUM(D113:D115)</f>
        <v>0</v>
      </c>
      <c r="E112" s="160">
        <f>SUM(E113:E115)</f>
        <v>0</v>
      </c>
      <c r="F112" s="160">
        <f>SUM(F113:F115)</f>
        <v>0</v>
      </c>
      <c r="G112" s="173">
        <f>SUM(G113:G115)</f>
        <v>0</v>
      </c>
      <c r="H112" s="72">
        <f t="shared" si="6"/>
        <v>0</v>
      </c>
      <c r="I112" s="160">
        <f>SUM(I113:I115)</f>
        <v>0</v>
      </c>
      <c r="J112" s="160">
        <f>SUM(J113:J115)</f>
        <v>0</v>
      </c>
      <c r="K112" s="160">
        <f>SUM(K113:K115)</f>
        <v>0</v>
      </c>
      <c r="L112" s="162">
        <f>SUM(L113:L115)</f>
        <v>0</v>
      </c>
    </row>
    <row r="113" spans="1:12" x14ac:dyDescent="0.25">
      <c r="A113" s="44">
        <v>2251</v>
      </c>
      <c r="B113" s="71" t="s">
        <v>121</v>
      </c>
      <c r="C113" s="72">
        <f t="shared" si="5"/>
        <v>0</v>
      </c>
      <c r="D113" s="74"/>
      <c r="E113" s="74"/>
      <c r="F113" s="74"/>
      <c r="G113" s="157"/>
      <c r="H113" s="72">
        <f t="shared" si="6"/>
        <v>0</v>
      </c>
      <c r="I113" s="74"/>
      <c r="J113" s="74"/>
      <c r="K113" s="74"/>
      <c r="L113" s="158"/>
    </row>
    <row r="114" spans="1:12" ht="24" x14ac:dyDescent="0.25">
      <c r="A114" s="44">
        <v>2252</v>
      </c>
      <c r="B114" s="71" t="s">
        <v>122</v>
      </c>
      <c r="C114" s="72">
        <f>SUM(D114:G114)</f>
        <v>0</v>
      </c>
      <c r="D114" s="74"/>
      <c r="E114" s="74"/>
      <c r="F114" s="74"/>
      <c r="G114" s="157"/>
      <c r="H114" s="72">
        <f>SUM(I114:L114)</f>
        <v>0</v>
      </c>
      <c r="I114" s="74"/>
      <c r="J114" s="74"/>
      <c r="K114" s="74"/>
      <c r="L114" s="158"/>
    </row>
    <row r="115" spans="1:12" ht="24" x14ac:dyDescent="0.25">
      <c r="A115" s="44">
        <v>2259</v>
      </c>
      <c r="B115" s="71" t="s">
        <v>123</v>
      </c>
      <c r="C115" s="72">
        <f>SUM(D115:G115)</f>
        <v>0</v>
      </c>
      <c r="D115" s="74"/>
      <c r="E115" s="74"/>
      <c r="F115" s="74"/>
      <c r="G115" s="157"/>
      <c r="H115" s="72">
        <f>SUM(I115:L115)</f>
        <v>0</v>
      </c>
      <c r="I115" s="74"/>
      <c r="J115" s="74"/>
      <c r="K115" s="74"/>
      <c r="L115" s="158"/>
    </row>
    <row r="116" spans="1:12" x14ac:dyDescent="0.25">
      <c r="A116" s="159">
        <v>2260</v>
      </c>
      <c r="B116" s="71" t="s">
        <v>124</v>
      </c>
      <c r="C116" s="72">
        <f t="shared" ref="C116:C187" si="7">SUM(D116:G116)</f>
        <v>0</v>
      </c>
      <c r="D116" s="160">
        <f>SUM(D117:D121)</f>
        <v>0</v>
      </c>
      <c r="E116" s="160">
        <f>SUM(E117:E121)</f>
        <v>0</v>
      </c>
      <c r="F116" s="160">
        <f>SUM(F117:F121)</f>
        <v>0</v>
      </c>
      <c r="G116" s="161">
        <f>SUM(G117:G121)</f>
        <v>0</v>
      </c>
      <c r="H116" s="72">
        <f t="shared" ref="H116:H188" si="8">SUM(I116:L116)</f>
        <v>0</v>
      </c>
      <c r="I116" s="160">
        <f>SUM(I117:I121)</f>
        <v>0</v>
      </c>
      <c r="J116" s="160">
        <f>SUM(J117:J121)</f>
        <v>0</v>
      </c>
      <c r="K116" s="160">
        <f>SUM(K117:K121)</f>
        <v>0</v>
      </c>
      <c r="L116" s="162">
        <f>SUM(L117:L121)</f>
        <v>0</v>
      </c>
    </row>
    <row r="117" spans="1:12" x14ac:dyDescent="0.25">
      <c r="A117" s="44">
        <v>2261</v>
      </c>
      <c r="B117" s="71" t="s">
        <v>125</v>
      </c>
      <c r="C117" s="72">
        <f t="shared" si="7"/>
        <v>0</v>
      </c>
      <c r="D117" s="74"/>
      <c r="E117" s="74"/>
      <c r="F117" s="74"/>
      <c r="G117" s="157"/>
      <c r="H117" s="72">
        <f t="shared" si="8"/>
        <v>0</v>
      </c>
      <c r="I117" s="74"/>
      <c r="J117" s="74"/>
      <c r="K117" s="74"/>
      <c r="L117" s="158"/>
    </row>
    <row r="118" spans="1:12" x14ac:dyDescent="0.25">
      <c r="A118" s="44">
        <v>2262</v>
      </c>
      <c r="B118" s="71" t="s">
        <v>126</v>
      </c>
      <c r="C118" s="72">
        <f t="shared" si="7"/>
        <v>0</v>
      </c>
      <c r="D118" s="74"/>
      <c r="E118" s="74"/>
      <c r="F118" s="74"/>
      <c r="G118" s="157"/>
      <c r="H118" s="72">
        <f t="shared" si="8"/>
        <v>0</v>
      </c>
      <c r="I118" s="74"/>
      <c r="J118" s="74"/>
      <c r="K118" s="74"/>
      <c r="L118" s="158"/>
    </row>
    <row r="119" spans="1:12" x14ac:dyDescent="0.25">
      <c r="A119" s="44">
        <v>2263</v>
      </c>
      <c r="B119" s="71" t="s">
        <v>127</v>
      </c>
      <c r="C119" s="72">
        <f t="shared" si="7"/>
        <v>0</v>
      </c>
      <c r="D119" s="74"/>
      <c r="E119" s="74"/>
      <c r="F119" s="74"/>
      <c r="G119" s="157"/>
      <c r="H119" s="72">
        <f t="shared" si="8"/>
        <v>0</v>
      </c>
      <c r="I119" s="74"/>
      <c r="J119" s="74"/>
      <c r="K119" s="74"/>
      <c r="L119" s="158"/>
    </row>
    <row r="120" spans="1:12" ht="24" x14ac:dyDescent="0.25">
      <c r="A120" s="44">
        <v>2264</v>
      </c>
      <c r="B120" s="71" t="s">
        <v>128</v>
      </c>
      <c r="C120" s="72">
        <f t="shared" si="7"/>
        <v>0</v>
      </c>
      <c r="D120" s="74"/>
      <c r="E120" s="74"/>
      <c r="F120" s="74"/>
      <c r="G120" s="157"/>
      <c r="H120" s="72">
        <f t="shared" si="8"/>
        <v>0</v>
      </c>
      <c r="I120" s="74"/>
      <c r="J120" s="74"/>
      <c r="K120" s="74"/>
      <c r="L120" s="158"/>
    </row>
    <row r="121" spans="1:12" x14ac:dyDescent="0.25">
      <c r="A121" s="44">
        <v>2269</v>
      </c>
      <c r="B121" s="71" t="s">
        <v>129</v>
      </c>
      <c r="C121" s="72">
        <f t="shared" si="7"/>
        <v>0</v>
      </c>
      <c r="D121" s="74"/>
      <c r="E121" s="74"/>
      <c r="F121" s="74"/>
      <c r="G121" s="157"/>
      <c r="H121" s="72">
        <f t="shared" si="8"/>
        <v>0</v>
      </c>
      <c r="I121" s="74"/>
      <c r="J121" s="74"/>
      <c r="K121" s="74"/>
      <c r="L121" s="158"/>
    </row>
    <row r="122" spans="1:12" x14ac:dyDescent="0.25">
      <c r="A122" s="159">
        <v>2270</v>
      </c>
      <c r="B122" s="71" t="s">
        <v>130</v>
      </c>
      <c r="C122" s="72">
        <f t="shared" si="7"/>
        <v>0</v>
      </c>
      <c r="D122" s="160">
        <f>SUM(D123:D127)</f>
        <v>0</v>
      </c>
      <c r="E122" s="160">
        <f>SUM(E123:E127)</f>
        <v>0</v>
      </c>
      <c r="F122" s="160">
        <f>SUM(F123:F127)</f>
        <v>0</v>
      </c>
      <c r="G122" s="161">
        <f>SUM(G123:G127)</f>
        <v>0</v>
      </c>
      <c r="H122" s="72">
        <f t="shared" si="8"/>
        <v>0</v>
      </c>
      <c r="I122" s="160">
        <f>SUM(I123:I127)</f>
        <v>0</v>
      </c>
      <c r="J122" s="160">
        <f>SUM(J123:J127)</f>
        <v>0</v>
      </c>
      <c r="K122" s="160">
        <f>SUM(K123:K127)</f>
        <v>0</v>
      </c>
      <c r="L122" s="162">
        <f>SUM(L123:L127)</f>
        <v>0</v>
      </c>
    </row>
    <row r="123" spans="1:12" x14ac:dyDescent="0.25">
      <c r="A123" s="44">
        <v>2272</v>
      </c>
      <c r="B123" s="174" t="s">
        <v>131</v>
      </c>
      <c r="C123" s="72">
        <f t="shared" si="7"/>
        <v>0</v>
      </c>
      <c r="D123" s="74"/>
      <c r="E123" s="74"/>
      <c r="F123" s="74"/>
      <c r="G123" s="157"/>
      <c r="H123" s="72">
        <f t="shared" si="8"/>
        <v>0</v>
      </c>
      <c r="I123" s="74"/>
      <c r="J123" s="74"/>
      <c r="K123" s="74"/>
      <c r="L123" s="158"/>
    </row>
    <row r="124" spans="1:12" ht="24" x14ac:dyDescent="0.25">
      <c r="A124" s="44">
        <v>2274</v>
      </c>
      <c r="B124" s="175" t="s">
        <v>132</v>
      </c>
      <c r="C124" s="72">
        <f t="shared" si="7"/>
        <v>0</v>
      </c>
      <c r="D124" s="74"/>
      <c r="E124" s="74"/>
      <c r="F124" s="74"/>
      <c r="G124" s="157"/>
      <c r="H124" s="72">
        <f t="shared" si="8"/>
        <v>0</v>
      </c>
      <c r="I124" s="74"/>
      <c r="J124" s="74"/>
      <c r="K124" s="74"/>
      <c r="L124" s="158"/>
    </row>
    <row r="125" spans="1:12" ht="24" x14ac:dyDescent="0.25">
      <c r="A125" s="44">
        <v>2275</v>
      </c>
      <c r="B125" s="71" t="s">
        <v>133</v>
      </c>
      <c r="C125" s="72">
        <f t="shared" si="7"/>
        <v>0</v>
      </c>
      <c r="D125" s="74"/>
      <c r="E125" s="74"/>
      <c r="F125" s="74"/>
      <c r="G125" s="157"/>
      <c r="H125" s="72">
        <f t="shared" si="8"/>
        <v>0</v>
      </c>
      <c r="I125" s="74"/>
      <c r="J125" s="74"/>
      <c r="K125" s="74"/>
      <c r="L125" s="158"/>
    </row>
    <row r="126" spans="1:12" ht="36" x14ac:dyDescent="0.25">
      <c r="A126" s="44">
        <v>2276</v>
      </c>
      <c r="B126" s="71" t="s">
        <v>134</v>
      </c>
      <c r="C126" s="72">
        <f t="shared" si="7"/>
        <v>0</v>
      </c>
      <c r="D126" s="74"/>
      <c r="E126" s="74"/>
      <c r="F126" s="74"/>
      <c r="G126" s="157"/>
      <c r="H126" s="72">
        <f t="shared" si="8"/>
        <v>0</v>
      </c>
      <c r="I126" s="74"/>
      <c r="J126" s="74"/>
      <c r="K126" s="74"/>
      <c r="L126" s="158"/>
    </row>
    <row r="127" spans="1:12" ht="24" x14ac:dyDescent="0.25">
      <c r="A127" s="44">
        <v>2279</v>
      </c>
      <c r="B127" s="71" t="s">
        <v>135</v>
      </c>
      <c r="C127" s="72">
        <f t="shared" si="7"/>
        <v>0</v>
      </c>
      <c r="D127" s="74">
        <v>0</v>
      </c>
      <c r="E127" s="74"/>
      <c r="F127" s="74"/>
      <c r="G127" s="157"/>
      <c r="H127" s="72">
        <f t="shared" si="8"/>
        <v>0</v>
      </c>
      <c r="I127" s="74"/>
      <c r="J127" s="74"/>
      <c r="K127" s="74"/>
      <c r="L127" s="158"/>
    </row>
    <row r="128" spans="1:12" ht="24" x14ac:dyDescent="0.25">
      <c r="A128" s="168">
        <v>2280</v>
      </c>
      <c r="B128" s="65" t="s">
        <v>136</v>
      </c>
      <c r="C128" s="66">
        <f t="shared" ref="C128:L128" si="9">SUM(C129)</f>
        <v>0</v>
      </c>
      <c r="D128" s="169">
        <f t="shared" si="9"/>
        <v>0</v>
      </c>
      <c r="E128" s="169">
        <f t="shared" si="9"/>
        <v>0</v>
      </c>
      <c r="F128" s="169">
        <f t="shared" si="9"/>
        <v>0</v>
      </c>
      <c r="G128" s="169">
        <f t="shared" si="9"/>
        <v>0</v>
      </c>
      <c r="H128" s="66">
        <f t="shared" si="9"/>
        <v>0</v>
      </c>
      <c r="I128" s="169">
        <f t="shared" si="9"/>
        <v>0</v>
      </c>
      <c r="J128" s="169">
        <f t="shared" si="9"/>
        <v>0</v>
      </c>
      <c r="K128" s="169">
        <f t="shared" si="9"/>
        <v>0</v>
      </c>
      <c r="L128" s="176">
        <f t="shared" si="9"/>
        <v>0</v>
      </c>
    </row>
    <row r="129" spans="1:12" ht="24" x14ac:dyDescent="0.25">
      <c r="A129" s="44">
        <v>2283</v>
      </c>
      <c r="B129" s="71" t="s">
        <v>137</v>
      </c>
      <c r="C129" s="72">
        <f>SUM(D129:G129)</f>
        <v>0</v>
      </c>
      <c r="D129" s="74"/>
      <c r="E129" s="74"/>
      <c r="F129" s="74"/>
      <c r="G129" s="157"/>
      <c r="H129" s="72">
        <f>SUM(I129:L129)</f>
        <v>0</v>
      </c>
      <c r="I129" s="74"/>
      <c r="J129" s="74"/>
      <c r="K129" s="74"/>
      <c r="L129" s="158"/>
    </row>
    <row r="130" spans="1:12" ht="38.25" customHeight="1" x14ac:dyDescent="0.25">
      <c r="A130" s="56">
        <v>2300</v>
      </c>
      <c r="B130" s="147" t="s">
        <v>138</v>
      </c>
      <c r="C130" s="57">
        <f t="shared" si="7"/>
        <v>500</v>
      </c>
      <c r="D130" s="63">
        <f>SUM(D131,D136,D140,D141,D144,D151,D159,D160,D163)</f>
        <v>500</v>
      </c>
      <c r="E130" s="63">
        <f>SUM(E131,E136,E140,E141,E144,E151,E159,E160,E163)</f>
        <v>0</v>
      </c>
      <c r="F130" s="63">
        <f>SUM(F131,F136,F140,F141,F144,F151,F159,F160,F163)</f>
        <v>0</v>
      </c>
      <c r="G130" s="166">
        <f>SUM(G131,G136,G140,G141,G144,G151,G159,G160,G163)</f>
        <v>0</v>
      </c>
      <c r="H130" s="57">
        <f t="shared" si="8"/>
        <v>500</v>
      </c>
      <c r="I130" s="63">
        <f>SUM(I131,I136,I140,I141,I144,I151,I159,I160,I163)</f>
        <v>500</v>
      </c>
      <c r="J130" s="63">
        <f>SUM(J131,J136,J140,J141,J144,J151,J159,J160,J163)</f>
        <v>0</v>
      </c>
      <c r="K130" s="63">
        <f>SUM(K131,K136,K140,K141,K144,K151,K159,K160,K163)</f>
        <v>0</v>
      </c>
      <c r="L130" s="167">
        <f>SUM(L131,L136,L140,L141,L144,L151,L159,L160,L163)</f>
        <v>0</v>
      </c>
    </row>
    <row r="131" spans="1:12" ht="24" x14ac:dyDescent="0.25">
      <c r="A131" s="168">
        <v>2310</v>
      </c>
      <c r="B131" s="65" t="s">
        <v>139</v>
      </c>
      <c r="C131" s="66">
        <f t="shared" si="7"/>
        <v>500</v>
      </c>
      <c r="D131" s="169">
        <f>SUM(D132:D135)</f>
        <v>500</v>
      </c>
      <c r="E131" s="169">
        <f t="shared" ref="E131:L131" si="10">SUM(E132:E135)</f>
        <v>0</v>
      </c>
      <c r="F131" s="169">
        <f t="shared" si="10"/>
        <v>0</v>
      </c>
      <c r="G131" s="170">
        <f t="shared" si="10"/>
        <v>0</v>
      </c>
      <c r="H131" s="66">
        <f t="shared" si="8"/>
        <v>500</v>
      </c>
      <c r="I131" s="169">
        <f t="shared" si="10"/>
        <v>500</v>
      </c>
      <c r="J131" s="169">
        <f t="shared" si="10"/>
        <v>0</v>
      </c>
      <c r="K131" s="169">
        <f t="shared" si="10"/>
        <v>0</v>
      </c>
      <c r="L131" s="171">
        <f t="shared" si="10"/>
        <v>0</v>
      </c>
    </row>
    <row r="132" spans="1:12" x14ac:dyDescent="0.25">
      <c r="A132" s="44">
        <v>2311</v>
      </c>
      <c r="B132" s="71" t="s">
        <v>140</v>
      </c>
      <c r="C132" s="72">
        <f t="shared" si="7"/>
        <v>0</v>
      </c>
      <c r="D132" s="74"/>
      <c r="E132" s="74"/>
      <c r="F132" s="74"/>
      <c r="G132" s="157"/>
      <c r="H132" s="72">
        <f t="shared" si="8"/>
        <v>0</v>
      </c>
      <c r="I132" s="74"/>
      <c r="J132" s="74"/>
      <c r="K132" s="74"/>
      <c r="L132" s="158"/>
    </row>
    <row r="133" spans="1:12" x14ac:dyDescent="0.25">
      <c r="A133" s="44">
        <v>2312</v>
      </c>
      <c r="B133" s="71" t="s">
        <v>141</v>
      </c>
      <c r="C133" s="72">
        <f t="shared" si="7"/>
        <v>0</v>
      </c>
      <c r="D133" s="74"/>
      <c r="E133" s="74"/>
      <c r="F133" s="74"/>
      <c r="G133" s="157"/>
      <c r="H133" s="72">
        <f t="shared" si="8"/>
        <v>0</v>
      </c>
      <c r="I133" s="74"/>
      <c r="J133" s="74"/>
      <c r="K133" s="74"/>
      <c r="L133" s="158"/>
    </row>
    <row r="134" spans="1:12" x14ac:dyDescent="0.25">
      <c r="A134" s="44">
        <v>2313</v>
      </c>
      <c r="B134" s="71" t="s">
        <v>142</v>
      </c>
      <c r="C134" s="72">
        <f t="shared" si="7"/>
        <v>0</v>
      </c>
      <c r="D134" s="74"/>
      <c r="E134" s="74"/>
      <c r="F134" s="74"/>
      <c r="G134" s="157"/>
      <c r="H134" s="72">
        <f t="shared" si="8"/>
        <v>0</v>
      </c>
      <c r="I134" s="74"/>
      <c r="J134" s="74"/>
      <c r="K134" s="74"/>
      <c r="L134" s="158"/>
    </row>
    <row r="135" spans="1:12" ht="36" customHeight="1" x14ac:dyDescent="0.25">
      <c r="A135" s="44">
        <v>2314</v>
      </c>
      <c r="B135" s="71" t="s">
        <v>143</v>
      </c>
      <c r="C135" s="72">
        <f t="shared" si="7"/>
        <v>500</v>
      </c>
      <c r="D135" s="74">
        <v>500</v>
      </c>
      <c r="E135" s="74"/>
      <c r="F135" s="74"/>
      <c r="G135" s="157"/>
      <c r="H135" s="72">
        <f t="shared" si="8"/>
        <v>500</v>
      </c>
      <c r="I135" s="74">
        <v>500</v>
      </c>
      <c r="J135" s="74"/>
      <c r="K135" s="74"/>
      <c r="L135" s="158"/>
    </row>
    <row r="136" spans="1:12" x14ac:dyDescent="0.25">
      <c r="A136" s="159">
        <v>2320</v>
      </c>
      <c r="B136" s="71" t="s">
        <v>144</v>
      </c>
      <c r="C136" s="72">
        <f t="shared" si="7"/>
        <v>0</v>
      </c>
      <c r="D136" s="160">
        <f>SUM(D137:D139)</f>
        <v>0</v>
      </c>
      <c r="E136" s="160">
        <f>SUM(E137:E139)</f>
        <v>0</v>
      </c>
      <c r="F136" s="160">
        <f>SUM(F137:F139)</f>
        <v>0</v>
      </c>
      <c r="G136" s="161">
        <f>SUM(G137:G139)</f>
        <v>0</v>
      </c>
      <c r="H136" s="72">
        <f t="shared" si="8"/>
        <v>0</v>
      </c>
      <c r="I136" s="160">
        <f>SUM(I137:I139)</f>
        <v>0</v>
      </c>
      <c r="J136" s="160">
        <f>SUM(J137:J139)</f>
        <v>0</v>
      </c>
      <c r="K136" s="160">
        <f>SUM(K137:K139)</f>
        <v>0</v>
      </c>
      <c r="L136" s="162">
        <f>SUM(L137:L139)</f>
        <v>0</v>
      </c>
    </row>
    <row r="137" spans="1:12" x14ac:dyDescent="0.25">
      <c r="A137" s="44">
        <v>2321</v>
      </c>
      <c r="B137" s="71" t="s">
        <v>145</v>
      </c>
      <c r="C137" s="72">
        <f t="shared" si="7"/>
        <v>0</v>
      </c>
      <c r="D137" s="74"/>
      <c r="E137" s="74"/>
      <c r="F137" s="74"/>
      <c r="G137" s="157"/>
      <c r="H137" s="72">
        <f t="shared" si="8"/>
        <v>0</v>
      </c>
      <c r="I137" s="74"/>
      <c r="J137" s="74"/>
      <c r="K137" s="74"/>
      <c r="L137" s="158"/>
    </row>
    <row r="138" spans="1:12" x14ac:dyDescent="0.25">
      <c r="A138" s="44">
        <v>2322</v>
      </c>
      <c r="B138" s="71" t="s">
        <v>146</v>
      </c>
      <c r="C138" s="72">
        <f t="shared" si="7"/>
        <v>0</v>
      </c>
      <c r="D138" s="74"/>
      <c r="E138" s="74"/>
      <c r="F138" s="74"/>
      <c r="G138" s="157"/>
      <c r="H138" s="72">
        <f t="shared" si="8"/>
        <v>0</v>
      </c>
      <c r="I138" s="74"/>
      <c r="J138" s="74"/>
      <c r="K138" s="74"/>
      <c r="L138" s="158"/>
    </row>
    <row r="139" spans="1:12" ht="10.5" customHeight="1" x14ac:dyDescent="0.25">
      <c r="A139" s="44">
        <v>2329</v>
      </c>
      <c r="B139" s="71" t="s">
        <v>147</v>
      </c>
      <c r="C139" s="72">
        <f t="shared" si="7"/>
        <v>0</v>
      </c>
      <c r="D139" s="74"/>
      <c r="E139" s="74"/>
      <c r="F139" s="74"/>
      <c r="G139" s="157"/>
      <c r="H139" s="72">
        <f t="shared" si="8"/>
        <v>0</v>
      </c>
      <c r="I139" s="74"/>
      <c r="J139" s="74"/>
      <c r="K139" s="74"/>
      <c r="L139" s="158"/>
    </row>
    <row r="140" spans="1:12" x14ac:dyDescent="0.25">
      <c r="A140" s="159">
        <v>2330</v>
      </c>
      <c r="B140" s="71" t="s">
        <v>148</v>
      </c>
      <c r="C140" s="72">
        <f t="shared" si="7"/>
        <v>0</v>
      </c>
      <c r="D140" s="74"/>
      <c r="E140" s="74"/>
      <c r="F140" s="74"/>
      <c r="G140" s="157"/>
      <c r="H140" s="72">
        <f t="shared" si="8"/>
        <v>0</v>
      </c>
      <c r="I140" s="74"/>
      <c r="J140" s="74"/>
      <c r="K140" s="74"/>
      <c r="L140" s="158"/>
    </row>
    <row r="141" spans="1:12" ht="48" x14ac:dyDescent="0.25">
      <c r="A141" s="159">
        <v>2340</v>
      </c>
      <c r="B141" s="71" t="s">
        <v>149</v>
      </c>
      <c r="C141" s="72">
        <f t="shared" si="7"/>
        <v>0</v>
      </c>
      <c r="D141" s="160">
        <f>SUM(D142:D143)</f>
        <v>0</v>
      </c>
      <c r="E141" s="160">
        <f>SUM(E142:E143)</f>
        <v>0</v>
      </c>
      <c r="F141" s="160">
        <f>SUM(F142:F143)</f>
        <v>0</v>
      </c>
      <c r="G141" s="161">
        <f>SUM(G142:G143)</f>
        <v>0</v>
      </c>
      <c r="H141" s="72">
        <f t="shared" si="8"/>
        <v>0</v>
      </c>
      <c r="I141" s="160">
        <f>SUM(I142:I143)</f>
        <v>0</v>
      </c>
      <c r="J141" s="160">
        <f>SUM(J142:J143)</f>
        <v>0</v>
      </c>
      <c r="K141" s="160">
        <f>SUM(K142:K143)</f>
        <v>0</v>
      </c>
      <c r="L141" s="162">
        <f>SUM(L142:L143)</f>
        <v>0</v>
      </c>
    </row>
    <row r="142" spans="1:12" x14ac:dyDescent="0.25">
      <c r="A142" s="44">
        <v>2341</v>
      </c>
      <c r="B142" s="71" t="s">
        <v>150</v>
      </c>
      <c r="C142" s="72">
        <f t="shared" si="7"/>
        <v>0</v>
      </c>
      <c r="D142" s="74"/>
      <c r="E142" s="74"/>
      <c r="F142" s="74"/>
      <c r="G142" s="157"/>
      <c r="H142" s="72">
        <f t="shared" si="8"/>
        <v>0</v>
      </c>
      <c r="I142" s="74"/>
      <c r="J142" s="74"/>
      <c r="K142" s="74"/>
      <c r="L142" s="158"/>
    </row>
    <row r="143" spans="1:12" ht="24" x14ac:dyDescent="0.25">
      <c r="A143" s="44">
        <v>2344</v>
      </c>
      <c r="B143" s="71" t="s">
        <v>151</v>
      </c>
      <c r="C143" s="72">
        <f t="shared" si="7"/>
        <v>0</v>
      </c>
      <c r="D143" s="74"/>
      <c r="E143" s="74"/>
      <c r="F143" s="74"/>
      <c r="G143" s="157"/>
      <c r="H143" s="72">
        <f t="shared" si="8"/>
        <v>0</v>
      </c>
      <c r="I143" s="74"/>
      <c r="J143" s="74"/>
      <c r="K143" s="74"/>
      <c r="L143" s="158"/>
    </row>
    <row r="144" spans="1:12" ht="24" x14ac:dyDescent="0.25">
      <c r="A144" s="150">
        <v>2350</v>
      </c>
      <c r="B144" s="112" t="s">
        <v>152</v>
      </c>
      <c r="C144" s="117">
        <f t="shared" si="7"/>
        <v>0</v>
      </c>
      <c r="D144" s="151">
        <f>SUM(D145:D150)</f>
        <v>0</v>
      </c>
      <c r="E144" s="151">
        <f>SUM(E145:E150)</f>
        <v>0</v>
      </c>
      <c r="F144" s="151">
        <f>SUM(F145:F150)</f>
        <v>0</v>
      </c>
      <c r="G144" s="152">
        <f>SUM(G145:G150)</f>
        <v>0</v>
      </c>
      <c r="H144" s="117">
        <f t="shared" si="8"/>
        <v>0</v>
      </c>
      <c r="I144" s="151">
        <f>SUM(I145:I150)</f>
        <v>0</v>
      </c>
      <c r="J144" s="151">
        <f>SUM(J145:J150)</f>
        <v>0</v>
      </c>
      <c r="K144" s="151">
        <f>SUM(K145:K150)</f>
        <v>0</v>
      </c>
      <c r="L144" s="153">
        <f>SUM(L145:L150)</f>
        <v>0</v>
      </c>
    </row>
    <row r="145" spans="1:12" x14ac:dyDescent="0.25">
      <c r="A145" s="38">
        <v>2351</v>
      </c>
      <c r="B145" s="65" t="s">
        <v>153</v>
      </c>
      <c r="C145" s="66">
        <f t="shared" si="7"/>
        <v>0</v>
      </c>
      <c r="D145" s="68"/>
      <c r="E145" s="68"/>
      <c r="F145" s="68"/>
      <c r="G145" s="154"/>
      <c r="H145" s="66">
        <f t="shared" si="8"/>
        <v>0</v>
      </c>
      <c r="I145" s="68"/>
      <c r="J145" s="68"/>
      <c r="K145" s="68"/>
      <c r="L145" s="155"/>
    </row>
    <row r="146" spans="1:12" x14ac:dyDescent="0.25">
      <c r="A146" s="44">
        <v>2352</v>
      </c>
      <c r="B146" s="71" t="s">
        <v>154</v>
      </c>
      <c r="C146" s="72">
        <f t="shared" si="7"/>
        <v>0</v>
      </c>
      <c r="D146" s="74"/>
      <c r="E146" s="74"/>
      <c r="F146" s="74"/>
      <c r="G146" s="157"/>
      <c r="H146" s="72">
        <f t="shared" si="8"/>
        <v>0</v>
      </c>
      <c r="I146" s="74"/>
      <c r="J146" s="74"/>
      <c r="K146" s="74"/>
      <c r="L146" s="158"/>
    </row>
    <row r="147" spans="1:12" ht="24" x14ac:dyDescent="0.25">
      <c r="A147" s="44">
        <v>2353</v>
      </c>
      <c r="B147" s="71" t="s">
        <v>155</v>
      </c>
      <c r="C147" s="72">
        <f t="shared" si="7"/>
        <v>0</v>
      </c>
      <c r="D147" s="74"/>
      <c r="E147" s="74"/>
      <c r="F147" s="74"/>
      <c r="G147" s="157"/>
      <c r="H147" s="72">
        <f t="shared" si="8"/>
        <v>0</v>
      </c>
      <c r="I147" s="74"/>
      <c r="J147" s="74"/>
      <c r="K147" s="74"/>
      <c r="L147" s="158"/>
    </row>
    <row r="148" spans="1:12" ht="24" x14ac:dyDescent="0.25">
      <c r="A148" s="44">
        <v>2354</v>
      </c>
      <c r="B148" s="71" t="s">
        <v>156</v>
      </c>
      <c r="C148" s="72">
        <f t="shared" si="7"/>
        <v>0</v>
      </c>
      <c r="D148" s="74"/>
      <c r="E148" s="74"/>
      <c r="F148" s="74"/>
      <c r="G148" s="157"/>
      <c r="H148" s="72">
        <f t="shared" si="8"/>
        <v>0</v>
      </c>
      <c r="I148" s="74"/>
      <c r="J148" s="74"/>
      <c r="K148" s="74"/>
      <c r="L148" s="158"/>
    </row>
    <row r="149" spans="1:12" ht="24" x14ac:dyDescent="0.25">
      <c r="A149" s="44">
        <v>2355</v>
      </c>
      <c r="B149" s="71" t="s">
        <v>157</v>
      </c>
      <c r="C149" s="72">
        <f t="shared" si="7"/>
        <v>0</v>
      </c>
      <c r="D149" s="74"/>
      <c r="E149" s="74"/>
      <c r="F149" s="74"/>
      <c r="G149" s="157"/>
      <c r="H149" s="72">
        <f t="shared" si="8"/>
        <v>0</v>
      </c>
      <c r="I149" s="74"/>
      <c r="J149" s="74"/>
      <c r="K149" s="74"/>
      <c r="L149" s="158"/>
    </row>
    <row r="150" spans="1:12" ht="24" x14ac:dyDescent="0.25">
      <c r="A150" s="44">
        <v>2359</v>
      </c>
      <c r="B150" s="71" t="s">
        <v>158</v>
      </c>
      <c r="C150" s="72">
        <f t="shared" si="7"/>
        <v>0</v>
      </c>
      <c r="D150" s="74"/>
      <c r="E150" s="74"/>
      <c r="F150" s="74"/>
      <c r="G150" s="157"/>
      <c r="H150" s="72">
        <f t="shared" si="8"/>
        <v>0</v>
      </c>
      <c r="I150" s="74"/>
      <c r="J150" s="74"/>
      <c r="K150" s="74"/>
      <c r="L150" s="158"/>
    </row>
    <row r="151" spans="1:12" ht="24.75" customHeight="1" x14ac:dyDescent="0.25">
      <c r="A151" s="159">
        <v>2360</v>
      </c>
      <c r="B151" s="71" t="s">
        <v>159</v>
      </c>
      <c r="C151" s="72">
        <f t="shared" si="7"/>
        <v>0</v>
      </c>
      <c r="D151" s="160">
        <f>SUM(D152:D158)</f>
        <v>0</v>
      </c>
      <c r="E151" s="160">
        <f>SUM(E152:E158)</f>
        <v>0</v>
      </c>
      <c r="F151" s="160">
        <f>SUM(F152:F158)</f>
        <v>0</v>
      </c>
      <c r="G151" s="161">
        <f>SUM(G152:G158)</f>
        <v>0</v>
      </c>
      <c r="H151" s="72">
        <f t="shared" si="8"/>
        <v>0</v>
      </c>
      <c r="I151" s="160">
        <f>SUM(I152:I158)</f>
        <v>0</v>
      </c>
      <c r="J151" s="160">
        <f>SUM(J152:J158)</f>
        <v>0</v>
      </c>
      <c r="K151" s="160">
        <f>SUM(K152:K158)</f>
        <v>0</v>
      </c>
      <c r="L151" s="162">
        <f>SUM(L152:L158)</f>
        <v>0</v>
      </c>
    </row>
    <row r="152" spans="1:12" x14ac:dyDescent="0.25">
      <c r="A152" s="43">
        <v>2361</v>
      </c>
      <c r="B152" s="71" t="s">
        <v>160</v>
      </c>
      <c r="C152" s="72">
        <f t="shared" si="7"/>
        <v>0</v>
      </c>
      <c r="D152" s="74"/>
      <c r="E152" s="74"/>
      <c r="F152" s="74"/>
      <c r="G152" s="157"/>
      <c r="H152" s="72">
        <f t="shared" si="8"/>
        <v>0</v>
      </c>
      <c r="I152" s="74"/>
      <c r="J152" s="74"/>
      <c r="K152" s="74"/>
      <c r="L152" s="158"/>
    </row>
    <row r="153" spans="1:12" ht="24" x14ac:dyDescent="0.25">
      <c r="A153" s="43">
        <v>2362</v>
      </c>
      <c r="B153" s="71" t="s">
        <v>161</v>
      </c>
      <c r="C153" s="72">
        <f t="shared" si="7"/>
        <v>0</v>
      </c>
      <c r="D153" s="74"/>
      <c r="E153" s="74"/>
      <c r="F153" s="74"/>
      <c r="G153" s="157"/>
      <c r="H153" s="72">
        <f t="shared" si="8"/>
        <v>0</v>
      </c>
      <c r="I153" s="74"/>
      <c r="J153" s="74"/>
      <c r="K153" s="74"/>
      <c r="L153" s="158"/>
    </row>
    <row r="154" spans="1:12" x14ac:dyDescent="0.25">
      <c r="A154" s="43">
        <v>2363</v>
      </c>
      <c r="B154" s="71" t="s">
        <v>162</v>
      </c>
      <c r="C154" s="72">
        <f t="shared" si="7"/>
        <v>0</v>
      </c>
      <c r="D154" s="74"/>
      <c r="E154" s="74"/>
      <c r="F154" s="74"/>
      <c r="G154" s="157"/>
      <c r="H154" s="72">
        <f t="shared" si="8"/>
        <v>0</v>
      </c>
      <c r="I154" s="74"/>
      <c r="J154" s="74"/>
      <c r="K154" s="74"/>
      <c r="L154" s="158"/>
    </row>
    <row r="155" spans="1:12" x14ac:dyDescent="0.25">
      <c r="A155" s="43">
        <v>2364</v>
      </c>
      <c r="B155" s="71" t="s">
        <v>163</v>
      </c>
      <c r="C155" s="72">
        <f t="shared" si="7"/>
        <v>0</v>
      </c>
      <c r="D155" s="74"/>
      <c r="E155" s="74"/>
      <c r="F155" s="74"/>
      <c r="G155" s="157"/>
      <c r="H155" s="72">
        <f t="shared" si="8"/>
        <v>0</v>
      </c>
      <c r="I155" s="74"/>
      <c r="J155" s="74"/>
      <c r="K155" s="74"/>
      <c r="L155" s="158"/>
    </row>
    <row r="156" spans="1:12" ht="12.75" customHeight="1" x14ac:dyDescent="0.25">
      <c r="A156" s="43">
        <v>2365</v>
      </c>
      <c r="B156" s="71" t="s">
        <v>164</v>
      </c>
      <c r="C156" s="72">
        <f t="shared" si="7"/>
        <v>0</v>
      </c>
      <c r="D156" s="74"/>
      <c r="E156" s="74"/>
      <c r="F156" s="74"/>
      <c r="G156" s="157"/>
      <c r="H156" s="72">
        <f t="shared" si="8"/>
        <v>0</v>
      </c>
      <c r="I156" s="74"/>
      <c r="J156" s="74"/>
      <c r="K156" s="74"/>
      <c r="L156" s="158"/>
    </row>
    <row r="157" spans="1:12" ht="36" x14ac:dyDescent="0.25">
      <c r="A157" s="43">
        <v>2366</v>
      </c>
      <c r="B157" s="71" t="s">
        <v>165</v>
      </c>
      <c r="C157" s="72">
        <f t="shared" si="7"/>
        <v>0</v>
      </c>
      <c r="D157" s="74"/>
      <c r="E157" s="74"/>
      <c r="F157" s="74"/>
      <c r="G157" s="157"/>
      <c r="H157" s="72">
        <f t="shared" si="8"/>
        <v>0</v>
      </c>
      <c r="I157" s="74"/>
      <c r="J157" s="74"/>
      <c r="K157" s="74"/>
      <c r="L157" s="158"/>
    </row>
    <row r="158" spans="1:12" ht="48" x14ac:dyDescent="0.25">
      <c r="A158" s="43">
        <v>2369</v>
      </c>
      <c r="B158" s="71" t="s">
        <v>166</v>
      </c>
      <c r="C158" s="72">
        <f t="shared" si="7"/>
        <v>0</v>
      </c>
      <c r="D158" s="74"/>
      <c r="E158" s="74"/>
      <c r="F158" s="74"/>
      <c r="G158" s="157"/>
      <c r="H158" s="72">
        <f t="shared" si="8"/>
        <v>0</v>
      </c>
      <c r="I158" s="74"/>
      <c r="J158" s="74"/>
      <c r="K158" s="74"/>
      <c r="L158" s="158"/>
    </row>
    <row r="159" spans="1:12" x14ac:dyDescent="0.25">
      <c r="A159" s="150">
        <v>2370</v>
      </c>
      <c r="B159" s="112" t="s">
        <v>167</v>
      </c>
      <c r="C159" s="117">
        <f t="shared" si="7"/>
        <v>0</v>
      </c>
      <c r="D159" s="163"/>
      <c r="E159" s="163"/>
      <c r="F159" s="163"/>
      <c r="G159" s="164"/>
      <c r="H159" s="117">
        <f t="shared" si="8"/>
        <v>0</v>
      </c>
      <c r="I159" s="163"/>
      <c r="J159" s="163"/>
      <c r="K159" s="163"/>
      <c r="L159" s="165"/>
    </row>
    <row r="160" spans="1:12" x14ac:dyDescent="0.25">
      <c r="A160" s="150">
        <v>2380</v>
      </c>
      <c r="B160" s="112" t="s">
        <v>168</v>
      </c>
      <c r="C160" s="117">
        <f t="shared" si="7"/>
        <v>0</v>
      </c>
      <c r="D160" s="151">
        <f>SUM(D161:D162)</f>
        <v>0</v>
      </c>
      <c r="E160" s="151">
        <f>SUM(E161:E162)</f>
        <v>0</v>
      </c>
      <c r="F160" s="151">
        <f>SUM(F161:F162)</f>
        <v>0</v>
      </c>
      <c r="G160" s="152">
        <f>SUM(G161:G162)</f>
        <v>0</v>
      </c>
      <c r="H160" s="117">
        <f t="shared" si="8"/>
        <v>0</v>
      </c>
      <c r="I160" s="151">
        <f>SUM(I161:I162)</f>
        <v>0</v>
      </c>
      <c r="J160" s="151">
        <f>SUM(J161:J162)</f>
        <v>0</v>
      </c>
      <c r="K160" s="151">
        <f>SUM(K161:K162)</f>
        <v>0</v>
      </c>
      <c r="L160" s="153">
        <f>SUM(L161:L162)</f>
        <v>0</v>
      </c>
    </row>
    <row r="161" spans="1:12" x14ac:dyDescent="0.25">
      <c r="A161" s="37">
        <v>2381</v>
      </c>
      <c r="B161" s="65" t="s">
        <v>169</v>
      </c>
      <c r="C161" s="66">
        <f t="shared" si="7"/>
        <v>0</v>
      </c>
      <c r="D161" s="68"/>
      <c r="E161" s="68"/>
      <c r="F161" s="68"/>
      <c r="G161" s="154"/>
      <c r="H161" s="66">
        <f t="shared" si="8"/>
        <v>0</v>
      </c>
      <c r="I161" s="68"/>
      <c r="J161" s="68"/>
      <c r="K161" s="68"/>
      <c r="L161" s="155"/>
    </row>
    <row r="162" spans="1:12" ht="24" x14ac:dyDescent="0.25">
      <c r="A162" s="43">
        <v>2389</v>
      </c>
      <c r="B162" s="71" t="s">
        <v>170</v>
      </c>
      <c r="C162" s="72">
        <f t="shared" si="7"/>
        <v>0</v>
      </c>
      <c r="D162" s="74"/>
      <c r="E162" s="74"/>
      <c r="F162" s="74"/>
      <c r="G162" s="157"/>
      <c r="H162" s="72">
        <f t="shared" si="8"/>
        <v>0</v>
      </c>
      <c r="I162" s="74"/>
      <c r="J162" s="74"/>
      <c r="K162" s="74"/>
      <c r="L162" s="158"/>
    </row>
    <row r="163" spans="1:12" x14ac:dyDescent="0.25">
      <c r="A163" s="150">
        <v>2390</v>
      </c>
      <c r="B163" s="112" t="s">
        <v>171</v>
      </c>
      <c r="C163" s="117">
        <f t="shared" si="7"/>
        <v>0</v>
      </c>
      <c r="D163" s="163"/>
      <c r="E163" s="163"/>
      <c r="F163" s="163"/>
      <c r="G163" s="164"/>
      <c r="H163" s="117">
        <f t="shared" si="8"/>
        <v>0</v>
      </c>
      <c r="I163" s="163"/>
      <c r="J163" s="163"/>
      <c r="K163" s="163"/>
      <c r="L163" s="165"/>
    </row>
    <row r="164" spans="1:12" x14ac:dyDescent="0.25">
      <c r="A164" s="56">
        <v>2400</v>
      </c>
      <c r="B164" s="147" t="s">
        <v>172</v>
      </c>
      <c r="C164" s="57">
        <f t="shared" si="7"/>
        <v>0</v>
      </c>
      <c r="D164" s="177"/>
      <c r="E164" s="177"/>
      <c r="F164" s="177"/>
      <c r="G164" s="178"/>
      <c r="H164" s="57">
        <f t="shared" si="8"/>
        <v>0</v>
      </c>
      <c r="I164" s="177"/>
      <c r="J164" s="177"/>
      <c r="K164" s="177"/>
      <c r="L164" s="179"/>
    </row>
    <row r="165" spans="1:12" ht="24" x14ac:dyDescent="0.25">
      <c r="A165" s="56">
        <v>2500</v>
      </c>
      <c r="B165" s="147" t="s">
        <v>173</v>
      </c>
      <c r="C165" s="57">
        <f t="shared" si="7"/>
        <v>0</v>
      </c>
      <c r="D165" s="63">
        <f>SUM(D166,D171)</f>
        <v>0</v>
      </c>
      <c r="E165" s="63">
        <f t="shared" ref="E165:G165" si="11">SUM(E166,E171)</f>
        <v>0</v>
      </c>
      <c r="F165" s="63">
        <f t="shared" si="11"/>
        <v>0</v>
      </c>
      <c r="G165" s="63">
        <f t="shared" si="11"/>
        <v>0</v>
      </c>
      <c r="H165" s="57">
        <f t="shared" si="8"/>
        <v>0</v>
      </c>
      <c r="I165" s="63">
        <f>SUM(I166,I171)</f>
        <v>0</v>
      </c>
      <c r="J165" s="63">
        <f t="shared" ref="J165:L165" si="12">SUM(J166,J171)</f>
        <v>0</v>
      </c>
      <c r="K165" s="63">
        <f t="shared" si="12"/>
        <v>0</v>
      </c>
      <c r="L165" s="149">
        <f t="shared" si="12"/>
        <v>0</v>
      </c>
    </row>
    <row r="166" spans="1:12" ht="16.5" customHeight="1" x14ac:dyDescent="0.25">
      <c r="A166" s="168">
        <v>2510</v>
      </c>
      <c r="B166" s="65" t="s">
        <v>174</v>
      </c>
      <c r="C166" s="66">
        <f t="shared" si="7"/>
        <v>0</v>
      </c>
      <c r="D166" s="169">
        <f>SUM(D167:D170)</f>
        <v>0</v>
      </c>
      <c r="E166" s="169">
        <f t="shared" ref="E166:G166" si="13">SUM(E167:E170)</f>
        <v>0</v>
      </c>
      <c r="F166" s="169">
        <f t="shared" si="13"/>
        <v>0</v>
      </c>
      <c r="G166" s="169">
        <f t="shared" si="13"/>
        <v>0</v>
      </c>
      <c r="H166" s="66">
        <f t="shared" si="8"/>
        <v>0</v>
      </c>
      <c r="I166" s="169">
        <f>SUM(I167:I170)</f>
        <v>0</v>
      </c>
      <c r="J166" s="169">
        <f t="shared" ref="J166:L166" si="14">SUM(J167:J170)</f>
        <v>0</v>
      </c>
      <c r="K166" s="169">
        <f t="shared" si="14"/>
        <v>0</v>
      </c>
      <c r="L166" s="180">
        <f t="shared" si="14"/>
        <v>0</v>
      </c>
    </row>
    <row r="167" spans="1:12" ht="24" x14ac:dyDescent="0.25">
      <c r="A167" s="44">
        <v>2512</v>
      </c>
      <c r="B167" s="71" t="s">
        <v>175</v>
      </c>
      <c r="C167" s="72">
        <f t="shared" si="7"/>
        <v>0</v>
      </c>
      <c r="D167" s="74"/>
      <c r="E167" s="74"/>
      <c r="F167" s="74"/>
      <c r="G167" s="157"/>
      <c r="H167" s="72">
        <f t="shared" si="8"/>
        <v>0</v>
      </c>
      <c r="I167" s="74"/>
      <c r="J167" s="74"/>
      <c r="K167" s="74"/>
      <c r="L167" s="158"/>
    </row>
    <row r="168" spans="1:12" ht="36" x14ac:dyDescent="0.25">
      <c r="A168" s="44">
        <v>2513</v>
      </c>
      <c r="B168" s="71" t="s">
        <v>176</v>
      </c>
      <c r="C168" s="72">
        <f t="shared" si="7"/>
        <v>0</v>
      </c>
      <c r="D168" s="74"/>
      <c r="E168" s="74"/>
      <c r="F168" s="74"/>
      <c r="G168" s="157"/>
      <c r="H168" s="72">
        <f t="shared" si="8"/>
        <v>0</v>
      </c>
      <c r="I168" s="74"/>
      <c r="J168" s="74"/>
      <c r="K168" s="74"/>
      <c r="L168" s="158"/>
    </row>
    <row r="169" spans="1:12" ht="24" x14ac:dyDescent="0.25">
      <c r="A169" s="44">
        <v>2515</v>
      </c>
      <c r="B169" s="71" t="s">
        <v>177</v>
      </c>
      <c r="C169" s="72">
        <f t="shared" si="7"/>
        <v>0</v>
      </c>
      <c r="D169" s="74"/>
      <c r="E169" s="74"/>
      <c r="F169" s="74"/>
      <c r="G169" s="157"/>
      <c r="H169" s="72">
        <f t="shared" si="8"/>
        <v>0</v>
      </c>
      <c r="I169" s="74"/>
      <c r="J169" s="74"/>
      <c r="K169" s="74"/>
      <c r="L169" s="158"/>
    </row>
    <row r="170" spans="1:12" ht="24" x14ac:dyDescent="0.25">
      <c r="A170" s="44">
        <v>2519</v>
      </c>
      <c r="B170" s="71" t="s">
        <v>178</v>
      </c>
      <c r="C170" s="72">
        <f t="shared" si="7"/>
        <v>0</v>
      </c>
      <c r="D170" s="74"/>
      <c r="E170" s="74"/>
      <c r="F170" s="74"/>
      <c r="G170" s="157"/>
      <c r="H170" s="72">
        <f t="shared" si="8"/>
        <v>0</v>
      </c>
      <c r="I170" s="74"/>
      <c r="J170" s="74"/>
      <c r="K170" s="74"/>
      <c r="L170" s="158"/>
    </row>
    <row r="171" spans="1:12" ht="24" x14ac:dyDescent="0.25">
      <c r="A171" s="159">
        <v>2520</v>
      </c>
      <c r="B171" s="71" t="s">
        <v>179</v>
      </c>
      <c r="C171" s="72">
        <f t="shared" si="7"/>
        <v>0</v>
      </c>
      <c r="D171" s="74"/>
      <c r="E171" s="74"/>
      <c r="F171" s="74"/>
      <c r="G171" s="157"/>
      <c r="H171" s="72">
        <f t="shared" si="8"/>
        <v>0</v>
      </c>
      <c r="I171" s="74"/>
      <c r="J171" s="74"/>
      <c r="K171" s="74"/>
      <c r="L171" s="158"/>
    </row>
    <row r="172" spans="1:12" s="182" customFormat="1" ht="36" customHeight="1" x14ac:dyDescent="0.25">
      <c r="A172" s="19">
        <v>2800</v>
      </c>
      <c r="B172" s="65" t="s">
        <v>180</v>
      </c>
      <c r="C172" s="66">
        <f t="shared" si="7"/>
        <v>0</v>
      </c>
      <c r="D172" s="40"/>
      <c r="E172" s="40"/>
      <c r="F172" s="40"/>
      <c r="G172" s="41"/>
      <c r="H172" s="66">
        <f t="shared" si="8"/>
        <v>0</v>
      </c>
      <c r="I172" s="40"/>
      <c r="J172" s="40"/>
      <c r="K172" s="40"/>
      <c r="L172" s="42"/>
    </row>
    <row r="173" spans="1:12" x14ac:dyDescent="0.25">
      <c r="A173" s="142">
        <v>3000</v>
      </c>
      <c r="B173" s="142" t="s">
        <v>181</v>
      </c>
      <c r="C173" s="143">
        <f t="shared" si="7"/>
        <v>0</v>
      </c>
      <c r="D173" s="144">
        <f>SUM(D174,D184)</f>
        <v>0</v>
      </c>
      <c r="E173" s="144">
        <f>SUM(E174,E184)</f>
        <v>0</v>
      </c>
      <c r="F173" s="144">
        <f>SUM(F174,F184)</f>
        <v>0</v>
      </c>
      <c r="G173" s="145">
        <f>SUM(G174,G184)</f>
        <v>0</v>
      </c>
      <c r="H173" s="143">
        <f t="shared" si="8"/>
        <v>0</v>
      </c>
      <c r="I173" s="144">
        <f>SUM(I174,I184)</f>
        <v>0</v>
      </c>
      <c r="J173" s="144">
        <f>SUM(J174,J184)</f>
        <v>0</v>
      </c>
      <c r="K173" s="144">
        <f>SUM(K174,K184)</f>
        <v>0</v>
      </c>
      <c r="L173" s="146">
        <f>SUM(L174,L184)</f>
        <v>0</v>
      </c>
    </row>
    <row r="174" spans="1:12" ht="24" x14ac:dyDescent="0.25">
      <c r="A174" s="56">
        <v>3200</v>
      </c>
      <c r="B174" s="183" t="s">
        <v>182</v>
      </c>
      <c r="C174" s="184">
        <f t="shared" si="7"/>
        <v>0</v>
      </c>
      <c r="D174" s="63">
        <f>SUM(D175,D179)</f>
        <v>0</v>
      </c>
      <c r="E174" s="63">
        <f t="shared" ref="E174:G174" si="15">SUM(E175,E179)</f>
        <v>0</v>
      </c>
      <c r="F174" s="63">
        <f t="shared" si="15"/>
        <v>0</v>
      </c>
      <c r="G174" s="63">
        <f t="shared" si="15"/>
        <v>0</v>
      </c>
      <c r="H174" s="57">
        <f t="shared" si="8"/>
        <v>0</v>
      </c>
      <c r="I174" s="63">
        <f>SUM(I175,I179)</f>
        <v>0</v>
      </c>
      <c r="J174" s="63">
        <f t="shared" ref="J174:L174" si="16">SUM(J175,J179)</f>
        <v>0</v>
      </c>
      <c r="K174" s="63">
        <f t="shared" si="16"/>
        <v>0</v>
      </c>
      <c r="L174" s="149">
        <f t="shared" si="16"/>
        <v>0</v>
      </c>
    </row>
    <row r="175" spans="1:12" ht="36" x14ac:dyDescent="0.25">
      <c r="A175" s="168">
        <v>3260</v>
      </c>
      <c r="B175" s="65" t="s">
        <v>183</v>
      </c>
      <c r="C175" s="66">
        <f t="shared" si="7"/>
        <v>0</v>
      </c>
      <c r="D175" s="169">
        <f>SUM(D176:D178)</f>
        <v>0</v>
      </c>
      <c r="E175" s="169">
        <f>SUM(E176:E178)</f>
        <v>0</v>
      </c>
      <c r="F175" s="169">
        <f>SUM(F176:F178)</f>
        <v>0</v>
      </c>
      <c r="G175" s="170">
        <f>SUM(G176:G178)</f>
        <v>0</v>
      </c>
      <c r="H175" s="66">
        <f t="shared" si="8"/>
        <v>0</v>
      </c>
      <c r="I175" s="169">
        <f>SUM(I176:I178)</f>
        <v>0</v>
      </c>
      <c r="J175" s="169">
        <f>SUM(J176:J178)</f>
        <v>0</v>
      </c>
      <c r="K175" s="169">
        <f>SUM(K176:K178)</f>
        <v>0</v>
      </c>
      <c r="L175" s="171">
        <f>SUM(L176:L178)</f>
        <v>0</v>
      </c>
    </row>
    <row r="176" spans="1:12" ht="24" x14ac:dyDescent="0.25">
      <c r="A176" s="44">
        <v>3261</v>
      </c>
      <c r="B176" s="71" t="s">
        <v>184</v>
      </c>
      <c r="C176" s="72">
        <f>SUM(D176:G176)</f>
        <v>0</v>
      </c>
      <c r="D176" s="74"/>
      <c r="E176" s="74"/>
      <c r="F176" s="74"/>
      <c r="G176" s="157"/>
      <c r="H176" s="72">
        <f>SUM(I176:L176)</f>
        <v>0</v>
      </c>
      <c r="I176" s="74"/>
      <c r="J176" s="74"/>
      <c r="K176" s="74"/>
      <c r="L176" s="158"/>
    </row>
    <row r="177" spans="1:12" ht="36" x14ac:dyDescent="0.25">
      <c r="A177" s="44">
        <v>3262</v>
      </c>
      <c r="B177" s="71" t="s">
        <v>185</v>
      </c>
      <c r="C177" s="72">
        <f>SUM(D177:G177)</f>
        <v>0</v>
      </c>
      <c r="D177" s="74"/>
      <c r="E177" s="74"/>
      <c r="F177" s="74"/>
      <c r="G177" s="157"/>
      <c r="H177" s="72">
        <f>SUM(I177:L177)</f>
        <v>0</v>
      </c>
      <c r="I177" s="74"/>
      <c r="J177" s="74"/>
      <c r="K177" s="74"/>
      <c r="L177" s="158"/>
    </row>
    <row r="178" spans="1:12" ht="24" x14ac:dyDescent="0.25">
      <c r="A178" s="44">
        <v>3263</v>
      </c>
      <c r="B178" s="71" t="s">
        <v>186</v>
      </c>
      <c r="C178" s="72">
        <f>SUM(D178:G178)</f>
        <v>0</v>
      </c>
      <c r="D178" s="74"/>
      <c r="E178" s="74"/>
      <c r="F178" s="74"/>
      <c r="G178" s="157"/>
      <c r="H178" s="72">
        <f>SUM(I178:L178)</f>
        <v>0</v>
      </c>
      <c r="I178" s="74"/>
      <c r="J178" s="74"/>
      <c r="K178" s="74"/>
      <c r="L178" s="158"/>
    </row>
    <row r="179" spans="1:12" ht="84" x14ac:dyDescent="0.25">
      <c r="A179" s="168">
        <v>3290</v>
      </c>
      <c r="B179" s="65" t="s">
        <v>187</v>
      </c>
      <c r="C179" s="185">
        <f t="shared" ref="C179:C183" si="17">SUM(D179:G179)</f>
        <v>0</v>
      </c>
      <c r="D179" s="169">
        <f>SUM(D180:D183)</f>
        <v>0</v>
      </c>
      <c r="E179" s="169">
        <f t="shared" ref="E179:G179" si="18">SUM(E180:E183)</f>
        <v>0</v>
      </c>
      <c r="F179" s="169">
        <f t="shared" si="18"/>
        <v>0</v>
      </c>
      <c r="G179" s="169">
        <f t="shared" si="18"/>
        <v>0</v>
      </c>
      <c r="H179" s="185">
        <f t="shared" ref="H179:H183" si="19">SUM(I179:L179)</f>
        <v>0</v>
      </c>
      <c r="I179" s="169">
        <f>SUM(I180:I183)</f>
        <v>0</v>
      </c>
      <c r="J179" s="169">
        <f t="shared" ref="J179:L179" si="20">SUM(J180:J183)</f>
        <v>0</v>
      </c>
      <c r="K179" s="169">
        <f t="shared" si="20"/>
        <v>0</v>
      </c>
      <c r="L179" s="186">
        <f t="shared" si="20"/>
        <v>0</v>
      </c>
    </row>
    <row r="180" spans="1:12" ht="72" x14ac:dyDescent="0.25">
      <c r="A180" s="44">
        <v>3291</v>
      </c>
      <c r="B180" s="71" t="s">
        <v>188</v>
      </c>
      <c r="C180" s="72">
        <f t="shared" si="17"/>
        <v>0</v>
      </c>
      <c r="D180" s="74"/>
      <c r="E180" s="74"/>
      <c r="F180" s="74"/>
      <c r="G180" s="187"/>
      <c r="H180" s="72">
        <f t="shared" si="19"/>
        <v>0</v>
      </c>
      <c r="I180" s="74"/>
      <c r="J180" s="74"/>
      <c r="K180" s="74"/>
      <c r="L180" s="158"/>
    </row>
    <row r="181" spans="1:12" ht="72" x14ac:dyDescent="0.25">
      <c r="A181" s="44">
        <v>3292</v>
      </c>
      <c r="B181" s="71" t="s">
        <v>189</v>
      </c>
      <c r="C181" s="72">
        <f t="shared" si="17"/>
        <v>0</v>
      </c>
      <c r="D181" s="74"/>
      <c r="E181" s="74"/>
      <c r="F181" s="74"/>
      <c r="G181" s="187"/>
      <c r="H181" s="72">
        <f t="shared" si="19"/>
        <v>0</v>
      </c>
      <c r="I181" s="74"/>
      <c r="J181" s="74"/>
      <c r="K181" s="74"/>
      <c r="L181" s="158"/>
    </row>
    <row r="182" spans="1:12" ht="72" x14ac:dyDescent="0.25">
      <c r="A182" s="44">
        <v>3293</v>
      </c>
      <c r="B182" s="71" t="s">
        <v>190</v>
      </c>
      <c r="C182" s="72">
        <f t="shared" si="17"/>
        <v>0</v>
      </c>
      <c r="D182" s="74"/>
      <c r="E182" s="74"/>
      <c r="F182" s="74"/>
      <c r="G182" s="187"/>
      <c r="H182" s="72">
        <f t="shared" si="19"/>
        <v>0</v>
      </c>
      <c r="I182" s="74"/>
      <c r="J182" s="74"/>
      <c r="K182" s="74"/>
      <c r="L182" s="158"/>
    </row>
    <row r="183" spans="1:12" ht="60" x14ac:dyDescent="0.25">
      <c r="A183" s="188">
        <v>3294</v>
      </c>
      <c r="B183" s="71" t="s">
        <v>191</v>
      </c>
      <c r="C183" s="185">
        <f t="shared" si="17"/>
        <v>0</v>
      </c>
      <c r="D183" s="189"/>
      <c r="E183" s="189"/>
      <c r="F183" s="189"/>
      <c r="G183" s="190"/>
      <c r="H183" s="185">
        <f t="shared" si="19"/>
        <v>0</v>
      </c>
      <c r="I183" s="189"/>
      <c r="J183" s="189"/>
      <c r="K183" s="189"/>
      <c r="L183" s="191"/>
    </row>
    <row r="184" spans="1:12" ht="48" x14ac:dyDescent="0.25">
      <c r="A184" s="192">
        <v>3300</v>
      </c>
      <c r="B184" s="183" t="s">
        <v>192</v>
      </c>
      <c r="C184" s="193">
        <f t="shared" si="7"/>
        <v>0</v>
      </c>
      <c r="D184" s="194">
        <f>SUM(D185:D186)</f>
        <v>0</v>
      </c>
      <c r="E184" s="194">
        <f t="shared" ref="E184:G184" si="21">SUM(E185:E186)</f>
        <v>0</v>
      </c>
      <c r="F184" s="194">
        <f t="shared" si="21"/>
        <v>0</v>
      </c>
      <c r="G184" s="194">
        <f t="shared" si="21"/>
        <v>0</v>
      </c>
      <c r="H184" s="193">
        <f t="shared" si="8"/>
        <v>0</v>
      </c>
      <c r="I184" s="194">
        <f>SUM(I185:I186)</f>
        <v>0</v>
      </c>
      <c r="J184" s="194">
        <f t="shared" ref="J184:L184" si="22">SUM(J185:J186)</f>
        <v>0</v>
      </c>
      <c r="K184" s="194">
        <f t="shared" si="22"/>
        <v>0</v>
      </c>
      <c r="L184" s="149">
        <f t="shared" si="22"/>
        <v>0</v>
      </c>
    </row>
    <row r="185" spans="1:12" ht="48" x14ac:dyDescent="0.25">
      <c r="A185" s="111">
        <v>3310</v>
      </c>
      <c r="B185" s="112" t="s">
        <v>193</v>
      </c>
      <c r="C185" s="195">
        <f t="shared" si="7"/>
        <v>0</v>
      </c>
      <c r="D185" s="163"/>
      <c r="E185" s="163"/>
      <c r="F185" s="163"/>
      <c r="G185" s="164"/>
      <c r="H185" s="195">
        <f t="shared" si="8"/>
        <v>0</v>
      </c>
      <c r="I185" s="163"/>
      <c r="J185" s="163"/>
      <c r="K185" s="163"/>
      <c r="L185" s="165"/>
    </row>
    <row r="186" spans="1:12" ht="48.75" customHeight="1" x14ac:dyDescent="0.25">
      <c r="A186" s="38">
        <v>3320</v>
      </c>
      <c r="B186" s="65" t="s">
        <v>194</v>
      </c>
      <c r="C186" s="66">
        <f t="shared" si="7"/>
        <v>0</v>
      </c>
      <c r="D186" s="68"/>
      <c r="E186" s="68"/>
      <c r="F186" s="68"/>
      <c r="G186" s="154"/>
      <c r="H186" s="66">
        <f t="shared" si="8"/>
        <v>0</v>
      </c>
      <c r="I186" s="68"/>
      <c r="J186" s="68"/>
      <c r="K186" s="68"/>
      <c r="L186" s="155"/>
    </row>
    <row r="187" spans="1:12" x14ac:dyDescent="0.25">
      <c r="A187" s="196">
        <v>4000</v>
      </c>
      <c r="B187" s="142" t="s">
        <v>195</v>
      </c>
      <c r="C187" s="143">
        <f t="shared" si="7"/>
        <v>0</v>
      </c>
      <c r="D187" s="144">
        <f>SUM(D188,D191)</f>
        <v>0</v>
      </c>
      <c r="E187" s="144">
        <f>SUM(E188,E191)</f>
        <v>0</v>
      </c>
      <c r="F187" s="144">
        <f>SUM(F188,F191)</f>
        <v>0</v>
      </c>
      <c r="G187" s="145">
        <f>SUM(G188,G191)</f>
        <v>0</v>
      </c>
      <c r="H187" s="143">
        <f t="shared" si="8"/>
        <v>0</v>
      </c>
      <c r="I187" s="144">
        <f>SUM(I188,I191)</f>
        <v>0</v>
      </c>
      <c r="J187" s="144">
        <f>SUM(J188,J191)</f>
        <v>0</v>
      </c>
      <c r="K187" s="144">
        <f>SUM(K188,K191)</f>
        <v>0</v>
      </c>
      <c r="L187" s="146">
        <f>SUM(L188,L191)</f>
        <v>0</v>
      </c>
    </row>
    <row r="188" spans="1:12" ht="24" x14ac:dyDescent="0.25">
      <c r="A188" s="197">
        <v>4200</v>
      </c>
      <c r="B188" s="147" t="s">
        <v>196</v>
      </c>
      <c r="C188" s="57">
        <f>SUM(D188:G188)</f>
        <v>0</v>
      </c>
      <c r="D188" s="63">
        <f>SUM(D189,D190)</f>
        <v>0</v>
      </c>
      <c r="E188" s="63">
        <f>SUM(E189,E190)</f>
        <v>0</v>
      </c>
      <c r="F188" s="63">
        <f>SUM(F189,F190)</f>
        <v>0</v>
      </c>
      <c r="G188" s="166">
        <f>SUM(G189,G190)</f>
        <v>0</v>
      </c>
      <c r="H188" s="57">
        <f t="shared" si="8"/>
        <v>0</v>
      </c>
      <c r="I188" s="63">
        <f>SUM(I189,I190)</f>
        <v>0</v>
      </c>
      <c r="J188" s="63">
        <f>SUM(J189,J190)</f>
        <v>0</v>
      </c>
      <c r="K188" s="63">
        <f>SUM(K189,K190)</f>
        <v>0</v>
      </c>
      <c r="L188" s="167">
        <f>SUM(L189,L190)</f>
        <v>0</v>
      </c>
    </row>
    <row r="189" spans="1:12" ht="36" x14ac:dyDescent="0.25">
      <c r="A189" s="168">
        <v>4240</v>
      </c>
      <c r="B189" s="65" t="s">
        <v>197</v>
      </c>
      <c r="C189" s="66">
        <f t="shared" ref="C189:C264" si="23">SUM(D189:G189)</f>
        <v>0</v>
      </c>
      <c r="D189" s="68"/>
      <c r="E189" s="68"/>
      <c r="F189" s="68"/>
      <c r="G189" s="154"/>
      <c r="H189" s="66">
        <f t="shared" ref="H189:H263" si="24">SUM(I189:L189)</f>
        <v>0</v>
      </c>
      <c r="I189" s="68"/>
      <c r="J189" s="68"/>
      <c r="K189" s="68"/>
      <c r="L189" s="155"/>
    </row>
    <row r="190" spans="1:12" ht="24" x14ac:dyDescent="0.25">
      <c r="A190" s="159">
        <v>4250</v>
      </c>
      <c r="B190" s="71" t="s">
        <v>198</v>
      </c>
      <c r="C190" s="72">
        <f t="shared" si="23"/>
        <v>0</v>
      </c>
      <c r="D190" s="74"/>
      <c r="E190" s="74"/>
      <c r="F190" s="74"/>
      <c r="G190" s="157"/>
      <c r="H190" s="72">
        <f t="shared" si="24"/>
        <v>0</v>
      </c>
      <c r="I190" s="74"/>
      <c r="J190" s="74"/>
      <c r="K190" s="74"/>
      <c r="L190" s="158"/>
    </row>
    <row r="191" spans="1:12" x14ac:dyDescent="0.25">
      <c r="A191" s="56">
        <v>4300</v>
      </c>
      <c r="B191" s="147" t="s">
        <v>199</v>
      </c>
      <c r="C191" s="57">
        <f t="shared" si="23"/>
        <v>0</v>
      </c>
      <c r="D191" s="63">
        <f>SUM(D192)</f>
        <v>0</v>
      </c>
      <c r="E191" s="63">
        <f>SUM(E192)</f>
        <v>0</v>
      </c>
      <c r="F191" s="63">
        <f>SUM(F192)</f>
        <v>0</v>
      </c>
      <c r="G191" s="166">
        <f>SUM(G192)</f>
        <v>0</v>
      </c>
      <c r="H191" s="57">
        <f t="shared" si="24"/>
        <v>0</v>
      </c>
      <c r="I191" s="63">
        <f>SUM(I192)</f>
        <v>0</v>
      </c>
      <c r="J191" s="63">
        <f>SUM(J192)</f>
        <v>0</v>
      </c>
      <c r="K191" s="63">
        <f>SUM(K192)</f>
        <v>0</v>
      </c>
      <c r="L191" s="167">
        <f>SUM(L192)</f>
        <v>0</v>
      </c>
    </row>
    <row r="192" spans="1:12" ht="24" x14ac:dyDescent="0.25">
      <c r="A192" s="168">
        <v>4310</v>
      </c>
      <c r="B192" s="65" t="s">
        <v>200</v>
      </c>
      <c r="C192" s="66">
        <f>SUM(D192:G192)</f>
        <v>0</v>
      </c>
      <c r="D192" s="169">
        <f>SUM(D193:D193)</f>
        <v>0</v>
      </c>
      <c r="E192" s="169">
        <f>SUM(E193:E193)</f>
        <v>0</v>
      </c>
      <c r="F192" s="169">
        <f>SUM(F193:F193)</f>
        <v>0</v>
      </c>
      <c r="G192" s="170">
        <f>SUM(G193:G193)</f>
        <v>0</v>
      </c>
      <c r="H192" s="66">
        <f t="shared" si="24"/>
        <v>0</v>
      </c>
      <c r="I192" s="169">
        <f>SUM(I193:I193)</f>
        <v>0</v>
      </c>
      <c r="J192" s="169">
        <f>SUM(J193:J193)</f>
        <v>0</v>
      </c>
      <c r="K192" s="169">
        <f>SUM(K193:K193)</f>
        <v>0</v>
      </c>
      <c r="L192" s="171">
        <f>SUM(L193:L193)</f>
        <v>0</v>
      </c>
    </row>
    <row r="193" spans="1:12" ht="36" x14ac:dyDescent="0.25">
      <c r="A193" s="44">
        <v>4311</v>
      </c>
      <c r="B193" s="71" t="s">
        <v>201</v>
      </c>
      <c r="C193" s="72">
        <f t="shared" si="23"/>
        <v>0</v>
      </c>
      <c r="D193" s="74"/>
      <c r="E193" s="74"/>
      <c r="F193" s="74"/>
      <c r="G193" s="157"/>
      <c r="H193" s="72">
        <f t="shared" si="24"/>
        <v>0</v>
      </c>
      <c r="I193" s="74"/>
      <c r="J193" s="74"/>
      <c r="K193" s="74"/>
      <c r="L193" s="158"/>
    </row>
    <row r="194" spans="1:12" s="24" customFormat="1" ht="24" x14ac:dyDescent="0.25">
      <c r="A194" s="198"/>
      <c r="B194" s="19" t="s">
        <v>202</v>
      </c>
      <c r="C194" s="138">
        <f t="shared" si="23"/>
        <v>0</v>
      </c>
      <c r="D194" s="139">
        <f>SUM(D195,D230,D269)</f>
        <v>0</v>
      </c>
      <c r="E194" s="139">
        <f>SUM(E195,E230,E269)</f>
        <v>0</v>
      </c>
      <c r="F194" s="139">
        <f>SUM(F195,F230,F269)</f>
        <v>0</v>
      </c>
      <c r="G194" s="139">
        <f>SUM(G195,G230,G269)</f>
        <v>0</v>
      </c>
      <c r="H194" s="138">
        <f t="shared" si="24"/>
        <v>0</v>
      </c>
      <c r="I194" s="139">
        <f>SUM(I195,I230,I269)</f>
        <v>0</v>
      </c>
      <c r="J194" s="139">
        <f>SUM(J195,J230,J269)</f>
        <v>0</v>
      </c>
      <c r="K194" s="139">
        <f>SUM(K195,K230,K269)</f>
        <v>0</v>
      </c>
      <c r="L194" s="199">
        <f>SUM(L195,L230,L269)</f>
        <v>0</v>
      </c>
    </row>
    <row r="195" spans="1:12" x14ac:dyDescent="0.25">
      <c r="A195" s="142">
        <v>5000</v>
      </c>
      <c r="B195" s="142" t="s">
        <v>203</v>
      </c>
      <c r="C195" s="143">
        <f t="shared" si="23"/>
        <v>0</v>
      </c>
      <c r="D195" s="144">
        <f>D196+D204</f>
        <v>0</v>
      </c>
      <c r="E195" s="144">
        <f>E196+E204</f>
        <v>0</v>
      </c>
      <c r="F195" s="144">
        <f>F196+F204</f>
        <v>0</v>
      </c>
      <c r="G195" s="144">
        <f>G196+G204</f>
        <v>0</v>
      </c>
      <c r="H195" s="143">
        <f t="shared" si="24"/>
        <v>0</v>
      </c>
      <c r="I195" s="144">
        <f>I196+I204</f>
        <v>0</v>
      </c>
      <c r="J195" s="144">
        <f>J196+J204</f>
        <v>0</v>
      </c>
      <c r="K195" s="144">
        <f>K196+K204</f>
        <v>0</v>
      </c>
      <c r="L195" s="200">
        <f>L196+L204</f>
        <v>0</v>
      </c>
    </row>
    <row r="196" spans="1:12" x14ac:dyDescent="0.25">
      <c r="A196" s="56">
        <v>5100</v>
      </c>
      <c r="B196" s="147" t="s">
        <v>204</v>
      </c>
      <c r="C196" s="57">
        <f t="shared" si="23"/>
        <v>0</v>
      </c>
      <c r="D196" s="63">
        <f>D197+D198+D201+D202+D203</f>
        <v>0</v>
      </c>
      <c r="E196" s="63">
        <f>E197+E198+E201+E202+E203</f>
        <v>0</v>
      </c>
      <c r="F196" s="63">
        <f>F197+F198+F201+F202+F203</f>
        <v>0</v>
      </c>
      <c r="G196" s="166">
        <f>G197+G198+G201+G202+G203</f>
        <v>0</v>
      </c>
      <c r="H196" s="57">
        <f t="shared" si="24"/>
        <v>0</v>
      </c>
      <c r="I196" s="63">
        <f>I197+I198+I201+I202+I203</f>
        <v>0</v>
      </c>
      <c r="J196" s="63">
        <f>J197+J198+J201+J202+J203</f>
        <v>0</v>
      </c>
      <c r="K196" s="63">
        <f>K197+K198+K201+K202+K203</f>
        <v>0</v>
      </c>
      <c r="L196" s="167">
        <f>L197+L198+L201+L202+L203</f>
        <v>0</v>
      </c>
    </row>
    <row r="197" spans="1:12" x14ac:dyDescent="0.25">
      <c r="A197" s="168">
        <v>5110</v>
      </c>
      <c r="B197" s="65" t="s">
        <v>205</v>
      </c>
      <c r="C197" s="66">
        <f t="shared" si="23"/>
        <v>0</v>
      </c>
      <c r="D197" s="68"/>
      <c r="E197" s="68"/>
      <c r="F197" s="68"/>
      <c r="G197" s="154"/>
      <c r="H197" s="66">
        <f t="shared" si="24"/>
        <v>0</v>
      </c>
      <c r="I197" s="68"/>
      <c r="J197" s="68"/>
      <c r="K197" s="68"/>
      <c r="L197" s="155"/>
    </row>
    <row r="198" spans="1:12" ht="24" x14ac:dyDescent="0.25">
      <c r="A198" s="159">
        <v>5120</v>
      </c>
      <c r="B198" s="71" t="s">
        <v>206</v>
      </c>
      <c r="C198" s="72">
        <f t="shared" si="23"/>
        <v>0</v>
      </c>
      <c r="D198" s="160">
        <f>D199+D200</f>
        <v>0</v>
      </c>
      <c r="E198" s="160">
        <f>E199+E200</f>
        <v>0</v>
      </c>
      <c r="F198" s="160">
        <f>F199+F200</f>
        <v>0</v>
      </c>
      <c r="G198" s="161">
        <f>G199+G200</f>
        <v>0</v>
      </c>
      <c r="H198" s="72">
        <f t="shared" si="24"/>
        <v>0</v>
      </c>
      <c r="I198" s="160">
        <f>I199+I200</f>
        <v>0</v>
      </c>
      <c r="J198" s="160">
        <f>J199+J200</f>
        <v>0</v>
      </c>
      <c r="K198" s="160">
        <f>K199+K200</f>
        <v>0</v>
      </c>
      <c r="L198" s="162">
        <f>L199+L200</f>
        <v>0</v>
      </c>
    </row>
    <row r="199" spans="1:12" x14ac:dyDescent="0.25">
      <c r="A199" s="44">
        <v>5121</v>
      </c>
      <c r="B199" s="71" t="s">
        <v>207</v>
      </c>
      <c r="C199" s="72">
        <f t="shared" si="23"/>
        <v>0</v>
      </c>
      <c r="D199" s="74"/>
      <c r="E199" s="74"/>
      <c r="F199" s="74"/>
      <c r="G199" s="157"/>
      <c r="H199" s="72">
        <f t="shared" si="24"/>
        <v>0</v>
      </c>
      <c r="I199" s="74"/>
      <c r="J199" s="74"/>
      <c r="K199" s="74"/>
      <c r="L199" s="158"/>
    </row>
    <row r="200" spans="1:12" ht="24" x14ac:dyDescent="0.25">
      <c r="A200" s="44">
        <v>5129</v>
      </c>
      <c r="B200" s="71" t="s">
        <v>208</v>
      </c>
      <c r="C200" s="72">
        <f t="shared" si="23"/>
        <v>0</v>
      </c>
      <c r="D200" s="74"/>
      <c r="E200" s="74"/>
      <c r="F200" s="74"/>
      <c r="G200" s="157"/>
      <c r="H200" s="72">
        <f t="shared" si="24"/>
        <v>0</v>
      </c>
      <c r="I200" s="74"/>
      <c r="J200" s="74"/>
      <c r="K200" s="74"/>
      <c r="L200" s="158"/>
    </row>
    <row r="201" spans="1:12" x14ac:dyDescent="0.25">
      <c r="A201" s="159">
        <v>5130</v>
      </c>
      <c r="B201" s="71" t="s">
        <v>209</v>
      </c>
      <c r="C201" s="72">
        <f t="shared" si="23"/>
        <v>0</v>
      </c>
      <c r="D201" s="74"/>
      <c r="E201" s="74"/>
      <c r="F201" s="74"/>
      <c r="G201" s="157"/>
      <c r="H201" s="72">
        <f t="shared" si="24"/>
        <v>0</v>
      </c>
      <c r="I201" s="74"/>
      <c r="J201" s="74"/>
      <c r="K201" s="74"/>
      <c r="L201" s="158"/>
    </row>
    <row r="202" spans="1:12" x14ac:dyDescent="0.25">
      <c r="A202" s="159">
        <v>5140</v>
      </c>
      <c r="B202" s="71" t="s">
        <v>210</v>
      </c>
      <c r="C202" s="72">
        <f t="shared" si="23"/>
        <v>0</v>
      </c>
      <c r="D202" s="74"/>
      <c r="E202" s="74"/>
      <c r="F202" s="74"/>
      <c r="G202" s="157"/>
      <c r="H202" s="72">
        <f t="shared" si="24"/>
        <v>0</v>
      </c>
      <c r="I202" s="74"/>
      <c r="J202" s="74"/>
      <c r="K202" s="74"/>
      <c r="L202" s="158"/>
    </row>
    <row r="203" spans="1:12" ht="24" x14ac:dyDescent="0.25">
      <c r="A203" s="159">
        <v>5170</v>
      </c>
      <c r="B203" s="71" t="s">
        <v>211</v>
      </c>
      <c r="C203" s="72">
        <f t="shared" si="23"/>
        <v>0</v>
      </c>
      <c r="D203" s="74"/>
      <c r="E203" s="74"/>
      <c r="F203" s="74"/>
      <c r="G203" s="157"/>
      <c r="H203" s="72">
        <f t="shared" si="24"/>
        <v>0</v>
      </c>
      <c r="I203" s="74"/>
      <c r="J203" s="74"/>
      <c r="K203" s="74"/>
      <c r="L203" s="158"/>
    </row>
    <row r="204" spans="1:12" x14ac:dyDescent="0.25">
      <c r="A204" s="56">
        <v>5200</v>
      </c>
      <c r="B204" s="147" t="s">
        <v>212</v>
      </c>
      <c r="C204" s="57">
        <f t="shared" si="23"/>
        <v>0</v>
      </c>
      <c r="D204" s="63">
        <f>D205+D215+D216+D225+D226+D227+D229</f>
        <v>0</v>
      </c>
      <c r="E204" s="63">
        <f>E205+E215+E216+E225+E226+E227+E229</f>
        <v>0</v>
      </c>
      <c r="F204" s="63">
        <f>F205+F215+F216+F225+F226+F227+F229</f>
        <v>0</v>
      </c>
      <c r="G204" s="166">
        <f>G205+G215+G216+G225+G226+G227+G229</f>
        <v>0</v>
      </c>
      <c r="H204" s="57">
        <f t="shared" si="24"/>
        <v>0</v>
      </c>
      <c r="I204" s="63">
        <f>I205+I215+I216+I225+I226+I227+I229</f>
        <v>0</v>
      </c>
      <c r="J204" s="63">
        <f>J205+J215+J216+J225+J226+J227+J229</f>
        <v>0</v>
      </c>
      <c r="K204" s="63">
        <f>K205+K215+K216+K225+K226+K227+K229</f>
        <v>0</v>
      </c>
      <c r="L204" s="167">
        <f>L205+L215+L216+L225+L226+L227+L229</f>
        <v>0</v>
      </c>
    </row>
    <row r="205" spans="1:12" x14ac:dyDescent="0.25">
      <c r="A205" s="150">
        <v>5210</v>
      </c>
      <c r="B205" s="112" t="s">
        <v>213</v>
      </c>
      <c r="C205" s="117">
        <f t="shared" si="23"/>
        <v>0</v>
      </c>
      <c r="D205" s="151">
        <f>SUM(D206:D214)</f>
        <v>0</v>
      </c>
      <c r="E205" s="151">
        <f>SUM(E206:E214)</f>
        <v>0</v>
      </c>
      <c r="F205" s="151">
        <f>SUM(F206:F214)</f>
        <v>0</v>
      </c>
      <c r="G205" s="152">
        <f>SUM(G206:G214)</f>
        <v>0</v>
      </c>
      <c r="H205" s="117">
        <f t="shared" si="24"/>
        <v>0</v>
      </c>
      <c r="I205" s="151">
        <f>SUM(I206:I214)</f>
        <v>0</v>
      </c>
      <c r="J205" s="151">
        <f>SUM(J206:J214)</f>
        <v>0</v>
      </c>
      <c r="K205" s="151">
        <f>SUM(K206:K214)</f>
        <v>0</v>
      </c>
      <c r="L205" s="153">
        <f>SUM(L206:L214)</f>
        <v>0</v>
      </c>
    </row>
    <row r="206" spans="1:12" x14ac:dyDescent="0.25">
      <c r="A206" s="38">
        <v>5211</v>
      </c>
      <c r="B206" s="65" t="s">
        <v>214</v>
      </c>
      <c r="C206" s="66">
        <f t="shared" si="23"/>
        <v>0</v>
      </c>
      <c r="D206" s="68"/>
      <c r="E206" s="68"/>
      <c r="F206" s="68"/>
      <c r="G206" s="154"/>
      <c r="H206" s="66">
        <f t="shared" si="24"/>
        <v>0</v>
      </c>
      <c r="I206" s="68"/>
      <c r="J206" s="68"/>
      <c r="K206" s="68"/>
      <c r="L206" s="155"/>
    </row>
    <row r="207" spans="1:12" x14ac:dyDescent="0.25">
      <c r="A207" s="44">
        <v>5212</v>
      </c>
      <c r="B207" s="71" t="s">
        <v>215</v>
      </c>
      <c r="C207" s="72">
        <f t="shared" si="23"/>
        <v>0</v>
      </c>
      <c r="D207" s="74"/>
      <c r="E207" s="74"/>
      <c r="F207" s="74"/>
      <c r="G207" s="157"/>
      <c r="H207" s="72">
        <f t="shared" si="24"/>
        <v>0</v>
      </c>
      <c r="I207" s="74"/>
      <c r="J207" s="74"/>
      <c r="K207" s="74"/>
      <c r="L207" s="158"/>
    </row>
    <row r="208" spans="1:12" x14ac:dyDescent="0.25">
      <c r="A208" s="44">
        <v>5213</v>
      </c>
      <c r="B208" s="71" t="s">
        <v>216</v>
      </c>
      <c r="C208" s="72">
        <f t="shared" si="23"/>
        <v>0</v>
      </c>
      <c r="D208" s="74"/>
      <c r="E208" s="74"/>
      <c r="F208" s="74"/>
      <c r="G208" s="157"/>
      <c r="H208" s="72">
        <f t="shared" si="24"/>
        <v>0</v>
      </c>
      <c r="I208" s="74"/>
      <c r="J208" s="74"/>
      <c r="K208" s="74"/>
      <c r="L208" s="158"/>
    </row>
    <row r="209" spans="1:12" x14ac:dyDescent="0.25">
      <c r="A209" s="44">
        <v>5214</v>
      </c>
      <c r="B209" s="71" t="s">
        <v>217</v>
      </c>
      <c r="C209" s="72">
        <f t="shared" si="23"/>
        <v>0</v>
      </c>
      <c r="D209" s="74"/>
      <c r="E209" s="74"/>
      <c r="F209" s="74"/>
      <c r="G209" s="157"/>
      <c r="H209" s="72">
        <f t="shared" si="24"/>
        <v>0</v>
      </c>
      <c r="I209" s="74"/>
      <c r="J209" s="74"/>
      <c r="K209" s="74"/>
      <c r="L209" s="158"/>
    </row>
    <row r="210" spans="1:12" x14ac:dyDescent="0.25">
      <c r="A210" s="44">
        <v>5215</v>
      </c>
      <c r="B210" s="71" t="s">
        <v>218</v>
      </c>
      <c r="C210" s="72">
        <f>SUM(D210:G210)</f>
        <v>0</v>
      </c>
      <c r="D210" s="74"/>
      <c r="E210" s="74"/>
      <c r="F210" s="74"/>
      <c r="G210" s="157"/>
      <c r="H210" s="72">
        <f>SUM(I210:L210)</f>
        <v>0</v>
      </c>
      <c r="I210" s="74"/>
      <c r="J210" s="74"/>
      <c r="K210" s="74"/>
      <c r="L210" s="158"/>
    </row>
    <row r="211" spans="1:12" ht="14.25" customHeight="1" x14ac:dyDescent="0.25">
      <c r="A211" s="44">
        <v>5216</v>
      </c>
      <c r="B211" s="71" t="s">
        <v>219</v>
      </c>
      <c r="C211" s="72">
        <f t="shared" si="23"/>
        <v>0</v>
      </c>
      <c r="D211" s="74"/>
      <c r="E211" s="74"/>
      <c r="F211" s="74"/>
      <c r="G211" s="157"/>
      <c r="H211" s="72">
        <f t="shared" si="24"/>
        <v>0</v>
      </c>
      <c r="I211" s="74"/>
      <c r="J211" s="74"/>
      <c r="K211" s="74"/>
      <c r="L211" s="158"/>
    </row>
    <row r="212" spans="1:12" x14ac:dyDescent="0.25">
      <c r="A212" s="44">
        <v>5217</v>
      </c>
      <c r="B212" s="71" t="s">
        <v>220</v>
      </c>
      <c r="C212" s="72">
        <f t="shared" si="23"/>
        <v>0</v>
      </c>
      <c r="D212" s="74"/>
      <c r="E212" s="74"/>
      <c r="F212" s="74"/>
      <c r="G212" s="157"/>
      <c r="H212" s="72">
        <f t="shared" si="24"/>
        <v>0</v>
      </c>
      <c r="I212" s="74"/>
      <c r="J212" s="74"/>
      <c r="K212" s="74"/>
      <c r="L212" s="158"/>
    </row>
    <row r="213" spans="1:12" x14ac:dyDescent="0.25">
      <c r="A213" s="44">
        <v>5218</v>
      </c>
      <c r="B213" s="71" t="s">
        <v>221</v>
      </c>
      <c r="C213" s="72">
        <f t="shared" si="23"/>
        <v>0</v>
      </c>
      <c r="D213" s="74"/>
      <c r="E213" s="74"/>
      <c r="F213" s="74"/>
      <c r="G213" s="157"/>
      <c r="H213" s="72">
        <f t="shared" si="24"/>
        <v>0</v>
      </c>
      <c r="I213" s="74"/>
      <c r="J213" s="74"/>
      <c r="K213" s="74"/>
      <c r="L213" s="158"/>
    </row>
    <row r="214" spans="1:12" x14ac:dyDescent="0.25">
      <c r="A214" s="44">
        <v>5219</v>
      </c>
      <c r="B214" s="71" t="s">
        <v>222</v>
      </c>
      <c r="C214" s="72">
        <f t="shared" si="23"/>
        <v>0</v>
      </c>
      <c r="D214" s="74"/>
      <c r="E214" s="74"/>
      <c r="F214" s="74"/>
      <c r="G214" s="157"/>
      <c r="H214" s="72">
        <f t="shared" si="24"/>
        <v>0</v>
      </c>
      <c r="I214" s="74"/>
      <c r="J214" s="74"/>
      <c r="K214" s="74"/>
      <c r="L214" s="158"/>
    </row>
    <row r="215" spans="1:12" ht="13.5" customHeight="1" x14ac:dyDescent="0.25">
      <c r="A215" s="159">
        <v>5220</v>
      </c>
      <c r="B215" s="71" t="s">
        <v>223</v>
      </c>
      <c r="C215" s="72">
        <f t="shared" si="23"/>
        <v>0</v>
      </c>
      <c r="D215" s="74"/>
      <c r="E215" s="74"/>
      <c r="F215" s="74"/>
      <c r="G215" s="157"/>
      <c r="H215" s="72">
        <f t="shared" si="24"/>
        <v>0</v>
      </c>
      <c r="I215" s="74"/>
      <c r="J215" s="74"/>
      <c r="K215" s="74"/>
      <c r="L215" s="158"/>
    </row>
    <row r="216" spans="1:12" x14ac:dyDescent="0.25">
      <c r="A216" s="159">
        <v>5230</v>
      </c>
      <c r="B216" s="71" t="s">
        <v>224</v>
      </c>
      <c r="C216" s="72">
        <f t="shared" si="23"/>
        <v>0</v>
      </c>
      <c r="D216" s="160">
        <f>SUM(D217:D224)</f>
        <v>0</v>
      </c>
      <c r="E216" s="160">
        <f>SUM(E217:E224)</f>
        <v>0</v>
      </c>
      <c r="F216" s="160">
        <f>SUM(F217:F224)</f>
        <v>0</v>
      </c>
      <c r="G216" s="161">
        <f>SUM(G217:G224)</f>
        <v>0</v>
      </c>
      <c r="H216" s="72">
        <f t="shared" si="24"/>
        <v>0</v>
      </c>
      <c r="I216" s="160">
        <f>SUM(I217:I224)</f>
        <v>0</v>
      </c>
      <c r="J216" s="160">
        <f>SUM(J217:J224)</f>
        <v>0</v>
      </c>
      <c r="K216" s="160">
        <f>SUM(K217:K224)</f>
        <v>0</v>
      </c>
      <c r="L216" s="162">
        <f>SUM(L217:L224)</f>
        <v>0</v>
      </c>
    </row>
    <row r="217" spans="1:12" x14ac:dyDescent="0.25">
      <c r="A217" s="44">
        <v>5231</v>
      </c>
      <c r="B217" s="71" t="s">
        <v>225</v>
      </c>
      <c r="C217" s="72">
        <f t="shared" si="23"/>
        <v>0</v>
      </c>
      <c r="D217" s="74"/>
      <c r="E217" s="74"/>
      <c r="F217" s="74"/>
      <c r="G217" s="157"/>
      <c r="H217" s="72">
        <f t="shared" si="24"/>
        <v>0</v>
      </c>
      <c r="I217" s="74"/>
      <c r="J217" s="74"/>
      <c r="K217" s="74"/>
      <c r="L217" s="158"/>
    </row>
    <row r="218" spans="1:12" x14ac:dyDescent="0.25">
      <c r="A218" s="44">
        <v>5232</v>
      </c>
      <c r="B218" s="71" t="s">
        <v>226</v>
      </c>
      <c r="C218" s="72">
        <f t="shared" si="23"/>
        <v>0</v>
      </c>
      <c r="D218" s="74"/>
      <c r="E218" s="74"/>
      <c r="F218" s="74"/>
      <c r="G218" s="157"/>
      <c r="H218" s="72">
        <f t="shared" si="24"/>
        <v>0</v>
      </c>
      <c r="I218" s="74"/>
      <c r="J218" s="74"/>
      <c r="K218" s="74"/>
      <c r="L218" s="158"/>
    </row>
    <row r="219" spans="1:12" x14ac:dyDescent="0.25">
      <c r="A219" s="44">
        <v>5233</v>
      </c>
      <c r="B219" s="71" t="s">
        <v>227</v>
      </c>
      <c r="C219" s="201">
        <f t="shared" si="23"/>
        <v>0</v>
      </c>
      <c r="D219" s="74"/>
      <c r="E219" s="74"/>
      <c r="F219" s="74"/>
      <c r="G219" s="157"/>
      <c r="H219" s="72">
        <f t="shared" si="24"/>
        <v>0</v>
      </c>
      <c r="I219" s="74"/>
      <c r="J219" s="74"/>
      <c r="K219" s="74"/>
      <c r="L219" s="158"/>
    </row>
    <row r="220" spans="1:12" ht="24" x14ac:dyDescent="0.25">
      <c r="A220" s="44">
        <v>5234</v>
      </c>
      <c r="B220" s="71" t="s">
        <v>228</v>
      </c>
      <c r="C220" s="201">
        <f t="shared" si="23"/>
        <v>0</v>
      </c>
      <c r="D220" s="74"/>
      <c r="E220" s="74"/>
      <c r="F220" s="74"/>
      <c r="G220" s="157"/>
      <c r="H220" s="72">
        <f t="shared" si="24"/>
        <v>0</v>
      </c>
      <c r="I220" s="74"/>
      <c r="J220" s="74"/>
      <c r="K220" s="74"/>
      <c r="L220" s="158"/>
    </row>
    <row r="221" spans="1:12" ht="14.25" customHeight="1" x14ac:dyDescent="0.25">
      <c r="A221" s="44">
        <v>5236</v>
      </c>
      <c r="B221" s="71" t="s">
        <v>229</v>
      </c>
      <c r="C221" s="201">
        <f t="shared" si="23"/>
        <v>0</v>
      </c>
      <c r="D221" s="74"/>
      <c r="E221" s="74"/>
      <c r="F221" s="74"/>
      <c r="G221" s="157"/>
      <c r="H221" s="72">
        <f t="shared" si="24"/>
        <v>0</v>
      </c>
      <c r="I221" s="74"/>
      <c r="J221" s="74"/>
      <c r="K221" s="74"/>
      <c r="L221" s="158"/>
    </row>
    <row r="222" spans="1:12" ht="14.25" customHeight="1" x14ac:dyDescent="0.25">
      <c r="A222" s="44">
        <v>5237</v>
      </c>
      <c r="B222" s="71" t="s">
        <v>230</v>
      </c>
      <c r="C222" s="201">
        <f t="shared" si="23"/>
        <v>0</v>
      </c>
      <c r="D222" s="74"/>
      <c r="E222" s="74"/>
      <c r="F222" s="74"/>
      <c r="G222" s="157"/>
      <c r="H222" s="72">
        <f t="shared" si="24"/>
        <v>0</v>
      </c>
      <c r="I222" s="74"/>
      <c r="J222" s="74"/>
      <c r="K222" s="74"/>
      <c r="L222" s="158"/>
    </row>
    <row r="223" spans="1:12" ht="24" x14ac:dyDescent="0.25">
      <c r="A223" s="44">
        <v>5238</v>
      </c>
      <c r="B223" s="71" t="s">
        <v>231</v>
      </c>
      <c r="C223" s="201">
        <f t="shared" si="23"/>
        <v>0</v>
      </c>
      <c r="D223" s="74"/>
      <c r="E223" s="74"/>
      <c r="F223" s="74"/>
      <c r="G223" s="157"/>
      <c r="H223" s="72">
        <f t="shared" si="24"/>
        <v>0</v>
      </c>
      <c r="I223" s="74"/>
      <c r="J223" s="74"/>
      <c r="K223" s="74"/>
      <c r="L223" s="158"/>
    </row>
    <row r="224" spans="1:12" ht="24" x14ac:dyDescent="0.25">
      <c r="A224" s="44">
        <v>5239</v>
      </c>
      <c r="B224" s="71" t="s">
        <v>232</v>
      </c>
      <c r="C224" s="201">
        <f t="shared" si="23"/>
        <v>0</v>
      </c>
      <c r="D224" s="74"/>
      <c r="E224" s="74"/>
      <c r="F224" s="74"/>
      <c r="G224" s="157"/>
      <c r="H224" s="72">
        <f t="shared" si="24"/>
        <v>0</v>
      </c>
      <c r="I224" s="74"/>
      <c r="J224" s="74"/>
      <c r="K224" s="74"/>
      <c r="L224" s="158"/>
    </row>
    <row r="225" spans="1:12" ht="24" x14ac:dyDescent="0.25">
      <c r="A225" s="159">
        <v>5240</v>
      </c>
      <c r="B225" s="71" t="s">
        <v>233</v>
      </c>
      <c r="C225" s="201">
        <f t="shared" si="23"/>
        <v>0</v>
      </c>
      <c r="D225" s="74"/>
      <c r="E225" s="74"/>
      <c r="F225" s="74"/>
      <c r="G225" s="157"/>
      <c r="H225" s="72">
        <f t="shared" si="24"/>
        <v>0</v>
      </c>
      <c r="I225" s="74"/>
      <c r="J225" s="74"/>
      <c r="K225" s="74"/>
      <c r="L225" s="158"/>
    </row>
    <row r="226" spans="1:12" x14ac:dyDescent="0.25">
      <c r="A226" s="159">
        <v>5250</v>
      </c>
      <c r="B226" s="71" t="s">
        <v>234</v>
      </c>
      <c r="C226" s="201">
        <f t="shared" si="23"/>
        <v>0</v>
      </c>
      <c r="D226" s="74"/>
      <c r="E226" s="74"/>
      <c r="F226" s="74"/>
      <c r="G226" s="157"/>
      <c r="H226" s="72">
        <f t="shared" si="24"/>
        <v>0</v>
      </c>
      <c r="I226" s="74"/>
      <c r="J226" s="74"/>
      <c r="K226" s="74"/>
      <c r="L226" s="158"/>
    </row>
    <row r="227" spans="1:12" x14ac:dyDescent="0.25">
      <c r="A227" s="159">
        <v>5260</v>
      </c>
      <c r="B227" s="71" t="s">
        <v>235</v>
      </c>
      <c r="C227" s="201">
        <f t="shared" si="23"/>
        <v>0</v>
      </c>
      <c r="D227" s="160">
        <f>SUM(D228)</f>
        <v>0</v>
      </c>
      <c r="E227" s="160">
        <f>SUM(E228)</f>
        <v>0</v>
      </c>
      <c r="F227" s="160">
        <f>SUM(F228)</f>
        <v>0</v>
      </c>
      <c r="G227" s="161">
        <f>SUM(G228)</f>
        <v>0</v>
      </c>
      <c r="H227" s="72">
        <f t="shared" si="24"/>
        <v>0</v>
      </c>
      <c r="I227" s="160">
        <f>SUM(I228)</f>
        <v>0</v>
      </c>
      <c r="J227" s="160">
        <f>SUM(J228)</f>
        <v>0</v>
      </c>
      <c r="K227" s="160">
        <f>SUM(K228)</f>
        <v>0</v>
      </c>
      <c r="L227" s="162">
        <f>SUM(L228)</f>
        <v>0</v>
      </c>
    </row>
    <row r="228" spans="1:12" ht="24" x14ac:dyDescent="0.25">
      <c r="A228" s="44">
        <v>5269</v>
      </c>
      <c r="B228" s="71" t="s">
        <v>236</v>
      </c>
      <c r="C228" s="201">
        <f t="shared" si="23"/>
        <v>0</v>
      </c>
      <c r="D228" s="74"/>
      <c r="E228" s="74"/>
      <c r="F228" s="74"/>
      <c r="G228" s="157"/>
      <c r="H228" s="72">
        <f t="shared" si="24"/>
        <v>0</v>
      </c>
      <c r="I228" s="74"/>
      <c r="J228" s="74"/>
      <c r="K228" s="74"/>
      <c r="L228" s="158"/>
    </row>
    <row r="229" spans="1:12" ht="24" x14ac:dyDescent="0.25">
      <c r="A229" s="150">
        <v>5270</v>
      </c>
      <c r="B229" s="112" t="s">
        <v>237</v>
      </c>
      <c r="C229" s="202">
        <f t="shared" si="23"/>
        <v>0</v>
      </c>
      <c r="D229" s="163"/>
      <c r="E229" s="163"/>
      <c r="F229" s="163"/>
      <c r="G229" s="164"/>
      <c r="H229" s="117">
        <f t="shared" si="24"/>
        <v>0</v>
      </c>
      <c r="I229" s="163"/>
      <c r="J229" s="163"/>
      <c r="K229" s="163"/>
      <c r="L229" s="165"/>
    </row>
    <row r="230" spans="1:12" x14ac:dyDescent="0.25">
      <c r="A230" s="142">
        <v>6000</v>
      </c>
      <c r="B230" s="142" t="s">
        <v>238</v>
      </c>
      <c r="C230" s="203">
        <f t="shared" si="23"/>
        <v>0</v>
      </c>
      <c r="D230" s="144">
        <f>D231+D251+D259</f>
        <v>0</v>
      </c>
      <c r="E230" s="144">
        <f>E231+E251+E259</f>
        <v>0</v>
      </c>
      <c r="F230" s="144">
        <f>F231+F251+F259</f>
        <v>0</v>
      </c>
      <c r="G230" s="145">
        <f>G231+G251+G259</f>
        <v>0</v>
      </c>
      <c r="H230" s="143">
        <f t="shared" si="24"/>
        <v>0</v>
      </c>
      <c r="I230" s="144">
        <f>I231+I251+I259</f>
        <v>0</v>
      </c>
      <c r="J230" s="144">
        <f>J231+J251+J259</f>
        <v>0</v>
      </c>
      <c r="K230" s="144">
        <f>K231+K251+K259</f>
        <v>0</v>
      </c>
      <c r="L230" s="146">
        <f>L231+L251+L259</f>
        <v>0</v>
      </c>
    </row>
    <row r="231" spans="1:12" ht="14.25" customHeight="1" x14ac:dyDescent="0.25">
      <c r="A231" s="192">
        <v>6200</v>
      </c>
      <c r="B231" s="183" t="s">
        <v>239</v>
      </c>
      <c r="C231" s="204">
        <f>SUM(D231:G231)</f>
        <v>0</v>
      </c>
      <c r="D231" s="194">
        <f>SUM(D232,D233,D235,D238,D244,D245,D246)</f>
        <v>0</v>
      </c>
      <c r="E231" s="194">
        <f>SUM(E232,E233,E235,E238,E244,E245,E246)</f>
        <v>0</v>
      </c>
      <c r="F231" s="194">
        <f>SUM(F232,F233,F235,F238,F244,F245,F246)</f>
        <v>0</v>
      </c>
      <c r="G231" s="194">
        <f>SUM(G232,G233,G235,G238,G244,G245,G246)</f>
        <v>0</v>
      </c>
      <c r="H231" s="193">
        <f t="shared" si="24"/>
        <v>0</v>
      </c>
      <c r="I231" s="194">
        <f>SUM(I232,I233,I235,I238,I244,I245,I246)</f>
        <v>0</v>
      </c>
      <c r="J231" s="194">
        <f>SUM(J232,J233,J235,J238,J244,J245,J246)</f>
        <v>0</v>
      </c>
      <c r="K231" s="194">
        <f>SUM(K232,K233,K235,K238,K244,K245,K246)</f>
        <v>0</v>
      </c>
      <c r="L231" s="149">
        <f>SUM(L232,L233,L235,L238,L244,L245,L246)</f>
        <v>0</v>
      </c>
    </row>
    <row r="232" spans="1:12" ht="24" x14ac:dyDescent="0.25">
      <c r="A232" s="168">
        <v>6220</v>
      </c>
      <c r="B232" s="65" t="s">
        <v>240</v>
      </c>
      <c r="C232" s="205">
        <f t="shared" si="23"/>
        <v>0</v>
      </c>
      <c r="D232" s="68"/>
      <c r="E232" s="68"/>
      <c r="F232" s="68"/>
      <c r="G232" s="206"/>
      <c r="H232" s="207">
        <f t="shared" si="24"/>
        <v>0</v>
      </c>
      <c r="I232" s="68"/>
      <c r="J232" s="68"/>
      <c r="K232" s="68"/>
      <c r="L232" s="155"/>
    </row>
    <row r="233" spans="1:12" x14ac:dyDescent="0.25">
      <c r="A233" s="159">
        <v>6230</v>
      </c>
      <c r="B233" s="71" t="s">
        <v>241</v>
      </c>
      <c r="C233" s="201">
        <f t="shared" si="23"/>
        <v>0</v>
      </c>
      <c r="D233" s="160">
        <f>SUM(D234)</f>
        <v>0</v>
      </c>
      <c r="E233" s="160">
        <f t="shared" ref="E233:L233" si="25">SUM(E234)</f>
        <v>0</v>
      </c>
      <c r="F233" s="160">
        <f t="shared" si="25"/>
        <v>0</v>
      </c>
      <c r="G233" s="161">
        <f t="shared" si="25"/>
        <v>0</v>
      </c>
      <c r="H233" s="208">
        <f t="shared" si="24"/>
        <v>0</v>
      </c>
      <c r="I233" s="160">
        <f t="shared" si="25"/>
        <v>0</v>
      </c>
      <c r="J233" s="160">
        <f t="shared" si="25"/>
        <v>0</v>
      </c>
      <c r="K233" s="160">
        <f t="shared" si="25"/>
        <v>0</v>
      </c>
      <c r="L233" s="162">
        <f t="shared" si="25"/>
        <v>0</v>
      </c>
    </row>
    <row r="234" spans="1:12" ht="24" x14ac:dyDescent="0.25">
      <c r="A234" s="44">
        <v>6239</v>
      </c>
      <c r="B234" s="65" t="s">
        <v>242</v>
      </c>
      <c r="C234" s="201">
        <f t="shared" si="23"/>
        <v>0</v>
      </c>
      <c r="D234" s="68"/>
      <c r="E234" s="68"/>
      <c r="F234" s="68"/>
      <c r="G234" s="154"/>
      <c r="H234" s="208">
        <f t="shared" si="24"/>
        <v>0</v>
      </c>
      <c r="I234" s="68"/>
      <c r="J234" s="68"/>
      <c r="K234" s="68"/>
      <c r="L234" s="155"/>
    </row>
    <row r="235" spans="1:12" ht="24" x14ac:dyDescent="0.25">
      <c r="A235" s="159">
        <v>6240</v>
      </c>
      <c r="B235" s="71" t="s">
        <v>243</v>
      </c>
      <c r="C235" s="201">
        <f>SUM(D235:G235)</f>
        <v>0</v>
      </c>
      <c r="D235" s="160">
        <f>SUM(D236:D237)</f>
        <v>0</v>
      </c>
      <c r="E235" s="160">
        <f>SUM(E236:E237)</f>
        <v>0</v>
      </c>
      <c r="F235" s="160">
        <f>SUM(F236:F237)</f>
        <v>0</v>
      </c>
      <c r="G235" s="161">
        <f>SUM(G236:G237)</f>
        <v>0</v>
      </c>
      <c r="H235" s="208">
        <f t="shared" si="24"/>
        <v>0</v>
      </c>
      <c r="I235" s="160">
        <f>SUM(I236:I237)</f>
        <v>0</v>
      </c>
      <c r="J235" s="160">
        <f>SUM(J236:J237)</f>
        <v>0</v>
      </c>
      <c r="K235" s="160">
        <f>SUM(K236:K237)</f>
        <v>0</v>
      </c>
      <c r="L235" s="162">
        <f>SUM(L236:L237)</f>
        <v>0</v>
      </c>
    </row>
    <row r="236" spans="1:12" x14ac:dyDescent="0.25">
      <c r="A236" s="44">
        <v>6241</v>
      </c>
      <c r="B236" s="71" t="s">
        <v>244</v>
      </c>
      <c r="C236" s="201">
        <f>SUM(D236:G236)</f>
        <v>0</v>
      </c>
      <c r="D236" s="74"/>
      <c r="E236" s="74"/>
      <c r="F236" s="74"/>
      <c r="G236" s="157"/>
      <c r="H236" s="208">
        <f>SUM(I236:L236)</f>
        <v>0</v>
      </c>
      <c r="I236" s="74"/>
      <c r="J236" s="74"/>
      <c r="K236" s="74"/>
      <c r="L236" s="158"/>
    </row>
    <row r="237" spans="1:12" x14ac:dyDescent="0.25">
      <c r="A237" s="44">
        <v>6242</v>
      </c>
      <c r="B237" s="71" t="s">
        <v>245</v>
      </c>
      <c r="C237" s="201">
        <f>SUM(D237:G237)</f>
        <v>0</v>
      </c>
      <c r="D237" s="74"/>
      <c r="E237" s="74"/>
      <c r="F237" s="74"/>
      <c r="G237" s="157"/>
      <c r="H237" s="208">
        <f t="shared" si="24"/>
        <v>0</v>
      </c>
      <c r="I237" s="74"/>
      <c r="J237" s="74"/>
      <c r="K237" s="74"/>
      <c r="L237" s="158"/>
    </row>
    <row r="238" spans="1:12" ht="25.5" customHeight="1" x14ac:dyDescent="0.25">
      <c r="A238" s="159">
        <v>6250</v>
      </c>
      <c r="B238" s="71" t="s">
        <v>246</v>
      </c>
      <c r="C238" s="201">
        <f>SUM(D238:G238)</f>
        <v>0</v>
      </c>
      <c r="D238" s="160">
        <f>SUM(D239:D243)</f>
        <v>0</v>
      </c>
      <c r="E238" s="160">
        <f>SUM(E239:E243)</f>
        <v>0</v>
      </c>
      <c r="F238" s="160">
        <f>SUM(F239:F243)</f>
        <v>0</v>
      </c>
      <c r="G238" s="161">
        <f>SUM(G239:G243)</f>
        <v>0</v>
      </c>
      <c r="H238" s="208">
        <f t="shared" si="24"/>
        <v>0</v>
      </c>
      <c r="I238" s="160">
        <f>SUM(I239:I243)</f>
        <v>0</v>
      </c>
      <c r="J238" s="160">
        <f>SUM(J239:J243)</f>
        <v>0</v>
      </c>
      <c r="K238" s="160">
        <f>SUM(K239:K243)</f>
        <v>0</v>
      </c>
      <c r="L238" s="162">
        <f>SUM(L239:L243)</f>
        <v>0</v>
      </c>
    </row>
    <row r="239" spans="1:12" ht="14.25" customHeight="1" x14ac:dyDescent="0.25">
      <c r="A239" s="44">
        <v>6252</v>
      </c>
      <c r="B239" s="71" t="s">
        <v>247</v>
      </c>
      <c r="C239" s="201">
        <f>SUM(D239:G239)</f>
        <v>0</v>
      </c>
      <c r="D239" s="74"/>
      <c r="E239" s="74"/>
      <c r="F239" s="74"/>
      <c r="G239" s="157"/>
      <c r="H239" s="208">
        <f t="shared" si="24"/>
        <v>0</v>
      </c>
      <c r="I239" s="74"/>
      <c r="J239" s="74"/>
      <c r="K239" s="74"/>
      <c r="L239" s="158"/>
    </row>
    <row r="240" spans="1:12" ht="14.25" customHeight="1" x14ac:dyDescent="0.25">
      <c r="A240" s="44">
        <v>6253</v>
      </c>
      <c r="B240" s="71" t="s">
        <v>248</v>
      </c>
      <c r="C240" s="201">
        <f t="shared" si="23"/>
        <v>0</v>
      </c>
      <c r="D240" s="74"/>
      <c r="E240" s="74"/>
      <c r="F240" s="74"/>
      <c r="G240" s="157"/>
      <c r="H240" s="208">
        <f t="shared" si="24"/>
        <v>0</v>
      </c>
      <c r="I240" s="74"/>
      <c r="J240" s="74"/>
      <c r="K240" s="74"/>
      <c r="L240" s="158"/>
    </row>
    <row r="241" spans="1:12" ht="24" x14ac:dyDescent="0.25">
      <c r="A241" s="44">
        <v>6254</v>
      </c>
      <c r="B241" s="71" t="s">
        <v>249</v>
      </c>
      <c r="C241" s="201">
        <f t="shared" si="23"/>
        <v>0</v>
      </c>
      <c r="D241" s="74"/>
      <c r="E241" s="74"/>
      <c r="F241" s="74"/>
      <c r="G241" s="157"/>
      <c r="H241" s="208">
        <f t="shared" si="24"/>
        <v>0</v>
      </c>
      <c r="I241" s="74"/>
      <c r="J241" s="74"/>
      <c r="K241" s="74"/>
      <c r="L241" s="158"/>
    </row>
    <row r="242" spans="1:12" ht="24" x14ac:dyDescent="0.25">
      <c r="A242" s="44">
        <v>6255</v>
      </c>
      <c r="B242" s="71" t="s">
        <v>250</v>
      </c>
      <c r="C242" s="201">
        <f t="shared" si="23"/>
        <v>0</v>
      </c>
      <c r="D242" s="74"/>
      <c r="E242" s="74"/>
      <c r="F242" s="74"/>
      <c r="G242" s="157"/>
      <c r="H242" s="208">
        <f t="shared" si="24"/>
        <v>0</v>
      </c>
      <c r="I242" s="74"/>
      <c r="J242" s="74"/>
      <c r="K242" s="74"/>
      <c r="L242" s="158"/>
    </row>
    <row r="243" spans="1:12" x14ac:dyDescent="0.25">
      <c r="A243" s="44">
        <v>6259</v>
      </c>
      <c r="B243" s="71" t="s">
        <v>251</v>
      </c>
      <c r="C243" s="201">
        <f t="shared" si="23"/>
        <v>0</v>
      </c>
      <c r="D243" s="74"/>
      <c r="E243" s="74"/>
      <c r="F243" s="74"/>
      <c r="G243" s="157"/>
      <c r="H243" s="208">
        <f t="shared" si="24"/>
        <v>0</v>
      </c>
      <c r="I243" s="74"/>
      <c r="J243" s="74"/>
      <c r="K243" s="74"/>
      <c r="L243" s="158"/>
    </row>
    <row r="244" spans="1:12" ht="24" x14ac:dyDescent="0.25">
      <c r="A244" s="159">
        <v>6260</v>
      </c>
      <c r="B244" s="71" t="s">
        <v>252</v>
      </c>
      <c r="C244" s="201">
        <f t="shared" si="23"/>
        <v>0</v>
      </c>
      <c r="D244" s="74"/>
      <c r="E244" s="74"/>
      <c r="F244" s="74"/>
      <c r="G244" s="157"/>
      <c r="H244" s="208">
        <f t="shared" si="24"/>
        <v>0</v>
      </c>
      <c r="I244" s="74"/>
      <c r="J244" s="74"/>
      <c r="K244" s="74"/>
      <c r="L244" s="158"/>
    </row>
    <row r="245" spans="1:12" x14ac:dyDescent="0.25">
      <c r="A245" s="159">
        <v>6270</v>
      </c>
      <c r="B245" s="71" t="s">
        <v>253</v>
      </c>
      <c r="C245" s="201">
        <f t="shared" si="23"/>
        <v>0</v>
      </c>
      <c r="D245" s="74"/>
      <c r="E245" s="74"/>
      <c r="F245" s="74"/>
      <c r="G245" s="157"/>
      <c r="H245" s="208">
        <f t="shared" si="24"/>
        <v>0</v>
      </c>
      <c r="I245" s="74"/>
      <c r="J245" s="74"/>
      <c r="K245" s="74"/>
      <c r="L245" s="158"/>
    </row>
    <row r="246" spans="1:12" ht="24" x14ac:dyDescent="0.25">
      <c r="A246" s="168">
        <v>6290</v>
      </c>
      <c r="B246" s="65" t="s">
        <v>254</v>
      </c>
      <c r="C246" s="209">
        <f t="shared" si="23"/>
        <v>0</v>
      </c>
      <c r="D246" s="169">
        <f>SUM(D247:D250)</f>
        <v>0</v>
      </c>
      <c r="E246" s="169">
        <f t="shared" ref="E246:G246" si="26">SUM(E247:E250)</f>
        <v>0</v>
      </c>
      <c r="F246" s="169">
        <f t="shared" si="26"/>
        <v>0</v>
      </c>
      <c r="G246" s="210">
        <f t="shared" si="26"/>
        <v>0</v>
      </c>
      <c r="H246" s="209">
        <f t="shared" si="24"/>
        <v>0</v>
      </c>
      <c r="I246" s="169">
        <f>SUM(I247:I250)</f>
        <v>0</v>
      </c>
      <c r="J246" s="169">
        <f t="shared" ref="J246:L246" si="27">SUM(J247:J250)</f>
        <v>0</v>
      </c>
      <c r="K246" s="169">
        <f t="shared" si="27"/>
        <v>0</v>
      </c>
      <c r="L246" s="186">
        <f t="shared" si="27"/>
        <v>0</v>
      </c>
    </row>
    <row r="247" spans="1:12" x14ac:dyDescent="0.25">
      <c r="A247" s="44">
        <v>6291</v>
      </c>
      <c r="B247" s="71" t="s">
        <v>255</v>
      </c>
      <c r="C247" s="201">
        <f t="shared" si="23"/>
        <v>0</v>
      </c>
      <c r="D247" s="74"/>
      <c r="E247" s="74"/>
      <c r="F247" s="74"/>
      <c r="G247" s="211"/>
      <c r="H247" s="201">
        <f t="shared" si="24"/>
        <v>0</v>
      </c>
      <c r="I247" s="74"/>
      <c r="J247" s="74"/>
      <c r="K247" s="74"/>
      <c r="L247" s="158"/>
    </row>
    <row r="248" spans="1:12" x14ac:dyDescent="0.25">
      <c r="A248" s="44">
        <v>6292</v>
      </c>
      <c r="B248" s="71" t="s">
        <v>256</v>
      </c>
      <c r="C248" s="201">
        <f t="shared" si="23"/>
        <v>0</v>
      </c>
      <c r="D248" s="74"/>
      <c r="E248" s="74"/>
      <c r="F248" s="74"/>
      <c r="G248" s="211"/>
      <c r="H248" s="201">
        <f t="shared" si="24"/>
        <v>0</v>
      </c>
      <c r="I248" s="74"/>
      <c r="J248" s="74"/>
      <c r="K248" s="74"/>
      <c r="L248" s="158"/>
    </row>
    <row r="249" spans="1:12" ht="72" x14ac:dyDescent="0.25">
      <c r="A249" s="44">
        <v>6296</v>
      </c>
      <c r="B249" s="71" t="s">
        <v>257</v>
      </c>
      <c r="C249" s="201">
        <f t="shared" si="23"/>
        <v>0</v>
      </c>
      <c r="D249" s="74"/>
      <c r="E249" s="74"/>
      <c r="F249" s="74"/>
      <c r="G249" s="211"/>
      <c r="H249" s="201">
        <f t="shared" si="24"/>
        <v>0</v>
      </c>
      <c r="I249" s="74"/>
      <c r="J249" s="74"/>
      <c r="K249" s="74"/>
      <c r="L249" s="158"/>
    </row>
    <row r="250" spans="1:12" ht="39.75" customHeight="1" x14ac:dyDescent="0.25">
      <c r="A250" s="44">
        <v>6299</v>
      </c>
      <c r="B250" s="71" t="s">
        <v>258</v>
      </c>
      <c r="C250" s="201">
        <f t="shared" si="23"/>
        <v>0</v>
      </c>
      <c r="D250" s="74"/>
      <c r="E250" s="74"/>
      <c r="F250" s="74"/>
      <c r="G250" s="211"/>
      <c r="H250" s="201">
        <f t="shared" si="24"/>
        <v>0</v>
      </c>
      <c r="I250" s="74"/>
      <c r="J250" s="74"/>
      <c r="K250" s="74"/>
      <c r="L250" s="158"/>
    </row>
    <row r="251" spans="1:12" x14ac:dyDescent="0.25">
      <c r="A251" s="56">
        <v>6300</v>
      </c>
      <c r="B251" s="147" t="s">
        <v>259</v>
      </c>
      <c r="C251" s="184">
        <f t="shared" si="23"/>
        <v>0</v>
      </c>
      <c r="D251" s="63">
        <f>SUM(D252,D257,D258)</f>
        <v>0</v>
      </c>
      <c r="E251" s="63">
        <f t="shared" ref="E251:G251" si="28">SUM(E252,E257,E258)</f>
        <v>0</v>
      </c>
      <c r="F251" s="63">
        <f t="shared" si="28"/>
        <v>0</v>
      </c>
      <c r="G251" s="63">
        <f t="shared" si="28"/>
        <v>0</v>
      </c>
      <c r="H251" s="57">
        <f t="shared" si="24"/>
        <v>0</v>
      </c>
      <c r="I251" s="63">
        <f>SUM(I252,I257,I258)</f>
        <v>0</v>
      </c>
      <c r="J251" s="63">
        <f t="shared" ref="J251:L251" si="29">SUM(J252,J257,J258)</f>
        <v>0</v>
      </c>
      <c r="K251" s="63">
        <f t="shared" si="29"/>
        <v>0</v>
      </c>
      <c r="L251" s="172">
        <f t="shared" si="29"/>
        <v>0</v>
      </c>
    </row>
    <row r="252" spans="1:12" ht="24" x14ac:dyDescent="0.25">
      <c r="A252" s="168">
        <v>6320</v>
      </c>
      <c r="B252" s="65" t="s">
        <v>260</v>
      </c>
      <c r="C252" s="209">
        <f t="shared" si="23"/>
        <v>0</v>
      </c>
      <c r="D252" s="169">
        <f>SUM(D253:D256)</f>
        <v>0</v>
      </c>
      <c r="E252" s="169">
        <f>SUM(E253:E256)</f>
        <v>0</v>
      </c>
      <c r="F252" s="169">
        <f t="shared" ref="F252:G252" si="30">SUM(F253:F256)</f>
        <v>0</v>
      </c>
      <c r="G252" s="212">
        <f t="shared" si="30"/>
        <v>0</v>
      </c>
      <c r="H252" s="209">
        <f t="shared" si="24"/>
        <v>0</v>
      </c>
      <c r="I252" s="169">
        <f>SUM(I253:I256)</f>
        <v>0</v>
      </c>
      <c r="J252" s="169">
        <f t="shared" ref="J252:L252" si="31">SUM(J253:J256)</f>
        <v>0</v>
      </c>
      <c r="K252" s="169">
        <f t="shared" si="31"/>
        <v>0</v>
      </c>
      <c r="L252" s="213">
        <f t="shared" si="31"/>
        <v>0</v>
      </c>
    </row>
    <row r="253" spans="1:12" x14ac:dyDescent="0.25">
      <c r="A253" s="44">
        <v>6322</v>
      </c>
      <c r="B253" s="71" t="s">
        <v>261</v>
      </c>
      <c r="C253" s="201">
        <f t="shared" si="23"/>
        <v>0</v>
      </c>
      <c r="D253" s="74"/>
      <c r="E253" s="74"/>
      <c r="F253" s="74"/>
      <c r="G253" s="211"/>
      <c r="H253" s="201">
        <f t="shared" si="24"/>
        <v>0</v>
      </c>
      <c r="I253" s="74"/>
      <c r="J253" s="74"/>
      <c r="K253" s="74"/>
      <c r="L253" s="158"/>
    </row>
    <row r="254" spans="1:12" ht="24" x14ac:dyDescent="0.25">
      <c r="A254" s="44">
        <v>6323</v>
      </c>
      <c r="B254" s="71" t="s">
        <v>262</v>
      </c>
      <c r="C254" s="201">
        <f t="shared" si="23"/>
        <v>0</v>
      </c>
      <c r="D254" s="74"/>
      <c r="E254" s="74"/>
      <c r="F254" s="74"/>
      <c r="G254" s="211"/>
      <c r="H254" s="201">
        <f t="shared" si="24"/>
        <v>0</v>
      </c>
      <c r="I254" s="74"/>
      <c r="J254" s="74"/>
      <c r="K254" s="74"/>
      <c r="L254" s="158"/>
    </row>
    <row r="255" spans="1:12" ht="24" x14ac:dyDescent="0.25">
      <c r="A255" s="44">
        <v>6324</v>
      </c>
      <c r="B255" s="71" t="s">
        <v>263</v>
      </c>
      <c r="C255" s="201">
        <f t="shared" si="23"/>
        <v>0</v>
      </c>
      <c r="D255" s="74"/>
      <c r="E255" s="74"/>
      <c r="F255" s="74"/>
      <c r="G255" s="211"/>
      <c r="H255" s="201">
        <f t="shared" si="24"/>
        <v>0</v>
      </c>
      <c r="I255" s="74"/>
      <c r="J255" s="74"/>
      <c r="K255" s="74"/>
      <c r="L255" s="158"/>
    </row>
    <row r="256" spans="1:12" x14ac:dyDescent="0.25">
      <c r="A256" s="38">
        <v>6329</v>
      </c>
      <c r="B256" s="65" t="s">
        <v>264</v>
      </c>
      <c r="C256" s="205">
        <f t="shared" si="23"/>
        <v>0</v>
      </c>
      <c r="D256" s="68"/>
      <c r="E256" s="68"/>
      <c r="F256" s="68"/>
      <c r="G256" s="214"/>
      <c r="H256" s="205">
        <f t="shared" si="24"/>
        <v>0</v>
      </c>
      <c r="I256" s="68"/>
      <c r="J256" s="68"/>
      <c r="K256" s="68"/>
      <c r="L256" s="155"/>
    </row>
    <row r="257" spans="1:13" ht="24" x14ac:dyDescent="0.25">
      <c r="A257" s="215">
        <v>6330</v>
      </c>
      <c r="B257" s="216" t="s">
        <v>265</v>
      </c>
      <c r="C257" s="209">
        <f>SUM(D257:G257)</f>
        <v>0</v>
      </c>
      <c r="D257" s="189"/>
      <c r="E257" s="189"/>
      <c r="F257" s="189"/>
      <c r="G257" s="211"/>
      <c r="H257" s="209">
        <f>SUM(I257:L257)</f>
        <v>0</v>
      </c>
      <c r="I257" s="189"/>
      <c r="J257" s="189"/>
      <c r="K257" s="189"/>
      <c r="L257" s="191"/>
    </row>
    <row r="258" spans="1:13" x14ac:dyDescent="0.25">
      <c r="A258" s="159">
        <v>6360</v>
      </c>
      <c r="B258" s="71" t="s">
        <v>266</v>
      </c>
      <c r="C258" s="201">
        <f t="shared" si="23"/>
        <v>0</v>
      </c>
      <c r="D258" s="74"/>
      <c r="E258" s="74"/>
      <c r="F258" s="74"/>
      <c r="G258" s="157"/>
      <c r="H258" s="208">
        <f t="shared" si="24"/>
        <v>0</v>
      </c>
      <c r="I258" s="74"/>
      <c r="J258" s="74"/>
      <c r="K258" s="74"/>
      <c r="L258" s="158"/>
    </row>
    <row r="259" spans="1:13" ht="36" x14ac:dyDescent="0.25">
      <c r="A259" s="56">
        <v>6400</v>
      </c>
      <c r="B259" s="147" t="s">
        <v>267</v>
      </c>
      <c r="C259" s="184">
        <f>SUM(D259:G259)</f>
        <v>0</v>
      </c>
      <c r="D259" s="63">
        <f>SUM(D260,D264)</f>
        <v>0</v>
      </c>
      <c r="E259" s="63">
        <f t="shared" ref="E259:G259" si="32">SUM(E260,E264)</f>
        <v>0</v>
      </c>
      <c r="F259" s="63">
        <f t="shared" si="32"/>
        <v>0</v>
      </c>
      <c r="G259" s="63">
        <f t="shared" si="32"/>
        <v>0</v>
      </c>
      <c r="H259" s="57">
        <f>SUM(I259:L259)</f>
        <v>0</v>
      </c>
      <c r="I259" s="63">
        <f>SUM(I260,I264)</f>
        <v>0</v>
      </c>
      <c r="J259" s="63">
        <f t="shared" ref="J259:L259" si="33">SUM(J260,J264)</f>
        <v>0</v>
      </c>
      <c r="K259" s="63">
        <f t="shared" si="33"/>
        <v>0</v>
      </c>
      <c r="L259" s="172">
        <f t="shared" si="33"/>
        <v>0</v>
      </c>
    </row>
    <row r="260" spans="1:13" ht="24" x14ac:dyDescent="0.25">
      <c r="A260" s="168">
        <v>6410</v>
      </c>
      <c r="B260" s="65" t="s">
        <v>268</v>
      </c>
      <c r="C260" s="205">
        <f t="shared" si="23"/>
        <v>0</v>
      </c>
      <c r="D260" s="169">
        <f>SUM(D261:D263)</f>
        <v>0</v>
      </c>
      <c r="E260" s="169">
        <f t="shared" ref="E260:G260" si="34">SUM(E261:E263)</f>
        <v>0</v>
      </c>
      <c r="F260" s="169">
        <f t="shared" si="34"/>
        <v>0</v>
      </c>
      <c r="G260" s="217">
        <f t="shared" si="34"/>
        <v>0</v>
      </c>
      <c r="H260" s="205">
        <f t="shared" si="24"/>
        <v>0</v>
      </c>
      <c r="I260" s="169">
        <f>SUM(I261:I263)</f>
        <v>0</v>
      </c>
      <c r="J260" s="169">
        <f t="shared" ref="J260:L260" si="35">SUM(J261:J263)</f>
        <v>0</v>
      </c>
      <c r="K260" s="169">
        <f t="shared" si="35"/>
        <v>0</v>
      </c>
      <c r="L260" s="180">
        <f t="shared" si="35"/>
        <v>0</v>
      </c>
    </row>
    <row r="261" spans="1:13" x14ac:dyDescent="0.25">
      <c r="A261" s="44">
        <v>6411</v>
      </c>
      <c r="B261" s="174" t="s">
        <v>269</v>
      </c>
      <c r="C261" s="201">
        <f t="shared" si="23"/>
        <v>0</v>
      </c>
      <c r="D261" s="74"/>
      <c r="E261" s="74"/>
      <c r="F261" s="74"/>
      <c r="G261" s="157"/>
      <c r="H261" s="208">
        <f t="shared" si="24"/>
        <v>0</v>
      </c>
      <c r="I261" s="74"/>
      <c r="J261" s="74"/>
      <c r="K261" s="74"/>
      <c r="L261" s="158"/>
    </row>
    <row r="262" spans="1:13" ht="36" x14ac:dyDescent="0.25">
      <c r="A262" s="44">
        <v>6412</v>
      </c>
      <c r="B262" s="71" t="s">
        <v>270</v>
      </c>
      <c r="C262" s="201">
        <f t="shared" si="23"/>
        <v>0</v>
      </c>
      <c r="D262" s="74"/>
      <c r="E262" s="74"/>
      <c r="F262" s="74"/>
      <c r="G262" s="157"/>
      <c r="H262" s="208">
        <f t="shared" si="24"/>
        <v>0</v>
      </c>
      <c r="I262" s="74"/>
      <c r="J262" s="74"/>
      <c r="K262" s="74"/>
      <c r="L262" s="158"/>
    </row>
    <row r="263" spans="1:13" ht="36" x14ac:dyDescent="0.25">
      <c r="A263" s="44">
        <v>6419</v>
      </c>
      <c r="B263" s="71" t="s">
        <v>271</v>
      </c>
      <c r="C263" s="201">
        <f t="shared" si="23"/>
        <v>0</v>
      </c>
      <c r="D263" s="74"/>
      <c r="E263" s="74"/>
      <c r="F263" s="74"/>
      <c r="G263" s="157"/>
      <c r="H263" s="208">
        <f t="shared" si="24"/>
        <v>0</v>
      </c>
      <c r="I263" s="74"/>
      <c r="J263" s="74"/>
      <c r="K263" s="74"/>
      <c r="L263" s="158"/>
    </row>
    <row r="264" spans="1:13" ht="36" x14ac:dyDescent="0.25">
      <c r="A264" s="159">
        <v>6420</v>
      </c>
      <c r="B264" s="71" t="s">
        <v>272</v>
      </c>
      <c r="C264" s="201">
        <f t="shared" si="23"/>
        <v>0</v>
      </c>
      <c r="D264" s="160">
        <f>SUM(D265:D268)</f>
        <v>0</v>
      </c>
      <c r="E264" s="160">
        <f>SUM(E265:E268)</f>
        <v>0</v>
      </c>
      <c r="F264" s="160">
        <f>SUM(F265:F268)</f>
        <v>0</v>
      </c>
      <c r="G264" s="218">
        <f>SUM(G265:G268)</f>
        <v>0</v>
      </c>
      <c r="H264" s="201">
        <f>SUM(I264:L264)</f>
        <v>0</v>
      </c>
      <c r="I264" s="160">
        <f>SUM(I265:I268)</f>
        <v>0</v>
      </c>
      <c r="J264" s="160">
        <f>SUM(J265:J268)</f>
        <v>0</v>
      </c>
      <c r="K264" s="160">
        <f>SUM(K265:K268)</f>
        <v>0</v>
      </c>
      <c r="L264" s="176">
        <f>SUM(L265:L268)</f>
        <v>0</v>
      </c>
    </row>
    <row r="265" spans="1:13" x14ac:dyDescent="0.25">
      <c r="A265" s="44">
        <v>6421</v>
      </c>
      <c r="B265" s="71" t="s">
        <v>273</v>
      </c>
      <c r="C265" s="201">
        <f t="shared" ref="C265:C285" si="36">SUM(D265:G265)</f>
        <v>0</v>
      </c>
      <c r="D265" s="74"/>
      <c r="E265" s="74"/>
      <c r="F265" s="74"/>
      <c r="G265" s="157"/>
      <c r="H265" s="208">
        <f t="shared" ref="H265:H285" si="37">SUM(I265:L265)</f>
        <v>0</v>
      </c>
      <c r="I265" s="74"/>
      <c r="J265" s="74"/>
      <c r="K265" s="74"/>
      <c r="L265" s="158"/>
    </row>
    <row r="266" spans="1:13" x14ac:dyDescent="0.25">
      <c r="A266" s="44">
        <v>6422</v>
      </c>
      <c r="B266" s="71" t="s">
        <v>274</v>
      </c>
      <c r="C266" s="201">
        <f t="shared" si="36"/>
        <v>0</v>
      </c>
      <c r="D266" s="74"/>
      <c r="E266" s="74"/>
      <c r="F266" s="74"/>
      <c r="G266" s="157"/>
      <c r="H266" s="208">
        <f t="shared" si="37"/>
        <v>0</v>
      </c>
      <c r="I266" s="74"/>
      <c r="J266" s="74"/>
      <c r="K266" s="74"/>
      <c r="L266" s="158"/>
    </row>
    <row r="267" spans="1:13" ht="13.5" customHeight="1" x14ac:dyDescent="0.25">
      <c r="A267" s="44">
        <v>6423</v>
      </c>
      <c r="B267" s="71" t="s">
        <v>275</v>
      </c>
      <c r="C267" s="201">
        <f>SUM(D267:G267)</f>
        <v>0</v>
      </c>
      <c r="D267" s="74"/>
      <c r="E267" s="74"/>
      <c r="F267" s="74"/>
      <c r="G267" s="157"/>
      <c r="H267" s="208">
        <f>SUM(I267:L267)</f>
        <v>0</v>
      </c>
      <c r="I267" s="74"/>
      <c r="J267" s="74"/>
      <c r="K267" s="74"/>
      <c r="L267" s="158"/>
    </row>
    <row r="268" spans="1:13" ht="36" x14ac:dyDescent="0.25">
      <c r="A268" s="44">
        <v>6424</v>
      </c>
      <c r="B268" s="71" t="s">
        <v>276</v>
      </c>
      <c r="C268" s="201">
        <f>SUM(D268:G268)</f>
        <v>0</v>
      </c>
      <c r="D268" s="74"/>
      <c r="E268" s="74"/>
      <c r="F268" s="74"/>
      <c r="G268" s="157"/>
      <c r="H268" s="208">
        <f>SUM(I268:L268)</f>
        <v>0</v>
      </c>
      <c r="I268" s="74"/>
      <c r="J268" s="74"/>
      <c r="K268" s="74"/>
      <c r="L268" s="158"/>
      <c r="M268" s="225"/>
    </row>
    <row r="269" spans="1:13" ht="36" x14ac:dyDescent="0.25">
      <c r="A269" s="220">
        <v>7000</v>
      </c>
      <c r="B269" s="220" t="s">
        <v>277</v>
      </c>
      <c r="C269" s="221">
        <f t="shared" si="36"/>
        <v>0</v>
      </c>
      <c r="D269" s="222">
        <f>SUM(D270,D281)</f>
        <v>0</v>
      </c>
      <c r="E269" s="222">
        <f>SUM(E270,E281)</f>
        <v>0</v>
      </c>
      <c r="F269" s="222">
        <f>SUM(F270,F281)</f>
        <v>0</v>
      </c>
      <c r="G269" s="222">
        <f>SUM(G270,G281)</f>
        <v>0</v>
      </c>
      <c r="H269" s="223">
        <f t="shared" si="37"/>
        <v>0</v>
      </c>
      <c r="I269" s="222">
        <f>SUM(I270,I281)</f>
        <v>0</v>
      </c>
      <c r="J269" s="222">
        <f>SUM(J270,J281)</f>
        <v>0</v>
      </c>
      <c r="K269" s="222">
        <f>SUM(K270,K281)</f>
        <v>0</v>
      </c>
      <c r="L269" s="224">
        <f>SUM(L270,L281)</f>
        <v>0</v>
      </c>
    </row>
    <row r="270" spans="1:13" ht="24" x14ac:dyDescent="0.25">
      <c r="A270" s="56">
        <v>7200</v>
      </c>
      <c r="B270" s="147" t="s">
        <v>278</v>
      </c>
      <c r="C270" s="184">
        <f t="shared" si="36"/>
        <v>0</v>
      </c>
      <c r="D270" s="63">
        <f>SUM(D271,D272,D275,D276,D280)</f>
        <v>0</v>
      </c>
      <c r="E270" s="63">
        <f>SUM(E271,E272,E275,E276,E280)</f>
        <v>0</v>
      </c>
      <c r="F270" s="63">
        <f>SUM(F271,F272,F275,F276,F280)</f>
        <v>0</v>
      </c>
      <c r="G270" s="63">
        <f>SUM(G271,G272,G275,G276,G280)</f>
        <v>0</v>
      </c>
      <c r="H270" s="57">
        <f t="shared" si="37"/>
        <v>0</v>
      </c>
      <c r="I270" s="63">
        <f>SUM(I271,I272,I275,I276,I280)</f>
        <v>0</v>
      </c>
      <c r="J270" s="63">
        <f>SUM(J271,J272,J275,J276,J280)</f>
        <v>0</v>
      </c>
      <c r="K270" s="63">
        <f>SUM(K271,K272,K275,K276,K280)</f>
        <v>0</v>
      </c>
      <c r="L270" s="149">
        <f>SUM(L271,L272,L275,L276,L280)</f>
        <v>0</v>
      </c>
    </row>
    <row r="271" spans="1:13" ht="24" x14ac:dyDescent="0.25">
      <c r="A271" s="168">
        <v>7210</v>
      </c>
      <c r="B271" s="65" t="s">
        <v>279</v>
      </c>
      <c r="C271" s="205">
        <f t="shared" si="36"/>
        <v>0</v>
      </c>
      <c r="D271" s="68"/>
      <c r="E271" s="68"/>
      <c r="F271" s="68"/>
      <c r="G271" s="154"/>
      <c r="H271" s="66">
        <f t="shared" si="37"/>
        <v>0</v>
      </c>
      <c r="I271" s="68"/>
      <c r="J271" s="68"/>
      <c r="K271" s="68"/>
      <c r="L271" s="155"/>
    </row>
    <row r="272" spans="1:13" s="225" customFormat="1" ht="36" x14ac:dyDescent="0.25">
      <c r="A272" s="159">
        <v>7220</v>
      </c>
      <c r="B272" s="71" t="s">
        <v>280</v>
      </c>
      <c r="C272" s="201">
        <f>SUM(D272:G272)</f>
        <v>0</v>
      </c>
      <c r="D272" s="160">
        <f>SUM(D273:D274)</f>
        <v>0</v>
      </c>
      <c r="E272" s="160">
        <f>SUM(E273:E274)</f>
        <v>0</v>
      </c>
      <c r="F272" s="160">
        <f>SUM(F273:F274)</f>
        <v>0</v>
      </c>
      <c r="G272" s="160">
        <f>SUM(G273:G274)</f>
        <v>0</v>
      </c>
      <c r="H272" s="72">
        <f>SUM(I272:L272)</f>
        <v>0</v>
      </c>
      <c r="I272" s="160">
        <f>SUM(I273:I274)</f>
        <v>0</v>
      </c>
      <c r="J272" s="160">
        <f>SUM(J273:J274)</f>
        <v>0</v>
      </c>
      <c r="K272" s="160">
        <f>SUM(K273:K274)</f>
        <v>0</v>
      </c>
      <c r="L272" s="162">
        <f>SUM(L273:L274)</f>
        <v>0</v>
      </c>
    </row>
    <row r="273" spans="1:12" s="225" customFormat="1" ht="36" x14ac:dyDescent="0.25">
      <c r="A273" s="44">
        <v>7221</v>
      </c>
      <c r="B273" s="71" t="s">
        <v>281</v>
      </c>
      <c r="C273" s="201">
        <f t="shared" si="36"/>
        <v>0</v>
      </c>
      <c r="D273" s="74"/>
      <c r="E273" s="74"/>
      <c r="F273" s="74"/>
      <c r="G273" s="157"/>
      <c r="H273" s="72">
        <f t="shared" si="37"/>
        <v>0</v>
      </c>
      <c r="I273" s="74"/>
      <c r="J273" s="74"/>
      <c r="K273" s="74"/>
      <c r="L273" s="158"/>
    </row>
    <row r="274" spans="1:12" s="225" customFormat="1" ht="36" x14ac:dyDescent="0.25">
      <c r="A274" s="44">
        <v>7222</v>
      </c>
      <c r="B274" s="71" t="s">
        <v>282</v>
      </c>
      <c r="C274" s="201">
        <f t="shared" si="36"/>
        <v>0</v>
      </c>
      <c r="D274" s="74"/>
      <c r="E274" s="74"/>
      <c r="F274" s="74"/>
      <c r="G274" s="157"/>
      <c r="H274" s="72">
        <f t="shared" si="37"/>
        <v>0</v>
      </c>
      <c r="I274" s="74"/>
      <c r="J274" s="74"/>
      <c r="K274" s="74"/>
      <c r="L274" s="158"/>
    </row>
    <row r="275" spans="1:12" ht="24" x14ac:dyDescent="0.25">
      <c r="A275" s="159">
        <v>7230</v>
      </c>
      <c r="B275" s="71" t="s">
        <v>283</v>
      </c>
      <c r="C275" s="201">
        <f t="shared" si="36"/>
        <v>0</v>
      </c>
      <c r="D275" s="74"/>
      <c r="E275" s="74"/>
      <c r="F275" s="74"/>
      <c r="G275" s="157"/>
      <c r="H275" s="72">
        <f t="shared" si="37"/>
        <v>0</v>
      </c>
      <c r="I275" s="74"/>
      <c r="J275" s="74"/>
      <c r="K275" s="74"/>
      <c r="L275" s="158"/>
    </row>
    <row r="276" spans="1:12" ht="24" x14ac:dyDescent="0.25">
      <c r="A276" s="159">
        <v>7240</v>
      </c>
      <c r="B276" s="71" t="s">
        <v>284</v>
      </c>
      <c r="C276" s="201">
        <f t="shared" si="36"/>
        <v>0</v>
      </c>
      <c r="D276" s="160">
        <f>SUM(D277:D279)</f>
        <v>0</v>
      </c>
      <c r="E276" s="160">
        <f t="shared" ref="E276:G276" si="38">SUM(E277:E279)</f>
        <v>0</v>
      </c>
      <c r="F276" s="160">
        <f t="shared" si="38"/>
        <v>0</v>
      </c>
      <c r="G276" s="161">
        <f t="shared" si="38"/>
        <v>0</v>
      </c>
      <c r="H276" s="72">
        <f t="shared" si="37"/>
        <v>0</v>
      </c>
      <c r="I276" s="160">
        <f t="shared" ref="I276:L276" si="39">SUM(I277:I279)</f>
        <v>0</v>
      </c>
      <c r="J276" s="160">
        <f t="shared" si="39"/>
        <v>0</v>
      </c>
      <c r="K276" s="160">
        <f>SUM(K277:K279)</f>
        <v>0</v>
      </c>
      <c r="L276" s="162">
        <f t="shared" si="39"/>
        <v>0</v>
      </c>
    </row>
    <row r="277" spans="1:12" ht="48" x14ac:dyDescent="0.25">
      <c r="A277" s="44">
        <v>7245</v>
      </c>
      <c r="B277" s="71" t="s">
        <v>285</v>
      </c>
      <c r="C277" s="201">
        <f t="shared" si="36"/>
        <v>0</v>
      </c>
      <c r="D277" s="74"/>
      <c r="E277" s="74"/>
      <c r="F277" s="74"/>
      <c r="G277" s="157"/>
      <c r="H277" s="72">
        <f t="shared" si="37"/>
        <v>0</v>
      </c>
      <c r="I277" s="74"/>
      <c r="J277" s="74"/>
      <c r="K277" s="74"/>
      <c r="L277" s="158"/>
    </row>
    <row r="278" spans="1:12" ht="84.75" customHeight="1" x14ac:dyDescent="0.25">
      <c r="A278" s="44">
        <v>7246</v>
      </c>
      <c r="B278" s="71" t="s">
        <v>286</v>
      </c>
      <c r="C278" s="201">
        <f t="shared" si="36"/>
        <v>0</v>
      </c>
      <c r="D278" s="74"/>
      <c r="E278" s="74"/>
      <c r="F278" s="74"/>
      <c r="G278" s="157"/>
      <c r="H278" s="72">
        <f t="shared" si="37"/>
        <v>0</v>
      </c>
      <c r="I278" s="74"/>
      <c r="J278" s="74"/>
      <c r="K278" s="74"/>
      <c r="L278" s="158"/>
    </row>
    <row r="279" spans="1:12" ht="36" x14ac:dyDescent="0.25">
      <c r="A279" s="44">
        <v>7247</v>
      </c>
      <c r="B279" s="71" t="s">
        <v>287</v>
      </c>
      <c r="C279" s="201">
        <f t="shared" si="36"/>
        <v>0</v>
      </c>
      <c r="D279" s="74"/>
      <c r="E279" s="74"/>
      <c r="F279" s="74"/>
      <c r="G279" s="157"/>
      <c r="H279" s="72">
        <f t="shared" si="37"/>
        <v>0</v>
      </c>
      <c r="I279" s="74"/>
      <c r="J279" s="74"/>
      <c r="K279" s="74"/>
      <c r="L279" s="158"/>
    </row>
    <row r="280" spans="1:12" ht="24" x14ac:dyDescent="0.25">
      <c r="A280" s="168">
        <v>7260</v>
      </c>
      <c r="B280" s="65" t="s">
        <v>288</v>
      </c>
      <c r="C280" s="205">
        <f t="shared" si="36"/>
        <v>0</v>
      </c>
      <c r="D280" s="68"/>
      <c r="E280" s="68"/>
      <c r="F280" s="68"/>
      <c r="G280" s="154"/>
      <c r="H280" s="66">
        <f t="shared" si="37"/>
        <v>0</v>
      </c>
      <c r="I280" s="68"/>
      <c r="J280" s="68"/>
      <c r="K280" s="68"/>
      <c r="L280" s="155"/>
    </row>
    <row r="281" spans="1:12" x14ac:dyDescent="0.25">
      <c r="A281" s="108">
        <v>7700</v>
      </c>
      <c r="B281" s="85" t="s">
        <v>289</v>
      </c>
      <c r="C281" s="86">
        <f t="shared" si="36"/>
        <v>0</v>
      </c>
      <c r="D281" s="226">
        <f>D282</f>
        <v>0</v>
      </c>
      <c r="E281" s="226">
        <f t="shared" ref="E281:G281" si="40">E282</f>
        <v>0</v>
      </c>
      <c r="F281" s="226">
        <f t="shared" si="40"/>
        <v>0</v>
      </c>
      <c r="G281" s="227">
        <f t="shared" si="40"/>
        <v>0</v>
      </c>
      <c r="H281" s="86">
        <f t="shared" si="37"/>
        <v>0</v>
      </c>
      <c r="I281" s="226">
        <f t="shared" ref="I281:L281" si="41">I282</f>
        <v>0</v>
      </c>
      <c r="J281" s="226">
        <f t="shared" si="41"/>
        <v>0</v>
      </c>
      <c r="K281" s="226">
        <f t="shared" si="41"/>
        <v>0</v>
      </c>
      <c r="L281" s="228">
        <f t="shared" si="41"/>
        <v>0</v>
      </c>
    </row>
    <row r="282" spans="1:12" x14ac:dyDescent="0.25">
      <c r="A282" s="150">
        <v>7720</v>
      </c>
      <c r="B282" s="65" t="s">
        <v>290</v>
      </c>
      <c r="C282" s="79">
        <f t="shared" si="36"/>
        <v>0</v>
      </c>
      <c r="D282" s="81"/>
      <c r="E282" s="81"/>
      <c r="F282" s="81"/>
      <c r="G282" s="229"/>
      <c r="H282" s="79">
        <f t="shared" si="37"/>
        <v>0</v>
      </c>
      <c r="I282" s="81"/>
      <c r="J282" s="81"/>
      <c r="K282" s="81"/>
      <c r="L282" s="230"/>
    </row>
    <row r="283" spans="1:12" x14ac:dyDescent="0.25">
      <c r="A283" s="174"/>
      <c r="B283" s="71" t="s">
        <v>291</v>
      </c>
      <c r="C283" s="201">
        <f t="shared" si="36"/>
        <v>0</v>
      </c>
      <c r="D283" s="160">
        <f>SUM(D284:D285)</f>
        <v>0</v>
      </c>
      <c r="E283" s="160">
        <f>SUM(E284:E285)</f>
        <v>0</v>
      </c>
      <c r="F283" s="160">
        <f>SUM(F284:F285)</f>
        <v>0</v>
      </c>
      <c r="G283" s="161">
        <f>SUM(G284:G285)</f>
        <v>0</v>
      </c>
      <c r="H283" s="72">
        <f t="shared" si="37"/>
        <v>0</v>
      </c>
      <c r="I283" s="160">
        <f>SUM(I284:I285)</f>
        <v>0</v>
      </c>
      <c r="J283" s="160">
        <f>SUM(J284:J285)</f>
        <v>0</v>
      </c>
      <c r="K283" s="160">
        <f>SUM(K284:K285)</f>
        <v>0</v>
      </c>
      <c r="L283" s="162">
        <f>SUM(L284:L285)</f>
        <v>0</v>
      </c>
    </row>
    <row r="284" spans="1:12" x14ac:dyDescent="0.25">
      <c r="A284" s="174" t="s">
        <v>292</v>
      </c>
      <c r="B284" s="44" t="s">
        <v>293</v>
      </c>
      <c r="C284" s="201">
        <f t="shared" si="36"/>
        <v>0</v>
      </c>
      <c r="D284" s="74"/>
      <c r="E284" s="74"/>
      <c r="F284" s="74"/>
      <c r="G284" s="157"/>
      <c r="H284" s="72">
        <f t="shared" si="37"/>
        <v>0</v>
      </c>
      <c r="I284" s="74"/>
      <c r="J284" s="74"/>
      <c r="K284" s="74"/>
      <c r="L284" s="158"/>
    </row>
    <row r="285" spans="1:12" ht="24" x14ac:dyDescent="0.25">
      <c r="A285" s="174" t="s">
        <v>294</v>
      </c>
      <c r="B285" s="231" t="s">
        <v>295</v>
      </c>
      <c r="C285" s="205">
        <f t="shared" si="36"/>
        <v>0</v>
      </c>
      <c r="D285" s="68"/>
      <c r="E285" s="68"/>
      <c r="F285" s="68"/>
      <c r="G285" s="154"/>
      <c r="H285" s="66">
        <f t="shared" si="37"/>
        <v>0</v>
      </c>
      <c r="I285" s="68"/>
      <c r="J285" s="68"/>
      <c r="K285" s="68"/>
      <c r="L285" s="155"/>
    </row>
    <row r="286" spans="1:12" ht="12.75" thickBot="1" x14ac:dyDescent="0.3">
      <c r="A286" s="232"/>
      <c r="B286" s="232" t="s">
        <v>296</v>
      </c>
      <c r="C286" s="233">
        <f t="shared" ref="C286:L286" si="42">SUM(C283,C269,C230,C195,C187,C173,C75,C53)</f>
        <v>11033</v>
      </c>
      <c r="D286" s="233">
        <f t="shared" si="42"/>
        <v>11033</v>
      </c>
      <c r="E286" s="233">
        <f t="shared" si="42"/>
        <v>0</v>
      </c>
      <c r="F286" s="233">
        <f t="shared" si="42"/>
        <v>0</v>
      </c>
      <c r="G286" s="234">
        <f t="shared" si="42"/>
        <v>0</v>
      </c>
      <c r="H286" s="235">
        <f t="shared" si="42"/>
        <v>11033</v>
      </c>
      <c r="I286" s="233">
        <f t="shared" si="42"/>
        <v>11033</v>
      </c>
      <c r="J286" s="233">
        <f t="shared" si="42"/>
        <v>0</v>
      </c>
      <c r="K286" s="233">
        <f t="shared" si="42"/>
        <v>0</v>
      </c>
      <c r="L286" s="236">
        <f t="shared" si="42"/>
        <v>0</v>
      </c>
    </row>
    <row r="287" spans="1:12" s="24" customFormat="1" ht="13.5" thickTop="1" thickBot="1" x14ac:dyDescent="0.3">
      <c r="A287" s="601" t="s">
        <v>297</v>
      </c>
      <c r="B287" s="602"/>
      <c r="C287" s="237">
        <f>SUM(D287:G287)</f>
        <v>-8073</v>
      </c>
      <c r="D287" s="238">
        <f>SUM(D24,D25,D41)-D51</f>
        <v>-8073</v>
      </c>
      <c r="E287" s="238">
        <f>SUM(E24,E25,E41)-E51</f>
        <v>0</v>
      </c>
      <c r="F287" s="238">
        <f>(F26+F43)-F51</f>
        <v>0</v>
      </c>
      <c r="G287" s="239">
        <f>G45-G51</f>
        <v>0</v>
      </c>
      <c r="H287" s="237">
        <f>SUM(I287:L287)</f>
        <v>-8073</v>
      </c>
      <c r="I287" s="238">
        <f>SUM(I24,I25,I41)-I51</f>
        <v>-8073</v>
      </c>
      <c r="J287" s="238">
        <f>SUM(J24,J25,J41)-J51</f>
        <v>0</v>
      </c>
      <c r="K287" s="238">
        <f>(K26+K43)-K51</f>
        <v>0</v>
      </c>
      <c r="L287" s="240">
        <f>L45-L51</f>
        <v>0</v>
      </c>
    </row>
    <row r="288" spans="1:12" s="24" customFormat="1" ht="12.75" thickTop="1" x14ac:dyDescent="0.25">
      <c r="A288" s="620" t="s">
        <v>298</v>
      </c>
      <c r="B288" s="621"/>
      <c r="C288" s="241">
        <f t="shared" ref="C288:L288" si="43">SUM(C289,C290)-C297+C298</f>
        <v>8073</v>
      </c>
      <c r="D288" s="242">
        <f t="shared" si="43"/>
        <v>8073</v>
      </c>
      <c r="E288" s="242">
        <f t="shared" si="43"/>
        <v>0</v>
      </c>
      <c r="F288" s="242">
        <f t="shared" si="43"/>
        <v>0</v>
      </c>
      <c r="G288" s="243">
        <f t="shared" si="43"/>
        <v>0</v>
      </c>
      <c r="H288" s="244">
        <f t="shared" si="43"/>
        <v>8073</v>
      </c>
      <c r="I288" s="242">
        <f t="shared" si="43"/>
        <v>8073</v>
      </c>
      <c r="J288" s="242">
        <f t="shared" si="43"/>
        <v>0</v>
      </c>
      <c r="K288" s="242">
        <f t="shared" si="43"/>
        <v>0</v>
      </c>
      <c r="L288" s="245">
        <f t="shared" si="43"/>
        <v>0</v>
      </c>
    </row>
    <row r="289" spans="1:12" s="24" customFormat="1" ht="12.75" thickBot="1" x14ac:dyDescent="0.3">
      <c r="A289" s="126" t="s">
        <v>299</v>
      </c>
      <c r="B289" s="126" t="s">
        <v>300</v>
      </c>
      <c r="C289" s="246">
        <f t="shared" ref="C289:L289" si="44">C21-C283</f>
        <v>8073</v>
      </c>
      <c r="D289" s="128">
        <f t="shared" si="44"/>
        <v>8073</v>
      </c>
      <c r="E289" s="128">
        <f t="shared" si="44"/>
        <v>0</v>
      </c>
      <c r="F289" s="128">
        <f t="shared" si="44"/>
        <v>0</v>
      </c>
      <c r="G289" s="129">
        <f t="shared" si="44"/>
        <v>0</v>
      </c>
      <c r="H289" s="247">
        <f t="shared" si="44"/>
        <v>8073</v>
      </c>
      <c r="I289" s="128">
        <f t="shared" si="44"/>
        <v>8073</v>
      </c>
      <c r="J289" s="128">
        <f t="shared" si="44"/>
        <v>0</v>
      </c>
      <c r="K289" s="128">
        <f t="shared" si="44"/>
        <v>0</v>
      </c>
      <c r="L289" s="130">
        <f t="shared" si="44"/>
        <v>0</v>
      </c>
    </row>
    <row r="290" spans="1:12" s="24" customFormat="1" ht="12.75" thickTop="1" x14ac:dyDescent="0.25">
      <c r="A290" s="248" t="s">
        <v>301</v>
      </c>
      <c r="B290" s="248" t="s">
        <v>302</v>
      </c>
      <c r="C290" s="241">
        <f t="shared" ref="C290:L290" si="45">SUM(C291,C293,C295)-SUM(C292,C294,C296)</f>
        <v>0</v>
      </c>
      <c r="D290" s="242">
        <f t="shared" si="45"/>
        <v>0</v>
      </c>
      <c r="E290" s="242">
        <f t="shared" si="45"/>
        <v>0</v>
      </c>
      <c r="F290" s="242">
        <f t="shared" si="45"/>
        <v>0</v>
      </c>
      <c r="G290" s="249">
        <f t="shared" si="45"/>
        <v>0</v>
      </c>
      <c r="H290" s="244">
        <f t="shared" si="45"/>
        <v>0</v>
      </c>
      <c r="I290" s="242">
        <f t="shared" si="45"/>
        <v>0</v>
      </c>
      <c r="J290" s="242">
        <f t="shared" si="45"/>
        <v>0</v>
      </c>
      <c r="K290" s="242">
        <f t="shared" si="45"/>
        <v>0</v>
      </c>
      <c r="L290" s="245">
        <f t="shared" si="45"/>
        <v>0</v>
      </c>
    </row>
    <row r="291" spans="1:12" x14ac:dyDescent="0.25">
      <c r="A291" s="250" t="s">
        <v>303</v>
      </c>
      <c r="B291" s="116" t="s">
        <v>304</v>
      </c>
      <c r="C291" s="79">
        <f t="shared" ref="C291:C296" si="46">SUM(D291:G291)</f>
        <v>0</v>
      </c>
      <c r="D291" s="81"/>
      <c r="E291" s="81"/>
      <c r="F291" s="81"/>
      <c r="G291" s="229"/>
      <c r="H291" s="79">
        <f t="shared" ref="H291:H296" si="47">SUM(I291:L291)</f>
        <v>0</v>
      </c>
      <c r="I291" s="81"/>
      <c r="J291" s="81"/>
      <c r="K291" s="81"/>
      <c r="L291" s="230"/>
    </row>
    <row r="292" spans="1:12" ht="24" x14ac:dyDescent="0.25">
      <c r="A292" s="174" t="s">
        <v>305</v>
      </c>
      <c r="B292" s="43" t="s">
        <v>306</v>
      </c>
      <c r="C292" s="72">
        <f t="shared" si="46"/>
        <v>0</v>
      </c>
      <c r="D292" s="74"/>
      <c r="E292" s="74"/>
      <c r="F292" s="74"/>
      <c r="G292" s="157"/>
      <c r="H292" s="72">
        <f t="shared" si="47"/>
        <v>0</v>
      </c>
      <c r="I292" s="74"/>
      <c r="J292" s="74"/>
      <c r="K292" s="74"/>
      <c r="L292" s="158"/>
    </row>
    <row r="293" spans="1:12" x14ac:dyDescent="0.25">
      <c r="A293" s="174" t="s">
        <v>307</v>
      </c>
      <c r="B293" s="43" t="s">
        <v>308</v>
      </c>
      <c r="C293" s="72">
        <f t="shared" si="46"/>
        <v>0</v>
      </c>
      <c r="D293" s="74"/>
      <c r="E293" s="74"/>
      <c r="F293" s="74"/>
      <c r="G293" s="157"/>
      <c r="H293" s="72">
        <f t="shared" si="47"/>
        <v>0</v>
      </c>
      <c r="I293" s="74"/>
      <c r="J293" s="74"/>
      <c r="K293" s="74"/>
      <c r="L293" s="158"/>
    </row>
    <row r="294" spans="1:12" ht="24" x14ac:dyDescent="0.25">
      <c r="A294" s="174" t="s">
        <v>309</v>
      </c>
      <c r="B294" s="43" t="s">
        <v>310</v>
      </c>
      <c r="C294" s="72">
        <f t="shared" si="46"/>
        <v>0</v>
      </c>
      <c r="D294" s="74"/>
      <c r="E294" s="74"/>
      <c r="F294" s="74"/>
      <c r="G294" s="157"/>
      <c r="H294" s="72">
        <f t="shared" si="47"/>
        <v>0</v>
      </c>
      <c r="I294" s="74"/>
      <c r="J294" s="74"/>
      <c r="K294" s="74"/>
      <c r="L294" s="158"/>
    </row>
    <row r="295" spans="1:12" x14ac:dyDescent="0.25">
      <c r="A295" s="174" t="s">
        <v>311</v>
      </c>
      <c r="B295" s="43" t="s">
        <v>312</v>
      </c>
      <c r="C295" s="72">
        <f t="shared" si="46"/>
        <v>0</v>
      </c>
      <c r="D295" s="74"/>
      <c r="E295" s="74"/>
      <c r="F295" s="74"/>
      <c r="G295" s="157"/>
      <c r="H295" s="72">
        <f t="shared" si="47"/>
        <v>0</v>
      </c>
      <c r="I295" s="74"/>
      <c r="J295" s="74"/>
      <c r="K295" s="74"/>
      <c r="L295" s="158"/>
    </row>
    <row r="296" spans="1:12" ht="24.75" thickBot="1" x14ac:dyDescent="0.3">
      <c r="A296" s="251" t="s">
        <v>313</v>
      </c>
      <c r="B296" s="252" t="s">
        <v>314</v>
      </c>
      <c r="C296" s="185">
        <f t="shared" si="46"/>
        <v>0</v>
      </c>
      <c r="D296" s="189"/>
      <c r="E296" s="189"/>
      <c r="F296" s="189"/>
      <c r="G296" s="253"/>
      <c r="H296" s="185">
        <f t="shared" si="47"/>
        <v>0</v>
      </c>
      <c r="I296" s="189"/>
      <c r="J296" s="189"/>
      <c r="K296" s="189"/>
      <c r="L296" s="191"/>
    </row>
    <row r="297" spans="1:12" s="24" customFormat="1" ht="13.5" thickTop="1" thickBot="1" x14ac:dyDescent="0.3">
      <c r="A297" s="254" t="s">
        <v>315</v>
      </c>
      <c r="B297" s="254" t="s">
        <v>316</v>
      </c>
      <c r="C297" s="255">
        <f>SUM(D297:G297)</f>
        <v>0</v>
      </c>
      <c r="D297" s="256"/>
      <c r="E297" s="256"/>
      <c r="F297" s="256"/>
      <c r="G297" s="257"/>
      <c r="H297" s="255">
        <f>SUM(I297:L297)</f>
        <v>0</v>
      </c>
      <c r="I297" s="256"/>
      <c r="J297" s="256"/>
      <c r="K297" s="256"/>
      <c r="L297" s="258"/>
    </row>
    <row r="298" spans="1:12" s="24" customFormat="1" ht="48.75" thickTop="1" x14ac:dyDescent="0.25">
      <c r="A298" s="248" t="s">
        <v>317</v>
      </c>
      <c r="B298" s="259" t="s">
        <v>318</v>
      </c>
      <c r="C298" s="260">
        <f>SUM(D298:G298)</f>
        <v>0</v>
      </c>
      <c r="D298" s="177"/>
      <c r="E298" s="177"/>
      <c r="F298" s="177"/>
      <c r="G298" s="178"/>
      <c r="H298" s="260">
        <f>SUM(I298:L298)</f>
        <v>0</v>
      </c>
      <c r="I298" s="177"/>
      <c r="J298" s="177"/>
      <c r="K298" s="177"/>
      <c r="L298" s="179"/>
    </row>
    <row r="299" spans="1:12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</row>
    <row r="300" spans="1:12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</row>
    <row r="301" spans="1:12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</row>
    <row r="302" spans="1:12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</row>
    <row r="303" spans="1:12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</row>
    <row r="304" spans="1:12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</row>
    <row r="305" spans="1:12" x14ac:dyDescent="0.2">
      <c r="A305" s="1"/>
      <c r="B305" s="1"/>
      <c r="C305" s="261"/>
      <c r="D305" s="1"/>
      <c r="E305" s="1"/>
      <c r="F305" s="1"/>
      <c r="G305" s="1"/>
      <c r="H305" s="1"/>
      <c r="I305" s="1"/>
      <c r="J305" s="1"/>
      <c r="K305" s="1"/>
      <c r="L305" s="1"/>
    </row>
    <row r="306" spans="1:12" x14ac:dyDescent="0.2">
      <c r="A306" s="1"/>
      <c r="B306" s="1"/>
      <c r="C306" s="261"/>
      <c r="D306" s="1"/>
      <c r="E306" s="1"/>
      <c r="F306" s="1"/>
      <c r="G306" s="1"/>
      <c r="H306" s="1"/>
      <c r="I306" s="1"/>
      <c r="J306" s="1"/>
      <c r="K306" s="1"/>
      <c r="L306" s="1"/>
    </row>
    <row r="307" spans="1:12" x14ac:dyDescent="0.2">
      <c r="A307" s="1"/>
      <c r="B307" s="1"/>
      <c r="C307" s="261"/>
      <c r="D307" s="1"/>
      <c r="E307" s="1"/>
      <c r="F307" s="1"/>
      <c r="G307" s="1"/>
      <c r="H307" s="1"/>
      <c r="I307" s="1"/>
      <c r="J307" s="1"/>
      <c r="K307" s="1"/>
      <c r="L307" s="1"/>
    </row>
    <row r="308" spans="1:12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</row>
    <row r="309" spans="1:12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</row>
    <row r="310" spans="1:12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</row>
    <row r="311" spans="1:12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</row>
    <row r="312" spans="1:12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</row>
    <row r="313" spans="1:12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</row>
    <row r="314" spans="1:12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</row>
    <row r="315" spans="1:12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</row>
    <row r="316" spans="1:12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</row>
  </sheetData>
  <sheetProtection formatCells="0" formatColumns="0" formatRows="0"/>
  <autoFilter ref="A18:L298"/>
  <mergeCells count="29">
    <mergeCell ref="A288:B288"/>
    <mergeCell ref="H16:H17"/>
    <mergeCell ref="I16:I17"/>
    <mergeCell ref="J16:J17"/>
    <mergeCell ref="K16:K17"/>
    <mergeCell ref="L16:L17"/>
    <mergeCell ref="A287:B287"/>
    <mergeCell ref="C13:L13"/>
    <mergeCell ref="A15:A17"/>
    <mergeCell ref="B15:B17"/>
    <mergeCell ref="C15:G15"/>
    <mergeCell ref="H15:L15"/>
    <mergeCell ref="C16:C17"/>
    <mergeCell ref="D16:D17"/>
    <mergeCell ref="E16:E17"/>
    <mergeCell ref="F16:F17"/>
    <mergeCell ref="G16:G17"/>
    <mergeCell ref="C12:L12"/>
    <mergeCell ref="A1:L1"/>
    <mergeCell ref="A2:L2"/>
    <mergeCell ref="C3:L3"/>
    <mergeCell ref="C4:L4"/>
    <mergeCell ref="C5:L5"/>
    <mergeCell ref="C6:L6"/>
    <mergeCell ref="C7:L7"/>
    <mergeCell ref="C8:L8"/>
    <mergeCell ref="C9:L9"/>
    <mergeCell ref="C10:L10"/>
    <mergeCell ref="C11:L11"/>
  </mergeCells>
  <pageMargins left="0.78740157480314965" right="0.39370078740157483" top="0.39370078740157483" bottom="0.39370078740157483" header="0.23622047244094491" footer="0.19685039370078741"/>
  <pageSetup paperSize="9" scale="70" orientation="portrait" r:id="rId1"/>
  <headerFooter>
    <oddHeader xml:space="preserve">&amp;C                               </oddHeader>
    <oddFooter>&amp;L&amp;D, &amp;T&amp;R&amp;"Times New Roman,Regular"&amp;10&amp;P (&amp;N)</oddFooter>
  </headerFooter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M315"/>
  <sheetViews>
    <sheetView showGridLines="0" view="pageLayout" zoomScaleNormal="100" workbookViewId="0">
      <selection activeCell="C6" sqref="C6:L6"/>
    </sheetView>
  </sheetViews>
  <sheetFormatPr defaultRowHeight="12" x14ac:dyDescent="0.25"/>
  <cols>
    <col min="1" max="1" width="10.85546875" style="262" customWidth="1"/>
    <col min="2" max="2" width="28" style="262" customWidth="1"/>
    <col min="3" max="3" width="9.7109375" style="262" customWidth="1"/>
    <col min="4" max="4" width="9.5703125" style="262" customWidth="1"/>
    <col min="5" max="6" width="8.7109375" style="262" customWidth="1"/>
    <col min="7" max="7" width="8.28515625" style="262" customWidth="1"/>
    <col min="8" max="11" width="8.7109375" style="262" customWidth="1"/>
    <col min="12" max="12" width="7.5703125" style="262" customWidth="1"/>
    <col min="13" max="16" width="0" style="1" hidden="1" customWidth="1"/>
    <col min="17" max="16384" width="9.140625" style="1"/>
  </cols>
  <sheetData>
    <row r="1" spans="1:12" x14ac:dyDescent="0.25">
      <c r="A1" s="591" t="s">
        <v>604</v>
      </c>
      <c r="B1" s="591"/>
      <c r="C1" s="591"/>
      <c r="D1" s="591"/>
      <c r="E1" s="591"/>
      <c r="F1" s="591"/>
      <c r="G1" s="591"/>
      <c r="H1" s="591"/>
      <c r="I1" s="591"/>
      <c r="J1" s="591"/>
      <c r="K1" s="591"/>
      <c r="L1" s="591"/>
    </row>
    <row r="2" spans="1:12" ht="35.25" customHeight="1" x14ac:dyDescent="0.25">
      <c r="A2" s="592" t="s">
        <v>1</v>
      </c>
      <c r="B2" s="593"/>
      <c r="C2" s="593"/>
      <c r="D2" s="593"/>
      <c r="E2" s="593"/>
      <c r="F2" s="593"/>
      <c r="G2" s="593"/>
      <c r="H2" s="593"/>
      <c r="I2" s="593"/>
      <c r="J2" s="593"/>
      <c r="K2" s="593"/>
      <c r="L2" s="594"/>
    </row>
    <row r="3" spans="1:12" ht="12.75" customHeight="1" x14ac:dyDescent="0.25">
      <c r="A3" s="2" t="s">
        <v>2</v>
      </c>
      <c r="B3" s="3"/>
      <c r="C3" s="595" t="s">
        <v>464</v>
      </c>
      <c r="D3" s="595"/>
      <c r="E3" s="595"/>
      <c r="F3" s="595"/>
      <c r="G3" s="595"/>
      <c r="H3" s="595"/>
      <c r="I3" s="595"/>
      <c r="J3" s="595"/>
      <c r="K3" s="595"/>
      <c r="L3" s="596"/>
    </row>
    <row r="4" spans="1:12" ht="12.75" customHeight="1" x14ac:dyDescent="0.25">
      <c r="A4" s="2" t="s">
        <v>4</v>
      </c>
      <c r="B4" s="3"/>
      <c r="C4" s="595" t="s">
        <v>465</v>
      </c>
      <c r="D4" s="595"/>
      <c r="E4" s="595"/>
      <c r="F4" s="595"/>
      <c r="G4" s="595"/>
      <c r="H4" s="595"/>
      <c r="I4" s="595"/>
      <c r="J4" s="595"/>
      <c r="K4" s="595"/>
      <c r="L4" s="596"/>
    </row>
    <row r="5" spans="1:12" ht="12.75" customHeight="1" x14ac:dyDescent="0.25">
      <c r="A5" s="4" t="s">
        <v>6</v>
      </c>
      <c r="B5" s="5"/>
      <c r="C5" s="589" t="s">
        <v>466</v>
      </c>
      <c r="D5" s="589"/>
      <c r="E5" s="589"/>
      <c r="F5" s="589"/>
      <c r="G5" s="589"/>
      <c r="H5" s="589"/>
      <c r="I5" s="589"/>
      <c r="J5" s="589"/>
      <c r="K5" s="589"/>
      <c r="L5" s="590"/>
    </row>
    <row r="6" spans="1:12" ht="12.75" customHeight="1" x14ac:dyDescent="0.25">
      <c r="A6" s="4" t="s">
        <v>8</v>
      </c>
      <c r="B6" s="5"/>
      <c r="C6" s="589" t="s">
        <v>9</v>
      </c>
      <c r="D6" s="589"/>
      <c r="E6" s="589"/>
      <c r="F6" s="589"/>
      <c r="G6" s="589"/>
      <c r="H6" s="589"/>
      <c r="I6" s="589"/>
      <c r="J6" s="589"/>
      <c r="K6" s="589"/>
      <c r="L6" s="590"/>
    </row>
    <row r="7" spans="1:12" ht="12" customHeight="1" x14ac:dyDescent="0.25">
      <c r="A7" s="4" t="s">
        <v>10</v>
      </c>
      <c r="B7" s="5"/>
      <c r="C7" s="595" t="s">
        <v>605</v>
      </c>
      <c r="D7" s="595"/>
      <c r="E7" s="595"/>
      <c r="F7" s="595"/>
      <c r="G7" s="595"/>
      <c r="H7" s="595"/>
      <c r="I7" s="595"/>
      <c r="J7" s="595"/>
      <c r="K7" s="595"/>
      <c r="L7" s="596"/>
    </row>
    <row r="8" spans="1:12" ht="12.75" customHeight="1" x14ac:dyDescent="0.25">
      <c r="A8" s="6" t="s">
        <v>12</v>
      </c>
      <c r="B8" s="5"/>
      <c r="C8" s="597"/>
      <c r="D8" s="597"/>
      <c r="E8" s="597"/>
      <c r="F8" s="597"/>
      <c r="G8" s="597"/>
      <c r="H8" s="597"/>
      <c r="I8" s="597"/>
      <c r="J8" s="597"/>
      <c r="K8" s="597"/>
      <c r="L8" s="598"/>
    </row>
    <row r="9" spans="1:12" ht="12.75" customHeight="1" x14ac:dyDescent="0.25">
      <c r="A9" s="4"/>
      <c r="B9" s="5" t="s">
        <v>13</v>
      </c>
      <c r="C9" s="589"/>
      <c r="D9" s="589"/>
      <c r="E9" s="589"/>
      <c r="F9" s="589"/>
      <c r="G9" s="589"/>
      <c r="H9" s="589"/>
      <c r="I9" s="589"/>
      <c r="J9" s="589"/>
      <c r="K9" s="589"/>
      <c r="L9" s="590"/>
    </row>
    <row r="10" spans="1:12" ht="12.75" customHeight="1" x14ac:dyDescent="0.25">
      <c r="A10" s="4"/>
      <c r="B10" s="5" t="s">
        <v>15</v>
      </c>
      <c r="C10" s="589"/>
      <c r="D10" s="589"/>
      <c r="E10" s="589"/>
      <c r="F10" s="589"/>
      <c r="G10" s="589"/>
      <c r="H10" s="589"/>
      <c r="I10" s="589"/>
      <c r="J10" s="589"/>
      <c r="K10" s="589"/>
      <c r="L10" s="590"/>
    </row>
    <row r="11" spans="1:12" ht="12.75" customHeight="1" x14ac:dyDescent="0.25">
      <c r="A11" s="4"/>
      <c r="B11" s="5" t="s">
        <v>16</v>
      </c>
      <c r="C11" s="597" t="s">
        <v>606</v>
      </c>
      <c r="D11" s="597"/>
      <c r="E11" s="597"/>
      <c r="F11" s="597"/>
      <c r="G11" s="597"/>
      <c r="H11" s="597"/>
      <c r="I11" s="597"/>
      <c r="J11" s="597"/>
      <c r="K11" s="597"/>
      <c r="L11" s="598"/>
    </row>
    <row r="12" spans="1:12" ht="12.75" customHeight="1" x14ac:dyDescent="0.25">
      <c r="A12" s="4"/>
      <c r="B12" s="5" t="s">
        <v>17</v>
      </c>
      <c r="C12" s="589"/>
      <c r="D12" s="589"/>
      <c r="E12" s="589"/>
      <c r="F12" s="589"/>
      <c r="G12" s="589"/>
      <c r="H12" s="589"/>
      <c r="I12" s="589"/>
      <c r="J12" s="589"/>
      <c r="K12" s="589"/>
      <c r="L12" s="590"/>
    </row>
    <row r="13" spans="1:12" ht="12.75" customHeight="1" x14ac:dyDescent="0.25">
      <c r="A13" s="4"/>
      <c r="B13" s="5" t="s">
        <v>18</v>
      </c>
      <c r="C13" s="589"/>
      <c r="D13" s="589"/>
      <c r="E13" s="589"/>
      <c r="F13" s="589"/>
      <c r="G13" s="589"/>
      <c r="H13" s="589"/>
      <c r="I13" s="589"/>
      <c r="J13" s="589"/>
      <c r="K13" s="589"/>
      <c r="L13" s="590"/>
    </row>
    <row r="14" spans="1:12" ht="12.75" customHeight="1" x14ac:dyDescent="0.25">
      <c r="A14" s="7"/>
      <c r="B14" s="8"/>
      <c r="C14" s="9"/>
      <c r="D14" s="9"/>
      <c r="E14" s="9"/>
      <c r="F14" s="9"/>
      <c r="G14" s="9"/>
      <c r="H14" s="9"/>
      <c r="I14" s="9"/>
      <c r="J14" s="9"/>
      <c r="K14" s="9"/>
      <c r="L14" s="10"/>
    </row>
    <row r="15" spans="1:12" s="11" customFormat="1" ht="12.75" customHeight="1" x14ac:dyDescent="0.25">
      <c r="A15" s="603" t="s">
        <v>19</v>
      </c>
      <c r="B15" s="606" t="s">
        <v>20</v>
      </c>
      <c r="C15" s="608" t="s">
        <v>21</v>
      </c>
      <c r="D15" s="609"/>
      <c r="E15" s="609"/>
      <c r="F15" s="609"/>
      <c r="G15" s="610"/>
      <c r="H15" s="608" t="s">
        <v>22</v>
      </c>
      <c r="I15" s="609"/>
      <c r="J15" s="609"/>
      <c r="K15" s="609"/>
      <c r="L15" s="611"/>
    </row>
    <row r="16" spans="1:12" s="11" customFormat="1" ht="12.75" customHeight="1" x14ac:dyDescent="0.25">
      <c r="A16" s="604"/>
      <c r="B16" s="607"/>
      <c r="C16" s="612" t="s">
        <v>23</v>
      </c>
      <c r="D16" s="613" t="s">
        <v>24</v>
      </c>
      <c r="E16" s="615" t="s">
        <v>25</v>
      </c>
      <c r="F16" s="617" t="s">
        <v>26</v>
      </c>
      <c r="G16" s="619" t="s">
        <v>27</v>
      </c>
      <c r="H16" s="612" t="s">
        <v>23</v>
      </c>
      <c r="I16" s="613" t="s">
        <v>24</v>
      </c>
      <c r="J16" s="615" t="s">
        <v>25</v>
      </c>
      <c r="K16" s="617" t="s">
        <v>26</v>
      </c>
      <c r="L16" s="599" t="s">
        <v>27</v>
      </c>
    </row>
    <row r="17" spans="1:12" s="12" customFormat="1" ht="61.5" customHeight="1" thickBot="1" x14ac:dyDescent="0.3">
      <c r="A17" s="605"/>
      <c r="B17" s="607"/>
      <c r="C17" s="612"/>
      <c r="D17" s="614"/>
      <c r="E17" s="616"/>
      <c r="F17" s="618"/>
      <c r="G17" s="619"/>
      <c r="H17" s="622"/>
      <c r="I17" s="623"/>
      <c r="J17" s="616"/>
      <c r="K17" s="618"/>
      <c r="L17" s="600"/>
    </row>
    <row r="18" spans="1:12" s="12" customFormat="1" ht="9.75" customHeight="1" thickTop="1" x14ac:dyDescent="0.25">
      <c r="A18" s="13" t="s">
        <v>28</v>
      </c>
      <c r="B18" s="13">
        <v>2</v>
      </c>
      <c r="C18" s="14">
        <v>3</v>
      </c>
      <c r="D18" s="15">
        <v>4</v>
      </c>
      <c r="E18" s="15">
        <v>5</v>
      </c>
      <c r="F18" s="15">
        <v>6</v>
      </c>
      <c r="G18" s="16">
        <v>7</v>
      </c>
      <c r="H18" s="14">
        <v>8</v>
      </c>
      <c r="I18" s="15">
        <v>9</v>
      </c>
      <c r="J18" s="15">
        <v>10</v>
      </c>
      <c r="K18" s="15">
        <v>11</v>
      </c>
      <c r="L18" s="17">
        <v>12</v>
      </c>
    </row>
    <row r="19" spans="1:12" s="24" customFormat="1" x14ac:dyDescent="0.25">
      <c r="A19" s="18"/>
      <c r="B19" s="19" t="s">
        <v>29</v>
      </c>
      <c r="C19" s="20"/>
      <c r="D19" s="21"/>
      <c r="E19" s="21"/>
      <c r="F19" s="21"/>
      <c r="G19" s="22"/>
      <c r="H19" s="20"/>
      <c r="I19" s="21"/>
      <c r="J19" s="21"/>
      <c r="K19" s="21"/>
      <c r="L19" s="23"/>
    </row>
    <row r="20" spans="1:12" s="24" customFormat="1" ht="12.75" thickBot="1" x14ac:dyDescent="0.3">
      <c r="A20" s="25"/>
      <c r="B20" s="26" t="s">
        <v>30</v>
      </c>
      <c r="C20" s="27">
        <f t="shared" ref="C20:C47" si="0">SUM(D20:G20)</f>
        <v>2720</v>
      </c>
      <c r="D20" s="28">
        <f>SUM(D21,D24,D25,D41,D43)</f>
        <v>2720</v>
      </c>
      <c r="E20" s="28">
        <f>SUM(E21,E24,E43)</f>
        <v>0</v>
      </c>
      <c r="F20" s="28">
        <f>SUM(F21,F26,F43)</f>
        <v>0</v>
      </c>
      <c r="G20" s="29">
        <f>SUM(G21,G45)</f>
        <v>0</v>
      </c>
      <c r="H20" s="27">
        <f>SUM(I20:L20)</f>
        <v>2720</v>
      </c>
      <c r="I20" s="28">
        <f>SUM(I21,I24,I25,I41,I43)</f>
        <v>2720</v>
      </c>
      <c r="J20" s="28">
        <f>SUM(J21,J24,J43)</f>
        <v>0</v>
      </c>
      <c r="K20" s="28">
        <f>SUM(K21,K26,K43)</f>
        <v>0</v>
      </c>
      <c r="L20" s="30">
        <f>SUM(L21,L45)</f>
        <v>0</v>
      </c>
    </row>
    <row r="21" spans="1:12" ht="12.75" thickTop="1" x14ac:dyDescent="0.25">
      <c r="A21" s="31"/>
      <c r="B21" s="32" t="s">
        <v>31</v>
      </c>
      <c r="C21" s="33">
        <f t="shared" si="0"/>
        <v>0</v>
      </c>
      <c r="D21" s="34">
        <f>SUM(D22:D23)</f>
        <v>0</v>
      </c>
      <c r="E21" s="34">
        <f>SUM(E22:E23)</f>
        <v>0</v>
      </c>
      <c r="F21" s="34">
        <f>SUM(F22:F23)</f>
        <v>0</v>
      </c>
      <c r="G21" s="35">
        <f>SUM(G22:G23)</f>
        <v>0</v>
      </c>
      <c r="H21" s="33">
        <f t="shared" ref="H21:H47" si="1">SUM(I21:L21)</f>
        <v>0</v>
      </c>
      <c r="I21" s="34">
        <f>SUM(I22:I23)</f>
        <v>0</v>
      </c>
      <c r="J21" s="34">
        <f>SUM(J22:J23)</f>
        <v>0</v>
      </c>
      <c r="K21" s="34">
        <f>SUM(K22:K23)</f>
        <v>0</v>
      </c>
      <c r="L21" s="36">
        <f>SUM(L22:L23)</f>
        <v>0</v>
      </c>
    </row>
    <row r="22" spans="1:12" x14ac:dyDescent="0.25">
      <c r="A22" s="37"/>
      <c r="B22" s="38" t="s">
        <v>32</v>
      </c>
      <c r="C22" s="39">
        <f t="shared" si="0"/>
        <v>0</v>
      </c>
      <c r="D22" s="40"/>
      <c r="E22" s="40"/>
      <c r="F22" s="40"/>
      <c r="G22" s="41"/>
      <c r="H22" s="39">
        <f t="shared" si="1"/>
        <v>0</v>
      </c>
      <c r="I22" s="40"/>
      <c r="J22" s="40"/>
      <c r="K22" s="40"/>
      <c r="L22" s="42"/>
    </row>
    <row r="23" spans="1:12" x14ac:dyDescent="0.25">
      <c r="A23" s="43"/>
      <c r="B23" s="44" t="s">
        <v>33</v>
      </c>
      <c r="C23" s="45">
        <f t="shared" si="0"/>
        <v>0</v>
      </c>
      <c r="D23" s="46">
        <v>0</v>
      </c>
      <c r="E23" s="46"/>
      <c r="F23" s="46"/>
      <c r="G23" s="47"/>
      <c r="H23" s="45">
        <f t="shared" si="1"/>
        <v>0</v>
      </c>
      <c r="I23" s="46"/>
      <c r="J23" s="46"/>
      <c r="K23" s="46"/>
      <c r="L23" s="48"/>
    </row>
    <row r="24" spans="1:12" s="24" customFormat="1" ht="24.75" thickBot="1" x14ac:dyDescent="0.3">
      <c r="A24" s="49">
        <v>19300</v>
      </c>
      <c r="B24" s="49" t="s">
        <v>34</v>
      </c>
      <c r="C24" s="50">
        <f t="shared" si="0"/>
        <v>0</v>
      </c>
      <c r="D24" s="51"/>
      <c r="E24" s="51"/>
      <c r="F24" s="52" t="s">
        <v>35</v>
      </c>
      <c r="G24" s="53" t="s">
        <v>35</v>
      </c>
      <c r="H24" s="50">
        <f t="shared" si="1"/>
        <v>0</v>
      </c>
      <c r="I24" s="51"/>
      <c r="J24" s="51"/>
      <c r="K24" s="52" t="s">
        <v>35</v>
      </c>
      <c r="L24" s="54" t="s">
        <v>35</v>
      </c>
    </row>
    <row r="25" spans="1:12" s="24" customFormat="1" ht="24.75" thickTop="1" x14ac:dyDescent="0.25">
      <c r="A25" s="55">
        <v>21192</v>
      </c>
      <c r="B25" s="56" t="s">
        <v>36</v>
      </c>
      <c r="C25" s="57">
        <f t="shared" si="0"/>
        <v>2720</v>
      </c>
      <c r="D25" s="58">
        <v>2720</v>
      </c>
      <c r="E25" s="59" t="s">
        <v>35</v>
      </c>
      <c r="F25" s="59" t="s">
        <v>35</v>
      </c>
      <c r="G25" s="60" t="s">
        <v>35</v>
      </c>
      <c r="H25" s="57">
        <f t="shared" si="1"/>
        <v>2720</v>
      </c>
      <c r="I25" s="61">
        <v>2720</v>
      </c>
      <c r="J25" s="59" t="s">
        <v>35</v>
      </c>
      <c r="K25" s="59" t="s">
        <v>35</v>
      </c>
      <c r="L25" s="62" t="s">
        <v>35</v>
      </c>
    </row>
    <row r="26" spans="1:12" s="24" customFormat="1" ht="36" x14ac:dyDescent="0.25">
      <c r="A26" s="56">
        <v>21300</v>
      </c>
      <c r="B26" s="56" t="s">
        <v>37</v>
      </c>
      <c r="C26" s="57">
        <f t="shared" si="0"/>
        <v>0</v>
      </c>
      <c r="D26" s="59" t="s">
        <v>35</v>
      </c>
      <c r="E26" s="59" t="s">
        <v>35</v>
      </c>
      <c r="F26" s="63">
        <f>SUM(F27,F31,F33,F36)</f>
        <v>0</v>
      </c>
      <c r="G26" s="60" t="s">
        <v>35</v>
      </c>
      <c r="H26" s="57">
        <f t="shared" si="1"/>
        <v>0</v>
      </c>
      <c r="I26" s="59" t="s">
        <v>35</v>
      </c>
      <c r="J26" s="59" t="s">
        <v>35</v>
      </c>
      <c r="K26" s="63">
        <f>SUM(K27,K31,K33,K36)</f>
        <v>0</v>
      </c>
      <c r="L26" s="62" t="s">
        <v>35</v>
      </c>
    </row>
    <row r="27" spans="1:12" s="24" customFormat="1" ht="24" x14ac:dyDescent="0.25">
      <c r="A27" s="64">
        <v>21350</v>
      </c>
      <c r="B27" s="56" t="s">
        <v>38</v>
      </c>
      <c r="C27" s="57">
        <f t="shared" si="0"/>
        <v>0</v>
      </c>
      <c r="D27" s="59" t="s">
        <v>35</v>
      </c>
      <c r="E27" s="59" t="s">
        <v>35</v>
      </c>
      <c r="F27" s="63">
        <f>SUM(F28:F30)</f>
        <v>0</v>
      </c>
      <c r="G27" s="60" t="s">
        <v>35</v>
      </c>
      <c r="H27" s="57">
        <f t="shared" si="1"/>
        <v>0</v>
      </c>
      <c r="I27" s="59" t="s">
        <v>35</v>
      </c>
      <c r="J27" s="59" t="s">
        <v>35</v>
      </c>
      <c r="K27" s="63">
        <f>SUM(K28:K30)</f>
        <v>0</v>
      </c>
      <c r="L27" s="62" t="s">
        <v>35</v>
      </c>
    </row>
    <row r="28" spans="1:12" x14ac:dyDescent="0.25">
      <c r="A28" s="37">
        <v>21351</v>
      </c>
      <c r="B28" s="65" t="s">
        <v>39</v>
      </c>
      <c r="C28" s="66">
        <f t="shared" si="0"/>
        <v>0</v>
      </c>
      <c r="D28" s="67" t="s">
        <v>35</v>
      </c>
      <c r="E28" s="67" t="s">
        <v>35</v>
      </c>
      <c r="F28" s="68"/>
      <c r="G28" s="69" t="s">
        <v>35</v>
      </c>
      <c r="H28" s="66">
        <f t="shared" si="1"/>
        <v>0</v>
      </c>
      <c r="I28" s="67" t="s">
        <v>35</v>
      </c>
      <c r="J28" s="67" t="s">
        <v>35</v>
      </c>
      <c r="K28" s="68"/>
      <c r="L28" s="70" t="s">
        <v>35</v>
      </c>
    </row>
    <row r="29" spans="1:12" x14ac:dyDescent="0.25">
      <c r="A29" s="43">
        <v>21352</v>
      </c>
      <c r="B29" s="71" t="s">
        <v>40</v>
      </c>
      <c r="C29" s="72">
        <f t="shared" si="0"/>
        <v>0</v>
      </c>
      <c r="D29" s="73" t="s">
        <v>35</v>
      </c>
      <c r="E29" s="73" t="s">
        <v>35</v>
      </c>
      <c r="F29" s="74"/>
      <c r="G29" s="75" t="s">
        <v>35</v>
      </c>
      <c r="H29" s="72">
        <f t="shared" si="1"/>
        <v>0</v>
      </c>
      <c r="I29" s="73" t="s">
        <v>35</v>
      </c>
      <c r="J29" s="73" t="s">
        <v>35</v>
      </c>
      <c r="K29" s="74"/>
      <c r="L29" s="76" t="s">
        <v>35</v>
      </c>
    </row>
    <row r="30" spans="1:12" ht="24" x14ac:dyDescent="0.25">
      <c r="A30" s="43">
        <v>21359</v>
      </c>
      <c r="B30" s="71" t="s">
        <v>41</v>
      </c>
      <c r="C30" s="72">
        <f t="shared" si="0"/>
        <v>0</v>
      </c>
      <c r="D30" s="73" t="s">
        <v>35</v>
      </c>
      <c r="E30" s="73" t="s">
        <v>35</v>
      </c>
      <c r="F30" s="74"/>
      <c r="G30" s="75" t="s">
        <v>35</v>
      </c>
      <c r="H30" s="72">
        <f t="shared" si="1"/>
        <v>0</v>
      </c>
      <c r="I30" s="73" t="s">
        <v>35</v>
      </c>
      <c r="J30" s="73" t="s">
        <v>35</v>
      </c>
      <c r="K30" s="74"/>
      <c r="L30" s="76" t="s">
        <v>35</v>
      </c>
    </row>
    <row r="31" spans="1:12" s="24" customFormat="1" ht="36" x14ac:dyDescent="0.25">
      <c r="A31" s="64">
        <v>21370</v>
      </c>
      <c r="B31" s="56" t="s">
        <v>42</v>
      </c>
      <c r="C31" s="57">
        <f t="shared" si="0"/>
        <v>0</v>
      </c>
      <c r="D31" s="59" t="s">
        <v>35</v>
      </c>
      <c r="E31" s="59" t="s">
        <v>35</v>
      </c>
      <c r="F31" s="63">
        <f>SUM(F32)</f>
        <v>0</v>
      </c>
      <c r="G31" s="60" t="s">
        <v>35</v>
      </c>
      <c r="H31" s="57">
        <f t="shared" si="1"/>
        <v>0</v>
      </c>
      <c r="I31" s="59" t="s">
        <v>35</v>
      </c>
      <c r="J31" s="59" t="s">
        <v>35</v>
      </c>
      <c r="K31" s="63">
        <f>SUM(K32)</f>
        <v>0</v>
      </c>
      <c r="L31" s="62" t="s">
        <v>35</v>
      </c>
    </row>
    <row r="32" spans="1:12" ht="36" x14ac:dyDescent="0.25">
      <c r="A32" s="77">
        <v>21379</v>
      </c>
      <c r="B32" s="78" t="s">
        <v>43</v>
      </c>
      <c r="C32" s="79">
        <f t="shared" si="0"/>
        <v>0</v>
      </c>
      <c r="D32" s="80" t="s">
        <v>35</v>
      </c>
      <c r="E32" s="80" t="s">
        <v>35</v>
      </c>
      <c r="F32" s="81"/>
      <c r="G32" s="82" t="s">
        <v>35</v>
      </c>
      <c r="H32" s="79">
        <f t="shared" si="1"/>
        <v>0</v>
      </c>
      <c r="I32" s="80" t="s">
        <v>35</v>
      </c>
      <c r="J32" s="80" t="s">
        <v>35</v>
      </c>
      <c r="K32" s="81"/>
      <c r="L32" s="83" t="s">
        <v>35</v>
      </c>
    </row>
    <row r="33" spans="1:12" s="24" customFormat="1" x14ac:dyDescent="0.25">
      <c r="A33" s="64">
        <v>21380</v>
      </c>
      <c r="B33" s="56" t="s">
        <v>44</v>
      </c>
      <c r="C33" s="57">
        <f t="shared" si="0"/>
        <v>0</v>
      </c>
      <c r="D33" s="59" t="s">
        <v>35</v>
      </c>
      <c r="E33" s="59" t="s">
        <v>35</v>
      </c>
      <c r="F33" s="63">
        <f>SUM(F34:F35)</f>
        <v>0</v>
      </c>
      <c r="G33" s="60" t="s">
        <v>35</v>
      </c>
      <c r="H33" s="57">
        <f t="shared" si="1"/>
        <v>0</v>
      </c>
      <c r="I33" s="59" t="s">
        <v>35</v>
      </c>
      <c r="J33" s="59" t="s">
        <v>35</v>
      </c>
      <c r="K33" s="63">
        <f>SUM(K34:K35)</f>
        <v>0</v>
      </c>
      <c r="L33" s="62" t="s">
        <v>35</v>
      </c>
    </row>
    <row r="34" spans="1:12" x14ac:dyDescent="0.25">
      <c r="A34" s="38">
        <v>21381</v>
      </c>
      <c r="B34" s="65" t="s">
        <v>45</v>
      </c>
      <c r="C34" s="66">
        <f t="shared" si="0"/>
        <v>0</v>
      </c>
      <c r="D34" s="67" t="s">
        <v>35</v>
      </c>
      <c r="E34" s="67" t="s">
        <v>35</v>
      </c>
      <c r="F34" s="68"/>
      <c r="G34" s="69" t="s">
        <v>35</v>
      </c>
      <c r="H34" s="66">
        <f t="shared" si="1"/>
        <v>0</v>
      </c>
      <c r="I34" s="67" t="s">
        <v>35</v>
      </c>
      <c r="J34" s="67" t="s">
        <v>35</v>
      </c>
      <c r="K34" s="68"/>
      <c r="L34" s="70" t="s">
        <v>35</v>
      </c>
    </row>
    <row r="35" spans="1:12" ht="24" x14ac:dyDescent="0.25">
      <c r="A35" s="44">
        <v>21383</v>
      </c>
      <c r="B35" s="71" t="s">
        <v>46</v>
      </c>
      <c r="C35" s="72">
        <f>SUM(D35:G35)</f>
        <v>0</v>
      </c>
      <c r="D35" s="73" t="s">
        <v>35</v>
      </c>
      <c r="E35" s="73" t="s">
        <v>35</v>
      </c>
      <c r="F35" s="74"/>
      <c r="G35" s="75" t="s">
        <v>35</v>
      </c>
      <c r="H35" s="72">
        <f t="shared" si="1"/>
        <v>0</v>
      </c>
      <c r="I35" s="73" t="s">
        <v>35</v>
      </c>
      <c r="J35" s="73" t="s">
        <v>35</v>
      </c>
      <c r="K35" s="74"/>
      <c r="L35" s="76" t="s">
        <v>35</v>
      </c>
    </row>
    <row r="36" spans="1:12" s="24" customFormat="1" ht="25.5" customHeight="1" x14ac:dyDescent="0.25">
      <c r="A36" s="64">
        <v>21390</v>
      </c>
      <c r="B36" s="56" t="s">
        <v>47</v>
      </c>
      <c r="C36" s="57">
        <f t="shared" si="0"/>
        <v>0</v>
      </c>
      <c r="D36" s="59" t="s">
        <v>35</v>
      </c>
      <c r="E36" s="59" t="s">
        <v>35</v>
      </c>
      <c r="F36" s="63">
        <f>SUM(F37:F40)</f>
        <v>0</v>
      </c>
      <c r="G36" s="60" t="s">
        <v>35</v>
      </c>
      <c r="H36" s="57">
        <f t="shared" si="1"/>
        <v>0</v>
      </c>
      <c r="I36" s="59" t="s">
        <v>35</v>
      </c>
      <c r="J36" s="59" t="s">
        <v>35</v>
      </c>
      <c r="K36" s="63">
        <f>SUM(K37:K40)</f>
        <v>0</v>
      </c>
      <c r="L36" s="62" t="s">
        <v>35</v>
      </c>
    </row>
    <row r="37" spans="1:12" ht="24" x14ac:dyDescent="0.25">
      <c r="A37" s="38">
        <v>21391</v>
      </c>
      <c r="B37" s="65" t="s">
        <v>48</v>
      </c>
      <c r="C37" s="66">
        <f t="shared" si="0"/>
        <v>0</v>
      </c>
      <c r="D37" s="67" t="s">
        <v>35</v>
      </c>
      <c r="E37" s="67" t="s">
        <v>35</v>
      </c>
      <c r="F37" s="68"/>
      <c r="G37" s="69" t="s">
        <v>35</v>
      </c>
      <c r="H37" s="66">
        <f t="shared" si="1"/>
        <v>0</v>
      </c>
      <c r="I37" s="67" t="s">
        <v>35</v>
      </c>
      <c r="J37" s="67" t="s">
        <v>35</v>
      </c>
      <c r="K37" s="68"/>
      <c r="L37" s="70" t="s">
        <v>35</v>
      </c>
    </row>
    <row r="38" spans="1:12" x14ac:dyDescent="0.25">
      <c r="A38" s="44">
        <v>21393</v>
      </c>
      <c r="B38" s="71" t="s">
        <v>49</v>
      </c>
      <c r="C38" s="72">
        <f t="shared" si="0"/>
        <v>0</v>
      </c>
      <c r="D38" s="73" t="s">
        <v>35</v>
      </c>
      <c r="E38" s="73" t="s">
        <v>35</v>
      </c>
      <c r="F38" s="74"/>
      <c r="G38" s="75" t="s">
        <v>35</v>
      </c>
      <c r="H38" s="72">
        <f t="shared" si="1"/>
        <v>0</v>
      </c>
      <c r="I38" s="73" t="s">
        <v>35</v>
      </c>
      <c r="J38" s="73" t="s">
        <v>35</v>
      </c>
      <c r="K38" s="74"/>
      <c r="L38" s="76" t="s">
        <v>35</v>
      </c>
    </row>
    <row r="39" spans="1:12" x14ac:dyDescent="0.25">
      <c r="A39" s="44">
        <v>21395</v>
      </c>
      <c r="B39" s="71" t="s">
        <v>50</v>
      </c>
      <c r="C39" s="72">
        <f t="shared" si="0"/>
        <v>0</v>
      </c>
      <c r="D39" s="73" t="s">
        <v>35</v>
      </c>
      <c r="E39" s="73" t="s">
        <v>35</v>
      </c>
      <c r="F39" s="74"/>
      <c r="G39" s="75" t="s">
        <v>35</v>
      </c>
      <c r="H39" s="72">
        <f t="shared" si="1"/>
        <v>0</v>
      </c>
      <c r="I39" s="73" t="s">
        <v>35</v>
      </c>
      <c r="J39" s="73" t="s">
        <v>35</v>
      </c>
      <c r="K39" s="74"/>
      <c r="L39" s="76" t="s">
        <v>35</v>
      </c>
    </row>
    <row r="40" spans="1:12" ht="24" x14ac:dyDescent="0.25">
      <c r="A40" s="84">
        <v>21399</v>
      </c>
      <c r="B40" s="85" t="s">
        <v>51</v>
      </c>
      <c r="C40" s="86">
        <f t="shared" si="0"/>
        <v>0</v>
      </c>
      <c r="D40" s="87" t="s">
        <v>35</v>
      </c>
      <c r="E40" s="87" t="s">
        <v>35</v>
      </c>
      <c r="F40" s="88"/>
      <c r="G40" s="89" t="s">
        <v>35</v>
      </c>
      <c r="H40" s="86">
        <f t="shared" si="1"/>
        <v>0</v>
      </c>
      <c r="I40" s="87" t="s">
        <v>35</v>
      </c>
      <c r="J40" s="87" t="s">
        <v>35</v>
      </c>
      <c r="K40" s="88"/>
      <c r="L40" s="90" t="s">
        <v>35</v>
      </c>
    </row>
    <row r="41" spans="1:12" s="24" customFormat="1" ht="26.25" customHeight="1" x14ac:dyDescent="0.25">
      <c r="A41" s="91">
        <v>21420</v>
      </c>
      <c r="B41" s="92" t="s">
        <v>52</v>
      </c>
      <c r="C41" s="93">
        <f>SUM(D41:G41)</f>
        <v>0</v>
      </c>
      <c r="D41" s="94">
        <f>SUM(D42)</f>
        <v>0</v>
      </c>
      <c r="E41" s="95" t="s">
        <v>35</v>
      </c>
      <c r="F41" s="95" t="s">
        <v>35</v>
      </c>
      <c r="G41" s="96" t="s">
        <v>35</v>
      </c>
      <c r="H41" s="93">
        <f>SUM(I41:L41)</f>
        <v>0</v>
      </c>
      <c r="I41" s="94">
        <f>SUM(I42)</f>
        <v>0</v>
      </c>
      <c r="J41" s="95" t="s">
        <v>35</v>
      </c>
      <c r="K41" s="95" t="s">
        <v>35</v>
      </c>
      <c r="L41" s="97" t="s">
        <v>35</v>
      </c>
    </row>
    <row r="42" spans="1:12" s="24" customFormat="1" ht="26.25" customHeight="1" x14ac:dyDescent="0.25">
      <c r="A42" s="84">
        <v>21429</v>
      </c>
      <c r="B42" s="85" t="s">
        <v>53</v>
      </c>
      <c r="C42" s="86">
        <f>SUM(D42:G42)</f>
        <v>0</v>
      </c>
      <c r="D42" s="98"/>
      <c r="E42" s="87" t="s">
        <v>35</v>
      </c>
      <c r="F42" s="87" t="s">
        <v>35</v>
      </c>
      <c r="G42" s="89" t="s">
        <v>35</v>
      </c>
      <c r="H42" s="86">
        <f t="shared" ref="H42:H44" si="2">SUM(I42:L42)</f>
        <v>0</v>
      </c>
      <c r="I42" s="98"/>
      <c r="J42" s="87" t="s">
        <v>35</v>
      </c>
      <c r="K42" s="87" t="s">
        <v>35</v>
      </c>
      <c r="L42" s="90" t="s">
        <v>35</v>
      </c>
    </row>
    <row r="43" spans="1:12" s="24" customFormat="1" ht="24" x14ac:dyDescent="0.25">
      <c r="A43" s="64">
        <v>21490</v>
      </c>
      <c r="B43" s="56" t="s">
        <v>54</v>
      </c>
      <c r="C43" s="57">
        <f t="shared" si="0"/>
        <v>0</v>
      </c>
      <c r="D43" s="99">
        <f>D44</f>
        <v>0</v>
      </c>
      <c r="E43" s="99">
        <f t="shared" ref="E43:F43" si="3">E44</f>
        <v>0</v>
      </c>
      <c r="F43" s="99">
        <f t="shared" si="3"/>
        <v>0</v>
      </c>
      <c r="G43" s="60" t="s">
        <v>35</v>
      </c>
      <c r="H43" s="100">
        <f t="shared" si="2"/>
        <v>0</v>
      </c>
      <c r="I43" s="99">
        <f>I44</f>
        <v>0</v>
      </c>
      <c r="J43" s="99">
        <f t="shared" ref="J43:K43" si="4">J44</f>
        <v>0</v>
      </c>
      <c r="K43" s="99">
        <f t="shared" si="4"/>
        <v>0</v>
      </c>
      <c r="L43" s="62" t="s">
        <v>35</v>
      </c>
    </row>
    <row r="44" spans="1:12" s="24" customFormat="1" ht="24" x14ac:dyDescent="0.25">
      <c r="A44" s="44">
        <v>21499</v>
      </c>
      <c r="B44" s="71" t="s">
        <v>55</v>
      </c>
      <c r="C44" s="79">
        <f>SUM(D44:G44)</f>
        <v>0</v>
      </c>
      <c r="D44" s="101"/>
      <c r="E44" s="102"/>
      <c r="F44" s="102"/>
      <c r="G44" s="103" t="s">
        <v>35</v>
      </c>
      <c r="H44" s="104">
        <f t="shared" si="2"/>
        <v>0</v>
      </c>
      <c r="I44" s="40"/>
      <c r="J44" s="105"/>
      <c r="K44" s="105"/>
      <c r="L44" s="106" t="s">
        <v>35</v>
      </c>
    </row>
    <row r="45" spans="1:12" ht="12.75" customHeight="1" x14ac:dyDescent="0.25">
      <c r="A45" s="107">
        <v>23000</v>
      </c>
      <c r="B45" s="108" t="s">
        <v>56</v>
      </c>
      <c r="C45" s="109">
        <f>SUM(D45:G45)</f>
        <v>0</v>
      </c>
      <c r="D45" s="59" t="s">
        <v>35</v>
      </c>
      <c r="E45" s="59" t="s">
        <v>35</v>
      </c>
      <c r="F45" s="59" t="s">
        <v>35</v>
      </c>
      <c r="G45" s="99">
        <f>SUM(G46:G47)</f>
        <v>0</v>
      </c>
      <c r="H45" s="109">
        <f t="shared" si="1"/>
        <v>0</v>
      </c>
      <c r="I45" s="87" t="s">
        <v>35</v>
      </c>
      <c r="J45" s="87" t="s">
        <v>35</v>
      </c>
      <c r="K45" s="87" t="s">
        <v>35</v>
      </c>
      <c r="L45" s="110">
        <f>SUM(L46:L47)</f>
        <v>0</v>
      </c>
    </row>
    <row r="46" spans="1:12" ht="24" x14ac:dyDescent="0.25">
      <c r="A46" s="111">
        <v>23410</v>
      </c>
      <c r="B46" s="112" t="s">
        <v>57</v>
      </c>
      <c r="C46" s="113">
        <f t="shared" si="0"/>
        <v>0</v>
      </c>
      <c r="D46" s="95" t="s">
        <v>35</v>
      </c>
      <c r="E46" s="95" t="s">
        <v>35</v>
      </c>
      <c r="F46" s="95" t="s">
        <v>35</v>
      </c>
      <c r="G46" s="114"/>
      <c r="H46" s="113">
        <f t="shared" si="1"/>
        <v>0</v>
      </c>
      <c r="I46" s="95" t="s">
        <v>35</v>
      </c>
      <c r="J46" s="95" t="s">
        <v>35</v>
      </c>
      <c r="K46" s="95" t="s">
        <v>35</v>
      </c>
      <c r="L46" s="115"/>
    </row>
    <row r="47" spans="1:12" ht="24" x14ac:dyDescent="0.25">
      <c r="A47" s="111">
        <v>23510</v>
      </c>
      <c r="B47" s="112" t="s">
        <v>58</v>
      </c>
      <c r="C47" s="93">
        <f t="shared" si="0"/>
        <v>0</v>
      </c>
      <c r="D47" s="95" t="s">
        <v>35</v>
      </c>
      <c r="E47" s="95" t="s">
        <v>35</v>
      </c>
      <c r="F47" s="95" t="s">
        <v>35</v>
      </c>
      <c r="G47" s="114"/>
      <c r="H47" s="93">
        <f t="shared" si="1"/>
        <v>0</v>
      </c>
      <c r="I47" s="95" t="s">
        <v>35</v>
      </c>
      <c r="J47" s="95" t="s">
        <v>35</v>
      </c>
      <c r="K47" s="95" t="s">
        <v>35</v>
      </c>
      <c r="L47" s="115"/>
    </row>
    <row r="48" spans="1:12" x14ac:dyDescent="0.25">
      <c r="A48" s="116"/>
      <c r="B48" s="112"/>
      <c r="C48" s="117"/>
      <c r="D48" s="95"/>
      <c r="E48" s="95"/>
      <c r="F48" s="94"/>
      <c r="G48" s="118"/>
      <c r="H48" s="117"/>
      <c r="I48" s="95"/>
      <c r="J48" s="95"/>
      <c r="K48" s="94"/>
      <c r="L48" s="119"/>
    </row>
    <row r="49" spans="1:12" s="24" customFormat="1" x14ac:dyDescent="0.25">
      <c r="A49" s="120"/>
      <c r="B49" s="121" t="s">
        <v>59</v>
      </c>
      <c r="C49" s="122"/>
      <c r="D49" s="123"/>
      <c r="E49" s="123"/>
      <c r="F49" s="123"/>
      <c r="G49" s="124"/>
      <c r="H49" s="122"/>
      <c r="I49" s="123"/>
      <c r="J49" s="123"/>
      <c r="K49" s="123"/>
      <c r="L49" s="125"/>
    </row>
    <row r="50" spans="1:12" s="24" customFormat="1" ht="12.75" thickBot="1" x14ac:dyDescent="0.3">
      <c r="A50" s="126"/>
      <c r="B50" s="25" t="s">
        <v>60</v>
      </c>
      <c r="C50" s="127">
        <f t="shared" ref="C50:C113" si="5">SUM(D50:G50)</f>
        <v>2720</v>
      </c>
      <c r="D50" s="128">
        <f>SUM(D51,D283)</f>
        <v>2720</v>
      </c>
      <c r="E50" s="128">
        <f>SUM(E51,E283)</f>
        <v>0</v>
      </c>
      <c r="F50" s="128">
        <f>SUM(F51,F283)</f>
        <v>0</v>
      </c>
      <c r="G50" s="129">
        <f>SUM(G51,G283)</f>
        <v>0</v>
      </c>
      <c r="H50" s="127">
        <f t="shared" ref="H50:H113" si="6">SUM(I50:L50)</f>
        <v>2720</v>
      </c>
      <c r="I50" s="128">
        <f>SUM(I51,I283)</f>
        <v>2720</v>
      </c>
      <c r="J50" s="128">
        <f>SUM(J51,J283)</f>
        <v>0</v>
      </c>
      <c r="K50" s="128">
        <f>SUM(K51,K283)</f>
        <v>0</v>
      </c>
      <c r="L50" s="130">
        <f>SUM(L51,L283)</f>
        <v>0</v>
      </c>
    </row>
    <row r="51" spans="1:12" s="24" customFormat="1" ht="36.75" thickTop="1" x14ac:dyDescent="0.25">
      <c r="A51" s="131"/>
      <c r="B51" s="132" t="s">
        <v>61</v>
      </c>
      <c r="C51" s="133">
        <f t="shared" si="5"/>
        <v>2720</v>
      </c>
      <c r="D51" s="134">
        <f>SUM(D52,D194)</f>
        <v>2720</v>
      </c>
      <c r="E51" s="134">
        <f>SUM(E52,E194)</f>
        <v>0</v>
      </c>
      <c r="F51" s="134">
        <f>SUM(F52,F194)</f>
        <v>0</v>
      </c>
      <c r="G51" s="135">
        <f>SUM(G52,G194)</f>
        <v>0</v>
      </c>
      <c r="H51" s="133">
        <f t="shared" si="6"/>
        <v>2720</v>
      </c>
      <c r="I51" s="134">
        <f>SUM(I52,I194)</f>
        <v>2720</v>
      </c>
      <c r="J51" s="134">
        <f>SUM(J52,J194)</f>
        <v>0</v>
      </c>
      <c r="K51" s="134">
        <f>SUM(K52,K194)</f>
        <v>0</v>
      </c>
      <c r="L51" s="136">
        <f>SUM(L52,L194)</f>
        <v>0</v>
      </c>
    </row>
    <row r="52" spans="1:12" s="24" customFormat="1" ht="24" x14ac:dyDescent="0.25">
      <c r="A52" s="137"/>
      <c r="B52" s="18" t="s">
        <v>62</v>
      </c>
      <c r="C52" s="138">
        <f t="shared" si="5"/>
        <v>2720</v>
      </c>
      <c r="D52" s="139">
        <f>SUM(D53,D75,D173,D187)</f>
        <v>2720</v>
      </c>
      <c r="E52" s="139">
        <f>SUM(E53,E75,E173,E187)</f>
        <v>0</v>
      </c>
      <c r="F52" s="139">
        <f>SUM(F53,F75,F173,F187)</f>
        <v>0</v>
      </c>
      <c r="G52" s="140">
        <f>SUM(G53,G75,G173,G187)</f>
        <v>0</v>
      </c>
      <c r="H52" s="138">
        <f t="shared" si="6"/>
        <v>2720</v>
      </c>
      <c r="I52" s="139">
        <f>SUM(I53,I75,I173,I187)</f>
        <v>2720</v>
      </c>
      <c r="J52" s="139">
        <f>SUM(J53,J75,J173,J187)</f>
        <v>0</v>
      </c>
      <c r="K52" s="139">
        <f>SUM(K53,K75,K173,K187)</f>
        <v>0</v>
      </c>
      <c r="L52" s="141">
        <f>SUM(L53,L75,L173,L187)</f>
        <v>0</v>
      </c>
    </row>
    <row r="53" spans="1:12" s="24" customFormat="1" x14ac:dyDescent="0.25">
      <c r="A53" s="142">
        <v>1000</v>
      </c>
      <c r="B53" s="142" t="s">
        <v>63</v>
      </c>
      <c r="C53" s="143">
        <f t="shared" si="5"/>
        <v>0</v>
      </c>
      <c r="D53" s="144">
        <f>SUM(D54,D67)</f>
        <v>0</v>
      </c>
      <c r="E53" s="144">
        <f>SUM(E54,E67)</f>
        <v>0</v>
      </c>
      <c r="F53" s="144">
        <f>SUM(F54,F67)</f>
        <v>0</v>
      </c>
      <c r="G53" s="145">
        <f>SUM(G54,G67)</f>
        <v>0</v>
      </c>
      <c r="H53" s="143">
        <f t="shared" si="6"/>
        <v>0</v>
      </c>
      <c r="I53" s="144">
        <f>SUM(I54,I67)</f>
        <v>0</v>
      </c>
      <c r="J53" s="144">
        <f>SUM(J54,J67)</f>
        <v>0</v>
      </c>
      <c r="K53" s="144">
        <f>SUM(K54,K67)</f>
        <v>0</v>
      </c>
      <c r="L53" s="146">
        <f>SUM(L54,L67)</f>
        <v>0</v>
      </c>
    </row>
    <row r="54" spans="1:12" x14ac:dyDescent="0.25">
      <c r="A54" s="56">
        <v>1100</v>
      </c>
      <c r="B54" s="147" t="s">
        <v>64</v>
      </c>
      <c r="C54" s="57">
        <f t="shared" si="5"/>
        <v>0</v>
      </c>
      <c r="D54" s="63">
        <f>SUM(D55,D58,D66)</f>
        <v>0</v>
      </c>
      <c r="E54" s="63">
        <f>SUM(E55,E58,E66)</f>
        <v>0</v>
      </c>
      <c r="F54" s="63">
        <f>SUM(F55,F58,F66)</f>
        <v>0</v>
      </c>
      <c r="G54" s="148">
        <f>SUM(G55,G58,G66)</f>
        <v>0</v>
      </c>
      <c r="H54" s="57">
        <f t="shared" si="6"/>
        <v>0</v>
      </c>
      <c r="I54" s="63">
        <f>SUM(I55,I58,I66)</f>
        <v>0</v>
      </c>
      <c r="J54" s="63">
        <f>SUM(J55,J58,J66)</f>
        <v>0</v>
      </c>
      <c r="K54" s="63">
        <f>SUM(K55,K58,K66)</f>
        <v>0</v>
      </c>
      <c r="L54" s="149">
        <f>SUM(L55,L58,L66)</f>
        <v>0</v>
      </c>
    </row>
    <row r="55" spans="1:12" x14ac:dyDescent="0.25">
      <c r="A55" s="150">
        <v>1110</v>
      </c>
      <c r="B55" s="112" t="s">
        <v>65</v>
      </c>
      <c r="C55" s="117">
        <f t="shared" si="5"/>
        <v>0</v>
      </c>
      <c r="D55" s="151">
        <f>SUM(D56:D57)</f>
        <v>0</v>
      </c>
      <c r="E55" s="151">
        <f>SUM(E56:E57)</f>
        <v>0</v>
      </c>
      <c r="F55" s="151">
        <f>SUM(F56:F57)</f>
        <v>0</v>
      </c>
      <c r="G55" s="152">
        <f>SUM(G56:G57)</f>
        <v>0</v>
      </c>
      <c r="H55" s="117">
        <f t="shared" si="6"/>
        <v>0</v>
      </c>
      <c r="I55" s="151">
        <f>SUM(I56:I57)</f>
        <v>0</v>
      </c>
      <c r="J55" s="151">
        <f>SUM(J56:J57)</f>
        <v>0</v>
      </c>
      <c r="K55" s="151">
        <f>SUM(K56:K57)</f>
        <v>0</v>
      </c>
      <c r="L55" s="153">
        <f>SUM(L56:L57)</f>
        <v>0</v>
      </c>
    </row>
    <row r="56" spans="1:12" x14ac:dyDescent="0.25">
      <c r="A56" s="38">
        <v>1111</v>
      </c>
      <c r="B56" s="65" t="s">
        <v>66</v>
      </c>
      <c r="C56" s="66">
        <f t="shared" si="5"/>
        <v>0</v>
      </c>
      <c r="D56" s="68"/>
      <c r="E56" s="68"/>
      <c r="F56" s="68"/>
      <c r="G56" s="154"/>
      <c r="H56" s="66">
        <f t="shared" si="6"/>
        <v>0</v>
      </c>
      <c r="I56" s="68"/>
      <c r="J56" s="68"/>
      <c r="K56" s="68"/>
      <c r="L56" s="155"/>
    </row>
    <row r="57" spans="1:12" ht="24" customHeight="1" x14ac:dyDescent="0.25">
      <c r="A57" s="44">
        <v>1119</v>
      </c>
      <c r="B57" s="71" t="s">
        <v>67</v>
      </c>
      <c r="C57" s="72">
        <f t="shared" si="5"/>
        <v>0</v>
      </c>
      <c r="D57" s="74"/>
      <c r="E57" s="74"/>
      <c r="F57" s="74"/>
      <c r="G57" s="157"/>
      <c r="H57" s="72">
        <f t="shared" si="6"/>
        <v>0</v>
      </c>
      <c r="I57" s="74"/>
      <c r="J57" s="74"/>
      <c r="K57" s="74"/>
      <c r="L57" s="158"/>
    </row>
    <row r="58" spans="1:12" x14ac:dyDescent="0.25">
      <c r="A58" s="159">
        <v>1140</v>
      </c>
      <c r="B58" s="71" t="s">
        <v>68</v>
      </c>
      <c r="C58" s="72">
        <f t="shared" si="5"/>
        <v>0</v>
      </c>
      <c r="D58" s="160">
        <f>SUM(D59:D65)</f>
        <v>0</v>
      </c>
      <c r="E58" s="160">
        <f>SUM(E59:E65)</f>
        <v>0</v>
      </c>
      <c r="F58" s="160">
        <f>SUM(F59:F65)</f>
        <v>0</v>
      </c>
      <c r="G58" s="161">
        <f>SUM(G59:G65)</f>
        <v>0</v>
      </c>
      <c r="H58" s="72">
        <f t="shared" si="6"/>
        <v>0</v>
      </c>
      <c r="I58" s="160">
        <f>SUM(I59:I65)</f>
        <v>0</v>
      </c>
      <c r="J58" s="160">
        <f>SUM(J59:J65)</f>
        <v>0</v>
      </c>
      <c r="K58" s="160">
        <f>SUM(K59:K65)</f>
        <v>0</v>
      </c>
      <c r="L58" s="162">
        <f>SUM(L59:L65)</f>
        <v>0</v>
      </c>
    </row>
    <row r="59" spans="1:12" x14ac:dyDescent="0.25">
      <c r="A59" s="44">
        <v>1141</v>
      </c>
      <c r="B59" s="71" t="s">
        <v>69</v>
      </c>
      <c r="C59" s="72">
        <f t="shared" si="5"/>
        <v>0</v>
      </c>
      <c r="D59" s="74"/>
      <c r="E59" s="74"/>
      <c r="F59" s="74"/>
      <c r="G59" s="157"/>
      <c r="H59" s="72">
        <f t="shared" si="6"/>
        <v>0</v>
      </c>
      <c r="I59" s="74"/>
      <c r="J59" s="74"/>
      <c r="K59" s="74"/>
      <c r="L59" s="158"/>
    </row>
    <row r="60" spans="1:12" ht="24.75" customHeight="1" x14ac:dyDescent="0.25">
      <c r="A60" s="44">
        <v>1142</v>
      </c>
      <c r="B60" s="71" t="s">
        <v>70</v>
      </c>
      <c r="C60" s="72">
        <f t="shared" si="5"/>
        <v>0</v>
      </c>
      <c r="D60" s="74"/>
      <c r="E60" s="74"/>
      <c r="F60" s="74"/>
      <c r="G60" s="157"/>
      <c r="H60" s="72">
        <f t="shared" si="6"/>
        <v>0</v>
      </c>
      <c r="I60" s="74"/>
      <c r="J60" s="74"/>
      <c r="K60" s="74"/>
      <c r="L60" s="158"/>
    </row>
    <row r="61" spans="1:12" ht="24" x14ac:dyDescent="0.25">
      <c r="A61" s="44">
        <v>1145</v>
      </c>
      <c r="B61" s="71" t="s">
        <v>71</v>
      </c>
      <c r="C61" s="72">
        <f t="shared" si="5"/>
        <v>0</v>
      </c>
      <c r="D61" s="74"/>
      <c r="E61" s="74"/>
      <c r="F61" s="74"/>
      <c r="G61" s="157"/>
      <c r="H61" s="72">
        <f t="shared" si="6"/>
        <v>0</v>
      </c>
      <c r="I61" s="74"/>
      <c r="J61" s="74"/>
      <c r="K61" s="74"/>
      <c r="L61" s="158"/>
    </row>
    <row r="62" spans="1:12" ht="27.75" customHeight="1" x14ac:dyDescent="0.25">
      <c r="A62" s="44">
        <v>1146</v>
      </c>
      <c r="B62" s="71" t="s">
        <v>72</v>
      </c>
      <c r="C62" s="72">
        <f t="shared" si="5"/>
        <v>0</v>
      </c>
      <c r="D62" s="74"/>
      <c r="E62" s="74"/>
      <c r="F62" s="74"/>
      <c r="G62" s="157"/>
      <c r="H62" s="72">
        <f t="shared" si="6"/>
        <v>0</v>
      </c>
      <c r="I62" s="74"/>
      <c r="J62" s="74"/>
      <c r="K62" s="74"/>
      <c r="L62" s="158"/>
    </row>
    <row r="63" spans="1:12" x14ac:dyDescent="0.25">
      <c r="A63" s="44">
        <v>1147</v>
      </c>
      <c r="B63" s="71" t="s">
        <v>73</v>
      </c>
      <c r="C63" s="72">
        <f t="shared" si="5"/>
        <v>0</v>
      </c>
      <c r="D63" s="74"/>
      <c r="E63" s="74"/>
      <c r="F63" s="74"/>
      <c r="G63" s="157"/>
      <c r="H63" s="72">
        <f t="shared" si="6"/>
        <v>0</v>
      </c>
      <c r="I63" s="74"/>
      <c r="J63" s="74"/>
      <c r="K63" s="74"/>
      <c r="L63" s="158"/>
    </row>
    <row r="64" spans="1:12" x14ac:dyDescent="0.25">
      <c r="A64" s="44">
        <v>1148</v>
      </c>
      <c r="B64" s="71" t="s">
        <v>74</v>
      </c>
      <c r="C64" s="72">
        <f t="shared" si="5"/>
        <v>0</v>
      </c>
      <c r="D64" s="74"/>
      <c r="E64" s="74"/>
      <c r="F64" s="74"/>
      <c r="G64" s="157"/>
      <c r="H64" s="72">
        <f t="shared" si="6"/>
        <v>0</v>
      </c>
      <c r="I64" s="74"/>
      <c r="J64" s="74"/>
      <c r="K64" s="74"/>
      <c r="L64" s="158"/>
    </row>
    <row r="65" spans="1:12" ht="24" customHeight="1" x14ac:dyDescent="0.25">
      <c r="A65" s="44">
        <v>1149</v>
      </c>
      <c r="B65" s="71" t="s">
        <v>75</v>
      </c>
      <c r="C65" s="72">
        <f t="shared" si="5"/>
        <v>0</v>
      </c>
      <c r="D65" s="74"/>
      <c r="E65" s="74"/>
      <c r="F65" s="74"/>
      <c r="G65" s="157"/>
      <c r="H65" s="72">
        <f t="shared" si="6"/>
        <v>0</v>
      </c>
      <c r="I65" s="74"/>
      <c r="J65" s="74"/>
      <c r="K65" s="74"/>
      <c r="L65" s="158"/>
    </row>
    <row r="66" spans="1:12" ht="36" x14ac:dyDescent="0.25">
      <c r="A66" s="150">
        <v>1150</v>
      </c>
      <c r="B66" s="112" t="s">
        <v>76</v>
      </c>
      <c r="C66" s="117">
        <f t="shared" si="5"/>
        <v>0</v>
      </c>
      <c r="D66" s="163"/>
      <c r="E66" s="163"/>
      <c r="F66" s="163"/>
      <c r="G66" s="164"/>
      <c r="H66" s="117">
        <f t="shared" si="6"/>
        <v>0</v>
      </c>
      <c r="I66" s="163"/>
      <c r="J66" s="163"/>
      <c r="K66" s="163"/>
      <c r="L66" s="165"/>
    </row>
    <row r="67" spans="1:12" ht="24" x14ac:dyDescent="0.25">
      <c r="A67" s="56">
        <v>1200</v>
      </c>
      <c r="B67" s="147" t="s">
        <v>77</v>
      </c>
      <c r="C67" s="57">
        <f t="shared" si="5"/>
        <v>0</v>
      </c>
      <c r="D67" s="63">
        <f>SUM(D68:D69)</f>
        <v>0</v>
      </c>
      <c r="E67" s="63">
        <f>SUM(E68:E69)</f>
        <v>0</v>
      </c>
      <c r="F67" s="63">
        <f>SUM(F68:F69)</f>
        <v>0</v>
      </c>
      <c r="G67" s="166">
        <f>SUM(G68:G69)</f>
        <v>0</v>
      </c>
      <c r="H67" s="57">
        <f t="shared" si="6"/>
        <v>0</v>
      </c>
      <c r="I67" s="63">
        <f>SUM(I68:I69)</f>
        <v>0</v>
      </c>
      <c r="J67" s="63">
        <f>SUM(J68:J69)</f>
        <v>0</v>
      </c>
      <c r="K67" s="63">
        <f>SUM(K68:K69)</f>
        <v>0</v>
      </c>
      <c r="L67" s="167">
        <f>SUM(L68:L69)</f>
        <v>0</v>
      </c>
    </row>
    <row r="68" spans="1:12" ht="24" x14ac:dyDescent="0.25">
      <c r="A68" s="168">
        <v>1210</v>
      </c>
      <c r="B68" s="65" t="s">
        <v>78</v>
      </c>
      <c r="C68" s="66">
        <f t="shared" si="5"/>
        <v>0</v>
      </c>
      <c r="D68" s="68"/>
      <c r="E68" s="68"/>
      <c r="F68" s="68"/>
      <c r="G68" s="154"/>
      <c r="H68" s="66">
        <f t="shared" si="6"/>
        <v>0</v>
      </c>
      <c r="I68" s="68"/>
      <c r="J68" s="68"/>
      <c r="K68" s="68"/>
      <c r="L68" s="155"/>
    </row>
    <row r="69" spans="1:12" ht="24" x14ac:dyDescent="0.25">
      <c r="A69" s="159">
        <v>1220</v>
      </c>
      <c r="B69" s="71" t="s">
        <v>79</v>
      </c>
      <c r="C69" s="72">
        <f t="shared" si="5"/>
        <v>0</v>
      </c>
      <c r="D69" s="160">
        <f>SUM(D70:D74)</f>
        <v>0</v>
      </c>
      <c r="E69" s="160">
        <f>SUM(E70:E74)</f>
        <v>0</v>
      </c>
      <c r="F69" s="160">
        <f>SUM(F70:F74)</f>
        <v>0</v>
      </c>
      <c r="G69" s="161">
        <f>SUM(G70:G74)</f>
        <v>0</v>
      </c>
      <c r="H69" s="72">
        <f t="shared" si="6"/>
        <v>0</v>
      </c>
      <c r="I69" s="160">
        <f>SUM(I70:I74)</f>
        <v>0</v>
      </c>
      <c r="J69" s="160">
        <f>SUM(J70:J74)</f>
        <v>0</v>
      </c>
      <c r="K69" s="160">
        <f>SUM(K70:K74)</f>
        <v>0</v>
      </c>
      <c r="L69" s="162">
        <f>SUM(L70:L74)</f>
        <v>0</v>
      </c>
    </row>
    <row r="70" spans="1:12" ht="48" x14ac:dyDescent="0.25">
      <c r="A70" s="44">
        <v>1221</v>
      </c>
      <c r="B70" s="71" t="s">
        <v>80</v>
      </c>
      <c r="C70" s="72">
        <f t="shared" si="5"/>
        <v>0</v>
      </c>
      <c r="D70" s="74"/>
      <c r="E70" s="74"/>
      <c r="F70" s="74"/>
      <c r="G70" s="157"/>
      <c r="H70" s="72">
        <f t="shared" si="6"/>
        <v>0</v>
      </c>
      <c r="I70" s="74"/>
      <c r="J70" s="74"/>
      <c r="K70" s="74"/>
      <c r="L70" s="158"/>
    </row>
    <row r="71" spans="1:12" x14ac:dyDescent="0.25">
      <c r="A71" s="44">
        <v>1223</v>
      </c>
      <c r="B71" s="71" t="s">
        <v>81</v>
      </c>
      <c r="C71" s="72">
        <f t="shared" si="5"/>
        <v>0</v>
      </c>
      <c r="D71" s="74"/>
      <c r="E71" s="74"/>
      <c r="F71" s="74"/>
      <c r="G71" s="157"/>
      <c r="H71" s="72">
        <f t="shared" si="6"/>
        <v>0</v>
      </c>
      <c r="I71" s="74"/>
      <c r="J71" s="74"/>
      <c r="K71" s="74"/>
      <c r="L71" s="158"/>
    </row>
    <row r="72" spans="1:12" x14ac:dyDescent="0.25">
      <c r="A72" s="44">
        <v>1225</v>
      </c>
      <c r="B72" s="71" t="s">
        <v>82</v>
      </c>
      <c r="C72" s="72">
        <f t="shared" si="5"/>
        <v>0</v>
      </c>
      <c r="D72" s="74"/>
      <c r="E72" s="74"/>
      <c r="F72" s="74"/>
      <c r="G72" s="157"/>
      <c r="H72" s="72">
        <f t="shared" si="6"/>
        <v>0</v>
      </c>
      <c r="I72" s="74"/>
      <c r="J72" s="74"/>
      <c r="K72" s="74"/>
      <c r="L72" s="158"/>
    </row>
    <row r="73" spans="1:12" ht="36" x14ac:dyDescent="0.25">
      <c r="A73" s="44">
        <v>1227</v>
      </c>
      <c r="B73" s="71" t="s">
        <v>83</v>
      </c>
      <c r="C73" s="72">
        <f t="shared" si="5"/>
        <v>0</v>
      </c>
      <c r="D73" s="74"/>
      <c r="E73" s="74"/>
      <c r="F73" s="74"/>
      <c r="G73" s="157"/>
      <c r="H73" s="72">
        <f t="shared" si="6"/>
        <v>0</v>
      </c>
      <c r="I73" s="74"/>
      <c r="J73" s="74"/>
      <c r="K73" s="74"/>
      <c r="L73" s="158"/>
    </row>
    <row r="74" spans="1:12" ht="48" x14ac:dyDescent="0.25">
      <c r="A74" s="44">
        <v>1228</v>
      </c>
      <c r="B74" s="71" t="s">
        <v>84</v>
      </c>
      <c r="C74" s="72">
        <f t="shared" si="5"/>
        <v>0</v>
      </c>
      <c r="D74" s="74"/>
      <c r="E74" s="74"/>
      <c r="F74" s="74"/>
      <c r="G74" s="157"/>
      <c r="H74" s="72">
        <f t="shared" si="6"/>
        <v>0</v>
      </c>
      <c r="I74" s="74"/>
      <c r="J74" s="74"/>
      <c r="K74" s="74"/>
      <c r="L74" s="158"/>
    </row>
    <row r="75" spans="1:12" x14ac:dyDescent="0.25">
      <c r="A75" s="142">
        <v>2000</v>
      </c>
      <c r="B75" s="142" t="s">
        <v>85</v>
      </c>
      <c r="C75" s="143">
        <f t="shared" si="5"/>
        <v>2720</v>
      </c>
      <c r="D75" s="144">
        <f>SUM(D76,D83,D130,D164,D165,D172)</f>
        <v>2720</v>
      </c>
      <c r="E75" s="144">
        <f>SUM(E76,E83,E130,E164,E165,E172)</f>
        <v>0</v>
      </c>
      <c r="F75" s="144">
        <f>SUM(F76,F83,F130,F164,F165,F172)</f>
        <v>0</v>
      </c>
      <c r="G75" s="145">
        <f>SUM(G76,G83,G130,G164,G165,G172)</f>
        <v>0</v>
      </c>
      <c r="H75" s="143">
        <f t="shared" si="6"/>
        <v>2720</v>
      </c>
      <c r="I75" s="144">
        <f>SUM(I76,I83,I130,I164,I165,I172)</f>
        <v>2720</v>
      </c>
      <c r="J75" s="144">
        <f>SUM(J76,J83,J130,J164,J165,J172)</f>
        <v>0</v>
      </c>
      <c r="K75" s="144">
        <f>SUM(K76,K83,K130,K164,K165,K172)</f>
        <v>0</v>
      </c>
      <c r="L75" s="146">
        <f>SUM(L76,L83,L130,L164,L165,L172)</f>
        <v>0</v>
      </c>
    </row>
    <row r="76" spans="1:12" ht="24" x14ac:dyDescent="0.25">
      <c r="A76" s="56">
        <v>2100</v>
      </c>
      <c r="B76" s="147" t="s">
        <v>86</v>
      </c>
      <c r="C76" s="57">
        <f t="shared" si="5"/>
        <v>0</v>
      </c>
      <c r="D76" s="63">
        <f>SUM(D77,D80)</f>
        <v>0</v>
      </c>
      <c r="E76" s="63">
        <f>SUM(E77,E80)</f>
        <v>0</v>
      </c>
      <c r="F76" s="63">
        <f>SUM(F77,F80)</f>
        <v>0</v>
      </c>
      <c r="G76" s="166">
        <f>SUM(G77,G80)</f>
        <v>0</v>
      </c>
      <c r="H76" s="57">
        <f t="shared" si="6"/>
        <v>0</v>
      </c>
      <c r="I76" s="63">
        <f>SUM(I77,I80)</f>
        <v>0</v>
      </c>
      <c r="J76" s="63">
        <f>SUM(J77,J80)</f>
        <v>0</v>
      </c>
      <c r="K76" s="63">
        <f>SUM(K77,K80)</f>
        <v>0</v>
      </c>
      <c r="L76" s="167">
        <f>SUM(L77,L80)</f>
        <v>0</v>
      </c>
    </row>
    <row r="77" spans="1:12" ht="24" x14ac:dyDescent="0.25">
      <c r="A77" s="168">
        <v>2110</v>
      </c>
      <c r="B77" s="65" t="s">
        <v>87</v>
      </c>
      <c r="C77" s="66">
        <f t="shared" si="5"/>
        <v>0</v>
      </c>
      <c r="D77" s="169">
        <f>SUM(D78:D79)</f>
        <v>0</v>
      </c>
      <c r="E77" s="169">
        <f>SUM(E78:E79)</f>
        <v>0</v>
      </c>
      <c r="F77" s="169">
        <f>SUM(F78:F79)</f>
        <v>0</v>
      </c>
      <c r="G77" s="170">
        <f>SUM(G78:G79)</f>
        <v>0</v>
      </c>
      <c r="H77" s="66">
        <f t="shared" si="6"/>
        <v>0</v>
      </c>
      <c r="I77" s="169">
        <f>SUM(I78:I79)</f>
        <v>0</v>
      </c>
      <c r="J77" s="169">
        <f>SUM(J78:J79)</f>
        <v>0</v>
      </c>
      <c r="K77" s="169">
        <f>SUM(K78:K79)</f>
        <v>0</v>
      </c>
      <c r="L77" s="171">
        <f>SUM(L78:L79)</f>
        <v>0</v>
      </c>
    </row>
    <row r="78" spans="1:12" x14ac:dyDescent="0.25">
      <c r="A78" s="44">
        <v>2111</v>
      </c>
      <c r="B78" s="71" t="s">
        <v>88</v>
      </c>
      <c r="C78" s="72">
        <f t="shared" si="5"/>
        <v>0</v>
      </c>
      <c r="D78" s="74"/>
      <c r="E78" s="74"/>
      <c r="F78" s="74"/>
      <c r="G78" s="157"/>
      <c r="H78" s="72">
        <f t="shared" si="6"/>
        <v>0</v>
      </c>
      <c r="I78" s="74"/>
      <c r="J78" s="74"/>
      <c r="K78" s="74"/>
      <c r="L78" s="158"/>
    </row>
    <row r="79" spans="1:12" ht="24" x14ac:dyDescent="0.25">
      <c r="A79" s="44">
        <v>2112</v>
      </c>
      <c r="B79" s="71" t="s">
        <v>89</v>
      </c>
      <c r="C79" s="72">
        <f t="shared" si="5"/>
        <v>0</v>
      </c>
      <c r="D79" s="74"/>
      <c r="E79" s="74"/>
      <c r="F79" s="74"/>
      <c r="G79" s="157"/>
      <c r="H79" s="72">
        <f t="shared" si="6"/>
        <v>0</v>
      </c>
      <c r="I79" s="74"/>
      <c r="J79" s="74"/>
      <c r="K79" s="74"/>
      <c r="L79" s="158"/>
    </row>
    <row r="80" spans="1:12" ht="24" x14ac:dyDescent="0.25">
      <c r="A80" s="159">
        <v>2120</v>
      </c>
      <c r="B80" s="71" t="s">
        <v>90</v>
      </c>
      <c r="C80" s="72">
        <f t="shared" si="5"/>
        <v>0</v>
      </c>
      <c r="D80" s="160">
        <f>SUM(D81:D82)</f>
        <v>0</v>
      </c>
      <c r="E80" s="160">
        <f>SUM(E81:E82)</f>
        <v>0</v>
      </c>
      <c r="F80" s="160">
        <f>SUM(F81:F82)</f>
        <v>0</v>
      </c>
      <c r="G80" s="161">
        <f>SUM(G81:G82)</f>
        <v>0</v>
      </c>
      <c r="H80" s="72">
        <f t="shared" si="6"/>
        <v>0</v>
      </c>
      <c r="I80" s="160">
        <f>SUM(I81:I82)</f>
        <v>0</v>
      </c>
      <c r="J80" s="160">
        <f>SUM(J81:J82)</f>
        <v>0</v>
      </c>
      <c r="K80" s="160">
        <f>SUM(K81:K82)</f>
        <v>0</v>
      </c>
      <c r="L80" s="162">
        <f>SUM(L81:L82)</f>
        <v>0</v>
      </c>
    </row>
    <row r="81" spans="1:12" x14ac:dyDescent="0.25">
      <c r="A81" s="44">
        <v>2121</v>
      </c>
      <c r="B81" s="71" t="s">
        <v>88</v>
      </c>
      <c r="C81" s="72">
        <f t="shared" si="5"/>
        <v>0</v>
      </c>
      <c r="D81" s="74"/>
      <c r="E81" s="74"/>
      <c r="F81" s="74"/>
      <c r="G81" s="157"/>
      <c r="H81" s="72">
        <f t="shared" si="6"/>
        <v>0</v>
      </c>
      <c r="I81" s="74"/>
      <c r="J81" s="74"/>
      <c r="K81" s="74"/>
      <c r="L81" s="158"/>
    </row>
    <row r="82" spans="1:12" ht="24" x14ac:dyDescent="0.25">
      <c r="A82" s="44">
        <v>2122</v>
      </c>
      <c r="B82" s="71" t="s">
        <v>89</v>
      </c>
      <c r="C82" s="72">
        <f t="shared" si="5"/>
        <v>0</v>
      </c>
      <c r="D82" s="74"/>
      <c r="E82" s="74"/>
      <c r="F82" s="74"/>
      <c r="G82" s="157"/>
      <c r="H82" s="72">
        <f t="shared" si="6"/>
        <v>0</v>
      </c>
      <c r="I82" s="74"/>
      <c r="J82" s="74"/>
      <c r="K82" s="74"/>
      <c r="L82" s="158"/>
    </row>
    <row r="83" spans="1:12" x14ac:dyDescent="0.25">
      <c r="A83" s="56">
        <v>2200</v>
      </c>
      <c r="B83" s="147" t="s">
        <v>91</v>
      </c>
      <c r="C83" s="57">
        <f t="shared" si="5"/>
        <v>2720</v>
      </c>
      <c r="D83" s="63">
        <f>SUM(D84,D89,D95,D103,D112,D116,D122,D128)</f>
        <v>2720</v>
      </c>
      <c r="E83" s="63">
        <f>SUM(E84,E89,E95,E103,E112,E116,E122,E128)</f>
        <v>0</v>
      </c>
      <c r="F83" s="63">
        <f>SUM(F84,F89,F95,F103,F112,F116,F122,F128)</f>
        <v>0</v>
      </c>
      <c r="G83" s="166">
        <f>SUM(G84,G89,G95,G103,G112,G116,G122,G128)</f>
        <v>0</v>
      </c>
      <c r="H83" s="57">
        <f t="shared" si="6"/>
        <v>2720</v>
      </c>
      <c r="I83" s="63">
        <f>SUM(I84,I89,I95,I103,I112,I116,I122,I128)</f>
        <v>2720</v>
      </c>
      <c r="J83" s="63">
        <f>SUM(J84,J89,J95,J103,J112,J116,J122,J128)</f>
        <v>0</v>
      </c>
      <c r="K83" s="63">
        <f>SUM(K84,K89,K95,K103,K112,K116,K122,K128)</f>
        <v>0</v>
      </c>
      <c r="L83" s="172">
        <f>SUM(L84,L89,L95,L103,L112,L116,L122,L128)</f>
        <v>0</v>
      </c>
    </row>
    <row r="84" spans="1:12" ht="24" x14ac:dyDescent="0.25">
      <c r="A84" s="150">
        <v>2210</v>
      </c>
      <c r="B84" s="112" t="s">
        <v>92</v>
      </c>
      <c r="C84" s="117">
        <f t="shared" si="5"/>
        <v>0</v>
      </c>
      <c r="D84" s="151">
        <f>SUM(D85:D88)</f>
        <v>0</v>
      </c>
      <c r="E84" s="151">
        <f>SUM(E85:E88)</f>
        <v>0</v>
      </c>
      <c r="F84" s="151">
        <f>SUM(F85:F88)</f>
        <v>0</v>
      </c>
      <c r="G84" s="151">
        <f>SUM(G85:G88)</f>
        <v>0</v>
      </c>
      <c r="H84" s="117">
        <f t="shared" si="6"/>
        <v>0</v>
      </c>
      <c r="I84" s="151">
        <f>SUM(I85:I88)</f>
        <v>0</v>
      </c>
      <c r="J84" s="151">
        <f>SUM(J85:J88)</f>
        <v>0</v>
      </c>
      <c r="K84" s="151">
        <f>SUM(K85:K88)</f>
        <v>0</v>
      </c>
      <c r="L84" s="153">
        <f>SUM(L85:L88)</f>
        <v>0</v>
      </c>
    </row>
    <row r="85" spans="1:12" ht="24" x14ac:dyDescent="0.25">
      <c r="A85" s="38">
        <v>2211</v>
      </c>
      <c r="B85" s="65" t="s">
        <v>93</v>
      </c>
      <c r="C85" s="66">
        <f t="shared" si="5"/>
        <v>0</v>
      </c>
      <c r="D85" s="68"/>
      <c r="E85" s="68"/>
      <c r="F85" s="68"/>
      <c r="G85" s="154"/>
      <c r="H85" s="66">
        <f t="shared" si="6"/>
        <v>0</v>
      </c>
      <c r="I85" s="68"/>
      <c r="J85" s="68"/>
      <c r="K85" s="68"/>
      <c r="L85" s="155"/>
    </row>
    <row r="86" spans="1:12" ht="36" x14ac:dyDescent="0.25">
      <c r="A86" s="44">
        <v>2212</v>
      </c>
      <c r="B86" s="71" t="s">
        <v>94</v>
      </c>
      <c r="C86" s="72">
        <f t="shared" si="5"/>
        <v>0</v>
      </c>
      <c r="D86" s="74"/>
      <c r="E86" s="74"/>
      <c r="F86" s="74"/>
      <c r="G86" s="157"/>
      <c r="H86" s="72">
        <f t="shared" si="6"/>
        <v>0</v>
      </c>
      <c r="I86" s="74"/>
      <c r="J86" s="74"/>
      <c r="K86" s="74"/>
      <c r="L86" s="158"/>
    </row>
    <row r="87" spans="1:12" ht="24" x14ac:dyDescent="0.25">
      <c r="A87" s="44">
        <v>2214</v>
      </c>
      <c r="B87" s="71" t="s">
        <v>95</v>
      </c>
      <c r="C87" s="72">
        <f t="shared" si="5"/>
        <v>0</v>
      </c>
      <c r="D87" s="74"/>
      <c r="E87" s="74"/>
      <c r="F87" s="74"/>
      <c r="G87" s="157"/>
      <c r="H87" s="72">
        <f t="shared" si="6"/>
        <v>0</v>
      </c>
      <c r="I87" s="74"/>
      <c r="J87" s="74"/>
      <c r="K87" s="74"/>
      <c r="L87" s="158"/>
    </row>
    <row r="88" spans="1:12" x14ac:dyDescent="0.25">
      <c r="A88" s="44">
        <v>2219</v>
      </c>
      <c r="B88" s="71" t="s">
        <v>96</v>
      </c>
      <c r="C88" s="72">
        <f t="shared" si="5"/>
        <v>0</v>
      </c>
      <c r="D88" s="74"/>
      <c r="E88" s="74"/>
      <c r="F88" s="74"/>
      <c r="G88" s="157"/>
      <c r="H88" s="72">
        <f t="shared" si="6"/>
        <v>0</v>
      </c>
      <c r="I88" s="74"/>
      <c r="J88" s="74"/>
      <c r="K88" s="74"/>
      <c r="L88" s="158"/>
    </row>
    <row r="89" spans="1:12" ht="24" x14ac:dyDescent="0.25">
      <c r="A89" s="159">
        <v>2220</v>
      </c>
      <c r="B89" s="71" t="s">
        <v>97</v>
      </c>
      <c r="C89" s="72">
        <f t="shared" si="5"/>
        <v>0</v>
      </c>
      <c r="D89" s="160">
        <f>SUM(D90:D94)</f>
        <v>0</v>
      </c>
      <c r="E89" s="160">
        <f>SUM(E90:E94)</f>
        <v>0</v>
      </c>
      <c r="F89" s="160">
        <f>SUM(F90:F94)</f>
        <v>0</v>
      </c>
      <c r="G89" s="161">
        <f>SUM(G90:G94)</f>
        <v>0</v>
      </c>
      <c r="H89" s="72">
        <f t="shared" si="6"/>
        <v>0</v>
      </c>
      <c r="I89" s="160">
        <f>SUM(I90:I94)</f>
        <v>0</v>
      </c>
      <c r="J89" s="160">
        <f>SUM(J90:J94)</f>
        <v>0</v>
      </c>
      <c r="K89" s="160">
        <f>SUM(K90:K94)</f>
        <v>0</v>
      </c>
      <c r="L89" s="162">
        <f>SUM(L90:L94)</f>
        <v>0</v>
      </c>
    </row>
    <row r="90" spans="1:12" ht="24" x14ac:dyDescent="0.25">
      <c r="A90" s="44">
        <v>2221</v>
      </c>
      <c r="B90" s="71" t="s">
        <v>98</v>
      </c>
      <c r="C90" s="72">
        <f t="shared" si="5"/>
        <v>0</v>
      </c>
      <c r="D90" s="74"/>
      <c r="E90" s="74"/>
      <c r="F90" s="74"/>
      <c r="G90" s="157"/>
      <c r="H90" s="72">
        <f t="shared" si="6"/>
        <v>0</v>
      </c>
      <c r="I90" s="74"/>
      <c r="J90" s="74"/>
      <c r="K90" s="74"/>
      <c r="L90" s="158"/>
    </row>
    <row r="91" spans="1:12" x14ac:dyDescent="0.25">
      <c r="A91" s="44">
        <v>2222</v>
      </c>
      <c r="B91" s="71" t="s">
        <v>99</v>
      </c>
      <c r="C91" s="72">
        <f t="shared" si="5"/>
        <v>0</v>
      </c>
      <c r="D91" s="74"/>
      <c r="E91" s="74"/>
      <c r="F91" s="74"/>
      <c r="G91" s="157"/>
      <c r="H91" s="72">
        <f t="shared" si="6"/>
        <v>0</v>
      </c>
      <c r="I91" s="74"/>
      <c r="J91" s="74"/>
      <c r="K91" s="74"/>
      <c r="L91" s="158"/>
    </row>
    <row r="92" spans="1:12" x14ac:dyDescent="0.25">
      <c r="A92" s="44">
        <v>2223</v>
      </c>
      <c r="B92" s="71" t="s">
        <v>100</v>
      </c>
      <c r="C92" s="72">
        <f t="shared" si="5"/>
        <v>0</v>
      </c>
      <c r="D92" s="74"/>
      <c r="E92" s="74"/>
      <c r="F92" s="74"/>
      <c r="G92" s="157"/>
      <c r="H92" s="72">
        <f t="shared" si="6"/>
        <v>0</v>
      </c>
      <c r="I92" s="74"/>
      <c r="J92" s="74"/>
      <c r="K92" s="74"/>
      <c r="L92" s="158"/>
    </row>
    <row r="93" spans="1:12" ht="48" x14ac:dyDescent="0.25">
      <c r="A93" s="44">
        <v>2224</v>
      </c>
      <c r="B93" s="71" t="s">
        <v>101</v>
      </c>
      <c r="C93" s="72">
        <f t="shared" si="5"/>
        <v>0</v>
      </c>
      <c r="D93" s="74"/>
      <c r="E93" s="74"/>
      <c r="F93" s="74"/>
      <c r="G93" s="157"/>
      <c r="H93" s="72">
        <f t="shared" si="6"/>
        <v>0</v>
      </c>
      <c r="I93" s="74"/>
      <c r="J93" s="74"/>
      <c r="K93" s="74"/>
      <c r="L93" s="158"/>
    </row>
    <row r="94" spans="1:12" ht="24" x14ac:dyDescent="0.25">
      <c r="A94" s="44">
        <v>2229</v>
      </c>
      <c r="B94" s="71" t="s">
        <v>102</v>
      </c>
      <c r="C94" s="72">
        <f t="shared" si="5"/>
        <v>0</v>
      </c>
      <c r="D94" s="74"/>
      <c r="E94" s="74"/>
      <c r="F94" s="74"/>
      <c r="G94" s="157"/>
      <c r="H94" s="72">
        <f t="shared" si="6"/>
        <v>0</v>
      </c>
      <c r="I94" s="74"/>
      <c r="J94" s="74"/>
      <c r="K94" s="74"/>
      <c r="L94" s="158"/>
    </row>
    <row r="95" spans="1:12" ht="36" x14ac:dyDescent="0.25">
      <c r="A95" s="159">
        <v>2230</v>
      </c>
      <c r="B95" s="71" t="s">
        <v>103</v>
      </c>
      <c r="C95" s="72">
        <f t="shared" si="5"/>
        <v>2720</v>
      </c>
      <c r="D95" s="160">
        <f>SUM(D96:D102)</f>
        <v>2720</v>
      </c>
      <c r="E95" s="160">
        <f>SUM(E96:E102)</f>
        <v>0</v>
      </c>
      <c r="F95" s="160">
        <f>SUM(F96:F102)</f>
        <v>0</v>
      </c>
      <c r="G95" s="161">
        <f>SUM(G96:G102)</f>
        <v>0</v>
      </c>
      <c r="H95" s="72">
        <f t="shared" si="6"/>
        <v>2720</v>
      </c>
      <c r="I95" s="160">
        <f>SUM(I96:I102)</f>
        <v>2720</v>
      </c>
      <c r="J95" s="160">
        <f>SUM(J96:J102)</f>
        <v>0</v>
      </c>
      <c r="K95" s="160">
        <f>SUM(K96:K102)</f>
        <v>0</v>
      </c>
      <c r="L95" s="162">
        <f>SUM(L96:L102)</f>
        <v>0</v>
      </c>
    </row>
    <row r="96" spans="1:12" ht="24" x14ac:dyDescent="0.25">
      <c r="A96" s="44">
        <v>2231</v>
      </c>
      <c r="B96" s="71" t="s">
        <v>104</v>
      </c>
      <c r="C96" s="72">
        <f t="shared" si="5"/>
        <v>2720</v>
      </c>
      <c r="D96" s="74">
        <v>2720</v>
      </c>
      <c r="E96" s="74"/>
      <c r="F96" s="74"/>
      <c r="G96" s="157"/>
      <c r="H96" s="72">
        <f t="shared" si="6"/>
        <v>2720</v>
      </c>
      <c r="I96" s="74">
        <v>2720</v>
      </c>
      <c r="J96" s="74"/>
      <c r="K96" s="74"/>
      <c r="L96" s="158"/>
    </row>
    <row r="97" spans="1:12" ht="24.75" customHeight="1" x14ac:dyDescent="0.25">
      <c r="A97" s="44">
        <v>2232</v>
      </c>
      <c r="B97" s="71" t="s">
        <v>105</v>
      </c>
      <c r="C97" s="72">
        <f t="shared" si="5"/>
        <v>0</v>
      </c>
      <c r="D97" s="74"/>
      <c r="E97" s="74"/>
      <c r="F97" s="74"/>
      <c r="G97" s="157"/>
      <c r="H97" s="72">
        <f t="shared" si="6"/>
        <v>0</v>
      </c>
      <c r="I97" s="74"/>
      <c r="J97" s="74"/>
      <c r="K97" s="74"/>
      <c r="L97" s="158"/>
    </row>
    <row r="98" spans="1:12" ht="24" x14ac:dyDescent="0.25">
      <c r="A98" s="38">
        <v>2233</v>
      </c>
      <c r="B98" s="65" t="s">
        <v>106</v>
      </c>
      <c r="C98" s="66">
        <f t="shared" si="5"/>
        <v>0</v>
      </c>
      <c r="D98" s="68"/>
      <c r="E98" s="68"/>
      <c r="F98" s="68"/>
      <c r="G98" s="154"/>
      <c r="H98" s="66">
        <f t="shared" si="6"/>
        <v>0</v>
      </c>
      <c r="I98" s="68"/>
      <c r="J98" s="68"/>
      <c r="K98" s="68"/>
      <c r="L98" s="155"/>
    </row>
    <row r="99" spans="1:12" ht="36" x14ac:dyDescent="0.25">
      <c r="A99" s="44">
        <v>2234</v>
      </c>
      <c r="B99" s="71" t="s">
        <v>107</v>
      </c>
      <c r="C99" s="72">
        <f t="shared" si="5"/>
        <v>0</v>
      </c>
      <c r="D99" s="74"/>
      <c r="E99" s="74"/>
      <c r="F99" s="74"/>
      <c r="G99" s="157"/>
      <c r="H99" s="72">
        <f t="shared" si="6"/>
        <v>0</v>
      </c>
      <c r="I99" s="74"/>
      <c r="J99" s="74"/>
      <c r="K99" s="74"/>
      <c r="L99" s="158"/>
    </row>
    <row r="100" spans="1:12" ht="24" x14ac:dyDescent="0.25">
      <c r="A100" s="44">
        <v>2235</v>
      </c>
      <c r="B100" s="71" t="s">
        <v>108</v>
      </c>
      <c r="C100" s="72">
        <f t="shared" si="5"/>
        <v>0</v>
      </c>
      <c r="D100" s="74"/>
      <c r="E100" s="74"/>
      <c r="F100" s="74"/>
      <c r="G100" s="157"/>
      <c r="H100" s="72">
        <f t="shared" si="6"/>
        <v>0</v>
      </c>
      <c r="I100" s="74"/>
      <c r="J100" s="74"/>
      <c r="K100" s="74"/>
      <c r="L100" s="158"/>
    </row>
    <row r="101" spans="1:12" x14ac:dyDescent="0.25">
      <c r="A101" s="44">
        <v>2236</v>
      </c>
      <c r="B101" s="71" t="s">
        <v>109</v>
      </c>
      <c r="C101" s="72">
        <f t="shared" si="5"/>
        <v>0</v>
      </c>
      <c r="D101" s="74"/>
      <c r="E101" s="74"/>
      <c r="F101" s="74"/>
      <c r="G101" s="157"/>
      <c r="H101" s="72">
        <f t="shared" si="6"/>
        <v>0</v>
      </c>
      <c r="I101" s="74"/>
      <c r="J101" s="74"/>
      <c r="K101" s="74"/>
      <c r="L101" s="158"/>
    </row>
    <row r="102" spans="1:12" ht="24" x14ac:dyDescent="0.25">
      <c r="A102" s="44">
        <v>2239</v>
      </c>
      <c r="B102" s="71" t="s">
        <v>110</v>
      </c>
      <c r="C102" s="72">
        <f t="shared" si="5"/>
        <v>0</v>
      </c>
      <c r="D102" s="74"/>
      <c r="E102" s="74"/>
      <c r="F102" s="74"/>
      <c r="G102" s="157"/>
      <c r="H102" s="72">
        <f t="shared" si="6"/>
        <v>0</v>
      </c>
      <c r="I102" s="74"/>
      <c r="J102" s="74"/>
      <c r="K102" s="74"/>
      <c r="L102" s="158"/>
    </row>
    <row r="103" spans="1:12" ht="36" x14ac:dyDescent="0.25">
      <c r="A103" s="159">
        <v>2240</v>
      </c>
      <c r="B103" s="71" t="s">
        <v>111</v>
      </c>
      <c r="C103" s="72">
        <f t="shared" si="5"/>
        <v>0</v>
      </c>
      <c r="D103" s="160">
        <f>SUM(D104:D111)</f>
        <v>0</v>
      </c>
      <c r="E103" s="160">
        <f>SUM(E104:E111)</f>
        <v>0</v>
      </c>
      <c r="F103" s="160">
        <f>SUM(F104:F111)</f>
        <v>0</v>
      </c>
      <c r="G103" s="161">
        <f>SUM(G104:G111)</f>
        <v>0</v>
      </c>
      <c r="H103" s="72">
        <f t="shared" si="6"/>
        <v>0</v>
      </c>
      <c r="I103" s="160">
        <f>SUM(I104:I111)</f>
        <v>0</v>
      </c>
      <c r="J103" s="160">
        <f>SUM(J104:J111)</f>
        <v>0</v>
      </c>
      <c r="K103" s="160">
        <f>SUM(K104:K111)</f>
        <v>0</v>
      </c>
      <c r="L103" s="162">
        <f>SUM(L104:L111)</f>
        <v>0</v>
      </c>
    </row>
    <row r="104" spans="1:12" x14ac:dyDescent="0.25">
      <c r="A104" s="44">
        <v>2241</v>
      </c>
      <c r="B104" s="71" t="s">
        <v>112</v>
      </c>
      <c r="C104" s="72">
        <f t="shared" si="5"/>
        <v>0</v>
      </c>
      <c r="D104" s="74"/>
      <c r="E104" s="74"/>
      <c r="F104" s="74"/>
      <c r="G104" s="157"/>
      <c r="H104" s="72">
        <f t="shared" si="6"/>
        <v>0</v>
      </c>
      <c r="I104" s="74"/>
      <c r="J104" s="74"/>
      <c r="K104" s="74"/>
      <c r="L104" s="158"/>
    </row>
    <row r="105" spans="1:12" ht="24" x14ac:dyDescent="0.25">
      <c r="A105" s="44">
        <v>2242</v>
      </c>
      <c r="B105" s="71" t="s">
        <v>113</v>
      </c>
      <c r="C105" s="72">
        <f t="shared" si="5"/>
        <v>0</v>
      </c>
      <c r="D105" s="74"/>
      <c r="E105" s="74"/>
      <c r="F105" s="74"/>
      <c r="G105" s="157"/>
      <c r="H105" s="72">
        <f t="shared" si="6"/>
        <v>0</v>
      </c>
      <c r="I105" s="74"/>
      <c r="J105" s="74"/>
      <c r="K105" s="74"/>
      <c r="L105" s="158"/>
    </row>
    <row r="106" spans="1:12" ht="24" x14ac:dyDescent="0.25">
      <c r="A106" s="44">
        <v>2243</v>
      </c>
      <c r="B106" s="71" t="s">
        <v>114</v>
      </c>
      <c r="C106" s="72">
        <f t="shared" si="5"/>
        <v>0</v>
      </c>
      <c r="D106" s="74"/>
      <c r="E106" s="74"/>
      <c r="F106" s="74"/>
      <c r="G106" s="157"/>
      <c r="H106" s="72">
        <f t="shared" si="6"/>
        <v>0</v>
      </c>
      <c r="I106" s="74"/>
      <c r="J106" s="74"/>
      <c r="K106" s="74"/>
      <c r="L106" s="158"/>
    </row>
    <row r="107" spans="1:12" x14ac:dyDescent="0.25">
      <c r="A107" s="44">
        <v>2244</v>
      </c>
      <c r="B107" s="71" t="s">
        <v>115</v>
      </c>
      <c r="C107" s="72">
        <f t="shared" si="5"/>
        <v>0</v>
      </c>
      <c r="D107" s="74"/>
      <c r="E107" s="74"/>
      <c r="F107" s="74"/>
      <c r="G107" s="157"/>
      <c r="H107" s="72">
        <f t="shared" si="6"/>
        <v>0</v>
      </c>
      <c r="I107" s="74"/>
      <c r="J107" s="74"/>
      <c r="K107" s="74"/>
      <c r="L107" s="158"/>
    </row>
    <row r="108" spans="1:12" ht="24" x14ac:dyDescent="0.25">
      <c r="A108" s="44">
        <v>2246</v>
      </c>
      <c r="B108" s="71" t="s">
        <v>116</v>
      </c>
      <c r="C108" s="72">
        <f t="shared" si="5"/>
        <v>0</v>
      </c>
      <c r="D108" s="74"/>
      <c r="E108" s="74"/>
      <c r="F108" s="74"/>
      <c r="G108" s="157"/>
      <c r="H108" s="72">
        <f t="shared" si="6"/>
        <v>0</v>
      </c>
      <c r="I108" s="74"/>
      <c r="J108" s="74"/>
      <c r="K108" s="74"/>
      <c r="L108" s="158"/>
    </row>
    <row r="109" spans="1:12" x14ac:dyDescent="0.25">
      <c r="A109" s="44">
        <v>2247</v>
      </c>
      <c r="B109" s="71" t="s">
        <v>117</v>
      </c>
      <c r="C109" s="72">
        <f t="shared" si="5"/>
        <v>0</v>
      </c>
      <c r="D109" s="74"/>
      <c r="E109" s="74"/>
      <c r="F109" s="74"/>
      <c r="G109" s="157"/>
      <c r="H109" s="72">
        <f t="shared" si="6"/>
        <v>0</v>
      </c>
      <c r="I109" s="74"/>
      <c r="J109" s="74"/>
      <c r="K109" s="74"/>
      <c r="L109" s="158"/>
    </row>
    <row r="110" spans="1:12" ht="24" x14ac:dyDescent="0.25">
      <c r="A110" s="44">
        <v>2248</v>
      </c>
      <c r="B110" s="71" t="s">
        <v>118</v>
      </c>
      <c r="C110" s="72">
        <f t="shared" si="5"/>
        <v>0</v>
      </c>
      <c r="D110" s="74"/>
      <c r="E110" s="74"/>
      <c r="F110" s="74"/>
      <c r="G110" s="157"/>
      <c r="H110" s="72">
        <f t="shared" si="6"/>
        <v>0</v>
      </c>
      <c r="I110" s="74"/>
      <c r="J110" s="74"/>
      <c r="K110" s="74"/>
      <c r="L110" s="158"/>
    </row>
    <row r="111" spans="1:12" ht="24" x14ac:dyDescent="0.25">
      <c r="A111" s="44">
        <v>2249</v>
      </c>
      <c r="B111" s="71" t="s">
        <v>119</v>
      </c>
      <c r="C111" s="72">
        <f t="shared" si="5"/>
        <v>0</v>
      </c>
      <c r="D111" s="74"/>
      <c r="E111" s="74"/>
      <c r="F111" s="74"/>
      <c r="G111" s="157"/>
      <c r="H111" s="72">
        <f t="shared" si="6"/>
        <v>0</v>
      </c>
      <c r="I111" s="74"/>
      <c r="J111" s="74"/>
      <c r="K111" s="74"/>
      <c r="L111" s="158"/>
    </row>
    <row r="112" spans="1:12" x14ac:dyDescent="0.25">
      <c r="A112" s="159">
        <v>2250</v>
      </c>
      <c r="B112" s="71" t="s">
        <v>120</v>
      </c>
      <c r="C112" s="72">
        <f t="shared" si="5"/>
        <v>0</v>
      </c>
      <c r="D112" s="160">
        <f>SUM(D113:D115)</f>
        <v>0</v>
      </c>
      <c r="E112" s="160">
        <f>SUM(E113:E115)</f>
        <v>0</v>
      </c>
      <c r="F112" s="160">
        <f>SUM(F113:F115)</f>
        <v>0</v>
      </c>
      <c r="G112" s="173">
        <f>SUM(G113:G115)</f>
        <v>0</v>
      </c>
      <c r="H112" s="72">
        <f t="shared" si="6"/>
        <v>0</v>
      </c>
      <c r="I112" s="160">
        <f>SUM(I113:I115)</f>
        <v>0</v>
      </c>
      <c r="J112" s="160">
        <f>SUM(J113:J115)</f>
        <v>0</v>
      </c>
      <c r="K112" s="160">
        <f>SUM(K113:K115)</f>
        <v>0</v>
      </c>
      <c r="L112" s="162">
        <f>SUM(L113:L115)</f>
        <v>0</v>
      </c>
    </row>
    <row r="113" spans="1:12" x14ac:dyDescent="0.25">
      <c r="A113" s="44">
        <v>2251</v>
      </c>
      <c r="B113" s="71" t="s">
        <v>121</v>
      </c>
      <c r="C113" s="72">
        <f t="shared" si="5"/>
        <v>0</v>
      </c>
      <c r="D113" s="74"/>
      <c r="E113" s="74"/>
      <c r="F113" s="74"/>
      <c r="G113" s="157"/>
      <c r="H113" s="72">
        <f t="shared" si="6"/>
        <v>0</v>
      </c>
      <c r="I113" s="74"/>
      <c r="J113" s="74"/>
      <c r="K113" s="74"/>
      <c r="L113" s="158"/>
    </row>
    <row r="114" spans="1:12" ht="24" x14ac:dyDescent="0.25">
      <c r="A114" s="44">
        <v>2252</v>
      </c>
      <c r="B114" s="71" t="s">
        <v>122</v>
      </c>
      <c r="C114" s="72">
        <f>SUM(D114:G114)</f>
        <v>0</v>
      </c>
      <c r="D114" s="74"/>
      <c r="E114" s="74"/>
      <c r="F114" s="74"/>
      <c r="G114" s="157"/>
      <c r="H114" s="72">
        <f>SUM(I114:L114)</f>
        <v>0</v>
      </c>
      <c r="I114" s="74"/>
      <c r="J114" s="74"/>
      <c r="K114" s="74"/>
      <c r="L114" s="158"/>
    </row>
    <row r="115" spans="1:12" ht="24" x14ac:dyDescent="0.25">
      <c r="A115" s="44">
        <v>2259</v>
      </c>
      <c r="B115" s="71" t="s">
        <v>123</v>
      </c>
      <c r="C115" s="72">
        <f>SUM(D115:G115)</f>
        <v>0</v>
      </c>
      <c r="D115" s="74"/>
      <c r="E115" s="74"/>
      <c r="F115" s="74"/>
      <c r="G115" s="157"/>
      <c r="H115" s="72">
        <f>SUM(I115:L115)</f>
        <v>0</v>
      </c>
      <c r="I115" s="74"/>
      <c r="J115" s="74"/>
      <c r="K115" s="74"/>
      <c r="L115" s="158"/>
    </row>
    <row r="116" spans="1:12" x14ac:dyDescent="0.25">
      <c r="A116" s="159">
        <v>2260</v>
      </c>
      <c r="B116" s="71" t="s">
        <v>124</v>
      </c>
      <c r="C116" s="72">
        <f t="shared" ref="C116:C187" si="7">SUM(D116:G116)</f>
        <v>0</v>
      </c>
      <c r="D116" s="160">
        <f>SUM(D117:D121)</f>
        <v>0</v>
      </c>
      <c r="E116" s="160">
        <f>SUM(E117:E121)</f>
        <v>0</v>
      </c>
      <c r="F116" s="160">
        <f>SUM(F117:F121)</f>
        <v>0</v>
      </c>
      <c r="G116" s="161">
        <f>SUM(G117:G121)</f>
        <v>0</v>
      </c>
      <c r="H116" s="72">
        <f t="shared" ref="H116:H188" si="8">SUM(I116:L116)</f>
        <v>0</v>
      </c>
      <c r="I116" s="160">
        <f>SUM(I117:I121)</f>
        <v>0</v>
      </c>
      <c r="J116" s="160">
        <f>SUM(J117:J121)</f>
        <v>0</v>
      </c>
      <c r="K116" s="160">
        <f>SUM(K117:K121)</f>
        <v>0</v>
      </c>
      <c r="L116" s="162">
        <f>SUM(L117:L121)</f>
        <v>0</v>
      </c>
    </row>
    <row r="117" spans="1:12" x14ac:dyDescent="0.25">
      <c r="A117" s="44">
        <v>2261</v>
      </c>
      <c r="B117" s="71" t="s">
        <v>125</v>
      </c>
      <c r="C117" s="72">
        <f t="shared" si="7"/>
        <v>0</v>
      </c>
      <c r="D117" s="74"/>
      <c r="E117" s="74"/>
      <c r="F117" s="74"/>
      <c r="G117" s="157"/>
      <c r="H117" s="72">
        <f t="shared" si="8"/>
        <v>0</v>
      </c>
      <c r="I117" s="74"/>
      <c r="J117" s="74"/>
      <c r="K117" s="74"/>
      <c r="L117" s="158"/>
    </row>
    <row r="118" spans="1:12" x14ac:dyDescent="0.25">
      <c r="A118" s="44">
        <v>2262</v>
      </c>
      <c r="B118" s="71" t="s">
        <v>126</v>
      </c>
      <c r="C118" s="72">
        <f t="shared" si="7"/>
        <v>0</v>
      </c>
      <c r="D118" s="74"/>
      <c r="E118" s="74"/>
      <c r="F118" s="74"/>
      <c r="G118" s="157"/>
      <c r="H118" s="72">
        <f t="shared" si="8"/>
        <v>0</v>
      </c>
      <c r="I118" s="74"/>
      <c r="J118" s="74"/>
      <c r="K118" s="74"/>
      <c r="L118" s="158"/>
    </row>
    <row r="119" spans="1:12" x14ac:dyDescent="0.25">
      <c r="A119" s="44">
        <v>2263</v>
      </c>
      <c r="B119" s="71" t="s">
        <v>127</v>
      </c>
      <c r="C119" s="72">
        <f t="shared" si="7"/>
        <v>0</v>
      </c>
      <c r="D119" s="74"/>
      <c r="E119" s="74"/>
      <c r="F119" s="74"/>
      <c r="G119" s="157"/>
      <c r="H119" s="72">
        <f t="shared" si="8"/>
        <v>0</v>
      </c>
      <c r="I119" s="74"/>
      <c r="J119" s="74"/>
      <c r="K119" s="74"/>
      <c r="L119" s="158"/>
    </row>
    <row r="120" spans="1:12" ht="24" x14ac:dyDescent="0.25">
      <c r="A120" s="44">
        <v>2264</v>
      </c>
      <c r="B120" s="71" t="s">
        <v>128</v>
      </c>
      <c r="C120" s="72">
        <f t="shared" si="7"/>
        <v>0</v>
      </c>
      <c r="D120" s="74"/>
      <c r="E120" s="74"/>
      <c r="F120" s="74"/>
      <c r="G120" s="157"/>
      <c r="H120" s="72">
        <f t="shared" si="8"/>
        <v>0</v>
      </c>
      <c r="I120" s="74"/>
      <c r="J120" s="74"/>
      <c r="K120" s="74"/>
      <c r="L120" s="158"/>
    </row>
    <row r="121" spans="1:12" x14ac:dyDescent="0.25">
      <c r="A121" s="44">
        <v>2269</v>
      </c>
      <c r="B121" s="71" t="s">
        <v>129</v>
      </c>
      <c r="C121" s="72">
        <f t="shared" si="7"/>
        <v>0</v>
      </c>
      <c r="D121" s="74"/>
      <c r="E121" s="74"/>
      <c r="F121" s="74"/>
      <c r="G121" s="157"/>
      <c r="H121" s="72">
        <f t="shared" si="8"/>
        <v>0</v>
      </c>
      <c r="I121" s="74"/>
      <c r="J121" s="74"/>
      <c r="K121" s="74"/>
      <c r="L121" s="158"/>
    </row>
    <row r="122" spans="1:12" x14ac:dyDescent="0.25">
      <c r="A122" s="159">
        <v>2270</v>
      </c>
      <c r="B122" s="71" t="s">
        <v>130</v>
      </c>
      <c r="C122" s="72">
        <f t="shared" si="7"/>
        <v>0</v>
      </c>
      <c r="D122" s="160">
        <f>SUM(D123:D127)</f>
        <v>0</v>
      </c>
      <c r="E122" s="160">
        <f>SUM(E123:E127)</f>
        <v>0</v>
      </c>
      <c r="F122" s="160">
        <f>SUM(F123:F127)</f>
        <v>0</v>
      </c>
      <c r="G122" s="161">
        <f>SUM(G123:G127)</f>
        <v>0</v>
      </c>
      <c r="H122" s="72">
        <f t="shared" si="8"/>
        <v>0</v>
      </c>
      <c r="I122" s="160">
        <f>SUM(I123:I127)</f>
        <v>0</v>
      </c>
      <c r="J122" s="160">
        <f>SUM(J123:J127)</f>
        <v>0</v>
      </c>
      <c r="K122" s="160">
        <f>SUM(K123:K127)</f>
        <v>0</v>
      </c>
      <c r="L122" s="162">
        <f>SUM(L123:L127)</f>
        <v>0</v>
      </c>
    </row>
    <row r="123" spans="1:12" x14ac:dyDescent="0.25">
      <c r="A123" s="44">
        <v>2272</v>
      </c>
      <c r="B123" s="174" t="s">
        <v>131</v>
      </c>
      <c r="C123" s="72">
        <f t="shared" si="7"/>
        <v>0</v>
      </c>
      <c r="D123" s="74"/>
      <c r="E123" s="74"/>
      <c r="F123" s="74"/>
      <c r="G123" s="157"/>
      <c r="H123" s="72">
        <f t="shared" si="8"/>
        <v>0</v>
      </c>
      <c r="I123" s="74"/>
      <c r="J123" s="74"/>
      <c r="K123" s="74"/>
      <c r="L123" s="158"/>
    </row>
    <row r="124" spans="1:12" ht="24" x14ac:dyDescent="0.25">
      <c r="A124" s="44">
        <v>2274</v>
      </c>
      <c r="B124" s="175" t="s">
        <v>132</v>
      </c>
      <c r="C124" s="72">
        <f t="shared" si="7"/>
        <v>0</v>
      </c>
      <c r="D124" s="74"/>
      <c r="E124" s="74"/>
      <c r="F124" s="74"/>
      <c r="G124" s="157"/>
      <c r="H124" s="72">
        <f t="shared" si="8"/>
        <v>0</v>
      </c>
      <c r="I124" s="74"/>
      <c r="J124" s="74"/>
      <c r="K124" s="74"/>
      <c r="L124" s="158"/>
    </row>
    <row r="125" spans="1:12" ht="24" x14ac:dyDescent="0.25">
      <c r="A125" s="44">
        <v>2275</v>
      </c>
      <c r="B125" s="71" t="s">
        <v>133</v>
      </c>
      <c r="C125" s="72">
        <f t="shared" si="7"/>
        <v>0</v>
      </c>
      <c r="D125" s="74"/>
      <c r="E125" s="74"/>
      <c r="F125" s="74"/>
      <c r="G125" s="157"/>
      <c r="H125" s="72">
        <f t="shared" si="8"/>
        <v>0</v>
      </c>
      <c r="I125" s="74"/>
      <c r="J125" s="74"/>
      <c r="K125" s="74"/>
      <c r="L125" s="158"/>
    </row>
    <row r="126" spans="1:12" ht="36" x14ac:dyDescent="0.25">
      <c r="A126" s="44">
        <v>2276</v>
      </c>
      <c r="B126" s="71" t="s">
        <v>134</v>
      </c>
      <c r="C126" s="72">
        <f t="shared" si="7"/>
        <v>0</v>
      </c>
      <c r="D126" s="74"/>
      <c r="E126" s="74"/>
      <c r="F126" s="74"/>
      <c r="G126" s="157"/>
      <c r="H126" s="72">
        <f t="shared" si="8"/>
        <v>0</v>
      </c>
      <c r="I126" s="74"/>
      <c r="J126" s="74"/>
      <c r="K126" s="74"/>
      <c r="L126" s="158"/>
    </row>
    <row r="127" spans="1:12" ht="24" x14ac:dyDescent="0.25">
      <c r="A127" s="44">
        <v>2279</v>
      </c>
      <c r="B127" s="71" t="s">
        <v>135</v>
      </c>
      <c r="C127" s="72">
        <f t="shared" si="7"/>
        <v>0</v>
      </c>
      <c r="D127" s="74">
        <v>0</v>
      </c>
      <c r="E127" s="74"/>
      <c r="F127" s="74"/>
      <c r="G127" s="157"/>
      <c r="H127" s="72">
        <f t="shared" si="8"/>
        <v>0</v>
      </c>
      <c r="I127" s="74"/>
      <c r="J127" s="74"/>
      <c r="K127" s="74"/>
      <c r="L127" s="158"/>
    </row>
    <row r="128" spans="1:12" ht="24" x14ac:dyDescent="0.25">
      <c r="A128" s="168">
        <v>2280</v>
      </c>
      <c r="B128" s="65" t="s">
        <v>136</v>
      </c>
      <c r="C128" s="66">
        <f t="shared" ref="C128:L128" si="9">SUM(C129)</f>
        <v>0</v>
      </c>
      <c r="D128" s="169">
        <f t="shared" si="9"/>
        <v>0</v>
      </c>
      <c r="E128" s="169">
        <f t="shared" si="9"/>
        <v>0</v>
      </c>
      <c r="F128" s="169">
        <f t="shared" si="9"/>
        <v>0</v>
      </c>
      <c r="G128" s="169">
        <f t="shared" si="9"/>
        <v>0</v>
      </c>
      <c r="H128" s="66">
        <f t="shared" si="9"/>
        <v>0</v>
      </c>
      <c r="I128" s="169">
        <f t="shared" si="9"/>
        <v>0</v>
      </c>
      <c r="J128" s="169">
        <f t="shared" si="9"/>
        <v>0</v>
      </c>
      <c r="K128" s="169">
        <f t="shared" si="9"/>
        <v>0</v>
      </c>
      <c r="L128" s="176">
        <f t="shared" si="9"/>
        <v>0</v>
      </c>
    </row>
    <row r="129" spans="1:12" ht="24" x14ac:dyDescent="0.25">
      <c r="A129" s="44">
        <v>2283</v>
      </c>
      <c r="B129" s="71" t="s">
        <v>137</v>
      </c>
      <c r="C129" s="72">
        <f>SUM(D129:G129)</f>
        <v>0</v>
      </c>
      <c r="D129" s="74"/>
      <c r="E129" s="74"/>
      <c r="F129" s="74"/>
      <c r="G129" s="157"/>
      <c r="H129" s="72">
        <f>SUM(I129:L129)</f>
        <v>0</v>
      </c>
      <c r="I129" s="74"/>
      <c r="J129" s="74"/>
      <c r="K129" s="74"/>
      <c r="L129" s="158"/>
    </row>
    <row r="130" spans="1:12" ht="38.25" customHeight="1" x14ac:dyDescent="0.25">
      <c r="A130" s="56">
        <v>2300</v>
      </c>
      <c r="B130" s="147" t="s">
        <v>138</v>
      </c>
      <c r="C130" s="57">
        <f t="shared" si="7"/>
        <v>0</v>
      </c>
      <c r="D130" s="63">
        <f>SUM(D131,D136,D140,D141,D144,D151,D159,D160,D163)</f>
        <v>0</v>
      </c>
      <c r="E130" s="63">
        <f>SUM(E131,E136,E140,E141,E144,E151,E159,E160,E163)</f>
        <v>0</v>
      </c>
      <c r="F130" s="63">
        <f>SUM(F131,F136,F140,F141,F144,F151,F159,F160,F163)</f>
        <v>0</v>
      </c>
      <c r="G130" s="166">
        <f>SUM(G131,G136,G140,G141,G144,G151,G159,G160,G163)</f>
        <v>0</v>
      </c>
      <c r="H130" s="57">
        <f t="shared" si="8"/>
        <v>0</v>
      </c>
      <c r="I130" s="63">
        <f>SUM(I131,I136,I140,I141,I144,I151,I159,I160,I163)</f>
        <v>0</v>
      </c>
      <c r="J130" s="63">
        <f>SUM(J131,J136,J140,J141,J144,J151,J159,J160,J163)</f>
        <v>0</v>
      </c>
      <c r="K130" s="63">
        <f>SUM(K131,K136,K140,K141,K144,K151,K159,K160,K163)</f>
        <v>0</v>
      </c>
      <c r="L130" s="167">
        <f>SUM(L131,L136,L140,L141,L144,L151,L159,L160,L163)</f>
        <v>0</v>
      </c>
    </row>
    <row r="131" spans="1:12" ht="24" x14ac:dyDescent="0.25">
      <c r="A131" s="168">
        <v>2310</v>
      </c>
      <c r="B131" s="65" t="s">
        <v>139</v>
      </c>
      <c r="C131" s="66">
        <f t="shared" si="7"/>
        <v>0</v>
      </c>
      <c r="D131" s="169">
        <f>SUM(D132:D135)</f>
        <v>0</v>
      </c>
      <c r="E131" s="169">
        <f t="shared" ref="E131:L131" si="10">SUM(E132:E135)</f>
        <v>0</v>
      </c>
      <c r="F131" s="169">
        <f t="shared" si="10"/>
        <v>0</v>
      </c>
      <c r="G131" s="170">
        <f t="shared" si="10"/>
        <v>0</v>
      </c>
      <c r="H131" s="66">
        <f t="shared" si="8"/>
        <v>0</v>
      </c>
      <c r="I131" s="169">
        <f t="shared" si="10"/>
        <v>0</v>
      </c>
      <c r="J131" s="169">
        <f t="shared" si="10"/>
        <v>0</v>
      </c>
      <c r="K131" s="169">
        <f t="shared" si="10"/>
        <v>0</v>
      </c>
      <c r="L131" s="171">
        <f t="shared" si="10"/>
        <v>0</v>
      </c>
    </row>
    <row r="132" spans="1:12" x14ac:dyDescent="0.25">
      <c r="A132" s="44">
        <v>2311</v>
      </c>
      <c r="B132" s="71" t="s">
        <v>140</v>
      </c>
      <c r="C132" s="72">
        <f t="shared" si="7"/>
        <v>0</v>
      </c>
      <c r="D132" s="74"/>
      <c r="E132" s="74"/>
      <c r="F132" s="74"/>
      <c r="G132" s="157"/>
      <c r="H132" s="72">
        <f t="shared" si="8"/>
        <v>0</v>
      </c>
      <c r="I132" s="74"/>
      <c r="J132" s="74"/>
      <c r="K132" s="74"/>
      <c r="L132" s="158"/>
    </row>
    <row r="133" spans="1:12" x14ac:dyDescent="0.25">
      <c r="A133" s="44">
        <v>2312</v>
      </c>
      <c r="B133" s="71" t="s">
        <v>141</v>
      </c>
      <c r="C133" s="72">
        <f t="shared" si="7"/>
        <v>0</v>
      </c>
      <c r="D133" s="74"/>
      <c r="E133" s="74"/>
      <c r="F133" s="74"/>
      <c r="G133" s="157"/>
      <c r="H133" s="72">
        <f t="shared" si="8"/>
        <v>0</v>
      </c>
      <c r="I133" s="74"/>
      <c r="J133" s="74"/>
      <c r="K133" s="74"/>
      <c r="L133" s="158"/>
    </row>
    <row r="134" spans="1:12" x14ac:dyDescent="0.25">
      <c r="A134" s="44">
        <v>2313</v>
      </c>
      <c r="B134" s="71" t="s">
        <v>142</v>
      </c>
      <c r="C134" s="72">
        <f t="shared" si="7"/>
        <v>0</v>
      </c>
      <c r="D134" s="74"/>
      <c r="E134" s="74"/>
      <c r="F134" s="74"/>
      <c r="G134" s="157"/>
      <c r="H134" s="72">
        <f t="shared" si="8"/>
        <v>0</v>
      </c>
      <c r="I134" s="74"/>
      <c r="J134" s="74"/>
      <c r="K134" s="74"/>
      <c r="L134" s="158"/>
    </row>
    <row r="135" spans="1:12" ht="36" customHeight="1" x14ac:dyDescent="0.25">
      <c r="A135" s="44">
        <v>2314</v>
      </c>
      <c r="B135" s="71" t="s">
        <v>143</v>
      </c>
      <c r="C135" s="72">
        <f t="shared" si="7"/>
        <v>0</v>
      </c>
      <c r="D135" s="74"/>
      <c r="E135" s="74"/>
      <c r="F135" s="74"/>
      <c r="G135" s="157"/>
      <c r="H135" s="72">
        <f t="shared" si="8"/>
        <v>0</v>
      </c>
      <c r="I135" s="74"/>
      <c r="J135" s="74"/>
      <c r="K135" s="74"/>
      <c r="L135" s="158"/>
    </row>
    <row r="136" spans="1:12" x14ac:dyDescent="0.25">
      <c r="A136" s="159">
        <v>2320</v>
      </c>
      <c r="B136" s="71" t="s">
        <v>144</v>
      </c>
      <c r="C136" s="72">
        <f t="shared" si="7"/>
        <v>0</v>
      </c>
      <c r="D136" s="160">
        <f>SUM(D137:D139)</f>
        <v>0</v>
      </c>
      <c r="E136" s="160">
        <f>SUM(E137:E139)</f>
        <v>0</v>
      </c>
      <c r="F136" s="160">
        <f>SUM(F137:F139)</f>
        <v>0</v>
      </c>
      <c r="G136" s="161">
        <f>SUM(G137:G139)</f>
        <v>0</v>
      </c>
      <c r="H136" s="72">
        <f t="shared" si="8"/>
        <v>0</v>
      </c>
      <c r="I136" s="160">
        <f>SUM(I137:I139)</f>
        <v>0</v>
      </c>
      <c r="J136" s="160">
        <f>SUM(J137:J139)</f>
        <v>0</v>
      </c>
      <c r="K136" s="160">
        <f>SUM(K137:K139)</f>
        <v>0</v>
      </c>
      <c r="L136" s="162">
        <f>SUM(L137:L139)</f>
        <v>0</v>
      </c>
    </row>
    <row r="137" spans="1:12" x14ac:dyDescent="0.25">
      <c r="A137" s="44">
        <v>2321</v>
      </c>
      <c r="B137" s="71" t="s">
        <v>145</v>
      </c>
      <c r="C137" s="72">
        <f t="shared" si="7"/>
        <v>0</v>
      </c>
      <c r="D137" s="74"/>
      <c r="E137" s="74"/>
      <c r="F137" s="74"/>
      <c r="G137" s="157"/>
      <c r="H137" s="72">
        <f t="shared" si="8"/>
        <v>0</v>
      </c>
      <c r="I137" s="74"/>
      <c r="J137" s="74"/>
      <c r="K137" s="74"/>
      <c r="L137" s="158"/>
    </row>
    <row r="138" spans="1:12" x14ac:dyDescent="0.25">
      <c r="A138" s="44">
        <v>2322</v>
      </c>
      <c r="B138" s="71" t="s">
        <v>146</v>
      </c>
      <c r="C138" s="72">
        <f t="shared" si="7"/>
        <v>0</v>
      </c>
      <c r="D138" s="74"/>
      <c r="E138" s="74"/>
      <c r="F138" s="74"/>
      <c r="G138" s="157"/>
      <c r="H138" s="72">
        <f t="shared" si="8"/>
        <v>0</v>
      </c>
      <c r="I138" s="74"/>
      <c r="J138" s="74"/>
      <c r="K138" s="74"/>
      <c r="L138" s="158"/>
    </row>
    <row r="139" spans="1:12" ht="10.5" customHeight="1" x14ac:dyDescent="0.25">
      <c r="A139" s="44">
        <v>2329</v>
      </c>
      <c r="B139" s="71" t="s">
        <v>147</v>
      </c>
      <c r="C139" s="72">
        <f t="shared" si="7"/>
        <v>0</v>
      </c>
      <c r="D139" s="74"/>
      <c r="E139" s="74"/>
      <c r="F139" s="74"/>
      <c r="G139" s="157"/>
      <c r="H139" s="72">
        <f t="shared" si="8"/>
        <v>0</v>
      </c>
      <c r="I139" s="74"/>
      <c r="J139" s="74"/>
      <c r="K139" s="74"/>
      <c r="L139" s="158"/>
    </row>
    <row r="140" spans="1:12" x14ac:dyDescent="0.25">
      <c r="A140" s="159">
        <v>2330</v>
      </c>
      <c r="B140" s="71" t="s">
        <v>148</v>
      </c>
      <c r="C140" s="72">
        <f t="shared" si="7"/>
        <v>0</v>
      </c>
      <c r="D140" s="74"/>
      <c r="E140" s="74"/>
      <c r="F140" s="74"/>
      <c r="G140" s="157"/>
      <c r="H140" s="72">
        <f t="shared" si="8"/>
        <v>0</v>
      </c>
      <c r="I140" s="74"/>
      <c r="J140" s="74"/>
      <c r="K140" s="74"/>
      <c r="L140" s="158"/>
    </row>
    <row r="141" spans="1:12" ht="48" x14ac:dyDescent="0.25">
      <c r="A141" s="159">
        <v>2340</v>
      </c>
      <c r="B141" s="71" t="s">
        <v>149</v>
      </c>
      <c r="C141" s="72">
        <f t="shared" si="7"/>
        <v>0</v>
      </c>
      <c r="D141" s="160">
        <f>SUM(D142:D143)</f>
        <v>0</v>
      </c>
      <c r="E141" s="160">
        <f>SUM(E142:E143)</f>
        <v>0</v>
      </c>
      <c r="F141" s="160">
        <f>SUM(F142:F143)</f>
        <v>0</v>
      </c>
      <c r="G141" s="161">
        <f>SUM(G142:G143)</f>
        <v>0</v>
      </c>
      <c r="H141" s="72">
        <f t="shared" si="8"/>
        <v>0</v>
      </c>
      <c r="I141" s="160">
        <f>SUM(I142:I143)</f>
        <v>0</v>
      </c>
      <c r="J141" s="160">
        <f>SUM(J142:J143)</f>
        <v>0</v>
      </c>
      <c r="K141" s="160">
        <f>SUM(K142:K143)</f>
        <v>0</v>
      </c>
      <c r="L141" s="162">
        <f>SUM(L142:L143)</f>
        <v>0</v>
      </c>
    </row>
    <row r="142" spans="1:12" x14ac:dyDescent="0.25">
      <c r="A142" s="44">
        <v>2341</v>
      </c>
      <c r="B142" s="71" t="s">
        <v>150</v>
      </c>
      <c r="C142" s="72">
        <f t="shared" si="7"/>
        <v>0</v>
      </c>
      <c r="D142" s="74"/>
      <c r="E142" s="74"/>
      <c r="F142" s="74"/>
      <c r="G142" s="157"/>
      <c r="H142" s="72">
        <f t="shared" si="8"/>
        <v>0</v>
      </c>
      <c r="I142" s="74"/>
      <c r="J142" s="74"/>
      <c r="K142" s="74"/>
      <c r="L142" s="158"/>
    </row>
    <row r="143" spans="1:12" ht="24" x14ac:dyDescent="0.25">
      <c r="A143" s="44">
        <v>2344</v>
      </c>
      <c r="B143" s="71" t="s">
        <v>151</v>
      </c>
      <c r="C143" s="72">
        <f t="shared" si="7"/>
        <v>0</v>
      </c>
      <c r="D143" s="74"/>
      <c r="E143" s="74"/>
      <c r="F143" s="74"/>
      <c r="G143" s="157"/>
      <c r="H143" s="72">
        <f t="shared" si="8"/>
        <v>0</v>
      </c>
      <c r="I143" s="74"/>
      <c r="J143" s="74"/>
      <c r="K143" s="74"/>
      <c r="L143" s="158"/>
    </row>
    <row r="144" spans="1:12" ht="24" x14ac:dyDescent="0.25">
      <c r="A144" s="150">
        <v>2350</v>
      </c>
      <c r="B144" s="112" t="s">
        <v>152</v>
      </c>
      <c r="C144" s="117">
        <f t="shared" si="7"/>
        <v>0</v>
      </c>
      <c r="D144" s="151">
        <f>SUM(D145:D150)</f>
        <v>0</v>
      </c>
      <c r="E144" s="151">
        <f>SUM(E145:E150)</f>
        <v>0</v>
      </c>
      <c r="F144" s="151">
        <f>SUM(F145:F150)</f>
        <v>0</v>
      </c>
      <c r="G144" s="152">
        <f>SUM(G145:G150)</f>
        <v>0</v>
      </c>
      <c r="H144" s="117">
        <f t="shared" si="8"/>
        <v>0</v>
      </c>
      <c r="I144" s="151">
        <f>SUM(I145:I150)</f>
        <v>0</v>
      </c>
      <c r="J144" s="151">
        <f>SUM(J145:J150)</f>
        <v>0</v>
      </c>
      <c r="K144" s="151">
        <f>SUM(K145:K150)</f>
        <v>0</v>
      </c>
      <c r="L144" s="153">
        <f>SUM(L145:L150)</f>
        <v>0</v>
      </c>
    </row>
    <row r="145" spans="1:12" x14ac:dyDescent="0.25">
      <c r="A145" s="38">
        <v>2351</v>
      </c>
      <c r="B145" s="65" t="s">
        <v>153</v>
      </c>
      <c r="C145" s="66">
        <f t="shared" si="7"/>
        <v>0</v>
      </c>
      <c r="D145" s="68"/>
      <c r="E145" s="68"/>
      <c r="F145" s="68"/>
      <c r="G145" s="154"/>
      <c r="H145" s="66">
        <f t="shared" si="8"/>
        <v>0</v>
      </c>
      <c r="I145" s="68"/>
      <c r="J145" s="68"/>
      <c r="K145" s="68"/>
      <c r="L145" s="155"/>
    </row>
    <row r="146" spans="1:12" x14ac:dyDescent="0.25">
      <c r="A146" s="44">
        <v>2352</v>
      </c>
      <c r="B146" s="71" t="s">
        <v>154</v>
      </c>
      <c r="C146" s="72">
        <f t="shared" si="7"/>
        <v>0</v>
      </c>
      <c r="D146" s="74"/>
      <c r="E146" s="74"/>
      <c r="F146" s="74"/>
      <c r="G146" s="157"/>
      <c r="H146" s="72">
        <f t="shared" si="8"/>
        <v>0</v>
      </c>
      <c r="I146" s="74"/>
      <c r="J146" s="74"/>
      <c r="K146" s="74"/>
      <c r="L146" s="158"/>
    </row>
    <row r="147" spans="1:12" ht="24" x14ac:dyDescent="0.25">
      <c r="A147" s="44">
        <v>2353</v>
      </c>
      <c r="B147" s="71" t="s">
        <v>155</v>
      </c>
      <c r="C147" s="72">
        <f t="shared" si="7"/>
        <v>0</v>
      </c>
      <c r="D147" s="74"/>
      <c r="E147" s="74"/>
      <c r="F147" s="74"/>
      <c r="G147" s="157"/>
      <c r="H147" s="72">
        <f t="shared" si="8"/>
        <v>0</v>
      </c>
      <c r="I147" s="74"/>
      <c r="J147" s="74"/>
      <c r="K147" s="74"/>
      <c r="L147" s="158"/>
    </row>
    <row r="148" spans="1:12" ht="24" x14ac:dyDescent="0.25">
      <c r="A148" s="44">
        <v>2354</v>
      </c>
      <c r="B148" s="71" t="s">
        <v>156</v>
      </c>
      <c r="C148" s="72">
        <f t="shared" si="7"/>
        <v>0</v>
      </c>
      <c r="D148" s="74"/>
      <c r="E148" s="74"/>
      <c r="F148" s="74"/>
      <c r="G148" s="157"/>
      <c r="H148" s="72">
        <f t="shared" si="8"/>
        <v>0</v>
      </c>
      <c r="I148" s="74"/>
      <c r="J148" s="74"/>
      <c r="K148" s="74"/>
      <c r="L148" s="158"/>
    </row>
    <row r="149" spans="1:12" ht="24" x14ac:dyDescent="0.25">
      <c r="A149" s="44">
        <v>2355</v>
      </c>
      <c r="B149" s="71" t="s">
        <v>157</v>
      </c>
      <c r="C149" s="72">
        <f t="shared" si="7"/>
        <v>0</v>
      </c>
      <c r="D149" s="74"/>
      <c r="E149" s="74"/>
      <c r="F149" s="74"/>
      <c r="G149" s="157"/>
      <c r="H149" s="72">
        <f t="shared" si="8"/>
        <v>0</v>
      </c>
      <c r="I149" s="74"/>
      <c r="J149" s="74"/>
      <c r="K149" s="74"/>
      <c r="L149" s="158"/>
    </row>
    <row r="150" spans="1:12" ht="24" x14ac:dyDescent="0.25">
      <c r="A150" s="44">
        <v>2359</v>
      </c>
      <c r="B150" s="71" t="s">
        <v>158</v>
      </c>
      <c r="C150" s="72">
        <f t="shared" si="7"/>
        <v>0</v>
      </c>
      <c r="D150" s="74"/>
      <c r="E150" s="74"/>
      <c r="F150" s="74"/>
      <c r="G150" s="157"/>
      <c r="H150" s="72">
        <f t="shared" si="8"/>
        <v>0</v>
      </c>
      <c r="I150" s="74"/>
      <c r="J150" s="74"/>
      <c r="K150" s="74"/>
      <c r="L150" s="158"/>
    </row>
    <row r="151" spans="1:12" ht="24.75" customHeight="1" x14ac:dyDescent="0.25">
      <c r="A151" s="159">
        <v>2360</v>
      </c>
      <c r="B151" s="71" t="s">
        <v>159</v>
      </c>
      <c r="C151" s="72">
        <f t="shared" si="7"/>
        <v>0</v>
      </c>
      <c r="D151" s="160">
        <f>SUM(D152:D158)</f>
        <v>0</v>
      </c>
      <c r="E151" s="160">
        <f>SUM(E152:E158)</f>
        <v>0</v>
      </c>
      <c r="F151" s="160">
        <f>SUM(F152:F158)</f>
        <v>0</v>
      </c>
      <c r="G151" s="161">
        <f>SUM(G152:G158)</f>
        <v>0</v>
      </c>
      <c r="H151" s="72">
        <f t="shared" si="8"/>
        <v>0</v>
      </c>
      <c r="I151" s="160">
        <f>SUM(I152:I158)</f>
        <v>0</v>
      </c>
      <c r="J151" s="160">
        <f>SUM(J152:J158)</f>
        <v>0</v>
      </c>
      <c r="K151" s="160">
        <f>SUM(K152:K158)</f>
        <v>0</v>
      </c>
      <c r="L151" s="162">
        <f>SUM(L152:L158)</f>
        <v>0</v>
      </c>
    </row>
    <row r="152" spans="1:12" x14ac:dyDescent="0.25">
      <c r="A152" s="43">
        <v>2361</v>
      </c>
      <c r="B152" s="71" t="s">
        <v>160</v>
      </c>
      <c r="C152" s="72">
        <f t="shared" si="7"/>
        <v>0</v>
      </c>
      <c r="D152" s="74"/>
      <c r="E152" s="74"/>
      <c r="F152" s="74"/>
      <c r="G152" s="157"/>
      <c r="H152" s="72">
        <f t="shared" si="8"/>
        <v>0</v>
      </c>
      <c r="I152" s="74"/>
      <c r="J152" s="74"/>
      <c r="K152" s="74"/>
      <c r="L152" s="158"/>
    </row>
    <row r="153" spans="1:12" ht="24" x14ac:dyDescent="0.25">
      <c r="A153" s="43">
        <v>2362</v>
      </c>
      <c r="B153" s="71" t="s">
        <v>161</v>
      </c>
      <c r="C153" s="72">
        <f t="shared" si="7"/>
        <v>0</v>
      </c>
      <c r="D153" s="74"/>
      <c r="E153" s="74"/>
      <c r="F153" s="74"/>
      <c r="G153" s="157"/>
      <c r="H153" s="72">
        <f t="shared" si="8"/>
        <v>0</v>
      </c>
      <c r="I153" s="74"/>
      <c r="J153" s="74"/>
      <c r="K153" s="74"/>
      <c r="L153" s="158"/>
    </row>
    <row r="154" spans="1:12" x14ac:dyDescent="0.25">
      <c r="A154" s="43">
        <v>2363</v>
      </c>
      <c r="B154" s="71" t="s">
        <v>162</v>
      </c>
      <c r="C154" s="72">
        <f t="shared" si="7"/>
        <v>0</v>
      </c>
      <c r="D154" s="74"/>
      <c r="E154" s="74"/>
      <c r="F154" s="74"/>
      <c r="G154" s="157"/>
      <c r="H154" s="72">
        <f t="shared" si="8"/>
        <v>0</v>
      </c>
      <c r="I154" s="74"/>
      <c r="J154" s="74"/>
      <c r="K154" s="74"/>
      <c r="L154" s="158"/>
    </row>
    <row r="155" spans="1:12" x14ac:dyDescent="0.25">
      <c r="A155" s="43">
        <v>2364</v>
      </c>
      <c r="B155" s="71" t="s">
        <v>163</v>
      </c>
      <c r="C155" s="72">
        <f t="shared" si="7"/>
        <v>0</v>
      </c>
      <c r="D155" s="74"/>
      <c r="E155" s="74"/>
      <c r="F155" s="74"/>
      <c r="G155" s="157"/>
      <c r="H155" s="72">
        <f t="shared" si="8"/>
        <v>0</v>
      </c>
      <c r="I155" s="74"/>
      <c r="J155" s="74"/>
      <c r="K155" s="74"/>
      <c r="L155" s="158"/>
    </row>
    <row r="156" spans="1:12" ht="12.75" customHeight="1" x14ac:dyDescent="0.25">
      <c r="A156" s="43">
        <v>2365</v>
      </c>
      <c r="B156" s="71" t="s">
        <v>164</v>
      </c>
      <c r="C156" s="72">
        <f t="shared" si="7"/>
        <v>0</v>
      </c>
      <c r="D156" s="74"/>
      <c r="E156" s="74"/>
      <c r="F156" s="74"/>
      <c r="G156" s="157"/>
      <c r="H156" s="72">
        <f t="shared" si="8"/>
        <v>0</v>
      </c>
      <c r="I156" s="74"/>
      <c r="J156" s="74"/>
      <c r="K156" s="74"/>
      <c r="L156" s="158"/>
    </row>
    <row r="157" spans="1:12" ht="36" x14ac:dyDescent="0.25">
      <c r="A157" s="43">
        <v>2366</v>
      </c>
      <c r="B157" s="71" t="s">
        <v>165</v>
      </c>
      <c r="C157" s="72">
        <f t="shared" si="7"/>
        <v>0</v>
      </c>
      <c r="D157" s="74"/>
      <c r="E157" s="74"/>
      <c r="F157" s="74"/>
      <c r="G157" s="157"/>
      <c r="H157" s="72">
        <f t="shared" si="8"/>
        <v>0</v>
      </c>
      <c r="I157" s="74"/>
      <c r="J157" s="74"/>
      <c r="K157" s="74"/>
      <c r="L157" s="158"/>
    </row>
    <row r="158" spans="1:12" ht="48" x14ac:dyDescent="0.25">
      <c r="A158" s="43">
        <v>2369</v>
      </c>
      <c r="B158" s="71" t="s">
        <v>166</v>
      </c>
      <c r="C158" s="72">
        <f t="shared" si="7"/>
        <v>0</v>
      </c>
      <c r="D158" s="74"/>
      <c r="E158" s="74"/>
      <c r="F158" s="74"/>
      <c r="G158" s="157"/>
      <c r="H158" s="72">
        <f t="shared" si="8"/>
        <v>0</v>
      </c>
      <c r="I158" s="74"/>
      <c r="J158" s="74"/>
      <c r="K158" s="74"/>
      <c r="L158" s="158"/>
    </row>
    <row r="159" spans="1:12" x14ac:dyDescent="0.25">
      <c r="A159" s="150">
        <v>2370</v>
      </c>
      <c r="B159" s="112" t="s">
        <v>167</v>
      </c>
      <c r="C159" s="117">
        <f t="shared" si="7"/>
        <v>0</v>
      </c>
      <c r="D159" s="163"/>
      <c r="E159" s="163"/>
      <c r="F159" s="163"/>
      <c r="G159" s="164"/>
      <c r="H159" s="117">
        <f t="shared" si="8"/>
        <v>0</v>
      </c>
      <c r="I159" s="163"/>
      <c r="J159" s="163"/>
      <c r="K159" s="163"/>
      <c r="L159" s="165"/>
    </row>
    <row r="160" spans="1:12" x14ac:dyDescent="0.25">
      <c r="A160" s="150">
        <v>2380</v>
      </c>
      <c r="B160" s="112" t="s">
        <v>168</v>
      </c>
      <c r="C160" s="117">
        <f t="shared" si="7"/>
        <v>0</v>
      </c>
      <c r="D160" s="151">
        <f>SUM(D161:D162)</f>
        <v>0</v>
      </c>
      <c r="E160" s="151">
        <f>SUM(E161:E162)</f>
        <v>0</v>
      </c>
      <c r="F160" s="151">
        <f>SUM(F161:F162)</f>
        <v>0</v>
      </c>
      <c r="G160" s="152">
        <f>SUM(G161:G162)</f>
        <v>0</v>
      </c>
      <c r="H160" s="117">
        <f t="shared" si="8"/>
        <v>0</v>
      </c>
      <c r="I160" s="151">
        <f>SUM(I161:I162)</f>
        <v>0</v>
      </c>
      <c r="J160" s="151">
        <f>SUM(J161:J162)</f>
        <v>0</v>
      </c>
      <c r="K160" s="151">
        <f>SUM(K161:K162)</f>
        <v>0</v>
      </c>
      <c r="L160" s="153">
        <f>SUM(L161:L162)</f>
        <v>0</v>
      </c>
    </row>
    <row r="161" spans="1:12" x14ac:dyDescent="0.25">
      <c r="A161" s="37">
        <v>2381</v>
      </c>
      <c r="B161" s="65" t="s">
        <v>169</v>
      </c>
      <c r="C161" s="66">
        <f t="shared" si="7"/>
        <v>0</v>
      </c>
      <c r="D161" s="68"/>
      <c r="E161" s="68"/>
      <c r="F161" s="68"/>
      <c r="G161" s="154"/>
      <c r="H161" s="66">
        <f t="shared" si="8"/>
        <v>0</v>
      </c>
      <c r="I161" s="68"/>
      <c r="J161" s="68"/>
      <c r="K161" s="68"/>
      <c r="L161" s="155"/>
    </row>
    <row r="162" spans="1:12" ht="24" x14ac:dyDescent="0.25">
      <c r="A162" s="43">
        <v>2389</v>
      </c>
      <c r="B162" s="71" t="s">
        <v>170</v>
      </c>
      <c r="C162" s="72">
        <f t="shared" si="7"/>
        <v>0</v>
      </c>
      <c r="D162" s="74"/>
      <c r="E162" s="74"/>
      <c r="F162" s="74"/>
      <c r="G162" s="157"/>
      <c r="H162" s="72">
        <f t="shared" si="8"/>
        <v>0</v>
      </c>
      <c r="I162" s="74"/>
      <c r="J162" s="74"/>
      <c r="K162" s="74"/>
      <c r="L162" s="158"/>
    </row>
    <row r="163" spans="1:12" x14ac:dyDescent="0.25">
      <c r="A163" s="150">
        <v>2390</v>
      </c>
      <c r="B163" s="112" t="s">
        <v>171</v>
      </c>
      <c r="C163" s="117">
        <f t="shared" si="7"/>
        <v>0</v>
      </c>
      <c r="D163" s="163"/>
      <c r="E163" s="163"/>
      <c r="F163" s="163"/>
      <c r="G163" s="164"/>
      <c r="H163" s="117">
        <f t="shared" si="8"/>
        <v>0</v>
      </c>
      <c r="I163" s="163"/>
      <c r="J163" s="163"/>
      <c r="K163" s="163"/>
      <c r="L163" s="165"/>
    </row>
    <row r="164" spans="1:12" x14ac:dyDescent="0.25">
      <c r="A164" s="56">
        <v>2400</v>
      </c>
      <c r="B164" s="147" t="s">
        <v>172</v>
      </c>
      <c r="C164" s="57">
        <f t="shared" si="7"/>
        <v>0</v>
      </c>
      <c r="D164" s="177"/>
      <c r="E164" s="177"/>
      <c r="F164" s="177"/>
      <c r="G164" s="178"/>
      <c r="H164" s="57">
        <f t="shared" si="8"/>
        <v>0</v>
      </c>
      <c r="I164" s="177"/>
      <c r="J164" s="177"/>
      <c r="K164" s="177"/>
      <c r="L164" s="179"/>
    </row>
    <row r="165" spans="1:12" ht="24" x14ac:dyDescent="0.25">
      <c r="A165" s="56">
        <v>2500</v>
      </c>
      <c r="B165" s="147" t="s">
        <v>173</v>
      </c>
      <c r="C165" s="57">
        <f t="shared" si="7"/>
        <v>0</v>
      </c>
      <c r="D165" s="63">
        <f>SUM(D166,D171)</f>
        <v>0</v>
      </c>
      <c r="E165" s="63">
        <f t="shared" ref="E165:G165" si="11">SUM(E166,E171)</f>
        <v>0</v>
      </c>
      <c r="F165" s="63">
        <f t="shared" si="11"/>
        <v>0</v>
      </c>
      <c r="G165" s="63">
        <f t="shared" si="11"/>
        <v>0</v>
      </c>
      <c r="H165" s="57">
        <f t="shared" si="8"/>
        <v>0</v>
      </c>
      <c r="I165" s="63">
        <f>SUM(I166,I171)</f>
        <v>0</v>
      </c>
      <c r="J165" s="63">
        <f t="shared" ref="J165:L165" si="12">SUM(J166,J171)</f>
        <v>0</v>
      </c>
      <c r="K165" s="63">
        <f t="shared" si="12"/>
        <v>0</v>
      </c>
      <c r="L165" s="149">
        <f t="shared" si="12"/>
        <v>0</v>
      </c>
    </row>
    <row r="166" spans="1:12" ht="16.5" customHeight="1" x14ac:dyDescent="0.25">
      <c r="A166" s="168">
        <v>2510</v>
      </c>
      <c r="B166" s="65" t="s">
        <v>174</v>
      </c>
      <c r="C166" s="66">
        <f t="shared" si="7"/>
        <v>0</v>
      </c>
      <c r="D166" s="169">
        <f>SUM(D167:D170)</f>
        <v>0</v>
      </c>
      <c r="E166" s="169">
        <f t="shared" ref="E166:G166" si="13">SUM(E167:E170)</f>
        <v>0</v>
      </c>
      <c r="F166" s="169">
        <f t="shared" si="13"/>
        <v>0</v>
      </c>
      <c r="G166" s="169">
        <f t="shared" si="13"/>
        <v>0</v>
      </c>
      <c r="H166" s="66">
        <f t="shared" si="8"/>
        <v>0</v>
      </c>
      <c r="I166" s="169">
        <f>SUM(I167:I170)</f>
        <v>0</v>
      </c>
      <c r="J166" s="169">
        <f t="shared" ref="J166:L166" si="14">SUM(J167:J170)</f>
        <v>0</v>
      </c>
      <c r="K166" s="169">
        <f t="shared" si="14"/>
        <v>0</v>
      </c>
      <c r="L166" s="180">
        <f t="shared" si="14"/>
        <v>0</v>
      </c>
    </row>
    <row r="167" spans="1:12" ht="24" x14ac:dyDescent="0.25">
      <c r="A167" s="44">
        <v>2512</v>
      </c>
      <c r="B167" s="71" t="s">
        <v>175</v>
      </c>
      <c r="C167" s="72">
        <f t="shared" si="7"/>
        <v>0</v>
      </c>
      <c r="D167" s="74"/>
      <c r="E167" s="74"/>
      <c r="F167" s="74"/>
      <c r="G167" s="157"/>
      <c r="H167" s="72">
        <f t="shared" si="8"/>
        <v>0</v>
      </c>
      <c r="I167" s="74"/>
      <c r="J167" s="74"/>
      <c r="K167" s="74"/>
      <c r="L167" s="158"/>
    </row>
    <row r="168" spans="1:12" ht="36" x14ac:dyDescent="0.25">
      <c r="A168" s="44">
        <v>2513</v>
      </c>
      <c r="B168" s="71" t="s">
        <v>176</v>
      </c>
      <c r="C168" s="72">
        <f t="shared" si="7"/>
        <v>0</v>
      </c>
      <c r="D168" s="74"/>
      <c r="E168" s="74"/>
      <c r="F168" s="74"/>
      <c r="G168" s="157"/>
      <c r="H168" s="72">
        <f t="shared" si="8"/>
        <v>0</v>
      </c>
      <c r="I168" s="74"/>
      <c r="J168" s="74"/>
      <c r="K168" s="74"/>
      <c r="L168" s="158"/>
    </row>
    <row r="169" spans="1:12" ht="24" x14ac:dyDescent="0.25">
      <c r="A169" s="44">
        <v>2515</v>
      </c>
      <c r="B169" s="71" t="s">
        <v>177</v>
      </c>
      <c r="C169" s="72">
        <f t="shared" si="7"/>
        <v>0</v>
      </c>
      <c r="D169" s="74"/>
      <c r="E169" s="74"/>
      <c r="F169" s="74"/>
      <c r="G169" s="157"/>
      <c r="H169" s="72">
        <f t="shared" si="8"/>
        <v>0</v>
      </c>
      <c r="I169" s="74"/>
      <c r="J169" s="74"/>
      <c r="K169" s="74"/>
      <c r="L169" s="158"/>
    </row>
    <row r="170" spans="1:12" ht="24" x14ac:dyDescent="0.25">
      <c r="A170" s="44">
        <v>2519</v>
      </c>
      <c r="B170" s="71" t="s">
        <v>178</v>
      </c>
      <c r="C170" s="72">
        <f t="shared" si="7"/>
        <v>0</v>
      </c>
      <c r="D170" s="74"/>
      <c r="E170" s="74"/>
      <c r="F170" s="74"/>
      <c r="G170" s="157"/>
      <c r="H170" s="72">
        <f t="shared" si="8"/>
        <v>0</v>
      </c>
      <c r="I170" s="74"/>
      <c r="J170" s="74"/>
      <c r="K170" s="74"/>
      <c r="L170" s="158"/>
    </row>
    <row r="171" spans="1:12" ht="24" x14ac:dyDescent="0.25">
      <c r="A171" s="159">
        <v>2520</v>
      </c>
      <c r="B171" s="71" t="s">
        <v>179</v>
      </c>
      <c r="C171" s="72">
        <f t="shared" si="7"/>
        <v>0</v>
      </c>
      <c r="D171" s="74"/>
      <c r="E171" s="74"/>
      <c r="F171" s="74"/>
      <c r="G171" s="157"/>
      <c r="H171" s="72">
        <f t="shared" si="8"/>
        <v>0</v>
      </c>
      <c r="I171" s="74"/>
      <c r="J171" s="74"/>
      <c r="K171" s="74"/>
      <c r="L171" s="158"/>
    </row>
    <row r="172" spans="1:12" s="182" customFormat="1" ht="36" customHeight="1" x14ac:dyDescent="0.25">
      <c r="A172" s="19">
        <v>2800</v>
      </c>
      <c r="B172" s="65" t="s">
        <v>180</v>
      </c>
      <c r="C172" s="66">
        <f t="shared" si="7"/>
        <v>0</v>
      </c>
      <c r="D172" s="40"/>
      <c r="E172" s="40"/>
      <c r="F172" s="40"/>
      <c r="G172" s="41"/>
      <c r="H172" s="66">
        <f t="shared" si="8"/>
        <v>0</v>
      </c>
      <c r="I172" s="40"/>
      <c r="J172" s="40"/>
      <c r="K172" s="40"/>
      <c r="L172" s="42"/>
    </row>
    <row r="173" spans="1:12" x14ac:dyDescent="0.25">
      <c r="A173" s="142">
        <v>3000</v>
      </c>
      <c r="B173" s="142" t="s">
        <v>181</v>
      </c>
      <c r="C173" s="143">
        <f t="shared" si="7"/>
        <v>0</v>
      </c>
      <c r="D173" s="144">
        <f>SUM(D174,D184)</f>
        <v>0</v>
      </c>
      <c r="E173" s="144">
        <f>SUM(E174,E184)</f>
        <v>0</v>
      </c>
      <c r="F173" s="144">
        <f>SUM(F174,F184)</f>
        <v>0</v>
      </c>
      <c r="G173" s="145">
        <f>SUM(G174,G184)</f>
        <v>0</v>
      </c>
      <c r="H173" s="143">
        <f t="shared" si="8"/>
        <v>0</v>
      </c>
      <c r="I173" s="144">
        <f>SUM(I174,I184)</f>
        <v>0</v>
      </c>
      <c r="J173" s="144">
        <f>SUM(J174,J184)</f>
        <v>0</v>
      </c>
      <c r="K173" s="144">
        <f>SUM(K174,K184)</f>
        <v>0</v>
      </c>
      <c r="L173" s="146">
        <f>SUM(L174,L184)</f>
        <v>0</v>
      </c>
    </row>
    <row r="174" spans="1:12" ht="24" x14ac:dyDescent="0.25">
      <c r="A174" s="56">
        <v>3200</v>
      </c>
      <c r="B174" s="183" t="s">
        <v>182</v>
      </c>
      <c r="C174" s="184">
        <f t="shared" si="7"/>
        <v>0</v>
      </c>
      <c r="D174" s="63">
        <f>SUM(D175,D179)</f>
        <v>0</v>
      </c>
      <c r="E174" s="63">
        <f t="shared" ref="E174:G174" si="15">SUM(E175,E179)</f>
        <v>0</v>
      </c>
      <c r="F174" s="63">
        <f t="shared" si="15"/>
        <v>0</v>
      </c>
      <c r="G174" s="63">
        <f t="shared" si="15"/>
        <v>0</v>
      </c>
      <c r="H174" s="57">
        <f t="shared" si="8"/>
        <v>0</v>
      </c>
      <c r="I174" s="63">
        <f>SUM(I175,I179)</f>
        <v>0</v>
      </c>
      <c r="J174" s="63">
        <f t="shared" ref="J174:L174" si="16">SUM(J175,J179)</f>
        <v>0</v>
      </c>
      <c r="K174" s="63">
        <f t="shared" si="16"/>
        <v>0</v>
      </c>
      <c r="L174" s="149">
        <f t="shared" si="16"/>
        <v>0</v>
      </c>
    </row>
    <row r="175" spans="1:12" ht="36" x14ac:dyDescent="0.25">
      <c r="A175" s="168">
        <v>3260</v>
      </c>
      <c r="B175" s="65" t="s">
        <v>183</v>
      </c>
      <c r="C175" s="66">
        <f t="shared" si="7"/>
        <v>0</v>
      </c>
      <c r="D175" s="169">
        <f>SUM(D176:D178)</f>
        <v>0</v>
      </c>
      <c r="E175" s="169">
        <f>SUM(E176:E178)</f>
        <v>0</v>
      </c>
      <c r="F175" s="169">
        <f>SUM(F176:F178)</f>
        <v>0</v>
      </c>
      <c r="G175" s="170">
        <f>SUM(G176:G178)</f>
        <v>0</v>
      </c>
      <c r="H175" s="66">
        <f t="shared" si="8"/>
        <v>0</v>
      </c>
      <c r="I175" s="169">
        <f>SUM(I176:I178)</f>
        <v>0</v>
      </c>
      <c r="J175" s="169">
        <f>SUM(J176:J178)</f>
        <v>0</v>
      </c>
      <c r="K175" s="169">
        <f>SUM(K176:K178)</f>
        <v>0</v>
      </c>
      <c r="L175" s="171">
        <f>SUM(L176:L178)</f>
        <v>0</v>
      </c>
    </row>
    <row r="176" spans="1:12" ht="24" x14ac:dyDescent="0.25">
      <c r="A176" s="44">
        <v>3261</v>
      </c>
      <c r="B176" s="71" t="s">
        <v>184</v>
      </c>
      <c r="C176" s="72">
        <f>SUM(D176:G176)</f>
        <v>0</v>
      </c>
      <c r="D176" s="74"/>
      <c r="E176" s="74"/>
      <c r="F176" s="74"/>
      <c r="G176" s="157"/>
      <c r="H176" s="72">
        <f>SUM(I176:L176)</f>
        <v>0</v>
      </c>
      <c r="I176" s="74"/>
      <c r="J176" s="74"/>
      <c r="K176" s="74"/>
      <c r="L176" s="158"/>
    </row>
    <row r="177" spans="1:12" ht="36" x14ac:dyDescent="0.25">
      <c r="A177" s="44">
        <v>3262</v>
      </c>
      <c r="B177" s="71" t="s">
        <v>185</v>
      </c>
      <c r="C177" s="72">
        <f>SUM(D177:G177)</f>
        <v>0</v>
      </c>
      <c r="D177" s="74"/>
      <c r="E177" s="74"/>
      <c r="F177" s="74"/>
      <c r="G177" s="157"/>
      <c r="H177" s="72">
        <f>SUM(I177:L177)</f>
        <v>0</v>
      </c>
      <c r="I177" s="74"/>
      <c r="J177" s="74"/>
      <c r="K177" s="74"/>
      <c r="L177" s="158"/>
    </row>
    <row r="178" spans="1:12" ht="24" x14ac:dyDescent="0.25">
      <c r="A178" s="44">
        <v>3263</v>
      </c>
      <c r="B178" s="71" t="s">
        <v>186</v>
      </c>
      <c r="C178" s="72">
        <f>SUM(D178:G178)</f>
        <v>0</v>
      </c>
      <c r="D178" s="74"/>
      <c r="E178" s="74"/>
      <c r="F178" s="74"/>
      <c r="G178" s="157"/>
      <c r="H178" s="72">
        <f>SUM(I178:L178)</f>
        <v>0</v>
      </c>
      <c r="I178" s="74"/>
      <c r="J178" s="74"/>
      <c r="K178" s="74"/>
      <c r="L178" s="158"/>
    </row>
    <row r="179" spans="1:12" ht="84" x14ac:dyDescent="0.25">
      <c r="A179" s="168">
        <v>3290</v>
      </c>
      <c r="B179" s="65" t="s">
        <v>187</v>
      </c>
      <c r="C179" s="185">
        <f t="shared" ref="C179:C183" si="17">SUM(D179:G179)</f>
        <v>0</v>
      </c>
      <c r="D179" s="169">
        <f>SUM(D180:D183)</f>
        <v>0</v>
      </c>
      <c r="E179" s="169">
        <f t="shared" ref="E179:G179" si="18">SUM(E180:E183)</f>
        <v>0</v>
      </c>
      <c r="F179" s="169">
        <f t="shared" si="18"/>
        <v>0</v>
      </c>
      <c r="G179" s="169">
        <f t="shared" si="18"/>
        <v>0</v>
      </c>
      <c r="H179" s="185">
        <f t="shared" ref="H179:H183" si="19">SUM(I179:L179)</f>
        <v>0</v>
      </c>
      <c r="I179" s="169">
        <f>SUM(I180:I183)</f>
        <v>0</v>
      </c>
      <c r="J179" s="169">
        <f t="shared" ref="J179:L179" si="20">SUM(J180:J183)</f>
        <v>0</v>
      </c>
      <c r="K179" s="169">
        <f t="shared" si="20"/>
        <v>0</v>
      </c>
      <c r="L179" s="186">
        <f t="shared" si="20"/>
        <v>0</v>
      </c>
    </row>
    <row r="180" spans="1:12" ht="72" x14ac:dyDescent="0.25">
      <c r="A180" s="44">
        <v>3291</v>
      </c>
      <c r="B180" s="71" t="s">
        <v>188</v>
      </c>
      <c r="C180" s="72">
        <f t="shared" si="17"/>
        <v>0</v>
      </c>
      <c r="D180" s="74"/>
      <c r="E180" s="74"/>
      <c r="F180" s="74"/>
      <c r="G180" s="187"/>
      <c r="H180" s="72">
        <f t="shared" si="19"/>
        <v>0</v>
      </c>
      <c r="I180" s="74"/>
      <c r="J180" s="74"/>
      <c r="K180" s="74"/>
      <c r="L180" s="158"/>
    </row>
    <row r="181" spans="1:12" ht="72" x14ac:dyDescent="0.25">
      <c r="A181" s="44">
        <v>3292</v>
      </c>
      <c r="B181" s="71" t="s">
        <v>189</v>
      </c>
      <c r="C181" s="72">
        <f t="shared" si="17"/>
        <v>0</v>
      </c>
      <c r="D181" s="74"/>
      <c r="E181" s="74"/>
      <c r="F181" s="74"/>
      <c r="G181" s="187"/>
      <c r="H181" s="72">
        <f t="shared" si="19"/>
        <v>0</v>
      </c>
      <c r="I181" s="74"/>
      <c r="J181" s="74"/>
      <c r="K181" s="74"/>
      <c r="L181" s="158"/>
    </row>
    <row r="182" spans="1:12" ht="72" x14ac:dyDescent="0.25">
      <c r="A182" s="44">
        <v>3293</v>
      </c>
      <c r="B182" s="71" t="s">
        <v>190</v>
      </c>
      <c r="C182" s="72">
        <f t="shared" si="17"/>
        <v>0</v>
      </c>
      <c r="D182" s="74"/>
      <c r="E182" s="74"/>
      <c r="F182" s="74"/>
      <c r="G182" s="187"/>
      <c r="H182" s="72">
        <f t="shared" si="19"/>
        <v>0</v>
      </c>
      <c r="I182" s="74"/>
      <c r="J182" s="74"/>
      <c r="K182" s="74"/>
      <c r="L182" s="158"/>
    </row>
    <row r="183" spans="1:12" ht="60" x14ac:dyDescent="0.25">
      <c r="A183" s="188">
        <v>3294</v>
      </c>
      <c r="B183" s="71" t="s">
        <v>191</v>
      </c>
      <c r="C183" s="185">
        <f t="shared" si="17"/>
        <v>0</v>
      </c>
      <c r="D183" s="189"/>
      <c r="E183" s="189"/>
      <c r="F183" s="189"/>
      <c r="G183" s="190"/>
      <c r="H183" s="185">
        <f t="shared" si="19"/>
        <v>0</v>
      </c>
      <c r="I183" s="189"/>
      <c r="J183" s="189"/>
      <c r="K183" s="189"/>
      <c r="L183" s="191"/>
    </row>
    <row r="184" spans="1:12" ht="48" x14ac:dyDescent="0.25">
      <c r="A184" s="192">
        <v>3300</v>
      </c>
      <c r="B184" s="183" t="s">
        <v>192</v>
      </c>
      <c r="C184" s="193">
        <f t="shared" si="7"/>
        <v>0</v>
      </c>
      <c r="D184" s="194">
        <f>SUM(D185:D186)</f>
        <v>0</v>
      </c>
      <c r="E184" s="194">
        <f t="shared" ref="E184:G184" si="21">SUM(E185:E186)</f>
        <v>0</v>
      </c>
      <c r="F184" s="194">
        <f t="shared" si="21"/>
        <v>0</v>
      </c>
      <c r="G184" s="194">
        <f t="shared" si="21"/>
        <v>0</v>
      </c>
      <c r="H184" s="193">
        <f t="shared" si="8"/>
        <v>0</v>
      </c>
      <c r="I184" s="194">
        <f>SUM(I185:I186)</f>
        <v>0</v>
      </c>
      <c r="J184" s="194">
        <f t="shared" ref="J184:L184" si="22">SUM(J185:J186)</f>
        <v>0</v>
      </c>
      <c r="K184" s="194">
        <f t="shared" si="22"/>
        <v>0</v>
      </c>
      <c r="L184" s="149">
        <f t="shared" si="22"/>
        <v>0</v>
      </c>
    </row>
    <row r="185" spans="1:12" ht="48" x14ac:dyDescent="0.25">
      <c r="A185" s="111">
        <v>3310</v>
      </c>
      <c r="B185" s="112" t="s">
        <v>193</v>
      </c>
      <c r="C185" s="195">
        <f t="shared" si="7"/>
        <v>0</v>
      </c>
      <c r="D185" s="163"/>
      <c r="E185" s="163"/>
      <c r="F185" s="163"/>
      <c r="G185" s="164"/>
      <c r="H185" s="195">
        <f t="shared" si="8"/>
        <v>0</v>
      </c>
      <c r="I185" s="163"/>
      <c r="J185" s="163"/>
      <c r="K185" s="163"/>
      <c r="L185" s="165"/>
    </row>
    <row r="186" spans="1:12" ht="48.75" customHeight="1" x14ac:dyDescent="0.25">
      <c r="A186" s="38">
        <v>3320</v>
      </c>
      <c r="B186" s="65" t="s">
        <v>194</v>
      </c>
      <c r="C186" s="66">
        <f t="shared" si="7"/>
        <v>0</v>
      </c>
      <c r="D186" s="68"/>
      <c r="E186" s="68"/>
      <c r="F186" s="68"/>
      <c r="G186" s="154"/>
      <c r="H186" s="66">
        <f t="shared" si="8"/>
        <v>0</v>
      </c>
      <c r="I186" s="68"/>
      <c r="J186" s="68"/>
      <c r="K186" s="68"/>
      <c r="L186" s="155"/>
    </row>
    <row r="187" spans="1:12" x14ac:dyDescent="0.25">
      <c r="A187" s="196">
        <v>4000</v>
      </c>
      <c r="B187" s="142" t="s">
        <v>195</v>
      </c>
      <c r="C187" s="143">
        <f t="shared" si="7"/>
        <v>0</v>
      </c>
      <c r="D187" s="144">
        <f>SUM(D188,D191)</f>
        <v>0</v>
      </c>
      <c r="E187" s="144">
        <f>SUM(E188,E191)</f>
        <v>0</v>
      </c>
      <c r="F187" s="144">
        <f>SUM(F188,F191)</f>
        <v>0</v>
      </c>
      <c r="G187" s="145">
        <f>SUM(G188,G191)</f>
        <v>0</v>
      </c>
      <c r="H187" s="143">
        <f t="shared" si="8"/>
        <v>0</v>
      </c>
      <c r="I187" s="144">
        <f>SUM(I188,I191)</f>
        <v>0</v>
      </c>
      <c r="J187" s="144">
        <f>SUM(J188,J191)</f>
        <v>0</v>
      </c>
      <c r="K187" s="144">
        <f>SUM(K188,K191)</f>
        <v>0</v>
      </c>
      <c r="L187" s="146">
        <f>SUM(L188,L191)</f>
        <v>0</v>
      </c>
    </row>
    <row r="188" spans="1:12" ht="24" x14ac:dyDescent="0.25">
      <c r="A188" s="197">
        <v>4200</v>
      </c>
      <c r="B188" s="147" t="s">
        <v>196</v>
      </c>
      <c r="C188" s="57">
        <f>SUM(D188:G188)</f>
        <v>0</v>
      </c>
      <c r="D188" s="63">
        <f>SUM(D189,D190)</f>
        <v>0</v>
      </c>
      <c r="E188" s="63">
        <f>SUM(E189,E190)</f>
        <v>0</v>
      </c>
      <c r="F188" s="63">
        <f>SUM(F189,F190)</f>
        <v>0</v>
      </c>
      <c r="G188" s="166">
        <f>SUM(G189,G190)</f>
        <v>0</v>
      </c>
      <c r="H188" s="57">
        <f t="shared" si="8"/>
        <v>0</v>
      </c>
      <c r="I188" s="63">
        <f>SUM(I189,I190)</f>
        <v>0</v>
      </c>
      <c r="J188" s="63">
        <f>SUM(J189,J190)</f>
        <v>0</v>
      </c>
      <c r="K188" s="63">
        <f>SUM(K189,K190)</f>
        <v>0</v>
      </c>
      <c r="L188" s="167">
        <f>SUM(L189,L190)</f>
        <v>0</v>
      </c>
    </row>
    <row r="189" spans="1:12" ht="36" x14ac:dyDescent="0.25">
      <c r="A189" s="168">
        <v>4240</v>
      </c>
      <c r="B189" s="65" t="s">
        <v>197</v>
      </c>
      <c r="C189" s="66">
        <f t="shared" ref="C189:C264" si="23">SUM(D189:G189)</f>
        <v>0</v>
      </c>
      <c r="D189" s="68"/>
      <c r="E189" s="68"/>
      <c r="F189" s="68"/>
      <c r="G189" s="154"/>
      <c r="H189" s="66">
        <f t="shared" ref="H189:H263" si="24">SUM(I189:L189)</f>
        <v>0</v>
      </c>
      <c r="I189" s="68"/>
      <c r="J189" s="68"/>
      <c r="K189" s="68"/>
      <c r="L189" s="155"/>
    </row>
    <row r="190" spans="1:12" ht="24" x14ac:dyDescent="0.25">
      <c r="A190" s="159">
        <v>4250</v>
      </c>
      <c r="B190" s="71" t="s">
        <v>198</v>
      </c>
      <c r="C190" s="72">
        <f t="shared" si="23"/>
        <v>0</v>
      </c>
      <c r="D190" s="74"/>
      <c r="E190" s="74"/>
      <c r="F190" s="74"/>
      <c r="G190" s="157"/>
      <c r="H190" s="72">
        <f t="shared" si="24"/>
        <v>0</v>
      </c>
      <c r="I190" s="74"/>
      <c r="J190" s="74"/>
      <c r="K190" s="74"/>
      <c r="L190" s="158"/>
    </row>
    <row r="191" spans="1:12" x14ac:dyDescent="0.25">
      <c r="A191" s="56">
        <v>4300</v>
      </c>
      <c r="B191" s="147" t="s">
        <v>199</v>
      </c>
      <c r="C191" s="57">
        <f t="shared" si="23"/>
        <v>0</v>
      </c>
      <c r="D191" s="63">
        <f>SUM(D192)</f>
        <v>0</v>
      </c>
      <c r="E191" s="63">
        <f>SUM(E192)</f>
        <v>0</v>
      </c>
      <c r="F191" s="63">
        <f>SUM(F192)</f>
        <v>0</v>
      </c>
      <c r="G191" s="166">
        <f>SUM(G192)</f>
        <v>0</v>
      </c>
      <c r="H191" s="57">
        <f t="shared" si="24"/>
        <v>0</v>
      </c>
      <c r="I191" s="63">
        <f>SUM(I192)</f>
        <v>0</v>
      </c>
      <c r="J191" s="63">
        <f>SUM(J192)</f>
        <v>0</v>
      </c>
      <c r="K191" s="63">
        <f>SUM(K192)</f>
        <v>0</v>
      </c>
      <c r="L191" s="167">
        <f>SUM(L192)</f>
        <v>0</v>
      </c>
    </row>
    <row r="192" spans="1:12" ht="24" x14ac:dyDescent="0.25">
      <c r="A192" s="168">
        <v>4310</v>
      </c>
      <c r="B192" s="65" t="s">
        <v>200</v>
      </c>
      <c r="C192" s="66">
        <f>SUM(D192:G192)</f>
        <v>0</v>
      </c>
      <c r="D192" s="169">
        <f>SUM(D193:D193)</f>
        <v>0</v>
      </c>
      <c r="E192" s="169">
        <f>SUM(E193:E193)</f>
        <v>0</v>
      </c>
      <c r="F192" s="169">
        <f>SUM(F193:F193)</f>
        <v>0</v>
      </c>
      <c r="G192" s="170">
        <f>SUM(G193:G193)</f>
        <v>0</v>
      </c>
      <c r="H192" s="66">
        <f t="shared" si="24"/>
        <v>0</v>
      </c>
      <c r="I192" s="169">
        <f>SUM(I193:I193)</f>
        <v>0</v>
      </c>
      <c r="J192" s="169">
        <f>SUM(J193:J193)</f>
        <v>0</v>
      </c>
      <c r="K192" s="169">
        <f>SUM(K193:K193)</f>
        <v>0</v>
      </c>
      <c r="L192" s="171">
        <f>SUM(L193:L193)</f>
        <v>0</v>
      </c>
    </row>
    <row r="193" spans="1:12" ht="36" x14ac:dyDescent="0.25">
      <c r="A193" s="44">
        <v>4311</v>
      </c>
      <c r="B193" s="71" t="s">
        <v>201</v>
      </c>
      <c r="C193" s="72">
        <f t="shared" si="23"/>
        <v>0</v>
      </c>
      <c r="D193" s="74"/>
      <c r="E193" s="74"/>
      <c r="F193" s="74"/>
      <c r="G193" s="157"/>
      <c r="H193" s="72">
        <f t="shared" si="24"/>
        <v>0</v>
      </c>
      <c r="I193" s="74"/>
      <c r="J193" s="74"/>
      <c r="K193" s="74"/>
      <c r="L193" s="158"/>
    </row>
    <row r="194" spans="1:12" s="24" customFormat="1" ht="24" x14ac:dyDescent="0.25">
      <c r="A194" s="198"/>
      <c r="B194" s="19" t="s">
        <v>202</v>
      </c>
      <c r="C194" s="138">
        <f t="shared" si="23"/>
        <v>0</v>
      </c>
      <c r="D194" s="139">
        <f>SUM(D195,D230,D269)</f>
        <v>0</v>
      </c>
      <c r="E194" s="139">
        <f>SUM(E195,E230,E269)</f>
        <v>0</v>
      </c>
      <c r="F194" s="139">
        <f>SUM(F195,F230,F269)</f>
        <v>0</v>
      </c>
      <c r="G194" s="139">
        <f>SUM(G195,G230,G269)</f>
        <v>0</v>
      </c>
      <c r="H194" s="138">
        <f t="shared" si="24"/>
        <v>0</v>
      </c>
      <c r="I194" s="139">
        <f>SUM(I195,I230,I269)</f>
        <v>0</v>
      </c>
      <c r="J194" s="139">
        <f>SUM(J195,J230,J269)</f>
        <v>0</v>
      </c>
      <c r="K194" s="139">
        <f>SUM(K195,K230,K269)</f>
        <v>0</v>
      </c>
      <c r="L194" s="199">
        <f>SUM(L195,L230,L269)</f>
        <v>0</v>
      </c>
    </row>
    <row r="195" spans="1:12" x14ac:dyDescent="0.25">
      <c r="A195" s="142">
        <v>5000</v>
      </c>
      <c r="B195" s="142" t="s">
        <v>203</v>
      </c>
      <c r="C195" s="143">
        <f t="shared" si="23"/>
        <v>0</v>
      </c>
      <c r="D195" s="144">
        <f>D196+D204</f>
        <v>0</v>
      </c>
      <c r="E195" s="144">
        <f>E196+E204</f>
        <v>0</v>
      </c>
      <c r="F195" s="144">
        <f>F196+F204</f>
        <v>0</v>
      </c>
      <c r="G195" s="144">
        <f>G196+G204</f>
        <v>0</v>
      </c>
      <c r="H195" s="143">
        <f t="shared" si="24"/>
        <v>0</v>
      </c>
      <c r="I195" s="144">
        <f>I196+I204</f>
        <v>0</v>
      </c>
      <c r="J195" s="144">
        <f>J196+J204</f>
        <v>0</v>
      </c>
      <c r="K195" s="144">
        <f>K196+K204</f>
        <v>0</v>
      </c>
      <c r="L195" s="200">
        <f>L196+L204</f>
        <v>0</v>
      </c>
    </row>
    <row r="196" spans="1:12" x14ac:dyDescent="0.25">
      <c r="A196" s="56">
        <v>5100</v>
      </c>
      <c r="B196" s="147" t="s">
        <v>204</v>
      </c>
      <c r="C196" s="57">
        <f t="shared" si="23"/>
        <v>0</v>
      </c>
      <c r="D196" s="63">
        <f>D197+D198+D201+D202+D203</f>
        <v>0</v>
      </c>
      <c r="E196" s="63">
        <f>E197+E198+E201+E202+E203</f>
        <v>0</v>
      </c>
      <c r="F196" s="63">
        <f>F197+F198+F201+F202+F203</f>
        <v>0</v>
      </c>
      <c r="G196" s="166">
        <f>G197+G198+G201+G202+G203</f>
        <v>0</v>
      </c>
      <c r="H196" s="57">
        <f t="shared" si="24"/>
        <v>0</v>
      </c>
      <c r="I196" s="63">
        <f>I197+I198+I201+I202+I203</f>
        <v>0</v>
      </c>
      <c r="J196" s="63">
        <f>J197+J198+J201+J202+J203</f>
        <v>0</v>
      </c>
      <c r="K196" s="63">
        <f>K197+K198+K201+K202+K203</f>
        <v>0</v>
      </c>
      <c r="L196" s="167">
        <f>L197+L198+L201+L202+L203</f>
        <v>0</v>
      </c>
    </row>
    <row r="197" spans="1:12" x14ac:dyDescent="0.25">
      <c r="A197" s="168">
        <v>5110</v>
      </c>
      <c r="B197" s="65" t="s">
        <v>205</v>
      </c>
      <c r="C197" s="66">
        <f t="shared" si="23"/>
        <v>0</v>
      </c>
      <c r="D197" s="68"/>
      <c r="E197" s="68"/>
      <c r="F197" s="68"/>
      <c r="G197" s="154"/>
      <c r="H197" s="66">
        <f t="shared" si="24"/>
        <v>0</v>
      </c>
      <c r="I197" s="68"/>
      <c r="J197" s="68"/>
      <c r="K197" s="68"/>
      <c r="L197" s="155"/>
    </row>
    <row r="198" spans="1:12" ht="24" x14ac:dyDescent="0.25">
      <c r="A198" s="159">
        <v>5120</v>
      </c>
      <c r="B198" s="71" t="s">
        <v>206</v>
      </c>
      <c r="C198" s="72">
        <f t="shared" si="23"/>
        <v>0</v>
      </c>
      <c r="D198" s="160">
        <f>D199+D200</f>
        <v>0</v>
      </c>
      <c r="E198" s="160">
        <f>E199+E200</f>
        <v>0</v>
      </c>
      <c r="F198" s="160">
        <f>F199+F200</f>
        <v>0</v>
      </c>
      <c r="G198" s="161">
        <f>G199+G200</f>
        <v>0</v>
      </c>
      <c r="H198" s="72">
        <f t="shared" si="24"/>
        <v>0</v>
      </c>
      <c r="I198" s="160">
        <f>I199+I200</f>
        <v>0</v>
      </c>
      <c r="J198" s="160">
        <f>J199+J200</f>
        <v>0</v>
      </c>
      <c r="K198" s="160">
        <f>K199+K200</f>
        <v>0</v>
      </c>
      <c r="L198" s="162">
        <f>L199+L200</f>
        <v>0</v>
      </c>
    </row>
    <row r="199" spans="1:12" x14ac:dyDescent="0.25">
      <c r="A199" s="44">
        <v>5121</v>
      </c>
      <c r="B199" s="71" t="s">
        <v>207</v>
      </c>
      <c r="C199" s="72">
        <f t="shared" si="23"/>
        <v>0</v>
      </c>
      <c r="D199" s="74"/>
      <c r="E199" s="74"/>
      <c r="F199" s="74"/>
      <c r="G199" s="157"/>
      <c r="H199" s="72">
        <f t="shared" si="24"/>
        <v>0</v>
      </c>
      <c r="I199" s="74"/>
      <c r="J199" s="74"/>
      <c r="K199" s="74"/>
      <c r="L199" s="158"/>
    </row>
    <row r="200" spans="1:12" ht="24" x14ac:dyDescent="0.25">
      <c r="A200" s="44">
        <v>5129</v>
      </c>
      <c r="B200" s="71" t="s">
        <v>208</v>
      </c>
      <c r="C200" s="72">
        <f t="shared" si="23"/>
        <v>0</v>
      </c>
      <c r="D200" s="74"/>
      <c r="E200" s="74"/>
      <c r="F200" s="74"/>
      <c r="G200" s="157"/>
      <c r="H200" s="72">
        <f t="shared" si="24"/>
        <v>0</v>
      </c>
      <c r="I200" s="74"/>
      <c r="J200" s="74"/>
      <c r="K200" s="74"/>
      <c r="L200" s="158"/>
    </row>
    <row r="201" spans="1:12" x14ac:dyDescent="0.25">
      <c r="A201" s="159">
        <v>5130</v>
      </c>
      <c r="B201" s="71" t="s">
        <v>209</v>
      </c>
      <c r="C201" s="72">
        <f t="shared" si="23"/>
        <v>0</v>
      </c>
      <c r="D201" s="74"/>
      <c r="E201" s="74"/>
      <c r="F201" s="74"/>
      <c r="G201" s="157"/>
      <c r="H201" s="72">
        <f t="shared" si="24"/>
        <v>0</v>
      </c>
      <c r="I201" s="74"/>
      <c r="J201" s="74"/>
      <c r="K201" s="74"/>
      <c r="L201" s="158"/>
    </row>
    <row r="202" spans="1:12" x14ac:dyDescent="0.25">
      <c r="A202" s="159">
        <v>5140</v>
      </c>
      <c r="B202" s="71" t="s">
        <v>210</v>
      </c>
      <c r="C202" s="72">
        <f t="shared" si="23"/>
        <v>0</v>
      </c>
      <c r="D202" s="74"/>
      <c r="E202" s="74"/>
      <c r="F202" s="74"/>
      <c r="G202" s="157"/>
      <c r="H202" s="72">
        <f t="shared" si="24"/>
        <v>0</v>
      </c>
      <c r="I202" s="74"/>
      <c r="J202" s="74"/>
      <c r="K202" s="74"/>
      <c r="L202" s="158"/>
    </row>
    <row r="203" spans="1:12" ht="24" x14ac:dyDescent="0.25">
      <c r="A203" s="159">
        <v>5170</v>
      </c>
      <c r="B203" s="71" t="s">
        <v>211</v>
      </c>
      <c r="C203" s="72">
        <f t="shared" si="23"/>
        <v>0</v>
      </c>
      <c r="D203" s="74"/>
      <c r="E203" s="74"/>
      <c r="F203" s="74"/>
      <c r="G203" s="157"/>
      <c r="H203" s="72">
        <f t="shared" si="24"/>
        <v>0</v>
      </c>
      <c r="I203" s="74"/>
      <c r="J203" s="74"/>
      <c r="K203" s="74"/>
      <c r="L203" s="158"/>
    </row>
    <row r="204" spans="1:12" x14ac:dyDescent="0.25">
      <c r="A204" s="56">
        <v>5200</v>
      </c>
      <c r="B204" s="147" t="s">
        <v>212</v>
      </c>
      <c r="C204" s="57">
        <f t="shared" si="23"/>
        <v>0</v>
      </c>
      <c r="D204" s="63">
        <f>D205+D215+D216+D225+D226+D227+D229</f>
        <v>0</v>
      </c>
      <c r="E204" s="63">
        <f>E205+E215+E216+E225+E226+E227+E229</f>
        <v>0</v>
      </c>
      <c r="F204" s="63">
        <f>F205+F215+F216+F225+F226+F227+F229</f>
        <v>0</v>
      </c>
      <c r="G204" s="166">
        <f>G205+G215+G216+G225+G226+G227+G229</f>
        <v>0</v>
      </c>
      <c r="H204" s="57">
        <f t="shared" si="24"/>
        <v>0</v>
      </c>
      <c r="I204" s="63">
        <f>I205+I215+I216+I225+I226+I227+I229</f>
        <v>0</v>
      </c>
      <c r="J204" s="63">
        <f>J205+J215+J216+J225+J226+J227+J229</f>
        <v>0</v>
      </c>
      <c r="K204" s="63">
        <f>K205+K215+K216+K225+K226+K227+K229</f>
        <v>0</v>
      </c>
      <c r="L204" s="167">
        <f>L205+L215+L216+L225+L226+L227+L229</f>
        <v>0</v>
      </c>
    </row>
    <row r="205" spans="1:12" x14ac:dyDescent="0.25">
      <c r="A205" s="150">
        <v>5210</v>
      </c>
      <c r="B205" s="112" t="s">
        <v>213</v>
      </c>
      <c r="C205" s="117">
        <f t="shared" si="23"/>
        <v>0</v>
      </c>
      <c r="D205" s="151">
        <f>SUM(D206:D214)</f>
        <v>0</v>
      </c>
      <c r="E205" s="151">
        <f>SUM(E206:E214)</f>
        <v>0</v>
      </c>
      <c r="F205" s="151">
        <f>SUM(F206:F214)</f>
        <v>0</v>
      </c>
      <c r="G205" s="152">
        <f>SUM(G206:G214)</f>
        <v>0</v>
      </c>
      <c r="H205" s="117">
        <f t="shared" si="24"/>
        <v>0</v>
      </c>
      <c r="I205" s="151">
        <f>SUM(I206:I214)</f>
        <v>0</v>
      </c>
      <c r="J205" s="151">
        <f>SUM(J206:J214)</f>
        <v>0</v>
      </c>
      <c r="K205" s="151">
        <f>SUM(K206:K214)</f>
        <v>0</v>
      </c>
      <c r="L205" s="153">
        <f>SUM(L206:L214)</f>
        <v>0</v>
      </c>
    </row>
    <row r="206" spans="1:12" x14ac:dyDescent="0.25">
      <c r="A206" s="38">
        <v>5211</v>
      </c>
      <c r="B206" s="65" t="s">
        <v>214</v>
      </c>
      <c r="C206" s="66">
        <f t="shared" si="23"/>
        <v>0</v>
      </c>
      <c r="D206" s="68"/>
      <c r="E206" s="68"/>
      <c r="F206" s="68"/>
      <c r="G206" s="154"/>
      <c r="H206" s="66">
        <f t="shared" si="24"/>
        <v>0</v>
      </c>
      <c r="I206" s="68"/>
      <c r="J206" s="68"/>
      <c r="K206" s="68"/>
      <c r="L206" s="155"/>
    </row>
    <row r="207" spans="1:12" x14ac:dyDescent="0.25">
      <c r="A207" s="44">
        <v>5212</v>
      </c>
      <c r="B207" s="71" t="s">
        <v>215</v>
      </c>
      <c r="C207" s="72">
        <f t="shared" si="23"/>
        <v>0</v>
      </c>
      <c r="D207" s="74"/>
      <c r="E207" s="74"/>
      <c r="F207" s="74"/>
      <c r="G207" s="157"/>
      <c r="H207" s="72">
        <f t="shared" si="24"/>
        <v>0</v>
      </c>
      <c r="I207" s="74"/>
      <c r="J207" s="74"/>
      <c r="K207" s="74"/>
      <c r="L207" s="158"/>
    </row>
    <row r="208" spans="1:12" x14ac:dyDescent="0.25">
      <c r="A208" s="44">
        <v>5213</v>
      </c>
      <c r="B208" s="71" t="s">
        <v>216</v>
      </c>
      <c r="C208" s="72">
        <f t="shared" si="23"/>
        <v>0</v>
      </c>
      <c r="D208" s="74"/>
      <c r="E208" s="74"/>
      <c r="F208" s="74"/>
      <c r="G208" s="157"/>
      <c r="H208" s="72">
        <f t="shared" si="24"/>
        <v>0</v>
      </c>
      <c r="I208" s="74"/>
      <c r="J208" s="74"/>
      <c r="K208" s="74"/>
      <c r="L208" s="158"/>
    </row>
    <row r="209" spans="1:12" x14ac:dyDescent="0.25">
      <c r="A209" s="44">
        <v>5214</v>
      </c>
      <c r="B209" s="71" t="s">
        <v>217</v>
      </c>
      <c r="C209" s="72">
        <f t="shared" si="23"/>
        <v>0</v>
      </c>
      <c r="D209" s="74"/>
      <c r="E209" s="74"/>
      <c r="F209" s="74"/>
      <c r="G209" s="157"/>
      <c r="H209" s="72">
        <f t="shared" si="24"/>
        <v>0</v>
      </c>
      <c r="I209" s="74"/>
      <c r="J209" s="74"/>
      <c r="K209" s="74"/>
      <c r="L209" s="158"/>
    </row>
    <row r="210" spans="1:12" x14ac:dyDescent="0.25">
      <c r="A210" s="44">
        <v>5215</v>
      </c>
      <c r="B210" s="71" t="s">
        <v>218</v>
      </c>
      <c r="C210" s="72">
        <f>SUM(D210:G210)</f>
        <v>0</v>
      </c>
      <c r="D210" s="74"/>
      <c r="E210" s="74"/>
      <c r="F210" s="74"/>
      <c r="G210" s="157"/>
      <c r="H210" s="72">
        <f>SUM(I210:L210)</f>
        <v>0</v>
      </c>
      <c r="I210" s="74"/>
      <c r="J210" s="74"/>
      <c r="K210" s="74"/>
      <c r="L210" s="158"/>
    </row>
    <row r="211" spans="1:12" ht="14.25" customHeight="1" x14ac:dyDescent="0.25">
      <c r="A211" s="44">
        <v>5216</v>
      </c>
      <c r="B211" s="71" t="s">
        <v>219</v>
      </c>
      <c r="C211" s="72">
        <f t="shared" si="23"/>
        <v>0</v>
      </c>
      <c r="D211" s="74"/>
      <c r="E211" s="74"/>
      <c r="F211" s="74"/>
      <c r="G211" s="157"/>
      <c r="H211" s="72">
        <f t="shared" si="24"/>
        <v>0</v>
      </c>
      <c r="I211" s="74"/>
      <c r="J211" s="74"/>
      <c r="K211" s="74"/>
      <c r="L211" s="158"/>
    </row>
    <row r="212" spans="1:12" x14ac:dyDescent="0.25">
      <c r="A212" s="44">
        <v>5217</v>
      </c>
      <c r="B212" s="71" t="s">
        <v>220</v>
      </c>
      <c r="C212" s="72">
        <f t="shared" si="23"/>
        <v>0</v>
      </c>
      <c r="D212" s="74"/>
      <c r="E212" s="74"/>
      <c r="F212" s="74"/>
      <c r="G212" s="157"/>
      <c r="H212" s="72">
        <f t="shared" si="24"/>
        <v>0</v>
      </c>
      <c r="I212" s="74"/>
      <c r="J212" s="74"/>
      <c r="K212" s="74"/>
      <c r="L212" s="158"/>
    </row>
    <row r="213" spans="1:12" x14ac:dyDescent="0.25">
      <c r="A213" s="44">
        <v>5218</v>
      </c>
      <c r="B213" s="71" t="s">
        <v>221</v>
      </c>
      <c r="C213" s="72">
        <f t="shared" si="23"/>
        <v>0</v>
      </c>
      <c r="D213" s="74"/>
      <c r="E213" s="74"/>
      <c r="F213" s="74"/>
      <c r="G213" s="157"/>
      <c r="H213" s="72">
        <f t="shared" si="24"/>
        <v>0</v>
      </c>
      <c r="I213" s="74"/>
      <c r="J213" s="74"/>
      <c r="K213" s="74"/>
      <c r="L213" s="158"/>
    </row>
    <row r="214" spans="1:12" x14ac:dyDescent="0.25">
      <c r="A214" s="44">
        <v>5219</v>
      </c>
      <c r="B214" s="71" t="s">
        <v>222</v>
      </c>
      <c r="C214" s="72">
        <f t="shared" si="23"/>
        <v>0</v>
      </c>
      <c r="D214" s="74"/>
      <c r="E214" s="74"/>
      <c r="F214" s="74"/>
      <c r="G214" s="157"/>
      <c r="H214" s="72">
        <f t="shared" si="24"/>
        <v>0</v>
      </c>
      <c r="I214" s="74"/>
      <c r="J214" s="74"/>
      <c r="K214" s="74"/>
      <c r="L214" s="158"/>
    </row>
    <row r="215" spans="1:12" ht="13.5" customHeight="1" x14ac:dyDescent="0.25">
      <c r="A215" s="159">
        <v>5220</v>
      </c>
      <c r="B215" s="71" t="s">
        <v>223</v>
      </c>
      <c r="C215" s="72">
        <f t="shared" si="23"/>
        <v>0</v>
      </c>
      <c r="D215" s="74"/>
      <c r="E215" s="74"/>
      <c r="F215" s="74"/>
      <c r="G215" s="157"/>
      <c r="H215" s="72">
        <f t="shared" si="24"/>
        <v>0</v>
      </c>
      <c r="I215" s="74"/>
      <c r="J215" s="74"/>
      <c r="K215" s="74"/>
      <c r="L215" s="158"/>
    </row>
    <row r="216" spans="1:12" x14ac:dyDescent="0.25">
      <c r="A216" s="159">
        <v>5230</v>
      </c>
      <c r="B216" s="71" t="s">
        <v>224</v>
      </c>
      <c r="C216" s="72">
        <f t="shared" si="23"/>
        <v>0</v>
      </c>
      <c r="D216" s="160">
        <f>SUM(D217:D224)</f>
        <v>0</v>
      </c>
      <c r="E216" s="160">
        <f>SUM(E217:E224)</f>
        <v>0</v>
      </c>
      <c r="F216" s="160">
        <f>SUM(F217:F224)</f>
        <v>0</v>
      </c>
      <c r="G216" s="161">
        <f>SUM(G217:G224)</f>
        <v>0</v>
      </c>
      <c r="H216" s="72">
        <f t="shared" si="24"/>
        <v>0</v>
      </c>
      <c r="I216" s="160">
        <f>SUM(I217:I224)</f>
        <v>0</v>
      </c>
      <c r="J216" s="160">
        <f>SUM(J217:J224)</f>
        <v>0</v>
      </c>
      <c r="K216" s="160">
        <f>SUM(K217:K224)</f>
        <v>0</v>
      </c>
      <c r="L216" s="162">
        <f>SUM(L217:L224)</f>
        <v>0</v>
      </c>
    </row>
    <row r="217" spans="1:12" x14ac:dyDescent="0.25">
      <c r="A217" s="44">
        <v>5231</v>
      </c>
      <c r="B217" s="71" t="s">
        <v>225</v>
      </c>
      <c r="C217" s="72">
        <f t="shared" si="23"/>
        <v>0</v>
      </c>
      <c r="D217" s="74"/>
      <c r="E217" s="74"/>
      <c r="F217" s="74"/>
      <c r="G217" s="157"/>
      <c r="H217" s="72">
        <f t="shared" si="24"/>
        <v>0</v>
      </c>
      <c r="I217" s="74"/>
      <c r="J217" s="74"/>
      <c r="K217" s="74"/>
      <c r="L217" s="158"/>
    </row>
    <row r="218" spans="1:12" x14ac:dyDescent="0.25">
      <c r="A218" s="44">
        <v>5232</v>
      </c>
      <c r="B218" s="71" t="s">
        <v>226</v>
      </c>
      <c r="C218" s="72">
        <f t="shared" si="23"/>
        <v>0</v>
      </c>
      <c r="D218" s="74"/>
      <c r="E218" s="74"/>
      <c r="F218" s="74"/>
      <c r="G218" s="157"/>
      <c r="H218" s="72">
        <f t="shared" si="24"/>
        <v>0</v>
      </c>
      <c r="I218" s="74"/>
      <c r="J218" s="74"/>
      <c r="K218" s="74"/>
      <c r="L218" s="158"/>
    </row>
    <row r="219" spans="1:12" x14ac:dyDescent="0.25">
      <c r="A219" s="44">
        <v>5233</v>
      </c>
      <c r="B219" s="71" t="s">
        <v>227</v>
      </c>
      <c r="C219" s="201">
        <f t="shared" si="23"/>
        <v>0</v>
      </c>
      <c r="D219" s="74"/>
      <c r="E219" s="74"/>
      <c r="F219" s="74"/>
      <c r="G219" s="157"/>
      <c r="H219" s="72">
        <f t="shared" si="24"/>
        <v>0</v>
      </c>
      <c r="I219" s="74"/>
      <c r="J219" s="74"/>
      <c r="K219" s="74"/>
      <c r="L219" s="158"/>
    </row>
    <row r="220" spans="1:12" ht="24" x14ac:dyDescent="0.25">
      <c r="A220" s="44">
        <v>5234</v>
      </c>
      <c r="B220" s="71" t="s">
        <v>228</v>
      </c>
      <c r="C220" s="201">
        <f t="shared" si="23"/>
        <v>0</v>
      </c>
      <c r="D220" s="74"/>
      <c r="E220" s="74"/>
      <c r="F220" s="74"/>
      <c r="G220" s="157"/>
      <c r="H220" s="72">
        <f t="shared" si="24"/>
        <v>0</v>
      </c>
      <c r="I220" s="74"/>
      <c r="J220" s="74"/>
      <c r="K220" s="74"/>
      <c r="L220" s="158"/>
    </row>
    <row r="221" spans="1:12" ht="14.25" customHeight="1" x14ac:dyDescent="0.25">
      <c r="A221" s="44">
        <v>5236</v>
      </c>
      <c r="B221" s="71" t="s">
        <v>229</v>
      </c>
      <c r="C221" s="201">
        <f t="shared" si="23"/>
        <v>0</v>
      </c>
      <c r="D221" s="74"/>
      <c r="E221" s="74"/>
      <c r="F221" s="74"/>
      <c r="G221" s="157"/>
      <c r="H221" s="72">
        <f t="shared" si="24"/>
        <v>0</v>
      </c>
      <c r="I221" s="74"/>
      <c r="J221" s="74"/>
      <c r="K221" s="74"/>
      <c r="L221" s="158"/>
    </row>
    <row r="222" spans="1:12" ht="14.25" customHeight="1" x14ac:dyDescent="0.25">
      <c r="A222" s="44">
        <v>5237</v>
      </c>
      <c r="B222" s="71" t="s">
        <v>230</v>
      </c>
      <c r="C222" s="201">
        <f t="shared" si="23"/>
        <v>0</v>
      </c>
      <c r="D222" s="74"/>
      <c r="E222" s="74"/>
      <c r="F222" s="74"/>
      <c r="G222" s="157"/>
      <c r="H222" s="72">
        <f t="shared" si="24"/>
        <v>0</v>
      </c>
      <c r="I222" s="74"/>
      <c r="J222" s="74"/>
      <c r="K222" s="74"/>
      <c r="L222" s="158"/>
    </row>
    <row r="223" spans="1:12" ht="24" x14ac:dyDescent="0.25">
      <c r="A223" s="44">
        <v>5238</v>
      </c>
      <c r="B223" s="71" t="s">
        <v>231</v>
      </c>
      <c r="C223" s="201">
        <f t="shared" si="23"/>
        <v>0</v>
      </c>
      <c r="D223" s="74"/>
      <c r="E223" s="74"/>
      <c r="F223" s="74"/>
      <c r="G223" s="157"/>
      <c r="H223" s="72">
        <f t="shared" si="24"/>
        <v>0</v>
      </c>
      <c r="I223" s="74"/>
      <c r="J223" s="74"/>
      <c r="K223" s="74"/>
      <c r="L223" s="158"/>
    </row>
    <row r="224" spans="1:12" ht="24" x14ac:dyDescent="0.25">
      <c r="A224" s="44">
        <v>5239</v>
      </c>
      <c r="B224" s="71" t="s">
        <v>232</v>
      </c>
      <c r="C224" s="201">
        <f t="shared" si="23"/>
        <v>0</v>
      </c>
      <c r="D224" s="74"/>
      <c r="E224" s="74"/>
      <c r="F224" s="74"/>
      <c r="G224" s="157"/>
      <c r="H224" s="72">
        <f t="shared" si="24"/>
        <v>0</v>
      </c>
      <c r="I224" s="74"/>
      <c r="J224" s="74"/>
      <c r="K224" s="74"/>
      <c r="L224" s="158"/>
    </row>
    <row r="225" spans="1:12" ht="24" x14ac:dyDescent="0.25">
      <c r="A225" s="159">
        <v>5240</v>
      </c>
      <c r="B225" s="71" t="s">
        <v>233</v>
      </c>
      <c r="C225" s="201">
        <f t="shared" si="23"/>
        <v>0</v>
      </c>
      <c r="D225" s="74"/>
      <c r="E225" s="74"/>
      <c r="F225" s="74"/>
      <c r="G225" s="157"/>
      <c r="H225" s="72">
        <f t="shared" si="24"/>
        <v>0</v>
      </c>
      <c r="I225" s="74"/>
      <c r="J225" s="74"/>
      <c r="K225" s="74"/>
      <c r="L225" s="158"/>
    </row>
    <row r="226" spans="1:12" x14ac:dyDescent="0.25">
      <c r="A226" s="159">
        <v>5250</v>
      </c>
      <c r="B226" s="71" t="s">
        <v>234</v>
      </c>
      <c r="C226" s="201">
        <f t="shared" si="23"/>
        <v>0</v>
      </c>
      <c r="D226" s="74"/>
      <c r="E226" s="74"/>
      <c r="F226" s="74"/>
      <c r="G226" s="157"/>
      <c r="H226" s="72">
        <f t="shared" si="24"/>
        <v>0</v>
      </c>
      <c r="I226" s="74"/>
      <c r="J226" s="74"/>
      <c r="K226" s="74"/>
      <c r="L226" s="158"/>
    </row>
    <row r="227" spans="1:12" x14ac:dyDescent="0.25">
      <c r="A227" s="159">
        <v>5260</v>
      </c>
      <c r="B227" s="71" t="s">
        <v>235</v>
      </c>
      <c r="C227" s="201">
        <f t="shared" si="23"/>
        <v>0</v>
      </c>
      <c r="D227" s="160">
        <f>SUM(D228)</f>
        <v>0</v>
      </c>
      <c r="E227" s="160">
        <f>SUM(E228)</f>
        <v>0</v>
      </c>
      <c r="F227" s="160">
        <f>SUM(F228)</f>
        <v>0</v>
      </c>
      <c r="G227" s="161">
        <f>SUM(G228)</f>
        <v>0</v>
      </c>
      <c r="H227" s="72">
        <f t="shared" si="24"/>
        <v>0</v>
      </c>
      <c r="I227" s="160">
        <f>SUM(I228)</f>
        <v>0</v>
      </c>
      <c r="J227" s="160">
        <f>SUM(J228)</f>
        <v>0</v>
      </c>
      <c r="K227" s="160">
        <f>SUM(K228)</f>
        <v>0</v>
      </c>
      <c r="L227" s="162">
        <f>SUM(L228)</f>
        <v>0</v>
      </c>
    </row>
    <row r="228" spans="1:12" ht="24" x14ac:dyDescent="0.25">
      <c r="A228" s="44">
        <v>5269</v>
      </c>
      <c r="B228" s="71" t="s">
        <v>236</v>
      </c>
      <c r="C228" s="201">
        <f t="shared" si="23"/>
        <v>0</v>
      </c>
      <c r="D228" s="74"/>
      <c r="E228" s="74"/>
      <c r="F228" s="74"/>
      <c r="G228" s="157"/>
      <c r="H228" s="72">
        <f t="shared" si="24"/>
        <v>0</v>
      </c>
      <c r="I228" s="74"/>
      <c r="J228" s="74"/>
      <c r="K228" s="74"/>
      <c r="L228" s="158"/>
    </row>
    <row r="229" spans="1:12" ht="24" x14ac:dyDescent="0.25">
      <c r="A229" s="150">
        <v>5270</v>
      </c>
      <c r="B229" s="112" t="s">
        <v>237</v>
      </c>
      <c r="C229" s="202">
        <f t="shared" si="23"/>
        <v>0</v>
      </c>
      <c r="D229" s="163"/>
      <c r="E229" s="163"/>
      <c r="F229" s="163"/>
      <c r="G229" s="164"/>
      <c r="H229" s="117">
        <f t="shared" si="24"/>
        <v>0</v>
      </c>
      <c r="I229" s="163"/>
      <c r="J229" s="163"/>
      <c r="K229" s="163"/>
      <c r="L229" s="165"/>
    </row>
    <row r="230" spans="1:12" x14ac:dyDescent="0.25">
      <c r="A230" s="142">
        <v>6000</v>
      </c>
      <c r="B230" s="142" t="s">
        <v>238</v>
      </c>
      <c r="C230" s="203">
        <f t="shared" si="23"/>
        <v>0</v>
      </c>
      <c r="D230" s="144">
        <f>D231+D251+D259</f>
        <v>0</v>
      </c>
      <c r="E230" s="144">
        <f>E231+E251+E259</f>
        <v>0</v>
      </c>
      <c r="F230" s="144">
        <f>F231+F251+F259</f>
        <v>0</v>
      </c>
      <c r="G230" s="145">
        <f>G231+G251+G259</f>
        <v>0</v>
      </c>
      <c r="H230" s="143">
        <f t="shared" si="24"/>
        <v>0</v>
      </c>
      <c r="I230" s="144">
        <f>I231+I251+I259</f>
        <v>0</v>
      </c>
      <c r="J230" s="144">
        <f>J231+J251+J259</f>
        <v>0</v>
      </c>
      <c r="K230" s="144">
        <f>K231+K251+K259</f>
        <v>0</v>
      </c>
      <c r="L230" s="146">
        <f>L231+L251+L259</f>
        <v>0</v>
      </c>
    </row>
    <row r="231" spans="1:12" ht="14.25" customHeight="1" x14ac:dyDescent="0.25">
      <c r="A231" s="192">
        <v>6200</v>
      </c>
      <c r="B231" s="183" t="s">
        <v>239</v>
      </c>
      <c r="C231" s="204">
        <f>SUM(D231:G231)</f>
        <v>0</v>
      </c>
      <c r="D231" s="194">
        <f>SUM(D232,D233,D235,D238,D244,D245,D246)</f>
        <v>0</v>
      </c>
      <c r="E231" s="194">
        <f>SUM(E232,E233,E235,E238,E244,E245,E246)</f>
        <v>0</v>
      </c>
      <c r="F231" s="194">
        <f>SUM(F232,F233,F235,F238,F244,F245,F246)</f>
        <v>0</v>
      </c>
      <c r="G231" s="194">
        <f>SUM(G232,G233,G235,G238,G244,G245,G246)</f>
        <v>0</v>
      </c>
      <c r="H231" s="193">
        <f t="shared" si="24"/>
        <v>0</v>
      </c>
      <c r="I231" s="194">
        <f>SUM(I232,I233,I235,I238,I244,I245,I246)</f>
        <v>0</v>
      </c>
      <c r="J231" s="194">
        <f>SUM(J232,J233,J235,J238,J244,J245,J246)</f>
        <v>0</v>
      </c>
      <c r="K231" s="194">
        <f>SUM(K232,K233,K235,K238,K244,K245,K246)</f>
        <v>0</v>
      </c>
      <c r="L231" s="149">
        <f>SUM(L232,L233,L235,L238,L244,L245,L246)</f>
        <v>0</v>
      </c>
    </row>
    <row r="232" spans="1:12" ht="24" x14ac:dyDescent="0.25">
      <c r="A232" s="168">
        <v>6220</v>
      </c>
      <c r="B232" s="65" t="s">
        <v>240</v>
      </c>
      <c r="C232" s="205">
        <f t="shared" si="23"/>
        <v>0</v>
      </c>
      <c r="D232" s="68"/>
      <c r="E232" s="68"/>
      <c r="F232" s="68"/>
      <c r="G232" s="206"/>
      <c r="H232" s="207">
        <f t="shared" si="24"/>
        <v>0</v>
      </c>
      <c r="I232" s="68"/>
      <c r="J232" s="68"/>
      <c r="K232" s="68"/>
      <c r="L232" s="155"/>
    </row>
    <row r="233" spans="1:12" x14ac:dyDescent="0.25">
      <c r="A233" s="159">
        <v>6230</v>
      </c>
      <c r="B233" s="71" t="s">
        <v>241</v>
      </c>
      <c r="C233" s="201">
        <f t="shared" si="23"/>
        <v>0</v>
      </c>
      <c r="D233" s="160">
        <f>SUM(D234)</f>
        <v>0</v>
      </c>
      <c r="E233" s="160">
        <f t="shared" ref="E233:L233" si="25">SUM(E234)</f>
        <v>0</v>
      </c>
      <c r="F233" s="160">
        <f t="shared" si="25"/>
        <v>0</v>
      </c>
      <c r="G233" s="161">
        <f t="shared" si="25"/>
        <v>0</v>
      </c>
      <c r="H233" s="208">
        <f t="shared" si="24"/>
        <v>0</v>
      </c>
      <c r="I233" s="160">
        <f t="shared" si="25"/>
        <v>0</v>
      </c>
      <c r="J233" s="160">
        <f t="shared" si="25"/>
        <v>0</v>
      </c>
      <c r="K233" s="160">
        <f t="shared" si="25"/>
        <v>0</v>
      </c>
      <c r="L233" s="162">
        <f t="shared" si="25"/>
        <v>0</v>
      </c>
    </row>
    <row r="234" spans="1:12" ht="24" x14ac:dyDescent="0.25">
      <c r="A234" s="44">
        <v>6239</v>
      </c>
      <c r="B234" s="65" t="s">
        <v>242</v>
      </c>
      <c r="C234" s="201">
        <f t="shared" si="23"/>
        <v>0</v>
      </c>
      <c r="D234" s="68"/>
      <c r="E234" s="68"/>
      <c r="F234" s="68"/>
      <c r="G234" s="154"/>
      <c r="H234" s="208">
        <f t="shared" si="24"/>
        <v>0</v>
      </c>
      <c r="I234" s="68"/>
      <c r="J234" s="68"/>
      <c r="K234" s="68"/>
      <c r="L234" s="155"/>
    </row>
    <row r="235" spans="1:12" ht="24" x14ac:dyDescent="0.25">
      <c r="A235" s="159">
        <v>6240</v>
      </c>
      <c r="B235" s="71" t="s">
        <v>243</v>
      </c>
      <c r="C235" s="201">
        <f>SUM(D235:G235)</f>
        <v>0</v>
      </c>
      <c r="D235" s="160">
        <f>SUM(D236:D237)</f>
        <v>0</v>
      </c>
      <c r="E235" s="160">
        <f>SUM(E236:E237)</f>
        <v>0</v>
      </c>
      <c r="F235" s="160">
        <f>SUM(F236:F237)</f>
        <v>0</v>
      </c>
      <c r="G235" s="161">
        <f>SUM(G236:G237)</f>
        <v>0</v>
      </c>
      <c r="H235" s="208">
        <f t="shared" si="24"/>
        <v>0</v>
      </c>
      <c r="I235" s="160">
        <f>SUM(I236:I237)</f>
        <v>0</v>
      </c>
      <c r="J235" s="160">
        <f>SUM(J236:J237)</f>
        <v>0</v>
      </c>
      <c r="K235" s="160">
        <f>SUM(K236:K237)</f>
        <v>0</v>
      </c>
      <c r="L235" s="162">
        <f>SUM(L236:L237)</f>
        <v>0</v>
      </c>
    </row>
    <row r="236" spans="1:12" x14ac:dyDescent="0.25">
      <c r="A236" s="44">
        <v>6241</v>
      </c>
      <c r="B236" s="71" t="s">
        <v>244</v>
      </c>
      <c r="C236" s="201">
        <f>SUM(D236:G236)</f>
        <v>0</v>
      </c>
      <c r="D236" s="74"/>
      <c r="E236" s="74"/>
      <c r="F236" s="74"/>
      <c r="G236" s="157"/>
      <c r="H236" s="208">
        <f>SUM(I236:L236)</f>
        <v>0</v>
      </c>
      <c r="I236" s="74"/>
      <c r="J236" s="74"/>
      <c r="K236" s="74"/>
      <c r="L236" s="158"/>
    </row>
    <row r="237" spans="1:12" x14ac:dyDescent="0.25">
      <c r="A237" s="44">
        <v>6242</v>
      </c>
      <c r="B237" s="71" t="s">
        <v>245</v>
      </c>
      <c r="C237" s="201">
        <f>SUM(D237:G237)</f>
        <v>0</v>
      </c>
      <c r="D237" s="74"/>
      <c r="E237" s="74"/>
      <c r="F237" s="74"/>
      <c r="G237" s="157"/>
      <c r="H237" s="208">
        <f t="shared" si="24"/>
        <v>0</v>
      </c>
      <c r="I237" s="74"/>
      <c r="J237" s="74"/>
      <c r="K237" s="74"/>
      <c r="L237" s="158"/>
    </row>
    <row r="238" spans="1:12" ht="25.5" customHeight="1" x14ac:dyDescent="0.25">
      <c r="A238" s="159">
        <v>6250</v>
      </c>
      <c r="B238" s="71" t="s">
        <v>246</v>
      </c>
      <c r="C238" s="201">
        <f>SUM(D238:G238)</f>
        <v>0</v>
      </c>
      <c r="D238" s="160">
        <f>SUM(D239:D243)</f>
        <v>0</v>
      </c>
      <c r="E238" s="160">
        <f>SUM(E239:E243)</f>
        <v>0</v>
      </c>
      <c r="F238" s="160">
        <f>SUM(F239:F243)</f>
        <v>0</v>
      </c>
      <c r="G238" s="161">
        <f>SUM(G239:G243)</f>
        <v>0</v>
      </c>
      <c r="H238" s="208">
        <f t="shared" si="24"/>
        <v>0</v>
      </c>
      <c r="I238" s="160">
        <f>SUM(I239:I243)</f>
        <v>0</v>
      </c>
      <c r="J238" s="160">
        <f>SUM(J239:J243)</f>
        <v>0</v>
      </c>
      <c r="K238" s="160">
        <f>SUM(K239:K243)</f>
        <v>0</v>
      </c>
      <c r="L238" s="162">
        <f>SUM(L239:L243)</f>
        <v>0</v>
      </c>
    </row>
    <row r="239" spans="1:12" ht="14.25" customHeight="1" x14ac:dyDescent="0.25">
      <c r="A239" s="44">
        <v>6252</v>
      </c>
      <c r="B239" s="71" t="s">
        <v>247</v>
      </c>
      <c r="C239" s="201">
        <f>SUM(D239:G239)</f>
        <v>0</v>
      </c>
      <c r="D239" s="74"/>
      <c r="E239" s="74"/>
      <c r="F239" s="74"/>
      <c r="G239" s="157"/>
      <c r="H239" s="208">
        <f t="shared" si="24"/>
        <v>0</v>
      </c>
      <c r="I239" s="74"/>
      <c r="J239" s="74"/>
      <c r="K239" s="74"/>
      <c r="L239" s="158"/>
    </row>
    <row r="240" spans="1:12" ht="14.25" customHeight="1" x14ac:dyDescent="0.25">
      <c r="A240" s="44">
        <v>6253</v>
      </c>
      <c r="B240" s="71" t="s">
        <v>248</v>
      </c>
      <c r="C240" s="201">
        <f t="shared" si="23"/>
        <v>0</v>
      </c>
      <c r="D240" s="74"/>
      <c r="E240" s="74"/>
      <c r="F240" s="74"/>
      <c r="G240" s="157"/>
      <c r="H240" s="208">
        <f t="shared" si="24"/>
        <v>0</v>
      </c>
      <c r="I240" s="74"/>
      <c r="J240" s="74"/>
      <c r="K240" s="74"/>
      <c r="L240" s="158"/>
    </row>
    <row r="241" spans="1:12" ht="24" x14ac:dyDescent="0.25">
      <c r="A241" s="44">
        <v>6254</v>
      </c>
      <c r="B241" s="71" t="s">
        <v>249</v>
      </c>
      <c r="C241" s="201">
        <f t="shared" si="23"/>
        <v>0</v>
      </c>
      <c r="D241" s="74"/>
      <c r="E241" s="74"/>
      <c r="F241" s="74"/>
      <c r="G241" s="157"/>
      <c r="H241" s="208">
        <f t="shared" si="24"/>
        <v>0</v>
      </c>
      <c r="I241" s="74"/>
      <c r="J241" s="74"/>
      <c r="K241" s="74"/>
      <c r="L241" s="158"/>
    </row>
    <row r="242" spans="1:12" ht="24" x14ac:dyDescent="0.25">
      <c r="A242" s="44">
        <v>6255</v>
      </c>
      <c r="B242" s="71" t="s">
        <v>250</v>
      </c>
      <c r="C242" s="201">
        <f t="shared" si="23"/>
        <v>0</v>
      </c>
      <c r="D242" s="74"/>
      <c r="E242" s="74"/>
      <c r="F242" s="74"/>
      <c r="G242" s="157"/>
      <c r="H242" s="208">
        <f t="shared" si="24"/>
        <v>0</v>
      </c>
      <c r="I242" s="74"/>
      <c r="J242" s="74"/>
      <c r="K242" s="74"/>
      <c r="L242" s="158"/>
    </row>
    <row r="243" spans="1:12" x14ac:dyDescent="0.25">
      <c r="A243" s="44">
        <v>6259</v>
      </c>
      <c r="B243" s="71" t="s">
        <v>251</v>
      </c>
      <c r="C243" s="201">
        <f t="shared" si="23"/>
        <v>0</v>
      </c>
      <c r="D243" s="74"/>
      <c r="E243" s="74"/>
      <c r="F243" s="74"/>
      <c r="G243" s="157"/>
      <c r="H243" s="208">
        <f t="shared" si="24"/>
        <v>0</v>
      </c>
      <c r="I243" s="74"/>
      <c r="J243" s="74"/>
      <c r="K243" s="74"/>
      <c r="L243" s="158"/>
    </row>
    <row r="244" spans="1:12" ht="24" x14ac:dyDescent="0.25">
      <c r="A244" s="159">
        <v>6260</v>
      </c>
      <c r="B244" s="71" t="s">
        <v>252</v>
      </c>
      <c r="C244" s="201">
        <f t="shared" si="23"/>
        <v>0</v>
      </c>
      <c r="D244" s="74"/>
      <c r="E244" s="74"/>
      <c r="F244" s="74"/>
      <c r="G244" s="157"/>
      <c r="H244" s="208">
        <f t="shared" si="24"/>
        <v>0</v>
      </c>
      <c r="I244" s="74"/>
      <c r="J244" s="74"/>
      <c r="K244" s="74"/>
      <c r="L244" s="158"/>
    </row>
    <row r="245" spans="1:12" x14ac:dyDescent="0.25">
      <c r="A245" s="159">
        <v>6270</v>
      </c>
      <c r="B245" s="71" t="s">
        <v>253</v>
      </c>
      <c r="C245" s="201">
        <f t="shared" si="23"/>
        <v>0</v>
      </c>
      <c r="D245" s="74"/>
      <c r="E245" s="74"/>
      <c r="F245" s="74"/>
      <c r="G245" s="157"/>
      <c r="H245" s="208">
        <f t="shared" si="24"/>
        <v>0</v>
      </c>
      <c r="I245" s="74"/>
      <c r="J245" s="74"/>
      <c r="K245" s="74"/>
      <c r="L245" s="158"/>
    </row>
    <row r="246" spans="1:12" ht="24" x14ac:dyDescent="0.25">
      <c r="A246" s="168">
        <v>6290</v>
      </c>
      <c r="B246" s="65" t="s">
        <v>254</v>
      </c>
      <c r="C246" s="209">
        <f t="shared" si="23"/>
        <v>0</v>
      </c>
      <c r="D246" s="169">
        <f>SUM(D247:D250)</f>
        <v>0</v>
      </c>
      <c r="E246" s="169">
        <f t="shared" ref="E246:G246" si="26">SUM(E247:E250)</f>
        <v>0</v>
      </c>
      <c r="F246" s="169">
        <f t="shared" si="26"/>
        <v>0</v>
      </c>
      <c r="G246" s="210">
        <f t="shared" si="26"/>
        <v>0</v>
      </c>
      <c r="H246" s="209">
        <f t="shared" si="24"/>
        <v>0</v>
      </c>
      <c r="I246" s="169">
        <f>SUM(I247:I250)</f>
        <v>0</v>
      </c>
      <c r="J246" s="169">
        <f t="shared" ref="J246:L246" si="27">SUM(J247:J250)</f>
        <v>0</v>
      </c>
      <c r="K246" s="169">
        <f t="shared" si="27"/>
        <v>0</v>
      </c>
      <c r="L246" s="186">
        <f t="shared" si="27"/>
        <v>0</v>
      </c>
    </row>
    <row r="247" spans="1:12" x14ac:dyDescent="0.25">
      <c r="A247" s="44">
        <v>6291</v>
      </c>
      <c r="B247" s="71" t="s">
        <v>255</v>
      </c>
      <c r="C247" s="201">
        <f t="shared" si="23"/>
        <v>0</v>
      </c>
      <c r="D247" s="74"/>
      <c r="E247" s="74"/>
      <c r="F247" s="74"/>
      <c r="G247" s="211"/>
      <c r="H247" s="201">
        <f t="shared" si="24"/>
        <v>0</v>
      </c>
      <c r="I247" s="74"/>
      <c r="J247" s="74"/>
      <c r="K247" s="74"/>
      <c r="L247" s="158"/>
    </row>
    <row r="248" spans="1:12" x14ac:dyDescent="0.25">
      <c r="A248" s="44">
        <v>6292</v>
      </c>
      <c r="B248" s="71" t="s">
        <v>256</v>
      </c>
      <c r="C248" s="201">
        <f t="shared" si="23"/>
        <v>0</v>
      </c>
      <c r="D248" s="74"/>
      <c r="E248" s="74"/>
      <c r="F248" s="74"/>
      <c r="G248" s="211"/>
      <c r="H248" s="201">
        <f t="shared" si="24"/>
        <v>0</v>
      </c>
      <c r="I248" s="74"/>
      <c r="J248" s="74"/>
      <c r="K248" s="74"/>
      <c r="L248" s="158"/>
    </row>
    <row r="249" spans="1:12" ht="72" x14ac:dyDescent="0.25">
      <c r="A249" s="44">
        <v>6296</v>
      </c>
      <c r="B249" s="71" t="s">
        <v>257</v>
      </c>
      <c r="C249" s="201">
        <f t="shared" si="23"/>
        <v>0</v>
      </c>
      <c r="D249" s="74"/>
      <c r="E249" s="74"/>
      <c r="F249" s="74"/>
      <c r="G249" s="211"/>
      <c r="H249" s="201">
        <f t="shared" si="24"/>
        <v>0</v>
      </c>
      <c r="I249" s="74"/>
      <c r="J249" s="74"/>
      <c r="K249" s="74"/>
      <c r="L249" s="158"/>
    </row>
    <row r="250" spans="1:12" ht="39.75" customHeight="1" x14ac:dyDescent="0.25">
      <c r="A250" s="44">
        <v>6299</v>
      </c>
      <c r="B250" s="71" t="s">
        <v>258</v>
      </c>
      <c r="C250" s="201">
        <f t="shared" si="23"/>
        <v>0</v>
      </c>
      <c r="D250" s="74"/>
      <c r="E250" s="74"/>
      <c r="F250" s="74"/>
      <c r="G250" s="211"/>
      <c r="H250" s="201">
        <f t="shared" si="24"/>
        <v>0</v>
      </c>
      <c r="I250" s="74"/>
      <c r="J250" s="74"/>
      <c r="K250" s="74"/>
      <c r="L250" s="158"/>
    </row>
    <row r="251" spans="1:12" x14ac:dyDescent="0.25">
      <c r="A251" s="56">
        <v>6300</v>
      </c>
      <c r="B251" s="147" t="s">
        <v>259</v>
      </c>
      <c r="C251" s="184">
        <f t="shared" si="23"/>
        <v>0</v>
      </c>
      <c r="D251" s="63">
        <f>SUM(D252,D257,D258)</f>
        <v>0</v>
      </c>
      <c r="E251" s="63">
        <f t="shared" ref="E251:G251" si="28">SUM(E252,E257,E258)</f>
        <v>0</v>
      </c>
      <c r="F251" s="63">
        <f t="shared" si="28"/>
        <v>0</v>
      </c>
      <c r="G251" s="63">
        <f t="shared" si="28"/>
        <v>0</v>
      </c>
      <c r="H251" s="57">
        <f t="shared" si="24"/>
        <v>0</v>
      </c>
      <c r="I251" s="63">
        <f>SUM(I252,I257,I258)</f>
        <v>0</v>
      </c>
      <c r="J251" s="63">
        <f t="shared" ref="J251:L251" si="29">SUM(J252,J257,J258)</f>
        <v>0</v>
      </c>
      <c r="K251" s="63">
        <f t="shared" si="29"/>
        <v>0</v>
      </c>
      <c r="L251" s="172">
        <f t="shared" si="29"/>
        <v>0</v>
      </c>
    </row>
    <row r="252" spans="1:12" ht="24" x14ac:dyDescent="0.25">
      <c r="A252" s="168">
        <v>6320</v>
      </c>
      <c r="B252" s="65" t="s">
        <v>260</v>
      </c>
      <c r="C252" s="209">
        <f t="shared" si="23"/>
        <v>0</v>
      </c>
      <c r="D252" s="169">
        <f>SUM(D253:D256)</f>
        <v>0</v>
      </c>
      <c r="E252" s="169">
        <f>SUM(E253:E256)</f>
        <v>0</v>
      </c>
      <c r="F252" s="169">
        <f t="shared" ref="F252:G252" si="30">SUM(F253:F256)</f>
        <v>0</v>
      </c>
      <c r="G252" s="212">
        <f t="shared" si="30"/>
        <v>0</v>
      </c>
      <c r="H252" s="209">
        <f t="shared" si="24"/>
        <v>0</v>
      </c>
      <c r="I252" s="169">
        <f>SUM(I253:I256)</f>
        <v>0</v>
      </c>
      <c r="J252" s="169">
        <f t="shared" ref="J252:L252" si="31">SUM(J253:J256)</f>
        <v>0</v>
      </c>
      <c r="K252" s="169">
        <f t="shared" si="31"/>
        <v>0</v>
      </c>
      <c r="L252" s="213">
        <f t="shared" si="31"/>
        <v>0</v>
      </c>
    </row>
    <row r="253" spans="1:12" x14ac:dyDescent="0.25">
      <c r="A253" s="44">
        <v>6322</v>
      </c>
      <c r="B253" s="71" t="s">
        <v>261</v>
      </c>
      <c r="C253" s="201">
        <f t="shared" si="23"/>
        <v>0</v>
      </c>
      <c r="D253" s="74"/>
      <c r="E253" s="74"/>
      <c r="F253" s="74"/>
      <c r="G253" s="211"/>
      <c r="H253" s="201">
        <f t="shared" si="24"/>
        <v>0</v>
      </c>
      <c r="I253" s="74"/>
      <c r="J253" s="74"/>
      <c r="K253" s="74"/>
      <c r="L253" s="158"/>
    </row>
    <row r="254" spans="1:12" ht="24" x14ac:dyDescent="0.25">
      <c r="A254" s="44">
        <v>6323</v>
      </c>
      <c r="B254" s="71" t="s">
        <v>262</v>
      </c>
      <c r="C254" s="201">
        <f t="shared" si="23"/>
        <v>0</v>
      </c>
      <c r="D254" s="74"/>
      <c r="E254" s="74"/>
      <c r="F254" s="74"/>
      <c r="G254" s="211"/>
      <c r="H254" s="201">
        <f t="shared" si="24"/>
        <v>0</v>
      </c>
      <c r="I254" s="74"/>
      <c r="J254" s="74"/>
      <c r="K254" s="74"/>
      <c r="L254" s="158"/>
    </row>
    <row r="255" spans="1:12" ht="24" x14ac:dyDescent="0.25">
      <c r="A255" s="44">
        <v>6324</v>
      </c>
      <c r="B255" s="71" t="s">
        <v>263</v>
      </c>
      <c r="C255" s="201">
        <f t="shared" si="23"/>
        <v>0</v>
      </c>
      <c r="D255" s="74"/>
      <c r="E255" s="74"/>
      <c r="F255" s="74"/>
      <c r="G255" s="211"/>
      <c r="H255" s="201">
        <f t="shared" si="24"/>
        <v>0</v>
      </c>
      <c r="I255" s="74"/>
      <c r="J255" s="74"/>
      <c r="K255" s="74"/>
      <c r="L255" s="158"/>
    </row>
    <row r="256" spans="1:12" x14ac:dyDescent="0.25">
      <c r="A256" s="38">
        <v>6329</v>
      </c>
      <c r="B256" s="65" t="s">
        <v>264</v>
      </c>
      <c r="C256" s="205">
        <f t="shared" si="23"/>
        <v>0</v>
      </c>
      <c r="D256" s="68"/>
      <c r="E256" s="68"/>
      <c r="F256" s="68"/>
      <c r="G256" s="214"/>
      <c r="H256" s="205">
        <f t="shared" si="24"/>
        <v>0</v>
      </c>
      <c r="I256" s="68"/>
      <c r="J256" s="68"/>
      <c r="K256" s="68"/>
      <c r="L256" s="155"/>
    </row>
    <row r="257" spans="1:13" ht="24" x14ac:dyDescent="0.25">
      <c r="A257" s="215">
        <v>6330</v>
      </c>
      <c r="B257" s="216" t="s">
        <v>265</v>
      </c>
      <c r="C257" s="209">
        <f>SUM(D257:G257)</f>
        <v>0</v>
      </c>
      <c r="D257" s="189"/>
      <c r="E257" s="189"/>
      <c r="F257" s="189"/>
      <c r="G257" s="211"/>
      <c r="H257" s="209">
        <f>SUM(I257:L257)</f>
        <v>0</v>
      </c>
      <c r="I257" s="189"/>
      <c r="J257" s="189"/>
      <c r="K257" s="189"/>
      <c r="L257" s="191"/>
    </row>
    <row r="258" spans="1:13" x14ac:dyDescent="0.25">
      <c r="A258" s="159">
        <v>6360</v>
      </c>
      <c r="B258" s="71" t="s">
        <v>266</v>
      </c>
      <c r="C258" s="201">
        <f t="shared" si="23"/>
        <v>0</v>
      </c>
      <c r="D258" s="74"/>
      <c r="E258" s="74"/>
      <c r="F258" s="74"/>
      <c r="G258" s="157"/>
      <c r="H258" s="208">
        <f t="shared" si="24"/>
        <v>0</v>
      </c>
      <c r="I258" s="74"/>
      <c r="J258" s="74"/>
      <c r="K258" s="74"/>
      <c r="L258" s="158"/>
    </row>
    <row r="259" spans="1:13" ht="36" x14ac:dyDescent="0.25">
      <c r="A259" s="56">
        <v>6400</v>
      </c>
      <c r="B259" s="147" t="s">
        <v>267</v>
      </c>
      <c r="C259" s="184">
        <f>SUM(D259:G259)</f>
        <v>0</v>
      </c>
      <c r="D259" s="63">
        <f>SUM(D260,D264)</f>
        <v>0</v>
      </c>
      <c r="E259" s="63">
        <f t="shared" ref="E259:G259" si="32">SUM(E260,E264)</f>
        <v>0</v>
      </c>
      <c r="F259" s="63">
        <f t="shared" si="32"/>
        <v>0</v>
      </c>
      <c r="G259" s="63">
        <f t="shared" si="32"/>
        <v>0</v>
      </c>
      <c r="H259" s="57">
        <f>SUM(I259:L259)</f>
        <v>0</v>
      </c>
      <c r="I259" s="63">
        <f>SUM(I260,I264)</f>
        <v>0</v>
      </c>
      <c r="J259" s="63">
        <f t="shared" ref="J259:L259" si="33">SUM(J260,J264)</f>
        <v>0</v>
      </c>
      <c r="K259" s="63">
        <f t="shared" si="33"/>
        <v>0</v>
      </c>
      <c r="L259" s="172">
        <f t="shared" si="33"/>
        <v>0</v>
      </c>
    </row>
    <row r="260" spans="1:13" ht="24" x14ac:dyDescent="0.25">
      <c r="A260" s="168">
        <v>6410</v>
      </c>
      <c r="B260" s="65" t="s">
        <v>268</v>
      </c>
      <c r="C260" s="205">
        <f t="shared" si="23"/>
        <v>0</v>
      </c>
      <c r="D260" s="169">
        <f>SUM(D261:D263)</f>
        <v>0</v>
      </c>
      <c r="E260" s="169">
        <f t="shared" ref="E260:G260" si="34">SUM(E261:E263)</f>
        <v>0</v>
      </c>
      <c r="F260" s="169">
        <f t="shared" si="34"/>
        <v>0</v>
      </c>
      <c r="G260" s="217">
        <f t="shared" si="34"/>
        <v>0</v>
      </c>
      <c r="H260" s="205">
        <f t="shared" si="24"/>
        <v>0</v>
      </c>
      <c r="I260" s="169">
        <f>SUM(I261:I263)</f>
        <v>0</v>
      </c>
      <c r="J260" s="169">
        <f t="shared" ref="J260:L260" si="35">SUM(J261:J263)</f>
        <v>0</v>
      </c>
      <c r="K260" s="169">
        <f t="shared" si="35"/>
        <v>0</v>
      </c>
      <c r="L260" s="180">
        <f t="shared" si="35"/>
        <v>0</v>
      </c>
    </row>
    <row r="261" spans="1:13" x14ac:dyDescent="0.25">
      <c r="A261" s="44">
        <v>6411</v>
      </c>
      <c r="B261" s="174" t="s">
        <v>269</v>
      </c>
      <c r="C261" s="201">
        <f t="shared" si="23"/>
        <v>0</v>
      </c>
      <c r="D261" s="74"/>
      <c r="E261" s="74"/>
      <c r="F261" s="74"/>
      <c r="G261" s="157"/>
      <c r="H261" s="208">
        <f t="shared" si="24"/>
        <v>0</v>
      </c>
      <c r="I261" s="74"/>
      <c r="J261" s="74"/>
      <c r="K261" s="74"/>
      <c r="L261" s="158"/>
    </row>
    <row r="262" spans="1:13" ht="36" x14ac:dyDescent="0.25">
      <c r="A262" s="44">
        <v>6412</v>
      </c>
      <c r="B262" s="71" t="s">
        <v>270</v>
      </c>
      <c r="C262" s="201">
        <f t="shared" si="23"/>
        <v>0</v>
      </c>
      <c r="D262" s="74"/>
      <c r="E262" s="74"/>
      <c r="F262" s="74"/>
      <c r="G262" s="157"/>
      <c r="H262" s="208">
        <f t="shared" si="24"/>
        <v>0</v>
      </c>
      <c r="I262" s="74"/>
      <c r="J262" s="74"/>
      <c r="K262" s="74"/>
      <c r="L262" s="158"/>
    </row>
    <row r="263" spans="1:13" ht="36" x14ac:dyDescent="0.25">
      <c r="A263" s="44">
        <v>6419</v>
      </c>
      <c r="B263" s="71" t="s">
        <v>271</v>
      </c>
      <c r="C263" s="201">
        <f t="shared" si="23"/>
        <v>0</v>
      </c>
      <c r="D263" s="74"/>
      <c r="E263" s="74"/>
      <c r="F263" s="74"/>
      <c r="G263" s="157"/>
      <c r="H263" s="208">
        <f t="shared" si="24"/>
        <v>0</v>
      </c>
      <c r="I263" s="74"/>
      <c r="J263" s="74"/>
      <c r="K263" s="74"/>
      <c r="L263" s="158"/>
    </row>
    <row r="264" spans="1:13" ht="36" x14ac:dyDescent="0.25">
      <c r="A264" s="159">
        <v>6420</v>
      </c>
      <c r="B264" s="71" t="s">
        <v>272</v>
      </c>
      <c r="C264" s="201">
        <f t="shared" si="23"/>
        <v>0</v>
      </c>
      <c r="D264" s="160">
        <f>SUM(D265:D268)</f>
        <v>0</v>
      </c>
      <c r="E264" s="160">
        <f>SUM(E265:E268)</f>
        <v>0</v>
      </c>
      <c r="F264" s="160">
        <f>SUM(F265:F268)</f>
        <v>0</v>
      </c>
      <c r="G264" s="218">
        <f>SUM(G265:G268)</f>
        <v>0</v>
      </c>
      <c r="H264" s="201">
        <f>SUM(I264:L264)</f>
        <v>0</v>
      </c>
      <c r="I264" s="160">
        <f>SUM(I265:I268)</f>
        <v>0</v>
      </c>
      <c r="J264" s="160">
        <f>SUM(J265:J268)</f>
        <v>0</v>
      </c>
      <c r="K264" s="160">
        <f>SUM(K265:K268)</f>
        <v>0</v>
      </c>
      <c r="L264" s="176">
        <f>SUM(L265:L268)</f>
        <v>0</v>
      </c>
    </row>
    <row r="265" spans="1:13" x14ac:dyDescent="0.25">
      <c r="A265" s="44">
        <v>6421</v>
      </c>
      <c r="B265" s="71" t="s">
        <v>273</v>
      </c>
      <c r="C265" s="201">
        <f t="shared" ref="C265:C285" si="36">SUM(D265:G265)</f>
        <v>0</v>
      </c>
      <c r="D265" s="74"/>
      <c r="E265" s="74"/>
      <c r="F265" s="74"/>
      <c r="G265" s="157"/>
      <c r="H265" s="208">
        <f t="shared" ref="H265:H285" si="37">SUM(I265:L265)</f>
        <v>0</v>
      </c>
      <c r="I265" s="74"/>
      <c r="J265" s="74"/>
      <c r="K265" s="74"/>
      <c r="L265" s="158"/>
    </row>
    <row r="266" spans="1:13" x14ac:dyDescent="0.25">
      <c r="A266" s="44">
        <v>6422</v>
      </c>
      <c r="B266" s="71" t="s">
        <v>274</v>
      </c>
      <c r="C266" s="201">
        <f t="shared" si="36"/>
        <v>0</v>
      </c>
      <c r="D266" s="74"/>
      <c r="E266" s="74"/>
      <c r="F266" s="74"/>
      <c r="G266" s="157"/>
      <c r="H266" s="208">
        <f t="shared" si="37"/>
        <v>0</v>
      </c>
      <c r="I266" s="74"/>
      <c r="J266" s="74"/>
      <c r="K266" s="74"/>
      <c r="L266" s="158"/>
    </row>
    <row r="267" spans="1:13" ht="13.5" customHeight="1" x14ac:dyDescent="0.25">
      <c r="A267" s="44">
        <v>6423</v>
      </c>
      <c r="B267" s="71" t="s">
        <v>275</v>
      </c>
      <c r="C267" s="201">
        <f>SUM(D267:G267)</f>
        <v>0</v>
      </c>
      <c r="D267" s="74"/>
      <c r="E267" s="74"/>
      <c r="F267" s="74"/>
      <c r="G267" s="157"/>
      <c r="H267" s="208">
        <f>SUM(I267:L267)</f>
        <v>0</v>
      </c>
      <c r="I267" s="74"/>
      <c r="J267" s="74"/>
      <c r="K267" s="74"/>
      <c r="L267" s="158"/>
    </row>
    <row r="268" spans="1:13" ht="36" x14ac:dyDescent="0.25">
      <c r="A268" s="44">
        <v>6424</v>
      </c>
      <c r="B268" s="71" t="s">
        <v>276</v>
      </c>
      <c r="C268" s="201">
        <f>SUM(D268:G268)</f>
        <v>0</v>
      </c>
      <c r="D268" s="74"/>
      <c r="E268" s="74"/>
      <c r="F268" s="74"/>
      <c r="G268" s="157"/>
      <c r="H268" s="208">
        <f>SUM(I268:L268)</f>
        <v>0</v>
      </c>
      <c r="I268" s="74"/>
      <c r="J268" s="74"/>
      <c r="K268" s="74"/>
      <c r="L268" s="158"/>
      <c r="M268" s="225"/>
    </row>
    <row r="269" spans="1:13" ht="36" x14ac:dyDescent="0.25">
      <c r="A269" s="220">
        <v>7000</v>
      </c>
      <c r="B269" s="220" t="s">
        <v>277</v>
      </c>
      <c r="C269" s="221">
        <f t="shared" si="36"/>
        <v>0</v>
      </c>
      <c r="D269" s="222">
        <f>SUM(D270,D281)</f>
        <v>0</v>
      </c>
      <c r="E269" s="222">
        <f>SUM(E270,E281)</f>
        <v>0</v>
      </c>
      <c r="F269" s="222">
        <f>SUM(F270,F281)</f>
        <v>0</v>
      </c>
      <c r="G269" s="222">
        <f>SUM(G270,G281)</f>
        <v>0</v>
      </c>
      <c r="H269" s="223">
        <f t="shared" si="37"/>
        <v>0</v>
      </c>
      <c r="I269" s="222">
        <f>SUM(I270,I281)</f>
        <v>0</v>
      </c>
      <c r="J269" s="222">
        <f>SUM(J270,J281)</f>
        <v>0</v>
      </c>
      <c r="K269" s="222">
        <f>SUM(K270,K281)</f>
        <v>0</v>
      </c>
      <c r="L269" s="224">
        <f>SUM(L270,L281)</f>
        <v>0</v>
      </c>
    </row>
    <row r="270" spans="1:13" ht="24" x14ac:dyDescent="0.25">
      <c r="A270" s="56">
        <v>7200</v>
      </c>
      <c r="B270" s="147" t="s">
        <v>278</v>
      </c>
      <c r="C270" s="184">
        <f t="shared" si="36"/>
        <v>0</v>
      </c>
      <c r="D270" s="63">
        <f>SUM(D271,D272,D275,D276,D280)</f>
        <v>0</v>
      </c>
      <c r="E270" s="63">
        <f>SUM(E271,E272,E275,E276,E280)</f>
        <v>0</v>
      </c>
      <c r="F270" s="63">
        <f>SUM(F271,F272,F275,F276,F280)</f>
        <v>0</v>
      </c>
      <c r="G270" s="63">
        <f>SUM(G271,G272,G275,G276,G280)</f>
        <v>0</v>
      </c>
      <c r="H270" s="57">
        <f t="shared" si="37"/>
        <v>0</v>
      </c>
      <c r="I270" s="63">
        <f>SUM(I271,I272,I275,I276,I280)</f>
        <v>0</v>
      </c>
      <c r="J270" s="63">
        <f>SUM(J271,J272,J275,J276,J280)</f>
        <v>0</v>
      </c>
      <c r="K270" s="63">
        <f>SUM(K271,K272,K275,K276,K280)</f>
        <v>0</v>
      </c>
      <c r="L270" s="149">
        <f>SUM(L271,L272,L275,L276,L280)</f>
        <v>0</v>
      </c>
    </row>
    <row r="271" spans="1:13" ht="24" x14ac:dyDescent="0.25">
      <c r="A271" s="168">
        <v>7210</v>
      </c>
      <c r="B271" s="65" t="s">
        <v>279</v>
      </c>
      <c r="C271" s="205">
        <f t="shared" si="36"/>
        <v>0</v>
      </c>
      <c r="D271" s="68"/>
      <c r="E271" s="68"/>
      <c r="F271" s="68"/>
      <c r="G271" s="154"/>
      <c r="H271" s="66">
        <f t="shared" si="37"/>
        <v>0</v>
      </c>
      <c r="I271" s="68"/>
      <c r="J271" s="68"/>
      <c r="K271" s="68"/>
      <c r="L271" s="155"/>
    </row>
    <row r="272" spans="1:13" s="225" customFormat="1" ht="36" x14ac:dyDescent="0.25">
      <c r="A272" s="159">
        <v>7220</v>
      </c>
      <c r="B272" s="71" t="s">
        <v>280</v>
      </c>
      <c r="C272" s="201">
        <f>SUM(D272:G272)</f>
        <v>0</v>
      </c>
      <c r="D272" s="160">
        <f>SUM(D273:D274)</f>
        <v>0</v>
      </c>
      <c r="E272" s="160">
        <f>SUM(E273:E274)</f>
        <v>0</v>
      </c>
      <c r="F272" s="160">
        <f>SUM(F273:F274)</f>
        <v>0</v>
      </c>
      <c r="G272" s="160">
        <f>SUM(G273:G274)</f>
        <v>0</v>
      </c>
      <c r="H272" s="72">
        <f>SUM(I272:L272)</f>
        <v>0</v>
      </c>
      <c r="I272" s="160">
        <f>SUM(I273:I274)</f>
        <v>0</v>
      </c>
      <c r="J272" s="160">
        <f>SUM(J273:J274)</f>
        <v>0</v>
      </c>
      <c r="K272" s="160">
        <f>SUM(K273:K274)</f>
        <v>0</v>
      </c>
      <c r="L272" s="162">
        <f>SUM(L273:L274)</f>
        <v>0</v>
      </c>
    </row>
    <row r="273" spans="1:12" s="225" customFormat="1" ht="36" x14ac:dyDescent="0.25">
      <c r="A273" s="44">
        <v>7221</v>
      </c>
      <c r="B273" s="71" t="s">
        <v>281</v>
      </c>
      <c r="C273" s="201">
        <f t="shared" si="36"/>
        <v>0</v>
      </c>
      <c r="D273" s="74"/>
      <c r="E273" s="74"/>
      <c r="F273" s="74"/>
      <c r="G273" s="157"/>
      <c r="H273" s="72">
        <f t="shared" si="37"/>
        <v>0</v>
      </c>
      <c r="I273" s="74"/>
      <c r="J273" s="74"/>
      <c r="K273" s="74"/>
      <c r="L273" s="158"/>
    </row>
    <row r="274" spans="1:12" s="225" customFormat="1" ht="36" x14ac:dyDescent="0.25">
      <c r="A274" s="44">
        <v>7222</v>
      </c>
      <c r="B274" s="71" t="s">
        <v>282</v>
      </c>
      <c r="C274" s="201">
        <f t="shared" si="36"/>
        <v>0</v>
      </c>
      <c r="D274" s="74"/>
      <c r="E274" s="74"/>
      <c r="F274" s="74"/>
      <c r="G274" s="157"/>
      <c r="H274" s="72">
        <f t="shared" si="37"/>
        <v>0</v>
      </c>
      <c r="I274" s="74"/>
      <c r="J274" s="74"/>
      <c r="K274" s="74"/>
      <c r="L274" s="158"/>
    </row>
    <row r="275" spans="1:12" ht="24" x14ac:dyDescent="0.25">
      <c r="A275" s="159">
        <v>7230</v>
      </c>
      <c r="B275" s="71" t="s">
        <v>283</v>
      </c>
      <c r="C275" s="201">
        <f t="shared" si="36"/>
        <v>0</v>
      </c>
      <c r="D275" s="74"/>
      <c r="E275" s="74"/>
      <c r="F275" s="74"/>
      <c r="G275" s="157"/>
      <c r="H275" s="72">
        <f t="shared" si="37"/>
        <v>0</v>
      </c>
      <c r="I275" s="74"/>
      <c r="J275" s="74"/>
      <c r="K275" s="74"/>
      <c r="L275" s="158"/>
    </row>
    <row r="276" spans="1:12" ht="24" x14ac:dyDescent="0.25">
      <c r="A276" s="159">
        <v>7240</v>
      </c>
      <c r="B276" s="71" t="s">
        <v>284</v>
      </c>
      <c r="C276" s="201">
        <f t="shared" si="36"/>
        <v>0</v>
      </c>
      <c r="D276" s="160">
        <f>SUM(D277:D279)</f>
        <v>0</v>
      </c>
      <c r="E276" s="160">
        <f t="shared" ref="E276:G276" si="38">SUM(E277:E279)</f>
        <v>0</v>
      </c>
      <c r="F276" s="160">
        <f t="shared" si="38"/>
        <v>0</v>
      </c>
      <c r="G276" s="161">
        <f t="shared" si="38"/>
        <v>0</v>
      </c>
      <c r="H276" s="72">
        <f t="shared" si="37"/>
        <v>0</v>
      </c>
      <c r="I276" s="160">
        <f t="shared" ref="I276:L276" si="39">SUM(I277:I279)</f>
        <v>0</v>
      </c>
      <c r="J276" s="160">
        <f t="shared" si="39"/>
        <v>0</v>
      </c>
      <c r="K276" s="160">
        <f>SUM(K277:K279)</f>
        <v>0</v>
      </c>
      <c r="L276" s="162">
        <f t="shared" si="39"/>
        <v>0</v>
      </c>
    </row>
    <row r="277" spans="1:12" ht="48" x14ac:dyDescent="0.25">
      <c r="A277" s="44">
        <v>7245</v>
      </c>
      <c r="B277" s="71" t="s">
        <v>285</v>
      </c>
      <c r="C277" s="201">
        <f t="shared" si="36"/>
        <v>0</v>
      </c>
      <c r="D277" s="74"/>
      <c r="E277" s="74"/>
      <c r="F277" s="74"/>
      <c r="G277" s="157"/>
      <c r="H277" s="72">
        <f t="shared" si="37"/>
        <v>0</v>
      </c>
      <c r="I277" s="74"/>
      <c r="J277" s="74"/>
      <c r="K277" s="74"/>
      <c r="L277" s="158"/>
    </row>
    <row r="278" spans="1:12" ht="84.75" customHeight="1" x14ac:dyDescent="0.25">
      <c r="A278" s="44">
        <v>7246</v>
      </c>
      <c r="B278" s="71" t="s">
        <v>286</v>
      </c>
      <c r="C278" s="201">
        <f t="shared" si="36"/>
        <v>0</v>
      </c>
      <c r="D278" s="74"/>
      <c r="E278" s="74"/>
      <c r="F278" s="74"/>
      <c r="G278" s="157"/>
      <c r="H278" s="72">
        <f t="shared" si="37"/>
        <v>0</v>
      </c>
      <c r="I278" s="74"/>
      <c r="J278" s="74"/>
      <c r="K278" s="74"/>
      <c r="L278" s="158"/>
    </row>
    <row r="279" spans="1:12" ht="36" x14ac:dyDescent="0.25">
      <c r="A279" s="44">
        <v>7247</v>
      </c>
      <c r="B279" s="71" t="s">
        <v>287</v>
      </c>
      <c r="C279" s="201">
        <f t="shared" si="36"/>
        <v>0</v>
      </c>
      <c r="D279" s="74"/>
      <c r="E279" s="74"/>
      <c r="F279" s="74"/>
      <c r="G279" s="157"/>
      <c r="H279" s="72">
        <f t="shared" si="37"/>
        <v>0</v>
      </c>
      <c r="I279" s="74"/>
      <c r="J279" s="74"/>
      <c r="K279" s="74"/>
      <c r="L279" s="158"/>
    </row>
    <row r="280" spans="1:12" ht="24" x14ac:dyDescent="0.25">
      <c r="A280" s="168">
        <v>7260</v>
      </c>
      <c r="B280" s="65" t="s">
        <v>288</v>
      </c>
      <c r="C280" s="205">
        <f t="shared" si="36"/>
        <v>0</v>
      </c>
      <c r="D280" s="68"/>
      <c r="E280" s="68"/>
      <c r="F280" s="68"/>
      <c r="G280" s="154"/>
      <c r="H280" s="66">
        <f t="shared" si="37"/>
        <v>0</v>
      </c>
      <c r="I280" s="68"/>
      <c r="J280" s="68"/>
      <c r="K280" s="68"/>
      <c r="L280" s="155"/>
    </row>
    <row r="281" spans="1:12" x14ac:dyDescent="0.25">
      <c r="A281" s="108">
        <v>7700</v>
      </c>
      <c r="B281" s="85" t="s">
        <v>289</v>
      </c>
      <c r="C281" s="86">
        <f t="shared" si="36"/>
        <v>0</v>
      </c>
      <c r="D281" s="226">
        <f>D282</f>
        <v>0</v>
      </c>
      <c r="E281" s="226">
        <f t="shared" ref="E281:G281" si="40">E282</f>
        <v>0</v>
      </c>
      <c r="F281" s="226">
        <f t="shared" si="40"/>
        <v>0</v>
      </c>
      <c r="G281" s="227">
        <f t="shared" si="40"/>
        <v>0</v>
      </c>
      <c r="H281" s="86">
        <f t="shared" si="37"/>
        <v>0</v>
      </c>
      <c r="I281" s="226">
        <f t="shared" ref="I281:L281" si="41">I282</f>
        <v>0</v>
      </c>
      <c r="J281" s="226">
        <f t="shared" si="41"/>
        <v>0</v>
      </c>
      <c r="K281" s="226">
        <f t="shared" si="41"/>
        <v>0</v>
      </c>
      <c r="L281" s="228">
        <f t="shared" si="41"/>
        <v>0</v>
      </c>
    </row>
    <row r="282" spans="1:12" x14ac:dyDescent="0.25">
      <c r="A282" s="150">
        <v>7720</v>
      </c>
      <c r="B282" s="65" t="s">
        <v>290</v>
      </c>
      <c r="C282" s="79">
        <f t="shared" si="36"/>
        <v>0</v>
      </c>
      <c r="D282" s="81"/>
      <c r="E282" s="81"/>
      <c r="F282" s="81"/>
      <c r="G282" s="229"/>
      <c r="H282" s="79">
        <f t="shared" si="37"/>
        <v>0</v>
      </c>
      <c r="I282" s="81"/>
      <c r="J282" s="81"/>
      <c r="K282" s="81"/>
      <c r="L282" s="230"/>
    </row>
    <row r="283" spans="1:12" x14ac:dyDescent="0.25">
      <c r="A283" s="174"/>
      <c r="B283" s="71" t="s">
        <v>291</v>
      </c>
      <c r="C283" s="201">
        <f t="shared" si="36"/>
        <v>0</v>
      </c>
      <c r="D283" s="160">
        <f>SUM(D284:D285)</f>
        <v>0</v>
      </c>
      <c r="E283" s="160">
        <f>SUM(E284:E285)</f>
        <v>0</v>
      </c>
      <c r="F283" s="160">
        <f>SUM(F284:F285)</f>
        <v>0</v>
      </c>
      <c r="G283" s="161">
        <f>SUM(G284:G285)</f>
        <v>0</v>
      </c>
      <c r="H283" s="72">
        <f t="shared" si="37"/>
        <v>0</v>
      </c>
      <c r="I283" s="160">
        <f>SUM(I284:I285)</f>
        <v>0</v>
      </c>
      <c r="J283" s="160">
        <f>SUM(J284:J285)</f>
        <v>0</v>
      </c>
      <c r="K283" s="160">
        <f>SUM(K284:K285)</f>
        <v>0</v>
      </c>
      <c r="L283" s="162">
        <f>SUM(L284:L285)</f>
        <v>0</v>
      </c>
    </row>
    <row r="284" spans="1:12" x14ac:dyDescent="0.25">
      <c r="A284" s="174" t="s">
        <v>292</v>
      </c>
      <c r="B284" s="44" t="s">
        <v>293</v>
      </c>
      <c r="C284" s="201">
        <f t="shared" si="36"/>
        <v>0</v>
      </c>
      <c r="D284" s="74"/>
      <c r="E284" s="74"/>
      <c r="F284" s="74"/>
      <c r="G284" s="157"/>
      <c r="H284" s="72">
        <f t="shared" si="37"/>
        <v>0</v>
      </c>
      <c r="I284" s="74"/>
      <c r="J284" s="74"/>
      <c r="K284" s="74"/>
      <c r="L284" s="158"/>
    </row>
    <row r="285" spans="1:12" ht="24" x14ac:dyDescent="0.25">
      <c r="A285" s="174" t="s">
        <v>294</v>
      </c>
      <c r="B285" s="231" t="s">
        <v>295</v>
      </c>
      <c r="C285" s="205">
        <f t="shared" si="36"/>
        <v>0</v>
      </c>
      <c r="D285" s="68">
        <v>0</v>
      </c>
      <c r="E285" s="68"/>
      <c r="F285" s="68"/>
      <c r="G285" s="154"/>
      <c r="H285" s="66">
        <f t="shared" si="37"/>
        <v>0</v>
      </c>
      <c r="I285" s="68"/>
      <c r="J285" s="68"/>
      <c r="K285" s="68"/>
      <c r="L285" s="155"/>
    </row>
    <row r="286" spans="1:12" ht="12.75" thickBot="1" x14ac:dyDescent="0.3">
      <c r="A286" s="232"/>
      <c r="B286" s="232" t="s">
        <v>296</v>
      </c>
      <c r="C286" s="233">
        <f t="shared" ref="C286:L286" si="42">SUM(C283,C269,C230,C195,C187,C173,C75,C53)</f>
        <v>2720</v>
      </c>
      <c r="D286" s="233">
        <f t="shared" si="42"/>
        <v>2720</v>
      </c>
      <c r="E286" s="233">
        <f t="shared" si="42"/>
        <v>0</v>
      </c>
      <c r="F286" s="233">
        <f t="shared" si="42"/>
        <v>0</v>
      </c>
      <c r="G286" s="234">
        <f t="shared" si="42"/>
        <v>0</v>
      </c>
      <c r="H286" s="235">
        <f t="shared" si="42"/>
        <v>2720</v>
      </c>
      <c r="I286" s="233">
        <f t="shared" si="42"/>
        <v>2720</v>
      </c>
      <c r="J286" s="233">
        <f t="shared" si="42"/>
        <v>0</v>
      </c>
      <c r="K286" s="233">
        <f t="shared" si="42"/>
        <v>0</v>
      </c>
      <c r="L286" s="236">
        <f t="shared" si="42"/>
        <v>0</v>
      </c>
    </row>
    <row r="287" spans="1:12" s="24" customFormat="1" ht="13.5" thickTop="1" thickBot="1" x14ac:dyDescent="0.3">
      <c r="A287" s="601" t="s">
        <v>297</v>
      </c>
      <c r="B287" s="602"/>
      <c r="C287" s="237">
        <f>SUM(D287:G287)</f>
        <v>0</v>
      </c>
      <c r="D287" s="238">
        <f>SUM(D24,D25,D41)-D51</f>
        <v>0</v>
      </c>
      <c r="E287" s="238">
        <f>SUM(E24,E25,E41)-E51</f>
        <v>0</v>
      </c>
      <c r="F287" s="238">
        <f>(F26+F43)-F51</f>
        <v>0</v>
      </c>
      <c r="G287" s="239">
        <f>G45-G51</f>
        <v>0</v>
      </c>
      <c r="H287" s="237">
        <f>SUM(I287:L287)</f>
        <v>0</v>
      </c>
      <c r="I287" s="238">
        <f>SUM(I24,I25,I41)-I51</f>
        <v>0</v>
      </c>
      <c r="J287" s="238">
        <f>SUM(J24,J25,J41)-J51</f>
        <v>0</v>
      </c>
      <c r="K287" s="238">
        <f>(K26+K43)-K51</f>
        <v>0</v>
      </c>
      <c r="L287" s="240">
        <f>L45-L51</f>
        <v>0</v>
      </c>
    </row>
    <row r="288" spans="1:12" s="24" customFormat="1" ht="12.75" thickTop="1" x14ac:dyDescent="0.25">
      <c r="A288" s="620" t="s">
        <v>298</v>
      </c>
      <c r="B288" s="621"/>
      <c r="C288" s="241">
        <f t="shared" ref="C288:L288" si="43">SUM(C289,C290)-C297+C298</f>
        <v>0</v>
      </c>
      <c r="D288" s="242">
        <f t="shared" si="43"/>
        <v>0</v>
      </c>
      <c r="E288" s="242">
        <f t="shared" si="43"/>
        <v>0</v>
      </c>
      <c r="F288" s="242">
        <f t="shared" si="43"/>
        <v>0</v>
      </c>
      <c r="G288" s="243">
        <f t="shared" si="43"/>
        <v>0</v>
      </c>
      <c r="H288" s="244">
        <f t="shared" si="43"/>
        <v>0</v>
      </c>
      <c r="I288" s="242">
        <f t="shared" si="43"/>
        <v>0</v>
      </c>
      <c r="J288" s="242">
        <f t="shared" si="43"/>
        <v>0</v>
      </c>
      <c r="K288" s="242">
        <f t="shared" si="43"/>
        <v>0</v>
      </c>
      <c r="L288" s="245">
        <f t="shared" si="43"/>
        <v>0</v>
      </c>
    </row>
    <row r="289" spans="1:12" s="24" customFormat="1" ht="12.75" thickBot="1" x14ac:dyDescent="0.3">
      <c r="A289" s="126" t="s">
        <v>299</v>
      </c>
      <c r="B289" s="126" t="s">
        <v>300</v>
      </c>
      <c r="C289" s="246">
        <f t="shared" ref="C289:L289" si="44">C21-C283</f>
        <v>0</v>
      </c>
      <c r="D289" s="128">
        <f t="shared" si="44"/>
        <v>0</v>
      </c>
      <c r="E289" s="128">
        <f t="shared" si="44"/>
        <v>0</v>
      </c>
      <c r="F289" s="128">
        <f t="shared" si="44"/>
        <v>0</v>
      </c>
      <c r="G289" s="129">
        <f t="shared" si="44"/>
        <v>0</v>
      </c>
      <c r="H289" s="247">
        <f t="shared" si="44"/>
        <v>0</v>
      </c>
      <c r="I289" s="128">
        <f t="shared" si="44"/>
        <v>0</v>
      </c>
      <c r="J289" s="128">
        <f t="shared" si="44"/>
        <v>0</v>
      </c>
      <c r="K289" s="128">
        <f t="shared" si="44"/>
        <v>0</v>
      </c>
      <c r="L289" s="130">
        <f t="shared" si="44"/>
        <v>0</v>
      </c>
    </row>
    <row r="290" spans="1:12" s="24" customFormat="1" ht="12.75" thickTop="1" x14ac:dyDescent="0.25">
      <c r="A290" s="248" t="s">
        <v>301</v>
      </c>
      <c r="B290" s="248" t="s">
        <v>302</v>
      </c>
      <c r="C290" s="241">
        <f t="shared" ref="C290:L290" si="45">SUM(C291,C293,C295)-SUM(C292,C294,C296)</f>
        <v>0</v>
      </c>
      <c r="D290" s="242">
        <f t="shared" si="45"/>
        <v>0</v>
      </c>
      <c r="E290" s="242">
        <f t="shared" si="45"/>
        <v>0</v>
      </c>
      <c r="F290" s="242">
        <f t="shared" si="45"/>
        <v>0</v>
      </c>
      <c r="G290" s="249">
        <f t="shared" si="45"/>
        <v>0</v>
      </c>
      <c r="H290" s="244">
        <f t="shared" si="45"/>
        <v>0</v>
      </c>
      <c r="I290" s="242">
        <f t="shared" si="45"/>
        <v>0</v>
      </c>
      <c r="J290" s="242">
        <f t="shared" si="45"/>
        <v>0</v>
      </c>
      <c r="K290" s="242">
        <f t="shared" si="45"/>
        <v>0</v>
      </c>
      <c r="L290" s="245">
        <f t="shared" si="45"/>
        <v>0</v>
      </c>
    </row>
    <row r="291" spans="1:12" x14ac:dyDescent="0.25">
      <c r="A291" s="250" t="s">
        <v>303</v>
      </c>
      <c r="B291" s="116" t="s">
        <v>304</v>
      </c>
      <c r="C291" s="79">
        <f t="shared" ref="C291:C296" si="46">SUM(D291:G291)</f>
        <v>0</v>
      </c>
      <c r="D291" s="81"/>
      <c r="E291" s="81"/>
      <c r="F291" s="81"/>
      <c r="G291" s="229"/>
      <c r="H291" s="79">
        <f t="shared" ref="H291:H296" si="47">SUM(I291:L291)</f>
        <v>0</v>
      </c>
      <c r="I291" s="81"/>
      <c r="J291" s="81"/>
      <c r="K291" s="81"/>
      <c r="L291" s="230"/>
    </row>
    <row r="292" spans="1:12" ht="24" x14ac:dyDescent="0.25">
      <c r="A292" s="174" t="s">
        <v>305</v>
      </c>
      <c r="B292" s="43" t="s">
        <v>306</v>
      </c>
      <c r="C292" s="72">
        <f t="shared" si="46"/>
        <v>0</v>
      </c>
      <c r="D292" s="74"/>
      <c r="E292" s="74"/>
      <c r="F292" s="74"/>
      <c r="G292" s="157"/>
      <c r="H292" s="72">
        <f t="shared" si="47"/>
        <v>0</v>
      </c>
      <c r="I292" s="74"/>
      <c r="J292" s="74"/>
      <c r="K292" s="74"/>
      <c r="L292" s="158"/>
    </row>
    <row r="293" spans="1:12" x14ac:dyDescent="0.25">
      <c r="A293" s="174" t="s">
        <v>307</v>
      </c>
      <c r="B293" s="43" t="s">
        <v>308</v>
      </c>
      <c r="C293" s="72">
        <f t="shared" si="46"/>
        <v>0</v>
      </c>
      <c r="D293" s="74"/>
      <c r="E293" s="74"/>
      <c r="F293" s="74"/>
      <c r="G293" s="157"/>
      <c r="H293" s="72">
        <f t="shared" si="47"/>
        <v>0</v>
      </c>
      <c r="I293" s="74"/>
      <c r="J293" s="74"/>
      <c r="K293" s="74"/>
      <c r="L293" s="158"/>
    </row>
    <row r="294" spans="1:12" ht="24" x14ac:dyDescent="0.25">
      <c r="A294" s="174" t="s">
        <v>309</v>
      </c>
      <c r="B294" s="43" t="s">
        <v>310</v>
      </c>
      <c r="C294" s="72">
        <f t="shared" si="46"/>
        <v>0</v>
      </c>
      <c r="D294" s="74"/>
      <c r="E294" s="74"/>
      <c r="F294" s="74"/>
      <c r="G294" s="157"/>
      <c r="H294" s="72">
        <f t="shared" si="47"/>
        <v>0</v>
      </c>
      <c r="I294" s="74"/>
      <c r="J294" s="74"/>
      <c r="K294" s="74"/>
      <c r="L294" s="158"/>
    </row>
    <row r="295" spans="1:12" x14ac:dyDescent="0.25">
      <c r="A295" s="174" t="s">
        <v>311</v>
      </c>
      <c r="B295" s="43" t="s">
        <v>312</v>
      </c>
      <c r="C295" s="72">
        <f t="shared" si="46"/>
        <v>0</v>
      </c>
      <c r="D295" s="74"/>
      <c r="E295" s="74"/>
      <c r="F295" s="74"/>
      <c r="G295" s="157"/>
      <c r="H295" s="72">
        <f t="shared" si="47"/>
        <v>0</v>
      </c>
      <c r="I295" s="74"/>
      <c r="J295" s="74"/>
      <c r="K295" s="74"/>
      <c r="L295" s="158"/>
    </row>
    <row r="296" spans="1:12" ht="24.75" thickBot="1" x14ac:dyDescent="0.3">
      <c r="A296" s="251" t="s">
        <v>313</v>
      </c>
      <c r="B296" s="252" t="s">
        <v>314</v>
      </c>
      <c r="C296" s="185">
        <f t="shared" si="46"/>
        <v>0</v>
      </c>
      <c r="D296" s="189"/>
      <c r="E296" s="189"/>
      <c r="F296" s="189"/>
      <c r="G296" s="253"/>
      <c r="H296" s="185">
        <f t="shared" si="47"/>
        <v>0</v>
      </c>
      <c r="I296" s="189"/>
      <c r="J296" s="189"/>
      <c r="K296" s="189"/>
      <c r="L296" s="191"/>
    </row>
    <row r="297" spans="1:12" s="24" customFormat="1" ht="13.5" thickTop="1" thickBot="1" x14ac:dyDescent="0.3">
      <c r="A297" s="254" t="s">
        <v>315</v>
      </c>
      <c r="B297" s="254" t="s">
        <v>316</v>
      </c>
      <c r="C297" s="255">
        <f>SUM(D297:G297)</f>
        <v>0</v>
      </c>
      <c r="D297" s="256"/>
      <c r="E297" s="256"/>
      <c r="F297" s="256"/>
      <c r="G297" s="257"/>
      <c r="H297" s="255">
        <f>SUM(I297:L297)</f>
        <v>0</v>
      </c>
      <c r="I297" s="256"/>
      <c r="J297" s="256"/>
      <c r="K297" s="256"/>
      <c r="L297" s="258"/>
    </row>
    <row r="298" spans="1:12" s="24" customFormat="1" ht="48.75" thickTop="1" x14ac:dyDescent="0.25">
      <c r="A298" s="248" t="s">
        <v>317</v>
      </c>
      <c r="B298" s="259" t="s">
        <v>318</v>
      </c>
      <c r="C298" s="260">
        <f>SUM(D298:G298)</f>
        <v>0</v>
      </c>
      <c r="D298" s="177"/>
      <c r="E298" s="177"/>
      <c r="F298" s="177"/>
      <c r="G298" s="178"/>
      <c r="H298" s="260">
        <f>SUM(I298:L298)</f>
        <v>0</v>
      </c>
      <c r="I298" s="177"/>
      <c r="J298" s="177"/>
      <c r="K298" s="177"/>
      <c r="L298" s="179"/>
    </row>
    <row r="299" spans="1:12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</row>
    <row r="300" spans="1:12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</row>
    <row r="301" spans="1:12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</row>
    <row r="302" spans="1:12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</row>
    <row r="303" spans="1:12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</row>
    <row r="304" spans="1:12" x14ac:dyDescent="0.2">
      <c r="A304" s="1"/>
      <c r="B304" s="1"/>
      <c r="C304" s="261"/>
      <c r="D304" s="1"/>
      <c r="E304" s="1"/>
      <c r="F304" s="1"/>
      <c r="G304" s="1"/>
      <c r="H304" s="1"/>
      <c r="I304" s="1"/>
      <c r="J304" s="1"/>
      <c r="K304" s="1"/>
      <c r="L304" s="1"/>
    </row>
    <row r="305" spans="1:12" x14ac:dyDescent="0.2">
      <c r="A305" s="1"/>
      <c r="B305" s="1"/>
      <c r="C305" s="261"/>
      <c r="D305" s="1"/>
      <c r="E305" s="1"/>
      <c r="F305" s="1"/>
      <c r="G305" s="1"/>
      <c r="H305" s="1"/>
      <c r="I305" s="1"/>
      <c r="J305" s="1"/>
      <c r="K305" s="1"/>
      <c r="L305" s="1"/>
    </row>
    <row r="306" spans="1:12" x14ac:dyDescent="0.2">
      <c r="A306" s="1"/>
      <c r="B306" s="1"/>
      <c r="C306" s="261"/>
      <c r="D306" s="1"/>
      <c r="E306" s="1"/>
      <c r="F306" s="1"/>
      <c r="G306" s="1"/>
      <c r="H306" s="1"/>
      <c r="I306" s="1"/>
      <c r="J306" s="1"/>
      <c r="K306" s="1"/>
      <c r="L306" s="1"/>
    </row>
    <row r="307" spans="1:12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</row>
    <row r="308" spans="1:12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</row>
    <row r="309" spans="1:12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</row>
    <row r="310" spans="1:12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</row>
    <row r="311" spans="1:12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</row>
    <row r="312" spans="1:12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</row>
    <row r="313" spans="1:12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</row>
    <row r="314" spans="1:12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</row>
    <row r="315" spans="1:12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</row>
  </sheetData>
  <sheetProtection formatCells="0" formatColumns="0" formatRows="0"/>
  <autoFilter ref="A18:L298"/>
  <mergeCells count="29">
    <mergeCell ref="A288:B288"/>
    <mergeCell ref="H16:H17"/>
    <mergeCell ref="I16:I17"/>
    <mergeCell ref="J16:J17"/>
    <mergeCell ref="K16:K17"/>
    <mergeCell ref="L16:L17"/>
    <mergeCell ref="A287:B287"/>
    <mergeCell ref="C13:L13"/>
    <mergeCell ref="A15:A17"/>
    <mergeCell ref="B15:B17"/>
    <mergeCell ref="C15:G15"/>
    <mergeCell ref="H15:L15"/>
    <mergeCell ref="C16:C17"/>
    <mergeCell ref="D16:D17"/>
    <mergeCell ref="E16:E17"/>
    <mergeCell ref="F16:F17"/>
    <mergeCell ref="G16:G17"/>
    <mergeCell ref="C12:L12"/>
    <mergeCell ref="A1:L1"/>
    <mergeCell ref="A2:L2"/>
    <mergeCell ref="C3:L3"/>
    <mergeCell ref="C4:L4"/>
    <mergeCell ref="C5:L5"/>
    <mergeCell ref="C6:L6"/>
    <mergeCell ref="C7:L7"/>
    <mergeCell ref="C8:L8"/>
    <mergeCell ref="C9:L9"/>
    <mergeCell ref="C10:L10"/>
    <mergeCell ref="C11:L11"/>
  </mergeCells>
  <pageMargins left="0.78740157480314965" right="0.39370078740157483" top="0.39370078740157483" bottom="0.39370078740157483" header="0.23622047244094491" footer="0.19685039370078741"/>
  <pageSetup paperSize="9" scale="70" orientation="portrait" r:id="rId1"/>
  <headerFooter>
    <oddHeader xml:space="preserve">&amp;C                               </oddHeader>
    <oddFooter>&amp;L&amp;D, &amp;T&amp;R&amp;"Times New Roman,Regular"&amp;10&amp;P (&amp;N)</oddFooter>
  </headerFooter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M316"/>
  <sheetViews>
    <sheetView showGridLines="0" view="pageLayout" zoomScaleNormal="100" workbookViewId="0">
      <selection activeCell="C6" sqref="C6:L6"/>
    </sheetView>
  </sheetViews>
  <sheetFormatPr defaultColWidth="9.140625" defaultRowHeight="12" x14ac:dyDescent="0.25"/>
  <cols>
    <col min="1" max="1" width="10.85546875" style="262" customWidth="1"/>
    <col min="2" max="2" width="28" style="262" customWidth="1"/>
    <col min="3" max="3" width="9.7109375" style="262" customWidth="1"/>
    <col min="4" max="4" width="9.5703125" style="262" customWidth="1"/>
    <col min="5" max="6" width="8.7109375" style="262" customWidth="1"/>
    <col min="7" max="7" width="8.28515625" style="262" customWidth="1"/>
    <col min="8" max="11" width="8.7109375" style="262" customWidth="1"/>
    <col min="12" max="12" width="7.5703125" style="262" customWidth="1"/>
    <col min="13" max="16" width="0" style="1" hidden="1" customWidth="1"/>
    <col min="17" max="16384" width="9.140625" style="1"/>
  </cols>
  <sheetData>
    <row r="1" spans="1:12" x14ac:dyDescent="0.25">
      <c r="A1" s="591" t="s">
        <v>642</v>
      </c>
      <c r="B1" s="591"/>
      <c r="C1" s="591"/>
      <c r="D1" s="591"/>
      <c r="E1" s="591"/>
      <c r="F1" s="591"/>
      <c r="G1" s="591"/>
      <c r="H1" s="591"/>
      <c r="I1" s="591"/>
      <c r="J1" s="591"/>
      <c r="K1" s="591"/>
      <c r="L1" s="591"/>
    </row>
    <row r="2" spans="1:12" ht="35.25" customHeight="1" x14ac:dyDescent="0.25">
      <c r="A2" s="592" t="s">
        <v>1</v>
      </c>
      <c r="B2" s="593"/>
      <c r="C2" s="593"/>
      <c r="D2" s="593"/>
      <c r="E2" s="593"/>
      <c r="F2" s="593"/>
      <c r="G2" s="593"/>
      <c r="H2" s="593"/>
      <c r="I2" s="593"/>
      <c r="J2" s="593"/>
      <c r="K2" s="593"/>
      <c r="L2" s="594"/>
    </row>
    <row r="3" spans="1:12" ht="12.75" customHeight="1" x14ac:dyDescent="0.25">
      <c r="A3" s="2" t="s">
        <v>2</v>
      </c>
      <c r="B3" s="3"/>
      <c r="C3" s="595" t="s">
        <v>471</v>
      </c>
      <c r="D3" s="595"/>
      <c r="E3" s="595"/>
      <c r="F3" s="595"/>
      <c r="G3" s="595"/>
      <c r="H3" s="595"/>
      <c r="I3" s="595"/>
      <c r="J3" s="595"/>
      <c r="K3" s="595"/>
      <c r="L3" s="596"/>
    </row>
    <row r="4" spans="1:12" ht="12.75" customHeight="1" x14ac:dyDescent="0.25">
      <c r="A4" s="2" t="s">
        <v>4</v>
      </c>
      <c r="B4" s="3"/>
      <c r="C4" s="595" t="s">
        <v>472</v>
      </c>
      <c r="D4" s="595"/>
      <c r="E4" s="595"/>
      <c r="F4" s="595"/>
      <c r="G4" s="595"/>
      <c r="H4" s="595"/>
      <c r="I4" s="595"/>
      <c r="J4" s="595"/>
      <c r="K4" s="595"/>
      <c r="L4" s="596"/>
    </row>
    <row r="5" spans="1:12" ht="12.75" customHeight="1" x14ac:dyDescent="0.25">
      <c r="A5" s="4" t="s">
        <v>6</v>
      </c>
      <c r="B5" s="5"/>
      <c r="C5" s="589" t="s">
        <v>473</v>
      </c>
      <c r="D5" s="589"/>
      <c r="E5" s="589"/>
      <c r="F5" s="589"/>
      <c r="G5" s="589"/>
      <c r="H5" s="589"/>
      <c r="I5" s="589"/>
      <c r="J5" s="589"/>
      <c r="K5" s="589"/>
      <c r="L5" s="590"/>
    </row>
    <row r="6" spans="1:12" ht="12.75" customHeight="1" x14ac:dyDescent="0.25">
      <c r="A6" s="4" t="s">
        <v>8</v>
      </c>
      <c r="B6" s="5"/>
      <c r="C6" s="589" t="s">
        <v>9</v>
      </c>
      <c r="D6" s="589"/>
      <c r="E6" s="589"/>
      <c r="F6" s="589"/>
      <c r="G6" s="589"/>
      <c r="H6" s="589"/>
      <c r="I6" s="589"/>
      <c r="J6" s="589"/>
      <c r="K6" s="589"/>
      <c r="L6" s="590"/>
    </row>
    <row r="7" spans="1:12" x14ac:dyDescent="0.25">
      <c r="A7" s="4" t="s">
        <v>10</v>
      </c>
      <c r="B7" s="5"/>
      <c r="C7" s="595" t="s">
        <v>621</v>
      </c>
      <c r="D7" s="595"/>
      <c r="E7" s="595"/>
      <c r="F7" s="595"/>
      <c r="G7" s="595"/>
      <c r="H7" s="595"/>
      <c r="I7" s="595"/>
      <c r="J7" s="595"/>
      <c r="K7" s="595"/>
      <c r="L7" s="596"/>
    </row>
    <row r="8" spans="1:12" ht="12.75" customHeight="1" x14ac:dyDescent="0.25">
      <c r="A8" s="6" t="s">
        <v>12</v>
      </c>
      <c r="B8" s="5"/>
      <c r="C8" s="597"/>
      <c r="D8" s="597"/>
      <c r="E8" s="597"/>
      <c r="F8" s="597"/>
      <c r="G8" s="597"/>
      <c r="H8" s="597"/>
      <c r="I8" s="597"/>
      <c r="J8" s="597"/>
      <c r="K8" s="597"/>
      <c r="L8" s="598"/>
    </row>
    <row r="9" spans="1:12" ht="12.75" customHeight="1" x14ac:dyDescent="0.25">
      <c r="A9" s="4"/>
      <c r="B9" s="5" t="s">
        <v>13</v>
      </c>
      <c r="C9" s="589" t="s">
        <v>474</v>
      </c>
      <c r="D9" s="589"/>
      <c r="E9" s="589"/>
      <c r="F9" s="589"/>
      <c r="G9" s="589"/>
      <c r="H9" s="589"/>
      <c r="I9" s="589"/>
      <c r="J9" s="589"/>
      <c r="K9" s="589"/>
      <c r="L9" s="590"/>
    </row>
    <row r="10" spans="1:12" ht="12.75" customHeight="1" x14ac:dyDescent="0.25">
      <c r="A10" s="4"/>
      <c r="B10" s="5" t="s">
        <v>15</v>
      </c>
      <c r="C10" s="589" t="s">
        <v>475</v>
      </c>
      <c r="D10" s="589"/>
      <c r="E10" s="589"/>
      <c r="F10" s="589"/>
      <c r="G10" s="589"/>
      <c r="H10" s="589"/>
      <c r="I10" s="589"/>
      <c r="J10" s="589"/>
      <c r="K10" s="589"/>
      <c r="L10" s="590"/>
    </row>
    <row r="11" spans="1:12" ht="12.75" customHeight="1" x14ac:dyDescent="0.25">
      <c r="A11" s="4"/>
      <c r="B11" s="5" t="s">
        <v>16</v>
      </c>
      <c r="C11" s="597"/>
      <c r="D11" s="597"/>
      <c r="E11" s="597"/>
      <c r="F11" s="597"/>
      <c r="G11" s="597"/>
      <c r="H11" s="597"/>
      <c r="I11" s="597"/>
      <c r="J11" s="597"/>
      <c r="K11" s="597"/>
      <c r="L11" s="598"/>
    </row>
    <row r="12" spans="1:12" ht="12.75" customHeight="1" x14ac:dyDescent="0.25">
      <c r="A12" s="4"/>
      <c r="B12" s="5" t="s">
        <v>17</v>
      </c>
      <c r="C12" s="589" t="s">
        <v>643</v>
      </c>
      <c r="D12" s="589"/>
      <c r="E12" s="589"/>
      <c r="F12" s="589"/>
      <c r="G12" s="589"/>
      <c r="H12" s="589"/>
      <c r="I12" s="589"/>
      <c r="J12" s="589"/>
      <c r="K12" s="589"/>
      <c r="L12" s="590"/>
    </row>
    <row r="13" spans="1:12" ht="12.75" customHeight="1" x14ac:dyDescent="0.25">
      <c r="A13" s="4"/>
      <c r="B13" s="5" t="s">
        <v>18</v>
      </c>
      <c r="C13" s="589"/>
      <c r="D13" s="589"/>
      <c r="E13" s="589"/>
      <c r="F13" s="589"/>
      <c r="G13" s="589"/>
      <c r="H13" s="589"/>
      <c r="I13" s="589"/>
      <c r="J13" s="589"/>
      <c r="K13" s="589"/>
      <c r="L13" s="590"/>
    </row>
    <row r="14" spans="1:12" ht="12.75" customHeight="1" x14ac:dyDescent="0.25">
      <c r="A14" s="7"/>
      <c r="B14" s="8"/>
      <c r="C14" s="9"/>
      <c r="D14" s="9"/>
      <c r="E14" s="9"/>
      <c r="F14" s="9"/>
      <c r="G14" s="9"/>
      <c r="H14" s="9"/>
      <c r="I14" s="9"/>
      <c r="J14" s="9"/>
      <c r="K14" s="9"/>
      <c r="L14" s="10"/>
    </row>
    <row r="15" spans="1:12" s="11" customFormat="1" ht="12.75" customHeight="1" x14ac:dyDescent="0.25">
      <c r="A15" s="603" t="s">
        <v>19</v>
      </c>
      <c r="B15" s="606" t="s">
        <v>20</v>
      </c>
      <c r="C15" s="608" t="s">
        <v>21</v>
      </c>
      <c r="D15" s="609"/>
      <c r="E15" s="609"/>
      <c r="F15" s="609"/>
      <c r="G15" s="610"/>
      <c r="H15" s="608" t="s">
        <v>22</v>
      </c>
      <c r="I15" s="609"/>
      <c r="J15" s="609"/>
      <c r="K15" s="609"/>
      <c r="L15" s="611"/>
    </row>
    <row r="16" spans="1:12" s="11" customFormat="1" ht="12.75" customHeight="1" x14ac:dyDescent="0.25">
      <c r="A16" s="604"/>
      <c r="B16" s="607"/>
      <c r="C16" s="612" t="s">
        <v>23</v>
      </c>
      <c r="D16" s="613" t="s">
        <v>24</v>
      </c>
      <c r="E16" s="615" t="s">
        <v>25</v>
      </c>
      <c r="F16" s="617" t="s">
        <v>26</v>
      </c>
      <c r="G16" s="619" t="s">
        <v>27</v>
      </c>
      <c r="H16" s="612" t="s">
        <v>23</v>
      </c>
      <c r="I16" s="613" t="s">
        <v>24</v>
      </c>
      <c r="J16" s="615" t="s">
        <v>25</v>
      </c>
      <c r="K16" s="617" t="s">
        <v>26</v>
      </c>
      <c r="L16" s="599" t="s">
        <v>27</v>
      </c>
    </row>
    <row r="17" spans="1:12" s="12" customFormat="1" ht="61.5" customHeight="1" thickBot="1" x14ac:dyDescent="0.3">
      <c r="A17" s="605"/>
      <c r="B17" s="607"/>
      <c r="C17" s="612"/>
      <c r="D17" s="614"/>
      <c r="E17" s="616"/>
      <c r="F17" s="618"/>
      <c r="G17" s="619"/>
      <c r="H17" s="622"/>
      <c r="I17" s="623"/>
      <c r="J17" s="616"/>
      <c r="K17" s="618"/>
      <c r="L17" s="600"/>
    </row>
    <row r="18" spans="1:12" s="12" customFormat="1" ht="9.75" customHeight="1" thickTop="1" x14ac:dyDescent="0.25">
      <c r="A18" s="13" t="s">
        <v>28</v>
      </c>
      <c r="B18" s="13">
        <v>2</v>
      </c>
      <c r="C18" s="14">
        <v>3</v>
      </c>
      <c r="D18" s="15">
        <v>4</v>
      </c>
      <c r="E18" s="15">
        <v>5</v>
      </c>
      <c r="F18" s="15">
        <v>6</v>
      </c>
      <c r="G18" s="16">
        <v>7</v>
      </c>
      <c r="H18" s="14">
        <v>8</v>
      </c>
      <c r="I18" s="15">
        <v>9</v>
      </c>
      <c r="J18" s="15">
        <v>10</v>
      </c>
      <c r="K18" s="15">
        <v>11</v>
      </c>
      <c r="L18" s="17">
        <v>12</v>
      </c>
    </row>
    <row r="19" spans="1:12" s="24" customFormat="1" x14ac:dyDescent="0.25">
      <c r="A19" s="18"/>
      <c r="B19" s="19" t="s">
        <v>29</v>
      </c>
      <c r="C19" s="20"/>
      <c r="D19" s="21"/>
      <c r="E19" s="21"/>
      <c r="F19" s="21"/>
      <c r="G19" s="22"/>
      <c r="H19" s="20"/>
      <c r="I19" s="21"/>
      <c r="J19" s="21"/>
      <c r="K19" s="21"/>
      <c r="L19" s="23"/>
    </row>
    <row r="20" spans="1:12" s="24" customFormat="1" ht="12.75" thickBot="1" x14ac:dyDescent="0.3">
      <c r="A20" s="25"/>
      <c r="B20" s="26" t="s">
        <v>30</v>
      </c>
      <c r="C20" s="27">
        <f t="shared" ref="C20:C47" si="0">SUM(D20:G20)</f>
        <v>724815</v>
      </c>
      <c r="D20" s="28">
        <f>SUM(D21,D24,D25,D41,D43)</f>
        <v>295741</v>
      </c>
      <c r="E20" s="28">
        <f>SUM(E21,E24,E43)</f>
        <v>418799</v>
      </c>
      <c r="F20" s="28">
        <f>SUM(F21,F26,F43)</f>
        <v>10275</v>
      </c>
      <c r="G20" s="29">
        <f>SUM(G21,G45)</f>
        <v>0</v>
      </c>
      <c r="H20" s="27">
        <f>SUM(I20:L20)</f>
        <v>747933</v>
      </c>
      <c r="I20" s="28">
        <f>SUM(I21,I24,I25,I41,I43)</f>
        <v>316859</v>
      </c>
      <c r="J20" s="28">
        <f>SUM(J21,J24,J43)</f>
        <v>420799</v>
      </c>
      <c r="K20" s="28">
        <f>SUM(K21,K26,K43)</f>
        <v>10275</v>
      </c>
      <c r="L20" s="30">
        <f>SUM(L21,L45)</f>
        <v>0</v>
      </c>
    </row>
    <row r="21" spans="1:12" ht="12.75" thickTop="1" x14ac:dyDescent="0.25">
      <c r="A21" s="31"/>
      <c r="B21" s="32" t="s">
        <v>31</v>
      </c>
      <c r="C21" s="33">
        <f t="shared" si="0"/>
        <v>0</v>
      </c>
      <c r="D21" s="34">
        <f>SUM(D22:D23)</f>
        <v>0</v>
      </c>
      <c r="E21" s="34">
        <f>SUM(E22:E23)</f>
        <v>0</v>
      </c>
      <c r="F21" s="34">
        <f>SUM(F22:F23)</f>
        <v>0</v>
      </c>
      <c r="G21" s="35">
        <f>SUM(G22:G23)</f>
        <v>0</v>
      </c>
      <c r="H21" s="33">
        <f t="shared" ref="H21:H47" si="1">SUM(I21:L21)</f>
        <v>0</v>
      </c>
      <c r="I21" s="34">
        <f>SUM(I22:I23)</f>
        <v>0</v>
      </c>
      <c r="J21" s="34">
        <f>SUM(J22:J23)</f>
        <v>0</v>
      </c>
      <c r="K21" s="34">
        <f>SUM(K22:K23)</f>
        <v>0</v>
      </c>
      <c r="L21" s="36">
        <f>SUM(L22:L23)</f>
        <v>0</v>
      </c>
    </row>
    <row r="22" spans="1:12" x14ac:dyDescent="0.25">
      <c r="A22" s="37"/>
      <c r="B22" s="38" t="s">
        <v>32</v>
      </c>
      <c r="C22" s="39">
        <f t="shared" si="0"/>
        <v>0</v>
      </c>
      <c r="D22" s="40"/>
      <c r="E22" s="40"/>
      <c r="F22" s="40"/>
      <c r="G22" s="41"/>
      <c r="H22" s="39">
        <f t="shared" si="1"/>
        <v>0</v>
      </c>
      <c r="I22" s="40"/>
      <c r="J22" s="40"/>
      <c r="K22" s="40"/>
      <c r="L22" s="42"/>
    </row>
    <row r="23" spans="1:12" x14ac:dyDescent="0.25">
      <c r="A23" s="43"/>
      <c r="B23" s="44" t="s">
        <v>33</v>
      </c>
      <c r="C23" s="45">
        <f t="shared" si="0"/>
        <v>0</v>
      </c>
      <c r="D23" s="46"/>
      <c r="E23" s="46"/>
      <c r="F23" s="46"/>
      <c r="G23" s="47"/>
      <c r="H23" s="45">
        <f t="shared" si="1"/>
        <v>0</v>
      </c>
      <c r="I23" s="46"/>
      <c r="J23" s="46"/>
      <c r="K23" s="46"/>
      <c r="L23" s="48"/>
    </row>
    <row r="24" spans="1:12" s="24" customFormat="1" ht="24.75" thickBot="1" x14ac:dyDescent="0.3">
      <c r="A24" s="49">
        <v>19300</v>
      </c>
      <c r="B24" s="49" t="s">
        <v>34</v>
      </c>
      <c r="C24" s="50">
        <f t="shared" si="0"/>
        <v>714540</v>
      </c>
      <c r="D24" s="51">
        <v>295741</v>
      </c>
      <c r="E24" s="51">
        <v>418799</v>
      </c>
      <c r="F24" s="52" t="s">
        <v>35</v>
      </c>
      <c r="G24" s="53" t="s">
        <v>35</v>
      </c>
      <c r="H24" s="50">
        <f t="shared" si="1"/>
        <v>737658</v>
      </c>
      <c r="I24" s="51">
        <v>316859</v>
      </c>
      <c r="J24" s="51">
        <v>420799</v>
      </c>
      <c r="K24" s="52" t="s">
        <v>35</v>
      </c>
      <c r="L24" s="54" t="s">
        <v>35</v>
      </c>
    </row>
    <row r="25" spans="1:12" s="24" customFormat="1" ht="24.75" thickTop="1" x14ac:dyDescent="0.25">
      <c r="A25" s="55"/>
      <c r="B25" s="56" t="s">
        <v>36</v>
      </c>
      <c r="C25" s="57">
        <f t="shared" si="0"/>
        <v>0</v>
      </c>
      <c r="D25" s="58"/>
      <c r="E25" s="59" t="s">
        <v>35</v>
      </c>
      <c r="F25" s="59" t="s">
        <v>35</v>
      </c>
      <c r="G25" s="60" t="s">
        <v>35</v>
      </c>
      <c r="H25" s="57">
        <f t="shared" si="1"/>
        <v>0</v>
      </c>
      <c r="I25" s="61"/>
      <c r="J25" s="59" t="s">
        <v>35</v>
      </c>
      <c r="K25" s="59" t="s">
        <v>35</v>
      </c>
      <c r="L25" s="62" t="s">
        <v>35</v>
      </c>
    </row>
    <row r="26" spans="1:12" s="24" customFormat="1" ht="36" x14ac:dyDescent="0.25">
      <c r="A26" s="56">
        <v>21300</v>
      </c>
      <c r="B26" s="56" t="s">
        <v>37</v>
      </c>
      <c r="C26" s="57">
        <f t="shared" si="0"/>
        <v>10275</v>
      </c>
      <c r="D26" s="59" t="s">
        <v>35</v>
      </c>
      <c r="E26" s="59" t="s">
        <v>35</v>
      </c>
      <c r="F26" s="63">
        <f>SUM(F27,F31,F33,F36)</f>
        <v>10275</v>
      </c>
      <c r="G26" s="60" t="s">
        <v>35</v>
      </c>
      <c r="H26" s="57">
        <f t="shared" si="1"/>
        <v>10250</v>
      </c>
      <c r="I26" s="59" t="s">
        <v>35</v>
      </c>
      <c r="J26" s="59" t="s">
        <v>35</v>
      </c>
      <c r="K26" s="63">
        <f>SUM(K27,K31,K33,K36)</f>
        <v>10250</v>
      </c>
      <c r="L26" s="62" t="s">
        <v>35</v>
      </c>
    </row>
    <row r="27" spans="1:12" s="24" customFormat="1" ht="24" x14ac:dyDescent="0.25">
      <c r="A27" s="64">
        <v>21350</v>
      </c>
      <c r="B27" s="56" t="s">
        <v>38</v>
      </c>
      <c r="C27" s="57">
        <f t="shared" si="0"/>
        <v>0</v>
      </c>
      <c r="D27" s="59" t="s">
        <v>35</v>
      </c>
      <c r="E27" s="59" t="s">
        <v>35</v>
      </c>
      <c r="F27" s="63">
        <f>SUM(F28:F30)</f>
        <v>0</v>
      </c>
      <c r="G27" s="60" t="s">
        <v>35</v>
      </c>
      <c r="H27" s="57">
        <f t="shared" si="1"/>
        <v>0</v>
      </c>
      <c r="I27" s="59" t="s">
        <v>35</v>
      </c>
      <c r="J27" s="59" t="s">
        <v>35</v>
      </c>
      <c r="K27" s="63">
        <f>SUM(K28:K30)</f>
        <v>0</v>
      </c>
      <c r="L27" s="62" t="s">
        <v>35</v>
      </c>
    </row>
    <row r="28" spans="1:12" x14ac:dyDescent="0.25">
      <c r="A28" s="37">
        <v>21351</v>
      </c>
      <c r="B28" s="65" t="s">
        <v>39</v>
      </c>
      <c r="C28" s="66">
        <f t="shared" si="0"/>
        <v>0</v>
      </c>
      <c r="D28" s="67" t="s">
        <v>35</v>
      </c>
      <c r="E28" s="67" t="s">
        <v>35</v>
      </c>
      <c r="F28" s="68"/>
      <c r="G28" s="69" t="s">
        <v>35</v>
      </c>
      <c r="H28" s="66">
        <f t="shared" si="1"/>
        <v>0</v>
      </c>
      <c r="I28" s="67" t="s">
        <v>35</v>
      </c>
      <c r="J28" s="67" t="s">
        <v>35</v>
      </c>
      <c r="K28" s="68"/>
      <c r="L28" s="70" t="s">
        <v>35</v>
      </c>
    </row>
    <row r="29" spans="1:12" x14ac:dyDescent="0.25">
      <c r="A29" s="43">
        <v>21352</v>
      </c>
      <c r="B29" s="71" t="s">
        <v>40</v>
      </c>
      <c r="C29" s="72">
        <f t="shared" si="0"/>
        <v>0</v>
      </c>
      <c r="D29" s="73" t="s">
        <v>35</v>
      </c>
      <c r="E29" s="73" t="s">
        <v>35</v>
      </c>
      <c r="F29" s="74"/>
      <c r="G29" s="75" t="s">
        <v>35</v>
      </c>
      <c r="H29" s="72">
        <f t="shared" si="1"/>
        <v>0</v>
      </c>
      <c r="I29" s="73" t="s">
        <v>35</v>
      </c>
      <c r="J29" s="73" t="s">
        <v>35</v>
      </c>
      <c r="K29" s="74"/>
      <c r="L29" s="76" t="s">
        <v>35</v>
      </c>
    </row>
    <row r="30" spans="1:12" ht="24" x14ac:dyDescent="0.25">
      <c r="A30" s="43">
        <v>21359</v>
      </c>
      <c r="B30" s="71" t="s">
        <v>41</v>
      </c>
      <c r="C30" s="72">
        <f t="shared" si="0"/>
        <v>0</v>
      </c>
      <c r="D30" s="73" t="s">
        <v>35</v>
      </c>
      <c r="E30" s="73" t="s">
        <v>35</v>
      </c>
      <c r="F30" s="74"/>
      <c r="G30" s="75" t="s">
        <v>35</v>
      </c>
      <c r="H30" s="72">
        <f t="shared" si="1"/>
        <v>0</v>
      </c>
      <c r="I30" s="73" t="s">
        <v>35</v>
      </c>
      <c r="J30" s="73" t="s">
        <v>35</v>
      </c>
      <c r="K30" s="74"/>
      <c r="L30" s="76" t="s">
        <v>35</v>
      </c>
    </row>
    <row r="31" spans="1:12" s="24" customFormat="1" ht="36" x14ac:dyDescent="0.25">
      <c r="A31" s="64">
        <v>21370</v>
      </c>
      <c r="B31" s="56" t="s">
        <v>42</v>
      </c>
      <c r="C31" s="57">
        <f t="shared" si="0"/>
        <v>0</v>
      </c>
      <c r="D31" s="59" t="s">
        <v>35</v>
      </c>
      <c r="E31" s="59" t="s">
        <v>35</v>
      </c>
      <c r="F31" s="63">
        <f>SUM(F32)</f>
        <v>0</v>
      </c>
      <c r="G31" s="60" t="s">
        <v>35</v>
      </c>
      <c r="H31" s="57">
        <f t="shared" si="1"/>
        <v>0</v>
      </c>
      <c r="I31" s="59" t="s">
        <v>35</v>
      </c>
      <c r="J31" s="59" t="s">
        <v>35</v>
      </c>
      <c r="K31" s="63">
        <f>SUM(K32)</f>
        <v>0</v>
      </c>
      <c r="L31" s="62" t="s">
        <v>35</v>
      </c>
    </row>
    <row r="32" spans="1:12" ht="36" x14ac:dyDescent="0.25">
      <c r="A32" s="77">
        <v>21379</v>
      </c>
      <c r="B32" s="78" t="s">
        <v>43</v>
      </c>
      <c r="C32" s="79">
        <f t="shared" si="0"/>
        <v>0</v>
      </c>
      <c r="D32" s="80" t="s">
        <v>35</v>
      </c>
      <c r="E32" s="80" t="s">
        <v>35</v>
      </c>
      <c r="F32" s="81"/>
      <c r="G32" s="82" t="s">
        <v>35</v>
      </c>
      <c r="H32" s="79">
        <f t="shared" si="1"/>
        <v>0</v>
      </c>
      <c r="I32" s="80" t="s">
        <v>35</v>
      </c>
      <c r="J32" s="80" t="s">
        <v>35</v>
      </c>
      <c r="K32" s="81"/>
      <c r="L32" s="83" t="s">
        <v>35</v>
      </c>
    </row>
    <row r="33" spans="1:12" s="24" customFormat="1" x14ac:dyDescent="0.25">
      <c r="A33" s="64">
        <v>21380</v>
      </c>
      <c r="B33" s="56" t="s">
        <v>44</v>
      </c>
      <c r="C33" s="57">
        <f t="shared" si="0"/>
        <v>10200</v>
      </c>
      <c r="D33" s="59" t="s">
        <v>35</v>
      </c>
      <c r="E33" s="59" t="s">
        <v>35</v>
      </c>
      <c r="F33" s="63">
        <f>SUM(F34:F35)</f>
        <v>10200</v>
      </c>
      <c r="G33" s="60" t="s">
        <v>35</v>
      </c>
      <c r="H33" s="57">
        <f t="shared" si="1"/>
        <v>5595</v>
      </c>
      <c r="I33" s="59" t="s">
        <v>35</v>
      </c>
      <c r="J33" s="59" t="s">
        <v>35</v>
      </c>
      <c r="K33" s="63">
        <f>SUM(K34:K35)</f>
        <v>5595</v>
      </c>
      <c r="L33" s="62" t="s">
        <v>35</v>
      </c>
    </row>
    <row r="34" spans="1:12" x14ac:dyDescent="0.25">
      <c r="A34" s="38">
        <v>21381</v>
      </c>
      <c r="B34" s="65" t="s">
        <v>45</v>
      </c>
      <c r="C34" s="66">
        <f t="shared" si="0"/>
        <v>10200</v>
      </c>
      <c r="D34" s="67" t="s">
        <v>35</v>
      </c>
      <c r="E34" s="67" t="s">
        <v>35</v>
      </c>
      <c r="F34" s="68">
        <v>10200</v>
      </c>
      <c r="G34" s="69" t="s">
        <v>35</v>
      </c>
      <c r="H34" s="66">
        <f t="shared" si="1"/>
        <v>5595</v>
      </c>
      <c r="I34" s="67" t="s">
        <v>35</v>
      </c>
      <c r="J34" s="67" t="s">
        <v>35</v>
      </c>
      <c r="K34" s="68">
        <v>5595</v>
      </c>
      <c r="L34" s="70" t="s">
        <v>35</v>
      </c>
    </row>
    <row r="35" spans="1:12" ht="24" x14ac:dyDescent="0.25">
      <c r="A35" s="44">
        <v>21383</v>
      </c>
      <c r="B35" s="71" t="s">
        <v>46</v>
      </c>
      <c r="C35" s="72">
        <f>SUM(D35:G35)</f>
        <v>0</v>
      </c>
      <c r="D35" s="73" t="s">
        <v>35</v>
      </c>
      <c r="E35" s="73" t="s">
        <v>35</v>
      </c>
      <c r="F35" s="74"/>
      <c r="G35" s="75" t="s">
        <v>35</v>
      </c>
      <c r="H35" s="72">
        <f t="shared" si="1"/>
        <v>0</v>
      </c>
      <c r="I35" s="73" t="s">
        <v>35</v>
      </c>
      <c r="J35" s="73" t="s">
        <v>35</v>
      </c>
      <c r="K35" s="74"/>
      <c r="L35" s="76" t="s">
        <v>35</v>
      </c>
    </row>
    <row r="36" spans="1:12" s="24" customFormat="1" ht="25.5" customHeight="1" x14ac:dyDescent="0.25">
      <c r="A36" s="64">
        <v>21390</v>
      </c>
      <c r="B36" s="56" t="s">
        <v>47</v>
      </c>
      <c r="C36" s="57">
        <f t="shared" si="0"/>
        <v>75</v>
      </c>
      <c r="D36" s="59" t="s">
        <v>35</v>
      </c>
      <c r="E36" s="59" t="s">
        <v>35</v>
      </c>
      <c r="F36" s="63">
        <f>SUM(F37:F40)</f>
        <v>75</v>
      </c>
      <c r="G36" s="60" t="s">
        <v>35</v>
      </c>
      <c r="H36" s="57">
        <f t="shared" si="1"/>
        <v>4655</v>
      </c>
      <c r="I36" s="59" t="s">
        <v>35</v>
      </c>
      <c r="J36" s="59" t="s">
        <v>35</v>
      </c>
      <c r="K36" s="63">
        <f>SUM(K37:K40)</f>
        <v>4655</v>
      </c>
      <c r="L36" s="62" t="s">
        <v>35</v>
      </c>
    </row>
    <row r="37" spans="1:12" ht="24" x14ac:dyDescent="0.25">
      <c r="A37" s="38">
        <v>21391</v>
      </c>
      <c r="B37" s="65" t="s">
        <v>48</v>
      </c>
      <c r="C37" s="66">
        <f t="shared" si="0"/>
        <v>0</v>
      </c>
      <c r="D37" s="67" t="s">
        <v>35</v>
      </c>
      <c r="E37" s="67" t="s">
        <v>35</v>
      </c>
      <c r="F37" s="68"/>
      <c r="G37" s="69" t="s">
        <v>35</v>
      </c>
      <c r="H37" s="66">
        <f t="shared" si="1"/>
        <v>0</v>
      </c>
      <c r="I37" s="67" t="s">
        <v>35</v>
      </c>
      <c r="J37" s="67" t="s">
        <v>35</v>
      </c>
      <c r="K37" s="68"/>
      <c r="L37" s="70" t="s">
        <v>35</v>
      </c>
    </row>
    <row r="38" spans="1:12" x14ac:dyDescent="0.25">
      <c r="A38" s="44">
        <v>21393</v>
      </c>
      <c r="B38" s="71" t="s">
        <v>49</v>
      </c>
      <c r="C38" s="72">
        <f t="shared" si="0"/>
        <v>0</v>
      </c>
      <c r="D38" s="73" t="s">
        <v>35</v>
      </c>
      <c r="E38" s="73" t="s">
        <v>35</v>
      </c>
      <c r="F38" s="74"/>
      <c r="G38" s="75" t="s">
        <v>35</v>
      </c>
      <c r="H38" s="72">
        <f t="shared" si="1"/>
        <v>0</v>
      </c>
      <c r="I38" s="73" t="s">
        <v>35</v>
      </c>
      <c r="J38" s="73" t="s">
        <v>35</v>
      </c>
      <c r="K38" s="74"/>
      <c r="L38" s="76" t="s">
        <v>35</v>
      </c>
    </row>
    <row r="39" spans="1:12" x14ac:dyDescent="0.25">
      <c r="A39" s="44">
        <v>21395</v>
      </c>
      <c r="B39" s="71" t="s">
        <v>50</v>
      </c>
      <c r="C39" s="72">
        <f t="shared" si="0"/>
        <v>0</v>
      </c>
      <c r="D39" s="73" t="s">
        <v>35</v>
      </c>
      <c r="E39" s="73" t="s">
        <v>35</v>
      </c>
      <c r="F39" s="74"/>
      <c r="G39" s="75" t="s">
        <v>35</v>
      </c>
      <c r="H39" s="72">
        <f t="shared" si="1"/>
        <v>0</v>
      </c>
      <c r="I39" s="73" t="s">
        <v>35</v>
      </c>
      <c r="J39" s="73" t="s">
        <v>35</v>
      </c>
      <c r="K39" s="74"/>
      <c r="L39" s="76" t="s">
        <v>35</v>
      </c>
    </row>
    <row r="40" spans="1:12" ht="24" x14ac:dyDescent="0.25">
      <c r="A40" s="84">
        <v>21399</v>
      </c>
      <c r="B40" s="85" t="s">
        <v>51</v>
      </c>
      <c r="C40" s="86">
        <f t="shared" si="0"/>
        <v>75</v>
      </c>
      <c r="D40" s="87" t="s">
        <v>35</v>
      </c>
      <c r="E40" s="87" t="s">
        <v>35</v>
      </c>
      <c r="F40" s="88">
        <v>75</v>
      </c>
      <c r="G40" s="89" t="s">
        <v>35</v>
      </c>
      <c r="H40" s="86">
        <f t="shared" si="1"/>
        <v>4655</v>
      </c>
      <c r="I40" s="87" t="s">
        <v>35</v>
      </c>
      <c r="J40" s="87" t="s">
        <v>35</v>
      </c>
      <c r="K40" s="88">
        <v>4655</v>
      </c>
      <c r="L40" s="90" t="s">
        <v>35</v>
      </c>
    </row>
    <row r="41" spans="1:12" s="24" customFormat="1" ht="26.25" customHeight="1" x14ac:dyDescent="0.25">
      <c r="A41" s="91">
        <v>21420</v>
      </c>
      <c r="B41" s="92" t="s">
        <v>52</v>
      </c>
      <c r="C41" s="93">
        <f>SUM(D41:G41)</f>
        <v>0</v>
      </c>
      <c r="D41" s="94">
        <f>SUM(D42)</f>
        <v>0</v>
      </c>
      <c r="E41" s="95" t="s">
        <v>35</v>
      </c>
      <c r="F41" s="95" t="s">
        <v>35</v>
      </c>
      <c r="G41" s="96" t="s">
        <v>35</v>
      </c>
      <c r="H41" s="93">
        <f>SUM(I41:L41)</f>
        <v>0</v>
      </c>
      <c r="I41" s="94">
        <f>SUM(I42)</f>
        <v>0</v>
      </c>
      <c r="J41" s="95" t="s">
        <v>35</v>
      </c>
      <c r="K41" s="95" t="s">
        <v>35</v>
      </c>
      <c r="L41" s="97" t="s">
        <v>35</v>
      </c>
    </row>
    <row r="42" spans="1:12" s="24" customFormat="1" ht="26.25" customHeight="1" x14ac:dyDescent="0.25">
      <c r="A42" s="84">
        <v>21429</v>
      </c>
      <c r="B42" s="85" t="s">
        <v>53</v>
      </c>
      <c r="C42" s="86">
        <f>SUM(D42:G42)</f>
        <v>0</v>
      </c>
      <c r="D42" s="98"/>
      <c r="E42" s="87" t="s">
        <v>35</v>
      </c>
      <c r="F42" s="87" t="s">
        <v>35</v>
      </c>
      <c r="G42" s="89" t="s">
        <v>35</v>
      </c>
      <c r="H42" s="86">
        <f t="shared" ref="H42:H44" si="2">SUM(I42:L42)</f>
        <v>0</v>
      </c>
      <c r="I42" s="98"/>
      <c r="J42" s="87" t="s">
        <v>35</v>
      </c>
      <c r="K42" s="87" t="s">
        <v>35</v>
      </c>
      <c r="L42" s="90" t="s">
        <v>35</v>
      </c>
    </row>
    <row r="43" spans="1:12" s="24" customFormat="1" ht="24" x14ac:dyDescent="0.25">
      <c r="A43" s="64">
        <v>21490</v>
      </c>
      <c r="B43" s="56" t="s">
        <v>54</v>
      </c>
      <c r="C43" s="57">
        <f t="shared" si="0"/>
        <v>0</v>
      </c>
      <c r="D43" s="99">
        <f>D44</f>
        <v>0</v>
      </c>
      <c r="E43" s="99">
        <f t="shared" ref="E43:F43" si="3">E44</f>
        <v>0</v>
      </c>
      <c r="F43" s="99">
        <f t="shared" si="3"/>
        <v>0</v>
      </c>
      <c r="G43" s="60" t="s">
        <v>35</v>
      </c>
      <c r="H43" s="100">
        <f t="shared" si="2"/>
        <v>25</v>
      </c>
      <c r="I43" s="99">
        <f>I44</f>
        <v>0</v>
      </c>
      <c r="J43" s="99">
        <f t="shared" ref="J43:K43" si="4">J44</f>
        <v>0</v>
      </c>
      <c r="K43" s="99">
        <f t="shared" si="4"/>
        <v>25</v>
      </c>
      <c r="L43" s="62" t="s">
        <v>35</v>
      </c>
    </row>
    <row r="44" spans="1:12" s="24" customFormat="1" ht="24" x14ac:dyDescent="0.25">
      <c r="A44" s="44">
        <v>21499</v>
      </c>
      <c r="B44" s="71" t="s">
        <v>55</v>
      </c>
      <c r="C44" s="79">
        <f>SUM(D44:G44)</f>
        <v>0</v>
      </c>
      <c r="D44" s="101"/>
      <c r="E44" s="102"/>
      <c r="F44" s="102"/>
      <c r="G44" s="103" t="s">
        <v>35</v>
      </c>
      <c r="H44" s="104">
        <f t="shared" si="2"/>
        <v>25</v>
      </c>
      <c r="I44" s="40"/>
      <c r="J44" s="105"/>
      <c r="K44" s="105">
        <v>25</v>
      </c>
      <c r="L44" s="106" t="s">
        <v>35</v>
      </c>
    </row>
    <row r="45" spans="1:12" ht="12.75" customHeight="1" x14ac:dyDescent="0.25">
      <c r="A45" s="107">
        <v>23000</v>
      </c>
      <c r="B45" s="108" t="s">
        <v>56</v>
      </c>
      <c r="C45" s="109">
        <f>SUM(D45:G45)</f>
        <v>0</v>
      </c>
      <c r="D45" s="59" t="s">
        <v>35</v>
      </c>
      <c r="E45" s="59" t="s">
        <v>35</v>
      </c>
      <c r="F45" s="59" t="s">
        <v>35</v>
      </c>
      <c r="G45" s="99">
        <f>SUM(G46:G47)</f>
        <v>0</v>
      </c>
      <c r="H45" s="109">
        <f t="shared" si="1"/>
        <v>0</v>
      </c>
      <c r="I45" s="87" t="s">
        <v>35</v>
      </c>
      <c r="J45" s="87" t="s">
        <v>35</v>
      </c>
      <c r="K45" s="87" t="s">
        <v>35</v>
      </c>
      <c r="L45" s="110">
        <f>SUM(L46:L47)</f>
        <v>0</v>
      </c>
    </row>
    <row r="46" spans="1:12" ht="24" x14ac:dyDescent="0.25">
      <c r="A46" s="111">
        <v>23410</v>
      </c>
      <c r="B46" s="112" t="s">
        <v>57</v>
      </c>
      <c r="C46" s="113">
        <f t="shared" si="0"/>
        <v>0</v>
      </c>
      <c r="D46" s="95" t="s">
        <v>35</v>
      </c>
      <c r="E46" s="95" t="s">
        <v>35</v>
      </c>
      <c r="F46" s="95" t="s">
        <v>35</v>
      </c>
      <c r="G46" s="114"/>
      <c r="H46" s="113">
        <f t="shared" si="1"/>
        <v>0</v>
      </c>
      <c r="I46" s="95" t="s">
        <v>35</v>
      </c>
      <c r="J46" s="95" t="s">
        <v>35</v>
      </c>
      <c r="K46" s="95" t="s">
        <v>35</v>
      </c>
      <c r="L46" s="115"/>
    </row>
    <row r="47" spans="1:12" ht="24" x14ac:dyDescent="0.25">
      <c r="A47" s="111">
        <v>23510</v>
      </c>
      <c r="B47" s="112" t="s">
        <v>58</v>
      </c>
      <c r="C47" s="93">
        <f t="shared" si="0"/>
        <v>0</v>
      </c>
      <c r="D47" s="95" t="s">
        <v>35</v>
      </c>
      <c r="E47" s="95" t="s">
        <v>35</v>
      </c>
      <c r="F47" s="95" t="s">
        <v>35</v>
      </c>
      <c r="G47" s="114"/>
      <c r="H47" s="93">
        <f t="shared" si="1"/>
        <v>0</v>
      </c>
      <c r="I47" s="95" t="s">
        <v>35</v>
      </c>
      <c r="J47" s="95" t="s">
        <v>35</v>
      </c>
      <c r="K47" s="95" t="s">
        <v>35</v>
      </c>
      <c r="L47" s="115"/>
    </row>
    <row r="48" spans="1:12" x14ac:dyDescent="0.25">
      <c r="A48" s="116"/>
      <c r="B48" s="112"/>
      <c r="C48" s="117"/>
      <c r="D48" s="95"/>
      <c r="E48" s="95"/>
      <c r="F48" s="94"/>
      <c r="G48" s="118"/>
      <c r="H48" s="117"/>
      <c r="I48" s="95"/>
      <c r="J48" s="95"/>
      <c r="K48" s="94"/>
      <c r="L48" s="119"/>
    </row>
    <row r="49" spans="1:12" s="24" customFormat="1" x14ac:dyDescent="0.25">
      <c r="A49" s="120"/>
      <c r="B49" s="121" t="s">
        <v>59</v>
      </c>
      <c r="C49" s="122"/>
      <c r="D49" s="123"/>
      <c r="E49" s="123"/>
      <c r="F49" s="123"/>
      <c r="G49" s="124"/>
      <c r="H49" s="122"/>
      <c r="I49" s="123"/>
      <c r="J49" s="123"/>
      <c r="K49" s="123"/>
      <c r="L49" s="125"/>
    </row>
    <row r="50" spans="1:12" s="24" customFormat="1" ht="12.75" thickBot="1" x14ac:dyDescent="0.3">
      <c r="A50" s="126"/>
      <c r="B50" s="25" t="s">
        <v>60</v>
      </c>
      <c r="C50" s="127">
        <f t="shared" ref="C50:C113" si="5">SUM(D50:G50)</f>
        <v>724815</v>
      </c>
      <c r="D50" s="128">
        <f>SUM(D51,D283)</f>
        <v>295741</v>
      </c>
      <c r="E50" s="128">
        <f>SUM(E51,E283)</f>
        <v>418799</v>
      </c>
      <c r="F50" s="128">
        <f>SUM(F51,F283)</f>
        <v>10275</v>
      </c>
      <c r="G50" s="129">
        <f>SUM(G51,G283)</f>
        <v>0</v>
      </c>
      <c r="H50" s="127">
        <f t="shared" ref="H50:H113" si="6">SUM(I50:L50)</f>
        <v>747933</v>
      </c>
      <c r="I50" s="128">
        <f>SUM(I51,I283)</f>
        <v>316859</v>
      </c>
      <c r="J50" s="128">
        <f>SUM(J51,J283)</f>
        <v>420799</v>
      </c>
      <c r="K50" s="128">
        <f>SUM(K51,K283)</f>
        <v>10275</v>
      </c>
      <c r="L50" s="130">
        <f>SUM(L51,L283)</f>
        <v>0</v>
      </c>
    </row>
    <row r="51" spans="1:12" s="24" customFormat="1" ht="36.75" thickTop="1" x14ac:dyDescent="0.25">
      <c r="A51" s="131"/>
      <c r="B51" s="132" t="s">
        <v>61</v>
      </c>
      <c r="C51" s="133">
        <f t="shared" si="5"/>
        <v>724815</v>
      </c>
      <c r="D51" s="134">
        <f>SUM(D52,D194)</f>
        <v>295741</v>
      </c>
      <c r="E51" s="134">
        <f>SUM(E52,E194)</f>
        <v>418799</v>
      </c>
      <c r="F51" s="134">
        <f>SUM(F52,F194)</f>
        <v>10275</v>
      </c>
      <c r="G51" s="135">
        <f>SUM(G52,G194)</f>
        <v>0</v>
      </c>
      <c r="H51" s="133">
        <f t="shared" si="6"/>
        <v>747933</v>
      </c>
      <c r="I51" s="134">
        <f>SUM(I52,I194)</f>
        <v>316859</v>
      </c>
      <c r="J51" s="134">
        <f>SUM(J52,J194)</f>
        <v>420799</v>
      </c>
      <c r="K51" s="134">
        <f>SUM(K52,K194)</f>
        <v>10275</v>
      </c>
      <c r="L51" s="136">
        <f>SUM(L52,L194)</f>
        <v>0</v>
      </c>
    </row>
    <row r="52" spans="1:12" s="24" customFormat="1" ht="24" x14ac:dyDescent="0.25">
      <c r="A52" s="137"/>
      <c r="B52" s="18" t="s">
        <v>62</v>
      </c>
      <c r="C52" s="138">
        <f t="shared" si="5"/>
        <v>711187</v>
      </c>
      <c r="D52" s="139">
        <f>SUM(D53,D75,D173,D187)</f>
        <v>285793</v>
      </c>
      <c r="E52" s="139">
        <f>SUM(E53,E75,E173,E187)</f>
        <v>418799</v>
      </c>
      <c r="F52" s="139">
        <f>SUM(F53,F75,F173,F187)</f>
        <v>6595</v>
      </c>
      <c r="G52" s="140">
        <f>SUM(G53,G75,G173,G187)</f>
        <v>0</v>
      </c>
      <c r="H52" s="138">
        <f t="shared" si="6"/>
        <v>732890</v>
      </c>
      <c r="I52" s="139">
        <f>SUM(I53,I75,I173,I187)</f>
        <v>305496</v>
      </c>
      <c r="J52" s="139">
        <f>SUM(J53,J75,J173,J187)</f>
        <v>420799</v>
      </c>
      <c r="K52" s="139">
        <f>SUM(K53,K75,K173,K187)</f>
        <v>6595</v>
      </c>
      <c r="L52" s="141">
        <f>SUM(L53,L75,L173,L187)</f>
        <v>0</v>
      </c>
    </row>
    <row r="53" spans="1:12" s="24" customFormat="1" x14ac:dyDescent="0.25">
      <c r="A53" s="142">
        <v>1000</v>
      </c>
      <c r="B53" s="142" t="s">
        <v>63</v>
      </c>
      <c r="C53" s="143">
        <f t="shared" si="5"/>
        <v>635301</v>
      </c>
      <c r="D53" s="144">
        <f>SUM(D54,D67)</f>
        <v>216502</v>
      </c>
      <c r="E53" s="144">
        <f>SUM(E54,E67)</f>
        <v>418799</v>
      </c>
      <c r="F53" s="144">
        <f>SUM(F54,F67)</f>
        <v>0</v>
      </c>
      <c r="G53" s="145">
        <f>SUM(G54,G67)</f>
        <v>0</v>
      </c>
      <c r="H53" s="143">
        <f t="shared" si="6"/>
        <v>655949</v>
      </c>
      <c r="I53" s="144">
        <f>SUM(I54,I67)</f>
        <v>235150</v>
      </c>
      <c r="J53" s="144">
        <f>SUM(J54,J67)</f>
        <v>420799</v>
      </c>
      <c r="K53" s="144">
        <f>SUM(K54,K67)</f>
        <v>0</v>
      </c>
      <c r="L53" s="146">
        <f>SUM(L54,L67)</f>
        <v>0</v>
      </c>
    </row>
    <row r="54" spans="1:12" x14ac:dyDescent="0.25">
      <c r="A54" s="56">
        <v>1100</v>
      </c>
      <c r="B54" s="147" t="s">
        <v>64</v>
      </c>
      <c r="C54" s="57">
        <f t="shared" si="5"/>
        <v>485396</v>
      </c>
      <c r="D54" s="63">
        <f>SUM(D55,D58,D66)</f>
        <v>146534</v>
      </c>
      <c r="E54" s="63">
        <f>SUM(E55,E58,E66)</f>
        <v>338862</v>
      </c>
      <c r="F54" s="63">
        <f>SUM(F55,F58,F66)</f>
        <v>0</v>
      </c>
      <c r="G54" s="148">
        <f>SUM(G55,G58,G66)</f>
        <v>0</v>
      </c>
      <c r="H54" s="57">
        <f t="shared" si="6"/>
        <v>496086</v>
      </c>
      <c r="I54" s="63">
        <f>SUM(I55,I58,I66)</f>
        <v>159078</v>
      </c>
      <c r="J54" s="63">
        <f>SUM(J55,J58,J66)</f>
        <v>337008</v>
      </c>
      <c r="K54" s="63">
        <f>SUM(K55,K58,K66)</f>
        <v>0</v>
      </c>
      <c r="L54" s="149">
        <f>SUM(L55,L58,L66)</f>
        <v>0</v>
      </c>
    </row>
    <row r="55" spans="1:12" x14ac:dyDescent="0.25">
      <c r="A55" s="150">
        <v>1110</v>
      </c>
      <c r="B55" s="112" t="s">
        <v>65</v>
      </c>
      <c r="C55" s="117">
        <f t="shared" si="5"/>
        <v>441370</v>
      </c>
      <c r="D55" s="151">
        <f>SUM(D56:D57)</f>
        <v>115690</v>
      </c>
      <c r="E55" s="151">
        <f>SUM(E56:E57)</f>
        <v>325680</v>
      </c>
      <c r="F55" s="151">
        <f>SUM(F56:F57)</f>
        <v>0</v>
      </c>
      <c r="G55" s="152">
        <f>SUM(G56:G57)</f>
        <v>0</v>
      </c>
      <c r="H55" s="117">
        <f t="shared" si="6"/>
        <v>450982</v>
      </c>
      <c r="I55" s="151">
        <f>SUM(I56:I57)</f>
        <v>127402</v>
      </c>
      <c r="J55" s="151">
        <f>SUM(J56:J57)</f>
        <v>323580</v>
      </c>
      <c r="K55" s="151">
        <f>SUM(K56:K57)</f>
        <v>0</v>
      </c>
      <c r="L55" s="153">
        <f>SUM(L56:L57)</f>
        <v>0</v>
      </c>
    </row>
    <row r="56" spans="1:12" x14ac:dyDescent="0.25">
      <c r="A56" s="38">
        <v>1111</v>
      </c>
      <c r="B56" s="65" t="s">
        <v>66</v>
      </c>
      <c r="C56" s="66">
        <f t="shared" si="5"/>
        <v>0</v>
      </c>
      <c r="D56" s="68"/>
      <c r="E56" s="68"/>
      <c r="F56" s="68"/>
      <c r="G56" s="154"/>
      <c r="H56" s="66">
        <f t="shared" si="6"/>
        <v>0</v>
      </c>
      <c r="I56" s="68"/>
      <c r="J56" s="68"/>
      <c r="K56" s="68"/>
      <c r="L56" s="155"/>
    </row>
    <row r="57" spans="1:12" ht="24" customHeight="1" x14ac:dyDescent="0.25">
      <c r="A57" s="44">
        <v>1119</v>
      </c>
      <c r="B57" s="71" t="s">
        <v>67</v>
      </c>
      <c r="C57" s="72">
        <f t="shared" si="5"/>
        <v>441370</v>
      </c>
      <c r="D57" s="74">
        <v>115690</v>
      </c>
      <c r="E57" s="74">
        <v>325680</v>
      </c>
      <c r="F57" s="74"/>
      <c r="G57" s="157"/>
      <c r="H57" s="72">
        <f t="shared" si="6"/>
        <v>450982</v>
      </c>
      <c r="I57" s="74">
        <v>127402</v>
      </c>
      <c r="J57" s="74">
        <f>312760+10820</f>
        <v>323580</v>
      </c>
      <c r="K57" s="74"/>
      <c r="L57" s="158"/>
    </row>
    <row r="58" spans="1:12" x14ac:dyDescent="0.25">
      <c r="A58" s="159">
        <v>1140</v>
      </c>
      <c r="B58" s="71" t="s">
        <v>68</v>
      </c>
      <c r="C58" s="72">
        <f t="shared" si="5"/>
        <v>41876</v>
      </c>
      <c r="D58" s="160">
        <f>SUM(D59:D65)</f>
        <v>28694</v>
      </c>
      <c r="E58" s="160">
        <f>SUM(E59:E65)</f>
        <v>13182</v>
      </c>
      <c r="F58" s="160">
        <f>SUM(F59:F65)</f>
        <v>0</v>
      </c>
      <c r="G58" s="161">
        <f>SUM(G59:G65)</f>
        <v>0</v>
      </c>
      <c r="H58" s="72">
        <f t="shared" si="6"/>
        <v>42966</v>
      </c>
      <c r="I58" s="160">
        <f>SUM(I59:I65)</f>
        <v>29538</v>
      </c>
      <c r="J58" s="160">
        <f>SUM(J59:J65)</f>
        <v>13428</v>
      </c>
      <c r="K58" s="160">
        <f>SUM(K59:K65)</f>
        <v>0</v>
      </c>
      <c r="L58" s="162">
        <f>SUM(L59:L65)</f>
        <v>0</v>
      </c>
    </row>
    <row r="59" spans="1:12" x14ac:dyDescent="0.25">
      <c r="A59" s="44">
        <v>1141</v>
      </c>
      <c r="B59" s="71" t="s">
        <v>69</v>
      </c>
      <c r="C59" s="72">
        <f t="shared" si="5"/>
        <v>3760</v>
      </c>
      <c r="D59" s="74">
        <v>3760</v>
      </c>
      <c r="E59" s="74"/>
      <c r="F59" s="74"/>
      <c r="G59" s="157"/>
      <c r="H59" s="72">
        <f t="shared" si="6"/>
        <v>4153</v>
      </c>
      <c r="I59" s="74">
        <v>4153</v>
      </c>
      <c r="J59" s="74"/>
      <c r="K59" s="74"/>
      <c r="L59" s="158"/>
    </row>
    <row r="60" spans="1:12" ht="24.75" customHeight="1" x14ac:dyDescent="0.25">
      <c r="A60" s="44">
        <v>1142</v>
      </c>
      <c r="B60" s="71" t="s">
        <v>70</v>
      </c>
      <c r="C60" s="72">
        <f t="shared" si="5"/>
        <v>927</v>
      </c>
      <c r="D60" s="74">
        <v>927</v>
      </c>
      <c r="E60" s="74"/>
      <c r="F60" s="74"/>
      <c r="G60" s="157"/>
      <c r="H60" s="72">
        <f t="shared" si="6"/>
        <v>1093</v>
      </c>
      <c r="I60" s="74">
        <v>1093</v>
      </c>
      <c r="J60" s="74"/>
      <c r="K60" s="74"/>
      <c r="L60" s="158"/>
    </row>
    <row r="61" spans="1:12" ht="24" x14ac:dyDescent="0.25">
      <c r="A61" s="44">
        <v>1145</v>
      </c>
      <c r="B61" s="71" t="s">
        <v>71</v>
      </c>
      <c r="C61" s="72">
        <f t="shared" si="5"/>
        <v>0</v>
      </c>
      <c r="D61" s="74"/>
      <c r="E61" s="74"/>
      <c r="F61" s="74"/>
      <c r="G61" s="157"/>
      <c r="H61" s="72">
        <f t="shared" si="6"/>
        <v>0</v>
      </c>
      <c r="I61" s="74"/>
      <c r="J61" s="74"/>
      <c r="K61" s="74"/>
      <c r="L61" s="158"/>
    </row>
    <row r="62" spans="1:12" ht="27.75" customHeight="1" x14ac:dyDescent="0.25">
      <c r="A62" s="44">
        <v>1146</v>
      </c>
      <c r="B62" s="71" t="s">
        <v>72</v>
      </c>
      <c r="C62" s="72">
        <f t="shared" si="5"/>
        <v>190</v>
      </c>
      <c r="D62" s="74">
        <v>190</v>
      </c>
      <c r="E62" s="74"/>
      <c r="F62" s="74"/>
      <c r="G62" s="157"/>
      <c r="H62" s="72">
        <f t="shared" si="6"/>
        <v>0</v>
      </c>
      <c r="I62" s="74"/>
      <c r="J62" s="74"/>
      <c r="K62" s="74"/>
      <c r="L62" s="158"/>
    </row>
    <row r="63" spans="1:12" x14ac:dyDescent="0.25">
      <c r="A63" s="44">
        <v>1147</v>
      </c>
      <c r="B63" s="71" t="s">
        <v>73</v>
      </c>
      <c r="C63" s="72">
        <f t="shared" si="5"/>
        <v>2923</v>
      </c>
      <c r="D63" s="74">
        <v>2923</v>
      </c>
      <c r="E63" s="74"/>
      <c r="F63" s="74"/>
      <c r="G63" s="157"/>
      <c r="H63" s="72">
        <f t="shared" si="6"/>
        <v>2312</v>
      </c>
      <c r="I63" s="74">
        <v>2312</v>
      </c>
      <c r="J63" s="74"/>
      <c r="K63" s="74"/>
      <c r="L63" s="158"/>
    </row>
    <row r="64" spans="1:12" x14ac:dyDescent="0.25">
      <c r="A64" s="44">
        <v>1148</v>
      </c>
      <c r="B64" s="71" t="s">
        <v>74</v>
      </c>
      <c r="C64" s="72">
        <f t="shared" si="5"/>
        <v>20894</v>
      </c>
      <c r="D64" s="74">
        <v>20894</v>
      </c>
      <c r="E64" s="74"/>
      <c r="F64" s="74"/>
      <c r="G64" s="157"/>
      <c r="H64" s="72">
        <f t="shared" si="6"/>
        <v>21980</v>
      </c>
      <c r="I64" s="74">
        <v>21980</v>
      </c>
      <c r="J64" s="74"/>
      <c r="K64" s="74"/>
      <c r="L64" s="158"/>
    </row>
    <row r="65" spans="1:12" ht="24" customHeight="1" x14ac:dyDescent="0.25">
      <c r="A65" s="44">
        <v>1149</v>
      </c>
      <c r="B65" s="71" t="s">
        <v>75</v>
      </c>
      <c r="C65" s="72">
        <f t="shared" si="5"/>
        <v>13182</v>
      </c>
      <c r="D65" s="74"/>
      <c r="E65" s="74">
        <v>13182</v>
      </c>
      <c r="F65" s="74"/>
      <c r="G65" s="157"/>
      <c r="H65" s="72">
        <f t="shared" si="6"/>
        <v>13428</v>
      </c>
      <c r="I65" s="74"/>
      <c r="J65" s="74">
        <f>12972+456</f>
        <v>13428</v>
      </c>
      <c r="K65" s="74"/>
      <c r="L65" s="158"/>
    </row>
    <row r="66" spans="1:12" ht="36" x14ac:dyDescent="0.25">
      <c r="A66" s="150">
        <v>1150</v>
      </c>
      <c r="B66" s="112" t="s">
        <v>76</v>
      </c>
      <c r="C66" s="117">
        <f t="shared" si="5"/>
        <v>2150</v>
      </c>
      <c r="D66" s="163">
        <v>2150</v>
      </c>
      <c r="E66" s="163"/>
      <c r="F66" s="163"/>
      <c r="G66" s="164"/>
      <c r="H66" s="117">
        <f t="shared" si="6"/>
        <v>2138</v>
      </c>
      <c r="I66" s="163">
        <v>2138</v>
      </c>
      <c r="J66" s="163"/>
      <c r="K66" s="163"/>
      <c r="L66" s="165"/>
    </row>
    <row r="67" spans="1:12" ht="24" x14ac:dyDescent="0.25">
      <c r="A67" s="56">
        <v>1200</v>
      </c>
      <c r="B67" s="147" t="s">
        <v>77</v>
      </c>
      <c r="C67" s="57">
        <f t="shared" si="5"/>
        <v>149905</v>
      </c>
      <c r="D67" s="63">
        <f>SUM(D68:D69)</f>
        <v>69968</v>
      </c>
      <c r="E67" s="63">
        <f>SUM(E68:E69)</f>
        <v>79937</v>
      </c>
      <c r="F67" s="63">
        <f>SUM(F68:F69)</f>
        <v>0</v>
      </c>
      <c r="G67" s="166">
        <f>SUM(G68:G69)</f>
        <v>0</v>
      </c>
      <c r="H67" s="57">
        <f t="shared" si="6"/>
        <v>159863</v>
      </c>
      <c r="I67" s="63">
        <f>SUM(I68:I69)</f>
        <v>76072</v>
      </c>
      <c r="J67" s="63">
        <f>SUM(J68:J69)</f>
        <v>83791</v>
      </c>
      <c r="K67" s="63">
        <f>SUM(K68:K69)</f>
        <v>0</v>
      </c>
      <c r="L67" s="167">
        <f>SUM(L68:L69)</f>
        <v>0</v>
      </c>
    </row>
    <row r="68" spans="1:12" ht="24" x14ac:dyDescent="0.25">
      <c r="A68" s="168">
        <v>1210</v>
      </c>
      <c r="B68" s="65" t="s">
        <v>78</v>
      </c>
      <c r="C68" s="66">
        <f t="shared" si="5"/>
        <v>119124</v>
      </c>
      <c r="D68" s="68">
        <v>39187</v>
      </c>
      <c r="E68" s="68">
        <v>79937</v>
      </c>
      <c r="F68" s="68"/>
      <c r="G68" s="154"/>
      <c r="H68" s="66">
        <f t="shared" si="6"/>
        <v>125158</v>
      </c>
      <c r="I68" s="68">
        <v>43467</v>
      </c>
      <c r="J68" s="68">
        <f>78951+2740</f>
        <v>81691</v>
      </c>
      <c r="K68" s="68"/>
      <c r="L68" s="155"/>
    </row>
    <row r="69" spans="1:12" ht="24" x14ac:dyDescent="0.25">
      <c r="A69" s="159">
        <v>1220</v>
      </c>
      <c r="B69" s="71" t="s">
        <v>79</v>
      </c>
      <c r="C69" s="72">
        <f t="shared" si="5"/>
        <v>30781</v>
      </c>
      <c r="D69" s="160">
        <f>SUM(D70:D74)</f>
        <v>30781</v>
      </c>
      <c r="E69" s="160">
        <f>SUM(E70:E74)</f>
        <v>0</v>
      </c>
      <c r="F69" s="160">
        <f>SUM(F70:F74)</f>
        <v>0</v>
      </c>
      <c r="G69" s="161">
        <f>SUM(G70:G74)</f>
        <v>0</v>
      </c>
      <c r="H69" s="72">
        <f t="shared" si="6"/>
        <v>34705</v>
      </c>
      <c r="I69" s="160">
        <f>SUM(I70:I74)</f>
        <v>32605</v>
      </c>
      <c r="J69" s="160">
        <f>SUM(J70:J74)</f>
        <v>2100</v>
      </c>
      <c r="K69" s="160">
        <f>SUM(K70:K74)</f>
        <v>0</v>
      </c>
      <c r="L69" s="162">
        <f>SUM(L70:L74)</f>
        <v>0</v>
      </c>
    </row>
    <row r="70" spans="1:12" ht="48" x14ac:dyDescent="0.25">
      <c r="A70" s="44">
        <v>1221</v>
      </c>
      <c r="B70" s="71" t="s">
        <v>80</v>
      </c>
      <c r="C70" s="72">
        <f t="shared" si="5"/>
        <v>19582</v>
      </c>
      <c r="D70" s="74">
        <v>19582</v>
      </c>
      <c r="E70" s="74"/>
      <c r="F70" s="74"/>
      <c r="G70" s="157"/>
      <c r="H70" s="72">
        <f t="shared" si="6"/>
        <v>23461</v>
      </c>
      <c r="I70" s="74">
        <v>21361</v>
      </c>
      <c r="J70" s="74">
        <f>2000+100</f>
        <v>2100</v>
      </c>
      <c r="K70" s="74"/>
      <c r="L70" s="158"/>
    </row>
    <row r="71" spans="1:12" x14ac:dyDescent="0.25">
      <c r="A71" s="44">
        <v>1223</v>
      </c>
      <c r="B71" s="71" t="s">
        <v>81</v>
      </c>
      <c r="C71" s="72">
        <f t="shared" si="5"/>
        <v>0</v>
      </c>
      <c r="D71" s="74"/>
      <c r="E71" s="74"/>
      <c r="F71" s="74"/>
      <c r="G71" s="157"/>
      <c r="H71" s="72">
        <f t="shared" si="6"/>
        <v>0</v>
      </c>
      <c r="I71" s="74"/>
      <c r="J71" s="74"/>
      <c r="K71" s="74"/>
      <c r="L71" s="158"/>
    </row>
    <row r="72" spans="1:12" x14ac:dyDescent="0.25">
      <c r="A72" s="44">
        <v>1225</v>
      </c>
      <c r="B72" s="71" t="s">
        <v>82</v>
      </c>
      <c r="C72" s="72">
        <f t="shared" si="5"/>
        <v>0</v>
      </c>
      <c r="D72" s="74"/>
      <c r="E72" s="74"/>
      <c r="F72" s="74"/>
      <c r="G72" s="157"/>
      <c r="H72" s="72">
        <f t="shared" si="6"/>
        <v>0</v>
      </c>
      <c r="I72" s="74"/>
      <c r="J72" s="74"/>
      <c r="K72" s="74"/>
      <c r="L72" s="158"/>
    </row>
    <row r="73" spans="1:12" ht="36" x14ac:dyDescent="0.25">
      <c r="A73" s="44">
        <v>1227</v>
      </c>
      <c r="B73" s="71" t="s">
        <v>83</v>
      </c>
      <c r="C73" s="72">
        <f t="shared" si="5"/>
        <v>10672</v>
      </c>
      <c r="D73" s="74">
        <v>10672</v>
      </c>
      <c r="E73" s="74"/>
      <c r="F73" s="74"/>
      <c r="G73" s="157"/>
      <c r="H73" s="72">
        <f t="shared" si="6"/>
        <v>10672</v>
      </c>
      <c r="I73" s="74">
        <v>10672</v>
      </c>
      <c r="J73" s="74"/>
      <c r="K73" s="74"/>
      <c r="L73" s="158"/>
    </row>
    <row r="74" spans="1:12" ht="48" x14ac:dyDescent="0.25">
      <c r="A74" s="44">
        <v>1228</v>
      </c>
      <c r="B74" s="71" t="s">
        <v>84</v>
      </c>
      <c r="C74" s="72">
        <f t="shared" si="5"/>
        <v>527</v>
      </c>
      <c r="D74" s="74">
        <v>527</v>
      </c>
      <c r="E74" s="74"/>
      <c r="F74" s="74"/>
      <c r="G74" s="157"/>
      <c r="H74" s="72">
        <f t="shared" si="6"/>
        <v>572</v>
      </c>
      <c r="I74" s="74">
        <v>572</v>
      </c>
      <c r="J74" s="74"/>
      <c r="K74" s="74"/>
      <c r="L74" s="158"/>
    </row>
    <row r="75" spans="1:12" x14ac:dyDescent="0.25">
      <c r="A75" s="142">
        <v>2000</v>
      </c>
      <c r="B75" s="142" t="s">
        <v>85</v>
      </c>
      <c r="C75" s="143">
        <f t="shared" si="5"/>
        <v>75886</v>
      </c>
      <c r="D75" s="144">
        <f>SUM(D76,D83,D130,D164,D165,D172)</f>
        <v>69291</v>
      </c>
      <c r="E75" s="144">
        <f>SUM(E76,E83,E130,E164,E165,E172)</f>
        <v>0</v>
      </c>
      <c r="F75" s="144">
        <f>SUM(F76,F83,F130,F164,F165,F172)</f>
        <v>6595</v>
      </c>
      <c r="G75" s="145">
        <f>SUM(G76,G83,G130,G164,G165,G172)</f>
        <v>0</v>
      </c>
      <c r="H75" s="143">
        <f t="shared" si="6"/>
        <v>76941</v>
      </c>
      <c r="I75" s="144">
        <f>SUM(I76,I83,I130,I164,I165,I172)</f>
        <v>70346</v>
      </c>
      <c r="J75" s="144">
        <f>SUM(J76,J83,J130,J164,J165,J172)</f>
        <v>0</v>
      </c>
      <c r="K75" s="144">
        <f>SUM(K76,K83,K130,K164,K165,K172)</f>
        <v>6595</v>
      </c>
      <c r="L75" s="146">
        <f>SUM(L76,L83,L130,L164,L165,L172)</f>
        <v>0</v>
      </c>
    </row>
    <row r="76" spans="1:12" ht="24" x14ac:dyDescent="0.25">
      <c r="A76" s="56">
        <v>2100</v>
      </c>
      <c r="B76" s="147" t="s">
        <v>86</v>
      </c>
      <c r="C76" s="57">
        <f t="shared" si="5"/>
        <v>0</v>
      </c>
      <c r="D76" s="63">
        <f>SUM(D77,D80)</f>
        <v>0</v>
      </c>
      <c r="E76" s="63">
        <f>SUM(E77,E80)</f>
        <v>0</v>
      </c>
      <c r="F76" s="63">
        <f>SUM(F77,F80)</f>
        <v>0</v>
      </c>
      <c r="G76" s="166">
        <f>SUM(G77,G80)</f>
        <v>0</v>
      </c>
      <c r="H76" s="57">
        <f t="shared" si="6"/>
        <v>0</v>
      </c>
      <c r="I76" s="63">
        <f>SUM(I77,I80)</f>
        <v>0</v>
      </c>
      <c r="J76" s="63">
        <f>SUM(J77,J80)</f>
        <v>0</v>
      </c>
      <c r="K76" s="63">
        <f>SUM(K77,K80)</f>
        <v>0</v>
      </c>
      <c r="L76" s="167">
        <f>SUM(L77,L80)</f>
        <v>0</v>
      </c>
    </row>
    <row r="77" spans="1:12" ht="24" x14ac:dyDescent="0.25">
      <c r="A77" s="168">
        <v>2110</v>
      </c>
      <c r="B77" s="65" t="s">
        <v>87</v>
      </c>
      <c r="C77" s="66">
        <f t="shared" si="5"/>
        <v>0</v>
      </c>
      <c r="D77" s="169">
        <f>SUM(D78:D79)</f>
        <v>0</v>
      </c>
      <c r="E77" s="169">
        <f>SUM(E78:E79)</f>
        <v>0</v>
      </c>
      <c r="F77" s="169">
        <f>SUM(F78:F79)</f>
        <v>0</v>
      </c>
      <c r="G77" s="170">
        <f>SUM(G78:G79)</f>
        <v>0</v>
      </c>
      <c r="H77" s="66">
        <f t="shared" si="6"/>
        <v>0</v>
      </c>
      <c r="I77" s="169">
        <f>SUM(I78:I79)</f>
        <v>0</v>
      </c>
      <c r="J77" s="169">
        <f>SUM(J78:J79)</f>
        <v>0</v>
      </c>
      <c r="K77" s="169">
        <f>SUM(K78:K79)</f>
        <v>0</v>
      </c>
      <c r="L77" s="171">
        <f>SUM(L78:L79)</f>
        <v>0</v>
      </c>
    </row>
    <row r="78" spans="1:12" x14ac:dyDescent="0.25">
      <c r="A78" s="44">
        <v>2111</v>
      </c>
      <c r="B78" s="71" t="s">
        <v>88</v>
      </c>
      <c r="C78" s="72">
        <f t="shared" si="5"/>
        <v>0</v>
      </c>
      <c r="D78" s="74"/>
      <c r="E78" s="74"/>
      <c r="F78" s="74"/>
      <c r="G78" s="157"/>
      <c r="H78" s="72">
        <f t="shared" si="6"/>
        <v>0</v>
      </c>
      <c r="I78" s="74"/>
      <c r="J78" s="74"/>
      <c r="K78" s="74"/>
      <c r="L78" s="158"/>
    </row>
    <row r="79" spans="1:12" ht="24" x14ac:dyDescent="0.25">
      <c r="A79" s="44">
        <v>2112</v>
      </c>
      <c r="B79" s="71" t="s">
        <v>89</v>
      </c>
      <c r="C79" s="72">
        <f t="shared" si="5"/>
        <v>0</v>
      </c>
      <c r="D79" s="74"/>
      <c r="E79" s="74"/>
      <c r="F79" s="74"/>
      <c r="G79" s="157"/>
      <c r="H79" s="72">
        <f t="shared" si="6"/>
        <v>0</v>
      </c>
      <c r="I79" s="74"/>
      <c r="J79" s="74"/>
      <c r="K79" s="74"/>
      <c r="L79" s="158"/>
    </row>
    <row r="80" spans="1:12" ht="24" x14ac:dyDescent="0.25">
      <c r="A80" s="159">
        <v>2120</v>
      </c>
      <c r="B80" s="71" t="s">
        <v>90</v>
      </c>
      <c r="C80" s="72">
        <f t="shared" si="5"/>
        <v>0</v>
      </c>
      <c r="D80" s="160">
        <f>SUM(D81:D82)</f>
        <v>0</v>
      </c>
      <c r="E80" s="160">
        <f>SUM(E81:E82)</f>
        <v>0</v>
      </c>
      <c r="F80" s="160">
        <f>SUM(F81:F82)</f>
        <v>0</v>
      </c>
      <c r="G80" s="161">
        <f>SUM(G81:G82)</f>
        <v>0</v>
      </c>
      <c r="H80" s="72">
        <f t="shared" si="6"/>
        <v>0</v>
      </c>
      <c r="I80" s="160">
        <f>SUM(I81:I82)</f>
        <v>0</v>
      </c>
      <c r="J80" s="160">
        <f>SUM(J81:J82)</f>
        <v>0</v>
      </c>
      <c r="K80" s="160">
        <f>SUM(K81:K82)</f>
        <v>0</v>
      </c>
      <c r="L80" s="162">
        <f>SUM(L81:L82)</f>
        <v>0</v>
      </c>
    </row>
    <row r="81" spans="1:12" x14ac:dyDescent="0.25">
      <c r="A81" s="44">
        <v>2121</v>
      </c>
      <c r="B81" s="71" t="s">
        <v>88</v>
      </c>
      <c r="C81" s="72">
        <f t="shared" si="5"/>
        <v>0</v>
      </c>
      <c r="D81" s="74"/>
      <c r="E81" s="74"/>
      <c r="F81" s="74"/>
      <c r="G81" s="157"/>
      <c r="H81" s="72">
        <f t="shared" si="6"/>
        <v>0</v>
      </c>
      <c r="I81" s="74"/>
      <c r="J81" s="74"/>
      <c r="K81" s="74"/>
      <c r="L81" s="158"/>
    </row>
    <row r="82" spans="1:12" ht="24" x14ac:dyDescent="0.25">
      <c r="A82" s="44">
        <v>2122</v>
      </c>
      <c r="B82" s="71" t="s">
        <v>89</v>
      </c>
      <c r="C82" s="72">
        <f t="shared" si="5"/>
        <v>0</v>
      </c>
      <c r="D82" s="74"/>
      <c r="E82" s="74"/>
      <c r="F82" s="74"/>
      <c r="G82" s="157"/>
      <c r="H82" s="72">
        <f t="shared" si="6"/>
        <v>0</v>
      </c>
      <c r="I82" s="74"/>
      <c r="J82" s="74"/>
      <c r="K82" s="74"/>
      <c r="L82" s="158"/>
    </row>
    <row r="83" spans="1:12" x14ac:dyDescent="0.25">
      <c r="A83" s="56">
        <v>2200</v>
      </c>
      <c r="B83" s="147" t="s">
        <v>91</v>
      </c>
      <c r="C83" s="57">
        <f t="shared" si="5"/>
        <v>54996</v>
      </c>
      <c r="D83" s="63">
        <f>SUM(D84,D89,D95,D103,D112,D116,D122,D128)</f>
        <v>49001</v>
      </c>
      <c r="E83" s="63">
        <f>SUM(E84,E89,E95,E103,E112,E116,E122,E128)</f>
        <v>0</v>
      </c>
      <c r="F83" s="63">
        <f>SUM(F84,F89,F95,F103,F112,F116,F122,F128)</f>
        <v>5995</v>
      </c>
      <c r="G83" s="166">
        <f>SUM(G84,G89,G95,G103,G112,G116,G122,G128)</f>
        <v>0</v>
      </c>
      <c r="H83" s="57">
        <f t="shared" si="6"/>
        <v>57031</v>
      </c>
      <c r="I83" s="63">
        <f>SUM(I84,I89,I95,I103,I112,I116,I122,I128)</f>
        <v>50636</v>
      </c>
      <c r="J83" s="63">
        <f>SUM(J84,J89,J95,J103,J112,J116,J122,J128)</f>
        <v>0</v>
      </c>
      <c r="K83" s="63">
        <f>SUM(K84,K89,K95,K103,K112,K116,K122,K128)</f>
        <v>6395</v>
      </c>
      <c r="L83" s="172">
        <f>SUM(L84,L89,L95,L103,L112,L116,L122,L128)</f>
        <v>0</v>
      </c>
    </row>
    <row r="84" spans="1:12" ht="24" x14ac:dyDescent="0.25">
      <c r="A84" s="150">
        <v>2210</v>
      </c>
      <c r="B84" s="112" t="s">
        <v>92</v>
      </c>
      <c r="C84" s="117">
        <f t="shared" si="5"/>
        <v>2004</v>
      </c>
      <c r="D84" s="151">
        <f>SUM(D85:D88)</f>
        <v>1979</v>
      </c>
      <c r="E84" s="151">
        <f>SUM(E85:E88)</f>
        <v>0</v>
      </c>
      <c r="F84" s="151">
        <f>SUM(F85:F88)</f>
        <v>25</v>
      </c>
      <c r="G84" s="151">
        <f>SUM(G85:G88)</f>
        <v>0</v>
      </c>
      <c r="H84" s="117">
        <f t="shared" si="6"/>
        <v>1968</v>
      </c>
      <c r="I84" s="151">
        <f>SUM(I85:I88)</f>
        <v>1943</v>
      </c>
      <c r="J84" s="151">
        <f>SUM(J85:J88)</f>
        <v>0</v>
      </c>
      <c r="K84" s="151">
        <f>SUM(K85:K88)</f>
        <v>25</v>
      </c>
      <c r="L84" s="153">
        <f>SUM(L85:L88)</f>
        <v>0</v>
      </c>
    </row>
    <row r="85" spans="1:12" ht="24" x14ac:dyDescent="0.25">
      <c r="A85" s="38">
        <v>2211</v>
      </c>
      <c r="B85" s="65" t="s">
        <v>93</v>
      </c>
      <c r="C85" s="66">
        <f t="shared" si="5"/>
        <v>0</v>
      </c>
      <c r="D85" s="68"/>
      <c r="E85" s="68"/>
      <c r="F85" s="68"/>
      <c r="G85" s="154"/>
      <c r="H85" s="66">
        <f t="shared" si="6"/>
        <v>0</v>
      </c>
      <c r="I85" s="68"/>
      <c r="J85" s="68"/>
      <c r="K85" s="68"/>
      <c r="L85" s="155"/>
    </row>
    <row r="86" spans="1:12" ht="36" x14ac:dyDescent="0.25">
      <c r="A86" s="44">
        <v>2212</v>
      </c>
      <c r="B86" s="71" t="s">
        <v>94</v>
      </c>
      <c r="C86" s="72">
        <f t="shared" si="5"/>
        <v>1560</v>
      </c>
      <c r="D86" s="74">
        <v>1560</v>
      </c>
      <c r="E86" s="74"/>
      <c r="F86" s="74"/>
      <c r="G86" s="157"/>
      <c r="H86" s="72">
        <f t="shared" si="6"/>
        <v>1524</v>
      </c>
      <c r="I86" s="74">
        <v>1524</v>
      </c>
      <c r="J86" s="74"/>
      <c r="K86" s="74"/>
      <c r="L86" s="158"/>
    </row>
    <row r="87" spans="1:12" ht="24" x14ac:dyDescent="0.25">
      <c r="A87" s="44">
        <v>2214</v>
      </c>
      <c r="B87" s="71" t="s">
        <v>95</v>
      </c>
      <c r="C87" s="72">
        <f t="shared" si="5"/>
        <v>384</v>
      </c>
      <c r="D87" s="74">
        <v>359</v>
      </c>
      <c r="E87" s="74"/>
      <c r="F87" s="74">
        <v>25</v>
      </c>
      <c r="G87" s="157"/>
      <c r="H87" s="72">
        <f t="shared" si="6"/>
        <v>384</v>
      </c>
      <c r="I87" s="74">
        <v>359</v>
      </c>
      <c r="J87" s="74"/>
      <c r="K87" s="74">
        <v>25</v>
      </c>
      <c r="L87" s="158"/>
    </row>
    <row r="88" spans="1:12" x14ac:dyDescent="0.25">
      <c r="A88" s="44">
        <v>2219</v>
      </c>
      <c r="B88" s="71" t="s">
        <v>96</v>
      </c>
      <c r="C88" s="72">
        <f t="shared" si="5"/>
        <v>60</v>
      </c>
      <c r="D88" s="74">
        <v>60</v>
      </c>
      <c r="E88" s="74"/>
      <c r="F88" s="74"/>
      <c r="G88" s="157"/>
      <c r="H88" s="72">
        <f t="shared" si="6"/>
        <v>60</v>
      </c>
      <c r="I88" s="74">
        <v>60</v>
      </c>
      <c r="J88" s="74"/>
      <c r="K88" s="74"/>
      <c r="L88" s="158"/>
    </row>
    <row r="89" spans="1:12" ht="24" x14ac:dyDescent="0.25">
      <c r="A89" s="159">
        <v>2220</v>
      </c>
      <c r="B89" s="71" t="s">
        <v>97</v>
      </c>
      <c r="C89" s="72">
        <f t="shared" si="5"/>
        <v>43840</v>
      </c>
      <c r="D89" s="160">
        <f>SUM(D90:D94)</f>
        <v>38340</v>
      </c>
      <c r="E89" s="160">
        <f>SUM(E90:E94)</f>
        <v>0</v>
      </c>
      <c r="F89" s="160">
        <f>SUM(F90:F94)</f>
        <v>5500</v>
      </c>
      <c r="G89" s="161">
        <f>SUM(G90:G94)</f>
        <v>0</v>
      </c>
      <c r="H89" s="72">
        <f t="shared" si="6"/>
        <v>41474</v>
      </c>
      <c r="I89" s="160">
        <f>SUM(I90:I94)</f>
        <v>35104</v>
      </c>
      <c r="J89" s="160">
        <f>SUM(J90:J94)</f>
        <v>0</v>
      </c>
      <c r="K89" s="160">
        <f>SUM(K90:K94)</f>
        <v>6370</v>
      </c>
      <c r="L89" s="162">
        <f>SUM(L90:L94)</f>
        <v>0</v>
      </c>
    </row>
    <row r="90" spans="1:12" ht="24" x14ac:dyDescent="0.25">
      <c r="A90" s="44">
        <v>2221</v>
      </c>
      <c r="B90" s="71" t="s">
        <v>98</v>
      </c>
      <c r="C90" s="72">
        <f t="shared" si="5"/>
        <v>28133</v>
      </c>
      <c r="D90" s="74">
        <v>28133</v>
      </c>
      <c r="E90" s="74"/>
      <c r="F90" s="74"/>
      <c r="G90" s="157"/>
      <c r="H90" s="72">
        <f t="shared" si="6"/>
        <v>26777</v>
      </c>
      <c r="I90" s="74">
        <f>21743+4164</f>
        <v>25907</v>
      </c>
      <c r="J90" s="74"/>
      <c r="K90" s="74">
        <v>870</v>
      </c>
      <c r="L90" s="158"/>
    </row>
    <row r="91" spans="1:12" x14ac:dyDescent="0.25">
      <c r="A91" s="44">
        <v>2222</v>
      </c>
      <c r="B91" s="71" t="s">
        <v>99</v>
      </c>
      <c r="C91" s="72">
        <f t="shared" si="5"/>
        <v>4959</v>
      </c>
      <c r="D91" s="74">
        <v>2959</v>
      </c>
      <c r="E91" s="74"/>
      <c r="F91" s="74">
        <v>2000</v>
      </c>
      <c r="G91" s="157"/>
      <c r="H91" s="72">
        <f t="shared" si="6"/>
        <v>3977</v>
      </c>
      <c r="I91" s="74">
        <f>1250+727</f>
        <v>1977</v>
      </c>
      <c r="J91" s="74"/>
      <c r="K91" s="74">
        <v>2000</v>
      </c>
      <c r="L91" s="158"/>
    </row>
    <row r="92" spans="1:12" x14ac:dyDescent="0.25">
      <c r="A92" s="44">
        <v>2223</v>
      </c>
      <c r="B92" s="71" t="s">
        <v>100</v>
      </c>
      <c r="C92" s="72">
        <f t="shared" si="5"/>
        <v>9898</v>
      </c>
      <c r="D92" s="74">
        <v>6398</v>
      </c>
      <c r="E92" s="74"/>
      <c r="F92" s="74">
        <v>3500</v>
      </c>
      <c r="G92" s="157"/>
      <c r="H92" s="72">
        <f t="shared" si="6"/>
        <v>9871</v>
      </c>
      <c r="I92" s="74">
        <f>4623+1748</f>
        <v>6371</v>
      </c>
      <c r="J92" s="74"/>
      <c r="K92" s="74">
        <v>3500</v>
      </c>
      <c r="L92" s="158"/>
    </row>
    <row r="93" spans="1:12" ht="48" x14ac:dyDescent="0.25">
      <c r="A93" s="44">
        <v>2224</v>
      </c>
      <c r="B93" s="71" t="s">
        <v>101</v>
      </c>
      <c r="C93" s="72">
        <f t="shared" si="5"/>
        <v>850</v>
      </c>
      <c r="D93" s="74">
        <v>850</v>
      </c>
      <c r="E93" s="74"/>
      <c r="F93" s="74"/>
      <c r="G93" s="157"/>
      <c r="H93" s="72">
        <f t="shared" si="6"/>
        <v>849</v>
      </c>
      <c r="I93" s="74">
        <v>849</v>
      </c>
      <c r="J93" s="74"/>
      <c r="K93" s="74"/>
      <c r="L93" s="158"/>
    </row>
    <row r="94" spans="1:12" ht="24" x14ac:dyDescent="0.25">
      <c r="A94" s="44">
        <v>2229</v>
      </c>
      <c r="B94" s="71" t="s">
        <v>102</v>
      </c>
      <c r="C94" s="72">
        <f t="shared" si="5"/>
        <v>0</v>
      </c>
      <c r="D94" s="74"/>
      <c r="E94" s="74"/>
      <c r="F94" s="74"/>
      <c r="G94" s="157"/>
      <c r="H94" s="72">
        <f t="shared" si="6"/>
        <v>0</v>
      </c>
      <c r="I94" s="74"/>
      <c r="J94" s="74"/>
      <c r="K94" s="74"/>
      <c r="L94" s="158"/>
    </row>
    <row r="95" spans="1:12" ht="36" x14ac:dyDescent="0.25">
      <c r="A95" s="159">
        <v>2230</v>
      </c>
      <c r="B95" s="71" t="s">
        <v>103</v>
      </c>
      <c r="C95" s="72">
        <f t="shared" si="5"/>
        <v>3250</v>
      </c>
      <c r="D95" s="160">
        <f>SUM(D96:D102)</f>
        <v>3250</v>
      </c>
      <c r="E95" s="160">
        <f>SUM(E96:E102)</f>
        <v>0</v>
      </c>
      <c r="F95" s="160">
        <f>SUM(F96:F102)</f>
        <v>0</v>
      </c>
      <c r="G95" s="161">
        <f>SUM(G96:G102)</f>
        <v>0</v>
      </c>
      <c r="H95" s="72">
        <f t="shared" si="6"/>
        <v>3250</v>
      </c>
      <c r="I95" s="160">
        <f>SUM(I96:I102)</f>
        <v>3250</v>
      </c>
      <c r="J95" s="160">
        <f>SUM(J96:J102)</f>
        <v>0</v>
      </c>
      <c r="K95" s="160">
        <f>SUM(K96:K102)</f>
        <v>0</v>
      </c>
      <c r="L95" s="162">
        <f>SUM(L96:L102)</f>
        <v>0</v>
      </c>
    </row>
    <row r="96" spans="1:12" ht="24" x14ac:dyDescent="0.25">
      <c r="A96" s="44">
        <v>2231</v>
      </c>
      <c r="B96" s="71" t="s">
        <v>104</v>
      </c>
      <c r="C96" s="72">
        <f t="shared" si="5"/>
        <v>0</v>
      </c>
      <c r="D96" s="74"/>
      <c r="E96" s="74"/>
      <c r="F96" s="74"/>
      <c r="G96" s="157"/>
      <c r="H96" s="72">
        <f t="shared" si="6"/>
        <v>0</v>
      </c>
      <c r="I96" s="74"/>
      <c r="J96" s="74"/>
      <c r="K96" s="74"/>
      <c r="L96" s="158"/>
    </row>
    <row r="97" spans="1:12" ht="24.75" customHeight="1" x14ac:dyDescent="0.25">
      <c r="A97" s="44">
        <v>2232</v>
      </c>
      <c r="B97" s="71" t="s">
        <v>105</v>
      </c>
      <c r="C97" s="72">
        <f t="shared" si="5"/>
        <v>0</v>
      </c>
      <c r="D97" s="74"/>
      <c r="E97" s="74"/>
      <c r="F97" s="74"/>
      <c r="G97" s="157"/>
      <c r="H97" s="72">
        <f t="shared" si="6"/>
        <v>0</v>
      </c>
      <c r="I97" s="74"/>
      <c r="J97" s="74"/>
      <c r="K97" s="74"/>
      <c r="L97" s="158"/>
    </row>
    <row r="98" spans="1:12" ht="24" x14ac:dyDescent="0.25">
      <c r="A98" s="38">
        <v>2233</v>
      </c>
      <c r="B98" s="65" t="s">
        <v>106</v>
      </c>
      <c r="C98" s="66">
        <f t="shared" si="5"/>
        <v>0</v>
      </c>
      <c r="D98" s="68"/>
      <c r="E98" s="68"/>
      <c r="F98" s="68"/>
      <c r="G98" s="154"/>
      <c r="H98" s="66">
        <f t="shared" si="6"/>
        <v>0</v>
      </c>
      <c r="I98" s="68"/>
      <c r="J98" s="68"/>
      <c r="K98" s="68"/>
      <c r="L98" s="155"/>
    </row>
    <row r="99" spans="1:12" ht="36" x14ac:dyDescent="0.25">
      <c r="A99" s="44">
        <v>2234</v>
      </c>
      <c r="B99" s="71" t="s">
        <v>107</v>
      </c>
      <c r="C99" s="72">
        <f t="shared" si="5"/>
        <v>0</v>
      </c>
      <c r="D99" s="74"/>
      <c r="E99" s="74"/>
      <c r="F99" s="74"/>
      <c r="G99" s="157"/>
      <c r="H99" s="72">
        <f t="shared" si="6"/>
        <v>0</v>
      </c>
      <c r="I99" s="74"/>
      <c r="J99" s="74"/>
      <c r="K99" s="74"/>
      <c r="L99" s="158"/>
    </row>
    <row r="100" spans="1:12" ht="24" x14ac:dyDescent="0.25">
      <c r="A100" s="44">
        <v>2235</v>
      </c>
      <c r="B100" s="71" t="s">
        <v>108</v>
      </c>
      <c r="C100" s="72">
        <f t="shared" si="5"/>
        <v>0</v>
      </c>
      <c r="D100" s="74"/>
      <c r="E100" s="74"/>
      <c r="F100" s="74"/>
      <c r="G100" s="157"/>
      <c r="H100" s="72">
        <f t="shared" si="6"/>
        <v>0</v>
      </c>
      <c r="I100" s="74"/>
      <c r="J100" s="74"/>
      <c r="K100" s="74"/>
      <c r="L100" s="158"/>
    </row>
    <row r="101" spans="1:12" x14ac:dyDescent="0.25">
      <c r="A101" s="44">
        <v>2236</v>
      </c>
      <c r="B101" s="71" t="s">
        <v>109</v>
      </c>
      <c r="C101" s="72">
        <f t="shared" si="5"/>
        <v>0</v>
      </c>
      <c r="D101" s="74"/>
      <c r="E101" s="74"/>
      <c r="F101" s="74"/>
      <c r="G101" s="157"/>
      <c r="H101" s="72">
        <f t="shared" si="6"/>
        <v>0</v>
      </c>
      <c r="I101" s="74"/>
      <c r="J101" s="74"/>
      <c r="K101" s="74"/>
      <c r="L101" s="158"/>
    </row>
    <row r="102" spans="1:12" ht="24" x14ac:dyDescent="0.25">
      <c r="A102" s="44">
        <v>2239</v>
      </c>
      <c r="B102" s="71" t="s">
        <v>110</v>
      </c>
      <c r="C102" s="72">
        <f t="shared" si="5"/>
        <v>3250</v>
      </c>
      <c r="D102" s="74">
        <v>3250</v>
      </c>
      <c r="E102" s="74"/>
      <c r="F102" s="74"/>
      <c r="G102" s="157"/>
      <c r="H102" s="72">
        <f t="shared" si="6"/>
        <v>3250</v>
      </c>
      <c r="I102" s="74">
        <v>3250</v>
      </c>
      <c r="J102" s="74"/>
      <c r="K102" s="74"/>
      <c r="L102" s="158"/>
    </row>
    <row r="103" spans="1:12" ht="36" x14ac:dyDescent="0.25">
      <c r="A103" s="159">
        <v>2240</v>
      </c>
      <c r="B103" s="71" t="s">
        <v>111</v>
      </c>
      <c r="C103" s="72">
        <f t="shared" si="5"/>
        <v>4094</v>
      </c>
      <c r="D103" s="160">
        <f>SUM(D104:D111)</f>
        <v>3624</v>
      </c>
      <c r="E103" s="160">
        <f>SUM(E104:E111)</f>
        <v>0</v>
      </c>
      <c r="F103" s="160">
        <f>SUM(F104:F111)</f>
        <v>470</v>
      </c>
      <c r="G103" s="161">
        <f>SUM(G104:G111)</f>
        <v>0</v>
      </c>
      <c r="H103" s="72">
        <f t="shared" si="6"/>
        <v>3494</v>
      </c>
      <c r="I103" s="160">
        <f>SUM(I104:I111)</f>
        <v>3494</v>
      </c>
      <c r="J103" s="160">
        <f>SUM(J104:J111)</f>
        <v>0</v>
      </c>
      <c r="K103" s="160">
        <f>SUM(K104:K111)</f>
        <v>0</v>
      </c>
      <c r="L103" s="162">
        <f>SUM(L104:L111)</f>
        <v>0</v>
      </c>
    </row>
    <row r="104" spans="1:12" x14ac:dyDescent="0.25">
      <c r="A104" s="44">
        <v>2241</v>
      </c>
      <c r="B104" s="71" t="s">
        <v>112</v>
      </c>
      <c r="C104" s="72">
        <f t="shared" si="5"/>
        <v>0</v>
      </c>
      <c r="D104" s="74"/>
      <c r="E104" s="74"/>
      <c r="F104" s="74"/>
      <c r="G104" s="157"/>
      <c r="H104" s="72">
        <f t="shared" si="6"/>
        <v>0</v>
      </c>
      <c r="I104" s="74"/>
      <c r="J104" s="74"/>
      <c r="K104" s="74"/>
      <c r="L104" s="158"/>
    </row>
    <row r="105" spans="1:12" ht="24" x14ac:dyDescent="0.25">
      <c r="A105" s="44">
        <v>2242</v>
      </c>
      <c r="B105" s="71" t="s">
        <v>113</v>
      </c>
      <c r="C105" s="72">
        <f t="shared" si="5"/>
        <v>0</v>
      </c>
      <c r="D105" s="74"/>
      <c r="E105" s="74"/>
      <c r="F105" s="74"/>
      <c r="G105" s="157"/>
      <c r="H105" s="72">
        <f t="shared" si="6"/>
        <v>0</v>
      </c>
      <c r="I105" s="74"/>
      <c r="J105" s="74"/>
      <c r="K105" s="74"/>
      <c r="L105" s="158"/>
    </row>
    <row r="106" spans="1:12" ht="24" x14ac:dyDescent="0.25">
      <c r="A106" s="44">
        <v>2243</v>
      </c>
      <c r="B106" s="71" t="s">
        <v>114</v>
      </c>
      <c r="C106" s="72">
        <f t="shared" si="5"/>
        <v>400</v>
      </c>
      <c r="D106" s="74">
        <v>400</v>
      </c>
      <c r="E106" s="74"/>
      <c r="F106" s="74"/>
      <c r="G106" s="157"/>
      <c r="H106" s="72">
        <f t="shared" si="6"/>
        <v>400</v>
      </c>
      <c r="I106" s="74">
        <v>400</v>
      </c>
      <c r="J106" s="74"/>
      <c r="K106" s="74"/>
      <c r="L106" s="158"/>
    </row>
    <row r="107" spans="1:12" x14ac:dyDescent="0.25">
      <c r="A107" s="44">
        <v>2244</v>
      </c>
      <c r="B107" s="71" t="s">
        <v>115</v>
      </c>
      <c r="C107" s="72">
        <f t="shared" si="5"/>
        <v>3694</v>
      </c>
      <c r="D107" s="74">
        <v>3224</v>
      </c>
      <c r="E107" s="74"/>
      <c r="F107" s="74">
        <v>470</v>
      </c>
      <c r="G107" s="157"/>
      <c r="H107" s="72">
        <f t="shared" si="6"/>
        <v>3094</v>
      </c>
      <c r="I107" s="74">
        <v>3094</v>
      </c>
      <c r="J107" s="74"/>
      <c r="K107" s="74"/>
      <c r="L107" s="158"/>
    </row>
    <row r="108" spans="1:12" ht="24" x14ac:dyDescent="0.25">
      <c r="A108" s="44">
        <v>2246</v>
      </c>
      <c r="B108" s="71" t="s">
        <v>116</v>
      </c>
      <c r="C108" s="72">
        <f t="shared" si="5"/>
        <v>0</v>
      </c>
      <c r="D108" s="74"/>
      <c r="E108" s="74"/>
      <c r="F108" s="74"/>
      <c r="G108" s="157"/>
      <c r="H108" s="72">
        <f t="shared" si="6"/>
        <v>0</v>
      </c>
      <c r="I108" s="74"/>
      <c r="J108" s="74"/>
      <c r="K108" s="74"/>
      <c r="L108" s="158"/>
    </row>
    <row r="109" spans="1:12" x14ac:dyDescent="0.25">
      <c r="A109" s="44">
        <v>2247</v>
      </c>
      <c r="B109" s="71" t="s">
        <v>117</v>
      </c>
      <c r="C109" s="72">
        <f t="shared" si="5"/>
        <v>0</v>
      </c>
      <c r="D109" s="74"/>
      <c r="E109" s="74"/>
      <c r="F109" s="74"/>
      <c r="G109" s="157"/>
      <c r="H109" s="72">
        <f t="shared" si="6"/>
        <v>0</v>
      </c>
      <c r="I109" s="74"/>
      <c r="J109" s="74"/>
      <c r="K109" s="74"/>
      <c r="L109" s="158"/>
    </row>
    <row r="110" spans="1:12" ht="24" x14ac:dyDescent="0.25">
      <c r="A110" s="44">
        <v>2248</v>
      </c>
      <c r="B110" s="71" t="s">
        <v>118</v>
      </c>
      <c r="C110" s="72">
        <f t="shared" si="5"/>
        <v>0</v>
      </c>
      <c r="D110" s="74"/>
      <c r="E110" s="74"/>
      <c r="F110" s="74"/>
      <c r="G110" s="157"/>
      <c r="H110" s="72">
        <f t="shared" si="6"/>
        <v>0</v>
      </c>
      <c r="I110" s="74"/>
      <c r="J110" s="74"/>
      <c r="K110" s="74"/>
      <c r="L110" s="158"/>
    </row>
    <row r="111" spans="1:12" ht="24" x14ac:dyDescent="0.25">
      <c r="A111" s="44">
        <v>2249</v>
      </c>
      <c r="B111" s="71" t="s">
        <v>119</v>
      </c>
      <c r="C111" s="72">
        <f t="shared" si="5"/>
        <v>0</v>
      </c>
      <c r="D111" s="74"/>
      <c r="E111" s="74"/>
      <c r="F111" s="74"/>
      <c r="G111" s="157"/>
      <c r="H111" s="72">
        <f t="shared" si="6"/>
        <v>0</v>
      </c>
      <c r="I111" s="74"/>
      <c r="J111" s="74"/>
      <c r="K111" s="74"/>
      <c r="L111" s="158"/>
    </row>
    <row r="112" spans="1:12" x14ac:dyDescent="0.25">
      <c r="A112" s="159">
        <v>2250</v>
      </c>
      <c r="B112" s="71" t="s">
        <v>120</v>
      </c>
      <c r="C112" s="72">
        <f t="shared" si="5"/>
        <v>568</v>
      </c>
      <c r="D112" s="160">
        <f>SUM(D113:D115)</f>
        <v>568</v>
      </c>
      <c r="E112" s="160">
        <f>SUM(E113:E115)</f>
        <v>0</v>
      </c>
      <c r="F112" s="160">
        <f>SUM(F113:F115)</f>
        <v>0</v>
      </c>
      <c r="G112" s="173">
        <f>SUM(G113:G115)</f>
        <v>0</v>
      </c>
      <c r="H112" s="72">
        <f t="shared" si="6"/>
        <v>568</v>
      </c>
      <c r="I112" s="160">
        <f>SUM(I113:I115)</f>
        <v>568</v>
      </c>
      <c r="J112" s="160">
        <f>SUM(J113:J115)</f>
        <v>0</v>
      </c>
      <c r="K112" s="160">
        <f>SUM(K113:K115)</f>
        <v>0</v>
      </c>
      <c r="L112" s="162">
        <f>SUM(L113:L115)</f>
        <v>0</v>
      </c>
    </row>
    <row r="113" spans="1:12" x14ac:dyDescent="0.25">
      <c r="A113" s="44">
        <v>2251</v>
      </c>
      <c r="B113" s="71" t="s">
        <v>121</v>
      </c>
      <c r="C113" s="72">
        <f t="shared" si="5"/>
        <v>85</v>
      </c>
      <c r="D113" s="74">
        <v>85</v>
      </c>
      <c r="E113" s="74"/>
      <c r="F113" s="74"/>
      <c r="G113" s="157"/>
      <c r="H113" s="72">
        <f t="shared" si="6"/>
        <v>85</v>
      </c>
      <c r="I113" s="74">
        <v>85</v>
      </c>
      <c r="J113" s="74"/>
      <c r="K113" s="74"/>
      <c r="L113" s="158"/>
    </row>
    <row r="114" spans="1:12" ht="24" x14ac:dyDescent="0.25">
      <c r="A114" s="44">
        <v>2252</v>
      </c>
      <c r="B114" s="71" t="s">
        <v>122</v>
      </c>
      <c r="C114" s="72">
        <f>SUM(D114:G114)</f>
        <v>0</v>
      </c>
      <c r="D114" s="74"/>
      <c r="E114" s="74"/>
      <c r="F114" s="74"/>
      <c r="G114" s="157"/>
      <c r="H114" s="72">
        <f>SUM(I114:L114)</f>
        <v>0</v>
      </c>
      <c r="I114" s="74"/>
      <c r="J114" s="74"/>
      <c r="K114" s="74"/>
      <c r="L114" s="158"/>
    </row>
    <row r="115" spans="1:12" ht="24" x14ac:dyDescent="0.25">
      <c r="A115" s="44">
        <v>2259</v>
      </c>
      <c r="B115" s="71" t="s">
        <v>123</v>
      </c>
      <c r="C115" s="72">
        <f>SUM(D115:G115)</f>
        <v>483</v>
      </c>
      <c r="D115" s="74">
        <v>483</v>
      </c>
      <c r="E115" s="74"/>
      <c r="F115" s="74"/>
      <c r="G115" s="157"/>
      <c r="H115" s="72">
        <f>SUM(I115:L115)</f>
        <v>483</v>
      </c>
      <c r="I115" s="74">
        <v>483</v>
      </c>
      <c r="J115" s="74"/>
      <c r="K115" s="74"/>
      <c r="L115" s="158"/>
    </row>
    <row r="116" spans="1:12" x14ac:dyDescent="0.25">
      <c r="A116" s="159">
        <v>2260</v>
      </c>
      <c r="B116" s="71" t="s">
        <v>124</v>
      </c>
      <c r="C116" s="72">
        <f t="shared" ref="C116:C187" si="7">SUM(D116:G116)</f>
        <v>1170</v>
      </c>
      <c r="D116" s="160">
        <f>SUM(D117:D121)</f>
        <v>1170</v>
      </c>
      <c r="E116" s="160">
        <f>SUM(E117:E121)</f>
        <v>0</v>
      </c>
      <c r="F116" s="160">
        <f>SUM(F117:F121)</f>
        <v>0</v>
      </c>
      <c r="G116" s="161">
        <f>SUM(G117:G121)</f>
        <v>0</v>
      </c>
      <c r="H116" s="72">
        <f t="shared" ref="H116:H188" si="8">SUM(I116:L116)</f>
        <v>1170</v>
      </c>
      <c r="I116" s="160">
        <f>SUM(I117:I121)</f>
        <v>1170</v>
      </c>
      <c r="J116" s="160">
        <f>SUM(J117:J121)</f>
        <v>0</v>
      </c>
      <c r="K116" s="160">
        <f>SUM(K117:K121)</f>
        <v>0</v>
      </c>
      <c r="L116" s="162">
        <f>SUM(L117:L121)</f>
        <v>0</v>
      </c>
    </row>
    <row r="117" spans="1:12" x14ac:dyDescent="0.25">
      <c r="A117" s="44">
        <v>2261</v>
      </c>
      <c r="B117" s="71" t="s">
        <v>125</v>
      </c>
      <c r="C117" s="72">
        <f t="shared" si="7"/>
        <v>0</v>
      </c>
      <c r="D117" s="74"/>
      <c r="E117" s="74"/>
      <c r="F117" s="74"/>
      <c r="G117" s="157"/>
      <c r="H117" s="72">
        <f t="shared" si="8"/>
        <v>0</v>
      </c>
      <c r="I117" s="74"/>
      <c r="J117" s="74"/>
      <c r="K117" s="74"/>
      <c r="L117" s="158"/>
    </row>
    <row r="118" spans="1:12" x14ac:dyDescent="0.25">
      <c r="A118" s="44">
        <v>2262</v>
      </c>
      <c r="B118" s="71" t="s">
        <v>126</v>
      </c>
      <c r="C118" s="72">
        <f t="shared" si="7"/>
        <v>0</v>
      </c>
      <c r="D118" s="74"/>
      <c r="E118" s="74"/>
      <c r="F118" s="74"/>
      <c r="G118" s="157"/>
      <c r="H118" s="72">
        <f t="shared" si="8"/>
        <v>0</v>
      </c>
      <c r="I118" s="74"/>
      <c r="J118" s="74"/>
      <c r="K118" s="74"/>
      <c r="L118" s="158"/>
    </row>
    <row r="119" spans="1:12" x14ac:dyDescent="0.25">
      <c r="A119" s="44">
        <v>2263</v>
      </c>
      <c r="B119" s="71" t="s">
        <v>127</v>
      </c>
      <c r="C119" s="72">
        <f t="shared" si="7"/>
        <v>1170</v>
      </c>
      <c r="D119" s="74">
        <v>1170</v>
      </c>
      <c r="E119" s="74"/>
      <c r="F119" s="74"/>
      <c r="G119" s="157"/>
      <c r="H119" s="72">
        <f t="shared" si="8"/>
        <v>1170</v>
      </c>
      <c r="I119" s="74">
        <v>1170</v>
      </c>
      <c r="J119" s="74"/>
      <c r="K119" s="74"/>
      <c r="L119" s="158"/>
    </row>
    <row r="120" spans="1:12" ht="24" x14ac:dyDescent="0.25">
      <c r="A120" s="44">
        <v>2264</v>
      </c>
      <c r="B120" s="71" t="s">
        <v>128</v>
      </c>
      <c r="C120" s="72">
        <f t="shared" si="7"/>
        <v>0</v>
      </c>
      <c r="D120" s="74"/>
      <c r="E120" s="74"/>
      <c r="F120" s="74"/>
      <c r="G120" s="157"/>
      <c r="H120" s="72">
        <f t="shared" si="8"/>
        <v>0</v>
      </c>
      <c r="I120" s="74"/>
      <c r="J120" s="74"/>
      <c r="K120" s="74"/>
      <c r="L120" s="158"/>
    </row>
    <row r="121" spans="1:12" x14ac:dyDescent="0.25">
      <c r="A121" s="44">
        <v>2269</v>
      </c>
      <c r="B121" s="71" t="s">
        <v>129</v>
      </c>
      <c r="C121" s="72">
        <f t="shared" si="7"/>
        <v>0</v>
      </c>
      <c r="D121" s="74"/>
      <c r="E121" s="74"/>
      <c r="F121" s="74"/>
      <c r="G121" s="157"/>
      <c r="H121" s="72">
        <f t="shared" si="8"/>
        <v>0</v>
      </c>
      <c r="I121" s="74"/>
      <c r="J121" s="74"/>
      <c r="K121" s="74"/>
      <c r="L121" s="158"/>
    </row>
    <row r="122" spans="1:12" x14ac:dyDescent="0.25">
      <c r="A122" s="159">
        <v>2270</v>
      </c>
      <c r="B122" s="71" t="s">
        <v>130</v>
      </c>
      <c r="C122" s="72">
        <f t="shared" si="7"/>
        <v>70</v>
      </c>
      <c r="D122" s="160">
        <f>SUM(D123:D127)</f>
        <v>70</v>
      </c>
      <c r="E122" s="160">
        <f>SUM(E123:E127)</f>
        <v>0</v>
      </c>
      <c r="F122" s="160">
        <f>SUM(F123:F127)</f>
        <v>0</v>
      </c>
      <c r="G122" s="161">
        <f>SUM(G123:G127)</f>
        <v>0</v>
      </c>
      <c r="H122" s="72">
        <f t="shared" si="8"/>
        <v>5107</v>
      </c>
      <c r="I122" s="160">
        <f>SUM(I123:I127)</f>
        <v>5107</v>
      </c>
      <c r="J122" s="160">
        <f>SUM(J123:J127)</f>
        <v>0</v>
      </c>
      <c r="K122" s="160">
        <f>SUM(K123:K127)</f>
        <v>0</v>
      </c>
      <c r="L122" s="162">
        <f>SUM(L123:L127)</f>
        <v>0</v>
      </c>
    </row>
    <row r="123" spans="1:12" x14ac:dyDescent="0.25">
      <c r="A123" s="44">
        <v>2272</v>
      </c>
      <c r="B123" s="174" t="s">
        <v>131</v>
      </c>
      <c r="C123" s="72">
        <f t="shared" si="7"/>
        <v>0</v>
      </c>
      <c r="D123" s="74"/>
      <c r="E123" s="74"/>
      <c r="F123" s="74"/>
      <c r="G123" s="157"/>
      <c r="H123" s="72">
        <f t="shared" si="8"/>
        <v>0</v>
      </c>
      <c r="I123" s="74"/>
      <c r="J123" s="74"/>
      <c r="K123" s="74"/>
      <c r="L123" s="158"/>
    </row>
    <row r="124" spans="1:12" ht="24" x14ac:dyDescent="0.25">
      <c r="A124" s="44">
        <v>2274</v>
      </c>
      <c r="B124" s="175" t="s">
        <v>132</v>
      </c>
      <c r="C124" s="72">
        <f t="shared" si="7"/>
        <v>0</v>
      </c>
      <c r="D124" s="74"/>
      <c r="E124" s="74"/>
      <c r="F124" s="74"/>
      <c r="G124" s="157"/>
      <c r="H124" s="72">
        <f t="shared" si="8"/>
        <v>0</v>
      </c>
      <c r="I124" s="74"/>
      <c r="J124" s="74"/>
      <c r="K124" s="74"/>
      <c r="L124" s="158"/>
    </row>
    <row r="125" spans="1:12" ht="24" x14ac:dyDescent="0.25">
      <c r="A125" s="44">
        <v>2275</v>
      </c>
      <c r="B125" s="71" t="s">
        <v>133</v>
      </c>
      <c r="C125" s="72">
        <f t="shared" si="7"/>
        <v>0</v>
      </c>
      <c r="D125" s="74"/>
      <c r="E125" s="74"/>
      <c r="F125" s="74"/>
      <c r="G125" s="157"/>
      <c r="H125" s="72">
        <f t="shared" si="8"/>
        <v>5037</v>
      </c>
      <c r="I125" s="74">
        <v>5037</v>
      </c>
      <c r="J125" s="74"/>
      <c r="K125" s="74"/>
      <c r="L125" s="158"/>
    </row>
    <row r="126" spans="1:12" ht="36" x14ac:dyDescent="0.25">
      <c r="A126" s="44">
        <v>2276</v>
      </c>
      <c r="B126" s="71" t="s">
        <v>134</v>
      </c>
      <c r="C126" s="72">
        <f t="shared" si="7"/>
        <v>0</v>
      </c>
      <c r="D126" s="74"/>
      <c r="E126" s="74"/>
      <c r="F126" s="74"/>
      <c r="G126" s="157"/>
      <c r="H126" s="72">
        <f t="shared" si="8"/>
        <v>0</v>
      </c>
      <c r="I126" s="74"/>
      <c r="J126" s="74"/>
      <c r="K126" s="74"/>
      <c r="L126" s="158"/>
    </row>
    <row r="127" spans="1:12" ht="24" x14ac:dyDescent="0.25">
      <c r="A127" s="44">
        <v>2279</v>
      </c>
      <c r="B127" s="71" t="s">
        <v>135</v>
      </c>
      <c r="C127" s="72">
        <f t="shared" si="7"/>
        <v>70</v>
      </c>
      <c r="D127" s="74">
        <v>70</v>
      </c>
      <c r="E127" s="74"/>
      <c r="F127" s="74"/>
      <c r="G127" s="157"/>
      <c r="H127" s="72">
        <f t="shared" si="8"/>
        <v>70</v>
      </c>
      <c r="I127" s="74">
        <v>70</v>
      </c>
      <c r="J127" s="74"/>
      <c r="K127" s="74"/>
      <c r="L127" s="158"/>
    </row>
    <row r="128" spans="1:12" ht="24" x14ac:dyDescent="0.25">
      <c r="A128" s="168">
        <v>2280</v>
      </c>
      <c r="B128" s="65" t="s">
        <v>136</v>
      </c>
      <c r="C128" s="66">
        <f t="shared" ref="C128:L128" si="9">SUM(C129)</f>
        <v>0</v>
      </c>
      <c r="D128" s="169">
        <f t="shared" si="9"/>
        <v>0</v>
      </c>
      <c r="E128" s="169">
        <f t="shared" si="9"/>
        <v>0</v>
      </c>
      <c r="F128" s="169">
        <f t="shared" si="9"/>
        <v>0</v>
      </c>
      <c r="G128" s="169">
        <f t="shared" si="9"/>
        <v>0</v>
      </c>
      <c r="H128" s="66">
        <f t="shared" si="9"/>
        <v>0</v>
      </c>
      <c r="I128" s="169">
        <f t="shared" si="9"/>
        <v>0</v>
      </c>
      <c r="J128" s="169">
        <f t="shared" si="9"/>
        <v>0</v>
      </c>
      <c r="K128" s="169">
        <f t="shared" si="9"/>
        <v>0</v>
      </c>
      <c r="L128" s="176">
        <f t="shared" si="9"/>
        <v>0</v>
      </c>
    </row>
    <row r="129" spans="1:12" ht="24" x14ac:dyDescent="0.25">
      <c r="A129" s="44">
        <v>2283</v>
      </c>
      <c r="B129" s="71" t="s">
        <v>137</v>
      </c>
      <c r="C129" s="72">
        <f>SUM(D129:G129)</f>
        <v>0</v>
      </c>
      <c r="D129" s="74"/>
      <c r="E129" s="74"/>
      <c r="F129" s="74"/>
      <c r="G129" s="157"/>
      <c r="H129" s="72">
        <f>SUM(I129:L129)</f>
        <v>0</v>
      </c>
      <c r="I129" s="74"/>
      <c r="J129" s="74"/>
      <c r="K129" s="74"/>
      <c r="L129" s="158"/>
    </row>
    <row r="130" spans="1:12" ht="38.25" customHeight="1" x14ac:dyDescent="0.25">
      <c r="A130" s="56">
        <v>2300</v>
      </c>
      <c r="B130" s="147" t="s">
        <v>138</v>
      </c>
      <c r="C130" s="57">
        <f t="shared" si="7"/>
        <v>20890</v>
      </c>
      <c r="D130" s="63">
        <f>SUM(D131,D136,D140,D141,D144,D151,D159,D160,D163)</f>
        <v>20290</v>
      </c>
      <c r="E130" s="63">
        <f>SUM(E131,E136,E140,E141,E144,E151,E159,E160,E163)</f>
        <v>0</v>
      </c>
      <c r="F130" s="63">
        <f>SUM(F131,F136,F140,F141,F144,F151,F159,F160,F163)</f>
        <v>600</v>
      </c>
      <c r="G130" s="166">
        <f>SUM(G131,G136,G140,G141,G144,G151,G159,G160,G163)</f>
        <v>0</v>
      </c>
      <c r="H130" s="57">
        <f t="shared" si="8"/>
        <v>19910</v>
      </c>
      <c r="I130" s="63">
        <f>SUM(I131,I136,I140,I141,I144,I151,I159,I160,I163)</f>
        <v>19710</v>
      </c>
      <c r="J130" s="63">
        <f>SUM(J131,J136,J140,J141,J144,J151,J159,J160,J163)</f>
        <v>0</v>
      </c>
      <c r="K130" s="63">
        <f>SUM(K131,K136,K140,K141,K144,K151,K159,K160,K163)</f>
        <v>200</v>
      </c>
      <c r="L130" s="167">
        <f>SUM(L131,L136,L140,L141,L144,L151,L159,L160,L163)</f>
        <v>0</v>
      </c>
    </row>
    <row r="131" spans="1:12" ht="24" x14ac:dyDescent="0.25">
      <c r="A131" s="168">
        <v>2310</v>
      </c>
      <c r="B131" s="65" t="s">
        <v>139</v>
      </c>
      <c r="C131" s="66">
        <f t="shared" si="7"/>
        <v>8000</v>
      </c>
      <c r="D131" s="169">
        <f>SUM(D132:D135)</f>
        <v>7800</v>
      </c>
      <c r="E131" s="169">
        <f t="shared" ref="E131:L131" si="10">SUM(E132:E135)</f>
        <v>0</v>
      </c>
      <c r="F131" s="169">
        <f t="shared" si="10"/>
        <v>200</v>
      </c>
      <c r="G131" s="170">
        <f t="shared" si="10"/>
        <v>0</v>
      </c>
      <c r="H131" s="66">
        <f t="shared" si="8"/>
        <v>7220</v>
      </c>
      <c r="I131" s="169">
        <f t="shared" si="10"/>
        <v>7220</v>
      </c>
      <c r="J131" s="169">
        <f t="shared" si="10"/>
        <v>0</v>
      </c>
      <c r="K131" s="169">
        <f t="shared" si="10"/>
        <v>0</v>
      </c>
      <c r="L131" s="171">
        <f t="shared" si="10"/>
        <v>0</v>
      </c>
    </row>
    <row r="132" spans="1:12" x14ac:dyDescent="0.25">
      <c r="A132" s="44">
        <v>2311</v>
      </c>
      <c r="B132" s="71" t="s">
        <v>140</v>
      </c>
      <c r="C132" s="72">
        <f t="shared" si="7"/>
        <v>4000</v>
      </c>
      <c r="D132" s="74">
        <v>4000</v>
      </c>
      <c r="E132" s="74"/>
      <c r="F132" s="74"/>
      <c r="G132" s="157"/>
      <c r="H132" s="72">
        <f t="shared" si="8"/>
        <v>3220</v>
      </c>
      <c r="I132" s="74">
        <f>2510+710</f>
        <v>3220</v>
      </c>
      <c r="J132" s="74"/>
      <c r="K132" s="74"/>
      <c r="L132" s="158"/>
    </row>
    <row r="133" spans="1:12" x14ac:dyDescent="0.25">
      <c r="A133" s="44">
        <v>2312</v>
      </c>
      <c r="B133" s="71" t="s">
        <v>141</v>
      </c>
      <c r="C133" s="72">
        <f t="shared" si="7"/>
        <v>3800</v>
      </c>
      <c r="D133" s="74">
        <v>3800</v>
      </c>
      <c r="E133" s="74"/>
      <c r="F133" s="74"/>
      <c r="G133" s="157"/>
      <c r="H133" s="72">
        <f t="shared" si="8"/>
        <v>3800</v>
      </c>
      <c r="I133" s="74">
        <v>3800</v>
      </c>
      <c r="J133" s="74"/>
      <c r="K133" s="74"/>
      <c r="L133" s="158"/>
    </row>
    <row r="134" spans="1:12" x14ac:dyDescent="0.25">
      <c r="A134" s="44">
        <v>2313</v>
      </c>
      <c r="B134" s="71" t="s">
        <v>142</v>
      </c>
      <c r="C134" s="72">
        <f t="shared" si="7"/>
        <v>0</v>
      </c>
      <c r="D134" s="74"/>
      <c r="E134" s="74"/>
      <c r="F134" s="74"/>
      <c r="G134" s="157"/>
      <c r="H134" s="72">
        <f t="shared" si="8"/>
        <v>0</v>
      </c>
      <c r="I134" s="74"/>
      <c r="J134" s="74"/>
      <c r="K134" s="74"/>
      <c r="L134" s="158"/>
    </row>
    <row r="135" spans="1:12" ht="36" customHeight="1" x14ac:dyDescent="0.25">
      <c r="A135" s="44">
        <v>2314</v>
      </c>
      <c r="B135" s="71" t="s">
        <v>143</v>
      </c>
      <c r="C135" s="72">
        <f t="shared" si="7"/>
        <v>200</v>
      </c>
      <c r="D135" s="74"/>
      <c r="E135" s="74"/>
      <c r="F135" s="74">
        <v>200</v>
      </c>
      <c r="G135" s="157"/>
      <c r="H135" s="72">
        <f t="shared" si="8"/>
        <v>200</v>
      </c>
      <c r="I135" s="74">
        <v>200</v>
      </c>
      <c r="J135" s="74"/>
      <c r="K135" s="74"/>
      <c r="L135" s="158"/>
    </row>
    <row r="136" spans="1:12" x14ac:dyDescent="0.25">
      <c r="A136" s="159">
        <v>2320</v>
      </c>
      <c r="B136" s="71" t="s">
        <v>144</v>
      </c>
      <c r="C136" s="72">
        <f t="shared" si="7"/>
        <v>340</v>
      </c>
      <c r="D136" s="160">
        <f>SUM(D137:D139)</f>
        <v>290</v>
      </c>
      <c r="E136" s="160">
        <f>SUM(E137:E139)</f>
        <v>0</v>
      </c>
      <c r="F136" s="160">
        <f>SUM(F137:F139)</f>
        <v>50</v>
      </c>
      <c r="G136" s="161">
        <f>SUM(G137:G139)</f>
        <v>0</v>
      </c>
      <c r="H136" s="72">
        <f t="shared" si="8"/>
        <v>340</v>
      </c>
      <c r="I136" s="160">
        <f>SUM(I137:I139)</f>
        <v>290</v>
      </c>
      <c r="J136" s="160">
        <f>SUM(J137:J139)</f>
        <v>0</v>
      </c>
      <c r="K136" s="160">
        <f>SUM(K137:K139)</f>
        <v>50</v>
      </c>
      <c r="L136" s="162">
        <f>SUM(L137:L139)</f>
        <v>0</v>
      </c>
    </row>
    <row r="137" spans="1:12" x14ac:dyDescent="0.25">
      <c r="A137" s="44">
        <v>2321</v>
      </c>
      <c r="B137" s="71" t="s">
        <v>145</v>
      </c>
      <c r="C137" s="72">
        <f t="shared" si="7"/>
        <v>0</v>
      </c>
      <c r="D137" s="74"/>
      <c r="E137" s="74"/>
      <c r="F137" s="74"/>
      <c r="G137" s="157"/>
      <c r="H137" s="72">
        <f t="shared" si="8"/>
        <v>0</v>
      </c>
      <c r="I137" s="74"/>
      <c r="J137" s="74"/>
      <c r="K137" s="74"/>
      <c r="L137" s="158"/>
    </row>
    <row r="138" spans="1:12" x14ac:dyDescent="0.25">
      <c r="A138" s="44">
        <v>2322</v>
      </c>
      <c r="B138" s="71" t="s">
        <v>146</v>
      </c>
      <c r="C138" s="72">
        <f t="shared" si="7"/>
        <v>340</v>
      </c>
      <c r="D138" s="74">
        <v>290</v>
      </c>
      <c r="E138" s="74"/>
      <c r="F138" s="74">
        <v>50</v>
      </c>
      <c r="G138" s="157"/>
      <c r="H138" s="72">
        <f t="shared" si="8"/>
        <v>340</v>
      </c>
      <c r="I138" s="74">
        <v>290</v>
      </c>
      <c r="J138" s="74"/>
      <c r="K138" s="74">
        <v>50</v>
      </c>
      <c r="L138" s="158"/>
    </row>
    <row r="139" spans="1:12" ht="10.5" customHeight="1" x14ac:dyDescent="0.25">
      <c r="A139" s="44">
        <v>2329</v>
      </c>
      <c r="B139" s="71" t="s">
        <v>147</v>
      </c>
      <c r="C139" s="72">
        <f t="shared" si="7"/>
        <v>0</v>
      </c>
      <c r="D139" s="74"/>
      <c r="E139" s="74"/>
      <c r="F139" s="74"/>
      <c r="G139" s="157"/>
      <c r="H139" s="72">
        <f t="shared" si="8"/>
        <v>0</v>
      </c>
      <c r="I139" s="74"/>
      <c r="J139" s="74"/>
      <c r="K139" s="74"/>
      <c r="L139" s="158"/>
    </row>
    <row r="140" spans="1:12" x14ac:dyDescent="0.25">
      <c r="A140" s="159">
        <v>2330</v>
      </c>
      <c r="B140" s="71" t="s">
        <v>148</v>
      </c>
      <c r="C140" s="72">
        <f t="shared" si="7"/>
        <v>0</v>
      </c>
      <c r="D140" s="74"/>
      <c r="E140" s="74"/>
      <c r="F140" s="74"/>
      <c r="G140" s="157"/>
      <c r="H140" s="72">
        <f t="shared" si="8"/>
        <v>0</v>
      </c>
      <c r="I140" s="74"/>
      <c r="J140" s="74"/>
      <c r="K140" s="74"/>
      <c r="L140" s="158"/>
    </row>
    <row r="141" spans="1:12" ht="48" x14ac:dyDescent="0.25">
      <c r="A141" s="159">
        <v>2340</v>
      </c>
      <c r="B141" s="71" t="s">
        <v>149</v>
      </c>
      <c r="C141" s="72">
        <f t="shared" si="7"/>
        <v>250</v>
      </c>
      <c r="D141" s="160">
        <f>SUM(D142:D143)</f>
        <v>250</v>
      </c>
      <c r="E141" s="160">
        <f>SUM(E142:E143)</f>
        <v>0</v>
      </c>
      <c r="F141" s="160">
        <f>SUM(F142:F143)</f>
        <v>0</v>
      </c>
      <c r="G141" s="161">
        <f>SUM(G142:G143)</f>
        <v>0</v>
      </c>
      <c r="H141" s="72">
        <f t="shared" si="8"/>
        <v>250</v>
      </c>
      <c r="I141" s="160">
        <f>SUM(I142:I143)</f>
        <v>250</v>
      </c>
      <c r="J141" s="160">
        <f>SUM(J142:J143)</f>
        <v>0</v>
      </c>
      <c r="K141" s="160">
        <f>SUM(K142:K143)</f>
        <v>0</v>
      </c>
      <c r="L141" s="162">
        <f>SUM(L142:L143)</f>
        <v>0</v>
      </c>
    </row>
    <row r="142" spans="1:12" x14ac:dyDescent="0.25">
      <c r="A142" s="44">
        <v>2341</v>
      </c>
      <c r="B142" s="71" t="s">
        <v>150</v>
      </c>
      <c r="C142" s="72">
        <f t="shared" si="7"/>
        <v>250</v>
      </c>
      <c r="D142" s="74">
        <v>250</v>
      </c>
      <c r="E142" s="74"/>
      <c r="F142" s="74"/>
      <c r="G142" s="157"/>
      <c r="H142" s="72">
        <f t="shared" si="8"/>
        <v>250</v>
      </c>
      <c r="I142" s="74">
        <v>250</v>
      </c>
      <c r="J142" s="74"/>
      <c r="K142" s="74"/>
      <c r="L142" s="158"/>
    </row>
    <row r="143" spans="1:12" ht="24" x14ac:dyDescent="0.25">
      <c r="A143" s="44">
        <v>2344</v>
      </c>
      <c r="B143" s="71" t="s">
        <v>151</v>
      </c>
      <c r="C143" s="72">
        <f t="shared" si="7"/>
        <v>0</v>
      </c>
      <c r="D143" s="74"/>
      <c r="E143" s="74"/>
      <c r="F143" s="74"/>
      <c r="G143" s="157"/>
      <c r="H143" s="72">
        <f t="shared" si="8"/>
        <v>0</v>
      </c>
      <c r="I143" s="74"/>
      <c r="J143" s="74"/>
      <c r="K143" s="74"/>
      <c r="L143" s="158"/>
    </row>
    <row r="144" spans="1:12" ht="24" x14ac:dyDescent="0.25">
      <c r="A144" s="150">
        <v>2350</v>
      </c>
      <c r="B144" s="112" t="s">
        <v>152</v>
      </c>
      <c r="C144" s="117">
        <f t="shared" si="7"/>
        <v>5100</v>
      </c>
      <c r="D144" s="151">
        <f>SUM(D145:D150)</f>
        <v>4950</v>
      </c>
      <c r="E144" s="151">
        <f>SUM(E145:E150)</f>
        <v>0</v>
      </c>
      <c r="F144" s="151">
        <f>SUM(F145:F150)</f>
        <v>150</v>
      </c>
      <c r="G144" s="152">
        <f>SUM(G145:G150)</f>
        <v>0</v>
      </c>
      <c r="H144" s="117">
        <f t="shared" si="8"/>
        <v>5100</v>
      </c>
      <c r="I144" s="151">
        <f>SUM(I145:I150)</f>
        <v>4950</v>
      </c>
      <c r="J144" s="151">
        <f>SUM(J145:J150)</f>
        <v>0</v>
      </c>
      <c r="K144" s="151">
        <f>SUM(K145:K150)</f>
        <v>150</v>
      </c>
      <c r="L144" s="153">
        <f>SUM(L145:L150)</f>
        <v>0</v>
      </c>
    </row>
    <row r="145" spans="1:12" x14ac:dyDescent="0.25">
      <c r="A145" s="38">
        <v>2351</v>
      </c>
      <c r="B145" s="65" t="s">
        <v>153</v>
      </c>
      <c r="C145" s="66">
        <f t="shared" si="7"/>
        <v>950</v>
      </c>
      <c r="D145" s="68">
        <v>800</v>
      </c>
      <c r="E145" s="68"/>
      <c r="F145" s="68">
        <v>150</v>
      </c>
      <c r="G145" s="154"/>
      <c r="H145" s="66">
        <f t="shared" si="8"/>
        <v>950</v>
      </c>
      <c r="I145" s="68">
        <v>800</v>
      </c>
      <c r="J145" s="68"/>
      <c r="K145" s="68">
        <v>150</v>
      </c>
      <c r="L145" s="155"/>
    </row>
    <row r="146" spans="1:12" x14ac:dyDescent="0.25">
      <c r="A146" s="44">
        <v>2352</v>
      </c>
      <c r="B146" s="71" t="s">
        <v>154</v>
      </c>
      <c r="C146" s="72">
        <f t="shared" si="7"/>
        <v>4000</v>
      </c>
      <c r="D146" s="74">
        <v>4000</v>
      </c>
      <c r="E146" s="74"/>
      <c r="F146" s="74"/>
      <c r="G146" s="157"/>
      <c r="H146" s="72">
        <f t="shared" si="8"/>
        <v>4000</v>
      </c>
      <c r="I146" s="74">
        <v>4000</v>
      </c>
      <c r="J146" s="74"/>
      <c r="K146" s="74"/>
      <c r="L146" s="158"/>
    </row>
    <row r="147" spans="1:12" ht="24" x14ac:dyDescent="0.25">
      <c r="A147" s="44">
        <v>2353</v>
      </c>
      <c r="B147" s="71" t="s">
        <v>155</v>
      </c>
      <c r="C147" s="72">
        <f t="shared" si="7"/>
        <v>0</v>
      </c>
      <c r="D147" s="74"/>
      <c r="E147" s="74"/>
      <c r="F147" s="74"/>
      <c r="G147" s="157"/>
      <c r="H147" s="72">
        <f t="shared" si="8"/>
        <v>0</v>
      </c>
      <c r="I147" s="74"/>
      <c r="J147" s="74"/>
      <c r="K147" s="74"/>
      <c r="L147" s="158"/>
    </row>
    <row r="148" spans="1:12" ht="24" x14ac:dyDescent="0.25">
      <c r="A148" s="44">
        <v>2354</v>
      </c>
      <c r="B148" s="71" t="s">
        <v>156</v>
      </c>
      <c r="C148" s="72">
        <f t="shared" si="7"/>
        <v>0</v>
      </c>
      <c r="D148" s="74"/>
      <c r="E148" s="74"/>
      <c r="F148" s="74"/>
      <c r="G148" s="157"/>
      <c r="H148" s="72">
        <f t="shared" si="8"/>
        <v>0</v>
      </c>
      <c r="I148" s="74"/>
      <c r="J148" s="74"/>
      <c r="K148" s="74"/>
      <c r="L148" s="158"/>
    </row>
    <row r="149" spans="1:12" ht="24" x14ac:dyDescent="0.25">
      <c r="A149" s="44">
        <v>2355</v>
      </c>
      <c r="B149" s="71" t="s">
        <v>157</v>
      </c>
      <c r="C149" s="72">
        <f t="shared" si="7"/>
        <v>150</v>
      </c>
      <c r="D149" s="74">
        <v>150</v>
      </c>
      <c r="E149" s="74"/>
      <c r="F149" s="74"/>
      <c r="G149" s="157"/>
      <c r="H149" s="72">
        <f t="shared" si="8"/>
        <v>150</v>
      </c>
      <c r="I149" s="74">
        <v>150</v>
      </c>
      <c r="J149" s="74"/>
      <c r="K149" s="74"/>
      <c r="L149" s="158"/>
    </row>
    <row r="150" spans="1:12" ht="24" x14ac:dyDescent="0.25">
      <c r="A150" s="44">
        <v>2359</v>
      </c>
      <c r="B150" s="71" t="s">
        <v>158</v>
      </c>
      <c r="C150" s="72">
        <f t="shared" si="7"/>
        <v>0</v>
      </c>
      <c r="D150" s="74"/>
      <c r="E150" s="74"/>
      <c r="F150" s="74"/>
      <c r="G150" s="157"/>
      <c r="H150" s="72">
        <f t="shared" si="8"/>
        <v>0</v>
      </c>
      <c r="I150" s="74"/>
      <c r="J150" s="74"/>
      <c r="K150" s="74"/>
      <c r="L150" s="158"/>
    </row>
    <row r="151" spans="1:12" ht="24.75" customHeight="1" x14ac:dyDescent="0.25">
      <c r="A151" s="159">
        <v>2360</v>
      </c>
      <c r="B151" s="71" t="s">
        <v>159</v>
      </c>
      <c r="C151" s="72">
        <f t="shared" si="7"/>
        <v>0</v>
      </c>
      <c r="D151" s="160">
        <f>SUM(D152:D158)</f>
        <v>0</v>
      </c>
      <c r="E151" s="160">
        <f>SUM(E152:E158)</f>
        <v>0</v>
      </c>
      <c r="F151" s="160">
        <f>SUM(F152:F158)</f>
        <v>0</v>
      </c>
      <c r="G151" s="161">
        <f>SUM(G152:G158)</f>
        <v>0</v>
      </c>
      <c r="H151" s="72">
        <f t="shared" si="8"/>
        <v>0</v>
      </c>
      <c r="I151" s="160">
        <f>SUM(I152:I158)</f>
        <v>0</v>
      </c>
      <c r="J151" s="160">
        <f>SUM(J152:J158)</f>
        <v>0</v>
      </c>
      <c r="K151" s="160">
        <f>SUM(K152:K158)</f>
        <v>0</v>
      </c>
      <c r="L151" s="162">
        <f>SUM(L152:L158)</f>
        <v>0</v>
      </c>
    </row>
    <row r="152" spans="1:12" x14ac:dyDescent="0.25">
      <c r="A152" s="43">
        <v>2361</v>
      </c>
      <c r="B152" s="71" t="s">
        <v>160</v>
      </c>
      <c r="C152" s="72">
        <f t="shared" si="7"/>
        <v>0</v>
      </c>
      <c r="D152" s="74"/>
      <c r="E152" s="74"/>
      <c r="F152" s="74"/>
      <c r="G152" s="157"/>
      <c r="H152" s="72">
        <f t="shared" si="8"/>
        <v>0</v>
      </c>
      <c r="I152" s="74"/>
      <c r="J152" s="74"/>
      <c r="K152" s="74"/>
      <c r="L152" s="158"/>
    </row>
    <row r="153" spans="1:12" ht="24" x14ac:dyDescent="0.25">
      <c r="A153" s="43">
        <v>2362</v>
      </c>
      <c r="B153" s="71" t="s">
        <v>161</v>
      </c>
      <c r="C153" s="72">
        <f t="shared" si="7"/>
        <v>0</v>
      </c>
      <c r="D153" s="74"/>
      <c r="E153" s="74"/>
      <c r="F153" s="74"/>
      <c r="G153" s="157"/>
      <c r="H153" s="72">
        <f t="shared" si="8"/>
        <v>0</v>
      </c>
      <c r="I153" s="74"/>
      <c r="J153" s="74"/>
      <c r="K153" s="74"/>
      <c r="L153" s="158"/>
    </row>
    <row r="154" spans="1:12" x14ac:dyDescent="0.25">
      <c r="A154" s="43">
        <v>2363</v>
      </c>
      <c r="B154" s="71" t="s">
        <v>162</v>
      </c>
      <c r="C154" s="72">
        <f t="shared" si="7"/>
        <v>0</v>
      </c>
      <c r="D154" s="74"/>
      <c r="E154" s="74"/>
      <c r="F154" s="74"/>
      <c r="G154" s="157"/>
      <c r="H154" s="72">
        <f t="shared" si="8"/>
        <v>0</v>
      </c>
      <c r="I154" s="74"/>
      <c r="J154" s="74"/>
      <c r="K154" s="74"/>
      <c r="L154" s="158"/>
    </row>
    <row r="155" spans="1:12" x14ac:dyDescent="0.25">
      <c r="A155" s="43">
        <v>2364</v>
      </c>
      <c r="B155" s="71" t="s">
        <v>163</v>
      </c>
      <c r="C155" s="72">
        <f t="shared" si="7"/>
        <v>0</v>
      </c>
      <c r="D155" s="74"/>
      <c r="E155" s="74"/>
      <c r="F155" s="74"/>
      <c r="G155" s="157"/>
      <c r="H155" s="72">
        <f t="shared" si="8"/>
        <v>0</v>
      </c>
      <c r="I155" s="74"/>
      <c r="J155" s="74"/>
      <c r="K155" s="74"/>
      <c r="L155" s="158"/>
    </row>
    <row r="156" spans="1:12" ht="12.75" customHeight="1" x14ac:dyDescent="0.25">
      <c r="A156" s="43">
        <v>2365</v>
      </c>
      <c r="B156" s="71" t="s">
        <v>164</v>
      </c>
      <c r="C156" s="72">
        <f t="shared" si="7"/>
        <v>0</v>
      </c>
      <c r="D156" s="74"/>
      <c r="E156" s="74"/>
      <c r="F156" s="74"/>
      <c r="G156" s="157"/>
      <c r="H156" s="72">
        <f t="shared" si="8"/>
        <v>0</v>
      </c>
      <c r="I156" s="74"/>
      <c r="J156" s="74"/>
      <c r="K156" s="74"/>
      <c r="L156" s="158"/>
    </row>
    <row r="157" spans="1:12" ht="36" x14ac:dyDescent="0.25">
      <c r="A157" s="43">
        <v>2366</v>
      </c>
      <c r="B157" s="71" t="s">
        <v>165</v>
      </c>
      <c r="C157" s="72">
        <f t="shared" si="7"/>
        <v>0</v>
      </c>
      <c r="D157" s="74"/>
      <c r="E157" s="74"/>
      <c r="F157" s="74"/>
      <c r="G157" s="157"/>
      <c r="H157" s="72">
        <f t="shared" si="8"/>
        <v>0</v>
      </c>
      <c r="I157" s="74"/>
      <c r="J157" s="74"/>
      <c r="K157" s="74"/>
      <c r="L157" s="158"/>
    </row>
    <row r="158" spans="1:12" ht="48" x14ac:dyDescent="0.25">
      <c r="A158" s="43">
        <v>2369</v>
      </c>
      <c r="B158" s="71" t="s">
        <v>166</v>
      </c>
      <c r="C158" s="72">
        <f t="shared" si="7"/>
        <v>0</v>
      </c>
      <c r="D158" s="74"/>
      <c r="E158" s="74"/>
      <c r="F158" s="74"/>
      <c r="G158" s="157"/>
      <c r="H158" s="72">
        <f t="shared" si="8"/>
        <v>0</v>
      </c>
      <c r="I158" s="74"/>
      <c r="J158" s="74"/>
      <c r="K158" s="74"/>
      <c r="L158" s="158"/>
    </row>
    <row r="159" spans="1:12" x14ac:dyDescent="0.25">
      <c r="A159" s="150">
        <v>2370</v>
      </c>
      <c r="B159" s="112" t="s">
        <v>167</v>
      </c>
      <c r="C159" s="117">
        <f t="shared" si="7"/>
        <v>7000</v>
      </c>
      <c r="D159" s="163">
        <v>7000</v>
      </c>
      <c r="E159" s="163"/>
      <c r="F159" s="163"/>
      <c r="G159" s="164"/>
      <c r="H159" s="117">
        <f t="shared" si="8"/>
        <v>7000</v>
      </c>
      <c r="I159" s="163">
        <v>7000</v>
      </c>
      <c r="J159" s="163"/>
      <c r="K159" s="163"/>
      <c r="L159" s="165"/>
    </row>
    <row r="160" spans="1:12" x14ac:dyDescent="0.25">
      <c r="A160" s="150">
        <v>2380</v>
      </c>
      <c r="B160" s="112" t="s">
        <v>168</v>
      </c>
      <c r="C160" s="117">
        <f t="shared" si="7"/>
        <v>0</v>
      </c>
      <c r="D160" s="151">
        <f>SUM(D161:D162)</f>
        <v>0</v>
      </c>
      <c r="E160" s="151">
        <f>SUM(E161:E162)</f>
        <v>0</v>
      </c>
      <c r="F160" s="151">
        <f>SUM(F161:F162)</f>
        <v>0</v>
      </c>
      <c r="G160" s="152">
        <f>SUM(G161:G162)</f>
        <v>0</v>
      </c>
      <c r="H160" s="117">
        <f t="shared" si="8"/>
        <v>0</v>
      </c>
      <c r="I160" s="151">
        <f>SUM(I161:I162)</f>
        <v>0</v>
      </c>
      <c r="J160" s="151">
        <f>SUM(J161:J162)</f>
        <v>0</v>
      </c>
      <c r="K160" s="151">
        <f>SUM(K161:K162)</f>
        <v>0</v>
      </c>
      <c r="L160" s="153">
        <f>SUM(L161:L162)</f>
        <v>0</v>
      </c>
    </row>
    <row r="161" spans="1:12" x14ac:dyDescent="0.25">
      <c r="A161" s="37">
        <v>2381</v>
      </c>
      <c r="B161" s="65" t="s">
        <v>169</v>
      </c>
      <c r="C161" s="66">
        <f t="shared" si="7"/>
        <v>0</v>
      </c>
      <c r="D161" s="68"/>
      <c r="E161" s="68"/>
      <c r="F161" s="68"/>
      <c r="G161" s="154"/>
      <c r="H161" s="66">
        <f t="shared" si="8"/>
        <v>0</v>
      </c>
      <c r="I161" s="68"/>
      <c r="J161" s="68"/>
      <c r="K161" s="68"/>
      <c r="L161" s="155"/>
    </row>
    <row r="162" spans="1:12" ht="24" x14ac:dyDescent="0.25">
      <c r="A162" s="43">
        <v>2389</v>
      </c>
      <c r="B162" s="71" t="s">
        <v>170</v>
      </c>
      <c r="C162" s="72">
        <f t="shared" si="7"/>
        <v>0</v>
      </c>
      <c r="D162" s="74"/>
      <c r="E162" s="74"/>
      <c r="F162" s="74"/>
      <c r="G162" s="157"/>
      <c r="H162" s="72">
        <f t="shared" si="8"/>
        <v>0</v>
      </c>
      <c r="I162" s="74"/>
      <c r="J162" s="74"/>
      <c r="K162" s="74"/>
      <c r="L162" s="158"/>
    </row>
    <row r="163" spans="1:12" x14ac:dyDescent="0.25">
      <c r="A163" s="150">
        <v>2390</v>
      </c>
      <c r="B163" s="112" t="s">
        <v>171</v>
      </c>
      <c r="C163" s="117">
        <f t="shared" si="7"/>
        <v>200</v>
      </c>
      <c r="D163" s="163"/>
      <c r="E163" s="163"/>
      <c r="F163" s="163">
        <v>200</v>
      </c>
      <c r="G163" s="164"/>
      <c r="H163" s="117">
        <f t="shared" si="8"/>
        <v>0</v>
      </c>
      <c r="I163" s="163"/>
      <c r="J163" s="163"/>
      <c r="K163" s="163"/>
      <c r="L163" s="165"/>
    </row>
    <row r="164" spans="1:12" x14ac:dyDescent="0.25">
      <c r="A164" s="56">
        <v>2400</v>
      </c>
      <c r="B164" s="147" t="s">
        <v>172</v>
      </c>
      <c r="C164" s="57">
        <f t="shared" si="7"/>
        <v>0</v>
      </c>
      <c r="D164" s="177"/>
      <c r="E164" s="177"/>
      <c r="F164" s="177"/>
      <c r="G164" s="178"/>
      <c r="H164" s="57">
        <f t="shared" si="8"/>
        <v>0</v>
      </c>
      <c r="I164" s="177"/>
      <c r="J164" s="177"/>
      <c r="K164" s="177"/>
      <c r="L164" s="179"/>
    </row>
    <row r="165" spans="1:12" ht="24" x14ac:dyDescent="0.25">
      <c r="A165" s="56">
        <v>2500</v>
      </c>
      <c r="B165" s="147" t="s">
        <v>173</v>
      </c>
      <c r="C165" s="57">
        <f t="shared" si="7"/>
        <v>0</v>
      </c>
      <c r="D165" s="63">
        <f>SUM(D166,D171)</f>
        <v>0</v>
      </c>
      <c r="E165" s="63">
        <f t="shared" ref="E165:G165" si="11">SUM(E166,E171)</f>
        <v>0</v>
      </c>
      <c r="F165" s="63">
        <f t="shared" si="11"/>
        <v>0</v>
      </c>
      <c r="G165" s="63">
        <f t="shared" si="11"/>
        <v>0</v>
      </c>
      <c r="H165" s="57">
        <f t="shared" si="8"/>
        <v>0</v>
      </c>
      <c r="I165" s="63">
        <f>SUM(I166,I171)</f>
        <v>0</v>
      </c>
      <c r="J165" s="63">
        <f t="shared" ref="J165:L165" si="12">SUM(J166,J171)</f>
        <v>0</v>
      </c>
      <c r="K165" s="63">
        <f t="shared" si="12"/>
        <v>0</v>
      </c>
      <c r="L165" s="149">
        <f t="shared" si="12"/>
        <v>0</v>
      </c>
    </row>
    <row r="166" spans="1:12" ht="16.5" customHeight="1" x14ac:dyDescent="0.25">
      <c r="A166" s="168">
        <v>2510</v>
      </c>
      <c r="B166" s="65" t="s">
        <v>174</v>
      </c>
      <c r="C166" s="66">
        <f t="shared" si="7"/>
        <v>0</v>
      </c>
      <c r="D166" s="169">
        <f>SUM(D167:D170)</f>
        <v>0</v>
      </c>
      <c r="E166" s="169">
        <f t="shared" ref="E166:G166" si="13">SUM(E167:E170)</f>
        <v>0</v>
      </c>
      <c r="F166" s="169">
        <f t="shared" si="13"/>
        <v>0</v>
      </c>
      <c r="G166" s="169">
        <f t="shared" si="13"/>
        <v>0</v>
      </c>
      <c r="H166" s="66">
        <f t="shared" si="8"/>
        <v>0</v>
      </c>
      <c r="I166" s="169">
        <f>SUM(I167:I170)</f>
        <v>0</v>
      </c>
      <c r="J166" s="169">
        <f t="shared" ref="J166:L166" si="14">SUM(J167:J170)</f>
        <v>0</v>
      </c>
      <c r="K166" s="169">
        <f t="shared" si="14"/>
        <v>0</v>
      </c>
      <c r="L166" s="180">
        <f t="shared" si="14"/>
        <v>0</v>
      </c>
    </row>
    <row r="167" spans="1:12" ht="24" x14ac:dyDescent="0.25">
      <c r="A167" s="44">
        <v>2512</v>
      </c>
      <c r="B167" s="71" t="s">
        <v>175</v>
      </c>
      <c r="C167" s="72">
        <f t="shared" si="7"/>
        <v>0</v>
      </c>
      <c r="D167" s="74"/>
      <c r="E167" s="74"/>
      <c r="F167" s="74"/>
      <c r="G167" s="157"/>
      <c r="H167" s="72">
        <f t="shared" si="8"/>
        <v>0</v>
      </c>
      <c r="I167" s="74"/>
      <c r="J167" s="74"/>
      <c r="K167" s="74"/>
      <c r="L167" s="158"/>
    </row>
    <row r="168" spans="1:12" ht="36" x14ac:dyDescent="0.25">
      <c r="A168" s="44">
        <v>2513</v>
      </c>
      <c r="B168" s="71" t="s">
        <v>176</v>
      </c>
      <c r="C168" s="72">
        <f t="shared" si="7"/>
        <v>0</v>
      </c>
      <c r="D168" s="74"/>
      <c r="E168" s="74"/>
      <c r="F168" s="74"/>
      <c r="G168" s="157"/>
      <c r="H168" s="72">
        <f t="shared" si="8"/>
        <v>0</v>
      </c>
      <c r="I168" s="74"/>
      <c r="J168" s="74"/>
      <c r="K168" s="74"/>
      <c r="L168" s="158"/>
    </row>
    <row r="169" spans="1:12" ht="24" x14ac:dyDescent="0.25">
      <c r="A169" s="44">
        <v>2515</v>
      </c>
      <c r="B169" s="71" t="s">
        <v>177</v>
      </c>
      <c r="C169" s="72">
        <f t="shared" si="7"/>
        <v>0</v>
      </c>
      <c r="D169" s="74"/>
      <c r="E169" s="74"/>
      <c r="F169" s="74"/>
      <c r="G169" s="157"/>
      <c r="H169" s="72">
        <f t="shared" si="8"/>
        <v>0</v>
      </c>
      <c r="I169" s="74"/>
      <c r="J169" s="74"/>
      <c r="K169" s="74"/>
      <c r="L169" s="158"/>
    </row>
    <row r="170" spans="1:12" ht="24" x14ac:dyDescent="0.25">
      <c r="A170" s="44">
        <v>2519</v>
      </c>
      <c r="B170" s="71" t="s">
        <v>178</v>
      </c>
      <c r="C170" s="72">
        <f t="shared" si="7"/>
        <v>0</v>
      </c>
      <c r="D170" s="74"/>
      <c r="E170" s="74"/>
      <c r="F170" s="74"/>
      <c r="G170" s="157"/>
      <c r="H170" s="72">
        <f t="shared" si="8"/>
        <v>0</v>
      </c>
      <c r="I170" s="74"/>
      <c r="J170" s="74"/>
      <c r="K170" s="74"/>
      <c r="L170" s="158"/>
    </row>
    <row r="171" spans="1:12" ht="24" x14ac:dyDescent="0.25">
      <c r="A171" s="159">
        <v>2520</v>
      </c>
      <c r="B171" s="71" t="s">
        <v>179</v>
      </c>
      <c r="C171" s="72">
        <f t="shared" si="7"/>
        <v>0</v>
      </c>
      <c r="D171" s="74"/>
      <c r="E171" s="74"/>
      <c r="F171" s="74"/>
      <c r="G171" s="157"/>
      <c r="H171" s="72">
        <f t="shared" si="8"/>
        <v>0</v>
      </c>
      <c r="I171" s="74"/>
      <c r="J171" s="74"/>
      <c r="K171" s="74"/>
      <c r="L171" s="158"/>
    </row>
    <row r="172" spans="1:12" s="182" customFormat="1" ht="36" customHeight="1" x14ac:dyDescent="0.25">
      <c r="A172" s="19">
        <v>2800</v>
      </c>
      <c r="B172" s="65" t="s">
        <v>180</v>
      </c>
      <c r="C172" s="66">
        <f t="shared" si="7"/>
        <v>0</v>
      </c>
      <c r="D172" s="40"/>
      <c r="E172" s="40"/>
      <c r="F172" s="40"/>
      <c r="G172" s="41"/>
      <c r="H172" s="66">
        <f t="shared" si="8"/>
        <v>0</v>
      </c>
      <c r="I172" s="40"/>
      <c r="J172" s="40"/>
      <c r="K172" s="40"/>
      <c r="L172" s="42"/>
    </row>
    <row r="173" spans="1:12" x14ac:dyDescent="0.25">
      <c r="A173" s="142">
        <v>3000</v>
      </c>
      <c r="B173" s="142" t="s">
        <v>181</v>
      </c>
      <c r="C173" s="143">
        <f t="shared" si="7"/>
        <v>0</v>
      </c>
      <c r="D173" s="144">
        <f>SUM(D174,D184)</f>
        <v>0</v>
      </c>
      <c r="E173" s="144">
        <f>SUM(E174,E184)</f>
        <v>0</v>
      </c>
      <c r="F173" s="144">
        <f>SUM(F174,F184)</f>
        <v>0</v>
      </c>
      <c r="G173" s="145">
        <f>SUM(G174,G184)</f>
        <v>0</v>
      </c>
      <c r="H173" s="143">
        <f t="shared" si="8"/>
        <v>0</v>
      </c>
      <c r="I173" s="144">
        <f>SUM(I174,I184)</f>
        <v>0</v>
      </c>
      <c r="J173" s="144">
        <f>SUM(J174,J184)</f>
        <v>0</v>
      </c>
      <c r="K173" s="144">
        <f>SUM(K174,K184)</f>
        <v>0</v>
      </c>
      <c r="L173" s="146">
        <f>SUM(L174,L184)</f>
        <v>0</v>
      </c>
    </row>
    <row r="174" spans="1:12" ht="24" x14ac:dyDescent="0.25">
      <c r="A174" s="56">
        <v>3200</v>
      </c>
      <c r="B174" s="183" t="s">
        <v>182</v>
      </c>
      <c r="C174" s="184">
        <f t="shared" si="7"/>
        <v>0</v>
      </c>
      <c r="D174" s="63">
        <f>SUM(D175,D179)</f>
        <v>0</v>
      </c>
      <c r="E174" s="63">
        <f t="shared" ref="E174:G174" si="15">SUM(E175,E179)</f>
        <v>0</v>
      </c>
      <c r="F174" s="63">
        <f t="shared" si="15"/>
        <v>0</v>
      </c>
      <c r="G174" s="63">
        <f t="shared" si="15"/>
        <v>0</v>
      </c>
      <c r="H174" s="57">
        <f t="shared" si="8"/>
        <v>0</v>
      </c>
      <c r="I174" s="63">
        <f>SUM(I175,I179)</f>
        <v>0</v>
      </c>
      <c r="J174" s="63">
        <f t="shared" ref="J174:L174" si="16">SUM(J175,J179)</f>
        <v>0</v>
      </c>
      <c r="K174" s="63">
        <f t="shared" si="16"/>
        <v>0</v>
      </c>
      <c r="L174" s="149">
        <f t="shared" si="16"/>
        <v>0</v>
      </c>
    </row>
    <row r="175" spans="1:12" ht="36" x14ac:dyDescent="0.25">
      <c r="A175" s="168">
        <v>3260</v>
      </c>
      <c r="B175" s="65" t="s">
        <v>183</v>
      </c>
      <c r="C175" s="66">
        <f t="shared" si="7"/>
        <v>0</v>
      </c>
      <c r="D175" s="169">
        <f>SUM(D176:D178)</f>
        <v>0</v>
      </c>
      <c r="E175" s="169">
        <f>SUM(E176:E178)</f>
        <v>0</v>
      </c>
      <c r="F175" s="169">
        <f>SUM(F176:F178)</f>
        <v>0</v>
      </c>
      <c r="G175" s="170">
        <f>SUM(G176:G178)</f>
        <v>0</v>
      </c>
      <c r="H175" s="66">
        <f t="shared" si="8"/>
        <v>0</v>
      </c>
      <c r="I175" s="169">
        <f>SUM(I176:I178)</f>
        <v>0</v>
      </c>
      <c r="J175" s="169">
        <f>SUM(J176:J178)</f>
        <v>0</v>
      </c>
      <c r="K175" s="169">
        <f>SUM(K176:K178)</f>
        <v>0</v>
      </c>
      <c r="L175" s="171">
        <f>SUM(L176:L178)</f>
        <v>0</v>
      </c>
    </row>
    <row r="176" spans="1:12" ht="24" x14ac:dyDescent="0.25">
      <c r="A176" s="44">
        <v>3261</v>
      </c>
      <c r="B176" s="71" t="s">
        <v>184</v>
      </c>
      <c r="C176" s="72">
        <f>SUM(D176:G176)</f>
        <v>0</v>
      </c>
      <c r="D176" s="74"/>
      <c r="E176" s="74"/>
      <c r="F176" s="74"/>
      <c r="G176" s="157"/>
      <c r="H176" s="72">
        <f>SUM(I176:L176)</f>
        <v>0</v>
      </c>
      <c r="I176" s="74"/>
      <c r="J176" s="74"/>
      <c r="K176" s="74"/>
      <c r="L176" s="158"/>
    </row>
    <row r="177" spans="1:12" ht="36" x14ac:dyDescent="0.25">
      <c r="A177" s="44">
        <v>3262</v>
      </c>
      <c r="B177" s="71" t="s">
        <v>185</v>
      </c>
      <c r="C177" s="72">
        <f>SUM(D177:G177)</f>
        <v>0</v>
      </c>
      <c r="D177" s="74"/>
      <c r="E177" s="74"/>
      <c r="F177" s="74"/>
      <c r="G177" s="157"/>
      <c r="H177" s="72">
        <f>SUM(I177:L177)</f>
        <v>0</v>
      </c>
      <c r="I177" s="74"/>
      <c r="J177" s="74"/>
      <c r="K177" s="74"/>
      <c r="L177" s="158"/>
    </row>
    <row r="178" spans="1:12" ht="24" x14ac:dyDescent="0.25">
      <c r="A178" s="44">
        <v>3263</v>
      </c>
      <c r="B178" s="71" t="s">
        <v>186</v>
      </c>
      <c r="C178" s="72">
        <f>SUM(D178:G178)</f>
        <v>0</v>
      </c>
      <c r="D178" s="74"/>
      <c r="E178" s="74"/>
      <c r="F178" s="74"/>
      <c r="G178" s="157"/>
      <c r="H178" s="72">
        <f>SUM(I178:L178)</f>
        <v>0</v>
      </c>
      <c r="I178" s="74"/>
      <c r="J178" s="74"/>
      <c r="K178" s="74"/>
      <c r="L178" s="158"/>
    </row>
    <row r="179" spans="1:12" ht="84" x14ac:dyDescent="0.25">
      <c r="A179" s="168">
        <v>3290</v>
      </c>
      <c r="B179" s="65" t="s">
        <v>187</v>
      </c>
      <c r="C179" s="185">
        <f t="shared" ref="C179:C183" si="17">SUM(D179:G179)</f>
        <v>0</v>
      </c>
      <c r="D179" s="169">
        <f>SUM(D180:D183)</f>
        <v>0</v>
      </c>
      <c r="E179" s="169">
        <f t="shared" ref="E179:G179" si="18">SUM(E180:E183)</f>
        <v>0</v>
      </c>
      <c r="F179" s="169">
        <f t="shared" si="18"/>
        <v>0</v>
      </c>
      <c r="G179" s="169">
        <f t="shared" si="18"/>
        <v>0</v>
      </c>
      <c r="H179" s="185">
        <f t="shared" ref="H179:H183" si="19">SUM(I179:L179)</f>
        <v>0</v>
      </c>
      <c r="I179" s="169">
        <f>SUM(I180:I183)</f>
        <v>0</v>
      </c>
      <c r="J179" s="169">
        <f t="shared" ref="J179:L179" si="20">SUM(J180:J183)</f>
        <v>0</v>
      </c>
      <c r="K179" s="169">
        <f t="shared" si="20"/>
        <v>0</v>
      </c>
      <c r="L179" s="186">
        <f t="shared" si="20"/>
        <v>0</v>
      </c>
    </row>
    <row r="180" spans="1:12" ht="72" x14ac:dyDescent="0.25">
      <c r="A180" s="44">
        <v>3291</v>
      </c>
      <c r="B180" s="71" t="s">
        <v>188</v>
      </c>
      <c r="C180" s="72">
        <f t="shared" si="17"/>
        <v>0</v>
      </c>
      <c r="D180" s="74"/>
      <c r="E180" s="74"/>
      <c r="F180" s="74"/>
      <c r="G180" s="187"/>
      <c r="H180" s="72">
        <f t="shared" si="19"/>
        <v>0</v>
      </c>
      <c r="I180" s="74"/>
      <c r="J180" s="74"/>
      <c r="K180" s="74"/>
      <c r="L180" s="158"/>
    </row>
    <row r="181" spans="1:12" ht="72" x14ac:dyDescent="0.25">
      <c r="A181" s="44">
        <v>3292</v>
      </c>
      <c r="B181" s="71" t="s">
        <v>189</v>
      </c>
      <c r="C181" s="72">
        <f t="shared" si="17"/>
        <v>0</v>
      </c>
      <c r="D181" s="74"/>
      <c r="E181" s="74"/>
      <c r="F181" s="74"/>
      <c r="G181" s="187"/>
      <c r="H181" s="72">
        <f t="shared" si="19"/>
        <v>0</v>
      </c>
      <c r="I181" s="74"/>
      <c r="J181" s="74"/>
      <c r="K181" s="74"/>
      <c r="L181" s="158"/>
    </row>
    <row r="182" spans="1:12" ht="72" x14ac:dyDescent="0.25">
      <c r="A182" s="44">
        <v>3293</v>
      </c>
      <c r="B182" s="71" t="s">
        <v>190</v>
      </c>
      <c r="C182" s="72">
        <f t="shared" si="17"/>
        <v>0</v>
      </c>
      <c r="D182" s="74"/>
      <c r="E182" s="74"/>
      <c r="F182" s="74"/>
      <c r="G182" s="187"/>
      <c r="H182" s="72">
        <f t="shared" si="19"/>
        <v>0</v>
      </c>
      <c r="I182" s="74"/>
      <c r="J182" s="74"/>
      <c r="K182" s="74"/>
      <c r="L182" s="158"/>
    </row>
    <row r="183" spans="1:12" ht="60" x14ac:dyDescent="0.25">
      <c r="A183" s="188">
        <v>3294</v>
      </c>
      <c r="B183" s="71" t="s">
        <v>191</v>
      </c>
      <c r="C183" s="185">
        <f t="shared" si="17"/>
        <v>0</v>
      </c>
      <c r="D183" s="189"/>
      <c r="E183" s="189"/>
      <c r="F183" s="189"/>
      <c r="G183" s="190"/>
      <c r="H183" s="185">
        <f t="shared" si="19"/>
        <v>0</v>
      </c>
      <c r="I183" s="189"/>
      <c r="J183" s="189"/>
      <c r="K183" s="189"/>
      <c r="L183" s="191"/>
    </row>
    <row r="184" spans="1:12" ht="48" x14ac:dyDescent="0.25">
      <c r="A184" s="192">
        <v>3300</v>
      </c>
      <c r="B184" s="183" t="s">
        <v>192</v>
      </c>
      <c r="C184" s="193">
        <f t="shared" si="7"/>
        <v>0</v>
      </c>
      <c r="D184" s="194">
        <f>SUM(D185:D186)</f>
        <v>0</v>
      </c>
      <c r="E184" s="194">
        <f t="shared" ref="E184:G184" si="21">SUM(E185:E186)</f>
        <v>0</v>
      </c>
      <c r="F184" s="194">
        <f t="shared" si="21"/>
        <v>0</v>
      </c>
      <c r="G184" s="194">
        <f t="shared" si="21"/>
        <v>0</v>
      </c>
      <c r="H184" s="193">
        <f t="shared" si="8"/>
        <v>0</v>
      </c>
      <c r="I184" s="194">
        <f>SUM(I185:I186)</f>
        <v>0</v>
      </c>
      <c r="J184" s="194">
        <f t="shared" ref="J184:L184" si="22">SUM(J185:J186)</f>
        <v>0</v>
      </c>
      <c r="K184" s="194">
        <f t="shared" si="22"/>
        <v>0</v>
      </c>
      <c r="L184" s="149">
        <f t="shared" si="22"/>
        <v>0</v>
      </c>
    </row>
    <row r="185" spans="1:12" ht="48" x14ac:dyDescent="0.25">
      <c r="A185" s="111">
        <v>3310</v>
      </c>
      <c r="B185" s="112" t="s">
        <v>193</v>
      </c>
      <c r="C185" s="195">
        <f t="shared" si="7"/>
        <v>0</v>
      </c>
      <c r="D185" s="163"/>
      <c r="E185" s="163"/>
      <c r="F185" s="163"/>
      <c r="G185" s="164"/>
      <c r="H185" s="195">
        <f t="shared" si="8"/>
        <v>0</v>
      </c>
      <c r="I185" s="163"/>
      <c r="J185" s="163"/>
      <c r="K185" s="163"/>
      <c r="L185" s="165"/>
    </row>
    <row r="186" spans="1:12" ht="48.75" customHeight="1" x14ac:dyDescent="0.25">
      <c r="A186" s="38">
        <v>3320</v>
      </c>
      <c r="B186" s="65" t="s">
        <v>194</v>
      </c>
      <c r="C186" s="66">
        <f t="shared" si="7"/>
        <v>0</v>
      </c>
      <c r="D186" s="68"/>
      <c r="E186" s="68"/>
      <c r="F186" s="68"/>
      <c r="G186" s="154"/>
      <c r="H186" s="66">
        <f t="shared" si="8"/>
        <v>0</v>
      </c>
      <c r="I186" s="68"/>
      <c r="J186" s="68"/>
      <c r="K186" s="68"/>
      <c r="L186" s="155"/>
    </row>
    <row r="187" spans="1:12" x14ac:dyDescent="0.25">
      <c r="A187" s="196">
        <v>4000</v>
      </c>
      <c r="B187" s="142" t="s">
        <v>195</v>
      </c>
      <c r="C187" s="143">
        <f t="shared" si="7"/>
        <v>0</v>
      </c>
      <c r="D187" s="144">
        <f>SUM(D188,D191)</f>
        <v>0</v>
      </c>
      <c r="E187" s="144">
        <f>SUM(E188,E191)</f>
        <v>0</v>
      </c>
      <c r="F187" s="144">
        <f>SUM(F188,F191)</f>
        <v>0</v>
      </c>
      <c r="G187" s="145">
        <f>SUM(G188,G191)</f>
        <v>0</v>
      </c>
      <c r="H187" s="143">
        <f t="shared" si="8"/>
        <v>0</v>
      </c>
      <c r="I187" s="144">
        <f>SUM(I188,I191)</f>
        <v>0</v>
      </c>
      <c r="J187" s="144">
        <f>SUM(J188,J191)</f>
        <v>0</v>
      </c>
      <c r="K187" s="144">
        <f>SUM(K188,K191)</f>
        <v>0</v>
      </c>
      <c r="L187" s="146">
        <f>SUM(L188,L191)</f>
        <v>0</v>
      </c>
    </row>
    <row r="188" spans="1:12" ht="24" x14ac:dyDescent="0.25">
      <c r="A188" s="197">
        <v>4200</v>
      </c>
      <c r="B188" s="147" t="s">
        <v>196</v>
      </c>
      <c r="C188" s="57">
        <f>SUM(D188:G188)</f>
        <v>0</v>
      </c>
      <c r="D188" s="63">
        <f>SUM(D189,D190)</f>
        <v>0</v>
      </c>
      <c r="E188" s="63">
        <f>SUM(E189,E190)</f>
        <v>0</v>
      </c>
      <c r="F188" s="63">
        <f>SUM(F189,F190)</f>
        <v>0</v>
      </c>
      <c r="G188" s="166">
        <f>SUM(G189,G190)</f>
        <v>0</v>
      </c>
      <c r="H188" s="57">
        <f t="shared" si="8"/>
        <v>0</v>
      </c>
      <c r="I188" s="63">
        <f>SUM(I189,I190)</f>
        <v>0</v>
      </c>
      <c r="J188" s="63">
        <f>SUM(J189,J190)</f>
        <v>0</v>
      </c>
      <c r="K188" s="63">
        <f>SUM(K189,K190)</f>
        <v>0</v>
      </c>
      <c r="L188" s="167">
        <f>SUM(L189,L190)</f>
        <v>0</v>
      </c>
    </row>
    <row r="189" spans="1:12" ht="36" x14ac:dyDescent="0.25">
      <c r="A189" s="168">
        <v>4240</v>
      </c>
      <c r="B189" s="65" t="s">
        <v>197</v>
      </c>
      <c r="C189" s="66">
        <f t="shared" ref="C189:C264" si="23">SUM(D189:G189)</f>
        <v>0</v>
      </c>
      <c r="D189" s="68"/>
      <c r="E189" s="68"/>
      <c r="F189" s="68"/>
      <c r="G189" s="154"/>
      <c r="H189" s="66">
        <f t="shared" ref="H189:H263" si="24">SUM(I189:L189)</f>
        <v>0</v>
      </c>
      <c r="I189" s="68"/>
      <c r="J189" s="68"/>
      <c r="K189" s="68"/>
      <c r="L189" s="155"/>
    </row>
    <row r="190" spans="1:12" ht="24" x14ac:dyDescent="0.25">
      <c r="A190" s="159">
        <v>4250</v>
      </c>
      <c r="B190" s="71" t="s">
        <v>198</v>
      </c>
      <c r="C190" s="72">
        <f t="shared" si="23"/>
        <v>0</v>
      </c>
      <c r="D190" s="74"/>
      <c r="E190" s="74"/>
      <c r="F190" s="74"/>
      <c r="G190" s="157"/>
      <c r="H190" s="72">
        <f t="shared" si="24"/>
        <v>0</v>
      </c>
      <c r="I190" s="74"/>
      <c r="J190" s="74"/>
      <c r="K190" s="74"/>
      <c r="L190" s="158"/>
    </row>
    <row r="191" spans="1:12" x14ac:dyDescent="0.25">
      <c r="A191" s="56">
        <v>4300</v>
      </c>
      <c r="B191" s="147" t="s">
        <v>199</v>
      </c>
      <c r="C191" s="57">
        <f t="shared" si="23"/>
        <v>0</v>
      </c>
      <c r="D191" s="63">
        <f>SUM(D192)</f>
        <v>0</v>
      </c>
      <c r="E191" s="63">
        <f>SUM(E192)</f>
        <v>0</v>
      </c>
      <c r="F191" s="63">
        <f>SUM(F192)</f>
        <v>0</v>
      </c>
      <c r="G191" s="166">
        <f>SUM(G192)</f>
        <v>0</v>
      </c>
      <c r="H191" s="57">
        <f t="shared" si="24"/>
        <v>0</v>
      </c>
      <c r="I191" s="63">
        <f>SUM(I192)</f>
        <v>0</v>
      </c>
      <c r="J191" s="63">
        <f>SUM(J192)</f>
        <v>0</v>
      </c>
      <c r="K191" s="63">
        <f>SUM(K192)</f>
        <v>0</v>
      </c>
      <c r="L191" s="167">
        <f>SUM(L192)</f>
        <v>0</v>
      </c>
    </row>
    <row r="192" spans="1:12" ht="24" x14ac:dyDescent="0.25">
      <c r="A192" s="168">
        <v>4310</v>
      </c>
      <c r="B192" s="65" t="s">
        <v>200</v>
      </c>
      <c r="C192" s="66">
        <f>SUM(D192:G192)</f>
        <v>0</v>
      </c>
      <c r="D192" s="169">
        <f>SUM(D193:D193)</f>
        <v>0</v>
      </c>
      <c r="E192" s="169">
        <f>SUM(E193:E193)</f>
        <v>0</v>
      </c>
      <c r="F192" s="169">
        <f>SUM(F193:F193)</f>
        <v>0</v>
      </c>
      <c r="G192" s="170">
        <f>SUM(G193:G193)</f>
        <v>0</v>
      </c>
      <c r="H192" s="66">
        <f t="shared" si="24"/>
        <v>0</v>
      </c>
      <c r="I192" s="169">
        <f>SUM(I193:I193)</f>
        <v>0</v>
      </c>
      <c r="J192" s="169">
        <f>SUM(J193:J193)</f>
        <v>0</v>
      </c>
      <c r="K192" s="169">
        <f>SUM(K193:K193)</f>
        <v>0</v>
      </c>
      <c r="L192" s="171">
        <f>SUM(L193:L193)</f>
        <v>0</v>
      </c>
    </row>
    <row r="193" spans="1:12" ht="36" x14ac:dyDescent="0.25">
      <c r="A193" s="44">
        <v>4311</v>
      </c>
      <c r="B193" s="71" t="s">
        <v>201</v>
      </c>
      <c r="C193" s="72">
        <f t="shared" si="23"/>
        <v>0</v>
      </c>
      <c r="D193" s="74"/>
      <c r="E193" s="74"/>
      <c r="F193" s="74"/>
      <c r="G193" s="157"/>
      <c r="H193" s="72">
        <f t="shared" si="24"/>
        <v>0</v>
      </c>
      <c r="I193" s="74"/>
      <c r="J193" s="74"/>
      <c r="K193" s="74"/>
      <c r="L193" s="158"/>
    </row>
    <row r="194" spans="1:12" s="24" customFormat="1" ht="24" x14ac:dyDescent="0.25">
      <c r="A194" s="198"/>
      <c r="B194" s="19" t="s">
        <v>202</v>
      </c>
      <c r="C194" s="138">
        <f t="shared" si="23"/>
        <v>13628</v>
      </c>
      <c r="D194" s="139">
        <f>SUM(D195,D230,D269)</f>
        <v>9948</v>
      </c>
      <c r="E194" s="139">
        <f>SUM(E195,E230,E269)</f>
        <v>0</v>
      </c>
      <c r="F194" s="139">
        <f>SUM(F195,F230,F269)</f>
        <v>3680</v>
      </c>
      <c r="G194" s="139">
        <f>SUM(G195,G230,G269)</f>
        <v>0</v>
      </c>
      <c r="H194" s="138">
        <f t="shared" si="24"/>
        <v>15043</v>
      </c>
      <c r="I194" s="139">
        <f>SUM(I195,I230,I269)</f>
        <v>11363</v>
      </c>
      <c r="J194" s="139">
        <f>SUM(J195,J230,J269)</f>
        <v>0</v>
      </c>
      <c r="K194" s="139">
        <f>SUM(K195,K230,K269)</f>
        <v>3680</v>
      </c>
      <c r="L194" s="199">
        <f>SUM(L195,L230,L269)</f>
        <v>0</v>
      </c>
    </row>
    <row r="195" spans="1:12" x14ac:dyDescent="0.25">
      <c r="A195" s="142">
        <v>5000</v>
      </c>
      <c r="B195" s="142" t="s">
        <v>203</v>
      </c>
      <c r="C195" s="143">
        <f t="shared" si="23"/>
        <v>13628</v>
      </c>
      <c r="D195" s="144">
        <f>D196+D204</f>
        <v>9948</v>
      </c>
      <c r="E195" s="144">
        <f>E196+E204</f>
        <v>0</v>
      </c>
      <c r="F195" s="144">
        <f>F196+F204</f>
        <v>3680</v>
      </c>
      <c r="G195" s="144">
        <f>G196+G204</f>
        <v>0</v>
      </c>
      <c r="H195" s="143">
        <f t="shared" si="24"/>
        <v>15043</v>
      </c>
      <c r="I195" s="144">
        <f>I196+I204</f>
        <v>11363</v>
      </c>
      <c r="J195" s="144">
        <f>J196+J204</f>
        <v>0</v>
      </c>
      <c r="K195" s="144">
        <f>K196+K204</f>
        <v>3680</v>
      </c>
      <c r="L195" s="200">
        <f>L196+L204</f>
        <v>0</v>
      </c>
    </row>
    <row r="196" spans="1:12" x14ac:dyDescent="0.25">
      <c r="A196" s="56">
        <v>5100</v>
      </c>
      <c r="B196" s="147" t="s">
        <v>204</v>
      </c>
      <c r="C196" s="57">
        <f t="shared" si="23"/>
        <v>0</v>
      </c>
      <c r="D196" s="63">
        <f>D197+D198+D201+D202+D203</f>
        <v>0</v>
      </c>
      <c r="E196" s="63">
        <f>E197+E198+E201+E202+E203</f>
        <v>0</v>
      </c>
      <c r="F196" s="63">
        <f>F197+F198+F201+F202+F203</f>
        <v>0</v>
      </c>
      <c r="G196" s="166">
        <f>G197+G198+G201+G202+G203</f>
        <v>0</v>
      </c>
      <c r="H196" s="57">
        <f t="shared" si="24"/>
        <v>65</v>
      </c>
      <c r="I196" s="63">
        <f>I197+I198+I201+I202+I203</f>
        <v>65</v>
      </c>
      <c r="J196" s="63">
        <f>J197+J198+J201+J202+J203</f>
        <v>0</v>
      </c>
      <c r="K196" s="63">
        <f>K197+K198+K201+K202+K203</f>
        <v>0</v>
      </c>
      <c r="L196" s="167">
        <f>L197+L198+L201+L202+L203</f>
        <v>0</v>
      </c>
    </row>
    <row r="197" spans="1:12" x14ac:dyDescent="0.25">
      <c r="A197" s="168">
        <v>5110</v>
      </c>
      <c r="B197" s="65" t="s">
        <v>205</v>
      </c>
      <c r="C197" s="66">
        <f t="shared" si="23"/>
        <v>0</v>
      </c>
      <c r="D197" s="68"/>
      <c r="E197" s="68"/>
      <c r="F197" s="68"/>
      <c r="G197" s="154"/>
      <c r="H197" s="66">
        <f t="shared" si="24"/>
        <v>0</v>
      </c>
      <c r="I197" s="68"/>
      <c r="J197" s="68"/>
      <c r="K197" s="68"/>
      <c r="L197" s="155"/>
    </row>
    <row r="198" spans="1:12" ht="24" x14ac:dyDescent="0.25">
      <c r="A198" s="159">
        <v>5120</v>
      </c>
      <c r="B198" s="71" t="s">
        <v>206</v>
      </c>
      <c r="C198" s="72">
        <f t="shared" si="23"/>
        <v>0</v>
      </c>
      <c r="D198" s="160">
        <f>D199+D200</f>
        <v>0</v>
      </c>
      <c r="E198" s="160">
        <f>E199+E200</f>
        <v>0</v>
      </c>
      <c r="F198" s="160">
        <f>F199+F200</f>
        <v>0</v>
      </c>
      <c r="G198" s="161">
        <f>G199+G200</f>
        <v>0</v>
      </c>
      <c r="H198" s="72">
        <f t="shared" si="24"/>
        <v>65</v>
      </c>
      <c r="I198" s="160">
        <f>I199+I200</f>
        <v>65</v>
      </c>
      <c r="J198" s="160">
        <f>J199+J200</f>
        <v>0</v>
      </c>
      <c r="K198" s="160">
        <f>K199+K200</f>
        <v>0</v>
      </c>
      <c r="L198" s="162">
        <f>L199+L200</f>
        <v>0</v>
      </c>
    </row>
    <row r="199" spans="1:12" x14ac:dyDescent="0.25">
      <c r="A199" s="44">
        <v>5121</v>
      </c>
      <c r="B199" s="71" t="s">
        <v>207</v>
      </c>
      <c r="C199" s="72">
        <f t="shared" si="23"/>
        <v>0</v>
      </c>
      <c r="D199" s="74"/>
      <c r="E199" s="74"/>
      <c r="F199" s="74"/>
      <c r="G199" s="157"/>
      <c r="H199" s="72">
        <f t="shared" si="24"/>
        <v>65</v>
      </c>
      <c r="I199" s="74">
        <v>65</v>
      </c>
      <c r="J199" s="74"/>
      <c r="K199" s="74"/>
      <c r="L199" s="158"/>
    </row>
    <row r="200" spans="1:12" ht="24" x14ac:dyDescent="0.25">
      <c r="A200" s="44">
        <v>5129</v>
      </c>
      <c r="B200" s="71" t="s">
        <v>208</v>
      </c>
      <c r="C200" s="72">
        <f t="shared" si="23"/>
        <v>0</v>
      </c>
      <c r="D200" s="74"/>
      <c r="E200" s="74"/>
      <c r="F200" s="74"/>
      <c r="G200" s="157"/>
      <c r="H200" s="72">
        <f t="shared" si="24"/>
        <v>0</v>
      </c>
      <c r="I200" s="74"/>
      <c r="J200" s="74"/>
      <c r="K200" s="74"/>
      <c r="L200" s="158"/>
    </row>
    <row r="201" spans="1:12" x14ac:dyDescent="0.25">
      <c r="A201" s="159">
        <v>5130</v>
      </c>
      <c r="B201" s="71" t="s">
        <v>209</v>
      </c>
      <c r="C201" s="72">
        <f t="shared" si="23"/>
        <v>0</v>
      </c>
      <c r="D201" s="74"/>
      <c r="E201" s="74"/>
      <c r="F201" s="74"/>
      <c r="G201" s="157"/>
      <c r="H201" s="72">
        <f t="shared" si="24"/>
        <v>0</v>
      </c>
      <c r="I201" s="74"/>
      <c r="J201" s="74"/>
      <c r="K201" s="74"/>
      <c r="L201" s="158"/>
    </row>
    <row r="202" spans="1:12" x14ac:dyDescent="0.25">
      <c r="A202" s="159">
        <v>5140</v>
      </c>
      <c r="B202" s="71" t="s">
        <v>210</v>
      </c>
      <c r="C202" s="72">
        <f t="shared" si="23"/>
        <v>0</v>
      </c>
      <c r="D202" s="74"/>
      <c r="E202" s="74"/>
      <c r="F202" s="74"/>
      <c r="G202" s="157"/>
      <c r="H202" s="72">
        <f t="shared" si="24"/>
        <v>0</v>
      </c>
      <c r="I202" s="74"/>
      <c r="J202" s="74"/>
      <c r="K202" s="74"/>
      <c r="L202" s="158"/>
    </row>
    <row r="203" spans="1:12" ht="24" x14ac:dyDescent="0.25">
      <c r="A203" s="159">
        <v>5170</v>
      </c>
      <c r="B203" s="71" t="s">
        <v>211</v>
      </c>
      <c r="C203" s="72">
        <f t="shared" si="23"/>
        <v>0</v>
      </c>
      <c r="D203" s="74"/>
      <c r="E203" s="74"/>
      <c r="F203" s="74"/>
      <c r="G203" s="157"/>
      <c r="H203" s="72">
        <f t="shared" si="24"/>
        <v>0</v>
      </c>
      <c r="I203" s="74"/>
      <c r="J203" s="74"/>
      <c r="K203" s="74"/>
      <c r="L203" s="158"/>
    </row>
    <row r="204" spans="1:12" x14ac:dyDescent="0.25">
      <c r="A204" s="56">
        <v>5200</v>
      </c>
      <c r="B204" s="147" t="s">
        <v>212</v>
      </c>
      <c r="C204" s="57">
        <f t="shared" si="23"/>
        <v>13628</v>
      </c>
      <c r="D204" s="63">
        <f>D205+D215+D216+D225+D226+D227+D229</f>
        <v>9948</v>
      </c>
      <c r="E204" s="63">
        <f>E205+E215+E216+E225+E226+E227+E229</f>
        <v>0</v>
      </c>
      <c r="F204" s="63">
        <f>F205+F215+F216+F225+F226+F227+F229</f>
        <v>3680</v>
      </c>
      <c r="G204" s="166">
        <f>G205+G215+G216+G225+G226+G227+G229</f>
        <v>0</v>
      </c>
      <c r="H204" s="57">
        <f t="shared" si="24"/>
        <v>14978</v>
      </c>
      <c r="I204" s="63">
        <f>I205+I215+I216+I225+I226+I227+I229</f>
        <v>11298</v>
      </c>
      <c r="J204" s="63">
        <f>J205+J215+J216+J225+J226+J227+J229</f>
        <v>0</v>
      </c>
      <c r="K204" s="63">
        <f>K205+K215+K216+K225+K226+K227+K229</f>
        <v>3680</v>
      </c>
      <c r="L204" s="167">
        <f>L205+L215+L216+L225+L226+L227+L229</f>
        <v>0</v>
      </c>
    </row>
    <row r="205" spans="1:12" x14ac:dyDescent="0.25">
      <c r="A205" s="150">
        <v>5210</v>
      </c>
      <c r="B205" s="112" t="s">
        <v>213</v>
      </c>
      <c r="C205" s="117">
        <f t="shared" si="23"/>
        <v>0</v>
      </c>
      <c r="D205" s="151">
        <f>SUM(D206:D214)</f>
        <v>0</v>
      </c>
      <c r="E205" s="151">
        <f>SUM(E206:E214)</f>
        <v>0</v>
      </c>
      <c r="F205" s="151">
        <f>SUM(F206:F214)</f>
        <v>0</v>
      </c>
      <c r="G205" s="152">
        <f>SUM(G206:G214)</f>
        <v>0</v>
      </c>
      <c r="H205" s="117">
        <f t="shared" si="24"/>
        <v>0</v>
      </c>
      <c r="I205" s="151">
        <f>SUM(I206:I214)</f>
        <v>0</v>
      </c>
      <c r="J205" s="151">
        <f>SUM(J206:J214)</f>
        <v>0</v>
      </c>
      <c r="K205" s="151">
        <f>SUM(K206:K214)</f>
        <v>0</v>
      </c>
      <c r="L205" s="153">
        <f>SUM(L206:L214)</f>
        <v>0</v>
      </c>
    </row>
    <row r="206" spans="1:12" x14ac:dyDescent="0.25">
      <c r="A206" s="38">
        <v>5211</v>
      </c>
      <c r="B206" s="65" t="s">
        <v>214</v>
      </c>
      <c r="C206" s="66">
        <f t="shared" si="23"/>
        <v>0</v>
      </c>
      <c r="D206" s="68"/>
      <c r="E206" s="68"/>
      <c r="F206" s="68"/>
      <c r="G206" s="154"/>
      <c r="H206" s="66">
        <f t="shared" si="24"/>
        <v>0</v>
      </c>
      <c r="I206" s="68"/>
      <c r="J206" s="68"/>
      <c r="K206" s="68"/>
      <c r="L206" s="155"/>
    </row>
    <row r="207" spans="1:12" x14ac:dyDescent="0.25">
      <c r="A207" s="44">
        <v>5212</v>
      </c>
      <c r="B207" s="71" t="s">
        <v>215</v>
      </c>
      <c r="C207" s="72">
        <f t="shared" si="23"/>
        <v>0</v>
      </c>
      <c r="D207" s="74"/>
      <c r="E207" s="74"/>
      <c r="F207" s="74"/>
      <c r="G207" s="157"/>
      <c r="H207" s="72">
        <f t="shared" si="24"/>
        <v>0</v>
      </c>
      <c r="I207" s="74"/>
      <c r="J207" s="74"/>
      <c r="K207" s="74"/>
      <c r="L207" s="158"/>
    </row>
    <row r="208" spans="1:12" x14ac:dyDescent="0.25">
      <c r="A208" s="44">
        <v>5213</v>
      </c>
      <c r="B208" s="71" t="s">
        <v>216</v>
      </c>
      <c r="C208" s="72">
        <f t="shared" si="23"/>
        <v>0</v>
      </c>
      <c r="D208" s="74"/>
      <c r="E208" s="74"/>
      <c r="F208" s="74"/>
      <c r="G208" s="157"/>
      <c r="H208" s="72">
        <f t="shared" si="24"/>
        <v>0</v>
      </c>
      <c r="I208" s="74"/>
      <c r="J208" s="74"/>
      <c r="K208" s="74"/>
      <c r="L208" s="158"/>
    </row>
    <row r="209" spans="1:12" x14ac:dyDescent="0.25">
      <c r="A209" s="44">
        <v>5214</v>
      </c>
      <c r="B209" s="71" t="s">
        <v>217</v>
      </c>
      <c r="C209" s="72">
        <f t="shared" si="23"/>
        <v>0</v>
      </c>
      <c r="D209" s="74"/>
      <c r="E209" s="74"/>
      <c r="F209" s="74"/>
      <c r="G209" s="157"/>
      <c r="H209" s="72">
        <f t="shared" si="24"/>
        <v>0</v>
      </c>
      <c r="I209" s="74"/>
      <c r="J209" s="74"/>
      <c r="K209" s="74"/>
      <c r="L209" s="158"/>
    </row>
    <row r="210" spans="1:12" x14ac:dyDescent="0.25">
      <c r="A210" s="44">
        <v>5215</v>
      </c>
      <c r="B210" s="71" t="s">
        <v>218</v>
      </c>
      <c r="C210" s="72">
        <f>SUM(D210:G210)</f>
        <v>0</v>
      </c>
      <c r="D210" s="74"/>
      <c r="E210" s="74"/>
      <c r="F210" s="74"/>
      <c r="G210" s="157"/>
      <c r="H210" s="72">
        <f>SUM(I210:L210)</f>
        <v>0</v>
      </c>
      <c r="I210" s="74"/>
      <c r="J210" s="74"/>
      <c r="K210" s="74"/>
      <c r="L210" s="158"/>
    </row>
    <row r="211" spans="1:12" ht="14.25" customHeight="1" x14ac:dyDescent="0.25">
      <c r="A211" s="44">
        <v>5216</v>
      </c>
      <c r="B211" s="71" t="s">
        <v>219</v>
      </c>
      <c r="C211" s="72">
        <f t="shared" si="23"/>
        <v>0</v>
      </c>
      <c r="D211" s="74"/>
      <c r="E211" s="74"/>
      <c r="F211" s="74"/>
      <c r="G211" s="157"/>
      <c r="H211" s="72">
        <f t="shared" si="24"/>
        <v>0</v>
      </c>
      <c r="I211" s="74"/>
      <c r="J211" s="74"/>
      <c r="K211" s="74"/>
      <c r="L211" s="158"/>
    </row>
    <row r="212" spans="1:12" x14ac:dyDescent="0.25">
      <c r="A212" s="44">
        <v>5217</v>
      </c>
      <c r="B212" s="71" t="s">
        <v>220</v>
      </c>
      <c r="C212" s="72">
        <f t="shared" si="23"/>
        <v>0</v>
      </c>
      <c r="D212" s="74"/>
      <c r="E212" s="74"/>
      <c r="F212" s="74"/>
      <c r="G212" s="157"/>
      <c r="H212" s="72">
        <f t="shared" si="24"/>
        <v>0</v>
      </c>
      <c r="I212" s="74"/>
      <c r="J212" s="74"/>
      <c r="K212" s="74"/>
      <c r="L212" s="158"/>
    </row>
    <row r="213" spans="1:12" x14ac:dyDescent="0.25">
      <c r="A213" s="44">
        <v>5218</v>
      </c>
      <c r="B213" s="71" t="s">
        <v>221</v>
      </c>
      <c r="C213" s="72">
        <f t="shared" si="23"/>
        <v>0</v>
      </c>
      <c r="D213" s="74"/>
      <c r="E213" s="74"/>
      <c r="F213" s="74"/>
      <c r="G213" s="157"/>
      <c r="H213" s="72">
        <f t="shared" si="24"/>
        <v>0</v>
      </c>
      <c r="I213" s="74"/>
      <c r="J213" s="74"/>
      <c r="K213" s="74"/>
      <c r="L213" s="158"/>
    </row>
    <row r="214" spans="1:12" x14ac:dyDescent="0.25">
      <c r="A214" s="44">
        <v>5219</v>
      </c>
      <c r="B214" s="71" t="s">
        <v>222</v>
      </c>
      <c r="C214" s="72">
        <f t="shared" si="23"/>
        <v>0</v>
      </c>
      <c r="D214" s="74"/>
      <c r="E214" s="74"/>
      <c r="F214" s="74"/>
      <c r="G214" s="157"/>
      <c r="H214" s="72">
        <f t="shared" si="24"/>
        <v>0</v>
      </c>
      <c r="I214" s="74"/>
      <c r="J214" s="74"/>
      <c r="K214" s="74"/>
      <c r="L214" s="158"/>
    </row>
    <row r="215" spans="1:12" ht="13.5" customHeight="1" x14ac:dyDescent="0.25">
      <c r="A215" s="159">
        <v>5220</v>
      </c>
      <c r="B215" s="71" t="s">
        <v>223</v>
      </c>
      <c r="C215" s="72">
        <f t="shared" si="23"/>
        <v>0</v>
      </c>
      <c r="D215" s="74"/>
      <c r="E215" s="74"/>
      <c r="F215" s="74"/>
      <c r="G215" s="157"/>
      <c r="H215" s="72">
        <f t="shared" si="24"/>
        <v>0</v>
      </c>
      <c r="I215" s="74"/>
      <c r="J215" s="74"/>
      <c r="K215" s="74"/>
      <c r="L215" s="158"/>
    </row>
    <row r="216" spans="1:12" x14ac:dyDescent="0.25">
      <c r="A216" s="159">
        <v>5230</v>
      </c>
      <c r="B216" s="71" t="s">
        <v>224</v>
      </c>
      <c r="C216" s="72">
        <f t="shared" si="23"/>
        <v>13628</v>
      </c>
      <c r="D216" s="160">
        <f>SUM(D217:D224)</f>
        <v>9948</v>
      </c>
      <c r="E216" s="160">
        <f>SUM(E217:E224)</f>
        <v>0</v>
      </c>
      <c r="F216" s="160">
        <f>SUM(F217:F224)</f>
        <v>3680</v>
      </c>
      <c r="G216" s="161">
        <f>SUM(G217:G224)</f>
        <v>0</v>
      </c>
      <c r="H216" s="72">
        <f t="shared" si="24"/>
        <v>14978</v>
      </c>
      <c r="I216" s="160">
        <f>SUM(I217:I224)</f>
        <v>11298</v>
      </c>
      <c r="J216" s="160">
        <f>SUM(J217:J224)</f>
        <v>0</v>
      </c>
      <c r="K216" s="160">
        <f>SUM(K217:K224)</f>
        <v>3680</v>
      </c>
      <c r="L216" s="162">
        <f>SUM(L217:L224)</f>
        <v>0</v>
      </c>
    </row>
    <row r="217" spans="1:12" x14ac:dyDescent="0.25">
      <c r="A217" s="44">
        <v>5231</v>
      </c>
      <c r="B217" s="71" t="s">
        <v>225</v>
      </c>
      <c r="C217" s="72">
        <f t="shared" si="23"/>
        <v>0</v>
      </c>
      <c r="D217" s="74"/>
      <c r="E217" s="74"/>
      <c r="F217" s="74"/>
      <c r="G217" s="157"/>
      <c r="H217" s="72">
        <f t="shared" si="24"/>
        <v>0</v>
      </c>
      <c r="I217" s="74"/>
      <c r="J217" s="74"/>
      <c r="K217" s="74"/>
      <c r="L217" s="158"/>
    </row>
    <row r="218" spans="1:12" x14ac:dyDescent="0.25">
      <c r="A218" s="44">
        <v>5232</v>
      </c>
      <c r="B218" s="71" t="s">
        <v>226</v>
      </c>
      <c r="C218" s="72">
        <f t="shared" si="23"/>
        <v>0</v>
      </c>
      <c r="D218" s="74"/>
      <c r="E218" s="74"/>
      <c r="F218" s="74"/>
      <c r="G218" s="157"/>
      <c r="H218" s="72">
        <f t="shared" si="24"/>
        <v>0</v>
      </c>
      <c r="I218" s="74"/>
      <c r="J218" s="74"/>
      <c r="K218" s="74"/>
      <c r="L218" s="158"/>
    </row>
    <row r="219" spans="1:12" x14ac:dyDescent="0.25">
      <c r="A219" s="44">
        <v>5233</v>
      </c>
      <c r="B219" s="71" t="s">
        <v>227</v>
      </c>
      <c r="C219" s="201">
        <f t="shared" si="23"/>
        <v>4000</v>
      </c>
      <c r="D219" s="74">
        <v>4000</v>
      </c>
      <c r="E219" s="74"/>
      <c r="F219" s="74"/>
      <c r="G219" s="157"/>
      <c r="H219" s="72">
        <f t="shared" si="24"/>
        <v>4000</v>
      </c>
      <c r="I219" s="74">
        <v>4000</v>
      </c>
      <c r="J219" s="74"/>
      <c r="K219" s="74"/>
      <c r="L219" s="158"/>
    </row>
    <row r="220" spans="1:12" ht="24" x14ac:dyDescent="0.25">
      <c r="A220" s="44">
        <v>5234</v>
      </c>
      <c r="B220" s="71" t="s">
        <v>228</v>
      </c>
      <c r="C220" s="201">
        <f t="shared" si="23"/>
        <v>0</v>
      </c>
      <c r="D220" s="74"/>
      <c r="E220" s="74"/>
      <c r="F220" s="74"/>
      <c r="G220" s="157"/>
      <c r="H220" s="72">
        <f t="shared" si="24"/>
        <v>0</v>
      </c>
      <c r="I220" s="74"/>
      <c r="J220" s="74"/>
      <c r="K220" s="74"/>
      <c r="L220" s="158"/>
    </row>
    <row r="221" spans="1:12" ht="14.25" customHeight="1" x14ac:dyDescent="0.25">
      <c r="A221" s="44">
        <v>5236</v>
      </c>
      <c r="B221" s="71" t="s">
        <v>229</v>
      </c>
      <c r="C221" s="201">
        <f t="shared" si="23"/>
        <v>0</v>
      </c>
      <c r="D221" s="74"/>
      <c r="E221" s="74"/>
      <c r="F221" s="74"/>
      <c r="G221" s="157"/>
      <c r="H221" s="72">
        <f t="shared" si="24"/>
        <v>0</v>
      </c>
      <c r="I221" s="74"/>
      <c r="J221" s="74"/>
      <c r="K221" s="74"/>
      <c r="L221" s="158"/>
    </row>
    <row r="222" spans="1:12" ht="14.25" customHeight="1" x14ac:dyDescent="0.25">
      <c r="A222" s="44">
        <v>5237</v>
      </c>
      <c r="B222" s="71" t="s">
        <v>230</v>
      </c>
      <c r="C222" s="201">
        <f t="shared" si="23"/>
        <v>0</v>
      </c>
      <c r="D222" s="74"/>
      <c r="E222" s="74"/>
      <c r="F222" s="74"/>
      <c r="G222" s="157"/>
      <c r="H222" s="72">
        <f t="shared" si="24"/>
        <v>0</v>
      </c>
      <c r="I222" s="74"/>
      <c r="J222" s="74"/>
      <c r="K222" s="74"/>
      <c r="L222" s="158"/>
    </row>
    <row r="223" spans="1:12" ht="24" x14ac:dyDescent="0.25">
      <c r="A223" s="44">
        <v>5238</v>
      </c>
      <c r="B223" s="71" t="s">
        <v>231</v>
      </c>
      <c r="C223" s="201">
        <f t="shared" si="23"/>
        <v>2214</v>
      </c>
      <c r="D223" s="74">
        <v>2214</v>
      </c>
      <c r="E223" s="74"/>
      <c r="F223" s="74"/>
      <c r="G223" s="157"/>
      <c r="H223" s="72">
        <f t="shared" si="24"/>
        <v>3564</v>
      </c>
      <c r="I223" s="74">
        <f>2214+1350</f>
        <v>3564</v>
      </c>
      <c r="J223" s="74"/>
      <c r="K223" s="74"/>
      <c r="L223" s="158"/>
    </row>
    <row r="224" spans="1:12" ht="24" x14ac:dyDescent="0.25">
      <c r="A224" s="44">
        <v>5239</v>
      </c>
      <c r="B224" s="71" t="s">
        <v>232</v>
      </c>
      <c r="C224" s="201">
        <f t="shared" si="23"/>
        <v>7414</v>
      </c>
      <c r="D224" s="74">
        <v>3734</v>
      </c>
      <c r="E224" s="74"/>
      <c r="F224" s="74">
        <v>3680</v>
      </c>
      <c r="G224" s="157"/>
      <c r="H224" s="72">
        <f t="shared" si="24"/>
        <v>7414</v>
      </c>
      <c r="I224" s="74">
        <v>3734</v>
      </c>
      <c r="J224" s="74"/>
      <c r="K224" s="74">
        <v>3680</v>
      </c>
      <c r="L224" s="158"/>
    </row>
    <row r="225" spans="1:12" ht="24" x14ac:dyDescent="0.25">
      <c r="A225" s="159">
        <v>5240</v>
      </c>
      <c r="B225" s="71" t="s">
        <v>233</v>
      </c>
      <c r="C225" s="201">
        <f t="shared" si="23"/>
        <v>0</v>
      </c>
      <c r="D225" s="74"/>
      <c r="E225" s="74"/>
      <c r="F225" s="74"/>
      <c r="G225" s="157"/>
      <c r="H225" s="72">
        <f t="shared" si="24"/>
        <v>0</v>
      </c>
      <c r="I225" s="74"/>
      <c r="J225" s="74"/>
      <c r="K225" s="74"/>
      <c r="L225" s="158"/>
    </row>
    <row r="226" spans="1:12" x14ac:dyDescent="0.25">
      <c r="A226" s="159">
        <v>5250</v>
      </c>
      <c r="B226" s="71" t="s">
        <v>234</v>
      </c>
      <c r="C226" s="201">
        <f t="shared" si="23"/>
        <v>0</v>
      </c>
      <c r="D226" s="74"/>
      <c r="E226" s="74"/>
      <c r="F226" s="74"/>
      <c r="G226" s="157"/>
      <c r="H226" s="72">
        <f t="shared" si="24"/>
        <v>0</v>
      </c>
      <c r="I226" s="74"/>
      <c r="J226" s="74"/>
      <c r="K226" s="74"/>
      <c r="L226" s="158"/>
    </row>
    <row r="227" spans="1:12" x14ac:dyDescent="0.25">
      <c r="A227" s="159">
        <v>5260</v>
      </c>
      <c r="B227" s="71" t="s">
        <v>235</v>
      </c>
      <c r="C227" s="201">
        <f t="shared" si="23"/>
        <v>0</v>
      </c>
      <c r="D227" s="160">
        <f>SUM(D228)</f>
        <v>0</v>
      </c>
      <c r="E227" s="160">
        <f>SUM(E228)</f>
        <v>0</v>
      </c>
      <c r="F227" s="160">
        <f>SUM(F228)</f>
        <v>0</v>
      </c>
      <c r="G227" s="161">
        <f>SUM(G228)</f>
        <v>0</v>
      </c>
      <c r="H227" s="72">
        <f t="shared" si="24"/>
        <v>0</v>
      </c>
      <c r="I227" s="160">
        <f>SUM(I228)</f>
        <v>0</v>
      </c>
      <c r="J227" s="160">
        <f>SUM(J228)</f>
        <v>0</v>
      </c>
      <c r="K227" s="160">
        <f>SUM(K228)</f>
        <v>0</v>
      </c>
      <c r="L227" s="162">
        <f>SUM(L228)</f>
        <v>0</v>
      </c>
    </row>
    <row r="228" spans="1:12" ht="24" x14ac:dyDescent="0.25">
      <c r="A228" s="44">
        <v>5269</v>
      </c>
      <c r="B228" s="71" t="s">
        <v>236</v>
      </c>
      <c r="C228" s="201">
        <f t="shared" si="23"/>
        <v>0</v>
      </c>
      <c r="D228" s="74"/>
      <c r="E228" s="74"/>
      <c r="F228" s="74"/>
      <c r="G228" s="157"/>
      <c r="H228" s="72">
        <f t="shared" si="24"/>
        <v>0</v>
      </c>
      <c r="I228" s="74"/>
      <c r="J228" s="74"/>
      <c r="K228" s="74"/>
      <c r="L228" s="158"/>
    </row>
    <row r="229" spans="1:12" ht="24" x14ac:dyDescent="0.25">
      <c r="A229" s="150">
        <v>5270</v>
      </c>
      <c r="B229" s="112" t="s">
        <v>237</v>
      </c>
      <c r="C229" s="202">
        <f t="shared" si="23"/>
        <v>0</v>
      </c>
      <c r="D229" s="163"/>
      <c r="E229" s="163"/>
      <c r="F229" s="163"/>
      <c r="G229" s="164"/>
      <c r="H229" s="117">
        <f t="shared" si="24"/>
        <v>0</v>
      </c>
      <c r="I229" s="163"/>
      <c r="J229" s="163"/>
      <c r="K229" s="163"/>
      <c r="L229" s="165"/>
    </row>
    <row r="230" spans="1:12" x14ac:dyDescent="0.25">
      <c r="A230" s="142">
        <v>6000</v>
      </c>
      <c r="B230" s="142" t="s">
        <v>238</v>
      </c>
      <c r="C230" s="203">
        <f t="shared" si="23"/>
        <v>0</v>
      </c>
      <c r="D230" s="144">
        <f>D231+D251+D259</f>
        <v>0</v>
      </c>
      <c r="E230" s="144">
        <f>E231+E251+E259</f>
        <v>0</v>
      </c>
      <c r="F230" s="144">
        <f>F231+F251+F259</f>
        <v>0</v>
      </c>
      <c r="G230" s="145">
        <f>G231+G251+G259</f>
        <v>0</v>
      </c>
      <c r="H230" s="143">
        <f t="shared" si="24"/>
        <v>0</v>
      </c>
      <c r="I230" s="144">
        <f>I231+I251+I259</f>
        <v>0</v>
      </c>
      <c r="J230" s="144">
        <f>J231+J251+J259</f>
        <v>0</v>
      </c>
      <c r="K230" s="144">
        <f>K231+K251+K259</f>
        <v>0</v>
      </c>
      <c r="L230" s="146">
        <f>L231+L251+L259</f>
        <v>0</v>
      </c>
    </row>
    <row r="231" spans="1:12" ht="14.25" customHeight="1" x14ac:dyDescent="0.25">
      <c r="A231" s="192">
        <v>6200</v>
      </c>
      <c r="B231" s="183" t="s">
        <v>239</v>
      </c>
      <c r="C231" s="204">
        <f>SUM(D231:G231)</f>
        <v>0</v>
      </c>
      <c r="D231" s="194">
        <f>SUM(D232,D233,D235,D238,D244,D245,D246)</f>
        <v>0</v>
      </c>
      <c r="E231" s="194">
        <f>SUM(E232,E233,E235,E238,E244,E245,E246)</f>
        <v>0</v>
      </c>
      <c r="F231" s="194">
        <f>SUM(F232,F233,F235,F238,F244,F245,F246)</f>
        <v>0</v>
      </c>
      <c r="G231" s="194">
        <f>SUM(G232,G233,G235,G238,G244,G245,G246)</f>
        <v>0</v>
      </c>
      <c r="H231" s="193">
        <f t="shared" si="24"/>
        <v>0</v>
      </c>
      <c r="I231" s="194">
        <f>SUM(I232,I233,I235,I238,I244,I245,I246)</f>
        <v>0</v>
      </c>
      <c r="J231" s="194">
        <f>SUM(J232,J233,J235,J238,J244,J245,J246)</f>
        <v>0</v>
      </c>
      <c r="K231" s="194">
        <f>SUM(K232,K233,K235,K238,K244,K245,K246)</f>
        <v>0</v>
      </c>
      <c r="L231" s="149">
        <f>SUM(L232,L233,L235,L238,L244,L245,L246)</f>
        <v>0</v>
      </c>
    </row>
    <row r="232" spans="1:12" ht="24" x14ac:dyDescent="0.25">
      <c r="A232" s="168">
        <v>6220</v>
      </c>
      <c r="B232" s="65" t="s">
        <v>240</v>
      </c>
      <c r="C232" s="205">
        <f t="shared" si="23"/>
        <v>0</v>
      </c>
      <c r="D232" s="68"/>
      <c r="E232" s="68"/>
      <c r="F232" s="68"/>
      <c r="G232" s="206"/>
      <c r="H232" s="207">
        <f t="shared" si="24"/>
        <v>0</v>
      </c>
      <c r="I232" s="68"/>
      <c r="J232" s="68"/>
      <c r="K232" s="68"/>
      <c r="L232" s="155"/>
    </row>
    <row r="233" spans="1:12" x14ac:dyDescent="0.25">
      <c r="A233" s="159">
        <v>6230</v>
      </c>
      <c r="B233" s="71" t="s">
        <v>241</v>
      </c>
      <c r="C233" s="201">
        <f t="shared" si="23"/>
        <v>0</v>
      </c>
      <c r="D233" s="160">
        <f>SUM(D234)</f>
        <v>0</v>
      </c>
      <c r="E233" s="160">
        <f t="shared" ref="E233:L233" si="25">SUM(E234)</f>
        <v>0</v>
      </c>
      <c r="F233" s="160">
        <f t="shared" si="25"/>
        <v>0</v>
      </c>
      <c r="G233" s="161">
        <f t="shared" si="25"/>
        <v>0</v>
      </c>
      <c r="H233" s="208">
        <f t="shared" si="24"/>
        <v>0</v>
      </c>
      <c r="I233" s="160">
        <f t="shared" si="25"/>
        <v>0</v>
      </c>
      <c r="J233" s="160">
        <f t="shared" si="25"/>
        <v>0</v>
      </c>
      <c r="K233" s="160">
        <f t="shared" si="25"/>
        <v>0</v>
      </c>
      <c r="L233" s="162">
        <f t="shared" si="25"/>
        <v>0</v>
      </c>
    </row>
    <row r="234" spans="1:12" ht="24" x14ac:dyDescent="0.25">
      <c r="A234" s="44">
        <v>6239</v>
      </c>
      <c r="B234" s="65" t="s">
        <v>242</v>
      </c>
      <c r="C234" s="201">
        <f t="shared" si="23"/>
        <v>0</v>
      </c>
      <c r="D234" s="68"/>
      <c r="E234" s="68"/>
      <c r="F234" s="68"/>
      <c r="G234" s="154"/>
      <c r="H234" s="208">
        <f t="shared" si="24"/>
        <v>0</v>
      </c>
      <c r="I234" s="68"/>
      <c r="J234" s="68"/>
      <c r="K234" s="68"/>
      <c r="L234" s="155"/>
    </row>
    <row r="235" spans="1:12" ht="24" x14ac:dyDescent="0.25">
      <c r="A235" s="159">
        <v>6240</v>
      </c>
      <c r="B235" s="71" t="s">
        <v>243</v>
      </c>
      <c r="C235" s="201">
        <f>SUM(D235:G235)</f>
        <v>0</v>
      </c>
      <c r="D235" s="160">
        <f>SUM(D236:D237)</f>
        <v>0</v>
      </c>
      <c r="E235" s="160">
        <f>SUM(E236:E237)</f>
        <v>0</v>
      </c>
      <c r="F235" s="160">
        <f>SUM(F236:F237)</f>
        <v>0</v>
      </c>
      <c r="G235" s="161">
        <f>SUM(G236:G237)</f>
        <v>0</v>
      </c>
      <c r="H235" s="208">
        <f t="shared" si="24"/>
        <v>0</v>
      </c>
      <c r="I235" s="160">
        <f>SUM(I236:I237)</f>
        <v>0</v>
      </c>
      <c r="J235" s="160">
        <f>SUM(J236:J237)</f>
        <v>0</v>
      </c>
      <c r="K235" s="160">
        <f>SUM(K236:K237)</f>
        <v>0</v>
      </c>
      <c r="L235" s="162">
        <f>SUM(L236:L237)</f>
        <v>0</v>
      </c>
    </row>
    <row r="236" spans="1:12" x14ac:dyDescent="0.25">
      <c r="A236" s="44">
        <v>6241</v>
      </c>
      <c r="B236" s="71" t="s">
        <v>244</v>
      </c>
      <c r="C236" s="201">
        <f>SUM(D236:G236)</f>
        <v>0</v>
      </c>
      <c r="D236" s="74"/>
      <c r="E236" s="74"/>
      <c r="F236" s="74"/>
      <c r="G236" s="157"/>
      <c r="H236" s="208">
        <f>SUM(I236:L236)</f>
        <v>0</v>
      </c>
      <c r="I236" s="74"/>
      <c r="J236" s="74"/>
      <c r="K236" s="74"/>
      <c r="L236" s="158"/>
    </row>
    <row r="237" spans="1:12" x14ac:dyDescent="0.25">
      <c r="A237" s="44">
        <v>6242</v>
      </c>
      <c r="B237" s="71" t="s">
        <v>245</v>
      </c>
      <c r="C237" s="201">
        <f>SUM(D237:G237)</f>
        <v>0</v>
      </c>
      <c r="D237" s="74"/>
      <c r="E237" s="74"/>
      <c r="F237" s="74"/>
      <c r="G237" s="157"/>
      <c r="H237" s="208">
        <f t="shared" si="24"/>
        <v>0</v>
      </c>
      <c r="I237" s="74"/>
      <c r="J237" s="74"/>
      <c r="K237" s="74"/>
      <c r="L237" s="158"/>
    </row>
    <row r="238" spans="1:12" ht="25.5" customHeight="1" x14ac:dyDescent="0.25">
      <c r="A238" s="159">
        <v>6250</v>
      </c>
      <c r="B238" s="71" t="s">
        <v>246</v>
      </c>
      <c r="C238" s="201">
        <f>SUM(D238:G238)</f>
        <v>0</v>
      </c>
      <c r="D238" s="160">
        <f>SUM(D239:D243)</f>
        <v>0</v>
      </c>
      <c r="E238" s="160">
        <f>SUM(E239:E243)</f>
        <v>0</v>
      </c>
      <c r="F238" s="160">
        <f>SUM(F239:F243)</f>
        <v>0</v>
      </c>
      <c r="G238" s="161">
        <f>SUM(G239:G243)</f>
        <v>0</v>
      </c>
      <c r="H238" s="208">
        <f t="shared" si="24"/>
        <v>0</v>
      </c>
      <c r="I238" s="160">
        <f>SUM(I239:I243)</f>
        <v>0</v>
      </c>
      <c r="J238" s="160">
        <f>SUM(J239:J243)</f>
        <v>0</v>
      </c>
      <c r="K238" s="160">
        <f>SUM(K239:K243)</f>
        <v>0</v>
      </c>
      <c r="L238" s="162">
        <f>SUM(L239:L243)</f>
        <v>0</v>
      </c>
    </row>
    <row r="239" spans="1:12" ht="14.25" customHeight="1" x14ac:dyDescent="0.25">
      <c r="A239" s="44">
        <v>6252</v>
      </c>
      <c r="B239" s="71" t="s">
        <v>247</v>
      </c>
      <c r="C239" s="201">
        <f>SUM(D239:G239)</f>
        <v>0</v>
      </c>
      <c r="D239" s="74"/>
      <c r="E239" s="74"/>
      <c r="F239" s="74"/>
      <c r="G239" s="157"/>
      <c r="H239" s="208">
        <f t="shared" si="24"/>
        <v>0</v>
      </c>
      <c r="I239" s="74"/>
      <c r="J239" s="74"/>
      <c r="K239" s="74"/>
      <c r="L239" s="158"/>
    </row>
    <row r="240" spans="1:12" ht="14.25" customHeight="1" x14ac:dyDescent="0.25">
      <c r="A240" s="44">
        <v>6253</v>
      </c>
      <c r="B240" s="71" t="s">
        <v>248</v>
      </c>
      <c r="C240" s="201">
        <f t="shared" si="23"/>
        <v>0</v>
      </c>
      <c r="D240" s="74"/>
      <c r="E240" s="74"/>
      <c r="F240" s="74"/>
      <c r="G240" s="157"/>
      <c r="H240" s="208">
        <f t="shared" si="24"/>
        <v>0</v>
      </c>
      <c r="I240" s="74"/>
      <c r="J240" s="74"/>
      <c r="K240" s="74"/>
      <c r="L240" s="158"/>
    </row>
    <row r="241" spans="1:12" ht="24" x14ac:dyDescent="0.25">
      <c r="A241" s="44">
        <v>6254</v>
      </c>
      <c r="B241" s="71" t="s">
        <v>249</v>
      </c>
      <c r="C241" s="201">
        <f t="shared" si="23"/>
        <v>0</v>
      </c>
      <c r="D241" s="74"/>
      <c r="E241" s="74"/>
      <c r="F241" s="74"/>
      <c r="G241" s="157"/>
      <c r="H241" s="208">
        <f t="shared" si="24"/>
        <v>0</v>
      </c>
      <c r="I241" s="74"/>
      <c r="J241" s="74"/>
      <c r="K241" s="74"/>
      <c r="L241" s="158"/>
    </row>
    <row r="242" spans="1:12" ht="24" x14ac:dyDescent="0.25">
      <c r="A242" s="44">
        <v>6255</v>
      </c>
      <c r="B242" s="71" t="s">
        <v>250</v>
      </c>
      <c r="C242" s="201">
        <f t="shared" si="23"/>
        <v>0</v>
      </c>
      <c r="D242" s="74"/>
      <c r="E242" s="74"/>
      <c r="F242" s="74"/>
      <c r="G242" s="157"/>
      <c r="H242" s="208">
        <f t="shared" si="24"/>
        <v>0</v>
      </c>
      <c r="I242" s="74"/>
      <c r="J242" s="74"/>
      <c r="K242" s="74"/>
      <c r="L242" s="158"/>
    </row>
    <row r="243" spans="1:12" x14ac:dyDescent="0.25">
      <c r="A243" s="44">
        <v>6259</v>
      </c>
      <c r="B243" s="71" t="s">
        <v>251</v>
      </c>
      <c r="C243" s="201">
        <f t="shared" si="23"/>
        <v>0</v>
      </c>
      <c r="D243" s="74"/>
      <c r="E243" s="74"/>
      <c r="F243" s="74"/>
      <c r="G243" s="157"/>
      <c r="H243" s="208">
        <f t="shared" si="24"/>
        <v>0</v>
      </c>
      <c r="I243" s="74"/>
      <c r="J243" s="74"/>
      <c r="K243" s="74"/>
      <c r="L243" s="158"/>
    </row>
    <row r="244" spans="1:12" ht="24" x14ac:dyDescent="0.25">
      <c r="A244" s="159">
        <v>6260</v>
      </c>
      <c r="B244" s="71" t="s">
        <v>252</v>
      </c>
      <c r="C244" s="201">
        <f t="shared" si="23"/>
        <v>0</v>
      </c>
      <c r="D244" s="74"/>
      <c r="E244" s="74"/>
      <c r="F244" s="74"/>
      <c r="G244" s="157"/>
      <c r="H244" s="208">
        <f t="shared" si="24"/>
        <v>0</v>
      </c>
      <c r="I244" s="74"/>
      <c r="J244" s="74"/>
      <c r="K244" s="74"/>
      <c r="L244" s="158"/>
    </row>
    <row r="245" spans="1:12" x14ac:dyDescent="0.25">
      <c r="A245" s="159">
        <v>6270</v>
      </c>
      <c r="B245" s="71" t="s">
        <v>253</v>
      </c>
      <c r="C245" s="201">
        <f t="shared" si="23"/>
        <v>0</v>
      </c>
      <c r="D245" s="74"/>
      <c r="E245" s="74"/>
      <c r="F245" s="74"/>
      <c r="G245" s="157"/>
      <c r="H245" s="208">
        <f t="shared" si="24"/>
        <v>0</v>
      </c>
      <c r="I245" s="74"/>
      <c r="J245" s="74"/>
      <c r="K245" s="74"/>
      <c r="L245" s="158"/>
    </row>
    <row r="246" spans="1:12" ht="24" x14ac:dyDescent="0.25">
      <c r="A246" s="168">
        <v>6290</v>
      </c>
      <c r="B246" s="65" t="s">
        <v>254</v>
      </c>
      <c r="C246" s="209">
        <f t="shared" si="23"/>
        <v>0</v>
      </c>
      <c r="D246" s="169">
        <f>SUM(D247:D250)</f>
        <v>0</v>
      </c>
      <c r="E246" s="169">
        <f t="shared" ref="E246:G246" si="26">SUM(E247:E250)</f>
        <v>0</v>
      </c>
      <c r="F246" s="169">
        <f t="shared" si="26"/>
        <v>0</v>
      </c>
      <c r="G246" s="210">
        <f t="shared" si="26"/>
        <v>0</v>
      </c>
      <c r="H246" s="209">
        <f t="shared" si="24"/>
        <v>0</v>
      </c>
      <c r="I246" s="169">
        <f>SUM(I247:I250)</f>
        <v>0</v>
      </c>
      <c r="J246" s="169">
        <f t="shared" ref="J246:L246" si="27">SUM(J247:J250)</f>
        <v>0</v>
      </c>
      <c r="K246" s="169">
        <f t="shared" si="27"/>
        <v>0</v>
      </c>
      <c r="L246" s="186">
        <f t="shared" si="27"/>
        <v>0</v>
      </c>
    </row>
    <row r="247" spans="1:12" x14ac:dyDescent="0.25">
      <c r="A247" s="44">
        <v>6291</v>
      </c>
      <c r="B247" s="71" t="s">
        <v>255</v>
      </c>
      <c r="C247" s="201">
        <f t="shared" si="23"/>
        <v>0</v>
      </c>
      <c r="D247" s="74"/>
      <c r="E247" s="74"/>
      <c r="F247" s="74"/>
      <c r="G247" s="211"/>
      <c r="H247" s="201">
        <f t="shared" si="24"/>
        <v>0</v>
      </c>
      <c r="I247" s="74"/>
      <c r="J247" s="74"/>
      <c r="K247" s="74"/>
      <c r="L247" s="158"/>
    </row>
    <row r="248" spans="1:12" x14ac:dyDescent="0.25">
      <c r="A248" s="44">
        <v>6292</v>
      </c>
      <c r="B248" s="71" t="s">
        <v>256</v>
      </c>
      <c r="C248" s="201">
        <f t="shared" si="23"/>
        <v>0</v>
      </c>
      <c r="D248" s="74"/>
      <c r="E248" s="74"/>
      <c r="F248" s="74"/>
      <c r="G248" s="211"/>
      <c r="H248" s="201">
        <f t="shared" si="24"/>
        <v>0</v>
      </c>
      <c r="I248" s="74"/>
      <c r="J248" s="74"/>
      <c r="K248" s="74"/>
      <c r="L248" s="158"/>
    </row>
    <row r="249" spans="1:12" ht="72" x14ac:dyDescent="0.25">
      <c r="A249" s="44">
        <v>6296</v>
      </c>
      <c r="B249" s="71" t="s">
        <v>257</v>
      </c>
      <c r="C249" s="201">
        <f t="shared" si="23"/>
        <v>0</v>
      </c>
      <c r="D249" s="74"/>
      <c r="E249" s="74"/>
      <c r="F249" s="74"/>
      <c r="G249" s="211"/>
      <c r="H249" s="201">
        <f t="shared" si="24"/>
        <v>0</v>
      </c>
      <c r="I249" s="74"/>
      <c r="J249" s="74"/>
      <c r="K249" s="74"/>
      <c r="L249" s="158"/>
    </row>
    <row r="250" spans="1:12" ht="39.75" customHeight="1" x14ac:dyDescent="0.25">
      <c r="A250" s="44">
        <v>6299</v>
      </c>
      <c r="B250" s="71" t="s">
        <v>258</v>
      </c>
      <c r="C250" s="201">
        <f t="shared" si="23"/>
        <v>0</v>
      </c>
      <c r="D250" s="74"/>
      <c r="E250" s="74"/>
      <c r="F250" s="74"/>
      <c r="G250" s="211"/>
      <c r="H250" s="201">
        <f t="shared" si="24"/>
        <v>0</v>
      </c>
      <c r="I250" s="74"/>
      <c r="J250" s="74"/>
      <c r="K250" s="74"/>
      <c r="L250" s="158"/>
    </row>
    <row r="251" spans="1:12" x14ac:dyDescent="0.25">
      <c r="A251" s="56">
        <v>6300</v>
      </c>
      <c r="B251" s="147" t="s">
        <v>259</v>
      </c>
      <c r="C251" s="184">
        <f t="shared" si="23"/>
        <v>0</v>
      </c>
      <c r="D251" s="63">
        <f>SUM(D252,D257,D258)</f>
        <v>0</v>
      </c>
      <c r="E251" s="63">
        <f t="shared" ref="E251:G251" si="28">SUM(E252,E257,E258)</f>
        <v>0</v>
      </c>
      <c r="F251" s="63">
        <f t="shared" si="28"/>
        <v>0</v>
      </c>
      <c r="G251" s="63">
        <f t="shared" si="28"/>
        <v>0</v>
      </c>
      <c r="H251" s="57">
        <f t="shared" si="24"/>
        <v>0</v>
      </c>
      <c r="I251" s="63">
        <f>SUM(I252,I257,I258)</f>
        <v>0</v>
      </c>
      <c r="J251" s="63">
        <f t="shared" ref="J251:L251" si="29">SUM(J252,J257,J258)</f>
        <v>0</v>
      </c>
      <c r="K251" s="63">
        <f t="shared" si="29"/>
        <v>0</v>
      </c>
      <c r="L251" s="172">
        <f t="shared" si="29"/>
        <v>0</v>
      </c>
    </row>
    <row r="252" spans="1:12" ht="24" x14ac:dyDescent="0.25">
      <c r="A252" s="168">
        <v>6320</v>
      </c>
      <c r="B252" s="65" t="s">
        <v>260</v>
      </c>
      <c r="C252" s="209">
        <f t="shared" si="23"/>
        <v>0</v>
      </c>
      <c r="D252" s="169">
        <f>SUM(D253:D256)</f>
        <v>0</v>
      </c>
      <c r="E252" s="169">
        <f>SUM(E253:E256)</f>
        <v>0</v>
      </c>
      <c r="F252" s="169">
        <f t="shared" ref="F252:G252" si="30">SUM(F253:F256)</f>
        <v>0</v>
      </c>
      <c r="G252" s="212">
        <f t="shared" si="30"/>
        <v>0</v>
      </c>
      <c r="H252" s="209">
        <f t="shared" si="24"/>
        <v>0</v>
      </c>
      <c r="I252" s="169">
        <f>SUM(I253:I256)</f>
        <v>0</v>
      </c>
      <c r="J252" s="169">
        <f t="shared" ref="J252:L252" si="31">SUM(J253:J256)</f>
        <v>0</v>
      </c>
      <c r="K252" s="169">
        <f t="shared" si="31"/>
        <v>0</v>
      </c>
      <c r="L252" s="213">
        <f t="shared" si="31"/>
        <v>0</v>
      </c>
    </row>
    <row r="253" spans="1:12" x14ac:dyDescent="0.25">
      <c r="A253" s="44">
        <v>6322</v>
      </c>
      <c r="B253" s="71" t="s">
        <v>261</v>
      </c>
      <c r="C253" s="201">
        <f t="shared" si="23"/>
        <v>0</v>
      </c>
      <c r="D253" s="74"/>
      <c r="E253" s="74"/>
      <c r="F253" s="74"/>
      <c r="G253" s="211"/>
      <c r="H253" s="201">
        <f t="shared" si="24"/>
        <v>0</v>
      </c>
      <c r="I253" s="74"/>
      <c r="J253" s="74"/>
      <c r="K253" s="74"/>
      <c r="L253" s="158"/>
    </row>
    <row r="254" spans="1:12" ht="24" x14ac:dyDescent="0.25">
      <c r="A254" s="44">
        <v>6323</v>
      </c>
      <c r="B254" s="71" t="s">
        <v>262</v>
      </c>
      <c r="C254" s="201">
        <f t="shared" si="23"/>
        <v>0</v>
      </c>
      <c r="D254" s="74"/>
      <c r="E254" s="74"/>
      <c r="F254" s="74"/>
      <c r="G254" s="211"/>
      <c r="H254" s="201">
        <f t="shared" si="24"/>
        <v>0</v>
      </c>
      <c r="I254" s="74"/>
      <c r="J254" s="74"/>
      <c r="K254" s="74"/>
      <c r="L254" s="158"/>
    </row>
    <row r="255" spans="1:12" ht="24" x14ac:dyDescent="0.25">
      <c r="A255" s="44">
        <v>6324</v>
      </c>
      <c r="B255" s="71" t="s">
        <v>263</v>
      </c>
      <c r="C255" s="201">
        <f t="shared" si="23"/>
        <v>0</v>
      </c>
      <c r="D255" s="74"/>
      <c r="E255" s="74"/>
      <c r="F255" s="74"/>
      <c r="G255" s="211"/>
      <c r="H255" s="201">
        <f t="shared" si="24"/>
        <v>0</v>
      </c>
      <c r="I255" s="74"/>
      <c r="J255" s="74"/>
      <c r="K255" s="74"/>
      <c r="L255" s="158"/>
    </row>
    <row r="256" spans="1:12" x14ac:dyDescent="0.25">
      <c r="A256" s="38">
        <v>6329</v>
      </c>
      <c r="B256" s="65" t="s">
        <v>264</v>
      </c>
      <c r="C256" s="205">
        <f t="shared" si="23"/>
        <v>0</v>
      </c>
      <c r="D256" s="68"/>
      <c r="E256" s="68"/>
      <c r="F256" s="68"/>
      <c r="G256" s="214"/>
      <c r="H256" s="205">
        <f t="shared" si="24"/>
        <v>0</v>
      </c>
      <c r="I256" s="68"/>
      <c r="J256" s="68"/>
      <c r="K256" s="68"/>
      <c r="L256" s="155"/>
    </row>
    <row r="257" spans="1:13" ht="24" x14ac:dyDescent="0.25">
      <c r="A257" s="215">
        <v>6330</v>
      </c>
      <c r="B257" s="216" t="s">
        <v>265</v>
      </c>
      <c r="C257" s="209">
        <f>SUM(D257:G257)</f>
        <v>0</v>
      </c>
      <c r="D257" s="189"/>
      <c r="E257" s="189"/>
      <c r="F257" s="189"/>
      <c r="G257" s="211"/>
      <c r="H257" s="209">
        <f>SUM(I257:L257)</f>
        <v>0</v>
      </c>
      <c r="I257" s="189"/>
      <c r="J257" s="189"/>
      <c r="K257" s="189"/>
      <c r="L257" s="191"/>
    </row>
    <row r="258" spans="1:13" x14ac:dyDescent="0.25">
      <c r="A258" s="159">
        <v>6360</v>
      </c>
      <c r="B258" s="71" t="s">
        <v>266</v>
      </c>
      <c r="C258" s="201">
        <f t="shared" si="23"/>
        <v>0</v>
      </c>
      <c r="D258" s="74"/>
      <c r="E258" s="74"/>
      <c r="F258" s="74"/>
      <c r="G258" s="157"/>
      <c r="H258" s="208">
        <f t="shared" si="24"/>
        <v>0</v>
      </c>
      <c r="I258" s="74"/>
      <c r="J258" s="74"/>
      <c r="K258" s="74"/>
      <c r="L258" s="158"/>
    </row>
    <row r="259" spans="1:13" ht="36" x14ac:dyDescent="0.25">
      <c r="A259" s="56">
        <v>6400</v>
      </c>
      <c r="B259" s="147" t="s">
        <v>267</v>
      </c>
      <c r="C259" s="184">
        <f>SUM(D259:G259)</f>
        <v>0</v>
      </c>
      <c r="D259" s="63">
        <f>SUM(D260,D264)</f>
        <v>0</v>
      </c>
      <c r="E259" s="63">
        <f t="shared" ref="E259:G259" si="32">SUM(E260,E264)</f>
        <v>0</v>
      </c>
      <c r="F259" s="63">
        <f t="shared" si="32"/>
        <v>0</v>
      </c>
      <c r="G259" s="63">
        <f t="shared" si="32"/>
        <v>0</v>
      </c>
      <c r="H259" s="57">
        <f>SUM(I259:L259)</f>
        <v>0</v>
      </c>
      <c r="I259" s="63">
        <f>SUM(I260,I264)</f>
        <v>0</v>
      </c>
      <c r="J259" s="63">
        <f t="shared" ref="J259:L259" si="33">SUM(J260,J264)</f>
        <v>0</v>
      </c>
      <c r="K259" s="63">
        <f t="shared" si="33"/>
        <v>0</v>
      </c>
      <c r="L259" s="172">
        <f t="shared" si="33"/>
        <v>0</v>
      </c>
    </row>
    <row r="260" spans="1:13" ht="24" x14ac:dyDescent="0.25">
      <c r="A260" s="168">
        <v>6410</v>
      </c>
      <c r="B260" s="65" t="s">
        <v>268</v>
      </c>
      <c r="C260" s="205">
        <f t="shared" si="23"/>
        <v>0</v>
      </c>
      <c r="D260" s="169">
        <f>SUM(D261:D263)</f>
        <v>0</v>
      </c>
      <c r="E260" s="169">
        <f t="shared" ref="E260:G260" si="34">SUM(E261:E263)</f>
        <v>0</v>
      </c>
      <c r="F260" s="169">
        <f t="shared" si="34"/>
        <v>0</v>
      </c>
      <c r="G260" s="217">
        <f t="shared" si="34"/>
        <v>0</v>
      </c>
      <c r="H260" s="205">
        <f t="shared" si="24"/>
        <v>0</v>
      </c>
      <c r="I260" s="169">
        <f>SUM(I261:I263)</f>
        <v>0</v>
      </c>
      <c r="J260" s="169">
        <f t="shared" ref="J260:L260" si="35">SUM(J261:J263)</f>
        <v>0</v>
      </c>
      <c r="K260" s="169">
        <f t="shared" si="35"/>
        <v>0</v>
      </c>
      <c r="L260" s="180">
        <f t="shared" si="35"/>
        <v>0</v>
      </c>
    </row>
    <row r="261" spans="1:13" x14ac:dyDescent="0.25">
      <c r="A261" s="44">
        <v>6411</v>
      </c>
      <c r="B261" s="174" t="s">
        <v>269</v>
      </c>
      <c r="C261" s="201">
        <f t="shared" si="23"/>
        <v>0</v>
      </c>
      <c r="D261" s="74"/>
      <c r="E261" s="74"/>
      <c r="F261" s="74"/>
      <c r="G261" s="157"/>
      <c r="H261" s="208">
        <f t="shared" si="24"/>
        <v>0</v>
      </c>
      <c r="I261" s="74"/>
      <c r="J261" s="74"/>
      <c r="K261" s="74"/>
      <c r="L261" s="158"/>
    </row>
    <row r="262" spans="1:13" ht="36" x14ac:dyDescent="0.25">
      <c r="A262" s="44">
        <v>6412</v>
      </c>
      <c r="B262" s="71" t="s">
        <v>270</v>
      </c>
      <c r="C262" s="201">
        <f t="shared" si="23"/>
        <v>0</v>
      </c>
      <c r="D262" s="74"/>
      <c r="E262" s="74"/>
      <c r="F262" s="74"/>
      <c r="G262" s="157"/>
      <c r="H262" s="208">
        <f t="shared" si="24"/>
        <v>0</v>
      </c>
      <c r="I262" s="74"/>
      <c r="J262" s="74"/>
      <c r="K262" s="74"/>
      <c r="L262" s="158"/>
    </row>
    <row r="263" spans="1:13" ht="36" x14ac:dyDescent="0.25">
      <c r="A263" s="44">
        <v>6419</v>
      </c>
      <c r="B263" s="71" t="s">
        <v>271</v>
      </c>
      <c r="C263" s="201">
        <f t="shared" si="23"/>
        <v>0</v>
      </c>
      <c r="D263" s="74"/>
      <c r="E263" s="74"/>
      <c r="F263" s="74"/>
      <c r="G263" s="157"/>
      <c r="H263" s="208">
        <f t="shared" si="24"/>
        <v>0</v>
      </c>
      <c r="I263" s="74"/>
      <c r="J263" s="74"/>
      <c r="K263" s="74"/>
      <c r="L263" s="158"/>
    </row>
    <row r="264" spans="1:13" ht="36" x14ac:dyDescent="0.25">
      <c r="A264" s="159">
        <v>6420</v>
      </c>
      <c r="B264" s="71" t="s">
        <v>272</v>
      </c>
      <c r="C264" s="201">
        <f t="shared" si="23"/>
        <v>0</v>
      </c>
      <c r="D264" s="160">
        <f>SUM(D265:D268)</f>
        <v>0</v>
      </c>
      <c r="E264" s="160">
        <f>SUM(E265:E268)</f>
        <v>0</v>
      </c>
      <c r="F264" s="160">
        <f>SUM(F265:F268)</f>
        <v>0</v>
      </c>
      <c r="G264" s="218">
        <f>SUM(G265:G268)</f>
        <v>0</v>
      </c>
      <c r="H264" s="201">
        <f>SUM(I264:L264)</f>
        <v>0</v>
      </c>
      <c r="I264" s="160">
        <f>SUM(I265:I268)</f>
        <v>0</v>
      </c>
      <c r="J264" s="160">
        <f>SUM(J265:J268)</f>
        <v>0</v>
      </c>
      <c r="K264" s="160">
        <f>SUM(K265:K268)</f>
        <v>0</v>
      </c>
      <c r="L264" s="176">
        <f>SUM(L265:L268)</f>
        <v>0</v>
      </c>
    </row>
    <row r="265" spans="1:13" x14ac:dyDescent="0.25">
      <c r="A265" s="44">
        <v>6421</v>
      </c>
      <c r="B265" s="71" t="s">
        <v>273</v>
      </c>
      <c r="C265" s="201">
        <f t="shared" ref="C265:C285" si="36">SUM(D265:G265)</f>
        <v>0</v>
      </c>
      <c r="D265" s="74"/>
      <c r="E265" s="74"/>
      <c r="F265" s="74"/>
      <c r="G265" s="157"/>
      <c r="H265" s="208">
        <f t="shared" ref="H265:H285" si="37">SUM(I265:L265)</f>
        <v>0</v>
      </c>
      <c r="I265" s="74"/>
      <c r="J265" s="74"/>
      <c r="K265" s="74"/>
      <c r="L265" s="158"/>
    </row>
    <row r="266" spans="1:13" x14ac:dyDescent="0.25">
      <c r="A266" s="44">
        <v>6422</v>
      </c>
      <c r="B266" s="71" t="s">
        <v>274</v>
      </c>
      <c r="C266" s="201">
        <f t="shared" si="36"/>
        <v>0</v>
      </c>
      <c r="D266" s="74"/>
      <c r="E266" s="74"/>
      <c r="F266" s="74"/>
      <c r="G266" s="157"/>
      <c r="H266" s="208">
        <f t="shared" si="37"/>
        <v>0</v>
      </c>
      <c r="I266" s="74"/>
      <c r="J266" s="74"/>
      <c r="K266" s="74"/>
      <c r="L266" s="158"/>
    </row>
    <row r="267" spans="1:13" ht="13.5" customHeight="1" x14ac:dyDescent="0.25">
      <c r="A267" s="44">
        <v>6423</v>
      </c>
      <c r="B267" s="71" t="s">
        <v>275</v>
      </c>
      <c r="C267" s="201">
        <f>SUM(D267:G267)</f>
        <v>0</v>
      </c>
      <c r="D267" s="74"/>
      <c r="E267" s="74"/>
      <c r="F267" s="74"/>
      <c r="G267" s="157"/>
      <c r="H267" s="208">
        <f>SUM(I267:L267)</f>
        <v>0</v>
      </c>
      <c r="I267" s="74"/>
      <c r="J267" s="74"/>
      <c r="K267" s="74"/>
      <c r="L267" s="158"/>
    </row>
    <row r="268" spans="1:13" ht="36" x14ac:dyDescent="0.25">
      <c r="A268" s="44">
        <v>6424</v>
      </c>
      <c r="B268" s="71" t="s">
        <v>276</v>
      </c>
      <c r="C268" s="201">
        <f>SUM(D268:G268)</f>
        <v>0</v>
      </c>
      <c r="D268" s="74"/>
      <c r="E268" s="74"/>
      <c r="F268" s="74"/>
      <c r="G268" s="157"/>
      <c r="H268" s="208">
        <f>SUM(I268:L268)</f>
        <v>0</v>
      </c>
      <c r="I268" s="74"/>
      <c r="J268" s="74"/>
      <c r="K268" s="74"/>
      <c r="L268" s="158"/>
      <c r="M268" s="225"/>
    </row>
    <row r="269" spans="1:13" ht="36" x14ac:dyDescent="0.25">
      <c r="A269" s="220">
        <v>7000</v>
      </c>
      <c r="B269" s="220" t="s">
        <v>277</v>
      </c>
      <c r="C269" s="221">
        <f t="shared" si="36"/>
        <v>0</v>
      </c>
      <c r="D269" s="222">
        <f>SUM(D270,D281)</f>
        <v>0</v>
      </c>
      <c r="E269" s="222">
        <f>SUM(E270,E281)</f>
        <v>0</v>
      </c>
      <c r="F269" s="222">
        <f>SUM(F270,F281)</f>
        <v>0</v>
      </c>
      <c r="G269" s="222">
        <f>SUM(G270,G281)</f>
        <v>0</v>
      </c>
      <c r="H269" s="223">
        <f t="shared" si="37"/>
        <v>0</v>
      </c>
      <c r="I269" s="222">
        <f>SUM(I270,I281)</f>
        <v>0</v>
      </c>
      <c r="J269" s="222">
        <f>SUM(J270,J281)</f>
        <v>0</v>
      </c>
      <c r="K269" s="222">
        <f>SUM(K270,K281)</f>
        <v>0</v>
      </c>
      <c r="L269" s="224">
        <f>SUM(L270,L281)</f>
        <v>0</v>
      </c>
    </row>
    <row r="270" spans="1:13" ht="24" x14ac:dyDescent="0.25">
      <c r="A270" s="56">
        <v>7200</v>
      </c>
      <c r="B270" s="147" t="s">
        <v>278</v>
      </c>
      <c r="C270" s="184">
        <f t="shared" si="36"/>
        <v>0</v>
      </c>
      <c r="D270" s="63">
        <f>SUM(D271,D272,D275,D276,D280)</f>
        <v>0</v>
      </c>
      <c r="E270" s="63">
        <f>SUM(E271,E272,E275,E276,E280)</f>
        <v>0</v>
      </c>
      <c r="F270" s="63">
        <f>SUM(F271,F272,F275,F276,F280)</f>
        <v>0</v>
      </c>
      <c r="G270" s="63">
        <f>SUM(G271,G272,G275,G276,G280)</f>
        <v>0</v>
      </c>
      <c r="H270" s="57">
        <f t="shared" si="37"/>
        <v>0</v>
      </c>
      <c r="I270" s="63">
        <f>SUM(I271,I272,I275,I276,I280)</f>
        <v>0</v>
      </c>
      <c r="J270" s="63">
        <f>SUM(J271,J272,J275,J276,J280)</f>
        <v>0</v>
      </c>
      <c r="K270" s="63">
        <f>SUM(K271,K272,K275,K276,K280)</f>
        <v>0</v>
      </c>
      <c r="L270" s="149">
        <f>SUM(L271,L272,L275,L276,L280)</f>
        <v>0</v>
      </c>
    </row>
    <row r="271" spans="1:13" ht="24" x14ac:dyDescent="0.25">
      <c r="A271" s="168">
        <v>7210</v>
      </c>
      <c r="B271" s="65" t="s">
        <v>279</v>
      </c>
      <c r="C271" s="205">
        <f t="shared" si="36"/>
        <v>0</v>
      </c>
      <c r="D271" s="68"/>
      <c r="E271" s="68"/>
      <c r="F271" s="68"/>
      <c r="G271" s="154"/>
      <c r="H271" s="66">
        <f t="shared" si="37"/>
        <v>0</v>
      </c>
      <c r="I271" s="68"/>
      <c r="J271" s="68"/>
      <c r="K271" s="68"/>
      <c r="L271" s="155"/>
    </row>
    <row r="272" spans="1:13" s="225" customFormat="1" ht="36" x14ac:dyDescent="0.25">
      <c r="A272" s="159">
        <v>7220</v>
      </c>
      <c r="B272" s="71" t="s">
        <v>280</v>
      </c>
      <c r="C272" s="201">
        <f>SUM(D272:G272)</f>
        <v>0</v>
      </c>
      <c r="D272" s="160">
        <f>SUM(D273:D274)</f>
        <v>0</v>
      </c>
      <c r="E272" s="160">
        <f>SUM(E273:E274)</f>
        <v>0</v>
      </c>
      <c r="F272" s="160">
        <f>SUM(F273:F274)</f>
        <v>0</v>
      </c>
      <c r="G272" s="160">
        <f>SUM(G273:G274)</f>
        <v>0</v>
      </c>
      <c r="H272" s="72">
        <f>SUM(I272:L272)</f>
        <v>0</v>
      </c>
      <c r="I272" s="160">
        <f>SUM(I273:I274)</f>
        <v>0</v>
      </c>
      <c r="J272" s="160">
        <f>SUM(J273:J274)</f>
        <v>0</v>
      </c>
      <c r="K272" s="160">
        <f>SUM(K273:K274)</f>
        <v>0</v>
      </c>
      <c r="L272" s="162">
        <f>SUM(L273:L274)</f>
        <v>0</v>
      </c>
    </row>
    <row r="273" spans="1:12" s="225" customFormat="1" ht="36" x14ac:dyDescent="0.25">
      <c r="A273" s="44">
        <v>7221</v>
      </c>
      <c r="B273" s="71" t="s">
        <v>281</v>
      </c>
      <c r="C273" s="201">
        <f t="shared" si="36"/>
        <v>0</v>
      </c>
      <c r="D273" s="74"/>
      <c r="E273" s="74"/>
      <c r="F273" s="74"/>
      <c r="G273" s="157"/>
      <c r="H273" s="72">
        <f t="shared" si="37"/>
        <v>0</v>
      </c>
      <c r="I273" s="74"/>
      <c r="J273" s="74"/>
      <c r="K273" s="74"/>
      <c r="L273" s="158"/>
    </row>
    <row r="274" spans="1:12" s="225" customFormat="1" ht="36" x14ac:dyDescent="0.25">
      <c r="A274" s="44">
        <v>7222</v>
      </c>
      <c r="B274" s="71" t="s">
        <v>282</v>
      </c>
      <c r="C274" s="201">
        <f t="shared" si="36"/>
        <v>0</v>
      </c>
      <c r="D274" s="74"/>
      <c r="E274" s="74"/>
      <c r="F274" s="74"/>
      <c r="G274" s="157"/>
      <c r="H274" s="72">
        <f t="shared" si="37"/>
        <v>0</v>
      </c>
      <c r="I274" s="74"/>
      <c r="J274" s="74"/>
      <c r="K274" s="74"/>
      <c r="L274" s="158"/>
    </row>
    <row r="275" spans="1:12" ht="24" x14ac:dyDescent="0.25">
      <c r="A275" s="159">
        <v>7230</v>
      </c>
      <c r="B275" s="71" t="s">
        <v>283</v>
      </c>
      <c r="C275" s="201">
        <f t="shared" si="36"/>
        <v>0</v>
      </c>
      <c r="D275" s="74"/>
      <c r="E275" s="74"/>
      <c r="F275" s="74"/>
      <c r="G275" s="157"/>
      <c r="H275" s="72">
        <f t="shared" si="37"/>
        <v>0</v>
      </c>
      <c r="I275" s="74"/>
      <c r="J275" s="74"/>
      <c r="K275" s="74"/>
      <c r="L275" s="158"/>
    </row>
    <row r="276" spans="1:12" ht="24" x14ac:dyDescent="0.25">
      <c r="A276" s="159">
        <v>7240</v>
      </c>
      <c r="B276" s="71" t="s">
        <v>284</v>
      </c>
      <c r="C276" s="201">
        <f t="shared" si="36"/>
        <v>0</v>
      </c>
      <c r="D276" s="160">
        <f>SUM(D277:D279)</f>
        <v>0</v>
      </c>
      <c r="E276" s="160">
        <f t="shared" ref="E276:G276" si="38">SUM(E277:E279)</f>
        <v>0</v>
      </c>
      <c r="F276" s="160">
        <f t="shared" si="38"/>
        <v>0</v>
      </c>
      <c r="G276" s="161">
        <f t="shared" si="38"/>
        <v>0</v>
      </c>
      <c r="H276" s="72">
        <f t="shared" si="37"/>
        <v>0</v>
      </c>
      <c r="I276" s="160">
        <f t="shared" ref="I276:L276" si="39">SUM(I277:I279)</f>
        <v>0</v>
      </c>
      <c r="J276" s="160">
        <f t="shared" si="39"/>
        <v>0</v>
      </c>
      <c r="K276" s="160">
        <f>SUM(K277:K279)</f>
        <v>0</v>
      </c>
      <c r="L276" s="162">
        <f t="shared" si="39"/>
        <v>0</v>
      </c>
    </row>
    <row r="277" spans="1:12" ht="48" x14ac:dyDescent="0.25">
      <c r="A277" s="44">
        <v>7245</v>
      </c>
      <c r="B277" s="71" t="s">
        <v>285</v>
      </c>
      <c r="C277" s="201">
        <f t="shared" si="36"/>
        <v>0</v>
      </c>
      <c r="D277" s="74"/>
      <c r="E277" s="74"/>
      <c r="F277" s="74"/>
      <c r="G277" s="157"/>
      <c r="H277" s="72">
        <f t="shared" si="37"/>
        <v>0</v>
      </c>
      <c r="I277" s="74"/>
      <c r="J277" s="74"/>
      <c r="K277" s="74"/>
      <c r="L277" s="158"/>
    </row>
    <row r="278" spans="1:12" ht="84.75" customHeight="1" x14ac:dyDescent="0.25">
      <c r="A278" s="44">
        <v>7246</v>
      </c>
      <c r="B278" s="71" t="s">
        <v>286</v>
      </c>
      <c r="C278" s="201">
        <f t="shared" si="36"/>
        <v>0</v>
      </c>
      <c r="D278" s="74"/>
      <c r="E278" s="74"/>
      <c r="F278" s="74"/>
      <c r="G278" s="157"/>
      <c r="H278" s="72">
        <f t="shared" si="37"/>
        <v>0</v>
      </c>
      <c r="I278" s="74"/>
      <c r="J278" s="74"/>
      <c r="K278" s="74"/>
      <c r="L278" s="158"/>
    </row>
    <row r="279" spans="1:12" ht="36" x14ac:dyDescent="0.25">
      <c r="A279" s="44">
        <v>7247</v>
      </c>
      <c r="B279" s="71" t="s">
        <v>287</v>
      </c>
      <c r="C279" s="201">
        <f t="shared" si="36"/>
        <v>0</v>
      </c>
      <c r="D279" s="74"/>
      <c r="E279" s="74"/>
      <c r="F279" s="74"/>
      <c r="G279" s="157"/>
      <c r="H279" s="72">
        <f t="shared" si="37"/>
        <v>0</v>
      </c>
      <c r="I279" s="74"/>
      <c r="J279" s="74"/>
      <c r="K279" s="74"/>
      <c r="L279" s="158"/>
    </row>
    <row r="280" spans="1:12" ht="24" x14ac:dyDescent="0.25">
      <c r="A280" s="168">
        <v>7260</v>
      </c>
      <c r="B280" s="65" t="s">
        <v>288</v>
      </c>
      <c r="C280" s="205">
        <f t="shared" si="36"/>
        <v>0</v>
      </c>
      <c r="D280" s="68"/>
      <c r="E280" s="68"/>
      <c r="F280" s="68"/>
      <c r="G280" s="154"/>
      <c r="H280" s="66">
        <f t="shared" si="37"/>
        <v>0</v>
      </c>
      <c r="I280" s="68"/>
      <c r="J280" s="68"/>
      <c r="K280" s="68"/>
      <c r="L280" s="155"/>
    </row>
    <row r="281" spans="1:12" x14ac:dyDescent="0.25">
      <c r="A281" s="108">
        <v>7700</v>
      </c>
      <c r="B281" s="85" t="s">
        <v>289</v>
      </c>
      <c r="C281" s="86">
        <f t="shared" si="36"/>
        <v>0</v>
      </c>
      <c r="D281" s="226">
        <f>D282</f>
        <v>0</v>
      </c>
      <c r="E281" s="226">
        <f t="shared" ref="E281:G281" si="40">E282</f>
        <v>0</v>
      </c>
      <c r="F281" s="226">
        <f t="shared" si="40"/>
        <v>0</v>
      </c>
      <c r="G281" s="227">
        <f t="shared" si="40"/>
        <v>0</v>
      </c>
      <c r="H281" s="86">
        <f t="shared" si="37"/>
        <v>0</v>
      </c>
      <c r="I281" s="226">
        <f t="shared" ref="I281:L281" si="41">I282</f>
        <v>0</v>
      </c>
      <c r="J281" s="226">
        <f t="shared" si="41"/>
        <v>0</v>
      </c>
      <c r="K281" s="226">
        <f t="shared" si="41"/>
        <v>0</v>
      </c>
      <c r="L281" s="228">
        <f t="shared" si="41"/>
        <v>0</v>
      </c>
    </row>
    <row r="282" spans="1:12" x14ac:dyDescent="0.25">
      <c r="A282" s="150">
        <v>7720</v>
      </c>
      <c r="B282" s="65" t="s">
        <v>290</v>
      </c>
      <c r="C282" s="79">
        <f t="shared" si="36"/>
        <v>0</v>
      </c>
      <c r="D282" s="81"/>
      <c r="E282" s="81"/>
      <c r="F282" s="81"/>
      <c r="G282" s="229"/>
      <c r="H282" s="79">
        <f t="shared" si="37"/>
        <v>0</v>
      </c>
      <c r="I282" s="81"/>
      <c r="J282" s="81"/>
      <c r="K282" s="81"/>
      <c r="L282" s="230"/>
    </row>
    <row r="283" spans="1:12" x14ac:dyDescent="0.25">
      <c r="A283" s="174"/>
      <c r="B283" s="71" t="s">
        <v>291</v>
      </c>
      <c r="C283" s="201">
        <f t="shared" si="36"/>
        <v>0</v>
      </c>
      <c r="D283" s="160">
        <f>SUM(D284:D285)</f>
        <v>0</v>
      </c>
      <c r="E283" s="160">
        <f>SUM(E284:E285)</f>
        <v>0</v>
      </c>
      <c r="F283" s="160">
        <f>SUM(F284:F285)</f>
        <v>0</v>
      </c>
      <c r="G283" s="161">
        <f>SUM(G284:G285)</f>
        <v>0</v>
      </c>
      <c r="H283" s="72">
        <f t="shared" si="37"/>
        <v>0</v>
      </c>
      <c r="I283" s="160">
        <f>SUM(I284:I285)</f>
        <v>0</v>
      </c>
      <c r="J283" s="160">
        <f>SUM(J284:J285)</f>
        <v>0</v>
      </c>
      <c r="K283" s="160">
        <f>SUM(K284:K285)</f>
        <v>0</v>
      </c>
      <c r="L283" s="162">
        <f>SUM(L284:L285)</f>
        <v>0</v>
      </c>
    </row>
    <row r="284" spans="1:12" x14ac:dyDescent="0.25">
      <c r="A284" s="174" t="s">
        <v>292</v>
      </c>
      <c r="B284" s="44" t="s">
        <v>293</v>
      </c>
      <c r="C284" s="201">
        <f t="shared" si="36"/>
        <v>0</v>
      </c>
      <c r="D284" s="74"/>
      <c r="E284" s="74"/>
      <c r="F284" s="74"/>
      <c r="G284" s="157"/>
      <c r="H284" s="72">
        <f t="shared" si="37"/>
        <v>0</v>
      </c>
      <c r="I284" s="74"/>
      <c r="J284" s="74"/>
      <c r="K284" s="74"/>
      <c r="L284" s="158"/>
    </row>
    <row r="285" spans="1:12" ht="24" x14ac:dyDescent="0.25">
      <c r="A285" s="174" t="s">
        <v>294</v>
      </c>
      <c r="B285" s="231" t="s">
        <v>295</v>
      </c>
      <c r="C285" s="205">
        <f t="shared" si="36"/>
        <v>0</v>
      </c>
      <c r="D285" s="68"/>
      <c r="E285" s="68"/>
      <c r="F285" s="68"/>
      <c r="G285" s="154"/>
      <c r="H285" s="66">
        <f t="shared" si="37"/>
        <v>0</v>
      </c>
      <c r="I285" s="68"/>
      <c r="J285" s="68"/>
      <c r="K285" s="68"/>
      <c r="L285" s="155"/>
    </row>
    <row r="286" spans="1:12" ht="12.75" thickBot="1" x14ac:dyDescent="0.3">
      <c r="A286" s="232"/>
      <c r="B286" s="232" t="s">
        <v>296</v>
      </c>
      <c r="C286" s="233">
        <f t="shared" ref="C286:L286" si="42">SUM(C283,C269,C230,C195,C187,C173,C75,C53)</f>
        <v>724815</v>
      </c>
      <c r="D286" s="233">
        <f t="shared" si="42"/>
        <v>295741</v>
      </c>
      <c r="E286" s="233">
        <f t="shared" si="42"/>
        <v>418799</v>
      </c>
      <c r="F286" s="233">
        <f t="shared" si="42"/>
        <v>10275</v>
      </c>
      <c r="G286" s="234">
        <f t="shared" si="42"/>
        <v>0</v>
      </c>
      <c r="H286" s="235">
        <f t="shared" si="42"/>
        <v>747933</v>
      </c>
      <c r="I286" s="233">
        <f t="shared" si="42"/>
        <v>316859</v>
      </c>
      <c r="J286" s="233">
        <f t="shared" si="42"/>
        <v>420799</v>
      </c>
      <c r="K286" s="233">
        <f t="shared" si="42"/>
        <v>10275</v>
      </c>
      <c r="L286" s="236">
        <f t="shared" si="42"/>
        <v>0</v>
      </c>
    </row>
    <row r="287" spans="1:12" s="24" customFormat="1" ht="13.5" thickTop="1" thickBot="1" x14ac:dyDescent="0.3">
      <c r="A287" s="601" t="s">
        <v>297</v>
      </c>
      <c r="B287" s="602"/>
      <c r="C287" s="237">
        <f>SUM(D287:G287)</f>
        <v>0</v>
      </c>
      <c r="D287" s="238">
        <f>SUM(D24,D25,D41)-D51</f>
        <v>0</v>
      </c>
      <c r="E287" s="238">
        <f>SUM(E24,E25,E41)-E51</f>
        <v>0</v>
      </c>
      <c r="F287" s="238">
        <f>(F26+F43)-F51</f>
        <v>0</v>
      </c>
      <c r="G287" s="239">
        <f>G45-G51</f>
        <v>0</v>
      </c>
      <c r="H287" s="237">
        <f>SUM(I287:L287)</f>
        <v>0</v>
      </c>
      <c r="I287" s="238">
        <f>SUM(I24,I25,I41)-I51</f>
        <v>0</v>
      </c>
      <c r="J287" s="238">
        <f>SUM(J24,J25,J41)-J51</f>
        <v>0</v>
      </c>
      <c r="K287" s="238">
        <f>(K26+K43)-K51</f>
        <v>0</v>
      </c>
      <c r="L287" s="240">
        <f>L45-L51</f>
        <v>0</v>
      </c>
    </row>
    <row r="288" spans="1:12" s="24" customFormat="1" ht="12.75" thickTop="1" x14ac:dyDescent="0.25">
      <c r="A288" s="620" t="s">
        <v>298</v>
      </c>
      <c r="B288" s="621"/>
      <c r="C288" s="241">
        <f t="shared" ref="C288:L288" si="43">SUM(C289,C290)-C297+C298</f>
        <v>0</v>
      </c>
      <c r="D288" s="242">
        <f t="shared" si="43"/>
        <v>0</v>
      </c>
      <c r="E288" s="242">
        <f t="shared" si="43"/>
        <v>0</v>
      </c>
      <c r="F288" s="242">
        <f t="shared" si="43"/>
        <v>0</v>
      </c>
      <c r="G288" s="243">
        <f t="shared" si="43"/>
        <v>0</v>
      </c>
      <c r="H288" s="244">
        <f t="shared" si="43"/>
        <v>0</v>
      </c>
      <c r="I288" s="242">
        <f t="shared" si="43"/>
        <v>0</v>
      </c>
      <c r="J288" s="242">
        <f t="shared" si="43"/>
        <v>0</v>
      </c>
      <c r="K288" s="242">
        <f t="shared" si="43"/>
        <v>0</v>
      </c>
      <c r="L288" s="245">
        <f t="shared" si="43"/>
        <v>0</v>
      </c>
    </row>
    <row r="289" spans="1:12" s="24" customFormat="1" ht="12.75" thickBot="1" x14ac:dyDescent="0.3">
      <c r="A289" s="126" t="s">
        <v>299</v>
      </c>
      <c r="B289" s="126" t="s">
        <v>300</v>
      </c>
      <c r="C289" s="246">
        <f t="shared" ref="C289:L289" si="44">C21-C283</f>
        <v>0</v>
      </c>
      <c r="D289" s="128">
        <f t="shared" si="44"/>
        <v>0</v>
      </c>
      <c r="E289" s="128">
        <f t="shared" si="44"/>
        <v>0</v>
      </c>
      <c r="F289" s="128">
        <f t="shared" si="44"/>
        <v>0</v>
      </c>
      <c r="G289" s="129">
        <f t="shared" si="44"/>
        <v>0</v>
      </c>
      <c r="H289" s="247">
        <f t="shared" si="44"/>
        <v>0</v>
      </c>
      <c r="I289" s="128">
        <f t="shared" si="44"/>
        <v>0</v>
      </c>
      <c r="J289" s="128">
        <f t="shared" si="44"/>
        <v>0</v>
      </c>
      <c r="K289" s="128">
        <f t="shared" si="44"/>
        <v>0</v>
      </c>
      <c r="L289" s="130">
        <f t="shared" si="44"/>
        <v>0</v>
      </c>
    </row>
    <row r="290" spans="1:12" s="24" customFormat="1" ht="12.75" thickTop="1" x14ac:dyDescent="0.25">
      <c r="A290" s="248" t="s">
        <v>301</v>
      </c>
      <c r="B290" s="248" t="s">
        <v>302</v>
      </c>
      <c r="C290" s="241">
        <f t="shared" ref="C290:L290" si="45">SUM(C291,C293,C295)-SUM(C292,C294,C296)</f>
        <v>0</v>
      </c>
      <c r="D290" s="242">
        <f t="shared" si="45"/>
        <v>0</v>
      </c>
      <c r="E290" s="242">
        <f t="shared" si="45"/>
        <v>0</v>
      </c>
      <c r="F290" s="242">
        <f t="shared" si="45"/>
        <v>0</v>
      </c>
      <c r="G290" s="249">
        <f t="shared" si="45"/>
        <v>0</v>
      </c>
      <c r="H290" s="244">
        <f t="shared" si="45"/>
        <v>0</v>
      </c>
      <c r="I290" s="242">
        <f t="shared" si="45"/>
        <v>0</v>
      </c>
      <c r="J290" s="242">
        <f t="shared" si="45"/>
        <v>0</v>
      </c>
      <c r="K290" s="242">
        <f t="shared" si="45"/>
        <v>0</v>
      </c>
      <c r="L290" s="245">
        <f t="shared" si="45"/>
        <v>0</v>
      </c>
    </row>
    <row r="291" spans="1:12" x14ac:dyDescent="0.25">
      <c r="A291" s="250" t="s">
        <v>303</v>
      </c>
      <c r="B291" s="116" t="s">
        <v>304</v>
      </c>
      <c r="C291" s="79">
        <f t="shared" ref="C291:C296" si="46">SUM(D291:G291)</f>
        <v>0</v>
      </c>
      <c r="D291" s="81"/>
      <c r="E291" s="81"/>
      <c r="F291" s="81"/>
      <c r="G291" s="229"/>
      <c r="H291" s="79">
        <f t="shared" ref="H291:H296" si="47">SUM(I291:L291)</f>
        <v>0</v>
      </c>
      <c r="I291" s="81"/>
      <c r="J291" s="81"/>
      <c r="K291" s="81"/>
      <c r="L291" s="230"/>
    </row>
    <row r="292" spans="1:12" ht="24" x14ac:dyDescent="0.25">
      <c r="A292" s="174" t="s">
        <v>305</v>
      </c>
      <c r="B292" s="43" t="s">
        <v>306</v>
      </c>
      <c r="C292" s="72">
        <f t="shared" si="46"/>
        <v>0</v>
      </c>
      <c r="D292" s="74"/>
      <c r="E292" s="74"/>
      <c r="F292" s="74"/>
      <c r="G292" s="157"/>
      <c r="H292" s="72">
        <f t="shared" si="47"/>
        <v>0</v>
      </c>
      <c r="I292" s="74"/>
      <c r="J292" s="74"/>
      <c r="K292" s="74"/>
      <c r="L292" s="158"/>
    </row>
    <row r="293" spans="1:12" x14ac:dyDescent="0.25">
      <c r="A293" s="174" t="s">
        <v>307</v>
      </c>
      <c r="B293" s="43" t="s">
        <v>308</v>
      </c>
      <c r="C293" s="72">
        <f t="shared" si="46"/>
        <v>0</v>
      </c>
      <c r="D293" s="74"/>
      <c r="E293" s="74"/>
      <c r="F293" s="74"/>
      <c r="G293" s="157"/>
      <c r="H293" s="72">
        <f t="shared" si="47"/>
        <v>0</v>
      </c>
      <c r="I293" s="74"/>
      <c r="J293" s="74"/>
      <c r="K293" s="74"/>
      <c r="L293" s="158"/>
    </row>
    <row r="294" spans="1:12" ht="24" x14ac:dyDescent="0.25">
      <c r="A294" s="174" t="s">
        <v>309</v>
      </c>
      <c r="B294" s="43" t="s">
        <v>310</v>
      </c>
      <c r="C294" s="72">
        <f t="shared" si="46"/>
        <v>0</v>
      </c>
      <c r="D294" s="74"/>
      <c r="E294" s="74"/>
      <c r="F294" s="74"/>
      <c r="G294" s="157"/>
      <c r="H294" s="72">
        <f t="shared" si="47"/>
        <v>0</v>
      </c>
      <c r="I294" s="74"/>
      <c r="J294" s="74"/>
      <c r="K294" s="74"/>
      <c r="L294" s="158"/>
    </row>
    <row r="295" spans="1:12" x14ac:dyDescent="0.25">
      <c r="A295" s="174" t="s">
        <v>311</v>
      </c>
      <c r="B295" s="43" t="s">
        <v>312</v>
      </c>
      <c r="C295" s="72">
        <f t="shared" si="46"/>
        <v>0</v>
      </c>
      <c r="D295" s="74"/>
      <c r="E295" s="74"/>
      <c r="F295" s="74"/>
      <c r="G295" s="157"/>
      <c r="H295" s="72">
        <f t="shared" si="47"/>
        <v>0</v>
      </c>
      <c r="I295" s="74"/>
      <c r="J295" s="74"/>
      <c r="K295" s="74"/>
      <c r="L295" s="158"/>
    </row>
    <row r="296" spans="1:12" ht="24.75" thickBot="1" x14ac:dyDescent="0.3">
      <c r="A296" s="251" t="s">
        <v>313</v>
      </c>
      <c r="B296" s="252" t="s">
        <v>314</v>
      </c>
      <c r="C296" s="185">
        <f t="shared" si="46"/>
        <v>0</v>
      </c>
      <c r="D296" s="189"/>
      <c r="E296" s="189"/>
      <c r="F296" s="189"/>
      <c r="G296" s="253"/>
      <c r="H296" s="185">
        <f t="shared" si="47"/>
        <v>0</v>
      </c>
      <c r="I296" s="189"/>
      <c r="J296" s="189"/>
      <c r="K296" s="189"/>
      <c r="L296" s="191"/>
    </row>
    <row r="297" spans="1:12" s="24" customFormat="1" ht="13.5" thickTop="1" thickBot="1" x14ac:dyDescent="0.3">
      <c r="A297" s="254" t="s">
        <v>315</v>
      </c>
      <c r="B297" s="254" t="s">
        <v>316</v>
      </c>
      <c r="C297" s="255">
        <f>SUM(D297:G297)</f>
        <v>0</v>
      </c>
      <c r="D297" s="256"/>
      <c r="E297" s="256"/>
      <c r="F297" s="256"/>
      <c r="G297" s="257"/>
      <c r="H297" s="255">
        <f>SUM(I297:L297)</f>
        <v>0</v>
      </c>
      <c r="I297" s="256"/>
      <c r="J297" s="256"/>
      <c r="K297" s="256"/>
      <c r="L297" s="258"/>
    </row>
    <row r="298" spans="1:12" s="24" customFormat="1" ht="48.75" thickTop="1" x14ac:dyDescent="0.25">
      <c r="A298" s="248" t="s">
        <v>317</v>
      </c>
      <c r="B298" s="259" t="s">
        <v>318</v>
      </c>
      <c r="C298" s="260">
        <f>SUM(D298:G298)</f>
        <v>0</v>
      </c>
      <c r="D298" s="177"/>
      <c r="E298" s="177"/>
      <c r="F298" s="177"/>
      <c r="G298" s="178"/>
      <c r="H298" s="260">
        <f>SUM(I298:L298)</f>
        <v>0</v>
      </c>
      <c r="I298" s="177"/>
      <c r="J298" s="177"/>
      <c r="K298" s="177"/>
      <c r="L298" s="179"/>
    </row>
    <row r="299" spans="1:12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</row>
    <row r="300" spans="1:12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</row>
    <row r="301" spans="1:12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</row>
    <row r="302" spans="1:12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</row>
    <row r="303" spans="1:12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</row>
    <row r="304" spans="1:12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</row>
    <row r="305" spans="1:12" x14ac:dyDescent="0.2">
      <c r="A305" s="1"/>
      <c r="B305" s="1"/>
      <c r="C305" s="261"/>
      <c r="D305" s="1"/>
      <c r="E305" s="1"/>
      <c r="F305" s="1"/>
      <c r="G305" s="1"/>
      <c r="H305" s="1"/>
      <c r="I305" s="1"/>
      <c r="J305" s="1"/>
      <c r="K305" s="1"/>
      <c r="L305" s="1"/>
    </row>
    <row r="306" spans="1:12" x14ac:dyDescent="0.2">
      <c r="A306" s="1"/>
      <c r="B306" s="1"/>
      <c r="C306" s="261"/>
      <c r="D306" s="1"/>
      <c r="E306" s="1"/>
      <c r="F306" s="1"/>
      <c r="G306" s="1"/>
      <c r="H306" s="1"/>
      <c r="I306" s="1"/>
      <c r="J306" s="1"/>
      <c r="K306" s="1"/>
      <c r="L306" s="1"/>
    </row>
    <row r="307" spans="1:12" x14ac:dyDescent="0.2">
      <c r="A307" s="1"/>
      <c r="B307" s="1"/>
      <c r="C307" s="261"/>
      <c r="D307" s="1"/>
      <c r="E307" s="1"/>
      <c r="F307" s="1"/>
      <c r="G307" s="1"/>
      <c r="H307" s="1"/>
      <c r="I307" s="1"/>
      <c r="J307" s="1"/>
      <c r="K307" s="1"/>
      <c r="L307" s="1"/>
    </row>
    <row r="308" spans="1:12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</row>
    <row r="309" spans="1:12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</row>
    <row r="310" spans="1:12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</row>
    <row r="311" spans="1:12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</row>
    <row r="312" spans="1:12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</row>
    <row r="313" spans="1:12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</row>
    <row r="314" spans="1:12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</row>
    <row r="315" spans="1:12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</row>
    <row r="316" spans="1:12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</row>
  </sheetData>
  <sheetProtection formatCells="0" formatColumns="0" formatRows="0"/>
  <autoFilter ref="A18:L298"/>
  <mergeCells count="29">
    <mergeCell ref="A288:B288"/>
    <mergeCell ref="H16:H17"/>
    <mergeCell ref="I16:I17"/>
    <mergeCell ref="J16:J17"/>
    <mergeCell ref="K16:K17"/>
    <mergeCell ref="L16:L17"/>
    <mergeCell ref="A287:B287"/>
    <mergeCell ref="C13:L13"/>
    <mergeCell ref="A15:A17"/>
    <mergeCell ref="B15:B17"/>
    <mergeCell ref="C15:G15"/>
    <mergeCell ref="H15:L15"/>
    <mergeCell ref="C16:C17"/>
    <mergeCell ref="D16:D17"/>
    <mergeCell ref="E16:E17"/>
    <mergeCell ref="F16:F17"/>
    <mergeCell ref="G16:G17"/>
    <mergeCell ref="C12:L12"/>
    <mergeCell ref="A1:L1"/>
    <mergeCell ref="A2:L2"/>
    <mergeCell ref="C3:L3"/>
    <mergeCell ref="C4:L4"/>
    <mergeCell ref="C5:L5"/>
    <mergeCell ref="C6:L6"/>
    <mergeCell ref="C7:L7"/>
    <mergeCell ref="C8:L8"/>
    <mergeCell ref="C9:L9"/>
    <mergeCell ref="C10:L10"/>
    <mergeCell ref="C11:L11"/>
  </mergeCells>
  <pageMargins left="0.78740157480314965" right="0.39370078740157483" top="0.39370078740157483" bottom="0.39370078740157483" header="0.23622047244094491" footer="0.19685039370078741"/>
  <pageSetup paperSize="9" scale="70" orientation="portrait" r:id="rId1"/>
  <headerFooter>
    <oddHeader xml:space="preserve">&amp;C                               </oddHeader>
    <oddFooter>&amp;L&amp;D, &amp;T&amp;R&amp;"Times New Roman,Regular"&amp;10&amp;P (&amp;N)</oddFooter>
  </headerFooter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M314"/>
  <sheetViews>
    <sheetView showGridLines="0" view="pageLayout" zoomScaleNormal="100" workbookViewId="0">
      <selection activeCell="C6" sqref="C6:L6"/>
    </sheetView>
  </sheetViews>
  <sheetFormatPr defaultColWidth="9.140625" defaultRowHeight="12" x14ac:dyDescent="0.25"/>
  <cols>
    <col min="1" max="1" width="10.85546875" style="262" customWidth="1"/>
    <col min="2" max="2" width="28" style="262" customWidth="1"/>
    <col min="3" max="3" width="9.7109375" style="262" customWidth="1"/>
    <col min="4" max="4" width="9.5703125" style="262" customWidth="1"/>
    <col min="5" max="6" width="8.7109375" style="262" customWidth="1"/>
    <col min="7" max="7" width="8.28515625" style="262" customWidth="1"/>
    <col min="8" max="11" width="8.7109375" style="262" customWidth="1"/>
    <col min="12" max="12" width="7.5703125" style="262" customWidth="1"/>
    <col min="13" max="16" width="0" style="1" hidden="1" customWidth="1"/>
    <col min="17" max="16384" width="9.140625" style="1"/>
  </cols>
  <sheetData>
    <row r="1" spans="1:12" x14ac:dyDescent="0.25">
      <c r="A1" s="591" t="s">
        <v>470</v>
      </c>
      <c r="B1" s="591"/>
      <c r="C1" s="591"/>
      <c r="D1" s="591"/>
      <c r="E1" s="591"/>
      <c r="F1" s="591"/>
      <c r="G1" s="591"/>
      <c r="H1" s="591"/>
      <c r="I1" s="591"/>
      <c r="J1" s="591"/>
      <c r="K1" s="591"/>
      <c r="L1" s="591"/>
    </row>
    <row r="2" spans="1:12" ht="35.25" customHeight="1" x14ac:dyDescent="0.25">
      <c r="A2" s="592" t="s">
        <v>1</v>
      </c>
      <c r="B2" s="593"/>
      <c r="C2" s="593"/>
      <c r="D2" s="593"/>
      <c r="E2" s="593"/>
      <c r="F2" s="593"/>
      <c r="G2" s="593"/>
      <c r="H2" s="593"/>
      <c r="I2" s="593"/>
      <c r="J2" s="593"/>
      <c r="K2" s="593"/>
      <c r="L2" s="594"/>
    </row>
    <row r="3" spans="1:12" ht="12.75" customHeight="1" x14ac:dyDescent="0.25">
      <c r="A3" s="2" t="s">
        <v>2</v>
      </c>
      <c r="B3" s="3"/>
      <c r="C3" s="595" t="s">
        <v>471</v>
      </c>
      <c r="D3" s="595"/>
      <c r="E3" s="595"/>
      <c r="F3" s="595"/>
      <c r="G3" s="595"/>
      <c r="H3" s="595"/>
      <c r="I3" s="595"/>
      <c r="J3" s="595"/>
      <c r="K3" s="595"/>
      <c r="L3" s="596"/>
    </row>
    <row r="4" spans="1:12" ht="12.75" customHeight="1" x14ac:dyDescent="0.25">
      <c r="A4" s="2" t="s">
        <v>4</v>
      </c>
      <c r="B4" s="3"/>
      <c r="C4" s="595" t="s">
        <v>472</v>
      </c>
      <c r="D4" s="595"/>
      <c r="E4" s="595"/>
      <c r="F4" s="595"/>
      <c r="G4" s="595"/>
      <c r="H4" s="595"/>
      <c r="I4" s="595"/>
      <c r="J4" s="595"/>
      <c r="K4" s="595"/>
      <c r="L4" s="596"/>
    </row>
    <row r="5" spans="1:12" ht="12.75" customHeight="1" x14ac:dyDescent="0.25">
      <c r="A5" s="4" t="s">
        <v>6</v>
      </c>
      <c r="B5" s="5"/>
      <c r="C5" s="589" t="s">
        <v>473</v>
      </c>
      <c r="D5" s="589"/>
      <c r="E5" s="589"/>
      <c r="F5" s="589"/>
      <c r="G5" s="589"/>
      <c r="H5" s="589"/>
      <c r="I5" s="589"/>
      <c r="J5" s="589"/>
      <c r="K5" s="589"/>
      <c r="L5" s="590"/>
    </row>
    <row r="6" spans="1:12" ht="12.75" customHeight="1" x14ac:dyDescent="0.25">
      <c r="A6" s="4" t="s">
        <v>8</v>
      </c>
      <c r="B6" s="5"/>
      <c r="C6" s="589" t="s">
        <v>344</v>
      </c>
      <c r="D6" s="589"/>
      <c r="E6" s="589"/>
      <c r="F6" s="589"/>
      <c r="G6" s="589"/>
      <c r="H6" s="589"/>
      <c r="I6" s="589"/>
      <c r="J6" s="589"/>
      <c r="K6" s="589"/>
      <c r="L6" s="590"/>
    </row>
    <row r="7" spans="1:12" x14ac:dyDescent="0.25">
      <c r="A7" s="4" t="s">
        <v>10</v>
      </c>
      <c r="B7" s="5"/>
      <c r="C7" s="595" t="s">
        <v>345</v>
      </c>
      <c r="D7" s="595"/>
      <c r="E7" s="595"/>
      <c r="F7" s="595"/>
      <c r="G7" s="595"/>
      <c r="H7" s="595"/>
      <c r="I7" s="595"/>
      <c r="J7" s="595"/>
      <c r="K7" s="595"/>
      <c r="L7" s="596"/>
    </row>
    <row r="8" spans="1:12" ht="12.75" customHeight="1" x14ac:dyDescent="0.25">
      <c r="A8" s="6" t="s">
        <v>12</v>
      </c>
      <c r="B8" s="5"/>
      <c r="C8" s="597"/>
      <c r="D8" s="597"/>
      <c r="E8" s="597"/>
      <c r="F8" s="597"/>
      <c r="G8" s="597"/>
      <c r="H8" s="597"/>
      <c r="I8" s="597"/>
      <c r="J8" s="597"/>
      <c r="K8" s="597"/>
      <c r="L8" s="598"/>
    </row>
    <row r="9" spans="1:12" ht="12.75" customHeight="1" x14ac:dyDescent="0.25">
      <c r="A9" s="4"/>
      <c r="B9" s="5" t="s">
        <v>13</v>
      </c>
      <c r="C9" s="589" t="s">
        <v>474</v>
      </c>
      <c r="D9" s="589"/>
      <c r="E9" s="589"/>
      <c r="F9" s="589"/>
      <c r="G9" s="589"/>
      <c r="H9" s="589"/>
      <c r="I9" s="589"/>
      <c r="J9" s="589"/>
      <c r="K9" s="589"/>
      <c r="L9" s="590"/>
    </row>
    <row r="10" spans="1:12" ht="12.75" customHeight="1" x14ac:dyDescent="0.25">
      <c r="A10" s="4"/>
      <c r="B10" s="5" t="s">
        <v>15</v>
      </c>
      <c r="C10" s="589" t="s">
        <v>475</v>
      </c>
      <c r="D10" s="589"/>
      <c r="E10" s="589"/>
      <c r="F10" s="589"/>
      <c r="G10" s="589"/>
      <c r="H10" s="589"/>
      <c r="I10" s="589"/>
      <c r="J10" s="589"/>
      <c r="K10" s="589"/>
      <c r="L10" s="590"/>
    </row>
    <row r="11" spans="1:12" ht="12.75" customHeight="1" x14ac:dyDescent="0.25">
      <c r="A11" s="4"/>
      <c r="B11" s="5" t="s">
        <v>16</v>
      </c>
      <c r="C11" s="597"/>
      <c r="D11" s="597"/>
      <c r="E11" s="597"/>
      <c r="F11" s="597"/>
      <c r="G11" s="597"/>
      <c r="H11" s="597"/>
      <c r="I11" s="597"/>
      <c r="J11" s="597"/>
      <c r="K11" s="597"/>
      <c r="L11" s="598"/>
    </row>
    <row r="12" spans="1:12" ht="12.75" customHeight="1" x14ac:dyDescent="0.25">
      <c r="A12" s="4"/>
      <c r="B12" s="5" t="s">
        <v>17</v>
      </c>
      <c r="C12" s="589"/>
      <c r="D12" s="589"/>
      <c r="E12" s="589"/>
      <c r="F12" s="589"/>
      <c r="G12" s="589"/>
      <c r="H12" s="589"/>
      <c r="I12" s="589"/>
      <c r="J12" s="589"/>
      <c r="K12" s="589"/>
      <c r="L12" s="590"/>
    </row>
    <row r="13" spans="1:12" ht="12.75" customHeight="1" x14ac:dyDescent="0.25">
      <c r="A13" s="4"/>
      <c r="B13" s="5" t="s">
        <v>18</v>
      </c>
      <c r="C13" s="589"/>
      <c r="D13" s="589"/>
      <c r="E13" s="589"/>
      <c r="F13" s="589"/>
      <c r="G13" s="589"/>
      <c r="H13" s="589"/>
      <c r="I13" s="589"/>
      <c r="J13" s="589"/>
      <c r="K13" s="589"/>
      <c r="L13" s="590"/>
    </row>
    <row r="14" spans="1:12" ht="12.75" customHeight="1" x14ac:dyDescent="0.25">
      <c r="A14" s="7"/>
      <c r="B14" s="8"/>
      <c r="C14" s="9"/>
      <c r="D14" s="9"/>
      <c r="E14" s="9"/>
      <c r="F14" s="9"/>
      <c r="G14" s="9"/>
      <c r="H14" s="9"/>
      <c r="I14" s="9"/>
      <c r="J14" s="9"/>
      <c r="K14" s="9"/>
      <c r="L14" s="10"/>
    </row>
    <row r="15" spans="1:12" s="11" customFormat="1" ht="12.75" customHeight="1" x14ac:dyDescent="0.25">
      <c r="A15" s="603" t="s">
        <v>19</v>
      </c>
      <c r="B15" s="606" t="s">
        <v>20</v>
      </c>
      <c r="C15" s="608" t="s">
        <v>21</v>
      </c>
      <c r="D15" s="609"/>
      <c r="E15" s="609"/>
      <c r="F15" s="609"/>
      <c r="G15" s="610"/>
      <c r="H15" s="608" t="s">
        <v>22</v>
      </c>
      <c r="I15" s="609"/>
      <c r="J15" s="609"/>
      <c r="K15" s="609"/>
      <c r="L15" s="611"/>
    </row>
    <row r="16" spans="1:12" s="11" customFormat="1" ht="12.75" customHeight="1" x14ac:dyDescent="0.25">
      <c r="A16" s="604"/>
      <c r="B16" s="607"/>
      <c r="C16" s="612" t="s">
        <v>23</v>
      </c>
      <c r="D16" s="613" t="s">
        <v>24</v>
      </c>
      <c r="E16" s="615" t="s">
        <v>25</v>
      </c>
      <c r="F16" s="617" t="s">
        <v>26</v>
      </c>
      <c r="G16" s="619" t="s">
        <v>27</v>
      </c>
      <c r="H16" s="612" t="s">
        <v>23</v>
      </c>
      <c r="I16" s="613" t="s">
        <v>24</v>
      </c>
      <c r="J16" s="615" t="s">
        <v>25</v>
      </c>
      <c r="K16" s="617" t="s">
        <v>26</v>
      </c>
      <c r="L16" s="599" t="s">
        <v>27</v>
      </c>
    </row>
    <row r="17" spans="1:12" s="12" customFormat="1" ht="61.5" customHeight="1" thickBot="1" x14ac:dyDescent="0.3">
      <c r="A17" s="605"/>
      <c r="B17" s="607"/>
      <c r="C17" s="612"/>
      <c r="D17" s="614"/>
      <c r="E17" s="616"/>
      <c r="F17" s="618"/>
      <c r="G17" s="619"/>
      <c r="H17" s="622"/>
      <c r="I17" s="623"/>
      <c r="J17" s="616"/>
      <c r="K17" s="618"/>
      <c r="L17" s="600"/>
    </row>
    <row r="18" spans="1:12" s="12" customFormat="1" ht="9.75" customHeight="1" thickTop="1" x14ac:dyDescent="0.25">
      <c r="A18" s="13" t="s">
        <v>28</v>
      </c>
      <c r="B18" s="13">
        <v>2</v>
      </c>
      <c r="C18" s="14">
        <v>3</v>
      </c>
      <c r="D18" s="15">
        <v>4</v>
      </c>
      <c r="E18" s="15">
        <v>5</v>
      </c>
      <c r="F18" s="15">
        <v>6</v>
      </c>
      <c r="G18" s="16">
        <v>7</v>
      </c>
      <c r="H18" s="14">
        <v>8</v>
      </c>
      <c r="I18" s="15">
        <v>9</v>
      </c>
      <c r="J18" s="15">
        <v>10</v>
      </c>
      <c r="K18" s="15">
        <v>11</v>
      </c>
      <c r="L18" s="17">
        <v>12</v>
      </c>
    </row>
    <row r="19" spans="1:12" s="24" customFormat="1" x14ac:dyDescent="0.25">
      <c r="A19" s="18"/>
      <c r="B19" s="19" t="s">
        <v>29</v>
      </c>
      <c r="C19" s="20"/>
      <c r="D19" s="21"/>
      <c r="E19" s="21"/>
      <c r="F19" s="21"/>
      <c r="G19" s="22"/>
      <c r="H19" s="20"/>
      <c r="I19" s="21"/>
      <c r="J19" s="21"/>
      <c r="K19" s="21"/>
      <c r="L19" s="23"/>
    </row>
    <row r="20" spans="1:12" s="24" customFormat="1" ht="12.75" thickBot="1" x14ac:dyDescent="0.3">
      <c r="A20" s="25"/>
      <c r="B20" s="26" t="s">
        <v>30</v>
      </c>
      <c r="C20" s="27">
        <f t="shared" ref="C20:C47" si="0">SUM(D20:G20)</f>
        <v>97661</v>
      </c>
      <c r="D20" s="28">
        <f>SUM(D21,D24,D25,D41,D43)</f>
        <v>41158</v>
      </c>
      <c r="E20" s="28">
        <f>SUM(E21,E24,E43)</f>
        <v>56503</v>
      </c>
      <c r="F20" s="28">
        <f>SUM(F21,F26,F43)</f>
        <v>0</v>
      </c>
      <c r="G20" s="29">
        <f>SUM(G21,G45)</f>
        <v>0</v>
      </c>
      <c r="H20" s="27">
        <f>SUM(I20:L20)</f>
        <v>93927</v>
      </c>
      <c r="I20" s="28">
        <f>SUM(I21,I24,I25,I41,I43)</f>
        <v>36747</v>
      </c>
      <c r="J20" s="28">
        <f>SUM(J21,J24,J43)</f>
        <v>57180</v>
      </c>
      <c r="K20" s="28">
        <f>SUM(K21,K26,K43)</f>
        <v>0</v>
      </c>
      <c r="L20" s="30">
        <f>SUM(L21,L45)</f>
        <v>0</v>
      </c>
    </row>
    <row r="21" spans="1:12" ht="12.75" thickTop="1" x14ac:dyDescent="0.25">
      <c r="A21" s="31"/>
      <c r="B21" s="32" t="s">
        <v>31</v>
      </c>
      <c r="C21" s="33">
        <f t="shared" si="0"/>
        <v>0</v>
      </c>
      <c r="D21" s="34">
        <f>SUM(D22:D23)</f>
        <v>0</v>
      </c>
      <c r="E21" s="34">
        <f>SUM(E22:E23)</f>
        <v>0</v>
      </c>
      <c r="F21" s="34">
        <f>SUM(F22:F23)</f>
        <v>0</v>
      </c>
      <c r="G21" s="35">
        <f>SUM(G22:G23)</f>
        <v>0</v>
      </c>
      <c r="H21" s="33">
        <f t="shared" ref="H21:H47" si="1">SUM(I21:L21)</f>
        <v>0</v>
      </c>
      <c r="I21" s="34">
        <f>SUM(I22:I23)</f>
        <v>0</v>
      </c>
      <c r="J21" s="34">
        <f>SUM(J22:J23)</f>
        <v>0</v>
      </c>
      <c r="K21" s="34">
        <f>SUM(K22:K23)</f>
        <v>0</v>
      </c>
      <c r="L21" s="36">
        <f>SUM(L22:L23)</f>
        <v>0</v>
      </c>
    </row>
    <row r="22" spans="1:12" x14ac:dyDescent="0.25">
      <c r="A22" s="37"/>
      <c r="B22" s="38" t="s">
        <v>32</v>
      </c>
      <c r="C22" s="39">
        <f t="shared" si="0"/>
        <v>0</v>
      </c>
      <c r="D22" s="40"/>
      <c r="E22" s="40"/>
      <c r="F22" s="40"/>
      <c r="G22" s="41"/>
      <c r="H22" s="39">
        <f t="shared" si="1"/>
        <v>0</v>
      </c>
      <c r="I22" s="40"/>
      <c r="J22" s="40"/>
      <c r="K22" s="40"/>
      <c r="L22" s="42"/>
    </row>
    <row r="23" spans="1:12" x14ac:dyDescent="0.25">
      <c r="A23" s="43"/>
      <c r="B23" s="44" t="s">
        <v>33</v>
      </c>
      <c r="C23" s="45">
        <f t="shared" si="0"/>
        <v>0</v>
      </c>
      <c r="D23" s="46"/>
      <c r="E23" s="46"/>
      <c r="F23" s="46"/>
      <c r="G23" s="47"/>
      <c r="H23" s="45">
        <f t="shared" si="1"/>
        <v>0</v>
      </c>
      <c r="I23" s="46"/>
      <c r="J23" s="46"/>
      <c r="K23" s="46"/>
      <c r="L23" s="48"/>
    </row>
    <row r="24" spans="1:12" s="24" customFormat="1" ht="24.75" thickBot="1" x14ac:dyDescent="0.3">
      <c r="A24" s="49">
        <v>19300</v>
      </c>
      <c r="B24" s="49" t="s">
        <v>34</v>
      </c>
      <c r="C24" s="50">
        <f t="shared" si="0"/>
        <v>97661</v>
      </c>
      <c r="D24" s="51">
        <v>41158</v>
      </c>
      <c r="E24" s="51">
        <v>56503</v>
      </c>
      <c r="F24" s="52" t="s">
        <v>35</v>
      </c>
      <c r="G24" s="53" t="s">
        <v>35</v>
      </c>
      <c r="H24" s="50">
        <f t="shared" si="1"/>
        <v>93927</v>
      </c>
      <c r="I24" s="51">
        <f>I51</f>
        <v>36747</v>
      </c>
      <c r="J24" s="51">
        <f>J51</f>
        <v>57180</v>
      </c>
      <c r="K24" s="52" t="s">
        <v>35</v>
      </c>
      <c r="L24" s="54" t="s">
        <v>35</v>
      </c>
    </row>
    <row r="25" spans="1:12" s="24" customFormat="1" ht="24.75" thickTop="1" x14ac:dyDescent="0.25">
      <c r="A25" s="55"/>
      <c r="B25" s="56" t="s">
        <v>36</v>
      </c>
      <c r="C25" s="57">
        <f t="shared" si="0"/>
        <v>0</v>
      </c>
      <c r="D25" s="58"/>
      <c r="E25" s="59" t="s">
        <v>35</v>
      </c>
      <c r="F25" s="59" t="s">
        <v>35</v>
      </c>
      <c r="G25" s="60" t="s">
        <v>35</v>
      </c>
      <c r="H25" s="57">
        <f t="shared" si="1"/>
        <v>0</v>
      </c>
      <c r="I25" s="61"/>
      <c r="J25" s="59" t="s">
        <v>35</v>
      </c>
      <c r="K25" s="59" t="s">
        <v>35</v>
      </c>
      <c r="L25" s="62" t="s">
        <v>35</v>
      </c>
    </row>
    <row r="26" spans="1:12" s="24" customFormat="1" ht="36" x14ac:dyDescent="0.25">
      <c r="A26" s="56">
        <v>21300</v>
      </c>
      <c r="B26" s="56" t="s">
        <v>37</v>
      </c>
      <c r="C26" s="57">
        <f t="shared" si="0"/>
        <v>0</v>
      </c>
      <c r="D26" s="59" t="s">
        <v>35</v>
      </c>
      <c r="E26" s="59" t="s">
        <v>35</v>
      </c>
      <c r="F26" s="63">
        <f>SUM(F27,F31,F33,F36)</f>
        <v>0</v>
      </c>
      <c r="G26" s="60" t="s">
        <v>35</v>
      </c>
      <c r="H26" s="57">
        <f t="shared" si="1"/>
        <v>0</v>
      </c>
      <c r="I26" s="59" t="s">
        <v>35</v>
      </c>
      <c r="J26" s="59" t="s">
        <v>35</v>
      </c>
      <c r="K26" s="63">
        <f>SUM(K27,K31,K33,K36)</f>
        <v>0</v>
      </c>
      <c r="L26" s="62" t="s">
        <v>35</v>
      </c>
    </row>
    <row r="27" spans="1:12" s="24" customFormat="1" ht="24" x14ac:dyDescent="0.25">
      <c r="A27" s="64">
        <v>21350</v>
      </c>
      <c r="B27" s="56" t="s">
        <v>38</v>
      </c>
      <c r="C27" s="57">
        <f t="shared" si="0"/>
        <v>0</v>
      </c>
      <c r="D27" s="59" t="s">
        <v>35</v>
      </c>
      <c r="E27" s="59" t="s">
        <v>35</v>
      </c>
      <c r="F27" s="63">
        <f>SUM(F28:F30)</f>
        <v>0</v>
      </c>
      <c r="G27" s="60" t="s">
        <v>35</v>
      </c>
      <c r="H27" s="57">
        <f t="shared" si="1"/>
        <v>0</v>
      </c>
      <c r="I27" s="59" t="s">
        <v>35</v>
      </c>
      <c r="J27" s="59" t="s">
        <v>35</v>
      </c>
      <c r="K27" s="63">
        <f>SUM(K28:K30)</f>
        <v>0</v>
      </c>
      <c r="L27" s="62" t="s">
        <v>35</v>
      </c>
    </row>
    <row r="28" spans="1:12" x14ac:dyDescent="0.25">
      <c r="A28" s="37">
        <v>21351</v>
      </c>
      <c r="B28" s="65" t="s">
        <v>39</v>
      </c>
      <c r="C28" s="66">
        <f t="shared" si="0"/>
        <v>0</v>
      </c>
      <c r="D28" s="67" t="s">
        <v>35</v>
      </c>
      <c r="E28" s="67" t="s">
        <v>35</v>
      </c>
      <c r="F28" s="68"/>
      <c r="G28" s="69" t="s">
        <v>35</v>
      </c>
      <c r="H28" s="66">
        <f t="shared" si="1"/>
        <v>0</v>
      </c>
      <c r="I28" s="67" t="s">
        <v>35</v>
      </c>
      <c r="J28" s="67" t="s">
        <v>35</v>
      </c>
      <c r="K28" s="68"/>
      <c r="L28" s="70" t="s">
        <v>35</v>
      </c>
    </row>
    <row r="29" spans="1:12" x14ac:dyDescent="0.25">
      <c r="A29" s="43">
        <v>21352</v>
      </c>
      <c r="B29" s="71" t="s">
        <v>40</v>
      </c>
      <c r="C29" s="72">
        <f t="shared" si="0"/>
        <v>0</v>
      </c>
      <c r="D29" s="73" t="s">
        <v>35</v>
      </c>
      <c r="E29" s="73" t="s">
        <v>35</v>
      </c>
      <c r="F29" s="74"/>
      <c r="G29" s="75" t="s">
        <v>35</v>
      </c>
      <c r="H29" s="72">
        <f t="shared" si="1"/>
        <v>0</v>
      </c>
      <c r="I29" s="73" t="s">
        <v>35</v>
      </c>
      <c r="J29" s="73" t="s">
        <v>35</v>
      </c>
      <c r="K29" s="74"/>
      <c r="L29" s="76" t="s">
        <v>35</v>
      </c>
    </row>
    <row r="30" spans="1:12" ht="24" x14ac:dyDescent="0.25">
      <c r="A30" s="43">
        <v>21359</v>
      </c>
      <c r="B30" s="71" t="s">
        <v>41</v>
      </c>
      <c r="C30" s="72">
        <f t="shared" si="0"/>
        <v>0</v>
      </c>
      <c r="D30" s="73" t="s">
        <v>35</v>
      </c>
      <c r="E30" s="73" t="s">
        <v>35</v>
      </c>
      <c r="F30" s="74"/>
      <c r="G30" s="75" t="s">
        <v>35</v>
      </c>
      <c r="H30" s="72">
        <f t="shared" si="1"/>
        <v>0</v>
      </c>
      <c r="I30" s="73" t="s">
        <v>35</v>
      </c>
      <c r="J30" s="73" t="s">
        <v>35</v>
      </c>
      <c r="K30" s="74"/>
      <c r="L30" s="76" t="s">
        <v>35</v>
      </c>
    </row>
    <row r="31" spans="1:12" s="24" customFormat="1" ht="36" x14ac:dyDescent="0.25">
      <c r="A31" s="64">
        <v>21370</v>
      </c>
      <c r="B31" s="56" t="s">
        <v>42</v>
      </c>
      <c r="C31" s="57">
        <f t="shared" si="0"/>
        <v>0</v>
      </c>
      <c r="D31" s="59" t="s">
        <v>35</v>
      </c>
      <c r="E31" s="59" t="s">
        <v>35</v>
      </c>
      <c r="F31" s="63">
        <f>SUM(F32)</f>
        <v>0</v>
      </c>
      <c r="G31" s="60" t="s">
        <v>35</v>
      </c>
      <c r="H31" s="57">
        <f t="shared" si="1"/>
        <v>0</v>
      </c>
      <c r="I31" s="59" t="s">
        <v>35</v>
      </c>
      <c r="J31" s="59" t="s">
        <v>35</v>
      </c>
      <c r="K31" s="63">
        <f>SUM(K32)</f>
        <v>0</v>
      </c>
      <c r="L31" s="62" t="s">
        <v>35</v>
      </c>
    </row>
    <row r="32" spans="1:12" ht="36" x14ac:dyDescent="0.25">
      <c r="A32" s="77">
        <v>21379</v>
      </c>
      <c r="B32" s="78" t="s">
        <v>43</v>
      </c>
      <c r="C32" s="79">
        <f t="shared" si="0"/>
        <v>0</v>
      </c>
      <c r="D32" s="80" t="s">
        <v>35</v>
      </c>
      <c r="E32" s="80" t="s">
        <v>35</v>
      </c>
      <c r="F32" s="81"/>
      <c r="G32" s="82" t="s">
        <v>35</v>
      </c>
      <c r="H32" s="79">
        <f t="shared" si="1"/>
        <v>0</v>
      </c>
      <c r="I32" s="80" t="s">
        <v>35</v>
      </c>
      <c r="J32" s="80" t="s">
        <v>35</v>
      </c>
      <c r="K32" s="81"/>
      <c r="L32" s="83" t="s">
        <v>35</v>
      </c>
    </row>
    <row r="33" spans="1:12" s="24" customFormat="1" x14ac:dyDescent="0.25">
      <c r="A33" s="64">
        <v>21380</v>
      </c>
      <c r="B33" s="56" t="s">
        <v>44</v>
      </c>
      <c r="C33" s="57">
        <f t="shared" si="0"/>
        <v>0</v>
      </c>
      <c r="D33" s="59" t="s">
        <v>35</v>
      </c>
      <c r="E33" s="59" t="s">
        <v>35</v>
      </c>
      <c r="F33" s="63">
        <f>SUM(F34:F35)</f>
        <v>0</v>
      </c>
      <c r="G33" s="60" t="s">
        <v>35</v>
      </c>
      <c r="H33" s="57">
        <f t="shared" si="1"/>
        <v>0</v>
      </c>
      <c r="I33" s="59" t="s">
        <v>35</v>
      </c>
      <c r="J33" s="59" t="s">
        <v>35</v>
      </c>
      <c r="K33" s="63">
        <f>SUM(K34:K35)</f>
        <v>0</v>
      </c>
      <c r="L33" s="62" t="s">
        <v>35</v>
      </c>
    </row>
    <row r="34" spans="1:12" x14ac:dyDescent="0.25">
      <c r="A34" s="38">
        <v>21381</v>
      </c>
      <c r="B34" s="65" t="s">
        <v>45</v>
      </c>
      <c r="C34" s="66">
        <f t="shared" si="0"/>
        <v>0</v>
      </c>
      <c r="D34" s="67" t="s">
        <v>35</v>
      </c>
      <c r="E34" s="67" t="s">
        <v>35</v>
      </c>
      <c r="F34" s="68"/>
      <c r="G34" s="69" t="s">
        <v>35</v>
      </c>
      <c r="H34" s="66">
        <f t="shared" si="1"/>
        <v>0</v>
      </c>
      <c r="I34" s="67" t="s">
        <v>35</v>
      </c>
      <c r="J34" s="67" t="s">
        <v>35</v>
      </c>
      <c r="K34" s="68"/>
      <c r="L34" s="70" t="s">
        <v>35</v>
      </c>
    </row>
    <row r="35" spans="1:12" ht="24" x14ac:dyDescent="0.25">
      <c r="A35" s="44">
        <v>21383</v>
      </c>
      <c r="B35" s="71" t="s">
        <v>46</v>
      </c>
      <c r="C35" s="72">
        <f>SUM(D35:G35)</f>
        <v>0</v>
      </c>
      <c r="D35" s="73" t="s">
        <v>35</v>
      </c>
      <c r="E35" s="73" t="s">
        <v>35</v>
      </c>
      <c r="F35" s="74"/>
      <c r="G35" s="75" t="s">
        <v>35</v>
      </c>
      <c r="H35" s="72">
        <f t="shared" si="1"/>
        <v>0</v>
      </c>
      <c r="I35" s="73" t="s">
        <v>35</v>
      </c>
      <c r="J35" s="73" t="s">
        <v>35</v>
      </c>
      <c r="K35" s="74"/>
      <c r="L35" s="76" t="s">
        <v>35</v>
      </c>
    </row>
    <row r="36" spans="1:12" s="24" customFormat="1" ht="25.5" customHeight="1" x14ac:dyDescent="0.25">
      <c r="A36" s="64">
        <v>21390</v>
      </c>
      <c r="B36" s="56" t="s">
        <v>47</v>
      </c>
      <c r="C36" s="57">
        <f t="shared" si="0"/>
        <v>0</v>
      </c>
      <c r="D36" s="59" t="s">
        <v>35</v>
      </c>
      <c r="E36" s="59" t="s">
        <v>35</v>
      </c>
      <c r="F36" s="63">
        <f>SUM(F37:F40)</f>
        <v>0</v>
      </c>
      <c r="G36" s="60" t="s">
        <v>35</v>
      </c>
      <c r="H36" s="57">
        <f t="shared" si="1"/>
        <v>0</v>
      </c>
      <c r="I36" s="59" t="s">
        <v>35</v>
      </c>
      <c r="J36" s="59" t="s">
        <v>35</v>
      </c>
      <c r="K36" s="63">
        <f>SUM(K37:K40)</f>
        <v>0</v>
      </c>
      <c r="L36" s="62" t="s">
        <v>35</v>
      </c>
    </row>
    <row r="37" spans="1:12" ht="24" x14ac:dyDescent="0.25">
      <c r="A37" s="38">
        <v>21391</v>
      </c>
      <c r="B37" s="65" t="s">
        <v>48</v>
      </c>
      <c r="C37" s="66">
        <f t="shared" si="0"/>
        <v>0</v>
      </c>
      <c r="D37" s="67" t="s">
        <v>35</v>
      </c>
      <c r="E37" s="67" t="s">
        <v>35</v>
      </c>
      <c r="F37" s="68"/>
      <c r="G37" s="69" t="s">
        <v>35</v>
      </c>
      <c r="H37" s="66">
        <f t="shared" si="1"/>
        <v>0</v>
      </c>
      <c r="I37" s="67" t="s">
        <v>35</v>
      </c>
      <c r="J37" s="67" t="s">
        <v>35</v>
      </c>
      <c r="K37" s="68"/>
      <c r="L37" s="70" t="s">
        <v>35</v>
      </c>
    </row>
    <row r="38" spans="1:12" x14ac:dyDescent="0.25">
      <c r="A38" s="44">
        <v>21393</v>
      </c>
      <c r="B38" s="71" t="s">
        <v>49</v>
      </c>
      <c r="C38" s="72">
        <f t="shared" si="0"/>
        <v>0</v>
      </c>
      <c r="D38" s="73" t="s">
        <v>35</v>
      </c>
      <c r="E38" s="73" t="s">
        <v>35</v>
      </c>
      <c r="F38" s="74"/>
      <c r="G38" s="75" t="s">
        <v>35</v>
      </c>
      <c r="H38" s="72">
        <f t="shared" si="1"/>
        <v>0</v>
      </c>
      <c r="I38" s="73" t="s">
        <v>35</v>
      </c>
      <c r="J38" s="73" t="s">
        <v>35</v>
      </c>
      <c r="K38" s="74"/>
      <c r="L38" s="76" t="s">
        <v>35</v>
      </c>
    </row>
    <row r="39" spans="1:12" x14ac:dyDescent="0.25">
      <c r="A39" s="44">
        <v>21395</v>
      </c>
      <c r="B39" s="71" t="s">
        <v>50</v>
      </c>
      <c r="C39" s="72">
        <f t="shared" si="0"/>
        <v>0</v>
      </c>
      <c r="D39" s="73" t="s">
        <v>35</v>
      </c>
      <c r="E39" s="73" t="s">
        <v>35</v>
      </c>
      <c r="F39" s="74"/>
      <c r="G39" s="75" t="s">
        <v>35</v>
      </c>
      <c r="H39" s="72">
        <f t="shared" si="1"/>
        <v>0</v>
      </c>
      <c r="I39" s="73" t="s">
        <v>35</v>
      </c>
      <c r="J39" s="73" t="s">
        <v>35</v>
      </c>
      <c r="K39" s="74"/>
      <c r="L39" s="76" t="s">
        <v>35</v>
      </c>
    </row>
    <row r="40" spans="1:12" ht="24" x14ac:dyDescent="0.25">
      <c r="A40" s="84">
        <v>21399</v>
      </c>
      <c r="B40" s="85" t="s">
        <v>51</v>
      </c>
      <c r="C40" s="86">
        <f t="shared" si="0"/>
        <v>0</v>
      </c>
      <c r="D40" s="87" t="s">
        <v>35</v>
      </c>
      <c r="E40" s="87" t="s">
        <v>35</v>
      </c>
      <c r="F40" s="88"/>
      <c r="G40" s="89" t="s">
        <v>35</v>
      </c>
      <c r="H40" s="86">
        <f t="shared" si="1"/>
        <v>0</v>
      </c>
      <c r="I40" s="87" t="s">
        <v>35</v>
      </c>
      <c r="J40" s="87" t="s">
        <v>35</v>
      </c>
      <c r="K40" s="88"/>
      <c r="L40" s="90" t="s">
        <v>35</v>
      </c>
    </row>
    <row r="41" spans="1:12" s="24" customFormat="1" ht="26.25" customHeight="1" x14ac:dyDescent="0.25">
      <c r="A41" s="91">
        <v>21420</v>
      </c>
      <c r="B41" s="92" t="s">
        <v>52</v>
      </c>
      <c r="C41" s="93">
        <f>SUM(D41:G41)</f>
        <v>0</v>
      </c>
      <c r="D41" s="94">
        <f>SUM(D42)</f>
        <v>0</v>
      </c>
      <c r="E41" s="95" t="s">
        <v>35</v>
      </c>
      <c r="F41" s="95" t="s">
        <v>35</v>
      </c>
      <c r="G41" s="96" t="s">
        <v>35</v>
      </c>
      <c r="H41" s="93">
        <f>SUM(I41:L41)</f>
        <v>0</v>
      </c>
      <c r="I41" s="94">
        <f>SUM(I42)</f>
        <v>0</v>
      </c>
      <c r="J41" s="95" t="s">
        <v>35</v>
      </c>
      <c r="K41" s="95" t="s">
        <v>35</v>
      </c>
      <c r="L41" s="97" t="s">
        <v>35</v>
      </c>
    </row>
    <row r="42" spans="1:12" s="24" customFormat="1" ht="26.25" customHeight="1" x14ac:dyDescent="0.25">
      <c r="A42" s="84">
        <v>21429</v>
      </c>
      <c r="B42" s="85" t="s">
        <v>53</v>
      </c>
      <c r="C42" s="86">
        <f>SUM(D42:G42)</f>
        <v>0</v>
      </c>
      <c r="D42" s="98"/>
      <c r="E42" s="87" t="s">
        <v>35</v>
      </c>
      <c r="F42" s="87" t="s">
        <v>35</v>
      </c>
      <c r="G42" s="89" t="s">
        <v>35</v>
      </c>
      <c r="H42" s="86">
        <f t="shared" ref="H42:H44" si="2">SUM(I42:L42)</f>
        <v>0</v>
      </c>
      <c r="I42" s="98"/>
      <c r="J42" s="87" t="s">
        <v>35</v>
      </c>
      <c r="K42" s="87" t="s">
        <v>35</v>
      </c>
      <c r="L42" s="90" t="s">
        <v>35</v>
      </c>
    </row>
    <row r="43" spans="1:12" s="24" customFormat="1" ht="24" x14ac:dyDescent="0.25">
      <c r="A43" s="64">
        <v>21490</v>
      </c>
      <c r="B43" s="56" t="s">
        <v>54</v>
      </c>
      <c r="C43" s="57">
        <f t="shared" si="0"/>
        <v>0</v>
      </c>
      <c r="D43" s="99">
        <f>D44</f>
        <v>0</v>
      </c>
      <c r="E43" s="99">
        <f t="shared" ref="E43:F43" si="3">E44</f>
        <v>0</v>
      </c>
      <c r="F43" s="99">
        <f t="shared" si="3"/>
        <v>0</v>
      </c>
      <c r="G43" s="60" t="s">
        <v>35</v>
      </c>
      <c r="H43" s="100">
        <f t="shared" si="2"/>
        <v>0</v>
      </c>
      <c r="I43" s="99">
        <f>I44</f>
        <v>0</v>
      </c>
      <c r="J43" s="99">
        <f t="shared" ref="J43:K43" si="4">J44</f>
        <v>0</v>
      </c>
      <c r="K43" s="99">
        <f t="shared" si="4"/>
        <v>0</v>
      </c>
      <c r="L43" s="62" t="s">
        <v>35</v>
      </c>
    </row>
    <row r="44" spans="1:12" s="24" customFormat="1" ht="24" x14ac:dyDescent="0.25">
      <c r="A44" s="44">
        <v>21499</v>
      </c>
      <c r="B44" s="71" t="s">
        <v>55</v>
      </c>
      <c r="C44" s="79">
        <f>SUM(D44:G44)</f>
        <v>0</v>
      </c>
      <c r="D44" s="101"/>
      <c r="E44" s="102"/>
      <c r="F44" s="102"/>
      <c r="G44" s="103" t="s">
        <v>35</v>
      </c>
      <c r="H44" s="104">
        <f t="shared" si="2"/>
        <v>0</v>
      </c>
      <c r="I44" s="40"/>
      <c r="J44" s="105"/>
      <c r="K44" s="105"/>
      <c r="L44" s="106" t="s">
        <v>35</v>
      </c>
    </row>
    <row r="45" spans="1:12" ht="12.75" customHeight="1" x14ac:dyDescent="0.25">
      <c r="A45" s="107">
        <v>23000</v>
      </c>
      <c r="B45" s="108" t="s">
        <v>56</v>
      </c>
      <c r="C45" s="109">
        <f>SUM(D45:G45)</f>
        <v>0</v>
      </c>
      <c r="D45" s="59" t="s">
        <v>35</v>
      </c>
      <c r="E45" s="59" t="s">
        <v>35</v>
      </c>
      <c r="F45" s="59" t="s">
        <v>35</v>
      </c>
      <c r="G45" s="99">
        <f>SUM(G46:G47)</f>
        <v>0</v>
      </c>
      <c r="H45" s="109">
        <f t="shared" si="1"/>
        <v>0</v>
      </c>
      <c r="I45" s="87" t="s">
        <v>35</v>
      </c>
      <c r="J45" s="87" t="s">
        <v>35</v>
      </c>
      <c r="K45" s="87" t="s">
        <v>35</v>
      </c>
      <c r="L45" s="110">
        <f>SUM(L46:L47)</f>
        <v>0</v>
      </c>
    </row>
    <row r="46" spans="1:12" ht="24" x14ac:dyDescent="0.25">
      <c r="A46" s="111">
        <v>23410</v>
      </c>
      <c r="B46" s="112" t="s">
        <v>57</v>
      </c>
      <c r="C46" s="113">
        <f t="shared" si="0"/>
        <v>0</v>
      </c>
      <c r="D46" s="95" t="s">
        <v>35</v>
      </c>
      <c r="E46" s="95" t="s">
        <v>35</v>
      </c>
      <c r="F46" s="95" t="s">
        <v>35</v>
      </c>
      <c r="G46" s="114"/>
      <c r="H46" s="113">
        <f t="shared" si="1"/>
        <v>0</v>
      </c>
      <c r="I46" s="95" t="s">
        <v>35</v>
      </c>
      <c r="J46" s="95" t="s">
        <v>35</v>
      </c>
      <c r="K46" s="95" t="s">
        <v>35</v>
      </c>
      <c r="L46" s="115"/>
    </row>
    <row r="47" spans="1:12" ht="24" x14ac:dyDescent="0.25">
      <c r="A47" s="111">
        <v>23510</v>
      </c>
      <c r="B47" s="112" t="s">
        <v>58</v>
      </c>
      <c r="C47" s="93">
        <f t="shared" si="0"/>
        <v>0</v>
      </c>
      <c r="D47" s="95" t="s">
        <v>35</v>
      </c>
      <c r="E47" s="95" t="s">
        <v>35</v>
      </c>
      <c r="F47" s="95" t="s">
        <v>35</v>
      </c>
      <c r="G47" s="114"/>
      <c r="H47" s="93">
        <f t="shared" si="1"/>
        <v>0</v>
      </c>
      <c r="I47" s="95" t="s">
        <v>35</v>
      </c>
      <c r="J47" s="95" t="s">
        <v>35</v>
      </c>
      <c r="K47" s="95" t="s">
        <v>35</v>
      </c>
      <c r="L47" s="115"/>
    </row>
    <row r="48" spans="1:12" x14ac:dyDescent="0.25">
      <c r="A48" s="116"/>
      <c r="B48" s="112"/>
      <c r="C48" s="117"/>
      <c r="D48" s="95"/>
      <c r="E48" s="95"/>
      <c r="F48" s="94"/>
      <c r="G48" s="118"/>
      <c r="H48" s="117"/>
      <c r="I48" s="95"/>
      <c r="J48" s="95"/>
      <c r="K48" s="94"/>
      <c r="L48" s="119"/>
    </row>
    <row r="49" spans="1:12" s="24" customFormat="1" x14ac:dyDescent="0.25">
      <c r="A49" s="120"/>
      <c r="B49" s="121" t="s">
        <v>59</v>
      </c>
      <c r="C49" s="122"/>
      <c r="D49" s="123"/>
      <c r="E49" s="123"/>
      <c r="F49" s="123"/>
      <c r="G49" s="124"/>
      <c r="H49" s="122"/>
      <c r="I49" s="123"/>
      <c r="J49" s="123"/>
      <c r="K49" s="123"/>
      <c r="L49" s="125"/>
    </row>
    <row r="50" spans="1:12" s="24" customFormat="1" ht="12.75" thickBot="1" x14ac:dyDescent="0.3">
      <c r="A50" s="126"/>
      <c r="B50" s="25" t="s">
        <v>60</v>
      </c>
      <c r="C50" s="127">
        <f t="shared" ref="C50:C113" si="5">SUM(D50:G50)</f>
        <v>97661</v>
      </c>
      <c r="D50" s="128">
        <f>SUM(D51,D283)</f>
        <v>41158</v>
      </c>
      <c r="E50" s="128">
        <f>SUM(E51,E283)</f>
        <v>56503</v>
      </c>
      <c r="F50" s="128">
        <f>SUM(F51,F283)</f>
        <v>0</v>
      </c>
      <c r="G50" s="129">
        <f>SUM(G51,G283)</f>
        <v>0</v>
      </c>
      <c r="H50" s="127">
        <f t="shared" ref="H50:H113" si="6">SUM(I50:L50)</f>
        <v>93927</v>
      </c>
      <c r="I50" s="128">
        <f>SUM(I51,I283)</f>
        <v>36747</v>
      </c>
      <c r="J50" s="128">
        <f>SUM(J51,J283)</f>
        <v>57180</v>
      </c>
      <c r="K50" s="128">
        <f>SUM(K51,K283)</f>
        <v>0</v>
      </c>
      <c r="L50" s="130">
        <f>SUM(L51,L283)</f>
        <v>0</v>
      </c>
    </row>
    <row r="51" spans="1:12" s="24" customFormat="1" ht="36.75" thickTop="1" x14ac:dyDescent="0.25">
      <c r="A51" s="131"/>
      <c r="B51" s="132" t="s">
        <v>61</v>
      </c>
      <c r="C51" s="133">
        <f t="shared" si="5"/>
        <v>97661</v>
      </c>
      <c r="D51" s="134">
        <f>SUM(D52,D194)</f>
        <v>41158</v>
      </c>
      <c r="E51" s="134">
        <f>SUM(E52,E194)</f>
        <v>56503</v>
      </c>
      <c r="F51" s="134">
        <f>SUM(F52,F194)</f>
        <v>0</v>
      </c>
      <c r="G51" s="135">
        <f>SUM(G52,G194)</f>
        <v>0</v>
      </c>
      <c r="H51" s="133">
        <f t="shared" si="6"/>
        <v>93927</v>
      </c>
      <c r="I51" s="134">
        <f>SUM(I52,I194)</f>
        <v>36747</v>
      </c>
      <c r="J51" s="134">
        <f>SUM(J52,J194)</f>
        <v>57180</v>
      </c>
      <c r="K51" s="134">
        <f>SUM(K52,K194)</f>
        <v>0</v>
      </c>
      <c r="L51" s="136">
        <f>SUM(L52,L194)</f>
        <v>0</v>
      </c>
    </row>
    <row r="52" spans="1:12" s="24" customFormat="1" ht="24" x14ac:dyDescent="0.25">
      <c r="A52" s="137"/>
      <c r="B52" s="18" t="s">
        <v>62</v>
      </c>
      <c r="C52" s="138">
        <f t="shared" si="5"/>
        <v>97661</v>
      </c>
      <c r="D52" s="139">
        <f>SUM(D53,D75,D173,D187)</f>
        <v>41158</v>
      </c>
      <c r="E52" s="139">
        <f>SUM(E53,E75,E173,E187)</f>
        <v>56503</v>
      </c>
      <c r="F52" s="139">
        <f>SUM(F53,F75,F173,F187)</f>
        <v>0</v>
      </c>
      <c r="G52" s="140">
        <f>SUM(G53,G75,G173,G187)</f>
        <v>0</v>
      </c>
      <c r="H52" s="138">
        <f t="shared" si="6"/>
        <v>93927</v>
      </c>
      <c r="I52" s="139">
        <f>SUM(I53,I75,I173,I187)</f>
        <v>36747</v>
      </c>
      <c r="J52" s="139">
        <f>SUM(J53,J75,J173,J187)</f>
        <v>57180</v>
      </c>
      <c r="K52" s="139">
        <f>SUM(K53,K75,K173,K187)</f>
        <v>0</v>
      </c>
      <c r="L52" s="141">
        <f>SUM(L53,L75,L173,L187)</f>
        <v>0</v>
      </c>
    </row>
    <row r="53" spans="1:12" s="24" customFormat="1" x14ac:dyDescent="0.25">
      <c r="A53" s="142">
        <v>1000</v>
      </c>
      <c r="B53" s="142" t="s">
        <v>63</v>
      </c>
      <c r="C53" s="143">
        <f t="shared" si="5"/>
        <v>0</v>
      </c>
      <c r="D53" s="144">
        <f>SUM(D54,D67)</f>
        <v>0</v>
      </c>
      <c r="E53" s="144">
        <f>SUM(E54,E67)</f>
        <v>0</v>
      </c>
      <c r="F53" s="144">
        <f>SUM(F54,F67)</f>
        <v>0</v>
      </c>
      <c r="G53" s="145">
        <f>SUM(G54,G67)</f>
        <v>0</v>
      </c>
      <c r="H53" s="143">
        <f t="shared" si="6"/>
        <v>0</v>
      </c>
      <c r="I53" s="144">
        <f>SUM(I54,I67)</f>
        <v>0</v>
      </c>
      <c r="J53" s="144">
        <f>SUM(J54,J67)</f>
        <v>0</v>
      </c>
      <c r="K53" s="144">
        <f>SUM(K54,K67)</f>
        <v>0</v>
      </c>
      <c r="L53" s="146">
        <f>SUM(L54,L67)</f>
        <v>0</v>
      </c>
    </row>
    <row r="54" spans="1:12" x14ac:dyDescent="0.25">
      <c r="A54" s="56">
        <v>1100</v>
      </c>
      <c r="B54" s="147" t="s">
        <v>64</v>
      </c>
      <c r="C54" s="57">
        <f t="shared" si="5"/>
        <v>0</v>
      </c>
      <c r="D54" s="63">
        <f>SUM(D55,D58,D66)</f>
        <v>0</v>
      </c>
      <c r="E54" s="63">
        <f>SUM(E55,E58,E66)</f>
        <v>0</v>
      </c>
      <c r="F54" s="63">
        <f>SUM(F55,F58,F66)</f>
        <v>0</v>
      </c>
      <c r="G54" s="148">
        <f>SUM(G55,G58,G66)</f>
        <v>0</v>
      </c>
      <c r="H54" s="57">
        <f t="shared" si="6"/>
        <v>0</v>
      </c>
      <c r="I54" s="63">
        <f>SUM(I55,I58,I66)</f>
        <v>0</v>
      </c>
      <c r="J54" s="63">
        <f>SUM(J55,J58,J66)</f>
        <v>0</v>
      </c>
      <c r="K54" s="63">
        <f>SUM(K55,K58,K66)</f>
        <v>0</v>
      </c>
      <c r="L54" s="149">
        <f>SUM(L55,L58,L66)</f>
        <v>0</v>
      </c>
    </row>
    <row r="55" spans="1:12" x14ac:dyDescent="0.25">
      <c r="A55" s="150">
        <v>1110</v>
      </c>
      <c r="B55" s="112" t="s">
        <v>65</v>
      </c>
      <c r="C55" s="117">
        <f t="shared" si="5"/>
        <v>0</v>
      </c>
      <c r="D55" s="151">
        <f>SUM(D56:D57)</f>
        <v>0</v>
      </c>
      <c r="E55" s="151">
        <f>SUM(E56:E57)</f>
        <v>0</v>
      </c>
      <c r="F55" s="151">
        <f>SUM(F56:F57)</f>
        <v>0</v>
      </c>
      <c r="G55" s="152">
        <f>SUM(G56:G57)</f>
        <v>0</v>
      </c>
      <c r="H55" s="117">
        <f t="shared" si="6"/>
        <v>0</v>
      </c>
      <c r="I55" s="151">
        <f>SUM(I56:I57)</f>
        <v>0</v>
      </c>
      <c r="J55" s="151">
        <f>SUM(J56:J57)</f>
        <v>0</v>
      </c>
      <c r="K55" s="151">
        <f>SUM(K56:K57)</f>
        <v>0</v>
      </c>
      <c r="L55" s="153">
        <f>SUM(L56:L57)</f>
        <v>0</v>
      </c>
    </row>
    <row r="56" spans="1:12" x14ac:dyDescent="0.25">
      <c r="A56" s="38">
        <v>1111</v>
      </c>
      <c r="B56" s="65" t="s">
        <v>66</v>
      </c>
      <c r="C56" s="66">
        <f t="shared" si="5"/>
        <v>0</v>
      </c>
      <c r="D56" s="68"/>
      <c r="E56" s="68"/>
      <c r="F56" s="68"/>
      <c r="G56" s="154"/>
      <c r="H56" s="66">
        <f t="shared" si="6"/>
        <v>0</v>
      </c>
      <c r="I56" s="68"/>
      <c r="J56" s="68"/>
      <c r="K56" s="68"/>
      <c r="L56" s="155"/>
    </row>
    <row r="57" spans="1:12" ht="24" customHeight="1" x14ac:dyDescent="0.25">
      <c r="A57" s="44">
        <v>1119</v>
      </c>
      <c r="B57" s="71" t="s">
        <v>67</v>
      </c>
      <c r="C57" s="72">
        <f t="shared" si="5"/>
        <v>0</v>
      </c>
      <c r="D57" s="74"/>
      <c r="E57" s="74"/>
      <c r="F57" s="74"/>
      <c r="G57" s="157"/>
      <c r="H57" s="72">
        <f t="shared" si="6"/>
        <v>0</v>
      </c>
      <c r="I57" s="74"/>
      <c r="J57" s="74"/>
      <c r="K57" s="74"/>
      <c r="L57" s="158"/>
    </row>
    <row r="58" spans="1:12" x14ac:dyDescent="0.25">
      <c r="A58" s="159">
        <v>1140</v>
      </c>
      <c r="B58" s="71" t="s">
        <v>68</v>
      </c>
      <c r="C58" s="72">
        <f t="shared" si="5"/>
        <v>0</v>
      </c>
      <c r="D58" s="160">
        <f>SUM(D59:D65)</f>
        <v>0</v>
      </c>
      <c r="E58" s="160">
        <f>SUM(E59:E65)</f>
        <v>0</v>
      </c>
      <c r="F58" s="160">
        <f>SUM(F59:F65)</f>
        <v>0</v>
      </c>
      <c r="G58" s="161">
        <f>SUM(G59:G65)</f>
        <v>0</v>
      </c>
      <c r="H58" s="72">
        <f t="shared" si="6"/>
        <v>0</v>
      </c>
      <c r="I58" s="160">
        <f>SUM(I59:I65)</f>
        <v>0</v>
      </c>
      <c r="J58" s="160">
        <f>SUM(J59:J65)</f>
        <v>0</v>
      </c>
      <c r="K58" s="160">
        <f>SUM(K59:K65)</f>
        <v>0</v>
      </c>
      <c r="L58" s="162">
        <f>SUM(L59:L65)</f>
        <v>0</v>
      </c>
    </row>
    <row r="59" spans="1:12" x14ac:dyDescent="0.25">
      <c r="A59" s="44">
        <v>1141</v>
      </c>
      <c r="B59" s="71" t="s">
        <v>69</v>
      </c>
      <c r="C59" s="72">
        <f t="shared" si="5"/>
        <v>0</v>
      </c>
      <c r="D59" s="74"/>
      <c r="E59" s="74"/>
      <c r="F59" s="74"/>
      <c r="G59" s="157"/>
      <c r="H59" s="72">
        <f t="shared" si="6"/>
        <v>0</v>
      </c>
      <c r="I59" s="74"/>
      <c r="J59" s="74"/>
      <c r="K59" s="74"/>
      <c r="L59" s="158"/>
    </row>
    <row r="60" spans="1:12" ht="24.75" customHeight="1" x14ac:dyDescent="0.25">
      <c r="A60" s="44">
        <v>1142</v>
      </c>
      <c r="B60" s="71" t="s">
        <v>70</v>
      </c>
      <c r="C60" s="72">
        <f t="shared" si="5"/>
        <v>0</v>
      </c>
      <c r="D60" s="74"/>
      <c r="E60" s="74"/>
      <c r="F60" s="74"/>
      <c r="G60" s="157"/>
      <c r="H60" s="72">
        <f t="shared" si="6"/>
        <v>0</v>
      </c>
      <c r="I60" s="74"/>
      <c r="J60" s="74"/>
      <c r="K60" s="74"/>
      <c r="L60" s="158"/>
    </row>
    <row r="61" spans="1:12" ht="24" x14ac:dyDescent="0.25">
      <c r="A61" s="44">
        <v>1145</v>
      </c>
      <c r="B61" s="71" t="s">
        <v>71</v>
      </c>
      <c r="C61" s="72">
        <f t="shared" si="5"/>
        <v>0</v>
      </c>
      <c r="D61" s="74"/>
      <c r="E61" s="74"/>
      <c r="F61" s="74"/>
      <c r="G61" s="157"/>
      <c r="H61" s="72">
        <f t="shared" si="6"/>
        <v>0</v>
      </c>
      <c r="I61" s="74"/>
      <c r="J61" s="74"/>
      <c r="K61" s="74"/>
      <c r="L61" s="158"/>
    </row>
    <row r="62" spans="1:12" ht="27.75" customHeight="1" x14ac:dyDescent="0.25">
      <c r="A62" s="44">
        <v>1146</v>
      </c>
      <c r="B62" s="71" t="s">
        <v>72</v>
      </c>
      <c r="C62" s="72">
        <f t="shared" si="5"/>
        <v>0</v>
      </c>
      <c r="D62" s="74"/>
      <c r="E62" s="74"/>
      <c r="F62" s="74"/>
      <c r="G62" s="157"/>
      <c r="H62" s="72">
        <f t="shared" si="6"/>
        <v>0</v>
      </c>
      <c r="I62" s="74"/>
      <c r="J62" s="74"/>
      <c r="K62" s="74"/>
      <c r="L62" s="158"/>
    </row>
    <row r="63" spans="1:12" x14ac:dyDescent="0.25">
      <c r="A63" s="44">
        <v>1147</v>
      </c>
      <c r="B63" s="71" t="s">
        <v>73</v>
      </c>
      <c r="C63" s="72">
        <f t="shared" si="5"/>
        <v>0</v>
      </c>
      <c r="D63" s="74"/>
      <c r="E63" s="74"/>
      <c r="F63" s="74"/>
      <c r="G63" s="157"/>
      <c r="H63" s="72">
        <f t="shared" si="6"/>
        <v>0</v>
      </c>
      <c r="I63" s="74"/>
      <c r="J63" s="74"/>
      <c r="K63" s="74"/>
      <c r="L63" s="158"/>
    </row>
    <row r="64" spans="1:12" x14ac:dyDescent="0.25">
      <c r="A64" s="44">
        <v>1148</v>
      </c>
      <c r="B64" s="71" t="s">
        <v>74</v>
      </c>
      <c r="C64" s="72">
        <f t="shared" si="5"/>
        <v>0</v>
      </c>
      <c r="D64" s="74"/>
      <c r="E64" s="74"/>
      <c r="F64" s="74"/>
      <c r="G64" s="157"/>
      <c r="H64" s="72">
        <f t="shared" si="6"/>
        <v>0</v>
      </c>
      <c r="I64" s="74"/>
      <c r="J64" s="74"/>
      <c r="K64" s="74"/>
      <c r="L64" s="158"/>
    </row>
    <row r="65" spans="1:12" ht="24" customHeight="1" x14ac:dyDescent="0.25">
      <c r="A65" s="44">
        <v>1149</v>
      </c>
      <c r="B65" s="71" t="s">
        <v>75</v>
      </c>
      <c r="C65" s="72">
        <f t="shared" si="5"/>
        <v>0</v>
      </c>
      <c r="D65" s="74"/>
      <c r="E65" s="74"/>
      <c r="F65" s="74"/>
      <c r="G65" s="157"/>
      <c r="H65" s="72">
        <f t="shared" si="6"/>
        <v>0</v>
      </c>
      <c r="I65" s="74"/>
      <c r="J65" s="74"/>
      <c r="K65" s="74"/>
      <c r="L65" s="158"/>
    </row>
    <row r="66" spans="1:12" ht="36" x14ac:dyDescent="0.25">
      <c r="A66" s="150">
        <v>1150</v>
      </c>
      <c r="B66" s="112" t="s">
        <v>76</v>
      </c>
      <c r="C66" s="117">
        <f t="shared" si="5"/>
        <v>0</v>
      </c>
      <c r="D66" s="163"/>
      <c r="E66" s="163"/>
      <c r="F66" s="163"/>
      <c r="G66" s="164"/>
      <c r="H66" s="117">
        <f t="shared" si="6"/>
        <v>0</v>
      </c>
      <c r="I66" s="163"/>
      <c r="J66" s="163"/>
      <c r="K66" s="163"/>
      <c r="L66" s="165"/>
    </row>
    <row r="67" spans="1:12" ht="24" x14ac:dyDescent="0.25">
      <c r="A67" s="56">
        <v>1200</v>
      </c>
      <c r="B67" s="147" t="s">
        <v>77</v>
      </c>
      <c r="C67" s="57">
        <f t="shared" si="5"/>
        <v>0</v>
      </c>
      <c r="D67" s="63">
        <f>SUM(D68:D69)</f>
        <v>0</v>
      </c>
      <c r="E67" s="63">
        <f>SUM(E68:E69)</f>
        <v>0</v>
      </c>
      <c r="F67" s="63">
        <f>SUM(F68:F69)</f>
        <v>0</v>
      </c>
      <c r="G67" s="166">
        <f>SUM(G68:G69)</f>
        <v>0</v>
      </c>
      <c r="H67" s="57">
        <f t="shared" si="6"/>
        <v>0</v>
      </c>
      <c r="I67" s="63">
        <f>SUM(I68:I69)</f>
        <v>0</v>
      </c>
      <c r="J67" s="63">
        <f>SUM(J68:J69)</f>
        <v>0</v>
      </c>
      <c r="K67" s="63">
        <f>SUM(K68:K69)</f>
        <v>0</v>
      </c>
      <c r="L67" s="167">
        <f>SUM(L68:L69)</f>
        <v>0</v>
      </c>
    </row>
    <row r="68" spans="1:12" ht="24" x14ac:dyDescent="0.25">
      <c r="A68" s="168">
        <v>1210</v>
      </c>
      <c r="B68" s="65" t="s">
        <v>78</v>
      </c>
      <c r="C68" s="66">
        <f t="shared" si="5"/>
        <v>0</v>
      </c>
      <c r="D68" s="68"/>
      <c r="E68" s="68"/>
      <c r="F68" s="68"/>
      <c r="G68" s="154"/>
      <c r="H68" s="66">
        <f t="shared" si="6"/>
        <v>0</v>
      </c>
      <c r="I68" s="68"/>
      <c r="J68" s="68"/>
      <c r="K68" s="68"/>
      <c r="L68" s="155"/>
    </row>
    <row r="69" spans="1:12" ht="24" x14ac:dyDescent="0.25">
      <c r="A69" s="159">
        <v>1220</v>
      </c>
      <c r="B69" s="71" t="s">
        <v>79</v>
      </c>
      <c r="C69" s="72">
        <f t="shared" si="5"/>
        <v>0</v>
      </c>
      <c r="D69" s="160">
        <f>SUM(D70:D74)</f>
        <v>0</v>
      </c>
      <c r="E69" s="160">
        <f>SUM(E70:E74)</f>
        <v>0</v>
      </c>
      <c r="F69" s="160">
        <f>SUM(F70:F74)</f>
        <v>0</v>
      </c>
      <c r="G69" s="161">
        <f>SUM(G70:G74)</f>
        <v>0</v>
      </c>
      <c r="H69" s="72">
        <f t="shared" si="6"/>
        <v>0</v>
      </c>
      <c r="I69" s="160">
        <f>SUM(I70:I74)</f>
        <v>0</v>
      </c>
      <c r="J69" s="160">
        <f>SUM(J70:J74)</f>
        <v>0</v>
      </c>
      <c r="K69" s="160">
        <f>SUM(K70:K74)</f>
        <v>0</v>
      </c>
      <c r="L69" s="162">
        <f>SUM(L70:L74)</f>
        <v>0</v>
      </c>
    </row>
    <row r="70" spans="1:12" ht="48" x14ac:dyDescent="0.25">
      <c r="A70" s="44">
        <v>1221</v>
      </c>
      <c r="B70" s="71" t="s">
        <v>80</v>
      </c>
      <c r="C70" s="72">
        <f t="shared" si="5"/>
        <v>0</v>
      </c>
      <c r="D70" s="74"/>
      <c r="E70" s="74"/>
      <c r="F70" s="74"/>
      <c r="G70" s="157"/>
      <c r="H70" s="72">
        <f t="shared" si="6"/>
        <v>0</v>
      </c>
      <c r="I70" s="74"/>
      <c r="J70" s="74"/>
      <c r="K70" s="74"/>
      <c r="L70" s="158"/>
    </row>
    <row r="71" spans="1:12" x14ac:dyDescent="0.25">
      <c r="A71" s="44">
        <v>1223</v>
      </c>
      <c r="B71" s="71" t="s">
        <v>81</v>
      </c>
      <c r="C71" s="72">
        <f t="shared" si="5"/>
        <v>0</v>
      </c>
      <c r="D71" s="74"/>
      <c r="E71" s="74"/>
      <c r="F71" s="74"/>
      <c r="G71" s="157"/>
      <c r="H71" s="72">
        <f t="shared" si="6"/>
        <v>0</v>
      </c>
      <c r="I71" s="74"/>
      <c r="J71" s="74"/>
      <c r="K71" s="74"/>
      <c r="L71" s="158"/>
    </row>
    <row r="72" spans="1:12" x14ac:dyDescent="0.25">
      <c r="A72" s="44">
        <v>1225</v>
      </c>
      <c r="B72" s="71" t="s">
        <v>82</v>
      </c>
      <c r="C72" s="72">
        <f t="shared" si="5"/>
        <v>0</v>
      </c>
      <c r="D72" s="74"/>
      <c r="E72" s="74"/>
      <c r="F72" s="74"/>
      <c r="G72" s="157"/>
      <c r="H72" s="72">
        <f t="shared" si="6"/>
        <v>0</v>
      </c>
      <c r="I72" s="74"/>
      <c r="J72" s="74"/>
      <c r="K72" s="74"/>
      <c r="L72" s="158"/>
    </row>
    <row r="73" spans="1:12" ht="36" x14ac:dyDescent="0.25">
      <c r="A73" s="44">
        <v>1227</v>
      </c>
      <c r="B73" s="71" t="s">
        <v>83</v>
      </c>
      <c r="C73" s="72">
        <f t="shared" si="5"/>
        <v>0</v>
      </c>
      <c r="D73" s="74"/>
      <c r="E73" s="74"/>
      <c r="F73" s="74"/>
      <c r="G73" s="157"/>
      <c r="H73" s="72">
        <f t="shared" si="6"/>
        <v>0</v>
      </c>
      <c r="I73" s="74"/>
      <c r="J73" s="74"/>
      <c r="K73" s="74"/>
      <c r="L73" s="158"/>
    </row>
    <row r="74" spans="1:12" ht="48" x14ac:dyDescent="0.25">
      <c r="A74" s="44">
        <v>1228</v>
      </c>
      <c r="B74" s="71" t="s">
        <v>84</v>
      </c>
      <c r="C74" s="72">
        <f t="shared" si="5"/>
        <v>0</v>
      </c>
      <c r="D74" s="74"/>
      <c r="E74" s="74"/>
      <c r="F74" s="74"/>
      <c r="G74" s="157"/>
      <c r="H74" s="72">
        <f t="shared" si="6"/>
        <v>0</v>
      </c>
      <c r="I74" s="74"/>
      <c r="J74" s="74"/>
      <c r="K74" s="74"/>
      <c r="L74" s="158"/>
    </row>
    <row r="75" spans="1:12" x14ac:dyDescent="0.25">
      <c r="A75" s="142">
        <v>2000</v>
      </c>
      <c r="B75" s="142" t="s">
        <v>85</v>
      </c>
      <c r="C75" s="143">
        <f t="shared" si="5"/>
        <v>97661</v>
      </c>
      <c r="D75" s="144">
        <f>SUM(D76,D83,D130,D164,D165,D172)</f>
        <v>41158</v>
      </c>
      <c r="E75" s="144">
        <f>SUM(E76,E83,E130,E164,E165,E172)</f>
        <v>56503</v>
      </c>
      <c r="F75" s="144">
        <f>SUM(F76,F83,F130,F164,F165,F172)</f>
        <v>0</v>
      </c>
      <c r="G75" s="145">
        <f>SUM(G76,G83,G130,G164,G165,G172)</f>
        <v>0</v>
      </c>
      <c r="H75" s="143">
        <f t="shared" si="6"/>
        <v>93927</v>
      </c>
      <c r="I75" s="144">
        <f>SUM(I76,I83,I130,I164,I165,I172)</f>
        <v>36747</v>
      </c>
      <c r="J75" s="144">
        <f>SUM(J76,J83,J130,J164,J165,J172)</f>
        <v>57180</v>
      </c>
      <c r="K75" s="144">
        <f>SUM(K76,K83,K130,K164,K165,K172)</f>
        <v>0</v>
      </c>
      <c r="L75" s="146">
        <f>SUM(L76,L83,L130,L164,L165,L172)</f>
        <v>0</v>
      </c>
    </row>
    <row r="76" spans="1:12" ht="24" x14ac:dyDescent="0.25">
      <c r="A76" s="56">
        <v>2100</v>
      </c>
      <c r="B76" s="147" t="s">
        <v>86</v>
      </c>
      <c r="C76" s="57">
        <f t="shared" si="5"/>
        <v>0</v>
      </c>
      <c r="D76" s="63">
        <f>SUM(D77,D80)</f>
        <v>0</v>
      </c>
      <c r="E76" s="63">
        <f>SUM(E77,E80)</f>
        <v>0</v>
      </c>
      <c r="F76" s="63">
        <f>SUM(F77,F80)</f>
        <v>0</v>
      </c>
      <c r="G76" s="166">
        <f>SUM(G77,G80)</f>
        <v>0</v>
      </c>
      <c r="H76" s="57">
        <f t="shared" si="6"/>
        <v>0</v>
      </c>
      <c r="I76" s="63">
        <f>SUM(I77,I80)</f>
        <v>0</v>
      </c>
      <c r="J76" s="63">
        <f>SUM(J77,J80)</f>
        <v>0</v>
      </c>
      <c r="K76" s="63">
        <f>SUM(K77,K80)</f>
        <v>0</v>
      </c>
      <c r="L76" s="167">
        <f>SUM(L77,L80)</f>
        <v>0</v>
      </c>
    </row>
    <row r="77" spans="1:12" ht="24" x14ac:dyDescent="0.25">
      <c r="A77" s="168">
        <v>2110</v>
      </c>
      <c r="B77" s="65" t="s">
        <v>87</v>
      </c>
      <c r="C77" s="66">
        <f t="shared" si="5"/>
        <v>0</v>
      </c>
      <c r="D77" s="169">
        <f>SUM(D78:D79)</f>
        <v>0</v>
      </c>
      <c r="E77" s="169">
        <f>SUM(E78:E79)</f>
        <v>0</v>
      </c>
      <c r="F77" s="169">
        <f>SUM(F78:F79)</f>
        <v>0</v>
      </c>
      <c r="G77" s="170">
        <f>SUM(G78:G79)</f>
        <v>0</v>
      </c>
      <c r="H77" s="66">
        <f t="shared" si="6"/>
        <v>0</v>
      </c>
      <c r="I77" s="169">
        <f>SUM(I78:I79)</f>
        <v>0</v>
      </c>
      <c r="J77" s="169">
        <f>SUM(J78:J79)</f>
        <v>0</v>
      </c>
      <c r="K77" s="169">
        <f>SUM(K78:K79)</f>
        <v>0</v>
      </c>
      <c r="L77" s="171">
        <f>SUM(L78:L79)</f>
        <v>0</v>
      </c>
    </row>
    <row r="78" spans="1:12" x14ac:dyDescent="0.25">
      <c r="A78" s="44">
        <v>2111</v>
      </c>
      <c r="B78" s="71" t="s">
        <v>88</v>
      </c>
      <c r="C78" s="72">
        <f t="shared" si="5"/>
        <v>0</v>
      </c>
      <c r="D78" s="74"/>
      <c r="E78" s="74"/>
      <c r="F78" s="74"/>
      <c r="G78" s="157"/>
      <c r="H78" s="72">
        <f t="shared" si="6"/>
        <v>0</v>
      </c>
      <c r="I78" s="74"/>
      <c r="J78" s="74"/>
      <c r="K78" s="74"/>
      <c r="L78" s="158"/>
    </row>
    <row r="79" spans="1:12" ht="24" x14ac:dyDescent="0.25">
      <c r="A79" s="44">
        <v>2112</v>
      </c>
      <c r="B79" s="71" t="s">
        <v>89</v>
      </c>
      <c r="C79" s="72">
        <f t="shared" si="5"/>
        <v>0</v>
      </c>
      <c r="D79" s="74"/>
      <c r="E79" s="74"/>
      <c r="F79" s="74"/>
      <c r="G79" s="157"/>
      <c r="H79" s="72">
        <f t="shared" si="6"/>
        <v>0</v>
      </c>
      <c r="I79" s="74"/>
      <c r="J79" s="74"/>
      <c r="K79" s="74"/>
      <c r="L79" s="158"/>
    </row>
    <row r="80" spans="1:12" ht="24" x14ac:dyDescent="0.25">
      <c r="A80" s="159">
        <v>2120</v>
      </c>
      <c r="B80" s="71" t="s">
        <v>90</v>
      </c>
      <c r="C80" s="72">
        <f t="shared" si="5"/>
        <v>0</v>
      </c>
      <c r="D80" s="160">
        <f>SUM(D81:D82)</f>
        <v>0</v>
      </c>
      <c r="E80" s="160">
        <f>SUM(E81:E82)</f>
        <v>0</v>
      </c>
      <c r="F80" s="160">
        <f>SUM(F81:F82)</f>
        <v>0</v>
      </c>
      <c r="G80" s="161">
        <f>SUM(G81:G82)</f>
        <v>0</v>
      </c>
      <c r="H80" s="72">
        <f t="shared" si="6"/>
        <v>0</v>
      </c>
      <c r="I80" s="160">
        <f>SUM(I81:I82)</f>
        <v>0</v>
      </c>
      <c r="J80" s="160">
        <f>SUM(J81:J82)</f>
        <v>0</v>
      </c>
      <c r="K80" s="160">
        <f>SUM(K81:K82)</f>
        <v>0</v>
      </c>
      <c r="L80" s="162">
        <f>SUM(L81:L82)</f>
        <v>0</v>
      </c>
    </row>
    <row r="81" spans="1:12" x14ac:dyDescent="0.25">
      <c r="A81" s="44">
        <v>2121</v>
      </c>
      <c r="B81" s="71" t="s">
        <v>88</v>
      </c>
      <c r="C81" s="72">
        <f t="shared" si="5"/>
        <v>0</v>
      </c>
      <c r="D81" s="74"/>
      <c r="E81" s="74"/>
      <c r="F81" s="74"/>
      <c r="G81" s="157"/>
      <c r="H81" s="72">
        <f t="shared" si="6"/>
        <v>0</v>
      </c>
      <c r="I81" s="74"/>
      <c r="J81" s="74"/>
      <c r="K81" s="74"/>
      <c r="L81" s="158"/>
    </row>
    <row r="82" spans="1:12" ht="24" x14ac:dyDescent="0.25">
      <c r="A82" s="44">
        <v>2122</v>
      </c>
      <c r="B82" s="71" t="s">
        <v>89</v>
      </c>
      <c r="C82" s="72">
        <f t="shared" si="5"/>
        <v>0</v>
      </c>
      <c r="D82" s="74"/>
      <c r="E82" s="74"/>
      <c r="F82" s="74"/>
      <c r="G82" s="157"/>
      <c r="H82" s="72">
        <f t="shared" si="6"/>
        <v>0</v>
      </c>
      <c r="I82" s="74"/>
      <c r="J82" s="74"/>
      <c r="K82" s="74"/>
      <c r="L82" s="158"/>
    </row>
    <row r="83" spans="1:12" x14ac:dyDescent="0.25">
      <c r="A83" s="56">
        <v>2200</v>
      </c>
      <c r="B83" s="147" t="s">
        <v>91</v>
      </c>
      <c r="C83" s="57">
        <f t="shared" si="5"/>
        <v>0</v>
      </c>
      <c r="D83" s="63">
        <f>SUM(D84,D89,D95,D103,D112,D116,D122,D128)</f>
        <v>0</v>
      </c>
      <c r="E83" s="63">
        <f>SUM(E84,E89,E95,E103,E112,E116,E122,E128)</f>
        <v>0</v>
      </c>
      <c r="F83" s="63">
        <f>SUM(F84,F89,F95,F103,F112,F116,F122,F128)</f>
        <v>0</v>
      </c>
      <c r="G83" s="166">
        <f>SUM(G84,G89,G95,G103,G112,G116,G122,G128)</f>
        <v>0</v>
      </c>
      <c r="H83" s="57">
        <f t="shared" si="6"/>
        <v>0</v>
      </c>
      <c r="I83" s="63">
        <f>SUM(I84,I89,I95,I103,I112,I116,I122,I128)</f>
        <v>0</v>
      </c>
      <c r="J83" s="63">
        <f>SUM(J84,J89,J95,J103,J112,J116,J122,J128)</f>
        <v>0</v>
      </c>
      <c r="K83" s="63">
        <f>SUM(K84,K89,K95,K103,K112,K116,K122,K128)</f>
        <v>0</v>
      </c>
      <c r="L83" s="172">
        <f>SUM(L84,L89,L95,L103,L112,L116,L122,L128)</f>
        <v>0</v>
      </c>
    </row>
    <row r="84" spans="1:12" ht="24" x14ac:dyDescent="0.25">
      <c r="A84" s="150">
        <v>2210</v>
      </c>
      <c r="B84" s="112" t="s">
        <v>92</v>
      </c>
      <c r="C84" s="117">
        <f t="shared" si="5"/>
        <v>0</v>
      </c>
      <c r="D84" s="151">
        <f>SUM(D85:D88)</f>
        <v>0</v>
      </c>
      <c r="E84" s="151">
        <f>SUM(E85:E88)</f>
        <v>0</v>
      </c>
      <c r="F84" s="151">
        <f>SUM(F85:F88)</f>
        <v>0</v>
      </c>
      <c r="G84" s="151">
        <f>SUM(G85:G88)</f>
        <v>0</v>
      </c>
      <c r="H84" s="117">
        <f t="shared" si="6"/>
        <v>0</v>
      </c>
      <c r="I84" s="151">
        <f>SUM(I85:I88)</f>
        <v>0</v>
      </c>
      <c r="J84" s="151">
        <f>SUM(J85:J88)</f>
        <v>0</v>
      </c>
      <c r="K84" s="151">
        <f>SUM(K85:K88)</f>
        <v>0</v>
      </c>
      <c r="L84" s="153">
        <f>SUM(L85:L88)</f>
        <v>0</v>
      </c>
    </row>
    <row r="85" spans="1:12" ht="24" x14ac:dyDescent="0.25">
      <c r="A85" s="38">
        <v>2211</v>
      </c>
      <c r="B85" s="65" t="s">
        <v>93</v>
      </c>
      <c r="C85" s="66">
        <f t="shared" si="5"/>
        <v>0</v>
      </c>
      <c r="D85" s="68"/>
      <c r="E85" s="68"/>
      <c r="F85" s="68"/>
      <c r="G85" s="154"/>
      <c r="H85" s="66">
        <f t="shared" si="6"/>
        <v>0</v>
      </c>
      <c r="I85" s="68"/>
      <c r="J85" s="68"/>
      <c r="K85" s="68"/>
      <c r="L85" s="155"/>
    </row>
    <row r="86" spans="1:12" ht="36" x14ac:dyDescent="0.25">
      <c r="A86" s="44">
        <v>2212</v>
      </c>
      <c r="B86" s="71" t="s">
        <v>94</v>
      </c>
      <c r="C86" s="72">
        <f t="shared" si="5"/>
        <v>0</v>
      </c>
      <c r="D86" s="74"/>
      <c r="E86" s="74"/>
      <c r="F86" s="74"/>
      <c r="G86" s="157"/>
      <c r="H86" s="72">
        <f t="shared" si="6"/>
        <v>0</v>
      </c>
      <c r="I86" s="74"/>
      <c r="J86" s="74"/>
      <c r="K86" s="74"/>
      <c r="L86" s="158"/>
    </row>
    <row r="87" spans="1:12" ht="24" x14ac:dyDescent="0.25">
      <c r="A87" s="44">
        <v>2214</v>
      </c>
      <c r="B87" s="71" t="s">
        <v>95</v>
      </c>
      <c r="C87" s="72">
        <f t="shared" si="5"/>
        <v>0</v>
      </c>
      <c r="D87" s="74"/>
      <c r="E87" s="74"/>
      <c r="F87" s="74"/>
      <c r="G87" s="157"/>
      <c r="H87" s="72">
        <f t="shared" si="6"/>
        <v>0</v>
      </c>
      <c r="I87" s="74"/>
      <c r="J87" s="74"/>
      <c r="K87" s="74"/>
      <c r="L87" s="158"/>
    </row>
    <row r="88" spans="1:12" x14ac:dyDescent="0.25">
      <c r="A88" s="44">
        <v>2219</v>
      </c>
      <c r="B88" s="71" t="s">
        <v>96</v>
      </c>
      <c r="C88" s="72">
        <f t="shared" si="5"/>
        <v>0</v>
      </c>
      <c r="D88" s="74"/>
      <c r="E88" s="74"/>
      <c r="F88" s="74"/>
      <c r="G88" s="157"/>
      <c r="H88" s="72">
        <f t="shared" si="6"/>
        <v>0</v>
      </c>
      <c r="I88" s="74"/>
      <c r="J88" s="74"/>
      <c r="K88" s="74"/>
      <c r="L88" s="158"/>
    </row>
    <row r="89" spans="1:12" ht="24" x14ac:dyDescent="0.25">
      <c r="A89" s="159">
        <v>2220</v>
      </c>
      <c r="B89" s="71" t="s">
        <v>97</v>
      </c>
      <c r="C89" s="72">
        <f t="shared" si="5"/>
        <v>0</v>
      </c>
      <c r="D89" s="160">
        <f>SUM(D90:D94)</f>
        <v>0</v>
      </c>
      <c r="E89" s="160">
        <f>SUM(E90:E94)</f>
        <v>0</v>
      </c>
      <c r="F89" s="160">
        <f>SUM(F90:F94)</f>
        <v>0</v>
      </c>
      <c r="G89" s="161">
        <f>SUM(G90:G94)</f>
        <v>0</v>
      </c>
      <c r="H89" s="72">
        <f t="shared" si="6"/>
        <v>0</v>
      </c>
      <c r="I89" s="160">
        <f>SUM(I90:I94)</f>
        <v>0</v>
      </c>
      <c r="J89" s="160">
        <f>SUM(J90:J94)</f>
        <v>0</v>
      </c>
      <c r="K89" s="160">
        <f>SUM(K90:K94)</f>
        <v>0</v>
      </c>
      <c r="L89" s="162">
        <f>SUM(L90:L94)</f>
        <v>0</v>
      </c>
    </row>
    <row r="90" spans="1:12" ht="24" x14ac:dyDescent="0.25">
      <c r="A90" s="44">
        <v>2221</v>
      </c>
      <c r="B90" s="71" t="s">
        <v>98</v>
      </c>
      <c r="C90" s="72">
        <f t="shared" si="5"/>
        <v>0</v>
      </c>
      <c r="D90" s="74"/>
      <c r="E90" s="74"/>
      <c r="F90" s="74"/>
      <c r="G90" s="157"/>
      <c r="H90" s="72">
        <f t="shared" si="6"/>
        <v>0</v>
      </c>
      <c r="I90" s="74"/>
      <c r="J90" s="74"/>
      <c r="K90" s="74"/>
      <c r="L90" s="158"/>
    </row>
    <row r="91" spans="1:12" x14ac:dyDescent="0.25">
      <c r="A91" s="44">
        <v>2222</v>
      </c>
      <c r="B91" s="71" t="s">
        <v>99</v>
      </c>
      <c r="C91" s="72">
        <f t="shared" si="5"/>
        <v>0</v>
      </c>
      <c r="D91" s="74"/>
      <c r="E91" s="74"/>
      <c r="F91" s="74"/>
      <c r="G91" s="157"/>
      <c r="H91" s="72">
        <f t="shared" si="6"/>
        <v>0</v>
      </c>
      <c r="I91" s="74"/>
      <c r="J91" s="74"/>
      <c r="K91" s="74"/>
      <c r="L91" s="158"/>
    </row>
    <row r="92" spans="1:12" x14ac:dyDescent="0.25">
      <c r="A92" s="44">
        <v>2223</v>
      </c>
      <c r="B92" s="71" t="s">
        <v>100</v>
      </c>
      <c r="C92" s="72">
        <f t="shared" si="5"/>
        <v>0</v>
      </c>
      <c r="D92" s="74"/>
      <c r="E92" s="74"/>
      <c r="F92" s="74"/>
      <c r="G92" s="157"/>
      <c r="H92" s="72">
        <f t="shared" si="6"/>
        <v>0</v>
      </c>
      <c r="I92" s="74"/>
      <c r="J92" s="74"/>
      <c r="K92" s="74"/>
      <c r="L92" s="158"/>
    </row>
    <row r="93" spans="1:12" ht="48" x14ac:dyDescent="0.25">
      <c r="A93" s="44">
        <v>2224</v>
      </c>
      <c r="B93" s="71" t="s">
        <v>101</v>
      </c>
      <c r="C93" s="72">
        <f t="shared" si="5"/>
        <v>0</v>
      </c>
      <c r="D93" s="74"/>
      <c r="E93" s="74"/>
      <c r="F93" s="74"/>
      <c r="G93" s="157"/>
      <c r="H93" s="72">
        <f t="shared" si="6"/>
        <v>0</v>
      </c>
      <c r="I93" s="74"/>
      <c r="J93" s="74"/>
      <c r="K93" s="74"/>
      <c r="L93" s="158"/>
    </row>
    <row r="94" spans="1:12" ht="24" x14ac:dyDescent="0.25">
      <c r="A94" s="44">
        <v>2229</v>
      </c>
      <c r="B94" s="71" t="s">
        <v>102</v>
      </c>
      <c r="C94" s="72">
        <f t="shared" si="5"/>
        <v>0</v>
      </c>
      <c r="D94" s="74"/>
      <c r="E94" s="74"/>
      <c r="F94" s="74"/>
      <c r="G94" s="157"/>
      <c r="H94" s="72">
        <f t="shared" si="6"/>
        <v>0</v>
      </c>
      <c r="I94" s="74"/>
      <c r="J94" s="74"/>
      <c r="K94" s="74"/>
      <c r="L94" s="158"/>
    </row>
    <row r="95" spans="1:12" ht="36" x14ac:dyDescent="0.25">
      <c r="A95" s="159">
        <v>2230</v>
      </c>
      <c r="B95" s="71" t="s">
        <v>103</v>
      </c>
      <c r="C95" s="72">
        <f t="shared" si="5"/>
        <v>0</v>
      </c>
      <c r="D95" s="160">
        <f>SUM(D96:D102)</f>
        <v>0</v>
      </c>
      <c r="E95" s="160">
        <f>SUM(E96:E102)</f>
        <v>0</v>
      </c>
      <c r="F95" s="160">
        <f>SUM(F96:F102)</f>
        <v>0</v>
      </c>
      <c r="G95" s="161">
        <f>SUM(G96:G102)</f>
        <v>0</v>
      </c>
      <c r="H95" s="72">
        <f t="shared" si="6"/>
        <v>0</v>
      </c>
      <c r="I95" s="160">
        <f>SUM(I96:I102)</f>
        <v>0</v>
      </c>
      <c r="J95" s="160">
        <f>SUM(J96:J102)</f>
        <v>0</v>
      </c>
      <c r="K95" s="160">
        <f>SUM(K96:K102)</f>
        <v>0</v>
      </c>
      <c r="L95" s="162">
        <f>SUM(L96:L102)</f>
        <v>0</v>
      </c>
    </row>
    <row r="96" spans="1:12" ht="24" x14ac:dyDescent="0.25">
      <c r="A96" s="44">
        <v>2231</v>
      </c>
      <c r="B96" s="71" t="s">
        <v>104</v>
      </c>
      <c r="C96" s="72">
        <f t="shared" si="5"/>
        <v>0</v>
      </c>
      <c r="D96" s="74"/>
      <c r="E96" s="74"/>
      <c r="F96" s="74"/>
      <c r="G96" s="157"/>
      <c r="H96" s="72">
        <f t="shared" si="6"/>
        <v>0</v>
      </c>
      <c r="I96" s="74"/>
      <c r="J96" s="74"/>
      <c r="K96" s="74"/>
      <c r="L96" s="158"/>
    </row>
    <row r="97" spans="1:12" ht="24.75" customHeight="1" x14ac:dyDescent="0.25">
      <c r="A97" s="44">
        <v>2232</v>
      </c>
      <c r="B97" s="71" t="s">
        <v>105</v>
      </c>
      <c r="C97" s="72">
        <f t="shared" si="5"/>
        <v>0</v>
      </c>
      <c r="D97" s="74"/>
      <c r="E97" s="74"/>
      <c r="F97" s="74"/>
      <c r="G97" s="157"/>
      <c r="H97" s="72">
        <f t="shared" si="6"/>
        <v>0</v>
      </c>
      <c r="I97" s="74"/>
      <c r="J97" s="74"/>
      <c r="K97" s="74"/>
      <c r="L97" s="158"/>
    </row>
    <row r="98" spans="1:12" ht="24" x14ac:dyDescent="0.25">
      <c r="A98" s="38">
        <v>2233</v>
      </c>
      <c r="B98" s="65" t="s">
        <v>106</v>
      </c>
      <c r="C98" s="66">
        <f t="shared" si="5"/>
        <v>0</v>
      </c>
      <c r="D98" s="68"/>
      <c r="E98" s="68"/>
      <c r="F98" s="68"/>
      <c r="G98" s="154"/>
      <c r="H98" s="66">
        <f t="shared" si="6"/>
        <v>0</v>
      </c>
      <c r="I98" s="68"/>
      <c r="J98" s="68"/>
      <c r="K98" s="68"/>
      <c r="L98" s="155"/>
    </row>
    <row r="99" spans="1:12" ht="36" x14ac:dyDescent="0.25">
      <c r="A99" s="44">
        <v>2234</v>
      </c>
      <c r="B99" s="71" t="s">
        <v>107</v>
      </c>
      <c r="C99" s="72">
        <f t="shared" si="5"/>
        <v>0</v>
      </c>
      <c r="D99" s="74"/>
      <c r="E99" s="74"/>
      <c r="F99" s="74"/>
      <c r="G99" s="157"/>
      <c r="H99" s="72">
        <f t="shared" si="6"/>
        <v>0</v>
      </c>
      <c r="I99" s="74"/>
      <c r="J99" s="74"/>
      <c r="K99" s="74"/>
      <c r="L99" s="158"/>
    </row>
    <row r="100" spans="1:12" ht="24" x14ac:dyDescent="0.25">
      <c r="A100" s="44">
        <v>2235</v>
      </c>
      <c r="B100" s="71" t="s">
        <v>108</v>
      </c>
      <c r="C100" s="72">
        <f t="shared" si="5"/>
        <v>0</v>
      </c>
      <c r="D100" s="74"/>
      <c r="E100" s="74"/>
      <c r="F100" s="74"/>
      <c r="G100" s="157"/>
      <c r="H100" s="72">
        <f t="shared" si="6"/>
        <v>0</v>
      </c>
      <c r="I100" s="74"/>
      <c r="J100" s="74"/>
      <c r="K100" s="74"/>
      <c r="L100" s="158"/>
    </row>
    <row r="101" spans="1:12" x14ac:dyDescent="0.25">
      <c r="A101" s="44">
        <v>2236</v>
      </c>
      <c r="B101" s="71" t="s">
        <v>109</v>
      </c>
      <c r="C101" s="72">
        <f t="shared" si="5"/>
        <v>0</v>
      </c>
      <c r="D101" s="74"/>
      <c r="E101" s="74"/>
      <c r="F101" s="74"/>
      <c r="G101" s="157"/>
      <c r="H101" s="72">
        <f t="shared" si="6"/>
        <v>0</v>
      </c>
      <c r="I101" s="74"/>
      <c r="J101" s="74"/>
      <c r="K101" s="74"/>
      <c r="L101" s="158"/>
    </row>
    <row r="102" spans="1:12" ht="24" x14ac:dyDescent="0.25">
      <c r="A102" s="44">
        <v>2239</v>
      </c>
      <c r="B102" s="71" t="s">
        <v>110</v>
      </c>
      <c r="C102" s="72">
        <f t="shared" si="5"/>
        <v>0</v>
      </c>
      <c r="D102" s="74"/>
      <c r="E102" s="74"/>
      <c r="F102" s="74"/>
      <c r="G102" s="157"/>
      <c r="H102" s="72">
        <f t="shared" si="6"/>
        <v>0</v>
      </c>
      <c r="I102" s="74"/>
      <c r="J102" s="74"/>
      <c r="K102" s="74"/>
      <c r="L102" s="158"/>
    </row>
    <row r="103" spans="1:12" ht="36" x14ac:dyDescent="0.25">
      <c r="A103" s="159">
        <v>2240</v>
      </c>
      <c r="B103" s="71" t="s">
        <v>111</v>
      </c>
      <c r="C103" s="72">
        <f t="shared" si="5"/>
        <v>0</v>
      </c>
      <c r="D103" s="160">
        <f>SUM(D104:D111)</f>
        <v>0</v>
      </c>
      <c r="E103" s="160">
        <f>SUM(E104:E111)</f>
        <v>0</v>
      </c>
      <c r="F103" s="160">
        <f>SUM(F104:F111)</f>
        <v>0</v>
      </c>
      <c r="G103" s="161">
        <f>SUM(G104:G111)</f>
        <v>0</v>
      </c>
      <c r="H103" s="72">
        <f t="shared" si="6"/>
        <v>0</v>
      </c>
      <c r="I103" s="160">
        <f>SUM(I104:I111)</f>
        <v>0</v>
      </c>
      <c r="J103" s="160">
        <f>SUM(J104:J111)</f>
        <v>0</v>
      </c>
      <c r="K103" s="160">
        <f>SUM(K104:K111)</f>
        <v>0</v>
      </c>
      <c r="L103" s="162">
        <f>SUM(L104:L111)</f>
        <v>0</v>
      </c>
    </row>
    <row r="104" spans="1:12" x14ac:dyDescent="0.25">
      <c r="A104" s="44">
        <v>2241</v>
      </c>
      <c r="B104" s="71" t="s">
        <v>112</v>
      </c>
      <c r="C104" s="72">
        <f t="shared" si="5"/>
        <v>0</v>
      </c>
      <c r="D104" s="74"/>
      <c r="E104" s="74"/>
      <c r="F104" s="74"/>
      <c r="G104" s="157"/>
      <c r="H104" s="72">
        <f t="shared" si="6"/>
        <v>0</v>
      </c>
      <c r="I104" s="74"/>
      <c r="J104" s="74"/>
      <c r="K104" s="74"/>
      <c r="L104" s="158"/>
    </row>
    <row r="105" spans="1:12" ht="24" x14ac:dyDescent="0.25">
      <c r="A105" s="44">
        <v>2242</v>
      </c>
      <c r="B105" s="71" t="s">
        <v>113</v>
      </c>
      <c r="C105" s="72">
        <f t="shared" si="5"/>
        <v>0</v>
      </c>
      <c r="D105" s="74"/>
      <c r="E105" s="74"/>
      <c r="F105" s="74"/>
      <c r="G105" s="157"/>
      <c r="H105" s="72">
        <f t="shared" si="6"/>
        <v>0</v>
      </c>
      <c r="I105" s="74"/>
      <c r="J105" s="74"/>
      <c r="K105" s="74"/>
      <c r="L105" s="158"/>
    </row>
    <row r="106" spans="1:12" ht="24" x14ac:dyDescent="0.25">
      <c r="A106" s="44">
        <v>2243</v>
      </c>
      <c r="B106" s="71" t="s">
        <v>114</v>
      </c>
      <c r="C106" s="72">
        <f t="shared" si="5"/>
        <v>0</v>
      </c>
      <c r="D106" s="74"/>
      <c r="E106" s="74"/>
      <c r="F106" s="74"/>
      <c r="G106" s="157"/>
      <c r="H106" s="72">
        <f t="shared" si="6"/>
        <v>0</v>
      </c>
      <c r="I106" s="74"/>
      <c r="J106" s="74"/>
      <c r="K106" s="74"/>
      <c r="L106" s="158"/>
    </row>
    <row r="107" spans="1:12" x14ac:dyDescent="0.25">
      <c r="A107" s="44">
        <v>2244</v>
      </c>
      <c r="B107" s="71" t="s">
        <v>115</v>
      </c>
      <c r="C107" s="72">
        <f t="shared" si="5"/>
        <v>0</v>
      </c>
      <c r="D107" s="74"/>
      <c r="E107" s="74"/>
      <c r="F107" s="74"/>
      <c r="G107" s="157"/>
      <c r="H107" s="72">
        <f t="shared" si="6"/>
        <v>0</v>
      </c>
      <c r="I107" s="74"/>
      <c r="J107" s="74"/>
      <c r="K107" s="74"/>
      <c r="L107" s="158"/>
    </row>
    <row r="108" spans="1:12" ht="24" x14ac:dyDescent="0.25">
      <c r="A108" s="44">
        <v>2246</v>
      </c>
      <c r="B108" s="71" t="s">
        <v>116</v>
      </c>
      <c r="C108" s="72">
        <f t="shared" si="5"/>
        <v>0</v>
      </c>
      <c r="D108" s="74"/>
      <c r="E108" s="74"/>
      <c r="F108" s="74"/>
      <c r="G108" s="157"/>
      <c r="H108" s="72">
        <f t="shared" si="6"/>
        <v>0</v>
      </c>
      <c r="I108" s="74"/>
      <c r="J108" s="74"/>
      <c r="K108" s="74"/>
      <c r="L108" s="158"/>
    </row>
    <row r="109" spans="1:12" x14ac:dyDescent="0.25">
      <c r="A109" s="44">
        <v>2247</v>
      </c>
      <c r="B109" s="71" t="s">
        <v>117</v>
      </c>
      <c r="C109" s="72">
        <f t="shared" si="5"/>
        <v>0</v>
      </c>
      <c r="D109" s="74"/>
      <c r="E109" s="74"/>
      <c r="F109" s="74"/>
      <c r="G109" s="157"/>
      <c r="H109" s="72">
        <f t="shared" si="6"/>
        <v>0</v>
      </c>
      <c r="I109" s="74"/>
      <c r="J109" s="74"/>
      <c r="K109" s="74"/>
      <c r="L109" s="158"/>
    </row>
    <row r="110" spans="1:12" ht="24" x14ac:dyDescent="0.25">
      <c r="A110" s="44">
        <v>2248</v>
      </c>
      <c r="B110" s="71" t="s">
        <v>118</v>
      </c>
      <c r="C110" s="72">
        <f t="shared" si="5"/>
        <v>0</v>
      </c>
      <c r="D110" s="74"/>
      <c r="E110" s="74"/>
      <c r="F110" s="74"/>
      <c r="G110" s="157"/>
      <c r="H110" s="72">
        <f t="shared" si="6"/>
        <v>0</v>
      </c>
      <c r="I110" s="74"/>
      <c r="J110" s="74"/>
      <c r="K110" s="74"/>
      <c r="L110" s="158"/>
    </row>
    <row r="111" spans="1:12" ht="24" x14ac:dyDescent="0.25">
      <c r="A111" s="44">
        <v>2249</v>
      </c>
      <c r="B111" s="71" t="s">
        <v>119</v>
      </c>
      <c r="C111" s="72">
        <f t="shared" si="5"/>
        <v>0</v>
      </c>
      <c r="D111" s="74"/>
      <c r="E111" s="74"/>
      <c r="F111" s="74"/>
      <c r="G111" s="157"/>
      <c r="H111" s="72">
        <f t="shared" si="6"/>
        <v>0</v>
      </c>
      <c r="I111" s="74"/>
      <c r="J111" s="74"/>
      <c r="K111" s="74"/>
      <c r="L111" s="158"/>
    </row>
    <row r="112" spans="1:12" x14ac:dyDescent="0.25">
      <c r="A112" s="159">
        <v>2250</v>
      </c>
      <c r="B112" s="71" t="s">
        <v>120</v>
      </c>
      <c r="C112" s="72">
        <f t="shared" si="5"/>
        <v>0</v>
      </c>
      <c r="D112" s="160">
        <f>SUM(D113:D115)</f>
        <v>0</v>
      </c>
      <c r="E112" s="160">
        <f>SUM(E113:E115)</f>
        <v>0</v>
      </c>
      <c r="F112" s="160">
        <f>SUM(F113:F115)</f>
        <v>0</v>
      </c>
      <c r="G112" s="173">
        <f>SUM(G113:G115)</f>
        <v>0</v>
      </c>
      <c r="H112" s="72">
        <f t="shared" si="6"/>
        <v>0</v>
      </c>
      <c r="I112" s="160">
        <f>SUM(I113:I115)</f>
        <v>0</v>
      </c>
      <c r="J112" s="160">
        <f>SUM(J113:J115)</f>
        <v>0</v>
      </c>
      <c r="K112" s="160">
        <f>SUM(K113:K115)</f>
        <v>0</v>
      </c>
      <c r="L112" s="162">
        <f>SUM(L113:L115)</f>
        <v>0</v>
      </c>
    </row>
    <row r="113" spans="1:12" x14ac:dyDescent="0.25">
      <c r="A113" s="44">
        <v>2251</v>
      </c>
      <c r="B113" s="71" t="s">
        <v>121</v>
      </c>
      <c r="C113" s="72">
        <f t="shared" si="5"/>
        <v>0</v>
      </c>
      <c r="D113" s="74"/>
      <c r="E113" s="74"/>
      <c r="F113" s="74"/>
      <c r="G113" s="157"/>
      <c r="H113" s="72">
        <f t="shared" si="6"/>
        <v>0</v>
      </c>
      <c r="I113" s="74"/>
      <c r="J113" s="74"/>
      <c r="K113" s="74"/>
      <c r="L113" s="158"/>
    </row>
    <row r="114" spans="1:12" ht="24" x14ac:dyDescent="0.25">
      <c r="A114" s="44">
        <v>2252</v>
      </c>
      <c r="B114" s="71" t="s">
        <v>122</v>
      </c>
      <c r="C114" s="72">
        <f>SUM(D114:G114)</f>
        <v>0</v>
      </c>
      <c r="D114" s="74"/>
      <c r="E114" s="74"/>
      <c r="F114" s="74"/>
      <c r="G114" s="157"/>
      <c r="H114" s="72">
        <f>SUM(I114:L114)</f>
        <v>0</v>
      </c>
      <c r="I114" s="74"/>
      <c r="J114" s="74"/>
      <c r="K114" s="74"/>
      <c r="L114" s="158"/>
    </row>
    <row r="115" spans="1:12" ht="24" x14ac:dyDescent="0.25">
      <c r="A115" s="44">
        <v>2259</v>
      </c>
      <c r="B115" s="71" t="s">
        <v>123</v>
      </c>
      <c r="C115" s="72">
        <f>SUM(D115:G115)</f>
        <v>0</v>
      </c>
      <c r="D115" s="74"/>
      <c r="E115" s="74"/>
      <c r="F115" s="74"/>
      <c r="G115" s="157"/>
      <c r="H115" s="72">
        <f>SUM(I115:L115)</f>
        <v>0</v>
      </c>
      <c r="I115" s="74"/>
      <c r="J115" s="74"/>
      <c r="K115" s="74"/>
      <c r="L115" s="158"/>
    </row>
    <row r="116" spans="1:12" x14ac:dyDescent="0.25">
      <c r="A116" s="159">
        <v>2260</v>
      </c>
      <c r="B116" s="71" t="s">
        <v>124</v>
      </c>
      <c r="C116" s="72">
        <f t="shared" ref="C116:C187" si="7">SUM(D116:G116)</f>
        <v>0</v>
      </c>
      <c r="D116" s="160">
        <f>SUM(D117:D121)</f>
        <v>0</v>
      </c>
      <c r="E116" s="160">
        <f>SUM(E117:E121)</f>
        <v>0</v>
      </c>
      <c r="F116" s="160">
        <f>SUM(F117:F121)</f>
        <v>0</v>
      </c>
      <c r="G116" s="161">
        <f>SUM(G117:G121)</f>
        <v>0</v>
      </c>
      <c r="H116" s="72">
        <f t="shared" ref="H116:H188" si="8">SUM(I116:L116)</f>
        <v>0</v>
      </c>
      <c r="I116" s="160">
        <f>SUM(I117:I121)</f>
        <v>0</v>
      </c>
      <c r="J116" s="160">
        <f>SUM(J117:J121)</f>
        <v>0</v>
      </c>
      <c r="K116" s="160">
        <f>SUM(K117:K121)</f>
        <v>0</v>
      </c>
      <c r="L116" s="162">
        <f>SUM(L117:L121)</f>
        <v>0</v>
      </c>
    </row>
    <row r="117" spans="1:12" x14ac:dyDescent="0.25">
      <c r="A117" s="44">
        <v>2261</v>
      </c>
      <c r="B117" s="71" t="s">
        <v>125</v>
      </c>
      <c r="C117" s="72">
        <f t="shared" si="7"/>
        <v>0</v>
      </c>
      <c r="D117" s="74"/>
      <c r="E117" s="74"/>
      <c r="F117" s="74"/>
      <c r="G117" s="157"/>
      <c r="H117" s="72">
        <f t="shared" si="8"/>
        <v>0</v>
      </c>
      <c r="I117" s="74"/>
      <c r="J117" s="74"/>
      <c r="K117" s="74"/>
      <c r="L117" s="158"/>
    </row>
    <row r="118" spans="1:12" x14ac:dyDescent="0.25">
      <c r="A118" s="44">
        <v>2262</v>
      </c>
      <c r="B118" s="71" t="s">
        <v>126</v>
      </c>
      <c r="C118" s="72">
        <f t="shared" si="7"/>
        <v>0</v>
      </c>
      <c r="D118" s="74"/>
      <c r="E118" s="74"/>
      <c r="F118" s="74"/>
      <c r="G118" s="157"/>
      <c r="H118" s="72">
        <f t="shared" si="8"/>
        <v>0</v>
      </c>
      <c r="I118" s="74"/>
      <c r="J118" s="74"/>
      <c r="K118" s="74"/>
      <c r="L118" s="158"/>
    </row>
    <row r="119" spans="1:12" x14ac:dyDescent="0.25">
      <c r="A119" s="44">
        <v>2263</v>
      </c>
      <c r="B119" s="71" t="s">
        <v>127</v>
      </c>
      <c r="C119" s="72">
        <f t="shared" si="7"/>
        <v>0</v>
      </c>
      <c r="D119" s="74"/>
      <c r="E119" s="74"/>
      <c r="F119" s="74"/>
      <c r="G119" s="157"/>
      <c r="H119" s="72">
        <f t="shared" si="8"/>
        <v>0</v>
      </c>
      <c r="I119" s="74"/>
      <c r="J119" s="74"/>
      <c r="K119" s="74"/>
      <c r="L119" s="158"/>
    </row>
    <row r="120" spans="1:12" ht="24" x14ac:dyDescent="0.25">
      <c r="A120" s="44">
        <v>2264</v>
      </c>
      <c r="B120" s="71" t="s">
        <v>128</v>
      </c>
      <c r="C120" s="72">
        <f t="shared" si="7"/>
        <v>0</v>
      </c>
      <c r="D120" s="74"/>
      <c r="E120" s="74"/>
      <c r="F120" s="74"/>
      <c r="G120" s="157"/>
      <c r="H120" s="72">
        <f t="shared" si="8"/>
        <v>0</v>
      </c>
      <c r="I120" s="74"/>
      <c r="J120" s="74"/>
      <c r="K120" s="74"/>
      <c r="L120" s="158"/>
    </row>
    <row r="121" spans="1:12" x14ac:dyDescent="0.25">
      <c r="A121" s="44">
        <v>2269</v>
      </c>
      <c r="B121" s="71" t="s">
        <v>129</v>
      </c>
      <c r="C121" s="72">
        <f t="shared" si="7"/>
        <v>0</v>
      </c>
      <c r="D121" s="74"/>
      <c r="E121" s="74"/>
      <c r="F121" s="74"/>
      <c r="G121" s="157"/>
      <c r="H121" s="72">
        <f t="shared" si="8"/>
        <v>0</v>
      </c>
      <c r="I121" s="74"/>
      <c r="J121" s="74"/>
      <c r="K121" s="74"/>
      <c r="L121" s="158"/>
    </row>
    <row r="122" spans="1:12" x14ac:dyDescent="0.25">
      <c r="A122" s="159">
        <v>2270</v>
      </c>
      <c r="B122" s="71" t="s">
        <v>130</v>
      </c>
      <c r="C122" s="72">
        <f t="shared" si="7"/>
        <v>0</v>
      </c>
      <c r="D122" s="160">
        <f>SUM(D123:D127)</f>
        <v>0</v>
      </c>
      <c r="E122" s="160">
        <f>SUM(E123:E127)</f>
        <v>0</v>
      </c>
      <c r="F122" s="160">
        <f>SUM(F123:F127)</f>
        <v>0</v>
      </c>
      <c r="G122" s="161">
        <f>SUM(G123:G127)</f>
        <v>0</v>
      </c>
      <c r="H122" s="72">
        <f t="shared" si="8"/>
        <v>0</v>
      </c>
      <c r="I122" s="160">
        <f>SUM(I123:I127)</f>
        <v>0</v>
      </c>
      <c r="J122" s="160">
        <f>SUM(J123:J127)</f>
        <v>0</v>
      </c>
      <c r="K122" s="160">
        <f>SUM(K123:K127)</f>
        <v>0</v>
      </c>
      <c r="L122" s="162">
        <f>SUM(L123:L127)</f>
        <v>0</v>
      </c>
    </row>
    <row r="123" spans="1:12" x14ac:dyDescent="0.25">
      <c r="A123" s="44">
        <v>2272</v>
      </c>
      <c r="B123" s="174" t="s">
        <v>131</v>
      </c>
      <c r="C123" s="72">
        <f t="shared" si="7"/>
        <v>0</v>
      </c>
      <c r="D123" s="74"/>
      <c r="E123" s="74"/>
      <c r="F123" s="74"/>
      <c r="G123" s="157"/>
      <c r="H123" s="72">
        <f t="shared" si="8"/>
        <v>0</v>
      </c>
      <c r="I123" s="74"/>
      <c r="J123" s="74"/>
      <c r="K123" s="74"/>
      <c r="L123" s="158"/>
    </row>
    <row r="124" spans="1:12" ht="24" x14ac:dyDescent="0.25">
      <c r="A124" s="44">
        <v>2274</v>
      </c>
      <c r="B124" s="175" t="s">
        <v>132</v>
      </c>
      <c r="C124" s="72">
        <f t="shared" si="7"/>
        <v>0</v>
      </c>
      <c r="D124" s="74"/>
      <c r="E124" s="74"/>
      <c r="F124" s="74"/>
      <c r="G124" s="157"/>
      <c r="H124" s="72">
        <f t="shared" si="8"/>
        <v>0</v>
      </c>
      <c r="I124" s="74"/>
      <c r="J124" s="74"/>
      <c r="K124" s="74"/>
      <c r="L124" s="158"/>
    </row>
    <row r="125" spans="1:12" ht="24" x14ac:dyDescent="0.25">
      <c r="A125" s="44">
        <v>2275</v>
      </c>
      <c r="B125" s="71" t="s">
        <v>133</v>
      </c>
      <c r="C125" s="72">
        <f t="shared" si="7"/>
        <v>0</v>
      </c>
      <c r="D125" s="74"/>
      <c r="E125" s="74"/>
      <c r="F125" s="74"/>
      <c r="G125" s="157"/>
      <c r="H125" s="72">
        <f t="shared" si="8"/>
        <v>0</v>
      </c>
      <c r="I125" s="74"/>
      <c r="J125" s="74"/>
      <c r="K125" s="74"/>
      <c r="L125" s="158"/>
    </row>
    <row r="126" spans="1:12" ht="36" x14ac:dyDescent="0.25">
      <c r="A126" s="44">
        <v>2276</v>
      </c>
      <c r="B126" s="71" t="s">
        <v>134</v>
      </c>
      <c r="C126" s="72">
        <f t="shared" si="7"/>
        <v>0</v>
      </c>
      <c r="D126" s="74"/>
      <c r="E126" s="74"/>
      <c r="F126" s="74"/>
      <c r="G126" s="157"/>
      <c r="H126" s="72">
        <f t="shared" si="8"/>
        <v>0</v>
      </c>
      <c r="I126" s="74"/>
      <c r="J126" s="74"/>
      <c r="K126" s="74"/>
      <c r="L126" s="158"/>
    </row>
    <row r="127" spans="1:12" ht="24" x14ac:dyDescent="0.25">
      <c r="A127" s="44">
        <v>2279</v>
      </c>
      <c r="B127" s="71" t="s">
        <v>135</v>
      </c>
      <c r="C127" s="72">
        <f t="shared" si="7"/>
        <v>0</v>
      </c>
      <c r="D127" s="74"/>
      <c r="E127" s="74"/>
      <c r="F127" s="74"/>
      <c r="G127" s="157"/>
      <c r="H127" s="72">
        <f t="shared" si="8"/>
        <v>0</v>
      </c>
      <c r="I127" s="74"/>
      <c r="J127" s="74"/>
      <c r="K127" s="74"/>
      <c r="L127" s="158"/>
    </row>
    <row r="128" spans="1:12" ht="24" x14ac:dyDescent="0.25">
      <c r="A128" s="168">
        <v>2280</v>
      </c>
      <c r="B128" s="65" t="s">
        <v>136</v>
      </c>
      <c r="C128" s="66">
        <f t="shared" ref="C128:L128" si="9">SUM(C129)</f>
        <v>0</v>
      </c>
      <c r="D128" s="169">
        <f t="shared" si="9"/>
        <v>0</v>
      </c>
      <c r="E128" s="169">
        <f t="shared" si="9"/>
        <v>0</v>
      </c>
      <c r="F128" s="169">
        <f t="shared" si="9"/>
        <v>0</v>
      </c>
      <c r="G128" s="169">
        <f t="shared" si="9"/>
        <v>0</v>
      </c>
      <c r="H128" s="66">
        <f t="shared" si="9"/>
        <v>0</v>
      </c>
      <c r="I128" s="169">
        <f t="shared" si="9"/>
        <v>0</v>
      </c>
      <c r="J128" s="169">
        <f t="shared" si="9"/>
        <v>0</v>
      </c>
      <c r="K128" s="169">
        <f t="shared" si="9"/>
        <v>0</v>
      </c>
      <c r="L128" s="176">
        <f t="shared" si="9"/>
        <v>0</v>
      </c>
    </row>
    <row r="129" spans="1:12" ht="24" x14ac:dyDescent="0.25">
      <c r="A129" s="44">
        <v>2283</v>
      </c>
      <c r="B129" s="71" t="s">
        <v>137</v>
      </c>
      <c r="C129" s="72">
        <f>SUM(D129:G129)</f>
        <v>0</v>
      </c>
      <c r="D129" s="74"/>
      <c r="E129" s="74"/>
      <c r="F129" s="74"/>
      <c r="G129" s="157"/>
      <c r="H129" s="72">
        <f>SUM(I129:L129)</f>
        <v>0</v>
      </c>
      <c r="I129" s="74"/>
      <c r="J129" s="74"/>
      <c r="K129" s="74"/>
      <c r="L129" s="158"/>
    </row>
    <row r="130" spans="1:12" ht="38.25" customHeight="1" x14ac:dyDescent="0.25">
      <c r="A130" s="56">
        <v>2300</v>
      </c>
      <c r="B130" s="147" t="s">
        <v>138</v>
      </c>
      <c r="C130" s="57">
        <f t="shared" si="7"/>
        <v>97661</v>
      </c>
      <c r="D130" s="63">
        <f>SUM(D131,D136,D140,D141,D144,D151,D159,D160,D163)</f>
        <v>41158</v>
      </c>
      <c r="E130" s="63">
        <f>SUM(E131,E136,E140,E141,E144,E151,E159,E160,E163)</f>
        <v>56503</v>
      </c>
      <c r="F130" s="63">
        <f>SUM(F131,F136,F140,F141,F144,F151,F159,F160,F163)</f>
        <v>0</v>
      </c>
      <c r="G130" s="166">
        <f>SUM(G131,G136,G140,G141,G144,G151,G159,G160,G163)</f>
        <v>0</v>
      </c>
      <c r="H130" s="57">
        <f t="shared" si="8"/>
        <v>93927</v>
      </c>
      <c r="I130" s="63">
        <f>SUM(I131,I136,I140,I141,I144,I151,I159,I160,I163)</f>
        <v>36747</v>
      </c>
      <c r="J130" s="63">
        <f>SUM(J131,J136,J140,J141,J144,J151,J159,J160,J163)</f>
        <v>57180</v>
      </c>
      <c r="K130" s="63">
        <f>SUM(K131,K136,K140,K141,K144,K151,K159,K160,K163)</f>
        <v>0</v>
      </c>
      <c r="L130" s="167">
        <f>SUM(L131,L136,L140,L141,L144,L151,L159,L160,L163)</f>
        <v>0</v>
      </c>
    </row>
    <row r="131" spans="1:12" ht="24" x14ac:dyDescent="0.25">
      <c r="A131" s="168">
        <v>2310</v>
      </c>
      <c r="B131" s="65" t="s">
        <v>139</v>
      </c>
      <c r="C131" s="66">
        <f t="shared" si="7"/>
        <v>0</v>
      </c>
      <c r="D131" s="169">
        <f>SUM(D132:D135)</f>
        <v>0</v>
      </c>
      <c r="E131" s="169">
        <f t="shared" ref="E131:L131" si="10">SUM(E132:E135)</f>
        <v>0</v>
      </c>
      <c r="F131" s="169">
        <f t="shared" si="10"/>
        <v>0</v>
      </c>
      <c r="G131" s="170">
        <f t="shared" si="10"/>
        <v>0</v>
      </c>
      <c r="H131" s="66">
        <f t="shared" si="8"/>
        <v>0</v>
      </c>
      <c r="I131" s="169">
        <f t="shared" si="10"/>
        <v>0</v>
      </c>
      <c r="J131" s="169">
        <f t="shared" si="10"/>
        <v>0</v>
      </c>
      <c r="K131" s="169">
        <f t="shared" si="10"/>
        <v>0</v>
      </c>
      <c r="L131" s="171">
        <f t="shared" si="10"/>
        <v>0</v>
      </c>
    </row>
    <row r="132" spans="1:12" x14ac:dyDescent="0.25">
      <c r="A132" s="44">
        <v>2311</v>
      </c>
      <c r="B132" s="71" t="s">
        <v>140</v>
      </c>
      <c r="C132" s="72">
        <f t="shared" si="7"/>
        <v>0</v>
      </c>
      <c r="D132" s="74"/>
      <c r="E132" s="74"/>
      <c r="F132" s="74"/>
      <c r="G132" s="157"/>
      <c r="H132" s="72">
        <f t="shared" si="8"/>
        <v>0</v>
      </c>
      <c r="I132" s="74"/>
      <c r="J132" s="74"/>
      <c r="K132" s="74"/>
      <c r="L132" s="158"/>
    </row>
    <row r="133" spans="1:12" x14ac:dyDescent="0.25">
      <c r="A133" s="44">
        <v>2312</v>
      </c>
      <c r="B133" s="71" t="s">
        <v>141</v>
      </c>
      <c r="C133" s="72">
        <f t="shared" si="7"/>
        <v>0</v>
      </c>
      <c r="D133" s="74"/>
      <c r="E133" s="74"/>
      <c r="F133" s="74"/>
      <c r="G133" s="157"/>
      <c r="H133" s="72">
        <f t="shared" si="8"/>
        <v>0</v>
      </c>
      <c r="I133" s="74"/>
      <c r="J133" s="74"/>
      <c r="K133" s="74"/>
      <c r="L133" s="158"/>
    </row>
    <row r="134" spans="1:12" x14ac:dyDescent="0.25">
      <c r="A134" s="44">
        <v>2313</v>
      </c>
      <c r="B134" s="71" t="s">
        <v>142</v>
      </c>
      <c r="C134" s="72">
        <f t="shared" si="7"/>
        <v>0</v>
      </c>
      <c r="D134" s="74"/>
      <c r="E134" s="74"/>
      <c r="F134" s="74"/>
      <c r="G134" s="157"/>
      <c r="H134" s="72">
        <f t="shared" si="8"/>
        <v>0</v>
      </c>
      <c r="I134" s="74"/>
      <c r="J134" s="74"/>
      <c r="K134" s="74"/>
      <c r="L134" s="158"/>
    </row>
    <row r="135" spans="1:12" ht="36" customHeight="1" x14ac:dyDescent="0.25">
      <c r="A135" s="44">
        <v>2314</v>
      </c>
      <c r="B135" s="71" t="s">
        <v>143</v>
      </c>
      <c r="C135" s="72">
        <f t="shared" si="7"/>
        <v>0</v>
      </c>
      <c r="D135" s="74"/>
      <c r="E135" s="74"/>
      <c r="F135" s="74"/>
      <c r="G135" s="157"/>
      <c r="H135" s="72">
        <f t="shared" si="8"/>
        <v>0</v>
      </c>
      <c r="I135" s="74"/>
      <c r="J135" s="74"/>
      <c r="K135" s="74"/>
      <c r="L135" s="158"/>
    </row>
    <row r="136" spans="1:12" x14ac:dyDescent="0.25">
      <c r="A136" s="159">
        <v>2320</v>
      </c>
      <c r="B136" s="71" t="s">
        <v>144</v>
      </c>
      <c r="C136" s="72">
        <f t="shared" si="7"/>
        <v>0</v>
      </c>
      <c r="D136" s="160">
        <f>SUM(D137:D139)</f>
        <v>0</v>
      </c>
      <c r="E136" s="160">
        <f>SUM(E137:E139)</f>
        <v>0</v>
      </c>
      <c r="F136" s="160">
        <f>SUM(F137:F139)</f>
        <v>0</v>
      </c>
      <c r="G136" s="161">
        <f>SUM(G137:G139)</f>
        <v>0</v>
      </c>
      <c r="H136" s="72">
        <f t="shared" si="8"/>
        <v>0</v>
      </c>
      <c r="I136" s="160">
        <f>SUM(I137:I139)</f>
        <v>0</v>
      </c>
      <c r="J136" s="160">
        <f>SUM(J137:J139)</f>
        <v>0</v>
      </c>
      <c r="K136" s="160">
        <f>SUM(K137:K139)</f>
        <v>0</v>
      </c>
      <c r="L136" s="162">
        <f>SUM(L137:L139)</f>
        <v>0</v>
      </c>
    </row>
    <row r="137" spans="1:12" x14ac:dyDescent="0.25">
      <c r="A137" s="44">
        <v>2321</v>
      </c>
      <c r="B137" s="71" t="s">
        <v>145</v>
      </c>
      <c r="C137" s="72">
        <f t="shared" si="7"/>
        <v>0</v>
      </c>
      <c r="D137" s="74"/>
      <c r="E137" s="74"/>
      <c r="F137" s="74"/>
      <c r="G137" s="157"/>
      <c r="H137" s="72">
        <f t="shared" si="8"/>
        <v>0</v>
      </c>
      <c r="I137" s="74"/>
      <c r="J137" s="74"/>
      <c r="K137" s="74"/>
      <c r="L137" s="158"/>
    </row>
    <row r="138" spans="1:12" x14ac:dyDescent="0.25">
      <c r="A138" s="44">
        <v>2322</v>
      </c>
      <c r="B138" s="71" t="s">
        <v>146</v>
      </c>
      <c r="C138" s="72">
        <f t="shared" si="7"/>
        <v>0</v>
      </c>
      <c r="D138" s="74"/>
      <c r="E138" s="74"/>
      <c r="F138" s="74"/>
      <c r="G138" s="157"/>
      <c r="H138" s="72">
        <f t="shared" si="8"/>
        <v>0</v>
      </c>
      <c r="I138" s="74"/>
      <c r="J138" s="74"/>
      <c r="K138" s="74"/>
      <c r="L138" s="158"/>
    </row>
    <row r="139" spans="1:12" ht="10.5" customHeight="1" x14ac:dyDescent="0.25">
      <c r="A139" s="44">
        <v>2329</v>
      </c>
      <c r="B139" s="71" t="s">
        <v>147</v>
      </c>
      <c r="C139" s="72">
        <f t="shared" si="7"/>
        <v>0</v>
      </c>
      <c r="D139" s="74"/>
      <c r="E139" s="74"/>
      <c r="F139" s="74"/>
      <c r="G139" s="157"/>
      <c r="H139" s="72">
        <f t="shared" si="8"/>
        <v>0</v>
      </c>
      <c r="I139" s="74"/>
      <c r="J139" s="74"/>
      <c r="K139" s="74"/>
      <c r="L139" s="158"/>
    </row>
    <row r="140" spans="1:12" x14ac:dyDescent="0.25">
      <c r="A140" s="159">
        <v>2330</v>
      </c>
      <c r="B140" s="71" t="s">
        <v>148</v>
      </c>
      <c r="C140" s="72">
        <f t="shared" si="7"/>
        <v>0</v>
      </c>
      <c r="D140" s="74"/>
      <c r="E140" s="74"/>
      <c r="F140" s="74"/>
      <c r="G140" s="157"/>
      <c r="H140" s="72">
        <f t="shared" si="8"/>
        <v>0</v>
      </c>
      <c r="I140" s="74"/>
      <c r="J140" s="74"/>
      <c r="K140" s="74"/>
      <c r="L140" s="158"/>
    </row>
    <row r="141" spans="1:12" ht="48" x14ac:dyDescent="0.25">
      <c r="A141" s="159">
        <v>2340</v>
      </c>
      <c r="B141" s="71" t="s">
        <v>149</v>
      </c>
      <c r="C141" s="72">
        <f t="shared" si="7"/>
        <v>0</v>
      </c>
      <c r="D141" s="160">
        <f>SUM(D142:D143)</f>
        <v>0</v>
      </c>
      <c r="E141" s="160">
        <f>SUM(E142:E143)</f>
        <v>0</v>
      </c>
      <c r="F141" s="160">
        <f>SUM(F142:F143)</f>
        <v>0</v>
      </c>
      <c r="G141" s="161">
        <f>SUM(G142:G143)</f>
        <v>0</v>
      </c>
      <c r="H141" s="72">
        <f t="shared" si="8"/>
        <v>0</v>
      </c>
      <c r="I141" s="160">
        <f>SUM(I142:I143)</f>
        <v>0</v>
      </c>
      <c r="J141" s="160">
        <f>SUM(J142:J143)</f>
        <v>0</v>
      </c>
      <c r="K141" s="160">
        <f>SUM(K142:K143)</f>
        <v>0</v>
      </c>
      <c r="L141" s="162">
        <f>SUM(L142:L143)</f>
        <v>0</v>
      </c>
    </row>
    <row r="142" spans="1:12" x14ac:dyDescent="0.25">
      <c r="A142" s="44">
        <v>2341</v>
      </c>
      <c r="B142" s="71" t="s">
        <v>150</v>
      </c>
      <c r="C142" s="72">
        <f t="shared" si="7"/>
        <v>0</v>
      </c>
      <c r="D142" s="74"/>
      <c r="E142" s="74"/>
      <c r="F142" s="74"/>
      <c r="G142" s="157"/>
      <c r="H142" s="72">
        <f t="shared" si="8"/>
        <v>0</v>
      </c>
      <c r="I142" s="74"/>
      <c r="J142" s="74"/>
      <c r="K142" s="74"/>
      <c r="L142" s="158"/>
    </row>
    <row r="143" spans="1:12" ht="24" x14ac:dyDescent="0.25">
      <c r="A143" s="44">
        <v>2344</v>
      </c>
      <c r="B143" s="71" t="s">
        <v>151</v>
      </c>
      <c r="C143" s="72">
        <f t="shared" si="7"/>
        <v>0</v>
      </c>
      <c r="D143" s="74"/>
      <c r="E143" s="74"/>
      <c r="F143" s="74"/>
      <c r="G143" s="157"/>
      <c r="H143" s="72">
        <f t="shared" si="8"/>
        <v>0</v>
      </c>
      <c r="I143" s="74"/>
      <c r="J143" s="74"/>
      <c r="K143" s="74"/>
      <c r="L143" s="158"/>
    </row>
    <row r="144" spans="1:12" ht="24" x14ac:dyDescent="0.25">
      <c r="A144" s="150">
        <v>2350</v>
      </c>
      <c r="B144" s="112" t="s">
        <v>152</v>
      </c>
      <c r="C144" s="117">
        <f t="shared" si="7"/>
        <v>0</v>
      </c>
      <c r="D144" s="151">
        <f>SUM(D145:D150)</f>
        <v>0</v>
      </c>
      <c r="E144" s="151">
        <f>SUM(E145:E150)</f>
        <v>0</v>
      </c>
      <c r="F144" s="151">
        <f>SUM(F145:F150)</f>
        <v>0</v>
      </c>
      <c r="G144" s="152">
        <f>SUM(G145:G150)</f>
        <v>0</v>
      </c>
      <c r="H144" s="117">
        <f t="shared" si="8"/>
        <v>0</v>
      </c>
      <c r="I144" s="151">
        <f>SUM(I145:I150)</f>
        <v>0</v>
      </c>
      <c r="J144" s="151">
        <f>SUM(J145:J150)</f>
        <v>0</v>
      </c>
      <c r="K144" s="151">
        <f>SUM(K145:K150)</f>
        <v>0</v>
      </c>
      <c r="L144" s="153">
        <f>SUM(L145:L150)</f>
        <v>0</v>
      </c>
    </row>
    <row r="145" spans="1:12" x14ac:dyDescent="0.25">
      <c r="A145" s="38">
        <v>2351</v>
      </c>
      <c r="B145" s="65" t="s">
        <v>153</v>
      </c>
      <c r="C145" s="66">
        <f t="shared" si="7"/>
        <v>0</v>
      </c>
      <c r="D145" s="68"/>
      <c r="E145" s="68"/>
      <c r="F145" s="68"/>
      <c r="G145" s="154"/>
      <c r="H145" s="66">
        <f t="shared" si="8"/>
        <v>0</v>
      </c>
      <c r="I145" s="68"/>
      <c r="J145" s="68"/>
      <c r="K145" s="68"/>
      <c r="L145" s="155"/>
    </row>
    <row r="146" spans="1:12" x14ac:dyDescent="0.25">
      <c r="A146" s="44">
        <v>2352</v>
      </c>
      <c r="B146" s="71" t="s">
        <v>154</v>
      </c>
      <c r="C146" s="72">
        <f t="shared" si="7"/>
        <v>0</v>
      </c>
      <c r="D146" s="74"/>
      <c r="E146" s="74"/>
      <c r="F146" s="74"/>
      <c r="G146" s="157"/>
      <c r="H146" s="72">
        <f t="shared" si="8"/>
        <v>0</v>
      </c>
      <c r="I146" s="74"/>
      <c r="J146" s="74"/>
      <c r="K146" s="74"/>
      <c r="L146" s="158"/>
    </row>
    <row r="147" spans="1:12" ht="24" x14ac:dyDescent="0.25">
      <c r="A147" s="44">
        <v>2353</v>
      </c>
      <c r="B147" s="71" t="s">
        <v>155</v>
      </c>
      <c r="C147" s="72">
        <f t="shared" si="7"/>
        <v>0</v>
      </c>
      <c r="D147" s="74"/>
      <c r="E147" s="74"/>
      <c r="F147" s="74"/>
      <c r="G147" s="157"/>
      <c r="H147" s="72">
        <f t="shared" si="8"/>
        <v>0</v>
      </c>
      <c r="I147" s="74"/>
      <c r="J147" s="74"/>
      <c r="K147" s="74"/>
      <c r="L147" s="158"/>
    </row>
    <row r="148" spans="1:12" ht="24" x14ac:dyDescent="0.25">
      <c r="A148" s="44">
        <v>2354</v>
      </c>
      <c r="B148" s="71" t="s">
        <v>156</v>
      </c>
      <c r="C148" s="72">
        <f t="shared" si="7"/>
        <v>0</v>
      </c>
      <c r="D148" s="74"/>
      <c r="E148" s="74"/>
      <c r="F148" s="74"/>
      <c r="G148" s="157"/>
      <c r="H148" s="72">
        <f t="shared" si="8"/>
        <v>0</v>
      </c>
      <c r="I148" s="74"/>
      <c r="J148" s="74"/>
      <c r="K148" s="74"/>
      <c r="L148" s="158"/>
    </row>
    <row r="149" spans="1:12" ht="24" x14ac:dyDescent="0.25">
      <c r="A149" s="44">
        <v>2355</v>
      </c>
      <c r="B149" s="71" t="s">
        <v>157</v>
      </c>
      <c r="C149" s="72">
        <f t="shared" si="7"/>
        <v>0</v>
      </c>
      <c r="D149" s="74"/>
      <c r="E149" s="74"/>
      <c r="F149" s="74"/>
      <c r="G149" s="157"/>
      <c r="H149" s="72">
        <f t="shared" si="8"/>
        <v>0</v>
      </c>
      <c r="I149" s="74"/>
      <c r="J149" s="74"/>
      <c r="K149" s="74"/>
      <c r="L149" s="158"/>
    </row>
    <row r="150" spans="1:12" ht="24" x14ac:dyDescent="0.25">
      <c r="A150" s="44">
        <v>2359</v>
      </c>
      <c r="B150" s="71" t="s">
        <v>158</v>
      </c>
      <c r="C150" s="72">
        <f t="shared" si="7"/>
        <v>0</v>
      </c>
      <c r="D150" s="74"/>
      <c r="E150" s="74"/>
      <c r="F150" s="74"/>
      <c r="G150" s="157"/>
      <c r="H150" s="72">
        <f t="shared" si="8"/>
        <v>0</v>
      </c>
      <c r="I150" s="74"/>
      <c r="J150" s="74"/>
      <c r="K150" s="74"/>
      <c r="L150" s="158"/>
    </row>
    <row r="151" spans="1:12" ht="24.75" customHeight="1" x14ac:dyDescent="0.25">
      <c r="A151" s="159">
        <v>2360</v>
      </c>
      <c r="B151" s="71" t="s">
        <v>159</v>
      </c>
      <c r="C151" s="72">
        <f t="shared" si="7"/>
        <v>97661</v>
      </c>
      <c r="D151" s="160">
        <f>SUM(D152:D158)</f>
        <v>41158</v>
      </c>
      <c r="E151" s="160">
        <f>SUM(E152:E158)</f>
        <v>56503</v>
      </c>
      <c r="F151" s="160">
        <f>SUM(F152:F158)</f>
        <v>0</v>
      </c>
      <c r="G151" s="161">
        <f>SUM(G152:G158)</f>
        <v>0</v>
      </c>
      <c r="H151" s="72">
        <f t="shared" si="8"/>
        <v>93927</v>
      </c>
      <c r="I151" s="160">
        <f>SUM(I152:I158)</f>
        <v>36747</v>
      </c>
      <c r="J151" s="160">
        <f>SUM(J152:J158)</f>
        <v>57180</v>
      </c>
      <c r="K151" s="160">
        <f>SUM(K152:K158)</f>
        <v>0</v>
      </c>
      <c r="L151" s="162">
        <f>SUM(L152:L158)</f>
        <v>0</v>
      </c>
    </row>
    <row r="152" spans="1:12" x14ac:dyDescent="0.25">
      <c r="A152" s="43">
        <v>2361</v>
      </c>
      <c r="B152" s="71" t="s">
        <v>160</v>
      </c>
      <c r="C152" s="72">
        <f t="shared" si="7"/>
        <v>0</v>
      </c>
      <c r="D152" s="74"/>
      <c r="E152" s="74"/>
      <c r="F152" s="74"/>
      <c r="G152" s="157"/>
      <c r="H152" s="72">
        <f t="shared" si="8"/>
        <v>0</v>
      </c>
      <c r="I152" s="74"/>
      <c r="J152" s="74"/>
      <c r="K152" s="74"/>
      <c r="L152" s="158"/>
    </row>
    <row r="153" spans="1:12" ht="24" x14ac:dyDescent="0.25">
      <c r="A153" s="43">
        <v>2362</v>
      </c>
      <c r="B153" s="71" t="s">
        <v>161</v>
      </c>
      <c r="C153" s="72">
        <f t="shared" si="7"/>
        <v>0</v>
      </c>
      <c r="D153" s="74"/>
      <c r="E153" s="74"/>
      <c r="F153" s="74"/>
      <c r="G153" s="157"/>
      <c r="H153" s="72">
        <f t="shared" si="8"/>
        <v>0</v>
      </c>
      <c r="I153" s="74"/>
      <c r="J153" s="74"/>
      <c r="K153" s="74"/>
      <c r="L153" s="158"/>
    </row>
    <row r="154" spans="1:12" x14ac:dyDescent="0.25">
      <c r="A154" s="43">
        <v>2363</v>
      </c>
      <c r="B154" s="71" t="s">
        <v>162</v>
      </c>
      <c r="C154" s="72">
        <f t="shared" si="7"/>
        <v>97661</v>
      </c>
      <c r="D154" s="74">
        <v>41158</v>
      </c>
      <c r="E154" s="74">
        <v>56503</v>
      </c>
      <c r="F154" s="74"/>
      <c r="G154" s="157"/>
      <c r="H154" s="72">
        <f t="shared" si="8"/>
        <v>93927</v>
      </c>
      <c r="I154" s="74">
        <v>36747</v>
      </c>
      <c r="J154" s="74">
        <f>56873+307</f>
        <v>57180</v>
      </c>
      <c r="K154" s="74"/>
      <c r="L154" s="158"/>
    </row>
    <row r="155" spans="1:12" x14ac:dyDescent="0.25">
      <c r="A155" s="43">
        <v>2364</v>
      </c>
      <c r="B155" s="71" t="s">
        <v>163</v>
      </c>
      <c r="C155" s="72">
        <f t="shared" si="7"/>
        <v>0</v>
      </c>
      <c r="D155" s="74"/>
      <c r="E155" s="74"/>
      <c r="F155" s="74"/>
      <c r="G155" s="157"/>
      <c r="H155" s="72">
        <f t="shared" si="8"/>
        <v>0</v>
      </c>
      <c r="I155" s="74"/>
      <c r="J155" s="74"/>
      <c r="K155" s="74"/>
      <c r="L155" s="158"/>
    </row>
    <row r="156" spans="1:12" ht="12.75" customHeight="1" x14ac:dyDescent="0.25">
      <c r="A156" s="43">
        <v>2365</v>
      </c>
      <c r="B156" s="71" t="s">
        <v>164</v>
      </c>
      <c r="C156" s="72">
        <f t="shared" si="7"/>
        <v>0</v>
      </c>
      <c r="D156" s="74"/>
      <c r="E156" s="74"/>
      <c r="F156" s="74"/>
      <c r="G156" s="157"/>
      <c r="H156" s="72">
        <f t="shared" si="8"/>
        <v>0</v>
      </c>
      <c r="I156" s="74"/>
      <c r="J156" s="74"/>
      <c r="K156" s="74"/>
      <c r="L156" s="158"/>
    </row>
    <row r="157" spans="1:12" ht="36" x14ac:dyDescent="0.25">
      <c r="A157" s="43">
        <v>2366</v>
      </c>
      <c r="B157" s="71" t="s">
        <v>165</v>
      </c>
      <c r="C157" s="72">
        <f t="shared" si="7"/>
        <v>0</v>
      </c>
      <c r="D157" s="74"/>
      <c r="E157" s="74"/>
      <c r="F157" s="74"/>
      <c r="G157" s="157"/>
      <c r="H157" s="72">
        <f t="shared" si="8"/>
        <v>0</v>
      </c>
      <c r="I157" s="74"/>
      <c r="J157" s="74"/>
      <c r="K157" s="74"/>
      <c r="L157" s="158"/>
    </row>
    <row r="158" spans="1:12" ht="48" x14ac:dyDescent="0.25">
      <c r="A158" s="43">
        <v>2369</v>
      </c>
      <c r="B158" s="71" t="s">
        <v>166</v>
      </c>
      <c r="C158" s="72">
        <f t="shared" si="7"/>
        <v>0</v>
      </c>
      <c r="D158" s="74"/>
      <c r="E158" s="74"/>
      <c r="F158" s="74"/>
      <c r="G158" s="157"/>
      <c r="H158" s="72">
        <f t="shared" si="8"/>
        <v>0</v>
      </c>
      <c r="I158" s="74"/>
      <c r="J158" s="74"/>
      <c r="K158" s="74"/>
      <c r="L158" s="158"/>
    </row>
    <row r="159" spans="1:12" x14ac:dyDescent="0.25">
      <c r="A159" s="150">
        <v>2370</v>
      </c>
      <c r="B159" s="112" t="s">
        <v>167</v>
      </c>
      <c r="C159" s="117">
        <f t="shared" si="7"/>
        <v>0</v>
      </c>
      <c r="D159" s="163"/>
      <c r="E159" s="163"/>
      <c r="F159" s="163"/>
      <c r="G159" s="164"/>
      <c r="H159" s="117">
        <f t="shared" si="8"/>
        <v>0</v>
      </c>
      <c r="I159" s="163"/>
      <c r="J159" s="163"/>
      <c r="K159" s="163"/>
      <c r="L159" s="165"/>
    </row>
    <row r="160" spans="1:12" x14ac:dyDescent="0.25">
      <c r="A160" s="150">
        <v>2380</v>
      </c>
      <c r="B160" s="112" t="s">
        <v>168</v>
      </c>
      <c r="C160" s="117">
        <f t="shared" si="7"/>
        <v>0</v>
      </c>
      <c r="D160" s="151">
        <f>SUM(D161:D162)</f>
        <v>0</v>
      </c>
      <c r="E160" s="151">
        <f>SUM(E161:E162)</f>
        <v>0</v>
      </c>
      <c r="F160" s="151">
        <f>SUM(F161:F162)</f>
        <v>0</v>
      </c>
      <c r="G160" s="152">
        <f>SUM(G161:G162)</f>
        <v>0</v>
      </c>
      <c r="H160" s="117">
        <f t="shared" si="8"/>
        <v>0</v>
      </c>
      <c r="I160" s="151">
        <f>SUM(I161:I162)</f>
        <v>0</v>
      </c>
      <c r="J160" s="151">
        <f>SUM(J161:J162)</f>
        <v>0</v>
      </c>
      <c r="K160" s="151">
        <f>SUM(K161:K162)</f>
        <v>0</v>
      </c>
      <c r="L160" s="153">
        <f>SUM(L161:L162)</f>
        <v>0</v>
      </c>
    </row>
    <row r="161" spans="1:12" x14ac:dyDescent="0.25">
      <c r="A161" s="37">
        <v>2381</v>
      </c>
      <c r="B161" s="65" t="s">
        <v>169</v>
      </c>
      <c r="C161" s="66">
        <f t="shared" si="7"/>
        <v>0</v>
      </c>
      <c r="D161" s="68"/>
      <c r="E161" s="68"/>
      <c r="F161" s="68"/>
      <c r="G161" s="154"/>
      <c r="H161" s="66">
        <f t="shared" si="8"/>
        <v>0</v>
      </c>
      <c r="I161" s="68"/>
      <c r="J161" s="68"/>
      <c r="K161" s="68"/>
      <c r="L161" s="155"/>
    </row>
    <row r="162" spans="1:12" ht="24" x14ac:dyDescent="0.25">
      <c r="A162" s="43">
        <v>2389</v>
      </c>
      <c r="B162" s="71" t="s">
        <v>170</v>
      </c>
      <c r="C162" s="72">
        <f t="shared" si="7"/>
        <v>0</v>
      </c>
      <c r="D162" s="74"/>
      <c r="E162" s="74"/>
      <c r="F162" s="74"/>
      <c r="G162" s="157"/>
      <c r="H162" s="72">
        <f t="shared" si="8"/>
        <v>0</v>
      </c>
      <c r="I162" s="74"/>
      <c r="J162" s="74"/>
      <c r="K162" s="74"/>
      <c r="L162" s="158"/>
    </row>
    <row r="163" spans="1:12" x14ac:dyDescent="0.25">
      <c r="A163" s="150">
        <v>2390</v>
      </c>
      <c r="B163" s="112" t="s">
        <v>171</v>
      </c>
      <c r="C163" s="117">
        <f t="shared" si="7"/>
        <v>0</v>
      </c>
      <c r="D163" s="163"/>
      <c r="E163" s="163"/>
      <c r="F163" s="163"/>
      <c r="G163" s="164"/>
      <c r="H163" s="117">
        <f t="shared" si="8"/>
        <v>0</v>
      </c>
      <c r="I163" s="163"/>
      <c r="J163" s="163"/>
      <c r="K163" s="163"/>
      <c r="L163" s="165"/>
    </row>
    <row r="164" spans="1:12" x14ac:dyDescent="0.25">
      <c r="A164" s="56">
        <v>2400</v>
      </c>
      <c r="B164" s="147" t="s">
        <v>172</v>
      </c>
      <c r="C164" s="57">
        <f t="shared" si="7"/>
        <v>0</v>
      </c>
      <c r="D164" s="177"/>
      <c r="E164" s="177"/>
      <c r="F164" s="177"/>
      <c r="G164" s="178"/>
      <c r="H164" s="57">
        <f t="shared" si="8"/>
        <v>0</v>
      </c>
      <c r="I164" s="177"/>
      <c r="J164" s="177"/>
      <c r="K164" s="177"/>
      <c r="L164" s="179"/>
    </row>
    <row r="165" spans="1:12" ht="24" x14ac:dyDescent="0.25">
      <c r="A165" s="56">
        <v>2500</v>
      </c>
      <c r="B165" s="147" t="s">
        <v>173</v>
      </c>
      <c r="C165" s="57">
        <f t="shared" si="7"/>
        <v>0</v>
      </c>
      <c r="D165" s="63">
        <f>SUM(D166,D171)</f>
        <v>0</v>
      </c>
      <c r="E165" s="63">
        <f t="shared" ref="E165:G165" si="11">SUM(E166,E171)</f>
        <v>0</v>
      </c>
      <c r="F165" s="63">
        <f t="shared" si="11"/>
        <v>0</v>
      </c>
      <c r="G165" s="63">
        <f t="shared" si="11"/>
        <v>0</v>
      </c>
      <c r="H165" s="57">
        <f t="shared" si="8"/>
        <v>0</v>
      </c>
      <c r="I165" s="63">
        <f>SUM(I166,I171)</f>
        <v>0</v>
      </c>
      <c r="J165" s="63">
        <f t="shared" ref="J165:L165" si="12">SUM(J166,J171)</f>
        <v>0</v>
      </c>
      <c r="K165" s="63">
        <f t="shared" si="12"/>
        <v>0</v>
      </c>
      <c r="L165" s="149">
        <f t="shared" si="12"/>
        <v>0</v>
      </c>
    </row>
    <row r="166" spans="1:12" ht="16.5" customHeight="1" x14ac:dyDescent="0.25">
      <c r="A166" s="168">
        <v>2510</v>
      </c>
      <c r="B166" s="65" t="s">
        <v>174</v>
      </c>
      <c r="C166" s="66">
        <f t="shared" si="7"/>
        <v>0</v>
      </c>
      <c r="D166" s="169">
        <f>SUM(D167:D170)</f>
        <v>0</v>
      </c>
      <c r="E166" s="169">
        <f t="shared" ref="E166:G166" si="13">SUM(E167:E170)</f>
        <v>0</v>
      </c>
      <c r="F166" s="169">
        <f t="shared" si="13"/>
        <v>0</v>
      </c>
      <c r="G166" s="169">
        <f t="shared" si="13"/>
        <v>0</v>
      </c>
      <c r="H166" s="66">
        <f t="shared" si="8"/>
        <v>0</v>
      </c>
      <c r="I166" s="169">
        <f>SUM(I167:I170)</f>
        <v>0</v>
      </c>
      <c r="J166" s="169">
        <f t="shared" ref="J166:L166" si="14">SUM(J167:J170)</f>
        <v>0</v>
      </c>
      <c r="K166" s="169">
        <f t="shared" si="14"/>
        <v>0</v>
      </c>
      <c r="L166" s="180">
        <f t="shared" si="14"/>
        <v>0</v>
      </c>
    </row>
    <row r="167" spans="1:12" ht="24" x14ac:dyDescent="0.25">
      <c r="A167" s="44">
        <v>2512</v>
      </c>
      <c r="B167" s="71" t="s">
        <v>175</v>
      </c>
      <c r="C167" s="72">
        <f t="shared" si="7"/>
        <v>0</v>
      </c>
      <c r="D167" s="74"/>
      <c r="E167" s="74"/>
      <c r="F167" s="74"/>
      <c r="G167" s="157"/>
      <c r="H167" s="72">
        <f t="shared" si="8"/>
        <v>0</v>
      </c>
      <c r="I167" s="74"/>
      <c r="J167" s="74"/>
      <c r="K167" s="74"/>
      <c r="L167" s="158"/>
    </row>
    <row r="168" spans="1:12" ht="36" x14ac:dyDescent="0.25">
      <c r="A168" s="44">
        <v>2513</v>
      </c>
      <c r="B168" s="71" t="s">
        <v>176</v>
      </c>
      <c r="C168" s="72">
        <f t="shared" si="7"/>
        <v>0</v>
      </c>
      <c r="D168" s="74"/>
      <c r="E168" s="74"/>
      <c r="F168" s="74"/>
      <c r="G168" s="157"/>
      <c r="H168" s="72">
        <f t="shared" si="8"/>
        <v>0</v>
      </c>
      <c r="I168" s="74"/>
      <c r="J168" s="74"/>
      <c r="K168" s="74"/>
      <c r="L168" s="158"/>
    </row>
    <row r="169" spans="1:12" ht="24" x14ac:dyDescent="0.25">
      <c r="A169" s="44">
        <v>2515</v>
      </c>
      <c r="B169" s="71" t="s">
        <v>177</v>
      </c>
      <c r="C169" s="72">
        <f t="shared" si="7"/>
        <v>0</v>
      </c>
      <c r="D169" s="74"/>
      <c r="E169" s="74"/>
      <c r="F169" s="74"/>
      <c r="G169" s="157"/>
      <c r="H169" s="72">
        <f t="shared" si="8"/>
        <v>0</v>
      </c>
      <c r="I169" s="74"/>
      <c r="J169" s="74"/>
      <c r="K169" s="74"/>
      <c r="L169" s="158"/>
    </row>
    <row r="170" spans="1:12" ht="24" x14ac:dyDescent="0.25">
      <c r="A170" s="44">
        <v>2519</v>
      </c>
      <c r="B170" s="71" t="s">
        <v>178</v>
      </c>
      <c r="C170" s="72">
        <f t="shared" si="7"/>
        <v>0</v>
      </c>
      <c r="D170" s="74"/>
      <c r="E170" s="74"/>
      <c r="F170" s="74"/>
      <c r="G170" s="157"/>
      <c r="H170" s="72">
        <f t="shared" si="8"/>
        <v>0</v>
      </c>
      <c r="I170" s="74"/>
      <c r="J170" s="74"/>
      <c r="K170" s="74"/>
      <c r="L170" s="158"/>
    </row>
    <row r="171" spans="1:12" ht="24" x14ac:dyDescent="0.25">
      <c r="A171" s="159">
        <v>2520</v>
      </c>
      <c r="B171" s="71" t="s">
        <v>179</v>
      </c>
      <c r="C171" s="72">
        <f t="shared" si="7"/>
        <v>0</v>
      </c>
      <c r="D171" s="74"/>
      <c r="E171" s="74"/>
      <c r="F171" s="74"/>
      <c r="G171" s="157"/>
      <c r="H171" s="72">
        <f t="shared" si="8"/>
        <v>0</v>
      </c>
      <c r="I171" s="74"/>
      <c r="J171" s="74"/>
      <c r="K171" s="74"/>
      <c r="L171" s="158"/>
    </row>
    <row r="172" spans="1:12" s="182" customFormat="1" ht="36" customHeight="1" x14ac:dyDescent="0.25">
      <c r="A172" s="19">
        <v>2800</v>
      </c>
      <c r="B172" s="65" t="s">
        <v>180</v>
      </c>
      <c r="C172" s="66">
        <f t="shared" si="7"/>
        <v>0</v>
      </c>
      <c r="D172" s="40"/>
      <c r="E172" s="40"/>
      <c r="F172" s="40"/>
      <c r="G172" s="41"/>
      <c r="H172" s="66">
        <f t="shared" si="8"/>
        <v>0</v>
      </c>
      <c r="I172" s="40"/>
      <c r="J172" s="40"/>
      <c r="K172" s="40"/>
      <c r="L172" s="42"/>
    </row>
    <row r="173" spans="1:12" x14ac:dyDescent="0.25">
      <c r="A173" s="142">
        <v>3000</v>
      </c>
      <c r="B173" s="142" t="s">
        <v>181</v>
      </c>
      <c r="C173" s="143">
        <f t="shared" si="7"/>
        <v>0</v>
      </c>
      <c r="D173" s="144">
        <f>SUM(D174,D184)</f>
        <v>0</v>
      </c>
      <c r="E173" s="144">
        <f>SUM(E174,E184)</f>
        <v>0</v>
      </c>
      <c r="F173" s="144">
        <f>SUM(F174,F184)</f>
        <v>0</v>
      </c>
      <c r="G173" s="145">
        <f>SUM(G174,G184)</f>
        <v>0</v>
      </c>
      <c r="H173" s="143">
        <f t="shared" si="8"/>
        <v>0</v>
      </c>
      <c r="I173" s="144">
        <f>SUM(I174,I184)</f>
        <v>0</v>
      </c>
      <c r="J173" s="144">
        <f>SUM(J174,J184)</f>
        <v>0</v>
      </c>
      <c r="K173" s="144">
        <f>SUM(K174,K184)</f>
        <v>0</v>
      </c>
      <c r="L173" s="146">
        <f>SUM(L174,L184)</f>
        <v>0</v>
      </c>
    </row>
    <row r="174" spans="1:12" ht="24" x14ac:dyDescent="0.25">
      <c r="A174" s="56">
        <v>3200</v>
      </c>
      <c r="B174" s="183" t="s">
        <v>182</v>
      </c>
      <c r="C174" s="184">
        <f t="shared" si="7"/>
        <v>0</v>
      </c>
      <c r="D174" s="63">
        <f>SUM(D175,D179)</f>
        <v>0</v>
      </c>
      <c r="E174" s="63">
        <f t="shared" ref="E174:G174" si="15">SUM(E175,E179)</f>
        <v>0</v>
      </c>
      <c r="F174" s="63">
        <f t="shared" si="15"/>
        <v>0</v>
      </c>
      <c r="G174" s="63">
        <f t="shared" si="15"/>
        <v>0</v>
      </c>
      <c r="H174" s="57">
        <f t="shared" si="8"/>
        <v>0</v>
      </c>
      <c r="I174" s="63">
        <f>SUM(I175,I179)</f>
        <v>0</v>
      </c>
      <c r="J174" s="63">
        <f t="shared" ref="J174:L174" si="16">SUM(J175,J179)</f>
        <v>0</v>
      </c>
      <c r="K174" s="63">
        <f t="shared" si="16"/>
        <v>0</v>
      </c>
      <c r="L174" s="149">
        <f t="shared" si="16"/>
        <v>0</v>
      </c>
    </row>
    <row r="175" spans="1:12" ht="36" x14ac:dyDescent="0.25">
      <c r="A175" s="168">
        <v>3260</v>
      </c>
      <c r="B175" s="65" t="s">
        <v>183</v>
      </c>
      <c r="C175" s="66">
        <f t="shared" si="7"/>
        <v>0</v>
      </c>
      <c r="D175" s="169">
        <f>SUM(D176:D178)</f>
        <v>0</v>
      </c>
      <c r="E175" s="169">
        <f>SUM(E176:E178)</f>
        <v>0</v>
      </c>
      <c r="F175" s="169">
        <f>SUM(F176:F178)</f>
        <v>0</v>
      </c>
      <c r="G175" s="170">
        <f>SUM(G176:G178)</f>
        <v>0</v>
      </c>
      <c r="H175" s="66">
        <f t="shared" si="8"/>
        <v>0</v>
      </c>
      <c r="I175" s="169">
        <f>SUM(I176:I178)</f>
        <v>0</v>
      </c>
      <c r="J175" s="169">
        <f>SUM(J176:J178)</f>
        <v>0</v>
      </c>
      <c r="K175" s="169">
        <f>SUM(K176:K178)</f>
        <v>0</v>
      </c>
      <c r="L175" s="171">
        <f>SUM(L176:L178)</f>
        <v>0</v>
      </c>
    </row>
    <row r="176" spans="1:12" ht="24" x14ac:dyDescent="0.25">
      <c r="A176" s="44">
        <v>3261</v>
      </c>
      <c r="B176" s="71" t="s">
        <v>184</v>
      </c>
      <c r="C176" s="72">
        <f>SUM(D176:G176)</f>
        <v>0</v>
      </c>
      <c r="D176" s="74"/>
      <c r="E176" s="74"/>
      <c r="F176" s="74"/>
      <c r="G176" s="157"/>
      <c r="H176" s="72">
        <f>SUM(I176:L176)</f>
        <v>0</v>
      </c>
      <c r="I176" s="74"/>
      <c r="J176" s="74"/>
      <c r="K176" s="74"/>
      <c r="L176" s="158"/>
    </row>
    <row r="177" spans="1:12" ht="36" x14ac:dyDescent="0.25">
      <c r="A177" s="44">
        <v>3262</v>
      </c>
      <c r="B177" s="71" t="s">
        <v>185</v>
      </c>
      <c r="C177" s="72">
        <f>SUM(D177:G177)</f>
        <v>0</v>
      </c>
      <c r="D177" s="74"/>
      <c r="E177" s="74"/>
      <c r="F177" s="74"/>
      <c r="G177" s="157"/>
      <c r="H177" s="72">
        <f>SUM(I177:L177)</f>
        <v>0</v>
      </c>
      <c r="I177" s="74"/>
      <c r="J177" s="74"/>
      <c r="K177" s="74"/>
      <c r="L177" s="158"/>
    </row>
    <row r="178" spans="1:12" ht="24" x14ac:dyDescent="0.25">
      <c r="A178" s="44">
        <v>3263</v>
      </c>
      <c r="B178" s="71" t="s">
        <v>186</v>
      </c>
      <c r="C178" s="72">
        <f>SUM(D178:G178)</f>
        <v>0</v>
      </c>
      <c r="D178" s="74"/>
      <c r="E178" s="74"/>
      <c r="F178" s="74"/>
      <c r="G178" s="157"/>
      <c r="H178" s="72">
        <f>SUM(I178:L178)</f>
        <v>0</v>
      </c>
      <c r="I178" s="74"/>
      <c r="J178" s="74"/>
      <c r="K178" s="74"/>
      <c r="L178" s="158"/>
    </row>
    <row r="179" spans="1:12" ht="84" x14ac:dyDescent="0.25">
      <c r="A179" s="168">
        <v>3290</v>
      </c>
      <c r="B179" s="65" t="s">
        <v>187</v>
      </c>
      <c r="C179" s="185">
        <f t="shared" ref="C179:C183" si="17">SUM(D179:G179)</f>
        <v>0</v>
      </c>
      <c r="D179" s="169">
        <f>SUM(D180:D183)</f>
        <v>0</v>
      </c>
      <c r="E179" s="169">
        <f t="shared" ref="E179:G179" si="18">SUM(E180:E183)</f>
        <v>0</v>
      </c>
      <c r="F179" s="169">
        <f t="shared" si="18"/>
        <v>0</v>
      </c>
      <c r="G179" s="169">
        <f t="shared" si="18"/>
        <v>0</v>
      </c>
      <c r="H179" s="185">
        <f t="shared" ref="H179:H183" si="19">SUM(I179:L179)</f>
        <v>0</v>
      </c>
      <c r="I179" s="169">
        <f>SUM(I180:I183)</f>
        <v>0</v>
      </c>
      <c r="J179" s="169">
        <f t="shared" ref="J179:L179" si="20">SUM(J180:J183)</f>
        <v>0</v>
      </c>
      <c r="K179" s="169">
        <f t="shared" si="20"/>
        <v>0</v>
      </c>
      <c r="L179" s="186">
        <f t="shared" si="20"/>
        <v>0</v>
      </c>
    </row>
    <row r="180" spans="1:12" ht="72" x14ac:dyDescent="0.25">
      <c r="A180" s="44">
        <v>3291</v>
      </c>
      <c r="B180" s="71" t="s">
        <v>188</v>
      </c>
      <c r="C180" s="72">
        <f t="shared" si="17"/>
        <v>0</v>
      </c>
      <c r="D180" s="74"/>
      <c r="E180" s="74"/>
      <c r="F180" s="74"/>
      <c r="G180" s="187"/>
      <c r="H180" s="72">
        <f t="shared" si="19"/>
        <v>0</v>
      </c>
      <c r="I180" s="74"/>
      <c r="J180" s="74"/>
      <c r="K180" s="74"/>
      <c r="L180" s="158"/>
    </row>
    <row r="181" spans="1:12" ht="72" x14ac:dyDescent="0.25">
      <c r="A181" s="44">
        <v>3292</v>
      </c>
      <c r="B181" s="71" t="s">
        <v>189</v>
      </c>
      <c r="C181" s="72">
        <f t="shared" si="17"/>
        <v>0</v>
      </c>
      <c r="D181" s="74"/>
      <c r="E181" s="74"/>
      <c r="F181" s="74"/>
      <c r="G181" s="187"/>
      <c r="H181" s="72">
        <f t="shared" si="19"/>
        <v>0</v>
      </c>
      <c r="I181" s="74"/>
      <c r="J181" s="74"/>
      <c r="K181" s="74"/>
      <c r="L181" s="158"/>
    </row>
    <row r="182" spans="1:12" ht="72" x14ac:dyDescent="0.25">
      <c r="A182" s="44">
        <v>3293</v>
      </c>
      <c r="B182" s="71" t="s">
        <v>190</v>
      </c>
      <c r="C182" s="72">
        <f t="shared" si="17"/>
        <v>0</v>
      </c>
      <c r="D182" s="74"/>
      <c r="E182" s="74"/>
      <c r="F182" s="74"/>
      <c r="G182" s="187"/>
      <c r="H182" s="72">
        <f t="shared" si="19"/>
        <v>0</v>
      </c>
      <c r="I182" s="74"/>
      <c r="J182" s="74"/>
      <c r="K182" s="74"/>
      <c r="L182" s="158"/>
    </row>
    <row r="183" spans="1:12" ht="60" x14ac:dyDescent="0.25">
      <c r="A183" s="188">
        <v>3294</v>
      </c>
      <c r="B183" s="71" t="s">
        <v>191</v>
      </c>
      <c r="C183" s="185">
        <f t="shared" si="17"/>
        <v>0</v>
      </c>
      <c r="D183" s="189"/>
      <c r="E183" s="189"/>
      <c r="F183" s="189"/>
      <c r="G183" s="190"/>
      <c r="H183" s="185">
        <f t="shared" si="19"/>
        <v>0</v>
      </c>
      <c r="I183" s="189"/>
      <c r="J183" s="189"/>
      <c r="K183" s="189"/>
      <c r="L183" s="191"/>
    </row>
    <row r="184" spans="1:12" ht="48" x14ac:dyDescent="0.25">
      <c r="A184" s="192">
        <v>3300</v>
      </c>
      <c r="B184" s="183" t="s">
        <v>192</v>
      </c>
      <c r="C184" s="193">
        <f t="shared" si="7"/>
        <v>0</v>
      </c>
      <c r="D184" s="194">
        <f>SUM(D185:D186)</f>
        <v>0</v>
      </c>
      <c r="E184" s="194">
        <f t="shared" ref="E184:G184" si="21">SUM(E185:E186)</f>
        <v>0</v>
      </c>
      <c r="F184" s="194">
        <f t="shared" si="21"/>
        <v>0</v>
      </c>
      <c r="G184" s="194">
        <f t="shared" si="21"/>
        <v>0</v>
      </c>
      <c r="H184" s="193">
        <f t="shared" si="8"/>
        <v>0</v>
      </c>
      <c r="I184" s="194">
        <f>SUM(I185:I186)</f>
        <v>0</v>
      </c>
      <c r="J184" s="194">
        <f t="shared" ref="J184:L184" si="22">SUM(J185:J186)</f>
        <v>0</v>
      </c>
      <c r="K184" s="194">
        <f t="shared" si="22"/>
        <v>0</v>
      </c>
      <c r="L184" s="149">
        <f t="shared" si="22"/>
        <v>0</v>
      </c>
    </row>
    <row r="185" spans="1:12" ht="48" x14ac:dyDescent="0.25">
      <c r="A185" s="111">
        <v>3310</v>
      </c>
      <c r="B185" s="112" t="s">
        <v>193</v>
      </c>
      <c r="C185" s="195">
        <f t="shared" si="7"/>
        <v>0</v>
      </c>
      <c r="D185" s="163"/>
      <c r="E185" s="163"/>
      <c r="F185" s="163"/>
      <c r="G185" s="164"/>
      <c r="H185" s="195">
        <f t="shared" si="8"/>
        <v>0</v>
      </c>
      <c r="I185" s="163"/>
      <c r="J185" s="163"/>
      <c r="K185" s="163"/>
      <c r="L185" s="165"/>
    </row>
    <row r="186" spans="1:12" ht="48.75" customHeight="1" x14ac:dyDescent="0.25">
      <c r="A186" s="38">
        <v>3320</v>
      </c>
      <c r="B186" s="65" t="s">
        <v>194</v>
      </c>
      <c r="C186" s="66">
        <f t="shared" si="7"/>
        <v>0</v>
      </c>
      <c r="D186" s="68"/>
      <c r="E186" s="68"/>
      <c r="F186" s="68"/>
      <c r="G186" s="154"/>
      <c r="H186" s="66">
        <f t="shared" si="8"/>
        <v>0</v>
      </c>
      <c r="I186" s="68"/>
      <c r="J186" s="68"/>
      <c r="K186" s="68"/>
      <c r="L186" s="155"/>
    </row>
    <row r="187" spans="1:12" x14ac:dyDescent="0.25">
      <c r="A187" s="196">
        <v>4000</v>
      </c>
      <c r="B187" s="142" t="s">
        <v>195</v>
      </c>
      <c r="C187" s="143">
        <f t="shared" si="7"/>
        <v>0</v>
      </c>
      <c r="D187" s="144">
        <f>SUM(D188,D191)</f>
        <v>0</v>
      </c>
      <c r="E187" s="144">
        <f>SUM(E188,E191)</f>
        <v>0</v>
      </c>
      <c r="F187" s="144">
        <f>SUM(F188,F191)</f>
        <v>0</v>
      </c>
      <c r="G187" s="145">
        <f>SUM(G188,G191)</f>
        <v>0</v>
      </c>
      <c r="H187" s="143">
        <f t="shared" si="8"/>
        <v>0</v>
      </c>
      <c r="I187" s="144">
        <f>SUM(I188,I191)</f>
        <v>0</v>
      </c>
      <c r="J187" s="144">
        <f>SUM(J188,J191)</f>
        <v>0</v>
      </c>
      <c r="K187" s="144">
        <f>SUM(K188,K191)</f>
        <v>0</v>
      </c>
      <c r="L187" s="146">
        <f>SUM(L188,L191)</f>
        <v>0</v>
      </c>
    </row>
    <row r="188" spans="1:12" ht="24" x14ac:dyDescent="0.25">
      <c r="A188" s="197">
        <v>4200</v>
      </c>
      <c r="B188" s="147" t="s">
        <v>196</v>
      </c>
      <c r="C188" s="57">
        <f>SUM(D188:G188)</f>
        <v>0</v>
      </c>
      <c r="D188" s="63">
        <f>SUM(D189,D190)</f>
        <v>0</v>
      </c>
      <c r="E188" s="63">
        <f>SUM(E189,E190)</f>
        <v>0</v>
      </c>
      <c r="F188" s="63">
        <f>SUM(F189,F190)</f>
        <v>0</v>
      </c>
      <c r="G188" s="166">
        <f>SUM(G189,G190)</f>
        <v>0</v>
      </c>
      <c r="H188" s="57">
        <f t="shared" si="8"/>
        <v>0</v>
      </c>
      <c r="I188" s="63">
        <f>SUM(I189,I190)</f>
        <v>0</v>
      </c>
      <c r="J188" s="63">
        <f>SUM(J189,J190)</f>
        <v>0</v>
      </c>
      <c r="K188" s="63">
        <f>SUM(K189,K190)</f>
        <v>0</v>
      </c>
      <c r="L188" s="167">
        <f>SUM(L189,L190)</f>
        <v>0</v>
      </c>
    </row>
    <row r="189" spans="1:12" ht="36" x14ac:dyDescent="0.25">
      <c r="A189" s="168">
        <v>4240</v>
      </c>
      <c r="B189" s="65" t="s">
        <v>197</v>
      </c>
      <c r="C189" s="66">
        <f t="shared" ref="C189:C264" si="23">SUM(D189:G189)</f>
        <v>0</v>
      </c>
      <c r="D189" s="68"/>
      <c r="E189" s="68"/>
      <c r="F189" s="68"/>
      <c r="G189" s="154"/>
      <c r="H189" s="66">
        <f t="shared" ref="H189:H263" si="24">SUM(I189:L189)</f>
        <v>0</v>
      </c>
      <c r="I189" s="68"/>
      <c r="J189" s="68"/>
      <c r="K189" s="68"/>
      <c r="L189" s="155"/>
    </row>
    <row r="190" spans="1:12" ht="24" x14ac:dyDescent="0.25">
      <c r="A190" s="159">
        <v>4250</v>
      </c>
      <c r="B190" s="71" t="s">
        <v>198</v>
      </c>
      <c r="C190" s="72">
        <f t="shared" si="23"/>
        <v>0</v>
      </c>
      <c r="D190" s="74"/>
      <c r="E190" s="74"/>
      <c r="F190" s="74"/>
      <c r="G190" s="157"/>
      <c r="H190" s="72">
        <f t="shared" si="24"/>
        <v>0</v>
      </c>
      <c r="I190" s="74"/>
      <c r="J190" s="74"/>
      <c r="K190" s="74"/>
      <c r="L190" s="158"/>
    </row>
    <row r="191" spans="1:12" x14ac:dyDescent="0.25">
      <c r="A191" s="56">
        <v>4300</v>
      </c>
      <c r="B191" s="147" t="s">
        <v>199</v>
      </c>
      <c r="C191" s="57">
        <f t="shared" si="23"/>
        <v>0</v>
      </c>
      <c r="D191" s="63">
        <f>SUM(D192)</f>
        <v>0</v>
      </c>
      <c r="E191" s="63">
        <f>SUM(E192)</f>
        <v>0</v>
      </c>
      <c r="F191" s="63">
        <f>SUM(F192)</f>
        <v>0</v>
      </c>
      <c r="G191" s="166">
        <f>SUM(G192)</f>
        <v>0</v>
      </c>
      <c r="H191" s="57">
        <f t="shared" si="24"/>
        <v>0</v>
      </c>
      <c r="I191" s="63">
        <f>SUM(I192)</f>
        <v>0</v>
      </c>
      <c r="J191" s="63">
        <f>SUM(J192)</f>
        <v>0</v>
      </c>
      <c r="K191" s="63">
        <f>SUM(K192)</f>
        <v>0</v>
      </c>
      <c r="L191" s="167">
        <f>SUM(L192)</f>
        <v>0</v>
      </c>
    </row>
    <row r="192" spans="1:12" ht="24" x14ac:dyDescent="0.25">
      <c r="A192" s="168">
        <v>4310</v>
      </c>
      <c r="B192" s="65" t="s">
        <v>200</v>
      </c>
      <c r="C192" s="66">
        <f>SUM(D192:G192)</f>
        <v>0</v>
      </c>
      <c r="D192" s="169">
        <f>SUM(D193:D193)</f>
        <v>0</v>
      </c>
      <c r="E192" s="169">
        <f>SUM(E193:E193)</f>
        <v>0</v>
      </c>
      <c r="F192" s="169">
        <f>SUM(F193:F193)</f>
        <v>0</v>
      </c>
      <c r="G192" s="170">
        <f>SUM(G193:G193)</f>
        <v>0</v>
      </c>
      <c r="H192" s="66">
        <f t="shared" si="24"/>
        <v>0</v>
      </c>
      <c r="I192" s="169">
        <f>SUM(I193:I193)</f>
        <v>0</v>
      </c>
      <c r="J192" s="169">
        <f>SUM(J193:J193)</f>
        <v>0</v>
      </c>
      <c r="K192" s="169">
        <f>SUM(K193:K193)</f>
        <v>0</v>
      </c>
      <c r="L192" s="171">
        <f>SUM(L193:L193)</f>
        <v>0</v>
      </c>
    </row>
    <row r="193" spans="1:12" ht="36" x14ac:dyDescent="0.25">
      <c r="A193" s="44">
        <v>4311</v>
      </c>
      <c r="B193" s="71" t="s">
        <v>201</v>
      </c>
      <c r="C193" s="72">
        <f t="shared" si="23"/>
        <v>0</v>
      </c>
      <c r="D193" s="74"/>
      <c r="E193" s="74"/>
      <c r="F193" s="74"/>
      <c r="G193" s="157"/>
      <c r="H193" s="72">
        <f t="shared" si="24"/>
        <v>0</v>
      </c>
      <c r="I193" s="74"/>
      <c r="J193" s="74"/>
      <c r="K193" s="74"/>
      <c r="L193" s="158"/>
    </row>
    <row r="194" spans="1:12" s="24" customFormat="1" ht="24" x14ac:dyDescent="0.25">
      <c r="A194" s="198"/>
      <c r="B194" s="19" t="s">
        <v>202</v>
      </c>
      <c r="C194" s="138">
        <f t="shared" si="23"/>
        <v>0</v>
      </c>
      <c r="D194" s="139">
        <f>SUM(D195,D230,D269)</f>
        <v>0</v>
      </c>
      <c r="E194" s="139">
        <f>SUM(E195,E230,E269)</f>
        <v>0</v>
      </c>
      <c r="F194" s="139">
        <f>SUM(F195,F230,F269)</f>
        <v>0</v>
      </c>
      <c r="G194" s="139">
        <f>SUM(G195,G230,G269)</f>
        <v>0</v>
      </c>
      <c r="H194" s="138">
        <f t="shared" si="24"/>
        <v>0</v>
      </c>
      <c r="I194" s="139">
        <f>SUM(I195,I230,I269)</f>
        <v>0</v>
      </c>
      <c r="J194" s="139">
        <f>SUM(J195,J230,J269)</f>
        <v>0</v>
      </c>
      <c r="K194" s="139">
        <f>SUM(K195,K230,K269)</f>
        <v>0</v>
      </c>
      <c r="L194" s="199">
        <f>SUM(L195,L230,L269)</f>
        <v>0</v>
      </c>
    </row>
    <row r="195" spans="1:12" x14ac:dyDescent="0.25">
      <c r="A195" s="142">
        <v>5000</v>
      </c>
      <c r="B195" s="142" t="s">
        <v>203</v>
      </c>
      <c r="C195" s="143">
        <f t="shared" si="23"/>
        <v>0</v>
      </c>
      <c r="D195" s="144">
        <f>D196+D204</f>
        <v>0</v>
      </c>
      <c r="E195" s="144">
        <f>E196+E204</f>
        <v>0</v>
      </c>
      <c r="F195" s="144">
        <f>F196+F204</f>
        <v>0</v>
      </c>
      <c r="G195" s="144">
        <f>G196+G204</f>
        <v>0</v>
      </c>
      <c r="H195" s="143">
        <f t="shared" si="24"/>
        <v>0</v>
      </c>
      <c r="I195" s="144">
        <f>I196+I204</f>
        <v>0</v>
      </c>
      <c r="J195" s="144">
        <f>J196+J204</f>
        <v>0</v>
      </c>
      <c r="K195" s="144">
        <f>K196+K204</f>
        <v>0</v>
      </c>
      <c r="L195" s="200">
        <f>L196+L204</f>
        <v>0</v>
      </c>
    </row>
    <row r="196" spans="1:12" x14ac:dyDescent="0.25">
      <c r="A196" s="56">
        <v>5100</v>
      </c>
      <c r="B196" s="147" t="s">
        <v>204</v>
      </c>
      <c r="C196" s="57">
        <f t="shared" si="23"/>
        <v>0</v>
      </c>
      <c r="D196" s="63">
        <f>D197+D198+D201+D202+D203</f>
        <v>0</v>
      </c>
      <c r="E196" s="63">
        <f>E197+E198+E201+E202+E203</f>
        <v>0</v>
      </c>
      <c r="F196" s="63">
        <f>F197+F198+F201+F202+F203</f>
        <v>0</v>
      </c>
      <c r="G196" s="166">
        <f>G197+G198+G201+G202+G203</f>
        <v>0</v>
      </c>
      <c r="H196" s="57">
        <f t="shared" si="24"/>
        <v>0</v>
      </c>
      <c r="I196" s="63">
        <f>I197+I198+I201+I202+I203</f>
        <v>0</v>
      </c>
      <c r="J196" s="63">
        <f>J197+J198+J201+J202+J203</f>
        <v>0</v>
      </c>
      <c r="K196" s="63">
        <f>K197+K198+K201+K202+K203</f>
        <v>0</v>
      </c>
      <c r="L196" s="167">
        <f>L197+L198+L201+L202+L203</f>
        <v>0</v>
      </c>
    </row>
    <row r="197" spans="1:12" x14ac:dyDescent="0.25">
      <c r="A197" s="168">
        <v>5110</v>
      </c>
      <c r="B197" s="65" t="s">
        <v>205</v>
      </c>
      <c r="C197" s="66">
        <f t="shared" si="23"/>
        <v>0</v>
      </c>
      <c r="D197" s="68"/>
      <c r="E197" s="68"/>
      <c r="F197" s="68"/>
      <c r="G197" s="154"/>
      <c r="H197" s="66">
        <f t="shared" si="24"/>
        <v>0</v>
      </c>
      <c r="I197" s="68"/>
      <c r="J197" s="68"/>
      <c r="K197" s="68"/>
      <c r="L197" s="155"/>
    </row>
    <row r="198" spans="1:12" ht="24" x14ac:dyDescent="0.25">
      <c r="A198" s="159">
        <v>5120</v>
      </c>
      <c r="B198" s="71" t="s">
        <v>206</v>
      </c>
      <c r="C198" s="72">
        <f t="shared" si="23"/>
        <v>0</v>
      </c>
      <c r="D198" s="160">
        <f>D199+D200</f>
        <v>0</v>
      </c>
      <c r="E198" s="160">
        <f>E199+E200</f>
        <v>0</v>
      </c>
      <c r="F198" s="160">
        <f>F199+F200</f>
        <v>0</v>
      </c>
      <c r="G198" s="161">
        <f>G199+G200</f>
        <v>0</v>
      </c>
      <c r="H198" s="72">
        <f t="shared" si="24"/>
        <v>0</v>
      </c>
      <c r="I198" s="160">
        <f>I199+I200</f>
        <v>0</v>
      </c>
      <c r="J198" s="160">
        <f>J199+J200</f>
        <v>0</v>
      </c>
      <c r="K198" s="160">
        <f>K199+K200</f>
        <v>0</v>
      </c>
      <c r="L198" s="162">
        <f>L199+L200</f>
        <v>0</v>
      </c>
    </row>
    <row r="199" spans="1:12" x14ac:dyDescent="0.25">
      <c r="A199" s="44">
        <v>5121</v>
      </c>
      <c r="B199" s="71" t="s">
        <v>207</v>
      </c>
      <c r="C199" s="72">
        <f t="shared" si="23"/>
        <v>0</v>
      </c>
      <c r="D199" s="74"/>
      <c r="E199" s="74"/>
      <c r="F199" s="74"/>
      <c r="G199" s="157"/>
      <c r="H199" s="72">
        <f t="shared" si="24"/>
        <v>0</v>
      </c>
      <c r="I199" s="74"/>
      <c r="J199" s="74"/>
      <c r="K199" s="74"/>
      <c r="L199" s="158"/>
    </row>
    <row r="200" spans="1:12" ht="24" x14ac:dyDescent="0.25">
      <c r="A200" s="44">
        <v>5129</v>
      </c>
      <c r="B200" s="71" t="s">
        <v>208</v>
      </c>
      <c r="C200" s="72">
        <f t="shared" si="23"/>
        <v>0</v>
      </c>
      <c r="D200" s="74"/>
      <c r="E200" s="74"/>
      <c r="F200" s="74"/>
      <c r="G200" s="157"/>
      <c r="H200" s="72">
        <f t="shared" si="24"/>
        <v>0</v>
      </c>
      <c r="I200" s="74"/>
      <c r="J200" s="74"/>
      <c r="K200" s="74"/>
      <c r="L200" s="158"/>
    </row>
    <row r="201" spans="1:12" x14ac:dyDescent="0.25">
      <c r="A201" s="159">
        <v>5130</v>
      </c>
      <c r="B201" s="71" t="s">
        <v>209</v>
      </c>
      <c r="C201" s="72">
        <f t="shared" si="23"/>
        <v>0</v>
      </c>
      <c r="D201" s="74"/>
      <c r="E201" s="74"/>
      <c r="F201" s="74"/>
      <c r="G201" s="157"/>
      <c r="H201" s="72">
        <f t="shared" si="24"/>
        <v>0</v>
      </c>
      <c r="I201" s="74"/>
      <c r="J201" s="74"/>
      <c r="K201" s="74"/>
      <c r="L201" s="158"/>
    </row>
    <row r="202" spans="1:12" x14ac:dyDescent="0.25">
      <c r="A202" s="159">
        <v>5140</v>
      </c>
      <c r="B202" s="71" t="s">
        <v>210</v>
      </c>
      <c r="C202" s="72">
        <f t="shared" si="23"/>
        <v>0</v>
      </c>
      <c r="D202" s="74"/>
      <c r="E202" s="74"/>
      <c r="F202" s="74"/>
      <c r="G202" s="157"/>
      <c r="H202" s="72">
        <f t="shared" si="24"/>
        <v>0</v>
      </c>
      <c r="I202" s="74"/>
      <c r="J202" s="74"/>
      <c r="K202" s="74"/>
      <c r="L202" s="158"/>
    </row>
    <row r="203" spans="1:12" ht="24" x14ac:dyDescent="0.25">
      <c r="A203" s="159">
        <v>5170</v>
      </c>
      <c r="B203" s="71" t="s">
        <v>211</v>
      </c>
      <c r="C203" s="72">
        <f t="shared" si="23"/>
        <v>0</v>
      </c>
      <c r="D203" s="74"/>
      <c r="E203" s="74"/>
      <c r="F203" s="74"/>
      <c r="G203" s="157"/>
      <c r="H203" s="72">
        <f t="shared" si="24"/>
        <v>0</v>
      </c>
      <c r="I203" s="74"/>
      <c r="J203" s="74"/>
      <c r="K203" s="74"/>
      <c r="L203" s="158"/>
    </row>
    <row r="204" spans="1:12" x14ac:dyDescent="0.25">
      <c r="A204" s="56">
        <v>5200</v>
      </c>
      <c r="B204" s="147" t="s">
        <v>212</v>
      </c>
      <c r="C204" s="57">
        <f t="shared" si="23"/>
        <v>0</v>
      </c>
      <c r="D204" s="63">
        <f>D205+D215+D216+D225+D226+D227+D229</f>
        <v>0</v>
      </c>
      <c r="E204" s="63">
        <f>E205+E215+E216+E225+E226+E227+E229</f>
        <v>0</v>
      </c>
      <c r="F204" s="63">
        <f>F205+F215+F216+F225+F226+F227+F229</f>
        <v>0</v>
      </c>
      <c r="G204" s="166">
        <f>G205+G215+G216+G225+G226+G227+G229</f>
        <v>0</v>
      </c>
      <c r="H204" s="57">
        <f t="shared" si="24"/>
        <v>0</v>
      </c>
      <c r="I204" s="63">
        <f>I205+I215+I216+I225+I226+I227+I229</f>
        <v>0</v>
      </c>
      <c r="J204" s="63">
        <f>J205+J215+J216+J225+J226+J227+J229</f>
        <v>0</v>
      </c>
      <c r="K204" s="63">
        <f>K205+K215+K216+K225+K226+K227+K229</f>
        <v>0</v>
      </c>
      <c r="L204" s="167">
        <f>L205+L215+L216+L225+L226+L227+L229</f>
        <v>0</v>
      </c>
    </row>
    <row r="205" spans="1:12" x14ac:dyDescent="0.25">
      <c r="A205" s="150">
        <v>5210</v>
      </c>
      <c r="B205" s="112" t="s">
        <v>213</v>
      </c>
      <c r="C205" s="117">
        <f t="shared" si="23"/>
        <v>0</v>
      </c>
      <c r="D205" s="151">
        <f>SUM(D206:D214)</f>
        <v>0</v>
      </c>
      <c r="E205" s="151">
        <f>SUM(E206:E214)</f>
        <v>0</v>
      </c>
      <c r="F205" s="151">
        <f>SUM(F206:F214)</f>
        <v>0</v>
      </c>
      <c r="G205" s="152">
        <f>SUM(G206:G214)</f>
        <v>0</v>
      </c>
      <c r="H205" s="117">
        <f t="shared" si="24"/>
        <v>0</v>
      </c>
      <c r="I205" s="151">
        <f>SUM(I206:I214)</f>
        <v>0</v>
      </c>
      <c r="J205" s="151">
        <f>SUM(J206:J214)</f>
        <v>0</v>
      </c>
      <c r="K205" s="151">
        <f>SUM(K206:K214)</f>
        <v>0</v>
      </c>
      <c r="L205" s="153">
        <f>SUM(L206:L214)</f>
        <v>0</v>
      </c>
    </row>
    <row r="206" spans="1:12" x14ac:dyDescent="0.25">
      <c r="A206" s="38">
        <v>5211</v>
      </c>
      <c r="B206" s="65" t="s">
        <v>214</v>
      </c>
      <c r="C206" s="66">
        <f t="shared" si="23"/>
        <v>0</v>
      </c>
      <c r="D206" s="68"/>
      <c r="E206" s="68"/>
      <c r="F206" s="68"/>
      <c r="G206" s="154"/>
      <c r="H206" s="66">
        <f t="shared" si="24"/>
        <v>0</v>
      </c>
      <c r="I206" s="68"/>
      <c r="J206" s="68"/>
      <c r="K206" s="68"/>
      <c r="L206" s="155"/>
    </row>
    <row r="207" spans="1:12" x14ac:dyDescent="0.25">
      <c r="A207" s="44">
        <v>5212</v>
      </c>
      <c r="B207" s="71" t="s">
        <v>215</v>
      </c>
      <c r="C207" s="72">
        <f t="shared" si="23"/>
        <v>0</v>
      </c>
      <c r="D207" s="74"/>
      <c r="E207" s="74"/>
      <c r="F207" s="74"/>
      <c r="G207" s="157"/>
      <c r="H207" s="72">
        <f t="shared" si="24"/>
        <v>0</v>
      </c>
      <c r="I207" s="74"/>
      <c r="J207" s="74"/>
      <c r="K207" s="74"/>
      <c r="L207" s="158"/>
    </row>
    <row r="208" spans="1:12" x14ac:dyDescent="0.25">
      <c r="A208" s="44">
        <v>5213</v>
      </c>
      <c r="B208" s="71" t="s">
        <v>216</v>
      </c>
      <c r="C208" s="72">
        <f t="shared" si="23"/>
        <v>0</v>
      </c>
      <c r="D208" s="74"/>
      <c r="E208" s="74"/>
      <c r="F208" s="74"/>
      <c r="G208" s="157"/>
      <c r="H208" s="72">
        <f t="shared" si="24"/>
        <v>0</v>
      </c>
      <c r="I208" s="74"/>
      <c r="J208" s="74"/>
      <c r="K208" s="74"/>
      <c r="L208" s="158"/>
    </row>
    <row r="209" spans="1:12" x14ac:dyDescent="0.25">
      <c r="A209" s="44">
        <v>5214</v>
      </c>
      <c r="B209" s="71" t="s">
        <v>217</v>
      </c>
      <c r="C209" s="72">
        <f t="shared" si="23"/>
        <v>0</v>
      </c>
      <c r="D209" s="74"/>
      <c r="E209" s="74"/>
      <c r="F209" s="74"/>
      <c r="G209" s="157"/>
      <c r="H209" s="72">
        <f t="shared" si="24"/>
        <v>0</v>
      </c>
      <c r="I209" s="74"/>
      <c r="J209" s="74"/>
      <c r="K209" s="74"/>
      <c r="L209" s="158"/>
    </row>
    <row r="210" spans="1:12" x14ac:dyDescent="0.25">
      <c r="A210" s="44">
        <v>5215</v>
      </c>
      <c r="B210" s="71" t="s">
        <v>218</v>
      </c>
      <c r="C210" s="72">
        <f>SUM(D210:G210)</f>
        <v>0</v>
      </c>
      <c r="D210" s="74"/>
      <c r="E210" s="74"/>
      <c r="F210" s="74"/>
      <c r="G210" s="157"/>
      <c r="H210" s="72">
        <f>SUM(I210:L210)</f>
        <v>0</v>
      </c>
      <c r="I210" s="74"/>
      <c r="J210" s="74"/>
      <c r="K210" s="74"/>
      <c r="L210" s="158"/>
    </row>
    <row r="211" spans="1:12" ht="14.25" customHeight="1" x14ac:dyDescent="0.25">
      <c r="A211" s="44">
        <v>5216</v>
      </c>
      <c r="B211" s="71" t="s">
        <v>219</v>
      </c>
      <c r="C211" s="72">
        <f t="shared" si="23"/>
        <v>0</v>
      </c>
      <c r="D211" s="74"/>
      <c r="E211" s="74"/>
      <c r="F211" s="74"/>
      <c r="G211" s="157"/>
      <c r="H211" s="72">
        <f t="shared" si="24"/>
        <v>0</v>
      </c>
      <c r="I211" s="74"/>
      <c r="J211" s="74"/>
      <c r="K211" s="74"/>
      <c r="L211" s="158"/>
    </row>
    <row r="212" spans="1:12" x14ac:dyDescent="0.25">
      <c r="A212" s="44">
        <v>5217</v>
      </c>
      <c r="B212" s="71" t="s">
        <v>220</v>
      </c>
      <c r="C212" s="72">
        <f t="shared" si="23"/>
        <v>0</v>
      </c>
      <c r="D212" s="74"/>
      <c r="E212" s="74"/>
      <c r="F212" s="74"/>
      <c r="G212" s="157"/>
      <c r="H212" s="72">
        <f t="shared" si="24"/>
        <v>0</v>
      </c>
      <c r="I212" s="74"/>
      <c r="J212" s="74"/>
      <c r="K212" s="74"/>
      <c r="L212" s="158"/>
    </row>
    <row r="213" spans="1:12" x14ac:dyDescent="0.25">
      <c r="A213" s="44">
        <v>5218</v>
      </c>
      <c r="B213" s="71" t="s">
        <v>221</v>
      </c>
      <c r="C213" s="72">
        <f t="shared" si="23"/>
        <v>0</v>
      </c>
      <c r="D213" s="74"/>
      <c r="E213" s="74"/>
      <c r="F213" s="74"/>
      <c r="G213" s="157"/>
      <c r="H213" s="72">
        <f t="shared" si="24"/>
        <v>0</v>
      </c>
      <c r="I213" s="74"/>
      <c r="J213" s="74"/>
      <c r="K213" s="74"/>
      <c r="L213" s="158"/>
    </row>
    <row r="214" spans="1:12" x14ac:dyDescent="0.25">
      <c r="A214" s="44">
        <v>5219</v>
      </c>
      <c r="B214" s="71" t="s">
        <v>222</v>
      </c>
      <c r="C214" s="72">
        <f t="shared" si="23"/>
        <v>0</v>
      </c>
      <c r="D214" s="74"/>
      <c r="E214" s="74"/>
      <c r="F214" s="74"/>
      <c r="G214" s="157"/>
      <c r="H214" s="72">
        <f t="shared" si="24"/>
        <v>0</v>
      </c>
      <c r="I214" s="74"/>
      <c r="J214" s="74"/>
      <c r="K214" s="74"/>
      <c r="L214" s="158"/>
    </row>
    <row r="215" spans="1:12" ht="13.5" customHeight="1" x14ac:dyDescent="0.25">
      <c r="A215" s="159">
        <v>5220</v>
      </c>
      <c r="B215" s="71" t="s">
        <v>223</v>
      </c>
      <c r="C215" s="72">
        <f t="shared" si="23"/>
        <v>0</v>
      </c>
      <c r="D215" s="74"/>
      <c r="E215" s="74"/>
      <c r="F215" s="74"/>
      <c r="G215" s="157"/>
      <c r="H215" s="72">
        <f t="shared" si="24"/>
        <v>0</v>
      </c>
      <c r="I215" s="74"/>
      <c r="J215" s="74"/>
      <c r="K215" s="74"/>
      <c r="L215" s="158"/>
    </row>
    <row r="216" spans="1:12" x14ac:dyDescent="0.25">
      <c r="A216" s="159">
        <v>5230</v>
      </c>
      <c r="B216" s="71" t="s">
        <v>224</v>
      </c>
      <c r="C216" s="72">
        <f t="shared" si="23"/>
        <v>0</v>
      </c>
      <c r="D216" s="160">
        <f>SUM(D217:D224)</f>
        <v>0</v>
      </c>
      <c r="E216" s="160">
        <f>SUM(E217:E224)</f>
        <v>0</v>
      </c>
      <c r="F216" s="160">
        <f>SUM(F217:F224)</f>
        <v>0</v>
      </c>
      <c r="G216" s="161">
        <f>SUM(G217:G224)</f>
        <v>0</v>
      </c>
      <c r="H216" s="72">
        <f t="shared" si="24"/>
        <v>0</v>
      </c>
      <c r="I216" s="160">
        <f>SUM(I217:I224)</f>
        <v>0</v>
      </c>
      <c r="J216" s="160">
        <f>SUM(J217:J224)</f>
        <v>0</v>
      </c>
      <c r="K216" s="160">
        <f>SUM(K217:K224)</f>
        <v>0</v>
      </c>
      <c r="L216" s="162">
        <f>SUM(L217:L224)</f>
        <v>0</v>
      </c>
    </row>
    <row r="217" spans="1:12" x14ac:dyDescent="0.25">
      <c r="A217" s="44">
        <v>5231</v>
      </c>
      <c r="B217" s="71" t="s">
        <v>225</v>
      </c>
      <c r="C217" s="72">
        <f t="shared" si="23"/>
        <v>0</v>
      </c>
      <c r="D217" s="74"/>
      <c r="E217" s="74"/>
      <c r="F217" s="74"/>
      <c r="G217" s="157"/>
      <c r="H217" s="72">
        <f t="shared" si="24"/>
        <v>0</v>
      </c>
      <c r="I217" s="74"/>
      <c r="J217" s="74"/>
      <c r="K217" s="74"/>
      <c r="L217" s="158"/>
    </row>
    <row r="218" spans="1:12" x14ac:dyDescent="0.25">
      <c r="A218" s="44">
        <v>5232</v>
      </c>
      <c r="B218" s="71" t="s">
        <v>226</v>
      </c>
      <c r="C218" s="72">
        <f t="shared" si="23"/>
        <v>0</v>
      </c>
      <c r="D218" s="74"/>
      <c r="E218" s="74"/>
      <c r="F218" s="74"/>
      <c r="G218" s="157"/>
      <c r="H218" s="72">
        <f t="shared" si="24"/>
        <v>0</v>
      </c>
      <c r="I218" s="74"/>
      <c r="J218" s="74"/>
      <c r="K218" s="74"/>
      <c r="L218" s="158"/>
    </row>
    <row r="219" spans="1:12" x14ac:dyDescent="0.25">
      <c r="A219" s="44">
        <v>5233</v>
      </c>
      <c r="B219" s="71" t="s">
        <v>227</v>
      </c>
      <c r="C219" s="201">
        <f t="shared" si="23"/>
        <v>0</v>
      </c>
      <c r="D219" s="74"/>
      <c r="E219" s="74"/>
      <c r="F219" s="74"/>
      <c r="G219" s="157"/>
      <c r="H219" s="72">
        <f t="shared" si="24"/>
        <v>0</v>
      </c>
      <c r="I219" s="74"/>
      <c r="J219" s="74"/>
      <c r="K219" s="74"/>
      <c r="L219" s="158"/>
    </row>
    <row r="220" spans="1:12" ht="24" x14ac:dyDescent="0.25">
      <c r="A220" s="44">
        <v>5234</v>
      </c>
      <c r="B220" s="71" t="s">
        <v>228</v>
      </c>
      <c r="C220" s="201">
        <f t="shared" si="23"/>
        <v>0</v>
      </c>
      <c r="D220" s="74"/>
      <c r="E220" s="74"/>
      <c r="F220" s="74"/>
      <c r="G220" s="157"/>
      <c r="H220" s="72">
        <f t="shared" si="24"/>
        <v>0</v>
      </c>
      <c r="I220" s="74"/>
      <c r="J220" s="74"/>
      <c r="K220" s="74"/>
      <c r="L220" s="158"/>
    </row>
    <row r="221" spans="1:12" ht="14.25" customHeight="1" x14ac:dyDescent="0.25">
      <c r="A221" s="44">
        <v>5236</v>
      </c>
      <c r="B221" s="71" t="s">
        <v>229</v>
      </c>
      <c r="C221" s="201">
        <f t="shared" si="23"/>
        <v>0</v>
      </c>
      <c r="D221" s="74"/>
      <c r="E221" s="74"/>
      <c r="F221" s="74"/>
      <c r="G221" s="157"/>
      <c r="H221" s="72">
        <f t="shared" si="24"/>
        <v>0</v>
      </c>
      <c r="I221" s="74"/>
      <c r="J221" s="74"/>
      <c r="K221" s="74"/>
      <c r="L221" s="158"/>
    </row>
    <row r="222" spans="1:12" ht="14.25" customHeight="1" x14ac:dyDescent="0.25">
      <c r="A222" s="44">
        <v>5237</v>
      </c>
      <c r="B222" s="71" t="s">
        <v>230</v>
      </c>
      <c r="C222" s="201">
        <f t="shared" si="23"/>
        <v>0</v>
      </c>
      <c r="D222" s="74"/>
      <c r="E222" s="74"/>
      <c r="F222" s="74"/>
      <c r="G222" s="157"/>
      <c r="H222" s="72">
        <f t="shared" si="24"/>
        <v>0</v>
      </c>
      <c r="I222" s="74"/>
      <c r="J222" s="74"/>
      <c r="K222" s="74"/>
      <c r="L222" s="158"/>
    </row>
    <row r="223" spans="1:12" ht="24" x14ac:dyDescent="0.25">
      <c r="A223" s="44">
        <v>5238</v>
      </c>
      <c r="B223" s="71" t="s">
        <v>231</v>
      </c>
      <c r="C223" s="201">
        <f t="shared" si="23"/>
        <v>0</v>
      </c>
      <c r="D223" s="74"/>
      <c r="E223" s="74"/>
      <c r="F223" s="74"/>
      <c r="G223" s="157"/>
      <c r="H223" s="72">
        <f t="shared" si="24"/>
        <v>0</v>
      </c>
      <c r="I223" s="74"/>
      <c r="J223" s="74"/>
      <c r="K223" s="74"/>
      <c r="L223" s="158"/>
    </row>
    <row r="224" spans="1:12" ht="24" x14ac:dyDescent="0.25">
      <c r="A224" s="44">
        <v>5239</v>
      </c>
      <c r="B224" s="71" t="s">
        <v>232</v>
      </c>
      <c r="C224" s="201">
        <f t="shared" si="23"/>
        <v>0</v>
      </c>
      <c r="D224" s="74"/>
      <c r="E224" s="74"/>
      <c r="F224" s="74"/>
      <c r="G224" s="157"/>
      <c r="H224" s="72">
        <f t="shared" si="24"/>
        <v>0</v>
      </c>
      <c r="I224" s="74"/>
      <c r="J224" s="74"/>
      <c r="K224" s="74"/>
      <c r="L224" s="158"/>
    </row>
    <row r="225" spans="1:12" ht="24" x14ac:dyDescent="0.25">
      <c r="A225" s="159">
        <v>5240</v>
      </c>
      <c r="B225" s="71" t="s">
        <v>233</v>
      </c>
      <c r="C225" s="201">
        <f t="shared" si="23"/>
        <v>0</v>
      </c>
      <c r="D225" s="74"/>
      <c r="E225" s="74"/>
      <c r="F225" s="74"/>
      <c r="G225" s="157"/>
      <c r="H225" s="72">
        <f t="shared" si="24"/>
        <v>0</v>
      </c>
      <c r="I225" s="74"/>
      <c r="J225" s="74"/>
      <c r="K225" s="74"/>
      <c r="L225" s="158"/>
    </row>
    <row r="226" spans="1:12" x14ac:dyDescent="0.25">
      <c r="A226" s="159">
        <v>5250</v>
      </c>
      <c r="B226" s="71" t="s">
        <v>234</v>
      </c>
      <c r="C226" s="201">
        <f t="shared" si="23"/>
        <v>0</v>
      </c>
      <c r="D226" s="74"/>
      <c r="E226" s="74"/>
      <c r="F226" s="74"/>
      <c r="G226" s="157"/>
      <c r="H226" s="72">
        <f t="shared" si="24"/>
        <v>0</v>
      </c>
      <c r="I226" s="74"/>
      <c r="J226" s="74"/>
      <c r="K226" s="74"/>
      <c r="L226" s="158"/>
    </row>
    <row r="227" spans="1:12" x14ac:dyDescent="0.25">
      <c r="A227" s="159">
        <v>5260</v>
      </c>
      <c r="B227" s="71" t="s">
        <v>235</v>
      </c>
      <c r="C227" s="201">
        <f t="shared" si="23"/>
        <v>0</v>
      </c>
      <c r="D227" s="160">
        <f>SUM(D228)</f>
        <v>0</v>
      </c>
      <c r="E227" s="160">
        <f>SUM(E228)</f>
        <v>0</v>
      </c>
      <c r="F227" s="160">
        <f>SUM(F228)</f>
        <v>0</v>
      </c>
      <c r="G227" s="161">
        <f>SUM(G228)</f>
        <v>0</v>
      </c>
      <c r="H227" s="72">
        <f t="shared" si="24"/>
        <v>0</v>
      </c>
      <c r="I227" s="160">
        <f>SUM(I228)</f>
        <v>0</v>
      </c>
      <c r="J227" s="160">
        <f>SUM(J228)</f>
        <v>0</v>
      </c>
      <c r="K227" s="160">
        <f>SUM(K228)</f>
        <v>0</v>
      </c>
      <c r="L227" s="162">
        <f>SUM(L228)</f>
        <v>0</v>
      </c>
    </row>
    <row r="228" spans="1:12" ht="24" x14ac:dyDescent="0.25">
      <c r="A228" s="44">
        <v>5269</v>
      </c>
      <c r="B228" s="71" t="s">
        <v>236</v>
      </c>
      <c r="C228" s="201">
        <f t="shared" si="23"/>
        <v>0</v>
      </c>
      <c r="D228" s="74"/>
      <c r="E228" s="74"/>
      <c r="F228" s="74"/>
      <c r="G228" s="157"/>
      <c r="H228" s="72">
        <f t="shared" si="24"/>
        <v>0</v>
      </c>
      <c r="I228" s="74"/>
      <c r="J228" s="74"/>
      <c r="K228" s="74"/>
      <c r="L228" s="158"/>
    </row>
    <row r="229" spans="1:12" ht="24" x14ac:dyDescent="0.25">
      <c r="A229" s="150">
        <v>5270</v>
      </c>
      <c r="B229" s="112" t="s">
        <v>237</v>
      </c>
      <c r="C229" s="202">
        <f t="shared" si="23"/>
        <v>0</v>
      </c>
      <c r="D229" s="163"/>
      <c r="E229" s="163"/>
      <c r="F229" s="163"/>
      <c r="G229" s="164"/>
      <c r="H229" s="117">
        <f t="shared" si="24"/>
        <v>0</v>
      </c>
      <c r="I229" s="163"/>
      <c r="J229" s="163"/>
      <c r="K229" s="163"/>
      <c r="L229" s="165"/>
    </row>
    <row r="230" spans="1:12" x14ac:dyDescent="0.25">
      <c r="A230" s="142">
        <v>6000</v>
      </c>
      <c r="B230" s="142" t="s">
        <v>238</v>
      </c>
      <c r="C230" s="203">
        <f t="shared" si="23"/>
        <v>0</v>
      </c>
      <c r="D230" s="144">
        <f>D231+D251+D259</f>
        <v>0</v>
      </c>
      <c r="E230" s="144">
        <f>E231+E251+E259</f>
        <v>0</v>
      </c>
      <c r="F230" s="144">
        <f>F231+F251+F259</f>
        <v>0</v>
      </c>
      <c r="G230" s="145">
        <f>G231+G251+G259</f>
        <v>0</v>
      </c>
      <c r="H230" s="143">
        <f t="shared" si="24"/>
        <v>0</v>
      </c>
      <c r="I230" s="144">
        <f>I231+I251+I259</f>
        <v>0</v>
      </c>
      <c r="J230" s="144">
        <f>J231+J251+J259</f>
        <v>0</v>
      </c>
      <c r="K230" s="144">
        <f>K231+K251+K259</f>
        <v>0</v>
      </c>
      <c r="L230" s="146">
        <f>L231+L251+L259</f>
        <v>0</v>
      </c>
    </row>
    <row r="231" spans="1:12" ht="14.25" customHeight="1" x14ac:dyDescent="0.25">
      <c r="A231" s="192">
        <v>6200</v>
      </c>
      <c r="B231" s="183" t="s">
        <v>239</v>
      </c>
      <c r="C231" s="204">
        <f>SUM(D231:G231)</f>
        <v>0</v>
      </c>
      <c r="D231" s="194">
        <f>SUM(D232,D233,D235,D238,D244,D245,D246)</f>
        <v>0</v>
      </c>
      <c r="E231" s="194">
        <f>SUM(E232,E233,E235,E238,E244,E245,E246)</f>
        <v>0</v>
      </c>
      <c r="F231" s="194">
        <f>SUM(F232,F233,F235,F238,F244,F245,F246)</f>
        <v>0</v>
      </c>
      <c r="G231" s="194">
        <f>SUM(G232,G233,G235,G238,G244,G245,G246)</f>
        <v>0</v>
      </c>
      <c r="H231" s="193">
        <f t="shared" si="24"/>
        <v>0</v>
      </c>
      <c r="I231" s="194">
        <f>SUM(I232,I233,I235,I238,I244,I245,I246)</f>
        <v>0</v>
      </c>
      <c r="J231" s="194">
        <f>SUM(J232,J233,J235,J238,J244,J245,J246)</f>
        <v>0</v>
      </c>
      <c r="K231" s="194">
        <f>SUM(K232,K233,K235,K238,K244,K245,K246)</f>
        <v>0</v>
      </c>
      <c r="L231" s="149">
        <f>SUM(L232,L233,L235,L238,L244,L245,L246)</f>
        <v>0</v>
      </c>
    </row>
    <row r="232" spans="1:12" ht="24" x14ac:dyDescent="0.25">
      <c r="A232" s="168">
        <v>6220</v>
      </c>
      <c r="B232" s="65" t="s">
        <v>240</v>
      </c>
      <c r="C232" s="205">
        <f t="shared" si="23"/>
        <v>0</v>
      </c>
      <c r="D232" s="68"/>
      <c r="E232" s="68"/>
      <c r="F232" s="68"/>
      <c r="G232" s="206"/>
      <c r="H232" s="207">
        <f t="shared" si="24"/>
        <v>0</v>
      </c>
      <c r="I232" s="68"/>
      <c r="J232" s="68"/>
      <c r="K232" s="68"/>
      <c r="L232" s="155"/>
    </row>
    <row r="233" spans="1:12" x14ac:dyDescent="0.25">
      <c r="A233" s="159">
        <v>6230</v>
      </c>
      <c r="B233" s="71" t="s">
        <v>241</v>
      </c>
      <c r="C233" s="201">
        <f t="shared" si="23"/>
        <v>0</v>
      </c>
      <c r="D233" s="160">
        <f>SUM(D234)</f>
        <v>0</v>
      </c>
      <c r="E233" s="160">
        <f t="shared" ref="E233:L233" si="25">SUM(E234)</f>
        <v>0</v>
      </c>
      <c r="F233" s="160">
        <f t="shared" si="25"/>
        <v>0</v>
      </c>
      <c r="G233" s="161">
        <f t="shared" si="25"/>
        <v>0</v>
      </c>
      <c r="H233" s="208">
        <f t="shared" si="24"/>
        <v>0</v>
      </c>
      <c r="I233" s="160">
        <f t="shared" si="25"/>
        <v>0</v>
      </c>
      <c r="J233" s="160">
        <f t="shared" si="25"/>
        <v>0</v>
      </c>
      <c r="K233" s="160">
        <f t="shared" si="25"/>
        <v>0</v>
      </c>
      <c r="L233" s="162">
        <f t="shared" si="25"/>
        <v>0</v>
      </c>
    </row>
    <row r="234" spans="1:12" ht="24" x14ac:dyDescent="0.25">
      <c r="A234" s="44">
        <v>6239</v>
      </c>
      <c r="B234" s="65" t="s">
        <v>242</v>
      </c>
      <c r="C234" s="201">
        <f t="shared" si="23"/>
        <v>0</v>
      </c>
      <c r="D234" s="68"/>
      <c r="E234" s="68"/>
      <c r="F234" s="68"/>
      <c r="G234" s="154"/>
      <c r="H234" s="208">
        <f t="shared" si="24"/>
        <v>0</v>
      </c>
      <c r="I234" s="68"/>
      <c r="J234" s="68"/>
      <c r="K234" s="68"/>
      <c r="L234" s="155"/>
    </row>
    <row r="235" spans="1:12" ht="24" x14ac:dyDescent="0.25">
      <c r="A235" s="159">
        <v>6240</v>
      </c>
      <c r="B235" s="71" t="s">
        <v>243</v>
      </c>
      <c r="C235" s="201">
        <f>SUM(D235:G235)</f>
        <v>0</v>
      </c>
      <c r="D235" s="160">
        <f>SUM(D236:D237)</f>
        <v>0</v>
      </c>
      <c r="E235" s="160">
        <f>SUM(E236:E237)</f>
        <v>0</v>
      </c>
      <c r="F235" s="160">
        <f>SUM(F236:F237)</f>
        <v>0</v>
      </c>
      <c r="G235" s="161">
        <f>SUM(G236:G237)</f>
        <v>0</v>
      </c>
      <c r="H235" s="208">
        <f t="shared" si="24"/>
        <v>0</v>
      </c>
      <c r="I235" s="160">
        <f>SUM(I236:I237)</f>
        <v>0</v>
      </c>
      <c r="J235" s="160">
        <f>SUM(J236:J237)</f>
        <v>0</v>
      </c>
      <c r="K235" s="160">
        <f>SUM(K236:K237)</f>
        <v>0</v>
      </c>
      <c r="L235" s="162">
        <f>SUM(L236:L237)</f>
        <v>0</v>
      </c>
    </row>
    <row r="236" spans="1:12" x14ac:dyDescent="0.25">
      <c r="A236" s="44">
        <v>6241</v>
      </c>
      <c r="B236" s="71" t="s">
        <v>244</v>
      </c>
      <c r="C236" s="201">
        <f>SUM(D236:G236)</f>
        <v>0</v>
      </c>
      <c r="D236" s="74"/>
      <c r="E236" s="74"/>
      <c r="F236" s="74"/>
      <c r="G236" s="157"/>
      <c r="H236" s="208">
        <f>SUM(I236:L236)</f>
        <v>0</v>
      </c>
      <c r="I236" s="74"/>
      <c r="J236" s="74"/>
      <c r="K236" s="74"/>
      <c r="L236" s="158"/>
    </row>
    <row r="237" spans="1:12" x14ac:dyDescent="0.25">
      <c r="A237" s="44">
        <v>6242</v>
      </c>
      <c r="B237" s="71" t="s">
        <v>245</v>
      </c>
      <c r="C237" s="201">
        <f>SUM(D237:G237)</f>
        <v>0</v>
      </c>
      <c r="D237" s="74"/>
      <c r="E237" s="74"/>
      <c r="F237" s="74"/>
      <c r="G237" s="157"/>
      <c r="H237" s="208">
        <f t="shared" si="24"/>
        <v>0</v>
      </c>
      <c r="I237" s="74"/>
      <c r="J237" s="74"/>
      <c r="K237" s="74"/>
      <c r="L237" s="158"/>
    </row>
    <row r="238" spans="1:12" ht="25.5" customHeight="1" x14ac:dyDescent="0.25">
      <c r="A238" s="159">
        <v>6250</v>
      </c>
      <c r="B238" s="71" t="s">
        <v>246</v>
      </c>
      <c r="C238" s="201">
        <f>SUM(D238:G238)</f>
        <v>0</v>
      </c>
      <c r="D238" s="160">
        <f>SUM(D239:D243)</f>
        <v>0</v>
      </c>
      <c r="E238" s="160">
        <f>SUM(E239:E243)</f>
        <v>0</v>
      </c>
      <c r="F238" s="160">
        <f>SUM(F239:F243)</f>
        <v>0</v>
      </c>
      <c r="G238" s="161">
        <f>SUM(G239:G243)</f>
        <v>0</v>
      </c>
      <c r="H238" s="208">
        <f t="shared" si="24"/>
        <v>0</v>
      </c>
      <c r="I238" s="160">
        <f>SUM(I239:I243)</f>
        <v>0</v>
      </c>
      <c r="J238" s="160">
        <f>SUM(J239:J243)</f>
        <v>0</v>
      </c>
      <c r="K238" s="160">
        <f>SUM(K239:K243)</f>
        <v>0</v>
      </c>
      <c r="L238" s="162">
        <f>SUM(L239:L243)</f>
        <v>0</v>
      </c>
    </row>
    <row r="239" spans="1:12" ht="14.25" customHeight="1" x14ac:dyDescent="0.25">
      <c r="A239" s="44">
        <v>6252</v>
      </c>
      <c r="B239" s="71" t="s">
        <v>247</v>
      </c>
      <c r="C239" s="201">
        <f>SUM(D239:G239)</f>
        <v>0</v>
      </c>
      <c r="D239" s="74"/>
      <c r="E239" s="74"/>
      <c r="F239" s="74"/>
      <c r="G239" s="157"/>
      <c r="H239" s="208">
        <f t="shared" si="24"/>
        <v>0</v>
      </c>
      <c r="I239" s="74"/>
      <c r="J239" s="74"/>
      <c r="K239" s="74"/>
      <c r="L239" s="158"/>
    </row>
    <row r="240" spans="1:12" ht="14.25" customHeight="1" x14ac:dyDescent="0.25">
      <c r="A240" s="44">
        <v>6253</v>
      </c>
      <c r="B240" s="71" t="s">
        <v>248</v>
      </c>
      <c r="C240" s="201">
        <f t="shared" si="23"/>
        <v>0</v>
      </c>
      <c r="D240" s="74"/>
      <c r="E240" s="74"/>
      <c r="F240" s="74"/>
      <c r="G240" s="157"/>
      <c r="H240" s="208">
        <f t="shared" si="24"/>
        <v>0</v>
      </c>
      <c r="I240" s="74"/>
      <c r="J240" s="74"/>
      <c r="K240" s="74"/>
      <c r="L240" s="158"/>
    </row>
    <row r="241" spans="1:12" ht="24" x14ac:dyDescent="0.25">
      <c r="A241" s="44">
        <v>6254</v>
      </c>
      <c r="B241" s="71" t="s">
        <v>249</v>
      </c>
      <c r="C241" s="201">
        <f t="shared" si="23"/>
        <v>0</v>
      </c>
      <c r="D241" s="74"/>
      <c r="E241" s="74"/>
      <c r="F241" s="74"/>
      <c r="G241" s="157"/>
      <c r="H241" s="208">
        <f t="shared" si="24"/>
        <v>0</v>
      </c>
      <c r="I241" s="74"/>
      <c r="J241" s="74"/>
      <c r="K241" s="74"/>
      <c r="L241" s="158"/>
    </row>
    <row r="242" spans="1:12" ht="24" x14ac:dyDescent="0.25">
      <c r="A242" s="44">
        <v>6255</v>
      </c>
      <c r="B242" s="71" t="s">
        <v>250</v>
      </c>
      <c r="C242" s="201">
        <f t="shared" si="23"/>
        <v>0</v>
      </c>
      <c r="D242" s="74"/>
      <c r="E242" s="74"/>
      <c r="F242" s="74"/>
      <c r="G242" s="157"/>
      <c r="H242" s="208">
        <f t="shared" si="24"/>
        <v>0</v>
      </c>
      <c r="I242" s="74"/>
      <c r="J242" s="74"/>
      <c r="K242" s="74"/>
      <c r="L242" s="158"/>
    </row>
    <row r="243" spans="1:12" x14ac:dyDescent="0.25">
      <c r="A243" s="44">
        <v>6259</v>
      </c>
      <c r="B243" s="71" t="s">
        <v>251</v>
      </c>
      <c r="C243" s="201">
        <f t="shared" si="23"/>
        <v>0</v>
      </c>
      <c r="D243" s="74"/>
      <c r="E243" s="74"/>
      <c r="F243" s="74"/>
      <c r="G243" s="157"/>
      <c r="H243" s="208">
        <f t="shared" si="24"/>
        <v>0</v>
      </c>
      <c r="I243" s="74"/>
      <c r="J243" s="74"/>
      <c r="K243" s="74"/>
      <c r="L243" s="158"/>
    </row>
    <row r="244" spans="1:12" ht="24" x14ac:dyDescent="0.25">
      <c r="A244" s="159">
        <v>6260</v>
      </c>
      <c r="B244" s="71" t="s">
        <v>252</v>
      </c>
      <c r="C244" s="201">
        <f t="shared" si="23"/>
        <v>0</v>
      </c>
      <c r="D244" s="74"/>
      <c r="E244" s="74"/>
      <c r="F244" s="74"/>
      <c r="G244" s="157"/>
      <c r="H244" s="208">
        <f t="shared" si="24"/>
        <v>0</v>
      </c>
      <c r="I244" s="74"/>
      <c r="J244" s="74"/>
      <c r="K244" s="74"/>
      <c r="L244" s="158"/>
    </row>
    <row r="245" spans="1:12" x14ac:dyDescent="0.25">
      <c r="A245" s="159">
        <v>6270</v>
      </c>
      <c r="B245" s="71" t="s">
        <v>253</v>
      </c>
      <c r="C245" s="201">
        <f t="shared" si="23"/>
        <v>0</v>
      </c>
      <c r="D245" s="74"/>
      <c r="E245" s="74"/>
      <c r="F245" s="74"/>
      <c r="G245" s="157"/>
      <c r="H245" s="208">
        <f t="shared" si="24"/>
        <v>0</v>
      </c>
      <c r="I245" s="74"/>
      <c r="J245" s="74"/>
      <c r="K245" s="74"/>
      <c r="L245" s="158"/>
    </row>
    <row r="246" spans="1:12" ht="24" x14ac:dyDescent="0.25">
      <c r="A246" s="168">
        <v>6290</v>
      </c>
      <c r="B246" s="65" t="s">
        <v>254</v>
      </c>
      <c r="C246" s="209">
        <f t="shared" si="23"/>
        <v>0</v>
      </c>
      <c r="D246" s="169">
        <f>SUM(D247:D250)</f>
        <v>0</v>
      </c>
      <c r="E246" s="169">
        <f t="shared" ref="E246:G246" si="26">SUM(E247:E250)</f>
        <v>0</v>
      </c>
      <c r="F246" s="169">
        <f t="shared" si="26"/>
        <v>0</v>
      </c>
      <c r="G246" s="210">
        <f t="shared" si="26"/>
        <v>0</v>
      </c>
      <c r="H246" s="209">
        <f t="shared" si="24"/>
        <v>0</v>
      </c>
      <c r="I246" s="169">
        <f>SUM(I247:I250)</f>
        <v>0</v>
      </c>
      <c r="J246" s="169">
        <f t="shared" ref="J246:L246" si="27">SUM(J247:J250)</f>
        <v>0</v>
      </c>
      <c r="K246" s="169">
        <f t="shared" si="27"/>
        <v>0</v>
      </c>
      <c r="L246" s="186">
        <f t="shared" si="27"/>
        <v>0</v>
      </c>
    </row>
    <row r="247" spans="1:12" x14ac:dyDescent="0.25">
      <c r="A247" s="44">
        <v>6291</v>
      </c>
      <c r="B247" s="71" t="s">
        <v>255</v>
      </c>
      <c r="C247" s="201">
        <f t="shared" si="23"/>
        <v>0</v>
      </c>
      <c r="D247" s="74"/>
      <c r="E247" s="74"/>
      <c r="F247" s="74"/>
      <c r="G247" s="211"/>
      <c r="H247" s="201">
        <f t="shared" si="24"/>
        <v>0</v>
      </c>
      <c r="I247" s="74"/>
      <c r="J247" s="74"/>
      <c r="K247" s="74"/>
      <c r="L247" s="158"/>
    </row>
    <row r="248" spans="1:12" x14ac:dyDescent="0.25">
      <c r="A248" s="44">
        <v>6292</v>
      </c>
      <c r="B248" s="71" t="s">
        <v>256</v>
      </c>
      <c r="C248" s="201">
        <f t="shared" si="23"/>
        <v>0</v>
      </c>
      <c r="D248" s="74"/>
      <c r="E248" s="74"/>
      <c r="F248" s="74"/>
      <c r="G248" s="211"/>
      <c r="H248" s="201">
        <f t="shared" si="24"/>
        <v>0</v>
      </c>
      <c r="I248" s="74"/>
      <c r="J248" s="74"/>
      <c r="K248" s="74"/>
      <c r="L248" s="158"/>
    </row>
    <row r="249" spans="1:12" ht="72" x14ac:dyDescent="0.25">
      <c r="A249" s="44">
        <v>6296</v>
      </c>
      <c r="B249" s="71" t="s">
        <v>257</v>
      </c>
      <c r="C249" s="201">
        <f t="shared" si="23"/>
        <v>0</v>
      </c>
      <c r="D249" s="74"/>
      <c r="E249" s="74"/>
      <c r="F249" s="74"/>
      <c r="G249" s="211"/>
      <c r="H249" s="201">
        <f t="shared" si="24"/>
        <v>0</v>
      </c>
      <c r="I249" s="74"/>
      <c r="J249" s="74"/>
      <c r="K249" s="74"/>
      <c r="L249" s="158"/>
    </row>
    <row r="250" spans="1:12" ht="39.75" customHeight="1" x14ac:dyDescent="0.25">
      <c r="A250" s="44">
        <v>6299</v>
      </c>
      <c r="B250" s="71" t="s">
        <v>258</v>
      </c>
      <c r="C250" s="201">
        <f t="shared" si="23"/>
        <v>0</v>
      </c>
      <c r="D250" s="74"/>
      <c r="E250" s="74"/>
      <c r="F250" s="74"/>
      <c r="G250" s="211"/>
      <c r="H250" s="201">
        <f t="shared" si="24"/>
        <v>0</v>
      </c>
      <c r="I250" s="74"/>
      <c r="J250" s="74"/>
      <c r="K250" s="74"/>
      <c r="L250" s="158"/>
    </row>
    <row r="251" spans="1:12" x14ac:dyDescent="0.25">
      <c r="A251" s="56">
        <v>6300</v>
      </c>
      <c r="B251" s="147" t="s">
        <v>259</v>
      </c>
      <c r="C251" s="184">
        <f t="shared" si="23"/>
        <v>0</v>
      </c>
      <c r="D251" s="63">
        <f>SUM(D252,D257,D258)</f>
        <v>0</v>
      </c>
      <c r="E251" s="63">
        <f t="shared" ref="E251:G251" si="28">SUM(E252,E257,E258)</f>
        <v>0</v>
      </c>
      <c r="F251" s="63">
        <f t="shared" si="28"/>
        <v>0</v>
      </c>
      <c r="G251" s="63">
        <f t="shared" si="28"/>
        <v>0</v>
      </c>
      <c r="H251" s="57">
        <f t="shared" si="24"/>
        <v>0</v>
      </c>
      <c r="I251" s="63">
        <f>SUM(I252,I257,I258)</f>
        <v>0</v>
      </c>
      <c r="J251" s="63">
        <f t="shared" ref="J251:L251" si="29">SUM(J252,J257,J258)</f>
        <v>0</v>
      </c>
      <c r="K251" s="63">
        <f t="shared" si="29"/>
        <v>0</v>
      </c>
      <c r="L251" s="172">
        <f t="shared" si="29"/>
        <v>0</v>
      </c>
    </row>
    <row r="252" spans="1:12" ht="24" x14ac:dyDescent="0.25">
      <c r="A252" s="168">
        <v>6320</v>
      </c>
      <c r="B252" s="65" t="s">
        <v>260</v>
      </c>
      <c r="C252" s="209">
        <f t="shared" si="23"/>
        <v>0</v>
      </c>
      <c r="D252" s="169">
        <f>SUM(D253:D256)</f>
        <v>0</v>
      </c>
      <c r="E252" s="169">
        <f>SUM(E253:E256)</f>
        <v>0</v>
      </c>
      <c r="F252" s="169">
        <f t="shared" ref="F252:G252" si="30">SUM(F253:F256)</f>
        <v>0</v>
      </c>
      <c r="G252" s="212">
        <f t="shared" si="30"/>
        <v>0</v>
      </c>
      <c r="H252" s="209">
        <f t="shared" si="24"/>
        <v>0</v>
      </c>
      <c r="I252" s="169">
        <f>SUM(I253:I256)</f>
        <v>0</v>
      </c>
      <c r="J252" s="169">
        <f t="shared" ref="J252:L252" si="31">SUM(J253:J256)</f>
        <v>0</v>
      </c>
      <c r="K252" s="169">
        <f t="shared" si="31"/>
        <v>0</v>
      </c>
      <c r="L252" s="213">
        <f t="shared" si="31"/>
        <v>0</v>
      </c>
    </row>
    <row r="253" spans="1:12" x14ac:dyDescent="0.25">
      <c r="A253" s="44">
        <v>6322</v>
      </c>
      <c r="B253" s="71" t="s">
        <v>261</v>
      </c>
      <c r="C253" s="201">
        <f t="shared" si="23"/>
        <v>0</v>
      </c>
      <c r="D253" s="74"/>
      <c r="E253" s="74"/>
      <c r="F253" s="74"/>
      <c r="G253" s="211"/>
      <c r="H253" s="201">
        <f t="shared" si="24"/>
        <v>0</v>
      </c>
      <c r="I253" s="74"/>
      <c r="J253" s="74"/>
      <c r="K253" s="74"/>
      <c r="L253" s="158"/>
    </row>
    <row r="254" spans="1:12" ht="24" x14ac:dyDescent="0.25">
      <c r="A254" s="44">
        <v>6323</v>
      </c>
      <c r="B254" s="71" t="s">
        <v>262</v>
      </c>
      <c r="C254" s="201">
        <f t="shared" si="23"/>
        <v>0</v>
      </c>
      <c r="D254" s="74"/>
      <c r="E254" s="74"/>
      <c r="F254" s="74"/>
      <c r="G254" s="211"/>
      <c r="H254" s="201">
        <f t="shared" si="24"/>
        <v>0</v>
      </c>
      <c r="I254" s="74"/>
      <c r="J254" s="74"/>
      <c r="K254" s="74"/>
      <c r="L254" s="158"/>
    </row>
    <row r="255" spans="1:12" ht="24" x14ac:dyDescent="0.25">
      <c r="A255" s="44">
        <v>6324</v>
      </c>
      <c r="B255" s="71" t="s">
        <v>263</v>
      </c>
      <c r="C255" s="201">
        <f t="shared" si="23"/>
        <v>0</v>
      </c>
      <c r="D255" s="74"/>
      <c r="E255" s="74"/>
      <c r="F255" s="74"/>
      <c r="G255" s="211"/>
      <c r="H255" s="201">
        <f t="shared" si="24"/>
        <v>0</v>
      </c>
      <c r="I255" s="74"/>
      <c r="J255" s="74"/>
      <c r="K255" s="74"/>
      <c r="L255" s="158"/>
    </row>
    <row r="256" spans="1:12" x14ac:dyDescent="0.25">
      <c r="A256" s="38">
        <v>6329</v>
      </c>
      <c r="B256" s="65" t="s">
        <v>264</v>
      </c>
      <c r="C256" s="205">
        <f t="shared" si="23"/>
        <v>0</v>
      </c>
      <c r="D256" s="68"/>
      <c r="E256" s="68"/>
      <c r="F256" s="68"/>
      <c r="G256" s="214"/>
      <c r="H256" s="205">
        <f t="shared" si="24"/>
        <v>0</v>
      </c>
      <c r="I256" s="68"/>
      <c r="J256" s="68"/>
      <c r="K256" s="68"/>
      <c r="L256" s="155"/>
    </row>
    <row r="257" spans="1:13" ht="24" x14ac:dyDescent="0.25">
      <c r="A257" s="215">
        <v>6330</v>
      </c>
      <c r="B257" s="216" t="s">
        <v>265</v>
      </c>
      <c r="C257" s="209">
        <f>SUM(D257:G257)</f>
        <v>0</v>
      </c>
      <c r="D257" s="189"/>
      <c r="E257" s="189"/>
      <c r="F257" s="189"/>
      <c r="G257" s="211"/>
      <c r="H257" s="209">
        <f>SUM(I257:L257)</f>
        <v>0</v>
      </c>
      <c r="I257" s="189"/>
      <c r="J257" s="189"/>
      <c r="K257" s="189"/>
      <c r="L257" s="191"/>
    </row>
    <row r="258" spans="1:13" x14ac:dyDescent="0.25">
      <c r="A258" s="159">
        <v>6360</v>
      </c>
      <c r="B258" s="71" t="s">
        <v>266</v>
      </c>
      <c r="C258" s="201">
        <f t="shared" si="23"/>
        <v>0</v>
      </c>
      <c r="D258" s="74"/>
      <c r="E258" s="74"/>
      <c r="F258" s="74"/>
      <c r="G258" s="157"/>
      <c r="H258" s="208">
        <f t="shared" si="24"/>
        <v>0</v>
      </c>
      <c r="I258" s="74"/>
      <c r="J258" s="74"/>
      <c r="K258" s="74"/>
      <c r="L258" s="158"/>
    </row>
    <row r="259" spans="1:13" ht="36" x14ac:dyDescent="0.25">
      <c r="A259" s="56">
        <v>6400</v>
      </c>
      <c r="B259" s="147" t="s">
        <v>267</v>
      </c>
      <c r="C259" s="184">
        <f>SUM(D259:G259)</f>
        <v>0</v>
      </c>
      <c r="D259" s="63">
        <f>SUM(D260,D264)</f>
        <v>0</v>
      </c>
      <c r="E259" s="63">
        <f t="shared" ref="E259:G259" si="32">SUM(E260,E264)</f>
        <v>0</v>
      </c>
      <c r="F259" s="63">
        <f t="shared" si="32"/>
        <v>0</v>
      </c>
      <c r="G259" s="63">
        <f t="shared" si="32"/>
        <v>0</v>
      </c>
      <c r="H259" s="57">
        <f>SUM(I259:L259)</f>
        <v>0</v>
      </c>
      <c r="I259" s="63">
        <f>SUM(I260,I264)</f>
        <v>0</v>
      </c>
      <c r="J259" s="63">
        <f t="shared" ref="J259:L259" si="33">SUM(J260,J264)</f>
        <v>0</v>
      </c>
      <c r="K259" s="63">
        <f t="shared" si="33"/>
        <v>0</v>
      </c>
      <c r="L259" s="172">
        <f t="shared" si="33"/>
        <v>0</v>
      </c>
    </row>
    <row r="260" spans="1:13" ht="24" x14ac:dyDescent="0.25">
      <c r="A260" s="168">
        <v>6410</v>
      </c>
      <c r="B260" s="65" t="s">
        <v>268</v>
      </c>
      <c r="C260" s="205">
        <f t="shared" si="23"/>
        <v>0</v>
      </c>
      <c r="D260" s="169">
        <f>SUM(D261:D263)</f>
        <v>0</v>
      </c>
      <c r="E260" s="169">
        <f t="shared" ref="E260:G260" si="34">SUM(E261:E263)</f>
        <v>0</v>
      </c>
      <c r="F260" s="169">
        <f t="shared" si="34"/>
        <v>0</v>
      </c>
      <c r="G260" s="217">
        <f t="shared" si="34"/>
        <v>0</v>
      </c>
      <c r="H260" s="205">
        <f t="shared" si="24"/>
        <v>0</v>
      </c>
      <c r="I260" s="169">
        <f>SUM(I261:I263)</f>
        <v>0</v>
      </c>
      <c r="J260" s="169">
        <f t="shared" ref="J260:L260" si="35">SUM(J261:J263)</f>
        <v>0</v>
      </c>
      <c r="K260" s="169">
        <f t="shared" si="35"/>
        <v>0</v>
      </c>
      <c r="L260" s="180">
        <f t="shared" si="35"/>
        <v>0</v>
      </c>
    </row>
    <row r="261" spans="1:13" x14ac:dyDescent="0.25">
      <c r="A261" s="44">
        <v>6411</v>
      </c>
      <c r="B261" s="174" t="s">
        <v>269</v>
      </c>
      <c r="C261" s="201">
        <f t="shared" si="23"/>
        <v>0</v>
      </c>
      <c r="D261" s="74"/>
      <c r="E261" s="74"/>
      <c r="F261" s="74"/>
      <c r="G261" s="157"/>
      <c r="H261" s="208">
        <f t="shared" si="24"/>
        <v>0</v>
      </c>
      <c r="I261" s="74"/>
      <c r="J261" s="74"/>
      <c r="K261" s="74"/>
      <c r="L261" s="158"/>
    </row>
    <row r="262" spans="1:13" ht="36" x14ac:dyDescent="0.25">
      <c r="A262" s="44">
        <v>6412</v>
      </c>
      <c r="B262" s="71" t="s">
        <v>270</v>
      </c>
      <c r="C262" s="201">
        <f t="shared" si="23"/>
        <v>0</v>
      </c>
      <c r="D262" s="74"/>
      <c r="E262" s="74"/>
      <c r="F262" s="74"/>
      <c r="G262" s="157"/>
      <c r="H262" s="208">
        <f t="shared" si="24"/>
        <v>0</v>
      </c>
      <c r="I262" s="74"/>
      <c r="J262" s="74"/>
      <c r="K262" s="74"/>
      <c r="L262" s="158"/>
    </row>
    <row r="263" spans="1:13" ht="36" x14ac:dyDescent="0.25">
      <c r="A263" s="44">
        <v>6419</v>
      </c>
      <c r="B263" s="71" t="s">
        <v>271</v>
      </c>
      <c r="C263" s="201">
        <f t="shared" si="23"/>
        <v>0</v>
      </c>
      <c r="D263" s="74"/>
      <c r="E263" s="74"/>
      <c r="F263" s="74"/>
      <c r="G263" s="157"/>
      <c r="H263" s="208">
        <f t="shared" si="24"/>
        <v>0</v>
      </c>
      <c r="I263" s="74"/>
      <c r="J263" s="74"/>
      <c r="K263" s="74"/>
      <c r="L263" s="158"/>
    </row>
    <row r="264" spans="1:13" ht="36" x14ac:dyDescent="0.25">
      <c r="A264" s="159">
        <v>6420</v>
      </c>
      <c r="B264" s="71" t="s">
        <v>272</v>
      </c>
      <c r="C264" s="201">
        <f t="shared" si="23"/>
        <v>0</v>
      </c>
      <c r="D264" s="160">
        <f>SUM(D265:D268)</f>
        <v>0</v>
      </c>
      <c r="E264" s="160">
        <f>SUM(E265:E268)</f>
        <v>0</v>
      </c>
      <c r="F264" s="160">
        <f>SUM(F265:F268)</f>
        <v>0</v>
      </c>
      <c r="G264" s="218">
        <f>SUM(G265:G268)</f>
        <v>0</v>
      </c>
      <c r="H264" s="201">
        <f>SUM(I264:L264)</f>
        <v>0</v>
      </c>
      <c r="I264" s="160">
        <f>SUM(I265:I268)</f>
        <v>0</v>
      </c>
      <c r="J264" s="160">
        <f>SUM(J265:J268)</f>
        <v>0</v>
      </c>
      <c r="K264" s="160">
        <f>SUM(K265:K268)</f>
        <v>0</v>
      </c>
      <c r="L264" s="176">
        <f>SUM(L265:L268)</f>
        <v>0</v>
      </c>
    </row>
    <row r="265" spans="1:13" x14ac:dyDescent="0.25">
      <c r="A265" s="44">
        <v>6421</v>
      </c>
      <c r="B265" s="71" t="s">
        <v>273</v>
      </c>
      <c r="C265" s="201">
        <f t="shared" ref="C265:C285" si="36">SUM(D265:G265)</f>
        <v>0</v>
      </c>
      <c r="D265" s="74"/>
      <c r="E265" s="74"/>
      <c r="F265" s="74"/>
      <c r="G265" s="157"/>
      <c r="H265" s="208">
        <f t="shared" ref="H265:H285" si="37">SUM(I265:L265)</f>
        <v>0</v>
      </c>
      <c r="I265" s="74"/>
      <c r="J265" s="74"/>
      <c r="K265" s="74"/>
      <c r="L265" s="158"/>
    </row>
    <row r="266" spans="1:13" x14ac:dyDescent="0.25">
      <c r="A266" s="44">
        <v>6422</v>
      </c>
      <c r="B266" s="71" t="s">
        <v>274</v>
      </c>
      <c r="C266" s="201">
        <f t="shared" si="36"/>
        <v>0</v>
      </c>
      <c r="D266" s="74"/>
      <c r="E266" s="74"/>
      <c r="F266" s="74"/>
      <c r="G266" s="157"/>
      <c r="H266" s="208">
        <f t="shared" si="37"/>
        <v>0</v>
      </c>
      <c r="I266" s="74"/>
      <c r="J266" s="74"/>
      <c r="K266" s="74"/>
      <c r="L266" s="158"/>
    </row>
    <row r="267" spans="1:13" ht="13.5" customHeight="1" x14ac:dyDescent="0.25">
      <c r="A267" s="44">
        <v>6423</v>
      </c>
      <c r="B267" s="71" t="s">
        <v>275</v>
      </c>
      <c r="C267" s="201">
        <f>SUM(D267:G267)</f>
        <v>0</v>
      </c>
      <c r="D267" s="74"/>
      <c r="E267" s="74"/>
      <c r="F267" s="74"/>
      <c r="G267" s="157"/>
      <c r="H267" s="208">
        <f>SUM(I267:L267)</f>
        <v>0</v>
      </c>
      <c r="I267" s="74"/>
      <c r="J267" s="74"/>
      <c r="K267" s="74"/>
      <c r="L267" s="158"/>
    </row>
    <row r="268" spans="1:13" ht="36" x14ac:dyDescent="0.25">
      <c r="A268" s="44">
        <v>6424</v>
      </c>
      <c r="B268" s="71" t="s">
        <v>276</v>
      </c>
      <c r="C268" s="201">
        <f>SUM(D268:G268)</f>
        <v>0</v>
      </c>
      <c r="D268" s="74"/>
      <c r="E268" s="74"/>
      <c r="F268" s="74"/>
      <c r="G268" s="157"/>
      <c r="H268" s="208">
        <f>SUM(I268:L268)</f>
        <v>0</v>
      </c>
      <c r="I268" s="74"/>
      <c r="J268" s="74"/>
      <c r="K268" s="74"/>
      <c r="L268" s="158"/>
      <c r="M268" s="225"/>
    </row>
    <row r="269" spans="1:13" ht="36" x14ac:dyDescent="0.25">
      <c r="A269" s="220">
        <v>7000</v>
      </c>
      <c r="B269" s="220" t="s">
        <v>277</v>
      </c>
      <c r="C269" s="221">
        <f t="shared" si="36"/>
        <v>0</v>
      </c>
      <c r="D269" s="222">
        <f>SUM(D270,D281)</f>
        <v>0</v>
      </c>
      <c r="E269" s="222">
        <f>SUM(E270,E281)</f>
        <v>0</v>
      </c>
      <c r="F269" s="222">
        <f>SUM(F270,F281)</f>
        <v>0</v>
      </c>
      <c r="G269" s="222">
        <f>SUM(G270,G281)</f>
        <v>0</v>
      </c>
      <c r="H269" s="223">
        <f t="shared" si="37"/>
        <v>0</v>
      </c>
      <c r="I269" s="222">
        <f>SUM(I270,I281)</f>
        <v>0</v>
      </c>
      <c r="J269" s="222">
        <f>SUM(J270,J281)</f>
        <v>0</v>
      </c>
      <c r="K269" s="222">
        <f>SUM(K270,K281)</f>
        <v>0</v>
      </c>
      <c r="L269" s="224">
        <f>SUM(L270,L281)</f>
        <v>0</v>
      </c>
    </row>
    <row r="270" spans="1:13" ht="24" x14ac:dyDescent="0.25">
      <c r="A270" s="56">
        <v>7200</v>
      </c>
      <c r="B270" s="147" t="s">
        <v>278</v>
      </c>
      <c r="C270" s="184">
        <f t="shared" si="36"/>
        <v>0</v>
      </c>
      <c r="D270" s="63">
        <f>SUM(D271,D272,D275,D276,D280)</f>
        <v>0</v>
      </c>
      <c r="E270" s="63">
        <f>SUM(E271,E272,E275,E276,E280)</f>
        <v>0</v>
      </c>
      <c r="F270" s="63">
        <f>SUM(F271,F272,F275,F276,F280)</f>
        <v>0</v>
      </c>
      <c r="G270" s="63">
        <f>SUM(G271,G272,G275,G276,G280)</f>
        <v>0</v>
      </c>
      <c r="H270" s="57">
        <f t="shared" si="37"/>
        <v>0</v>
      </c>
      <c r="I270" s="63">
        <f>SUM(I271,I272,I275,I276,I280)</f>
        <v>0</v>
      </c>
      <c r="J270" s="63">
        <f>SUM(J271,J272,J275,J276,J280)</f>
        <v>0</v>
      </c>
      <c r="K270" s="63">
        <f>SUM(K271,K272,K275,K276,K280)</f>
        <v>0</v>
      </c>
      <c r="L270" s="149">
        <f>SUM(L271,L272,L275,L276,L280)</f>
        <v>0</v>
      </c>
    </row>
    <row r="271" spans="1:13" ht="24" x14ac:dyDescent="0.25">
      <c r="A271" s="168">
        <v>7210</v>
      </c>
      <c r="B271" s="65" t="s">
        <v>279</v>
      </c>
      <c r="C271" s="205">
        <f t="shared" si="36"/>
        <v>0</v>
      </c>
      <c r="D271" s="68"/>
      <c r="E271" s="68"/>
      <c r="F271" s="68"/>
      <c r="G271" s="154"/>
      <c r="H271" s="66">
        <f t="shared" si="37"/>
        <v>0</v>
      </c>
      <c r="I271" s="68"/>
      <c r="J271" s="68"/>
      <c r="K271" s="68"/>
      <c r="L271" s="155"/>
    </row>
    <row r="272" spans="1:13" s="225" customFormat="1" ht="36" x14ac:dyDescent="0.25">
      <c r="A272" s="159">
        <v>7220</v>
      </c>
      <c r="B272" s="71" t="s">
        <v>280</v>
      </c>
      <c r="C272" s="201">
        <f>SUM(D272:G272)</f>
        <v>0</v>
      </c>
      <c r="D272" s="160">
        <f>SUM(D273:D274)</f>
        <v>0</v>
      </c>
      <c r="E272" s="160">
        <f>SUM(E273:E274)</f>
        <v>0</v>
      </c>
      <c r="F272" s="160">
        <f>SUM(F273:F274)</f>
        <v>0</v>
      </c>
      <c r="G272" s="160">
        <f>SUM(G273:G274)</f>
        <v>0</v>
      </c>
      <c r="H272" s="72">
        <f>SUM(I272:L272)</f>
        <v>0</v>
      </c>
      <c r="I272" s="160">
        <f>SUM(I273:I274)</f>
        <v>0</v>
      </c>
      <c r="J272" s="160">
        <f>SUM(J273:J274)</f>
        <v>0</v>
      </c>
      <c r="K272" s="160">
        <f>SUM(K273:K274)</f>
        <v>0</v>
      </c>
      <c r="L272" s="162">
        <f>SUM(L273:L274)</f>
        <v>0</v>
      </c>
    </row>
    <row r="273" spans="1:12" s="225" customFormat="1" ht="36" x14ac:dyDescent="0.25">
      <c r="A273" s="44">
        <v>7221</v>
      </c>
      <c r="B273" s="71" t="s">
        <v>281</v>
      </c>
      <c r="C273" s="201">
        <f t="shared" si="36"/>
        <v>0</v>
      </c>
      <c r="D273" s="74"/>
      <c r="E273" s="74"/>
      <c r="F273" s="74"/>
      <c r="G273" s="157"/>
      <c r="H273" s="72">
        <f t="shared" si="37"/>
        <v>0</v>
      </c>
      <c r="I273" s="74"/>
      <c r="J273" s="74"/>
      <c r="K273" s="74"/>
      <c r="L273" s="158"/>
    </row>
    <row r="274" spans="1:12" s="225" customFormat="1" ht="36" x14ac:dyDescent="0.25">
      <c r="A274" s="44">
        <v>7222</v>
      </c>
      <c r="B274" s="71" t="s">
        <v>282</v>
      </c>
      <c r="C274" s="201">
        <f t="shared" si="36"/>
        <v>0</v>
      </c>
      <c r="D274" s="74"/>
      <c r="E274" s="74"/>
      <c r="F274" s="74"/>
      <c r="G274" s="157"/>
      <c r="H274" s="72">
        <f t="shared" si="37"/>
        <v>0</v>
      </c>
      <c r="I274" s="74"/>
      <c r="J274" s="74"/>
      <c r="K274" s="74"/>
      <c r="L274" s="158"/>
    </row>
    <row r="275" spans="1:12" ht="24" x14ac:dyDescent="0.25">
      <c r="A275" s="159">
        <v>7230</v>
      </c>
      <c r="B275" s="71" t="s">
        <v>283</v>
      </c>
      <c r="C275" s="201">
        <f t="shared" si="36"/>
        <v>0</v>
      </c>
      <c r="D275" s="74"/>
      <c r="E275" s="74"/>
      <c r="F275" s="74"/>
      <c r="G275" s="157"/>
      <c r="H275" s="72">
        <f t="shared" si="37"/>
        <v>0</v>
      </c>
      <c r="I275" s="74"/>
      <c r="J275" s="74"/>
      <c r="K275" s="74"/>
      <c r="L275" s="158"/>
    </row>
    <row r="276" spans="1:12" ht="24" x14ac:dyDescent="0.25">
      <c r="A276" s="159">
        <v>7240</v>
      </c>
      <c r="B276" s="71" t="s">
        <v>284</v>
      </c>
      <c r="C276" s="201">
        <f t="shared" si="36"/>
        <v>0</v>
      </c>
      <c r="D276" s="160">
        <f>SUM(D277:D279)</f>
        <v>0</v>
      </c>
      <c r="E276" s="160">
        <f t="shared" ref="E276:G276" si="38">SUM(E277:E279)</f>
        <v>0</v>
      </c>
      <c r="F276" s="160">
        <f t="shared" si="38"/>
        <v>0</v>
      </c>
      <c r="G276" s="161">
        <f t="shared" si="38"/>
        <v>0</v>
      </c>
      <c r="H276" s="72">
        <f t="shared" si="37"/>
        <v>0</v>
      </c>
      <c r="I276" s="160">
        <f t="shared" ref="I276:L276" si="39">SUM(I277:I279)</f>
        <v>0</v>
      </c>
      <c r="J276" s="160">
        <f t="shared" si="39"/>
        <v>0</v>
      </c>
      <c r="K276" s="160">
        <f>SUM(K277:K279)</f>
        <v>0</v>
      </c>
      <c r="L276" s="162">
        <f t="shared" si="39"/>
        <v>0</v>
      </c>
    </row>
    <row r="277" spans="1:12" ht="48" x14ac:dyDescent="0.25">
      <c r="A277" s="44">
        <v>7245</v>
      </c>
      <c r="B277" s="71" t="s">
        <v>285</v>
      </c>
      <c r="C277" s="201">
        <f t="shared" si="36"/>
        <v>0</v>
      </c>
      <c r="D277" s="74"/>
      <c r="E277" s="74"/>
      <c r="F277" s="74"/>
      <c r="G277" s="157"/>
      <c r="H277" s="72">
        <f t="shared" si="37"/>
        <v>0</v>
      </c>
      <c r="I277" s="74"/>
      <c r="J277" s="74"/>
      <c r="K277" s="74"/>
      <c r="L277" s="158"/>
    </row>
    <row r="278" spans="1:12" ht="84.75" customHeight="1" x14ac:dyDescent="0.25">
      <c r="A278" s="44">
        <v>7246</v>
      </c>
      <c r="B278" s="71" t="s">
        <v>286</v>
      </c>
      <c r="C278" s="201">
        <f t="shared" si="36"/>
        <v>0</v>
      </c>
      <c r="D278" s="74"/>
      <c r="E278" s="74"/>
      <c r="F278" s="74"/>
      <c r="G278" s="157"/>
      <c r="H278" s="72">
        <f t="shared" si="37"/>
        <v>0</v>
      </c>
      <c r="I278" s="74"/>
      <c r="J278" s="74"/>
      <c r="K278" s="74"/>
      <c r="L278" s="158"/>
    </row>
    <row r="279" spans="1:12" ht="36" x14ac:dyDescent="0.25">
      <c r="A279" s="44">
        <v>7247</v>
      </c>
      <c r="B279" s="71" t="s">
        <v>287</v>
      </c>
      <c r="C279" s="201">
        <f t="shared" si="36"/>
        <v>0</v>
      </c>
      <c r="D279" s="74"/>
      <c r="E279" s="74"/>
      <c r="F279" s="74"/>
      <c r="G279" s="157"/>
      <c r="H279" s="72">
        <f t="shared" si="37"/>
        <v>0</v>
      </c>
      <c r="I279" s="74"/>
      <c r="J279" s="74"/>
      <c r="K279" s="74"/>
      <c r="L279" s="158"/>
    </row>
    <row r="280" spans="1:12" ht="24" x14ac:dyDescent="0.25">
      <c r="A280" s="168">
        <v>7260</v>
      </c>
      <c r="B280" s="65" t="s">
        <v>288</v>
      </c>
      <c r="C280" s="205">
        <f t="shared" si="36"/>
        <v>0</v>
      </c>
      <c r="D280" s="68"/>
      <c r="E280" s="68"/>
      <c r="F280" s="68"/>
      <c r="G280" s="154"/>
      <c r="H280" s="66">
        <f t="shared" si="37"/>
        <v>0</v>
      </c>
      <c r="I280" s="68"/>
      <c r="J280" s="68"/>
      <c r="K280" s="68"/>
      <c r="L280" s="155"/>
    </row>
    <row r="281" spans="1:12" x14ac:dyDescent="0.25">
      <c r="A281" s="108">
        <v>7700</v>
      </c>
      <c r="B281" s="85" t="s">
        <v>289</v>
      </c>
      <c r="C281" s="86">
        <f t="shared" si="36"/>
        <v>0</v>
      </c>
      <c r="D281" s="226">
        <f>D282</f>
        <v>0</v>
      </c>
      <c r="E281" s="226">
        <f t="shared" ref="E281:G281" si="40">E282</f>
        <v>0</v>
      </c>
      <c r="F281" s="226">
        <f t="shared" si="40"/>
        <v>0</v>
      </c>
      <c r="G281" s="227">
        <f t="shared" si="40"/>
        <v>0</v>
      </c>
      <c r="H281" s="86">
        <f t="shared" si="37"/>
        <v>0</v>
      </c>
      <c r="I281" s="226">
        <f t="shared" ref="I281:L281" si="41">I282</f>
        <v>0</v>
      </c>
      <c r="J281" s="226">
        <f t="shared" si="41"/>
        <v>0</v>
      </c>
      <c r="K281" s="226">
        <f t="shared" si="41"/>
        <v>0</v>
      </c>
      <c r="L281" s="228">
        <f t="shared" si="41"/>
        <v>0</v>
      </c>
    </row>
    <row r="282" spans="1:12" x14ac:dyDescent="0.25">
      <c r="A282" s="150">
        <v>7720</v>
      </c>
      <c r="B282" s="65" t="s">
        <v>290</v>
      </c>
      <c r="C282" s="79">
        <f t="shared" si="36"/>
        <v>0</v>
      </c>
      <c r="D282" s="81"/>
      <c r="E282" s="81"/>
      <c r="F282" s="81"/>
      <c r="G282" s="229"/>
      <c r="H282" s="79">
        <f t="shared" si="37"/>
        <v>0</v>
      </c>
      <c r="I282" s="81"/>
      <c r="J282" s="81"/>
      <c r="K282" s="81"/>
      <c r="L282" s="230"/>
    </row>
    <row r="283" spans="1:12" x14ac:dyDescent="0.25">
      <c r="A283" s="174"/>
      <c r="B283" s="71" t="s">
        <v>291</v>
      </c>
      <c r="C283" s="201">
        <f t="shared" si="36"/>
        <v>0</v>
      </c>
      <c r="D283" s="160">
        <f>SUM(D284:D285)</f>
        <v>0</v>
      </c>
      <c r="E283" s="160">
        <f>SUM(E284:E285)</f>
        <v>0</v>
      </c>
      <c r="F283" s="160">
        <f>SUM(F284:F285)</f>
        <v>0</v>
      </c>
      <c r="G283" s="161">
        <f>SUM(G284:G285)</f>
        <v>0</v>
      </c>
      <c r="H283" s="72">
        <f t="shared" si="37"/>
        <v>0</v>
      </c>
      <c r="I283" s="160">
        <f>SUM(I284:I285)</f>
        <v>0</v>
      </c>
      <c r="J283" s="160">
        <f>SUM(J284:J285)</f>
        <v>0</v>
      </c>
      <c r="K283" s="160">
        <f>SUM(K284:K285)</f>
        <v>0</v>
      </c>
      <c r="L283" s="162">
        <f>SUM(L284:L285)</f>
        <v>0</v>
      </c>
    </row>
    <row r="284" spans="1:12" x14ac:dyDescent="0.25">
      <c r="A284" s="174" t="s">
        <v>292</v>
      </c>
      <c r="B284" s="44" t="s">
        <v>293</v>
      </c>
      <c r="C284" s="201">
        <f t="shared" si="36"/>
        <v>0</v>
      </c>
      <c r="D284" s="74"/>
      <c r="E284" s="74"/>
      <c r="F284" s="74"/>
      <c r="G284" s="157"/>
      <c r="H284" s="72">
        <f t="shared" si="37"/>
        <v>0</v>
      </c>
      <c r="I284" s="74"/>
      <c r="J284" s="74"/>
      <c r="K284" s="74"/>
      <c r="L284" s="158"/>
    </row>
    <row r="285" spans="1:12" ht="24" x14ac:dyDescent="0.25">
      <c r="A285" s="174" t="s">
        <v>294</v>
      </c>
      <c r="B285" s="231" t="s">
        <v>295</v>
      </c>
      <c r="C285" s="205">
        <f t="shared" si="36"/>
        <v>0</v>
      </c>
      <c r="D285" s="68"/>
      <c r="E285" s="68"/>
      <c r="F285" s="68"/>
      <c r="G285" s="154"/>
      <c r="H285" s="66">
        <f t="shared" si="37"/>
        <v>0</v>
      </c>
      <c r="I285" s="68"/>
      <c r="J285" s="68"/>
      <c r="K285" s="68"/>
      <c r="L285" s="155"/>
    </row>
    <row r="286" spans="1:12" ht="12.75" thickBot="1" x14ac:dyDescent="0.3">
      <c r="A286" s="232"/>
      <c r="B286" s="232" t="s">
        <v>296</v>
      </c>
      <c r="C286" s="233">
        <f t="shared" ref="C286:L286" si="42">SUM(C283,C269,C230,C195,C187,C173,C75,C53)</f>
        <v>97661</v>
      </c>
      <c r="D286" s="233">
        <f t="shared" si="42"/>
        <v>41158</v>
      </c>
      <c r="E286" s="233">
        <f t="shared" si="42"/>
        <v>56503</v>
      </c>
      <c r="F286" s="233">
        <f t="shared" si="42"/>
        <v>0</v>
      </c>
      <c r="G286" s="234">
        <f t="shared" si="42"/>
        <v>0</v>
      </c>
      <c r="H286" s="235">
        <f t="shared" si="42"/>
        <v>93927</v>
      </c>
      <c r="I286" s="233">
        <f t="shared" si="42"/>
        <v>36747</v>
      </c>
      <c r="J286" s="233">
        <f t="shared" si="42"/>
        <v>57180</v>
      </c>
      <c r="K286" s="233">
        <f t="shared" si="42"/>
        <v>0</v>
      </c>
      <c r="L286" s="236">
        <f t="shared" si="42"/>
        <v>0</v>
      </c>
    </row>
    <row r="287" spans="1:12" s="24" customFormat="1" ht="13.5" thickTop="1" thickBot="1" x14ac:dyDescent="0.3">
      <c r="A287" s="601" t="s">
        <v>297</v>
      </c>
      <c r="B287" s="602"/>
      <c r="C287" s="237">
        <f>SUM(D287:G287)</f>
        <v>0</v>
      </c>
      <c r="D287" s="238">
        <f>SUM(D24,D25,D41)-D51</f>
        <v>0</v>
      </c>
      <c r="E287" s="238">
        <f>SUM(E24,E25,E41)-E51</f>
        <v>0</v>
      </c>
      <c r="F287" s="238">
        <f>(F26+F43)-F51</f>
        <v>0</v>
      </c>
      <c r="G287" s="239">
        <f>G45-G51</f>
        <v>0</v>
      </c>
      <c r="H287" s="237">
        <f>SUM(I287:L287)</f>
        <v>0</v>
      </c>
      <c r="I287" s="238">
        <f>SUM(I24,I25,I41)-I51</f>
        <v>0</v>
      </c>
      <c r="J287" s="238">
        <f>SUM(J24,J25,J41)-J51</f>
        <v>0</v>
      </c>
      <c r="K287" s="238">
        <f>(K26+K43)-K51</f>
        <v>0</v>
      </c>
      <c r="L287" s="240">
        <f>L45-L51</f>
        <v>0</v>
      </c>
    </row>
    <row r="288" spans="1:12" s="24" customFormat="1" ht="12.75" thickTop="1" x14ac:dyDescent="0.25">
      <c r="A288" s="620" t="s">
        <v>298</v>
      </c>
      <c r="B288" s="621"/>
      <c r="C288" s="241">
        <f t="shared" ref="C288:L288" si="43">SUM(C289,C290)-C297+C298</f>
        <v>0</v>
      </c>
      <c r="D288" s="242">
        <f t="shared" si="43"/>
        <v>0</v>
      </c>
      <c r="E288" s="242">
        <f t="shared" si="43"/>
        <v>0</v>
      </c>
      <c r="F288" s="242">
        <f t="shared" si="43"/>
        <v>0</v>
      </c>
      <c r="G288" s="243">
        <f t="shared" si="43"/>
        <v>0</v>
      </c>
      <c r="H288" s="244">
        <f t="shared" si="43"/>
        <v>0</v>
      </c>
      <c r="I288" s="242">
        <f t="shared" si="43"/>
        <v>0</v>
      </c>
      <c r="J288" s="242">
        <f t="shared" si="43"/>
        <v>0</v>
      </c>
      <c r="K288" s="242">
        <f t="shared" si="43"/>
        <v>0</v>
      </c>
      <c r="L288" s="245">
        <f t="shared" si="43"/>
        <v>0</v>
      </c>
    </row>
    <row r="289" spans="1:12" s="24" customFormat="1" ht="12.75" thickBot="1" x14ac:dyDescent="0.3">
      <c r="A289" s="126" t="s">
        <v>299</v>
      </c>
      <c r="B289" s="126" t="s">
        <v>300</v>
      </c>
      <c r="C289" s="246">
        <f t="shared" ref="C289:L289" si="44">C21-C283</f>
        <v>0</v>
      </c>
      <c r="D289" s="128">
        <f t="shared" si="44"/>
        <v>0</v>
      </c>
      <c r="E289" s="128">
        <f t="shared" si="44"/>
        <v>0</v>
      </c>
      <c r="F289" s="128">
        <f t="shared" si="44"/>
        <v>0</v>
      </c>
      <c r="G289" s="129">
        <f t="shared" si="44"/>
        <v>0</v>
      </c>
      <c r="H289" s="247">
        <f t="shared" si="44"/>
        <v>0</v>
      </c>
      <c r="I289" s="128">
        <f t="shared" si="44"/>
        <v>0</v>
      </c>
      <c r="J289" s="128">
        <f t="shared" si="44"/>
        <v>0</v>
      </c>
      <c r="K289" s="128">
        <f t="shared" si="44"/>
        <v>0</v>
      </c>
      <c r="L289" s="130">
        <f t="shared" si="44"/>
        <v>0</v>
      </c>
    </row>
    <row r="290" spans="1:12" s="24" customFormat="1" ht="12.75" thickTop="1" x14ac:dyDescent="0.25">
      <c r="A290" s="248" t="s">
        <v>301</v>
      </c>
      <c r="B290" s="248" t="s">
        <v>302</v>
      </c>
      <c r="C290" s="241">
        <f t="shared" ref="C290:L290" si="45">SUM(C291,C293,C295)-SUM(C292,C294,C296)</f>
        <v>0</v>
      </c>
      <c r="D290" s="242">
        <f t="shared" si="45"/>
        <v>0</v>
      </c>
      <c r="E290" s="242">
        <f t="shared" si="45"/>
        <v>0</v>
      </c>
      <c r="F290" s="242">
        <f t="shared" si="45"/>
        <v>0</v>
      </c>
      <c r="G290" s="249">
        <f t="shared" si="45"/>
        <v>0</v>
      </c>
      <c r="H290" s="244">
        <f t="shared" si="45"/>
        <v>0</v>
      </c>
      <c r="I290" s="242">
        <f t="shared" si="45"/>
        <v>0</v>
      </c>
      <c r="J290" s="242">
        <f t="shared" si="45"/>
        <v>0</v>
      </c>
      <c r="K290" s="242">
        <f t="shared" si="45"/>
        <v>0</v>
      </c>
      <c r="L290" s="245">
        <f t="shared" si="45"/>
        <v>0</v>
      </c>
    </row>
    <row r="291" spans="1:12" x14ac:dyDescent="0.25">
      <c r="A291" s="250" t="s">
        <v>303</v>
      </c>
      <c r="B291" s="116" t="s">
        <v>304</v>
      </c>
      <c r="C291" s="79">
        <f t="shared" ref="C291:C296" si="46">SUM(D291:G291)</f>
        <v>0</v>
      </c>
      <c r="D291" s="81"/>
      <c r="E291" s="81"/>
      <c r="F291" s="81"/>
      <c r="G291" s="229"/>
      <c r="H291" s="79">
        <f t="shared" ref="H291:H296" si="47">SUM(I291:L291)</f>
        <v>0</v>
      </c>
      <c r="I291" s="81"/>
      <c r="J291" s="81"/>
      <c r="K291" s="81"/>
      <c r="L291" s="230"/>
    </row>
    <row r="292" spans="1:12" ht="24" x14ac:dyDescent="0.25">
      <c r="A292" s="174" t="s">
        <v>305</v>
      </c>
      <c r="B292" s="43" t="s">
        <v>306</v>
      </c>
      <c r="C292" s="72">
        <f t="shared" si="46"/>
        <v>0</v>
      </c>
      <c r="D292" s="74"/>
      <c r="E292" s="74"/>
      <c r="F292" s="74"/>
      <c r="G292" s="157"/>
      <c r="H292" s="72">
        <f t="shared" si="47"/>
        <v>0</v>
      </c>
      <c r="I292" s="74"/>
      <c r="J292" s="74"/>
      <c r="K292" s="74"/>
      <c r="L292" s="158"/>
    </row>
    <row r="293" spans="1:12" x14ac:dyDescent="0.25">
      <c r="A293" s="174" t="s">
        <v>307</v>
      </c>
      <c r="B293" s="43" t="s">
        <v>308</v>
      </c>
      <c r="C293" s="72">
        <f t="shared" si="46"/>
        <v>0</v>
      </c>
      <c r="D293" s="74"/>
      <c r="E293" s="74"/>
      <c r="F293" s="74"/>
      <c r="G293" s="157"/>
      <c r="H293" s="72">
        <f t="shared" si="47"/>
        <v>0</v>
      </c>
      <c r="I293" s="74"/>
      <c r="J293" s="74"/>
      <c r="K293" s="74"/>
      <c r="L293" s="158"/>
    </row>
    <row r="294" spans="1:12" ht="24" x14ac:dyDescent="0.25">
      <c r="A294" s="174" t="s">
        <v>309</v>
      </c>
      <c r="B294" s="43" t="s">
        <v>310</v>
      </c>
      <c r="C294" s="72">
        <f t="shared" si="46"/>
        <v>0</v>
      </c>
      <c r="D294" s="74"/>
      <c r="E294" s="74"/>
      <c r="F294" s="74"/>
      <c r="G294" s="157"/>
      <c r="H294" s="72">
        <f t="shared" si="47"/>
        <v>0</v>
      </c>
      <c r="I294" s="74"/>
      <c r="J294" s="74"/>
      <c r="K294" s="74"/>
      <c r="L294" s="158"/>
    </row>
    <row r="295" spans="1:12" x14ac:dyDescent="0.25">
      <c r="A295" s="174" t="s">
        <v>311</v>
      </c>
      <c r="B295" s="43" t="s">
        <v>312</v>
      </c>
      <c r="C295" s="72">
        <f t="shared" si="46"/>
        <v>0</v>
      </c>
      <c r="D295" s="74"/>
      <c r="E295" s="74"/>
      <c r="F295" s="74"/>
      <c r="G295" s="157"/>
      <c r="H295" s="72">
        <f t="shared" si="47"/>
        <v>0</v>
      </c>
      <c r="I295" s="74"/>
      <c r="J295" s="74"/>
      <c r="K295" s="74"/>
      <c r="L295" s="158"/>
    </row>
    <row r="296" spans="1:12" ht="24.75" thickBot="1" x14ac:dyDescent="0.3">
      <c r="A296" s="251" t="s">
        <v>313</v>
      </c>
      <c r="B296" s="252" t="s">
        <v>314</v>
      </c>
      <c r="C296" s="185">
        <f t="shared" si="46"/>
        <v>0</v>
      </c>
      <c r="D296" s="189"/>
      <c r="E296" s="189"/>
      <c r="F296" s="189"/>
      <c r="G296" s="253"/>
      <c r="H296" s="185">
        <f t="shared" si="47"/>
        <v>0</v>
      </c>
      <c r="I296" s="189"/>
      <c r="J296" s="189"/>
      <c r="K296" s="189"/>
      <c r="L296" s="191"/>
    </row>
    <row r="297" spans="1:12" s="24" customFormat="1" ht="13.5" thickTop="1" thickBot="1" x14ac:dyDescent="0.3">
      <c r="A297" s="254" t="s">
        <v>315</v>
      </c>
      <c r="B297" s="254" t="s">
        <v>316</v>
      </c>
      <c r="C297" s="255">
        <f>SUM(D297:G297)</f>
        <v>0</v>
      </c>
      <c r="D297" s="256"/>
      <c r="E297" s="256"/>
      <c r="F297" s="256"/>
      <c r="G297" s="257"/>
      <c r="H297" s="255">
        <f>SUM(I297:L297)</f>
        <v>0</v>
      </c>
      <c r="I297" s="256"/>
      <c r="J297" s="256"/>
      <c r="K297" s="256"/>
      <c r="L297" s="258"/>
    </row>
    <row r="298" spans="1:12" s="24" customFormat="1" ht="48.75" thickTop="1" x14ac:dyDescent="0.25">
      <c r="A298" s="248" t="s">
        <v>317</v>
      </c>
      <c r="B298" s="259" t="s">
        <v>318</v>
      </c>
      <c r="C298" s="260">
        <f>SUM(D298:G298)</f>
        <v>0</v>
      </c>
      <c r="D298" s="177"/>
      <c r="E298" s="177"/>
      <c r="F298" s="177"/>
      <c r="G298" s="178"/>
      <c r="H298" s="260">
        <f>SUM(I298:L298)</f>
        <v>0</v>
      </c>
      <c r="I298" s="177"/>
      <c r="J298" s="177"/>
      <c r="K298" s="177"/>
      <c r="L298" s="179"/>
    </row>
    <row r="299" spans="1:12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</row>
    <row r="300" spans="1:12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</row>
    <row r="301" spans="1:12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</row>
    <row r="302" spans="1:12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</row>
    <row r="303" spans="1:12" x14ac:dyDescent="0.2">
      <c r="A303" s="1"/>
      <c r="B303" s="1"/>
      <c r="C303" s="261"/>
      <c r="D303" s="1"/>
      <c r="E303" s="1"/>
      <c r="F303" s="1"/>
      <c r="G303" s="1"/>
      <c r="H303" s="1"/>
      <c r="I303" s="1"/>
      <c r="J303" s="1"/>
      <c r="K303" s="1"/>
      <c r="L303" s="1"/>
    </row>
    <row r="304" spans="1:12" x14ac:dyDescent="0.2">
      <c r="A304" s="1"/>
      <c r="B304" s="1"/>
      <c r="C304" s="261"/>
      <c r="D304" s="1"/>
      <c r="E304" s="1"/>
      <c r="F304" s="1"/>
      <c r="G304" s="1"/>
      <c r="H304" s="1"/>
      <c r="I304" s="1"/>
      <c r="J304" s="1"/>
      <c r="K304" s="1"/>
      <c r="L304" s="1"/>
    </row>
    <row r="305" spans="1:12" x14ac:dyDescent="0.2">
      <c r="A305" s="1"/>
      <c r="B305" s="1"/>
      <c r="C305" s="261"/>
      <c r="D305" s="1"/>
      <c r="E305" s="1"/>
      <c r="F305" s="1"/>
      <c r="G305" s="1"/>
      <c r="H305" s="1"/>
      <c r="I305" s="1"/>
      <c r="J305" s="1"/>
      <c r="K305" s="1"/>
      <c r="L305" s="1"/>
    </row>
    <row r="306" spans="1:12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</row>
    <row r="307" spans="1:12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</row>
    <row r="308" spans="1:12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</row>
    <row r="309" spans="1:12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</row>
    <row r="310" spans="1:12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</row>
    <row r="311" spans="1:12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</row>
    <row r="312" spans="1:12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</row>
    <row r="313" spans="1:12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</row>
    <row r="314" spans="1:12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</row>
  </sheetData>
  <sheetProtection formatCells="0" formatColumns="0" formatRows="0"/>
  <autoFilter ref="A18:L298"/>
  <mergeCells count="29">
    <mergeCell ref="A288:B288"/>
    <mergeCell ref="H16:H17"/>
    <mergeCell ref="I16:I17"/>
    <mergeCell ref="J16:J17"/>
    <mergeCell ref="K16:K17"/>
    <mergeCell ref="L16:L17"/>
    <mergeCell ref="A287:B287"/>
    <mergeCell ref="C13:L13"/>
    <mergeCell ref="A15:A17"/>
    <mergeCell ref="B15:B17"/>
    <mergeCell ref="C15:G15"/>
    <mergeCell ref="H15:L15"/>
    <mergeCell ref="C16:C17"/>
    <mergeCell ref="D16:D17"/>
    <mergeCell ref="E16:E17"/>
    <mergeCell ref="F16:F17"/>
    <mergeCell ref="G16:G17"/>
    <mergeCell ref="C12:L12"/>
    <mergeCell ref="A1:L1"/>
    <mergeCell ref="A2:L2"/>
    <mergeCell ref="C3:L3"/>
    <mergeCell ref="C4:L4"/>
    <mergeCell ref="C5:L5"/>
    <mergeCell ref="C6:L6"/>
    <mergeCell ref="C7:L7"/>
    <mergeCell ref="C8:L8"/>
    <mergeCell ref="C9:L9"/>
    <mergeCell ref="C10:L10"/>
    <mergeCell ref="C11:L11"/>
  </mergeCells>
  <pageMargins left="0.78740157480314965" right="0.39370078740157483" top="0.39370078740157483" bottom="0.39370078740157483" header="0.23622047244094491" footer="0.19685039370078741"/>
  <pageSetup paperSize="9" scale="70" orientation="portrait" r:id="rId1"/>
  <headerFooter>
    <oddHeader xml:space="preserve">&amp;C                               </oddHeader>
    <oddFooter>&amp;L&amp;D, &amp;T&amp;R&amp;"Times New Roman,Regular"&amp;10&amp;P (&amp;N)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M316"/>
  <sheetViews>
    <sheetView showGridLines="0" view="pageLayout" zoomScaleNormal="100" workbookViewId="0">
      <selection activeCell="C6" sqref="C6:L6"/>
    </sheetView>
  </sheetViews>
  <sheetFormatPr defaultColWidth="9.140625" defaultRowHeight="12" x14ac:dyDescent="0.25"/>
  <cols>
    <col min="1" max="1" width="10.85546875" style="262" customWidth="1"/>
    <col min="2" max="2" width="28" style="262" customWidth="1"/>
    <col min="3" max="3" width="9.7109375" style="262" customWidth="1"/>
    <col min="4" max="4" width="9.5703125" style="262" customWidth="1"/>
    <col min="5" max="6" width="8.7109375" style="262" customWidth="1"/>
    <col min="7" max="7" width="8.28515625" style="262" customWidth="1"/>
    <col min="8" max="11" width="8.7109375" style="262" customWidth="1"/>
    <col min="12" max="12" width="7.5703125" style="262" customWidth="1"/>
    <col min="13" max="13" width="0" style="1" hidden="1" customWidth="1"/>
    <col min="14" max="16384" width="9.140625" style="1"/>
  </cols>
  <sheetData>
    <row r="1" spans="1:12" x14ac:dyDescent="0.25">
      <c r="A1" s="591" t="s">
        <v>329</v>
      </c>
      <c r="B1" s="591"/>
      <c r="C1" s="591"/>
      <c r="D1" s="591"/>
      <c r="E1" s="591"/>
      <c r="F1" s="591"/>
      <c r="G1" s="591"/>
      <c r="H1" s="591"/>
      <c r="I1" s="591"/>
      <c r="J1" s="591"/>
      <c r="K1" s="591"/>
      <c r="L1" s="591"/>
    </row>
    <row r="2" spans="1:12" ht="35.25" customHeight="1" x14ac:dyDescent="0.25">
      <c r="A2" s="592" t="s">
        <v>1</v>
      </c>
      <c r="B2" s="593"/>
      <c r="C2" s="593"/>
      <c r="D2" s="593"/>
      <c r="E2" s="593"/>
      <c r="F2" s="593"/>
      <c r="G2" s="593"/>
      <c r="H2" s="593"/>
      <c r="I2" s="593"/>
      <c r="J2" s="593"/>
      <c r="K2" s="593"/>
      <c r="L2" s="594"/>
    </row>
    <row r="3" spans="1:12" ht="12.75" customHeight="1" x14ac:dyDescent="0.25">
      <c r="A3" s="2" t="s">
        <v>2</v>
      </c>
      <c r="B3" s="3"/>
      <c r="C3" s="595" t="s">
        <v>3</v>
      </c>
      <c r="D3" s="595"/>
      <c r="E3" s="595"/>
      <c r="F3" s="595"/>
      <c r="G3" s="595"/>
      <c r="H3" s="595"/>
      <c r="I3" s="595"/>
      <c r="J3" s="595"/>
      <c r="K3" s="595"/>
      <c r="L3" s="596"/>
    </row>
    <row r="4" spans="1:12" ht="12.75" customHeight="1" x14ac:dyDescent="0.25">
      <c r="A4" s="2" t="s">
        <v>4</v>
      </c>
      <c r="B4" s="3"/>
      <c r="C4" s="595" t="s">
        <v>5</v>
      </c>
      <c r="D4" s="595"/>
      <c r="E4" s="595"/>
      <c r="F4" s="595"/>
      <c r="G4" s="595"/>
      <c r="H4" s="595"/>
      <c r="I4" s="595"/>
      <c r="J4" s="595"/>
      <c r="K4" s="595"/>
      <c r="L4" s="596"/>
    </row>
    <row r="5" spans="1:12" ht="12.75" customHeight="1" x14ac:dyDescent="0.25">
      <c r="A5" s="4" t="s">
        <v>6</v>
      </c>
      <c r="B5" s="5"/>
      <c r="C5" s="589" t="s">
        <v>7</v>
      </c>
      <c r="D5" s="589"/>
      <c r="E5" s="589"/>
      <c r="F5" s="589"/>
      <c r="G5" s="589"/>
      <c r="H5" s="589"/>
      <c r="I5" s="589"/>
      <c r="J5" s="589"/>
      <c r="K5" s="589"/>
      <c r="L5" s="590"/>
    </row>
    <row r="6" spans="1:12" ht="12.75" customHeight="1" x14ac:dyDescent="0.25">
      <c r="A6" s="4" t="s">
        <v>8</v>
      </c>
      <c r="B6" s="5"/>
      <c r="C6" s="589" t="s">
        <v>325</v>
      </c>
      <c r="D6" s="589"/>
      <c r="E6" s="589"/>
      <c r="F6" s="589"/>
      <c r="G6" s="589"/>
      <c r="H6" s="589"/>
      <c r="I6" s="589"/>
      <c r="J6" s="589"/>
      <c r="K6" s="589"/>
      <c r="L6" s="590"/>
    </row>
    <row r="7" spans="1:12" x14ac:dyDescent="0.25">
      <c r="A7" s="4" t="s">
        <v>10</v>
      </c>
      <c r="B7" s="5"/>
      <c r="C7" s="595" t="s">
        <v>330</v>
      </c>
      <c r="D7" s="595"/>
      <c r="E7" s="595"/>
      <c r="F7" s="595"/>
      <c r="G7" s="595"/>
      <c r="H7" s="595"/>
      <c r="I7" s="595"/>
      <c r="J7" s="595"/>
      <c r="K7" s="595"/>
      <c r="L7" s="596"/>
    </row>
    <row r="8" spans="1:12" ht="12.75" customHeight="1" x14ac:dyDescent="0.25">
      <c r="A8" s="6" t="s">
        <v>12</v>
      </c>
      <c r="B8" s="5"/>
      <c r="C8" s="597"/>
      <c r="D8" s="597"/>
      <c r="E8" s="597"/>
      <c r="F8" s="597"/>
      <c r="G8" s="597"/>
      <c r="H8" s="597"/>
      <c r="I8" s="597"/>
      <c r="J8" s="597"/>
      <c r="K8" s="597"/>
      <c r="L8" s="598"/>
    </row>
    <row r="9" spans="1:12" ht="12.75" customHeight="1" x14ac:dyDescent="0.25">
      <c r="A9" s="4"/>
      <c r="B9" s="5" t="s">
        <v>13</v>
      </c>
      <c r="C9" s="589" t="s">
        <v>14</v>
      </c>
      <c r="D9" s="589"/>
      <c r="E9" s="589"/>
      <c r="F9" s="589"/>
      <c r="G9" s="589"/>
      <c r="H9" s="589"/>
      <c r="I9" s="589"/>
      <c r="J9" s="589"/>
      <c r="K9" s="589"/>
      <c r="L9" s="590"/>
    </row>
    <row r="10" spans="1:12" ht="12.75" customHeight="1" x14ac:dyDescent="0.25">
      <c r="A10" s="4"/>
      <c r="B10" s="5" t="s">
        <v>15</v>
      </c>
      <c r="C10" s="589"/>
      <c r="D10" s="589"/>
      <c r="E10" s="589"/>
      <c r="F10" s="589"/>
      <c r="G10" s="589"/>
      <c r="H10" s="589"/>
      <c r="I10" s="589"/>
      <c r="J10" s="589"/>
      <c r="K10" s="589"/>
      <c r="L10" s="590"/>
    </row>
    <row r="11" spans="1:12" ht="12.75" customHeight="1" x14ac:dyDescent="0.25">
      <c r="A11" s="4"/>
      <c r="B11" s="5" t="s">
        <v>16</v>
      </c>
      <c r="C11" s="597"/>
      <c r="D11" s="597"/>
      <c r="E11" s="597"/>
      <c r="F11" s="597"/>
      <c r="G11" s="597"/>
      <c r="H11" s="597"/>
      <c r="I11" s="597"/>
      <c r="J11" s="597"/>
      <c r="K11" s="597"/>
      <c r="L11" s="598"/>
    </row>
    <row r="12" spans="1:12" ht="12.75" customHeight="1" x14ac:dyDescent="0.25">
      <c r="A12" s="4"/>
      <c r="B12" s="5" t="s">
        <v>17</v>
      </c>
      <c r="C12" s="589"/>
      <c r="D12" s="589"/>
      <c r="E12" s="589"/>
      <c r="F12" s="589"/>
      <c r="G12" s="589"/>
      <c r="H12" s="589"/>
      <c r="I12" s="589"/>
      <c r="J12" s="589"/>
      <c r="K12" s="589"/>
      <c r="L12" s="590"/>
    </row>
    <row r="13" spans="1:12" ht="12.75" customHeight="1" x14ac:dyDescent="0.25">
      <c r="A13" s="4"/>
      <c r="B13" s="5" t="s">
        <v>18</v>
      </c>
      <c r="C13" s="589"/>
      <c r="D13" s="589"/>
      <c r="E13" s="589"/>
      <c r="F13" s="589"/>
      <c r="G13" s="589"/>
      <c r="H13" s="589"/>
      <c r="I13" s="589"/>
      <c r="J13" s="589"/>
      <c r="K13" s="589"/>
      <c r="L13" s="590"/>
    </row>
    <row r="14" spans="1:12" ht="12.75" customHeight="1" x14ac:dyDescent="0.25">
      <c r="A14" s="7"/>
      <c r="B14" s="8"/>
      <c r="C14" s="9"/>
      <c r="D14" s="9"/>
      <c r="E14" s="9"/>
      <c r="F14" s="9"/>
      <c r="G14" s="9"/>
      <c r="H14" s="9"/>
      <c r="I14" s="9"/>
      <c r="J14" s="9"/>
      <c r="K14" s="9"/>
      <c r="L14" s="10"/>
    </row>
    <row r="15" spans="1:12" s="11" customFormat="1" ht="12.75" customHeight="1" x14ac:dyDescent="0.25">
      <c r="A15" s="603" t="s">
        <v>19</v>
      </c>
      <c r="B15" s="606" t="s">
        <v>20</v>
      </c>
      <c r="C15" s="608" t="s">
        <v>21</v>
      </c>
      <c r="D15" s="609"/>
      <c r="E15" s="609"/>
      <c r="F15" s="609"/>
      <c r="G15" s="610"/>
      <c r="H15" s="608" t="s">
        <v>22</v>
      </c>
      <c r="I15" s="609"/>
      <c r="J15" s="609"/>
      <c r="K15" s="609"/>
      <c r="L15" s="611"/>
    </row>
    <row r="16" spans="1:12" s="11" customFormat="1" ht="12.75" customHeight="1" x14ac:dyDescent="0.25">
      <c r="A16" s="604"/>
      <c r="B16" s="607"/>
      <c r="C16" s="612" t="s">
        <v>23</v>
      </c>
      <c r="D16" s="613" t="s">
        <v>24</v>
      </c>
      <c r="E16" s="615" t="s">
        <v>25</v>
      </c>
      <c r="F16" s="617" t="s">
        <v>26</v>
      </c>
      <c r="G16" s="619" t="s">
        <v>27</v>
      </c>
      <c r="H16" s="612" t="s">
        <v>23</v>
      </c>
      <c r="I16" s="613" t="s">
        <v>24</v>
      </c>
      <c r="J16" s="615" t="s">
        <v>25</v>
      </c>
      <c r="K16" s="617" t="s">
        <v>26</v>
      </c>
      <c r="L16" s="599" t="s">
        <v>27</v>
      </c>
    </row>
    <row r="17" spans="1:12" s="12" customFormat="1" ht="61.5" customHeight="1" thickBot="1" x14ac:dyDescent="0.3">
      <c r="A17" s="605"/>
      <c r="B17" s="607"/>
      <c r="C17" s="612"/>
      <c r="D17" s="614"/>
      <c r="E17" s="616"/>
      <c r="F17" s="618"/>
      <c r="G17" s="619"/>
      <c r="H17" s="622"/>
      <c r="I17" s="623"/>
      <c r="J17" s="616"/>
      <c r="K17" s="618"/>
      <c r="L17" s="600"/>
    </row>
    <row r="18" spans="1:12" s="12" customFormat="1" ht="9.75" customHeight="1" thickTop="1" x14ac:dyDescent="0.25">
      <c r="A18" s="13" t="s">
        <v>28</v>
      </c>
      <c r="B18" s="13">
        <v>2</v>
      </c>
      <c r="C18" s="14">
        <v>3</v>
      </c>
      <c r="D18" s="15">
        <v>4</v>
      </c>
      <c r="E18" s="15">
        <v>5</v>
      </c>
      <c r="F18" s="15">
        <v>6</v>
      </c>
      <c r="G18" s="16">
        <v>7</v>
      </c>
      <c r="H18" s="14">
        <v>8</v>
      </c>
      <c r="I18" s="15">
        <v>9</v>
      </c>
      <c r="J18" s="15">
        <v>10</v>
      </c>
      <c r="K18" s="15">
        <v>11</v>
      </c>
      <c r="L18" s="17">
        <v>12</v>
      </c>
    </row>
    <row r="19" spans="1:12" s="24" customFormat="1" x14ac:dyDescent="0.25">
      <c r="A19" s="18"/>
      <c r="B19" s="19" t="s">
        <v>29</v>
      </c>
      <c r="C19" s="20"/>
      <c r="D19" s="21"/>
      <c r="E19" s="21"/>
      <c r="F19" s="21"/>
      <c r="G19" s="22"/>
      <c r="H19" s="20"/>
      <c r="I19" s="21"/>
      <c r="J19" s="21"/>
      <c r="K19" s="21"/>
      <c r="L19" s="23"/>
    </row>
    <row r="20" spans="1:12" s="24" customFormat="1" ht="12.75" thickBot="1" x14ac:dyDescent="0.3">
      <c r="A20" s="25"/>
      <c r="B20" s="26" t="s">
        <v>30</v>
      </c>
      <c r="C20" s="27">
        <f t="shared" ref="C20:C47" si="0">SUM(D20:G20)</f>
        <v>82090</v>
      </c>
      <c r="D20" s="28">
        <f>SUM(D21,D24,D25,D41,D43)</f>
        <v>82090</v>
      </c>
      <c r="E20" s="28">
        <f>SUM(E21,E24,E43)</f>
        <v>0</v>
      </c>
      <c r="F20" s="28">
        <f>SUM(F21,F26,F43)</f>
        <v>0</v>
      </c>
      <c r="G20" s="29">
        <f>SUM(G21,G45)</f>
        <v>0</v>
      </c>
      <c r="H20" s="27">
        <f>SUM(I20:L20)</f>
        <v>65626</v>
      </c>
      <c r="I20" s="28">
        <f>SUM(I21,I24,I25,I41,I43)</f>
        <v>65626</v>
      </c>
      <c r="J20" s="28">
        <f>SUM(J21,J24,J43)</f>
        <v>0</v>
      </c>
      <c r="K20" s="28">
        <f>SUM(K21,K26,K43)</f>
        <v>0</v>
      </c>
      <c r="L20" s="30">
        <f>SUM(L21,L45)</f>
        <v>0</v>
      </c>
    </row>
    <row r="21" spans="1:12" ht="12.75" thickTop="1" x14ac:dyDescent="0.25">
      <c r="A21" s="31"/>
      <c r="B21" s="32" t="s">
        <v>31</v>
      </c>
      <c r="C21" s="33">
        <f t="shared" si="0"/>
        <v>0</v>
      </c>
      <c r="D21" s="34">
        <f>SUM(D22:D23)</f>
        <v>0</v>
      </c>
      <c r="E21" s="34">
        <f>SUM(E22:E23)</f>
        <v>0</v>
      </c>
      <c r="F21" s="34">
        <f>SUM(F22:F23)</f>
        <v>0</v>
      </c>
      <c r="G21" s="35">
        <f>SUM(G22:G23)</f>
        <v>0</v>
      </c>
      <c r="H21" s="33">
        <f t="shared" ref="H21:H47" si="1">SUM(I21:L21)</f>
        <v>0</v>
      </c>
      <c r="I21" s="34">
        <f>SUM(I22:I23)</f>
        <v>0</v>
      </c>
      <c r="J21" s="34">
        <f>SUM(J22:J23)</f>
        <v>0</v>
      </c>
      <c r="K21" s="34">
        <f>SUM(K22:K23)</f>
        <v>0</v>
      </c>
      <c r="L21" s="36">
        <f>SUM(L22:L23)</f>
        <v>0</v>
      </c>
    </row>
    <row r="22" spans="1:12" x14ac:dyDescent="0.25">
      <c r="A22" s="37"/>
      <c r="B22" s="38" t="s">
        <v>32</v>
      </c>
      <c r="C22" s="39">
        <f t="shared" si="0"/>
        <v>0</v>
      </c>
      <c r="D22" s="40"/>
      <c r="E22" s="40"/>
      <c r="F22" s="40"/>
      <c r="G22" s="41"/>
      <c r="H22" s="39">
        <f t="shared" si="1"/>
        <v>0</v>
      </c>
      <c r="I22" s="40"/>
      <c r="J22" s="40"/>
      <c r="K22" s="40"/>
      <c r="L22" s="42"/>
    </row>
    <row r="23" spans="1:12" x14ac:dyDescent="0.25">
      <c r="A23" s="43"/>
      <c r="B23" s="44" t="s">
        <v>33</v>
      </c>
      <c r="C23" s="45">
        <f t="shared" si="0"/>
        <v>0</v>
      </c>
      <c r="D23" s="46"/>
      <c r="E23" s="46"/>
      <c r="F23" s="46"/>
      <c r="G23" s="47"/>
      <c r="H23" s="45">
        <f t="shared" si="1"/>
        <v>0</v>
      </c>
      <c r="I23" s="46"/>
      <c r="J23" s="46"/>
      <c r="K23" s="46"/>
      <c r="L23" s="48"/>
    </row>
    <row r="24" spans="1:12" s="24" customFormat="1" ht="24.75" thickBot="1" x14ac:dyDescent="0.3">
      <c r="A24" s="49">
        <v>19300</v>
      </c>
      <c r="B24" s="49" t="s">
        <v>34</v>
      </c>
      <c r="C24" s="50">
        <f t="shared" si="0"/>
        <v>82090</v>
      </c>
      <c r="D24" s="51">
        <v>82090</v>
      </c>
      <c r="E24" s="51"/>
      <c r="F24" s="52" t="s">
        <v>35</v>
      </c>
      <c r="G24" s="53" t="s">
        <v>35</v>
      </c>
      <c r="H24" s="50">
        <f t="shared" si="1"/>
        <v>65626</v>
      </c>
      <c r="I24" s="51">
        <f>I51</f>
        <v>65626</v>
      </c>
      <c r="J24" s="51"/>
      <c r="K24" s="52" t="s">
        <v>35</v>
      </c>
      <c r="L24" s="54" t="s">
        <v>35</v>
      </c>
    </row>
    <row r="25" spans="1:12" s="24" customFormat="1" ht="24.75" thickTop="1" x14ac:dyDescent="0.25">
      <c r="A25" s="55"/>
      <c r="B25" s="56" t="s">
        <v>36</v>
      </c>
      <c r="C25" s="57">
        <f t="shared" si="0"/>
        <v>0</v>
      </c>
      <c r="D25" s="58"/>
      <c r="E25" s="59" t="s">
        <v>35</v>
      </c>
      <c r="F25" s="59" t="s">
        <v>35</v>
      </c>
      <c r="G25" s="60" t="s">
        <v>35</v>
      </c>
      <c r="H25" s="57">
        <f t="shared" si="1"/>
        <v>0</v>
      </c>
      <c r="I25" s="61"/>
      <c r="J25" s="59" t="s">
        <v>35</v>
      </c>
      <c r="K25" s="59" t="s">
        <v>35</v>
      </c>
      <c r="L25" s="62" t="s">
        <v>35</v>
      </c>
    </row>
    <row r="26" spans="1:12" s="24" customFormat="1" ht="36" x14ac:dyDescent="0.25">
      <c r="A26" s="56">
        <v>21300</v>
      </c>
      <c r="B26" s="56" t="s">
        <v>37</v>
      </c>
      <c r="C26" s="57">
        <f t="shared" si="0"/>
        <v>0</v>
      </c>
      <c r="D26" s="59" t="s">
        <v>35</v>
      </c>
      <c r="E26" s="59" t="s">
        <v>35</v>
      </c>
      <c r="F26" s="63">
        <f>SUM(F27,F31,F33,F36)</f>
        <v>0</v>
      </c>
      <c r="G26" s="60" t="s">
        <v>35</v>
      </c>
      <c r="H26" s="57">
        <f t="shared" si="1"/>
        <v>0</v>
      </c>
      <c r="I26" s="59" t="s">
        <v>35</v>
      </c>
      <c r="J26" s="59" t="s">
        <v>35</v>
      </c>
      <c r="K26" s="63">
        <f>SUM(K27,K31,K33,K36)</f>
        <v>0</v>
      </c>
      <c r="L26" s="62" t="s">
        <v>35</v>
      </c>
    </row>
    <row r="27" spans="1:12" s="24" customFormat="1" ht="24" x14ac:dyDescent="0.25">
      <c r="A27" s="64">
        <v>21350</v>
      </c>
      <c r="B27" s="56" t="s">
        <v>38</v>
      </c>
      <c r="C27" s="57">
        <f t="shared" si="0"/>
        <v>0</v>
      </c>
      <c r="D27" s="59" t="s">
        <v>35</v>
      </c>
      <c r="E27" s="59" t="s">
        <v>35</v>
      </c>
      <c r="F27" s="63">
        <f>SUM(F28:F30)</f>
        <v>0</v>
      </c>
      <c r="G27" s="60" t="s">
        <v>35</v>
      </c>
      <c r="H27" s="57">
        <f t="shared" si="1"/>
        <v>0</v>
      </c>
      <c r="I27" s="59" t="s">
        <v>35</v>
      </c>
      <c r="J27" s="59" t="s">
        <v>35</v>
      </c>
      <c r="K27" s="63">
        <f>SUM(K28:K30)</f>
        <v>0</v>
      </c>
      <c r="L27" s="62" t="s">
        <v>35</v>
      </c>
    </row>
    <row r="28" spans="1:12" x14ac:dyDescent="0.25">
      <c r="A28" s="37">
        <v>21351</v>
      </c>
      <c r="B28" s="65" t="s">
        <v>39</v>
      </c>
      <c r="C28" s="66">
        <f t="shared" si="0"/>
        <v>0</v>
      </c>
      <c r="D28" s="67" t="s">
        <v>35</v>
      </c>
      <c r="E28" s="67" t="s">
        <v>35</v>
      </c>
      <c r="F28" s="68"/>
      <c r="G28" s="69" t="s">
        <v>35</v>
      </c>
      <c r="H28" s="66">
        <f t="shared" si="1"/>
        <v>0</v>
      </c>
      <c r="I28" s="67" t="s">
        <v>35</v>
      </c>
      <c r="J28" s="67" t="s">
        <v>35</v>
      </c>
      <c r="K28" s="68"/>
      <c r="L28" s="70" t="s">
        <v>35</v>
      </c>
    </row>
    <row r="29" spans="1:12" x14ac:dyDescent="0.25">
      <c r="A29" s="43">
        <v>21352</v>
      </c>
      <c r="B29" s="71" t="s">
        <v>40</v>
      </c>
      <c r="C29" s="72">
        <f t="shared" si="0"/>
        <v>0</v>
      </c>
      <c r="D29" s="73" t="s">
        <v>35</v>
      </c>
      <c r="E29" s="73" t="s">
        <v>35</v>
      </c>
      <c r="F29" s="74"/>
      <c r="G29" s="75" t="s">
        <v>35</v>
      </c>
      <c r="H29" s="72">
        <f t="shared" si="1"/>
        <v>0</v>
      </c>
      <c r="I29" s="73" t="s">
        <v>35</v>
      </c>
      <c r="J29" s="73" t="s">
        <v>35</v>
      </c>
      <c r="K29" s="74"/>
      <c r="L29" s="76" t="s">
        <v>35</v>
      </c>
    </row>
    <row r="30" spans="1:12" ht="24" x14ac:dyDescent="0.25">
      <c r="A30" s="43">
        <v>21359</v>
      </c>
      <c r="B30" s="71" t="s">
        <v>41</v>
      </c>
      <c r="C30" s="72">
        <f t="shared" si="0"/>
        <v>0</v>
      </c>
      <c r="D30" s="73" t="s">
        <v>35</v>
      </c>
      <c r="E30" s="73" t="s">
        <v>35</v>
      </c>
      <c r="F30" s="74"/>
      <c r="G30" s="75" t="s">
        <v>35</v>
      </c>
      <c r="H30" s="72">
        <f t="shared" si="1"/>
        <v>0</v>
      </c>
      <c r="I30" s="73" t="s">
        <v>35</v>
      </c>
      <c r="J30" s="73" t="s">
        <v>35</v>
      </c>
      <c r="K30" s="74"/>
      <c r="L30" s="76" t="s">
        <v>35</v>
      </c>
    </row>
    <row r="31" spans="1:12" s="24" customFormat="1" ht="36" x14ac:dyDescent="0.25">
      <c r="A31" s="64">
        <v>21370</v>
      </c>
      <c r="B31" s="56" t="s">
        <v>42</v>
      </c>
      <c r="C31" s="57">
        <f t="shared" si="0"/>
        <v>0</v>
      </c>
      <c r="D31" s="59" t="s">
        <v>35</v>
      </c>
      <c r="E31" s="59" t="s">
        <v>35</v>
      </c>
      <c r="F31" s="63">
        <f>SUM(F32)</f>
        <v>0</v>
      </c>
      <c r="G31" s="60" t="s">
        <v>35</v>
      </c>
      <c r="H31" s="57">
        <f t="shared" si="1"/>
        <v>0</v>
      </c>
      <c r="I31" s="59" t="s">
        <v>35</v>
      </c>
      <c r="J31" s="59" t="s">
        <v>35</v>
      </c>
      <c r="K31" s="63">
        <f>SUM(K32)</f>
        <v>0</v>
      </c>
      <c r="L31" s="62" t="s">
        <v>35</v>
      </c>
    </row>
    <row r="32" spans="1:12" ht="36" x14ac:dyDescent="0.25">
      <c r="A32" s="77">
        <v>21379</v>
      </c>
      <c r="B32" s="78" t="s">
        <v>43</v>
      </c>
      <c r="C32" s="79">
        <f t="shared" si="0"/>
        <v>0</v>
      </c>
      <c r="D32" s="80" t="s">
        <v>35</v>
      </c>
      <c r="E32" s="80" t="s">
        <v>35</v>
      </c>
      <c r="F32" s="81"/>
      <c r="G32" s="82" t="s">
        <v>35</v>
      </c>
      <c r="H32" s="79">
        <f t="shared" si="1"/>
        <v>0</v>
      </c>
      <c r="I32" s="80" t="s">
        <v>35</v>
      </c>
      <c r="J32" s="80" t="s">
        <v>35</v>
      </c>
      <c r="K32" s="81"/>
      <c r="L32" s="83" t="s">
        <v>35</v>
      </c>
    </row>
    <row r="33" spans="1:12" s="24" customFormat="1" x14ac:dyDescent="0.25">
      <c r="A33" s="64">
        <v>21380</v>
      </c>
      <c r="B33" s="56" t="s">
        <v>44</v>
      </c>
      <c r="C33" s="57">
        <f t="shared" si="0"/>
        <v>0</v>
      </c>
      <c r="D33" s="59" t="s">
        <v>35</v>
      </c>
      <c r="E33" s="59" t="s">
        <v>35</v>
      </c>
      <c r="F33" s="63">
        <f>SUM(F34:F35)</f>
        <v>0</v>
      </c>
      <c r="G33" s="60" t="s">
        <v>35</v>
      </c>
      <c r="H33" s="57">
        <f t="shared" si="1"/>
        <v>0</v>
      </c>
      <c r="I33" s="59" t="s">
        <v>35</v>
      </c>
      <c r="J33" s="59" t="s">
        <v>35</v>
      </c>
      <c r="K33" s="63">
        <f>SUM(K34:K35)</f>
        <v>0</v>
      </c>
      <c r="L33" s="62" t="s">
        <v>35</v>
      </c>
    </row>
    <row r="34" spans="1:12" x14ac:dyDescent="0.25">
      <c r="A34" s="38">
        <v>21381</v>
      </c>
      <c r="B34" s="65" t="s">
        <v>45</v>
      </c>
      <c r="C34" s="66">
        <f t="shared" si="0"/>
        <v>0</v>
      </c>
      <c r="D34" s="67" t="s">
        <v>35</v>
      </c>
      <c r="E34" s="67" t="s">
        <v>35</v>
      </c>
      <c r="F34" s="68"/>
      <c r="G34" s="69" t="s">
        <v>35</v>
      </c>
      <c r="H34" s="66">
        <f t="shared" si="1"/>
        <v>0</v>
      </c>
      <c r="I34" s="67" t="s">
        <v>35</v>
      </c>
      <c r="J34" s="67" t="s">
        <v>35</v>
      </c>
      <c r="K34" s="68"/>
      <c r="L34" s="70" t="s">
        <v>35</v>
      </c>
    </row>
    <row r="35" spans="1:12" ht="24" x14ac:dyDescent="0.25">
      <c r="A35" s="44">
        <v>21383</v>
      </c>
      <c r="B35" s="71" t="s">
        <v>46</v>
      </c>
      <c r="C35" s="72">
        <f>SUM(D35:G35)</f>
        <v>0</v>
      </c>
      <c r="D35" s="73" t="s">
        <v>35</v>
      </c>
      <c r="E35" s="73" t="s">
        <v>35</v>
      </c>
      <c r="F35" s="74"/>
      <c r="G35" s="75" t="s">
        <v>35</v>
      </c>
      <c r="H35" s="72">
        <f t="shared" si="1"/>
        <v>0</v>
      </c>
      <c r="I35" s="73" t="s">
        <v>35</v>
      </c>
      <c r="J35" s="73" t="s">
        <v>35</v>
      </c>
      <c r="K35" s="74"/>
      <c r="L35" s="76" t="s">
        <v>35</v>
      </c>
    </row>
    <row r="36" spans="1:12" s="24" customFormat="1" ht="25.5" customHeight="1" x14ac:dyDescent="0.25">
      <c r="A36" s="64">
        <v>21390</v>
      </c>
      <c r="B36" s="56" t="s">
        <v>47</v>
      </c>
      <c r="C36" s="57">
        <f t="shared" si="0"/>
        <v>0</v>
      </c>
      <c r="D36" s="59" t="s">
        <v>35</v>
      </c>
      <c r="E36" s="59" t="s">
        <v>35</v>
      </c>
      <c r="F36" s="63">
        <f>SUM(F37:F40)</f>
        <v>0</v>
      </c>
      <c r="G36" s="60" t="s">
        <v>35</v>
      </c>
      <c r="H36" s="57">
        <f t="shared" si="1"/>
        <v>0</v>
      </c>
      <c r="I36" s="59" t="s">
        <v>35</v>
      </c>
      <c r="J36" s="59" t="s">
        <v>35</v>
      </c>
      <c r="K36" s="63">
        <f>SUM(K37:K40)</f>
        <v>0</v>
      </c>
      <c r="L36" s="62" t="s">
        <v>35</v>
      </c>
    </row>
    <row r="37" spans="1:12" ht="24" x14ac:dyDescent="0.25">
      <c r="A37" s="38">
        <v>21391</v>
      </c>
      <c r="B37" s="65" t="s">
        <v>48</v>
      </c>
      <c r="C37" s="66">
        <f t="shared" si="0"/>
        <v>0</v>
      </c>
      <c r="D37" s="67" t="s">
        <v>35</v>
      </c>
      <c r="E37" s="67" t="s">
        <v>35</v>
      </c>
      <c r="F37" s="68"/>
      <c r="G37" s="69" t="s">
        <v>35</v>
      </c>
      <c r="H37" s="66">
        <f t="shared" si="1"/>
        <v>0</v>
      </c>
      <c r="I37" s="67" t="s">
        <v>35</v>
      </c>
      <c r="J37" s="67" t="s">
        <v>35</v>
      </c>
      <c r="K37" s="68"/>
      <c r="L37" s="70" t="s">
        <v>35</v>
      </c>
    </row>
    <row r="38" spans="1:12" x14ac:dyDescent="0.25">
      <c r="A38" s="44">
        <v>21393</v>
      </c>
      <c r="B38" s="71" t="s">
        <v>49</v>
      </c>
      <c r="C38" s="72">
        <f t="shared" si="0"/>
        <v>0</v>
      </c>
      <c r="D38" s="73" t="s">
        <v>35</v>
      </c>
      <c r="E38" s="73" t="s">
        <v>35</v>
      </c>
      <c r="F38" s="74"/>
      <c r="G38" s="75" t="s">
        <v>35</v>
      </c>
      <c r="H38" s="72">
        <f t="shared" si="1"/>
        <v>0</v>
      </c>
      <c r="I38" s="73" t="s">
        <v>35</v>
      </c>
      <c r="J38" s="73" t="s">
        <v>35</v>
      </c>
      <c r="K38" s="74"/>
      <c r="L38" s="76" t="s">
        <v>35</v>
      </c>
    </row>
    <row r="39" spans="1:12" x14ac:dyDescent="0.25">
      <c r="A39" s="44">
        <v>21395</v>
      </c>
      <c r="B39" s="71" t="s">
        <v>50</v>
      </c>
      <c r="C39" s="72">
        <f t="shared" si="0"/>
        <v>0</v>
      </c>
      <c r="D39" s="73" t="s">
        <v>35</v>
      </c>
      <c r="E39" s="73" t="s">
        <v>35</v>
      </c>
      <c r="F39" s="74"/>
      <c r="G39" s="75" t="s">
        <v>35</v>
      </c>
      <c r="H39" s="72">
        <f t="shared" si="1"/>
        <v>0</v>
      </c>
      <c r="I39" s="73" t="s">
        <v>35</v>
      </c>
      <c r="J39" s="73" t="s">
        <v>35</v>
      </c>
      <c r="K39" s="74"/>
      <c r="L39" s="76" t="s">
        <v>35</v>
      </c>
    </row>
    <row r="40" spans="1:12" ht="24" x14ac:dyDescent="0.25">
      <c r="A40" s="84">
        <v>21399</v>
      </c>
      <c r="B40" s="85" t="s">
        <v>51</v>
      </c>
      <c r="C40" s="86">
        <f t="shared" si="0"/>
        <v>0</v>
      </c>
      <c r="D40" s="87" t="s">
        <v>35</v>
      </c>
      <c r="E40" s="87" t="s">
        <v>35</v>
      </c>
      <c r="F40" s="88"/>
      <c r="G40" s="89" t="s">
        <v>35</v>
      </c>
      <c r="H40" s="86">
        <f t="shared" si="1"/>
        <v>0</v>
      </c>
      <c r="I40" s="87" t="s">
        <v>35</v>
      </c>
      <c r="J40" s="87" t="s">
        <v>35</v>
      </c>
      <c r="K40" s="88"/>
      <c r="L40" s="90" t="s">
        <v>35</v>
      </c>
    </row>
    <row r="41" spans="1:12" s="24" customFormat="1" ht="26.25" customHeight="1" x14ac:dyDescent="0.25">
      <c r="A41" s="91">
        <v>21420</v>
      </c>
      <c r="B41" s="92" t="s">
        <v>52</v>
      </c>
      <c r="C41" s="93">
        <f>SUM(D41:G41)</f>
        <v>0</v>
      </c>
      <c r="D41" s="94">
        <f>SUM(D42)</f>
        <v>0</v>
      </c>
      <c r="E41" s="95" t="s">
        <v>35</v>
      </c>
      <c r="F41" s="95" t="s">
        <v>35</v>
      </c>
      <c r="G41" s="96" t="s">
        <v>35</v>
      </c>
      <c r="H41" s="93">
        <f>SUM(I41:L41)</f>
        <v>0</v>
      </c>
      <c r="I41" s="94">
        <f>SUM(I42)</f>
        <v>0</v>
      </c>
      <c r="J41" s="95" t="s">
        <v>35</v>
      </c>
      <c r="K41" s="95" t="s">
        <v>35</v>
      </c>
      <c r="L41" s="97" t="s">
        <v>35</v>
      </c>
    </row>
    <row r="42" spans="1:12" s="24" customFormat="1" ht="26.25" customHeight="1" x14ac:dyDescent="0.25">
      <c r="A42" s="84">
        <v>21429</v>
      </c>
      <c r="B42" s="85" t="s">
        <v>53</v>
      </c>
      <c r="C42" s="86">
        <f>SUM(D42:G42)</f>
        <v>0</v>
      </c>
      <c r="D42" s="98"/>
      <c r="E42" s="87" t="s">
        <v>35</v>
      </c>
      <c r="F42" s="87" t="s">
        <v>35</v>
      </c>
      <c r="G42" s="89" t="s">
        <v>35</v>
      </c>
      <c r="H42" s="86">
        <f t="shared" ref="H42:H44" si="2">SUM(I42:L42)</f>
        <v>0</v>
      </c>
      <c r="I42" s="98"/>
      <c r="J42" s="87" t="s">
        <v>35</v>
      </c>
      <c r="K42" s="87" t="s">
        <v>35</v>
      </c>
      <c r="L42" s="90" t="s">
        <v>35</v>
      </c>
    </row>
    <row r="43" spans="1:12" s="24" customFormat="1" ht="24" x14ac:dyDescent="0.25">
      <c r="A43" s="64">
        <v>21490</v>
      </c>
      <c r="B43" s="56" t="s">
        <v>54</v>
      </c>
      <c r="C43" s="57">
        <f t="shared" si="0"/>
        <v>0</v>
      </c>
      <c r="D43" s="99">
        <f>D44</f>
        <v>0</v>
      </c>
      <c r="E43" s="99">
        <f t="shared" ref="E43:F43" si="3">E44</f>
        <v>0</v>
      </c>
      <c r="F43" s="99">
        <f t="shared" si="3"/>
        <v>0</v>
      </c>
      <c r="G43" s="60" t="s">
        <v>35</v>
      </c>
      <c r="H43" s="100">
        <f t="shared" si="2"/>
        <v>0</v>
      </c>
      <c r="I43" s="99">
        <f>I44</f>
        <v>0</v>
      </c>
      <c r="J43" s="99">
        <f t="shared" ref="J43:K43" si="4">J44</f>
        <v>0</v>
      </c>
      <c r="K43" s="99">
        <f t="shared" si="4"/>
        <v>0</v>
      </c>
      <c r="L43" s="62" t="s">
        <v>35</v>
      </c>
    </row>
    <row r="44" spans="1:12" s="24" customFormat="1" ht="24" x14ac:dyDescent="0.25">
      <c r="A44" s="44">
        <v>21499</v>
      </c>
      <c r="B44" s="71" t="s">
        <v>55</v>
      </c>
      <c r="C44" s="79">
        <f>SUM(D44:G44)</f>
        <v>0</v>
      </c>
      <c r="D44" s="101"/>
      <c r="E44" s="102"/>
      <c r="F44" s="102"/>
      <c r="G44" s="103" t="s">
        <v>35</v>
      </c>
      <c r="H44" s="104">
        <f t="shared" si="2"/>
        <v>0</v>
      </c>
      <c r="I44" s="40"/>
      <c r="J44" s="105"/>
      <c r="K44" s="105"/>
      <c r="L44" s="106" t="s">
        <v>35</v>
      </c>
    </row>
    <row r="45" spans="1:12" ht="12.75" customHeight="1" x14ac:dyDescent="0.25">
      <c r="A45" s="107">
        <v>23000</v>
      </c>
      <c r="B45" s="108" t="s">
        <v>56</v>
      </c>
      <c r="C45" s="109">
        <f>SUM(D45:G45)</f>
        <v>0</v>
      </c>
      <c r="D45" s="59" t="s">
        <v>35</v>
      </c>
      <c r="E45" s="59" t="s">
        <v>35</v>
      </c>
      <c r="F45" s="59" t="s">
        <v>35</v>
      </c>
      <c r="G45" s="99">
        <f>SUM(G46:G47)</f>
        <v>0</v>
      </c>
      <c r="H45" s="109">
        <f t="shared" si="1"/>
        <v>0</v>
      </c>
      <c r="I45" s="87" t="s">
        <v>35</v>
      </c>
      <c r="J45" s="87" t="s">
        <v>35</v>
      </c>
      <c r="K45" s="87" t="s">
        <v>35</v>
      </c>
      <c r="L45" s="110">
        <f>SUM(L46:L47)</f>
        <v>0</v>
      </c>
    </row>
    <row r="46" spans="1:12" ht="24" x14ac:dyDescent="0.25">
      <c r="A46" s="111">
        <v>23410</v>
      </c>
      <c r="B46" s="112" t="s">
        <v>57</v>
      </c>
      <c r="C46" s="113">
        <f t="shared" si="0"/>
        <v>0</v>
      </c>
      <c r="D46" s="95" t="s">
        <v>35</v>
      </c>
      <c r="E46" s="95" t="s">
        <v>35</v>
      </c>
      <c r="F46" s="95" t="s">
        <v>35</v>
      </c>
      <c r="G46" s="114"/>
      <c r="H46" s="113">
        <f t="shared" si="1"/>
        <v>0</v>
      </c>
      <c r="I46" s="95" t="s">
        <v>35</v>
      </c>
      <c r="J46" s="95" t="s">
        <v>35</v>
      </c>
      <c r="K46" s="95" t="s">
        <v>35</v>
      </c>
      <c r="L46" s="115"/>
    </row>
    <row r="47" spans="1:12" ht="24" x14ac:dyDescent="0.25">
      <c r="A47" s="111">
        <v>23510</v>
      </c>
      <c r="B47" s="112" t="s">
        <v>58</v>
      </c>
      <c r="C47" s="93">
        <f t="shared" si="0"/>
        <v>0</v>
      </c>
      <c r="D47" s="95" t="s">
        <v>35</v>
      </c>
      <c r="E47" s="95" t="s">
        <v>35</v>
      </c>
      <c r="F47" s="95" t="s">
        <v>35</v>
      </c>
      <c r="G47" s="114"/>
      <c r="H47" s="93">
        <f t="shared" si="1"/>
        <v>0</v>
      </c>
      <c r="I47" s="95" t="s">
        <v>35</v>
      </c>
      <c r="J47" s="95" t="s">
        <v>35</v>
      </c>
      <c r="K47" s="95" t="s">
        <v>35</v>
      </c>
      <c r="L47" s="115"/>
    </row>
    <row r="48" spans="1:12" x14ac:dyDescent="0.25">
      <c r="A48" s="116"/>
      <c r="B48" s="112"/>
      <c r="C48" s="117"/>
      <c r="D48" s="95"/>
      <c r="E48" s="95"/>
      <c r="F48" s="94"/>
      <c r="G48" s="118"/>
      <c r="H48" s="117"/>
      <c r="I48" s="95"/>
      <c r="J48" s="95"/>
      <c r="K48" s="94"/>
      <c r="L48" s="119"/>
    </row>
    <row r="49" spans="1:13" s="24" customFormat="1" x14ac:dyDescent="0.25">
      <c r="A49" s="120"/>
      <c r="B49" s="121" t="s">
        <v>59</v>
      </c>
      <c r="C49" s="122"/>
      <c r="D49" s="123"/>
      <c r="E49" s="123"/>
      <c r="F49" s="123"/>
      <c r="G49" s="124"/>
      <c r="H49" s="122"/>
      <c r="I49" s="123"/>
      <c r="J49" s="123"/>
      <c r="K49" s="123"/>
      <c r="L49" s="125"/>
    </row>
    <row r="50" spans="1:13" s="24" customFormat="1" ht="12.75" thickBot="1" x14ac:dyDescent="0.3">
      <c r="A50" s="126"/>
      <c r="B50" s="25" t="s">
        <v>60</v>
      </c>
      <c r="C50" s="127">
        <f t="shared" ref="C50:C113" si="5">SUM(D50:G50)</f>
        <v>82090</v>
      </c>
      <c r="D50" s="128">
        <f>SUM(D51,D283)</f>
        <v>82090</v>
      </c>
      <c r="E50" s="128">
        <f>SUM(E51,E283)</f>
        <v>0</v>
      </c>
      <c r="F50" s="128">
        <f>SUM(F51,F283)</f>
        <v>0</v>
      </c>
      <c r="G50" s="129">
        <f>SUM(G51,G283)</f>
        <v>0</v>
      </c>
      <c r="H50" s="127">
        <f t="shared" ref="H50:H113" si="6">SUM(I50:L50)</f>
        <v>65626</v>
      </c>
      <c r="I50" s="128">
        <f>SUM(I51,I283)</f>
        <v>65626</v>
      </c>
      <c r="J50" s="128">
        <f>SUM(J51,J283)</f>
        <v>0</v>
      </c>
      <c r="K50" s="128">
        <f>SUM(K51,K283)</f>
        <v>0</v>
      </c>
      <c r="L50" s="130">
        <f>SUM(L51,L283)</f>
        <v>0</v>
      </c>
    </row>
    <row r="51" spans="1:13" s="24" customFormat="1" ht="36.75" thickTop="1" x14ac:dyDescent="0.25">
      <c r="A51" s="131"/>
      <c r="B51" s="132" t="s">
        <v>61</v>
      </c>
      <c r="C51" s="133">
        <f t="shared" si="5"/>
        <v>82090</v>
      </c>
      <c r="D51" s="134">
        <f>SUM(D52,D194)</f>
        <v>82090</v>
      </c>
      <c r="E51" s="134">
        <f>SUM(E52,E194)</f>
        <v>0</v>
      </c>
      <c r="F51" s="134">
        <f>SUM(F52,F194)</f>
        <v>0</v>
      </c>
      <c r="G51" s="135">
        <f>SUM(G52,G194)</f>
        <v>0</v>
      </c>
      <c r="H51" s="133">
        <f t="shared" si="6"/>
        <v>65626</v>
      </c>
      <c r="I51" s="134">
        <f>SUM(I52,I194)</f>
        <v>65626</v>
      </c>
      <c r="J51" s="134">
        <f>SUM(J52,J194)</f>
        <v>0</v>
      </c>
      <c r="K51" s="134">
        <f>SUM(K52,K194)</f>
        <v>0</v>
      </c>
      <c r="L51" s="136">
        <f>SUM(L52,L194)</f>
        <v>0</v>
      </c>
    </row>
    <row r="52" spans="1:13" s="24" customFormat="1" ht="24" x14ac:dyDescent="0.25">
      <c r="A52" s="137"/>
      <c r="B52" s="18" t="s">
        <v>62</v>
      </c>
      <c r="C52" s="138">
        <f t="shared" si="5"/>
        <v>60090</v>
      </c>
      <c r="D52" s="139">
        <f>SUM(D53,D75,D173,D187)</f>
        <v>60090</v>
      </c>
      <c r="E52" s="139">
        <f>SUM(E53,E75,E173,E187)</f>
        <v>0</v>
      </c>
      <c r="F52" s="139">
        <f>SUM(F53,F75,F173,F187)</f>
        <v>0</v>
      </c>
      <c r="G52" s="140">
        <f>SUM(G53,G75,G173,G187)</f>
        <v>0</v>
      </c>
      <c r="H52" s="138">
        <f t="shared" si="6"/>
        <v>44156</v>
      </c>
      <c r="I52" s="139">
        <f>SUM(I53,I75,I173,I187)</f>
        <v>44156</v>
      </c>
      <c r="J52" s="139">
        <f>SUM(J53,J75,J173,J187)</f>
        <v>0</v>
      </c>
      <c r="K52" s="139">
        <f>SUM(K53,K75,K173,K187)</f>
        <v>0</v>
      </c>
      <c r="L52" s="141">
        <f>SUM(L53,L75,L173,L187)</f>
        <v>0</v>
      </c>
    </row>
    <row r="53" spans="1:13" s="24" customFormat="1" x14ac:dyDescent="0.25">
      <c r="A53" s="142">
        <v>1000</v>
      </c>
      <c r="B53" s="142" t="s">
        <v>63</v>
      </c>
      <c r="C53" s="143">
        <f t="shared" si="5"/>
        <v>14301</v>
      </c>
      <c r="D53" s="144">
        <f>SUM(D54,D67)</f>
        <v>14301</v>
      </c>
      <c r="E53" s="144">
        <f>SUM(E54,E67)</f>
        <v>0</v>
      </c>
      <c r="F53" s="144">
        <f>SUM(F54,F67)</f>
        <v>0</v>
      </c>
      <c r="G53" s="145">
        <f>SUM(G54,G67)</f>
        <v>0</v>
      </c>
      <c r="H53" s="143">
        <f t="shared" si="6"/>
        <v>11040</v>
      </c>
      <c r="I53" s="144">
        <f>SUM(I54,I67)</f>
        <v>11040</v>
      </c>
      <c r="J53" s="144">
        <f>SUM(J54,J67)</f>
        <v>0</v>
      </c>
      <c r="K53" s="144">
        <f>SUM(K54,K67)</f>
        <v>0</v>
      </c>
      <c r="L53" s="146">
        <f>SUM(L54,L67)</f>
        <v>0</v>
      </c>
    </row>
    <row r="54" spans="1:13" x14ac:dyDescent="0.25">
      <c r="A54" s="56">
        <v>1100</v>
      </c>
      <c r="B54" s="147" t="s">
        <v>64</v>
      </c>
      <c r="C54" s="57">
        <f t="shared" si="5"/>
        <v>12090</v>
      </c>
      <c r="D54" s="63">
        <f>SUM(D55,D58,D66)</f>
        <v>12090</v>
      </c>
      <c r="E54" s="63">
        <f>SUM(E55,E58,E66)</f>
        <v>0</v>
      </c>
      <c r="F54" s="63">
        <f>SUM(F55,F58,F66)</f>
        <v>0</v>
      </c>
      <c r="G54" s="148">
        <f>SUM(G55,G58,G66)</f>
        <v>0</v>
      </c>
      <c r="H54" s="57">
        <f t="shared" si="6"/>
        <v>9180</v>
      </c>
      <c r="I54" s="63">
        <f>SUM(I55,I58,I66)</f>
        <v>9180</v>
      </c>
      <c r="J54" s="63">
        <f>SUM(J55,J58,J66)</f>
        <v>0</v>
      </c>
      <c r="K54" s="63">
        <f>SUM(K55,K58,K66)</f>
        <v>0</v>
      </c>
      <c r="L54" s="149">
        <f>SUM(L55,L58,L66)</f>
        <v>0</v>
      </c>
    </row>
    <row r="55" spans="1:13" x14ac:dyDescent="0.25">
      <c r="A55" s="150">
        <v>1110</v>
      </c>
      <c r="B55" s="112" t="s">
        <v>65</v>
      </c>
      <c r="C55" s="117">
        <f t="shared" si="5"/>
        <v>0</v>
      </c>
      <c r="D55" s="151">
        <f>SUM(D56:D57)</f>
        <v>0</v>
      </c>
      <c r="E55" s="151">
        <f>SUM(E56:E57)</f>
        <v>0</v>
      </c>
      <c r="F55" s="151">
        <f>SUM(F56:F57)</f>
        <v>0</v>
      </c>
      <c r="G55" s="152">
        <f>SUM(G56:G57)</f>
        <v>0</v>
      </c>
      <c r="H55" s="117">
        <f t="shared" si="6"/>
        <v>0</v>
      </c>
      <c r="I55" s="151">
        <f>SUM(I56:I57)</f>
        <v>0</v>
      </c>
      <c r="J55" s="151">
        <f>SUM(J56:J57)</f>
        <v>0</v>
      </c>
      <c r="K55" s="151">
        <f>SUM(K56:K57)</f>
        <v>0</v>
      </c>
      <c r="L55" s="153">
        <f>SUM(L56:L57)</f>
        <v>0</v>
      </c>
    </row>
    <row r="56" spans="1:13" x14ac:dyDescent="0.25">
      <c r="A56" s="38">
        <v>1111</v>
      </c>
      <c r="B56" s="65" t="s">
        <v>66</v>
      </c>
      <c r="C56" s="66">
        <f t="shared" si="5"/>
        <v>0</v>
      </c>
      <c r="D56" s="68"/>
      <c r="E56" s="68"/>
      <c r="F56" s="68"/>
      <c r="G56" s="154"/>
      <c r="H56" s="66">
        <f t="shared" si="6"/>
        <v>0</v>
      </c>
      <c r="I56" s="68">
        <v>0</v>
      </c>
      <c r="J56" s="68"/>
      <c r="K56" s="68"/>
      <c r="L56" s="155"/>
      <c r="M56" s="156"/>
    </row>
    <row r="57" spans="1:13" ht="24" customHeight="1" x14ac:dyDescent="0.25">
      <c r="A57" s="44">
        <v>1119</v>
      </c>
      <c r="B57" s="71" t="s">
        <v>67</v>
      </c>
      <c r="C57" s="72">
        <f t="shared" si="5"/>
        <v>0</v>
      </c>
      <c r="D57" s="74"/>
      <c r="E57" s="74"/>
      <c r="F57" s="74"/>
      <c r="G57" s="157"/>
      <c r="H57" s="72">
        <f t="shared" si="6"/>
        <v>0</v>
      </c>
      <c r="I57" s="74">
        <v>0</v>
      </c>
      <c r="J57" s="74"/>
      <c r="K57" s="74"/>
      <c r="L57" s="158"/>
      <c r="M57" s="156"/>
    </row>
    <row r="58" spans="1:13" x14ac:dyDescent="0.25">
      <c r="A58" s="159">
        <v>1140</v>
      </c>
      <c r="B58" s="71" t="s">
        <v>68</v>
      </c>
      <c r="C58" s="72">
        <f t="shared" si="5"/>
        <v>0</v>
      </c>
      <c r="D58" s="160">
        <f>SUM(D59:D65)</f>
        <v>0</v>
      </c>
      <c r="E58" s="160">
        <f>SUM(E59:E65)</f>
        <v>0</v>
      </c>
      <c r="F58" s="160">
        <f>SUM(F59:F65)</f>
        <v>0</v>
      </c>
      <c r="G58" s="161">
        <f>SUM(G59:G65)</f>
        <v>0</v>
      </c>
      <c r="H58" s="72">
        <f t="shared" si="6"/>
        <v>0</v>
      </c>
      <c r="I58" s="160">
        <f>SUM(I59:I65)</f>
        <v>0</v>
      </c>
      <c r="J58" s="160">
        <f>SUM(J59:J65)</f>
        <v>0</v>
      </c>
      <c r="K58" s="160">
        <f>SUM(K59:K65)</f>
        <v>0</v>
      </c>
      <c r="L58" s="162">
        <f>SUM(L59:L65)</f>
        <v>0</v>
      </c>
    </row>
    <row r="59" spans="1:13" x14ac:dyDescent="0.25">
      <c r="A59" s="44">
        <v>1141</v>
      </c>
      <c r="B59" s="71" t="s">
        <v>69</v>
      </c>
      <c r="C59" s="72">
        <f t="shared" si="5"/>
        <v>0</v>
      </c>
      <c r="D59" s="74"/>
      <c r="E59" s="74"/>
      <c r="F59" s="74"/>
      <c r="G59" s="157"/>
      <c r="H59" s="72">
        <f t="shared" si="6"/>
        <v>0</v>
      </c>
      <c r="I59" s="74">
        <v>0</v>
      </c>
      <c r="J59" s="74"/>
      <c r="K59" s="74"/>
      <c r="L59" s="158"/>
      <c r="M59" s="156"/>
    </row>
    <row r="60" spans="1:13" ht="24.75" customHeight="1" x14ac:dyDescent="0.25">
      <c r="A60" s="44">
        <v>1142</v>
      </c>
      <c r="B60" s="71" t="s">
        <v>70</v>
      </c>
      <c r="C60" s="72">
        <f t="shared" si="5"/>
        <v>0</v>
      </c>
      <c r="D60" s="74"/>
      <c r="E60" s="74"/>
      <c r="F60" s="74"/>
      <c r="G60" s="157"/>
      <c r="H60" s="72">
        <f t="shared" si="6"/>
        <v>0</v>
      </c>
      <c r="I60" s="74">
        <v>0</v>
      </c>
      <c r="J60" s="74"/>
      <c r="K60" s="74"/>
      <c r="L60" s="158"/>
      <c r="M60" s="156"/>
    </row>
    <row r="61" spans="1:13" ht="24" x14ac:dyDescent="0.25">
      <c r="A61" s="44">
        <v>1145</v>
      </c>
      <c r="B61" s="71" t="s">
        <v>71</v>
      </c>
      <c r="C61" s="72">
        <f t="shared" si="5"/>
        <v>0</v>
      </c>
      <c r="D61" s="74"/>
      <c r="E61" s="74"/>
      <c r="F61" s="74"/>
      <c r="G61" s="157"/>
      <c r="H61" s="72">
        <f t="shared" si="6"/>
        <v>0</v>
      </c>
      <c r="I61" s="74">
        <v>0</v>
      </c>
      <c r="J61" s="74"/>
      <c r="K61" s="74"/>
      <c r="L61" s="158"/>
      <c r="M61" s="156"/>
    </row>
    <row r="62" spans="1:13" ht="27.75" customHeight="1" x14ac:dyDescent="0.25">
      <c r="A62" s="44">
        <v>1146</v>
      </c>
      <c r="B62" s="71" t="s">
        <v>72</v>
      </c>
      <c r="C62" s="72">
        <f t="shared" si="5"/>
        <v>0</v>
      </c>
      <c r="D62" s="74"/>
      <c r="E62" s="74"/>
      <c r="F62" s="74"/>
      <c r="G62" s="157"/>
      <c r="H62" s="72">
        <f t="shared" si="6"/>
        <v>0</v>
      </c>
      <c r="I62" s="74">
        <v>0</v>
      </c>
      <c r="J62" s="74"/>
      <c r="K62" s="74"/>
      <c r="L62" s="158"/>
      <c r="M62" s="156"/>
    </row>
    <row r="63" spans="1:13" x14ac:dyDescent="0.25">
      <c r="A63" s="44">
        <v>1147</v>
      </c>
      <c r="B63" s="71" t="s">
        <v>73</v>
      </c>
      <c r="C63" s="72">
        <f t="shared" si="5"/>
        <v>0</v>
      </c>
      <c r="D63" s="74"/>
      <c r="E63" s="74"/>
      <c r="F63" s="74"/>
      <c r="G63" s="157"/>
      <c r="H63" s="72">
        <f t="shared" si="6"/>
        <v>0</v>
      </c>
      <c r="I63" s="74">
        <v>0</v>
      </c>
      <c r="J63" s="74"/>
      <c r="K63" s="74"/>
      <c r="L63" s="158"/>
      <c r="M63" s="156"/>
    </row>
    <row r="64" spans="1:13" x14ac:dyDescent="0.25">
      <c r="A64" s="44">
        <v>1148</v>
      </c>
      <c r="B64" s="71" t="s">
        <v>74</v>
      </c>
      <c r="C64" s="72">
        <f t="shared" si="5"/>
        <v>0</v>
      </c>
      <c r="D64" s="74"/>
      <c r="E64" s="74"/>
      <c r="F64" s="74"/>
      <c r="G64" s="157"/>
      <c r="H64" s="72">
        <f t="shared" si="6"/>
        <v>0</v>
      </c>
      <c r="I64" s="74">
        <v>0</v>
      </c>
      <c r="J64" s="74"/>
      <c r="K64" s="74"/>
      <c r="L64" s="158"/>
      <c r="M64" s="156"/>
    </row>
    <row r="65" spans="1:13" ht="24" customHeight="1" x14ac:dyDescent="0.25">
      <c r="A65" s="44">
        <v>1149</v>
      </c>
      <c r="B65" s="71" t="s">
        <v>75</v>
      </c>
      <c r="C65" s="72">
        <f t="shared" si="5"/>
        <v>0</v>
      </c>
      <c r="D65" s="74"/>
      <c r="E65" s="74"/>
      <c r="F65" s="74"/>
      <c r="G65" s="157"/>
      <c r="H65" s="72">
        <f t="shared" si="6"/>
        <v>0</v>
      </c>
      <c r="I65" s="74">
        <v>0</v>
      </c>
      <c r="J65" s="74"/>
      <c r="K65" s="74"/>
      <c r="L65" s="158"/>
      <c r="M65" s="156"/>
    </row>
    <row r="66" spans="1:13" ht="36" x14ac:dyDescent="0.25">
      <c r="A66" s="150">
        <v>1150</v>
      </c>
      <c r="B66" s="112" t="s">
        <v>76</v>
      </c>
      <c r="C66" s="117">
        <f t="shared" si="5"/>
        <v>12090</v>
      </c>
      <c r="D66" s="163">
        <v>12090</v>
      </c>
      <c r="E66" s="163"/>
      <c r="F66" s="163"/>
      <c r="G66" s="164"/>
      <c r="H66" s="117">
        <f t="shared" si="6"/>
        <v>9180</v>
      </c>
      <c r="I66" s="163">
        <v>9180</v>
      </c>
      <c r="J66" s="163"/>
      <c r="K66" s="163"/>
      <c r="L66" s="165"/>
      <c r="M66" s="156"/>
    </row>
    <row r="67" spans="1:13" ht="24" x14ac:dyDescent="0.25">
      <c r="A67" s="56">
        <v>1200</v>
      </c>
      <c r="B67" s="147" t="s">
        <v>77</v>
      </c>
      <c r="C67" s="57">
        <f t="shared" si="5"/>
        <v>2211</v>
      </c>
      <c r="D67" s="63">
        <f>SUM(D68:D69)</f>
        <v>2211</v>
      </c>
      <c r="E67" s="63">
        <f>SUM(E68:E69)</f>
        <v>0</v>
      </c>
      <c r="F67" s="63">
        <f>SUM(F68:F69)</f>
        <v>0</v>
      </c>
      <c r="G67" s="166">
        <f>SUM(G68:G69)</f>
        <v>0</v>
      </c>
      <c r="H67" s="57">
        <f t="shared" si="6"/>
        <v>1860</v>
      </c>
      <c r="I67" s="63">
        <f>SUM(I68:I69)</f>
        <v>1860</v>
      </c>
      <c r="J67" s="63">
        <f>SUM(J68:J69)</f>
        <v>0</v>
      </c>
      <c r="K67" s="63">
        <f>SUM(K68:K69)</f>
        <v>0</v>
      </c>
      <c r="L67" s="167">
        <f>SUM(L68:L69)</f>
        <v>0</v>
      </c>
    </row>
    <row r="68" spans="1:13" ht="24" x14ac:dyDescent="0.25">
      <c r="A68" s="168">
        <v>1210</v>
      </c>
      <c r="B68" s="65" t="s">
        <v>78</v>
      </c>
      <c r="C68" s="66">
        <f t="shared" si="5"/>
        <v>2211</v>
      </c>
      <c r="D68" s="68">
        <v>2211</v>
      </c>
      <c r="E68" s="68"/>
      <c r="F68" s="68"/>
      <c r="G68" s="154"/>
      <c r="H68" s="66">
        <f t="shared" si="6"/>
        <v>1860</v>
      </c>
      <c r="I68" s="68">
        <v>1860</v>
      </c>
      <c r="J68" s="68"/>
      <c r="K68" s="68"/>
      <c r="L68" s="155"/>
      <c r="M68" s="156"/>
    </row>
    <row r="69" spans="1:13" ht="24" x14ac:dyDescent="0.25">
      <c r="A69" s="159">
        <v>1220</v>
      </c>
      <c r="B69" s="71" t="s">
        <v>79</v>
      </c>
      <c r="C69" s="72">
        <f t="shared" si="5"/>
        <v>0</v>
      </c>
      <c r="D69" s="160">
        <f>SUM(D70:D74)</f>
        <v>0</v>
      </c>
      <c r="E69" s="160">
        <f>SUM(E70:E74)</f>
        <v>0</v>
      </c>
      <c r="F69" s="160">
        <f>SUM(F70:F74)</f>
        <v>0</v>
      </c>
      <c r="G69" s="161">
        <f>SUM(G70:G74)</f>
        <v>0</v>
      </c>
      <c r="H69" s="72">
        <f t="shared" si="6"/>
        <v>0</v>
      </c>
      <c r="I69" s="160">
        <f>SUM(I70:I74)</f>
        <v>0</v>
      </c>
      <c r="J69" s="160">
        <f>SUM(J70:J74)</f>
        <v>0</v>
      </c>
      <c r="K69" s="160">
        <f>SUM(K70:K74)</f>
        <v>0</v>
      </c>
      <c r="L69" s="162">
        <f>SUM(L70:L74)</f>
        <v>0</v>
      </c>
    </row>
    <row r="70" spans="1:13" ht="48" x14ac:dyDescent="0.25">
      <c r="A70" s="44">
        <v>1221</v>
      </c>
      <c r="B70" s="71" t="s">
        <v>80</v>
      </c>
      <c r="C70" s="72">
        <f t="shared" si="5"/>
        <v>0</v>
      </c>
      <c r="D70" s="74"/>
      <c r="E70" s="74"/>
      <c r="F70" s="74"/>
      <c r="G70" s="157"/>
      <c r="H70" s="72">
        <f t="shared" si="6"/>
        <v>0</v>
      </c>
      <c r="I70" s="74">
        <v>0</v>
      </c>
      <c r="J70" s="74"/>
      <c r="K70" s="74"/>
      <c r="L70" s="158"/>
      <c r="M70" s="156"/>
    </row>
    <row r="71" spans="1:13" x14ac:dyDescent="0.25">
      <c r="A71" s="44">
        <v>1223</v>
      </c>
      <c r="B71" s="71" t="s">
        <v>81</v>
      </c>
      <c r="C71" s="72">
        <f t="shared" si="5"/>
        <v>0</v>
      </c>
      <c r="D71" s="74"/>
      <c r="E71" s="74"/>
      <c r="F71" s="74"/>
      <c r="G71" s="157"/>
      <c r="H71" s="72">
        <f t="shared" si="6"/>
        <v>0</v>
      </c>
      <c r="I71" s="74">
        <v>0</v>
      </c>
      <c r="J71" s="74"/>
      <c r="K71" s="74"/>
      <c r="L71" s="158"/>
      <c r="M71" s="156"/>
    </row>
    <row r="72" spans="1:13" x14ac:dyDescent="0.25">
      <c r="A72" s="44">
        <v>1225</v>
      </c>
      <c r="B72" s="71" t="s">
        <v>82</v>
      </c>
      <c r="C72" s="72">
        <f t="shared" si="5"/>
        <v>0</v>
      </c>
      <c r="D72" s="74"/>
      <c r="E72" s="74"/>
      <c r="F72" s="74"/>
      <c r="G72" s="157"/>
      <c r="H72" s="72">
        <f t="shared" si="6"/>
        <v>0</v>
      </c>
      <c r="I72" s="74">
        <v>0</v>
      </c>
      <c r="J72" s="74"/>
      <c r="K72" s="74"/>
      <c r="L72" s="158"/>
      <c r="M72" s="156"/>
    </row>
    <row r="73" spans="1:13" ht="36" x14ac:dyDescent="0.25">
      <c r="A73" s="44">
        <v>1227</v>
      </c>
      <c r="B73" s="71" t="s">
        <v>83</v>
      </c>
      <c r="C73" s="72">
        <f t="shared" si="5"/>
        <v>0</v>
      </c>
      <c r="D73" s="74"/>
      <c r="E73" s="74"/>
      <c r="F73" s="74"/>
      <c r="G73" s="157"/>
      <c r="H73" s="72">
        <f t="shared" si="6"/>
        <v>0</v>
      </c>
      <c r="I73" s="74">
        <v>0</v>
      </c>
      <c r="J73" s="74"/>
      <c r="K73" s="74"/>
      <c r="L73" s="158"/>
      <c r="M73" s="156"/>
    </row>
    <row r="74" spans="1:13" ht="48" x14ac:dyDescent="0.25">
      <c r="A74" s="44">
        <v>1228</v>
      </c>
      <c r="B74" s="71" t="s">
        <v>84</v>
      </c>
      <c r="C74" s="72">
        <f t="shared" si="5"/>
        <v>0</v>
      </c>
      <c r="D74" s="74"/>
      <c r="E74" s="74"/>
      <c r="F74" s="74"/>
      <c r="G74" s="157"/>
      <c r="H74" s="72">
        <f t="shared" si="6"/>
        <v>0</v>
      </c>
      <c r="I74" s="74">
        <v>0</v>
      </c>
      <c r="J74" s="74"/>
      <c r="K74" s="74"/>
      <c r="L74" s="158"/>
      <c r="M74" s="156"/>
    </row>
    <row r="75" spans="1:13" x14ac:dyDescent="0.25">
      <c r="A75" s="142">
        <v>2000</v>
      </c>
      <c r="B75" s="142" t="s">
        <v>85</v>
      </c>
      <c r="C75" s="143">
        <f t="shared" si="5"/>
        <v>45789</v>
      </c>
      <c r="D75" s="144">
        <f>SUM(D76,D83,D130,D164,D165,D172)</f>
        <v>45789</v>
      </c>
      <c r="E75" s="144">
        <f>SUM(E76,E83,E130,E164,E165,E172)</f>
        <v>0</v>
      </c>
      <c r="F75" s="144">
        <f>SUM(F76,F83,F130,F164,F165,F172)</f>
        <v>0</v>
      </c>
      <c r="G75" s="145">
        <f>SUM(G76,G83,G130,G164,G165,G172)</f>
        <v>0</v>
      </c>
      <c r="H75" s="143">
        <f t="shared" si="6"/>
        <v>33116</v>
      </c>
      <c r="I75" s="144">
        <f>SUM(I76,I83,I130,I164,I165,I172)</f>
        <v>33116</v>
      </c>
      <c r="J75" s="144">
        <f>SUM(J76,J83,J130,J164,J165,J172)</f>
        <v>0</v>
      </c>
      <c r="K75" s="144">
        <f>SUM(K76,K83,K130,K164,K165,K172)</f>
        <v>0</v>
      </c>
      <c r="L75" s="146">
        <f>SUM(L76,L83,L130,L164,L165,L172)</f>
        <v>0</v>
      </c>
    </row>
    <row r="76" spans="1:13" ht="24" x14ac:dyDescent="0.25">
      <c r="A76" s="56">
        <v>2100</v>
      </c>
      <c r="B76" s="147" t="s">
        <v>86</v>
      </c>
      <c r="C76" s="57">
        <f t="shared" si="5"/>
        <v>0</v>
      </c>
      <c r="D76" s="63">
        <f>SUM(D77,D80)</f>
        <v>0</v>
      </c>
      <c r="E76" s="63">
        <f>SUM(E77,E80)</f>
        <v>0</v>
      </c>
      <c r="F76" s="63">
        <f>SUM(F77,F80)</f>
        <v>0</v>
      </c>
      <c r="G76" s="166">
        <f>SUM(G77,G80)</f>
        <v>0</v>
      </c>
      <c r="H76" s="57">
        <f t="shared" si="6"/>
        <v>0</v>
      </c>
      <c r="I76" s="63">
        <f>SUM(I77,I80)</f>
        <v>0</v>
      </c>
      <c r="J76" s="63">
        <f>SUM(J77,J80)</f>
        <v>0</v>
      </c>
      <c r="K76" s="63">
        <f>SUM(K77,K80)</f>
        <v>0</v>
      </c>
      <c r="L76" s="167">
        <f>SUM(L77,L80)</f>
        <v>0</v>
      </c>
    </row>
    <row r="77" spans="1:13" ht="24" x14ac:dyDescent="0.25">
      <c r="A77" s="168">
        <v>2110</v>
      </c>
      <c r="B77" s="65" t="s">
        <v>87</v>
      </c>
      <c r="C77" s="66">
        <f t="shared" si="5"/>
        <v>0</v>
      </c>
      <c r="D77" s="169">
        <f>SUM(D78:D79)</f>
        <v>0</v>
      </c>
      <c r="E77" s="169">
        <f>SUM(E78:E79)</f>
        <v>0</v>
      </c>
      <c r="F77" s="169">
        <f>SUM(F78:F79)</f>
        <v>0</v>
      </c>
      <c r="G77" s="170">
        <f>SUM(G78:G79)</f>
        <v>0</v>
      </c>
      <c r="H77" s="66">
        <f t="shared" si="6"/>
        <v>0</v>
      </c>
      <c r="I77" s="169">
        <f>SUM(I78:I79)</f>
        <v>0</v>
      </c>
      <c r="J77" s="169">
        <f>SUM(J78:J79)</f>
        <v>0</v>
      </c>
      <c r="K77" s="169">
        <f>SUM(K78:K79)</f>
        <v>0</v>
      </c>
      <c r="L77" s="171">
        <f>SUM(L78:L79)</f>
        <v>0</v>
      </c>
    </row>
    <row r="78" spans="1:13" x14ac:dyDescent="0.25">
      <c r="A78" s="44">
        <v>2111</v>
      </c>
      <c r="B78" s="71" t="s">
        <v>88</v>
      </c>
      <c r="C78" s="72">
        <f t="shared" si="5"/>
        <v>0</v>
      </c>
      <c r="D78" s="74"/>
      <c r="E78" s="74"/>
      <c r="F78" s="74"/>
      <c r="G78" s="157"/>
      <c r="H78" s="72">
        <f t="shared" si="6"/>
        <v>0</v>
      </c>
      <c r="I78" s="74">
        <v>0</v>
      </c>
      <c r="J78" s="74"/>
      <c r="K78" s="74"/>
      <c r="L78" s="158"/>
      <c r="M78" s="156"/>
    </row>
    <row r="79" spans="1:13" ht="24" x14ac:dyDescent="0.25">
      <c r="A79" s="44">
        <v>2112</v>
      </c>
      <c r="B79" s="71" t="s">
        <v>89</v>
      </c>
      <c r="C79" s="72">
        <f t="shared" si="5"/>
        <v>0</v>
      </c>
      <c r="D79" s="74"/>
      <c r="E79" s="74"/>
      <c r="F79" s="74"/>
      <c r="G79" s="157"/>
      <c r="H79" s="72">
        <f t="shared" si="6"/>
        <v>0</v>
      </c>
      <c r="I79" s="74">
        <v>0</v>
      </c>
      <c r="J79" s="74"/>
      <c r="K79" s="74"/>
      <c r="L79" s="158"/>
      <c r="M79" s="156"/>
    </row>
    <row r="80" spans="1:13" ht="24" x14ac:dyDescent="0.25">
      <c r="A80" s="159">
        <v>2120</v>
      </c>
      <c r="B80" s="71" t="s">
        <v>90</v>
      </c>
      <c r="C80" s="72">
        <f t="shared" si="5"/>
        <v>0</v>
      </c>
      <c r="D80" s="160">
        <f>SUM(D81:D82)</f>
        <v>0</v>
      </c>
      <c r="E80" s="160">
        <f>SUM(E81:E82)</f>
        <v>0</v>
      </c>
      <c r="F80" s="160">
        <f>SUM(F81:F82)</f>
        <v>0</v>
      </c>
      <c r="G80" s="161">
        <f>SUM(G81:G82)</f>
        <v>0</v>
      </c>
      <c r="H80" s="72">
        <f t="shared" si="6"/>
        <v>0</v>
      </c>
      <c r="I80" s="160">
        <f>SUM(I81:I82)</f>
        <v>0</v>
      </c>
      <c r="J80" s="160">
        <f>SUM(J81:J82)</f>
        <v>0</v>
      </c>
      <c r="K80" s="160">
        <f>SUM(K81:K82)</f>
        <v>0</v>
      </c>
      <c r="L80" s="162">
        <f>SUM(L81:L82)</f>
        <v>0</v>
      </c>
    </row>
    <row r="81" spans="1:13" x14ac:dyDescent="0.25">
      <c r="A81" s="44">
        <v>2121</v>
      </c>
      <c r="B81" s="71" t="s">
        <v>88</v>
      </c>
      <c r="C81" s="72">
        <f t="shared" si="5"/>
        <v>0</v>
      </c>
      <c r="D81" s="74"/>
      <c r="E81" s="74"/>
      <c r="F81" s="74"/>
      <c r="G81" s="157"/>
      <c r="H81" s="72">
        <f t="shared" si="6"/>
        <v>0</v>
      </c>
      <c r="I81" s="74">
        <v>0</v>
      </c>
      <c r="J81" s="74"/>
      <c r="K81" s="74"/>
      <c r="L81" s="158"/>
      <c r="M81" s="156"/>
    </row>
    <row r="82" spans="1:13" ht="24" x14ac:dyDescent="0.25">
      <c r="A82" s="44">
        <v>2122</v>
      </c>
      <c r="B82" s="71" t="s">
        <v>89</v>
      </c>
      <c r="C82" s="72">
        <f t="shared" si="5"/>
        <v>0</v>
      </c>
      <c r="D82" s="74"/>
      <c r="E82" s="74"/>
      <c r="F82" s="74"/>
      <c r="G82" s="157"/>
      <c r="H82" s="72">
        <f t="shared" si="6"/>
        <v>0</v>
      </c>
      <c r="I82" s="74">
        <v>0</v>
      </c>
      <c r="J82" s="74"/>
      <c r="K82" s="74"/>
      <c r="L82" s="158"/>
      <c r="M82" s="156"/>
    </row>
    <row r="83" spans="1:13" x14ac:dyDescent="0.25">
      <c r="A83" s="56">
        <v>2200</v>
      </c>
      <c r="B83" s="147" t="s">
        <v>91</v>
      </c>
      <c r="C83" s="57">
        <f t="shared" si="5"/>
        <v>30399</v>
      </c>
      <c r="D83" s="63">
        <f>SUM(D84,D89,D95,D103,D112,D116,D122,D128)</f>
        <v>30399</v>
      </c>
      <c r="E83" s="63">
        <f>SUM(E84,E89,E95,E103,E112,E116,E122,E128)</f>
        <v>0</v>
      </c>
      <c r="F83" s="63">
        <f>SUM(F84,F89,F95,F103,F112,F116,F122,F128)</f>
        <v>0</v>
      </c>
      <c r="G83" s="166">
        <f>SUM(G84,G89,G95,G103,G112,G116,G122,G128)</f>
        <v>0</v>
      </c>
      <c r="H83" s="57">
        <f t="shared" si="6"/>
        <v>19481</v>
      </c>
      <c r="I83" s="63">
        <f>SUM(I84,I89,I95,I103,I112,I116,I122,I128)</f>
        <v>19481</v>
      </c>
      <c r="J83" s="63">
        <f>SUM(J84,J89,J95,J103,J112,J116,J122,J128)</f>
        <v>0</v>
      </c>
      <c r="K83" s="63">
        <f>SUM(K84,K89,K95,K103,K112,K116,K122,K128)</f>
        <v>0</v>
      </c>
      <c r="L83" s="172">
        <f>SUM(L84,L89,L95,L103,L112,L116,L122,L128)</f>
        <v>0</v>
      </c>
    </row>
    <row r="84" spans="1:13" ht="24" x14ac:dyDescent="0.25">
      <c r="A84" s="150">
        <v>2210</v>
      </c>
      <c r="B84" s="112" t="s">
        <v>92</v>
      </c>
      <c r="C84" s="117">
        <f t="shared" si="5"/>
        <v>0</v>
      </c>
      <c r="D84" s="151">
        <f>SUM(D85:D88)</f>
        <v>0</v>
      </c>
      <c r="E84" s="151">
        <f>SUM(E85:E88)</f>
        <v>0</v>
      </c>
      <c r="F84" s="151">
        <f>SUM(F85:F88)</f>
        <v>0</v>
      </c>
      <c r="G84" s="151">
        <f>SUM(G85:G88)</f>
        <v>0</v>
      </c>
      <c r="H84" s="117">
        <f t="shared" si="6"/>
        <v>0</v>
      </c>
      <c r="I84" s="151">
        <f>SUM(I85:I88)</f>
        <v>0</v>
      </c>
      <c r="J84" s="151">
        <f>SUM(J85:J88)</f>
        <v>0</v>
      </c>
      <c r="K84" s="151">
        <f>SUM(K85:K88)</f>
        <v>0</v>
      </c>
      <c r="L84" s="153">
        <f>SUM(L85:L88)</f>
        <v>0</v>
      </c>
    </row>
    <row r="85" spans="1:13" ht="24" x14ac:dyDescent="0.25">
      <c r="A85" s="38">
        <v>2211</v>
      </c>
      <c r="B85" s="65" t="s">
        <v>93</v>
      </c>
      <c r="C85" s="66">
        <f t="shared" si="5"/>
        <v>0</v>
      </c>
      <c r="D85" s="68"/>
      <c r="E85" s="68"/>
      <c r="F85" s="68"/>
      <c r="G85" s="154"/>
      <c r="H85" s="66">
        <f t="shared" si="6"/>
        <v>0</v>
      </c>
      <c r="I85" s="68">
        <v>0</v>
      </c>
      <c r="J85" s="68"/>
      <c r="K85" s="68"/>
      <c r="L85" s="155"/>
      <c r="M85" s="156"/>
    </row>
    <row r="86" spans="1:13" ht="36" x14ac:dyDescent="0.25">
      <c r="A86" s="44">
        <v>2212</v>
      </c>
      <c r="B86" s="71" t="s">
        <v>94</v>
      </c>
      <c r="C86" s="72">
        <f t="shared" si="5"/>
        <v>0</v>
      </c>
      <c r="D86" s="74"/>
      <c r="E86" s="74"/>
      <c r="F86" s="74"/>
      <c r="G86" s="157"/>
      <c r="H86" s="72">
        <f t="shared" si="6"/>
        <v>0</v>
      </c>
      <c r="I86" s="74">
        <v>0</v>
      </c>
      <c r="J86" s="74"/>
      <c r="K86" s="74"/>
      <c r="L86" s="158"/>
      <c r="M86" s="156"/>
    </row>
    <row r="87" spans="1:13" ht="24" x14ac:dyDescent="0.25">
      <c r="A87" s="44">
        <v>2214</v>
      </c>
      <c r="B87" s="71" t="s">
        <v>95</v>
      </c>
      <c r="C87" s="72">
        <f t="shared" si="5"/>
        <v>0</v>
      </c>
      <c r="D87" s="74"/>
      <c r="E87" s="74"/>
      <c r="F87" s="74"/>
      <c r="G87" s="157"/>
      <c r="H87" s="72">
        <f t="shared" si="6"/>
        <v>0</v>
      </c>
      <c r="I87" s="74">
        <v>0</v>
      </c>
      <c r="J87" s="74"/>
      <c r="K87" s="74"/>
      <c r="L87" s="158"/>
      <c r="M87" s="156"/>
    </row>
    <row r="88" spans="1:13" x14ac:dyDescent="0.25">
      <c r="A88" s="44">
        <v>2219</v>
      </c>
      <c r="B88" s="71" t="s">
        <v>96</v>
      </c>
      <c r="C88" s="72">
        <f t="shared" si="5"/>
        <v>0</v>
      </c>
      <c r="D88" s="74"/>
      <c r="E88" s="74"/>
      <c r="F88" s="74"/>
      <c r="G88" s="157"/>
      <c r="H88" s="72">
        <f t="shared" si="6"/>
        <v>0</v>
      </c>
      <c r="I88" s="74">
        <v>0</v>
      </c>
      <c r="J88" s="74"/>
      <c r="K88" s="74"/>
      <c r="L88" s="158"/>
      <c r="M88" s="156"/>
    </row>
    <row r="89" spans="1:13" ht="24" x14ac:dyDescent="0.25">
      <c r="A89" s="159">
        <v>2220</v>
      </c>
      <c r="B89" s="71" t="s">
        <v>97</v>
      </c>
      <c r="C89" s="72">
        <f t="shared" si="5"/>
        <v>0</v>
      </c>
      <c r="D89" s="160">
        <f>SUM(D90:D94)</f>
        <v>0</v>
      </c>
      <c r="E89" s="160">
        <f>SUM(E90:E94)</f>
        <v>0</v>
      </c>
      <c r="F89" s="160">
        <f>SUM(F90:F94)</f>
        <v>0</v>
      </c>
      <c r="G89" s="161">
        <f>SUM(G90:G94)</f>
        <v>0</v>
      </c>
      <c r="H89" s="72">
        <f t="shared" si="6"/>
        <v>0</v>
      </c>
      <c r="I89" s="160">
        <f>SUM(I90:I94)</f>
        <v>0</v>
      </c>
      <c r="J89" s="160">
        <f>SUM(J90:J94)</f>
        <v>0</v>
      </c>
      <c r="K89" s="160">
        <f>SUM(K90:K94)</f>
        <v>0</v>
      </c>
      <c r="L89" s="162">
        <f>SUM(L90:L94)</f>
        <v>0</v>
      </c>
    </row>
    <row r="90" spans="1:13" ht="24" x14ac:dyDescent="0.25">
      <c r="A90" s="44">
        <v>2221</v>
      </c>
      <c r="B90" s="71" t="s">
        <v>98</v>
      </c>
      <c r="C90" s="72">
        <f t="shared" si="5"/>
        <v>0</v>
      </c>
      <c r="D90" s="74"/>
      <c r="E90" s="74"/>
      <c r="F90" s="74"/>
      <c r="G90" s="157"/>
      <c r="H90" s="72">
        <f t="shared" si="6"/>
        <v>0</v>
      </c>
      <c r="I90" s="74">
        <v>0</v>
      </c>
      <c r="J90" s="74"/>
      <c r="K90" s="74"/>
      <c r="L90" s="158"/>
      <c r="M90" s="156"/>
    </row>
    <row r="91" spans="1:13" x14ac:dyDescent="0.25">
      <c r="A91" s="44">
        <v>2222</v>
      </c>
      <c r="B91" s="71" t="s">
        <v>99</v>
      </c>
      <c r="C91" s="72">
        <f t="shared" si="5"/>
        <v>0</v>
      </c>
      <c r="D91" s="74"/>
      <c r="E91" s="74"/>
      <c r="F91" s="74"/>
      <c r="G91" s="157"/>
      <c r="H91" s="72">
        <f t="shared" si="6"/>
        <v>0</v>
      </c>
      <c r="I91" s="74">
        <v>0</v>
      </c>
      <c r="J91" s="74"/>
      <c r="K91" s="74"/>
      <c r="L91" s="158"/>
      <c r="M91" s="156"/>
    </row>
    <row r="92" spans="1:13" x14ac:dyDescent="0.25">
      <c r="A92" s="44">
        <v>2223</v>
      </c>
      <c r="B92" s="71" t="s">
        <v>100</v>
      </c>
      <c r="C92" s="72">
        <f t="shared" si="5"/>
        <v>0</v>
      </c>
      <c r="D92" s="74"/>
      <c r="E92" s="74"/>
      <c r="F92" s="74"/>
      <c r="G92" s="157"/>
      <c r="H92" s="72">
        <f t="shared" si="6"/>
        <v>0</v>
      </c>
      <c r="I92" s="74">
        <v>0</v>
      </c>
      <c r="J92" s="74"/>
      <c r="K92" s="74"/>
      <c r="L92" s="158"/>
      <c r="M92" s="156"/>
    </row>
    <row r="93" spans="1:13" ht="48" x14ac:dyDescent="0.25">
      <c r="A93" s="44">
        <v>2224</v>
      </c>
      <c r="B93" s="71" t="s">
        <v>101</v>
      </c>
      <c r="C93" s="72">
        <f t="shared" si="5"/>
        <v>0</v>
      </c>
      <c r="D93" s="74"/>
      <c r="E93" s="74"/>
      <c r="F93" s="74"/>
      <c r="G93" s="157"/>
      <c r="H93" s="72">
        <f t="shared" si="6"/>
        <v>0</v>
      </c>
      <c r="I93" s="74">
        <v>0</v>
      </c>
      <c r="J93" s="74"/>
      <c r="K93" s="74"/>
      <c r="L93" s="158"/>
      <c r="M93" s="156"/>
    </row>
    <row r="94" spans="1:13" ht="24" x14ac:dyDescent="0.25">
      <c r="A94" s="44">
        <v>2229</v>
      </c>
      <c r="B94" s="71" t="s">
        <v>102</v>
      </c>
      <c r="C94" s="72">
        <f t="shared" si="5"/>
        <v>0</v>
      </c>
      <c r="D94" s="74"/>
      <c r="E94" s="74"/>
      <c r="F94" s="74"/>
      <c r="G94" s="157"/>
      <c r="H94" s="72">
        <f t="shared" si="6"/>
        <v>0</v>
      </c>
      <c r="I94" s="74">
        <v>0</v>
      </c>
      <c r="J94" s="74"/>
      <c r="K94" s="74"/>
      <c r="L94" s="158"/>
      <c r="M94" s="156"/>
    </row>
    <row r="95" spans="1:13" ht="36" x14ac:dyDescent="0.25">
      <c r="A95" s="159">
        <v>2230</v>
      </c>
      <c r="B95" s="71" t="s">
        <v>103</v>
      </c>
      <c r="C95" s="72">
        <f t="shared" si="5"/>
        <v>8758</v>
      </c>
      <c r="D95" s="160">
        <f>SUM(D96:D102)</f>
        <v>8758</v>
      </c>
      <c r="E95" s="160">
        <f>SUM(E96:E102)</f>
        <v>0</v>
      </c>
      <c r="F95" s="160">
        <f>SUM(F96:F102)</f>
        <v>0</v>
      </c>
      <c r="G95" s="161">
        <f>SUM(G96:G102)</f>
        <v>0</v>
      </c>
      <c r="H95" s="72">
        <f t="shared" si="6"/>
        <v>7080</v>
      </c>
      <c r="I95" s="160">
        <f>SUM(I96:I102)</f>
        <v>7080</v>
      </c>
      <c r="J95" s="160">
        <f>SUM(J96:J102)</f>
        <v>0</v>
      </c>
      <c r="K95" s="160">
        <f>SUM(K96:K102)</f>
        <v>0</v>
      </c>
      <c r="L95" s="162">
        <f>SUM(L96:L102)</f>
        <v>0</v>
      </c>
    </row>
    <row r="96" spans="1:13" ht="24" x14ac:dyDescent="0.25">
      <c r="A96" s="44">
        <v>2231</v>
      </c>
      <c r="B96" s="71" t="s">
        <v>104</v>
      </c>
      <c r="C96" s="72">
        <f t="shared" si="5"/>
        <v>5658</v>
      </c>
      <c r="D96" s="74">
        <v>5658</v>
      </c>
      <c r="E96" s="74"/>
      <c r="F96" s="74"/>
      <c r="G96" s="157"/>
      <c r="H96" s="72">
        <f t="shared" si="6"/>
        <v>4480</v>
      </c>
      <c r="I96" s="74">
        <v>4480</v>
      </c>
      <c r="J96" s="74"/>
      <c r="K96" s="74"/>
      <c r="L96" s="158"/>
      <c r="M96" s="156"/>
    </row>
    <row r="97" spans="1:13" ht="24.75" customHeight="1" x14ac:dyDescent="0.25">
      <c r="A97" s="44">
        <v>2232</v>
      </c>
      <c r="B97" s="71" t="s">
        <v>105</v>
      </c>
      <c r="C97" s="72">
        <f t="shared" si="5"/>
        <v>0</v>
      </c>
      <c r="D97" s="74"/>
      <c r="E97" s="74"/>
      <c r="F97" s="74"/>
      <c r="G97" s="157"/>
      <c r="H97" s="72">
        <f t="shared" si="6"/>
        <v>0</v>
      </c>
      <c r="I97" s="74">
        <v>0</v>
      </c>
      <c r="J97" s="74"/>
      <c r="K97" s="74"/>
      <c r="L97" s="158"/>
      <c r="M97" s="156"/>
    </row>
    <row r="98" spans="1:13" ht="24" x14ac:dyDescent="0.25">
      <c r="A98" s="38">
        <v>2233</v>
      </c>
      <c r="B98" s="65" t="s">
        <v>106</v>
      </c>
      <c r="C98" s="66">
        <f t="shared" si="5"/>
        <v>0</v>
      </c>
      <c r="D98" s="68"/>
      <c r="E98" s="68"/>
      <c r="F98" s="68"/>
      <c r="G98" s="154"/>
      <c r="H98" s="66">
        <f t="shared" si="6"/>
        <v>0</v>
      </c>
      <c r="I98" s="68">
        <v>0</v>
      </c>
      <c r="J98" s="68"/>
      <c r="K98" s="68"/>
      <c r="L98" s="155"/>
      <c r="M98" s="156"/>
    </row>
    <row r="99" spans="1:13" ht="36" x14ac:dyDescent="0.25">
      <c r="A99" s="44">
        <v>2234</v>
      </c>
      <c r="B99" s="71" t="s">
        <v>107</v>
      </c>
      <c r="C99" s="72">
        <f t="shared" si="5"/>
        <v>0</v>
      </c>
      <c r="D99" s="74"/>
      <c r="E99" s="74"/>
      <c r="F99" s="74"/>
      <c r="G99" s="157"/>
      <c r="H99" s="72">
        <f t="shared" si="6"/>
        <v>0</v>
      </c>
      <c r="I99" s="74">
        <v>0</v>
      </c>
      <c r="J99" s="74"/>
      <c r="K99" s="74"/>
      <c r="L99" s="158"/>
      <c r="M99" s="156"/>
    </row>
    <row r="100" spans="1:13" ht="24" x14ac:dyDescent="0.25">
      <c r="A100" s="44">
        <v>2235</v>
      </c>
      <c r="B100" s="71" t="s">
        <v>108</v>
      </c>
      <c r="C100" s="72">
        <f t="shared" si="5"/>
        <v>3100</v>
      </c>
      <c r="D100" s="74">
        <v>3100</v>
      </c>
      <c r="E100" s="74"/>
      <c r="F100" s="74"/>
      <c r="G100" s="157"/>
      <c r="H100" s="72">
        <f t="shared" si="6"/>
        <v>2600</v>
      </c>
      <c r="I100" s="74">
        <v>2600</v>
      </c>
      <c r="J100" s="74"/>
      <c r="K100" s="74"/>
      <c r="L100" s="158"/>
      <c r="M100" s="156"/>
    </row>
    <row r="101" spans="1:13" x14ac:dyDescent="0.25">
      <c r="A101" s="44">
        <v>2236</v>
      </c>
      <c r="B101" s="71" t="s">
        <v>109</v>
      </c>
      <c r="C101" s="72">
        <f t="shared" si="5"/>
        <v>0</v>
      </c>
      <c r="D101" s="74"/>
      <c r="E101" s="74"/>
      <c r="F101" s="74"/>
      <c r="G101" s="157"/>
      <c r="H101" s="72">
        <f t="shared" si="6"/>
        <v>0</v>
      </c>
      <c r="I101" s="74">
        <v>0</v>
      </c>
      <c r="J101" s="74"/>
      <c r="K101" s="74"/>
      <c r="L101" s="158"/>
      <c r="M101" s="156"/>
    </row>
    <row r="102" spans="1:13" ht="24" x14ac:dyDescent="0.25">
      <c r="A102" s="44">
        <v>2239</v>
      </c>
      <c r="B102" s="71" t="s">
        <v>110</v>
      </c>
      <c r="C102" s="72">
        <f t="shared" si="5"/>
        <v>0</v>
      </c>
      <c r="D102" s="74"/>
      <c r="E102" s="74"/>
      <c r="F102" s="74"/>
      <c r="G102" s="157"/>
      <c r="H102" s="72">
        <f t="shared" si="6"/>
        <v>0</v>
      </c>
      <c r="I102" s="74">
        <v>0</v>
      </c>
      <c r="J102" s="74"/>
      <c r="K102" s="74"/>
      <c r="L102" s="158"/>
      <c r="M102" s="156"/>
    </row>
    <row r="103" spans="1:13" ht="36" x14ac:dyDescent="0.25">
      <c r="A103" s="159">
        <v>2240</v>
      </c>
      <c r="B103" s="71" t="s">
        <v>111</v>
      </c>
      <c r="C103" s="72">
        <f t="shared" si="5"/>
        <v>0</v>
      </c>
      <c r="D103" s="160">
        <f>SUM(D104:D111)</f>
        <v>0</v>
      </c>
      <c r="E103" s="160">
        <f>SUM(E104:E111)</f>
        <v>0</v>
      </c>
      <c r="F103" s="160">
        <f>SUM(F104:F111)</f>
        <v>0</v>
      </c>
      <c r="G103" s="161">
        <f>SUM(G104:G111)</f>
        <v>0</v>
      </c>
      <c r="H103" s="72">
        <f t="shared" si="6"/>
        <v>0</v>
      </c>
      <c r="I103" s="160">
        <f>SUM(I104:I111)</f>
        <v>0</v>
      </c>
      <c r="J103" s="160">
        <f>SUM(J104:J111)</f>
        <v>0</v>
      </c>
      <c r="K103" s="160">
        <f>SUM(K104:K111)</f>
        <v>0</v>
      </c>
      <c r="L103" s="162">
        <f>SUM(L104:L111)</f>
        <v>0</v>
      </c>
    </row>
    <row r="104" spans="1:13" x14ac:dyDescent="0.25">
      <c r="A104" s="44">
        <v>2241</v>
      </c>
      <c r="B104" s="71" t="s">
        <v>112</v>
      </c>
      <c r="C104" s="72">
        <f t="shared" si="5"/>
        <v>0</v>
      </c>
      <c r="D104" s="74"/>
      <c r="E104" s="74"/>
      <c r="F104" s="74"/>
      <c r="G104" s="157"/>
      <c r="H104" s="72">
        <f t="shared" si="6"/>
        <v>0</v>
      </c>
      <c r="I104" s="74">
        <v>0</v>
      </c>
      <c r="J104" s="74"/>
      <c r="K104" s="74"/>
      <c r="L104" s="158"/>
      <c r="M104" s="156"/>
    </row>
    <row r="105" spans="1:13" ht="24" x14ac:dyDescent="0.25">
      <c r="A105" s="44">
        <v>2242</v>
      </c>
      <c r="B105" s="71" t="s">
        <v>113</v>
      </c>
      <c r="C105" s="72">
        <f t="shared" si="5"/>
        <v>0</v>
      </c>
      <c r="D105" s="74"/>
      <c r="E105" s="74"/>
      <c r="F105" s="74"/>
      <c r="G105" s="157"/>
      <c r="H105" s="72">
        <f t="shared" si="6"/>
        <v>0</v>
      </c>
      <c r="I105" s="74">
        <v>0</v>
      </c>
      <c r="J105" s="74"/>
      <c r="K105" s="74"/>
      <c r="L105" s="158"/>
      <c r="M105" s="156"/>
    </row>
    <row r="106" spans="1:13" ht="24" x14ac:dyDescent="0.25">
      <c r="A106" s="44">
        <v>2243</v>
      </c>
      <c r="B106" s="71" t="s">
        <v>114</v>
      </c>
      <c r="C106" s="72">
        <f t="shared" si="5"/>
        <v>0</v>
      </c>
      <c r="D106" s="74"/>
      <c r="E106" s="74"/>
      <c r="F106" s="74"/>
      <c r="G106" s="157"/>
      <c r="H106" s="72">
        <f t="shared" si="6"/>
        <v>0</v>
      </c>
      <c r="I106" s="74">
        <v>0</v>
      </c>
      <c r="J106" s="74"/>
      <c r="K106" s="74"/>
      <c r="L106" s="158"/>
      <c r="M106" s="156"/>
    </row>
    <row r="107" spans="1:13" x14ac:dyDescent="0.25">
      <c r="A107" s="44">
        <v>2244</v>
      </c>
      <c r="B107" s="71" t="s">
        <v>115</v>
      </c>
      <c r="C107" s="72">
        <f t="shared" si="5"/>
        <v>0</v>
      </c>
      <c r="D107" s="74"/>
      <c r="E107" s="74"/>
      <c r="F107" s="74"/>
      <c r="G107" s="157"/>
      <c r="H107" s="72">
        <f t="shared" si="6"/>
        <v>0</v>
      </c>
      <c r="I107" s="74">
        <v>0</v>
      </c>
      <c r="J107" s="74"/>
      <c r="K107" s="74"/>
      <c r="L107" s="158"/>
      <c r="M107" s="156"/>
    </row>
    <row r="108" spans="1:13" ht="24" x14ac:dyDescent="0.25">
      <c r="A108" s="44">
        <v>2246</v>
      </c>
      <c r="B108" s="71" t="s">
        <v>116</v>
      </c>
      <c r="C108" s="72">
        <f t="shared" si="5"/>
        <v>0</v>
      </c>
      <c r="D108" s="74"/>
      <c r="E108" s="74"/>
      <c r="F108" s="74"/>
      <c r="G108" s="157"/>
      <c r="H108" s="72">
        <f t="shared" si="6"/>
        <v>0</v>
      </c>
      <c r="I108" s="74">
        <v>0</v>
      </c>
      <c r="J108" s="74"/>
      <c r="K108" s="74"/>
      <c r="L108" s="158"/>
      <c r="M108" s="156"/>
    </row>
    <row r="109" spans="1:13" x14ac:dyDescent="0.25">
      <c r="A109" s="44">
        <v>2247</v>
      </c>
      <c r="B109" s="71" t="s">
        <v>117</v>
      </c>
      <c r="C109" s="72">
        <f t="shared" si="5"/>
        <v>0</v>
      </c>
      <c r="D109" s="74"/>
      <c r="E109" s="74"/>
      <c r="F109" s="74"/>
      <c r="G109" s="157"/>
      <c r="H109" s="72">
        <f t="shared" si="6"/>
        <v>0</v>
      </c>
      <c r="I109" s="74">
        <v>0</v>
      </c>
      <c r="J109" s="74"/>
      <c r="K109" s="74"/>
      <c r="L109" s="158"/>
      <c r="M109" s="156"/>
    </row>
    <row r="110" spans="1:13" ht="24" x14ac:dyDescent="0.25">
      <c r="A110" s="44">
        <v>2248</v>
      </c>
      <c r="B110" s="71" t="s">
        <v>118</v>
      </c>
      <c r="C110" s="72">
        <f t="shared" si="5"/>
        <v>0</v>
      </c>
      <c r="D110" s="74"/>
      <c r="E110" s="74"/>
      <c r="F110" s="74"/>
      <c r="G110" s="157"/>
      <c r="H110" s="72">
        <f t="shared" si="6"/>
        <v>0</v>
      </c>
      <c r="I110" s="74">
        <v>0</v>
      </c>
      <c r="J110" s="74"/>
      <c r="K110" s="74"/>
      <c r="L110" s="158"/>
      <c r="M110" s="156"/>
    </row>
    <row r="111" spans="1:13" ht="24" x14ac:dyDescent="0.25">
      <c r="A111" s="44">
        <v>2249</v>
      </c>
      <c r="B111" s="71" t="s">
        <v>119</v>
      </c>
      <c r="C111" s="72">
        <f t="shared" si="5"/>
        <v>0</v>
      </c>
      <c r="D111" s="74"/>
      <c r="E111" s="74"/>
      <c r="F111" s="74"/>
      <c r="G111" s="157"/>
      <c r="H111" s="72">
        <f t="shared" si="6"/>
        <v>0</v>
      </c>
      <c r="I111" s="74">
        <v>0</v>
      </c>
      <c r="J111" s="74"/>
      <c r="K111" s="74"/>
      <c r="L111" s="158"/>
      <c r="M111" s="156"/>
    </row>
    <row r="112" spans="1:13" x14ac:dyDescent="0.25">
      <c r="A112" s="159">
        <v>2250</v>
      </c>
      <c r="B112" s="71" t="s">
        <v>120</v>
      </c>
      <c r="C112" s="72">
        <f t="shared" si="5"/>
        <v>1500</v>
      </c>
      <c r="D112" s="160">
        <f>SUM(D113:D115)</f>
        <v>1500</v>
      </c>
      <c r="E112" s="160">
        <f>SUM(E113:E115)</f>
        <v>0</v>
      </c>
      <c r="F112" s="160">
        <f>SUM(F113:F115)</f>
        <v>0</v>
      </c>
      <c r="G112" s="173">
        <f>SUM(G113:G115)</f>
        <v>0</v>
      </c>
      <c r="H112" s="72">
        <f t="shared" si="6"/>
        <v>1000</v>
      </c>
      <c r="I112" s="160">
        <f>SUM(I113:I115)</f>
        <v>1000</v>
      </c>
      <c r="J112" s="160">
        <f>SUM(J113:J115)</f>
        <v>0</v>
      </c>
      <c r="K112" s="160">
        <f>SUM(K113:K115)</f>
        <v>0</v>
      </c>
      <c r="L112" s="162">
        <f>SUM(L113:L115)</f>
        <v>0</v>
      </c>
    </row>
    <row r="113" spans="1:13" x14ac:dyDescent="0.25">
      <c r="A113" s="44">
        <v>2251</v>
      </c>
      <c r="B113" s="71" t="s">
        <v>121</v>
      </c>
      <c r="C113" s="72">
        <f t="shared" si="5"/>
        <v>0</v>
      </c>
      <c r="D113" s="74"/>
      <c r="E113" s="74"/>
      <c r="F113" s="74"/>
      <c r="G113" s="157"/>
      <c r="H113" s="72">
        <f t="shared" si="6"/>
        <v>0</v>
      </c>
      <c r="I113" s="74">
        <v>0</v>
      </c>
      <c r="J113" s="74"/>
      <c r="K113" s="74"/>
      <c r="L113" s="158"/>
      <c r="M113" s="156"/>
    </row>
    <row r="114" spans="1:13" ht="24" x14ac:dyDescent="0.25">
      <c r="A114" s="44">
        <v>2252</v>
      </c>
      <c r="B114" s="71" t="s">
        <v>122</v>
      </c>
      <c r="C114" s="72">
        <f>SUM(D114:G114)</f>
        <v>1500</v>
      </c>
      <c r="D114" s="74">
        <v>1500</v>
      </c>
      <c r="E114" s="74"/>
      <c r="F114" s="74"/>
      <c r="G114" s="157"/>
      <c r="H114" s="72">
        <f>SUM(I114:L114)</f>
        <v>1000</v>
      </c>
      <c r="I114" s="74">
        <v>1000</v>
      </c>
      <c r="J114" s="74"/>
      <c r="K114" s="74"/>
      <c r="L114" s="158"/>
      <c r="M114" s="156"/>
    </row>
    <row r="115" spans="1:13" ht="24" x14ac:dyDescent="0.25">
      <c r="A115" s="44">
        <v>2259</v>
      </c>
      <c r="B115" s="71" t="s">
        <v>123</v>
      </c>
      <c r="C115" s="72">
        <f>SUM(D115:G115)</f>
        <v>0</v>
      </c>
      <c r="D115" s="74"/>
      <c r="E115" s="74"/>
      <c r="F115" s="74"/>
      <c r="G115" s="157"/>
      <c r="H115" s="72">
        <f>SUM(I115:L115)</f>
        <v>0</v>
      </c>
      <c r="I115" s="74">
        <v>0</v>
      </c>
      <c r="J115" s="74"/>
      <c r="K115" s="74"/>
      <c r="L115" s="158"/>
      <c r="M115" s="156"/>
    </row>
    <row r="116" spans="1:13" x14ac:dyDescent="0.25">
      <c r="A116" s="159">
        <v>2260</v>
      </c>
      <c r="B116" s="71" t="s">
        <v>124</v>
      </c>
      <c r="C116" s="72">
        <f t="shared" ref="C116:C187" si="7">SUM(D116:G116)</f>
        <v>1620</v>
      </c>
      <c r="D116" s="160">
        <f>SUM(D117:D121)</f>
        <v>1620</v>
      </c>
      <c r="E116" s="160">
        <f>SUM(E117:E121)</f>
        <v>0</v>
      </c>
      <c r="F116" s="160">
        <f>SUM(F117:F121)</f>
        <v>0</v>
      </c>
      <c r="G116" s="161">
        <f>SUM(G117:G121)</f>
        <v>0</v>
      </c>
      <c r="H116" s="72">
        <f t="shared" ref="H116:H188" si="8">SUM(I116:L116)</f>
        <v>1620</v>
      </c>
      <c r="I116" s="160">
        <f>SUM(I117:I121)</f>
        <v>1620</v>
      </c>
      <c r="J116" s="160">
        <f>SUM(J117:J121)</f>
        <v>0</v>
      </c>
      <c r="K116" s="160">
        <f>SUM(K117:K121)</f>
        <v>0</v>
      </c>
      <c r="L116" s="162">
        <f>SUM(L117:L121)</f>
        <v>0</v>
      </c>
    </row>
    <row r="117" spans="1:13" x14ac:dyDescent="0.25">
      <c r="A117" s="44">
        <v>2261</v>
      </c>
      <c r="B117" s="71" t="s">
        <v>125</v>
      </c>
      <c r="C117" s="72">
        <f t="shared" si="7"/>
        <v>0</v>
      </c>
      <c r="D117" s="74"/>
      <c r="E117" s="74"/>
      <c r="F117" s="74"/>
      <c r="G117" s="157"/>
      <c r="H117" s="72">
        <f t="shared" si="8"/>
        <v>0</v>
      </c>
      <c r="I117" s="74">
        <v>0</v>
      </c>
      <c r="J117" s="74"/>
      <c r="K117" s="74"/>
      <c r="L117" s="158"/>
      <c r="M117" s="156"/>
    </row>
    <row r="118" spans="1:13" x14ac:dyDescent="0.25">
      <c r="A118" s="44">
        <v>2262</v>
      </c>
      <c r="B118" s="71" t="s">
        <v>126</v>
      </c>
      <c r="C118" s="72">
        <f t="shared" si="7"/>
        <v>1620</v>
      </c>
      <c r="D118" s="74">
        <v>1620</v>
      </c>
      <c r="E118" s="74"/>
      <c r="F118" s="74"/>
      <c r="G118" s="157"/>
      <c r="H118" s="72">
        <f t="shared" si="8"/>
        <v>1620</v>
      </c>
      <c r="I118" s="74">
        <v>1620</v>
      </c>
      <c r="J118" s="74"/>
      <c r="K118" s="74"/>
      <c r="L118" s="158"/>
      <c r="M118" s="156"/>
    </row>
    <row r="119" spans="1:13" x14ac:dyDescent="0.25">
      <c r="A119" s="44">
        <v>2263</v>
      </c>
      <c r="B119" s="71" t="s">
        <v>127</v>
      </c>
      <c r="C119" s="72">
        <f t="shared" si="7"/>
        <v>0</v>
      </c>
      <c r="D119" s="74"/>
      <c r="E119" s="74"/>
      <c r="F119" s="74"/>
      <c r="G119" s="157"/>
      <c r="H119" s="72">
        <f t="shared" si="8"/>
        <v>0</v>
      </c>
      <c r="I119" s="74">
        <v>0</v>
      </c>
      <c r="J119" s="74"/>
      <c r="K119" s="74"/>
      <c r="L119" s="158"/>
      <c r="M119" s="156"/>
    </row>
    <row r="120" spans="1:13" ht="24" x14ac:dyDescent="0.25">
      <c r="A120" s="44">
        <v>2264</v>
      </c>
      <c r="B120" s="71" t="s">
        <v>128</v>
      </c>
      <c r="C120" s="72">
        <f t="shared" si="7"/>
        <v>0</v>
      </c>
      <c r="D120" s="74"/>
      <c r="E120" s="74"/>
      <c r="F120" s="74"/>
      <c r="G120" s="157"/>
      <c r="H120" s="72">
        <f t="shared" si="8"/>
        <v>0</v>
      </c>
      <c r="I120" s="74">
        <v>0</v>
      </c>
      <c r="J120" s="74"/>
      <c r="K120" s="74"/>
      <c r="L120" s="158"/>
      <c r="M120" s="156"/>
    </row>
    <row r="121" spans="1:13" x14ac:dyDescent="0.25">
      <c r="A121" s="44">
        <v>2269</v>
      </c>
      <c r="B121" s="71" t="s">
        <v>129</v>
      </c>
      <c r="C121" s="72">
        <f t="shared" si="7"/>
        <v>0</v>
      </c>
      <c r="D121" s="74"/>
      <c r="E121" s="74"/>
      <c r="F121" s="74"/>
      <c r="G121" s="157"/>
      <c r="H121" s="72">
        <f t="shared" si="8"/>
        <v>0</v>
      </c>
      <c r="I121" s="74">
        <v>0</v>
      </c>
      <c r="J121" s="74"/>
      <c r="K121" s="74"/>
      <c r="L121" s="158"/>
      <c r="M121" s="156"/>
    </row>
    <row r="122" spans="1:13" x14ac:dyDescent="0.25">
      <c r="A122" s="159">
        <v>2270</v>
      </c>
      <c r="B122" s="71" t="s">
        <v>130</v>
      </c>
      <c r="C122" s="72">
        <f t="shared" si="7"/>
        <v>18521</v>
      </c>
      <c r="D122" s="160">
        <f>SUM(D123:D127)</f>
        <v>18521</v>
      </c>
      <c r="E122" s="160">
        <f>SUM(E123:E127)</f>
        <v>0</v>
      </c>
      <c r="F122" s="160">
        <f>SUM(F123:F127)</f>
        <v>0</v>
      </c>
      <c r="G122" s="161">
        <f>SUM(G123:G127)</f>
        <v>0</v>
      </c>
      <c r="H122" s="72">
        <f t="shared" si="8"/>
        <v>9781</v>
      </c>
      <c r="I122" s="160">
        <f>SUM(I123:I127)</f>
        <v>9781</v>
      </c>
      <c r="J122" s="160">
        <f>SUM(J123:J127)</f>
        <v>0</v>
      </c>
      <c r="K122" s="160">
        <f>SUM(K123:K127)</f>
        <v>0</v>
      </c>
      <c r="L122" s="162">
        <f>SUM(L123:L127)</f>
        <v>0</v>
      </c>
    </row>
    <row r="123" spans="1:13" x14ac:dyDescent="0.25">
      <c r="A123" s="44">
        <v>2272</v>
      </c>
      <c r="B123" s="174" t="s">
        <v>131</v>
      </c>
      <c r="C123" s="72">
        <f t="shared" si="7"/>
        <v>0</v>
      </c>
      <c r="D123" s="74"/>
      <c r="E123" s="74"/>
      <c r="F123" s="74"/>
      <c r="G123" s="157"/>
      <c r="H123" s="72">
        <f t="shared" si="8"/>
        <v>0</v>
      </c>
      <c r="I123" s="74">
        <v>0</v>
      </c>
      <c r="J123" s="74"/>
      <c r="K123" s="74"/>
      <c r="L123" s="158"/>
      <c r="M123" s="156"/>
    </row>
    <row r="124" spans="1:13" ht="24" x14ac:dyDescent="0.25">
      <c r="A124" s="44">
        <v>2274</v>
      </c>
      <c r="B124" s="175" t="s">
        <v>132</v>
      </c>
      <c r="C124" s="72">
        <f t="shared" si="7"/>
        <v>0</v>
      </c>
      <c r="D124" s="74"/>
      <c r="E124" s="74"/>
      <c r="F124" s="74"/>
      <c r="G124" s="157"/>
      <c r="H124" s="72">
        <f t="shared" si="8"/>
        <v>0</v>
      </c>
      <c r="I124" s="74">
        <v>0</v>
      </c>
      <c r="J124" s="74"/>
      <c r="K124" s="74"/>
      <c r="L124" s="158"/>
      <c r="M124" s="156"/>
    </row>
    <row r="125" spans="1:13" ht="24" x14ac:dyDescent="0.25">
      <c r="A125" s="44">
        <v>2275</v>
      </c>
      <c r="B125" s="71" t="s">
        <v>133</v>
      </c>
      <c r="C125" s="72">
        <f t="shared" si="7"/>
        <v>0</v>
      </c>
      <c r="D125" s="74"/>
      <c r="E125" s="74"/>
      <c r="F125" s="74"/>
      <c r="G125" s="157"/>
      <c r="H125" s="72">
        <f t="shared" si="8"/>
        <v>0</v>
      </c>
      <c r="I125" s="74">
        <v>0</v>
      </c>
      <c r="J125" s="74"/>
      <c r="K125" s="74"/>
      <c r="L125" s="158"/>
      <c r="M125" s="156"/>
    </row>
    <row r="126" spans="1:13" ht="36" x14ac:dyDescent="0.25">
      <c r="A126" s="44">
        <v>2276</v>
      </c>
      <c r="B126" s="71" t="s">
        <v>134</v>
      </c>
      <c r="C126" s="72">
        <f t="shared" si="7"/>
        <v>0</v>
      </c>
      <c r="D126" s="74"/>
      <c r="E126" s="74"/>
      <c r="F126" s="74"/>
      <c r="G126" s="157"/>
      <c r="H126" s="72">
        <f t="shared" si="8"/>
        <v>0</v>
      </c>
      <c r="I126" s="74">
        <v>0</v>
      </c>
      <c r="J126" s="74"/>
      <c r="K126" s="74"/>
      <c r="L126" s="158"/>
      <c r="M126" s="156"/>
    </row>
    <row r="127" spans="1:13" ht="24" x14ac:dyDescent="0.25">
      <c r="A127" s="44">
        <v>2279</v>
      </c>
      <c r="B127" s="71" t="s">
        <v>135</v>
      </c>
      <c r="C127" s="72">
        <f t="shared" si="7"/>
        <v>18521</v>
      </c>
      <c r="D127" s="74">
        <v>18521</v>
      </c>
      <c r="E127" s="74"/>
      <c r="F127" s="74"/>
      <c r="G127" s="157"/>
      <c r="H127" s="72">
        <f t="shared" si="8"/>
        <v>9781</v>
      </c>
      <c r="I127" s="74">
        <v>9781</v>
      </c>
      <c r="J127" s="74"/>
      <c r="K127" s="74"/>
      <c r="L127" s="158"/>
      <c r="M127" s="156"/>
    </row>
    <row r="128" spans="1:13" ht="24" x14ac:dyDescent="0.25">
      <c r="A128" s="168">
        <v>2280</v>
      </c>
      <c r="B128" s="65" t="s">
        <v>136</v>
      </c>
      <c r="C128" s="66">
        <f t="shared" ref="C128:L128" si="9">SUM(C129)</f>
        <v>0</v>
      </c>
      <c r="D128" s="169">
        <f t="shared" si="9"/>
        <v>0</v>
      </c>
      <c r="E128" s="169">
        <f t="shared" si="9"/>
        <v>0</v>
      </c>
      <c r="F128" s="169">
        <f t="shared" si="9"/>
        <v>0</v>
      </c>
      <c r="G128" s="169">
        <f t="shared" si="9"/>
        <v>0</v>
      </c>
      <c r="H128" s="66">
        <f t="shared" si="9"/>
        <v>0</v>
      </c>
      <c r="I128" s="169">
        <f t="shared" si="9"/>
        <v>0</v>
      </c>
      <c r="J128" s="169">
        <f t="shared" si="9"/>
        <v>0</v>
      </c>
      <c r="K128" s="169">
        <f t="shared" si="9"/>
        <v>0</v>
      </c>
      <c r="L128" s="176">
        <f t="shared" si="9"/>
        <v>0</v>
      </c>
    </row>
    <row r="129" spans="1:13" ht="24" x14ac:dyDescent="0.25">
      <c r="A129" s="44">
        <v>2283</v>
      </c>
      <c r="B129" s="71" t="s">
        <v>137</v>
      </c>
      <c r="C129" s="72">
        <f>SUM(D129:G129)</f>
        <v>0</v>
      </c>
      <c r="D129" s="74"/>
      <c r="E129" s="74"/>
      <c r="F129" s="74"/>
      <c r="G129" s="157"/>
      <c r="H129" s="72">
        <f>SUM(I129:L129)</f>
        <v>0</v>
      </c>
      <c r="I129" s="74">
        <v>0</v>
      </c>
      <c r="J129" s="74"/>
      <c r="K129" s="74"/>
      <c r="L129" s="158"/>
      <c r="M129" s="156"/>
    </row>
    <row r="130" spans="1:13" ht="38.25" customHeight="1" x14ac:dyDescent="0.25">
      <c r="A130" s="56">
        <v>2300</v>
      </c>
      <c r="B130" s="147" t="s">
        <v>138</v>
      </c>
      <c r="C130" s="57">
        <f t="shared" si="7"/>
        <v>15390</v>
      </c>
      <c r="D130" s="63">
        <f>SUM(D131,D136,D140,D141,D144,D151,D159,D160,D163)</f>
        <v>15390</v>
      </c>
      <c r="E130" s="63">
        <f>SUM(E131,E136,E140,E141,E144,E151,E159,E160,E163)</f>
        <v>0</v>
      </c>
      <c r="F130" s="63">
        <f>SUM(F131,F136,F140,F141,F144,F151,F159,F160,F163)</f>
        <v>0</v>
      </c>
      <c r="G130" s="166">
        <f>SUM(G131,G136,G140,G141,G144,G151,G159,G160,G163)</f>
        <v>0</v>
      </c>
      <c r="H130" s="57">
        <f t="shared" si="8"/>
        <v>13635</v>
      </c>
      <c r="I130" s="63">
        <f>SUM(I131,I136,I140,I141,I144,I151,I159,I160,I163)</f>
        <v>13635</v>
      </c>
      <c r="J130" s="63">
        <f>SUM(J131,J136,J140,J141,J144,J151,J159,J160,J163)</f>
        <v>0</v>
      </c>
      <c r="K130" s="63">
        <f>SUM(K131,K136,K140,K141,K144,K151,K159,K160,K163)</f>
        <v>0</v>
      </c>
      <c r="L130" s="167">
        <f>SUM(L131,L136,L140,L141,L144,L151,L159,L160,L163)</f>
        <v>0</v>
      </c>
    </row>
    <row r="131" spans="1:13" ht="24" x14ac:dyDescent="0.25">
      <c r="A131" s="168">
        <v>2310</v>
      </c>
      <c r="B131" s="65" t="s">
        <v>139</v>
      </c>
      <c r="C131" s="66">
        <f t="shared" si="7"/>
        <v>14390</v>
      </c>
      <c r="D131" s="169">
        <f>SUM(D132:D135)</f>
        <v>14390</v>
      </c>
      <c r="E131" s="169">
        <f t="shared" ref="E131:L131" si="10">SUM(E132:E135)</f>
        <v>0</v>
      </c>
      <c r="F131" s="169">
        <f t="shared" si="10"/>
        <v>0</v>
      </c>
      <c r="G131" s="170">
        <f t="shared" si="10"/>
        <v>0</v>
      </c>
      <c r="H131" s="66">
        <f t="shared" si="8"/>
        <v>12635</v>
      </c>
      <c r="I131" s="169">
        <f t="shared" si="10"/>
        <v>12635</v>
      </c>
      <c r="J131" s="169">
        <f t="shared" si="10"/>
        <v>0</v>
      </c>
      <c r="K131" s="169">
        <f t="shared" si="10"/>
        <v>0</v>
      </c>
      <c r="L131" s="171">
        <f t="shared" si="10"/>
        <v>0</v>
      </c>
    </row>
    <row r="132" spans="1:13" x14ac:dyDescent="0.25">
      <c r="A132" s="44">
        <v>2311</v>
      </c>
      <c r="B132" s="71" t="s">
        <v>140</v>
      </c>
      <c r="C132" s="72">
        <f t="shared" si="7"/>
        <v>100</v>
      </c>
      <c r="D132" s="74">
        <v>100</v>
      </c>
      <c r="E132" s="74"/>
      <c r="F132" s="74"/>
      <c r="G132" s="157"/>
      <c r="H132" s="72">
        <f t="shared" si="8"/>
        <v>100</v>
      </c>
      <c r="I132" s="74">
        <v>100</v>
      </c>
      <c r="J132" s="74"/>
      <c r="K132" s="74"/>
      <c r="L132" s="158"/>
      <c r="M132" s="156"/>
    </row>
    <row r="133" spans="1:13" x14ac:dyDescent="0.25">
      <c r="A133" s="44">
        <v>2312</v>
      </c>
      <c r="B133" s="71" t="s">
        <v>141</v>
      </c>
      <c r="C133" s="72">
        <f t="shared" si="7"/>
        <v>0</v>
      </c>
      <c r="D133" s="74"/>
      <c r="E133" s="74"/>
      <c r="F133" s="74"/>
      <c r="G133" s="157"/>
      <c r="H133" s="72">
        <f t="shared" si="8"/>
        <v>0</v>
      </c>
      <c r="I133" s="74">
        <v>0</v>
      </c>
      <c r="J133" s="74"/>
      <c r="K133" s="74"/>
      <c r="L133" s="158"/>
      <c r="M133" s="156"/>
    </row>
    <row r="134" spans="1:13" x14ac:dyDescent="0.25">
      <c r="A134" s="44">
        <v>2313</v>
      </c>
      <c r="B134" s="71" t="s">
        <v>142</v>
      </c>
      <c r="C134" s="72">
        <f t="shared" si="7"/>
        <v>0</v>
      </c>
      <c r="D134" s="74"/>
      <c r="E134" s="74"/>
      <c r="F134" s="74"/>
      <c r="G134" s="157"/>
      <c r="H134" s="72">
        <f t="shared" si="8"/>
        <v>0</v>
      </c>
      <c r="I134" s="74">
        <v>0</v>
      </c>
      <c r="J134" s="74"/>
      <c r="K134" s="74"/>
      <c r="L134" s="158"/>
      <c r="M134" s="156"/>
    </row>
    <row r="135" spans="1:13" ht="36" customHeight="1" x14ac:dyDescent="0.25">
      <c r="A135" s="44">
        <v>2314</v>
      </c>
      <c r="B135" s="71" t="s">
        <v>143</v>
      </c>
      <c r="C135" s="72">
        <f t="shared" si="7"/>
        <v>14290</v>
      </c>
      <c r="D135" s="74">
        <v>14290</v>
      </c>
      <c r="E135" s="74"/>
      <c r="F135" s="74"/>
      <c r="G135" s="157"/>
      <c r="H135" s="72">
        <f t="shared" si="8"/>
        <v>12535</v>
      </c>
      <c r="I135" s="74">
        <v>12535</v>
      </c>
      <c r="J135" s="74"/>
      <c r="K135" s="74"/>
      <c r="L135" s="158"/>
      <c r="M135" s="156"/>
    </row>
    <row r="136" spans="1:13" x14ac:dyDescent="0.25">
      <c r="A136" s="159">
        <v>2320</v>
      </c>
      <c r="B136" s="71" t="s">
        <v>144</v>
      </c>
      <c r="C136" s="72">
        <f t="shared" si="7"/>
        <v>0</v>
      </c>
      <c r="D136" s="160">
        <f>SUM(D137:D139)</f>
        <v>0</v>
      </c>
      <c r="E136" s="160">
        <f>SUM(E137:E139)</f>
        <v>0</v>
      </c>
      <c r="F136" s="160">
        <f>SUM(F137:F139)</f>
        <v>0</v>
      </c>
      <c r="G136" s="161">
        <f>SUM(G137:G139)</f>
        <v>0</v>
      </c>
      <c r="H136" s="72">
        <f t="shared" si="8"/>
        <v>0</v>
      </c>
      <c r="I136" s="160">
        <f>SUM(I137:I139)</f>
        <v>0</v>
      </c>
      <c r="J136" s="160">
        <f>SUM(J137:J139)</f>
        <v>0</v>
      </c>
      <c r="K136" s="160">
        <f>SUM(K137:K139)</f>
        <v>0</v>
      </c>
      <c r="L136" s="162">
        <f>SUM(L137:L139)</f>
        <v>0</v>
      </c>
    </row>
    <row r="137" spans="1:13" x14ac:dyDescent="0.25">
      <c r="A137" s="44">
        <v>2321</v>
      </c>
      <c r="B137" s="71" t="s">
        <v>145</v>
      </c>
      <c r="C137" s="72">
        <f t="shared" si="7"/>
        <v>0</v>
      </c>
      <c r="D137" s="74"/>
      <c r="E137" s="74"/>
      <c r="F137" s="74"/>
      <c r="G137" s="157"/>
      <c r="H137" s="72">
        <f t="shared" si="8"/>
        <v>0</v>
      </c>
      <c r="I137" s="74">
        <v>0</v>
      </c>
      <c r="J137" s="74"/>
      <c r="K137" s="74"/>
      <c r="L137" s="158"/>
      <c r="M137" s="156"/>
    </row>
    <row r="138" spans="1:13" x14ac:dyDescent="0.25">
      <c r="A138" s="44">
        <v>2322</v>
      </c>
      <c r="B138" s="71" t="s">
        <v>146</v>
      </c>
      <c r="C138" s="72">
        <f t="shared" si="7"/>
        <v>0</v>
      </c>
      <c r="D138" s="74"/>
      <c r="E138" s="74"/>
      <c r="F138" s="74"/>
      <c r="G138" s="157"/>
      <c r="H138" s="72">
        <f t="shared" si="8"/>
        <v>0</v>
      </c>
      <c r="I138" s="74">
        <v>0</v>
      </c>
      <c r="J138" s="74"/>
      <c r="K138" s="74"/>
      <c r="L138" s="158"/>
      <c r="M138" s="156"/>
    </row>
    <row r="139" spans="1:13" ht="10.5" customHeight="1" x14ac:dyDescent="0.25">
      <c r="A139" s="44">
        <v>2329</v>
      </c>
      <c r="B139" s="71" t="s">
        <v>147</v>
      </c>
      <c r="C139" s="72">
        <f t="shared" si="7"/>
        <v>0</v>
      </c>
      <c r="D139" s="74"/>
      <c r="E139" s="74"/>
      <c r="F139" s="74"/>
      <c r="G139" s="157"/>
      <c r="H139" s="72">
        <f t="shared" si="8"/>
        <v>0</v>
      </c>
      <c r="I139" s="74">
        <v>0</v>
      </c>
      <c r="J139" s="74"/>
      <c r="K139" s="74"/>
      <c r="L139" s="158"/>
      <c r="M139" s="156"/>
    </row>
    <row r="140" spans="1:13" x14ac:dyDescent="0.25">
      <c r="A140" s="159">
        <v>2330</v>
      </c>
      <c r="B140" s="71" t="s">
        <v>148</v>
      </c>
      <c r="C140" s="72">
        <f t="shared" si="7"/>
        <v>0</v>
      </c>
      <c r="D140" s="74"/>
      <c r="E140" s="74"/>
      <c r="F140" s="74"/>
      <c r="G140" s="157"/>
      <c r="H140" s="72">
        <f t="shared" si="8"/>
        <v>0</v>
      </c>
      <c r="I140" s="74">
        <v>0</v>
      </c>
      <c r="J140" s="74"/>
      <c r="K140" s="74"/>
      <c r="L140" s="158"/>
      <c r="M140" s="156"/>
    </row>
    <row r="141" spans="1:13" ht="48" x14ac:dyDescent="0.25">
      <c r="A141" s="159">
        <v>2340</v>
      </c>
      <c r="B141" s="71" t="s">
        <v>149</v>
      </c>
      <c r="C141" s="72">
        <f t="shared" si="7"/>
        <v>0</v>
      </c>
      <c r="D141" s="160">
        <f>SUM(D142:D143)</f>
        <v>0</v>
      </c>
      <c r="E141" s="160">
        <f>SUM(E142:E143)</f>
        <v>0</v>
      </c>
      <c r="F141" s="160">
        <f>SUM(F142:F143)</f>
        <v>0</v>
      </c>
      <c r="G141" s="161">
        <f>SUM(G142:G143)</f>
        <v>0</v>
      </c>
      <c r="H141" s="72">
        <f t="shared" si="8"/>
        <v>0</v>
      </c>
      <c r="I141" s="160">
        <f>SUM(I142:I143)</f>
        <v>0</v>
      </c>
      <c r="J141" s="160">
        <f>SUM(J142:J143)</f>
        <v>0</v>
      </c>
      <c r="K141" s="160">
        <f>SUM(K142:K143)</f>
        <v>0</v>
      </c>
      <c r="L141" s="162">
        <f>SUM(L142:L143)</f>
        <v>0</v>
      </c>
    </row>
    <row r="142" spans="1:13" x14ac:dyDescent="0.25">
      <c r="A142" s="44">
        <v>2341</v>
      </c>
      <c r="B142" s="71" t="s">
        <v>150</v>
      </c>
      <c r="C142" s="72">
        <f t="shared" si="7"/>
        <v>0</v>
      </c>
      <c r="D142" s="74"/>
      <c r="E142" s="74"/>
      <c r="F142" s="74"/>
      <c r="G142" s="157"/>
      <c r="H142" s="72">
        <f t="shared" si="8"/>
        <v>0</v>
      </c>
      <c r="I142" s="74">
        <v>0</v>
      </c>
      <c r="J142" s="74"/>
      <c r="K142" s="74"/>
      <c r="L142" s="158"/>
      <c r="M142" s="156"/>
    </row>
    <row r="143" spans="1:13" ht="24" x14ac:dyDescent="0.25">
      <c r="A143" s="44">
        <v>2344</v>
      </c>
      <c r="B143" s="71" t="s">
        <v>151</v>
      </c>
      <c r="C143" s="72">
        <f t="shared" si="7"/>
        <v>0</v>
      </c>
      <c r="D143" s="74"/>
      <c r="E143" s="74"/>
      <c r="F143" s="74"/>
      <c r="G143" s="157"/>
      <c r="H143" s="72">
        <f t="shared" si="8"/>
        <v>0</v>
      </c>
      <c r="I143" s="74">
        <v>0</v>
      </c>
      <c r="J143" s="74"/>
      <c r="K143" s="74"/>
      <c r="L143" s="158"/>
      <c r="M143" s="156"/>
    </row>
    <row r="144" spans="1:13" ht="24" x14ac:dyDescent="0.25">
      <c r="A144" s="150">
        <v>2350</v>
      </c>
      <c r="B144" s="112" t="s">
        <v>152</v>
      </c>
      <c r="C144" s="117">
        <f t="shared" si="7"/>
        <v>0</v>
      </c>
      <c r="D144" s="151">
        <f>SUM(D145:D150)</f>
        <v>0</v>
      </c>
      <c r="E144" s="151">
        <f>SUM(E145:E150)</f>
        <v>0</v>
      </c>
      <c r="F144" s="151">
        <f>SUM(F145:F150)</f>
        <v>0</v>
      </c>
      <c r="G144" s="152">
        <f>SUM(G145:G150)</f>
        <v>0</v>
      </c>
      <c r="H144" s="117">
        <f t="shared" si="8"/>
        <v>0</v>
      </c>
      <c r="I144" s="151">
        <f>SUM(I145:I150)</f>
        <v>0</v>
      </c>
      <c r="J144" s="151">
        <f>SUM(J145:J150)</f>
        <v>0</v>
      </c>
      <c r="K144" s="151">
        <f>SUM(K145:K150)</f>
        <v>0</v>
      </c>
      <c r="L144" s="153">
        <f>SUM(L145:L150)</f>
        <v>0</v>
      </c>
    </row>
    <row r="145" spans="1:13" x14ac:dyDescent="0.25">
      <c r="A145" s="38">
        <v>2351</v>
      </c>
      <c r="B145" s="65" t="s">
        <v>153</v>
      </c>
      <c r="C145" s="66">
        <f t="shared" si="7"/>
        <v>0</v>
      </c>
      <c r="D145" s="68"/>
      <c r="E145" s="68"/>
      <c r="F145" s="68"/>
      <c r="G145" s="154"/>
      <c r="H145" s="66">
        <f t="shared" si="8"/>
        <v>0</v>
      </c>
      <c r="I145" s="68">
        <v>0</v>
      </c>
      <c r="J145" s="68"/>
      <c r="K145" s="68"/>
      <c r="L145" s="155"/>
      <c r="M145" s="156"/>
    </row>
    <row r="146" spans="1:13" x14ac:dyDescent="0.25">
      <c r="A146" s="44">
        <v>2352</v>
      </c>
      <c r="B146" s="71" t="s">
        <v>154</v>
      </c>
      <c r="C146" s="72">
        <f t="shared" si="7"/>
        <v>0</v>
      </c>
      <c r="D146" s="74"/>
      <c r="E146" s="74"/>
      <c r="F146" s="74"/>
      <c r="G146" s="157"/>
      <c r="H146" s="72">
        <f t="shared" si="8"/>
        <v>0</v>
      </c>
      <c r="I146" s="74">
        <v>0</v>
      </c>
      <c r="J146" s="74"/>
      <c r="K146" s="74"/>
      <c r="L146" s="158"/>
      <c r="M146" s="156"/>
    </row>
    <row r="147" spans="1:13" ht="24" x14ac:dyDescent="0.25">
      <c r="A147" s="44">
        <v>2353</v>
      </c>
      <c r="B147" s="71" t="s">
        <v>155</v>
      </c>
      <c r="C147" s="72">
        <f t="shared" si="7"/>
        <v>0</v>
      </c>
      <c r="D147" s="74"/>
      <c r="E147" s="74"/>
      <c r="F147" s="74"/>
      <c r="G147" s="157"/>
      <c r="H147" s="72">
        <f t="shared" si="8"/>
        <v>0</v>
      </c>
      <c r="I147" s="74">
        <v>0</v>
      </c>
      <c r="J147" s="74"/>
      <c r="K147" s="74"/>
      <c r="L147" s="158"/>
      <c r="M147" s="156"/>
    </row>
    <row r="148" spans="1:13" ht="24" x14ac:dyDescent="0.25">
      <c r="A148" s="44">
        <v>2354</v>
      </c>
      <c r="B148" s="71" t="s">
        <v>156</v>
      </c>
      <c r="C148" s="72">
        <f t="shared" si="7"/>
        <v>0</v>
      </c>
      <c r="D148" s="74"/>
      <c r="E148" s="74"/>
      <c r="F148" s="74"/>
      <c r="G148" s="157"/>
      <c r="H148" s="72">
        <f t="shared" si="8"/>
        <v>0</v>
      </c>
      <c r="I148" s="74">
        <v>0</v>
      </c>
      <c r="J148" s="74"/>
      <c r="K148" s="74"/>
      <c r="L148" s="158"/>
      <c r="M148" s="156"/>
    </row>
    <row r="149" spans="1:13" ht="24" x14ac:dyDescent="0.25">
      <c r="A149" s="44">
        <v>2355</v>
      </c>
      <c r="B149" s="71" t="s">
        <v>157</v>
      </c>
      <c r="C149" s="72">
        <f t="shared" si="7"/>
        <v>0</v>
      </c>
      <c r="D149" s="74"/>
      <c r="E149" s="74"/>
      <c r="F149" s="74"/>
      <c r="G149" s="157"/>
      <c r="H149" s="72">
        <f t="shared" si="8"/>
        <v>0</v>
      </c>
      <c r="I149" s="74">
        <v>0</v>
      </c>
      <c r="J149" s="74"/>
      <c r="K149" s="74"/>
      <c r="L149" s="158"/>
      <c r="M149" s="156"/>
    </row>
    <row r="150" spans="1:13" ht="24" x14ac:dyDescent="0.25">
      <c r="A150" s="44">
        <v>2359</v>
      </c>
      <c r="B150" s="71" t="s">
        <v>158</v>
      </c>
      <c r="C150" s="72">
        <f t="shared" si="7"/>
        <v>0</v>
      </c>
      <c r="D150" s="74"/>
      <c r="E150" s="74"/>
      <c r="F150" s="74"/>
      <c r="G150" s="157"/>
      <c r="H150" s="72">
        <f t="shared" si="8"/>
        <v>0</v>
      </c>
      <c r="I150" s="74">
        <v>0</v>
      </c>
      <c r="J150" s="74"/>
      <c r="K150" s="74"/>
      <c r="L150" s="158"/>
      <c r="M150" s="156"/>
    </row>
    <row r="151" spans="1:13" ht="24.75" customHeight="1" x14ac:dyDescent="0.25">
      <c r="A151" s="159">
        <v>2360</v>
      </c>
      <c r="B151" s="71" t="s">
        <v>159</v>
      </c>
      <c r="C151" s="72">
        <f t="shared" si="7"/>
        <v>1000</v>
      </c>
      <c r="D151" s="160">
        <f>SUM(D152:D158)</f>
        <v>1000</v>
      </c>
      <c r="E151" s="160">
        <f>SUM(E152:E158)</f>
        <v>0</v>
      </c>
      <c r="F151" s="160">
        <f>SUM(F152:F158)</f>
        <v>0</v>
      </c>
      <c r="G151" s="161">
        <f>SUM(G152:G158)</f>
        <v>0</v>
      </c>
      <c r="H151" s="72">
        <f t="shared" si="8"/>
        <v>1000</v>
      </c>
      <c r="I151" s="160">
        <f>SUM(I152:I158)</f>
        <v>1000</v>
      </c>
      <c r="J151" s="160">
        <f>SUM(J152:J158)</f>
        <v>0</v>
      </c>
      <c r="K151" s="160">
        <f>SUM(K152:K158)</f>
        <v>0</v>
      </c>
      <c r="L151" s="162">
        <f>SUM(L152:L158)</f>
        <v>0</v>
      </c>
    </row>
    <row r="152" spans="1:13" x14ac:dyDescent="0.25">
      <c r="A152" s="43">
        <v>2361</v>
      </c>
      <c r="B152" s="71" t="s">
        <v>160</v>
      </c>
      <c r="C152" s="72">
        <f t="shared" si="7"/>
        <v>0</v>
      </c>
      <c r="D152" s="74"/>
      <c r="E152" s="74"/>
      <c r="F152" s="74"/>
      <c r="G152" s="157"/>
      <c r="H152" s="72">
        <f t="shared" si="8"/>
        <v>0</v>
      </c>
      <c r="I152" s="74">
        <v>0</v>
      </c>
      <c r="J152" s="74"/>
      <c r="K152" s="74"/>
      <c r="L152" s="158"/>
      <c r="M152" s="156"/>
    </row>
    <row r="153" spans="1:13" ht="24" x14ac:dyDescent="0.25">
      <c r="A153" s="43">
        <v>2362</v>
      </c>
      <c r="B153" s="71" t="s">
        <v>161</v>
      </c>
      <c r="C153" s="72">
        <f t="shared" si="7"/>
        <v>0</v>
      </c>
      <c r="D153" s="74"/>
      <c r="E153" s="74"/>
      <c r="F153" s="74"/>
      <c r="G153" s="157"/>
      <c r="H153" s="72">
        <f t="shared" si="8"/>
        <v>0</v>
      </c>
      <c r="I153" s="74">
        <v>0</v>
      </c>
      <c r="J153" s="74"/>
      <c r="K153" s="74"/>
      <c r="L153" s="158"/>
      <c r="M153" s="156"/>
    </row>
    <row r="154" spans="1:13" x14ac:dyDescent="0.25">
      <c r="A154" s="43">
        <v>2363</v>
      </c>
      <c r="B154" s="71" t="s">
        <v>162</v>
      </c>
      <c r="C154" s="72">
        <f t="shared" si="7"/>
        <v>1000</v>
      </c>
      <c r="D154" s="74">
        <v>1000</v>
      </c>
      <c r="E154" s="74"/>
      <c r="F154" s="74"/>
      <c r="G154" s="157"/>
      <c r="H154" s="72">
        <f t="shared" si="8"/>
        <v>1000</v>
      </c>
      <c r="I154" s="74">
        <v>1000</v>
      </c>
      <c r="J154" s="74"/>
      <c r="K154" s="74"/>
      <c r="L154" s="158"/>
      <c r="M154" s="156"/>
    </row>
    <row r="155" spans="1:13" x14ac:dyDescent="0.25">
      <c r="A155" s="43">
        <v>2364</v>
      </c>
      <c r="B155" s="71" t="s">
        <v>163</v>
      </c>
      <c r="C155" s="72">
        <f t="shared" si="7"/>
        <v>0</v>
      </c>
      <c r="D155" s="74"/>
      <c r="E155" s="74"/>
      <c r="F155" s="74"/>
      <c r="G155" s="157"/>
      <c r="H155" s="72">
        <f t="shared" si="8"/>
        <v>0</v>
      </c>
      <c r="I155" s="74">
        <v>0</v>
      </c>
      <c r="J155" s="74"/>
      <c r="K155" s="74"/>
      <c r="L155" s="158"/>
      <c r="M155" s="156"/>
    </row>
    <row r="156" spans="1:13" ht="12.75" customHeight="1" x14ac:dyDescent="0.25">
      <c r="A156" s="43">
        <v>2365</v>
      </c>
      <c r="B156" s="71" t="s">
        <v>164</v>
      </c>
      <c r="C156" s="72">
        <f t="shared" si="7"/>
        <v>0</v>
      </c>
      <c r="D156" s="74"/>
      <c r="E156" s="74"/>
      <c r="F156" s="74"/>
      <c r="G156" s="157"/>
      <c r="H156" s="72">
        <f t="shared" si="8"/>
        <v>0</v>
      </c>
      <c r="I156" s="74">
        <v>0</v>
      </c>
      <c r="J156" s="74"/>
      <c r="K156" s="74"/>
      <c r="L156" s="158"/>
      <c r="M156" s="156"/>
    </row>
    <row r="157" spans="1:13" ht="36" x14ac:dyDescent="0.25">
      <c r="A157" s="43">
        <v>2366</v>
      </c>
      <c r="B157" s="71" t="s">
        <v>165</v>
      </c>
      <c r="C157" s="72">
        <f t="shared" si="7"/>
        <v>0</v>
      </c>
      <c r="D157" s="74"/>
      <c r="E157" s="74"/>
      <c r="F157" s="74"/>
      <c r="G157" s="157"/>
      <c r="H157" s="72">
        <f t="shared" si="8"/>
        <v>0</v>
      </c>
      <c r="I157" s="74">
        <v>0</v>
      </c>
      <c r="J157" s="74"/>
      <c r="K157" s="74"/>
      <c r="L157" s="158"/>
      <c r="M157" s="156"/>
    </row>
    <row r="158" spans="1:13" ht="48" x14ac:dyDescent="0.25">
      <c r="A158" s="43">
        <v>2369</v>
      </c>
      <c r="B158" s="71" t="s">
        <v>166</v>
      </c>
      <c r="C158" s="72">
        <f t="shared" si="7"/>
        <v>0</v>
      </c>
      <c r="D158" s="74"/>
      <c r="E158" s="74"/>
      <c r="F158" s="74"/>
      <c r="G158" s="157"/>
      <c r="H158" s="72">
        <f t="shared" si="8"/>
        <v>0</v>
      </c>
      <c r="I158" s="74">
        <v>0</v>
      </c>
      <c r="J158" s="74"/>
      <c r="K158" s="74"/>
      <c r="L158" s="158"/>
      <c r="M158" s="156"/>
    </row>
    <row r="159" spans="1:13" x14ac:dyDescent="0.25">
      <c r="A159" s="150">
        <v>2370</v>
      </c>
      <c r="B159" s="112" t="s">
        <v>167</v>
      </c>
      <c r="C159" s="117">
        <f t="shared" si="7"/>
        <v>0</v>
      </c>
      <c r="D159" s="163"/>
      <c r="E159" s="163"/>
      <c r="F159" s="163"/>
      <c r="G159" s="164"/>
      <c r="H159" s="117">
        <f t="shared" si="8"/>
        <v>0</v>
      </c>
      <c r="I159" s="163">
        <v>0</v>
      </c>
      <c r="J159" s="163"/>
      <c r="K159" s="163"/>
      <c r="L159" s="165"/>
      <c r="M159" s="156"/>
    </row>
    <row r="160" spans="1:13" x14ac:dyDescent="0.25">
      <c r="A160" s="150">
        <v>2380</v>
      </c>
      <c r="B160" s="112" t="s">
        <v>168</v>
      </c>
      <c r="C160" s="117">
        <f t="shared" si="7"/>
        <v>0</v>
      </c>
      <c r="D160" s="151">
        <f>SUM(D161:D162)</f>
        <v>0</v>
      </c>
      <c r="E160" s="151">
        <f>SUM(E161:E162)</f>
        <v>0</v>
      </c>
      <c r="F160" s="151">
        <f>SUM(F161:F162)</f>
        <v>0</v>
      </c>
      <c r="G160" s="152">
        <f>SUM(G161:G162)</f>
        <v>0</v>
      </c>
      <c r="H160" s="117">
        <f t="shared" si="8"/>
        <v>0</v>
      </c>
      <c r="I160" s="151">
        <f>SUM(I161:I162)</f>
        <v>0</v>
      </c>
      <c r="J160" s="151">
        <f>SUM(J161:J162)</f>
        <v>0</v>
      </c>
      <c r="K160" s="151">
        <f>SUM(K161:K162)</f>
        <v>0</v>
      </c>
      <c r="L160" s="153">
        <f>SUM(L161:L162)</f>
        <v>0</v>
      </c>
    </row>
    <row r="161" spans="1:13" x14ac:dyDescent="0.25">
      <c r="A161" s="37">
        <v>2381</v>
      </c>
      <c r="B161" s="65" t="s">
        <v>169</v>
      </c>
      <c r="C161" s="66">
        <f t="shared" si="7"/>
        <v>0</v>
      </c>
      <c r="D161" s="68"/>
      <c r="E161" s="68"/>
      <c r="F161" s="68"/>
      <c r="G161" s="154"/>
      <c r="H161" s="66">
        <f t="shared" si="8"/>
        <v>0</v>
      </c>
      <c r="I161" s="68">
        <v>0</v>
      </c>
      <c r="J161" s="68"/>
      <c r="K161" s="68"/>
      <c r="L161" s="155"/>
      <c r="M161" s="156"/>
    </row>
    <row r="162" spans="1:13" ht="24" x14ac:dyDescent="0.25">
      <c r="A162" s="43">
        <v>2389</v>
      </c>
      <c r="B162" s="71" t="s">
        <v>170</v>
      </c>
      <c r="C162" s="72">
        <f t="shared" si="7"/>
        <v>0</v>
      </c>
      <c r="D162" s="74"/>
      <c r="E162" s="74"/>
      <c r="F162" s="74"/>
      <c r="G162" s="157"/>
      <c r="H162" s="72">
        <f t="shared" si="8"/>
        <v>0</v>
      </c>
      <c r="I162" s="74">
        <v>0</v>
      </c>
      <c r="J162" s="74"/>
      <c r="K162" s="74"/>
      <c r="L162" s="158"/>
      <c r="M162" s="156"/>
    </row>
    <row r="163" spans="1:13" x14ac:dyDescent="0.25">
      <c r="A163" s="150">
        <v>2390</v>
      </c>
      <c r="B163" s="112" t="s">
        <v>171</v>
      </c>
      <c r="C163" s="117">
        <f t="shared" si="7"/>
        <v>0</v>
      </c>
      <c r="D163" s="163"/>
      <c r="E163" s="163"/>
      <c r="F163" s="163"/>
      <c r="G163" s="164"/>
      <c r="H163" s="117">
        <f t="shared" si="8"/>
        <v>0</v>
      </c>
      <c r="I163" s="163">
        <v>0</v>
      </c>
      <c r="J163" s="163"/>
      <c r="K163" s="163"/>
      <c r="L163" s="165"/>
      <c r="M163" s="156"/>
    </row>
    <row r="164" spans="1:13" x14ac:dyDescent="0.25">
      <c r="A164" s="56">
        <v>2400</v>
      </c>
      <c r="B164" s="147" t="s">
        <v>172</v>
      </c>
      <c r="C164" s="57">
        <f t="shared" si="7"/>
        <v>0</v>
      </c>
      <c r="D164" s="177"/>
      <c r="E164" s="177"/>
      <c r="F164" s="177"/>
      <c r="G164" s="178"/>
      <c r="H164" s="57">
        <f t="shared" si="8"/>
        <v>0</v>
      </c>
      <c r="I164" s="177">
        <v>0</v>
      </c>
      <c r="J164" s="177"/>
      <c r="K164" s="177"/>
      <c r="L164" s="179"/>
      <c r="M164" s="156"/>
    </row>
    <row r="165" spans="1:13" ht="24" x14ac:dyDescent="0.25">
      <c r="A165" s="56">
        <v>2500</v>
      </c>
      <c r="B165" s="147" t="s">
        <v>173</v>
      </c>
      <c r="C165" s="57">
        <f t="shared" si="7"/>
        <v>0</v>
      </c>
      <c r="D165" s="63">
        <f>SUM(D166,D171)</f>
        <v>0</v>
      </c>
      <c r="E165" s="63">
        <f t="shared" ref="E165:G165" si="11">SUM(E166,E171)</f>
        <v>0</v>
      </c>
      <c r="F165" s="63">
        <f t="shared" si="11"/>
        <v>0</v>
      </c>
      <c r="G165" s="63">
        <f t="shared" si="11"/>
        <v>0</v>
      </c>
      <c r="H165" s="57">
        <f t="shared" si="8"/>
        <v>0</v>
      </c>
      <c r="I165" s="63">
        <f>SUM(I166,I171)</f>
        <v>0</v>
      </c>
      <c r="J165" s="63">
        <f t="shared" ref="J165:L165" si="12">SUM(J166,J171)</f>
        <v>0</v>
      </c>
      <c r="K165" s="63">
        <f t="shared" si="12"/>
        <v>0</v>
      </c>
      <c r="L165" s="149">
        <f t="shared" si="12"/>
        <v>0</v>
      </c>
    </row>
    <row r="166" spans="1:13" ht="16.5" customHeight="1" x14ac:dyDescent="0.25">
      <c r="A166" s="168">
        <v>2510</v>
      </c>
      <c r="B166" s="65" t="s">
        <v>174</v>
      </c>
      <c r="C166" s="66">
        <f t="shared" si="7"/>
        <v>0</v>
      </c>
      <c r="D166" s="169">
        <f>SUM(D167:D170)</f>
        <v>0</v>
      </c>
      <c r="E166" s="169">
        <f t="shared" ref="E166:G166" si="13">SUM(E167:E170)</f>
        <v>0</v>
      </c>
      <c r="F166" s="169">
        <f t="shared" si="13"/>
        <v>0</v>
      </c>
      <c r="G166" s="169">
        <f t="shared" si="13"/>
        <v>0</v>
      </c>
      <c r="H166" s="66">
        <f t="shared" si="8"/>
        <v>0</v>
      </c>
      <c r="I166" s="169">
        <f>SUM(I167:I170)</f>
        <v>0</v>
      </c>
      <c r="J166" s="169">
        <f t="shared" ref="J166:L166" si="14">SUM(J167:J170)</f>
        <v>0</v>
      </c>
      <c r="K166" s="169">
        <f t="shared" si="14"/>
        <v>0</v>
      </c>
      <c r="L166" s="180">
        <f t="shared" si="14"/>
        <v>0</v>
      </c>
    </row>
    <row r="167" spans="1:13" ht="24" x14ac:dyDescent="0.25">
      <c r="A167" s="44">
        <v>2512</v>
      </c>
      <c r="B167" s="71" t="s">
        <v>175</v>
      </c>
      <c r="C167" s="72">
        <f t="shared" si="7"/>
        <v>0</v>
      </c>
      <c r="D167" s="74"/>
      <c r="E167" s="74"/>
      <c r="F167" s="74"/>
      <c r="G167" s="157"/>
      <c r="H167" s="72">
        <f t="shared" si="8"/>
        <v>0</v>
      </c>
      <c r="I167" s="74">
        <v>0</v>
      </c>
      <c r="J167" s="74"/>
      <c r="K167" s="74"/>
      <c r="L167" s="158"/>
      <c r="M167" s="156"/>
    </row>
    <row r="168" spans="1:13" ht="36" x14ac:dyDescent="0.25">
      <c r="A168" s="44">
        <v>2513</v>
      </c>
      <c r="B168" s="71" t="s">
        <v>176</v>
      </c>
      <c r="C168" s="72">
        <f t="shared" si="7"/>
        <v>0</v>
      </c>
      <c r="D168" s="74"/>
      <c r="E168" s="74"/>
      <c r="F168" s="74"/>
      <c r="G168" s="157"/>
      <c r="H168" s="72">
        <f t="shared" si="8"/>
        <v>0</v>
      </c>
      <c r="I168" s="74">
        <v>0</v>
      </c>
      <c r="J168" s="74"/>
      <c r="K168" s="74"/>
      <c r="L168" s="158"/>
      <c r="M168" s="156"/>
    </row>
    <row r="169" spans="1:13" ht="24" x14ac:dyDescent="0.25">
      <c r="A169" s="44">
        <v>2515</v>
      </c>
      <c r="B169" s="71" t="s">
        <v>177</v>
      </c>
      <c r="C169" s="72">
        <f t="shared" si="7"/>
        <v>0</v>
      </c>
      <c r="D169" s="74"/>
      <c r="E169" s="74"/>
      <c r="F169" s="74"/>
      <c r="G169" s="157"/>
      <c r="H169" s="72">
        <f t="shared" si="8"/>
        <v>0</v>
      </c>
      <c r="I169" s="74">
        <v>0</v>
      </c>
      <c r="J169" s="74"/>
      <c r="K169" s="74"/>
      <c r="L169" s="158"/>
      <c r="M169" s="156"/>
    </row>
    <row r="170" spans="1:13" ht="24" x14ac:dyDescent="0.25">
      <c r="A170" s="44">
        <v>2519</v>
      </c>
      <c r="B170" s="71" t="s">
        <v>178</v>
      </c>
      <c r="C170" s="72">
        <f t="shared" si="7"/>
        <v>0</v>
      </c>
      <c r="D170" s="74"/>
      <c r="E170" s="74"/>
      <c r="F170" s="74"/>
      <c r="G170" s="157"/>
      <c r="H170" s="72">
        <f t="shared" si="8"/>
        <v>0</v>
      </c>
      <c r="I170" s="74">
        <v>0</v>
      </c>
      <c r="J170" s="74"/>
      <c r="K170" s="74"/>
      <c r="L170" s="158"/>
      <c r="M170" s="156"/>
    </row>
    <row r="171" spans="1:13" ht="24" x14ac:dyDescent="0.25">
      <c r="A171" s="159">
        <v>2520</v>
      </c>
      <c r="B171" s="71" t="s">
        <v>179</v>
      </c>
      <c r="C171" s="72">
        <f t="shared" si="7"/>
        <v>0</v>
      </c>
      <c r="D171" s="74"/>
      <c r="E171" s="74"/>
      <c r="F171" s="74"/>
      <c r="G171" s="157"/>
      <c r="H171" s="72">
        <f t="shared" si="8"/>
        <v>0</v>
      </c>
      <c r="I171" s="74">
        <v>0</v>
      </c>
      <c r="J171" s="74"/>
      <c r="K171" s="74"/>
      <c r="L171" s="158"/>
      <c r="M171" s="156"/>
    </row>
    <row r="172" spans="1:13" s="182" customFormat="1" ht="36" customHeight="1" x14ac:dyDescent="0.25">
      <c r="A172" s="19">
        <v>2800</v>
      </c>
      <c r="B172" s="65" t="s">
        <v>180</v>
      </c>
      <c r="C172" s="66">
        <f t="shared" si="7"/>
        <v>0</v>
      </c>
      <c r="D172" s="40"/>
      <c r="E172" s="40"/>
      <c r="F172" s="40"/>
      <c r="G172" s="41"/>
      <c r="H172" s="66">
        <f t="shared" si="8"/>
        <v>0</v>
      </c>
      <c r="I172" s="40">
        <v>0</v>
      </c>
      <c r="J172" s="40"/>
      <c r="K172" s="40"/>
      <c r="L172" s="42"/>
      <c r="M172" s="181"/>
    </row>
    <row r="173" spans="1:13" x14ac:dyDescent="0.25">
      <c r="A173" s="142">
        <v>3000</v>
      </c>
      <c r="B173" s="142" t="s">
        <v>181</v>
      </c>
      <c r="C173" s="143">
        <f t="shared" si="7"/>
        <v>0</v>
      </c>
      <c r="D173" s="144">
        <f>SUM(D174,D184)</f>
        <v>0</v>
      </c>
      <c r="E173" s="144">
        <f>SUM(E174,E184)</f>
        <v>0</v>
      </c>
      <c r="F173" s="144">
        <f>SUM(F174,F184)</f>
        <v>0</v>
      </c>
      <c r="G173" s="145">
        <f>SUM(G174,G184)</f>
        <v>0</v>
      </c>
      <c r="H173" s="143">
        <f t="shared" si="8"/>
        <v>0</v>
      </c>
      <c r="I173" s="144">
        <f>SUM(I174,I184)</f>
        <v>0</v>
      </c>
      <c r="J173" s="144">
        <f>SUM(J174,J184)</f>
        <v>0</v>
      </c>
      <c r="K173" s="144">
        <f>SUM(K174,K184)</f>
        <v>0</v>
      </c>
      <c r="L173" s="146">
        <f>SUM(L174,L184)</f>
        <v>0</v>
      </c>
    </row>
    <row r="174" spans="1:13" ht="24" x14ac:dyDescent="0.25">
      <c r="A174" s="56">
        <v>3200</v>
      </c>
      <c r="B174" s="183" t="s">
        <v>182</v>
      </c>
      <c r="C174" s="184">
        <f t="shared" si="7"/>
        <v>0</v>
      </c>
      <c r="D174" s="63">
        <f>SUM(D175,D179)</f>
        <v>0</v>
      </c>
      <c r="E174" s="63">
        <f t="shared" ref="E174:G174" si="15">SUM(E175,E179)</f>
        <v>0</v>
      </c>
      <c r="F174" s="63">
        <f t="shared" si="15"/>
        <v>0</v>
      </c>
      <c r="G174" s="63">
        <f t="shared" si="15"/>
        <v>0</v>
      </c>
      <c r="H174" s="57">
        <f t="shared" si="8"/>
        <v>0</v>
      </c>
      <c r="I174" s="63">
        <f>SUM(I175,I179)</f>
        <v>0</v>
      </c>
      <c r="J174" s="63">
        <f t="shared" ref="J174:L174" si="16">SUM(J175,J179)</f>
        <v>0</v>
      </c>
      <c r="K174" s="63">
        <f t="shared" si="16"/>
        <v>0</v>
      </c>
      <c r="L174" s="149">
        <f t="shared" si="16"/>
        <v>0</v>
      </c>
    </row>
    <row r="175" spans="1:13" ht="36" x14ac:dyDescent="0.25">
      <c r="A175" s="168">
        <v>3260</v>
      </c>
      <c r="B175" s="65" t="s">
        <v>183</v>
      </c>
      <c r="C175" s="66">
        <f t="shared" si="7"/>
        <v>0</v>
      </c>
      <c r="D175" s="169">
        <f>SUM(D176:D178)</f>
        <v>0</v>
      </c>
      <c r="E175" s="169">
        <f>SUM(E176:E178)</f>
        <v>0</v>
      </c>
      <c r="F175" s="169">
        <f>SUM(F176:F178)</f>
        <v>0</v>
      </c>
      <c r="G175" s="170">
        <f>SUM(G176:G178)</f>
        <v>0</v>
      </c>
      <c r="H175" s="66">
        <f t="shared" si="8"/>
        <v>0</v>
      </c>
      <c r="I175" s="169">
        <f>SUM(I176:I178)</f>
        <v>0</v>
      </c>
      <c r="J175" s="169">
        <f>SUM(J176:J178)</f>
        <v>0</v>
      </c>
      <c r="K175" s="169">
        <f>SUM(K176:K178)</f>
        <v>0</v>
      </c>
      <c r="L175" s="171">
        <f>SUM(L176:L178)</f>
        <v>0</v>
      </c>
    </row>
    <row r="176" spans="1:13" ht="24" x14ac:dyDescent="0.25">
      <c r="A176" s="44">
        <v>3261</v>
      </c>
      <c r="B176" s="71" t="s">
        <v>184</v>
      </c>
      <c r="C176" s="72">
        <f>SUM(D176:G176)</f>
        <v>0</v>
      </c>
      <c r="D176" s="74"/>
      <c r="E176" s="74"/>
      <c r="F176" s="74"/>
      <c r="G176" s="157"/>
      <c r="H176" s="72">
        <f>SUM(I176:L176)</f>
        <v>0</v>
      </c>
      <c r="I176" s="74">
        <v>0</v>
      </c>
      <c r="J176" s="74"/>
      <c r="K176" s="74"/>
      <c r="L176" s="158"/>
      <c r="M176" s="156"/>
    </row>
    <row r="177" spans="1:13" ht="36" x14ac:dyDescent="0.25">
      <c r="A177" s="44">
        <v>3262</v>
      </c>
      <c r="B177" s="71" t="s">
        <v>185</v>
      </c>
      <c r="C177" s="72">
        <f>SUM(D177:G177)</f>
        <v>0</v>
      </c>
      <c r="D177" s="74"/>
      <c r="E177" s="74"/>
      <c r="F177" s="74"/>
      <c r="G177" s="157"/>
      <c r="H177" s="72">
        <f>SUM(I177:L177)</f>
        <v>0</v>
      </c>
      <c r="I177" s="74">
        <v>0</v>
      </c>
      <c r="J177" s="74"/>
      <c r="K177" s="74"/>
      <c r="L177" s="158"/>
      <c r="M177" s="156"/>
    </row>
    <row r="178" spans="1:13" ht="24" x14ac:dyDescent="0.25">
      <c r="A178" s="44">
        <v>3263</v>
      </c>
      <c r="B178" s="71" t="s">
        <v>186</v>
      </c>
      <c r="C178" s="72">
        <f>SUM(D178:G178)</f>
        <v>0</v>
      </c>
      <c r="D178" s="74"/>
      <c r="E178" s="74"/>
      <c r="F178" s="74"/>
      <c r="G178" s="157"/>
      <c r="H178" s="72">
        <f>SUM(I178:L178)</f>
        <v>0</v>
      </c>
      <c r="I178" s="74">
        <v>0</v>
      </c>
      <c r="J178" s="74"/>
      <c r="K178" s="74"/>
      <c r="L178" s="158"/>
      <c r="M178" s="156"/>
    </row>
    <row r="179" spans="1:13" ht="84" x14ac:dyDescent="0.25">
      <c r="A179" s="168">
        <v>3290</v>
      </c>
      <c r="B179" s="65" t="s">
        <v>187</v>
      </c>
      <c r="C179" s="185">
        <f t="shared" ref="C179:C183" si="17">SUM(D179:G179)</f>
        <v>0</v>
      </c>
      <c r="D179" s="169">
        <f>SUM(D180:D183)</f>
        <v>0</v>
      </c>
      <c r="E179" s="169">
        <f t="shared" ref="E179:G179" si="18">SUM(E180:E183)</f>
        <v>0</v>
      </c>
      <c r="F179" s="169">
        <f t="shared" si="18"/>
        <v>0</v>
      </c>
      <c r="G179" s="169">
        <f t="shared" si="18"/>
        <v>0</v>
      </c>
      <c r="H179" s="185">
        <f t="shared" ref="H179:H183" si="19">SUM(I179:L179)</f>
        <v>0</v>
      </c>
      <c r="I179" s="169">
        <f>SUM(I180:I183)</f>
        <v>0</v>
      </c>
      <c r="J179" s="169">
        <f t="shared" ref="J179:L179" si="20">SUM(J180:J183)</f>
        <v>0</v>
      </c>
      <c r="K179" s="169">
        <f t="shared" si="20"/>
        <v>0</v>
      </c>
      <c r="L179" s="186">
        <f t="shared" si="20"/>
        <v>0</v>
      </c>
    </row>
    <row r="180" spans="1:13" ht="72" x14ac:dyDescent="0.25">
      <c r="A180" s="44">
        <v>3291</v>
      </c>
      <c r="B180" s="71" t="s">
        <v>188</v>
      </c>
      <c r="C180" s="72">
        <f t="shared" si="17"/>
        <v>0</v>
      </c>
      <c r="D180" s="74"/>
      <c r="E180" s="74"/>
      <c r="F180" s="74"/>
      <c r="G180" s="187"/>
      <c r="H180" s="72">
        <f t="shared" si="19"/>
        <v>0</v>
      </c>
      <c r="I180" s="74">
        <v>0</v>
      </c>
      <c r="J180" s="74"/>
      <c r="K180" s="74"/>
      <c r="L180" s="158"/>
      <c r="M180" s="156"/>
    </row>
    <row r="181" spans="1:13" ht="72" x14ac:dyDescent="0.25">
      <c r="A181" s="44">
        <v>3292</v>
      </c>
      <c r="B181" s="71" t="s">
        <v>189</v>
      </c>
      <c r="C181" s="72">
        <f t="shared" si="17"/>
        <v>0</v>
      </c>
      <c r="D181" s="74"/>
      <c r="E181" s="74"/>
      <c r="F181" s="74"/>
      <c r="G181" s="187"/>
      <c r="H181" s="72">
        <f t="shared" si="19"/>
        <v>0</v>
      </c>
      <c r="I181" s="74">
        <v>0</v>
      </c>
      <c r="J181" s="74"/>
      <c r="K181" s="74"/>
      <c r="L181" s="158"/>
      <c r="M181" s="156"/>
    </row>
    <row r="182" spans="1:13" ht="72" x14ac:dyDescent="0.25">
      <c r="A182" s="44">
        <v>3293</v>
      </c>
      <c r="B182" s="71" t="s">
        <v>190</v>
      </c>
      <c r="C182" s="72">
        <f t="shared" si="17"/>
        <v>0</v>
      </c>
      <c r="D182" s="74"/>
      <c r="E182" s="74"/>
      <c r="F182" s="74"/>
      <c r="G182" s="187"/>
      <c r="H182" s="72">
        <f t="shared" si="19"/>
        <v>0</v>
      </c>
      <c r="I182" s="74">
        <v>0</v>
      </c>
      <c r="J182" s="74"/>
      <c r="K182" s="74"/>
      <c r="L182" s="158"/>
      <c r="M182" s="156"/>
    </row>
    <row r="183" spans="1:13" ht="60" x14ac:dyDescent="0.25">
      <c r="A183" s="188">
        <v>3294</v>
      </c>
      <c r="B183" s="71" t="s">
        <v>191</v>
      </c>
      <c r="C183" s="185">
        <f t="shared" si="17"/>
        <v>0</v>
      </c>
      <c r="D183" s="189"/>
      <c r="E183" s="189"/>
      <c r="F183" s="189"/>
      <c r="G183" s="190"/>
      <c r="H183" s="185">
        <f t="shared" si="19"/>
        <v>0</v>
      </c>
      <c r="I183" s="189">
        <v>0</v>
      </c>
      <c r="J183" s="189"/>
      <c r="K183" s="189"/>
      <c r="L183" s="191"/>
      <c r="M183" s="156"/>
    </row>
    <row r="184" spans="1:13" ht="48" x14ac:dyDescent="0.25">
      <c r="A184" s="192">
        <v>3300</v>
      </c>
      <c r="B184" s="183" t="s">
        <v>192</v>
      </c>
      <c r="C184" s="193">
        <f t="shared" si="7"/>
        <v>0</v>
      </c>
      <c r="D184" s="194">
        <f>SUM(D185:D186)</f>
        <v>0</v>
      </c>
      <c r="E184" s="194">
        <f t="shared" ref="E184:G184" si="21">SUM(E185:E186)</f>
        <v>0</v>
      </c>
      <c r="F184" s="194">
        <f t="shared" si="21"/>
        <v>0</v>
      </c>
      <c r="G184" s="194">
        <f t="shared" si="21"/>
        <v>0</v>
      </c>
      <c r="H184" s="193">
        <f t="shared" si="8"/>
        <v>0</v>
      </c>
      <c r="I184" s="194">
        <f>SUM(I185:I186)</f>
        <v>0</v>
      </c>
      <c r="J184" s="194">
        <f t="shared" ref="J184:L184" si="22">SUM(J185:J186)</f>
        <v>0</v>
      </c>
      <c r="K184" s="194">
        <f t="shared" si="22"/>
        <v>0</v>
      </c>
      <c r="L184" s="149">
        <f t="shared" si="22"/>
        <v>0</v>
      </c>
    </row>
    <row r="185" spans="1:13" ht="48" x14ac:dyDescent="0.25">
      <c r="A185" s="111">
        <v>3310</v>
      </c>
      <c r="B185" s="112" t="s">
        <v>193</v>
      </c>
      <c r="C185" s="195">
        <f t="shared" si="7"/>
        <v>0</v>
      </c>
      <c r="D185" s="163"/>
      <c r="E185" s="163"/>
      <c r="F185" s="163"/>
      <c r="G185" s="164"/>
      <c r="H185" s="195">
        <f t="shared" si="8"/>
        <v>0</v>
      </c>
      <c r="I185" s="163">
        <v>0</v>
      </c>
      <c r="J185" s="163"/>
      <c r="K185" s="163"/>
      <c r="L185" s="165"/>
      <c r="M185" s="156"/>
    </row>
    <row r="186" spans="1:13" ht="48.75" customHeight="1" x14ac:dyDescent="0.25">
      <c r="A186" s="38">
        <v>3320</v>
      </c>
      <c r="B186" s="65" t="s">
        <v>194</v>
      </c>
      <c r="C186" s="66">
        <f t="shared" si="7"/>
        <v>0</v>
      </c>
      <c r="D186" s="68"/>
      <c r="E186" s="68"/>
      <c r="F186" s="68"/>
      <c r="G186" s="154"/>
      <c r="H186" s="66">
        <f t="shared" si="8"/>
        <v>0</v>
      </c>
      <c r="I186" s="68">
        <v>0</v>
      </c>
      <c r="J186" s="68"/>
      <c r="K186" s="68"/>
      <c r="L186" s="155"/>
      <c r="M186" s="156"/>
    </row>
    <row r="187" spans="1:13" x14ac:dyDescent="0.25">
      <c r="A187" s="196">
        <v>4000</v>
      </c>
      <c r="B187" s="142" t="s">
        <v>195</v>
      </c>
      <c r="C187" s="143">
        <f t="shared" si="7"/>
        <v>0</v>
      </c>
      <c r="D187" s="144">
        <f>SUM(D188,D191)</f>
        <v>0</v>
      </c>
      <c r="E187" s="144">
        <f>SUM(E188,E191)</f>
        <v>0</v>
      </c>
      <c r="F187" s="144">
        <f>SUM(F188,F191)</f>
        <v>0</v>
      </c>
      <c r="G187" s="145">
        <f>SUM(G188,G191)</f>
        <v>0</v>
      </c>
      <c r="H187" s="143">
        <f t="shared" si="8"/>
        <v>0</v>
      </c>
      <c r="I187" s="144">
        <f>SUM(I188,I191)</f>
        <v>0</v>
      </c>
      <c r="J187" s="144">
        <f>SUM(J188,J191)</f>
        <v>0</v>
      </c>
      <c r="K187" s="144">
        <f>SUM(K188,K191)</f>
        <v>0</v>
      </c>
      <c r="L187" s="146">
        <f>SUM(L188,L191)</f>
        <v>0</v>
      </c>
    </row>
    <row r="188" spans="1:13" ht="24" x14ac:dyDescent="0.25">
      <c r="A188" s="197">
        <v>4200</v>
      </c>
      <c r="B188" s="147" t="s">
        <v>196</v>
      </c>
      <c r="C188" s="57">
        <f>SUM(D188:G188)</f>
        <v>0</v>
      </c>
      <c r="D188" s="63">
        <f>SUM(D189,D190)</f>
        <v>0</v>
      </c>
      <c r="E188" s="63">
        <f>SUM(E189,E190)</f>
        <v>0</v>
      </c>
      <c r="F188" s="63">
        <f>SUM(F189,F190)</f>
        <v>0</v>
      </c>
      <c r="G188" s="166">
        <f>SUM(G189,G190)</f>
        <v>0</v>
      </c>
      <c r="H188" s="57">
        <f t="shared" si="8"/>
        <v>0</v>
      </c>
      <c r="I188" s="63">
        <f>SUM(I189,I190)</f>
        <v>0</v>
      </c>
      <c r="J188" s="63">
        <f>SUM(J189,J190)</f>
        <v>0</v>
      </c>
      <c r="K188" s="63">
        <f>SUM(K189,K190)</f>
        <v>0</v>
      </c>
      <c r="L188" s="167">
        <f>SUM(L189,L190)</f>
        <v>0</v>
      </c>
    </row>
    <row r="189" spans="1:13" ht="36" x14ac:dyDescent="0.25">
      <c r="A189" s="168">
        <v>4240</v>
      </c>
      <c r="B189" s="65" t="s">
        <v>197</v>
      </c>
      <c r="C189" s="66">
        <f t="shared" ref="C189:C264" si="23">SUM(D189:G189)</f>
        <v>0</v>
      </c>
      <c r="D189" s="68"/>
      <c r="E189" s="68"/>
      <c r="F189" s="68"/>
      <c r="G189" s="154"/>
      <c r="H189" s="66">
        <f t="shared" ref="H189:H263" si="24">SUM(I189:L189)</f>
        <v>0</v>
      </c>
      <c r="I189" s="68">
        <v>0</v>
      </c>
      <c r="J189" s="68"/>
      <c r="K189" s="68"/>
      <c r="L189" s="155"/>
      <c r="M189" s="156"/>
    </row>
    <row r="190" spans="1:13" ht="24" x14ac:dyDescent="0.25">
      <c r="A190" s="159">
        <v>4250</v>
      </c>
      <c r="B190" s="71" t="s">
        <v>198</v>
      </c>
      <c r="C190" s="72">
        <f t="shared" si="23"/>
        <v>0</v>
      </c>
      <c r="D190" s="74"/>
      <c r="E190" s="74"/>
      <c r="F190" s="74"/>
      <c r="G190" s="157"/>
      <c r="H190" s="72">
        <f t="shared" si="24"/>
        <v>0</v>
      </c>
      <c r="I190" s="74">
        <v>0</v>
      </c>
      <c r="J190" s="74"/>
      <c r="K190" s="74"/>
      <c r="L190" s="158"/>
      <c r="M190" s="156"/>
    </row>
    <row r="191" spans="1:13" x14ac:dyDescent="0.25">
      <c r="A191" s="56">
        <v>4300</v>
      </c>
      <c r="B191" s="147" t="s">
        <v>199</v>
      </c>
      <c r="C191" s="57">
        <f t="shared" si="23"/>
        <v>0</v>
      </c>
      <c r="D191" s="63">
        <f>SUM(D192)</f>
        <v>0</v>
      </c>
      <c r="E191" s="63">
        <f>SUM(E192)</f>
        <v>0</v>
      </c>
      <c r="F191" s="63">
        <f>SUM(F192)</f>
        <v>0</v>
      </c>
      <c r="G191" s="166">
        <f>SUM(G192)</f>
        <v>0</v>
      </c>
      <c r="H191" s="57">
        <f t="shared" si="24"/>
        <v>0</v>
      </c>
      <c r="I191" s="63">
        <f>SUM(I192)</f>
        <v>0</v>
      </c>
      <c r="J191" s="63">
        <f>SUM(J192)</f>
        <v>0</v>
      </c>
      <c r="K191" s="63">
        <f>SUM(K192)</f>
        <v>0</v>
      </c>
      <c r="L191" s="167">
        <f>SUM(L192)</f>
        <v>0</v>
      </c>
    </row>
    <row r="192" spans="1:13" ht="24" x14ac:dyDescent="0.25">
      <c r="A192" s="168">
        <v>4310</v>
      </c>
      <c r="B192" s="65" t="s">
        <v>200</v>
      </c>
      <c r="C192" s="66">
        <f>SUM(D192:G192)</f>
        <v>0</v>
      </c>
      <c r="D192" s="169">
        <f>SUM(D193:D193)</f>
        <v>0</v>
      </c>
      <c r="E192" s="169">
        <f>SUM(E193:E193)</f>
        <v>0</v>
      </c>
      <c r="F192" s="169">
        <f>SUM(F193:F193)</f>
        <v>0</v>
      </c>
      <c r="G192" s="170">
        <f>SUM(G193:G193)</f>
        <v>0</v>
      </c>
      <c r="H192" s="66">
        <f t="shared" si="24"/>
        <v>0</v>
      </c>
      <c r="I192" s="169">
        <f>SUM(I193:I193)</f>
        <v>0</v>
      </c>
      <c r="J192" s="169">
        <f>SUM(J193:J193)</f>
        <v>0</v>
      </c>
      <c r="K192" s="169">
        <f>SUM(K193:K193)</f>
        <v>0</v>
      </c>
      <c r="L192" s="171">
        <f>SUM(L193:L193)</f>
        <v>0</v>
      </c>
    </row>
    <row r="193" spans="1:13" ht="36" x14ac:dyDescent="0.25">
      <c r="A193" s="44">
        <v>4311</v>
      </c>
      <c r="B193" s="71" t="s">
        <v>201</v>
      </c>
      <c r="C193" s="72">
        <f t="shared" si="23"/>
        <v>0</v>
      </c>
      <c r="D193" s="74"/>
      <c r="E193" s="74"/>
      <c r="F193" s="74"/>
      <c r="G193" s="157"/>
      <c r="H193" s="72">
        <f t="shared" si="24"/>
        <v>0</v>
      </c>
      <c r="I193" s="74">
        <v>0</v>
      </c>
      <c r="J193" s="74"/>
      <c r="K193" s="74"/>
      <c r="L193" s="158"/>
      <c r="M193" s="156"/>
    </row>
    <row r="194" spans="1:13" s="24" customFormat="1" ht="24" x14ac:dyDescent="0.25">
      <c r="A194" s="198"/>
      <c r="B194" s="19" t="s">
        <v>202</v>
      </c>
      <c r="C194" s="138">
        <f t="shared" si="23"/>
        <v>22000</v>
      </c>
      <c r="D194" s="139">
        <f>SUM(D195,D230,D269)</f>
        <v>22000</v>
      </c>
      <c r="E194" s="139">
        <f>SUM(E195,E230,E269)</f>
        <v>0</v>
      </c>
      <c r="F194" s="139">
        <f>SUM(F195,F230,F269)</f>
        <v>0</v>
      </c>
      <c r="G194" s="139">
        <f>SUM(G195,G230,G269)</f>
        <v>0</v>
      </c>
      <c r="H194" s="138">
        <f t="shared" si="24"/>
        <v>21470</v>
      </c>
      <c r="I194" s="139">
        <f>SUM(I195,I230,I269)</f>
        <v>21470</v>
      </c>
      <c r="J194" s="139">
        <f>SUM(J195,J230,J269)</f>
        <v>0</v>
      </c>
      <c r="K194" s="139">
        <f>SUM(K195,K230,K269)</f>
        <v>0</v>
      </c>
      <c r="L194" s="199">
        <f>SUM(L195,L230,L269)</f>
        <v>0</v>
      </c>
    </row>
    <row r="195" spans="1:13" x14ac:dyDescent="0.25">
      <c r="A195" s="142">
        <v>5000</v>
      </c>
      <c r="B195" s="142" t="s">
        <v>203</v>
      </c>
      <c r="C195" s="143">
        <f t="shared" si="23"/>
        <v>0</v>
      </c>
      <c r="D195" s="144">
        <f>D196+D204</f>
        <v>0</v>
      </c>
      <c r="E195" s="144">
        <f>E196+E204</f>
        <v>0</v>
      </c>
      <c r="F195" s="144">
        <f>F196+F204</f>
        <v>0</v>
      </c>
      <c r="G195" s="144">
        <f>G196+G204</f>
        <v>0</v>
      </c>
      <c r="H195" s="143">
        <f t="shared" si="24"/>
        <v>0</v>
      </c>
      <c r="I195" s="144">
        <f>I196+I204</f>
        <v>0</v>
      </c>
      <c r="J195" s="144">
        <f>J196+J204</f>
        <v>0</v>
      </c>
      <c r="K195" s="144">
        <f>K196+K204</f>
        <v>0</v>
      </c>
      <c r="L195" s="200">
        <f>L196+L204</f>
        <v>0</v>
      </c>
    </row>
    <row r="196" spans="1:13" x14ac:dyDescent="0.25">
      <c r="A196" s="56">
        <v>5100</v>
      </c>
      <c r="B196" s="147" t="s">
        <v>204</v>
      </c>
      <c r="C196" s="57">
        <f t="shared" si="23"/>
        <v>0</v>
      </c>
      <c r="D196" s="63">
        <f>D197+D198+D201+D202+D203</f>
        <v>0</v>
      </c>
      <c r="E196" s="63">
        <f>E197+E198+E201+E202+E203</f>
        <v>0</v>
      </c>
      <c r="F196" s="63">
        <f>F197+F198+F201+F202+F203</f>
        <v>0</v>
      </c>
      <c r="G196" s="166">
        <f>G197+G198+G201+G202+G203</f>
        <v>0</v>
      </c>
      <c r="H196" s="57">
        <f t="shared" si="24"/>
        <v>0</v>
      </c>
      <c r="I196" s="63">
        <f>I197+I198+I201+I202+I203</f>
        <v>0</v>
      </c>
      <c r="J196" s="63">
        <f>J197+J198+J201+J202+J203</f>
        <v>0</v>
      </c>
      <c r="K196" s="63">
        <f>K197+K198+K201+K202+K203</f>
        <v>0</v>
      </c>
      <c r="L196" s="167">
        <f>L197+L198+L201+L202+L203</f>
        <v>0</v>
      </c>
    </row>
    <row r="197" spans="1:13" x14ac:dyDescent="0.25">
      <c r="A197" s="168">
        <v>5110</v>
      </c>
      <c r="B197" s="65" t="s">
        <v>205</v>
      </c>
      <c r="C197" s="66">
        <f t="shared" si="23"/>
        <v>0</v>
      </c>
      <c r="D197" s="68"/>
      <c r="E197" s="68"/>
      <c r="F197" s="68"/>
      <c r="G197" s="154"/>
      <c r="H197" s="66">
        <f t="shared" si="24"/>
        <v>0</v>
      </c>
      <c r="I197" s="68">
        <v>0</v>
      </c>
      <c r="J197" s="68"/>
      <c r="K197" s="68"/>
      <c r="L197" s="155"/>
      <c r="M197" s="156"/>
    </row>
    <row r="198" spans="1:13" ht="24" x14ac:dyDescent="0.25">
      <c r="A198" s="159">
        <v>5120</v>
      </c>
      <c r="B198" s="71" t="s">
        <v>206</v>
      </c>
      <c r="C198" s="72">
        <f t="shared" si="23"/>
        <v>0</v>
      </c>
      <c r="D198" s="160">
        <f>D199+D200</f>
        <v>0</v>
      </c>
      <c r="E198" s="160">
        <f>E199+E200</f>
        <v>0</v>
      </c>
      <c r="F198" s="160">
        <f>F199+F200</f>
        <v>0</v>
      </c>
      <c r="G198" s="161">
        <f>G199+G200</f>
        <v>0</v>
      </c>
      <c r="H198" s="72">
        <f t="shared" si="24"/>
        <v>0</v>
      </c>
      <c r="I198" s="160">
        <f>I199+I200</f>
        <v>0</v>
      </c>
      <c r="J198" s="160">
        <f>J199+J200</f>
        <v>0</v>
      </c>
      <c r="K198" s="160">
        <f>K199+K200</f>
        <v>0</v>
      </c>
      <c r="L198" s="162">
        <f>L199+L200</f>
        <v>0</v>
      </c>
    </row>
    <row r="199" spans="1:13" x14ac:dyDescent="0.25">
      <c r="A199" s="44">
        <v>5121</v>
      </c>
      <c r="B199" s="71" t="s">
        <v>207</v>
      </c>
      <c r="C199" s="72">
        <f t="shared" si="23"/>
        <v>0</v>
      </c>
      <c r="D199" s="74"/>
      <c r="E199" s="74"/>
      <c r="F199" s="74"/>
      <c r="G199" s="157"/>
      <c r="H199" s="72">
        <f t="shared" si="24"/>
        <v>0</v>
      </c>
      <c r="I199" s="74">
        <v>0</v>
      </c>
      <c r="J199" s="74"/>
      <c r="K199" s="74"/>
      <c r="L199" s="158"/>
      <c r="M199" s="156"/>
    </row>
    <row r="200" spans="1:13" ht="24" x14ac:dyDescent="0.25">
      <c r="A200" s="44">
        <v>5129</v>
      </c>
      <c r="B200" s="71" t="s">
        <v>208</v>
      </c>
      <c r="C200" s="72">
        <f t="shared" si="23"/>
        <v>0</v>
      </c>
      <c r="D200" s="74"/>
      <c r="E200" s="74"/>
      <c r="F200" s="74"/>
      <c r="G200" s="157"/>
      <c r="H200" s="72">
        <f t="shared" si="24"/>
        <v>0</v>
      </c>
      <c r="I200" s="74">
        <v>0</v>
      </c>
      <c r="J200" s="74"/>
      <c r="K200" s="74"/>
      <c r="L200" s="158"/>
      <c r="M200" s="156"/>
    </row>
    <row r="201" spans="1:13" x14ac:dyDescent="0.25">
      <c r="A201" s="159">
        <v>5130</v>
      </c>
      <c r="B201" s="71" t="s">
        <v>209</v>
      </c>
      <c r="C201" s="72">
        <f t="shared" si="23"/>
        <v>0</v>
      </c>
      <c r="D201" s="74"/>
      <c r="E201" s="74"/>
      <c r="F201" s="74"/>
      <c r="G201" s="157"/>
      <c r="H201" s="72">
        <f t="shared" si="24"/>
        <v>0</v>
      </c>
      <c r="I201" s="74">
        <v>0</v>
      </c>
      <c r="J201" s="74"/>
      <c r="K201" s="74"/>
      <c r="L201" s="158"/>
      <c r="M201" s="156"/>
    </row>
    <row r="202" spans="1:13" x14ac:dyDescent="0.25">
      <c r="A202" s="159">
        <v>5140</v>
      </c>
      <c r="B202" s="71" t="s">
        <v>210</v>
      </c>
      <c r="C202" s="72">
        <f t="shared" si="23"/>
        <v>0</v>
      </c>
      <c r="D202" s="74"/>
      <c r="E202" s="74"/>
      <c r="F202" s="74"/>
      <c r="G202" s="157"/>
      <c r="H202" s="72">
        <f t="shared" si="24"/>
        <v>0</v>
      </c>
      <c r="I202" s="74">
        <v>0</v>
      </c>
      <c r="J202" s="74"/>
      <c r="K202" s="74"/>
      <c r="L202" s="158"/>
      <c r="M202" s="156"/>
    </row>
    <row r="203" spans="1:13" ht="24" x14ac:dyDescent="0.25">
      <c r="A203" s="159">
        <v>5170</v>
      </c>
      <c r="B203" s="71" t="s">
        <v>211</v>
      </c>
      <c r="C203" s="72">
        <f t="shared" si="23"/>
        <v>0</v>
      </c>
      <c r="D203" s="74"/>
      <c r="E203" s="74"/>
      <c r="F203" s="74"/>
      <c r="G203" s="157"/>
      <c r="H203" s="72">
        <f t="shared" si="24"/>
        <v>0</v>
      </c>
      <c r="I203" s="74">
        <v>0</v>
      </c>
      <c r="J203" s="74"/>
      <c r="K203" s="74"/>
      <c r="L203" s="158"/>
      <c r="M203" s="156"/>
    </row>
    <row r="204" spans="1:13" x14ac:dyDescent="0.25">
      <c r="A204" s="56">
        <v>5200</v>
      </c>
      <c r="B204" s="147" t="s">
        <v>212</v>
      </c>
      <c r="C204" s="57">
        <f t="shared" si="23"/>
        <v>0</v>
      </c>
      <c r="D204" s="63">
        <f>D205+D215+D216+D225+D226+D227+D229</f>
        <v>0</v>
      </c>
      <c r="E204" s="63">
        <f>E205+E215+E216+E225+E226+E227+E229</f>
        <v>0</v>
      </c>
      <c r="F204" s="63">
        <f>F205+F215+F216+F225+F226+F227+F229</f>
        <v>0</v>
      </c>
      <c r="G204" s="166">
        <f>G205+G215+G216+G225+G226+G227+G229</f>
        <v>0</v>
      </c>
      <c r="H204" s="57">
        <f t="shared" si="24"/>
        <v>0</v>
      </c>
      <c r="I204" s="63">
        <f>I205+I215+I216+I225+I226+I227+I229</f>
        <v>0</v>
      </c>
      <c r="J204" s="63">
        <f>J205+J215+J216+J225+J226+J227+J229</f>
        <v>0</v>
      </c>
      <c r="K204" s="63">
        <f>K205+K215+K216+K225+K226+K227+K229</f>
        <v>0</v>
      </c>
      <c r="L204" s="167">
        <f>L205+L215+L216+L225+L226+L227+L229</f>
        <v>0</v>
      </c>
    </row>
    <row r="205" spans="1:13" x14ac:dyDescent="0.25">
      <c r="A205" s="150">
        <v>5210</v>
      </c>
      <c r="B205" s="112" t="s">
        <v>213</v>
      </c>
      <c r="C205" s="117">
        <f t="shared" si="23"/>
        <v>0</v>
      </c>
      <c r="D205" s="151">
        <f>SUM(D206:D214)</f>
        <v>0</v>
      </c>
      <c r="E205" s="151">
        <f>SUM(E206:E214)</f>
        <v>0</v>
      </c>
      <c r="F205" s="151">
        <f>SUM(F206:F214)</f>
        <v>0</v>
      </c>
      <c r="G205" s="152">
        <f>SUM(G206:G214)</f>
        <v>0</v>
      </c>
      <c r="H205" s="117">
        <f t="shared" si="24"/>
        <v>0</v>
      </c>
      <c r="I205" s="151">
        <f>SUM(I206:I214)</f>
        <v>0</v>
      </c>
      <c r="J205" s="151">
        <f>SUM(J206:J214)</f>
        <v>0</v>
      </c>
      <c r="K205" s="151">
        <f>SUM(K206:K214)</f>
        <v>0</v>
      </c>
      <c r="L205" s="153">
        <f>SUM(L206:L214)</f>
        <v>0</v>
      </c>
    </row>
    <row r="206" spans="1:13" x14ac:dyDescent="0.25">
      <c r="A206" s="38">
        <v>5211</v>
      </c>
      <c r="B206" s="65" t="s">
        <v>214</v>
      </c>
      <c r="C206" s="66">
        <f t="shared" si="23"/>
        <v>0</v>
      </c>
      <c r="D206" s="68"/>
      <c r="E206" s="68"/>
      <c r="F206" s="68"/>
      <c r="G206" s="154"/>
      <c r="H206" s="66">
        <f t="shared" si="24"/>
        <v>0</v>
      </c>
      <c r="I206" s="68">
        <v>0</v>
      </c>
      <c r="J206" s="68"/>
      <c r="K206" s="68"/>
      <c r="L206" s="155"/>
      <c r="M206" s="156"/>
    </row>
    <row r="207" spans="1:13" x14ac:dyDescent="0.25">
      <c r="A207" s="44">
        <v>5212</v>
      </c>
      <c r="B207" s="71" t="s">
        <v>215</v>
      </c>
      <c r="C207" s="72">
        <f t="shared" si="23"/>
        <v>0</v>
      </c>
      <c r="D207" s="74"/>
      <c r="E207" s="74"/>
      <c r="F207" s="74"/>
      <c r="G207" s="157"/>
      <c r="H207" s="72">
        <f t="shared" si="24"/>
        <v>0</v>
      </c>
      <c r="I207" s="74">
        <v>0</v>
      </c>
      <c r="J207" s="74"/>
      <c r="K207" s="74"/>
      <c r="L207" s="158"/>
      <c r="M207" s="156"/>
    </row>
    <row r="208" spans="1:13" x14ac:dyDescent="0.25">
      <c r="A208" s="44">
        <v>5213</v>
      </c>
      <c r="B208" s="71" t="s">
        <v>216</v>
      </c>
      <c r="C208" s="72">
        <f t="shared" si="23"/>
        <v>0</v>
      </c>
      <c r="D208" s="74"/>
      <c r="E208" s="74"/>
      <c r="F208" s="74"/>
      <c r="G208" s="157"/>
      <c r="H208" s="72">
        <f t="shared" si="24"/>
        <v>0</v>
      </c>
      <c r="I208" s="74">
        <v>0</v>
      </c>
      <c r="J208" s="74"/>
      <c r="K208" s="74"/>
      <c r="L208" s="158"/>
      <c r="M208" s="156"/>
    </row>
    <row r="209" spans="1:13" x14ac:dyDescent="0.25">
      <c r="A209" s="44">
        <v>5214</v>
      </c>
      <c r="B209" s="71" t="s">
        <v>217</v>
      </c>
      <c r="C209" s="72">
        <f t="shared" si="23"/>
        <v>0</v>
      </c>
      <c r="D209" s="74"/>
      <c r="E209" s="74"/>
      <c r="F209" s="74"/>
      <c r="G209" s="157"/>
      <c r="H209" s="72">
        <f t="shared" si="24"/>
        <v>0</v>
      </c>
      <c r="I209" s="74">
        <v>0</v>
      </c>
      <c r="J209" s="74"/>
      <c r="K209" s="74"/>
      <c r="L209" s="158"/>
      <c r="M209" s="156"/>
    </row>
    <row r="210" spans="1:13" x14ac:dyDescent="0.25">
      <c r="A210" s="44">
        <v>5215</v>
      </c>
      <c r="B210" s="71" t="s">
        <v>218</v>
      </c>
      <c r="C210" s="72">
        <f>SUM(D210:G210)</f>
        <v>0</v>
      </c>
      <c r="D210" s="74"/>
      <c r="E210" s="74"/>
      <c r="F210" s="74"/>
      <c r="G210" s="157"/>
      <c r="H210" s="72">
        <f>SUM(I210:L210)</f>
        <v>0</v>
      </c>
      <c r="I210" s="74">
        <v>0</v>
      </c>
      <c r="J210" s="74"/>
      <c r="K210" s="74"/>
      <c r="L210" s="158"/>
      <c r="M210" s="156"/>
    </row>
    <row r="211" spans="1:13" ht="14.25" customHeight="1" x14ac:dyDescent="0.25">
      <c r="A211" s="44">
        <v>5216</v>
      </c>
      <c r="B211" s="71" t="s">
        <v>219</v>
      </c>
      <c r="C211" s="72">
        <f t="shared" si="23"/>
        <v>0</v>
      </c>
      <c r="D211" s="74"/>
      <c r="E211" s="74"/>
      <c r="F211" s="74"/>
      <c r="G211" s="157"/>
      <c r="H211" s="72">
        <f t="shared" si="24"/>
        <v>0</v>
      </c>
      <c r="I211" s="74">
        <v>0</v>
      </c>
      <c r="J211" s="74"/>
      <c r="K211" s="74"/>
      <c r="L211" s="158"/>
      <c r="M211" s="156"/>
    </row>
    <row r="212" spans="1:13" x14ac:dyDescent="0.25">
      <c r="A212" s="44">
        <v>5217</v>
      </c>
      <c r="B212" s="71" t="s">
        <v>220</v>
      </c>
      <c r="C212" s="72">
        <f t="shared" si="23"/>
        <v>0</v>
      </c>
      <c r="D212" s="74"/>
      <c r="E212" s="74"/>
      <c r="F212" s="74"/>
      <c r="G212" s="157"/>
      <c r="H212" s="72">
        <f t="shared" si="24"/>
        <v>0</v>
      </c>
      <c r="I212" s="74">
        <v>0</v>
      </c>
      <c r="J212" s="74"/>
      <c r="K212" s="74"/>
      <c r="L212" s="158"/>
      <c r="M212" s="156"/>
    </row>
    <row r="213" spans="1:13" x14ac:dyDescent="0.25">
      <c r="A213" s="44">
        <v>5218</v>
      </c>
      <c r="B213" s="71" t="s">
        <v>221</v>
      </c>
      <c r="C213" s="72">
        <f t="shared" si="23"/>
        <v>0</v>
      </c>
      <c r="D213" s="74"/>
      <c r="E213" s="74"/>
      <c r="F213" s="74"/>
      <c r="G213" s="157"/>
      <c r="H213" s="72">
        <f t="shared" si="24"/>
        <v>0</v>
      </c>
      <c r="I213" s="74">
        <v>0</v>
      </c>
      <c r="J213" s="74"/>
      <c r="K213" s="74"/>
      <c r="L213" s="158"/>
      <c r="M213" s="156"/>
    </row>
    <row r="214" spans="1:13" x14ac:dyDescent="0.25">
      <c r="A214" s="44">
        <v>5219</v>
      </c>
      <c r="B214" s="71" t="s">
        <v>222</v>
      </c>
      <c r="C214" s="72">
        <f t="shared" si="23"/>
        <v>0</v>
      </c>
      <c r="D214" s="74"/>
      <c r="E214" s="74"/>
      <c r="F214" s="74"/>
      <c r="G214" s="157"/>
      <c r="H214" s="72">
        <f t="shared" si="24"/>
        <v>0</v>
      </c>
      <c r="I214" s="74">
        <v>0</v>
      </c>
      <c r="J214" s="74"/>
      <c r="K214" s="74"/>
      <c r="L214" s="158"/>
      <c r="M214" s="156"/>
    </row>
    <row r="215" spans="1:13" ht="13.5" customHeight="1" x14ac:dyDescent="0.25">
      <c r="A215" s="159">
        <v>5220</v>
      </c>
      <c r="B215" s="71" t="s">
        <v>223</v>
      </c>
      <c r="C215" s="72">
        <f t="shared" si="23"/>
        <v>0</v>
      </c>
      <c r="D215" s="74"/>
      <c r="E215" s="74"/>
      <c r="F215" s="74"/>
      <c r="G215" s="157"/>
      <c r="H215" s="72">
        <f t="shared" si="24"/>
        <v>0</v>
      </c>
      <c r="I215" s="74">
        <v>0</v>
      </c>
      <c r="J215" s="74"/>
      <c r="K215" s="74"/>
      <c r="L215" s="158"/>
      <c r="M215" s="156"/>
    </row>
    <row r="216" spans="1:13" x14ac:dyDescent="0.25">
      <c r="A216" s="159">
        <v>5230</v>
      </c>
      <c r="B216" s="71" t="s">
        <v>224</v>
      </c>
      <c r="C216" s="72">
        <f t="shared" si="23"/>
        <v>0</v>
      </c>
      <c r="D216" s="160">
        <f>SUM(D217:D224)</f>
        <v>0</v>
      </c>
      <c r="E216" s="160">
        <f>SUM(E217:E224)</f>
        <v>0</v>
      </c>
      <c r="F216" s="160">
        <f>SUM(F217:F224)</f>
        <v>0</v>
      </c>
      <c r="G216" s="161">
        <f>SUM(G217:G224)</f>
        <v>0</v>
      </c>
      <c r="H216" s="72">
        <f t="shared" si="24"/>
        <v>0</v>
      </c>
      <c r="I216" s="160">
        <f>SUM(I217:I224)</f>
        <v>0</v>
      </c>
      <c r="J216" s="160">
        <f>SUM(J217:J224)</f>
        <v>0</v>
      </c>
      <c r="K216" s="160">
        <f>SUM(K217:K224)</f>
        <v>0</v>
      </c>
      <c r="L216" s="162">
        <f>SUM(L217:L224)</f>
        <v>0</v>
      </c>
    </row>
    <row r="217" spans="1:13" x14ac:dyDescent="0.25">
      <c r="A217" s="44">
        <v>5231</v>
      </c>
      <c r="B217" s="71" t="s">
        <v>225</v>
      </c>
      <c r="C217" s="72">
        <f t="shared" si="23"/>
        <v>0</v>
      </c>
      <c r="D217" s="74"/>
      <c r="E217" s="74"/>
      <c r="F217" s="74"/>
      <c r="G217" s="157"/>
      <c r="H217" s="72">
        <f t="shared" si="24"/>
        <v>0</v>
      </c>
      <c r="I217" s="74">
        <v>0</v>
      </c>
      <c r="J217" s="74"/>
      <c r="K217" s="74"/>
      <c r="L217" s="158"/>
      <c r="M217" s="156"/>
    </row>
    <row r="218" spans="1:13" x14ac:dyDescent="0.25">
      <c r="A218" s="44">
        <v>5232</v>
      </c>
      <c r="B218" s="71" t="s">
        <v>226</v>
      </c>
      <c r="C218" s="72">
        <f t="shared" si="23"/>
        <v>0</v>
      </c>
      <c r="D218" s="74"/>
      <c r="E218" s="74"/>
      <c r="F218" s="74"/>
      <c r="G218" s="157"/>
      <c r="H218" s="72">
        <f t="shared" si="24"/>
        <v>0</v>
      </c>
      <c r="I218" s="74">
        <v>0</v>
      </c>
      <c r="J218" s="74"/>
      <c r="K218" s="74"/>
      <c r="L218" s="158"/>
      <c r="M218" s="156"/>
    </row>
    <row r="219" spans="1:13" x14ac:dyDescent="0.25">
      <c r="A219" s="44">
        <v>5233</v>
      </c>
      <c r="B219" s="71" t="s">
        <v>227</v>
      </c>
      <c r="C219" s="201">
        <f t="shared" si="23"/>
        <v>0</v>
      </c>
      <c r="D219" s="74"/>
      <c r="E219" s="74"/>
      <c r="F219" s="74"/>
      <c r="G219" s="157"/>
      <c r="H219" s="72">
        <f t="shared" si="24"/>
        <v>0</v>
      </c>
      <c r="I219" s="74">
        <v>0</v>
      </c>
      <c r="J219" s="74"/>
      <c r="K219" s="74"/>
      <c r="L219" s="158"/>
      <c r="M219" s="156"/>
    </row>
    <row r="220" spans="1:13" ht="24" x14ac:dyDescent="0.25">
      <c r="A220" s="44">
        <v>5234</v>
      </c>
      <c r="B220" s="71" t="s">
        <v>228</v>
      </c>
      <c r="C220" s="201">
        <f t="shared" si="23"/>
        <v>0</v>
      </c>
      <c r="D220" s="74"/>
      <c r="E220" s="74"/>
      <c r="F220" s="74"/>
      <c r="G220" s="157"/>
      <c r="H220" s="72">
        <f t="shared" si="24"/>
        <v>0</v>
      </c>
      <c r="I220" s="74">
        <v>0</v>
      </c>
      <c r="J220" s="74"/>
      <c r="K220" s="74"/>
      <c r="L220" s="158"/>
      <c r="M220" s="156"/>
    </row>
    <row r="221" spans="1:13" ht="14.25" customHeight="1" x14ac:dyDescent="0.25">
      <c r="A221" s="44">
        <v>5236</v>
      </c>
      <c r="B221" s="71" t="s">
        <v>229</v>
      </c>
      <c r="C221" s="201">
        <f t="shared" si="23"/>
        <v>0</v>
      </c>
      <c r="D221" s="74"/>
      <c r="E221" s="74"/>
      <c r="F221" s="74"/>
      <c r="G221" s="157"/>
      <c r="H221" s="72">
        <f t="shared" si="24"/>
        <v>0</v>
      </c>
      <c r="I221" s="74">
        <v>0</v>
      </c>
      <c r="J221" s="74"/>
      <c r="K221" s="74"/>
      <c r="L221" s="158"/>
      <c r="M221" s="156"/>
    </row>
    <row r="222" spans="1:13" ht="14.25" customHeight="1" x14ac:dyDescent="0.25">
      <c r="A222" s="44">
        <v>5237</v>
      </c>
      <c r="B222" s="71" t="s">
        <v>230</v>
      </c>
      <c r="C222" s="201">
        <f t="shared" si="23"/>
        <v>0</v>
      </c>
      <c r="D222" s="74"/>
      <c r="E222" s="74"/>
      <c r="F222" s="74"/>
      <c r="G222" s="157"/>
      <c r="H222" s="72">
        <f t="shared" si="24"/>
        <v>0</v>
      </c>
      <c r="I222" s="74">
        <v>0</v>
      </c>
      <c r="J222" s="74"/>
      <c r="K222" s="74"/>
      <c r="L222" s="158"/>
      <c r="M222" s="156"/>
    </row>
    <row r="223" spans="1:13" ht="24" x14ac:dyDescent="0.25">
      <c r="A223" s="44">
        <v>5238</v>
      </c>
      <c r="B223" s="71" t="s">
        <v>231</v>
      </c>
      <c r="C223" s="201">
        <f t="shared" si="23"/>
        <v>0</v>
      </c>
      <c r="D223" s="74"/>
      <c r="E223" s="74"/>
      <c r="F223" s="74"/>
      <c r="G223" s="157"/>
      <c r="H223" s="72">
        <f t="shared" si="24"/>
        <v>0</v>
      </c>
      <c r="I223" s="74">
        <v>0</v>
      </c>
      <c r="J223" s="74"/>
      <c r="K223" s="74"/>
      <c r="L223" s="158"/>
      <c r="M223" s="156"/>
    </row>
    <row r="224" spans="1:13" ht="24" x14ac:dyDescent="0.25">
      <c r="A224" s="44">
        <v>5239</v>
      </c>
      <c r="B224" s="71" t="s">
        <v>232</v>
      </c>
      <c r="C224" s="201">
        <f t="shared" si="23"/>
        <v>0</v>
      </c>
      <c r="D224" s="74"/>
      <c r="E224" s="74"/>
      <c r="F224" s="74"/>
      <c r="G224" s="157"/>
      <c r="H224" s="72">
        <f t="shared" si="24"/>
        <v>0</v>
      </c>
      <c r="I224" s="74">
        <v>0</v>
      </c>
      <c r="J224" s="74"/>
      <c r="K224" s="74"/>
      <c r="L224" s="158"/>
      <c r="M224" s="156"/>
    </row>
    <row r="225" spans="1:13" ht="24" x14ac:dyDescent="0.25">
      <c r="A225" s="159">
        <v>5240</v>
      </c>
      <c r="B225" s="71" t="s">
        <v>233</v>
      </c>
      <c r="C225" s="201">
        <f t="shared" si="23"/>
        <v>0</v>
      </c>
      <c r="D225" s="74"/>
      <c r="E225" s="74"/>
      <c r="F225" s="74"/>
      <c r="G225" s="157"/>
      <c r="H225" s="72">
        <f t="shared" si="24"/>
        <v>0</v>
      </c>
      <c r="I225" s="74">
        <v>0</v>
      </c>
      <c r="J225" s="74"/>
      <c r="K225" s="74"/>
      <c r="L225" s="158"/>
      <c r="M225" s="156"/>
    </row>
    <row r="226" spans="1:13" x14ac:dyDescent="0.25">
      <c r="A226" s="159">
        <v>5250</v>
      </c>
      <c r="B226" s="71" t="s">
        <v>234</v>
      </c>
      <c r="C226" s="201">
        <f t="shared" si="23"/>
        <v>0</v>
      </c>
      <c r="D226" s="74"/>
      <c r="E226" s="74"/>
      <c r="F226" s="74"/>
      <c r="G226" s="157"/>
      <c r="H226" s="72">
        <f t="shared" si="24"/>
        <v>0</v>
      </c>
      <c r="I226" s="74">
        <v>0</v>
      </c>
      <c r="J226" s="74"/>
      <c r="K226" s="74"/>
      <c r="L226" s="158"/>
      <c r="M226" s="156"/>
    </row>
    <row r="227" spans="1:13" x14ac:dyDescent="0.25">
      <c r="A227" s="159">
        <v>5260</v>
      </c>
      <c r="B227" s="71" t="s">
        <v>235</v>
      </c>
      <c r="C227" s="201">
        <f t="shared" si="23"/>
        <v>0</v>
      </c>
      <c r="D227" s="160">
        <f>SUM(D228)</f>
        <v>0</v>
      </c>
      <c r="E227" s="160">
        <f>SUM(E228)</f>
        <v>0</v>
      </c>
      <c r="F227" s="160">
        <f>SUM(F228)</f>
        <v>0</v>
      </c>
      <c r="G227" s="161">
        <f>SUM(G228)</f>
        <v>0</v>
      </c>
      <c r="H227" s="72">
        <f t="shared" si="24"/>
        <v>0</v>
      </c>
      <c r="I227" s="160">
        <f>SUM(I228)</f>
        <v>0</v>
      </c>
      <c r="J227" s="160">
        <f>SUM(J228)</f>
        <v>0</v>
      </c>
      <c r="K227" s="160">
        <f>SUM(K228)</f>
        <v>0</v>
      </c>
      <c r="L227" s="162">
        <f>SUM(L228)</f>
        <v>0</v>
      </c>
    </row>
    <row r="228" spans="1:13" ht="24" x14ac:dyDescent="0.25">
      <c r="A228" s="44">
        <v>5269</v>
      </c>
      <c r="B228" s="71" t="s">
        <v>236</v>
      </c>
      <c r="C228" s="201">
        <f t="shared" si="23"/>
        <v>0</v>
      </c>
      <c r="D228" s="74"/>
      <c r="E228" s="74"/>
      <c r="F228" s="74"/>
      <c r="G228" s="157"/>
      <c r="H228" s="72">
        <f t="shared" si="24"/>
        <v>0</v>
      </c>
      <c r="I228" s="74">
        <v>0</v>
      </c>
      <c r="J228" s="74"/>
      <c r="K228" s="74"/>
      <c r="L228" s="158"/>
      <c r="M228" s="156"/>
    </row>
    <row r="229" spans="1:13" ht="24" x14ac:dyDescent="0.25">
      <c r="A229" s="150">
        <v>5270</v>
      </c>
      <c r="B229" s="112" t="s">
        <v>237</v>
      </c>
      <c r="C229" s="202">
        <f t="shared" si="23"/>
        <v>0</v>
      </c>
      <c r="D229" s="163"/>
      <c r="E229" s="163"/>
      <c r="F229" s="163"/>
      <c r="G229" s="164"/>
      <c r="H229" s="117">
        <f t="shared" si="24"/>
        <v>0</v>
      </c>
      <c r="I229" s="163">
        <v>0</v>
      </c>
      <c r="J229" s="163"/>
      <c r="K229" s="163"/>
      <c r="L229" s="165"/>
      <c r="M229" s="156"/>
    </row>
    <row r="230" spans="1:13" x14ac:dyDescent="0.25">
      <c r="A230" s="142">
        <v>6000</v>
      </c>
      <c r="B230" s="142" t="s">
        <v>238</v>
      </c>
      <c r="C230" s="203">
        <f t="shared" si="23"/>
        <v>22000</v>
      </c>
      <c r="D230" s="144">
        <f>D231+D251+D259</f>
        <v>22000</v>
      </c>
      <c r="E230" s="144">
        <f>E231+E251+E259</f>
        <v>0</v>
      </c>
      <c r="F230" s="144">
        <f>F231+F251+F259</f>
        <v>0</v>
      </c>
      <c r="G230" s="145">
        <f>G231+G251+G259</f>
        <v>0</v>
      </c>
      <c r="H230" s="143">
        <f t="shared" si="24"/>
        <v>21470</v>
      </c>
      <c r="I230" s="144">
        <f>I231+I251+I259</f>
        <v>21470</v>
      </c>
      <c r="J230" s="144">
        <f>J231+J251+J259</f>
        <v>0</v>
      </c>
      <c r="K230" s="144">
        <f>K231+K251+K259</f>
        <v>0</v>
      </c>
      <c r="L230" s="146">
        <f>L231+L251+L259</f>
        <v>0</v>
      </c>
    </row>
    <row r="231" spans="1:13" ht="14.25" customHeight="1" x14ac:dyDescent="0.25">
      <c r="A231" s="192">
        <v>6200</v>
      </c>
      <c r="B231" s="183" t="s">
        <v>239</v>
      </c>
      <c r="C231" s="204">
        <f>SUM(D231:G231)</f>
        <v>0</v>
      </c>
      <c r="D231" s="194">
        <f>SUM(D232,D233,D235,D238,D244,D245,D246)</f>
        <v>0</v>
      </c>
      <c r="E231" s="194">
        <f>SUM(E232,E233,E235,E238,E244,E245,E246)</f>
        <v>0</v>
      </c>
      <c r="F231" s="194">
        <f>SUM(F232,F233,F235,F238,F244,F245,F246)</f>
        <v>0</v>
      </c>
      <c r="G231" s="194">
        <f>SUM(G232,G233,G235,G238,G244,G245,G246)</f>
        <v>0</v>
      </c>
      <c r="H231" s="193">
        <f t="shared" si="24"/>
        <v>0</v>
      </c>
      <c r="I231" s="194">
        <f>SUM(I232,I233,I235,I238,I244,I245,I246)</f>
        <v>0</v>
      </c>
      <c r="J231" s="194">
        <f>SUM(J232,J233,J235,J238,J244,J245,J246)</f>
        <v>0</v>
      </c>
      <c r="K231" s="194">
        <f>SUM(K232,K233,K235,K238,K244,K245,K246)</f>
        <v>0</v>
      </c>
      <c r="L231" s="149">
        <f>SUM(L232,L233,L235,L238,L244,L245,L246)</f>
        <v>0</v>
      </c>
    </row>
    <row r="232" spans="1:13" ht="24" x14ac:dyDescent="0.25">
      <c r="A232" s="168">
        <v>6220</v>
      </c>
      <c r="B232" s="65" t="s">
        <v>240</v>
      </c>
      <c r="C232" s="205">
        <f t="shared" si="23"/>
        <v>0</v>
      </c>
      <c r="D232" s="68"/>
      <c r="E232" s="68"/>
      <c r="F232" s="68"/>
      <c r="G232" s="206"/>
      <c r="H232" s="207">
        <f t="shared" si="24"/>
        <v>0</v>
      </c>
      <c r="I232" s="68">
        <v>0</v>
      </c>
      <c r="J232" s="68"/>
      <c r="K232" s="68"/>
      <c r="L232" s="155"/>
      <c r="M232" s="156"/>
    </row>
    <row r="233" spans="1:13" x14ac:dyDescent="0.25">
      <c r="A233" s="159">
        <v>6230</v>
      </c>
      <c r="B233" s="71" t="s">
        <v>241</v>
      </c>
      <c r="C233" s="201">
        <f t="shared" si="23"/>
        <v>0</v>
      </c>
      <c r="D233" s="160">
        <f>SUM(D234)</f>
        <v>0</v>
      </c>
      <c r="E233" s="160">
        <f t="shared" ref="E233:L233" si="25">SUM(E234)</f>
        <v>0</v>
      </c>
      <c r="F233" s="160">
        <f t="shared" si="25"/>
        <v>0</v>
      </c>
      <c r="G233" s="161">
        <f t="shared" si="25"/>
        <v>0</v>
      </c>
      <c r="H233" s="208">
        <f t="shared" si="24"/>
        <v>0</v>
      </c>
      <c r="I233" s="160">
        <f t="shared" si="25"/>
        <v>0</v>
      </c>
      <c r="J233" s="160">
        <f t="shared" si="25"/>
        <v>0</v>
      </c>
      <c r="K233" s="160">
        <f t="shared" si="25"/>
        <v>0</v>
      </c>
      <c r="L233" s="162">
        <f t="shared" si="25"/>
        <v>0</v>
      </c>
    </row>
    <row r="234" spans="1:13" ht="24" x14ac:dyDescent="0.25">
      <c r="A234" s="44">
        <v>6239</v>
      </c>
      <c r="B234" s="65" t="s">
        <v>242</v>
      </c>
      <c r="C234" s="201">
        <f t="shared" si="23"/>
        <v>0</v>
      </c>
      <c r="D234" s="68"/>
      <c r="E234" s="68"/>
      <c r="F234" s="68"/>
      <c r="G234" s="154"/>
      <c r="H234" s="208">
        <f t="shared" si="24"/>
        <v>0</v>
      </c>
      <c r="I234" s="68">
        <v>0</v>
      </c>
      <c r="J234" s="68"/>
      <c r="K234" s="68"/>
      <c r="L234" s="155"/>
      <c r="M234" s="156"/>
    </row>
    <row r="235" spans="1:13" ht="24" x14ac:dyDescent="0.25">
      <c r="A235" s="159">
        <v>6240</v>
      </c>
      <c r="B235" s="71" t="s">
        <v>243</v>
      </c>
      <c r="C235" s="201">
        <f>SUM(D235:G235)</f>
        <v>0</v>
      </c>
      <c r="D235" s="160">
        <f>SUM(D236:D237)</f>
        <v>0</v>
      </c>
      <c r="E235" s="160">
        <f>SUM(E236:E237)</f>
        <v>0</v>
      </c>
      <c r="F235" s="160">
        <f>SUM(F236:F237)</f>
        <v>0</v>
      </c>
      <c r="G235" s="161">
        <f>SUM(G236:G237)</f>
        <v>0</v>
      </c>
      <c r="H235" s="208">
        <f t="shared" si="24"/>
        <v>0</v>
      </c>
      <c r="I235" s="160">
        <f>SUM(I236:I237)</f>
        <v>0</v>
      </c>
      <c r="J235" s="160">
        <f>SUM(J236:J237)</f>
        <v>0</v>
      </c>
      <c r="K235" s="160">
        <f>SUM(K236:K237)</f>
        <v>0</v>
      </c>
      <c r="L235" s="162">
        <f>SUM(L236:L237)</f>
        <v>0</v>
      </c>
    </row>
    <row r="236" spans="1:13" x14ac:dyDescent="0.25">
      <c r="A236" s="44">
        <v>6241</v>
      </c>
      <c r="B236" s="71" t="s">
        <v>244</v>
      </c>
      <c r="C236" s="201">
        <f>SUM(D236:G236)</f>
        <v>0</v>
      </c>
      <c r="D236" s="74"/>
      <c r="E236" s="74"/>
      <c r="F236" s="74"/>
      <c r="G236" s="157"/>
      <c r="H236" s="208">
        <f>SUM(I236:L236)</f>
        <v>0</v>
      </c>
      <c r="I236" s="74">
        <v>0</v>
      </c>
      <c r="J236" s="74"/>
      <c r="K236" s="74"/>
      <c r="L236" s="158"/>
      <c r="M236" s="156"/>
    </row>
    <row r="237" spans="1:13" x14ac:dyDescent="0.25">
      <c r="A237" s="44">
        <v>6242</v>
      </c>
      <c r="B237" s="71" t="s">
        <v>245</v>
      </c>
      <c r="C237" s="201">
        <f>SUM(D237:G237)</f>
        <v>0</v>
      </c>
      <c r="D237" s="74"/>
      <c r="E237" s="74"/>
      <c r="F237" s="74"/>
      <c r="G237" s="157"/>
      <c r="H237" s="208">
        <f t="shared" si="24"/>
        <v>0</v>
      </c>
      <c r="I237" s="74">
        <v>0</v>
      </c>
      <c r="J237" s="74"/>
      <c r="K237" s="74"/>
      <c r="L237" s="158"/>
      <c r="M237" s="156"/>
    </row>
    <row r="238" spans="1:13" ht="25.5" customHeight="1" x14ac:dyDescent="0.25">
      <c r="A238" s="159">
        <v>6250</v>
      </c>
      <c r="B238" s="71" t="s">
        <v>246</v>
      </c>
      <c r="C238" s="201">
        <f>SUM(D238:G238)</f>
        <v>0</v>
      </c>
      <c r="D238" s="160">
        <f>SUM(D239:D243)</f>
        <v>0</v>
      </c>
      <c r="E238" s="160">
        <f>SUM(E239:E243)</f>
        <v>0</v>
      </c>
      <c r="F238" s="160">
        <f>SUM(F239:F243)</f>
        <v>0</v>
      </c>
      <c r="G238" s="161">
        <f>SUM(G239:G243)</f>
        <v>0</v>
      </c>
      <c r="H238" s="208">
        <f t="shared" si="24"/>
        <v>0</v>
      </c>
      <c r="I238" s="160">
        <f>SUM(I239:I243)</f>
        <v>0</v>
      </c>
      <c r="J238" s="160">
        <f>SUM(J239:J243)</f>
        <v>0</v>
      </c>
      <c r="K238" s="160">
        <f>SUM(K239:K243)</f>
        <v>0</v>
      </c>
      <c r="L238" s="162">
        <f>SUM(L239:L243)</f>
        <v>0</v>
      </c>
    </row>
    <row r="239" spans="1:13" ht="14.25" customHeight="1" x14ac:dyDescent="0.25">
      <c r="A239" s="44">
        <v>6252</v>
      </c>
      <c r="B239" s="71" t="s">
        <v>247</v>
      </c>
      <c r="C239" s="201">
        <f>SUM(D239:G239)</f>
        <v>0</v>
      </c>
      <c r="D239" s="74"/>
      <c r="E239" s="74"/>
      <c r="F239" s="74"/>
      <c r="G239" s="157"/>
      <c r="H239" s="208">
        <f t="shared" si="24"/>
        <v>0</v>
      </c>
      <c r="I239" s="74">
        <v>0</v>
      </c>
      <c r="J239" s="74"/>
      <c r="K239" s="74"/>
      <c r="L239" s="158"/>
      <c r="M239" s="156"/>
    </row>
    <row r="240" spans="1:13" ht="14.25" customHeight="1" x14ac:dyDescent="0.25">
      <c r="A240" s="44">
        <v>6253</v>
      </c>
      <c r="B240" s="71" t="s">
        <v>248</v>
      </c>
      <c r="C240" s="201">
        <f t="shared" si="23"/>
        <v>0</v>
      </c>
      <c r="D240" s="74"/>
      <c r="E240" s="74"/>
      <c r="F240" s="74"/>
      <c r="G240" s="157"/>
      <c r="H240" s="208">
        <f t="shared" si="24"/>
        <v>0</v>
      </c>
      <c r="I240" s="74">
        <v>0</v>
      </c>
      <c r="J240" s="74"/>
      <c r="K240" s="74"/>
      <c r="L240" s="158"/>
      <c r="M240" s="156"/>
    </row>
    <row r="241" spans="1:13" ht="24" x14ac:dyDescent="0.25">
      <c r="A241" s="44">
        <v>6254</v>
      </c>
      <c r="B241" s="71" t="s">
        <v>249</v>
      </c>
      <c r="C241" s="201">
        <f t="shared" si="23"/>
        <v>0</v>
      </c>
      <c r="D241" s="74"/>
      <c r="E241" s="74"/>
      <c r="F241" s="74"/>
      <c r="G241" s="157"/>
      <c r="H241" s="208">
        <f t="shared" si="24"/>
        <v>0</v>
      </c>
      <c r="I241" s="74">
        <v>0</v>
      </c>
      <c r="J241" s="74"/>
      <c r="K241" s="74"/>
      <c r="L241" s="158"/>
      <c r="M241" s="156"/>
    </row>
    <row r="242" spans="1:13" ht="24" x14ac:dyDescent="0.25">
      <c r="A242" s="44">
        <v>6255</v>
      </c>
      <c r="B242" s="71" t="s">
        <v>250</v>
      </c>
      <c r="C242" s="201">
        <f t="shared" si="23"/>
        <v>0</v>
      </c>
      <c r="D242" s="74"/>
      <c r="E242" s="74"/>
      <c r="F242" s="74"/>
      <c r="G242" s="157"/>
      <c r="H242" s="208">
        <f t="shared" si="24"/>
        <v>0</v>
      </c>
      <c r="I242" s="74">
        <v>0</v>
      </c>
      <c r="J242" s="74"/>
      <c r="K242" s="74"/>
      <c r="L242" s="158"/>
      <c r="M242" s="156"/>
    </row>
    <row r="243" spans="1:13" x14ac:dyDescent="0.25">
      <c r="A243" s="44">
        <v>6259</v>
      </c>
      <c r="B243" s="71" t="s">
        <v>251</v>
      </c>
      <c r="C243" s="201">
        <f t="shared" si="23"/>
        <v>0</v>
      </c>
      <c r="D243" s="74"/>
      <c r="E243" s="74"/>
      <c r="F243" s="74"/>
      <c r="G243" s="157"/>
      <c r="H243" s="208">
        <f t="shared" si="24"/>
        <v>0</v>
      </c>
      <c r="I243" s="74">
        <v>0</v>
      </c>
      <c r="J243" s="74"/>
      <c r="K243" s="74"/>
      <c r="L243" s="158"/>
      <c r="M243" s="156"/>
    </row>
    <row r="244" spans="1:13" ht="24" x14ac:dyDescent="0.25">
      <c r="A244" s="159">
        <v>6260</v>
      </c>
      <c r="B244" s="71" t="s">
        <v>252</v>
      </c>
      <c r="C244" s="201">
        <f t="shared" si="23"/>
        <v>0</v>
      </c>
      <c r="D244" s="74"/>
      <c r="E244" s="74"/>
      <c r="F244" s="74"/>
      <c r="G244" s="157"/>
      <c r="H244" s="208">
        <f t="shared" si="24"/>
        <v>0</v>
      </c>
      <c r="I244" s="74">
        <v>0</v>
      </c>
      <c r="J244" s="74"/>
      <c r="K244" s="74"/>
      <c r="L244" s="158"/>
      <c r="M244" s="156"/>
    </row>
    <row r="245" spans="1:13" x14ac:dyDescent="0.25">
      <c r="A245" s="159">
        <v>6270</v>
      </c>
      <c r="B245" s="71" t="s">
        <v>253</v>
      </c>
      <c r="C245" s="201">
        <f t="shared" si="23"/>
        <v>0</v>
      </c>
      <c r="D245" s="74"/>
      <c r="E245" s="74"/>
      <c r="F245" s="74"/>
      <c r="G245" s="157"/>
      <c r="H245" s="208">
        <f t="shared" si="24"/>
        <v>0</v>
      </c>
      <c r="I245" s="74">
        <v>0</v>
      </c>
      <c r="J245" s="74"/>
      <c r="K245" s="74"/>
      <c r="L245" s="158"/>
      <c r="M245" s="156"/>
    </row>
    <row r="246" spans="1:13" ht="24" x14ac:dyDescent="0.25">
      <c r="A246" s="168">
        <v>6290</v>
      </c>
      <c r="B246" s="65" t="s">
        <v>254</v>
      </c>
      <c r="C246" s="209">
        <f t="shared" si="23"/>
        <v>0</v>
      </c>
      <c r="D246" s="169">
        <f>SUM(D247:D250)</f>
        <v>0</v>
      </c>
      <c r="E246" s="169">
        <f t="shared" ref="E246:G246" si="26">SUM(E247:E250)</f>
        <v>0</v>
      </c>
      <c r="F246" s="169">
        <f t="shared" si="26"/>
        <v>0</v>
      </c>
      <c r="G246" s="210">
        <f t="shared" si="26"/>
        <v>0</v>
      </c>
      <c r="H246" s="209">
        <f t="shared" si="24"/>
        <v>0</v>
      </c>
      <c r="I246" s="169">
        <f>SUM(I247:I250)</f>
        <v>0</v>
      </c>
      <c r="J246" s="169">
        <f t="shared" ref="J246:L246" si="27">SUM(J247:J250)</f>
        <v>0</v>
      </c>
      <c r="K246" s="169">
        <f t="shared" si="27"/>
        <v>0</v>
      </c>
      <c r="L246" s="186">
        <f t="shared" si="27"/>
        <v>0</v>
      </c>
    </row>
    <row r="247" spans="1:13" x14ac:dyDescent="0.25">
      <c r="A247" s="44">
        <v>6291</v>
      </c>
      <c r="B247" s="71" t="s">
        <v>255</v>
      </c>
      <c r="C247" s="201">
        <f t="shared" si="23"/>
        <v>0</v>
      </c>
      <c r="D247" s="74"/>
      <c r="E247" s="74"/>
      <c r="F247" s="74"/>
      <c r="G247" s="211"/>
      <c r="H247" s="201">
        <f t="shared" si="24"/>
        <v>0</v>
      </c>
      <c r="I247" s="74">
        <v>0</v>
      </c>
      <c r="J247" s="74"/>
      <c r="K247" s="74"/>
      <c r="L247" s="158"/>
      <c r="M247" s="156"/>
    </row>
    <row r="248" spans="1:13" x14ac:dyDescent="0.25">
      <c r="A248" s="44">
        <v>6292</v>
      </c>
      <c r="B248" s="71" t="s">
        <v>256</v>
      </c>
      <c r="C248" s="201">
        <f t="shared" si="23"/>
        <v>0</v>
      </c>
      <c r="D248" s="74"/>
      <c r="E248" s="74"/>
      <c r="F248" s="74"/>
      <c r="G248" s="211"/>
      <c r="H248" s="201">
        <f t="shared" si="24"/>
        <v>0</v>
      </c>
      <c r="I248" s="74">
        <v>0</v>
      </c>
      <c r="J248" s="74"/>
      <c r="K248" s="74"/>
      <c r="L248" s="158"/>
      <c r="M248" s="156"/>
    </row>
    <row r="249" spans="1:13" ht="72" x14ac:dyDescent="0.25">
      <c r="A249" s="44">
        <v>6296</v>
      </c>
      <c r="B249" s="71" t="s">
        <v>257</v>
      </c>
      <c r="C249" s="201">
        <f t="shared" si="23"/>
        <v>0</v>
      </c>
      <c r="D249" s="74"/>
      <c r="E249" s="74"/>
      <c r="F249" s="74"/>
      <c r="G249" s="211"/>
      <c r="H249" s="201">
        <f t="shared" si="24"/>
        <v>0</v>
      </c>
      <c r="I249" s="74">
        <v>0</v>
      </c>
      <c r="J249" s="74"/>
      <c r="K249" s="74"/>
      <c r="L249" s="158"/>
      <c r="M249" s="156"/>
    </row>
    <row r="250" spans="1:13" ht="39.75" customHeight="1" x14ac:dyDescent="0.25">
      <c r="A250" s="44">
        <v>6299</v>
      </c>
      <c r="B250" s="71" t="s">
        <v>258</v>
      </c>
      <c r="C250" s="201">
        <f t="shared" si="23"/>
        <v>0</v>
      </c>
      <c r="D250" s="74"/>
      <c r="E250" s="74"/>
      <c r="F250" s="74"/>
      <c r="G250" s="211"/>
      <c r="H250" s="201">
        <f t="shared" si="24"/>
        <v>0</v>
      </c>
      <c r="I250" s="74">
        <v>0</v>
      </c>
      <c r="J250" s="74"/>
      <c r="K250" s="74"/>
      <c r="L250" s="158"/>
      <c r="M250" s="156"/>
    </row>
    <row r="251" spans="1:13" x14ac:dyDescent="0.25">
      <c r="A251" s="56">
        <v>6300</v>
      </c>
      <c r="B251" s="147" t="s">
        <v>259</v>
      </c>
      <c r="C251" s="184">
        <f t="shared" si="23"/>
        <v>0</v>
      </c>
      <c r="D251" s="63">
        <f>SUM(D252,D257,D258)</f>
        <v>0</v>
      </c>
      <c r="E251" s="63">
        <f t="shared" ref="E251:G251" si="28">SUM(E252,E257,E258)</f>
        <v>0</v>
      </c>
      <c r="F251" s="63">
        <f t="shared" si="28"/>
        <v>0</v>
      </c>
      <c r="G251" s="63">
        <f t="shared" si="28"/>
        <v>0</v>
      </c>
      <c r="H251" s="57">
        <f t="shared" si="24"/>
        <v>0</v>
      </c>
      <c r="I251" s="63">
        <f>SUM(I252,I257,I258)</f>
        <v>0</v>
      </c>
      <c r="J251" s="63">
        <f t="shared" ref="J251:L251" si="29">SUM(J252,J257,J258)</f>
        <v>0</v>
      </c>
      <c r="K251" s="63">
        <f t="shared" si="29"/>
        <v>0</v>
      </c>
      <c r="L251" s="172">
        <f t="shared" si="29"/>
        <v>0</v>
      </c>
    </row>
    <row r="252" spans="1:13" ht="24" x14ac:dyDescent="0.25">
      <c r="A252" s="168">
        <v>6320</v>
      </c>
      <c r="B252" s="65" t="s">
        <v>260</v>
      </c>
      <c r="C252" s="209">
        <f t="shared" si="23"/>
        <v>0</v>
      </c>
      <c r="D252" s="169">
        <f>SUM(D253:D256)</f>
        <v>0</v>
      </c>
      <c r="E252" s="169">
        <f>SUM(E253:E256)</f>
        <v>0</v>
      </c>
      <c r="F252" s="169">
        <f t="shared" ref="F252:G252" si="30">SUM(F253:F256)</f>
        <v>0</v>
      </c>
      <c r="G252" s="212">
        <f t="shared" si="30"/>
        <v>0</v>
      </c>
      <c r="H252" s="209">
        <f t="shared" si="24"/>
        <v>0</v>
      </c>
      <c r="I252" s="169">
        <f>SUM(I253:I256)</f>
        <v>0</v>
      </c>
      <c r="J252" s="169">
        <f t="shared" ref="J252:L252" si="31">SUM(J253:J256)</f>
        <v>0</v>
      </c>
      <c r="K252" s="169">
        <f t="shared" si="31"/>
        <v>0</v>
      </c>
      <c r="L252" s="213">
        <f t="shared" si="31"/>
        <v>0</v>
      </c>
    </row>
    <row r="253" spans="1:13" x14ac:dyDescent="0.25">
      <c r="A253" s="44">
        <v>6322</v>
      </c>
      <c r="B253" s="71" t="s">
        <v>261</v>
      </c>
      <c r="C253" s="201">
        <f t="shared" si="23"/>
        <v>0</v>
      </c>
      <c r="D253" s="74"/>
      <c r="E253" s="74"/>
      <c r="F253" s="74"/>
      <c r="G253" s="211"/>
      <c r="H253" s="201">
        <f t="shared" si="24"/>
        <v>0</v>
      </c>
      <c r="I253" s="74">
        <v>0</v>
      </c>
      <c r="J253" s="74"/>
      <c r="K253" s="74"/>
      <c r="L253" s="158"/>
      <c r="M253" s="156"/>
    </row>
    <row r="254" spans="1:13" ht="24" x14ac:dyDescent="0.25">
      <c r="A254" s="44">
        <v>6323</v>
      </c>
      <c r="B254" s="71" t="s">
        <v>262</v>
      </c>
      <c r="C254" s="201">
        <f t="shared" si="23"/>
        <v>0</v>
      </c>
      <c r="D254" s="74"/>
      <c r="E254" s="74"/>
      <c r="F254" s="74"/>
      <c r="G254" s="211"/>
      <c r="H254" s="201">
        <f t="shared" si="24"/>
        <v>0</v>
      </c>
      <c r="I254" s="74">
        <v>0</v>
      </c>
      <c r="J254" s="74"/>
      <c r="K254" s="74"/>
      <c r="L254" s="158"/>
      <c r="M254" s="156"/>
    </row>
    <row r="255" spans="1:13" ht="24" x14ac:dyDescent="0.25">
      <c r="A255" s="44">
        <v>6324</v>
      </c>
      <c r="B255" s="71" t="s">
        <v>263</v>
      </c>
      <c r="C255" s="201">
        <f t="shared" si="23"/>
        <v>0</v>
      </c>
      <c r="D255" s="74"/>
      <c r="E255" s="74"/>
      <c r="F255" s="74"/>
      <c r="G255" s="211"/>
      <c r="H255" s="201">
        <f t="shared" si="24"/>
        <v>0</v>
      </c>
      <c r="I255" s="74">
        <v>0</v>
      </c>
      <c r="J255" s="74"/>
      <c r="K255" s="74"/>
      <c r="L255" s="158"/>
      <c r="M255" s="156"/>
    </row>
    <row r="256" spans="1:13" x14ac:dyDescent="0.25">
      <c r="A256" s="38">
        <v>6329</v>
      </c>
      <c r="B256" s="65" t="s">
        <v>264</v>
      </c>
      <c r="C256" s="205">
        <f t="shared" si="23"/>
        <v>0</v>
      </c>
      <c r="D256" s="68"/>
      <c r="E256" s="68"/>
      <c r="F256" s="68"/>
      <c r="G256" s="214"/>
      <c r="H256" s="205">
        <f t="shared" si="24"/>
        <v>0</v>
      </c>
      <c r="I256" s="68">
        <v>0</v>
      </c>
      <c r="J256" s="68"/>
      <c r="K256" s="68"/>
      <c r="L256" s="155"/>
      <c r="M256" s="156"/>
    </row>
    <row r="257" spans="1:13" ht="24" x14ac:dyDescent="0.25">
      <c r="A257" s="215">
        <v>6330</v>
      </c>
      <c r="B257" s="216" t="s">
        <v>265</v>
      </c>
      <c r="C257" s="209">
        <f>SUM(D257:G257)</f>
        <v>0</v>
      </c>
      <c r="D257" s="189"/>
      <c r="E257" s="189"/>
      <c r="F257" s="189"/>
      <c r="G257" s="211"/>
      <c r="H257" s="209">
        <f>SUM(I257:L257)</f>
        <v>0</v>
      </c>
      <c r="I257" s="189">
        <v>0</v>
      </c>
      <c r="J257" s="189"/>
      <c r="K257" s="189"/>
      <c r="L257" s="191"/>
      <c r="M257" s="156"/>
    </row>
    <row r="258" spans="1:13" x14ac:dyDescent="0.25">
      <c r="A258" s="159">
        <v>6360</v>
      </c>
      <c r="B258" s="71" t="s">
        <v>266</v>
      </c>
      <c r="C258" s="201">
        <f t="shared" si="23"/>
        <v>0</v>
      </c>
      <c r="D258" s="74"/>
      <c r="E258" s="74"/>
      <c r="F258" s="74"/>
      <c r="G258" s="157"/>
      <c r="H258" s="208">
        <f t="shared" si="24"/>
        <v>0</v>
      </c>
      <c r="I258" s="74">
        <v>0</v>
      </c>
      <c r="J258" s="74"/>
      <c r="K258" s="74"/>
      <c r="L258" s="158"/>
      <c r="M258" s="156"/>
    </row>
    <row r="259" spans="1:13" ht="36" x14ac:dyDescent="0.25">
      <c r="A259" s="56">
        <v>6400</v>
      </c>
      <c r="B259" s="147" t="s">
        <v>267</v>
      </c>
      <c r="C259" s="184">
        <f>SUM(D259:G259)</f>
        <v>22000</v>
      </c>
      <c r="D259" s="63">
        <f>SUM(D260,D264)</f>
        <v>22000</v>
      </c>
      <c r="E259" s="63">
        <f t="shared" ref="E259:G259" si="32">SUM(E260,E264)</f>
        <v>0</v>
      </c>
      <c r="F259" s="63">
        <f t="shared" si="32"/>
        <v>0</v>
      </c>
      <c r="G259" s="63">
        <f t="shared" si="32"/>
        <v>0</v>
      </c>
      <c r="H259" s="57">
        <f>SUM(I259:L259)</f>
        <v>21470</v>
      </c>
      <c r="I259" s="63">
        <f>SUM(I260,I264)</f>
        <v>21470</v>
      </c>
      <c r="J259" s="63">
        <f t="shared" ref="J259:L259" si="33">SUM(J260,J264)</f>
        <v>0</v>
      </c>
      <c r="K259" s="63">
        <f t="shared" si="33"/>
        <v>0</v>
      </c>
      <c r="L259" s="172">
        <f t="shared" si="33"/>
        <v>0</v>
      </c>
    </row>
    <row r="260" spans="1:13" ht="24" x14ac:dyDescent="0.25">
      <c r="A260" s="168">
        <v>6410</v>
      </c>
      <c r="B260" s="65" t="s">
        <v>268</v>
      </c>
      <c r="C260" s="205">
        <f t="shared" si="23"/>
        <v>0</v>
      </c>
      <c r="D260" s="169">
        <f>SUM(D261:D263)</f>
        <v>0</v>
      </c>
      <c r="E260" s="169">
        <f t="shared" ref="E260:G260" si="34">SUM(E261:E263)</f>
        <v>0</v>
      </c>
      <c r="F260" s="169">
        <f t="shared" si="34"/>
        <v>0</v>
      </c>
      <c r="G260" s="217">
        <f t="shared" si="34"/>
        <v>0</v>
      </c>
      <c r="H260" s="205">
        <f t="shared" si="24"/>
        <v>0</v>
      </c>
      <c r="I260" s="169">
        <f>SUM(I261:I263)</f>
        <v>0</v>
      </c>
      <c r="J260" s="169">
        <f t="shared" ref="J260:L260" si="35">SUM(J261:J263)</f>
        <v>0</v>
      </c>
      <c r="K260" s="169">
        <f t="shared" si="35"/>
        <v>0</v>
      </c>
      <c r="L260" s="180">
        <f t="shared" si="35"/>
        <v>0</v>
      </c>
    </row>
    <row r="261" spans="1:13" x14ac:dyDescent="0.25">
      <c r="A261" s="44">
        <v>6411</v>
      </c>
      <c r="B261" s="174" t="s">
        <v>269</v>
      </c>
      <c r="C261" s="201">
        <f t="shared" si="23"/>
        <v>0</v>
      </c>
      <c r="D261" s="74"/>
      <c r="E261" s="74"/>
      <c r="F261" s="74"/>
      <c r="G261" s="157"/>
      <c r="H261" s="208">
        <f t="shared" si="24"/>
        <v>0</v>
      </c>
      <c r="I261" s="74">
        <v>0</v>
      </c>
      <c r="J261" s="74"/>
      <c r="K261" s="74"/>
      <c r="L261" s="158"/>
      <c r="M261" s="156"/>
    </row>
    <row r="262" spans="1:13" ht="36" x14ac:dyDescent="0.25">
      <c r="A262" s="44">
        <v>6412</v>
      </c>
      <c r="B262" s="71" t="s">
        <v>270</v>
      </c>
      <c r="C262" s="201">
        <f t="shared" si="23"/>
        <v>0</v>
      </c>
      <c r="D262" s="74"/>
      <c r="E262" s="74"/>
      <c r="F262" s="74"/>
      <c r="G262" s="157"/>
      <c r="H262" s="208">
        <f t="shared" si="24"/>
        <v>0</v>
      </c>
      <c r="I262" s="74">
        <v>0</v>
      </c>
      <c r="J262" s="74"/>
      <c r="K262" s="74"/>
      <c r="L262" s="158"/>
      <c r="M262" s="156"/>
    </row>
    <row r="263" spans="1:13" ht="36" x14ac:dyDescent="0.25">
      <c r="A263" s="44">
        <v>6419</v>
      </c>
      <c r="B263" s="71" t="s">
        <v>271</v>
      </c>
      <c r="C263" s="201">
        <f t="shared" si="23"/>
        <v>0</v>
      </c>
      <c r="D263" s="74"/>
      <c r="E263" s="74"/>
      <c r="F263" s="74"/>
      <c r="G263" s="157"/>
      <c r="H263" s="208">
        <f t="shared" si="24"/>
        <v>0</v>
      </c>
      <c r="I263" s="74">
        <v>0</v>
      </c>
      <c r="J263" s="74"/>
      <c r="K263" s="74"/>
      <c r="L263" s="158"/>
      <c r="M263" s="156"/>
    </row>
    <row r="264" spans="1:13" ht="36" x14ac:dyDescent="0.25">
      <c r="A264" s="159">
        <v>6420</v>
      </c>
      <c r="B264" s="71" t="s">
        <v>272</v>
      </c>
      <c r="C264" s="201">
        <f t="shared" si="23"/>
        <v>22000</v>
      </c>
      <c r="D264" s="160">
        <f>SUM(D265:D268)</f>
        <v>22000</v>
      </c>
      <c r="E264" s="160">
        <f>SUM(E265:E268)</f>
        <v>0</v>
      </c>
      <c r="F264" s="160">
        <f>SUM(F265:F268)</f>
        <v>0</v>
      </c>
      <c r="G264" s="218">
        <f>SUM(G265:G268)</f>
        <v>0</v>
      </c>
      <c r="H264" s="201">
        <f>SUM(I264:L264)</f>
        <v>21470</v>
      </c>
      <c r="I264" s="160">
        <f>SUM(I265:I268)</f>
        <v>21470</v>
      </c>
      <c r="J264" s="160">
        <f>SUM(J265:J268)</f>
        <v>0</v>
      </c>
      <c r="K264" s="160">
        <f>SUM(K265:K268)</f>
        <v>0</v>
      </c>
      <c r="L264" s="176">
        <f>SUM(L265:L268)</f>
        <v>0</v>
      </c>
    </row>
    <row r="265" spans="1:13" x14ac:dyDescent="0.25">
      <c r="A265" s="44">
        <v>6421</v>
      </c>
      <c r="B265" s="71" t="s">
        <v>273</v>
      </c>
      <c r="C265" s="201">
        <f t="shared" ref="C265:C285" si="36">SUM(D265:G265)</f>
        <v>0</v>
      </c>
      <c r="D265" s="74"/>
      <c r="E265" s="74"/>
      <c r="F265" s="74"/>
      <c r="G265" s="157"/>
      <c r="H265" s="208">
        <f t="shared" ref="H265:H285" si="37">SUM(I265:L265)</f>
        <v>0</v>
      </c>
      <c r="I265" s="74">
        <v>0</v>
      </c>
      <c r="J265" s="74"/>
      <c r="K265" s="74"/>
      <c r="L265" s="158"/>
      <c r="M265" s="156"/>
    </row>
    <row r="266" spans="1:13" x14ac:dyDescent="0.25">
      <c r="A266" s="44">
        <v>6422</v>
      </c>
      <c r="B266" s="71" t="s">
        <v>274</v>
      </c>
      <c r="C266" s="201">
        <f t="shared" si="36"/>
        <v>22000</v>
      </c>
      <c r="D266" s="74">
        <v>22000</v>
      </c>
      <c r="E266" s="74"/>
      <c r="F266" s="74"/>
      <c r="G266" s="157"/>
      <c r="H266" s="208">
        <f t="shared" si="37"/>
        <v>21470</v>
      </c>
      <c r="I266" s="74">
        <v>21470</v>
      </c>
      <c r="J266" s="74"/>
      <c r="K266" s="74"/>
      <c r="L266" s="158"/>
      <c r="M266" s="156"/>
    </row>
    <row r="267" spans="1:13" ht="13.5" customHeight="1" x14ac:dyDescent="0.25">
      <c r="A267" s="44">
        <v>6423</v>
      </c>
      <c r="B267" s="71" t="s">
        <v>275</v>
      </c>
      <c r="C267" s="201">
        <f>SUM(D267:G267)</f>
        <v>0</v>
      </c>
      <c r="D267" s="74"/>
      <c r="E267" s="74"/>
      <c r="F267" s="74"/>
      <c r="G267" s="157"/>
      <c r="H267" s="208">
        <f>SUM(I267:L267)</f>
        <v>0</v>
      </c>
      <c r="I267" s="74">
        <v>0</v>
      </c>
      <c r="J267" s="74"/>
      <c r="K267" s="74"/>
      <c r="L267" s="158"/>
      <c r="M267" s="156"/>
    </row>
    <row r="268" spans="1:13" ht="36" x14ac:dyDescent="0.25">
      <c r="A268" s="44">
        <v>6424</v>
      </c>
      <c r="B268" s="71" t="s">
        <v>276</v>
      </c>
      <c r="C268" s="201">
        <f>SUM(D268:G268)</f>
        <v>0</v>
      </c>
      <c r="D268" s="74"/>
      <c r="E268" s="74"/>
      <c r="F268" s="74"/>
      <c r="G268" s="157"/>
      <c r="H268" s="208">
        <f>SUM(I268:L268)</f>
        <v>0</v>
      </c>
      <c r="I268" s="74">
        <v>0</v>
      </c>
      <c r="J268" s="74"/>
      <c r="K268" s="74"/>
      <c r="L268" s="158"/>
      <c r="M268" s="219"/>
    </row>
    <row r="269" spans="1:13" ht="36" x14ac:dyDescent="0.25">
      <c r="A269" s="220">
        <v>7000</v>
      </c>
      <c r="B269" s="220" t="s">
        <v>277</v>
      </c>
      <c r="C269" s="221">
        <f t="shared" si="36"/>
        <v>0</v>
      </c>
      <c r="D269" s="222">
        <f>SUM(D270,D281)</f>
        <v>0</v>
      </c>
      <c r="E269" s="222">
        <f>SUM(E270,E281)</f>
        <v>0</v>
      </c>
      <c r="F269" s="222">
        <f>SUM(F270,F281)</f>
        <v>0</v>
      </c>
      <c r="G269" s="222">
        <f>SUM(G270,G281)</f>
        <v>0</v>
      </c>
      <c r="H269" s="223">
        <f t="shared" si="37"/>
        <v>0</v>
      </c>
      <c r="I269" s="222">
        <f>SUM(I270,I281)</f>
        <v>0</v>
      </c>
      <c r="J269" s="222">
        <f>SUM(J270,J281)</f>
        <v>0</v>
      </c>
      <c r="K269" s="222">
        <f>SUM(K270,K281)</f>
        <v>0</v>
      </c>
      <c r="L269" s="224">
        <f>SUM(L270,L281)</f>
        <v>0</v>
      </c>
    </row>
    <row r="270" spans="1:13" ht="24" x14ac:dyDescent="0.25">
      <c r="A270" s="56">
        <v>7200</v>
      </c>
      <c r="B270" s="147" t="s">
        <v>278</v>
      </c>
      <c r="C270" s="184">
        <f t="shared" si="36"/>
        <v>0</v>
      </c>
      <c r="D270" s="63">
        <f>SUM(D271,D272,D275,D276,D280)</f>
        <v>0</v>
      </c>
      <c r="E270" s="63">
        <f>SUM(E271,E272,E275,E276,E280)</f>
        <v>0</v>
      </c>
      <c r="F270" s="63">
        <f>SUM(F271,F272,F275,F276,F280)</f>
        <v>0</v>
      </c>
      <c r="G270" s="63">
        <f>SUM(G271,G272,G275,G276,G280)</f>
        <v>0</v>
      </c>
      <c r="H270" s="57">
        <f t="shared" si="37"/>
        <v>0</v>
      </c>
      <c r="I270" s="63">
        <f>SUM(I271,I272,I275,I276,I280)</f>
        <v>0</v>
      </c>
      <c r="J270" s="63">
        <f>SUM(J271,J272,J275,J276,J280)</f>
        <v>0</v>
      </c>
      <c r="K270" s="63">
        <f>SUM(K271,K272,K275,K276,K280)</f>
        <v>0</v>
      </c>
      <c r="L270" s="149">
        <f>SUM(L271,L272,L275,L276,L280)</f>
        <v>0</v>
      </c>
    </row>
    <row r="271" spans="1:13" ht="24" x14ac:dyDescent="0.25">
      <c r="A271" s="168">
        <v>7210</v>
      </c>
      <c r="B271" s="65" t="s">
        <v>279</v>
      </c>
      <c r="C271" s="205">
        <f t="shared" si="36"/>
        <v>0</v>
      </c>
      <c r="D271" s="68"/>
      <c r="E271" s="68"/>
      <c r="F271" s="68"/>
      <c r="G271" s="154"/>
      <c r="H271" s="66">
        <f t="shared" si="37"/>
        <v>0</v>
      </c>
      <c r="I271" s="68">
        <v>0</v>
      </c>
      <c r="J271" s="68"/>
      <c r="K271" s="68"/>
      <c r="L271" s="155"/>
      <c r="M271" s="156"/>
    </row>
    <row r="272" spans="1:13" s="225" customFormat="1" ht="36" x14ac:dyDescent="0.25">
      <c r="A272" s="159">
        <v>7220</v>
      </c>
      <c r="B272" s="71" t="s">
        <v>280</v>
      </c>
      <c r="C272" s="201">
        <f>SUM(D272:G272)</f>
        <v>0</v>
      </c>
      <c r="D272" s="160">
        <f>SUM(D273:D274)</f>
        <v>0</v>
      </c>
      <c r="E272" s="160">
        <f>SUM(E273:E274)</f>
        <v>0</v>
      </c>
      <c r="F272" s="160">
        <f>SUM(F273:F274)</f>
        <v>0</v>
      </c>
      <c r="G272" s="160">
        <f>SUM(G273:G274)</f>
        <v>0</v>
      </c>
      <c r="H272" s="72">
        <f>SUM(I272:L272)</f>
        <v>0</v>
      </c>
      <c r="I272" s="160">
        <f>SUM(I273:I274)</f>
        <v>0</v>
      </c>
      <c r="J272" s="160">
        <f>SUM(J273:J274)</f>
        <v>0</v>
      </c>
      <c r="K272" s="160">
        <f>SUM(K273:K274)</f>
        <v>0</v>
      </c>
      <c r="L272" s="162">
        <f>SUM(L273:L274)</f>
        <v>0</v>
      </c>
    </row>
    <row r="273" spans="1:13" s="225" customFormat="1" ht="36" x14ac:dyDescent="0.25">
      <c r="A273" s="44">
        <v>7221</v>
      </c>
      <c r="B273" s="71" t="s">
        <v>281</v>
      </c>
      <c r="C273" s="201">
        <f t="shared" si="36"/>
        <v>0</v>
      </c>
      <c r="D273" s="74"/>
      <c r="E273" s="74"/>
      <c r="F273" s="74"/>
      <c r="G273" s="157"/>
      <c r="H273" s="72">
        <f t="shared" si="37"/>
        <v>0</v>
      </c>
      <c r="I273" s="74">
        <v>0</v>
      </c>
      <c r="J273" s="74"/>
      <c r="K273" s="74"/>
      <c r="L273" s="158"/>
      <c r="M273" s="219"/>
    </row>
    <row r="274" spans="1:13" s="225" customFormat="1" ht="36" x14ac:dyDescent="0.25">
      <c r="A274" s="44">
        <v>7222</v>
      </c>
      <c r="B274" s="71" t="s">
        <v>282</v>
      </c>
      <c r="C274" s="201">
        <f t="shared" si="36"/>
        <v>0</v>
      </c>
      <c r="D274" s="74"/>
      <c r="E274" s="74"/>
      <c r="F274" s="74"/>
      <c r="G274" s="157"/>
      <c r="H274" s="72">
        <f t="shared" si="37"/>
        <v>0</v>
      </c>
      <c r="I274" s="74">
        <v>0</v>
      </c>
      <c r="J274" s="74"/>
      <c r="K274" s="74"/>
      <c r="L274" s="158"/>
      <c r="M274" s="219"/>
    </row>
    <row r="275" spans="1:13" ht="24" x14ac:dyDescent="0.25">
      <c r="A275" s="159">
        <v>7230</v>
      </c>
      <c r="B275" s="71" t="s">
        <v>283</v>
      </c>
      <c r="C275" s="201">
        <f t="shared" si="36"/>
        <v>0</v>
      </c>
      <c r="D275" s="74"/>
      <c r="E275" s="74"/>
      <c r="F275" s="74"/>
      <c r="G275" s="157"/>
      <c r="H275" s="72">
        <f t="shared" si="37"/>
        <v>0</v>
      </c>
      <c r="I275" s="74">
        <v>0</v>
      </c>
      <c r="J275" s="74"/>
      <c r="K275" s="74"/>
      <c r="L275" s="158"/>
      <c r="M275" s="156"/>
    </row>
    <row r="276" spans="1:13" ht="24" x14ac:dyDescent="0.25">
      <c r="A276" s="159">
        <v>7240</v>
      </c>
      <c r="B276" s="71" t="s">
        <v>284</v>
      </c>
      <c r="C276" s="201">
        <f t="shared" si="36"/>
        <v>0</v>
      </c>
      <c r="D276" s="160">
        <f>SUM(D277:D279)</f>
        <v>0</v>
      </c>
      <c r="E276" s="160">
        <f t="shared" ref="E276:G276" si="38">SUM(E277:E279)</f>
        <v>0</v>
      </c>
      <c r="F276" s="160">
        <f t="shared" si="38"/>
        <v>0</v>
      </c>
      <c r="G276" s="161">
        <f t="shared" si="38"/>
        <v>0</v>
      </c>
      <c r="H276" s="72">
        <f t="shared" si="37"/>
        <v>0</v>
      </c>
      <c r="I276" s="160">
        <f t="shared" ref="I276:L276" si="39">SUM(I277:I279)</f>
        <v>0</v>
      </c>
      <c r="J276" s="160">
        <f t="shared" si="39"/>
        <v>0</v>
      </c>
      <c r="K276" s="160">
        <f>SUM(K277:K279)</f>
        <v>0</v>
      </c>
      <c r="L276" s="162">
        <f t="shared" si="39"/>
        <v>0</v>
      </c>
    </row>
    <row r="277" spans="1:13" ht="48" x14ac:dyDescent="0.25">
      <c r="A277" s="44">
        <v>7245</v>
      </c>
      <c r="B277" s="71" t="s">
        <v>285</v>
      </c>
      <c r="C277" s="201">
        <f t="shared" si="36"/>
        <v>0</v>
      </c>
      <c r="D277" s="74"/>
      <c r="E277" s="74"/>
      <c r="F277" s="74"/>
      <c r="G277" s="157"/>
      <c r="H277" s="72">
        <f t="shared" si="37"/>
        <v>0</v>
      </c>
      <c r="I277" s="74">
        <v>0</v>
      </c>
      <c r="J277" s="74"/>
      <c r="K277" s="74"/>
      <c r="L277" s="158"/>
      <c r="M277" s="156"/>
    </row>
    <row r="278" spans="1:13" ht="84.75" customHeight="1" x14ac:dyDescent="0.25">
      <c r="A278" s="44">
        <v>7246</v>
      </c>
      <c r="B278" s="71" t="s">
        <v>286</v>
      </c>
      <c r="C278" s="201">
        <f t="shared" si="36"/>
        <v>0</v>
      </c>
      <c r="D278" s="74"/>
      <c r="E278" s="74"/>
      <c r="F278" s="74"/>
      <c r="G278" s="157"/>
      <c r="H278" s="72">
        <f t="shared" si="37"/>
        <v>0</v>
      </c>
      <c r="I278" s="74">
        <v>0</v>
      </c>
      <c r="J278" s="74"/>
      <c r="K278" s="74"/>
      <c r="L278" s="158"/>
      <c r="M278" s="156"/>
    </row>
    <row r="279" spans="1:13" ht="36" x14ac:dyDescent="0.25">
      <c r="A279" s="44">
        <v>7247</v>
      </c>
      <c r="B279" s="71" t="s">
        <v>287</v>
      </c>
      <c r="C279" s="201">
        <f t="shared" si="36"/>
        <v>0</v>
      </c>
      <c r="D279" s="74"/>
      <c r="E279" s="74"/>
      <c r="F279" s="74"/>
      <c r="G279" s="157"/>
      <c r="H279" s="72">
        <f t="shared" si="37"/>
        <v>0</v>
      </c>
      <c r="I279" s="74">
        <v>0</v>
      </c>
      <c r="J279" s="74"/>
      <c r="K279" s="74"/>
      <c r="L279" s="158"/>
      <c r="M279" s="156"/>
    </row>
    <row r="280" spans="1:13" ht="24" x14ac:dyDescent="0.25">
      <c r="A280" s="168">
        <v>7260</v>
      </c>
      <c r="B280" s="65" t="s">
        <v>288</v>
      </c>
      <c r="C280" s="205">
        <f t="shared" si="36"/>
        <v>0</v>
      </c>
      <c r="D280" s="68"/>
      <c r="E280" s="68"/>
      <c r="F280" s="68"/>
      <c r="G280" s="154"/>
      <c r="H280" s="66">
        <f t="shared" si="37"/>
        <v>0</v>
      </c>
      <c r="I280" s="68">
        <v>0</v>
      </c>
      <c r="J280" s="68"/>
      <c r="K280" s="68"/>
      <c r="L280" s="155"/>
      <c r="M280" s="156"/>
    </row>
    <row r="281" spans="1:13" x14ac:dyDescent="0.25">
      <c r="A281" s="108">
        <v>7700</v>
      </c>
      <c r="B281" s="85" t="s">
        <v>289</v>
      </c>
      <c r="C281" s="86">
        <f t="shared" si="36"/>
        <v>0</v>
      </c>
      <c r="D281" s="226">
        <f>D282</f>
        <v>0</v>
      </c>
      <c r="E281" s="226">
        <f t="shared" ref="E281:G281" si="40">E282</f>
        <v>0</v>
      </c>
      <c r="F281" s="226">
        <f t="shared" si="40"/>
        <v>0</v>
      </c>
      <c r="G281" s="227">
        <f t="shared" si="40"/>
        <v>0</v>
      </c>
      <c r="H281" s="86">
        <f t="shared" si="37"/>
        <v>0</v>
      </c>
      <c r="I281" s="226">
        <f t="shared" ref="I281:L281" si="41">I282</f>
        <v>0</v>
      </c>
      <c r="J281" s="226">
        <f t="shared" si="41"/>
        <v>0</v>
      </c>
      <c r="K281" s="226">
        <f t="shared" si="41"/>
        <v>0</v>
      </c>
      <c r="L281" s="228">
        <f t="shared" si="41"/>
        <v>0</v>
      </c>
    </row>
    <row r="282" spans="1:13" x14ac:dyDescent="0.25">
      <c r="A282" s="150">
        <v>7720</v>
      </c>
      <c r="B282" s="65" t="s">
        <v>290</v>
      </c>
      <c r="C282" s="79">
        <f t="shared" si="36"/>
        <v>0</v>
      </c>
      <c r="D282" s="81"/>
      <c r="E282" s="81"/>
      <c r="F282" s="81"/>
      <c r="G282" s="229"/>
      <c r="H282" s="79">
        <f t="shared" si="37"/>
        <v>0</v>
      </c>
      <c r="I282" s="81">
        <v>0</v>
      </c>
      <c r="J282" s="81"/>
      <c r="K282" s="81"/>
      <c r="L282" s="230"/>
      <c r="M282" s="156"/>
    </row>
    <row r="283" spans="1:13" x14ac:dyDescent="0.25">
      <c r="A283" s="174"/>
      <c r="B283" s="71" t="s">
        <v>291</v>
      </c>
      <c r="C283" s="201">
        <f t="shared" si="36"/>
        <v>0</v>
      </c>
      <c r="D283" s="160">
        <f>SUM(D284:D285)</f>
        <v>0</v>
      </c>
      <c r="E283" s="160">
        <f>SUM(E284:E285)</f>
        <v>0</v>
      </c>
      <c r="F283" s="160">
        <f>SUM(F284:F285)</f>
        <v>0</v>
      </c>
      <c r="G283" s="161">
        <f>SUM(G284:G285)</f>
        <v>0</v>
      </c>
      <c r="H283" s="72">
        <f t="shared" si="37"/>
        <v>0</v>
      </c>
      <c r="I283" s="160">
        <f>SUM(I284:I285)</f>
        <v>0</v>
      </c>
      <c r="J283" s="160">
        <f>SUM(J284:J285)</f>
        <v>0</v>
      </c>
      <c r="K283" s="160">
        <f>SUM(K284:K285)</f>
        <v>0</v>
      </c>
      <c r="L283" s="162">
        <f>SUM(L284:L285)</f>
        <v>0</v>
      </c>
    </row>
    <row r="284" spans="1:13" x14ac:dyDescent="0.25">
      <c r="A284" s="174" t="s">
        <v>292</v>
      </c>
      <c r="B284" s="44" t="s">
        <v>293</v>
      </c>
      <c r="C284" s="201">
        <f t="shared" si="36"/>
        <v>0</v>
      </c>
      <c r="D284" s="74"/>
      <c r="E284" s="74"/>
      <c r="F284" s="74"/>
      <c r="G284" s="157"/>
      <c r="H284" s="72">
        <f t="shared" si="37"/>
        <v>0</v>
      </c>
      <c r="I284" s="74">
        <v>0</v>
      </c>
      <c r="J284" s="74"/>
      <c r="K284" s="74"/>
      <c r="L284" s="158"/>
      <c r="M284" s="156"/>
    </row>
    <row r="285" spans="1:13" ht="24" x14ac:dyDescent="0.25">
      <c r="A285" s="174" t="s">
        <v>294</v>
      </c>
      <c r="B285" s="231" t="s">
        <v>295</v>
      </c>
      <c r="C285" s="205">
        <f t="shared" si="36"/>
        <v>0</v>
      </c>
      <c r="D285" s="68"/>
      <c r="E285" s="68"/>
      <c r="F285" s="68"/>
      <c r="G285" s="154"/>
      <c r="H285" s="66">
        <f t="shared" si="37"/>
        <v>0</v>
      </c>
      <c r="I285" s="68">
        <v>0</v>
      </c>
      <c r="J285" s="68"/>
      <c r="K285" s="68"/>
      <c r="L285" s="155"/>
      <c r="M285" s="156"/>
    </row>
    <row r="286" spans="1:13" ht="12.75" thickBot="1" x14ac:dyDescent="0.3">
      <c r="A286" s="232"/>
      <c r="B286" s="232" t="s">
        <v>296</v>
      </c>
      <c r="C286" s="233">
        <f t="shared" ref="C286:L286" si="42">SUM(C283,C269,C230,C195,C187,C173,C75,C53)</f>
        <v>82090</v>
      </c>
      <c r="D286" s="233">
        <f t="shared" si="42"/>
        <v>82090</v>
      </c>
      <c r="E286" s="233">
        <f t="shared" si="42"/>
        <v>0</v>
      </c>
      <c r="F286" s="233">
        <f t="shared" si="42"/>
        <v>0</v>
      </c>
      <c r="G286" s="234">
        <f t="shared" si="42"/>
        <v>0</v>
      </c>
      <c r="H286" s="235">
        <f t="shared" si="42"/>
        <v>65626</v>
      </c>
      <c r="I286" s="233">
        <f t="shared" si="42"/>
        <v>65626</v>
      </c>
      <c r="J286" s="233">
        <f t="shared" si="42"/>
        <v>0</v>
      </c>
      <c r="K286" s="233">
        <f t="shared" si="42"/>
        <v>0</v>
      </c>
      <c r="L286" s="236">
        <f t="shared" si="42"/>
        <v>0</v>
      </c>
    </row>
    <row r="287" spans="1:13" s="24" customFormat="1" ht="13.5" thickTop="1" thickBot="1" x14ac:dyDescent="0.3">
      <c r="A287" s="601" t="s">
        <v>297</v>
      </c>
      <c r="B287" s="602"/>
      <c r="C287" s="237">
        <f>SUM(D287:G287)</f>
        <v>0</v>
      </c>
      <c r="D287" s="238">
        <f>SUM(D24,D25,D41)-D51</f>
        <v>0</v>
      </c>
      <c r="E287" s="238">
        <f>SUM(E24,E25,E41)-E51</f>
        <v>0</v>
      </c>
      <c r="F287" s="238">
        <f>(F26+F43)-F51</f>
        <v>0</v>
      </c>
      <c r="G287" s="239">
        <f>G45-G51</f>
        <v>0</v>
      </c>
      <c r="H287" s="237">
        <f>SUM(I287:L287)</f>
        <v>0</v>
      </c>
      <c r="I287" s="238">
        <f>SUM(I24,I25,I41)-I51</f>
        <v>0</v>
      </c>
      <c r="J287" s="238">
        <f>SUM(J24,J25,J41)-J51</f>
        <v>0</v>
      </c>
      <c r="K287" s="238">
        <f>(K26+K43)-K51</f>
        <v>0</v>
      </c>
      <c r="L287" s="240">
        <f>L45-L51</f>
        <v>0</v>
      </c>
    </row>
    <row r="288" spans="1:13" s="24" customFormat="1" ht="12.75" thickTop="1" x14ac:dyDescent="0.25">
      <c r="A288" s="620" t="s">
        <v>298</v>
      </c>
      <c r="B288" s="621"/>
      <c r="C288" s="241">
        <f t="shared" ref="C288:L288" si="43">SUM(C289,C290)-C297+C298</f>
        <v>0</v>
      </c>
      <c r="D288" s="242">
        <f t="shared" si="43"/>
        <v>0</v>
      </c>
      <c r="E288" s="242">
        <f t="shared" si="43"/>
        <v>0</v>
      </c>
      <c r="F288" s="242">
        <f t="shared" si="43"/>
        <v>0</v>
      </c>
      <c r="G288" s="243">
        <f t="shared" si="43"/>
        <v>0</v>
      </c>
      <c r="H288" s="244">
        <f t="shared" si="43"/>
        <v>0</v>
      </c>
      <c r="I288" s="242">
        <f t="shared" si="43"/>
        <v>0</v>
      </c>
      <c r="J288" s="242">
        <f t="shared" si="43"/>
        <v>0</v>
      </c>
      <c r="K288" s="242">
        <f t="shared" si="43"/>
        <v>0</v>
      </c>
      <c r="L288" s="245">
        <f t="shared" si="43"/>
        <v>0</v>
      </c>
    </row>
    <row r="289" spans="1:12" s="24" customFormat="1" ht="12.75" thickBot="1" x14ac:dyDescent="0.3">
      <c r="A289" s="126" t="s">
        <v>299</v>
      </c>
      <c r="B289" s="126" t="s">
        <v>300</v>
      </c>
      <c r="C289" s="246">
        <f t="shared" ref="C289:L289" si="44">C21-C283</f>
        <v>0</v>
      </c>
      <c r="D289" s="128">
        <f t="shared" si="44"/>
        <v>0</v>
      </c>
      <c r="E289" s="128">
        <f t="shared" si="44"/>
        <v>0</v>
      </c>
      <c r="F289" s="128">
        <f t="shared" si="44"/>
        <v>0</v>
      </c>
      <c r="G289" s="129">
        <f t="shared" si="44"/>
        <v>0</v>
      </c>
      <c r="H289" s="247">
        <f t="shared" si="44"/>
        <v>0</v>
      </c>
      <c r="I289" s="128">
        <f t="shared" si="44"/>
        <v>0</v>
      </c>
      <c r="J289" s="128">
        <f t="shared" si="44"/>
        <v>0</v>
      </c>
      <c r="K289" s="128">
        <f t="shared" si="44"/>
        <v>0</v>
      </c>
      <c r="L289" s="130">
        <f t="shared" si="44"/>
        <v>0</v>
      </c>
    </row>
    <row r="290" spans="1:12" s="24" customFormat="1" ht="12.75" thickTop="1" x14ac:dyDescent="0.25">
      <c r="A290" s="248" t="s">
        <v>301</v>
      </c>
      <c r="B290" s="248" t="s">
        <v>302</v>
      </c>
      <c r="C290" s="241">
        <f t="shared" ref="C290:L290" si="45">SUM(C291,C293,C295)-SUM(C292,C294,C296)</f>
        <v>0</v>
      </c>
      <c r="D290" s="242">
        <f t="shared" si="45"/>
        <v>0</v>
      </c>
      <c r="E290" s="242">
        <f t="shared" si="45"/>
        <v>0</v>
      </c>
      <c r="F290" s="242">
        <f t="shared" si="45"/>
        <v>0</v>
      </c>
      <c r="G290" s="249">
        <f t="shared" si="45"/>
        <v>0</v>
      </c>
      <c r="H290" s="244">
        <f t="shared" si="45"/>
        <v>0</v>
      </c>
      <c r="I290" s="242">
        <f t="shared" si="45"/>
        <v>0</v>
      </c>
      <c r="J290" s="242">
        <f t="shared" si="45"/>
        <v>0</v>
      </c>
      <c r="K290" s="242">
        <f t="shared" si="45"/>
        <v>0</v>
      </c>
      <c r="L290" s="245">
        <f t="shared" si="45"/>
        <v>0</v>
      </c>
    </row>
    <row r="291" spans="1:12" x14ac:dyDescent="0.25">
      <c r="A291" s="250" t="s">
        <v>303</v>
      </c>
      <c r="B291" s="116" t="s">
        <v>304</v>
      </c>
      <c r="C291" s="79">
        <f t="shared" ref="C291:C296" si="46">SUM(D291:G291)</f>
        <v>0</v>
      </c>
      <c r="D291" s="81"/>
      <c r="E291" s="81"/>
      <c r="F291" s="81"/>
      <c r="G291" s="229"/>
      <c r="H291" s="79">
        <f t="shared" ref="H291:H296" si="47">SUM(I291:L291)</f>
        <v>0</v>
      </c>
      <c r="I291" s="81"/>
      <c r="J291" s="81"/>
      <c r="K291" s="81"/>
      <c r="L291" s="230"/>
    </row>
    <row r="292" spans="1:12" ht="24" x14ac:dyDescent="0.25">
      <c r="A292" s="174" t="s">
        <v>305</v>
      </c>
      <c r="B292" s="43" t="s">
        <v>306</v>
      </c>
      <c r="C292" s="72">
        <f t="shared" si="46"/>
        <v>0</v>
      </c>
      <c r="D292" s="74"/>
      <c r="E292" s="74"/>
      <c r="F292" s="74"/>
      <c r="G292" s="157"/>
      <c r="H292" s="72">
        <f t="shared" si="47"/>
        <v>0</v>
      </c>
      <c r="I292" s="74"/>
      <c r="J292" s="74"/>
      <c r="K292" s="74"/>
      <c r="L292" s="158"/>
    </row>
    <row r="293" spans="1:12" x14ac:dyDescent="0.25">
      <c r="A293" s="174" t="s">
        <v>307</v>
      </c>
      <c r="B293" s="43" t="s">
        <v>308</v>
      </c>
      <c r="C293" s="72">
        <f t="shared" si="46"/>
        <v>0</v>
      </c>
      <c r="D293" s="74"/>
      <c r="E293" s="74"/>
      <c r="F293" s="74"/>
      <c r="G293" s="157"/>
      <c r="H293" s="72">
        <f t="shared" si="47"/>
        <v>0</v>
      </c>
      <c r="I293" s="74"/>
      <c r="J293" s="74"/>
      <c r="K293" s="74"/>
      <c r="L293" s="158"/>
    </row>
    <row r="294" spans="1:12" ht="24" x14ac:dyDescent="0.25">
      <c r="A294" s="174" t="s">
        <v>309</v>
      </c>
      <c r="B294" s="43" t="s">
        <v>310</v>
      </c>
      <c r="C294" s="72">
        <f t="shared" si="46"/>
        <v>0</v>
      </c>
      <c r="D294" s="74"/>
      <c r="E294" s="74"/>
      <c r="F294" s="74"/>
      <c r="G294" s="157"/>
      <c r="H294" s="72">
        <f t="shared" si="47"/>
        <v>0</v>
      </c>
      <c r="I294" s="74"/>
      <c r="J294" s="74"/>
      <c r="K294" s="74"/>
      <c r="L294" s="158"/>
    </row>
    <row r="295" spans="1:12" x14ac:dyDescent="0.25">
      <c r="A295" s="174" t="s">
        <v>311</v>
      </c>
      <c r="B295" s="43" t="s">
        <v>312</v>
      </c>
      <c r="C295" s="72">
        <f t="shared" si="46"/>
        <v>0</v>
      </c>
      <c r="D295" s="74"/>
      <c r="E295" s="74"/>
      <c r="F295" s="74"/>
      <c r="G295" s="157"/>
      <c r="H295" s="72">
        <f t="shared" si="47"/>
        <v>0</v>
      </c>
      <c r="I295" s="74"/>
      <c r="J295" s="74"/>
      <c r="K295" s="74"/>
      <c r="L295" s="158"/>
    </row>
    <row r="296" spans="1:12" ht="24.75" thickBot="1" x14ac:dyDescent="0.3">
      <c r="A296" s="251" t="s">
        <v>313</v>
      </c>
      <c r="B296" s="252" t="s">
        <v>314</v>
      </c>
      <c r="C296" s="185">
        <f t="shared" si="46"/>
        <v>0</v>
      </c>
      <c r="D296" s="189"/>
      <c r="E296" s="189"/>
      <c r="F296" s="189"/>
      <c r="G296" s="253"/>
      <c r="H296" s="185">
        <f t="shared" si="47"/>
        <v>0</v>
      </c>
      <c r="I296" s="189"/>
      <c r="J296" s="189"/>
      <c r="K296" s="189"/>
      <c r="L296" s="191"/>
    </row>
    <row r="297" spans="1:12" s="24" customFormat="1" ht="13.5" thickTop="1" thickBot="1" x14ac:dyDescent="0.3">
      <c r="A297" s="254" t="s">
        <v>315</v>
      </c>
      <c r="B297" s="254" t="s">
        <v>316</v>
      </c>
      <c r="C297" s="255">
        <f>SUM(D297:G297)</f>
        <v>0</v>
      </c>
      <c r="D297" s="256"/>
      <c r="E297" s="256"/>
      <c r="F297" s="256"/>
      <c r="G297" s="257"/>
      <c r="H297" s="255">
        <f>SUM(I297:L297)</f>
        <v>0</v>
      </c>
      <c r="I297" s="256"/>
      <c r="J297" s="256"/>
      <c r="K297" s="256"/>
      <c r="L297" s="258"/>
    </row>
    <row r="298" spans="1:12" s="24" customFormat="1" ht="48.75" thickTop="1" x14ac:dyDescent="0.25">
      <c r="A298" s="248" t="s">
        <v>317</v>
      </c>
      <c r="B298" s="259" t="s">
        <v>318</v>
      </c>
      <c r="C298" s="260">
        <f>SUM(D298:G298)</f>
        <v>0</v>
      </c>
      <c r="D298" s="177"/>
      <c r="E298" s="177"/>
      <c r="F298" s="177"/>
      <c r="G298" s="178"/>
      <c r="H298" s="260">
        <f>SUM(I298:L298)</f>
        <v>0</v>
      </c>
      <c r="I298" s="177"/>
      <c r="J298" s="177"/>
      <c r="K298" s="177"/>
      <c r="L298" s="179"/>
    </row>
    <row r="299" spans="1:12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</row>
    <row r="300" spans="1:12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</row>
    <row r="301" spans="1:12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</row>
    <row r="302" spans="1:12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</row>
    <row r="303" spans="1:12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</row>
    <row r="304" spans="1:12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</row>
    <row r="305" spans="1:12" x14ac:dyDescent="0.2">
      <c r="A305" s="1"/>
      <c r="B305" s="1"/>
      <c r="C305" s="261"/>
      <c r="D305" s="1"/>
      <c r="E305" s="1"/>
      <c r="F305" s="1"/>
      <c r="G305" s="1"/>
      <c r="H305" s="1"/>
      <c r="I305" s="1"/>
      <c r="J305" s="1"/>
      <c r="K305" s="1"/>
      <c r="L305" s="1"/>
    </row>
    <row r="306" spans="1:12" x14ac:dyDescent="0.2">
      <c r="A306" s="1"/>
      <c r="B306" s="1"/>
      <c r="C306" s="261"/>
      <c r="D306" s="1"/>
      <c r="E306" s="1"/>
      <c r="F306" s="1"/>
      <c r="G306" s="1"/>
      <c r="H306" s="1"/>
      <c r="I306" s="1"/>
      <c r="J306" s="1"/>
      <c r="K306" s="1"/>
      <c r="L306" s="1"/>
    </row>
    <row r="307" spans="1:12" x14ac:dyDescent="0.2">
      <c r="A307" s="1"/>
      <c r="B307" s="1"/>
      <c r="C307" s="261"/>
      <c r="D307" s="1"/>
      <c r="E307" s="1"/>
      <c r="F307" s="1"/>
      <c r="G307" s="1"/>
      <c r="H307" s="1"/>
      <c r="I307" s="1"/>
      <c r="J307" s="1"/>
      <c r="K307" s="1"/>
      <c r="L307" s="1"/>
    </row>
    <row r="308" spans="1:12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</row>
    <row r="309" spans="1:12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</row>
    <row r="310" spans="1:12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</row>
    <row r="311" spans="1:12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</row>
    <row r="312" spans="1:12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</row>
    <row r="313" spans="1:12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</row>
    <row r="314" spans="1:12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</row>
    <row r="315" spans="1:12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</row>
    <row r="316" spans="1:12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</row>
  </sheetData>
  <sheetProtection formatCells="0" formatColumns="0" formatRows="0"/>
  <autoFilter ref="A18:M298"/>
  <mergeCells count="29">
    <mergeCell ref="C12:L12"/>
    <mergeCell ref="A1:L1"/>
    <mergeCell ref="A2:L2"/>
    <mergeCell ref="C3:L3"/>
    <mergeCell ref="C4:L4"/>
    <mergeCell ref="C5:L5"/>
    <mergeCell ref="C6:L6"/>
    <mergeCell ref="C7:L7"/>
    <mergeCell ref="C8:L8"/>
    <mergeCell ref="C9:L9"/>
    <mergeCell ref="C10:L10"/>
    <mergeCell ref="C11:L11"/>
    <mergeCell ref="L16:L17"/>
    <mergeCell ref="A287:B287"/>
    <mergeCell ref="C13:L13"/>
    <mergeCell ref="A15:A17"/>
    <mergeCell ref="B15:B17"/>
    <mergeCell ref="C15:G15"/>
    <mergeCell ref="H15:L15"/>
    <mergeCell ref="C16:C17"/>
    <mergeCell ref="D16:D17"/>
    <mergeCell ref="E16:E17"/>
    <mergeCell ref="F16:F17"/>
    <mergeCell ref="G16:G17"/>
    <mergeCell ref="A288:B288"/>
    <mergeCell ref="H16:H17"/>
    <mergeCell ref="I16:I17"/>
    <mergeCell ref="J16:J17"/>
    <mergeCell ref="K16:K17"/>
  </mergeCells>
  <pageMargins left="0.78740157480314965" right="0.39370078740157483" top="0.39370078740157483" bottom="0.39370078740157483" header="0.23622047244094491" footer="0.19685039370078741"/>
  <pageSetup paperSize="9" scale="70" orientation="portrait" r:id="rId1"/>
  <headerFooter>
    <oddHeader xml:space="preserve">&amp;C                               </oddHeader>
    <oddFooter>&amp;L&amp;D, &amp;T&amp;R&amp;"Times New Roman,Regular"&amp;10&amp;P (&amp;N)</oddFooter>
  </headerFooter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M316"/>
  <sheetViews>
    <sheetView showGridLines="0" view="pageLayout" zoomScaleNormal="100" workbookViewId="0">
      <selection activeCell="C6" sqref="C6:L6"/>
    </sheetView>
  </sheetViews>
  <sheetFormatPr defaultColWidth="9.140625" defaultRowHeight="12" x14ac:dyDescent="0.25"/>
  <cols>
    <col min="1" max="1" width="10.85546875" style="262" customWidth="1"/>
    <col min="2" max="2" width="28" style="262" customWidth="1"/>
    <col min="3" max="3" width="9.7109375" style="262" customWidth="1"/>
    <col min="4" max="4" width="9.5703125" style="262" customWidth="1"/>
    <col min="5" max="6" width="8.7109375" style="262" customWidth="1"/>
    <col min="7" max="7" width="8.28515625" style="262" customWidth="1"/>
    <col min="8" max="11" width="8.7109375" style="262" customWidth="1"/>
    <col min="12" max="12" width="7.5703125" style="262" customWidth="1"/>
    <col min="13" max="16" width="0" style="1" hidden="1" customWidth="1"/>
    <col min="17" max="16384" width="9.140625" style="1"/>
  </cols>
  <sheetData>
    <row r="1" spans="1:12" x14ac:dyDescent="0.25">
      <c r="A1" s="591" t="s">
        <v>607</v>
      </c>
      <c r="B1" s="591"/>
      <c r="C1" s="591"/>
      <c r="D1" s="591"/>
      <c r="E1" s="591"/>
      <c r="F1" s="591"/>
      <c r="G1" s="591"/>
      <c r="H1" s="591"/>
      <c r="I1" s="591"/>
      <c r="J1" s="591"/>
      <c r="K1" s="591"/>
      <c r="L1" s="591"/>
    </row>
    <row r="2" spans="1:12" ht="35.25" customHeight="1" x14ac:dyDescent="0.25">
      <c r="A2" s="592" t="s">
        <v>1</v>
      </c>
      <c r="B2" s="593"/>
      <c r="C2" s="593"/>
      <c r="D2" s="593"/>
      <c r="E2" s="593"/>
      <c r="F2" s="593"/>
      <c r="G2" s="593"/>
      <c r="H2" s="593"/>
      <c r="I2" s="593"/>
      <c r="J2" s="593"/>
      <c r="K2" s="593"/>
      <c r="L2" s="594"/>
    </row>
    <row r="3" spans="1:12" ht="12.75" customHeight="1" x14ac:dyDescent="0.25">
      <c r="A3" s="2" t="s">
        <v>2</v>
      </c>
      <c r="B3" s="3"/>
      <c r="C3" s="595" t="s">
        <v>471</v>
      </c>
      <c r="D3" s="595"/>
      <c r="E3" s="595"/>
      <c r="F3" s="595"/>
      <c r="G3" s="595"/>
      <c r="H3" s="595"/>
      <c r="I3" s="595"/>
      <c r="J3" s="595"/>
      <c r="K3" s="595"/>
      <c r="L3" s="596"/>
    </row>
    <row r="4" spans="1:12" ht="12.75" customHeight="1" x14ac:dyDescent="0.25">
      <c r="A4" s="2" t="s">
        <v>4</v>
      </c>
      <c r="B4" s="3"/>
      <c r="C4" s="595" t="s">
        <v>472</v>
      </c>
      <c r="D4" s="595"/>
      <c r="E4" s="595"/>
      <c r="F4" s="595"/>
      <c r="G4" s="595"/>
      <c r="H4" s="595"/>
      <c r="I4" s="595"/>
      <c r="J4" s="595"/>
      <c r="K4" s="595"/>
      <c r="L4" s="596"/>
    </row>
    <row r="5" spans="1:12" ht="12.75" customHeight="1" x14ac:dyDescent="0.25">
      <c r="A5" s="4" t="s">
        <v>6</v>
      </c>
      <c r="B5" s="5"/>
      <c r="C5" s="589" t="s">
        <v>608</v>
      </c>
      <c r="D5" s="589"/>
      <c r="E5" s="589"/>
      <c r="F5" s="589"/>
      <c r="G5" s="589"/>
      <c r="H5" s="589"/>
      <c r="I5" s="589"/>
      <c r="J5" s="589"/>
      <c r="K5" s="589"/>
      <c r="L5" s="590"/>
    </row>
    <row r="6" spans="1:12" ht="12.75" customHeight="1" x14ac:dyDescent="0.25">
      <c r="A6" s="4" t="s">
        <v>8</v>
      </c>
      <c r="B6" s="5"/>
      <c r="C6" s="589" t="s">
        <v>9</v>
      </c>
      <c r="D6" s="589"/>
      <c r="E6" s="589"/>
      <c r="F6" s="589"/>
      <c r="G6" s="589"/>
      <c r="H6" s="589"/>
      <c r="I6" s="589"/>
      <c r="J6" s="589"/>
      <c r="K6" s="589"/>
      <c r="L6" s="590"/>
    </row>
    <row r="7" spans="1:12" x14ac:dyDescent="0.25">
      <c r="A7" s="4" t="s">
        <v>10</v>
      </c>
      <c r="B7" s="5"/>
      <c r="C7" s="595" t="s">
        <v>563</v>
      </c>
      <c r="D7" s="595"/>
      <c r="E7" s="595"/>
      <c r="F7" s="595"/>
      <c r="G7" s="595"/>
      <c r="H7" s="595"/>
      <c r="I7" s="595"/>
      <c r="J7" s="595"/>
      <c r="K7" s="595"/>
      <c r="L7" s="596"/>
    </row>
    <row r="8" spans="1:12" ht="12.75" customHeight="1" x14ac:dyDescent="0.25">
      <c r="A8" s="6" t="s">
        <v>12</v>
      </c>
      <c r="B8" s="5"/>
      <c r="C8" s="597"/>
      <c r="D8" s="597"/>
      <c r="E8" s="597"/>
      <c r="F8" s="597"/>
      <c r="G8" s="597"/>
      <c r="H8" s="597"/>
      <c r="I8" s="597"/>
      <c r="J8" s="597"/>
      <c r="K8" s="597"/>
      <c r="L8" s="598"/>
    </row>
    <row r="9" spans="1:12" ht="12.75" customHeight="1" x14ac:dyDescent="0.25">
      <c r="A9" s="4"/>
      <c r="B9" s="5" t="s">
        <v>13</v>
      </c>
      <c r="C9" s="589"/>
      <c r="D9" s="589"/>
      <c r="E9" s="589"/>
      <c r="F9" s="589"/>
      <c r="G9" s="589"/>
      <c r="H9" s="589"/>
      <c r="I9" s="589"/>
      <c r="J9" s="589"/>
      <c r="K9" s="589"/>
      <c r="L9" s="590"/>
    </row>
    <row r="10" spans="1:12" ht="12.75" customHeight="1" x14ac:dyDescent="0.25">
      <c r="A10" s="4"/>
      <c r="B10" s="5" t="s">
        <v>15</v>
      </c>
      <c r="C10" s="589"/>
      <c r="D10" s="589"/>
      <c r="E10" s="589"/>
      <c r="F10" s="589"/>
      <c r="G10" s="589"/>
      <c r="H10" s="589"/>
      <c r="I10" s="589"/>
      <c r="J10" s="589"/>
      <c r="K10" s="589"/>
      <c r="L10" s="590"/>
    </row>
    <row r="11" spans="1:12" ht="12.75" customHeight="1" x14ac:dyDescent="0.25">
      <c r="A11" s="4"/>
      <c r="B11" s="5" t="s">
        <v>16</v>
      </c>
      <c r="C11" s="597" t="s">
        <v>609</v>
      </c>
      <c r="D11" s="597"/>
      <c r="E11" s="597"/>
      <c r="F11" s="597"/>
      <c r="G11" s="597"/>
      <c r="H11" s="597"/>
      <c r="I11" s="597"/>
      <c r="J11" s="597"/>
      <c r="K11" s="597"/>
      <c r="L11" s="598"/>
    </row>
    <row r="12" spans="1:12" ht="12.75" customHeight="1" x14ac:dyDescent="0.25">
      <c r="A12" s="4"/>
      <c r="B12" s="5" t="s">
        <v>17</v>
      </c>
      <c r="C12" s="589"/>
      <c r="D12" s="589"/>
      <c r="E12" s="589"/>
      <c r="F12" s="589"/>
      <c r="G12" s="589"/>
      <c r="H12" s="589"/>
      <c r="I12" s="589"/>
      <c r="J12" s="589"/>
      <c r="K12" s="589"/>
      <c r="L12" s="590"/>
    </row>
    <row r="13" spans="1:12" ht="12.75" customHeight="1" x14ac:dyDescent="0.25">
      <c r="A13" s="4"/>
      <c r="B13" s="5" t="s">
        <v>18</v>
      </c>
      <c r="C13" s="589"/>
      <c r="D13" s="589"/>
      <c r="E13" s="589"/>
      <c r="F13" s="589"/>
      <c r="G13" s="589"/>
      <c r="H13" s="589"/>
      <c r="I13" s="589"/>
      <c r="J13" s="589"/>
      <c r="K13" s="589"/>
      <c r="L13" s="590"/>
    </row>
    <row r="14" spans="1:12" ht="12.75" customHeight="1" x14ac:dyDescent="0.25">
      <c r="A14" s="7"/>
      <c r="B14" s="8"/>
      <c r="C14" s="9"/>
      <c r="D14" s="9"/>
      <c r="E14" s="9"/>
      <c r="F14" s="9"/>
      <c r="G14" s="9"/>
      <c r="H14" s="9"/>
      <c r="I14" s="9"/>
      <c r="J14" s="9"/>
      <c r="K14" s="9"/>
      <c r="L14" s="10"/>
    </row>
    <row r="15" spans="1:12" s="11" customFormat="1" ht="12.75" customHeight="1" x14ac:dyDescent="0.25">
      <c r="A15" s="603" t="s">
        <v>19</v>
      </c>
      <c r="B15" s="606" t="s">
        <v>20</v>
      </c>
      <c r="C15" s="608" t="s">
        <v>21</v>
      </c>
      <c r="D15" s="609"/>
      <c r="E15" s="609"/>
      <c r="F15" s="609"/>
      <c r="G15" s="610"/>
      <c r="H15" s="608" t="s">
        <v>22</v>
      </c>
      <c r="I15" s="609"/>
      <c r="J15" s="609"/>
      <c r="K15" s="609"/>
      <c r="L15" s="611"/>
    </row>
    <row r="16" spans="1:12" s="11" customFormat="1" ht="12.75" customHeight="1" x14ac:dyDescent="0.25">
      <c r="A16" s="604"/>
      <c r="B16" s="607"/>
      <c r="C16" s="612" t="s">
        <v>23</v>
      </c>
      <c r="D16" s="613" t="s">
        <v>24</v>
      </c>
      <c r="E16" s="615" t="s">
        <v>25</v>
      </c>
      <c r="F16" s="617" t="s">
        <v>26</v>
      </c>
      <c r="G16" s="619" t="s">
        <v>27</v>
      </c>
      <c r="H16" s="612" t="s">
        <v>23</v>
      </c>
      <c r="I16" s="613" t="s">
        <v>24</v>
      </c>
      <c r="J16" s="615" t="s">
        <v>25</v>
      </c>
      <c r="K16" s="617" t="s">
        <v>26</v>
      </c>
      <c r="L16" s="599" t="s">
        <v>27</v>
      </c>
    </row>
    <row r="17" spans="1:12" s="12" customFormat="1" ht="61.5" customHeight="1" thickBot="1" x14ac:dyDescent="0.3">
      <c r="A17" s="605"/>
      <c r="B17" s="607"/>
      <c r="C17" s="612"/>
      <c r="D17" s="614"/>
      <c r="E17" s="616"/>
      <c r="F17" s="618"/>
      <c r="G17" s="619"/>
      <c r="H17" s="622"/>
      <c r="I17" s="623"/>
      <c r="J17" s="616"/>
      <c r="K17" s="618"/>
      <c r="L17" s="600"/>
    </row>
    <row r="18" spans="1:12" s="12" customFormat="1" ht="9.75" customHeight="1" thickTop="1" x14ac:dyDescent="0.25">
      <c r="A18" s="13" t="s">
        <v>28</v>
      </c>
      <c r="B18" s="13">
        <v>2</v>
      </c>
      <c r="C18" s="14">
        <v>3</v>
      </c>
      <c r="D18" s="15">
        <v>4</v>
      </c>
      <c r="E18" s="15">
        <v>5</v>
      </c>
      <c r="F18" s="15">
        <v>6</v>
      </c>
      <c r="G18" s="16">
        <v>7</v>
      </c>
      <c r="H18" s="14">
        <v>8</v>
      </c>
      <c r="I18" s="15">
        <v>9</v>
      </c>
      <c r="J18" s="15">
        <v>10</v>
      </c>
      <c r="K18" s="15">
        <v>11</v>
      </c>
      <c r="L18" s="17">
        <v>12</v>
      </c>
    </row>
    <row r="19" spans="1:12" s="24" customFormat="1" x14ac:dyDescent="0.25">
      <c r="A19" s="18"/>
      <c r="B19" s="19" t="s">
        <v>29</v>
      </c>
      <c r="C19" s="20"/>
      <c r="D19" s="21"/>
      <c r="E19" s="21"/>
      <c r="F19" s="21"/>
      <c r="G19" s="22"/>
      <c r="H19" s="20"/>
      <c r="I19" s="21"/>
      <c r="J19" s="21"/>
      <c r="K19" s="21"/>
      <c r="L19" s="23"/>
    </row>
    <row r="20" spans="1:12" s="24" customFormat="1" ht="12.75" thickBot="1" x14ac:dyDescent="0.3">
      <c r="A20" s="25"/>
      <c r="B20" s="26" t="s">
        <v>30</v>
      </c>
      <c r="C20" s="27">
        <f t="shared" ref="C20:C47" si="0">SUM(D20:G20)</f>
        <v>4034</v>
      </c>
      <c r="D20" s="28">
        <f>SUM(D21,D24,D25,D41,D43)</f>
        <v>4034</v>
      </c>
      <c r="E20" s="28">
        <f>SUM(E21,E24,E43)</f>
        <v>0</v>
      </c>
      <c r="F20" s="28">
        <f>SUM(F21,F26,F43)</f>
        <v>0</v>
      </c>
      <c r="G20" s="29">
        <f>SUM(G21,G45)</f>
        <v>0</v>
      </c>
      <c r="H20" s="27">
        <f>SUM(I20:L20)</f>
        <v>4022</v>
      </c>
      <c r="I20" s="28">
        <f>SUM(I21,I24,I25,I41,I43)</f>
        <v>4022</v>
      </c>
      <c r="J20" s="28">
        <f>SUM(J21,J24,J43)</f>
        <v>0</v>
      </c>
      <c r="K20" s="28">
        <f>SUM(K21,K26,K43)</f>
        <v>0</v>
      </c>
      <c r="L20" s="30">
        <f>SUM(L21,L45)</f>
        <v>0</v>
      </c>
    </row>
    <row r="21" spans="1:12" ht="12.75" thickTop="1" x14ac:dyDescent="0.25">
      <c r="A21" s="31"/>
      <c r="B21" s="32" t="s">
        <v>31</v>
      </c>
      <c r="C21" s="33">
        <f t="shared" si="0"/>
        <v>0</v>
      </c>
      <c r="D21" s="34">
        <f>SUM(D22:D23)</f>
        <v>0</v>
      </c>
      <c r="E21" s="34">
        <f>SUM(E22:E23)</f>
        <v>0</v>
      </c>
      <c r="F21" s="34">
        <f>SUM(F22:F23)</f>
        <v>0</v>
      </c>
      <c r="G21" s="35">
        <f>SUM(G22:G23)</f>
        <v>0</v>
      </c>
      <c r="H21" s="33">
        <f t="shared" ref="H21:H47" si="1">SUM(I21:L21)</f>
        <v>0</v>
      </c>
      <c r="I21" s="34">
        <f>SUM(I22:I23)</f>
        <v>0</v>
      </c>
      <c r="J21" s="34">
        <f>SUM(J22:J23)</f>
        <v>0</v>
      </c>
      <c r="K21" s="34">
        <f>SUM(K22:K23)</f>
        <v>0</v>
      </c>
      <c r="L21" s="36">
        <f>SUM(L22:L23)</f>
        <v>0</v>
      </c>
    </row>
    <row r="22" spans="1:12" x14ac:dyDescent="0.25">
      <c r="A22" s="37"/>
      <c r="B22" s="38" t="s">
        <v>32</v>
      </c>
      <c r="C22" s="39">
        <f t="shared" si="0"/>
        <v>0</v>
      </c>
      <c r="D22" s="40"/>
      <c r="E22" s="40"/>
      <c r="F22" s="40"/>
      <c r="G22" s="41"/>
      <c r="H22" s="39">
        <f t="shared" si="1"/>
        <v>0</v>
      </c>
      <c r="I22" s="40"/>
      <c r="J22" s="40"/>
      <c r="K22" s="40"/>
      <c r="L22" s="42"/>
    </row>
    <row r="23" spans="1:12" x14ac:dyDescent="0.25">
      <c r="A23" s="43"/>
      <c r="B23" s="44" t="s">
        <v>33</v>
      </c>
      <c r="C23" s="45">
        <f t="shared" si="0"/>
        <v>0</v>
      </c>
      <c r="D23" s="46"/>
      <c r="E23" s="46"/>
      <c r="F23" s="46"/>
      <c r="G23" s="47"/>
      <c r="H23" s="45">
        <f t="shared" si="1"/>
        <v>0</v>
      </c>
      <c r="I23" s="46"/>
      <c r="J23" s="46"/>
      <c r="K23" s="46"/>
      <c r="L23" s="48"/>
    </row>
    <row r="24" spans="1:12" s="24" customFormat="1" ht="24.75" thickBot="1" x14ac:dyDescent="0.3">
      <c r="A24" s="49">
        <v>19300</v>
      </c>
      <c r="B24" s="49" t="s">
        <v>34</v>
      </c>
      <c r="C24" s="50">
        <f t="shared" si="0"/>
        <v>4034</v>
      </c>
      <c r="D24" s="51">
        <v>4034</v>
      </c>
      <c r="E24" s="51"/>
      <c r="F24" s="52" t="s">
        <v>35</v>
      </c>
      <c r="G24" s="53" t="s">
        <v>35</v>
      </c>
      <c r="H24" s="50">
        <f t="shared" si="1"/>
        <v>4022</v>
      </c>
      <c r="I24" s="51">
        <v>4022</v>
      </c>
      <c r="J24" s="51"/>
      <c r="K24" s="52" t="s">
        <v>35</v>
      </c>
      <c r="L24" s="54" t="s">
        <v>35</v>
      </c>
    </row>
    <row r="25" spans="1:12" s="24" customFormat="1" ht="24.75" thickTop="1" x14ac:dyDescent="0.25">
      <c r="A25" s="55"/>
      <c r="B25" s="56" t="s">
        <v>36</v>
      </c>
      <c r="C25" s="57">
        <f t="shared" si="0"/>
        <v>0</v>
      </c>
      <c r="D25" s="58"/>
      <c r="E25" s="59" t="s">
        <v>35</v>
      </c>
      <c r="F25" s="59" t="s">
        <v>35</v>
      </c>
      <c r="G25" s="60" t="s">
        <v>35</v>
      </c>
      <c r="H25" s="57">
        <f t="shared" si="1"/>
        <v>0</v>
      </c>
      <c r="I25" s="61"/>
      <c r="J25" s="59" t="s">
        <v>35</v>
      </c>
      <c r="K25" s="59" t="s">
        <v>35</v>
      </c>
      <c r="L25" s="62" t="s">
        <v>35</v>
      </c>
    </row>
    <row r="26" spans="1:12" s="24" customFormat="1" ht="36" x14ac:dyDescent="0.25">
      <c r="A26" s="56">
        <v>21300</v>
      </c>
      <c r="B26" s="56" t="s">
        <v>37</v>
      </c>
      <c r="C26" s="57">
        <f t="shared" si="0"/>
        <v>0</v>
      </c>
      <c r="D26" s="59" t="s">
        <v>35</v>
      </c>
      <c r="E26" s="59" t="s">
        <v>35</v>
      </c>
      <c r="F26" s="63">
        <f>SUM(F27,F31,F33,F36)</f>
        <v>0</v>
      </c>
      <c r="G26" s="60" t="s">
        <v>35</v>
      </c>
      <c r="H26" s="57">
        <f t="shared" si="1"/>
        <v>0</v>
      </c>
      <c r="I26" s="59" t="s">
        <v>35</v>
      </c>
      <c r="J26" s="59" t="s">
        <v>35</v>
      </c>
      <c r="K26" s="63">
        <f>SUM(K27,K31,K33,K36)</f>
        <v>0</v>
      </c>
      <c r="L26" s="62" t="s">
        <v>35</v>
      </c>
    </row>
    <row r="27" spans="1:12" s="24" customFormat="1" ht="24" x14ac:dyDescent="0.25">
      <c r="A27" s="64">
        <v>21350</v>
      </c>
      <c r="B27" s="56" t="s">
        <v>38</v>
      </c>
      <c r="C27" s="57">
        <f t="shared" si="0"/>
        <v>0</v>
      </c>
      <c r="D27" s="59" t="s">
        <v>35</v>
      </c>
      <c r="E27" s="59" t="s">
        <v>35</v>
      </c>
      <c r="F27" s="63">
        <f>SUM(F28:F30)</f>
        <v>0</v>
      </c>
      <c r="G27" s="60" t="s">
        <v>35</v>
      </c>
      <c r="H27" s="57">
        <f t="shared" si="1"/>
        <v>0</v>
      </c>
      <c r="I27" s="59" t="s">
        <v>35</v>
      </c>
      <c r="J27" s="59" t="s">
        <v>35</v>
      </c>
      <c r="K27" s="63">
        <f>SUM(K28:K30)</f>
        <v>0</v>
      </c>
      <c r="L27" s="62" t="s">
        <v>35</v>
      </c>
    </row>
    <row r="28" spans="1:12" x14ac:dyDescent="0.25">
      <c r="A28" s="37">
        <v>21351</v>
      </c>
      <c r="B28" s="65" t="s">
        <v>39</v>
      </c>
      <c r="C28" s="66">
        <f t="shared" si="0"/>
        <v>0</v>
      </c>
      <c r="D28" s="67" t="s">
        <v>35</v>
      </c>
      <c r="E28" s="67" t="s">
        <v>35</v>
      </c>
      <c r="F28" s="68"/>
      <c r="G28" s="69" t="s">
        <v>35</v>
      </c>
      <c r="H28" s="66">
        <f t="shared" si="1"/>
        <v>0</v>
      </c>
      <c r="I28" s="67" t="s">
        <v>35</v>
      </c>
      <c r="J28" s="67" t="s">
        <v>35</v>
      </c>
      <c r="K28" s="68"/>
      <c r="L28" s="70" t="s">
        <v>35</v>
      </c>
    </row>
    <row r="29" spans="1:12" x14ac:dyDescent="0.25">
      <c r="A29" s="43">
        <v>21352</v>
      </c>
      <c r="B29" s="71" t="s">
        <v>40</v>
      </c>
      <c r="C29" s="72">
        <f t="shared" si="0"/>
        <v>0</v>
      </c>
      <c r="D29" s="73" t="s">
        <v>35</v>
      </c>
      <c r="E29" s="73" t="s">
        <v>35</v>
      </c>
      <c r="F29" s="74"/>
      <c r="G29" s="75" t="s">
        <v>35</v>
      </c>
      <c r="H29" s="72">
        <f t="shared" si="1"/>
        <v>0</v>
      </c>
      <c r="I29" s="73" t="s">
        <v>35</v>
      </c>
      <c r="J29" s="73" t="s">
        <v>35</v>
      </c>
      <c r="K29" s="74"/>
      <c r="L29" s="76" t="s">
        <v>35</v>
      </c>
    </row>
    <row r="30" spans="1:12" ht="24" x14ac:dyDescent="0.25">
      <c r="A30" s="43">
        <v>21359</v>
      </c>
      <c r="B30" s="71" t="s">
        <v>41</v>
      </c>
      <c r="C30" s="72">
        <f t="shared" si="0"/>
        <v>0</v>
      </c>
      <c r="D30" s="73" t="s">
        <v>35</v>
      </c>
      <c r="E30" s="73" t="s">
        <v>35</v>
      </c>
      <c r="F30" s="74"/>
      <c r="G30" s="75" t="s">
        <v>35</v>
      </c>
      <c r="H30" s="72">
        <f t="shared" si="1"/>
        <v>0</v>
      </c>
      <c r="I30" s="73" t="s">
        <v>35</v>
      </c>
      <c r="J30" s="73" t="s">
        <v>35</v>
      </c>
      <c r="K30" s="74"/>
      <c r="L30" s="76" t="s">
        <v>35</v>
      </c>
    </row>
    <row r="31" spans="1:12" s="24" customFormat="1" ht="36" x14ac:dyDescent="0.25">
      <c r="A31" s="64">
        <v>21370</v>
      </c>
      <c r="B31" s="56" t="s">
        <v>42</v>
      </c>
      <c r="C31" s="57">
        <f t="shared" si="0"/>
        <v>0</v>
      </c>
      <c r="D31" s="59" t="s">
        <v>35</v>
      </c>
      <c r="E31" s="59" t="s">
        <v>35</v>
      </c>
      <c r="F31" s="63">
        <f>SUM(F32)</f>
        <v>0</v>
      </c>
      <c r="G31" s="60" t="s">
        <v>35</v>
      </c>
      <c r="H31" s="57">
        <f t="shared" si="1"/>
        <v>0</v>
      </c>
      <c r="I31" s="59" t="s">
        <v>35</v>
      </c>
      <c r="J31" s="59" t="s">
        <v>35</v>
      </c>
      <c r="K31" s="63">
        <f>SUM(K32)</f>
        <v>0</v>
      </c>
      <c r="L31" s="62" t="s">
        <v>35</v>
      </c>
    </row>
    <row r="32" spans="1:12" ht="36" x14ac:dyDescent="0.25">
      <c r="A32" s="77">
        <v>21379</v>
      </c>
      <c r="B32" s="78" t="s">
        <v>43</v>
      </c>
      <c r="C32" s="79">
        <f t="shared" si="0"/>
        <v>0</v>
      </c>
      <c r="D32" s="80" t="s">
        <v>35</v>
      </c>
      <c r="E32" s="80" t="s">
        <v>35</v>
      </c>
      <c r="F32" s="81"/>
      <c r="G32" s="82" t="s">
        <v>35</v>
      </c>
      <c r="H32" s="79">
        <f t="shared" si="1"/>
        <v>0</v>
      </c>
      <c r="I32" s="80" t="s">
        <v>35</v>
      </c>
      <c r="J32" s="80" t="s">
        <v>35</v>
      </c>
      <c r="K32" s="81"/>
      <c r="L32" s="83" t="s">
        <v>35</v>
      </c>
    </row>
    <row r="33" spans="1:12" s="24" customFormat="1" x14ac:dyDescent="0.25">
      <c r="A33" s="64">
        <v>21380</v>
      </c>
      <c r="B33" s="56" t="s">
        <v>44</v>
      </c>
      <c r="C33" s="57">
        <f t="shared" si="0"/>
        <v>0</v>
      </c>
      <c r="D33" s="59" t="s">
        <v>35</v>
      </c>
      <c r="E33" s="59" t="s">
        <v>35</v>
      </c>
      <c r="F33" s="63">
        <f>SUM(F34:F35)</f>
        <v>0</v>
      </c>
      <c r="G33" s="60" t="s">
        <v>35</v>
      </c>
      <c r="H33" s="57">
        <f t="shared" si="1"/>
        <v>0</v>
      </c>
      <c r="I33" s="59" t="s">
        <v>35</v>
      </c>
      <c r="J33" s="59" t="s">
        <v>35</v>
      </c>
      <c r="K33" s="63">
        <f>SUM(K34:K35)</f>
        <v>0</v>
      </c>
      <c r="L33" s="62" t="s">
        <v>35</v>
      </c>
    </row>
    <row r="34" spans="1:12" x14ac:dyDescent="0.25">
      <c r="A34" s="38">
        <v>21381</v>
      </c>
      <c r="B34" s="65" t="s">
        <v>45</v>
      </c>
      <c r="C34" s="66">
        <f t="shared" si="0"/>
        <v>0</v>
      </c>
      <c r="D34" s="67" t="s">
        <v>35</v>
      </c>
      <c r="E34" s="67" t="s">
        <v>35</v>
      </c>
      <c r="F34" s="68"/>
      <c r="G34" s="69" t="s">
        <v>35</v>
      </c>
      <c r="H34" s="66">
        <f t="shared" si="1"/>
        <v>0</v>
      </c>
      <c r="I34" s="67" t="s">
        <v>35</v>
      </c>
      <c r="J34" s="67" t="s">
        <v>35</v>
      </c>
      <c r="K34" s="68"/>
      <c r="L34" s="70" t="s">
        <v>35</v>
      </c>
    </row>
    <row r="35" spans="1:12" ht="24" x14ac:dyDescent="0.25">
      <c r="A35" s="44">
        <v>21383</v>
      </c>
      <c r="B35" s="71" t="s">
        <v>46</v>
      </c>
      <c r="C35" s="72">
        <f>SUM(D35:G35)</f>
        <v>0</v>
      </c>
      <c r="D35" s="73" t="s">
        <v>35</v>
      </c>
      <c r="E35" s="73" t="s">
        <v>35</v>
      </c>
      <c r="F35" s="74"/>
      <c r="G35" s="75" t="s">
        <v>35</v>
      </c>
      <c r="H35" s="72">
        <f t="shared" si="1"/>
        <v>0</v>
      </c>
      <c r="I35" s="73" t="s">
        <v>35</v>
      </c>
      <c r="J35" s="73" t="s">
        <v>35</v>
      </c>
      <c r="K35" s="74"/>
      <c r="L35" s="76" t="s">
        <v>35</v>
      </c>
    </row>
    <row r="36" spans="1:12" s="24" customFormat="1" ht="25.5" customHeight="1" x14ac:dyDescent="0.25">
      <c r="A36" s="64">
        <v>21390</v>
      </c>
      <c r="B36" s="56" t="s">
        <v>47</v>
      </c>
      <c r="C36" s="57">
        <f t="shared" si="0"/>
        <v>0</v>
      </c>
      <c r="D36" s="59" t="s">
        <v>35</v>
      </c>
      <c r="E36" s="59" t="s">
        <v>35</v>
      </c>
      <c r="F36" s="63">
        <f>SUM(F37:F40)</f>
        <v>0</v>
      </c>
      <c r="G36" s="60" t="s">
        <v>35</v>
      </c>
      <c r="H36" s="57">
        <f t="shared" si="1"/>
        <v>0</v>
      </c>
      <c r="I36" s="59" t="s">
        <v>35</v>
      </c>
      <c r="J36" s="59" t="s">
        <v>35</v>
      </c>
      <c r="K36" s="63">
        <f>SUM(K37:K40)</f>
        <v>0</v>
      </c>
      <c r="L36" s="62" t="s">
        <v>35</v>
      </c>
    </row>
    <row r="37" spans="1:12" ht="24" x14ac:dyDescent="0.25">
      <c r="A37" s="38">
        <v>21391</v>
      </c>
      <c r="B37" s="65" t="s">
        <v>48</v>
      </c>
      <c r="C37" s="66">
        <f t="shared" si="0"/>
        <v>0</v>
      </c>
      <c r="D37" s="67" t="s">
        <v>35</v>
      </c>
      <c r="E37" s="67" t="s">
        <v>35</v>
      </c>
      <c r="F37" s="68"/>
      <c r="G37" s="69" t="s">
        <v>35</v>
      </c>
      <c r="H37" s="66">
        <f t="shared" si="1"/>
        <v>0</v>
      </c>
      <c r="I37" s="67" t="s">
        <v>35</v>
      </c>
      <c r="J37" s="67" t="s">
        <v>35</v>
      </c>
      <c r="K37" s="68"/>
      <c r="L37" s="70" t="s">
        <v>35</v>
      </c>
    </row>
    <row r="38" spans="1:12" x14ac:dyDescent="0.25">
      <c r="A38" s="44">
        <v>21393</v>
      </c>
      <c r="B38" s="71" t="s">
        <v>49</v>
      </c>
      <c r="C38" s="72">
        <f t="shared" si="0"/>
        <v>0</v>
      </c>
      <c r="D38" s="73" t="s">
        <v>35</v>
      </c>
      <c r="E38" s="73" t="s">
        <v>35</v>
      </c>
      <c r="F38" s="74"/>
      <c r="G38" s="75" t="s">
        <v>35</v>
      </c>
      <c r="H38" s="72">
        <f t="shared" si="1"/>
        <v>0</v>
      </c>
      <c r="I38" s="73" t="s">
        <v>35</v>
      </c>
      <c r="J38" s="73" t="s">
        <v>35</v>
      </c>
      <c r="K38" s="74"/>
      <c r="L38" s="76" t="s">
        <v>35</v>
      </c>
    </row>
    <row r="39" spans="1:12" x14ac:dyDescent="0.25">
      <c r="A39" s="44">
        <v>21395</v>
      </c>
      <c r="B39" s="71" t="s">
        <v>50</v>
      </c>
      <c r="C39" s="72">
        <f t="shared" si="0"/>
        <v>0</v>
      </c>
      <c r="D39" s="73" t="s">
        <v>35</v>
      </c>
      <c r="E39" s="73" t="s">
        <v>35</v>
      </c>
      <c r="F39" s="74"/>
      <c r="G39" s="75" t="s">
        <v>35</v>
      </c>
      <c r="H39" s="72">
        <f t="shared" si="1"/>
        <v>0</v>
      </c>
      <c r="I39" s="73" t="s">
        <v>35</v>
      </c>
      <c r="J39" s="73" t="s">
        <v>35</v>
      </c>
      <c r="K39" s="74"/>
      <c r="L39" s="76" t="s">
        <v>35</v>
      </c>
    </row>
    <row r="40" spans="1:12" ht="24" x14ac:dyDescent="0.25">
      <c r="A40" s="84">
        <v>21399</v>
      </c>
      <c r="B40" s="85" t="s">
        <v>51</v>
      </c>
      <c r="C40" s="86">
        <f t="shared" si="0"/>
        <v>0</v>
      </c>
      <c r="D40" s="87" t="s">
        <v>35</v>
      </c>
      <c r="E40" s="87" t="s">
        <v>35</v>
      </c>
      <c r="F40" s="88"/>
      <c r="G40" s="89" t="s">
        <v>35</v>
      </c>
      <c r="H40" s="86">
        <f t="shared" si="1"/>
        <v>0</v>
      </c>
      <c r="I40" s="87" t="s">
        <v>35</v>
      </c>
      <c r="J40" s="87" t="s">
        <v>35</v>
      </c>
      <c r="K40" s="88"/>
      <c r="L40" s="90" t="s">
        <v>35</v>
      </c>
    </row>
    <row r="41" spans="1:12" s="24" customFormat="1" ht="26.25" customHeight="1" x14ac:dyDescent="0.25">
      <c r="A41" s="91">
        <v>21420</v>
      </c>
      <c r="B41" s="92" t="s">
        <v>52</v>
      </c>
      <c r="C41" s="93">
        <f>SUM(D41:G41)</f>
        <v>0</v>
      </c>
      <c r="D41" s="94">
        <f>SUM(D42)</f>
        <v>0</v>
      </c>
      <c r="E41" s="95" t="s">
        <v>35</v>
      </c>
      <c r="F41" s="95" t="s">
        <v>35</v>
      </c>
      <c r="G41" s="96" t="s">
        <v>35</v>
      </c>
      <c r="H41" s="93">
        <f>SUM(I41:L41)</f>
        <v>0</v>
      </c>
      <c r="I41" s="94">
        <f>SUM(I42)</f>
        <v>0</v>
      </c>
      <c r="J41" s="95" t="s">
        <v>35</v>
      </c>
      <c r="K41" s="95" t="s">
        <v>35</v>
      </c>
      <c r="L41" s="97" t="s">
        <v>35</v>
      </c>
    </row>
    <row r="42" spans="1:12" s="24" customFormat="1" ht="26.25" customHeight="1" x14ac:dyDescent="0.25">
      <c r="A42" s="84">
        <v>21429</v>
      </c>
      <c r="B42" s="85" t="s">
        <v>53</v>
      </c>
      <c r="C42" s="86">
        <f>SUM(D42:G42)</f>
        <v>0</v>
      </c>
      <c r="D42" s="98"/>
      <c r="E42" s="87" t="s">
        <v>35</v>
      </c>
      <c r="F42" s="87" t="s">
        <v>35</v>
      </c>
      <c r="G42" s="89" t="s">
        <v>35</v>
      </c>
      <c r="H42" s="86">
        <f t="shared" ref="H42:H44" si="2">SUM(I42:L42)</f>
        <v>0</v>
      </c>
      <c r="I42" s="98"/>
      <c r="J42" s="87" t="s">
        <v>35</v>
      </c>
      <c r="K42" s="87" t="s">
        <v>35</v>
      </c>
      <c r="L42" s="90" t="s">
        <v>35</v>
      </c>
    </row>
    <row r="43" spans="1:12" s="24" customFormat="1" ht="24" x14ac:dyDescent="0.25">
      <c r="A43" s="64">
        <v>21490</v>
      </c>
      <c r="B43" s="56" t="s">
        <v>54</v>
      </c>
      <c r="C43" s="57">
        <f t="shared" si="0"/>
        <v>0</v>
      </c>
      <c r="D43" s="99">
        <f>D44</f>
        <v>0</v>
      </c>
      <c r="E43" s="99">
        <f t="shared" ref="E43:F43" si="3">E44</f>
        <v>0</v>
      </c>
      <c r="F43" s="99">
        <f t="shared" si="3"/>
        <v>0</v>
      </c>
      <c r="G43" s="60" t="s">
        <v>35</v>
      </c>
      <c r="H43" s="100">
        <f t="shared" si="2"/>
        <v>0</v>
      </c>
      <c r="I43" s="99">
        <f>I44</f>
        <v>0</v>
      </c>
      <c r="J43" s="99">
        <f t="shared" ref="J43:K43" si="4">J44</f>
        <v>0</v>
      </c>
      <c r="K43" s="99">
        <f t="shared" si="4"/>
        <v>0</v>
      </c>
      <c r="L43" s="62" t="s">
        <v>35</v>
      </c>
    </row>
    <row r="44" spans="1:12" s="24" customFormat="1" ht="24" x14ac:dyDescent="0.25">
      <c r="A44" s="44">
        <v>21499</v>
      </c>
      <c r="B44" s="71" t="s">
        <v>55</v>
      </c>
      <c r="C44" s="79">
        <f>SUM(D44:G44)</f>
        <v>0</v>
      </c>
      <c r="D44" s="101"/>
      <c r="E44" s="102"/>
      <c r="F44" s="102"/>
      <c r="G44" s="103" t="s">
        <v>35</v>
      </c>
      <c r="H44" s="104">
        <f t="shared" si="2"/>
        <v>0</v>
      </c>
      <c r="I44" s="40"/>
      <c r="J44" s="105"/>
      <c r="K44" s="105"/>
      <c r="L44" s="106" t="s">
        <v>35</v>
      </c>
    </row>
    <row r="45" spans="1:12" ht="12.75" customHeight="1" x14ac:dyDescent="0.25">
      <c r="A45" s="107">
        <v>23000</v>
      </c>
      <c r="B45" s="108" t="s">
        <v>56</v>
      </c>
      <c r="C45" s="109">
        <f>SUM(D45:G45)</f>
        <v>0</v>
      </c>
      <c r="D45" s="59" t="s">
        <v>35</v>
      </c>
      <c r="E45" s="59" t="s">
        <v>35</v>
      </c>
      <c r="F45" s="59" t="s">
        <v>35</v>
      </c>
      <c r="G45" s="99">
        <f>SUM(G46:G47)</f>
        <v>0</v>
      </c>
      <c r="H45" s="109">
        <f t="shared" si="1"/>
        <v>0</v>
      </c>
      <c r="I45" s="87" t="s">
        <v>35</v>
      </c>
      <c r="J45" s="87" t="s">
        <v>35</v>
      </c>
      <c r="K45" s="87" t="s">
        <v>35</v>
      </c>
      <c r="L45" s="110">
        <f>SUM(L46:L47)</f>
        <v>0</v>
      </c>
    </row>
    <row r="46" spans="1:12" ht="24" x14ac:dyDescent="0.25">
      <c r="A46" s="111">
        <v>23410</v>
      </c>
      <c r="B46" s="112" t="s">
        <v>57</v>
      </c>
      <c r="C46" s="113">
        <f t="shared" si="0"/>
        <v>0</v>
      </c>
      <c r="D46" s="95" t="s">
        <v>35</v>
      </c>
      <c r="E46" s="95" t="s">
        <v>35</v>
      </c>
      <c r="F46" s="95" t="s">
        <v>35</v>
      </c>
      <c r="G46" s="114"/>
      <c r="H46" s="113">
        <f t="shared" si="1"/>
        <v>0</v>
      </c>
      <c r="I46" s="95" t="s">
        <v>35</v>
      </c>
      <c r="J46" s="95" t="s">
        <v>35</v>
      </c>
      <c r="K46" s="95" t="s">
        <v>35</v>
      </c>
      <c r="L46" s="115"/>
    </row>
    <row r="47" spans="1:12" ht="24" x14ac:dyDescent="0.25">
      <c r="A47" s="111">
        <v>23510</v>
      </c>
      <c r="B47" s="112" t="s">
        <v>58</v>
      </c>
      <c r="C47" s="93">
        <f t="shared" si="0"/>
        <v>0</v>
      </c>
      <c r="D47" s="95" t="s">
        <v>35</v>
      </c>
      <c r="E47" s="95" t="s">
        <v>35</v>
      </c>
      <c r="F47" s="95" t="s">
        <v>35</v>
      </c>
      <c r="G47" s="114"/>
      <c r="H47" s="93">
        <f t="shared" si="1"/>
        <v>0</v>
      </c>
      <c r="I47" s="95" t="s">
        <v>35</v>
      </c>
      <c r="J47" s="95" t="s">
        <v>35</v>
      </c>
      <c r="K47" s="95" t="s">
        <v>35</v>
      </c>
      <c r="L47" s="115"/>
    </row>
    <row r="48" spans="1:12" x14ac:dyDescent="0.25">
      <c r="A48" s="116"/>
      <c r="B48" s="112"/>
      <c r="C48" s="117"/>
      <c r="D48" s="95"/>
      <c r="E48" s="95"/>
      <c r="F48" s="94"/>
      <c r="G48" s="118"/>
      <c r="H48" s="117"/>
      <c r="I48" s="95"/>
      <c r="J48" s="95"/>
      <c r="K48" s="94"/>
      <c r="L48" s="119"/>
    </row>
    <row r="49" spans="1:12" s="24" customFormat="1" x14ac:dyDescent="0.25">
      <c r="A49" s="120"/>
      <c r="B49" s="121" t="s">
        <v>59</v>
      </c>
      <c r="C49" s="122"/>
      <c r="D49" s="123"/>
      <c r="E49" s="123"/>
      <c r="F49" s="123"/>
      <c r="G49" s="124"/>
      <c r="H49" s="122"/>
      <c r="I49" s="123"/>
      <c r="J49" s="123"/>
      <c r="K49" s="123"/>
      <c r="L49" s="125"/>
    </row>
    <row r="50" spans="1:12" s="24" customFormat="1" ht="12.75" thickBot="1" x14ac:dyDescent="0.3">
      <c r="A50" s="126"/>
      <c r="B50" s="25" t="s">
        <v>60</v>
      </c>
      <c r="C50" s="127">
        <f t="shared" ref="C50:C113" si="5">SUM(D50:G50)</f>
        <v>4034</v>
      </c>
      <c r="D50" s="128">
        <f>SUM(D51,D283)</f>
        <v>4034</v>
      </c>
      <c r="E50" s="128">
        <f>SUM(E51,E283)</f>
        <v>0</v>
      </c>
      <c r="F50" s="128">
        <f>SUM(F51,F283)</f>
        <v>0</v>
      </c>
      <c r="G50" s="129">
        <f>SUM(G51,G283)</f>
        <v>0</v>
      </c>
      <c r="H50" s="127">
        <f t="shared" ref="H50:H113" si="6">SUM(I50:L50)</f>
        <v>4022</v>
      </c>
      <c r="I50" s="128">
        <f>SUM(I51,I283)</f>
        <v>4022</v>
      </c>
      <c r="J50" s="128">
        <f>SUM(J51,J283)</f>
        <v>0</v>
      </c>
      <c r="K50" s="128">
        <f>SUM(K51,K283)</f>
        <v>0</v>
      </c>
      <c r="L50" s="130">
        <f>SUM(L51,L283)</f>
        <v>0</v>
      </c>
    </row>
    <row r="51" spans="1:12" s="24" customFormat="1" ht="36.75" thickTop="1" x14ac:dyDescent="0.25">
      <c r="A51" s="131"/>
      <c r="B51" s="132" t="s">
        <v>61</v>
      </c>
      <c r="C51" s="133">
        <f t="shared" si="5"/>
        <v>4034</v>
      </c>
      <c r="D51" s="134">
        <f>SUM(D52,D194)</f>
        <v>4034</v>
      </c>
      <c r="E51" s="134">
        <f>SUM(E52,E194)</f>
        <v>0</v>
      </c>
      <c r="F51" s="134">
        <f>SUM(F52,F194)</f>
        <v>0</v>
      </c>
      <c r="G51" s="135">
        <f>SUM(G52,G194)</f>
        <v>0</v>
      </c>
      <c r="H51" s="133">
        <f t="shared" si="6"/>
        <v>4022</v>
      </c>
      <c r="I51" s="134">
        <f>SUM(I52,I194)</f>
        <v>4022</v>
      </c>
      <c r="J51" s="134">
        <f>SUM(J52,J194)</f>
        <v>0</v>
      </c>
      <c r="K51" s="134">
        <f>SUM(K52,K194)</f>
        <v>0</v>
      </c>
      <c r="L51" s="136">
        <f>SUM(L52,L194)</f>
        <v>0</v>
      </c>
    </row>
    <row r="52" spans="1:12" s="24" customFormat="1" ht="24" x14ac:dyDescent="0.25">
      <c r="A52" s="137"/>
      <c r="B52" s="18" t="s">
        <v>62</v>
      </c>
      <c r="C52" s="138">
        <f t="shared" si="5"/>
        <v>4034</v>
      </c>
      <c r="D52" s="139">
        <f>SUM(D53,D75,D173,D187)</f>
        <v>4034</v>
      </c>
      <c r="E52" s="139">
        <f>SUM(E53,E75,E173,E187)</f>
        <v>0</v>
      </c>
      <c r="F52" s="139">
        <f>SUM(F53,F75,F173,F187)</f>
        <v>0</v>
      </c>
      <c r="G52" s="140">
        <f>SUM(G53,G75,G173,G187)</f>
        <v>0</v>
      </c>
      <c r="H52" s="138">
        <f t="shared" si="6"/>
        <v>4022</v>
      </c>
      <c r="I52" s="139">
        <f>SUM(I53,I75,I173,I187)</f>
        <v>4022</v>
      </c>
      <c r="J52" s="139">
        <f>SUM(J53,J75,J173,J187)</f>
        <v>0</v>
      </c>
      <c r="K52" s="139">
        <f>SUM(K53,K75,K173,K187)</f>
        <v>0</v>
      </c>
      <c r="L52" s="141">
        <f>SUM(L53,L75,L173,L187)</f>
        <v>0</v>
      </c>
    </row>
    <row r="53" spans="1:12" s="24" customFormat="1" x14ac:dyDescent="0.25">
      <c r="A53" s="142">
        <v>1000</v>
      </c>
      <c r="B53" s="142" t="s">
        <v>63</v>
      </c>
      <c r="C53" s="143">
        <f t="shared" si="5"/>
        <v>4034</v>
      </c>
      <c r="D53" s="144">
        <f>SUM(D54,D67)</f>
        <v>4034</v>
      </c>
      <c r="E53" s="144">
        <f>SUM(E54,E67)</f>
        <v>0</v>
      </c>
      <c r="F53" s="144">
        <f>SUM(F54,F67)</f>
        <v>0</v>
      </c>
      <c r="G53" s="145">
        <f>SUM(G54,G67)</f>
        <v>0</v>
      </c>
      <c r="H53" s="143">
        <f t="shared" si="6"/>
        <v>4022</v>
      </c>
      <c r="I53" s="144">
        <f>SUM(I54,I67)</f>
        <v>4022</v>
      </c>
      <c r="J53" s="144">
        <f>SUM(J54,J67)</f>
        <v>0</v>
      </c>
      <c r="K53" s="144">
        <f>SUM(K54,K67)</f>
        <v>0</v>
      </c>
      <c r="L53" s="146">
        <f>SUM(L54,L67)</f>
        <v>0</v>
      </c>
    </row>
    <row r="54" spans="1:12" x14ac:dyDescent="0.25">
      <c r="A54" s="56">
        <v>1100</v>
      </c>
      <c r="B54" s="147" t="s">
        <v>64</v>
      </c>
      <c r="C54" s="57">
        <f t="shared" si="5"/>
        <v>3183</v>
      </c>
      <c r="D54" s="63">
        <f>SUM(D55,D58,D66)</f>
        <v>3183</v>
      </c>
      <c r="E54" s="63">
        <f>SUM(E55,E58,E66)</f>
        <v>0</v>
      </c>
      <c r="F54" s="63">
        <f>SUM(F55,F58,F66)</f>
        <v>0</v>
      </c>
      <c r="G54" s="148">
        <f>SUM(G55,G58,G66)</f>
        <v>0</v>
      </c>
      <c r="H54" s="57">
        <f t="shared" si="6"/>
        <v>3183</v>
      </c>
      <c r="I54" s="63">
        <f>SUM(I55,I58,I66)</f>
        <v>3183</v>
      </c>
      <c r="J54" s="63">
        <f>SUM(J55,J58,J66)</f>
        <v>0</v>
      </c>
      <c r="K54" s="63">
        <f>SUM(K55,K58,K66)</f>
        <v>0</v>
      </c>
      <c r="L54" s="149">
        <f>SUM(L55,L58,L66)</f>
        <v>0</v>
      </c>
    </row>
    <row r="55" spans="1:12" x14ac:dyDescent="0.25">
      <c r="A55" s="150">
        <v>1110</v>
      </c>
      <c r="B55" s="112" t="s">
        <v>65</v>
      </c>
      <c r="C55" s="117">
        <f t="shared" si="5"/>
        <v>3183</v>
      </c>
      <c r="D55" s="151">
        <f>SUM(D56:D57)</f>
        <v>3183</v>
      </c>
      <c r="E55" s="151">
        <f>SUM(E56:E57)</f>
        <v>0</v>
      </c>
      <c r="F55" s="151">
        <f>SUM(F56:F57)</f>
        <v>0</v>
      </c>
      <c r="G55" s="152">
        <f>SUM(G56:G57)</f>
        <v>0</v>
      </c>
      <c r="H55" s="117">
        <f t="shared" si="6"/>
        <v>3183</v>
      </c>
      <c r="I55" s="151">
        <f>SUM(I56:I57)</f>
        <v>3183</v>
      </c>
      <c r="J55" s="151">
        <f>SUM(J56:J57)</f>
        <v>0</v>
      </c>
      <c r="K55" s="151">
        <f>SUM(K56:K57)</f>
        <v>0</v>
      </c>
      <c r="L55" s="153">
        <f>SUM(L56:L57)</f>
        <v>0</v>
      </c>
    </row>
    <row r="56" spans="1:12" x14ac:dyDescent="0.25">
      <c r="A56" s="38">
        <v>1111</v>
      </c>
      <c r="B56" s="65" t="s">
        <v>66</v>
      </c>
      <c r="C56" s="66">
        <f t="shared" si="5"/>
        <v>0</v>
      </c>
      <c r="D56" s="68"/>
      <c r="E56" s="68"/>
      <c r="F56" s="68"/>
      <c r="G56" s="154"/>
      <c r="H56" s="66">
        <f t="shared" si="6"/>
        <v>0</v>
      </c>
      <c r="I56" s="68"/>
      <c r="J56" s="68"/>
      <c r="K56" s="68"/>
      <c r="L56" s="155"/>
    </row>
    <row r="57" spans="1:12" ht="24" customHeight="1" x14ac:dyDescent="0.25">
      <c r="A57" s="44">
        <v>1119</v>
      </c>
      <c r="B57" s="71" t="s">
        <v>67</v>
      </c>
      <c r="C57" s="72">
        <f t="shared" si="5"/>
        <v>3183</v>
      </c>
      <c r="D57" s="74">
        <v>3183</v>
      </c>
      <c r="E57" s="74"/>
      <c r="F57" s="74"/>
      <c r="G57" s="157"/>
      <c r="H57" s="72">
        <f t="shared" si="6"/>
        <v>3183</v>
      </c>
      <c r="I57" s="74">
        <v>3183</v>
      </c>
      <c r="J57" s="74"/>
      <c r="K57" s="74"/>
      <c r="L57" s="158"/>
    </row>
    <row r="58" spans="1:12" x14ac:dyDescent="0.25">
      <c r="A58" s="159">
        <v>1140</v>
      </c>
      <c r="B58" s="71" t="s">
        <v>68</v>
      </c>
      <c r="C58" s="72">
        <f t="shared" si="5"/>
        <v>0</v>
      </c>
      <c r="D58" s="160">
        <f>SUM(D59:D65)</f>
        <v>0</v>
      </c>
      <c r="E58" s="160">
        <f>SUM(E59:E65)</f>
        <v>0</v>
      </c>
      <c r="F58" s="160">
        <f>SUM(F59:F65)</f>
        <v>0</v>
      </c>
      <c r="G58" s="161">
        <f>SUM(G59:G65)</f>
        <v>0</v>
      </c>
      <c r="H58" s="72">
        <f t="shared" si="6"/>
        <v>0</v>
      </c>
      <c r="I58" s="160">
        <f>SUM(I59:I65)</f>
        <v>0</v>
      </c>
      <c r="J58" s="160">
        <f>SUM(J59:J65)</f>
        <v>0</v>
      </c>
      <c r="K58" s="160">
        <f>SUM(K59:K65)</f>
        <v>0</v>
      </c>
      <c r="L58" s="162">
        <f>SUM(L59:L65)</f>
        <v>0</v>
      </c>
    </row>
    <row r="59" spans="1:12" x14ac:dyDescent="0.25">
      <c r="A59" s="44">
        <v>1141</v>
      </c>
      <c r="B59" s="71" t="s">
        <v>69</v>
      </c>
      <c r="C59" s="72">
        <f t="shared" si="5"/>
        <v>0</v>
      </c>
      <c r="D59" s="74"/>
      <c r="E59" s="74"/>
      <c r="F59" s="74"/>
      <c r="G59" s="157"/>
      <c r="H59" s="72">
        <f t="shared" si="6"/>
        <v>0</v>
      </c>
      <c r="I59" s="74"/>
      <c r="J59" s="74"/>
      <c r="K59" s="74"/>
      <c r="L59" s="158"/>
    </row>
    <row r="60" spans="1:12" ht="24.75" customHeight="1" x14ac:dyDescent="0.25">
      <c r="A60" s="44">
        <v>1142</v>
      </c>
      <c r="B60" s="71" t="s">
        <v>70</v>
      </c>
      <c r="C60" s="72">
        <f t="shared" si="5"/>
        <v>0</v>
      </c>
      <c r="D60" s="74"/>
      <c r="E60" s="74"/>
      <c r="F60" s="74"/>
      <c r="G60" s="157"/>
      <c r="H60" s="72">
        <f t="shared" si="6"/>
        <v>0</v>
      </c>
      <c r="I60" s="74"/>
      <c r="J60" s="74"/>
      <c r="K60" s="74"/>
      <c r="L60" s="158"/>
    </row>
    <row r="61" spans="1:12" ht="24" x14ac:dyDescent="0.25">
      <c r="A61" s="44">
        <v>1145</v>
      </c>
      <c r="B61" s="71" t="s">
        <v>71</v>
      </c>
      <c r="C61" s="72">
        <f t="shared" si="5"/>
        <v>0</v>
      </c>
      <c r="D61" s="74"/>
      <c r="E61" s="74"/>
      <c r="F61" s="74"/>
      <c r="G61" s="157"/>
      <c r="H61" s="72">
        <f t="shared" si="6"/>
        <v>0</v>
      </c>
      <c r="I61" s="74"/>
      <c r="J61" s="74"/>
      <c r="K61" s="74"/>
      <c r="L61" s="158"/>
    </row>
    <row r="62" spans="1:12" ht="27.75" customHeight="1" x14ac:dyDescent="0.25">
      <c r="A62" s="44">
        <v>1146</v>
      </c>
      <c r="B62" s="71" t="s">
        <v>72</v>
      </c>
      <c r="C62" s="72">
        <f t="shared" si="5"/>
        <v>0</v>
      </c>
      <c r="D62" s="74"/>
      <c r="E62" s="74"/>
      <c r="F62" s="74"/>
      <c r="G62" s="157"/>
      <c r="H62" s="72">
        <f t="shared" si="6"/>
        <v>0</v>
      </c>
      <c r="I62" s="74"/>
      <c r="J62" s="74"/>
      <c r="K62" s="74"/>
      <c r="L62" s="158"/>
    </row>
    <row r="63" spans="1:12" x14ac:dyDescent="0.25">
      <c r="A63" s="44">
        <v>1147</v>
      </c>
      <c r="B63" s="71" t="s">
        <v>73</v>
      </c>
      <c r="C63" s="72">
        <f t="shared" si="5"/>
        <v>0</v>
      </c>
      <c r="D63" s="74"/>
      <c r="E63" s="74"/>
      <c r="F63" s="74"/>
      <c r="G63" s="157"/>
      <c r="H63" s="72">
        <f t="shared" si="6"/>
        <v>0</v>
      </c>
      <c r="I63" s="74"/>
      <c r="J63" s="74"/>
      <c r="K63" s="74"/>
      <c r="L63" s="158"/>
    </row>
    <row r="64" spans="1:12" x14ac:dyDescent="0.25">
      <c r="A64" s="44">
        <v>1148</v>
      </c>
      <c r="B64" s="71" t="s">
        <v>74</v>
      </c>
      <c r="C64" s="72">
        <f t="shared" si="5"/>
        <v>0</v>
      </c>
      <c r="D64" s="74"/>
      <c r="E64" s="74"/>
      <c r="F64" s="74"/>
      <c r="G64" s="157"/>
      <c r="H64" s="72">
        <f t="shared" si="6"/>
        <v>0</v>
      </c>
      <c r="I64" s="74"/>
      <c r="J64" s="74"/>
      <c r="K64" s="74"/>
      <c r="L64" s="158"/>
    </row>
    <row r="65" spans="1:12" ht="24" customHeight="1" x14ac:dyDescent="0.25">
      <c r="A65" s="44">
        <v>1149</v>
      </c>
      <c r="B65" s="71" t="s">
        <v>75</v>
      </c>
      <c r="C65" s="72">
        <f t="shared" si="5"/>
        <v>0</v>
      </c>
      <c r="D65" s="74"/>
      <c r="E65" s="74"/>
      <c r="F65" s="74"/>
      <c r="G65" s="157"/>
      <c r="H65" s="72">
        <f t="shared" si="6"/>
        <v>0</v>
      </c>
      <c r="I65" s="74"/>
      <c r="J65" s="74"/>
      <c r="K65" s="74"/>
      <c r="L65" s="158"/>
    </row>
    <row r="66" spans="1:12" ht="36" x14ac:dyDescent="0.25">
      <c r="A66" s="150">
        <v>1150</v>
      </c>
      <c r="B66" s="112" t="s">
        <v>76</v>
      </c>
      <c r="C66" s="117">
        <f t="shared" si="5"/>
        <v>0</v>
      </c>
      <c r="D66" s="163"/>
      <c r="E66" s="163"/>
      <c r="F66" s="163"/>
      <c r="G66" s="164"/>
      <c r="H66" s="117">
        <f t="shared" si="6"/>
        <v>0</v>
      </c>
      <c r="I66" s="163"/>
      <c r="J66" s="163"/>
      <c r="K66" s="163"/>
      <c r="L66" s="165"/>
    </row>
    <row r="67" spans="1:12" ht="24" x14ac:dyDescent="0.25">
      <c r="A67" s="56">
        <v>1200</v>
      </c>
      <c r="B67" s="147" t="s">
        <v>77</v>
      </c>
      <c r="C67" s="57">
        <f t="shared" si="5"/>
        <v>851</v>
      </c>
      <c r="D67" s="63">
        <f>SUM(D68:D69)</f>
        <v>851</v>
      </c>
      <c r="E67" s="63">
        <f>SUM(E68:E69)</f>
        <v>0</v>
      </c>
      <c r="F67" s="63">
        <f>SUM(F68:F69)</f>
        <v>0</v>
      </c>
      <c r="G67" s="166">
        <f>SUM(G68:G69)</f>
        <v>0</v>
      </c>
      <c r="H67" s="57">
        <f t="shared" si="6"/>
        <v>839</v>
      </c>
      <c r="I67" s="63">
        <f>SUM(I68:I69)</f>
        <v>839</v>
      </c>
      <c r="J67" s="63">
        <f>SUM(J68:J69)</f>
        <v>0</v>
      </c>
      <c r="K67" s="63">
        <f>SUM(K68:K69)</f>
        <v>0</v>
      </c>
      <c r="L67" s="167">
        <f>SUM(L68:L69)</f>
        <v>0</v>
      </c>
    </row>
    <row r="68" spans="1:12" ht="24" x14ac:dyDescent="0.25">
      <c r="A68" s="168">
        <v>1210</v>
      </c>
      <c r="B68" s="65" t="s">
        <v>78</v>
      </c>
      <c r="C68" s="66">
        <f t="shared" si="5"/>
        <v>767</v>
      </c>
      <c r="D68" s="68">
        <v>767</v>
      </c>
      <c r="E68" s="68"/>
      <c r="F68" s="68"/>
      <c r="G68" s="154"/>
      <c r="H68" s="66">
        <f t="shared" si="6"/>
        <v>765</v>
      </c>
      <c r="I68" s="68">
        <v>765</v>
      </c>
      <c r="J68" s="68"/>
      <c r="K68" s="68"/>
      <c r="L68" s="155"/>
    </row>
    <row r="69" spans="1:12" ht="24" x14ac:dyDescent="0.25">
      <c r="A69" s="159">
        <v>1220</v>
      </c>
      <c r="B69" s="71" t="s">
        <v>79</v>
      </c>
      <c r="C69" s="72">
        <f t="shared" si="5"/>
        <v>84</v>
      </c>
      <c r="D69" s="160">
        <f>SUM(D70:D74)</f>
        <v>84</v>
      </c>
      <c r="E69" s="160">
        <f>SUM(E70:E74)</f>
        <v>0</v>
      </c>
      <c r="F69" s="160">
        <f>SUM(F70:F74)</f>
        <v>0</v>
      </c>
      <c r="G69" s="161">
        <f>SUM(G70:G74)</f>
        <v>0</v>
      </c>
      <c r="H69" s="72">
        <f t="shared" si="6"/>
        <v>74</v>
      </c>
      <c r="I69" s="160">
        <f>SUM(I70:I74)</f>
        <v>74</v>
      </c>
      <c r="J69" s="160">
        <f>SUM(J70:J74)</f>
        <v>0</v>
      </c>
      <c r="K69" s="160">
        <f>SUM(K70:K74)</f>
        <v>0</v>
      </c>
      <c r="L69" s="162">
        <f>SUM(L70:L74)</f>
        <v>0</v>
      </c>
    </row>
    <row r="70" spans="1:12" ht="48" x14ac:dyDescent="0.25">
      <c r="A70" s="44">
        <v>1221</v>
      </c>
      <c r="B70" s="71" t="s">
        <v>80</v>
      </c>
      <c r="C70" s="72">
        <f t="shared" si="5"/>
        <v>0</v>
      </c>
      <c r="D70" s="74"/>
      <c r="E70" s="74"/>
      <c r="F70" s="74"/>
      <c r="G70" s="157"/>
      <c r="H70" s="72">
        <f t="shared" si="6"/>
        <v>0</v>
      </c>
      <c r="I70" s="74"/>
      <c r="J70" s="74"/>
      <c r="K70" s="74"/>
      <c r="L70" s="158"/>
    </row>
    <row r="71" spans="1:12" x14ac:dyDescent="0.25">
      <c r="A71" s="44">
        <v>1223</v>
      </c>
      <c r="B71" s="71" t="s">
        <v>81</v>
      </c>
      <c r="C71" s="72">
        <f t="shared" si="5"/>
        <v>0</v>
      </c>
      <c r="D71" s="74"/>
      <c r="E71" s="74"/>
      <c r="F71" s="74"/>
      <c r="G71" s="157"/>
      <c r="H71" s="72">
        <f t="shared" si="6"/>
        <v>0</v>
      </c>
      <c r="I71" s="74"/>
      <c r="J71" s="74"/>
      <c r="K71" s="74"/>
      <c r="L71" s="158"/>
    </row>
    <row r="72" spans="1:12" x14ac:dyDescent="0.25">
      <c r="A72" s="44">
        <v>1225</v>
      </c>
      <c r="B72" s="71" t="s">
        <v>82</v>
      </c>
      <c r="C72" s="72">
        <f t="shared" si="5"/>
        <v>0</v>
      </c>
      <c r="D72" s="74"/>
      <c r="E72" s="74"/>
      <c r="F72" s="74"/>
      <c r="G72" s="157"/>
      <c r="H72" s="72">
        <f t="shared" si="6"/>
        <v>0</v>
      </c>
      <c r="I72" s="74"/>
      <c r="J72" s="74"/>
      <c r="K72" s="74"/>
      <c r="L72" s="158"/>
    </row>
    <row r="73" spans="1:12" ht="36" x14ac:dyDescent="0.25">
      <c r="A73" s="44">
        <v>1227</v>
      </c>
      <c r="B73" s="71" t="s">
        <v>83</v>
      </c>
      <c r="C73" s="72">
        <f t="shared" si="5"/>
        <v>84</v>
      </c>
      <c r="D73" s="74">
        <v>84</v>
      </c>
      <c r="E73" s="74"/>
      <c r="F73" s="74"/>
      <c r="G73" s="157"/>
      <c r="H73" s="72">
        <f t="shared" si="6"/>
        <v>74</v>
      </c>
      <c r="I73" s="74">
        <v>74</v>
      </c>
      <c r="J73" s="74"/>
      <c r="K73" s="74"/>
      <c r="L73" s="158"/>
    </row>
    <row r="74" spans="1:12" ht="48" x14ac:dyDescent="0.25">
      <c r="A74" s="44">
        <v>1228</v>
      </c>
      <c r="B74" s="71" t="s">
        <v>84</v>
      </c>
      <c r="C74" s="72">
        <f t="shared" si="5"/>
        <v>0</v>
      </c>
      <c r="D74" s="74"/>
      <c r="E74" s="74"/>
      <c r="F74" s="74"/>
      <c r="G74" s="157"/>
      <c r="H74" s="72">
        <f t="shared" si="6"/>
        <v>0</v>
      </c>
      <c r="I74" s="74"/>
      <c r="J74" s="74"/>
      <c r="K74" s="74"/>
      <c r="L74" s="158"/>
    </row>
    <row r="75" spans="1:12" x14ac:dyDescent="0.25">
      <c r="A75" s="142">
        <v>2000</v>
      </c>
      <c r="B75" s="142" t="s">
        <v>85</v>
      </c>
      <c r="C75" s="143">
        <f t="shared" si="5"/>
        <v>0</v>
      </c>
      <c r="D75" s="144">
        <f>SUM(D76,D83,D130,D164,D165,D172)</f>
        <v>0</v>
      </c>
      <c r="E75" s="144">
        <f>SUM(E76,E83,E130,E164,E165,E172)</f>
        <v>0</v>
      </c>
      <c r="F75" s="144">
        <f>SUM(F76,F83,F130,F164,F165,F172)</f>
        <v>0</v>
      </c>
      <c r="G75" s="145">
        <f>SUM(G76,G83,G130,G164,G165,G172)</f>
        <v>0</v>
      </c>
      <c r="H75" s="143">
        <f t="shared" si="6"/>
        <v>0</v>
      </c>
      <c r="I75" s="144">
        <f>SUM(I76,I83,I130,I164,I165,I172)</f>
        <v>0</v>
      </c>
      <c r="J75" s="144">
        <f>SUM(J76,J83,J130,J164,J165,J172)</f>
        <v>0</v>
      </c>
      <c r="K75" s="144">
        <f>SUM(K76,K83,K130,K164,K165,K172)</f>
        <v>0</v>
      </c>
      <c r="L75" s="146">
        <f>SUM(L76,L83,L130,L164,L165,L172)</f>
        <v>0</v>
      </c>
    </row>
    <row r="76" spans="1:12" ht="24" x14ac:dyDescent="0.25">
      <c r="A76" s="56">
        <v>2100</v>
      </c>
      <c r="B76" s="147" t="s">
        <v>86</v>
      </c>
      <c r="C76" s="57">
        <f t="shared" si="5"/>
        <v>0</v>
      </c>
      <c r="D76" s="63">
        <f>SUM(D77,D80)</f>
        <v>0</v>
      </c>
      <c r="E76" s="63">
        <f>SUM(E77,E80)</f>
        <v>0</v>
      </c>
      <c r="F76" s="63">
        <f>SUM(F77,F80)</f>
        <v>0</v>
      </c>
      <c r="G76" s="166">
        <f>SUM(G77,G80)</f>
        <v>0</v>
      </c>
      <c r="H76" s="57">
        <f t="shared" si="6"/>
        <v>0</v>
      </c>
      <c r="I76" s="63">
        <f>SUM(I77,I80)</f>
        <v>0</v>
      </c>
      <c r="J76" s="63">
        <f>SUM(J77,J80)</f>
        <v>0</v>
      </c>
      <c r="K76" s="63">
        <f>SUM(K77,K80)</f>
        <v>0</v>
      </c>
      <c r="L76" s="167">
        <f>SUM(L77,L80)</f>
        <v>0</v>
      </c>
    </row>
    <row r="77" spans="1:12" ht="24" x14ac:dyDescent="0.25">
      <c r="A77" s="168">
        <v>2110</v>
      </c>
      <c r="B77" s="65" t="s">
        <v>87</v>
      </c>
      <c r="C77" s="66">
        <f t="shared" si="5"/>
        <v>0</v>
      </c>
      <c r="D77" s="169">
        <f>SUM(D78:D79)</f>
        <v>0</v>
      </c>
      <c r="E77" s="169">
        <f>SUM(E78:E79)</f>
        <v>0</v>
      </c>
      <c r="F77" s="169">
        <f>SUM(F78:F79)</f>
        <v>0</v>
      </c>
      <c r="G77" s="170">
        <f>SUM(G78:G79)</f>
        <v>0</v>
      </c>
      <c r="H77" s="66">
        <f t="shared" si="6"/>
        <v>0</v>
      </c>
      <c r="I77" s="169">
        <f>SUM(I78:I79)</f>
        <v>0</v>
      </c>
      <c r="J77" s="169">
        <f>SUM(J78:J79)</f>
        <v>0</v>
      </c>
      <c r="K77" s="169">
        <f>SUM(K78:K79)</f>
        <v>0</v>
      </c>
      <c r="L77" s="171">
        <f>SUM(L78:L79)</f>
        <v>0</v>
      </c>
    </row>
    <row r="78" spans="1:12" x14ac:dyDescent="0.25">
      <c r="A78" s="44">
        <v>2111</v>
      </c>
      <c r="B78" s="71" t="s">
        <v>88</v>
      </c>
      <c r="C78" s="72">
        <f t="shared" si="5"/>
        <v>0</v>
      </c>
      <c r="D78" s="74"/>
      <c r="E78" s="74"/>
      <c r="F78" s="74"/>
      <c r="G78" s="157"/>
      <c r="H78" s="72">
        <f t="shared" si="6"/>
        <v>0</v>
      </c>
      <c r="I78" s="74"/>
      <c r="J78" s="74"/>
      <c r="K78" s="74"/>
      <c r="L78" s="158"/>
    </row>
    <row r="79" spans="1:12" ht="24" x14ac:dyDescent="0.25">
      <c r="A79" s="44">
        <v>2112</v>
      </c>
      <c r="B79" s="71" t="s">
        <v>89</v>
      </c>
      <c r="C79" s="72">
        <f t="shared" si="5"/>
        <v>0</v>
      </c>
      <c r="D79" s="74"/>
      <c r="E79" s="74"/>
      <c r="F79" s="74"/>
      <c r="G79" s="157"/>
      <c r="H79" s="72">
        <f t="shared" si="6"/>
        <v>0</v>
      </c>
      <c r="I79" s="74"/>
      <c r="J79" s="74"/>
      <c r="K79" s="74"/>
      <c r="L79" s="158"/>
    </row>
    <row r="80" spans="1:12" ht="24" x14ac:dyDescent="0.25">
      <c r="A80" s="159">
        <v>2120</v>
      </c>
      <c r="B80" s="71" t="s">
        <v>90</v>
      </c>
      <c r="C80" s="72">
        <f t="shared" si="5"/>
        <v>0</v>
      </c>
      <c r="D80" s="160">
        <f>SUM(D81:D82)</f>
        <v>0</v>
      </c>
      <c r="E80" s="160">
        <f>SUM(E81:E82)</f>
        <v>0</v>
      </c>
      <c r="F80" s="160">
        <f>SUM(F81:F82)</f>
        <v>0</v>
      </c>
      <c r="G80" s="161">
        <f>SUM(G81:G82)</f>
        <v>0</v>
      </c>
      <c r="H80" s="72">
        <f t="shared" si="6"/>
        <v>0</v>
      </c>
      <c r="I80" s="160">
        <f>SUM(I81:I82)</f>
        <v>0</v>
      </c>
      <c r="J80" s="160">
        <f>SUM(J81:J82)</f>
        <v>0</v>
      </c>
      <c r="K80" s="160">
        <f>SUM(K81:K82)</f>
        <v>0</v>
      </c>
      <c r="L80" s="162">
        <f>SUM(L81:L82)</f>
        <v>0</v>
      </c>
    </row>
    <row r="81" spans="1:12" x14ac:dyDescent="0.25">
      <c r="A81" s="44">
        <v>2121</v>
      </c>
      <c r="B81" s="71" t="s">
        <v>88</v>
      </c>
      <c r="C81" s="72">
        <f t="shared" si="5"/>
        <v>0</v>
      </c>
      <c r="D81" s="74"/>
      <c r="E81" s="74"/>
      <c r="F81" s="74"/>
      <c r="G81" s="157"/>
      <c r="H81" s="72">
        <f t="shared" si="6"/>
        <v>0</v>
      </c>
      <c r="I81" s="74"/>
      <c r="J81" s="74"/>
      <c r="K81" s="74"/>
      <c r="L81" s="158"/>
    </row>
    <row r="82" spans="1:12" ht="24" x14ac:dyDescent="0.25">
      <c r="A82" s="44">
        <v>2122</v>
      </c>
      <c r="B82" s="71" t="s">
        <v>89</v>
      </c>
      <c r="C82" s="72">
        <f t="shared" si="5"/>
        <v>0</v>
      </c>
      <c r="D82" s="74"/>
      <c r="E82" s="74"/>
      <c r="F82" s="74"/>
      <c r="G82" s="157"/>
      <c r="H82" s="72">
        <f t="shared" si="6"/>
        <v>0</v>
      </c>
      <c r="I82" s="74"/>
      <c r="J82" s="74"/>
      <c r="K82" s="74"/>
      <c r="L82" s="158"/>
    </row>
    <row r="83" spans="1:12" x14ac:dyDescent="0.25">
      <c r="A83" s="56">
        <v>2200</v>
      </c>
      <c r="B83" s="147" t="s">
        <v>91</v>
      </c>
      <c r="C83" s="57">
        <f t="shared" si="5"/>
        <v>0</v>
      </c>
      <c r="D83" s="63">
        <f>SUM(D84,D89,D95,D103,D112,D116,D122,D128)</f>
        <v>0</v>
      </c>
      <c r="E83" s="63">
        <f>SUM(E84,E89,E95,E103,E112,E116,E122,E128)</f>
        <v>0</v>
      </c>
      <c r="F83" s="63">
        <f>SUM(F84,F89,F95,F103,F112,F116,F122,F128)</f>
        <v>0</v>
      </c>
      <c r="G83" s="166">
        <f>SUM(G84,G89,G95,G103,G112,G116,G122,G128)</f>
        <v>0</v>
      </c>
      <c r="H83" s="57">
        <f t="shared" si="6"/>
        <v>0</v>
      </c>
      <c r="I83" s="63">
        <f>SUM(I84,I89,I95,I103,I112,I116,I122,I128)</f>
        <v>0</v>
      </c>
      <c r="J83" s="63">
        <f>SUM(J84,J89,J95,J103,J112,J116,J122,J128)</f>
        <v>0</v>
      </c>
      <c r="K83" s="63">
        <f>SUM(K84,K89,K95,K103,K112,K116,K122,K128)</f>
        <v>0</v>
      </c>
      <c r="L83" s="172">
        <f>SUM(L84,L89,L95,L103,L112,L116,L122,L128)</f>
        <v>0</v>
      </c>
    </row>
    <row r="84" spans="1:12" ht="24" x14ac:dyDescent="0.25">
      <c r="A84" s="150">
        <v>2210</v>
      </c>
      <c r="B84" s="112" t="s">
        <v>92</v>
      </c>
      <c r="C84" s="117">
        <f t="shared" si="5"/>
        <v>0</v>
      </c>
      <c r="D84" s="151">
        <f>SUM(D85:D88)</f>
        <v>0</v>
      </c>
      <c r="E84" s="151">
        <f>SUM(E85:E88)</f>
        <v>0</v>
      </c>
      <c r="F84" s="151">
        <f>SUM(F85:F88)</f>
        <v>0</v>
      </c>
      <c r="G84" s="151">
        <f>SUM(G85:G88)</f>
        <v>0</v>
      </c>
      <c r="H84" s="117">
        <f t="shared" si="6"/>
        <v>0</v>
      </c>
      <c r="I84" s="151">
        <f>SUM(I85:I88)</f>
        <v>0</v>
      </c>
      <c r="J84" s="151">
        <f>SUM(J85:J88)</f>
        <v>0</v>
      </c>
      <c r="K84" s="151">
        <f>SUM(K85:K88)</f>
        <v>0</v>
      </c>
      <c r="L84" s="153">
        <f>SUM(L85:L88)</f>
        <v>0</v>
      </c>
    </row>
    <row r="85" spans="1:12" ht="24" x14ac:dyDescent="0.25">
      <c r="A85" s="38">
        <v>2211</v>
      </c>
      <c r="B85" s="65" t="s">
        <v>93</v>
      </c>
      <c r="C85" s="66">
        <f t="shared" si="5"/>
        <v>0</v>
      </c>
      <c r="D85" s="68"/>
      <c r="E85" s="68"/>
      <c r="F85" s="68"/>
      <c r="G85" s="154"/>
      <c r="H85" s="66">
        <f t="shared" si="6"/>
        <v>0</v>
      </c>
      <c r="I85" s="68"/>
      <c r="J85" s="68"/>
      <c r="K85" s="68"/>
      <c r="L85" s="155"/>
    </row>
    <row r="86" spans="1:12" ht="36" x14ac:dyDescent="0.25">
      <c r="A86" s="44">
        <v>2212</v>
      </c>
      <c r="B86" s="71" t="s">
        <v>94</v>
      </c>
      <c r="C86" s="72">
        <f t="shared" si="5"/>
        <v>0</v>
      </c>
      <c r="D86" s="74"/>
      <c r="E86" s="74"/>
      <c r="F86" s="74"/>
      <c r="G86" s="157"/>
      <c r="H86" s="72">
        <f t="shared" si="6"/>
        <v>0</v>
      </c>
      <c r="I86" s="74"/>
      <c r="J86" s="74"/>
      <c r="K86" s="74"/>
      <c r="L86" s="158"/>
    </row>
    <row r="87" spans="1:12" ht="24" x14ac:dyDescent="0.25">
      <c r="A87" s="44">
        <v>2214</v>
      </c>
      <c r="B87" s="71" t="s">
        <v>95</v>
      </c>
      <c r="C87" s="72">
        <f t="shared" si="5"/>
        <v>0</v>
      </c>
      <c r="D87" s="74"/>
      <c r="E87" s="74"/>
      <c r="F87" s="74"/>
      <c r="G87" s="157"/>
      <c r="H87" s="72">
        <f t="shared" si="6"/>
        <v>0</v>
      </c>
      <c r="I87" s="74"/>
      <c r="J87" s="74"/>
      <c r="K87" s="74"/>
      <c r="L87" s="158"/>
    </row>
    <row r="88" spans="1:12" x14ac:dyDescent="0.25">
      <c r="A88" s="44">
        <v>2219</v>
      </c>
      <c r="B88" s="71" t="s">
        <v>96</v>
      </c>
      <c r="C88" s="72">
        <f t="shared" si="5"/>
        <v>0</v>
      </c>
      <c r="D88" s="74"/>
      <c r="E88" s="74"/>
      <c r="F88" s="74"/>
      <c r="G88" s="157"/>
      <c r="H88" s="72">
        <f t="shared" si="6"/>
        <v>0</v>
      </c>
      <c r="I88" s="74"/>
      <c r="J88" s="74"/>
      <c r="K88" s="74"/>
      <c r="L88" s="158"/>
    </row>
    <row r="89" spans="1:12" ht="24" x14ac:dyDescent="0.25">
      <c r="A89" s="159">
        <v>2220</v>
      </c>
      <c r="B89" s="71" t="s">
        <v>97</v>
      </c>
      <c r="C89" s="72">
        <f t="shared" si="5"/>
        <v>0</v>
      </c>
      <c r="D89" s="160">
        <f>SUM(D90:D94)</f>
        <v>0</v>
      </c>
      <c r="E89" s="160">
        <f>SUM(E90:E94)</f>
        <v>0</v>
      </c>
      <c r="F89" s="160">
        <f>SUM(F90:F94)</f>
        <v>0</v>
      </c>
      <c r="G89" s="161">
        <f>SUM(G90:G94)</f>
        <v>0</v>
      </c>
      <c r="H89" s="72">
        <f t="shared" si="6"/>
        <v>0</v>
      </c>
      <c r="I89" s="160">
        <f>SUM(I90:I94)</f>
        <v>0</v>
      </c>
      <c r="J89" s="160">
        <f>SUM(J90:J94)</f>
        <v>0</v>
      </c>
      <c r="K89" s="160">
        <f>SUM(K90:K94)</f>
        <v>0</v>
      </c>
      <c r="L89" s="162">
        <f>SUM(L90:L94)</f>
        <v>0</v>
      </c>
    </row>
    <row r="90" spans="1:12" ht="24" x14ac:dyDescent="0.25">
      <c r="A90" s="44">
        <v>2221</v>
      </c>
      <c r="B90" s="71" t="s">
        <v>98</v>
      </c>
      <c r="C90" s="72">
        <f t="shared" si="5"/>
        <v>0</v>
      </c>
      <c r="D90" s="74"/>
      <c r="E90" s="74"/>
      <c r="F90" s="74"/>
      <c r="G90" s="157"/>
      <c r="H90" s="72">
        <f t="shared" si="6"/>
        <v>0</v>
      </c>
      <c r="I90" s="74"/>
      <c r="J90" s="74"/>
      <c r="K90" s="74"/>
      <c r="L90" s="158"/>
    </row>
    <row r="91" spans="1:12" x14ac:dyDescent="0.25">
      <c r="A91" s="44">
        <v>2222</v>
      </c>
      <c r="B91" s="71" t="s">
        <v>99</v>
      </c>
      <c r="C91" s="72">
        <f t="shared" si="5"/>
        <v>0</v>
      </c>
      <c r="D91" s="74"/>
      <c r="E91" s="74"/>
      <c r="F91" s="74"/>
      <c r="G91" s="157"/>
      <c r="H91" s="72">
        <f t="shared" si="6"/>
        <v>0</v>
      </c>
      <c r="I91" s="74"/>
      <c r="J91" s="74"/>
      <c r="K91" s="74"/>
      <c r="L91" s="158"/>
    </row>
    <row r="92" spans="1:12" x14ac:dyDescent="0.25">
      <c r="A92" s="44">
        <v>2223</v>
      </c>
      <c r="B92" s="71" t="s">
        <v>100</v>
      </c>
      <c r="C92" s="72">
        <f t="shared" si="5"/>
        <v>0</v>
      </c>
      <c r="D92" s="74"/>
      <c r="E92" s="74"/>
      <c r="F92" s="74"/>
      <c r="G92" s="157"/>
      <c r="H92" s="72">
        <f t="shared" si="6"/>
        <v>0</v>
      </c>
      <c r="I92" s="74"/>
      <c r="J92" s="74"/>
      <c r="K92" s="74"/>
      <c r="L92" s="158"/>
    </row>
    <row r="93" spans="1:12" ht="48" x14ac:dyDescent="0.25">
      <c r="A93" s="44">
        <v>2224</v>
      </c>
      <c r="B93" s="71" t="s">
        <v>101</v>
      </c>
      <c r="C93" s="72">
        <f t="shared" si="5"/>
        <v>0</v>
      </c>
      <c r="D93" s="74"/>
      <c r="E93" s="74"/>
      <c r="F93" s="74"/>
      <c r="G93" s="157"/>
      <c r="H93" s="72">
        <f t="shared" si="6"/>
        <v>0</v>
      </c>
      <c r="I93" s="74"/>
      <c r="J93" s="74"/>
      <c r="K93" s="74"/>
      <c r="L93" s="158"/>
    </row>
    <row r="94" spans="1:12" ht="24" x14ac:dyDescent="0.25">
      <c r="A94" s="44">
        <v>2229</v>
      </c>
      <c r="B94" s="71" t="s">
        <v>102</v>
      </c>
      <c r="C94" s="72">
        <f t="shared" si="5"/>
        <v>0</v>
      </c>
      <c r="D94" s="74"/>
      <c r="E94" s="74"/>
      <c r="F94" s="74"/>
      <c r="G94" s="157"/>
      <c r="H94" s="72">
        <f t="shared" si="6"/>
        <v>0</v>
      </c>
      <c r="I94" s="74"/>
      <c r="J94" s="74"/>
      <c r="K94" s="74"/>
      <c r="L94" s="158"/>
    </row>
    <row r="95" spans="1:12" ht="36" x14ac:dyDescent="0.25">
      <c r="A95" s="159">
        <v>2230</v>
      </c>
      <c r="B95" s="71" t="s">
        <v>103</v>
      </c>
      <c r="C95" s="72">
        <f t="shared" si="5"/>
        <v>0</v>
      </c>
      <c r="D95" s="160">
        <f>SUM(D96:D102)</f>
        <v>0</v>
      </c>
      <c r="E95" s="160">
        <f>SUM(E96:E102)</f>
        <v>0</v>
      </c>
      <c r="F95" s="160">
        <f>SUM(F96:F102)</f>
        <v>0</v>
      </c>
      <c r="G95" s="161">
        <f>SUM(G96:G102)</f>
        <v>0</v>
      </c>
      <c r="H95" s="72">
        <f t="shared" si="6"/>
        <v>0</v>
      </c>
      <c r="I95" s="160">
        <f>SUM(I96:I102)</f>
        <v>0</v>
      </c>
      <c r="J95" s="160">
        <f>SUM(J96:J102)</f>
        <v>0</v>
      </c>
      <c r="K95" s="160">
        <f>SUM(K96:K102)</f>
        <v>0</v>
      </c>
      <c r="L95" s="162">
        <f>SUM(L96:L102)</f>
        <v>0</v>
      </c>
    </row>
    <row r="96" spans="1:12" ht="24" x14ac:dyDescent="0.25">
      <c r="A96" s="44">
        <v>2231</v>
      </c>
      <c r="B96" s="71" t="s">
        <v>104</v>
      </c>
      <c r="C96" s="72">
        <f t="shared" si="5"/>
        <v>0</v>
      </c>
      <c r="D96" s="74"/>
      <c r="E96" s="74"/>
      <c r="F96" s="74"/>
      <c r="G96" s="157"/>
      <c r="H96" s="72">
        <f t="shared" si="6"/>
        <v>0</v>
      </c>
      <c r="I96" s="74"/>
      <c r="J96" s="74"/>
      <c r="K96" s="74"/>
      <c r="L96" s="158"/>
    </row>
    <row r="97" spans="1:12" ht="24.75" customHeight="1" x14ac:dyDescent="0.25">
      <c r="A97" s="44">
        <v>2232</v>
      </c>
      <c r="B97" s="71" t="s">
        <v>105</v>
      </c>
      <c r="C97" s="72">
        <f t="shared" si="5"/>
        <v>0</v>
      </c>
      <c r="D97" s="74"/>
      <c r="E97" s="74"/>
      <c r="F97" s="74"/>
      <c r="G97" s="157"/>
      <c r="H97" s="72">
        <f t="shared" si="6"/>
        <v>0</v>
      </c>
      <c r="I97" s="74"/>
      <c r="J97" s="74"/>
      <c r="K97" s="74"/>
      <c r="L97" s="158"/>
    </row>
    <row r="98" spans="1:12" ht="24" x14ac:dyDescent="0.25">
      <c r="A98" s="38">
        <v>2233</v>
      </c>
      <c r="B98" s="65" t="s">
        <v>106</v>
      </c>
      <c r="C98" s="66">
        <f t="shared" si="5"/>
        <v>0</v>
      </c>
      <c r="D98" s="68"/>
      <c r="E98" s="68"/>
      <c r="F98" s="68"/>
      <c r="G98" s="154"/>
      <c r="H98" s="66">
        <f t="shared" si="6"/>
        <v>0</v>
      </c>
      <c r="I98" s="68"/>
      <c r="J98" s="68"/>
      <c r="K98" s="68"/>
      <c r="L98" s="155"/>
    </row>
    <row r="99" spans="1:12" ht="36" x14ac:dyDescent="0.25">
      <c r="A99" s="44">
        <v>2234</v>
      </c>
      <c r="B99" s="71" t="s">
        <v>107</v>
      </c>
      <c r="C99" s="72">
        <f t="shared" si="5"/>
        <v>0</v>
      </c>
      <c r="D99" s="74"/>
      <c r="E99" s="74"/>
      <c r="F99" s="74"/>
      <c r="G99" s="157"/>
      <c r="H99" s="72">
        <f t="shared" si="6"/>
        <v>0</v>
      </c>
      <c r="I99" s="74"/>
      <c r="J99" s="74"/>
      <c r="K99" s="74"/>
      <c r="L99" s="158"/>
    </row>
    <row r="100" spans="1:12" ht="24" x14ac:dyDescent="0.25">
      <c r="A100" s="44">
        <v>2235</v>
      </c>
      <c r="B100" s="71" t="s">
        <v>108</v>
      </c>
      <c r="C100" s="72">
        <f t="shared" si="5"/>
        <v>0</v>
      </c>
      <c r="D100" s="74"/>
      <c r="E100" s="74"/>
      <c r="F100" s="74"/>
      <c r="G100" s="157"/>
      <c r="H100" s="72">
        <f t="shared" si="6"/>
        <v>0</v>
      </c>
      <c r="I100" s="74"/>
      <c r="J100" s="74"/>
      <c r="K100" s="74"/>
      <c r="L100" s="158"/>
    </row>
    <row r="101" spans="1:12" x14ac:dyDescent="0.25">
      <c r="A101" s="44">
        <v>2236</v>
      </c>
      <c r="B101" s="71" t="s">
        <v>109</v>
      </c>
      <c r="C101" s="72">
        <f t="shared" si="5"/>
        <v>0</v>
      </c>
      <c r="D101" s="74"/>
      <c r="E101" s="74"/>
      <c r="F101" s="74"/>
      <c r="G101" s="157"/>
      <c r="H101" s="72">
        <f t="shared" si="6"/>
        <v>0</v>
      </c>
      <c r="I101" s="74"/>
      <c r="J101" s="74"/>
      <c r="K101" s="74"/>
      <c r="L101" s="158"/>
    </row>
    <row r="102" spans="1:12" ht="24" x14ac:dyDescent="0.25">
      <c r="A102" s="44">
        <v>2239</v>
      </c>
      <c r="B102" s="71" t="s">
        <v>110</v>
      </c>
      <c r="C102" s="72">
        <f t="shared" si="5"/>
        <v>0</v>
      </c>
      <c r="D102" s="74"/>
      <c r="E102" s="74"/>
      <c r="F102" s="74"/>
      <c r="G102" s="157"/>
      <c r="H102" s="72">
        <f t="shared" si="6"/>
        <v>0</v>
      </c>
      <c r="I102" s="74"/>
      <c r="J102" s="74"/>
      <c r="K102" s="74"/>
      <c r="L102" s="158"/>
    </row>
    <row r="103" spans="1:12" ht="36" x14ac:dyDescent="0.25">
      <c r="A103" s="159">
        <v>2240</v>
      </c>
      <c r="B103" s="71" t="s">
        <v>111</v>
      </c>
      <c r="C103" s="72">
        <f t="shared" si="5"/>
        <v>0</v>
      </c>
      <c r="D103" s="160">
        <f>SUM(D104:D111)</f>
        <v>0</v>
      </c>
      <c r="E103" s="160">
        <f>SUM(E104:E111)</f>
        <v>0</v>
      </c>
      <c r="F103" s="160">
        <f>SUM(F104:F111)</f>
        <v>0</v>
      </c>
      <c r="G103" s="161">
        <f>SUM(G104:G111)</f>
        <v>0</v>
      </c>
      <c r="H103" s="72">
        <f t="shared" si="6"/>
        <v>0</v>
      </c>
      <c r="I103" s="160">
        <f>SUM(I104:I111)</f>
        <v>0</v>
      </c>
      <c r="J103" s="160">
        <f>SUM(J104:J111)</f>
        <v>0</v>
      </c>
      <c r="K103" s="160">
        <f>SUM(K104:K111)</f>
        <v>0</v>
      </c>
      <c r="L103" s="162">
        <f>SUM(L104:L111)</f>
        <v>0</v>
      </c>
    </row>
    <row r="104" spans="1:12" x14ac:dyDescent="0.25">
      <c r="A104" s="44">
        <v>2241</v>
      </c>
      <c r="B104" s="71" t="s">
        <v>112</v>
      </c>
      <c r="C104" s="72">
        <f t="shared" si="5"/>
        <v>0</v>
      </c>
      <c r="D104" s="74"/>
      <c r="E104" s="74"/>
      <c r="F104" s="74"/>
      <c r="G104" s="157"/>
      <c r="H104" s="72">
        <f t="shared" si="6"/>
        <v>0</v>
      </c>
      <c r="I104" s="74"/>
      <c r="J104" s="74"/>
      <c r="K104" s="74"/>
      <c r="L104" s="158"/>
    </row>
    <row r="105" spans="1:12" ht="24" x14ac:dyDescent="0.25">
      <c r="A105" s="44">
        <v>2242</v>
      </c>
      <c r="B105" s="71" t="s">
        <v>113</v>
      </c>
      <c r="C105" s="72">
        <f t="shared" si="5"/>
        <v>0</v>
      </c>
      <c r="D105" s="74"/>
      <c r="E105" s="74"/>
      <c r="F105" s="74"/>
      <c r="G105" s="157"/>
      <c r="H105" s="72">
        <f t="shared" si="6"/>
        <v>0</v>
      </c>
      <c r="I105" s="74"/>
      <c r="J105" s="74"/>
      <c r="K105" s="74"/>
      <c r="L105" s="158"/>
    </row>
    <row r="106" spans="1:12" ht="24" x14ac:dyDescent="0.25">
      <c r="A106" s="44">
        <v>2243</v>
      </c>
      <c r="B106" s="71" t="s">
        <v>114</v>
      </c>
      <c r="C106" s="72">
        <f t="shared" si="5"/>
        <v>0</v>
      </c>
      <c r="D106" s="74"/>
      <c r="E106" s="74"/>
      <c r="F106" s="74"/>
      <c r="G106" s="157"/>
      <c r="H106" s="72">
        <f t="shared" si="6"/>
        <v>0</v>
      </c>
      <c r="I106" s="74"/>
      <c r="J106" s="74"/>
      <c r="K106" s="74"/>
      <c r="L106" s="158"/>
    </row>
    <row r="107" spans="1:12" x14ac:dyDescent="0.25">
      <c r="A107" s="44">
        <v>2244</v>
      </c>
      <c r="B107" s="71" t="s">
        <v>115</v>
      </c>
      <c r="C107" s="72">
        <f t="shared" si="5"/>
        <v>0</v>
      </c>
      <c r="D107" s="74"/>
      <c r="E107" s="74"/>
      <c r="F107" s="74"/>
      <c r="G107" s="157"/>
      <c r="H107" s="72">
        <f t="shared" si="6"/>
        <v>0</v>
      </c>
      <c r="I107" s="74"/>
      <c r="J107" s="74"/>
      <c r="K107" s="74"/>
      <c r="L107" s="158"/>
    </row>
    <row r="108" spans="1:12" ht="24" x14ac:dyDescent="0.25">
      <c r="A108" s="44">
        <v>2246</v>
      </c>
      <c r="B108" s="71" t="s">
        <v>116</v>
      </c>
      <c r="C108" s="72">
        <f t="shared" si="5"/>
        <v>0</v>
      </c>
      <c r="D108" s="74"/>
      <c r="E108" s="74"/>
      <c r="F108" s="74"/>
      <c r="G108" s="157"/>
      <c r="H108" s="72">
        <f t="shared" si="6"/>
        <v>0</v>
      </c>
      <c r="I108" s="74"/>
      <c r="J108" s="74"/>
      <c r="K108" s="74"/>
      <c r="L108" s="158"/>
    </row>
    <row r="109" spans="1:12" x14ac:dyDescent="0.25">
      <c r="A109" s="44">
        <v>2247</v>
      </c>
      <c r="B109" s="71" t="s">
        <v>117</v>
      </c>
      <c r="C109" s="72">
        <f t="shared" si="5"/>
        <v>0</v>
      </c>
      <c r="D109" s="74"/>
      <c r="E109" s="74"/>
      <c r="F109" s="74"/>
      <c r="G109" s="157"/>
      <c r="H109" s="72">
        <f t="shared" si="6"/>
        <v>0</v>
      </c>
      <c r="I109" s="74"/>
      <c r="J109" s="74"/>
      <c r="K109" s="74"/>
      <c r="L109" s="158"/>
    </row>
    <row r="110" spans="1:12" ht="24" x14ac:dyDescent="0.25">
      <c r="A110" s="44">
        <v>2248</v>
      </c>
      <c r="B110" s="71" t="s">
        <v>118</v>
      </c>
      <c r="C110" s="72">
        <f t="shared" si="5"/>
        <v>0</v>
      </c>
      <c r="D110" s="74"/>
      <c r="E110" s="74"/>
      <c r="F110" s="74"/>
      <c r="G110" s="157"/>
      <c r="H110" s="72">
        <f t="shared" si="6"/>
        <v>0</v>
      </c>
      <c r="I110" s="74"/>
      <c r="J110" s="74"/>
      <c r="K110" s="74"/>
      <c r="L110" s="158"/>
    </row>
    <row r="111" spans="1:12" ht="24" x14ac:dyDescent="0.25">
      <c r="A111" s="44">
        <v>2249</v>
      </c>
      <c r="B111" s="71" t="s">
        <v>119</v>
      </c>
      <c r="C111" s="72">
        <f t="shared" si="5"/>
        <v>0</v>
      </c>
      <c r="D111" s="74"/>
      <c r="E111" s="74"/>
      <c r="F111" s="74"/>
      <c r="G111" s="157"/>
      <c r="H111" s="72">
        <f t="shared" si="6"/>
        <v>0</v>
      </c>
      <c r="I111" s="74"/>
      <c r="J111" s="74"/>
      <c r="K111" s="74"/>
      <c r="L111" s="158"/>
    </row>
    <row r="112" spans="1:12" x14ac:dyDescent="0.25">
      <c r="A112" s="159">
        <v>2250</v>
      </c>
      <c r="B112" s="71" t="s">
        <v>120</v>
      </c>
      <c r="C112" s="72">
        <f t="shared" si="5"/>
        <v>0</v>
      </c>
      <c r="D112" s="160">
        <f>SUM(D113:D115)</f>
        <v>0</v>
      </c>
      <c r="E112" s="160">
        <f>SUM(E113:E115)</f>
        <v>0</v>
      </c>
      <c r="F112" s="160">
        <f>SUM(F113:F115)</f>
        <v>0</v>
      </c>
      <c r="G112" s="173">
        <f>SUM(G113:G115)</f>
        <v>0</v>
      </c>
      <c r="H112" s="72">
        <f t="shared" si="6"/>
        <v>0</v>
      </c>
      <c r="I112" s="160">
        <f>SUM(I113:I115)</f>
        <v>0</v>
      </c>
      <c r="J112" s="160">
        <f>SUM(J113:J115)</f>
        <v>0</v>
      </c>
      <c r="K112" s="160">
        <f>SUM(K113:K115)</f>
        <v>0</v>
      </c>
      <c r="L112" s="162">
        <f>SUM(L113:L115)</f>
        <v>0</v>
      </c>
    </row>
    <row r="113" spans="1:12" x14ac:dyDescent="0.25">
      <c r="A113" s="44">
        <v>2251</v>
      </c>
      <c r="B113" s="71" t="s">
        <v>121</v>
      </c>
      <c r="C113" s="72">
        <f t="shared" si="5"/>
        <v>0</v>
      </c>
      <c r="D113" s="74"/>
      <c r="E113" s="74"/>
      <c r="F113" s="74"/>
      <c r="G113" s="157"/>
      <c r="H113" s="72">
        <f t="shared" si="6"/>
        <v>0</v>
      </c>
      <c r="I113" s="74"/>
      <c r="J113" s="74"/>
      <c r="K113" s="74"/>
      <c r="L113" s="158"/>
    </row>
    <row r="114" spans="1:12" ht="24" x14ac:dyDescent="0.25">
      <c r="A114" s="44">
        <v>2252</v>
      </c>
      <c r="B114" s="71" t="s">
        <v>122</v>
      </c>
      <c r="C114" s="72">
        <f>SUM(D114:G114)</f>
        <v>0</v>
      </c>
      <c r="D114" s="74"/>
      <c r="E114" s="74"/>
      <c r="F114" s="74"/>
      <c r="G114" s="157"/>
      <c r="H114" s="72">
        <f>SUM(I114:L114)</f>
        <v>0</v>
      </c>
      <c r="I114" s="74"/>
      <c r="J114" s="74"/>
      <c r="K114" s="74"/>
      <c r="L114" s="158"/>
    </row>
    <row r="115" spans="1:12" ht="24" x14ac:dyDescent="0.25">
      <c r="A115" s="44">
        <v>2259</v>
      </c>
      <c r="B115" s="71" t="s">
        <v>123</v>
      </c>
      <c r="C115" s="72">
        <f>SUM(D115:G115)</f>
        <v>0</v>
      </c>
      <c r="D115" s="74"/>
      <c r="E115" s="74"/>
      <c r="F115" s="74"/>
      <c r="G115" s="157"/>
      <c r="H115" s="72">
        <f>SUM(I115:L115)</f>
        <v>0</v>
      </c>
      <c r="I115" s="74"/>
      <c r="J115" s="74"/>
      <c r="K115" s="74"/>
      <c r="L115" s="158"/>
    </row>
    <row r="116" spans="1:12" x14ac:dyDescent="0.25">
      <c r="A116" s="159">
        <v>2260</v>
      </c>
      <c r="B116" s="71" t="s">
        <v>124</v>
      </c>
      <c r="C116" s="72">
        <f t="shared" ref="C116:C187" si="7">SUM(D116:G116)</f>
        <v>0</v>
      </c>
      <c r="D116" s="160">
        <f>SUM(D117:D121)</f>
        <v>0</v>
      </c>
      <c r="E116" s="160">
        <f>SUM(E117:E121)</f>
        <v>0</v>
      </c>
      <c r="F116" s="160">
        <f>SUM(F117:F121)</f>
        <v>0</v>
      </c>
      <c r="G116" s="161">
        <f>SUM(G117:G121)</f>
        <v>0</v>
      </c>
      <c r="H116" s="72">
        <f t="shared" ref="H116:H188" si="8">SUM(I116:L116)</f>
        <v>0</v>
      </c>
      <c r="I116" s="160">
        <f>SUM(I117:I121)</f>
        <v>0</v>
      </c>
      <c r="J116" s="160">
        <f>SUM(J117:J121)</f>
        <v>0</v>
      </c>
      <c r="K116" s="160">
        <f>SUM(K117:K121)</f>
        <v>0</v>
      </c>
      <c r="L116" s="162">
        <f>SUM(L117:L121)</f>
        <v>0</v>
      </c>
    </row>
    <row r="117" spans="1:12" x14ac:dyDescent="0.25">
      <c r="A117" s="44">
        <v>2261</v>
      </c>
      <c r="B117" s="71" t="s">
        <v>125</v>
      </c>
      <c r="C117" s="72">
        <f t="shared" si="7"/>
        <v>0</v>
      </c>
      <c r="D117" s="74"/>
      <c r="E117" s="74"/>
      <c r="F117" s="74"/>
      <c r="G117" s="157"/>
      <c r="H117" s="72">
        <f t="shared" si="8"/>
        <v>0</v>
      </c>
      <c r="I117" s="74"/>
      <c r="J117" s="74"/>
      <c r="K117" s="74"/>
      <c r="L117" s="158"/>
    </row>
    <row r="118" spans="1:12" x14ac:dyDescent="0.25">
      <c r="A118" s="44">
        <v>2262</v>
      </c>
      <c r="B118" s="71" t="s">
        <v>126</v>
      </c>
      <c r="C118" s="72">
        <f t="shared" si="7"/>
        <v>0</v>
      </c>
      <c r="D118" s="74"/>
      <c r="E118" s="74"/>
      <c r="F118" s="74"/>
      <c r="G118" s="157"/>
      <c r="H118" s="72">
        <f t="shared" si="8"/>
        <v>0</v>
      </c>
      <c r="I118" s="74"/>
      <c r="J118" s="74"/>
      <c r="K118" s="74"/>
      <c r="L118" s="158"/>
    </row>
    <row r="119" spans="1:12" x14ac:dyDescent="0.25">
      <c r="A119" s="44">
        <v>2263</v>
      </c>
      <c r="B119" s="71" t="s">
        <v>127</v>
      </c>
      <c r="C119" s="72">
        <f t="shared" si="7"/>
        <v>0</v>
      </c>
      <c r="D119" s="74"/>
      <c r="E119" s="74"/>
      <c r="F119" s="74"/>
      <c r="G119" s="157"/>
      <c r="H119" s="72">
        <f t="shared" si="8"/>
        <v>0</v>
      </c>
      <c r="I119" s="74"/>
      <c r="J119" s="74"/>
      <c r="K119" s="74"/>
      <c r="L119" s="158"/>
    </row>
    <row r="120" spans="1:12" ht="24" x14ac:dyDescent="0.25">
      <c r="A120" s="44">
        <v>2264</v>
      </c>
      <c r="B120" s="71" t="s">
        <v>128</v>
      </c>
      <c r="C120" s="72">
        <f t="shared" si="7"/>
        <v>0</v>
      </c>
      <c r="D120" s="74"/>
      <c r="E120" s="74"/>
      <c r="F120" s="74"/>
      <c r="G120" s="157"/>
      <c r="H120" s="72">
        <f t="shared" si="8"/>
        <v>0</v>
      </c>
      <c r="I120" s="74"/>
      <c r="J120" s="74"/>
      <c r="K120" s="74"/>
      <c r="L120" s="158"/>
    </row>
    <row r="121" spans="1:12" x14ac:dyDescent="0.25">
      <c r="A121" s="44">
        <v>2269</v>
      </c>
      <c r="B121" s="71" t="s">
        <v>129</v>
      </c>
      <c r="C121" s="72">
        <f t="shared" si="7"/>
        <v>0</v>
      </c>
      <c r="D121" s="74"/>
      <c r="E121" s="74"/>
      <c r="F121" s="74"/>
      <c r="G121" s="157"/>
      <c r="H121" s="72">
        <f t="shared" si="8"/>
        <v>0</v>
      </c>
      <c r="I121" s="74"/>
      <c r="J121" s="74"/>
      <c r="K121" s="74"/>
      <c r="L121" s="158"/>
    </row>
    <row r="122" spans="1:12" x14ac:dyDescent="0.25">
      <c r="A122" s="159">
        <v>2270</v>
      </c>
      <c r="B122" s="71" t="s">
        <v>130</v>
      </c>
      <c r="C122" s="72">
        <f t="shared" si="7"/>
        <v>0</v>
      </c>
      <c r="D122" s="160">
        <f>SUM(D123:D127)</f>
        <v>0</v>
      </c>
      <c r="E122" s="160">
        <f>SUM(E123:E127)</f>
        <v>0</v>
      </c>
      <c r="F122" s="160">
        <f>SUM(F123:F127)</f>
        <v>0</v>
      </c>
      <c r="G122" s="161">
        <f>SUM(G123:G127)</f>
        <v>0</v>
      </c>
      <c r="H122" s="72">
        <f t="shared" si="8"/>
        <v>0</v>
      </c>
      <c r="I122" s="160">
        <f>SUM(I123:I127)</f>
        <v>0</v>
      </c>
      <c r="J122" s="160">
        <f>SUM(J123:J127)</f>
        <v>0</v>
      </c>
      <c r="K122" s="160">
        <f>SUM(K123:K127)</f>
        <v>0</v>
      </c>
      <c r="L122" s="162">
        <f>SUM(L123:L127)</f>
        <v>0</v>
      </c>
    </row>
    <row r="123" spans="1:12" x14ac:dyDescent="0.25">
      <c r="A123" s="44">
        <v>2272</v>
      </c>
      <c r="B123" s="174" t="s">
        <v>131</v>
      </c>
      <c r="C123" s="72">
        <f t="shared" si="7"/>
        <v>0</v>
      </c>
      <c r="D123" s="74"/>
      <c r="E123" s="74"/>
      <c r="F123" s="74"/>
      <c r="G123" s="157"/>
      <c r="H123" s="72">
        <f t="shared" si="8"/>
        <v>0</v>
      </c>
      <c r="I123" s="74"/>
      <c r="J123" s="74"/>
      <c r="K123" s="74"/>
      <c r="L123" s="158"/>
    </row>
    <row r="124" spans="1:12" ht="24" x14ac:dyDescent="0.25">
      <c r="A124" s="44">
        <v>2274</v>
      </c>
      <c r="B124" s="175" t="s">
        <v>132</v>
      </c>
      <c r="C124" s="72">
        <f t="shared" si="7"/>
        <v>0</v>
      </c>
      <c r="D124" s="74"/>
      <c r="E124" s="74"/>
      <c r="F124" s="74"/>
      <c r="G124" s="157"/>
      <c r="H124" s="72">
        <f t="shared" si="8"/>
        <v>0</v>
      </c>
      <c r="I124" s="74"/>
      <c r="J124" s="74"/>
      <c r="K124" s="74"/>
      <c r="L124" s="158"/>
    </row>
    <row r="125" spans="1:12" ht="24" x14ac:dyDescent="0.25">
      <c r="A125" s="44">
        <v>2275</v>
      </c>
      <c r="B125" s="71" t="s">
        <v>133</v>
      </c>
      <c r="C125" s="72">
        <f t="shared" si="7"/>
        <v>0</v>
      </c>
      <c r="D125" s="74"/>
      <c r="E125" s="74"/>
      <c r="F125" s="74"/>
      <c r="G125" s="157"/>
      <c r="H125" s="72">
        <f t="shared" si="8"/>
        <v>0</v>
      </c>
      <c r="I125" s="74"/>
      <c r="J125" s="74"/>
      <c r="K125" s="74"/>
      <c r="L125" s="158"/>
    </row>
    <row r="126" spans="1:12" ht="36" x14ac:dyDescent="0.25">
      <c r="A126" s="44">
        <v>2276</v>
      </c>
      <c r="B126" s="71" t="s">
        <v>134</v>
      </c>
      <c r="C126" s="72">
        <f t="shared" si="7"/>
        <v>0</v>
      </c>
      <c r="D126" s="74"/>
      <c r="E126" s="74"/>
      <c r="F126" s="74"/>
      <c r="G126" s="157"/>
      <c r="H126" s="72">
        <f t="shared" si="8"/>
        <v>0</v>
      </c>
      <c r="I126" s="74"/>
      <c r="J126" s="74"/>
      <c r="K126" s="74"/>
      <c r="L126" s="158"/>
    </row>
    <row r="127" spans="1:12" ht="24" x14ac:dyDescent="0.25">
      <c r="A127" s="44">
        <v>2279</v>
      </c>
      <c r="B127" s="71" t="s">
        <v>135</v>
      </c>
      <c r="C127" s="72">
        <f t="shared" si="7"/>
        <v>0</v>
      </c>
      <c r="D127" s="74"/>
      <c r="E127" s="74"/>
      <c r="F127" s="74"/>
      <c r="G127" s="157"/>
      <c r="H127" s="72">
        <f t="shared" si="8"/>
        <v>0</v>
      </c>
      <c r="I127" s="74"/>
      <c r="J127" s="74"/>
      <c r="K127" s="74"/>
      <c r="L127" s="158"/>
    </row>
    <row r="128" spans="1:12" ht="24" x14ac:dyDescent="0.25">
      <c r="A128" s="168">
        <v>2280</v>
      </c>
      <c r="B128" s="65" t="s">
        <v>136</v>
      </c>
      <c r="C128" s="66">
        <f t="shared" ref="C128:L128" si="9">SUM(C129)</f>
        <v>0</v>
      </c>
      <c r="D128" s="169">
        <f t="shared" si="9"/>
        <v>0</v>
      </c>
      <c r="E128" s="169">
        <f t="shared" si="9"/>
        <v>0</v>
      </c>
      <c r="F128" s="169">
        <f t="shared" si="9"/>
        <v>0</v>
      </c>
      <c r="G128" s="169">
        <f t="shared" si="9"/>
        <v>0</v>
      </c>
      <c r="H128" s="66">
        <f t="shared" si="9"/>
        <v>0</v>
      </c>
      <c r="I128" s="169">
        <f t="shared" si="9"/>
        <v>0</v>
      </c>
      <c r="J128" s="169">
        <f t="shared" si="9"/>
        <v>0</v>
      </c>
      <c r="K128" s="169">
        <f t="shared" si="9"/>
        <v>0</v>
      </c>
      <c r="L128" s="176">
        <f t="shared" si="9"/>
        <v>0</v>
      </c>
    </row>
    <row r="129" spans="1:12" ht="24" x14ac:dyDescent="0.25">
      <c r="A129" s="44">
        <v>2283</v>
      </c>
      <c r="B129" s="71" t="s">
        <v>137</v>
      </c>
      <c r="C129" s="72">
        <f>SUM(D129:G129)</f>
        <v>0</v>
      </c>
      <c r="D129" s="74"/>
      <c r="E129" s="74"/>
      <c r="F129" s="74"/>
      <c r="G129" s="157"/>
      <c r="H129" s="72">
        <f>SUM(I129:L129)</f>
        <v>0</v>
      </c>
      <c r="I129" s="74"/>
      <c r="J129" s="74"/>
      <c r="K129" s="74"/>
      <c r="L129" s="158"/>
    </row>
    <row r="130" spans="1:12" ht="38.25" customHeight="1" x14ac:dyDescent="0.25">
      <c r="A130" s="56">
        <v>2300</v>
      </c>
      <c r="B130" s="147" t="s">
        <v>138</v>
      </c>
      <c r="C130" s="57">
        <f t="shared" si="7"/>
        <v>0</v>
      </c>
      <c r="D130" s="63">
        <f>SUM(D131,D136,D140,D141,D144,D151,D159,D160,D163)</f>
        <v>0</v>
      </c>
      <c r="E130" s="63">
        <f>SUM(E131,E136,E140,E141,E144,E151,E159,E160,E163)</f>
        <v>0</v>
      </c>
      <c r="F130" s="63">
        <f>SUM(F131,F136,F140,F141,F144,F151,F159,F160,F163)</f>
        <v>0</v>
      </c>
      <c r="G130" s="166">
        <f>SUM(G131,G136,G140,G141,G144,G151,G159,G160,G163)</f>
        <v>0</v>
      </c>
      <c r="H130" s="57">
        <f t="shared" si="8"/>
        <v>0</v>
      </c>
      <c r="I130" s="63">
        <f>SUM(I131,I136,I140,I141,I144,I151,I159,I160,I163)</f>
        <v>0</v>
      </c>
      <c r="J130" s="63">
        <f>SUM(J131,J136,J140,J141,J144,J151,J159,J160,J163)</f>
        <v>0</v>
      </c>
      <c r="K130" s="63">
        <f>SUM(K131,K136,K140,K141,K144,K151,K159,K160,K163)</f>
        <v>0</v>
      </c>
      <c r="L130" s="167">
        <f>SUM(L131,L136,L140,L141,L144,L151,L159,L160,L163)</f>
        <v>0</v>
      </c>
    </row>
    <row r="131" spans="1:12" ht="24" x14ac:dyDescent="0.25">
      <c r="A131" s="168">
        <v>2310</v>
      </c>
      <c r="B131" s="65" t="s">
        <v>139</v>
      </c>
      <c r="C131" s="66">
        <f t="shared" si="7"/>
        <v>0</v>
      </c>
      <c r="D131" s="169">
        <f>SUM(D132:D135)</f>
        <v>0</v>
      </c>
      <c r="E131" s="169">
        <f t="shared" ref="E131:L131" si="10">SUM(E132:E135)</f>
        <v>0</v>
      </c>
      <c r="F131" s="169">
        <f t="shared" si="10"/>
        <v>0</v>
      </c>
      <c r="G131" s="170">
        <f t="shared" si="10"/>
        <v>0</v>
      </c>
      <c r="H131" s="66">
        <f t="shared" si="8"/>
        <v>0</v>
      </c>
      <c r="I131" s="169">
        <f t="shared" si="10"/>
        <v>0</v>
      </c>
      <c r="J131" s="169">
        <f t="shared" si="10"/>
        <v>0</v>
      </c>
      <c r="K131" s="169">
        <f t="shared" si="10"/>
        <v>0</v>
      </c>
      <c r="L131" s="171">
        <f t="shared" si="10"/>
        <v>0</v>
      </c>
    </row>
    <row r="132" spans="1:12" x14ac:dyDescent="0.25">
      <c r="A132" s="44">
        <v>2311</v>
      </c>
      <c r="B132" s="71" t="s">
        <v>140</v>
      </c>
      <c r="C132" s="72">
        <f t="shared" si="7"/>
        <v>0</v>
      </c>
      <c r="D132" s="74"/>
      <c r="E132" s="74"/>
      <c r="F132" s="74"/>
      <c r="G132" s="157"/>
      <c r="H132" s="72">
        <f t="shared" si="8"/>
        <v>0</v>
      </c>
      <c r="I132" s="74"/>
      <c r="J132" s="74"/>
      <c r="K132" s="74"/>
      <c r="L132" s="158"/>
    </row>
    <row r="133" spans="1:12" x14ac:dyDescent="0.25">
      <c r="A133" s="44">
        <v>2312</v>
      </c>
      <c r="B133" s="71" t="s">
        <v>141</v>
      </c>
      <c r="C133" s="72">
        <f t="shared" si="7"/>
        <v>0</v>
      </c>
      <c r="D133" s="74"/>
      <c r="E133" s="74"/>
      <c r="F133" s="74"/>
      <c r="G133" s="157"/>
      <c r="H133" s="72">
        <f t="shared" si="8"/>
        <v>0</v>
      </c>
      <c r="I133" s="74"/>
      <c r="J133" s="74"/>
      <c r="K133" s="74"/>
      <c r="L133" s="158"/>
    </row>
    <row r="134" spans="1:12" x14ac:dyDescent="0.25">
      <c r="A134" s="44">
        <v>2313</v>
      </c>
      <c r="B134" s="71" t="s">
        <v>142</v>
      </c>
      <c r="C134" s="72">
        <f t="shared" si="7"/>
        <v>0</v>
      </c>
      <c r="D134" s="74"/>
      <c r="E134" s="74"/>
      <c r="F134" s="74"/>
      <c r="G134" s="157"/>
      <c r="H134" s="72">
        <f t="shared" si="8"/>
        <v>0</v>
      </c>
      <c r="I134" s="74"/>
      <c r="J134" s="74"/>
      <c r="K134" s="74"/>
      <c r="L134" s="158"/>
    </row>
    <row r="135" spans="1:12" ht="36" customHeight="1" x14ac:dyDescent="0.25">
      <c r="A135" s="44">
        <v>2314</v>
      </c>
      <c r="B135" s="71" t="s">
        <v>143</v>
      </c>
      <c r="C135" s="72">
        <f t="shared" si="7"/>
        <v>0</v>
      </c>
      <c r="D135" s="74"/>
      <c r="E135" s="74"/>
      <c r="F135" s="74"/>
      <c r="G135" s="157"/>
      <c r="H135" s="72">
        <f t="shared" si="8"/>
        <v>0</v>
      </c>
      <c r="I135" s="74"/>
      <c r="J135" s="74"/>
      <c r="K135" s="74"/>
      <c r="L135" s="158"/>
    </row>
    <row r="136" spans="1:12" x14ac:dyDescent="0.25">
      <c r="A136" s="159">
        <v>2320</v>
      </c>
      <c r="B136" s="71" t="s">
        <v>144</v>
      </c>
      <c r="C136" s="72">
        <f t="shared" si="7"/>
        <v>0</v>
      </c>
      <c r="D136" s="160">
        <f>SUM(D137:D139)</f>
        <v>0</v>
      </c>
      <c r="E136" s="160">
        <f>SUM(E137:E139)</f>
        <v>0</v>
      </c>
      <c r="F136" s="160">
        <f>SUM(F137:F139)</f>
        <v>0</v>
      </c>
      <c r="G136" s="161">
        <f>SUM(G137:G139)</f>
        <v>0</v>
      </c>
      <c r="H136" s="72">
        <f t="shared" si="8"/>
        <v>0</v>
      </c>
      <c r="I136" s="160">
        <f>SUM(I137:I139)</f>
        <v>0</v>
      </c>
      <c r="J136" s="160">
        <f>SUM(J137:J139)</f>
        <v>0</v>
      </c>
      <c r="K136" s="160">
        <f>SUM(K137:K139)</f>
        <v>0</v>
      </c>
      <c r="L136" s="162">
        <f>SUM(L137:L139)</f>
        <v>0</v>
      </c>
    </row>
    <row r="137" spans="1:12" x14ac:dyDescent="0.25">
      <c r="A137" s="44">
        <v>2321</v>
      </c>
      <c r="B137" s="71" t="s">
        <v>145</v>
      </c>
      <c r="C137" s="72">
        <f t="shared" si="7"/>
        <v>0</v>
      </c>
      <c r="D137" s="74"/>
      <c r="E137" s="74"/>
      <c r="F137" s="74"/>
      <c r="G137" s="157"/>
      <c r="H137" s="72">
        <f t="shared" si="8"/>
        <v>0</v>
      </c>
      <c r="I137" s="74"/>
      <c r="J137" s="74"/>
      <c r="K137" s="74"/>
      <c r="L137" s="158"/>
    </row>
    <row r="138" spans="1:12" x14ac:dyDescent="0.25">
      <c r="A138" s="44">
        <v>2322</v>
      </c>
      <c r="B138" s="71" t="s">
        <v>146</v>
      </c>
      <c r="C138" s="72">
        <f t="shared" si="7"/>
        <v>0</v>
      </c>
      <c r="D138" s="74"/>
      <c r="E138" s="74"/>
      <c r="F138" s="74"/>
      <c r="G138" s="157"/>
      <c r="H138" s="72">
        <f t="shared" si="8"/>
        <v>0</v>
      </c>
      <c r="I138" s="74"/>
      <c r="J138" s="74"/>
      <c r="K138" s="74"/>
      <c r="L138" s="158"/>
    </row>
    <row r="139" spans="1:12" ht="10.5" customHeight="1" x14ac:dyDescent="0.25">
      <c r="A139" s="44">
        <v>2329</v>
      </c>
      <c r="B139" s="71" t="s">
        <v>147</v>
      </c>
      <c r="C139" s="72">
        <f t="shared" si="7"/>
        <v>0</v>
      </c>
      <c r="D139" s="74"/>
      <c r="E139" s="74"/>
      <c r="F139" s="74"/>
      <c r="G139" s="157"/>
      <c r="H139" s="72">
        <f t="shared" si="8"/>
        <v>0</v>
      </c>
      <c r="I139" s="74"/>
      <c r="J139" s="74"/>
      <c r="K139" s="74"/>
      <c r="L139" s="158"/>
    </row>
    <row r="140" spans="1:12" x14ac:dyDescent="0.25">
      <c r="A140" s="159">
        <v>2330</v>
      </c>
      <c r="B140" s="71" t="s">
        <v>148</v>
      </c>
      <c r="C140" s="72">
        <f t="shared" si="7"/>
        <v>0</v>
      </c>
      <c r="D140" s="74"/>
      <c r="E140" s="74"/>
      <c r="F140" s="74"/>
      <c r="G140" s="157"/>
      <c r="H140" s="72">
        <f t="shared" si="8"/>
        <v>0</v>
      </c>
      <c r="I140" s="74"/>
      <c r="J140" s="74"/>
      <c r="K140" s="74"/>
      <c r="L140" s="158"/>
    </row>
    <row r="141" spans="1:12" ht="48" x14ac:dyDescent="0.25">
      <c r="A141" s="159">
        <v>2340</v>
      </c>
      <c r="B141" s="71" t="s">
        <v>149</v>
      </c>
      <c r="C141" s="72">
        <f t="shared" si="7"/>
        <v>0</v>
      </c>
      <c r="D141" s="160">
        <f>SUM(D142:D143)</f>
        <v>0</v>
      </c>
      <c r="E141" s="160">
        <f>SUM(E142:E143)</f>
        <v>0</v>
      </c>
      <c r="F141" s="160">
        <f>SUM(F142:F143)</f>
        <v>0</v>
      </c>
      <c r="G141" s="161">
        <f>SUM(G142:G143)</f>
        <v>0</v>
      </c>
      <c r="H141" s="72">
        <f t="shared" si="8"/>
        <v>0</v>
      </c>
      <c r="I141" s="160">
        <f>SUM(I142:I143)</f>
        <v>0</v>
      </c>
      <c r="J141" s="160">
        <f>SUM(J142:J143)</f>
        <v>0</v>
      </c>
      <c r="K141" s="160">
        <f>SUM(K142:K143)</f>
        <v>0</v>
      </c>
      <c r="L141" s="162">
        <f>SUM(L142:L143)</f>
        <v>0</v>
      </c>
    </row>
    <row r="142" spans="1:12" x14ac:dyDescent="0.25">
      <c r="A142" s="44">
        <v>2341</v>
      </c>
      <c r="B142" s="71" t="s">
        <v>150</v>
      </c>
      <c r="C142" s="72">
        <f t="shared" si="7"/>
        <v>0</v>
      </c>
      <c r="D142" s="74"/>
      <c r="E142" s="74"/>
      <c r="F142" s="74"/>
      <c r="G142" s="157"/>
      <c r="H142" s="72">
        <f t="shared" si="8"/>
        <v>0</v>
      </c>
      <c r="I142" s="74"/>
      <c r="J142" s="74"/>
      <c r="K142" s="74"/>
      <c r="L142" s="158"/>
    </row>
    <row r="143" spans="1:12" ht="24" x14ac:dyDescent="0.25">
      <c r="A143" s="44">
        <v>2344</v>
      </c>
      <c r="B143" s="71" t="s">
        <v>151</v>
      </c>
      <c r="C143" s="72">
        <f t="shared" si="7"/>
        <v>0</v>
      </c>
      <c r="D143" s="74"/>
      <c r="E143" s="74"/>
      <c r="F143" s="74"/>
      <c r="G143" s="157"/>
      <c r="H143" s="72">
        <f t="shared" si="8"/>
        <v>0</v>
      </c>
      <c r="I143" s="74"/>
      <c r="J143" s="74"/>
      <c r="K143" s="74"/>
      <c r="L143" s="158"/>
    </row>
    <row r="144" spans="1:12" ht="24" x14ac:dyDescent="0.25">
      <c r="A144" s="150">
        <v>2350</v>
      </c>
      <c r="B144" s="112" t="s">
        <v>152</v>
      </c>
      <c r="C144" s="117">
        <f t="shared" si="7"/>
        <v>0</v>
      </c>
      <c r="D144" s="151">
        <f>SUM(D145:D150)</f>
        <v>0</v>
      </c>
      <c r="E144" s="151">
        <f>SUM(E145:E150)</f>
        <v>0</v>
      </c>
      <c r="F144" s="151">
        <f>SUM(F145:F150)</f>
        <v>0</v>
      </c>
      <c r="G144" s="152">
        <f>SUM(G145:G150)</f>
        <v>0</v>
      </c>
      <c r="H144" s="117">
        <f t="shared" si="8"/>
        <v>0</v>
      </c>
      <c r="I144" s="151">
        <f>SUM(I145:I150)</f>
        <v>0</v>
      </c>
      <c r="J144" s="151">
        <f>SUM(J145:J150)</f>
        <v>0</v>
      </c>
      <c r="K144" s="151">
        <f>SUM(K145:K150)</f>
        <v>0</v>
      </c>
      <c r="L144" s="153">
        <f>SUM(L145:L150)</f>
        <v>0</v>
      </c>
    </row>
    <row r="145" spans="1:12" x14ac:dyDescent="0.25">
      <c r="A145" s="38">
        <v>2351</v>
      </c>
      <c r="B145" s="65" t="s">
        <v>153</v>
      </c>
      <c r="C145" s="66">
        <f t="shared" si="7"/>
        <v>0</v>
      </c>
      <c r="D145" s="68"/>
      <c r="E145" s="68"/>
      <c r="F145" s="68"/>
      <c r="G145" s="154"/>
      <c r="H145" s="66">
        <f t="shared" si="8"/>
        <v>0</v>
      </c>
      <c r="I145" s="68"/>
      <c r="J145" s="68"/>
      <c r="K145" s="68"/>
      <c r="L145" s="155"/>
    </row>
    <row r="146" spans="1:12" x14ac:dyDescent="0.25">
      <c r="A146" s="44">
        <v>2352</v>
      </c>
      <c r="B146" s="71" t="s">
        <v>154</v>
      </c>
      <c r="C146" s="72">
        <f t="shared" si="7"/>
        <v>0</v>
      </c>
      <c r="D146" s="74"/>
      <c r="E146" s="74"/>
      <c r="F146" s="74"/>
      <c r="G146" s="157"/>
      <c r="H146" s="72">
        <f t="shared" si="8"/>
        <v>0</v>
      </c>
      <c r="I146" s="74"/>
      <c r="J146" s="74"/>
      <c r="K146" s="74"/>
      <c r="L146" s="158"/>
    </row>
    <row r="147" spans="1:12" ht="24" x14ac:dyDescent="0.25">
      <c r="A147" s="44">
        <v>2353</v>
      </c>
      <c r="B147" s="71" t="s">
        <v>155</v>
      </c>
      <c r="C147" s="72">
        <f t="shared" si="7"/>
        <v>0</v>
      </c>
      <c r="D147" s="74"/>
      <c r="E147" s="74"/>
      <c r="F147" s="74"/>
      <c r="G147" s="157"/>
      <c r="H147" s="72">
        <f t="shared" si="8"/>
        <v>0</v>
      </c>
      <c r="I147" s="74"/>
      <c r="J147" s="74"/>
      <c r="K147" s="74"/>
      <c r="L147" s="158"/>
    </row>
    <row r="148" spans="1:12" ht="24" x14ac:dyDescent="0.25">
      <c r="A148" s="44">
        <v>2354</v>
      </c>
      <c r="B148" s="71" t="s">
        <v>156</v>
      </c>
      <c r="C148" s="72">
        <f t="shared" si="7"/>
        <v>0</v>
      </c>
      <c r="D148" s="74"/>
      <c r="E148" s="74"/>
      <c r="F148" s="74"/>
      <c r="G148" s="157"/>
      <c r="H148" s="72">
        <f t="shared" si="8"/>
        <v>0</v>
      </c>
      <c r="I148" s="74"/>
      <c r="J148" s="74"/>
      <c r="K148" s="74"/>
      <c r="L148" s="158"/>
    </row>
    <row r="149" spans="1:12" ht="24" x14ac:dyDescent="0.25">
      <c r="A149" s="44">
        <v>2355</v>
      </c>
      <c r="B149" s="71" t="s">
        <v>157</v>
      </c>
      <c r="C149" s="72">
        <f t="shared" si="7"/>
        <v>0</v>
      </c>
      <c r="D149" s="74"/>
      <c r="E149" s="74"/>
      <c r="F149" s="74"/>
      <c r="G149" s="157"/>
      <c r="H149" s="72">
        <f t="shared" si="8"/>
        <v>0</v>
      </c>
      <c r="I149" s="74"/>
      <c r="J149" s="74"/>
      <c r="K149" s="74"/>
      <c r="L149" s="158"/>
    </row>
    <row r="150" spans="1:12" ht="24" x14ac:dyDescent="0.25">
      <c r="A150" s="44">
        <v>2359</v>
      </c>
      <c r="B150" s="71" t="s">
        <v>158</v>
      </c>
      <c r="C150" s="72">
        <f t="shared" si="7"/>
        <v>0</v>
      </c>
      <c r="D150" s="74"/>
      <c r="E150" s="74"/>
      <c r="F150" s="74"/>
      <c r="G150" s="157"/>
      <c r="H150" s="72">
        <f t="shared" si="8"/>
        <v>0</v>
      </c>
      <c r="I150" s="74"/>
      <c r="J150" s="74"/>
      <c r="K150" s="74"/>
      <c r="L150" s="158"/>
    </row>
    <row r="151" spans="1:12" ht="24.75" customHeight="1" x14ac:dyDescent="0.25">
      <c r="A151" s="159">
        <v>2360</v>
      </c>
      <c r="B151" s="71" t="s">
        <v>159</v>
      </c>
      <c r="C151" s="72">
        <f t="shared" si="7"/>
        <v>0</v>
      </c>
      <c r="D151" s="160">
        <f>SUM(D152:D158)</f>
        <v>0</v>
      </c>
      <c r="E151" s="160">
        <f>SUM(E152:E158)</f>
        <v>0</v>
      </c>
      <c r="F151" s="160">
        <f>SUM(F152:F158)</f>
        <v>0</v>
      </c>
      <c r="G151" s="161">
        <f>SUM(G152:G158)</f>
        <v>0</v>
      </c>
      <c r="H151" s="72">
        <f t="shared" si="8"/>
        <v>0</v>
      </c>
      <c r="I151" s="160">
        <f>SUM(I152:I158)</f>
        <v>0</v>
      </c>
      <c r="J151" s="160">
        <f>SUM(J152:J158)</f>
        <v>0</v>
      </c>
      <c r="K151" s="160">
        <f>SUM(K152:K158)</f>
        <v>0</v>
      </c>
      <c r="L151" s="162">
        <f>SUM(L152:L158)</f>
        <v>0</v>
      </c>
    </row>
    <row r="152" spans="1:12" x14ac:dyDescent="0.25">
      <c r="A152" s="43">
        <v>2361</v>
      </c>
      <c r="B152" s="71" t="s">
        <v>160</v>
      </c>
      <c r="C152" s="72">
        <f t="shared" si="7"/>
        <v>0</v>
      </c>
      <c r="D152" s="74"/>
      <c r="E152" s="74"/>
      <c r="F152" s="74"/>
      <c r="G152" s="157"/>
      <c r="H152" s="72">
        <f t="shared" si="8"/>
        <v>0</v>
      </c>
      <c r="I152" s="74"/>
      <c r="J152" s="74"/>
      <c r="K152" s="74"/>
      <c r="L152" s="158"/>
    </row>
    <row r="153" spans="1:12" ht="24" x14ac:dyDescent="0.25">
      <c r="A153" s="43">
        <v>2362</v>
      </c>
      <c r="B153" s="71" t="s">
        <v>161</v>
      </c>
      <c r="C153" s="72">
        <f t="shared" si="7"/>
        <v>0</v>
      </c>
      <c r="D153" s="74"/>
      <c r="E153" s="74"/>
      <c r="F153" s="74"/>
      <c r="G153" s="157"/>
      <c r="H153" s="72">
        <f t="shared" si="8"/>
        <v>0</v>
      </c>
      <c r="I153" s="74"/>
      <c r="J153" s="74"/>
      <c r="K153" s="74"/>
      <c r="L153" s="158"/>
    </row>
    <row r="154" spans="1:12" x14ac:dyDescent="0.25">
      <c r="A154" s="43">
        <v>2363</v>
      </c>
      <c r="B154" s="71" t="s">
        <v>162</v>
      </c>
      <c r="C154" s="72">
        <f t="shared" si="7"/>
        <v>0</v>
      </c>
      <c r="D154" s="74"/>
      <c r="E154" s="74"/>
      <c r="F154" s="74"/>
      <c r="G154" s="157"/>
      <c r="H154" s="72">
        <f t="shared" si="8"/>
        <v>0</v>
      </c>
      <c r="I154" s="74"/>
      <c r="J154" s="74"/>
      <c r="K154" s="74"/>
      <c r="L154" s="158"/>
    </row>
    <row r="155" spans="1:12" x14ac:dyDescent="0.25">
      <c r="A155" s="43">
        <v>2364</v>
      </c>
      <c r="B155" s="71" t="s">
        <v>163</v>
      </c>
      <c r="C155" s="72">
        <f t="shared" si="7"/>
        <v>0</v>
      </c>
      <c r="D155" s="74"/>
      <c r="E155" s="74"/>
      <c r="F155" s="74"/>
      <c r="G155" s="157"/>
      <c r="H155" s="72">
        <f t="shared" si="8"/>
        <v>0</v>
      </c>
      <c r="I155" s="74"/>
      <c r="J155" s="74"/>
      <c r="K155" s="74"/>
      <c r="L155" s="158"/>
    </row>
    <row r="156" spans="1:12" ht="12.75" customHeight="1" x14ac:dyDescent="0.25">
      <c r="A156" s="43">
        <v>2365</v>
      </c>
      <c r="B156" s="71" t="s">
        <v>164</v>
      </c>
      <c r="C156" s="72">
        <f t="shared" si="7"/>
        <v>0</v>
      </c>
      <c r="D156" s="74"/>
      <c r="E156" s="74"/>
      <c r="F156" s="74"/>
      <c r="G156" s="157"/>
      <c r="H156" s="72">
        <f t="shared" si="8"/>
        <v>0</v>
      </c>
      <c r="I156" s="74"/>
      <c r="J156" s="74"/>
      <c r="K156" s="74"/>
      <c r="L156" s="158"/>
    </row>
    <row r="157" spans="1:12" ht="36" x14ac:dyDescent="0.25">
      <c r="A157" s="43">
        <v>2366</v>
      </c>
      <c r="B157" s="71" t="s">
        <v>165</v>
      </c>
      <c r="C157" s="72">
        <f t="shared" si="7"/>
        <v>0</v>
      </c>
      <c r="D157" s="74"/>
      <c r="E157" s="74"/>
      <c r="F157" s="74"/>
      <c r="G157" s="157"/>
      <c r="H157" s="72">
        <f t="shared" si="8"/>
        <v>0</v>
      </c>
      <c r="I157" s="74"/>
      <c r="J157" s="74"/>
      <c r="K157" s="74"/>
      <c r="L157" s="158"/>
    </row>
    <row r="158" spans="1:12" ht="48" x14ac:dyDescent="0.25">
      <c r="A158" s="43">
        <v>2369</v>
      </c>
      <c r="B158" s="71" t="s">
        <v>166</v>
      </c>
      <c r="C158" s="72">
        <f t="shared" si="7"/>
        <v>0</v>
      </c>
      <c r="D158" s="74"/>
      <c r="E158" s="74"/>
      <c r="F158" s="74"/>
      <c r="G158" s="157"/>
      <c r="H158" s="72">
        <f t="shared" si="8"/>
        <v>0</v>
      </c>
      <c r="I158" s="74"/>
      <c r="J158" s="74"/>
      <c r="K158" s="74"/>
      <c r="L158" s="158"/>
    </row>
    <row r="159" spans="1:12" x14ac:dyDescent="0.25">
      <c r="A159" s="150">
        <v>2370</v>
      </c>
      <c r="B159" s="112" t="s">
        <v>167</v>
      </c>
      <c r="C159" s="117">
        <f t="shared" si="7"/>
        <v>0</v>
      </c>
      <c r="D159" s="163"/>
      <c r="E159" s="163"/>
      <c r="F159" s="163"/>
      <c r="G159" s="164"/>
      <c r="H159" s="117">
        <f t="shared" si="8"/>
        <v>0</v>
      </c>
      <c r="I159" s="163"/>
      <c r="J159" s="163"/>
      <c r="K159" s="163"/>
      <c r="L159" s="165"/>
    </row>
    <row r="160" spans="1:12" x14ac:dyDescent="0.25">
      <c r="A160" s="150">
        <v>2380</v>
      </c>
      <c r="B160" s="112" t="s">
        <v>168</v>
      </c>
      <c r="C160" s="117">
        <f t="shared" si="7"/>
        <v>0</v>
      </c>
      <c r="D160" s="151">
        <f>SUM(D161:D162)</f>
        <v>0</v>
      </c>
      <c r="E160" s="151">
        <f>SUM(E161:E162)</f>
        <v>0</v>
      </c>
      <c r="F160" s="151">
        <f>SUM(F161:F162)</f>
        <v>0</v>
      </c>
      <c r="G160" s="152">
        <f>SUM(G161:G162)</f>
        <v>0</v>
      </c>
      <c r="H160" s="117">
        <f t="shared" si="8"/>
        <v>0</v>
      </c>
      <c r="I160" s="151">
        <f>SUM(I161:I162)</f>
        <v>0</v>
      </c>
      <c r="J160" s="151">
        <f>SUM(J161:J162)</f>
        <v>0</v>
      </c>
      <c r="K160" s="151">
        <f>SUM(K161:K162)</f>
        <v>0</v>
      </c>
      <c r="L160" s="153">
        <f>SUM(L161:L162)</f>
        <v>0</v>
      </c>
    </row>
    <row r="161" spans="1:12" x14ac:dyDescent="0.25">
      <c r="A161" s="37">
        <v>2381</v>
      </c>
      <c r="B161" s="65" t="s">
        <v>169</v>
      </c>
      <c r="C161" s="66">
        <f t="shared" si="7"/>
        <v>0</v>
      </c>
      <c r="D161" s="68"/>
      <c r="E161" s="68"/>
      <c r="F161" s="68"/>
      <c r="G161" s="154"/>
      <c r="H161" s="66">
        <f t="shared" si="8"/>
        <v>0</v>
      </c>
      <c r="I161" s="68"/>
      <c r="J161" s="68"/>
      <c r="K161" s="68"/>
      <c r="L161" s="155"/>
    </row>
    <row r="162" spans="1:12" ht="24" x14ac:dyDescent="0.25">
      <c r="A162" s="43">
        <v>2389</v>
      </c>
      <c r="B162" s="71" t="s">
        <v>170</v>
      </c>
      <c r="C162" s="72">
        <f t="shared" si="7"/>
        <v>0</v>
      </c>
      <c r="D162" s="74"/>
      <c r="E162" s="74"/>
      <c r="F162" s="74"/>
      <c r="G162" s="157"/>
      <c r="H162" s="72">
        <f t="shared" si="8"/>
        <v>0</v>
      </c>
      <c r="I162" s="74"/>
      <c r="J162" s="74"/>
      <c r="K162" s="74"/>
      <c r="L162" s="158"/>
    </row>
    <row r="163" spans="1:12" x14ac:dyDescent="0.25">
      <c r="A163" s="150">
        <v>2390</v>
      </c>
      <c r="B163" s="112" t="s">
        <v>171</v>
      </c>
      <c r="C163" s="117">
        <f t="shared" si="7"/>
        <v>0</v>
      </c>
      <c r="D163" s="163"/>
      <c r="E163" s="163"/>
      <c r="F163" s="163"/>
      <c r="G163" s="164"/>
      <c r="H163" s="117">
        <f t="shared" si="8"/>
        <v>0</v>
      </c>
      <c r="I163" s="163"/>
      <c r="J163" s="163"/>
      <c r="K163" s="163"/>
      <c r="L163" s="165"/>
    </row>
    <row r="164" spans="1:12" x14ac:dyDescent="0.25">
      <c r="A164" s="56">
        <v>2400</v>
      </c>
      <c r="B164" s="147" t="s">
        <v>172</v>
      </c>
      <c r="C164" s="57">
        <f t="shared" si="7"/>
        <v>0</v>
      </c>
      <c r="D164" s="177"/>
      <c r="E164" s="177"/>
      <c r="F164" s="177"/>
      <c r="G164" s="178"/>
      <c r="H164" s="57">
        <f t="shared" si="8"/>
        <v>0</v>
      </c>
      <c r="I164" s="177"/>
      <c r="J164" s="177"/>
      <c r="K164" s="177"/>
      <c r="L164" s="179"/>
    </row>
    <row r="165" spans="1:12" ht="24" x14ac:dyDescent="0.25">
      <c r="A165" s="56">
        <v>2500</v>
      </c>
      <c r="B165" s="147" t="s">
        <v>173</v>
      </c>
      <c r="C165" s="57">
        <f t="shared" si="7"/>
        <v>0</v>
      </c>
      <c r="D165" s="63">
        <f>SUM(D166,D171)</f>
        <v>0</v>
      </c>
      <c r="E165" s="63">
        <f t="shared" ref="E165:G165" si="11">SUM(E166,E171)</f>
        <v>0</v>
      </c>
      <c r="F165" s="63">
        <f t="shared" si="11"/>
        <v>0</v>
      </c>
      <c r="G165" s="63">
        <f t="shared" si="11"/>
        <v>0</v>
      </c>
      <c r="H165" s="57">
        <f t="shared" si="8"/>
        <v>0</v>
      </c>
      <c r="I165" s="63">
        <f>SUM(I166,I171)</f>
        <v>0</v>
      </c>
      <c r="J165" s="63">
        <f t="shared" ref="J165:L165" si="12">SUM(J166,J171)</f>
        <v>0</v>
      </c>
      <c r="K165" s="63">
        <f t="shared" si="12"/>
        <v>0</v>
      </c>
      <c r="L165" s="149">
        <f t="shared" si="12"/>
        <v>0</v>
      </c>
    </row>
    <row r="166" spans="1:12" ht="16.5" customHeight="1" x14ac:dyDescent="0.25">
      <c r="A166" s="168">
        <v>2510</v>
      </c>
      <c r="B166" s="65" t="s">
        <v>174</v>
      </c>
      <c r="C166" s="66">
        <f t="shared" si="7"/>
        <v>0</v>
      </c>
      <c r="D166" s="169">
        <f>SUM(D167:D170)</f>
        <v>0</v>
      </c>
      <c r="E166" s="169">
        <f t="shared" ref="E166:G166" si="13">SUM(E167:E170)</f>
        <v>0</v>
      </c>
      <c r="F166" s="169">
        <f t="shared" si="13"/>
        <v>0</v>
      </c>
      <c r="G166" s="169">
        <f t="shared" si="13"/>
        <v>0</v>
      </c>
      <c r="H166" s="66">
        <f t="shared" si="8"/>
        <v>0</v>
      </c>
      <c r="I166" s="169">
        <f>SUM(I167:I170)</f>
        <v>0</v>
      </c>
      <c r="J166" s="169">
        <f t="shared" ref="J166:L166" si="14">SUM(J167:J170)</f>
        <v>0</v>
      </c>
      <c r="K166" s="169">
        <f t="shared" si="14"/>
        <v>0</v>
      </c>
      <c r="L166" s="180">
        <f t="shared" si="14"/>
        <v>0</v>
      </c>
    </row>
    <row r="167" spans="1:12" ht="24" x14ac:dyDescent="0.25">
      <c r="A167" s="44">
        <v>2512</v>
      </c>
      <c r="B167" s="71" t="s">
        <v>175</v>
      </c>
      <c r="C167" s="72">
        <f t="shared" si="7"/>
        <v>0</v>
      </c>
      <c r="D167" s="74"/>
      <c r="E167" s="74"/>
      <c r="F167" s="74"/>
      <c r="G167" s="157"/>
      <c r="H167" s="72">
        <f t="shared" si="8"/>
        <v>0</v>
      </c>
      <c r="I167" s="74"/>
      <c r="J167" s="74"/>
      <c r="K167" s="74"/>
      <c r="L167" s="158"/>
    </row>
    <row r="168" spans="1:12" ht="36" x14ac:dyDescent="0.25">
      <c r="A168" s="44">
        <v>2513</v>
      </c>
      <c r="B168" s="71" t="s">
        <v>176</v>
      </c>
      <c r="C168" s="72">
        <f t="shared" si="7"/>
        <v>0</v>
      </c>
      <c r="D168" s="74"/>
      <c r="E168" s="74"/>
      <c r="F168" s="74"/>
      <c r="G168" s="157"/>
      <c r="H168" s="72">
        <f t="shared" si="8"/>
        <v>0</v>
      </c>
      <c r="I168" s="74"/>
      <c r="J168" s="74"/>
      <c r="K168" s="74"/>
      <c r="L168" s="158"/>
    </row>
    <row r="169" spans="1:12" ht="24" x14ac:dyDescent="0.25">
      <c r="A169" s="44">
        <v>2515</v>
      </c>
      <c r="B169" s="71" t="s">
        <v>177</v>
      </c>
      <c r="C169" s="72">
        <f t="shared" si="7"/>
        <v>0</v>
      </c>
      <c r="D169" s="74"/>
      <c r="E169" s="74"/>
      <c r="F169" s="74"/>
      <c r="G169" s="157"/>
      <c r="H169" s="72">
        <f t="shared" si="8"/>
        <v>0</v>
      </c>
      <c r="I169" s="74"/>
      <c r="J169" s="74"/>
      <c r="K169" s="74"/>
      <c r="L169" s="158"/>
    </row>
    <row r="170" spans="1:12" ht="24" x14ac:dyDescent="0.25">
      <c r="A170" s="44">
        <v>2519</v>
      </c>
      <c r="B170" s="71" t="s">
        <v>178</v>
      </c>
      <c r="C170" s="72">
        <f t="shared" si="7"/>
        <v>0</v>
      </c>
      <c r="D170" s="74"/>
      <c r="E170" s="74"/>
      <c r="F170" s="74"/>
      <c r="G170" s="157"/>
      <c r="H170" s="72">
        <f t="shared" si="8"/>
        <v>0</v>
      </c>
      <c r="I170" s="74"/>
      <c r="J170" s="74"/>
      <c r="K170" s="74"/>
      <c r="L170" s="158"/>
    </row>
    <row r="171" spans="1:12" ht="24" x14ac:dyDescent="0.25">
      <c r="A171" s="159">
        <v>2520</v>
      </c>
      <c r="B171" s="71" t="s">
        <v>179</v>
      </c>
      <c r="C171" s="72">
        <f t="shared" si="7"/>
        <v>0</v>
      </c>
      <c r="D171" s="74"/>
      <c r="E171" s="74"/>
      <c r="F171" s="74"/>
      <c r="G171" s="157"/>
      <c r="H171" s="72">
        <f t="shared" si="8"/>
        <v>0</v>
      </c>
      <c r="I171" s="74"/>
      <c r="J171" s="74"/>
      <c r="K171" s="74"/>
      <c r="L171" s="158"/>
    </row>
    <row r="172" spans="1:12" s="182" customFormat="1" ht="36" customHeight="1" x14ac:dyDescent="0.25">
      <c r="A172" s="19">
        <v>2800</v>
      </c>
      <c r="B172" s="65" t="s">
        <v>180</v>
      </c>
      <c r="C172" s="66">
        <f t="shared" si="7"/>
        <v>0</v>
      </c>
      <c r="D172" s="40"/>
      <c r="E172" s="40"/>
      <c r="F172" s="40"/>
      <c r="G172" s="41"/>
      <c r="H172" s="66">
        <f t="shared" si="8"/>
        <v>0</v>
      </c>
      <c r="I172" s="40"/>
      <c r="J172" s="40"/>
      <c r="K172" s="40"/>
      <c r="L172" s="42"/>
    </row>
    <row r="173" spans="1:12" x14ac:dyDescent="0.25">
      <c r="A173" s="142">
        <v>3000</v>
      </c>
      <c r="B173" s="142" t="s">
        <v>181</v>
      </c>
      <c r="C173" s="143">
        <f t="shared" si="7"/>
        <v>0</v>
      </c>
      <c r="D173" s="144">
        <f>SUM(D174,D184)</f>
        <v>0</v>
      </c>
      <c r="E173" s="144">
        <f>SUM(E174,E184)</f>
        <v>0</v>
      </c>
      <c r="F173" s="144">
        <f>SUM(F174,F184)</f>
        <v>0</v>
      </c>
      <c r="G173" s="145">
        <f>SUM(G174,G184)</f>
        <v>0</v>
      </c>
      <c r="H173" s="143">
        <f t="shared" si="8"/>
        <v>0</v>
      </c>
      <c r="I173" s="144">
        <f>SUM(I174,I184)</f>
        <v>0</v>
      </c>
      <c r="J173" s="144">
        <f>SUM(J174,J184)</f>
        <v>0</v>
      </c>
      <c r="K173" s="144">
        <f>SUM(K174,K184)</f>
        <v>0</v>
      </c>
      <c r="L173" s="146">
        <f>SUM(L174,L184)</f>
        <v>0</v>
      </c>
    </row>
    <row r="174" spans="1:12" ht="24" x14ac:dyDescent="0.25">
      <c r="A174" s="56">
        <v>3200</v>
      </c>
      <c r="B174" s="183" t="s">
        <v>182</v>
      </c>
      <c r="C174" s="184">
        <f t="shared" si="7"/>
        <v>0</v>
      </c>
      <c r="D174" s="63">
        <f>SUM(D175,D179)</f>
        <v>0</v>
      </c>
      <c r="E174" s="63">
        <f t="shared" ref="E174:G174" si="15">SUM(E175,E179)</f>
        <v>0</v>
      </c>
      <c r="F174" s="63">
        <f t="shared" si="15"/>
        <v>0</v>
      </c>
      <c r="G174" s="63">
        <f t="shared" si="15"/>
        <v>0</v>
      </c>
      <c r="H174" s="57">
        <f t="shared" si="8"/>
        <v>0</v>
      </c>
      <c r="I174" s="63">
        <f>SUM(I175,I179)</f>
        <v>0</v>
      </c>
      <c r="J174" s="63">
        <f t="shared" ref="J174:L174" si="16">SUM(J175,J179)</f>
        <v>0</v>
      </c>
      <c r="K174" s="63">
        <f t="shared" si="16"/>
        <v>0</v>
      </c>
      <c r="L174" s="149">
        <f t="shared" si="16"/>
        <v>0</v>
      </c>
    </row>
    <row r="175" spans="1:12" ht="36" x14ac:dyDescent="0.25">
      <c r="A175" s="168">
        <v>3260</v>
      </c>
      <c r="B175" s="65" t="s">
        <v>183</v>
      </c>
      <c r="C175" s="66">
        <f t="shared" si="7"/>
        <v>0</v>
      </c>
      <c r="D175" s="169">
        <f>SUM(D176:D178)</f>
        <v>0</v>
      </c>
      <c r="E175" s="169">
        <f>SUM(E176:E178)</f>
        <v>0</v>
      </c>
      <c r="F175" s="169">
        <f>SUM(F176:F178)</f>
        <v>0</v>
      </c>
      <c r="G175" s="170">
        <f>SUM(G176:G178)</f>
        <v>0</v>
      </c>
      <c r="H175" s="66">
        <f t="shared" si="8"/>
        <v>0</v>
      </c>
      <c r="I175" s="169">
        <f>SUM(I176:I178)</f>
        <v>0</v>
      </c>
      <c r="J175" s="169">
        <f>SUM(J176:J178)</f>
        <v>0</v>
      </c>
      <c r="K175" s="169">
        <f>SUM(K176:K178)</f>
        <v>0</v>
      </c>
      <c r="L175" s="171">
        <f>SUM(L176:L178)</f>
        <v>0</v>
      </c>
    </row>
    <row r="176" spans="1:12" ht="24" x14ac:dyDescent="0.25">
      <c r="A176" s="44">
        <v>3261</v>
      </c>
      <c r="B176" s="71" t="s">
        <v>184</v>
      </c>
      <c r="C176" s="72">
        <f>SUM(D176:G176)</f>
        <v>0</v>
      </c>
      <c r="D176" s="74"/>
      <c r="E176" s="74"/>
      <c r="F176" s="74"/>
      <c r="G176" s="157"/>
      <c r="H176" s="72">
        <f>SUM(I176:L176)</f>
        <v>0</v>
      </c>
      <c r="I176" s="74"/>
      <c r="J176" s="74"/>
      <c r="K176" s="74"/>
      <c r="L176" s="158"/>
    </row>
    <row r="177" spans="1:12" ht="36" x14ac:dyDescent="0.25">
      <c r="A177" s="44">
        <v>3262</v>
      </c>
      <c r="B177" s="71" t="s">
        <v>185</v>
      </c>
      <c r="C177" s="72">
        <f>SUM(D177:G177)</f>
        <v>0</v>
      </c>
      <c r="D177" s="74"/>
      <c r="E177" s="74"/>
      <c r="F177" s="74"/>
      <c r="G177" s="157"/>
      <c r="H177" s="72">
        <f>SUM(I177:L177)</f>
        <v>0</v>
      </c>
      <c r="I177" s="74"/>
      <c r="J177" s="74"/>
      <c r="K177" s="74"/>
      <c r="L177" s="158"/>
    </row>
    <row r="178" spans="1:12" ht="24" x14ac:dyDescent="0.25">
      <c r="A178" s="44">
        <v>3263</v>
      </c>
      <c r="B178" s="71" t="s">
        <v>186</v>
      </c>
      <c r="C178" s="72">
        <f>SUM(D178:G178)</f>
        <v>0</v>
      </c>
      <c r="D178" s="74"/>
      <c r="E178" s="74"/>
      <c r="F178" s="74"/>
      <c r="G178" s="157"/>
      <c r="H178" s="72">
        <f>SUM(I178:L178)</f>
        <v>0</v>
      </c>
      <c r="I178" s="74"/>
      <c r="J178" s="74"/>
      <c r="K178" s="74"/>
      <c r="L178" s="158"/>
    </row>
    <row r="179" spans="1:12" ht="84" x14ac:dyDescent="0.25">
      <c r="A179" s="168">
        <v>3290</v>
      </c>
      <c r="B179" s="65" t="s">
        <v>187</v>
      </c>
      <c r="C179" s="185">
        <f t="shared" ref="C179:C183" si="17">SUM(D179:G179)</f>
        <v>0</v>
      </c>
      <c r="D179" s="169">
        <f>SUM(D180:D183)</f>
        <v>0</v>
      </c>
      <c r="E179" s="169">
        <f t="shared" ref="E179:G179" si="18">SUM(E180:E183)</f>
        <v>0</v>
      </c>
      <c r="F179" s="169">
        <f t="shared" si="18"/>
        <v>0</v>
      </c>
      <c r="G179" s="169">
        <f t="shared" si="18"/>
        <v>0</v>
      </c>
      <c r="H179" s="185">
        <f t="shared" ref="H179:H183" si="19">SUM(I179:L179)</f>
        <v>0</v>
      </c>
      <c r="I179" s="169">
        <f>SUM(I180:I183)</f>
        <v>0</v>
      </c>
      <c r="J179" s="169">
        <f t="shared" ref="J179:L179" si="20">SUM(J180:J183)</f>
        <v>0</v>
      </c>
      <c r="K179" s="169">
        <f t="shared" si="20"/>
        <v>0</v>
      </c>
      <c r="L179" s="186">
        <f t="shared" si="20"/>
        <v>0</v>
      </c>
    </row>
    <row r="180" spans="1:12" ht="72" x14ac:dyDescent="0.25">
      <c r="A180" s="44">
        <v>3291</v>
      </c>
      <c r="B180" s="71" t="s">
        <v>188</v>
      </c>
      <c r="C180" s="72">
        <f t="shared" si="17"/>
        <v>0</v>
      </c>
      <c r="D180" s="74"/>
      <c r="E180" s="74"/>
      <c r="F180" s="74"/>
      <c r="G180" s="187"/>
      <c r="H180" s="72">
        <f t="shared" si="19"/>
        <v>0</v>
      </c>
      <c r="I180" s="74"/>
      <c r="J180" s="74"/>
      <c r="K180" s="74"/>
      <c r="L180" s="158"/>
    </row>
    <row r="181" spans="1:12" ht="72" x14ac:dyDescent="0.25">
      <c r="A181" s="44">
        <v>3292</v>
      </c>
      <c r="B181" s="71" t="s">
        <v>189</v>
      </c>
      <c r="C181" s="72">
        <f t="shared" si="17"/>
        <v>0</v>
      </c>
      <c r="D181" s="74"/>
      <c r="E181" s="74"/>
      <c r="F181" s="74"/>
      <c r="G181" s="187"/>
      <c r="H181" s="72">
        <f t="shared" si="19"/>
        <v>0</v>
      </c>
      <c r="I181" s="74"/>
      <c r="J181" s="74"/>
      <c r="K181" s="74"/>
      <c r="L181" s="158"/>
    </row>
    <row r="182" spans="1:12" ht="72" x14ac:dyDescent="0.25">
      <c r="A182" s="44">
        <v>3293</v>
      </c>
      <c r="B182" s="71" t="s">
        <v>190</v>
      </c>
      <c r="C182" s="72">
        <f t="shared" si="17"/>
        <v>0</v>
      </c>
      <c r="D182" s="74"/>
      <c r="E182" s="74"/>
      <c r="F182" s="74"/>
      <c r="G182" s="187"/>
      <c r="H182" s="72">
        <f t="shared" si="19"/>
        <v>0</v>
      </c>
      <c r="I182" s="74"/>
      <c r="J182" s="74"/>
      <c r="K182" s="74"/>
      <c r="L182" s="158"/>
    </row>
    <row r="183" spans="1:12" ht="60" x14ac:dyDescent="0.25">
      <c r="A183" s="188">
        <v>3294</v>
      </c>
      <c r="B183" s="71" t="s">
        <v>191</v>
      </c>
      <c r="C183" s="185">
        <f t="shared" si="17"/>
        <v>0</v>
      </c>
      <c r="D183" s="189"/>
      <c r="E183" s="189"/>
      <c r="F183" s="189"/>
      <c r="G183" s="190"/>
      <c r="H183" s="185">
        <f t="shared" si="19"/>
        <v>0</v>
      </c>
      <c r="I183" s="189"/>
      <c r="J183" s="189"/>
      <c r="K183" s="189"/>
      <c r="L183" s="191"/>
    </row>
    <row r="184" spans="1:12" ht="48" x14ac:dyDescent="0.25">
      <c r="A184" s="192">
        <v>3300</v>
      </c>
      <c r="B184" s="183" t="s">
        <v>192</v>
      </c>
      <c r="C184" s="193">
        <f t="shared" si="7"/>
        <v>0</v>
      </c>
      <c r="D184" s="194">
        <f>SUM(D185:D186)</f>
        <v>0</v>
      </c>
      <c r="E184" s="194">
        <f t="shared" ref="E184:G184" si="21">SUM(E185:E186)</f>
        <v>0</v>
      </c>
      <c r="F184" s="194">
        <f t="shared" si="21"/>
        <v>0</v>
      </c>
      <c r="G184" s="194">
        <f t="shared" si="21"/>
        <v>0</v>
      </c>
      <c r="H184" s="193">
        <f t="shared" si="8"/>
        <v>0</v>
      </c>
      <c r="I184" s="194">
        <f>SUM(I185:I186)</f>
        <v>0</v>
      </c>
      <c r="J184" s="194">
        <f t="shared" ref="J184:L184" si="22">SUM(J185:J186)</f>
        <v>0</v>
      </c>
      <c r="K184" s="194">
        <f t="shared" si="22"/>
        <v>0</v>
      </c>
      <c r="L184" s="149">
        <f t="shared" si="22"/>
        <v>0</v>
      </c>
    </row>
    <row r="185" spans="1:12" ht="48" x14ac:dyDescent="0.25">
      <c r="A185" s="111">
        <v>3310</v>
      </c>
      <c r="B185" s="112" t="s">
        <v>193</v>
      </c>
      <c r="C185" s="195">
        <f t="shared" si="7"/>
        <v>0</v>
      </c>
      <c r="D185" s="163"/>
      <c r="E185" s="163"/>
      <c r="F185" s="163"/>
      <c r="G185" s="164"/>
      <c r="H185" s="195">
        <f t="shared" si="8"/>
        <v>0</v>
      </c>
      <c r="I185" s="163"/>
      <c r="J185" s="163"/>
      <c r="K185" s="163"/>
      <c r="L185" s="165"/>
    </row>
    <row r="186" spans="1:12" ht="48.75" customHeight="1" x14ac:dyDescent="0.25">
      <c r="A186" s="38">
        <v>3320</v>
      </c>
      <c r="B186" s="65" t="s">
        <v>194</v>
      </c>
      <c r="C186" s="66">
        <f t="shared" si="7"/>
        <v>0</v>
      </c>
      <c r="D186" s="68"/>
      <c r="E186" s="68"/>
      <c r="F186" s="68"/>
      <c r="G186" s="154"/>
      <c r="H186" s="66">
        <f t="shared" si="8"/>
        <v>0</v>
      </c>
      <c r="I186" s="68"/>
      <c r="J186" s="68"/>
      <c r="K186" s="68"/>
      <c r="L186" s="155"/>
    </row>
    <row r="187" spans="1:12" x14ac:dyDescent="0.25">
      <c r="A187" s="196">
        <v>4000</v>
      </c>
      <c r="B187" s="142" t="s">
        <v>195</v>
      </c>
      <c r="C187" s="143">
        <f t="shared" si="7"/>
        <v>0</v>
      </c>
      <c r="D187" s="144">
        <f>SUM(D188,D191)</f>
        <v>0</v>
      </c>
      <c r="E187" s="144">
        <f>SUM(E188,E191)</f>
        <v>0</v>
      </c>
      <c r="F187" s="144">
        <f>SUM(F188,F191)</f>
        <v>0</v>
      </c>
      <c r="G187" s="145">
        <f>SUM(G188,G191)</f>
        <v>0</v>
      </c>
      <c r="H187" s="143">
        <f t="shared" si="8"/>
        <v>0</v>
      </c>
      <c r="I187" s="144">
        <f>SUM(I188,I191)</f>
        <v>0</v>
      </c>
      <c r="J187" s="144">
        <f>SUM(J188,J191)</f>
        <v>0</v>
      </c>
      <c r="K187" s="144">
        <f>SUM(K188,K191)</f>
        <v>0</v>
      </c>
      <c r="L187" s="146">
        <f>SUM(L188,L191)</f>
        <v>0</v>
      </c>
    </row>
    <row r="188" spans="1:12" ht="24" x14ac:dyDescent="0.25">
      <c r="A188" s="197">
        <v>4200</v>
      </c>
      <c r="B188" s="147" t="s">
        <v>196</v>
      </c>
      <c r="C188" s="57">
        <f>SUM(D188:G188)</f>
        <v>0</v>
      </c>
      <c r="D188" s="63">
        <f>SUM(D189,D190)</f>
        <v>0</v>
      </c>
      <c r="E188" s="63">
        <f>SUM(E189,E190)</f>
        <v>0</v>
      </c>
      <c r="F188" s="63">
        <f>SUM(F189,F190)</f>
        <v>0</v>
      </c>
      <c r="G188" s="166">
        <f>SUM(G189,G190)</f>
        <v>0</v>
      </c>
      <c r="H188" s="57">
        <f t="shared" si="8"/>
        <v>0</v>
      </c>
      <c r="I188" s="63">
        <f>SUM(I189,I190)</f>
        <v>0</v>
      </c>
      <c r="J188" s="63">
        <f>SUM(J189,J190)</f>
        <v>0</v>
      </c>
      <c r="K188" s="63">
        <f>SUM(K189,K190)</f>
        <v>0</v>
      </c>
      <c r="L188" s="167">
        <f>SUM(L189,L190)</f>
        <v>0</v>
      </c>
    </row>
    <row r="189" spans="1:12" ht="36" x14ac:dyDescent="0.25">
      <c r="A189" s="168">
        <v>4240</v>
      </c>
      <c r="B189" s="65" t="s">
        <v>197</v>
      </c>
      <c r="C189" s="66">
        <f t="shared" ref="C189:C264" si="23">SUM(D189:G189)</f>
        <v>0</v>
      </c>
      <c r="D189" s="68"/>
      <c r="E189" s="68"/>
      <c r="F189" s="68"/>
      <c r="G189" s="154"/>
      <c r="H189" s="66">
        <f t="shared" ref="H189:H263" si="24">SUM(I189:L189)</f>
        <v>0</v>
      </c>
      <c r="I189" s="68"/>
      <c r="J189" s="68"/>
      <c r="K189" s="68"/>
      <c r="L189" s="155"/>
    </row>
    <row r="190" spans="1:12" ht="24" x14ac:dyDescent="0.25">
      <c r="A190" s="159">
        <v>4250</v>
      </c>
      <c r="B190" s="71" t="s">
        <v>198</v>
      </c>
      <c r="C190" s="72">
        <f t="shared" si="23"/>
        <v>0</v>
      </c>
      <c r="D190" s="74"/>
      <c r="E190" s="74"/>
      <c r="F190" s="74"/>
      <c r="G190" s="157"/>
      <c r="H190" s="72">
        <f t="shared" si="24"/>
        <v>0</v>
      </c>
      <c r="I190" s="74"/>
      <c r="J190" s="74"/>
      <c r="K190" s="74"/>
      <c r="L190" s="158"/>
    </row>
    <row r="191" spans="1:12" x14ac:dyDescent="0.25">
      <c r="A191" s="56">
        <v>4300</v>
      </c>
      <c r="B191" s="147" t="s">
        <v>199</v>
      </c>
      <c r="C191" s="57">
        <f t="shared" si="23"/>
        <v>0</v>
      </c>
      <c r="D191" s="63">
        <f>SUM(D192)</f>
        <v>0</v>
      </c>
      <c r="E191" s="63">
        <f>SUM(E192)</f>
        <v>0</v>
      </c>
      <c r="F191" s="63">
        <f>SUM(F192)</f>
        <v>0</v>
      </c>
      <c r="G191" s="166">
        <f>SUM(G192)</f>
        <v>0</v>
      </c>
      <c r="H191" s="57">
        <f t="shared" si="24"/>
        <v>0</v>
      </c>
      <c r="I191" s="63">
        <f>SUM(I192)</f>
        <v>0</v>
      </c>
      <c r="J191" s="63">
        <f>SUM(J192)</f>
        <v>0</v>
      </c>
      <c r="K191" s="63">
        <f>SUM(K192)</f>
        <v>0</v>
      </c>
      <c r="L191" s="167">
        <f>SUM(L192)</f>
        <v>0</v>
      </c>
    </row>
    <row r="192" spans="1:12" ht="24" x14ac:dyDescent="0.25">
      <c r="A192" s="168">
        <v>4310</v>
      </c>
      <c r="B192" s="65" t="s">
        <v>200</v>
      </c>
      <c r="C192" s="66">
        <f>SUM(D192:G192)</f>
        <v>0</v>
      </c>
      <c r="D192" s="169">
        <f>SUM(D193:D193)</f>
        <v>0</v>
      </c>
      <c r="E192" s="169">
        <f>SUM(E193:E193)</f>
        <v>0</v>
      </c>
      <c r="F192" s="169">
        <f>SUM(F193:F193)</f>
        <v>0</v>
      </c>
      <c r="G192" s="170">
        <f>SUM(G193:G193)</f>
        <v>0</v>
      </c>
      <c r="H192" s="66">
        <f t="shared" si="24"/>
        <v>0</v>
      </c>
      <c r="I192" s="169">
        <f>SUM(I193:I193)</f>
        <v>0</v>
      </c>
      <c r="J192" s="169">
        <f>SUM(J193:J193)</f>
        <v>0</v>
      </c>
      <c r="K192" s="169">
        <f>SUM(K193:K193)</f>
        <v>0</v>
      </c>
      <c r="L192" s="171">
        <f>SUM(L193:L193)</f>
        <v>0</v>
      </c>
    </row>
    <row r="193" spans="1:12" ht="36" x14ac:dyDescent="0.25">
      <c r="A193" s="44">
        <v>4311</v>
      </c>
      <c r="B193" s="71" t="s">
        <v>201</v>
      </c>
      <c r="C193" s="72">
        <f t="shared" si="23"/>
        <v>0</v>
      </c>
      <c r="D193" s="74"/>
      <c r="E193" s="74"/>
      <c r="F193" s="74"/>
      <c r="G193" s="157"/>
      <c r="H193" s="72">
        <f t="shared" si="24"/>
        <v>0</v>
      </c>
      <c r="I193" s="74"/>
      <c r="J193" s="74"/>
      <c r="K193" s="74"/>
      <c r="L193" s="158"/>
    </row>
    <row r="194" spans="1:12" s="24" customFormat="1" ht="24" x14ac:dyDescent="0.25">
      <c r="A194" s="198"/>
      <c r="B194" s="19" t="s">
        <v>202</v>
      </c>
      <c r="C194" s="138">
        <f t="shared" si="23"/>
        <v>0</v>
      </c>
      <c r="D194" s="139">
        <f>SUM(D195,D230,D269)</f>
        <v>0</v>
      </c>
      <c r="E194" s="139">
        <f>SUM(E195,E230,E269)</f>
        <v>0</v>
      </c>
      <c r="F194" s="139">
        <f>SUM(F195,F230,F269)</f>
        <v>0</v>
      </c>
      <c r="G194" s="139">
        <f>SUM(G195,G230,G269)</f>
        <v>0</v>
      </c>
      <c r="H194" s="138">
        <f t="shared" si="24"/>
        <v>0</v>
      </c>
      <c r="I194" s="139">
        <f>SUM(I195,I230,I269)</f>
        <v>0</v>
      </c>
      <c r="J194" s="139">
        <f>SUM(J195,J230,J269)</f>
        <v>0</v>
      </c>
      <c r="K194" s="139">
        <f>SUM(K195,K230,K269)</f>
        <v>0</v>
      </c>
      <c r="L194" s="199">
        <f>SUM(L195,L230,L269)</f>
        <v>0</v>
      </c>
    </row>
    <row r="195" spans="1:12" x14ac:dyDescent="0.25">
      <c r="A195" s="142">
        <v>5000</v>
      </c>
      <c r="B195" s="142" t="s">
        <v>203</v>
      </c>
      <c r="C195" s="143">
        <f t="shared" si="23"/>
        <v>0</v>
      </c>
      <c r="D195" s="144">
        <f>D196+D204</f>
        <v>0</v>
      </c>
      <c r="E195" s="144">
        <f>E196+E204</f>
        <v>0</v>
      </c>
      <c r="F195" s="144">
        <f>F196+F204</f>
        <v>0</v>
      </c>
      <c r="G195" s="144">
        <f>G196+G204</f>
        <v>0</v>
      </c>
      <c r="H195" s="143">
        <f t="shared" si="24"/>
        <v>0</v>
      </c>
      <c r="I195" s="144">
        <f>I196+I204</f>
        <v>0</v>
      </c>
      <c r="J195" s="144">
        <f>J196+J204</f>
        <v>0</v>
      </c>
      <c r="K195" s="144">
        <f>K196+K204</f>
        <v>0</v>
      </c>
      <c r="L195" s="200">
        <f>L196+L204</f>
        <v>0</v>
      </c>
    </row>
    <row r="196" spans="1:12" x14ac:dyDescent="0.25">
      <c r="A196" s="56">
        <v>5100</v>
      </c>
      <c r="B196" s="147" t="s">
        <v>204</v>
      </c>
      <c r="C196" s="57">
        <f t="shared" si="23"/>
        <v>0</v>
      </c>
      <c r="D196" s="63">
        <f>D197+D198+D201+D202+D203</f>
        <v>0</v>
      </c>
      <c r="E196" s="63">
        <f>E197+E198+E201+E202+E203</f>
        <v>0</v>
      </c>
      <c r="F196" s="63">
        <f>F197+F198+F201+F202+F203</f>
        <v>0</v>
      </c>
      <c r="G196" s="166">
        <f>G197+G198+G201+G202+G203</f>
        <v>0</v>
      </c>
      <c r="H196" s="57">
        <f t="shared" si="24"/>
        <v>0</v>
      </c>
      <c r="I196" s="63">
        <f>I197+I198+I201+I202+I203</f>
        <v>0</v>
      </c>
      <c r="J196" s="63">
        <f>J197+J198+J201+J202+J203</f>
        <v>0</v>
      </c>
      <c r="K196" s="63">
        <f>K197+K198+K201+K202+K203</f>
        <v>0</v>
      </c>
      <c r="L196" s="167">
        <f>L197+L198+L201+L202+L203</f>
        <v>0</v>
      </c>
    </row>
    <row r="197" spans="1:12" x14ac:dyDescent="0.25">
      <c r="A197" s="168">
        <v>5110</v>
      </c>
      <c r="B197" s="65" t="s">
        <v>205</v>
      </c>
      <c r="C197" s="66">
        <f t="shared" si="23"/>
        <v>0</v>
      </c>
      <c r="D197" s="68"/>
      <c r="E197" s="68"/>
      <c r="F197" s="68"/>
      <c r="G197" s="154"/>
      <c r="H197" s="66">
        <f t="shared" si="24"/>
        <v>0</v>
      </c>
      <c r="I197" s="68"/>
      <c r="J197" s="68"/>
      <c r="K197" s="68"/>
      <c r="L197" s="155"/>
    </row>
    <row r="198" spans="1:12" ht="24" x14ac:dyDescent="0.25">
      <c r="A198" s="159">
        <v>5120</v>
      </c>
      <c r="B198" s="71" t="s">
        <v>206</v>
      </c>
      <c r="C198" s="72">
        <f t="shared" si="23"/>
        <v>0</v>
      </c>
      <c r="D198" s="160">
        <f>D199+D200</f>
        <v>0</v>
      </c>
      <c r="E198" s="160">
        <f>E199+E200</f>
        <v>0</v>
      </c>
      <c r="F198" s="160">
        <f>F199+F200</f>
        <v>0</v>
      </c>
      <c r="G198" s="161">
        <f>G199+G200</f>
        <v>0</v>
      </c>
      <c r="H198" s="72">
        <f t="shared" si="24"/>
        <v>0</v>
      </c>
      <c r="I198" s="160">
        <f>I199+I200</f>
        <v>0</v>
      </c>
      <c r="J198" s="160">
        <f>J199+J200</f>
        <v>0</v>
      </c>
      <c r="K198" s="160">
        <f>K199+K200</f>
        <v>0</v>
      </c>
      <c r="L198" s="162">
        <f>L199+L200</f>
        <v>0</v>
      </c>
    </row>
    <row r="199" spans="1:12" x14ac:dyDescent="0.25">
      <c r="A199" s="44">
        <v>5121</v>
      </c>
      <c r="B199" s="71" t="s">
        <v>207</v>
      </c>
      <c r="C199" s="72">
        <f t="shared" si="23"/>
        <v>0</v>
      </c>
      <c r="D199" s="74"/>
      <c r="E199" s="74"/>
      <c r="F199" s="74"/>
      <c r="G199" s="157"/>
      <c r="H199" s="72">
        <f t="shared" si="24"/>
        <v>0</v>
      </c>
      <c r="I199" s="74"/>
      <c r="J199" s="74"/>
      <c r="K199" s="74"/>
      <c r="L199" s="158"/>
    </row>
    <row r="200" spans="1:12" ht="24" x14ac:dyDescent="0.25">
      <c r="A200" s="44">
        <v>5129</v>
      </c>
      <c r="B200" s="71" t="s">
        <v>208</v>
      </c>
      <c r="C200" s="72">
        <f t="shared" si="23"/>
        <v>0</v>
      </c>
      <c r="D200" s="74"/>
      <c r="E200" s="74"/>
      <c r="F200" s="74"/>
      <c r="G200" s="157"/>
      <c r="H200" s="72">
        <f t="shared" si="24"/>
        <v>0</v>
      </c>
      <c r="I200" s="74"/>
      <c r="J200" s="74"/>
      <c r="K200" s="74"/>
      <c r="L200" s="158"/>
    </row>
    <row r="201" spans="1:12" x14ac:dyDescent="0.25">
      <c r="A201" s="159">
        <v>5130</v>
      </c>
      <c r="B201" s="71" t="s">
        <v>209</v>
      </c>
      <c r="C201" s="72">
        <f t="shared" si="23"/>
        <v>0</v>
      </c>
      <c r="D201" s="74"/>
      <c r="E201" s="74"/>
      <c r="F201" s="74"/>
      <c r="G201" s="157"/>
      <c r="H201" s="72">
        <f t="shared" si="24"/>
        <v>0</v>
      </c>
      <c r="I201" s="74"/>
      <c r="J201" s="74"/>
      <c r="K201" s="74"/>
      <c r="L201" s="158"/>
    </row>
    <row r="202" spans="1:12" x14ac:dyDescent="0.25">
      <c r="A202" s="159">
        <v>5140</v>
      </c>
      <c r="B202" s="71" t="s">
        <v>210</v>
      </c>
      <c r="C202" s="72">
        <f t="shared" si="23"/>
        <v>0</v>
      </c>
      <c r="D202" s="74"/>
      <c r="E202" s="74"/>
      <c r="F202" s="74"/>
      <c r="G202" s="157"/>
      <c r="H202" s="72">
        <f t="shared" si="24"/>
        <v>0</v>
      </c>
      <c r="I202" s="74"/>
      <c r="J202" s="74"/>
      <c r="K202" s="74"/>
      <c r="L202" s="158"/>
    </row>
    <row r="203" spans="1:12" ht="24" x14ac:dyDescent="0.25">
      <c r="A203" s="159">
        <v>5170</v>
      </c>
      <c r="B203" s="71" t="s">
        <v>211</v>
      </c>
      <c r="C203" s="72">
        <f t="shared" si="23"/>
        <v>0</v>
      </c>
      <c r="D203" s="74"/>
      <c r="E203" s="74"/>
      <c r="F203" s="74"/>
      <c r="G203" s="157"/>
      <c r="H203" s="72">
        <f t="shared" si="24"/>
        <v>0</v>
      </c>
      <c r="I203" s="74"/>
      <c r="J203" s="74"/>
      <c r="K203" s="74"/>
      <c r="L203" s="158"/>
    </row>
    <row r="204" spans="1:12" x14ac:dyDescent="0.25">
      <c r="A204" s="56">
        <v>5200</v>
      </c>
      <c r="B204" s="147" t="s">
        <v>212</v>
      </c>
      <c r="C204" s="57">
        <f t="shared" si="23"/>
        <v>0</v>
      </c>
      <c r="D204" s="63">
        <f>D205+D215+D216+D225+D226+D227+D229</f>
        <v>0</v>
      </c>
      <c r="E204" s="63">
        <f>E205+E215+E216+E225+E226+E227+E229</f>
        <v>0</v>
      </c>
      <c r="F204" s="63">
        <f>F205+F215+F216+F225+F226+F227+F229</f>
        <v>0</v>
      </c>
      <c r="G204" s="166">
        <f>G205+G215+G216+G225+G226+G227+G229</f>
        <v>0</v>
      </c>
      <c r="H204" s="57">
        <f t="shared" si="24"/>
        <v>0</v>
      </c>
      <c r="I204" s="63">
        <f>I205+I215+I216+I225+I226+I227+I229</f>
        <v>0</v>
      </c>
      <c r="J204" s="63">
        <f>J205+J215+J216+J225+J226+J227+J229</f>
        <v>0</v>
      </c>
      <c r="K204" s="63">
        <f>K205+K215+K216+K225+K226+K227+K229</f>
        <v>0</v>
      </c>
      <c r="L204" s="167">
        <f>L205+L215+L216+L225+L226+L227+L229</f>
        <v>0</v>
      </c>
    </row>
    <row r="205" spans="1:12" x14ac:dyDescent="0.25">
      <c r="A205" s="150">
        <v>5210</v>
      </c>
      <c r="B205" s="112" t="s">
        <v>213</v>
      </c>
      <c r="C205" s="117">
        <f t="shared" si="23"/>
        <v>0</v>
      </c>
      <c r="D205" s="151">
        <f>SUM(D206:D214)</f>
        <v>0</v>
      </c>
      <c r="E205" s="151">
        <f>SUM(E206:E214)</f>
        <v>0</v>
      </c>
      <c r="F205" s="151">
        <f>SUM(F206:F214)</f>
        <v>0</v>
      </c>
      <c r="G205" s="152">
        <f>SUM(G206:G214)</f>
        <v>0</v>
      </c>
      <c r="H205" s="117">
        <f t="shared" si="24"/>
        <v>0</v>
      </c>
      <c r="I205" s="151">
        <f>SUM(I206:I214)</f>
        <v>0</v>
      </c>
      <c r="J205" s="151">
        <f>SUM(J206:J214)</f>
        <v>0</v>
      </c>
      <c r="K205" s="151">
        <f>SUM(K206:K214)</f>
        <v>0</v>
      </c>
      <c r="L205" s="153">
        <f>SUM(L206:L214)</f>
        <v>0</v>
      </c>
    </row>
    <row r="206" spans="1:12" x14ac:dyDescent="0.25">
      <c r="A206" s="38">
        <v>5211</v>
      </c>
      <c r="B206" s="65" t="s">
        <v>214</v>
      </c>
      <c r="C206" s="66">
        <f t="shared" si="23"/>
        <v>0</v>
      </c>
      <c r="D206" s="68"/>
      <c r="E206" s="68"/>
      <c r="F206" s="68"/>
      <c r="G206" s="154"/>
      <c r="H206" s="66">
        <f t="shared" si="24"/>
        <v>0</v>
      </c>
      <c r="I206" s="68"/>
      <c r="J206" s="68"/>
      <c r="K206" s="68"/>
      <c r="L206" s="155"/>
    </row>
    <row r="207" spans="1:12" x14ac:dyDescent="0.25">
      <c r="A207" s="44">
        <v>5212</v>
      </c>
      <c r="B207" s="71" t="s">
        <v>215</v>
      </c>
      <c r="C207" s="72">
        <f t="shared" si="23"/>
        <v>0</v>
      </c>
      <c r="D207" s="74"/>
      <c r="E207" s="74"/>
      <c r="F207" s="74"/>
      <c r="G207" s="157"/>
      <c r="H207" s="72">
        <f t="shared" si="24"/>
        <v>0</v>
      </c>
      <c r="I207" s="74"/>
      <c r="J207" s="74"/>
      <c r="K207" s="74"/>
      <c r="L207" s="158"/>
    </row>
    <row r="208" spans="1:12" x14ac:dyDescent="0.25">
      <c r="A208" s="44">
        <v>5213</v>
      </c>
      <c r="B208" s="71" t="s">
        <v>216</v>
      </c>
      <c r="C208" s="72">
        <f t="shared" si="23"/>
        <v>0</v>
      </c>
      <c r="D208" s="74"/>
      <c r="E208" s="74"/>
      <c r="F208" s="74"/>
      <c r="G208" s="157"/>
      <c r="H208" s="72">
        <f t="shared" si="24"/>
        <v>0</v>
      </c>
      <c r="I208" s="74"/>
      <c r="J208" s="74"/>
      <c r="K208" s="74"/>
      <c r="L208" s="158"/>
    </row>
    <row r="209" spans="1:12" x14ac:dyDescent="0.25">
      <c r="A209" s="44">
        <v>5214</v>
      </c>
      <c r="B209" s="71" t="s">
        <v>217</v>
      </c>
      <c r="C209" s="72">
        <f t="shared" si="23"/>
        <v>0</v>
      </c>
      <c r="D209" s="74"/>
      <c r="E209" s="74"/>
      <c r="F209" s="74"/>
      <c r="G209" s="157"/>
      <c r="H209" s="72">
        <f t="shared" si="24"/>
        <v>0</v>
      </c>
      <c r="I209" s="74"/>
      <c r="J209" s="74"/>
      <c r="K209" s="74"/>
      <c r="L209" s="158"/>
    </row>
    <row r="210" spans="1:12" x14ac:dyDescent="0.25">
      <c r="A210" s="44">
        <v>5215</v>
      </c>
      <c r="B210" s="71" t="s">
        <v>218</v>
      </c>
      <c r="C210" s="72">
        <f>SUM(D210:G210)</f>
        <v>0</v>
      </c>
      <c r="D210" s="74"/>
      <c r="E210" s="74"/>
      <c r="F210" s="74"/>
      <c r="G210" s="157"/>
      <c r="H210" s="72">
        <f>SUM(I210:L210)</f>
        <v>0</v>
      </c>
      <c r="I210" s="74"/>
      <c r="J210" s="74"/>
      <c r="K210" s="74"/>
      <c r="L210" s="158"/>
    </row>
    <row r="211" spans="1:12" ht="14.25" customHeight="1" x14ac:dyDescent="0.25">
      <c r="A211" s="44">
        <v>5216</v>
      </c>
      <c r="B211" s="71" t="s">
        <v>219</v>
      </c>
      <c r="C211" s="72">
        <f t="shared" si="23"/>
        <v>0</v>
      </c>
      <c r="D211" s="74"/>
      <c r="E211" s="74"/>
      <c r="F211" s="74"/>
      <c r="G211" s="157"/>
      <c r="H211" s="72">
        <f t="shared" si="24"/>
        <v>0</v>
      </c>
      <c r="I211" s="74"/>
      <c r="J211" s="74"/>
      <c r="K211" s="74"/>
      <c r="L211" s="158"/>
    </row>
    <row r="212" spans="1:12" x14ac:dyDescent="0.25">
      <c r="A212" s="44">
        <v>5217</v>
      </c>
      <c r="B212" s="71" t="s">
        <v>220</v>
      </c>
      <c r="C212" s="72">
        <f t="shared" si="23"/>
        <v>0</v>
      </c>
      <c r="D212" s="74"/>
      <c r="E212" s="74"/>
      <c r="F212" s="74"/>
      <c r="G212" s="157"/>
      <c r="H212" s="72">
        <f t="shared" si="24"/>
        <v>0</v>
      </c>
      <c r="I212" s="74"/>
      <c r="J212" s="74"/>
      <c r="K212" s="74"/>
      <c r="L212" s="158"/>
    </row>
    <row r="213" spans="1:12" x14ac:dyDescent="0.25">
      <c r="A213" s="44">
        <v>5218</v>
      </c>
      <c r="B213" s="71" t="s">
        <v>221</v>
      </c>
      <c r="C213" s="72">
        <f t="shared" si="23"/>
        <v>0</v>
      </c>
      <c r="D213" s="74"/>
      <c r="E213" s="74"/>
      <c r="F213" s="74"/>
      <c r="G213" s="157"/>
      <c r="H213" s="72">
        <f t="shared" si="24"/>
        <v>0</v>
      </c>
      <c r="I213" s="74"/>
      <c r="J213" s="74"/>
      <c r="K213" s="74"/>
      <c r="L213" s="158"/>
    </row>
    <row r="214" spans="1:12" x14ac:dyDescent="0.25">
      <c r="A214" s="44">
        <v>5219</v>
      </c>
      <c r="B214" s="71" t="s">
        <v>222</v>
      </c>
      <c r="C214" s="72">
        <f t="shared" si="23"/>
        <v>0</v>
      </c>
      <c r="D214" s="74"/>
      <c r="E214" s="74"/>
      <c r="F214" s="74"/>
      <c r="G214" s="157"/>
      <c r="H214" s="72">
        <f t="shared" si="24"/>
        <v>0</v>
      </c>
      <c r="I214" s="74"/>
      <c r="J214" s="74"/>
      <c r="K214" s="74"/>
      <c r="L214" s="158"/>
    </row>
    <row r="215" spans="1:12" ht="13.5" customHeight="1" x14ac:dyDescent="0.25">
      <c r="A215" s="159">
        <v>5220</v>
      </c>
      <c r="B215" s="71" t="s">
        <v>223</v>
      </c>
      <c r="C215" s="72">
        <f t="shared" si="23"/>
        <v>0</v>
      </c>
      <c r="D215" s="74"/>
      <c r="E215" s="74"/>
      <c r="F215" s="74"/>
      <c r="G215" s="157"/>
      <c r="H215" s="72">
        <f t="shared" si="24"/>
        <v>0</v>
      </c>
      <c r="I215" s="74"/>
      <c r="J215" s="74"/>
      <c r="K215" s="74"/>
      <c r="L215" s="158"/>
    </row>
    <row r="216" spans="1:12" x14ac:dyDescent="0.25">
      <c r="A216" s="159">
        <v>5230</v>
      </c>
      <c r="B216" s="71" t="s">
        <v>224</v>
      </c>
      <c r="C216" s="72">
        <f t="shared" si="23"/>
        <v>0</v>
      </c>
      <c r="D216" s="160">
        <f>SUM(D217:D224)</f>
        <v>0</v>
      </c>
      <c r="E216" s="160">
        <f>SUM(E217:E224)</f>
        <v>0</v>
      </c>
      <c r="F216" s="160">
        <f>SUM(F217:F224)</f>
        <v>0</v>
      </c>
      <c r="G216" s="161">
        <f>SUM(G217:G224)</f>
        <v>0</v>
      </c>
      <c r="H216" s="72">
        <f t="shared" si="24"/>
        <v>0</v>
      </c>
      <c r="I216" s="160">
        <f>SUM(I217:I224)</f>
        <v>0</v>
      </c>
      <c r="J216" s="160">
        <f>SUM(J217:J224)</f>
        <v>0</v>
      </c>
      <c r="K216" s="160">
        <f>SUM(K217:K224)</f>
        <v>0</v>
      </c>
      <c r="L216" s="162">
        <f>SUM(L217:L224)</f>
        <v>0</v>
      </c>
    </row>
    <row r="217" spans="1:12" x14ac:dyDescent="0.25">
      <c r="A217" s="44">
        <v>5231</v>
      </c>
      <c r="B217" s="71" t="s">
        <v>225</v>
      </c>
      <c r="C217" s="72">
        <f t="shared" si="23"/>
        <v>0</v>
      </c>
      <c r="D217" s="74"/>
      <c r="E217" s="74"/>
      <c r="F217" s="74"/>
      <c r="G217" s="157"/>
      <c r="H217" s="72">
        <f t="shared" si="24"/>
        <v>0</v>
      </c>
      <c r="I217" s="74"/>
      <c r="J217" s="74"/>
      <c r="K217" s="74"/>
      <c r="L217" s="158"/>
    </row>
    <row r="218" spans="1:12" x14ac:dyDescent="0.25">
      <c r="A218" s="44">
        <v>5232</v>
      </c>
      <c r="B218" s="71" t="s">
        <v>226</v>
      </c>
      <c r="C218" s="72">
        <f t="shared" si="23"/>
        <v>0</v>
      </c>
      <c r="D218" s="74"/>
      <c r="E218" s="74"/>
      <c r="F218" s="74"/>
      <c r="G218" s="157"/>
      <c r="H218" s="72">
        <f t="shared" si="24"/>
        <v>0</v>
      </c>
      <c r="I218" s="74"/>
      <c r="J218" s="74"/>
      <c r="K218" s="74"/>
      <c r="L218" s="158"/>
    </row>
    <row r="219" spans="1:12" x14ac:dyDescent="0.25">
      <c r="A219" s="44">
        <v>5233</v>
      </c>
      <c r="B219" s="71" t="s">
        <v>227</v>
      </c>
      <c r="C219" s="201">
        <f t="shared" si="23"/>
        <v>0</v>
      </c>
      <c r="D219" s="74"/>
      <c r="E219" s="74"/>
      <c r="F219" s="74"/>
      <c r="G219" s="157"/>
      <c r="H219" s="72">
        <f t="shared" si="24"/>
        <v>0</v>
      </c>
      <c r="I219" s="74"/>
      <c r="J219" s="74"/>
      <c r="K219" s="74"/>
      <c r="L219" s="158"/>
    </row>
    <row r="220" spans="1:12" ht="24" x14ac:dyDescent="0.25">
      <c r="A220" s="44">
        <v>5234</v>
      </c>
      <c r="B220" s="71" t="s">
        <v>228</v>
      </c>
      <c r="C220" s="201">
        <f t="shared" si="23"/>
        <v>0</v>
      </c>
      <c r="D220" s="74"/>
      <c r="E220" s="74"/>
      <c r="F220" s="74"/>
      <c r="G220" s="157"/>
      <c r="H220" s="72">
        <f t="shared" si="24"/>
        <v>0</v>
      </c>
      <c r="I220" s="74"/>
      <c r="J220" s="74"/>
      <c r="K220" s="74"/>
      <c r="L220" s="158"/>
    </row>
    <row r="221" spans="1:12" ht="14.25" customHeight="1" x14ac:dyDescent="0.25">
      <c r="A221" s="44">
        <v>5236</v>
      </c>
      <c r="B221" s="71" t="s">
        <v>229</v>
      </c>
      <c r="C221" s="201">
        <f t="shared" si="23"/>
        <v>0</v>
      </c>
      <c r="D221" s="74"/>
      <c r="E221" s="74"/>
      <c r="F221" s="74"/>
      <c r="G221" s="157"/>
      <c r="H221" s="72">
        <f t="shared" si="24"/>
        <v>0</v>
      </c>
      <c r="I221" s="74"/>
      <c r="J221" s="74"/>
      <c r="K221" s="74"/>
      <c r="L221" s="158"/>
    </row>
    <row r="222" spans="1:12" ht="14.25" customHeight="1" x14ac:dyDescent="0.25">
      <c r="A222" s="44">
        <v>5237</v>
      </c>
      <c r="B222" s="71" t="s">
        <v>230</v>
      </c>
      <c r="C222" s="201">
        <f t="shared" si="23"/>
        <v>0</v>
      </c>
      <c r="D222" s="74"/>
      <c r="E222" s="74"/>
      <c r="F222" s="74"/>
      <c r="G222" s="157"/>
      <c r="H222" s="72">
        <f t="shared" si="24"/>
        <v>0</v>
      </c>
      <c r="I222" s="74"/>
      <c r="J222" s="74"/>
      <c r="K222" s="74"/>
      <c r="L222" s="158"/>
    </row>
    <row r="223" spans="1:12" ht="24" x14ac:dyDescent="0.25">
      <c r="A223" s="44">
        <v>5238</v>
      </c>
      <c r="B223" s="71" t="s">
        <v>231</v>
      </c>
      <c r="C223" s="201">
        <f t="shared" si="23"/>
        <v>0</v>
      </c>
      <c r="D223" s="74"/>
      <c r="E223" s="74"/>
      <c r="F223" s="74"/>
      <c r="G223" s="157"/>
      <c r="H223" s="72">
        <f t="shared" si="24"/>
        <v>0</v>
      </c>
      <c r="I223" s="74"/>
      <c r="J223" s="74"/>
      <c r="K223" s="74"/>
      <c r="L223" s="158"/>
    </row>
    <row r="224" spans="1:12" ht="24" x14ac:dyDescent="0.25">
      <c r="A224" s="44">
        <v>5239</v>
      </c>
      <c r="B224" s="71" t="s">
        <v>232</v>
      </c>
      <c r="C224" s="201">
        <f t="shared" si="23"/>
        <v>0</v>
      </c>
      <c r="D224" s="74"/>
      <c r="E224" s="74"/>
      <c r="F224" s="74"/>
      <c r="G224" s="157"/>
      <c r="H224" s="72">
        <f t="shared" si="24"/>
        <v>0</v>
      </c>
      <c r="I224" s="74"/>
      <c r="J224" s="74"/>
      <c r="K224" s="74"/>
      <c r="L224" s="158"/>
    </row>
    <row r="225" spans="1:12" ht="24" x14ac:dyDescent="0.25">
      <c r="A225" s="159">
        <v>5240</v>
      </c>
      <c r="B225" s="71" t="s">
        <v>233</v>
      </c>
      <c r="C225" s="201">
        <f t="shared" si="23"/>
        <v>0</v>
      </c>
      <c r="D225" s="74"/>
      <c r="E225" s="74"/>
      <c r="F225" s="74"/>
      <c r="G225" s="157"/>
      <c r="H225" s="72">
        <f t="shared" si="24"/>
        <v>0</v>
      </c>
      <c r="I225" s="74"/>
      <c r="J225" s="74"/>
      <c r="K225" s="74"/>
      <c r="L225" s="158"/>
    </row>
    <row r="226" spans="1:12" x14ac:dyDescent="0.25">
      <c r="A226" s="159">
        <v>5250</v>
      </c>
      <c r="B226" s="71" t="s">
        <v>234</v>
      </c>
      <c r="C226" s="201">
        <f t="shared" si="23"/>
        <v>0</v>
      </c>
      <c r="D226" s="74"/>
      <c r="E226" s="74"/>
      <c r="F226" s="74"/>
      <c r="G226" s="157"/>
      <c r="H226" s="72">
        <f t="shared" si="24"/>
        <v>0</v>
      </c>
      <c r="I226" s="74"/>
      <c r="J226" s="74"/>
      <c r="K226" s="74"/>
      <c r="L226" s="158"/>
    </row>
    <row r="227" spans="1:12" x14ac:dyDescent="0.25">
      <c r="A227" s="159">
        <v>5260</v>
      </c>
      <c r="B227" s="71" t="s">
        <v>235</v>
      </c>
      <c r="C227" s="201">
        <f t="shared" si="23"/>
        <v>0</v>
      </c>
      <c r="D227" s="160">
        <f>SUM(D228)</f>
        <v>0</v>
      </c>
      <c r="E227" s="160">
        <f>SUM(E228)</f>
        <v>0</v>
      </c>
      <c r="F227" s="160">
        <f>SUM(F228)</f>
        <v>0</v>
      </c>
      <c r="G227" s="161">
        <f>SUM(G228)</f>
        <v>0</v>
      </c>
      <c r="H227" s="72">
        <f t="shared" si="24"/>
        <v>0</v>
      </c>
      <c r="I227" s="160">
        <f>SUM(I228)</f>
        <v>0</v>
      </c>
      <c r="J227" s="160">
        <f>SUM(J228)</f>
        <v>0</v>
      </c>
      <c r="K227" s="160">
        <f>SUM(K228)</f>
        <v>0</v>
      </c>
      <c r="L227" s="162">
        <f>SUM(L228)</f>
        <v>0</v>
      </c>
    </row>
    <row r="228" spans="1:12" ht="24" x14ac:dyDescent="0.25">
      <c r="A228" s="44">
        <v>5269</v>
      </c>
      <c r="B228" s="71" t="s">
        <v>236</v>
      </c>
      <c r="C228" s="201">
        <f t="shared" si="23"/>
        <v>0</v>
      </c>
      <c r="D228" s="74"/>
      <c r="E228" s="74"/>
      <c r="F228" s="74"/>
      <c r="G228" s="157"/>
      <c r="H228" s="72">
        <f t="shared" si="24"/>
        <v>0</v>
      </c>
      <c r="I228" s="74"/>
      <c r="J228" s="74"/>
      <c r="K228" s="74"/>
      <c r="L228" s="158"/>
    </row>
    <row r="229" spans="1:12" ht="24" x14ac:dyDescent="0.25">
      <c r="A229" s="150">
        <v>5270</v>
      </c>
      <c r="B229" s="112" t="s">
        <v>237</v>
      </c>
      <c r="C229" s="202">
        <f t="shared" si="23"/>
        <v>0</v>
      </c>
      <c r="D229" s="163"/>
      <c r="E229" s="163"/>
      <c r="F229" s="163"/>
      <c r="G229" s="164"/>
      <c r="H229" s="117">
        <f t="shared" si="24"/>
        <v>0</v>
      </c>
      <c r="I229" s="163"/>
      <c r="J229" s="163"/>
      <c r="K229" s="163"/>
      <c r="L229" s="165"/>
    </row>
    <row r="230" spans="1:12" x14ac:dyDescent="0.25">
      <c r="A230" s="142">
        <v>6000</v>
      </c>
      <c r="B230" s="142" t="s">
        <v>238</v>
      </c>
      <c r="C230" s="203">
        <f t="shared" si="23"/>
        <v>0</v>
      </c>
      <c r="D230" s="144">
        <f>D231+D251+D259</f>
        <v>0</v>
      </c>
      <c r="E230" s="144">
        <f>E231+E251+E259</f>
        <v>0</v>
      </c>
      <c r="F230" s="144">
        <f>F231+F251+F259</f>
        <v>0</v>
      </c>
      <c r="G230" s="145">
        <f>G231+G251+G259</f>
        <v>0</v>
      </c>
      <c r="H230" s="143">
        <f t="shared" si="24"/>
        <v>0</v>
      </c>
      <c r="I230" s="144">
        <f>I231+I251+I259</f>
        <v>0</v>
      </c>
      <c r="J230" s="144">
        <f>J231+J251+J259</f>
        <v>0</v>
      </c>
      <c r="K230" s="144">
        <f>K231+K251+K259</f>
        <v>0</v>
      </c>
      <c r="L230" s="146">
        <f>L231+L251+L259</f>
        <v>0</v>
      </c>
    </row>
    <row r="231" spans="1:12" ht="14.25" customHeight="1" x14ac:dyDescent="0.25">
      <c r="A231" s="192">
        <v>6200</v>
      </c>
      <c r="B231" s="183" t="s">
        <v>239</v>
      </c>
      <c r="C231" s="204">
        <f>SUM(D231:G231)</f>
        <v>0</v>
      </c>
      <c r="D231" s="194">
        <f>SUM(D232,D233,D235,D238,D244,D245,D246)</f>
        <v>0</v>
      </c>
      <c r="E231" s="194">
        <f>SUM(E232,E233,E235,E238,E244,E245,E246)</f>
        <v>0</v>
      </c>
      <c r="F231" s="194">
        <f>SUM(F232,F233,F235,F238,F244,F245,F246)</f>
        <v>0</v>
      </c>
      <c r="G231" s="194">
        <f>SUM(G232,G233,G235,G238,G244,G245,G246)</f>
        <v>0</v>
      </c>
      <c r="H231" s="193">
        <f t="shared" si="24"/>
        <v>0</v>
      </c>
      <c r="I231" s="194">
        <f>SUM(I232,I233,I235,I238,I244,I245,I246)</f>
        <v>0</v>
      </c>
      <c r="J231" s="194">
        <f>SUM(J232,J233,J235,J238,J244,J245,J246)</f>
        <v>0</v>
      </c>
      <c r="K231" s="194">
        <f>SUM(K232,K233,K235,K238,K244,K245,K246)</f>
        <v>0</v>
      </c>
      <c r="L231" s="149">
        <f>SUM(L232,L233,L235,L238,L244,L245,L246)</f>
        <v>0</v>
      </c>
    </row>
    <row r="232" spans="1:12" ht="24" x14ac:dyDescent="0.25">
      <c r="A232" s="168">
        <v>6220</v>
      </c>
      <c r="B232" s="65" t="s">
        <v>240</v>
      </c>
      <c r="C232" s="205">
        <f t="shared" si="23"/>
        <v>0</v>
      </c>
      <c r="D232" s="68"/>
      <c r="E232" s="68"/>
      <c r="F232" s="68"/>
      <c r="G232" s="206"/>
      <c r="H232" s="207">
        <f t="shared" si="24"/>
        <v>0</v>
      </c>
      <c r="I232" s="68"/>
      <c r="J232" s="68"/>
      <c r="K232" s="68"/>
      <c r="L232" s="155"/>
    </row>
    <row r="233" spans="1:12" x14ac:dyDescent="0.25">
      <c r="A233" s="159">
        <v>6230</v>
      </c>
      <c r="B233" s="71" t="s">
        <v>241</v>
      </c>
      <c r="C233" s="201">
        <f t="shared" si="23"/>
        <v>0</v>
      </c>
      <c r="D233" s="160">
        <f>SUM(D234)</f>
        <v>0</v>
      </c>
      <c r="E233" s="160">
        <f t="shared" ref="E233:L233" si="25">SUM(E234)</f>
        <v>0</v>
      </c>
      <c r="F233" s="160">
        <f t="shared" si="25"/>
        <v>0</v>
      </c>
      <c r="G233" s="161">
        <f t="shared" si="25"/>
        <v>0</v>
      </c>
      <c r="H233" s="208">
        <f t="shared" si="24"/>
        <v>0</v>
      </c>
      <c r="I233" s="160">
        <f t="shared" si="25"/>
        <v>0</v>
      </c>
      <c r="J233" s="160">
        <f t="shared" si="25"/>
        <v>0</v>
      </c>
      <c r="K233" s="160">
        <f t="shared" si="25"/>
        <v>0</v>
      </c>
      <c r="L233" s="162">
        <f t="shared" si="25"/>
        <v>0</v>
      </c>
    </row>
    <row r="234" spans="1:12" ht="24" x14ac:dyDescent="0.25">
      <c r="A234" s="44">
        <v>6239</v>
      </c>
      <c r="B234" s="65" t="s">
        <v>242</v>
      </c>
      <c r="C234" s="201">
        <f t="shared" si="23"/>
        <v>0</v>
      </c>
      <c r="D234" s="68"/>
      <c r="E234" s="68"/>
      <c r="F234" s="68"/>
      <c r="G234" s="154"/>
      <c r="H234" s="208">
        <f t="shared" si="24"/>
        <v>0</v>
      </c>
      <c r="I234" s="68"/>
      <c r="J234" s="68"/>
      <c r="K234" s="68"/>
      <c r="L234" s="155"/>
    </row>
    <row r="235" spans="1:12" ht="24" x14ac:dyDescent="0.25">
      <c r="A235" s="159">
        <v>6240</v>
      </c>
      <c r="B235" s="71" t="s">
        <v>243</v>
      </c>
      <c r="C235" s="201">
        <f>SUM(D235:G235)</f>
        <v>0</v>
      </c>
      <c r="D235" s="160">
        <f>SUM(D236:D237)</f>
        <v>0</v>
      </c>
      <c r="E235" s="160">
        <f>SUM(E236:E237)</f>
        <v>0</v>
      </c>
      <c r="F235" s="160">
        <f>SUM(F236:F237)</f>
        <v>0</v>
      </c>
      <c r="G235" s="161">
        <f>SUM(G236:G237)</f>
        <v>0</v>
      </c>
      <c r="H235" s="208">
        <f t="shared" si="24"/>
        <v>0</v>
      </c>
      <c r="I235" s="160">
        <f>SUM(I236:I237)</f>
        <v>0</v>
      </c>
      <c r="J235" s="160">
        <f>SUM(J236:J237)</f>
        <v>0</v>
      </c>
      <c r="K235" s="160">
        <f>SUM(K236:K237)</f>
        <v>0</v>
      </c>
      <c r="L235" s="162">
        <f>SUM(L236:L237)</f>
        <v>0</v>
      </c>
    </row>
    <row r="236" spans="1:12" x14ac:dyDescent="0.25">
      <c r="A236" s="44">
        <v>6241</v>
      </c>
      <c r="B236" s="71" t="s">
        <v>244</v>
      </c>
      <c r="C236" s="201">
        <f>SUM(D236:G236)</f>
        <v>0</v>
      </c>
      <c r="D236" s="74"/>
      <c r="E236" s="74"/>
      <c r="F236" s="74"/>
      <c r="G236" s="157"/>
      <c r="H236" s="208">
        <f>SUM(I236:L236)</f>
        <v>0</v>
      </c>
      <c r="I236" s="74"/>
      <c r="J236" s="74"/>
      <c r="K236" s="74"/>
      <c r="L236" s="158"/>
    </row>
    <row r="237" spans="1:12" x14ac:dyDescent="0.25">
      <c r="A237" s="44">
        <v>6242</v>
      </c>
      <c r="B237" s="71" t="s">
        <v>245</v>
      </c>
      <c r="C237" s="201">
        <f>SUM(D237:G237)</f>
        <v>0</v>
      </c>
      <c r="D237" s="74"/>
      <c r="E237" s="74"/>
      <c r="F237" s="74"/>
      <c r="G237" s="157"/>
      <c r="H237" s="208">
        <f t="shared" si="24"/>
        <v>0</v>
      </c>
      <c r="I237" s="74"/>
      <c r="J237" s="74"/>
      <c r="K237" s="74"/>
      <c r="L237" s="158"/>
    </row>
    <row r="238" spans="1:12" ht="25.5" customHeight="1" x14ac:dyDescent="0.25">
      <c r="A238" s="159">
        <v>6250</v>
      </c>
      <c r="B238" s="71" t="s">
        <v>246</v>
      </c>
      <c r="C238" s="201">
        <f>SUM(D238:G238)</f>
        <v>0</v>
      </c>
      <c r="D238" s="160">
        <f>SUM(D239:D243)</f>
        <v>0</v>
      </c>
      <c r="E238" s="160">
        <f>SUM(E239:E243)</f>
        <v>0</v>
      </c>
      <c r="F238" s="160">
        <f>SUM(F239:F243)</f>
        <v>0</v>
      </c>
      <c r="G238" s="161">
        <f>SUM(G239:G243)</f>
        <v>0</v>
      </c>
      <c r="H238" s="208">
        <f t="shared" si="24"/>
        <v>0</v>
      </c>
      <c r="I238" s="160">
        <f>SUM(I239:I243)</f>
        <v>0</v>
      </c>
      <c r="J238" s="160">
        <f>SUM(J239:J243)</f>
        <v>0</v>
      </c>
      <c r="K238" s="160">
        <f>SUM(K239:K243)</f>
        <v>0</v>
      </c>
      <c r="L238" s="162">
        <f>SUM(L239:L243)</f>
        <v>0</v>
      </c>
    </row>
    <row r="239" spans="1:12" ht="14.25" customHeight="1" x14ac:dyDescent="0.25">
      <c r="A239" s="44">
        <v>6252</v>
      </c>
      <c r="B239" s="71" t="s">
        <v>247</v>
      </c>
      <c r="C239" s="201">
        <f>SUM(D239:G239)</f>
        <v>0</v>
      </c>
      <c r="D239" s="74"/>
      <c r="E239" s="74"/>
      <c r="F239" s="74"/>
      <c r="G239" s="157"/>
      <c r="H239" s="208">
        <f t="shared" si="24"/>
        <v>0</v>
      </c>
      <c r="I239" s="74"/>
      <c r="J239" s="74"/>
      <c r="K239" s="74"/>
      <c r="L239" s="158"/>
    </row>
    <row r="240" spans="1:12" ht="14.25" customHeight="1" x14ac:dyDescent="0.25">
      <c r="A240" s="44">
        <v>6253</v>
      </c>
      <c r="B240" s="71" t="s">
        <v>248</v>
      </c>
      <c r="C240" s="201">
        <f t="shared" si="23"/>
        <v>0</v>
      </c>
      <c r="D240" s="74"/>
      <c r="E240" s="74"/>
      <c r="F240" s="74"/>
      <c r="G240" s="157"/>
      <c r="H240" s="208">
        <f t="shared" si="24"/>
        <v>0</v>
      </c>
      <c r="I240" s="74"/>
      <c r="J240" s="74"/>
      <c r="K240" s="74"/>
      <c r="L240" s="158"/>
    </row>
    <row r="241" spans="1:12" ht="24" x14ac:dyDescent="0.25">
      <c r="A241" s="44">
        <v>6254</v>
      </c>
      <c r="B241" s="71" t="s">
        <v>249</v>
      </c>
      <c r="C241" s="201">
        <f t="shared" si="23"/>
        <v>0</v>
      </c>
      <c r="D241" s="74"/>
      <c r="E241" s="74"/>
      <c r="F241" s="74"/>
      <c r="G241" s="157"/>
      <c r="H241" s="208">
        <f t="shared" si="24"/>
        <v>0</v>
      </c>
      <c r="I241" s="74"/>
      <c r="J241" s="74"/>
      <c r="K241" s="74"/>
      <c r="L241" s="158"/>
    </row>
    <row r="242" spans="1:12" ht="24" x14ac:dyDescent="0.25">
      <c r="A242" s="44">
        <v>6255</v>
      </c>
      <c r="B242" s="71" t="s">
        <v>250</v>
      </c>
      <c r="C242" s="201">
        <f t="shared" si="23"/>
        <v>0</v>
      </c>
      <c r="D242" s="74"/>
      <c r="E242" s="74"/>
      <c r="F242" s="74"/>
      <c r="G242" s="157"/>
      <c r="H242" s="208">
        <f t="shared" si="24"/>
        <v>0</v>
      </c>
      <c r="I242" s="74"/>
      <c r="J242" s="74"/>
      <c r="K242" s="74"/>
      <c r="L242" s="158"/>
    </row>
    <row r="243" spans="1:12" x14ac:dyDescent="0.25">
      <c r="A243" s="44">
        <v>6259</v>
      </c>
      <c r="B243" s="71" t="s">
        <v>251</v>
      </c>
      <c r="C243" s="201">
        <f t="shared" si="23"/>
        <v>0</v>
      </c>
      <c r="D243" s="74"/>
      <c r="E243" s="74"/>
      <c r="F243" s="74"/>
      <c r="G243" s="157"/>
      <c r="H243" s="208">
        <f t="shared" si="24"/>
        <v>0</v>
      </c>
      <c r="I243" s="74"/>
      <c r="J243" s="74"/>
      <c r="K243" s="74"/>
      <c r="L243" s="158"/>
    </row>
    <row r="244" spans="1:12" ht="24" x14ac:dyDescent="0.25">
      <c r="A244" s="159">
        <v>6260</v>
      </c>
      <c r="B244" s="71" t="s">
        <v>252</v>
      </c>
      <c r="C244" s="201">
        <f t="shared" si="23"/>
        <v>0</v>
      </c>
      <c r="D244" s="74"/>
      <c r="E244" s="74"/>
      <c r="F244" s="74"/>
      <c r="G244" s="157"/>
      <c r="H244" s="208">
        <f t="shared" si="24"/>
        <v>0</v>
      </c>
      <c r="I244" s="74"/>
      <c r="J244" s="74"/>
      <c r="K244" s="74"/>
      <c r="L244" s="158"/>
    </row>
    <row r="245" spans="1:12" x14ac:dyDescent="0.25">
      <c r="A245" s="159">
        <v>6270</v>
      </c>
      <c r="B245" s="71" t="s">
        <v>253</v>
      </c>
      <c r="C245" s="201">
        <f t="shared" si="23"/>
        <v>0</v>
      </c>
      <c r="D245" s="74"/>
      <c r="E245" s="74"/>
      <c r="F245" s="74"/>
      <c r="G245" s="157"/>
      <c r="H245" s="208">
        <f t="shared" si="24"/>
        <v>0</v>
      </c>
      <c r="I245" s="74"/>
      <c r="J245" s="74"/>
      <c r="K245" s="74"/>
      <c r="L245" s="158"/>
    </row>
    <row r="246" spans="1:12" ht="24" x14ac:dyDescent="0.25">
      <c r="A246" s="168">
        <v>6290</v>
      </c>
      <c r="B246" s="65" t="s">
        <v>254</v>
      </c>
      <c r="C246" s="209">
        <f t="shared" si="23"/>
        <v>0</v>
      </c>
      <c r="D246" s="169">
        <f>SUM(D247:D250)</f>
        <v>0</v>
      </c>
      <c r="E246" s="169">
        <f t="shared" ref="E246:G246" si="26">SUM(E247:E250)</f>
        <v>0</v>
      </c>
      <c r="F246" s="169">
        <f t="shared" si="26"/>
        <v>0</v>
      </c>
      <c r="G246" s="210">
        <f t="shared" si="26"/>
        <v>0</v>
      </c>
      <c r="H246" s="209">
        <f t="shared" si="24"/>
        <v>0</v>
      </c>
      <c r="I246" s="169">
        <f>SUM(I247:I250)</f>
        <v>0</v>
      </c>
      <c r="J246" s="169">
        <f t="shared" ref="J246:L246" si="27">SUM(J247:J250)</f>
        <v>0</v>
      </c>
      <c r="K246" s="169">
        <f t="shared" si="27"/>
        <v>0</v>
      </c>
      <c r="L246" s="186">
        <f t="shared" si="27"/>
        <v>0</v>
      </c>
    </row>
    <row r="247" spans="1:12" x14ac:dyDescent="0.25">
      <c r="A247" s="44">
        <v>6291</v>
      </c>
      <c r="B247" s="71" t="s">
        <v>255</v>
      </c>
      <c r="C247" s="201">
        <f t="shared" si="23"/>
        <v>0</v>
      </c>
      <c r="D247" s="74"/>
      <c r="E247" s="74"/>
      <c r="F247" s="74"/>
      <c r="G247" s="211"/>
      <c r="H247" s="201">
        <f t="shared" si="24"/>
        <v>0</v>
      </c>
      <c r="I247" s="74"/>
      <c r="J247" s="74"/>
      <c r="K247" s="74"/>
      <c r="L247" s="158"/>
    </row>
    <row r="248" spans="1:12" x14ac:dyDescent="0.25">
      <c r="A248" s="44">
        <v>6292</v>
      </c>
      <c r="B248" s="71" t="s">
        <v>256</v>
      </c>
      <c r="C248" s="201">
        <f t="shared" si="23"/>
        <v>0</v>
      </c>
      <c r="D248" s="74"/>
      <c r="E248" s="74"/>
      <c r="F248" s="74"/>
      <c r="G248" s="211"/>
      <c r="H248" s="201">
        <f t="shared" si="24"/>
        <v>0</v>
      </c>
      <c r="I248" s="74"/>
      <c r="J248" s="74"/>
      <c r="K248" s="74"/>
      <c r="L248" s="158"/>
    </row>
    <row r="249" spans="1:12" ht="72" x14ac:dyDescent="0.25">
      <c r="A249" s="44">
        <v>6296</v>
      </c>
      <c r="B249" s="71" t="s">
        <v>257</v>
      </c>
      <c r="C249" s="201">
        <f t="shared" si="23"/>
        <v>0</v>
      </c>
      <c r="D249" s="74"/>
      <c r="E249" s="74"/>
      <c r="F249" s="74"/>
      <c r="G249" s="211"/>
      <c r="H249" s="201">
        <f t="shared" si="24"/>
        <v>0</v>
      </c>
      <c r="I249" s="74"/>
      <c r="J249" s="74"/>
      <c r="K249" s="74"/>
      <c r="L249" s="158"/>
    </row>
    <row r="250" spans="1:12" ht="39.75" customHeight="1" x14ac:dyDescent="0.25">
      <c r="A250" s="44">
        <v>6299</v>
      </c>
      <c r="B250" s="71" t="s">
        <v>258</v>
      </c>
      <c r="C250" s="201">
        <f t="shared" si="23"/>
        <v>0</v>
      </c>
      <c r="D250" s="74"/>
      <c r="E250" s="74"/>
      <c r="F250" s="74"/>
      <c r="G250" s="211"/>
      <c r="H250" s="201">
        <f t="shared" si="24"/>
        <v>0</v>
      </c>
      <c r="I250" s="74"/>
      <c r="J250" s="74"/>
      <c r="K250" s="74"/>
      <c r="L250" s="158"/>
    </row>
    <row r="251" spans="1:12" x14ac:dyDescent="0.25">
      <c r="A251" s="56">
        <v>6300</v>
      </c>
      <c r="B251" s="147" t="s">
        <v>259</v>
      </c>
      <c r="C251" s="184">
        <f t="shared" si="23"/>
        <v>0</v>
      </c>
      <c r="D251" s="63">
        <f>SUM(D252,D257,D258)</f>
        <v>0</v>
      </c>
      <c r="E251" s="63">
        <f t="shared" ref="E251:G251" si="28">SUM(E252,E257,E258)</f>
        <v>0</v>
      </c>
      <c r="F251" s="63">
        <f t="shared" si="28"/>
        <v>0</v>
      </c>
      <c r="G251" s="63">
        <f t="shared" si="28"/>
        <v>0</v>
      </c>
      <c r="H251" s="57">
        <f t="shared" si="24"/>
        <v>0</v>
      </c>
      <c r="I251" s="63">
        <f>SUM(I252,I257,I258)</f>
        <v>0</v>
      </c>
      <c r="J251" s="63">
        <f t="shared" ref="J251:L251" si="29">SUM(J252,J257,J258)</f>
        <v>0</v>
      </c>
      <c r="K251" s="63">
        <f t="shared" si="29"/>
        <v>0</v>
      </c>
      <c r="L251" s="172">
        <f t="shared" si="29"/>
        <v>0</v>
      </c>
    </row>
    <row r="252" spans="1:12" ht="24" x14ac:dyDescent="0.25">
      <c r="A252" s="168">
        <v>6320</v>
      </c>
      <c r="B252" s="65" t="s">
        <v>260</v>
      </c>
      <c r="C252" s="209">
        <f t="shared" si="23"/>
        <v>0</v>
      </c>
      <c r="D252" s="169">
        <f>SUM(D253:D256)</f>
        <v>0</v>
      </c>
      <c r="E252" s="169">
        <f>SUM(E253:E256)</f>
        <v>0</v>
      </c>
      <c r="F252" s="169">
        <f t="shared" ref="F252:G252" si="30">SUM(F253:F256)</f>
        <v>0</v>
      </c>
      <c r="G252" s="212">
        <f t="shared" si="30"/>
        <v>0</v>
      </c>
      <c r="H252" s="209">
        <f t="shared" si="24"/>
        <v>0</v>
      </c>
      <c r="I252" s="169">
        <f>SUM(I253:I256)</f>
        <v>0</v>
      </c>
      <c r="J252" s="169">
        <f t="shared" ref="J252:L252" si="31">SUM(J253:J256)</f>
        <v>0</v>
      </c>
      <c r="K252" s="169">
        <f t="shared" si="31"/>
        <v>0</v>
      </c>
      <c r="L252" s="213">
        <f t="shared" si="31"/>
        <v>0</v>
      </c>
    </row>
    <row r="253" spans="1:12" x14ac:dyDescent="0.25">
      <c r="A253" s="44">
        <v>6322</v>
      </c>
      <c r="B253" s="71" t="s">
        <v>261</v>
      </c>
      <c r="C253" s="201">
        <f t="shared" si="23"/>
        <v>0</v>
      </c>
      <c r="D253" s="74"/>
      <c r="E253" s="74"/>
      <c r="F253" s="74"/>
      <c r="G253" s="211"/>
      <c r="H253" s="201">
        <f t="shared" si="24"/>
        <v>0</v>
      </c>
      <c r="I253" s="74"/>
      <c r="J253" s="74"/>
      <c r="K253" s="74"/>
      <c r="L253" s="158"/>
    </row>
    <row r="254" spans="1:12" ht="24" x14ac:dyDescent="0.25">
      <c r="A254" s="44">
        <v>6323</v>
      </c>
      <c r="B254" s="71" t="s">
        <v>262</v>
      </c>
      <c r="C254" s="201">
        <f t="shared" si="23"/>
        <v>0</v>
      </c>
      <c r="D254" s="74"/>
      <c r="E254" s="74"/>
      <c r="F254" s="74"/>
      <c r="G254" s="211"/>
      <c r="H254" s="201">
        <f t="shared" si="24"/>
        <v>0</v>
      </c>
      <c r="I254" s="74"/>
      <c r="J254" s="74"/>
      <c r="K254" s="74"/>
      <c r="L254" s="158"/>
    </row>
    <row r="255" spans="1:12" ht="24" x14ac:dyDescent="0.25">
      <c r="A255" s="44">
        <v>6324</v>
      </c>
      <c r="B255" s="71" t="s">
        <v>263</v>
      </c>
      <c r="C255" s="201">
        <f t="shared" si="23"/>
        <v>0</v>
      </c>
      <c r="D255" s="74"/>
      <c r="E255" s="74"/>
      <c r="F255" s="74"/>
      <c r="G255" s="211"/>
      <c r="H255" s="201">
        <f t="shared" si="24"/>
        <v>0</v>
      </c>
      <c r="I255" s="74"/>
      <c r="J255" s="74"/>
      <c r="K255" s="74"/>
      <c r="L255" s="158"/>
    </row>
    <row r="256" spans="1:12" x14ac:dyDescent="0.25">
      <c r="A256" s="38">
        <v>6329</v>
      </c>
      <c r="B256" s="65" t="s">
        <v>264</v>
      </c>
      <c r="C256" s="205">
        <f t="shared" si="23"/>
        <v>0</v>
      </c>
      <c r="D256" s="68"/>
      <c r="E256" s="68"/>
      <c r="F256" s="68"/>
      <c r="G256" s="214"/>
      <c r="H256" s="205">
        <f t="shared" si="24"/>
        <v>0</v>
      </c>
      <c r="I256" s="68"/>
      <c r="J256" s="68"/>
      <c r="K256" s="68"/>
      <c r="L256" s="155"/>
    </row>
    <row r="257" spans="1:13" ht="24" x14ac:dyDescent="0.25">
      <c r="A257" s="215">
        <v>6330</v>
      </c>
      <c r="B257" s="216" t="s">
        <v>265</v>
      </c>
      <c r="C257" s="209">
        <f>SUM(D257:G257)</f>
        <v>0</v>
      </c>
      <c r="D257" s="189"/>
      <c r="E257" s="189"/>
      <c r="F257" s="189"/>
      <c r="G257" s="211"/>
      <c r="H257" s="209">
        <f>SUM(I257:L257)</f>
        <v>0</v>
      </c>
      <c r="I257" s="189"/>
      <c r="J257" s="189"/>
      <c r="K257" s="189"/>
      <c r="L257" s="191"/>
    </row>
    <row r="258" spans="1:13" x14ac:dyDescent="0.25">
      <c r="A258" s="159">
        <v>6360</v>
      </c>
      <c r="B258" s="71" t="s">
        <v>266</v>
      </c>
      <c r="C258" s="201">
        <f t="shared" si="23"/>
        <v>0</v>
      </c>
      <c r="D258" s="74"/>
      <c r="E258" s="74"/>
      <c r="F258" s="74"/>
      <c r="G258" s="157"/>
      <c r="H258" s="208">
        <f t="shared" si="24"/>
        <v>0</v>
      </c>
      <c r="I258" s="74"/>
      <c r="J258" s="74"/>
      <c r="K258" s="74"/>
      <c r="L258" s="158"/>
    </row>
    <row r="259" spans="1:13" ht="36" x14ac:dyDescent="0.25">
      <c r="A259" s="56">
        <v>6400</v>
      </c>
      <c r="B259" s="147" t="s">
        <v>267</v>
      </c>
      <c r="C259" s="184">
        <f>SUM(D259:G259)</f>
        <v>0</v>
      </c>
      <c r="D259" s="63">
        <f>SUM(D260,D264)</f>
        <v>0</v>
      </c>
      <c r="E259" s="63">
        <f t="shared" ref="E259:G259" si="32">SUM(E260,E264)</f>
        <v>0</v>
      </c>
      <c r="F259" s="63">
        <f t="shared" si="32"/>
        <v>0</v>
      </c>
      <c r="G259" s="63">
        <f t="shared" si="32"/>
        <v>0</v>
      </c>
      <c r="H259" s="57">
        <f>SUM(I259:L259)</f>
        <v>0</v>
      </c>
      <c r="I259" s="63">
        <f>SUM(I260,I264)</f>
        <v>0</v>
      </c>
      <c r="J259" s="63">
        <f t="shared" ref="J259:L259" si="33">SUM(J260,J264)</f>
        <v>0</v>
      </c>
      <c r="K259" s="63">
        <f t="shared" si="33"/>
        <v>0</v>
      </c>
      <c r="L259" s="172">
        <f t="shared" si="33"/>
        <v>0</v>
      </c>
    </row>
    <row r="260" spans="1:13" ht="24" x14ac:dyDescent="0.25">
      <c r="A260" s="168">
        <v>6410</v>
      </c>
      <c r="B260" s="65" t="s">
        <v>268</v>
      </c>
      <c r="C260" s="205">
        <f t="shared" si="23"/>
        <v>0</v>
      </c>
      <c r="D260" s="169">
        <f>SUM(D261:D263)</f>
        <v>0</v>
      </c>
      <c r="E260" s="169">
        <f t="shared" ref="E260:G260" si="34">SUM(E261:E263)</f>
        <v>0</v>
      </c>
      <c r="F260" s="169">
        <f t="shared" si="34"/>
        <v>0</v>
      </c>
      <c r="G260" s="217">
        <f t="shared" si="34"/>
        <v>0</v>
      </c>
      <c r="H260" s="205">
        <f t="shared" si="24"/>
        <v>0</v>
      </c>
      <c r="I260" s="169">
        <f>SUM(I261:I263)</f>
        <v>0</v>
      </c>
      <c r="J260" s="169">
        <f t="shared" ref="J260:L260" si="35">SUM(J261:J263)</f>
        <v>0</v>
      </c>
      <c r="K260" s="169">
        <f t="shared" si="35"/>
        <v>0</v>
      </c>
      <c r="L260" s="180">
        <f t="shared" si="35"/>
        <v>0</v>
      </c>
    </row>
    <row r="261" spans="1:13" x14ac:dyDescent="0.25">
      <c r="A261" s="44">
        <v>6411</v>
      </c>
      <c r="B261" s="174" t="s">
        <v>269</v>
      </c>
      <c r="C261" s="201">
        <f t="shared" si="23"/>
        <v>0</v>
      </c>
      <c r="D261" s="74"/>
      <c r="E261" s="74"/>
      <c r="F261" s="74"/>
      <c r="G261" s="157"/>
      <c r="H261" s="208">
        <f t="shared" si="24"/>
        <v>0</v>
      </c>
      <c r="I261" s="74"/>
      <c r="J261" s="74"/>
      <c r="K261" s="74"/>
      <c r="L261" s="158"/>
    </row>
    <row r="262" spans="1:13" ht="36" x14ac:dyDescent="0.25">
      <c r="A262" s="44">
        <v>6412</v>
      </c>
      <c r="B262" s="71" t="s">
        <v>270</v>
      </c>
      <c r="C262" s="201">
        <f t="shared" si="23"/>
        <v>0</v>
      </c>
      <c r="D262" s="74"/>
      <c r="E262" s="74"/>
      <c r="F262" s="74"/>
      <c r="G262" s="157"/>
      <c r="H262" s="208">
        <f t="shared" si="24"/>
        <v>0</v>
      </c>
      <c r="I262" s="74"/>
      <c r="J262" s="74"/>
      <c r="K262" s="74"/>
      <c r="L262" s="158"/>
    </row>
    <row r="263" spans="1:13" ht="36" x14ac:dyDescent="0.25">
      <c r="A263" s="44">
        <v>6419</v>
      </c>
      <c r="B263" s="71" t="s">
        <v>271</v>
      </c>
      <c r="C263" s="201">
        <f t="shared" si="23"/>
        <v>0</v>
      </c>
      <c r="D263" s="74"/>
      <c r="E263" s="74"/>
      <c r="F263" s="74"/>
      <c r="G263" s="157"/>
      <c r="H263" s="208">
        <f t="shared" si="24"/>
        <v>0</v>
      </c>
      <c r="I263" s="74"/>
      <c r="J263" s="74"/>
      <c r="K263" s="74"/>
      <c r="L263" s="158"/>
    </row>
    <row r="264" spans="1:13" ht="36" x14ac:dyDescent="0.25">
      <c r="A264" s="159">
        <v>6420</v>
      </c>
      <c r="B264" s="71" t="s">
        <v>272</v>
      </c>
      <c r="C264" s="201">
        <f t="shared" si="23"/>
        <v>0</v>
      </c>
      <c r="D264" s="160">
        <f>SUM(D265:D268)</f>
        <v>0</v>
      </c>
      <c r="E264" s="160">
        <f>SUM(E265:E268)</f>
        <v>0</v>
      </c>
      <c r="F264" s="160">
        <f>SUM(F265:F268)</f>
        <v>0</v>
      </c>
      <c r="G264" s="218">
        <f>SUM(G265:G268)</f>
        <v>0</v>
      </c>
      <c r="H264" s="201">
        <f>SUM(I264:L264)</f>
        <v>0</v>
      </c>
      <c r="I264" s="160">
        <f>SUM(I265:I268)</f>
        <v>0</v>
      </c>
      <c r="J264" s="160">
        <f>SUM(J265:J268)</f>
        <v>0</v>
      </c>
      <c r="K264" s="160">
        <f>SUM(K265:K268)</f>
        <v>0</v>
      </c>
      <c r="L264" s="176">
        <f>SUM(L265:L268)</f>
        <v>0</v>
      </c>
    </row>
    <row r="265" spans="1:13" x14ac:dyDescent="0.25">
      <c r="A265" s="44">
        <v>6421</v>
      </c>
      <c r="B265" s="71" t="s">
        <v>273</v>
      </c>
      <c r="C265" s="201">
        <f t="shared" ref="C265:C285" si="36">SUM(D265:G265)</f>
        <v>0</v>
      </c>
      <c r="D265" s="74"/>
      <c r="E265" s="74"/>
      <c r="F265" s="74"/>
      <c r="G265" s="157"/>
      <c r="H265" s="208">
        <f t="shared" ref="H265:H285" si="37">SUM(I265:L265)</f>
        <v>0</v>
      </c>
      <c r="I265" s="74"/>
      <c r="J265" s="74"/>
      <c r="K265" s="74"/>
      <c r="L265" s="158"/>
    </row>
    <row r="266" spans="1:13" x14ac:dyDescent="0.25">
      <c r="A266" s="44">
        <v>6422</v>
      </c>
      <c r="B266" s="71" t="s">
        <v>274</v>
      </c>
      <c r="C266" s="201">
        <f t="shared" si="36"/>
        <v>0</v>
      </c>
      <c r="D266" s="74"/>
      <c r="E266" s="74"/>
      <c r="F266" s="74"/>
      <c r="G266" s="157"/>
      <c r="H266" s="208">
        <f t="shared" si="37"/>
        <v>0</v>
      </c>
      <c r="I266" s="74"/>
      <c r="J266" s="74"/>
      <c r="K266" s="74"/>
      <c r="L266" s="158"/>
    </row>
    <row r="267" spans="1:13" ht="13.5" customHeight="1" x14ac:dyDescent="0.25">
      <c r="A267" s="44">
        <v>6423</v>
      </c>
      <c r="B267" s="71" t="s">
        <v>275</v>
      </c>
      <c r="C267" s="201">
        <f>SUM(D267:G267)</f>
        <v>0</v>
      </c>
      <c r="D267" s="74"/>
      <c r="E267" s="74"/>
      <c r="F267" s="74"/>
      <c r="G267" s="157"/>
      <c r="H267" s="208">
        <f>SUM(I267:L267)</f>
        <v>0</v>
      </c>
      <c r="I267" s="74"/>
      <c r="J267" s="74"/>
      <c r="K267" s="74"/>
      <c r="L267" s="158"/>
    </row>
    <row r="268" spans="1:13" ht="36" x14ac:dyDescent="0.25">
      <c r="A268" s="44">
        <v>6424</v>
      </c>
      <c r="B268" s="71" t="s">
        <v>276</v>
      </c>
      <c r="C268" s="201">
        <f>SUM(D268:G268)</f>
        <v>0</v>
      </c>
      <c r="D268" s="74"/>
      <c r="E268" s="74"/>
      <c r="F268" s="74"/>
      <c r="G268" s="157"/>
      <c r="H268" s="208">
        <f>SUM(I268:L268)</f>
        <v>0</v>
      </c>
      <c r="I268" s="74"/>
      <c r="J268" s="74"/>
      <c r="K268" s="74"/>
      <c r="L268" s="158"/>
      <c r="M268" s="225"/>
    </row>
    <row r="269" spans="1:13" ht="36" x14ac:dyDescent="0.25">
      <c r="A269" s="220">
        <v>7000</v>
      </c>
      <c r="B269" s="220" t="s">
        <v>277</v>
      </c>
      <c r="C269" s="221">
        <f t="shared" si="36"/>
        <v>0</v>
      </c>
      <c r="D269" s="222">
        <f>SUM(D270,D281)</f>
        <v>0</v>
      </c>
      <c r="E269" s="222">
        <f>SUM(E270,E281)</f>
        <v>0</v>
      </c>
      <c r="F269" s="222">
        <f>SUM(F270,F281)</f>
        <v>0</v>
      </c>
      <c r="G269" s="222">
        <f>SUM(G270,G281)</f>
        <v>0</v>
      </c>
      <c r="H269" s="223">
        <f t="shared" si="37"/>
        <v>0</v>
      </c>
      <c r="I269" s="222">
        <f>SUM(I270,I281)</f>
        <v>0</v>
      </c>
      <c r="J269" s="222">
        <f>SUM(J270,J281)</f>
        <v>0</v>
      </c>
      <c r="K269" s="222">
        <f>SUM(K270,K281)</f>
        <v>0</v>
      </c>
      <c r="L269" s="224">
        <f>SUM(L270,L281)</f>
        <v>0</v>
      </c>
    </row>
    <row r="270" spans="1:13" ht="24" x14ac:dyDescent="0.25">
      <c r="A270" s="56">
        <v>7200</v>
      </c>
      <c r="B270" s="147" t="s">
        <v>278</v>
      </c>
      <c r="C270" s="184">
        <f t="shared" si="36"/>
        <v>0</v>
      </c>
      <c r="D270" s="63">
        <f>SUM(D271,D272,D275,D276,D280)</f>
        <v>0</v>
      </c>
      <c r="E270" s="63">
        <f>SUM(E271,E272,E275,E276,E280)</f>
        <v>0</v>
      </c>
      <c r="F270" s="63">
        <f>SUM(F271,F272,F275,F276,F280)</f>
        <v>0</v>
      </c>
      <c r="G270" s="63">
        <f>SUM(G271,G272,G275,G276,G280)</f>
        <v>0</v>
      </c>
      <c r="H270" s="57">
        <f t="shared" si="37"/>
        <v>0</v>
      </c>
      <c r="I270" s="63">
        <f>SUM(I271,I272,I275,I276,I280)</f>
        <v>0</v>
      </c>
      <c r="J270" s="63">
        <f>SUM(J271,J272,J275,J276,J280)</f>
        <v>0</v>
      </c>
      <c r="K270" s="63">
        <f>SUM(K271,K272,K275,K276,K280)</f>
        <v>0</v>
      </c>
      <c r="L270" s="149">
        <f>SUM(L271,L272,L275,L276,L280)</f>
        <v>0</v>
      </c>
    </row>
    <row r="271" spans="1:13" ht="24" x14ac:dyDescent="0.25">
      <c r="A271" s="168">
        <v>7210</v>
      </c>
      <c r="B271" s="65" t="s">
        <v>279</v>
      </c>
      <c r="C271" s="205">
        <f t="shared" si="36"/>
        <v>0</v>
      </c>
      <c r="D271" s="68"/>
      <c r="E271" s="68"/>
      <c r="F271" s="68"/>
      <c r="G271" s="154"/>
      <c r="H271" s="66">
        <f t="shared" si="37"/>
        <v>0</v>
      </c>
      <c r="I271" s="68"/>
      <c r="J271" s="68"/>
      <c r="K271" s="68"/>
      <c r="L271" s="155"/>
    </row>
    <row r="272" spans="1:13" s="225" customFormat="1" ht="36" x14ac:dyDescent="0.25">
      <c r="A272" s="159">
        <v>7220</v>
      </c>
      <c r="B272" s="71" t="s">
        <v>280</v>
      </c>
      <c r="C272" s="201">
        <f>SUM(D272:G272)</f>
        <v>0</v>
      </c>
      <c r="D272" s="160">
        <f>SUM(D273:D274)</f>
        <v>0</v>
      </c>
      <c r="E272" s="160">
        <f>SUM(E273:E274)</f>
        <v>0</v>
      </c>
      <c r="F272" s="160">
        <f>SUM(F273:F274)</f>
        <v>0</v>
      </c>
      <c r="G272" s="160">
        <f>SUM(G273:G274)</f>
        <v>0</v>
      </c>
      <c r="H272" s="72">
        <f>SUM(I272:L272)</f>
        <v>0</v>
      </c>
      <c r="I272" s="160">
        <f>SUM(I273:I274)</f>
        <v>0</v>
      </c>
      <c r="J272" s="160">
        <f>SUM(J273:J274)</f>
        <v>0</v>
      </c>
      <c r="K272" s="160">
        <f>SUM(K273:K274)</f>
        <v>0</v>
      </c>
      <c r="L272" s="162">
        <f>SUM(L273:L274)</f>
        <v>0</v>
      </c>
    </row>
    <row r="273" spans="1:12" s="225" customFormat="1" ht="36" x14ac:dyDescent="0.25">
      <c r="A273" s="44">
        <v>7221</v>
      </c>
      <c r="B273" s="71" t="s">
        <v>281</v>
      </c>
      <c r="C273" s="201">
        <f t="shared" si="36"/>
        <v>0</v>
      </c>
      <c r="D273" s="74"/>
      <c r="E273" s="74"/>
      <c r="F273" s="74"/>
      <c r="G273" s="157"/>
      <c r="H273" s="72">
        <f t="shared" si="37"/>
        <v>0</v>
      </c>
      <c r="I273" s="74"/>
      <c r="J273" s="74"/>
      <c r="K273" s="74"/>
      <c r="L273" s="158"/>
    </row>
    <row r="274" spans="1:12" s="225" customFormat="1" ht="36" x14ac:dyDescent="0.25">
      <c r="A274" s="44">
        <v>7222</v>
      </c>
      <c r="B274" s="71" t="s">
        <v>282</v>
      </c>
      <c r="C274" s="201">
        <f t="shared" si="36"/>
        <v>0</v>
      </c>
      <c r="D274" s="74"/>
      <c r="E274" s="74"/>
      <c r="F274" s="74"/>
      <c r="G274" s="157"/>
      <c r="H274" s="72">
        <f t="shared" si="37"/>
        <v>0</v>
      </c>
      <c r="I274" s="74"/>
      <c r="J274" s="74"/>
      <c r="K274" s="74"/>
      <c r="L274" s="158"/>
    </row>
    <row r="275" spans="1:12" ht="24" x14ac:dyDescent="0.25">
      <c r="A275" s="159">
        <v>7230</v>
      </c>
      <c r="B275" s="71" t="s">
        <v>283</v>
      </c>
      <c r="C275" s="201">
        <f t="shared" si="36"/>
        <v>0</v>
      </c>
      <c r="D275" s="74"/>
      <c r="E275" s="74"/>
      <c r="F275" s="74"/>
      <c r="G275" s="157"/>
      <c r="H275" s="72">
        <f t="shared" si="37"/>
        <v>0</v>
      </c>
      <c r="I275" s="74"/>
      <c r="J275" s="74"/>
      <c r="K275" s="74"/>
      <c r="L275" s="158"/>
    </row>
    <row r="276" spans="1:12" ht="24" x14ac:dyDescent="0.25">
      <c r="A276" s="159">
        <v>7240</v>
      </c>
      <c r="B276" s="71" t="s">
        <v>284</v>
      </c>
      <c r="C276" s="201">
        <f t="shared" si="36"/>
        <v>0</v>
      </c>
      <c r="D276" s="160">
        <f>SUM(D277:D279)</f>
        <v>0</v>
      </c>
      <c r="E276" s="160">
        <f t="shared" ref="E276:G276" si="38">SUM(E277:E279)</f>
        <v>0</v>
      </c>
      <c r="F276" s="160">
        <f t="shared" si="38"/>
        <v>0</v>
      </c>
      <c r="G276" s="161">
        <f t="shared" si="38"/>
        <v>0</v>
      </c>
      <c r="H276" s="72">
        <f t="shared" si="37"/>
        <v>0</v>
      </c>
      <c r="I276" s="160">
        <f t="shared" ref="I276:L276" si="39">SUM(I277:I279)</f>
        <v>0</v>
      </c>
      <c r="J276" s="160">
        <f t="shared" si="39"/>
        <v>0</v>
      </c>
      <c r="K276" s="160">
        <f>SUM(K277:K279)</f>
        <v>0</v>
      </c>
      <c r="L276" s="162">
        <f t="shared" si="39"/>
        <v>0</v>
      </c>
    </row>
    <row r="277" spans="1:12" ht="48" x14ac:dyDescent="0.25">
      <c r="A277" s="44">
        <v>7245</v>
      </c>
      <c r="B277" s="71" t="s">
        <v>285</v>
      </c>
      <c r="C277" s="201">
        <f t="shared" si="36"/>
        <v>0</v>
      </c>
      <c r="D277" s="74"/>
      <c r="E277" s="74"/>
      <c r="F277" s="74"/>
      <c r="G277" s="157"/>
      <c r="H277" s="72">
        <f t="shared" si="37"/>
        <v>0</v>
      </c>
      <c r="I277" s="74"/>
      <c r="J277" s="74"/>
      <c r="K277" s="74"/>
      <c r="L277" s="158"/>
    </row>
    <row r="278" spans="1:12" ht="84.75" customHeight="1" x14ac:dyDescent="0.25">
      <c r="A278" s="44">
        <v>7246</v>
      </c>
      <c r="B278" s="71" t="s">
        <v>286</v>
      </c>
      <c r="C278" s="201">
        <f t="shared" si="36"/>
        <v>0</v>
      </c>
      <c r="D278" s="74"/>
      <c r="E278" s="74"/>
      <c r="F278" s="74"/>
      <c r="G278" s="157"/>
      <c r="H278" s="72">
        <f t="shared" si="37"/>
        <v>0</v>
      </c>
      <c r="I278" s="74"/>
      <c r="J278" s="74"/>
      <c r="K278" s="74"/>
      <c r="L278" s="158"/>
    </row>
    <row r="279" spans="1:12" ht="36" x14ac:dyDescent="0.25">
      <c r="A279" s="44">
        <v>7247</v>
      </c>
      <c r="B279" s="71" t="s">
        <v>287</v>
      </c>
      <c r="C279" s="201">
        <f t="shared" si="36"/>
        <v>0</v>
      </c>
      <c r="D279" s="74"/>
      <c r="E279" s="74"/>
      <c r="F279" s="74"/>
      <c r="G279" s="157"/>
      <c r="H279" s="72">
        <f t="shared" si="37"/>
        <v>0</v>
      </c>
      <c r="I279" s="74"/>
      <c r="J279" s="74"/>
      <c r="K279" s="74"/>
      <c r="L279" s="158"/>
    </row>
    <row r="280" spans="1:12" ht="24" x14ac:dyDescent="0.25">
      <c r="A280" s="168">
        <v>7260</v>
      </c>
      <c r="B280" s="65" t="s">
        <v>288</v>
      </c>
      <c r="C280" s="205">
        <f t="shared" si="36"/>
        <v>0</v>
      </c>
      <c r="D280" s="68"/>
      <c r="E280" s="68"/>
      <c r="F280" s="68"/>
      <c r="G280" s="154"/>
      <c r="H280" s="66">
        <f t="shared" si="37"/>
        <v>0</v>
      </c>
      <c r="I280" s="68"/>
      <c r="J280" s="68"/>
      <c r="K280" s="68"/>
      <c r="L280" s="155"/>
    </row>
    <row r="281" spans="1:12" x14ac:dyDescent="0.25">
      <c r="A281" s="108">
        <v>7700</v>
      </c>
      <c r="B281" s="85" t="s">
        <v>289</v>
      </c>
      <c r="C281" s="86">
        <f t="shared" si="36"/>
        <v>0</v>
      </c>
      <c r="D281" s="226">
        <f>D282</f>
        <v>0</v>
      </c>
      <c r="E281" s="226">
        <f t="shared" ref="E281:G281" si="40">E282</f>
        <v>0</v>
      </c>
      <c r="F281" s="226">
        <f t="shared" si="40"/>
        <v>0</v>
      </c>
      <c r="G281" s="227">
        <f t="shared" si="40"/>
        <v>0</v>
      </c>
      <c r="H281" s="86">
        <f t="shared" si="37"/>
        <v>0</v>
      </c>
      <c r="I281" s="226">
        <f t="shared" ref="I281:L281" si="41">I282</f>
        <v>0</v>
      </c>
      <c r="J281" s="226">
        <f t="shared" si="41"/>
        <v>0</v>
      </c>
      <c r="K281" s="226">
        <f t="shared" si="41"/>
        <v>0</v>
      </c>
      <c r="L281" s="228">
        <f t="shared" si="41"/>
        <v>0</v>
      </c>
    </row>
    <row r="282" spans="1:12" x14ac:dyDescent="0.25">
      <c r="A282" s="150">
        <v>7720</v>
      </c>
      <c r="B282" s="65" t="s">
        <v>290</v>
      </c>
      <c r="C282" s="79">
        <f t="shared" si="36"/>
        <v>0</v>
      </c>
      <c r="D282" s="81"/>
      <c r="E282" s="81"/>
      <c r="F282" s="81"/>
      <c r="G282" s="229"/>
      <c r="H282" s="79">
        <f t="shared" si="37"/>
        <v>0</v>
      </c>
      <c r="I282" s="81"/>
      <c r="J282" s="81"/>
      <c r="K282" s="81"/>
      <c r="L282" s="230"/>
    </row>
    <row r="283" spans="1:12" x14ac:dyDescent="0.25">
      <c r="A283" s="174"/>
      <c r="B283" s="71" t="s">
        <v>291</v>
      </c>
      <c r="C283" s="201">
        <f t="shared" si="36"/>
        <v>0</v>
      </c>
      <c r="D283" s="160">
        <f>SUM(D284:D285)</f>
        <v>0</v>
      </c>
      <c r="E283" s="160">
        <f>SUM(E284:E285)</f>
        <v>0</v>
      </c>
      <c r="F283" s="160">
        <f>SUM(F284:F285)</f>
        <v>0</v>
      </c>
      <c r="G283" s="161">
        <f>SUM(G284:G285)</f>
        <v>0</v>
      </c>
      <c r="H283" s="72">
        <f t="shared" si="37"/>
        <v>0</v>
      </c>
      <c r="I283" s="160">
        <f>SUM(I284:I285)</f>
        <v>0</v>
      </c>
      <c r="J283" s="160">
        <f>SUM(J284:J285)</f>
        <v>0</v>
      </c>
      <c r="K283" s="160">
        <f>SUM(K284:K285)</f>
        <v>0</v>
      </c>
      <c r="L283" s="162">
        <f>SUM(L284:L285)</f>
        <v>0</v>
      </c>
    </row>
    <row r="284" spans="1:12" x14ac:dyDescent="0.25">
      <c r="A284" s="174" t="s">
        <v>292</v>
      </c>
      <c r="B284" s="44" t="s">
        <v>293</v>
      </c>
      <c r="C284" s="201">
        <f t="shared" si="36"/>
        <v>0</v>
      </c>
      <c r="D284" s="74"/>
      <c r="E284" s="74"/>
      <c r="F284" s="74"/>
      <c r="G284" s="157"/>
      <c r="H284" s="72">
        <f t="shared" si="37"/>
        <v>0</v>
      </c>
      <c r="I284" s="74"/>
      <c r="J284" s="74"/>
      <c r="K284" s="74"/>
      <c r="L284" s="158"/>
    </row>
    <row r="285" spans="1:12" ht="24" x14ac:dyDescent="0.25">
      <c r="A285" s="174" t="s">
        <v>294</v>
      </c>
      <c r="B285" s="231" t="s">
        <v>295</v>
      </c>
      <c r="C285" s="205">
        <f t="shared" si="36"/>
        <v>0</v>
      </c>
      <c r="D285" s="68"/>
      <c r="E285" s="68"/>
      <c r="F285" s="68"/>
      <c r="G285" s="154"/>
      <c r="H285" s="66">
        <f t="shared" si="37"/>
        <v>0</v>
      </c>
      <c r="I285" s="68"/>
      <c r="J285" s="68"/>
      <c r="K285" s="68"/>
      <c r="L285" s="155"/>
    </row>
    <row r="286" spans="1:12" ht="12.75" thickBot="1" x14ac:dyDescent="0.3">
      <c r="A286" s="232"/>
      <c r="B286" s="232" t="s">
        <v>296</v>
      </c>
      <c r="C286" s="233">
        <f t="shared" ref="C286:L286" si="42">SUM(C283,C269,C230,C195,C187,C173,C75,C53)</f>
        <v>4034</v>
      </c>
      <c r="D286" s="233">
        <f t="shared" si="42"/>
        <v>4034</v>
      </c>
      <c r="E286" s="233">
        <f t="shared" si="42"/>
        <v>0</v>
      </c>
      <c r="F286" s="233">
        <f t="shared" si="42"/>
        <v>0</v>
      </c>
      <c r="G286" s="234">
        <f t="shared" si="42"/>
        <v>0</v>
      </c>
      <c r="H286" s="235">
        <f t="shared" si="42"/>
        <v>4022</v>
      </c>
      <c r="I286" s="233">
        <f t="shared" si="42"/>
        <v>4022</v>
      </c>
      <c r="J286" s="233">
        <f t="shared" si="42"/>
        <v>0</v>
      </c>
      <c r="K286" s="233">
        <f t="shared" si="42"/>
        <v>0</v>
      </c>
      <c r="L286" s="236">
        <f t="shared" si="42"/>
        <v>0</v>
      </c>
    </row>
    <row r="287" spans="1:12" s="24" customFormat="1" ht="13.5" thickTop="1" thickBot="1" x14ac:dyDescent="0.3">
      <c r="A287" s="601" t="s">
        <v>297</v>
      </c>
      <c r="B287" s="602"/>
      <c r="C287" s="237">
        <f>SUM(D287:G287)</f>
        <v>0</v>
      </c>
      <c r="D287" s="238">
        <f>SUM(D24,D25,D41)-D51</f>
        <v>0</v>
      </c>
      <c r="E287" s="238">
        <f>SUM(E24,E25,E41)-E51</f>
        <v>0</v>
      </c>
      <c r="F287" s="238">
        <f>(F26+F43)-F51</f>
        <v>0</v>
      </c>
      <c r="G287" s="239">
        <f>G45-G51</f>
        <v>0</v>
      </c>
      <c r="H287" s="237">
        <f>SUM(I287:L287)</f>
        <v>0</v>
      </c>
      <c r="I287" s="238">
        <f>SUM(I24,I25,I41)-I51</f>
        <v>0</v>
      </c>
      <c r="J287" s="238">
        <f>SUM(J24,J25,J41)-J51</f>
        <v>0</v>
      </c>
      <c r="K287" s="238">
        <f>(K26+K43)-K51</f>
        <v>0</v>
      </c>
      <c r="L287" s="240">
        <f>L45-L51</f>
        <v>0</v>
      </c>
    </row>
    <row r="288" spans="1:12" s="24" customFormat="1" ht="12.75" thickTop="1" x14ac:dyDescent="0.25">
      <c r="A288" s="620" t="s">
        <v>298</v>
      </c>
      <c r="B288" s="621"/>
      <c r="C288" s="241">
        <f t="shared" ref="C288:L288" si="43">SUM(C289,C290)-C297+C298</f>
        <v>0</v>
      </c>
      <c r="D288" s="242">
        <f t="shared" si="43"/>
        <v>0</v>
      </c>
      <c r="E288" s="242">
        <f t="shared" si="43"/>
        <v>0</v>
      </c>
      <c r="F288" s="242">
        <f t="shared" si="43"/>
        <v>0</v>
      </c>
      <c r="G288" s="243">
        <f t="shared" si="43"/>
        <v>0</v>
      </c>
      <c r="H288" s="244">
        <f t="shared" si="43"/>
        <v>0</v>
      </c>
      <c r="I288" s="242">
        <f t="shared" si="43"/>
        <v>0</v>
      </c>
      <c r="J288" s="242">
        <f t="shared" si="43"/>
        <v>0</v>
      </c>
      <c r="K288" s="242">
        <f t="shared" si="43"/>
        <v>0</v>
      </c>
      <c r="L288" s="245">
        <f t="shared" si="43"/>
        <v>0</v>
      </c>
    </row>
    <row r="289" spans="1:12" s="24" customFormat="1" ht="12.75" thickBot="1" x14ac:dyDescent="0.3">
      <c r="A289" s="126" t="s">
        <v>299</v>
      </c>
      <c r="B289" s="126" t="s">
        <v>300</v>
      </c>
      <c r="C289" s="246">
        <f t="shared" ref="C289:L289" si="44">C21-C283</f>
        <v>0</v>
      </c>
      <c r="D289" s="128">
        <f t="shared" si="44"/>
        <v>0</v>
      </c>
      <c r="E289" s="128">
        <f t="shared" si="44"/>
        <v>0</v>
      </c>
      <c r="F289" s="128">
        <f t="shared" si="44"/>
        <v>0</v>
      </c>
      <c r="G289" s="129">
        <f t="shared" si="44"/>
        <v>0</v>
      </c>
      <c r="H289" s="247">
        <f t="shared" si="44"/>
        <v>0</v>
      </c>
      <c r="I289" s="128">
        <f t="shared" si="44"/>
        <v>0</v>
      </c>
      <c r="J289" s="128">
        <f t="shared" si="44"/>
        <v>0</v>
      </c>
      <c r="K289" s="128">
        <f t="shared" si="44"/>
        <v>0</v>
      </c>
      <c r="L289" s="130">
        <f t="shared" si="44"/>
        <v>0</v>
      </c>
    </row>
    <row r="290" spans="1:12" s="24" customFormat="1" ht="12.75" thickTop="1" x14ac:dyDescent="0.25">
      <c r="A290" s="248" t="s">
        <v>301</v>
      </c>
      <c r="B290" s="248" t="s">
        <v>302</v>
      </c>
      <c r="C290" s="241">
        <f t="shared" ref="C290:L290" si="45">SUM(C291,C293,C295)-SUM(C292,C294,C296)</f>
        <v>0</v>
      </c>
      <c r="D290" s="242">
        <f t="shared" si="45"/>
        <v>0</v>
      </c>
      <c r="E290" s="242">
        <f t="shared" si="45"/>
        <v>0</v>
      </c>
      <c r="F290" s="242">
        <f t="shared" si="45"/>
        <v>0</v>
      </c>
      <c r="G290" s="249">
        <f t="shared" si="45"/>
        <v>0</v>
      </c>
      <c r="H290" s="244">
        <f t="shared" si="45"/>
        <v>0</v>
      </c>
      <c r="I290" s="242">
        <f t="shared" si="45"/>
        <v>0</v>
      </c>
      <c r="J290" s="242">
        <f t="shared" si="45"/>
        <v>0</v>
      </c>
      <c r="K290" s="242">
        <f t="shared" si="45"/>
        <v>0</v>
      </c>
      <c r="L290" s="245">
        <f t="shared" si="45"/>
        <v>0</v>
      </c>
    </row>
    <row r="291" spans="1:12" x14ac:dyDescent="0.25">
      <c r="A291" s="250" t="s">
        <v>303</v>
      </c>
      <c r="B291" s="116" t="s">
        <v>304</v>
      </c>
      <c r="C291" s="79">
        <f t="shared" ref="C291:C296" si="46">SUM(D291:G291)</f>
        <v>0</v>
      </c>
      <c r="D291" s="81"/>
      <c r="E291" s="81"/>
      <c r="F291" s="81"/>
      <c r="G291" s="229"/>
      <c r="H291" s="79">
        <f t="shared" ref="H291:H296" si="47">SUM(I291:L291)</f>
        <v>0</v>
      </c>
      <c r="I291" s="81"/>
      <c r="J291" s="81"/>
      <c r="K291" s="81"/>
      <c r="L291" s="230"/>
    </row>
    <row r="292" spans="1:12" ht="24" x14ac:dyDescent="0.25">
      <c r="A292" s="174" t="s">
        <v>305</v>
      </c>
      <c r="B292" s="43" t="s">
        <v>306</v>
      </c>
      <c r="C292" s="72">
        <f t="shared" si="46"/>
        <v>0</v>
      </c>
      <c r="D292" s="74"/>
      <c r="E292" s="74"/>
      <c r="F292" s="74"/>
      <c r="G292" s="157"/>
      <c r="H292" s="72">
        <f t="shared" si="47"/>
        <v>0</v>
      </c>
      <c r="I292" s="74"/>
      <c r="J292" s="74"/>
      <c r="K292" s="74"/>
      <c r="L292" s="158"/>
    </row>
    <row r="293" spans="1:12" x14ac:dyDescent="0.25">
      <c r="A293" s="174" t="s">
        <v>307</v>
      </c>
      <c r="B293" s="43" t="s">
        <v>308</v>
      </c>
      <c r="C293" s="72">
        <f t="shared" si="46"/>
        <v>0</v>
      </c>
      <c r="D293" s="74"/>
      <c r="E293" s="74"/>
      <c r="F293" s="74"/>
      <c r="G293" s="157"/>
      <c r="H293" s="72">
        <f t="shared" si="47"/>
        <v>0</v>
      </c>
      <c r="I293" s="74"/>
      <c r="J293" s="74"/>
      <c r="K293" s="74"/>
      <c r="L293" s="158"/>
    </row>
    <row r="294" spans="1:12" ht="24" x14ac:dyDescent="0.25">
      <c r="A294" s="174" t="s">
        <v>309</v>
      </c>
      <c r="B294" s="43" t="s">
        <v>310</v>
      </c>
      <c r="C294" s="72">
        <f t="shared" si="46"/>
        <v>0</v>
      </c>
      <c r="D294" s="74"/>
      <c r="E294" s="74"/>
      <c r="F294" s="74"/>
      <c r="G294" s="157"/>
      <c r="H294" s="72">
        <f t="shared" si="47"/>
        <v>0</v>
      </c>
      <c r="I294" s="74"/>
      <c r="J294" s="74"/>
      <c r="K294" s="74"/>
      <c r="L294" s="158"/>
    </row>
    <row r="295" spans="1:12" x14ac:dyDescent="0.25">
      <c r="A295" s="174" t="s">
        <v>311</v>
      </c>
      <c r="B295" s="43" t="s">
        <v>312</v>
      </c>
      <c r="C295" s="72">
        <f t="shared" si="46"/>
        <v>0</v>
      </c>
      <c r="D295" s="74"/>
      <c r="E295" s="74"/>
      <c r="F295" s="74"/>
      <c r="G295" s="157"/>
      <c r="H295" s="72">
        <f t="shared" si="47"/>
        <v>0</v>
      </c>
      <c r="I295" s="74"/>
      <c r="J295" s="74"/>
      <c r="K295" s="74"/>
      <c r="L295" s="158"/>
    </row>
    <row r="296" spans="1:12" ht="24.75" thickBot="1" x14ac:dyDescent="0.3">
      <c r="A296" s="251" t="s">
        <v>313</v>
      </c>
      <c r="B296" s="252" t="s">
        <v>314</v>
      </c>
      <c r="C296" s="185">
        <f t="shared" si="46"/>
        <v>0</v>
      </c>
      <c r="D296" s="189"/>
      <c r="E296" s="189"/>
      <c r="F296" s="189"/>
      <c r="G296" s="253"/>
      <c r="H296" s="185">
        <f t="shared" si="47"/>
        <v>0</v>
      </c>
      <c r="I296" s="189"/>
      <c r="J296" s="189"/>
      <c r="K296" s="189"/>
      <c r="L296" s="191"/>
    </row>
    <row r="297" spans="1:12" s="24" customFormat="1" ht="13.5" thickTop="1" thickBot="1" x14ac:dyDescent="0.3">
      <c r="A297" s="254" t="s">
        <v>315</v>
      </c>
      <c r="B297" s="254" t="s">
        <v>316</v>
      </c>
      <c r="C297" s="255">
        <f>SUM(D297:G297)</f>
        <v>0</v>
      </c>
      <c r="D297" s="256"/>
      <c r="E297" s="256"/>
      <c r="F297" s="256"/>
      <c r="G297" s="257"/>
      <c r="H297" s="255">
        <f>SUM(I297:L297)</f>
        <v>0</v>
      </c>
      <c r="I297" s="256"/>
      <c r="J297" s="256"/>
      <c r="K297" s="256"/>
      <c r="L297" s="258"/>
    </row>
    <row r="298" spans="1:12" s="24" customFormat="1" ht="48.75" thickTop="1" x14ac:dyDescent="0.25">
      <c r="A298" s="248" t="s">
        <v>317</v>
      </c>
      <c r="B298" s="259" t="s">
        <v>318</v>
      </c>
      <c r="C298" s="260">
        <f>SUM(D298:G298)</f>
        <v>0</v>
      </c>
      <c r="D298" s="177"/>
      <c r="E298" s="177"/>
      <c r="F298" s="177"/>
      <c r="G298" s="178"/>
      <c r="H298" s="260">
        <f>SUM(I298:L298)</f>
        <v>0</v>
      </c>
      <c r="I298" s="177"/>
      <c r="J298" s="177"/>
      <c r="K298" s="177"/>
      <c r="L298" s="179"/>
    </row>
    <row r="299" spans="1:12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</row>
    <row r="300" spans="1:12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</row>
    <row r="301" spans="1:12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</row>
    <row r="302" spans="1:12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</row>
    <row r="303" spans="1:12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</row>
    <row r="304" spans="1:12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</row>
    <row r="305" spans="1:12" x14ac:dyDescent="0.2">
      <c r="A305" s="1"/>
      <c r="B305" s="1"/>
      <c r="C305" s="261"/>
      <c r="D305" s="1"/>
      <c r="E305" s="1"/>
      <c r="F305" s="1"/>
      <c r="G305" s="1"/>
      <c r="H305" s="1"/>
      <c r="I305" s="1"/>
      <c r="J305" s="1"/>
      <c r="K305" s="1"/>
      <c r="L305" s="1"/>
    </row>
    <row r="306" spans="1:12" x14ac:dyDescent="0.2">
      <c r="A306" s="1"/>
      <c r="B306" s="1"/>
      <c r="C306" s="261"/>
      <c r="D306" s="1"/>
      <c r="E306" s="1"/>
      <c r="F306" s="1"/>
      <c r="G306" s="1"/>
      <c r="H306" s="1"/>
      <c r="I306" s="1"/>
      <c r="J306" s="1"/>
      <c r="K306" s="1"/>
      <c r="L306" s="1"/>
    </row>
    <row r="307" spans="1:12" x14ac:dyDescent="0.2">
      <c r="A307" s="1"/>
      <c r="B307" s="1"/>
      <c r="C307" s="261"/>
      <c r="D307" s="1"/>
      <c r="E307" s="1"/>
      <c r="F307" s="1"/>
      <c r="G307" s="1"/>
      <c r="H307" s="1"/>
      <c r="I307" s="1"/>
      <c r="J307" s="1"/>
      <c r="K307" s="1"/>
      <c r="L307" s="1"/>
    </row>
    <row r="308" spans="1:12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</row>
    <row r="309" spans="1:12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</row>
    <row r="310" spans="1:12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</row>
    <row r="311" spans="1:12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</row>
    <row r="312" spans="1:12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</row>
    <row r="313" spans="1:12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</row>
    <row r="314" spans="1:12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</row>
    <row r="315" spans="1:12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</row>
    <row r="316" spans="1:12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</row>
  </sheetData>
  <sheetProtection formatCells="0" formatColumns="0" formatRows="0"/>
  <autoFilter ref="A18:L298"/>
  <mergeCells count="29">
    <mergeCell ref="A288:B288"/>
    <mergeCell ref="H16:H17"/>
    <mergeCell ref="I16:I17"/>
    <mergeCell ref="J16:J17"/>
    <mergeCell ref="K16:K17"/>
    <mergeCell ref="L16:L17"/>
    <mergeCell ref="A287:B287"/>
    <mergeCell ref="C13:L13"/>
    <mergeCell ref="A15:A17"/>
    <mergeCell ref="B15:B17"/>
    <mergeCell ref="C15:G15"/>
    <mergeCell ref="H15:L15"/>
    <mergeCell ref="C16:C17"/>
    <mergeCell ref="D16:D17"/>
    <mergeCell ref="E16:E17"/>
    <mergeCell ref="F16:F17"/>
    <mergeCell ref="G16:G17"/>
    <mergeCell ref="C12:L12"/>
    <mergeCell ref="A1:L1"/>
    <mergeCell ref="A2:L2"/>
    <mergeCell ref="C3:L3"/>
    <mergeCell ref="C4:L4"/>
    <mergeCell ref="C5:L5"/>
    <mergeCell ref="C6:L6"/>
    <mergeCell ref="C7:L7"/>
    <mergeCell ref="C8:L8"/>
    <mergeCell ref="C9:L9"/>
    <mergeCell ref="C10:L10"/>
    <mergeCell ref="C11:L11"/>
  </mergeCells>
  <pageMargins left="0.78740157480314965" right="0.39370078740157483" top="0.39370078740157483" bottom="0.39370078740157483" header="0.23622047244094491" footer="0.19685039370078741"/>
  <pageSetup paperSize="9" scale="70" orientation="portrait" verticalDpi="4294967294" r:id="rId1"/>
  <headerFooter>
    <oddHeader xml:space="preserve">&amp;C                               </oddHeader>
    <oddFooter>&amp;L&amp;D, &amp;T&amp;R&amp;"Times New Roman,Regular"&amp;10&amp;P (&amp;N)</oddFooter>
  </headerFooter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M316"/>
  <sheetViews>
    <sheetView showGridLines="0" view="pageLayout" zoomScaleNormal="100" workbookViewId="0">
      <selection activeCell="C6" sqref="C6:L6"/>
    </sheetView>
  </sheetViews>
  <sheetFormatPr defaultRowHeight="12" x14ac:dyDescent="0.25"/>
  <cols>
    <col min="1" max="1" width="10.85546875" style="262" customWidth="1"/>
    <col min="2" max="2" width="28" style="262" customWidth="1"/>
    <col min="3" max="3" width="9.7109375" style="262" customWidth="1"/>
    <col min="4" max="4" width="9.5703125" style="262" customWidth="1"/>
    <col min="5" max="6" width="8.7109375" style="262" customWidth="1"/>
    <col min="7" max="7" width="8.28515625" style="262" customWidth="1"/>
    <col min="8" max="11" width="8.7109375" style="262" customWidth="1"/>
    <col min="12" max="12" width="7.5703125" style="262" customWidth="1"/>
    <col min="13" max="16" width="0" style="1" hidden="1" customWidth="1"/>
    <col min="17" max="16384" width="9.140625" style="1"/>
  </cols>
  <sheetData>
    <row r="1" spans="1:12" x14ac:dyDescent="0.25">
      <c r="A1" s="591" t="s">
        <v>644</v>
      </c>
      <c r="B1" s="591"/>
      <c r="C1" s="591"/>
      <c r="D1" s="591"/>
      <c r="E1" s="591"/>
      <c r="F1" s="591"/>
      <c r="G1" s="591"/>
      <c r="H1" s="591"/>
      <c r="I1" s="591"/>
      <c r="J1" s="591"/>
      <c r="K1" s="591"/>
      <c r="L1" s="591"/>
    </row>
    <row r="2" spans="1:12" ht="35.25" customHeight="1" x14ac:dyDescent="0.25">
      <c r="A2" s="592" t="s">
        <v>1</v>
      </c>
      <c r="B2" s="593"/>
      <c r="C2" s="593"/>
      <c r="D2" s="593"/>
      <c r="E2" s="593"/>
      <c r="F2" s="593"/>
      <c r="G2" s="593"/>
      <c r="H2" s="593"/>
      <c r="I2" s="593"/>
      <c r="J2" s="593"/>
      <c r="K2" s="593"/>
      <c r="L2" s="594"/>
    </row>
    <row r="3" spans="1:12" ht="12.75" customHeight="1" x14ac:dyDescent="0.25">
      <c r="A3" s="2" t="s">
        <v>2</v>
      </c>
      <c r="B3" s="3"/>
      <c r="C3" s="595" t="s">
        <v>477</v>
      </c>
      <c r="D3" s="595"/>
      <c r="E3" s="595"/>
      <c r="F3" s="595"/>
      <c r="G3" s="595"/>
      <c r="H3" s="595"/>
      <c r="I3" s="595"/>
      <c r="J3" s="595"/>
      <c r="K3" s="595"/>
      <c r="L3" s="596"/>
    </row>
    <row r="4" spans="1:12" ht="12.75" customHeight="1" x14ac:dyDescent="0.25">
      <c r="A4" s="2" t="s">
        <v>4</v>
      </c>
      <c r="B4" s="3"/>
      <c r="C4" s="595" t="s">
        <v>478</v>
      </c>
      <c r="D4" s="595"/>
      <c r="E4" s="595"/>
      <c r="F4" s="595"/>
      <c r="G4" s="595"/>
      <c r="H4" s="595"/>
      <c r="I4" s="595"/>
      <c r="J4" s="595"/>
      <c r="K4" s="595"/>
      <c r="L4" s="596"/>
    </row>
    <row r="5" spans="1:12" ht="12.75" customHeight="1" x14ac:dyDescent="0.25">
      <c r="A5" s="4" t="s">
        <v>6</v>
      </c>
      <c r="B5" s="5"/>
      <c r="C5" s="589" t="s">
        <v>479</v>
      </c>
      <c r="D5" s="589"/>
      <c r="E5" s="589"/>
      <c r="F5" s="589"/>
      <c r="G5" s="589"/>
      <c r="H5" s="589"/>
      <c r="I5" s="589"/>
      <c r="J5" s="589"/>
      <c r="K5" s="589"/>
      <c r="L5" s="590"/>
    </row>
    <row r="6" spans="1:12" ht="12.75" customHeight="1" x14ac:dyDescent="0.25">
      <c r="A6" s="4" t="s">
        <v>8</v>
      </c>
      <c r="B6" s="5"/>
      <c r="C6" s="589" t="s">
        <v>9</v>
      </c>
      <c r="D6" s="589"/>
      <c r="E6" s="589"/>
      <c r="F6" s="589"/>
      <c r="G6" s="589"/>
      <c r="H6" s="589"/>
      <c r="I6" s="589"/>
      <c r="J6" s="589"/>
      <c r="K6" s="589"/>
      <c r="L6" s="590"/>
    </row>
    <row r="7" spans="1:12" x14ac:dyDescent="0.25">
      <c r="A7" s="4" t="s">
        <v>10</v>
      </c>
      <c r="B7" s="5"/>
      <c r="C7" s="595" t="s">
        <v>645</v>
      </c>
      <c r="D7" s="595"/>
      <c r="E7" s="595"/>
      <c r="F7" s="595"/>
      <c r="G7" s="595"/>
      <c r="H7" s="595"/>
      <c r="I7" s="595"/>
      <c r="J7" s="595"/>
      <c r="K7" s="595"/>
      <c r="L7" s="596"/>
    </row>
    <row r="8" spans="1:12" ht="12.75" customHeight="1" x14ac:dyDescent="0.25">
      <c r="A8" s="6" t="s">
        <v>12</v>
      </c>
      <c r="B8" s="5"/>
      <c r="C8" s="672"/>
      <c r="D8" s="672"/>
      <c r="E8" s="672"/>
      <c r="F8" s="672"/>
      <c r="G8" s="672"/>
      <c r="H8" s="672"/>
      <c r="I8" s="672"/>
      <c r="J8" s="672"/>
      <c r="K8" s="672"/>
      <c r="L8" s="673"/>
    </row>
    <row r="9" spans="1:12" ht="12.75" customHeight="1" x14ac:dyDescent="0.25">
      <c r="A9" s="4"/>
      <c r="B9" s="5" t="s">
        <v>13</v>
      </c>
      <c r="C9" s="589" t="s">
        <v>646</v>
      </c>
      <c r="D9" s="589"/>
      <c r="E9" s="589"/>
      <c r="F9" s="589"/>
      <c r="G9" s="589"/>
      <c r="H9" s="589"/>
      <c r="I9" s="589"/>
      <c r="J9" s="589"/>
      <c r="K9" s="589"/>
      <c r="L9" s="590"/>
    </row>
    <row r="10" spans="1:12" ht="12.75" customHeight="1" x14ac:dyDescent="0.25">
      <c r="A10" s="4"/>
      <c r="B10" s="5" t="s">
        <v>15</v>
      </c>
      <c r="C10" s="589" t="s">
        <v>481</v>
      </c>
      <c r="D10" s="589"/>
      <c r="E10" s="589"/>
      <c r="F10" s="589"/>
      <c r="G10" s="589"/>
      <c r="H10" s="589"/>
      <c r="I10" s="589"/>
      <c r="J10" s="589"/>
      <c r="K10" s="589"/>
      <c r="L10" s="590"/>
    </row>
    <row r="11" spans="1:12" ht="12.75" customHeight="1" x14ac:dyDescent="0.25">
      <c r="A11" s="4"/>
      <c r="B11" s="5" t="s">
        <v>16</v>
      </c>
      <c r="C11" s="597"/>
      <c r="D11" s="597"/>
      <c r="E11" s="597"/>
      <c r="F11" s="597"/>
      <c r="G11" s="597"/>
      <c r="H11" s="597"/>
      <c r="I11" s="597"/>
      <c r="J11" s="597"/>
      <c r="K11" s="597"/>
      <c r="L11" s="598"/>
    </row>
    <row r="12" spans="1:12" ht="12.75" customHeight="1" x14ac:dyDescent="0.25">
      <c r="A12" s="4"/>
      <c r="B12" s="5" t="s">
        <v>17</v>
      </c>
      <c r="C12" s="589" t="s">
        <v>482</v>
      </c>
      <c r="D12" s="589"/>
      <c r="E12" s="589"/>
      <c r="F12" s="589"/>
      <c r="G12" s="589"/>
      <c r="H12" s="589"/>
      <c r="I12" s="589"/>
      <c r="J12" s="589"/>
      <c r="K12" s="589"/>
      <c r="L12" s="590"/>
    </row>
    <row r="13" spans="1:12" ht="12.75" customHeight="1" x14ac:dyDescent="0.25">
      <c r="A13" s="4"/>
      <c r="B13" s="5" t="s">
        <v>18</v>
      </c>
      <c r="C13" s="587"/>
      <c r="D13" s="587"/>
      <c r="E13" s="587"/>
      <c r="F13" s="587"/>
      <c r="G13" s="587"/>
      <c r="H13" s="587"/>
      <c r="I13" s="587"/>
      <c r="J13" s="587"/>
      <c r="K13" s="587"/>
      <c r="L13" s="588"/>
    </row>
    <row r="14" spans="1:12" ht="12.75" customHeight="1" x14ac:dyDescent="0.25">
      <c r="A14" s="7"/>
      <c r="B14" s="8"/>
      <c r="C14" s="9"/>
      <c r="D14" s="9"/>
      <c r="E14" s="9"/>
      <c r="F14" s="9"/>
      <c r="G14" s="9"/>
      <c r="H14" s="9"/>
      <c r="I14" s="9"/>
      <c r="J14" s="9"/>
      <c r="K14" s="9"/>
      <c r="L14" s="10"/>
    </row>
    <row r="15" spans="1:12" s="11" customFormat="1" ht="12.75" customHeight="1" x14ac:dyDescent="0.25">
      <c r="A15" s="603" t="s">
        <v>19</v>
      </c>
      <c r="B15" s="606" t="s">
        <v>20</v>
      </c>
      <c r="C15" s="608" t="s">
        <v>21</v>
      </c>
      <c r="D15" s="609"/>
      <c r="E15" s="609"/>
      <c r="F15" s="609"/>
      <c r="G15" s="610"/>
      <c r="H15" s="608" t="s">
        <v>22</v>
      </c>
      <c r="I15" s="609"/>
      <c r="J15" s="609"/>
      <c r="K15" s="609"/>
      <c r="L15" s="611"/>
    </row>
    <row r="16" spans="1:12" s="11" customFormat="1" ht="12.75" customHeight="1" x14ac:dyDescent="0.25">
      <c r="A16" s="604"/>
      <c r="B16" s="607"/>
      <c r="C16" s="612" t="s">
        <v>23</v>
      </c>
      <c r="D16" s="613" t="s">
        <v>24</v>
      </c>
      <c r="E16" s="615" t="s">
        <v>25</v>
      </c>
      <c r="F16" s="617" t="s">
        <v>26</v>
      </c>
      <c r="G16" s="619" t="s">
        <v>27</v>
      </c>
      <c r="H16" s="612" t="s">
        <v>23</v>
      </c>
      <c r="I16" s="613" t="s">
        <v>24</v>
      </c>
      <c r="J16" s="615" t="s">
        <v>25</v>
      </c>
      <c r="K16" s="617" t="s">
        <v>26</v>
      </c>
      <c r="L16" s="599" t="s">
        <v>27</v>
      </c>
    </row>
    <row r="17" spans="1:12" s="12" customFormat="1" ht="61.5" customHeight="1" thickBot="1" x14ac:dyDescent="0.3">
      <c r="A17" s="605"/>
      <c r="B17" s="607"/>
      <c r="C17" s="612"/>
      <c r="D17" s="614"/>
      <c r="E17" s="616"/>
      <c r="F17" s="618"/>
      <c r="G17" s="619"/>
      <c r="H17" s="622"/>
      <c r="I17" s="623"/>
      <c r="J17" s="616"/>
      <c r="K17" s="618"/>
      <c r="L17" s="600"/>
    </row>
    <row r="18" spans="1:12" s="12" customFormat="1" ht="9.75" customHeight="1" thickTop="1" x14ac:dyDescent="0.25">
      <c r="A18" s="13" t="s">
        <v>28</v>
      </c>
      <c r="B18" s="13">
        <v>2</v>
      </c>
      <c r="C18" s="14">
        <v>3</v>
      </c>
      <c r="D18" s="15">
        <v>4</v>
      </c>
      <c r="E18" s="15">
        <v>5</v>
      </c>
      <c r="F18" s="15">
        <v>6</v>
      </c>
      <c r="G18" s="16">
        <v>7</v>
      </c>
      <c r="H18" s="14">
        <v>8</v>
      </c>
      <c r="I18" s="15">
        <v>9</v>
      </c>
      <c r="J18" s="15">
        <v>10</v>
      </c>
      <c r="K18" s="15">
        <v>11</v>
      </c>
      <c r="L18" s="17">
        <v>12</v>
      </c>
    </row>
    <row r="19" spans="1:12" s="24" customFormat="1" x14ac:dyDescent="0.25">
      <c r="A19" s="18"/>
      <c r="B19" s="19" t="s">
        <v>29</v>
      </c>
      <c r="C19" s="20"/>
      <c r="D19" s="21"/>
      <c r="E19" s="21"/>
      <c r="F19" s="21"/>
      <c r="G19" s="22"/>
      <c r="H19" s="20"/>
      <c r="I19" s="21"/>
      <c r="J19" s="21"/>
      <c r="K19" s="21"/>
      <c r="L19" s="23"/>
    </row>
    <row r="20" spans="1:12" s="24" customFormat="1" ht="12.75" thickBot="1" x14ac:dyDescent="0.3">
      <c r="A20" s="25"/>
      <c r="B20" s="26" t="s">
        <v>30</v>
      </c>
      <c r="C20" s="27">
        <f t="shared" ref="C20:C47" si="0">SUM(D20:G20)</f>
        <v>700788</v>
      </c>
      <c r="D20" s="28">
        <f>SUM(D21,D24,D25,D41,D43)</f>
        <v>490196</v>
      </c>
      <c r="E20" s="28">
        <f>SUM(E21,E24,E43)</f>
        <v>190869</v>
      </c>
      <c r="F20" s="28">
        <f>SUM(F21,F26,F43)</f>
        <v>19723</v>
      </c>
      <c r="G20" s="29">
        <f>SUM(G21,G45)</f>
        <v>0</v>
      </c>
      <c r="H20" s="27">
        <f>SUM(I20:L20)</f>
        <v>722121</v>
      </c>
      <c r="I20" s="28">
        <f>SUM(I21,I24,I25,I41,I43)</f>
        <v>510883</v>
      </c>
      <c r="J20" s="28">
        <f>SUM(J21,J24,J43)</f>
        <v>191585</v>
      </c>
      <c r="K20" s="28">
        <f>SUM(K21,K26,K43)</f>
        <v>19653</v>
      </c>
      <c r="L20" s="30">
        <f>SUM(L21,L45)</f>
        <v>0</v>
      </c>
    </row>
    <row r="21" spans="1:12" ht="12.75" thickTop="1" x14ac:dyDescent="0.25">
      <c r="A21" s="31"/>
      <c r="B21" s="32" t="s">
        <v>31</v>
      </c>
      <c r="C21" s="33">
        <f t="shared" si="0"/>
        <v>0</v>
      </c>
      <c r="D21" s="34">
        <f>SUM(D22:D23)</f>
        <v>0</v>
      </c>
      <c r="E21" s="34">
        <f>SUM(E22:E23)</f>
        <v>0</v>
      </c>
      <c r="F21" s="34">
        <f>SUM(F22:F23)</f>
        <v>0</v>
      </c>
      <c r="G21" s="35">
        <f>SUM(G22:G23)</f>
        <v>0</v>
      </c>
      <c r="H21" s="33">
        <f t="shared" ref="H21:H47" si="1">SUM(I21:L21)</f>
        <v>0</v>
      </c>
      <c r="I21" s="34">
        <f>SUM(I22:I23)</f>
        <v>0</v>
      </c>
      <c r="J21" s="34">
        <f>SUM(J22:J23)</f>
        <v>0</v>
      </c>
      <c r="K21" s="34">
        <f>SUM(K22:K23)</f>
        <v>0</v>
      </c>
      <c r="L21" s="36">
        <f>SUM(L22:L23)</f>
        <v>0</v>
      </c>
    </row>
    <row r="22" spans="1:12" x14ac:dyDescent="0.25">
      <c r="A22" s="37"/>
      <c r="B22" s="38" t="s">
        <v>32</v>
      </c>
      <c r="C22" s="39">
        <f t="shared" si="0"/>
        <v>0</v>
      </c>
      <c r="D22" s="40"/>
      <c r="E22" s="40"/>
      <c r="F22" s="40"/>
      <c r="G22" s="41"/>
      <c r="H22" s="39">
        <f t="shared" si="1"/>
        <v>0</v>
      </c>
      <c r="I22" s="40"/>
      <c r="J22" s="40"/>
      <c r="K22" s="40"/>
      <c r="L22" s="42"/>
    </row>
    <row r="23" spans="1:12" x14ac:dyDescent="0.25">
      <c r="A23" s="43"/>
      <c r="B23" s="44" t="s">
        <v>33</v>
      </c>
      <c r="C23" s="45">
        <f t="shared" si="0"/>
        <v>0</v>
      </c>
      <c r="D23" s="46"/>
      <c r="E23" s="46"/>
      <c r="F23" s="46"/>
      <c r="G23" s="47"/>
      <c r="H23" s="45">
        <f t="shared" si="1"/>
        <v>0</v>
      </c>
      <c r="I23" s="46"/>
      <c r="J23" s="46"/>
      <c r="K23" s="46"/>
      <c r="L23" s="48"/>
    </row>
    <row r="24" spans="1:12" s="24" customFormat="1" ht="24.75" thickBot="1" x14ac:dyDescent="0.3">
      <c r="A24" s="49">
        <v>19300</v>
      </c>
      <c r="B24" s="49" t="s">
        <v>34</v>
      </c>
      <c r="C24" s="50">
        <f t="shared" si="0"/>
        <v>681065</v>
      </c>
      <c r="D24" s="51">
        <v>490196</v>
      </c>
      <c r="E24" s="51">
        <v>190869</v>
      </c>
      <c r="F24" s="52" t="s">
        <v>35</v>
      </c>
      <c r="G24" s="53" t="s">
        <v>35</v>
      </c>
      <c r="H24" s="50">
        <f t="shared" si="1"/>
        <v>702468</v>
      </c>
      <c r="I24" s="51">
        <v>510883</v>
      </c>
      <c r="J24" s="51">
        <v>191585</v>
      </c>
      <c r="K24" s="52" t="s">
        <v>35</v>
      </c>
      <c r="L24" s="54" t="s">
        <v>35</v>
      </c>
    </row>
    <row r="25" spans="1:12" s="24" customFormat="1" ht="24.75" thickTop="1" x14ac:dyDescent="0.25">
      <c r="A25" s="55"/>
      <c r="B25" s="56" t="s">
        <v>36</v>
      </c>
      <c r="C25" s="57">
        <f t="shared" si="0"/>
        <v>0</v>
      </c>
      <c r="D25" s="58"/>
      <c r="E25" s="59" t="s">
        <v>35</v>
      </c>
      <c r="F25" s="59" t="s">
        <v>35</v>
      </c>
      <c r="G25" s="60" t="s">
        <v>35</v>
      </c>
      <c r="H25" s="57">
        <f t="shared" si="1"/>
        <v>0</v>
      </c>
      <c r="I25" s="61"/>
      <c r="J25" s="59" t="s">
        <v>35</v>
      </c>
      <c r="K25" s="59" t="s">
        <v>35</v>
      </c>
      <c r="L25" s="62" t="s">
        <v>35</v>
      </c>
    </row>
    <row r="26" spans="1:12" s="24" customFormat="1" ht="36" x14ac:dyDescent="0.25">
      <c r="A26" s="56">
        <v>21300</v>
      </c>
      <c r="B26" s="56" t="s">
        <v>37</v>
      </c>
      <c r="C26" s="57">
        <f t="shared" si="0"/>
        <v>19590</v>
      </c>
      <c r="D26" s="59" t="s">
        <v>35</v>
      </c>
      <c r="E26" s="59" t="s">
        <v>35</v>
      </c>
      <c r="F26" s="63">
        <f>SUM(F27,F31,F33,F36)</f>
        <v>19590</v>
      </c>
      <c r="G26" s="60" t="s">
        <v>35</v>
      </c>
      <c r="H26" s="57">
        <f t="shared" si="1"/>
        <v>19520</v>
      </c>
      <c r="I26" s="59" t="s">
        <v>35</v>
      </c>
      <c r="J26" s="59" t="s">
        <v>35</v>
      </c>
      <c r="K26" s="63">
        <f>SUM(K27,K31,K33,K36)</f>
        <v>19520</v>
      </c>
      <c r="L26" s="62" t="s">
        <v>35</v>
      </c>
    </row>
    <row r="27" spans="1:12" s="24" customFormat="1" ht="24" x14ac:dyDescent="0.25">
      <c r="A27" s="64">
        <v>21350</v>
      </c>
      <c r="B27" s="56" t="s">
        <v>38</v>
      </c>
      <c r="C27" s="57">
        <f t="shared" si="0"/>
        <v>13609</v>
      </c>
      <c r="D27" s="59" t="s">
        <v>35</v>
      </c>
      <c r="E27" s="59" t="s">
        <v>35</v>
      </c>
      <c r="F27" s="63">
        <f>SUM(F28:F30)</f>
        <v>13609</v>
      </c>
      <c r="G27" s="60" t="s">
        <v>35</v>
      </c>
      <c r="H27" s="57">
        <f t="shared" si="1"/>
        <v>0</v>
      </c>
      <c r="I27" s="59" t="s">
        <v>35</v>
      </c>
      <c r="J27" s="59" t="s">
        <v>35</v>
      </c>
      <c r="K27" s="63">
        <f>SUM(K28:K30)</f>
        <v>0</v>
      </c>
      <c r="L27" s="62" t="s">
        <v>35</v>
      </c>
    </row>
    <row r="28" spans="1:12" x14ac:dyDescent="0.25">
      <c r="A28" s="37">
        <v>21351</v>
      </c>
      <c r="B28" s="65" t="s">
        <v>39</v>
      </c>
      <c r="C28" s="66">
        <f t="shared" si="0"/>
        <v>0</v>
      </c>
      <c r="D28" s="67" t="s">
        <v>35</v>
      </c>
      <c r="E28" s="67" t="s">
        <v>35</v>
      </c>
      <c r="F28" s="68"/>
      <c r="G28" s="69" t="s">
        <v>35</v>
      </c>
      <c r="H28" s="66">
        <f t="shared" si="1"/>
        <v>0</v>
      </c>
      <c r="I28" s="67" t="s">
        <v>35</v>
      </c>
      <c r="J28" s="67" t="s">
        <v>35</v>
      </c>
      <c r="K28" s="68"/>
      <c r="L28" s="70" t="s">
        <v>35</v>
      </c>
    </row>
    <row r="29" spans="1:12" x14ac:dyDescent="0.25">
      <c r="A29" s="43">
        <v>21352</v>
      </c>
      <c r="B29" s="71" t="s">
        <v>40</v>
      </c>
      <c r="C29" s="72">
        <f t="shared" si="0"/>
        <v>13609</v>
      </c>
      <c r="D29" s="73" t="s">
        <v>35</v>
      </c>
      <c r="E29" s="73" t="s">
        <v>35</v>
      </c>
      <c r="F29" s="74">
        <v>13609</v>
      </c>
      <c r="G29" s="75" t="s">
        <v>35</v>
      </c>
      <c r="H29" s="72">
        <f t="shared" si="1"/>
        <v>0</v>
      </c>
      <c r="I29" s="73" t="s">
        <v>35</v>
      </c>
      <c r="J29" s="73" t="s">
        <v>35</v>
      </c>
      <c r="K29" s="74"/>
      <c r="L29" s="76" t="s">
        <v>35</v>
      </c>
    </row>
    <row r="30" spans="1:12" ht="24" x14ac:dyDescent="0.25">
      <c r="A30" s="43">
        <v>21359</v>
      </c>
      <c r="B30" s="71" t="s">
        <v>41</v>
      </c>
      <c r="C30" s="72">
        <f t="shared" si="0"/>
        <v>0</v>
      </c>
      <c r="D30" s="73" t="s">
        <v>35</v>
      </c>
      <c r="E30" s="73" t="s">
        <v>35</v>
      </c>
      <c r="F30" s="74"/>
      <c r="G30" s="75" t="s">
        <v>35</v>
      </c>
      <c r="H30" s="72">
        <f t="shared" si="1"/>
        <v>0</v>
      </c>
      <c r="I30" s="73" t="s">
        <v>35</v>
      </c>
      <c r="J30" s="73" t="s">
        <v>35</v>
      </c>
      <c r="K30" s="74"/>
      <c r="L30" s="76" t="s">
        <v>35</v>
      </c>
    </row>
    <row r="31" spans="1:12" s="24" customFormat="1" ht="36" x14ac:dyDescent="0.25">
      <c r="A31" s="64">
        <v>21370</v>
      </c>
      <c r="B31" s="56" t="s">
        <v>42</v>
      </c>
      <c r="C31" s="57">
        <f t="shared" si="0"/>
        <v>0</v>
      </c>
      <c r="D31" s="59" t="s">
        <v>35</v>
      </c>
      <c r="E31" s="59" t="s">
        <v>35</v>
      </c>
      <c r="F31" s="63">
        <f>SUM(F32)</f>
        <v>0</v>
      </c>
      <c r="G31" s="60" t="s">
        <v>35</v>
      </c>
      <c r="H31" s="57">
        <f t="shared" si="1"/>
        <v>0</v>
      </c>
      <c r="I31" s="59" t="s">
        <v>35</v>
      </c>
      <c r="J31" s="59" t="s">
        <v>35</v>
      </c>
      <c r="K31" s="63">
        <f>SUM(K32)</f>
        <v>0</v>
      </c>
      <c r="L31" s="62" t="s">
        <v>35</v>
      </c>
    </row>
    <row r="32" spans="1:12" ht="36" x14ac:dyDescent="0.25">
      <c r="A32" s="77">
        <v>21379</v>
      </c>
      <c r="B32" s="78" t="s">
        <v>43</v>
      </c>
      <c r="C32" s="79">
        <f t="shared" si="0"/>
        <v>0</v>
      </c>
      <c r="D32" s="80" t="s">
        <v>35</v>
      </c>
      <c r="E32" s="80" t="s">
        <v>35</v>
      </c>
      <c r="F32" s="81"/>
      <c r="G32" s="82" t="s">
        <v>35</v>
      </c>
      <c r="H32" s="79">
        <f t="shared" si="1"/>
        <v>0</v>
      </c>
      <c r="I32" s="80" t="s">
        <v>35</v>
      </c>
      <c r="J32" s="80" t="s">
        <v>35</v>
      </c>
      <c r="K32" s="81"/>
      <c r="L32" s="83" t="s">
        <v>35</v>
      </c>
    </row>
    <row r="33" spans="1:12" s="24" customFormat="1" x14ac:dyDescent="0.25">
      <c r="A33" s="64">
        <v>21380</v>
      </c>
      <c r="B33" s="56" t="s">
        <v>44</v>
      </c>
      <c r="C33" s="57">
        <f t="shared" si="0"/>
        <v>0</v>
      </c>
      <c r="D33" s="59" t="s">
        <v>35</v>
      </c>
      <c r="E33" s="59" t="s">
        <v>35</v>
      </c>
      <c r="F33" s="63">
        <f>SUM(F34:F35)</f>
        <v>0</v>
      </c>
      <c r="G33" s="60" t="s">
        <v>35</v>
      </c>
      <c r="H33" s="57">
        <f t="shared" si="1"/>
        <v>0</v>
      </c>
      <c r="I33" s="59" t="s">
        <v>35</v>
      </c>
      <c r="J33" s="59" t="s">
        <v>35</v>
      </c>
      <c r="K33" s="63">
        <f>SUM(K34:K35)</f>
        <v>0</v>
      </c>
      <c r="L33" s="62" t="s">
        <v>35</v>
      </c>
    </row>
    <row r="34" spans="1:12" x14ac:dyDescent="0.25">
      <c r="A34" s="38">
        <v>21381</v>
      </c>
      <c r="B34" s="65" t="s">
        <v>45</v>
      </c>
      <c r="C34" s="66">
        <f t="shared" si="0"/>
        <v>0</v>
      </c>
      <c r="D34" s="67" t="s">
        <v>35</v>
      </c>
      <c r="E34" s="67" t="s">
        <v>35</v>
      </c>
      <c r="F34" s="68"/>
      <c r="G34" s="69" t="s">
        <v>35</v>
      </c>
      <c r="H34" s="66">
        <f t="shared" si="1"/>
        <v>0</v>
      </c>
      <c r="I34" s="67" t="s">
        <v>35</v>
      </c>
      <c r="J34" s="67" t="s">
        <v>35</v>
      </c>
      <c r="K34" s="68"/>
      <c r="L34" s="70" t="s">
        <v>35</v>
      </c>
    </row>
    <row r="35" spans="1:12" ht="24" x14ac:dyDescent="0.25">
      <c r="A35" s="44">
        <v>21383</v>
      </c>
      <c r="B35" s="71" t="s">
        <v>46</v>
      </c>
      <c r="C35" s="72">
        <f>SUM(D35:G35)</f>
        <v>0</v>
      </c>
      <c r="D35" s="73" t="s">
        <v>35</v>
      </c>
      <c r="E35" s="73" t="s">
        <v>35</v>
      </c>
      <c r="F35" s="74"/>
      <c r="G35" s="75" t="s">
        <v>35</v>
      </c>
      <c r="H35" s="72">
        <f t="shared" si="1"/>
        <v>0</v>
      </c>
      <c r="I35" s="73" t="s">
        <v>35</v>
      </c>
      <c r="J35" s="73" t="s">
        <v>35</v>
      </c>
      <c r="K35" s="74"/>
      <c r="L35" s="76" t="s">
        <v>35</v>
      </c>
    </row>
    <row r="36" spans="1:12" s="24" customFormat="1" ht="25.5" customHeight="1" x14ac:dyDescent="0.25">
      <c r="A36" s="64">
        <v>21390</v>
      </c>
      <c r="B36" s="56" t="s">
        <v>47</v>
      </c>
      <c r="C36" s="57">
        <f t="shared" si="0"/>
        <v>5981</v>
      </c>
      <c r="D36" s="59" t="s">
        <v>35</v>
      </c>
      <c r="E36" s="59" t="s">
        <v>35</v>
      </c>
      <c r="F36" s="63">
        <f>SUM(F37:F40)</f>
        <v>5981</v>
      </c>
      <c r="G36" s="60" t="s">
        <v>35</v>
      </c>
      <c r="H36" s="57">
        <f t="shared" si="1"/>
        <v>19520</v>
      </c>
      <c r="I36" s="59" t="s">
        <v>35</v>
      </c>
      <c r="J36" s="59" t="s">
        <v>35</v>
      </c>
      <c r="K36" s="63">
        <f>SUM(K37:K40)</f>
        <v>19520</v>
      </c>
      <c r="L36" s="62" t="s">
        <v>35</v>
      </c>
    </row>
    <row r="37" spans="1:12" ht="24" x14ac:dyDescent="0.25">
      <c r="A37" s="38">
        <v>21391</v>
      </c>
      <c r="B37" s="65" t="s">
        <v>48</v>
      </c>
      <c r="C37" s="66">
        <f t="shared" si="0"/>
        <v>0</v>
      </c>
      <c r="D37" s="67" t="s">
        <v>35</v>
      </c>
      <c r="E37" s="67" t="s">
        <v>35</v>
      </c>
      <c r="F37" s="68"/>
      <c r="G37" s="69" t="s">
        <v>35</v>
      </c>
      <c r="H37" s="66">
        <f t="shared" si="1"/>
        <v>0</v>
      </c>
      <c r="I37" s="67" t="s">
        <v>35</v>
      </c>
      <c r="J37" s="67" t="s">
        <v>35</v>
      </c>
      <c r="K37" s="68"/>
      <c r="L37" s="70" t="s">
        <v>35</v>
      </c>
    </row>
    <row r="38" spans="1:12" x14ac:dyDescent="0.25">
      <c r="A38" s="44">
        <v>21393</v>
      </c>
      <c r="B38" s="71" t="s">
        <v>49</v>
      </c>
      <c r="C38" s="72">
        <f t="shared" si="0"/>
        <v>0</v>
      </c>
      <c r="D38" s="73" t="s">
        <v>35</v>
      </c>
      <c r="E38" s="73" t="s">
        <v>35</v>
      </c>
      <c r="F38" s="74"/>
      <c r="G38" s="75" t="s">
        <v>35</v>
      </c>
      <c r="H38" s="72">
        <f t="shared" si="1"/>
        <v>0</v>
      </c>
      <c r="I38" s="73" t="s">
        <v>35</v>
      </c>
      <c r="J38" s="73" t="s">
        <v>35</v>
      </c>
      <c r="K38" s="74"/>
      <c r="L38" s="76" t="s">
        <v>35</v>
      </c>
    </row>
    <row r="39" spans="1:12" x14ac:dyDescent="0.25">
      <c r="A39" s="44">
        <v>21395</v>
      </c>
      <c r="B39" s="71" t="s">
        <v>50</v>
      </c>
      <c r="C39" s="72">
        <f t="shared" si="0"/>
        <v>0</v>
      </c>
      <c r="D39" s="73" t="s">
        <v>35</v>
      </c>
      <c r="E39" s="73" t="s">
        <v>35</v>
      </c>
      <c r="F39" s="74"/>
      <c r="G39" s="75" t="s">
        <v>35</v>
      </c>
      <c r="H39" s="72">
        <f t="shared" si="1"/>
        <v>0</v>
      </c>
      <c r="I39" s="73" t="s">
        <v>35</v>
      </c>
      <c r="J39" s="73" t="s">
        <v>35</v>
      </c>
      <c r="K39" s="74"/>
      <c r="L39" s="76" t="s">
        <v>35</v>
      </c>
    </row>
    <row r="40" spans="1:12" ht="24" x14ac:dyDescent="0.25">
      <c r="A40" s="84">
        <v>21399</v>
      </c>
      <c r="B40" s="85" t="s">
        <v>51</v>
      </c>
      <c r="C40" s="86">
        <f t="shared" si="0"/>
        <v>5981</v>
      </c>
      <c r="D40" s="87" t="s">
        <v>35</v>
      </c>
      <c r="E40" s="87" t="s">
        <v>35</v>
      </c>
      <c r="F40" s="88">
        <f>5911+70</f>
        <v>5981</v>
      </c>
      <c r="G40" s="89" t="s">
        <v>35</v>
      </c>
      <c r="H40" s="86">
        <f t="shared" si="1"/>
        <v>19520</v>
      </c>
      <c r="I40" s="87" t="s">
        <v>35</v>
      </c>
      <c r="J40" s="87" t="s">
        <v>35</v>
      </c>
      <c r="K40" s="88">
        <v>19520</v>
      </c>
      <c r="L40" s="90" t="s">
        <v>35</v>
      </c>
    </row>
    <row r="41" spans="1:12" s="24" customFormat="1" ht="26.25" customHeight="1" x14ac:dyDescent="0.25">
      <c r="A41" s="91">
        <v>21420</v>
      </c>
      <c r="B41" s="92" t="s">
        <v>52</v>
      </c>
      <c r="C41" s="93">
        <f>SUM(D41:G41)</f>
        <v>0</v>
      </c>
      <c r="D41" s="94">
        <f>SUM(D42)</f>
        <v>0</v>
      </c>
      <c r="E41" s="95" t="s">
        <v>35</v>
      </c>
      <c r="F41" s="95" t="s">
        <v>35</v>
      </c>
      <c r="G41" s="96" t="s">
        <v>35</v>
      </c>
      <c r="H41" s="93">
        <f>SUM(I41:L41)</f>
        <v>0</v>
      </c>
      <c r="I41" s="94">
        <f>SUM(I42)</f>
        <v>0</v>
      </c>
      <c r="J41" s="95" t="s">
        <v>35</v>
      </c>
      <c r="K41" s="95" t="s">
        <v>35</v>
      </c>
      <c r="L41" s="97" t="s">
        <v>35</v>
      </c>
    </row>
    <row r="42" spans="1:12" s="24" customFormat="1" ht="26.25" customHeight="1" x14ac:dyDescent="0.25">
      <c r="A42" s="84">
        <v>21429</v>
      </c>
      <c r="B42" s="85" t="s">
        <v>53</v>
      </c>
      <c r="C42" s="86">
        <f>SUM(D42:G42)</f>
        <v>0</v>
      </c>
      <c r="D42" s="98"/>
      <c r="E42" s="87" t="s">
        <v>35</v>
      </c>
      <c r="F42" s="87" t="s">
        <v>35</v>
      </c>
      <c r="G42" s="89" t="s">
        <v>35</v>
      </c>
      <c r="H42" s="86">
        <f t="shared" ref="H42:H44" si="2">SUM(I42:L42)</f>
        <v>0</v>
      </c>
      <c r="I42" s="98"/>
      <c r="J42" s="87" t="s">
        <v>35</v>
      </c>
      <c r="K42" s="87" t="s">
        <v>35</v>
      </c>
      <c r="L42" s="90" t="s">
        <v>35</v>
      </c>
    </row>
    <row r="43" spans="1:12" s="24" customFormat="1" ht="24" x14ac:dyDescent="0.25">
      <c r="A43" s="64">
        <v>21490</v>
      </c>
      <c r="B43" s="56" t="s">
        <v>54</v>
      </c>
      <c r="C43" s="57">
        <f t="shared" si="0"/>
        <v>133</v>
      </c>
      <c r="D43" s="99">
        <f>D44</f>
        <v>0</v>
      </c>
      <c r="E43" s="99">
        <f t="shared" ref="E43:F43" si="3">E44</f>
        <v>0</v>
      </c>
      <c r="F43" s="99">
        <f t="shared" si="3"/>
        <v>133</v>
      </c>
      <c r="G43" s="60" t="s">
        <v>35</v>
      </c>
      <c r="H43" s="100">
        <f t="shared" si="2"/>
        <v>133</v>
      </c>
      <c r="I43" s="99">
        <f>I44</f>
        <v>0</v>
      </c>
      <c r="J43" s="99">
        <f t="shared" ref="J43:K43" si="4">J44</f>
        <v>0</v>
      </c>
      <c r="K43" s="99">
        <f t="shared" si="4"/>
        <v>133</v>
      </c>
      <c r="L43" s="62" t="s">
        <v>35</v>
      </c>
    </row>
    <row r="44" spans="1:12" s="24" customFormat="1" ht="24" x14ac:dyDescent="0.25">
      <c r="A44" s="44">
        <v>21499</v>
      </c>
      <c r="B44" s="71" t="s">
        <v>55</v>
      </c>
      <c r="C44" s="79">
        <f>SUM(D44:G44)</f>
        <v>133</v>
      </c>
      <c r="D44" s="101"/>
      <c r="E44" s="102"/>
      <c r="F44" s="102">
        <v>133</v>
      </c>
      <c r="G44" s="103" t="s">
        <v>35</v>
      </c>
      <c r="H44" s="104">
        <f t="shared" si="2"/>
        <v>133</v>
      </c>
      <c r="I44" s="40"/>
      <c r="J44" s="105"/>
      <c r="K44" s="105">
        <v>133</v>
      </c>
      <c r="L44" s="106" t="s">
        <v>35</v>
      </c>
    </row>
    <row r="45" spans="1:12" ht="12.75" customHeight="1" x14ac:dyDescent="0.25">
      <c r="A45" s="107">
        <v>23000</v>
      </c>
      <c r="B45" s="108" t="s">
        <v>56</v>
      </c>
      <c r="C45" s="109">
        <f>SUM(D45:G45)</f>
        <v>0</v>
      </c>
      <c r="D45" s="59" t="s">
        <v>35</v>
      </c>
      <c r="E45" s="59" t="s">
        <v>35</v>
      </c>
      <c r="F45" s="59" t="s">
        <v>35</v>
      </c>
      <c r="G45" s="99">
        <f>SUM(G46:G47)</f>
        <v>0</v>
      </c>
      <c r="H45" s="109">
        <f t="shared" si="1"/>
        <v>0</v>
      </c>
      <c r="I45" s="87" t="s">
        <v>35</v>
      </c>
      <c r="J45" s="87" t="s">
        <v>35</v>
      </c>
      <c r="K45" s="87" t="s">
        <v>35</v>
      </c>
      <c r="L45" s="110">
        <f>SUM(L46:L47)</f>
        <v>0</v>
      </c>
    </row>
    <row r="46" spans="1:12" ht="24" x14ac:dyDescent="0.25">
      <c r="A46" s="111">
        <v>23410</v>
      </c>
      <c r="B46" s="112" t="s">
        <v>57</v>
      </c>
      <c r="C46" s="113">
        <f t="shared" si="0"/>
        <v>0</v>
      </c>
      <c r="D46" s="95" t="s">
        <v>35</v>
      </c>
      <c r="E46" s="95" t="s">
        <v>35</v>
      </c>
      <c r="F46" s="95" t="s">
        <v>35</v>
      </c>
      <c r="G46" s="114"/>
      <c r="H46" s="113">
        <f t="shared" si="1"/>
        <v>0</v>
      </c>
      <c r="I46" s="95" t="s">
        <v>35</v>
      </c>
      <c r="J46" s="95" t="s">
        <v>35</v>
      </c>
      <c r="K46" s="95" t="s">
        <v>35</v>
      </c>
      <c r="L46" s="115"/>
    </row>
    <row r="47" spans="1:12" ht="24" x14ac:dyDescent="0.25">
      <c r="A47" s="111">
        <v>23510</v>
      </c>
      <c r="B47" s="112" t="s">
        <v>58</v>
      </c>
      <c r="C47" s="93">
        <f t="shared" si="0"/>
        <v>0</v>
      </c>
      <c r="D47" s="95" t="s">
        <v>35</v>
      </c>
      <c r="E47" s="95" t="s">
        <v>35</v>
      </c>
      <c r="F47" s="95" t="s">
        <v>35</v>
      </c>
      <c r="G47" s="114"/>
      <c r="H47" s="93">
        <f t="shared" si="1"/>
        <v>0</v>
      </c>
      <c r="I47" s="95" t="s">
        <v>35</v>
      </c>
      <c r="J47" s="95" t="s">
        <v>35</v>
      </c>
      <c r="K47" s="95" t="s">
        <v>35</v>
      </c>
      <c r="L47" s="115"/>
    </row>
    <row r="48" spans="1:12" x14ac:dyDescent="0.25">
      <c r="A48" s="116"/>
      <c r="B48" s="112"/>
      <c r="C48" s="117"/>
      <c r="D48" s="95"/>
      <c r="E48" s="95"/>
      <c r="F48" s="94"/>
      <c r="G48" s="118"/>
      <c r="H48" s="117"/>
      <c r="I48" s="95"/>
      <c r="J48" s="95"/>
      <c r="K48" s="94"/>
      <c r="L48" s="119"/>
    </row>
    <row r="49" spans="1:12" s="24" customFormat="1" x14ac:dyDescent="0.25">
      <c r="A49" s="120"/>
      <c r="B49" s="121" t="s">
        <v>59</v>
      </c>
      <c r="C49" s="122"/>
      <c r="D49" s="123"/>
      <c r="E49" s="123"/>
      <c r="F49" s="123"/>
      <c r="G49" s="124"/>
      <c r="H49" s="122"/>
      <c r="I49" s="123"/>
      <c r="J49" s="123"/>
      <c r="K49" s="123"/>
      <c r="L49" s="125"/>
    </row>
    <row r="50" spans="1:12" s="24" customFormat="1" ht="12.75" thickBot="1" x14ac:dyDescent="0.3">
      <c r="A50" s="126"/>
      <c r="B50" s="25" t="s">
        <v>60</v>
      </c>
      <c r="C50" s="127">
        <f t="shared" ref="C50:C113" si="5">SUM(D50:G50)</f>
        <v>700788</v>
      </c>
      <c r="D50" s="128">
        <f>SUM(D51,D283)</f>
        <v>490196</v>
      </c>
      <c r="E50" s="128">
        <f>SUM(E51,E283)</f>
        <v>190869</v>
      </c>
      <c r="F50" s="128">
        <f>SUM(F51,F283)</f>
        <v>19723</v>
      </c>
      <c r="G50" s="129">
        <f>SUM(G51,G283)</f>
        <v>0</v>
      </c>
      <c r="H50" s="127">
        <f t="shared" ref="H50:H113" si="6">SUM(I50:L50)</f>
        <v>722121</v>
      </c>
      <c r="I50" s="128">
        <f>SUM(I51,I283)</f>
        <v>510883</v>
      </c>
      <c r="J50" s="128">
        <f>SUM(J51,J283)</f>
        <v>191585</v>
      </c>
      <c r="K50" s="128">
        <f>SUM(K51,K283)</f>
        <v>19653</v>
      </c>
      <c r="L50" s="130">
        <f>SUM(L51,L283)</f>
        <v>0</v>
      </c>
    </row>
    <row r="51" spans="1:12" s="24" customFormat="1" ht="36.75" thickTop="1" x14ac:dyDescent="0.25">
      <c r="A51" s="131"/>
      <c r="B51" s="132" t="s">
        <v>61</v>
      </c>
      <c r="C51" s="133">
        <f t="shared" si="5"/>
        <v>700788</v>
      </c>
      <c r="D51" s="134">
        <f>SUM(D52,D194)</f>
        <v>490196</v>
      </c>
      <c r="E51" s="134">
        <f>SUM(E52,E194)</f>
        <v>190869</v>
      </c>
      <c r="F51" s="134">
        <f>SUM(F52,F194)</f>
        <v>19723</v>
      </c>
      <c r="G51" s="135">
        <f>SUM(G52,G194)</f>
        <v>0</v>
      </c>
      <c r="H51" s="133">
        <f t="shared" si="6"/>
        <v>722121</v>
      </c>
      <c r="I51" s="134">
        <f>SUM(I52,I194)</f>
        <v>510883</v>
      </c>
      <c r="J51" s="134">
        <f>SUM(J52,J194)</f>
        <v>191585</v>
      </c>
      <c r="K51" s="134">
        <f>SUM(K52,K194)</f>
        <v>19653</v>
      </c>
      <c r="L51" s="136">
        <f>SUM(L52,L194)</f>
        <v>0</v>
      </c>
    </row>
    <row r="52" spans="1:12" s="24" customFormat="1" ht="24" x14ac:dyDescent="0.25">
      <c r="A52" s="137"/>
      <c r="B52" s="18" t="s">
        <v>62</v>
      </c>
      <c r="C52" s="138">
        <f t="shared" si="5"/>
        <v>699028</v>
      </c>
      <c r="D52" s="139">
        <f>SUM(D53,D75,D173,D187)</f>
        <v>488436</v>
      </c>
      <c r="E52" s="139">
        <f>SUM(E53,E75,E173,E187)</f>
        <v>190869</v>
      </c>
      <c r="F52" s="139">
        <f>SUM(F53,F75,F173,F187)</f>
        <v>19723</v>
      </c>
      <c r="G52" s="140">
        <f>SUM(G53,G75,G173,G187)</f>
        <v>0</v>
      </c>
      <c r="H52" s="138">
        <f t="shared" si="6"/>
        <v>716731</v>
      </c>
      <c r="I52" s="139">
        <f>SUM(I53,I75,I173,I187)</f>
        <v>505493</v>
      </c>
      <c r="J52" s="139">
        <f>SUM(J53,J75,J173,J187)</f>
        <v>191585</v>
      </c>
      <c r="K52" s="139">
        <f>SUM(K53,K75,K173,K187)</f>
        <v>19653</v>
      </c>
      <c r="L52" s="141">
        <f>SUM(L53,L75,L173,L187)</f>
        <v>0</v>
      </c>
    </row>
    <row r="53" spans="1:12" s="24" customFormat="1" x14ac:dyDescent="0.25">
      <c r="A53" s="142">
        <v>1000</v>
      </c>
      <c r="B53" s="142" t="s">
        <v>63</v>
      </c>
      <c r="C53" s="143">
        <f t="shared" si="5"/>
        <v>620496</v>
      </c>
      <c r="D53" s="144">
        <f>SUM(D54,D67)</f>
        <v>429627</v>
      </c>
      <c r="E53" s="144">
        <f>SUM(E54,E67)</f>
        <v>190869</v>
      </c>
      <c r="F53" s="144">
        <f>SUM(F54,F67)</f>
        <v>0</v>
      </c>
      <c r="G53" s="145">
        <f>SUM(G54,G67)</f>
        <v>0</v>
      </c>
      <c r="H53" s="143">
        <f t="shared" si="6"/>
        <v>639067</v>
      </c>
      <c r="I53" s="144">
        <f>SUM(I54,I67)</f>
        <v>447482</v>
      </c>
      <c r="J53" s="144">
        <f>SUM(J54,J67)</f>
        <v>191585</v>
      </c>
      <c r="K53" s="144">
        <f>SUM(K54,K67)</f>
        <v>0</v>
      </c>
      <c r="L53" s="146">
        <f>SUM(L54,L67)</f>
        <v>0</v>
      </c>
    </row>
    <row r="54" spans="1:12" x14ac:dyDescent="0.25">
      <c r="A54" s="56">
        <v>1100</v>
      </c>
      <c r="B54" s="147" t="s">
        <v>64</v>
      </c>
      <c r="C54" s="57">
        <f t="shared" si="5"/>
        <v>469359</v>
      </c>
      <c r="D54" s="63">
        <f>SUM(D55,D58,D66)</f>
        <v>315621</v>
      </c>
      <c r="E54" s="63">
        <f>SUM(E55,E58,E66)</f>
        <v>153738</v>
      </c>
      <c r="F54" s="63">
        <f>SUM(F55,F58,F66)</f>
        <v>0</v>
      </c>
      <c r="G54" s="148">
        <f>SUM(G55,G58,G66)</f>
        <v>0</v>
      </c>
      <c r="H54" s="57">
        <f t="shared" si="6"/>
        <v>479462</v>
      </c>
      <c r="I54" s="63">
        <f>SUM(I55,I58,I66)</f>
        <v>325860</v>
      </c>
      <c r="J54" s="63">
        <f>SUM(J55,J58,J66)</f>
        <v>153602</v>
      </c>
      <c r="K54" s="63">
        <f>SUM(K55,K58,K66)</f>
        <v>0</v>
      </c>
      <c r="L54" s="149">
        <f>SUM(L55,L58,L66)</f>
        <v>0</v>
      </c>
    </row>
    <row r="55" spans="1:12" x14ac:dyDescent="0.25">
      <c r="A55" s="150">
        <v>1110</v>
      </c>
      <c r="B55" s="112" t="s">
        <v>65</v>
      </c>
      <c r="C55" s="117">
        <f t="shared" si="5"/>
        <v>417042</v>
      </c>
      <c r="D55" s="151">
        <f>SUM(D56:D57)</f>
        <v>270891</v>
      </c>
      <c r="E55" s="151">
        <f>SUM(E56:E57)</f>
        <v>146151</v>
      </c>
      <c r="F55" s="151">
        <f>SUM(F56:F57)</f>
        <v>0</v>
      </c>
      <c r="G55" s="152">
        <f>SUM(G56:G57)</f>
        <v>0</v>
      </c>
      <c r="H55" s="117">
        <f t="shared" si="6"/>
        <v>431668</v>
      </c>
      <c r="I55" s="151">
        <f>SUM(I56:I57)</f>
        <v>285362</v>
      </c>
      <c r="J55" s="151">
        <f>SUM(J56:J57)</f>
        <v>146306</v>
      </c>
      <c r="K55" s="151">
        <f>SUM(K56:K57)</f>
        <v>0</v>
      </c>
      <c r="L55" s="153">
        <f>SUM(L56:L57)</f>
        <v>0</v>
      </c>
    </row>
    <row r="56" spans="1:12" x14ac:dyDescent="0.25">
      <c r="A56" s="38">
        <v>1111</v>
      </c>
      <c r="B56" s="65" t="s">
        <v>66</v>
      </c>
      <c r="C56" s="66">
        <f t="shared" si="5"/>
        <v>0</v>
      </c>
      <c r="D56" s="68"/>
      <c r="E56" s="68"/>
      <c r="F56" s="68"/>
      <c r="G56" s="154"/>
      <c r="H56" s="66">
        <f t="shared" si="6"/>
        <v>0</v>
      </c>
      <c r="I56" s="68"/>
      <c r="J56" s="68"/>
      <c r="K56" s="68"/>
      <c r="L56" s="155"/>
    </row>
    <row r="57" spans="1:12" ht="24" customHeight="1" x14ac:dyDescent="0.25">
      <c r="A57" s="44">
        <v>1119</v>
      </c>
      <c r="B57" s="71" t="s">
        <v>67</v>
      </c>
      <c r="C57" s="72">
        <f t="shared" si="5"/>
        <v>417042</v>
      </c>
      <c r="D57" s="74">
        <v>270891</v>
      </c>
      <c r="E57" s="74">
        <v>146151</v>
      </c>
      <c r="F57" s="74"/>
      <c r="G57" s="157"/>
      <c r="H57" s="72">
        <f t="shared" si="6"/>
        <v>431668</v>
      </c>
      <c r="I57" s="74">
        <v>285362</v>
      </c>
      <c r="J57" s="74">
        <f>92672+2706+50928</f>
        <v>146306</v>
      </c>
      <c r="K57" s="74"/>
      <c r="L57" s="158"/>
    </row>
    <row r="58" spans="1:12" x14ac:dyDescent="0.25">
      <c r="A58" s="159">
        <v>1140</v>
      </c>
      <c r="B58" s="71" t="s">
        <v>68</v>
      </c>
      <c r="C58" s="72">
        <f t="shared" si="5"/>
        <v>50812</v>
      </c>
      <c r="D58" s="160">
        <f>SUM(D59:D65)</f>
        <v>43225</v>
      </c>
      <c r="E58" s="160">
        <f>SUM(E59:E65)</f>
        <v>7587</v>
      </c>
      <c r="F58" s="160">
        <f>SUM(F59:F65)</f>
        <v>0</v>
      </c>
      <c r="G58" s="161">
        <f>SUM(G59:G65)</f>
        <v>0</v>
      </c>
      <c r="H58" s="72">
        <f t="shared" si="6"/>
        <v>45656</v>
      </c>
      <c r="I58" s="160">
        <f>SUM(I59:I65)</f>
        <v>38360</v>
      </c>
      <c r="J58" s="160">
        <f>SUM(J59:J65)</f>
        <v>7296</v>
      </c>
      <c r="K58" s="160">
        <f>SUM(K59:K65)</f>
        <v>0</v>
      </c>
      <c r="L58" s="162">
        <f>SUM(L59:L65)</f>
        <v>0</v>
      </c>
    </row>
    <row r="59" spans="1:12" x14ac:dyDescent="0.25">
      <c r="A59" s="44">
        <v>1141</v>
      </c>
      <c r="B59" s="71" t="s">
        <v>69</v>
      </c>
      <c r="C59" s="72">
        <f t="shared" si="5"/>
        <v>3760</v>
      </c>
      <c r="D59" s="74">
        <v>3760</v>
      </c>
      <c r="E59" s="74"/>
      <c r="F59" s="74"/>
      <c r="G59" s="157"/>
      <c r="H59" s="72">
        <f t="shared" si="6"/>
        <v>4153</v>
      </c>
      <c r="I59" s="74">
        <v>4153</v>
      </c>
      <c r="J59" s="74"/>
      <c r="K59" s="74"/>
      <c r="L59" s="158"/>
    </row>
    <row r="60" spans="1:12" ht="24.75" customHeight="1" x14ac:dyDescent="0.25">
      <c r="A60" s="44">
        <v>1142</v>
      </c>
      <c r="B60" s="71" t="s">
        <v>70</v>
      </c>
      <c r="C60" s="72">
        <f t="shared" si="5"/>
        <v>989</v>
      </c>
      <c r="D60" s="74">
        <v>989</v>
      </c>
      <c r="E60" s="74"/>
      <c r="F60" s="74"/>
      <c r="G60" s="157"/>
      <c r="H60" s="72">
        <f t="shared" si="6"/>
        <v>1093</v>
      </c>
      <c r="I60" s="74">
        <v>1093</v>
      </c>
      <c r="J60" s="74"/>
      <c r="K60" s="74"/>
      <c r="L60" s="158"/>
    </row>
    <row r="61" spans="1:12" ht="24" x14ac:dyDescent="0.25">
      <c r="A61" s="44">
        <v>1145</v>
      </c>
      <c r="B61" s="71" t="s">
        <v>71</v>
      </c>
      <c r="C61" s="72">
        <f t="shared" si="5"/>
        <v>4857</v>
      </c>
      <c r="D61" s="74">
        <v>2550</v>
      </c>
      <c r="E61" s="74">
        <v>2307</v>
      </c>
      <c r="F61" s="74"/>
      <c r="G61" s="157"/>
      <c r="H61" s="72">
        <f t="shared" si="6"/>
        <v>4470</v>
      </c>
      <c r="I61" s="74">
        <v>2550</v>
      </c>
      <c r="J61" s="74">
        <v>1920</v>
      </c>
      <c r="K61" s="74"/>
      <c r="L61" s="158"/>
    </row>
    <row r="62" spans="1:12" ht="27.75" customHeight="1" x14ac:dyDescent="0.25">
      <c r="A62" s="44">
        <v>1146</v>
      </c>
      <c r="B62" s="71" t="s">
        <v>72</v>
      </c>
      <c r="C62" s="72">
        <f t="shared" si="5"/>
        <v>0</v>
      </c>
      <c r="D62" s="74">
        <v>0</v>
      </c>
      <c r="E62" s="74"/>
      <c r="F62" s="74"/>
      <c r="G62" s="157"/>
      <c r="H62" s="72">
        <f t="shared" si="6"/>
        <v>0</v>
      </c>
      <c r="I62" s="74"/>
      <c r="J62" s="74"/>
      <c r="K62" s="74"/>
      <c r="L62" s="158"/>
    </row>
    <row r="63" spans="1:12" x14ac:dyDescent="0.25">
      <c r="A63" s="44">
        <v>1147</v>
      </c>
      <c r="B63" s="71" t="s">
        <v>73</v>
      </c>
      <c r="C63" s="72">
        <f t="shared" si="5"/>
        <v>2411</v>
      </c>
      <c r="D63" s="74">
        <v>2411</v>
      </c>
      <c r="E63" s="74"/>
      <c r="F63" s="74"/>
      <c r="G63" s="157"/>
      <c r="H63" s="72">
        <f t="shared" si="6"/>
        <v>3743</v>
      </c>
      <c r="I63" s="74">
        <v>3743</v>
      </c>
      <c r="J63" s="74"/>
      <c r="K63" s="74"/>
      <c r="L63" s="158"/>
    </row>
    <row r="64" spans="1:12" x14ac:dyDescent="0.25">
      <c r="A64" s="44">
        <v>1148</v>
      </c>
      <c r="B64" s="71" t="s">
        <v>74</v>
      </c>
      <c r="C64" s="72">
        <f t="shared" si="5"/>
        <v>32084</v>
      </c>
      <c r="D64" s="74">
        <f>22921+9163</f>
        <v>32084</v>
      </c>
      <c r="E64" s="74"/>
      <c r="F64" s="74"/>
      <c r="G64" s="157"/>
      <c r="H64" s="72">
        <f t="shared" si="6"/>
        <v>25390</v>
      </c>
      <c r="I64" s="74">
        <v>25390</v>
      </c>
      <c r="J64" s="74"/>
      <c r="K64" s="74"/>
      <c r="L64" s="158"/>
    </row>
    <row r="65" spans="1:12" ht="24" customHeight="1" x14ac:dyDescent="0.25">
      <c r="A65" s="44">
        <v>1149</v>
      </c>
      <c r="B65" s="71" t="s">
        <v>75</v>
      </c>
      <c r="C65" s="72">
        <f t="shared" si="5"/>
        <v>6711</v>
      </c>
      <c r="D65" s="74">
        <v>1431</v>
      </c>
      <c r="E65" s="74">
        <v>5280</v>
      </c>
      <c r="F65" s="74"/>
      <c r="G65" s="157"/>
      <c r="H65" s="72">
        <f t="shared" si="6"/>
        <v>6807</v>
      </c>
      <c r="I65" s="74">
        <v>1431</v>
      </c>
      <c r="J65" s="74">
        <f>2304+36+3036</f>
        <v>5376</v>
      </c>
      <c r="K65" s="74"/>
      <c r="L65" s="158"/>
    </row>
    <row r="66" spans="1:12" ht="36" x14ac:dyDescent="0.25">
      <c r="A66" s="150">
        <v>1150</v>
      </c>
      <c r="B66" s="112" t="s">
        <v>76</v>
      </c>
      <c r="C66" s="117">
        <f t="shared" si="5"/>
        <v>1505</v>
      </c>
      <c r="D66" s="163">
        <v>1505</v>
      </c>
      <c r="E66" s="163"/>
      <c r="F66" s="163"/>
      <c r="G66" s="164"/>
      <c r="H66" s="117">
        <f t="shared" si="6"/>
        <v>2138</v>
      </c>
      <c r="I66" s="163">
        <v>2138</v>
      </c>
      <c r="J66" s="163"/>
      <c r="K66" s="163"/>
      <c r="L66" s="165"/>
    </row>
    <row r="67" spans="1:12" ht="24" x14ac:dyDescent="0.25">
      <c r="A67" s="56">
        <v>1200</v>
      </c>
      <c r="B67" s="147" t="s">
        <v>77</v>
      </c>
      <c r="C67" s="57">
        <f t="shared" si="5"/>
        <v>151137</v>
      </c>
      <c r="D67" s="63">
        <f>SUM(D68:D69)</f>
        <v>114006</v>
      </c>
      <c r="E67" s="63">
        <f>SUM(E68:E69)</f>
        <v>37131</v>
      </c>
      <c r="F67" s="63">
        <f>SUM(F68:F69)</f>
        <v>0</v>
      </c>
      <c r="G67" s="166">
        <f>SUM(G68:G69)</f>
        <v>0</v>
      </c>
      <c r="H67" s="57">
        <f t="shared" si="6"/>
        <v>159605</v>
      </c>
      <c r="I67" s="63">
        <f>SUM(I68:I69)</f>
        <v>121622</v>
      </c>
      <c r="J67" s="63">
        <f>SUM(J68:J69)</f>
        <v>37983</v>
      </c>
      <c r="K67" s="63">
        <f>SUM(K68:K69)</f>
        <v>0</v>
      </c>
      <c r="L67" s="167">
        <f>SUM(L68:L69)</f>
        <v>0</v>
      </c>
    </row>
    <row r="68" spans="1:12" ht="24" x14ac:dyDescent="0.25">
      <c r="A68" s="168">
        <v>1210</v>
      </c>
      <c r="B68" s="65" t="s">
        <v>78</v>
      </c>
      <c r="C68" s="66">
        <f t="shared" si="5"/>
        <v>115732</v>
      </c>
      <c r="D68" s="68">
        <v>79301</v>
      </c>
      <c r="E68" s="68">
        <v>36431</v>
      </c>
      <c r="F68" s="68"/>
      <c r="G68" s="154"/>
      <c r="H68" s="66">
        <f t="shared" si="6"/>
        <v>121303</v>
      </c>
      <c r="I68" s="68">
        <v>84110</v>
      </c>
      <c r="J68" s="68">
        <f>22976+682+13535</f>
        <v>37193</v>
      </c>
      <c r="K68" s="68"/>
      <c r="L68" s="155"/>
    </row>
    <row r="69" spans="1:12" ht="24" x14ac:dyDescent="0.25">
      <c r="A69" s="159">
        <v>1220</v>
      </c>
      <c r="B69" s="71" t="s">
        <v>79</v>
      </c>
      <c r="C69" s="72">
        <f t="shared" si="5"/>
        <v>35405</v>
      </c>
      <c r="D69" s="160">
        <f>SUM(D70:D74)</f>
        <v>34705</v>
      </c>
      <c r="E69" s="160">
        <f>SUM(E70:E74)</f>
        <v>700</v>
      </c>
      <c r="F69" s="160">
        <f>SUM(F70:F74)</f>
        <v>0</v>
      </c>
      <c r="G69" s="161">
        <f>SUM(G70:G74)</f>
        <v>0</v>
      </c>
      <c r="H69" s="72">
        <f t="shared" si="6"/>
        <v>38302</v>
      </c>
      <c r="I69" s="160">
        <f>SUM(I70:I74)</f>
        <v>37512</v>
      </c>
      <c r="J69" s="160">
        <f>SUM(J70:J74)</f>
        <v>790</v>
      </c>
      <c r="K69" s="160">
        <f>SUM(K70:K74)</f>
        <v>0</v>
      </c>
      <c r="L69" s="162">
        <f>SUM(L70:L74)</f>
        <v>0</v>
      </c>
    </row>
    <row r="70" spans="1:12" ht="48" x14ac:dyDescent="0.25">
      <c r="A70" s="44">
        <v>1221</v>
      </c>
      <c r="B70" s="71" t="s">
        <v>80</v>
      </c>
      <c r="C70" s="72">
        <f t="shared" si="5"/>
        <v>21245</v>
      </c>
      <c r="D70" s="74">
        <f>14076+6109+360</f>
        <v>20545</v>
      </c>
      <c r="E70" s="74">
        <v>700</v>
      </c>
      <c r="F70" s="74"/>
      <c r="G70" s="157"/>
      <c r="H70" s="72">
        <f t="shared" si="6"/>
        <v>24082</v>
      </c>
      <c r="I70" s="74">
        <v>23292</v>
      </c>
      <c r="J70" s="74">
        <f>400+90+300</f>
        <v>790</v>
      </c>
      <c r="K70" s="74"/>
      <c r="L70" s="158"/>
    </row>
    <row r="71" spans="1:12" x14ac:dyDescent="0.25">
      <c r="A71" s="44">
        <v>1223</v>
      </c>
      <c r="B71" s="71" t="s">
        <v>81</v>
      </c>
      <c r="C71" s="72">
        <f t="shared" si="5"/>
        <v>0</v>
      </c>
      <c r="D71" s="74"/>
      <c r="E71" s="74"/>
      <c r="F71" s="74"/>
      <c r="G71" s="157"/>
      <c r="H71" s="72">
        <f t="shared" si="6"/>
        <v>0</v>
      </c>
      <c r="I71" s="74"/>
      <c r="J71" s="74"/>
      <c r="K71" s="74"/>
      <c r="L71" s="158"/>
    </row>
    <row r="72" spans="1:12" x14ac:dyDescent="0.25">
      <c r="A72" s="44">
        <v>1225</v>
      </c>
      <c r="B72" s="71" t="s">
        <v>82</v>
      </c>
      <c r="C72" s="72">
        <f t="shared" si="5"/>
        <v>0</v>
      </c>
      <c r="D72" s="74"/>
      <c r="E72" s="74"/>
      <c r="F72" s="74"/>
      <c r="G72" s="157"/>
      <c r="H72" s="72">
        <f t="shared" si="6"/>
        <v>0</v>
      </c>
      <c r="I72" s="74"/>
      <c r="J72" s="74"/>
      <c r="K72" s="74"/>
      <c r="L72" s="158"/>
    </row>
    <row r="73" spans="1:12" ht="36" x14ac:dyDescent="0.25">
      <c r="A73" s="44">
        <v>1227</v>
      </c>
      <c r="B73" s="71" t="s">
        <v>83</v>
      </c>
      <c r="C73" s="72">
        <f t="shared" si="5"/>
        <v>13660</v>
      </c>
      <c r="D73" s="74">
        <v>13660</v>
      </c>
      <c r="E73" s="74"/>
      <c r="F73" s="74"/>
      <c r="G73" s="157"/>
      <c r="H73" s="72">
        <f t="shared" si="6"/>
        <v>13660</v>
      </c>
      <c r="I73" s="74">
        <v>13660</v>
      </c>
      <c r="J73" s="74"/>
      <c r="K73" s="74"/>
      <c r="L73" s="158"/>
    </row>
    <row r="74" spans="1:12" ht="48" x14ac:dyDescent="0.25">
      <c r="A74" s="44">
        <v>1228</v>
      </c>
      <c r="B74" s="71" t="s">
        <v>84</v>
      </c>
      <c r="C74" s="72">
        <f t="shared" si="5"/>
        <v>500</v>
      </c>
      <c r="D74" s="74">
        <v>500</v>
      </c>
      <c r="E74" s="74"/>
      <c r="F74" s="74"/>
      <c r="G74" s="157"/>
      <c r="H74" s="72">
        <f t="shared" si="6"/>
        <v>560</v>
      </c>
      <c r="I74" s="74">
        <f>500+60</f>
        <v>560</v>
      </c>
      <c r="J74" s="74"/>
      <c r="K74" s="74"/>
      <c r="L74" s="158"/>
    </row>
    <row r="75" spans="1:12" x14ac:dyDescent="0.25">
      <c r="A75" s="142">
        <v>2000</v>
      </c>
      <c r="B75" s="142" t="s">
        <v>85</v>
      </c>
      <c r="C75" s="143">
        <f t="shared" si="5"/>
        <v>78532</v>
      </c>
      <c r="D75" s="144">
        <f>SUM(D76,D83,D130,D164,D165,D172)</f>
        <v>58809</v>
      </c>
      <c r="E75" s="144">
        <f>SUM(E76,E83,E130,E164,E165,E172)</f>
        <v>0</v>
      </c>
      <c r="F75" s="144">
        <f>SUM(F76,F83,F130,F164,F165,F172)</f>
        <v>19723</v>
      </c>
      <c r="G75" s="145">
        <f>SUM(G76,G83,G130,G164,G165,G172)</f>
        <v>0</v>
      </c>
      <c r="H75" s="143">
        <f t="shared" si="6"/>
        <v>77664</v>
      </c>
      <c r="I75" s="144">
        <f>SUM(I76,I83,I130,I164,I165,I172)</f>
        <v>58011</v>
      </c>
      <c r="J75" s="144">
        <f>SUM(J76,J83,J130,J164,J165,J172)</f>
        <v>0</v>
      </c>
      <c r="K75" s="144">
        <f>SUM(K76,K83,K130,K164,K165,K172)</f>
        <v>19653</v>
      </c>
      <c r="L75" s="146">
        <f>SUM(L76,L83,L130,L164,L165,L172)</f>
        <v>0</v>
      </c>
    </row>
    <row r="76" spans="1:12" ht="24" x14ac:dyDescent="0.25">
      <c r="A76" s="56">
        <v>2100</v>
      </c>
      <c r="B76" s="147" t="s">
        <v>86</v>
      </c>
      <c r="C76" s="57">
        <f t="shared" si="5"/>
        <v>0</v>
      </c>
      <c r="D76" s="63">
        <f>SUM(D77,D80)</f>
        <v>0</v>
      </c>
      <c r="E76" s="63">
        <f>SUM(E77,E80)</f>
        <v>0</v>
      </c>
      <c r="F76" s="63">
        <f>SUM(F77,F80)</f>
        <v>0</v>
      </c>
      <c r="G76" s="166">
        <f>SUM(G77,G80)</f>
        <v>0</v>
      </c>
      <c r="H76" s="57">
        <f t="shared" si="6"/>
        <v>0</v>
      </c>
      <c r="I76" s="63">
        <f>SUM(I77,I80)</f>
        <v>0</v>
      </c>
      <c r="J76" s="63">
        <f>SUM(J77,J80)</f>
        <v>0</v>
      </c>
      <c r="K76" s="63">
        <f>SUM(K77,K80)</f>
        <v>0</v>
      </c>
      <c r="L76" s="167">
        <f>SUM(L77,L80)</f>
        <v>0</v>
      </c>
    </row>
    <row r="77" spans="1:12" ht="24" x14ac:dyDescent="0.25">
      <c r="A77" s="168">
        <v>2110</v>
      </c>
      <c r="B77" s="65" t="s">
        <v>87</v>
      </c>
      <c r="C77" s="66">
        <f t="shared" si="5"/>
        <v>0</v>
      </c>
      <c r="D77" s="169">
        <f>SUM(D78:D79)</f>
        <v>0</v>
      </c>
      <c r="E77" s="169">
        <f>SUM(E78:E79)</f>
        <v>0</v>
      </c>
      <c r="F77" s="169">
        <f>SUM(F78:F79)</f>
        <v>0</v>
      </c>
      <c r="G77" s="170">
        <f>SUM(G78:G79)</f>
        <v>0</v>
      </c>
      <c r="H77" s="66">
        <f t="shared" si="6"/>
        <v>0</v>
      </c>
      <c r="I77" s="169">
        <f>SUM(I78:I79)</f>
        <v>0</v>
      </c>
      <c r="J77" s="169">
        <f>SUM(J78:J79)</f>
        <v>0</v>
      </c>
      <c r="K77" s="169">
        <f>SUM(K78:K79)</f>
        <v>0</v>
      </c>
      <c r="L77" s="171">
        <f>SUM(L78:L79)</f>
        <v>0</v>
      </c>
    </row>
    <row r="78" spans="1:12" x14ac:dyDescent="0.25">
      <c r="A78" s="44">
        <v>2111</v>
      </c>
      <c r="B78" s="71" t="s">
        <v>88</v>
      </c>
      <c r="C78" s="72">
        <f t="shared" si="5"/>
        <v>0</v>
      </c>
      <c r="D78" s="74"/>
      <c r="E78" s="74"/>
      <c r="F78" s="74"/>
      <c r="G78" s="157"/>
      <c r="H78" s="72">
        <f t="shared" si="6"/>
        <v>0</v>
      </c>
      <c r="I78" s="74"/>
      <c r="J78" s="74"/>
      <c r="K78" s="74"/>
      <c r="L78" s="158"/>
    </row>
    <row r="79" spans="1:12" ht="24" x14ac:dyDescent="0.25">
      <c r="A79" s="44">
        <v>2112</v>
      </c>
      <c r="B79" s="71" t="s">
        <v>89</v>
      </c>
      <c r="C79" s="72">
        <f t="shared" si="5"/>
        <v>0</v>
      </c>
      <c r="D79" s="74"/>
      <c r="E79" s="74"/>
      <c r="F79" s="74"/>
      <c r="G79" s="157"/>
      <c r="H79" s="72">
        <f t="shared" si="6"/>
        <v>0</v>
      </c>
      <c r="I79" s="74"/>
      <c r="J79" s="74"/>
      <c r="K79" s="74"/>
      <c r="L79" s="158"/>
    </row>
    <row r="80" spans="1:12" ht="24" x14ac:dyDescent="0.25">
      <c r="A80" s="159">
        <v>2120</v>
      </c>
      <c r="B80" s="71" t="s">
        <v>90</v>
      </c>
      <c r="C80" s="72">
        <f t="shared" si="5"/>
        <v>0</v>
      </c>
      <c r="D80" s="160">
        <f>SUM(D81:D82)</f>
        <v>0</v>
      </c>
      <c r="E80" s="160">
        <f>SUM(E81:E82)</f>
        <v>0</v>
      </c>
      <c r="F80" s="160">
        <f>SUM(F81:F82)</f>
        <v>0</v>
      </c>
      <c r="G80" s="161">
        <f>SUM(G81:G82)</f>
        <v>0</v>
      </c>
      <c r="H80" s="72">
        <f t="shared" si="6"/>
        <v>0</v>
      </c>
      <c r="I80" s="160">
        <f>SUM(I81:I82)</f>
        <v>0</v>
      </c>
      <c r="J80" s="160">
        <f>SUM(J81:J82)</f>
        <v>0</v>
      </c>
      <c r="K80" s="160">
        <f>SUM(K81:K82)</f>
        <v>0</v>
      </c>
      <c r="L80" s="162">
        <f>SUM(L81:L82)</f>
        <v>0</v>
      </c>
    </row>
    <row r="81" spans="1:12" x14ac:dyDescent="0.25">
      <c r="A81" s="44">
        <v>2121</v>
      </c>
      <c r="B81" s="71" t="s">
        <v>88</v>
      </c>
      <c r="C81" s="72">
        <f t="shared" si="5"/>
        <v>0</v>
      </c>
      <c r="D81" s="74"/>
      <c r="E81" s="74"/>
      <c r="F81" s="74"/>
      <c r="G81" s="157"/>
      <c r="H81" s="72">
        <f t="shared" si="6"/>
        <v>0</v>
      </c>
      <c r="I81" s="74"/>
      <c r="J81" s="74"/>
      <c r="K81" s="74"/>
      <c r="L81" s="158"/>
    </row>
    <row r="82" spans="1:12" ht="24" x14ac:dyDescent="0.25">
      <c r="A82" s="44">
        <v>2122</v>
      </c>
      <c r="B82" s="71" t="s">
        <v>89</v>
      </c>
      <c r="C82" s="72">
        <f t="shared" si="5"/>
        <v>0</v>
      </c>
      <c r="D82" s="74"/>
      <c r="E82" s="74"/>
      <c r="F82" s="74"/>
      <c r="G82" s="157"/>
      <c r="H82" s="72">
        <f t="shared" si="6"/>
        <v>0</v>
      </c>
      <c r="I82" s="74"/>
      <c r="J82" s="74"/>
      <c r="K82" s="74"/>
      <c r="L82" s="158"/>
    </row>
    <row r="83" spans="1:12" x14ac:dyDescent="0.25">
      <c r="A83" s="56">
        <v>2200</v>
      </c>
      <c r="B83" s="147" t="s">
        <v>91</v>
      </c>
      <c r="C83" s="57">
        <f t="shared" si="5"/>
        <v>45123</v>
      </c>
      <c r="D83" s="63">
        <f>SUM(D84,D89,D95,D103,D112,D116,D122,D128)</f>
        <v>44990</v>
      </c>
      <c r="E83" s="63">
        <f>SUM(E84,E89,E95,E103,E112,E116,E122,E128)</f>
        <v>0</v>
      </c>
      <c r="F83" s="63">
        <f>SUM(F84,F89,F95,F103,F112,F116,F122,F128)</f>
        <v>133</v>
      </c>
      <c r="G83" s="166">
        <f>SUM(G84,G89,G95,G103,G112,G116,G122,G128)</f>
        <v>0</v>
      </c>
      <c r="H83" s="57">
        <f t="shared" si="6"/>
        <v>44325</v>
      </c>
      <c r="I83" s="63">
        <f>SUM(I84,I89,I95,I103,I112,I116,I122,I128)</f>
        <v>44192</v>
      </c>
      <c r="J83" s="63">
        <f>SUM(J84,J89,J95,J103,J112,J116,J122,J128)</f>
        <v>0</v>
      </c>
      <c r="K83" s="63">
        <f>SUM(K84,K89,K95,K103,K112,K116,K122,K128)</f>
        <v>133</v>
      </c>
      <c r="L83" s="172">
        <f>SUM(L84,L89,L95,L103,L112,L116,L122,L128)</f>
        <v>0</v>
      </c>
    </row>
    <row r="84" spans="1:12" ht="24" x14ac:dyDescent="0.25">
      <c r="A84" s="150">
        <v>2210</v>
      </c>
      <c r="B84" s="112" t="s">
        <v>92</v>
      </c>
      <c r="C84" s="117">
        <f t="shared" si="5"/>
        <v>1121</v>
      </c>
      <c r="D84" s="151">
        <f>SUM(D85:D88)</f>
        <v>988</v>
      </c>
      <c r="E84" s="151">
        <f>SUM(E85:E88)</f>
        <v>0</v>
      </c>
      <c r="F84" s="151">
        <f>SUM(F85:F88)</f>
        <v>133</v>
      </c>
      <c r="G84" s="151">
        <f>SUM(G85:G88)</f>
        <v>0</v>
      </c>
      <c r="H84" s="117">
        <f t="shared" si="6"/>
        <v>1124</v>
      </c>
      <c r="I84" s="151">
        <f>SUM(I85:I88)</f>
        <v>991</v>
      </c>
      <c r="J84" s="151">
        <f>SUM(J85:J88)</f>
        <v>0</v>
      </c>
      <c r="K84" s="151">
        <f>SUM(K85:K88)</f>
        <v>133</v>
      </c>
      <c r="L84" s="153">
        <f>SUM(L85:L88)</f>
        <v>0</v>
      </c>
    </row>
    <row r="85" spans="1:12" ht="24" x14ac:dyDescent="0.25">
      <c r="A85" s="38">
        <v>2211</v>
      </c>
      <c r="B85" s="65" t="s">
        <v>93</v>
      </c>
      <c r="C85" s="66">
        <f t="shared" si="5"/>
        <v>0</v>
      </c>
      <c r="D85" s="68"/>
      <c r="E85" s="68"/>
      <c r="F85" s="68"/>
      <c r="G85" s="154"/>
      <c r="H85" s="66">
        <f t="shared" si="6"/>
        <v>0</v>
      </c>
      <c r="I85" s="68"/>
      <c r="J85" s="68"/>
      <c r="K85" s="68"/>
      <c r="L85" s="155"/>
    </row>
    <row r="86" spans="1:12" ht="36" x14ac:dyDescent="0.25">
      <c r="A86" s="44">
        <v>2212</v>
      </c>
      <c r="B86" s="71" t="s">
        <v>94</v>
      </c>
      <c r="C86" s="72">
        <f t="shared" si="5"/>
        <v>823</v>
      </c>
      <c r="D86" s="74">
        <v>823</v>
      </c>
      <c r="E86" s="74"/>
      <c r="F86" s="74"/>
      <c r="G86" s="157"/>
      <c r="H86" s="72">
        <f t="shared" si="6"/>
        <v>823</v>
      </c>
      <c r="I86" s="74">
        <v>823</v>
      </c>
      <c r="J86" s="74"/>
      <c r="K86" s="74"/>
      <c r="L86" s="158"/>
    </row>
    <row r="87" spans="1:12" ht="24" x14ac:dyDescent="0.25">
      <c r="A87" s="44">
        <v>2214</v>
      </c>
      <c r="B87" s="71" t="s">
        <v>95</v>
      </c>
      <c r="C87" s="72">
        <f t="shared" si="5"/>
        <v>253</v>
      </c>
      <c r="D87" s="74">
        <v>120</v>
      </c>
      <c r="E87" s="74"/>
      <c r="F87" s="74">
        <v>133</v>
      </c>
      <c r="G87" s="157"/>
      <c r="H87" s="72">
        <f t="shared" si="6"/>
        <v>253</v>
      </c>
      <c r="I87" s="74">
        <v>120</v>
      </c>
      <c r="J87" s="74"/>
      <c r="K87" s="74">
        <v>133</v>
      </c>
      <c r="L87" s="158"/>
    </row>
    <row r="88" spans="1:12" x14ac:dyDescent="0.25">
      <c r="A88" s="44">
        <v>2219</v>
      </c>
      <c r="B88" s="71" t="s">
        <v>96</v>
      </c>
      <c r="C88" s="72">
        <f t="shared" si="5"/>
        <v>45</v>
      </c>
      <c r="D88" s="74">
        <v>45</v>
      </c>
      <c r="E88" s="74"/>
      <c r="F88" s="74"/>
      <c r="G88" s="157"/>
      <c r="H88" s="72">
        <f t="shared" si="6"/>
        <v>48</v>
      </c>
      <c r="I88" s="74">
        <v>48</v>
      </c>
      <c r="J88" s="74"/>
      <c r="K88" s="74"/>
      <c r="L88" s="158"/>
    </row>
    <row r="89" spans="1:12" ht="24" x14ac:dyDescent="0.25">
      <c r="A89" s="159">
        <v>2220</v>
      </c>
      <c r="B89" s="71" t="s">
        <v>97</v>
      </c>
      <c r="C89" s="72">
        <f t="shared" si="5"/>
        <v>31778</v>
      </c>
      <c r="D89" s="160">
        <f>SUM(D90:D94)</f>
        <v>31778</v>
      </c>
      <c r="E89" s="160">
        <f>SUM(E90:E94)</f>
        <v>0</v>
      </c>
      <c r="F89" s="160">
        <f>SUM(F90:F94)</f>
        <v>0</v>
      </c>
      <c r="G89" s="161">
        <f>SUM(G90:G94)</f>
        <v>0</v>
      </c>
      <c r="H89" s="72">
        <f t="shared" si="6"/>
        <v>31310</v>
      </c>
      <c r="I89" s="160">
        <f>SUM(I90:I94)</f>
        <v>31310</v>
      </c>
      <c r="J89" s="160">
        <f>SUM(J90:J94)</f>
        <v>0</v>
      </c>
      <c r="K89" s="160">
        <f>SUM(K90:K94)</f>
        <v>0</v>
      </c>
      <c r="L89" s="162">
        <f>SUM(L90:L94)</f>
        <v>0</v>
      </c>
    </row>
    <row r="90" spans="1:12" ht="24" x14ac:dyDescent="0.25">
      <c r="A90" s="44">
        <v>2221</v>
      </c>
      <c r="B90" s="71" t="s">
        <v>98</v>
      </c>
      <c r="C90" s="72">
        <f t="shared" si="5"/>
        <v>19513</v>
      </c>
      <c r="D90" s="74">
        <v>19513</v>
      </c>
      <c r="E90" s="74"/>
      <c r="F90" s="74"/>
      <c r="G90" s="157"/>
      <c r="H90" s="72">
        <f t="shared" si="6"/>
        <v>19418</v>
      </c>
      <c r="I90" s="74">
        <v>19418</v>
      </c>
      <c r="J90" s="74"/>
      <c r="K90" s="74"/>
      <c r="L90" s="158"/>
    </row>
    <row r="91" spans="1:12" x14ac:dyDescent="0.25">
      <c r="A91" s="44">
        <v>2222</v>
      </c>
      <c r="B91" s="71" t="s">
        <v>99</v>
      </c>
      <c r="C91" s="72">
        <f t="shared" si="5"/>
        <v>4440</v>
      </c>
      <c r="D91" s="74">
        <v>4440</v>
      </c>
      <c r="E91" s="74"/>
      <c r="F91" s="74"/>
      <c r="G91" s="157"/>
      <c r="H91" s="72">
        <f t="shared" si="6"/>
        <v>3784</v>
      </c>
      <c r="I91" s="74">
        <v>3784</v>
      </c>
      <c r="J91" s="74"/>
      <c r="K91" s="74"/>
      <c r="L91" s="158"/>
    </row>
    <row r="92" spans="1:12" x14ac:dyDescent="0.25">
      <c r="A92" s="44">
        <v>2223</v>
      </c>
      <c r="B92" s="71" t="s">
        <v>100</v>
      </c>
      <c r="C92" s="72">
        <f t="shared" si="5"/>
        <v>6562</v>
      </c>
      <c r="D92" s="74">
        <v>6562</v>
      </c>
      <c r="E92" s="74"/>
      <c r="F92" s="74"/>
      <c r="G92" s="157"/>
      <c r="H92" s="72">
        <f t="shared" si="6"/>
        <v>6880</v>
      </c>
      <c r="I92" s="74">
        <v>6880</v>
      </c>
      <c r="J92" s="74"/>
      <c r="K92" s="74"/>
      <c r="L92" s="158"/>
    </row>
    <row r="93" spans="1:12" ht="48" x14ac:dyDescent="0.25">
      <c r="A93" s="44">
        <v>2224</v>
      </c>
      <c r="B93" s="71" t="s">
        <v>101</v>
      </c>
      <c r="C93" s="72">
        <f t="shared" si="5"/>
        <v>1263</v>
      </c>
      <c r="D93" s="74">
        <v>1263</v>
      </c>
      <c r="E93" s="74"/>
      <c r="F93" s="74"/>
      <c r="G93" s="157"/>
      <c r="H93" s="72">
        <f t="shared" si="6"/>
        <v>1228</v>
      </c>
      <c r="I93" s="74">
        <v>1228</v>
      </c>
      <c r="J93" s="74"/>
      <c r="K93" s="74"/>
      <c r="L93" s="158"/>
    </row>
    <row r="94" spans="1:12" ht="24" x14ac:dyDescent="0.25">
      <c r="A94" s="44">
        <v>2229</v>
      </c>
      <c r="B94" s="71" t="s">
        <v>102</v>
      </c>
      <c r="C94" s="72">
        <f t="shared" si="5"/>
        <v>0</v>
      </c>
      <c r="D94" s="74"/>
      <c r="E94" s="74"/>
      <c r="F94" s="74"/>
      <c r="G94" s="157"/>
      <c r="H94" s="72">
        <f t="shared" si="6"/>
        <v>0</v>
      </c>
      <c r="I94" s="74"/>
      <c r="J94" s="74"/>
      <c r="K94" s="74"/>
      <c r="L94" s="158"/>
    </row>
    <row r="95" spans="1:12" ht="36" x14ac:dyDescent="0.25">
      <c r="A95" s="159">
        <v>2230</v>
      </c>
      <c r="B95" s="71" t="s">
        <v>103</v>
      </c>
      <c r="C95" s="72">
        <f t="shared" si="5"/>
        <v>1668</v>
      </c>
      <c r="D95" s="160">
        <f>SUM(D96:D102)</f>
        <v>1668</v>
      </c>
      <c r="E95" s="160">
        <f>SUM(E96:E102)</f>
        <v>0</v>
      </c>
      <c r="F95" s="160">
        <f>SUM(F96:F102)</f>
        <v>0</v>
      </c>
      <c r="G95" s="161">
        <f>SUM(G96:G102)</f>
        <v>0</v>
      </c>
      <c r="H95" s="72">
        <f t="shared" si="6"/>
        <v>1668</v>
      </c>
      <c r="I95" s="160">
        <f>SUM(I96:I102)</f>
        <v>1668</v>
      </c>
      <c r="J95" s="160">
        <f>SUM(J96:J102)</f>
        <v>0</v>
      </c>
      <c r="K95" s="160">
        <f>SUM(K96:K102)</f>
        <v>0</v>
      </c>
      <c r="L95" s="162">
        <f>SUM(L96:L102)</f>
        <v>0</v>
      </c>
    </row>
    <row r="96" spans="1:12" ht="24" x14ac:dyDescent="0.25">
      <c r="A96" s="44">
        <v>2231</v>
      </c>
      <c r="B96" s="71" t="s">
        <v>104</v>
      </c>
      <c r="C96" s="72">
        <f t="shared" si="5"/>
        <v>0</v>
      </c>
      <c r="D96" s="74"/>
      <c r="E96" s="74"/>
      <c r="F96" s="74"/>
      <c r="G96" s="157"/>
      <c r="H96" s="72">
        <f t="shared" si="6"/>
        <v>0</v>
      </c>
      <c r="I96" s="74"/>
      <c r="J96" s="74"/>
      <c r="K96" s="74"/>
      <c r="L96" s="158"/>
    </row>
    <row r="97" spans="1:12" ht="24.75" customHeight="1" x14ac:dyDescent="0.25">
      <c r="A97" s="44">
        <v>2232</v>
      </c>
      <c r="B97" s="71" t="s">
        <v>105</v>
      </c>
      <c r="C97" s="72">
        <f t="shared" si="5"/>
        <v>0</v>
      </c>
      <c r="D97" s="74"/>
      <c r="E97" s="74"/>
      <c r="F97" s="74"/>
      <c r="G97" s="157"/>
      <c r="H97" s="72">
        <f t="shared" si="6"/>
        <v>0</v>
      </c>
      <c r="I97" s="74"/>
      <c r="J97" s="74"/>
      <c r="K97" s="74"/>
      <c r="L97" s="158"/>
    </row>
    <row r="98" spans="1:12" ht="24" x14ac:dyDescent="0.25">
      <c r="A98" s="38">
        <v>2233</v>
      </c>
      <c r="B98" s="65" t="s">
        <v>106</v>
      </c>
      <c r="C98" s="66">
        <f t="shared" si="5"/>
        <v>0</v>
      </c>
      <c r="D98" s="68"/>
      <c r="E98" s="68"/>
      <c r="F98" s="68"/>
      <c r="G98" s="154"/>
      <c r="H98" s="66">
        <f t="shared" si="6"/>
        <v>0</v>
      </c>
      <c r="I98" s="68"/>
      <c r="J98" s="68"/>
      <c r="K98" s="68"/>
      <c r="L98" s="155"/>
    </row>
    <row r="99" spans="1:12" ht="36" x14ac:dyDescent="0.25">
      <c r="A99" s="44">
        <v>2234</v>
      </c>
      <c r="B99" s="71" t="s">
        <v>107</v>
      </c>
      <c r="C99" s="72">
        <f t="shared" si="5"/>
        <v>0</v>
      </c>
      <c r="D99" s="74"/>
      <c r="E99" s="74"/>
      <c r="F99" s="74"/>
      <c r="G99" s="157"/>
      <c r="H99" s="72">
        <f t="shared" si="6"/>
        <v>0</v>
      </c>
      <c r="I99" s="74"/>
      <c r="J99" s="74"/>
      <c r="K99" s="74"/>
      <c r="L99" s="158"/>
    </row>
    <row r="100" spans="1:12" ht="24" x14ac:dyDescent="0.25">
      <c r="A100" s="44">
        <v>2235</v>
      </c>
      <c r="B100" s="71" t="s">
        <v>108</v>
      </c>
      <c r="C100" s="72">
        <f t="shared" si="5"/>
        <v>0</v>
      </c>
      <c r="D100" s="74"/>
      <c r="E100" s="74"/>
      <c r="F100" s="74"/>
      <c r="G100" s="157"/>
      <c r="H100" s="72">
        <f t="shared" si="6"/>
        <v>0</v>
      </c>
      <c r="I100" s="74"/>
      <c r="J100" s="74"/>
      <c r="K100" s="74"/>
      <c r="L100" s="158"/>
    </row>
    <row r="101" spans="1:12" x14ac:dyDescent="0.25">
      <c r="A101" s="44">
        <v>2236</v>
      </c>
      <c r="B101" s="71" t="s">
        <v>109</v>
      </c>
      <c r="C101" s="72">
        <f t="shared" si="5"/>
        <v>0</v>
      </c>
      <c r="D101" s="74"/>
      <c r="E101" s="74"/>
      <c r="F101" s="74"/>
      <c r="G101" s="157"/>
      <c r="H101" s="72">
        <f t="shared" si="6"/>
        <v>0</v>
      </c>
      <c r="I101" s="74"/>
      <c r="J101" s="74"/>
      <c r="K101" s="74"/>
      <c r="L101" s="158"/>
    </row>
    <row r="102" spans="1:12" ht="24" x14ac:dyDescent="0.25">
      <c r="A102" s="44">
        <v>2239</v>
      </c>
      <c r="B102" s="71" t="s">
        <v>110</v>
      </c>
      <c r="C102" s="72">
        <f t="shared" si="5"/>
        <v>1668</v>
      </c>
      <c r="D102" s="74">
        <v>1668</v>
      </c>
      <c r="E102" s="74"/>
      <c r="F102" s="74"/>
      <c r="G102" s="157"/>
      <c r="H102" s="72">
        <f t="shared" si="6"/>
        <v>1668</v>
      </c>
      <c r="I102" s="74">
        <v>1668</v>
      </c>
      <c r="J102" s="74"/>
      <c r="K102" s="74"/>
      <c r="L102" s="158"/>
    </row>
    <row r="103" spans="1:12" ht="36" x14ac:dyDescent="0.25">
      <c r="A103" s="159">
        <v>2240</v>
      </c>
      <c r="B103" s="71" t="s">
        <v>111</v>
      </c>
      <c r="C103" s="72">
        <f t="shared" si="5"/>
        <v>9723</v>
      </c>
      <c r="D103" s="160">
        <f>SUM(D104:D111)</f>
        <v>9723</v>
      </c>
      <c r="E103" s="160">
        <f>SUM(E104:E111)</f>
        <v>0</v>
      </c>
      <c r="F103" s="160">
        <f>SUM(F104:F111)</f>
        <v>0</v>
      </c>
      <c r="G103" s="161">
        <f>SUM(G104:G111)</f>
        <v>0</v>
      </c>
      <c r="H103" s="72">
        <f t="shared" si="6"/>
        <v>8602</v>
      </c>
      <c r="I103" s="160">
        <f>SUM(I104:I111)</f>
        <v>8602</v>
      </c>
      <c r="J103" s="160">
        <f>SUM(J104:J111)</f>
        <v>0</v>
      </c>
      <c r="K103" s="160">
        <f>SUM(K104:K111)</f>
        <v>0</v>
      </c>
      <c r="L103" s="162">
        <f>SUM(L104:L111)</f>
        <v>0</v>
      </c>
    </row>
    <row r="104" spans="1:12" x14ac:dyDescent="0.25">
      <c r="A104" s="44">
        <v>2241</v>
      </c>
      <c r="B104" s="71" t="s">
        <v>112</v>
      </c>
      <c r="C104" s="72">
        <f t="shared" si="5"/>
        <v>1121</v>
      </c>
      <c r="D104" s="74">
        <v>1121</v>
      </c>
      <c r="E104" s="74"/>
      <c r="F104" s="74"/>
      <c r="G104" s="157"/>
      <c r="H104" s="72">
        <f t="shared" si="6"/>
        <v>0</v>
      </c>
      <c r="I104" s="74"/>
      <c r="J104" s="74"/>
      <c r="K104" s="74"/>
      <c r="L104" s="158"/>
    </row>
    <row r="105" spans="1:12" ht="24" x14ac:dyDescent="0.25">
      <c r="A105" s="44">
        <v>2242</v>
      </c>
      <c r="B105" s="71" t="s">
        <v>113</v>
      </c>
      <c r="C105" s="72">
        <f t="shared" si="5"/>
        <v>0</v>
      </c>
      <c r="D105" s="74"/>
      <c r="E105" s="74"/>
      <c r="F105" s="74"/>
      <c r="G105" s="157"/>
      <c r="H105" s="72">
        <f t="shared" si="6"/>
        <v>0</v>
      </c>
      <c r="I105" s="74"/>
      <c r="J105" s="74"/>
      <c r="K105" s="74"/>
      <c r="L105" s="158"/>
    </row>
    <row r="106" spans="1:12" ht="24" x14ac:dyDescent="0.25">
      <c r="A106" s="44">
        <v>2243</v>
      </c>
      <c r="B106" s="71" t="s">
        <v>114</v>
      </c>
      <c r="C106" s="72">
        <f t="shared" si="5"/>
        <v>2241</v>
      </c>
      <c r="D106" s="74">
        <v>2241</v>
      </c>
      <c r="E106" s="74"/>
      <c r="F106" s="74"/>
      <c r="G106" s="157"/>
      <c r="H106" s="72">
        <f t="shared" si="6"/>
        <v>2241</v>
      </c>
      <c r="I106" s="74">
        <v>2241</v>
      </c>
      <c r="J106" s="74"/>
      <c r="K106" s="74"/>
      <c r="L106" s="158"/>
    </row>
    <row r="107" spans="1:12" x14ac:dyDescent="0.25">
      <c r="A107" s="44">
        <v>2244</v>
      </c>
      <c r="B107" s="71" t="s">
        <v>115</v>
      </c>
      <c r="C107" s="72">
        <f t="shared" si="5"/>
        <v>6361</v>
      </c>
      <c r="D107" s="74">
        <v>6361</v>
      </c>
      <c r="E107" s="74"/>
      <c r="F107" s="74"/>
      <c r="G107" s="157"/>
      <c r="H107" s="72">
        <f t="shared" si="6"/>
        <v>6361</v>
      </c>
      <c r="I107" s="74">
        <v>6361</v>
      </c>
      <c r="J107" s="74"/>
      <c r="K107" s="74"/>
      <c r="L107" s="158"/>
    </row>
    <row r="108" spans="1:12" ht="24" x14ac:dyDescent="0.25">
      <c r="A108" s="44">
        <v>2246</v>
      </c>
      <c r="B108" s="71" t="s">
        <v>116</v>
      </c>
      <c r="C108" s="72">
        <f t="shared" si="5"/>
        <v>0</v>
      </c>
      <c r="D108" s="74"/>
      <c r="E108" s="74"/>
      <c r="F108" s="74"/>
      <c r="G108" s="157"/>
      <c r="H108" s="72">
        <f t="shared" si="6"/>
        <v>0</v>
      </c>
      <c r="I108" s="74"/>
      <c r="J108" s="74"/>
      <c r="K108" s="74"/>
      <c r="L108" s="158"/>
    </row>
    <row r="109" spans="1:12" x14ac:dyDescent="0.25">
      <c r="A109" s="44">
        <v>2247</v>
      </c>
      <c r="B109" s="71" t="s">
        <v>117</v>
      </c>
      <c r="C109" s="72">
        <f t="shared" si="5"/>
        <v>0</v>
      </c>
      <c r="D109" s="74"/>
      <c r="E109" s="74"/>
      <c r="F109" s="74"/>
      <c r="G109" s="157"/>
      <c r="H109" s="72">
        <f t="shared" si="6"/>
        <v>0</v>
      </c>
      <c r="I109" s="74"/>
      <c r="J109" s="74"/>
      <c r="K109" s="74"/>
      <c r="L109" s="158"/>
    </row>
    <row r="110" spans="1:12" ht="24" x14ac:dyDescent="0.25">
      <c r="A110" s="44">
        <v>2248</v>
      </c>
      <c r="B110" s="71" t="s">
        <v>118</v>
      </c>
      <c r="C110" s="72">
        <f t="shared" si="5"/>
        <v>0</v>
      </c>
      <c r="D110" s="74"/>
      <c r="E110" s="74"/>
      <c r="F110" s="74"/>
      <c r="G110" s="157"/>
      <c r="H110" s="72">
        <f t="shared" si="6"/>
        <v>0</v>
      </c>
      <c r="I110" s="74"/>
      <c r="J110" s="74"/>
      <c r="K110" s="74"/>
      <c r="L110" s="158"/>
    </row>
    <row r="111" spans="1:12" ht="24" x14ac:dyDescent="0.25">
      <c r="A111" s="44">
        <v>2249</v>
      </c>
      <c r="B111" s="71" t="s">
        <v>119</v>
      </c>
      <c r="C111" s="72">
        <f t="shared" si="5"/>
        <v>0</v>
      </c>
      <c r="D111" s="74"/>
      <c r="E111" s="74"/>
      <c r="F111" s="74"/>
      <c r="G111" s="157"/>
      <c r="H111" s="72">
        <f t="shared" si="6"/>
        <v>0</v>
      </c>
      <c r="I111" s="74"/>
      <c r="J111" s="74"/>
      <c r="K111" s="74"/>
      <c r="L111" s="158"/>
    </row>
    <row r="112" spans="1:12" x14ac:dyDescent="0.25">
      <c r="A112" s="159">
        <v>2250</v>
      </c>
      <c r="B112" s="71" t="s">
        <v>120</v>
      </c>
      <c r="C112" s="72">
        <f t="shared" si="5"/>
        <v>742</v>
      </c>
      <c r="D112" s="160">
        <f>SUM(D113:D115)</f>
        <v>742</v>
      </c>
      <c r="E112" s="160">
        <f>SUM(E113:E115)</f>
        <v>0</v>
      </c>
      <c r="F112" s="160">
        <f>SUM(F113:F115)</f>
        <v>0</v>
      </c>
      <c r="G112" s="173">
        <f>SUM(G113:G115)</f>
        <v>0</v>
      </c>
      <c r="H112" s="72">
        <f t="shared" si="6"/>
        <v>742</v>
      </c>
      <c r="I112" s="160">
        <f>SUM(I113:I115)</f>
        <v>742</v>
      </c>
      <c r="J112" s="160">
        <f>SUM(J113:J115)</f>
        <v>0</v>
      </c>
      <c r="K112" s="160">
        <f>SUM(K113:K115)</f>
        <v>0</v>
      </c>
      <c r="L112" s="162">
        <f>SUM(L113:L115)</f>
        <v>0</v>
      </c>
    </row>
    <row r="113" spans="1:12" x14ac:dyDescent="0.25">
      <c r="A113" s="44">
        <v>2251</v>
      </c>
      <c r="B113" s="71" t="s">
        <v>121</v>
      </c>
      <c r="C113" s="72">
        <f t="shared" si="5"/>
        <v>166</v>
      </c>
      <c r="D113" s="74">
        <v>166</v>
      </c>
      <c r="E113" s="74"/>
      <c r="F113" s="74"/>
      <c r="G113" s="157"/>
      <c r="H113" s="72">
        <f t="shared" si="6"/>
        <v>166</v>
      </c>
      <c r="I113" s="74">
        <v>166</v>
      </c>
      <c r="J113" s="74"/>
      <c r="K113" s="74"/>
      <c r="L113" s="158"/>
    </row>
    <row r="114" spans="1:12" ht="24" x14ac:dyDescent="0.25">
      <c r="A114" s="44">
        <v>2252</v>
      </c>
      <c r="B114" s="71" t="s">
        <v>122</v>
      </c>
      <c r="C114" s="72">
        <f>SUM(D114:G114)</f>
        <v>0</v>
      </c>
      <c r="D114" s="74"/>
      <c r="E114" s="74"/>
      <c r="F114" s="74"/>
      <c r="G114" s="157"/>
      <c r="H114" s="72">
        <f>SUM(I114:L114)</f>
        <v>0</v>
      </c>
      <c r="I114" s="74"/>
      <c r="J114" s="74"/>
      <c r="K114" s="74"/>
      <c r="L114" s="158"/>
    </row>
    <row r="115" spans="1:12" ht="24" x14ac:dyDescent="0.25">
      <c r="A115" s="44">
        <v>2259</v>
      </c>
      <c r="B115" s="71" t="s">
        <v>123</v>
      </c>
      <c r="C115" s="72">
        <f>SUM(D115:G115)</f>
        <v>576</v>
      </c>
      <c r="D115" s="74">
        <v>576</v>
      </c>
      <c r="E115" s="74"/>
      <c r="F115" s="74"/>
      <c r="G115" s="157"/>
      <c r="H115" s="72">
        <f>SUM(I115:L115)</f>
        <v>576</v>
      </c>
      <c r="I115" s="74">
        <v>576</v>
      </c>
      <c r="J115" s="74"/>
      <c r="K115" s="74"/>
      <c r="L115" s="158"/>
    </row>
    <row r="116" spans="1:12" x14ac:dyDescent="0.25">
      <c r="A116" s="159">
        <v>2260</v>
      </c>
      <c r="B116" s="71" t="s">
        <v>124</v>
      </c>
      <c r="C116" s="72">
        <f t="shared" ref="C116:C187" si="7">SUM(D116:G116)</f>
        <v>51</v>
      </c>
      <c r="D116" s="160">
        <f>SUM(D117:D121)</f>
        <v>51</v>
      </c>
      <c r="E116" s="160">
        <f>SUM(E117:E121)</f>
        <v>0</v>
      </c>
      <c r="F116" s="160">
        <f>SUM(F117:F121)</f>
        <v>0</v>
      </c>
      <c r="G116" s="161">
        <f>SUM(G117:G121)</f>
        <v>0</v>
      </c>
      <c r="H116" s="72">
        <f t="shared" ref="H116:H188" si="8">SUM(I116:L116)</f>
        <v>52</v>
      </c>
      <c r="I116" s="160">
        <f>SUM(I117:I121)</f>
        <v>52</v>
      </c>
      <c r="J116" s="160">
        <f>SUM(J117:J121)</f>
        <v>0</v>
      </c>
      <c r="K116" s="160">
        <f>SUM(K117:K121)</f>
        <v>0</v>
      </c>
      <c r="L116" s="162">
        <f>SUM(L117:L121)</f>
        <v>0</v>
      </c>
    </row>
    <row r="117" spans="1:12" x14ac:dyDescent="0.25">
      <c r="A117" s="44">
        <v>2261</v>
      </c>
      <c r="B117" s="71" t="s">
        <v>125</v>
      </c>
      <c r="C117" s="72">
        <f t="shared" si="7"/>
        <v>0</v>
      </c>
      <c r="D117" s="74"/>
      <c r="E117" s="74"/>
      <c r="F117" s="74"/>
      <c r="G117" s="157"/>
      <c r="H117" s="72">
        <f t="shared" si="8"/>
        <v>0</v>
      </c>
      <c r="I117" s="74"/>
      <c r="J117" s="74"/>
      <c r="K117" s="74"/>
      <c r="L117" s="158"/>
    </row>
    <row r="118" spans="1:12" x14ac:dyDescent="0.25">
      <c r="A118" s="44">
        <v>2262</v>
      </c>
      <c r="B118" s="71" t="s">
        <v>126</v>
      </c>
      <c r="C118" s="72">
        <f t="shared" si="7"/>
        <v>0</v>
      </c>
      <c r="D118" s="74"/>
      <c r="E118" s="74"/>
      <c r="F118" s="74"/>
      <c r="G118" s="157"/>
      <c r="H118" s="72">
        <f t="shared" si="8"/>
        <v>0</v>
      </c>
      <c r="I118" s="74"/>
      <c r="J118" s="74"/>
      <c r="K118" s="74"/>
      <c r="L118" s="158"/>
    </row>
    <row r="119" spans="1:12" x14ac:dyDescent="0.25">
      <c r="A119" s="44">
        <v>2263</v>
      </c>
      <c r="B119" s="71" t="s">
        <v>127</v>
      </c>
      <c r="C119" s="72">
        <f t="shared" si="7"/>
        <v>0</v>
      </c>
      <c r="D119" s="74"/>
      <c r="E119" s="74"/>
      <c r="F119" s="74"/>
      <c r="G119" s="157"/>
      <c r="H119" s="72">
        <f t="shared" si="8"/>
        <v>0</v>
      </c>
      <c r="I119" s="74"/>
      <c r="J119" s="74"/>
      <c r="K119" s="74"/>
      <c r="L119" s="158"/>
    </row>
    <row r="120" spans="1:12" ht="24" x14ac:dyDescent="0.25">
      <c r="A120" s="44">
        <v>2264</v>
      </c>
      <c r="B120" s="71" t="s">
        <v>128</v>
      </c>
      <c r="C120" s="72">
        <f t="shared" si="7"/>
        <v>0</v>
      </c>
      <c r="D120" s="74"/>
      <c r="E120" s="74"/>
      <c r="F120" s="74"/>
      <c r="G120" s="157"/>
      <c r="H120" s="72">
        <f t="shared" si="8"/>
        <v>0</v>
      </c>
      <c r="I120" s="74"/>
      <c r="J120" s="74"/>
      <c r="K120" s="74"/>
      <c r="L120" s="158"/>
    </row>
    <row r="121" spans="1:12" x14ac:dyDescent="0.25">
      <c r="A121" s="44">
        <v>2269</v>
      </c>
      <c r="B121" s="71" t="s">
        <v>129</v>
      </c>
      <c r="C121" s="72">
        <f t="shared" si="7"/>
        <v>51</v>
      </c>
      <c r="D121" s="74">
        <v>51</v>
      </c>
      <c r="E121" s="74"/>
      <c r="F121" s="74"/>
      <c r="G121" s="157"/>
      <c r="H121" s="72">
        <f t="shared" si="8"/>
        <v>52</v>
      </c>
      <c r="I121" s="74">
        <v>52</v>
      </c>
      <c r="J121" s="74"/>
      <c r="K121" s="74"/>
      <c r="L121" s="158"/>
    </row>
    <row r="122" spans="1:12" x14ac:dyDescent="0.25">
      <c r="A122" s="159">
        <v>2270</v>
      </c>
      <c r="B122" s="71" t="s">
        <v>130</v>
      </c>
      <c r="C122" s="72">
        <f t="shared" si="7"/>
        <v>40</v>
      </c>
      <c r="D122" s="160">
        <f>SUM(D123:D127)</f>
        <v>40</v>
      </c>
      <c r="E122" s="160">
        <f>SUM(E123:E127)</f>
        <v>0</v>
      </c>
      <c r="F122" s="160">
        <f>SUM(F123:F127)</f>
        <v>0</v>
      </c>
      <c r="G122" s="161">
        <f>SUM(G123:G127)</f>
        <v>0</v>
      </c>
      <c r="H122" s="72">
        <f t="shared" si="8"/>
        <v>827</v>
      </c>
      <c r="I122" s="160">
        <f>SUM(I123:I127)</f>
        <v>827</v>
      </c>
      <c r="J122" s="160">
        <f>SUM(J123:J127)</f>
        <v>0</v>
      </c>
      <c r="K122" s="160">
        <f>SUM(K123:K127)</f>
        <v>0</v>
      </c>
      <c r="L122" s="162">
        <f>SUM(L123:L127)</f>
        <v>0</v>
      </c>
    </row>
    <row r="123" spans="1:12" x14ac:dyDescent="0.25">
      <c r="A123" s="44">
        <v>2272</v>
      </c>
      <c r="B123" s="174" t="s">
        <v>131</v>
      </c>
      <c r="C123" s="72">
        <f t="shared" si="7"/>
        <v>0</v>
      </c>
      <c r="D123" s="74"/>
      <c r="E123" s="74"/>
      <c r="F123" s="74"/>
      <c r="G123" s="157"/>
      <c r="H123" s="72">
        <f t="shared" si="8"/>
        <v>0</v>
      </c>
      <c r="I123" s="74"/>
      <c r="J123" s="74"/>
      <c r="K123" s="74"/>
      <c r="L123" s="158"/>
    </row>
    <row r="124" spans="1:12" ht="24" x14ac:dyDescent="0.25">
      <c r="A124" s="44">
        <v>2274</v>
      </c>
      <c r="B124" s="175" t="s">
        <v>132</v>
      </c>
      <c r="C124" s="72">
        <f t="shared" si="7"/>
        <v>0</v>
      </c>
      <c r="D124" s="74"/>
      <c r="E124" s="74"/>
      <c r="F124" s="74"/>
      <c r="G124" s="157"/>
      <c r="H124" s="72">
        <f t="shared" si="8"/>
        <v>0</v>
      </c>
      <c r="I124" s="74"/>
      <c r="J124" s="74"/>
      <c r="K124" s="74"/>
      <c r="L124" s="158"/>
    </row>
    <row r="125" spans="1:12" ht="24" x14ac:dyDescent="0.25">
      <c r="A125" s="44">
        <v>2275</v>
      </c>
      <c r="B125" s="71" t="s">
        <v>133</v>
      </c>
      <c r="C125" s="72">
        <f t="shared" si="7"/>
        <v>0</v>
      </c>
      <c r="D125" s="74"/>
      <c r="E125" s="74"/>
      <c r="F125" s="74"/>
      <c r="G125" s="157"/>
      <c r="H125" s="72">
        <f t="shared" si="8"/>
        <v>787</v>
      </c>
      <c r="I125" s="74">
        <v>787</v>
      </c>
      <c r="J125" s="74"/>
      <c r="K125" s="74"/>
      <c r="L125" s="158"/>
    </row>
    <row r="126" spans="1:12" ht="36" x14ac:dyDescent="0.25">
      <c r="A126" s="44">
        <v>2276</v>
      </c>
      <c r="B126" s="71" t="s">
        <v>134</v>
      </c>
      <c r="C126" s="72">
        <f t="shared" si="7"/>
        <v>0</v>
      </c>
      <c r="D126" s="74"/>
      <c r="E126" s="74"/>
      <c r="F126" s="74"/>
      <c r="G126" s="157"/>
      <c r="H126" s="72">
        <f t="shared" si="8"/>
        <v>0</v>
      </c>
      <c r="I126" s="74"/>
      <c r="J126" s="74"/>
      <c r="K126" s="74"/>
      <c r="L126" s="158"/>
    </row>
    <row r="127" spans="1:12" ht="24" x14ac:dyDescent="0.25">
      <c r="A127" s="44">
        <v>2279</v>
      </c>
      <c r="B127" s="71" t="s">
        <v>135</v>
      </c>
      <c r="C127" s="72">
        <f t="shared" si="7"/>
        <v>40</v>
      </c>
      <c r="D127" s="74">
        <v>40</v>
      </c>
      <c r="E127" s="74"/>
      <c r="F127" s="74"/>
      <c r="G127" s="157"/>
      <c r="H127" s="72">
        <f t="shared" si="8"/>
        <v>40</v>
      </c>
      <c r="I127" s="74">
        <v>40</v>
      </c>
      <c r="J127" s="74"/>
      <c r="K127" s="74"/>
      <c r="L127" s="158"/>
    </row>
    <row r="128" spans="1:12" ht="24" x14ac:dyDescent="0.25">
      <c r="A128" s="168">
        <v>2280</v>
      </c>
      <c r="B128" s="65" t="s">
        <v>136</v>
      </c>
      <c r="C128" s="66">
        <f t="shared" ref="C128:L128" si="9">SUM(C129)</f>
        <v>0</v>
      </c>
      <c r="D128" s="169">
        <f t="shared" si="9"/>
        <v>0</v>
      </c>
      <c r="E128" s="169">
        <f t="shared" si="9"/>
        <v>0</v>
      </c>
      <c r="F128" s="169">
        <f t="shared" si="9"/>
        <v>0</v>
      </c>
      <c r="G128" s="169">
        <f t="shared" si="9"/>
        <v>0</v>
      </c>
      <c r="H128" s="66">
        <f t="shared" si="9"/>
        <v>0</v>
      </c>
      <c r="I128" s="169">
        <f t="shared" si="9"/>
        <v>0</v>
      </c>
      <c r="J128" s="169">
        <f t="shared" si="9"/>
        <v>0</v>
      </c>
      <c r="K128" s="169">
        <f t="shared" si="9"/>
        <v>0</v>
      </c>
      <c r="L128" s="176">
        <f t="shared" si="9"/>
        <v>0</v>
      </c>
    </row>
    <row r="129" spans="1:12" ht="24" x14ac:dyDescent="0.25">
      <c r="A129" s="44">
        <v>2283</v>
      </c>
      <c r="B129" s="71" t="s">
        <v>137</v>
      </c>
      <c r="C129" s="72">
        <f>SUM(D129:G129)</f>
        <v>0</v>
      </c>
      <c r="D129" s="74"/>
      <c r="E129" s="74"/>
      <c r="F129" s="74"/>
      <c r="G129" s="157"/>
      <c r="H129" s="72">
        <f>SUM(I129:L129)</f>
        <v>0</v>
      </c>
      <c r="I129" s="74"/>
      <c r="J129" s="74"/>
      <c r="K129" s="74"/>
      <c r="L129" s="158"/>
    </row>
    <row r="130" spans="1:12" ht="38.25" customHeight="1" x14ac:dyDescent="0.25">
      <c r="A130" s="56">
        <v>2300</v>
      </c>
      <c r="B130" s="147" t="s">
        <v>138</v>
      </c>
      <c r="C130" s="57">
        <f t="shared" si="7"/>
        <v>33409</v>
      </c>
      <c r="D130" s="63">
        <f>SUM(D131,D136,D140,D141,D144,D151,D159,D160,D163)</f>
        <v>13819</v>
      </c>
      <c r="E130" s="63">
        <f>SUM(E131,E136,E140,E141,E144,E151,E159,E160,E163)</f>
        <v>0</v>
      </c>
      <c r="F130" s="63">
        <f>SUM(F131,F136,F140,F141,F144,F151,F159,F160,F163)</f>
        <v>19590</v>
      </c>
      <c r="G130" s="166">
        <f>SUM(G131,G136,G140,G141,G144,G151,G159,G160,G163)</f>
        <v>0</v>
      </c>
      <c r="H130" s="57">
        <f t="shared" si="8"/>
        <v>33339</v>
      </c>
      <c r="I130" s="63">
        <f>SUM(I131,I136,I140,I141,I144,I151,I159,I160,I163)</f>
        <v>13819</v>
      </c>
      <c r="J130" s="63">
        <f>SUM(J131,J136,J140,J141,J144,J151,J159,J160,J163)</f>
        <v>0</v>
      </c>
      <c r="K130" s="63">
        <f>SUM(K131,K136,K140,K141,K144,K151,K159,K160,K163)</f>
        <v>19520</v>
      </c>
      <c r="L130" s="167">
        <f>SUM(L131,L136,L140,L141,L144,L151,L159,L160,L163)</f>
        <v>0</v>
      </c>
    </row>
    <row r="131" spans="1:12" ht="24" x14ac:dyDescent="0.25">
      <c r="A131" s="168">
        <v>2310</v>
      </c>
      <c r="B131" s="65" t="s">
        <v>139</v>
      </c>
      <c r="C131" s="66">
        <f t="shared" si="7"/>
        <v>4099</v>
      </c>
      <c r="D131" s="169">
        <f>SUM(D132:D135)</f>
        <v>4099</v>
      </c>
      <c r="E131" s="169">
        <f t="shared" ref="E131:L131" si="10">SUM(E132:E135)</f>
        <v>0</v>
      </c>
      <c r="F131" s="169">
        <f t="shared" si="10"/>
        <v>0</v>
      </c>
      <c r="G131" s="170">
        <f t="shared" si="10"/>
        <v>0</v>
      </c>
      <c r="H131" s="66">
        <f t="shared" si="8"/>
        <v>4099</v>
      </c>
      <c r="I131" s="169">
        <f t="shared" si="10"/>
        <v>4099</v>
      </c>
      <c r="J131" s="169">
        <f t="shared" si="10"/>
        <v>0</v>
      </c>
      <c r="K131" s="169">
        <f t="shared" si="10"/>
        <v>0</v>
      </c>
      <c r="L131" s="171">
        <f t="shared" si="10"/>
        <v>0</v>
      </c>
    </row>
    <row r="132" spans="1:12" x14ac:dyDescent="0.25">
      <c r="A132" s="44">
        <v>2311</v>
      </c>
      <c r="B132" s="71" t="s">
        <v>140</v>
      </c>
      <c r="C132" s="72">
        <f t="shared" si="7"/>
        <v>580</v>
      </c>
      <c r="D132" s="74">
        <v>580</v>
      </c>
      <c r="E132" s="74"/>
      <c r="F132" s="74"/>
      <c r="G132" s="157"/>
      <c r="H132" s="72">
        <f t="shared" si="8"/>
        <v>580</v>
      </c>
      <c r="I132" s="74">
        <v>580</v>
      </c>
      <c r="J132" s="74"/>
      <c r="K132" s="74"/>
      <c r="L132" s="158"/>
    </row>
    <row r="133" spans="1:12" x14ac:dyDescent="0.25">
      <c r="A133" s="44">
        <v>2312</v>
      </c>
      <c r="B133" s="71" t="s">
        <v>141</v>
      </c>
      <c r="C133" s="72">
        <f t="shared" si="7"/>
        <v>3170</v>
      </c>
      <c r="D133" s="74">
        <v>3170</v>
      </c>
      <c r="E133" s="74"/>
      <c r="F133" s="74"/>
      <c r="G133" s="157"/>
      <c r="H133" s="72">
        <f t="shared" si="8"/>
        <v>3170</v>
      </c>
      <c r="I133" s="74">
        <v>3170</v>
      </c>
      <c r="J133" s="74"/>
      <c r="K133" s="74"/>
      <c r="L133" s="158"/>
    </row>
    <row r="134" spans="1:12" x14ac:dyDescent="0.25">
      <c r="A134" s="44">
        <v>2313</v>
      </c>
      <c r="B134" s="71" t="s">
        <v>142</v>
      </c>
      <c r="C134" s="72">
        <f t="shared" si="7"/>
        <v>349</v>
      </c>
      <c r="D134" s="74">
        <v>349</v>
      </c>
      <c r="E134" s="74"/>
      <c r="F134" s="74"/>
      <c r="G134" s="157"/>
      <c r="H134" s="72">
        <f t="shared" si="8"/>
        <v>349</v>
      </c>
      <c r="I134" s="74">
        <v>349</v>
      </c>
      <c r="J134" s="74"/>
      <c r="K134" s="74"/>
      <c r="L134" s="158"/>
    </row>
    <row r="135" spans="1:12" ht="36" customHeight="1" x14ac:dyDescent="0.25">
      <c r="A135" s="44">
        <v>2314</v>
      </c>
      <c r="B135" s="71" t="s">
        <v>143</v>
      </c>
      <c r="C135" s="72">
        <f t="shared" si="7"/>
        <v>0</v>
      </c>
      <c r="D135" s="74"/>
      <c r="E135" s="74"/>
      <c r="F135" s="74"/>
      <c r="G135" s="157"/>
      <c r="H135" s="72">
        <f t="shared" si="8"/>
        <v>0</v>
      </c>
      <c r="I135" s="74"/>
      <c r="J135" s="74"/>
      <c r="K135" s="74"/>
      <c r="L135" s="158"/>
    </row>
    <row r="136" spans="1:12" x14ac:dyDescent="0.25">
      <c r="A136" s="159">
        <v>2320</v>
      </c>
      <c r="B136" s="71" t="s">
        <v>144</v>
      </c>
      <c r="C136" s="72">
        <f t="shared" si="7"/>
        <v>345</v>
      </c>
      <c r="D136" s="160">
        <f>SUM(D137:D139)</f>
        <v>275</v>
      </c>
      <c r="E136" s="160">
        <f>SUM(E137:E139)</f>
        <v>0</v>
      </c>
      <c r="F136" s="160">
        <f>SUM(F137:F139)</f>
        <v>70</v>
      </c>
      <c r="G136" s="161">
        <f>SUM(G137:G139)</f>
        <v>0</v>
      </c>
      <c r="H136" s="72">
        <f t="shared" si="8"/>
        <v>275</v>
      </c>
      <c r="I136" s="160">
        <f>SUM(I137:I139)</f>
        <v>275</v>
      </c>
      <c r="J136" s="160">
        <f>SUM(J137:J139)</f>
        <v>0</v>
      </c>
      <c r="K136" s="160">
        <f>SUM(K137:K139)</f>
        <v>0</v>
      </c>
      <c r="L136" s="162">
        <f>SUM(L137:L139)</f>
        <v>0</v>
      </c>
    </row>
    <row r="137" spans="1:12" x14ac:dyDescent="0.25">
      <c r="A137" s="44">
        <v>2321</v>
      </c>
      <c r="B137" s="71" t="s">
        <v>145</v>
      </c>
      <c r="C137" s="72">
        <f t="shared" si="7"/>
        <v>0</v>
      </c>
      <c r="D137" s="74"/>
      <c r="E137" s="74"/>
      <c r="F137" s="74"/>
      <c r="G137" s="157"/>
      <c r="H137" s="72">
        <f t="shared" si="8"/>
        <v>0</v>
      </c>
      <c r="I137" s="74"/>
      <c r="J137" s="74"/>
      <c r="K137" s="74"/>
      <c r="L137" s="158"/>
    </row>
    <row r="138" spans="1:12" x14ac:dyDescent="0.25">
      <c r="A138" s="44">
        <v>2322</v>
      </c>
      <c r="B138" s="71" t="s">
        <v>146</v>
      </c>
      <c r="C138" s="72">
        <f t="shared" si="7"/>
        <v>345</v>
      </c>
      <c r="D138" s="74">
        <v>275</v>
      </c>
      <c r="E138" s="74"/>
      <c r="F138" s="74">
        <v>70</v>
      </c>
      <c r="G138" s="157"/>
      <c r="H138" s="72">
        <f t="shared" si="8"/>
        <v>275</v>
      </c>
      <c r="I138" s="74">
        <v>275</v>
      </c>
      <c r="J138" s="74"/>
      <c r="K138" s="74"/>
      <c r="L138" s="158"/>
    </row>
    <row r="139" spans="1:12" ht="10.5" customHeight="1" x14ac:dyDescent="0.25">
      <c r="A139" s="44">
        <v>2329</v>
      </c>
      <c r="B139" s="71" t="s">
        <v>147</v>
      </c>
      <c r="C139" s="72">
        <f t="shared" si="7"/>
        <v>0</v>
      </c>
      <c r="D139" s="74"/>
      <c r="E139" s="74"/>
      <c r="F139" s="74"/>
      <c r="G139" s="157"/>
      <c r="H139" s="72">
        <f t="shared" si="8"/>
        <v>0</v>
      </c>
      <c r="I139" s="74"/>
      <c r="J139" s="74"/>
      <c r="K139" s="74"/>
      <c r="L139" s="158"/>
    </row>
    <row r="140" spans="1:12" x14ac:dyDescent="0.25">
      <c r="A140" s="159">
        <v>2330</v>
      </c>
      <c r="B140" s="71" t="s">
        <v>148</v>
      </c>
      <c r="C140" s="72">
        <f t="shared" si="7"/>
        <v>0</v>
      </c>
      <c r="D140" s="74"/>
      <c r="E140" s="74"/>
      <c r="F140" s="74"/>
      <c r="G140" s="157"/>
      <c r="H140" s="72">
        <f t="shared" si="8"/>
        <v>0</v>
      </c>
      <c r="I140" s="74"/>
      <c r="J140" s="74"/>
      <c r="K140" s="74"/>
      <c r="L140" s="158"/>
    </row>
    <row r="141" spans="1:12" ht="48" x14ac:dyDescent="0.25">
      <c r="A141" s="159">
        <v>2340</v>
      </c>
      <c r="B141" s="71" t="s">
        <v>149</v>
      </c>
      <c r="C141" s="72">
        <f t="shared" si="7"/>
        <v>143</v>
      </c>
      <c r="D141" s="160">
        <f>SUM(D142:D143)</f>
        <v>143</v>
      </c>
      <c r="E141" s="160">
        <f>SUM(E142:E143)</f>
        <v>0</v>
      </c>
      <c r="F141" s="160">
        <f>SUM(F142:F143)</f>
        <v>0</v>
      </c>
      <c r="G141" s="161">
        <f>SUM(G142:G143)</f>
        <v>0</v>
      </c>
      <c r="H141" s="72">
        <f t="shared" si="8"/>
        <v>143</v>
      </c>
      <c r="I141" s="160">
        <f>SUM(I142:I143)</f>
        <v>143</v>
      </c>
      <c r="J141" s="160">
        <f>SUM(J142:J143)</f>
        <v>0</v>
      </c>
      <c r="K141" s="160">
        <f>SUM(K142:K143)</f>
        <v>0</v>
      </c>
      <c r="L141" s="162">
        <f>SUM(L142:L143)</f>
        <v>0</v>
      </c>
    </row>
    <row r="142" spans="1:12" x14ac:dyDescent="0.25">
      <c r="A142" s="44">
        <v>2341</v>
      </c>
      <c r="B142" s="71" t="s">
        <v>150</v>
      </c>
      <c r="C142" s="72">
        <f t="shared" si="7"/>
        <v>143</v>
      </c>
      <c r="D142" s="74">
        <v>143</v>
      </c>
      <c r="E142" s="74"/>
      <c r="F142" s="74"/>
      <c r="G142" s="157"/>
      <c r="H142" s="72">
        <f t="shared" si="8"/>
        <v>143</v>
      </c>
      <c r="I142" s="74">
        <v>143</v>
      </c>
      <c r="J142" s="74"/>
      <c r="K142" s="74"/>
      <c r="L142" s="158"/>
    </row>
    <row r="143" spans="1:12" ht="24" x14ac:dyDescent="0.25">
      <c r="A143" s="44">
        <v>2344</v>
      </c>
      <c r="B143" s="71" t="s">
        <v>151</v>
      </c>
      <c r="C143" s="72">
        <f t="shared" si="7"/>
        <v>0</v>
      </c>
      <c r="D143" s="74"/>
      <c r="E143" s="74"/>
      <c r="F143" s="74"/>
      <c r="G143" s="157"/>
      <c r="H143" s="72">
        <f t="shared" si="8"/>
        <v>0</v>
      </c>
      <c r="I143" s="74"/>
      <c r="J143" s="74"/>
      <c r="K143" s="74"/>
      <c r="L143" s="158"/>
    </row>
    <row r="144" spans="1:12" ht="24" x14ac:dyDescent="0.25">
      <c r="A144" s="150">
        <v>2350</v>
      </c>
      <c r="B144" s="112" t="s">
        <v>152</v>
      </c>
      <c r="C144" s="117">
        <f t="shared" si="7"/>
        <v>4822</v>
      </c>
      <c r="D144" s="151">
        <f>SUM(D145:D150)</f>
        <v>4822</v>
      </c>
      <c r="E144" s="151">
        <f>SUM(E145:E150)</f>
        <v>0</v>
      </c>
      <c r="F144" s="151">
        <f>SUM(F145:F150)</f>
        <v>0</v>
      </c>
      <c r="G144" s="152">
        <f>SUM(G145:G150)</f>
        <v>0</v>
      </c>
      <c r="H144" s="117">
        <f t="shared" si="8"/>
        <v>4822</v>
      </c>
      <c r="I144" s="151">
        <f>SUM(I145:I150)</f>
        <v>4822</v>
      </c>
      <c r="J144" s="151">
        <f>SUM(J145:J150)</f>
        <v>0</v>
      </c>
      <c r="K144" s="151">
        <f>SUM(K145:K150)</f>
        <v>0</v>
      </c>
      <c r="L144" s="153">
        <f>SUM(L145:L150)</f>
        <v>0</v>
      </c>
    </row>
    <row r="145" spans="1:12" x14ac:dyDescent="0.25">
      <c r="A145" s="38">
        <v>2351</v>
      </c>
      <c r="B145" s="65" t="s">
        <v>153</v>
      </c>
      <c r="C145" s="66">
        <f t="shared" si="7"/>
        <v>1030</v>
      </c>
      <c r="D145" s="68">
        <v>1030</v>
      </c>
      <c r="E145" s="68"/>
      <c r="F145" s="68"/>
      <c r="G145" s="154"/>
      <c r="H145" s="66">
        <f t="shared" si="8"/>
        <v>1030</v>
      </c>
      <c r="I145" s="68">
        <v>1030</v>
      </c>
      <c r="J145" s="68"/>
      <c r="K145" s="68"/>
      <c r="L145" s="155"/>
    </row>
    <row r="146" spans="1:12" x14ac:dyDescent="0.25">
      <c r="A146" s="44">
        <v>2352</v>
      </c>
      <c r="B146" s="71" t="s">
        <v>154</v>
      </c>
      <c r="C146" s="72">
        <f t="shared" si="7"/>
        <v>3565</v>
      </c>
      <c r="D146" s="74">
        <v>3565</v>
      </c>
      <c r="E146" s="74"/>
      <c r="F146" s="74"/>
      <c r="G146" s="157"/>
      <c r="H146" s="72">
        <f t="shared" si="8"/>
        <v>3565</v>
      </c>
      <c r="I146" s="74">
        <v>3565</v>
      </c>
      <c r="J146" s="74"/>
      <c r="K146" s="74"/>
      <c r="L146" s="158"/>
    </row>
    <row r="147" spans="1:12" ht="24" x14ac:dyDescent="0.25">
      <c r="A147" s="44">
        <v>2353</v>
      </c>
      <c r="B147" s="71" t="s">
        <v>155</v>
      </c>
      <c r="C147" s="72">
        <f t="shared" si="7"/>
        <v>0</v>
      </c>
      <c r="D147" s="74"/>
      <c r="E147" s="74"/>
      <c r="F147" s="74"/>
      <c r="G147" s="157"/>
      <c r="H147" s="72">
        <f t="shared" si="8"/>
        <v>0</v>
      </c>
      <c r="I147" s="74"/>
      <c r="J147" s="74"/>
      <c r="K147" s="74"/>
      <c r="L147" s="158"/>
    </row>
    <row r="148" spans="1:12" ht="24" x14ac:dyDescent="0.25">
      <c r="A148" s="44">
        <v>2354</v>
      </c>
      <c r="B148" s="71" t="s">
        <v>156</v>
      </c>
      <c r="C148" s="72">
        <f t="shared" si="7"/>
        <v>0</v>
      </c>
      <c r="D148" s="74"/>
      <c r="E148" s="74"/>
      <c r="F148" s="74"/>
      <c r="G148" s="157"/>
      <c r="H148" s="72">
        <f t="shared" si="8"/>
        <v>0</v>
      </c>
      <c r="I148" s="74"/>
      <c r="J148" s="74"/>
      <c r="K148" s="74"/>
      <c r="L148" s="158"/>
    </row>
    <row r="149" spans="1:12" ht="24" x14ac:dyDescent="0.25">
      <c r="A149" s="44">
        <v>2355</v>
      </c>
      <c r="B149" s="71" t="s">
        <v>157</v>
      </c>
      <c r="C149" s="72">
        <f t="shared" si="7"/>
        <v>227</v>
      </c>
      <c r="D149" s="74">
        <v>227</v>
      </c>
      <c r="E149" s="74"/>
      <c r="F149" s="74"/>
      <c r="G149" s="157"/>
      <c r="H149" s="72">
        <f t="shared" si="8"/>
        <v>227</v>
      </c>
      <c r="I149" s="74">
        <v>227</v>
      </c>
      <c r="J149" s="74"/>
      <c r="K149" s="74"/>
      <c r="L149" s="158"/>
    </row>
    <row r="150" spans="1:12" ht="24" x14ac:dyDescent="0.25">
      <c r="A150" s="44">
        <v>2359</v>
      </c>
      <c r="B150" s="71" t="s">
        <v>158</v>
      </c>
      <c r="C150" s="72">
        <f t="shared" si="7"/>
        <v>0</v>
      </c>
      <c r="D150" s="74"/>
      <c r="E150" s="74"/>
      <c r="F150" s="74"/>
      <c r="G150" s="157"/>
      <c r="H150" s="72">
        <f t="shared" si="8"/>
        <v>0</v>
      </c>
      <c r="I150" s="74"/>
      <c r="J150" s="74"/>
      <c r="K150" s="74"/>
      <c r="L150" s="158"/>
    </row>
    <row r="151" spans="1:12" ht="24.75" customHeight="1" x14ac:dyDescent="0.25">
      <c r="A151" s="159">
        <v>2360</v>
      </c>
      <c r="B151" s="71" t="s">
        <v>159</v>
      </c>
      <c r="C151" s="72">
        <f t="shared" si="7"/>
        <v>21581</v>
      </c>
      <c r="D151" s="160">
        <f>SUM(D152:D158)</f>
        <v>2061</v>
      </c>
      <c r="E151" s="160">
        <f>SUM(E152:E158)</f>
        <v>0</v>
      </c>
      <c r="F151" s="160">
        <f>SUM(F152:F158)</f>
        <v>19520</v>
      </c>
      <c r="G151" s="161">
        <f>SUM(G152:G158)</f>
        <v>0</v>
      </c>
      <c r="H151" s="72">
        <f t="shared" si="8"/>
        <v>21581</v>
      </c>
      <c r="I151" s="160">
        <f>SUM(I152:I158)</f>
        <v>2061</v>
      </c>
      <c r="J151" s="160">
        <f>SUM(J152:J158)</f>
        <v>0</v>
      </c>
      <c r="K151" s="160">
        <f>SUM(K152:K158)</f>
        <v>19520</v>
      </c>
      <c r="L151" s="162">
        <f>SUM(L152:L158)</f>
        <v>0</v>
      </c>
    </row>
    <row r="152" spans="1:12" x14ac:dyDescent="0.25">
      <c r="A152" s="43">
        <v>2361</v>
      </c>
      <c r="B152" s="71" t="s">
        <v>160</v>
      </c>
      <c r="C152" s="72">
        <f t="shared" si="7"/>
        <v>1776</v>
      </c>
      <c r="D152" s="74">
        <v>1776</v>
      </c>
      <c r="E152" s="74"/>
      <c r="F152" s="74"/>
      <c r="G152" s="157"/>
      <c r="H152" s="72">
        <f t="shared" si="8"/>
        <v>1776</v>
      </c>
      <c r="I152" s="74">
        <v>1776</v>
      </c>
      <c r="J152" s="74"/>
      <c r="K152" s="74"/>
      <c r="L152" s="158"/>
    </row>
    <row r="153" spans="1:12" ht="24" x14ac:dyDescent="0.25">
      <c r="A153" s="43">
        <v>2362</v>
      </c>
      <c r="B153" s="71" t="s">
        <v>161</v>
      </c>
      <c r="C153" s="72">
        <f t="shared" si="7"/>
        <v>285</v>
      </c>
      <c r="D153" s="74">
        <v>285</v>
      </c>
      <c r="E153" s="74"/>
      <c r="F153" s="74"/>
      <c r="G153" s="157"/>
      <c r="H153" s="72">
        <f t="shared" si="8"/>
        <v>285</v>
      </c>
      <c r="I153" s="74">
        <v>285</v>
      </c>
      <c r="J153" s="74"/>
      <c r="K153" s="74"/>
      <c r="L153" s="158"/>
    </row>
    <row r="154" spans="1:12" x14ac:dyDescent="0.25">
      <c r="A154" s="43">
        <v>2363</v>
      </c>
      <c r="B154" s="71" t="s">
        <v>162</v>
      </c>
      <c r="C154" s="72">
        <f t="shared" si="7"/>
        <v>19520</v>
      </c>
      <c r="D154" s="74"/>
      <c r="E154" s="74"/>
      <c r="F154" s="74">
        <v>19520</v>
      </c>
      <c r="G154" s="157"/>
      <c r="H154" s="72">
        <f t="shared" si="8"/>
        <v>19520</v>
      </c>
      <c r="I154" s="74"/>
      <c r="J154" s="74"/>
      <c r="K154" s="74">
        <v>19520</v>
      </c>
      <c r="L154" s="158"/>
    </row>
    <row r="155" spans="1:12" x14ac:dyDescent="0.25">
      <c r="A155" s="43">
        <v>2364</v>
      </c>
      <c r="B155" s="71" t="s">
        <v>163</v>
      </c>
      <c r="C155" s="72">
        <f t="shared" si="7"/>
        <v>0</v>
      </c>
      <c r="D155" s="74"/>
      <c r="E155" s="74"/>
      <c r="F155" s="74"/>
      <c r="G155" s="157"/>
      <c r="H155" s="72">
        <f t="shared" si="8"/>
        <v>0</v>
      </c>
      <c r="I155" s="74"/>
      <c r="J155" s="74"/>
      <c r="K155" s="74"/>
      <c r="L155" s="158"/>
    </row>
    <row r="156" spans="1:12" ht="12.75" customHeight="1" x14ac:dyDescent="0.25">
      <c r="A156" s="43">
        <v>2365</v>
      </c>
      <c r="B156" s="71" t="s">
        <v>164</v>
      </c>
      <c r="C156" s="72">
        <f t="shared" si="7"/>
        <v>0</v>
      </c>
      <c r="D156" s="74"/>
      <c r="E156" s="74"/>
      <c r="F156" s="74"/>
      <c r="G156" s="157"/>
      <c r="H156" s="72">
        <f t="shared" si="8"/>
        <v>0</v>
      </c>
      <c r="I156" s="74"/>
      <c r="J156" s="74"/>
      <c r="K156" s="74"/>
      <c r="L156" s="158"/>
    </row>
    <row r="157" spans="1:12" ht="36" x14ac:dyDescent="0.25">
      <c r="A157" s="43">
        <v>2366</v>
      </c>
      <c r="B157" s="71" t="s">
        <v>165</v>
      </c>
      <c r="C157" s="72">
        <f t="shared" si="7"/>
        <v>0</v>
      </c>
      <c r="D157" s="74"/>
      <c r="E157" s="74"/>
      <c r="F157" s="74"/>
      <c r="G157" s="157"/>
      <c r="H157" s="72">
        <f t="shared" si="8"/>
        <v>0</v>
      </c>
      <c r="I157" s="74"/>
      <c r="J157" s="74"/>
      <c r="K157" s="74"/>
      <c r="L157" s="158"/>
    </row>
    <row r="158" spans="1:12" ht="48" x14ac:dyDescent="0.25">
      <c r="A158" s="43">
        <v>2369</v>
      </c>
      <c r="B158" s="71" t="s">
        <v>166</v>
      </c>
      <c r="C158" s="72">
        <f t="shared" si="7"/>
        <v>0</v>
      </c>
      <c r="D158" s="74"/>
      <c r="E158" s="74"/>
      <c r="F158" s="74"/>
      <c r="G158" s="157"/>
      <c r="H158" s="72">
        <f t="shared" si="8"/>
        <v>0</v>
      </c>
      <c r="I158" s="74"/>
      <c r="J158" s="74"/>
      <c r="K158" s="74"/>
      <c r="L158" s="158"/>
    </row>
    <row r="159" spans="1:12" x14ac:dyDescent="0.25">
      <c r="A159" s="150">
        <v>2370</v>
      </c>
      <c r="B159" s="112" t="s">
        <v>167</v>
      </c>
      <c r="C159" s="117">
        <f t="shared" si="7"/>
        <v>2419</v>
      </c>
      <c r="D159" s="163">
        <v>2419</v>
      </c>
      <c r="E159" s="163"/>
      <c r="F159" s="163"/>
      <c r="G159" s="164"/>
      <c r="H159" s="117">
        <f t="shared" si="8"/>
        <v>2419</v>
      </c>
      <c r="I159" s="163">
        <v>2419</v>
      </c>
      <c r="J159" s="163"/>
      <c r="K159" s="163"/>
      <c r="L159" s="165"/>
    </row>
    <row r="160" spans="1:12" x14ac:dyDescent="0.25">
      <c r="A160" s="150">
        <v>2380</v>
      </c>
      <c r="B160" s="112" t="s">
        <v>168</v>
      </c>
      <c r="C160" s="117">
        <f t="shared" si="7"/>
        <v>0</v>
      </c>
      <c r="D160" s="151">
        <f>SUM(D161:D162)</f>
        <v>0</v>
      </c>
      <c r="E160" s="151">
        <f>SUM(E161:E162)</f>
        <v>0</v>
      </c>
      <c r="F160" s="151">
        <f>SUM(F161:F162)</f>
        <v>0</v>
      </c>
      <c r="G160" s="152">
        <f>SUM(G161:G162)</f>
        <v>0</v>
      </c>
      <c r="H160" s="117">
        <f t="shared" si="8"/>
        <v>0</v>
      </c>
      <c r="I160" s="151">
        <f>SUM(I161:I162)</f>
        <v>0</v>
      </c>
      <c r="J160" s="151">
        <f>SUM(J161:J162)</f>
        <v>0</v>
      </c>
      <c r="K160" s="151">
        <f>SUM(K161:K162)</f>
        <v>0</v>
      </c>
      <c r="L160" s="153">
        <f>SUM(L161:L162)</f>
        <v>0</v>
      </c>
    </row>
    <row r="161" spans="1:12" x14ac:dyDescent="0.25">
      <c r="A161" s="37">
        <v>2381</v>
      </c>
      <c r="B161" s="65" t="s">
        <v>169</v>
      </c>
      <c r="C161" s="66">
        <f t="shared" si="7"/>
        <v>0</v>
      </c>
      <c r="D161" s="68"/>
      <c r="E161" s="68"/>
      <c r="F161" s="68"/>
      <c r="G161" s="154"/>
      <c r="H161" s="66">
        <f t="shared" si="8"/>
        <v>0</v>
      </c>
      <c r="I161" s="68"/>
      <c r="J161" s="68"/>
      <c r="K161" s="68"/>
      <c r="L161" s="155"/>
    </row>
    <row r="162" spans="1:12" ht="24" x14ac:dyDescent="0.25">
      <c r="A162" s="43">
        <v>2389</v>
      </c>
      <c r="B162" s="71" t="s">
        <v>170</v>
      </c>
      <c r="C162" s="72">
        <f t="shared" si="7"/>
        <v>0</v>
      </c>
      <c r="D162" s="74"/>
      <c r="E162" s="74"/>
      <c r="F162" s="74"/>
      <c r="G162" s="157"/>
      <c r="H162" s="72">
        <f t="shared" si="8"/>
        <v>0</v>
      </c>
      <c r="I162" s="74"/>
      <c r="J162" s="74"/>
      <c r="K162" s="74"/>
      <c r="L162" s="158"/>
    </row>
    <row r="163" spans="1:12" x14ac:dyDescent="0.25">
      <c r="A163" s="150">
        <v>2390</v>
      </c>
      <c r="B163" s="112" t="s">
        <v>171</v>
      </c>
      <c r="C163" s="117">
        <f t="shared" si="7"/>
        <v>0</v>
      </c>
      <c r="D163" s="163"/>
      <c r="E163" s="163"/>
      <c r="F163" s="163"/>
      <c r="G163" s="164"/>
      <c r="H163" s="117">
        <f t="shared" si="8"/>
        <v>0</v>
      </c>
      <c r="I163" s="163"/>
      <c r="J163" s="163"/>
      <c r="K163" s="163"/>
      <c r="L163" s="165"/>
    </row>
    <row r="164" spans="1:12" x14ac:dyDescent="0.25">
      <c r="A164" s="56">
        <v>2400</v>
      </c>
      <c r="B164" s="147" t="s">
        <v>172</v>
      </c>
      <c r="C164" s="57">
        <f t="shared" si="7"/>
        <v>0</v>
      </c>
      <c r="D164" s="177"/>
      <c r="E164" s="177"/>
      <c r="F164" s="177"/>
      <c r="G164" s="178"/>
      <c r="H164" s="57">
        <f t="shared" si="8"/>
        <v>0</v>
      </c>
      <c r="I164" s="177"/>
      <c r="J164" s="177"/>
      <c r="K164" s="177"/>
      <c r="L164" s="179"/>
    </row>
    <row r="165" spans="1:12" ht="24" x14ac:dyDescent="0.25">
      <c r="A165" s="56">
        <v>2500</v>
      </c>
      <c r="B165" s="147" t="s">
        <v>173</v>
      </c>
      <c r="C165" s="57">
        <f t="shared" si="7"/>
        <v>0</v>
      </c>
      <c r="D165" s="63">
        <f>SUM(D166,D171)</f>
        <v>0</v>
      </c>
      <c r="E165" s="63">
        <f t="shared" ref="E165:G165" si="11">SUM(E166,E171)</f>
        <v>0</v>
      </c>
      <c r="F165" s="63">
        <f t="shared" si="11"/>
        <v>0</v>
      </c>
      <c r="G165" s="63">
        <f t="shared" si="11"/>
        <v>0</v>
      </c>
      <c r="H165" s="57">
        <f t="shared" si="8"/>
        <v>0</v>
      </c>
      <c r="I165" s="63">
        <f>SUM(I166,I171)</f>
        <v>0</v>
      </c>
      <c r="J165" s="63">
        <f t="shared" ref="J165:L165" si="12">SUM(J166,J171)</f>
        <v>0</v>
      </c>
      <c r="K165" s="63">
        <f t="shared" si="12"/>
        <v>0</v>
      </c>
      <c r="L165" s="149">
        <f t="shared" si="12"/>
        <v>0</v>
      </c>
    </row>
    <row r="166" spans="1:12" ht="16.5" customHeight="1" x14ac:dyDescent="0.25">
      <c r="A166" s="168">
        <v>2510</v>
      </c>
      <c r="B166" s="65" t="s">
        <v>174</v>
      </c>
      <c r="C166" s="66">
        <f t="shared" si="7"/>
        <v>0</v>
      </c>
      <c r="D166" s="169">
        <f>SUM(D167:D170)</f>
        <v>0</v>
      </c>
      <c r="E166" s="169">
        <f t="shared" ref="E166:G166" si="13">SUM(E167:E170)</f>
        <v>0</v>
      </c>
      <c r="F166" s="169">
        <f t="shared" si="13"/>
        <v>0</v>
      </c>
      <c r="G166" s="169">
        <f t="shared" si="13"/>
        <v>0</v>
      </c>
      <c r="H166" s="66">
        <f t="shared" si="8"/>
        <v>0</v>
      </c>
      <c r="I166" s="169">
        <f>SUM(I167:I170)</f>
        <v>0</v>
      </c>
      <c r="J166" s="169">
        <f t="shared" ref="J166:L166" si="14">SUM(J167:J170)</f>
        <v>0</v>
      </c>
      <c r="K166" s="169">
        <f t="shared" si="14"/>
        <v>0</v>
      </c>
      <c r="L166" s="180">
        <f t="shared" si="14"/>
        <v>0</v>
      </c>
    </row>
    <row r="167" spans="1:12" ht="24" x14ac:dyDescent="0.25">
      <c r="A167" s="44">
        <v>2512</v>
      </c>
      <c r="B167" s="71" t="s">
        <v>175</v>
      </c>
      <c r="C167" s="72">
        <f t="shared" si="7"/>
        <v>0</v>
      </c>
      <c r="D167" s="74"/>
      <c r="E167" s="74"/>
      <c r="F167" s="74"/>
      <c r="G167" s="157"/>
      <c r="H167" s="72">
        <f t="shared" si="8"/>
        <v>0</v>
      </c>
      <c r="I167" s="74"/>
      <c r="J167" s="74"/>
      <c r="K167" s="74"/>
      <c r="L167" s="158"/>
    </row>
    <row r="168" spans="1:12" ht="36" x14ac:dyDescent="0.25">
      <c r="A168" s="44">
        <v>2513</v>
      </c>
      <c r="B168" s="71" t="s">
        <v>176</v>
      </c>
      <c r="C168" s="72">
        <f t="shared" si="7"/>
        <v>0</v>
      </c>
      <c r="D168" s="74"/>
      <c r="E168" s="74"/>
      <c r="F168" s="74"/>
      <c r="G168" s="157"/>
      <c r="H168" s="72">
        <f t="shared" si="8"/>
        <v>0</v>
      </c>
      <c r="I168" s="74"/>
      <c r="J168" s="74"/>
      <c r="K168" s="74"/>
      <c r="L168" s="158"/>
    </row>
    <row r="169" spans="1:12" ht="24" x14ac:dyDescent="0.25">
      <c r="A169" s="44">
        <v>2515</v>
      </c>
      <c r="B169" s="71" t="s">
        <v>177</v>
      </c>
      <c r="C169" s="72">
        <f t="shared" si="7"/>
        <v>0</v>
      </c>
      <c r="D169" s="74"/>
      <c r="E169" s="74"/>
      <c r="F169" s="74"/>
      <c r="G169" s="157"/>
      <c r="H169" s="72">
        <f t="shared" si="8"/>
        <v>0</v>
      </c>
      <c r="I169" s="74"/>
      <c r="J169" s="74"/>
      <c r="K169" s="74"/>
      <c r="L169" s="158"/>
    </row>
    <row r="170" spans="1:12" ht="24" x14ac:dyDescent="0.25">
      <c r="A170" s="44">
        <v>2519</v>
      </c>
      <c r="B170" s="71" t="s">
        <v>178</v>
      </c>
      <c r="C170" s="72">
        <f t="shared" si="7"/>
        <v>0</v>
      </c>
      <c r="D170" s="74"/>
      <c r="E170" s="74"/>
      <c r="F170" s="74"/>
      <c r="G170" s="157"/>
      <c r="H170" s="72">
        <f t="shared" si="8"/>
        <v>0</v>
      </c>
      <c r="I170" s="74"/>
      <c r="J170" s="74"/>
      <c r="K170" s="74"/>
      <c r="L170" s="158"/>
    </row>
    <row r="171" spans="1:12" ht="24" x14ac:dyDescent="0.25">
      <c r="A171" s="159">
        <v>2520</v>
      </c>
      <c r="B171" s="71" t="s">
        <v>179</v>
      </c>
      <c r="C171" s="72">
        <f t="shared" si="7"/>
        <v>0</v>
      </c>
      <c r="D171" s="74"/>
      <c r="E171" s="74"/>
      <c r="F171" s="74"/>
      <c r="G171" s="157"/>
      <c r="H171" s="72">
        <f t="shared" si="8"/>
        <v>0</v>
      </c>
      <c r="I171" s="74"/>
      <c r="J171" s="74"/>
      <c r="K171" s="74"/>
      <c r="L171" s="158"/>
    </row>
    <row r="172" spans="1:12" s="182" customFormat="1" ht="36" customHeight="1" x14ac:dyDescent="0.25">
      <c r="A172" s="19">
        <v>2800</v>
      </c>
      <c r="B172" s="65" t="s">
        <v>180</v>
      </c>
      <c r="C172" s="66">
        <f t="shared" si="7"/>
        <v>0</v>
      </c>
      <c r="D172" s="40"/>
      <c r="E172" s="40"/>
      <c r="F172" s="40"/>
      <c r="G172" s="41"/>
      <c r="H172" s="66">
        <f t="shared" si="8"/>
        <v>0</v>
      </c>
      <c r="I172" s="40"/>
      <c r="J172" s="40"/>
      <c r="K172" s="40"/>
      <c r="L172" s="42"/>
    </row>
    <row r="173" spans="1:12" x14ac:dyDescent="0.25">
      <c r="A173" s="142">
        <v>3000</v>
      </c>
      <c r="B173" s="142" t="s">
        <v>181</v>
      </c>
      <c r="C173" s="143">
        <f t="shared" si="7"/>
        <v>0</v>
      </c>
      <c r="D173" s="144">
        <f>SUM(D174,D184)</f>
        <v>0</v>
      </c>
      <c r="E173" s="144">
        <f>SUM(E174,E184)</f>
        <v>0</v>
      </c>
      <c r="F173" s="144">
        <f>SUM(F174,F184)</f>
        <v>0</v>
      </c>
      <c r="G173" s="145">
        <f>SUM(G174,G184)</f>
        <v>0</v>
      </c>
      <c r="H173" s="143">
        <f t="shared" si="8"/>
        <v>0</v>
      </c>
      <c r="I173" s="144">
        <f>SUM(I174,I184)</f>
        <v>0</v>
      </c>
      <c r="J173" s="144">
        <f>SUM(J174,J184)</f>
        <v>0</v>
      </c>
      <c r="K173" s="144">
        <f>SUM(K174,K184)</f>
        <v>0</v>
      </c>
      <c r="L173" s="146">
        <f>SUM(L174,L184)</f>
        <v>0</v>
      </c>
    </row>
    <row r="174" spans="1:12" ht="24" x14ac:dyDescent="0.25">
      <c r="A174" s="56">
        <v>3200</v>
      </c>
      <c r="B174" s="183" t="s">
        <v>182</v>
      </c>
      <c r="C174" s="184">
        <f t="shared" si="7"/>
        <v>0</v>
      </c>
      <c r="D174" s="63">
        <f>SUM(D175,D179)</f>
        <v>0</v>
      </c>
      <c r="E174" s="63">
        <f t="shared" ref="E174:G174" si="15">SUM(E175,E179)</f>
        <v>0</v>
      </c>
      <c r="F174" s="63">
        <f t="shared" si="15"/>
        <v>0</v>
      </c>
      <c r="G174" s="63">
        <f t="shared" si="15"/>
        <v>0</v>
      </c>
      <c r="H174" s="57">
        <f t="shared" si="8"/>
        <v>0</v>
      </c>
      <c r="I174" s="63">
        <f>SUM(I175,I179)</f>
        <v>0</v>
      </c>
      <c r="J174" s="63">
        <f t="shared" ref="J174:L174" si="16">SUM(J175,J179)</f>
        <v>0</v>
      </c>
      <c r="K174" s="63">
        <f t="shared" si="16"/>
        <v>0</v>
      </c>
      <c r="L174" s="149">
        <f t="shared" si="16"/>
        <v>0</v>
      </c>
    </row>
    <row r="175" spans="1:12" ht="36" x14ac:dyDescent="0.25">
      <c r="A175" s="168">
        <v>3260</v>
      </c>
      <c r="B175" s="65" t="s">
        <v>183</v>
      </c>
      <c r="C175" s="66">
        <f t="shared" si="7"/>
        <v>0</v>
      </c>
      <c r="D175" s="169">
        <f>SUM(D176:D178)</f>
        <v>0</v>
      </c>
      <c r="E175" s="169">
        <f>SUM(E176:E178)</f>
        <v>0</v>
      </c>
      <c r="F175" s="169">
        <f>SUM(F176:F178)</f>
        <v>0</v>
      </c>
      <c r="G175" s="170">
        <f>SUM(G176:G178)</f>
        <v>0</v>
      </c>
      <c r="H175" s="66">
        <f t="shared" si="8"/>
        <v>0</v>
      </c>
      <c r="I175" s="169">
        <f>SUM(I176:I178)</f>
        <v>0</v>
      </c>
      <c r="J175" s="169">
        <f>SUM(J176:J178)</f>
        <v>0</v>
      </c>
      <c r="K175" s="169">
        <f>SUM(K176:K178)</f>
        <v>0</v>
      </c>
      <c r="L175" s="171">
        <f>SUM(L176:L178)</f>
        <v>0</v>
      </c>
    </row>
    <row r="176" spans="1:12" ht="24" x14ac:dyDescent="0.25">
      <c r="A176" s="44">
        <v>3261</v>
      </c>
      <c r="B176" s="71" t="s">
        <v>184</v>
      </c>
      <c r="C176" s="72">
        <f>SUM(D176:G176)</f>
        <v>0</v>
      </c>
      <c r="D176" s="74"/>
      <c r="E176" s="74"/>
      <c r="F176" s="74"/>
      <c r="G176" s="157"/>
      <c r="H176" s="72">
        <f>SUM(I176:L176)</f>
        <v>0</v>
      </c>
      <c r="I176" s="74"/>
      <c r="J176" s="74"/>
      <c r="K176" s="74"/>
      <c r="L176" s="158"/>
    </row>
    <row r="177" spans="1:12" ht="36" x14ac:dyDescent="0.25">
      <c r="A177" s="44">
        <v>3262</v>
      </c>
      <c r="B177" s="71" t="s">
        <v>185</v>
      </c>
      <c r="C177" s="72">
        <f>SUM(D177:G177)</f>
        <v>0</v>
      </c>
      <c r="D177" s="74"/>
      <c r="E177" s="74"/>
      <c r="F177" s="74"/>
      <c r="G177" s="157"/>
      <c r="H177" s="72">
        <f>SUM(I177:L177)</f>
        <v>0</v>
      </c>
      <c r="I177" s="74"/>
      <c r="J177" s="74"/>
      <c r="K177" s="74"/>
      <c r="L177" s="158"/>
    </row>
    <row r="178" spans="1:12" ht="24" x14ac:dyDescent="0.25">
      <c r="A178" s="44">
        <v>3263</v>
      </c>
      <c r="B178" s="71" t="s">
        <v>186</v>
      </c>
      <c r="C178" s="72">
        <f>SUM(D178:G178)</f>
        <v>0</v>
      </c>
      <c r="D178" s="74"/>
      <c r="E178" s="74"/>
      <c r="F178" s="74"/>
      <c r="G178" s="157"/>
      <c r="H178" s="72">
        <f>SUM(I178:L178)</f>
        <v>0</v>
      </c>
      <c r="I178" s="74"/>
      <c r="J178" s="74"/>
      <c r="K178" s="74"/>
      <c r="L178" s="158"/>
    </row>
    <row r="179" spans="1:12" ht="84" x14ac:dyDescent="0.25">
      <c r="A179" s="168">
        <v>3290</v>
      </c>
      <c r="B179" s="65" t="s">
        <v>187</v>
      </c>
      <c r="C179" s="185">
        <f t="shared" ref="C179:C183" si="17">SUM(D179:G179)</f>
        <v>0</v>
      </c>
      <c r="D179" s="169">
        <f>SUM(D180:D183)</f>
        <v>0</v>
      </c>
      <c r="E179" s="169">
        <f t="shared" ref="E179:G179" si="18">SUM(E180:E183)</f>
        <v>0</v>
      </c>
      <c r="F179" s="169">
        <f t="shared" si="18"/>
        <v>0</v>
      </c>
      <c r="G179" s="169">
        <f t="shared" si="18"/>
        <v>0</v>
      </c>
      <c r="H179" s="185">
        <f t="shared" ref="H179:H183" si="19">SUM(I179:L179)</f>
        <v>0</v>
      </c>
      <c r="I179" s="169">
        <f>SUM(I180:I183)</f>
        <v>0</v>
      </c>
      <c r="J179" s="169">
        <f t="shared" ref="J179:L179" si="20">SUM(J180:J183)</f>
        <v>0</v>
      </c>
      <c r="K179" s="169">
        <f t="shared" si="20"/>
        <v>0</v>
      </c>
      <c r="L179" s="186">
        <f t="shared" si="20"/>
        <v>0</v>
      </c>
    </row>
    <row r="180" spans="1:12" ht="72" x14ac:dyDescent="0.25">
      <c r="A180" s="44">
        <v>3291</v>
      </c>
      <c r="B180" s="71" t="s">
        <v>188</v>
      </c>
      <c r="C180" s="72">
        <f t="shared" si="17"/>
        <v>0</v>
      </c>
      <c r="D180" s="74"/>
      <c r="E180" s="74"/>
      <c r="F180" s="74"/>
      <c r="G180" s="187"/>
      <c r="H180" s="72">
        <f t="shared" si="19"/>
        <v>0</v>
      </c>
      <c r="I180" s="74"/>
      <c r="J180" s="74"/>
      <c r="K180" s="74"/>
      <c r="L180" s="158"/>
    </row>
    <row r="181" spans="1:12" ht="72" x14ac:dyDescent="0.25">
      <c r="A181" s="44">
        <v>3292</v>
      </c>
      <c r="B181" s="71" t="s">
        <v>189</v>
      </c>
      <c r="C181" s="72">
        <f t="shared" si="17"/>
        <v>0</v>
      </c>
      <c r="D181" s="74"/>
      <c r="E181" s="74"/>
      <c r="F181" s="74"/>
      <c r="G181" s="187"/>
      <c r="H181" s="72">
        <f t="shared" si="19"/>
        <v>0</v>
      </c>
      <c r="I181" s="74"/>
      <c r="J181" s="74"/>
      <c r="K181" s="74"/>
      <c r="L181" s="158"/>
    </row>
    <row r="182" spans="1:12" ht="72" x14ac:dyDescent="0.25">
      <c r="A182" s="44">
        <v>3293</v>
      </c>
      <c r="B182" s="71" t="s">
        <v>190</v>
      </c>
      <c r="C182" s="72">
        <f t="shared" si="17"/>
        <v>0</v>
      </c>
      <c r="D182" s="74"/>
      <c r="E182" s="74"/>
      <c r="F182" s="74"/>
      <c r="G182" s="187"/>
      <c r="H182" s="72">
        <f t="shared" si="19"/>
        <v>0</v>
      </c>
      <c r="I182" s="74"/>
      <c r="J182" s="74"/>
      <c r="K182" s="74"/>
      <c r="L182" s="158"/>
    </row>
    <row r="183" spans="1:12" ht="60" x14ac:dyDescent="0.25">
      <c r="A183" s="188">
        <v>3294</v>
      </c>
      <c r="B183" s="71" t="s">
        <v>191</v>
      </c>
      <c r="C183" s="185">
        <f t="shared" si="17"/>
        <v>0</v>
      </c>
      <c r="D183" s="189"/>
      <c r="E183" s="189"/>
      <c r="F183" s="189"/>
      <c r="G183" s="190"/>
      <c r="H183" s="185">
        <f t="shared" si="19"/>
        <v>0</v>
      </c>
      <c r="I183" s="189"/>
      <c r="J183" s="189"/>
      <c r="K183" s="189"/>
      <c r="L183" s="191"/>
    </row>
    <row r="184" spans="1:12" ht="48" x14ac:dyDescent="0.25">
      <c r="A184" s="192">
        <v>3300</v>
      </c>
      <c r="B184" s="183" t="s">
        <v>192</v>
      </c>
      <c r="C184" s="193">
        <f t="shared" si="7"/>
        <v>0</v>
      </c>
      <c r="D184" s="194">
        <f>SUM(D185:D186)</f>
        <v>0</v>
      </c>
      <c r="E184" s="194">
        <f t="shared" ref="E184:G184" si="21">SUM(E185:E186)</f>
        <v>0</v>
      </c>
      <c r="F184" s="194">
        <f t="shared" si="21"/>
        <v>0</v>
      </c>
      <c r="G184" s="194">
        <f t="shared" si="21"/>
        <v>0</v>
      </c>
      <c r="H184" s="193">
        <f t="shared" si="8"/>
        <v>0</v>
      </c>
      <c r="I184" s="194">
        <f>SUM(I185:I186)</f>
        <v>0</v>
      </c>
      <c r="J184" s="194">
        <f t="shared" ref="J184:L184" si="22">SUM(J185:J186)</f>
        <v>0</v>
      </c>
      <c r="K184" s="194">
        <f t="shared" si="22"/>
        <v>0</v>
      </c>
      <c r="L184" s="149">
        <f t="shared" si="22"/>
        <v>0</v>
      </c>
    </row>
    <row r="185" spans="1:12" ht="48" x14ac:dyDescent="0.25">
      <c r="A185" s="111">
        <v>3310</v>
      </c>
      <c r="B185" s="112" t="s">
        <v>193</v>
      </c>
      <c r="C185" s="195">
        <f t="shared" si="7"/>
        <v>0</v>
      </c>
      <c r="D185" s="163"/>
      <c r="E185" s="163"/>
      <c r="F185" s="163"/>
      <c r="G185" s="164"/>
      <c r="H185" s="195">
        <f t="shared" si="8"/>
        <v>0</v>
      </c>
      <c r="I185" s="163"/>
      <c r="J185" s="163"/>
      <c r="K185" s="163"/>
      <c r="L185" s="165"/>
    </row>
    <row r="186" spans="1:12" ht="48.75" customHeight="1" x14ac:dyDescent="0.25">
      <c r="A186" s="38">
        <v>3320</v>
      </c>
      <c r="B186" s="65" t="s">
        <v>194</v>
      </c>
      <c r="C186" s="66">
        <f t="shared" si="7"/>
        <v>0</v>
      </c>
      <c r="D186" s="68"/>
      <c r="E186" s="68"/>
      <c r="F186" s="68"/>
      <c r="G186" s="154"/>
      <c r="H186" s="66">
        <f t="shared" si="8"/>
        <v>0</v>
      </c>
      <c r="I186" s="68"/>
      <c r="J186" s="68"/>
      <c r="K186" s="68"/>
      <c r="L186" s="155"/>
    </row>
    <row r="187" spans="1:12" x14ac:dyDescent="0.25">
      <c r="A187" s="196">
        <v>4000</v>
      </c>
      <c r="B187" s="142" t="s">
        <v>195</v>
      </c>
      <c r="C187" s="143">
        <f t="shared" si="7"/>
        <v>0</v>
      </c>
      <c r="D187" s="144">
        <f>SUM(D188,D191)</f>
        <v>0</v>
      </c>
      <c r="E187" s="144">
        <f>SUM(E188,E191)</f>
        <v>0</v>
      </c>
      <c r="F187" s="144">
        <f>SUM(F188,F191)</f>
        <v>0</v>
      </c>
      <c r="G187" s="145">
        <f>SUM(G188,G191)</f>
        <v>0</v>
      </c>
      <c r="H187" s="143">
        <f t="shared" si="8"/>
        <v>0</v>
      </c>
      <c r="I187" s="144">
        <f>SUM(I188,I191)</f>
        <v>0</v>
      </c>
      <c r="J187" s="144">
        <f>SUM(J188,J191)</f>
        <v>0</v>
      </c>
      <c r="K187" s="144">
        <f>SUM(K188,K191)</f>
        <v>0</v>
      </c>
      <c r="L187" s="146">
        <f>SUM(L188,L191)</f>
        <v>0</v>
      </c>
    </row>
    <row r="188" spans="1:12" ht="24" x14ac:dyDescent="0.25">
      <c r="A188" s="197">
        <v>4200</v>
      </c>
      <c r="B188" s="147" t="s">
        <v>196</v>
      </c>
      <c r="C188" s="57">
        <f>SUM(D188:G188)</f>
        <v>0</v>
      </c>
      <c r="D188" s="63">
        <f>SUM(D189,D190)</f>
        <v>0</v>
      </c>
      <c r="E188" s="63">
        <f>SUM(E189,E190)</f>
        <v>0</v>
      </c>
      <c r="F188" s="63">
        <f>SUM(F189,F190)</f>
        <v>0</v>
      </c>
      <c r="G188" s="166">
        <f>SUM(G189,G190)</f>
        <v>0</v>
      </c>
      <c r="H188" s="57">
        <f t="shared" si="8"/>
        <v>0</v>
      </c>
      <c r="I188" s="63">
        <f>SUM(I189,I190)</f>
        <v>0</v>
      </c>
      <c r="J188" s="63">
        <f>SUM(J189,J190)</f>
        <v>0</v>
      </c>
      <c r="K188" s="63">
        <f>SUM(K189,K190)</f>
        <v>0</v>
      </c>
      <c r="L188" s="167">
        <f>SUM(L189,L190)</f>
        <v>0</v>
      </c>
    </row>
    <row r="189" spans="1:12" ht="36" x14ac:dyDescent="0.25">
      <c r="A189" s="168">
        <v>4240</v>
      </c>
      <c r="B189" s="65" t="s">
        <v>197</v>
      </c>
      <c r="C189" s="66">
        <f t="shared" ref="C189:C264" si="23">SUM(D189:G189)</f>
        <v>0</v>
      </c>
      <c r="D189" s="68"/>
      <c r="E189" s="68"/>
      <c r="F189" s="68"/>
      <c r="G189" s="154"/>
      <c r="H189" s="66">
        <f t="shared" ref="H189:H263" si="24">SUM(I189:L189)</f>
        <v>0</v>
      </c>
      <c r="I189" s="68"/>
      <c r="J189" s="68"/>
      <c r="K189" s="68"/>
      <c r="L189" s="155"/>
    </row>
    <row r="190" spans="1:12" ht="24" x14ac:dyDescent="0.25">
      <c r="A190" s="159">
        <v>4250</v>
      </c>
      <c r="B190" s="71" t="s">
        <v>198</v>
      </c>
      <c r="C190" s="72">
        <f t="shared" si="23"/>
        <v>0</v>
      </c>
      <c r="D190" s="74"/>
      <c r="E190" s="74"/>
      <c r="F190" s="74"/>
      <c r="G190" s="157"/>
      <c r="H190" s="72">
        <f t="shared" si="24"/>
        <v>0</v>
      </c>
      <c r="I190" s="74"/>
      <c r="J190" s="74"/>
      <c r="K190" s="74"/>
      <c r="L190" s="158"/>
    </row>
    <row r="191" spans="1:12" x14ac:dyDescent="0.25">
      <c r="A191" s="56">
        <v>4300</v>
      </c>
      <c r="B191" s="147" t="s">
        <v>199</v>
      </c>
      <c r="C191" s="57">
        <f t="shared" si="23"/>
        <v>0</v>
      </c>
      <c r="D191" s="63">
        <f>SUM(D192)</f>
        <v>0</v>
      </c>
      <c r="E191" s="63">
        <f>SUM(E192)</f>
        <v>0</v>
      </c>
      <c r="F191" s="63">
        <f>SUM(F192)</f>
        <v>0</v>
      </c>
      <c r="G191" s="166">
        <f>SUM(G192)</f>
        <v>0</v>
      </c>
      <c r="H191" s="57">
        <f t="shared" si="24"/>
        <v>0</v>
      </c>
      <c r="I191" s="63">
        <f>SUM(I192)</f>
        <v>0</v>
      </c>
      <c r="J191" s="63">
        <f>SUM(J192)</f>
        <v>0</v>
      </c>
      <c r="K191" s="63">
        <f>SUM(K192)</f>
        <v>0</v>
      </c>
      <c r="L191" s="167">
        <f>SUM(L192)</f>
        <v>0</v>
      </c>
    </row>
    <row r="192" spans="1:12" ht="24" x14ac:dyDescent="0.25">
      <c r="A192" s="168">
        <v>4310</v>
      </c>
      <c r="B192" s="65" t="s">
        <v>200</v>
      </c>
      <c r="C192" s="66">
        <f>SUM(D192:G192)</f>
        <v>0</v>
      </c>
      <c r="D192" s="169">
        <f>SUM(D193:D193)</f>
        <v>0</v>
      </c>
      <c r="E192" s="169">
        <f>SUM(E193:E193)</f>
        <v>0</v>
      </c>
      <c r="F192" s="169">
        <f>SUM(F193:F193)</f>
        <v>0</v>
      </c>
      <c r="G192" s="170">
        <f>SUM(G193:G193)</f>
        <v>0</v>
      </c>
      <c r="H192" s="66">
        <f t="shared" si="24"/>
        <v>0</v>
      </c>
      <c r="I192" s="169">
        <f>SUM(I193:I193)</f>
        <v>0</v>
      </c>
      <c r="J192" s="169">
        <f>SUM(J193:J193)</f>
        <v>0</v>
      </c>
      <c r="K192" s="169">
        <f>SUM(K193:K193)</f>
        <v>0</v>
      </c>
      <c r="L192" s="171">
        <f>SUM(L193:L193)</f>
        <v>0</v>
      </c>
    </row>
    <row r="193" spans="1:12" ht="36" x14ac:dyDescent="0.25">
      <c r="A193" s="44">
        <v>4311</v>
      </c>
      <c r="B193" s="71" t="s">
        <v>201</v>
      </c>
      <c r="C193" s="72">
        <f t="shared" si="23"/>
        <v>0</v>
      </c>
      <c r="D193" s="74"/>
      <c r="E193" s="74"/>
      <c r="F193" s="74"/>
      <c r="G193" s="157"/>
      <c r="H193" s="72">
        <f t="shared" si="24"/>
        <v>0</v>
      </c>
      <c r="I193" s="74"/>
      <c r="J193" s="74"/>
      <c r="K193" s="74"/>
      <c r="L193" s="158"/>
    </row>
    <row r="194" spans="1:12" s="24" customFormat="1" ht="24" x14ac:dyDescent="0.25">
      <c r="A194" s="198"/>
      <c r="B194" s="19" t="s">
        <v>202</v>
      </c>
      <c r="C194" s="138">
        <f t="shared" si="23"/>
        <v>1760</v>
      </c>
      <c r="D194" s="139">
        <f>SUM(D195,D230,D269)</f>
        <v>1760</v>
      </c>
      <c r="E194" s="139">
        <f>SUM(E195,E230,E269)</f>
        <v>0</v>
      </c>
      <c r="F194" s="139">
        <f>SUM(F195,F230,F269)</f>
        <v>0</v>
      </c>
      <c r="G194" s="139">
        <f>SUM(G195,G230,G269)</f>
        <v>0</v>
      </c>
      <c r="H194" s="138">
        <f t="shared" si="24"/>
        <v>5390</v>
      </c>
      <c r="I194" s="139">
        <f>SUM(I195,I230,I269)</f>
        <v>5390</v>
      </c>
      <c r="J194" s="139">
        <f>SUM(J195,J230,J269)</f>
        <v>0</v>
      </c>
      <c r="K194" s="139">
        <f>SUM(K195,K230,K269)</f>
        <v>0</v>
      </c>
      <c r="L194" s="199">
        <f>SUM(L195,L230,L269)</f>
        <v>0</v>
      </c>
    </row>
    <row r="195" spans="1:12" x14ac:dyDescent="0.25">
      <c r="A195" s="142">
        <v>5000</v>
      </c>
      <c r="B195" s="142" t="s">
        <v>203</v>
      </c>
      <c r="C195" s="143">
        <f t="shared" si="23"/>
        <v>1760</v>
      </c>
      <c r="D195" s="144">
        <f>D196+D204</f>
        <v>1760</v>
      </c>
      <c r="E195" s="144">
        <f>E196+E204</f>
        <v>0</v>
      </c>
      <c r="F195" s="144">
        <f>F196+F204</f>
        <v>0</v>
      </c>
      <c r="G195" s="144">
        <f>G196+G204</f>
        <v>0</v>
      </c>
      <c r="H195" s="143">
        <f t="shared" si="24"/>
        <v>5390</v>
      </c>
      <c r="I195" s="144">
        <f>I196+I204</f>
        <v>5390</v>
      </c>
      <c r="J195" s="144">
        <f>J196+J204</f>
        <v>0</v>
      </c>
      <c r="K195" s="144">
        <f>K196+K204</f>
        <v>0</v>
      </c>
      <c r="L195" s="200">
        <f>L196+L204</f>
        <v>0</v>
      </c>
    </row>
    <row r="196" spans="1:12" x14ac:dyDescent="0.25">
      <c r="A196" s="56">
        <v>5100</v>
      </c>
      <c r="B196" s="147" t="s">
        <v>204</v>
      </c>
      <c r="C196" s="57">
        <f t="shared" si="23"/>
        <v>0</v>
      </c>
      <c r="D196" s="63">
        <f>D197+D198+D201+D202+D203</f>
        <v>0</v>
      </c>
      <c r="E196" s="63">
        <f>E197+E198+E201+E202+E203</f>
        <v>0</v>
      </c>
      <c r="F196" s="63">
        <f>F197+F198+F201+F202+F203</f>
        <v>0</v>
      </c>
      <c r="G196" s="166">
        <f>G197+G198+G201+G202+G203</f>
        <v>0</v>
      </c>
      <c r="H196" s="57">
        <f t="shared" si="24"/>
        <v>130</v>
      </c>
      <c r="I196" s="63">
        <f>I197+I198+I201+I202+I203</f>
        <v>130</v>
      </c>
      <c r="J196" s="63">
        <f>J197+J198+J201+J202+J203</f>
        <v>0</v>
      </c>
      <c r="K196" s="63">
        <f>K197+K198+K201+K202+K203</f>
        <v>0</v>
      </c>
      <c r="L196" s="167">
        <f>L197+L198+L201+L202+L203</f>
        <v>0</v>
      </c>
    </row>
    <row r="197" spans="1:12" x14ac:dyDescent="0.25">
      <c r="A197" s="168">
        <v>5110</v>
      </c>
      <c r="B197" s="65" t="s">
        <v>205</v>
      </c>
      <c r="C197" s="66">
        <f t="shared" si="23"/>
        <v>0</v>
      </c>
      <c r="D197" s="68"/>
      <c r="E197" s="68"/>
      <c r="F197" s="68"/>
      <c r="G197" s="154"/>
      <c r="H197" s="66">
        <f t="shared" si="24"/>
        <v>0</v>
      </c>
      <c r="I197" s="68"/>
      <c r="J197" s="68"/>
      <c r="K197" s="68"/>
      <c r="L197" s="155"/>
    </row>
    <row r="198" spans="1:12" ht="24" x14ac:dyDescent="0.25">
      <c r="A198" s="159">
        <v>5120</v>
      </c>
      <c r="B198" s="71" t="s">
        <v>206</v>
      </c>
      <c r="C198" s="72">
        <f t="shared" si="23"/>
        <v>0</v>
      </c>
      <c r="D198" s="160">
        <f>D199+D200</f>
        <v>0</v>
      </c>
      <c r="E198" s="160">
        <f>E199+E200</f>
        <v>0</v>
      </c>
      <c r="F198" s="160">
        <f>F199+F200</f>
        <v>0</v>
      </c>
      <c r="G198" s="161">
        <f>G199+G200</f>
        <v>0</v>
      </c>
      <c r="H198" s="72">
        <f t="shared" si="24"/>
        <v>130</v>
      </c>
      <c r="I198" s="160">
        <f>I199+I200</f>
        <v>130</v>
      </c>
      <c r="J198" s="160">
        <f>J199+J200</f>
        <v>0</v>
      </c>
      <c r="K198" s="160">
        <f>K199+K200</f>
        <v>0</v>
      </c>
      <c r="L198" s="162">
        <f>L199+L200</f>
        <v>0</v>
      </c>
    </row>
    <row r="199" spans="1:12" x14ac:dyDescent="0.25">
      <c r="A199" s="44">
        <v>5121</v>
      </c>
      <c r="B199" s="71" t="s">
        <v>207</v>
      </c>
      <c r="C199" s="72">
        <f t="shared" si="23"/>
        <v>0</v>
      </c>
      <c r="D199" s="74"/>
      <c r="E199" s="74"/>
      <c r="F199" s="74"/>
      <c r="G199" s="157"/>
      <c r="H199" s="72">
        <f t="shared" si="24"/>
        <v>130</v>
      </c>
      <c r="I199" s="74">
        <v>130</v>
      </c>
      <c r="J199" s="74"/>
      <c r="K199" s="74"/>
      <c r="L199" s="158"/>
    </row>
    <row r="200" spans="1:12" ht="24" x14ac:dyDescent="0.25">
      <c r="A200" s="44">
        <v>5129</v>
      </c>
      <c r="B200" s="71" t="s">
        <v>208</v>
      </c>
      <c r="C200" s="72">
        <f t="shared" si="23"/>
        <v>0</v>
      </c>
      <c r="D200" s="74"/>
      <c r="E200" s="74"/>
      <c r="F200" s="74"/>
      <c r="G200" s="157"/>
      <c r="H200" s="72">
        <f t="shared" si="24"/>
        <v>0</v>
      </c>
      <c r="I200" s="74"/>
      <c r="J200" s="74"/>
      <c r="K200" s="74"/>
      <c r="L200" s="158"/>
    </row>
    <row r="201" spans="1:12" x14ac:dyDescent="0.25">
      <c r="A201" s="159">
        <v>5130</v>
      </c>
      <c r="B201" s="71" t="s">
        <v>209</v>
      </c>
      <c r="C201" s="72">
        <f t="shared" si="23"/>
        <v>0</v>
      </c>
      <c r="D201" s="74"/>
      <c r="E201" s="74"/>
      <c r="F201" s="74"/>
      <c r="G201" s="157"/>
      <c r="H201" s="72">
        <f t="shared" si="24"/>
        <v>0</v>
      </c>
      <c r="I201" s="74"/>
      <c r="J201" s="74"/>
      <c r="K201" s="74"/>
      <c r="L201" s="158"/>
    </row>
    <row r="202" spans="1:12" x14ac:dyDescent="0.25">
      <c r="A202" s="159">
        <v>5140</v>
      </c>
      <c r="B202" s="71" t="s">
        <v>210</v>
      </c>
      <c r="C202" s="72">
        <f t="shared" si="23"/>
        <v>0</v>
      </c>
      <c r="D202" s="74"/>
      <c r="E202" s="74"/>
      <c r="F202" s="74"/>
      <c r="G202" s="157"/>
      <c r="H202" s="72">
        <f t="shared" si="24"/>
        <v>0</v>
      </c>
      <c r="I202" s="74"/>
      <c r="J202" s="74"/>
      <c r="K202" s="74"/>
      <c r="L202" s="158"/>
    </row>
    <row r="203" spans="1:12" ht="24" x14ac:dyDescent="0.25">
      <c r="A203" s="159">
        <v>5170</v>
      </c>
      <c r="B203" s="71" t="s">
        <v>211</v>
      </c>
      <c r="C203" s="72">
        <f t="shared" si="23"/>
        <v>0</v>
      </c>
      <c r="D203" s="74"/>
      <c r="E203" s="74"/>
      <c r="F203" s="74"/>
      <c r="G203" s="157"/>
      <c r="H203" s="72">
        <f t="shared" si="24"/>
        <v>0</v>
      </c>
      <c r="I203" s="74"/>
      <c r="J203" s="74"/>
      <c r="K203" s="74"/>
      <c r="L203" s="158"/>
    </row>
    <row r="204" spans="1:12" x14ac:dyDescent="0.25">
      <c r="A204" s="56">
        <v>5200</v>
      </c>
      <c r="B204" s="147" t="s">
        <v>212</v>
      </c>
      <c r="C204" s="57">
        <f t="shared" si="23"/>
        <v>1760</v>
      </c>
      <c r="D204" s="63">
        <f>D205+D215+D216+D225+D226+D227+D229</f>
        <v>1760</v>
      </c>
      <c r="E204" s="63">
        <f>E205+E215+E216+E225+E226+E227+E229</f>
        <v>0</v>
      </c>
      <c r="F204" s="63">
        <f>F205+F215+F216+F225+F226+F227+F229</f>
        <v>0</v>
      </c>
      <c r="G204" s="166">
        <f>G205+G215+G216+G225+G226+G227+G229</f>
        <v>0</v>
      </c>
      <c r="H204" s="57">
        <f t="shared" si="24"/>
        <v>5260</v>
      </c>
      <c r="I204" s="63">
        <f>I205+I215+I216+I225+I226+I227+I229</f>
        <v>5260</v>
      </c>
      <c r="J204" s="63">
        <f>J205+J215+J216+J225+J226+J227+J229</f>
        <v>0</v>
      </c>
      <c r="K204" s="63">
        <f>K205+K215+K216+K225+K226+K227+K229</f>
        <v>0</v>
      </c>
      <c r="L204" s="167">
        <f>L205+L215+L216+L225+L226+L227+L229</f>
        <v>0</v>
      </c>
    </row>
    <row r="205" spans="1:12" x14ac:dyDescent="0.25">
      <c r="A205" s="150">
        <v>5210</v>
      </c>
      <c r="B205" s="112" t="s">
        <v>213</v>
      </c>
      <c r="C205" s="117">
        <f t="shared" si="23"/>
        <v>0</v>
      </c>
      <c r="D205" s="151">
        <f>SUM(D206:D214)</f>
        <v>0</v>
      </c>
      <c r="E205" s="151">
        <f>SUM(E206:E214)</f>
        <v>0</v>
      </c>
      <c r="F205" s="151">
        <f>SUM(F206:F214)</f>
        <v>0</v>
      </c>
      <c r="G205" s="152">
        <f>SUM(G206:G214)</f>
        <v>0</v>
      </c>
      <c r="H205" s="117">
        <f t="shared" si="24"/>
        <v>0</v>
      </c>
      <c r="I205" s="151">
        <f>SUM(I206:I214)</f>
        <v>0</v>
      </c>
      <c r="J205" s="151">
        <f>SUM(J206:J214)</f>
        <v>0</v>
      </c>
      <c r="K205" s="151">
        <f>SUM(K206:K214)</f>
        <v>0</v>
      </c>
      <c r="L205" s="153">
        <f>SUM(L206:L214)</f>
        <v>0</v>
      </c>
    </row>
    <row r="206" spans="1:12" x14ac:dyDescent="0.25">
      <c r="A206" s="38">
        <v>5211</v>
      </c>
      <c r="B206" s="65" t="s">
        <v>214</v>
      </c>
      <c r="C206" s="66">
        <f t="shared" si="23"/>
        <v>0</v>
      </c>
      <c r="D206" s="68"/>
      <c r="E206" s="68"/>
      <c r="F206" s="68"/>
      <c r="G206" s="154"/>
      <c r="H206" s="66">
        <f t="shared" si="24"/>
        <v>0</v>
      </c>
      <c r="I206" s="68"/>
      <c r="J206" s="68"/>
      <c r="K206" s="68"/>
      <c r="L206" s="155"/>
    </row>
    <row r="207" spans="1:12" x14ac:dyDescent="0.25">
      <c r="A207" s="44">
        <v>5212</v>
      </c>
      <c r="B207" s="71" t="s">
        <v>215</v>
      </c>
      <c r="C207" s="72">
        <f t="shared" si="23"/>
        <v>0</v>
      </c>
      <c r="D207" s="74"/>
      <c r="E207" s="74"/>
      <c r="F207" s="74"/>
      <c r="G207" s="157"/>
      <c r="H207" s="72">
        <f t="shared" si="24"/>
        <v>0</v>
      </c>
      <c r="I207" s="74"/>
      <c r="J207" s="74"/>
      <c r="K207" s="74"/>
      <c r="L207" s="158"/>
    </row>
    <row r="208" spans="1:12" x14ac:dyDescent="0.25">
      <c r="A208" s="44">
        <v>5213</v>
      </c>
      <c r="B208" s="71" t="s">
        <v>216</v>
      </c>
      <c r="C208" s="72">
        <f t="shared" si="23"/>
        <v>0</v>
      </c>
      <c r="D208" s="74"/>
      <c r="E208" s="74"/>
      <c r="F208" s="74"/>
      <c r="G208" s="157"/>
      <c r="H208" s="72">
        <f t="shared" si="24"/>
        <v>0</v>
      </c>
      <c r="I208" s="74"/>
      <c r="J208" s="74"/>
      <c r="K208" s="74"/>
      <c r="L208" s="158"/>
    </row>
    <row r="209" spans="1:12" x14ac:dyDescent="0.25">
      <c r="A209" s="44">
        <v>5214</v>
      </c>
      <c r="B209" s="71" t="s">
        <v>217</v>
      </c>
      <c r="C209" s="72">
        <f t="shared" si="23"/>
        <v>0</v>
      </c>
      <c r="D209" s="74"/>
      <c r="E209" s="74"/>
      <c r="F209" s="74"/>
      <c r="G209" s="157"/>
      <c r="H209" s="72">
        <f t="shared" si="24"/>
        <v>0</v>
      </c>
      <c r="I209" s="74"/>
      <c r="J209" s="74"/>
      <c r="K209" s="74"/>
      <c r="L209" s="158"/>
    </row>
    <row r="210" spans="1:12" x14ac:dyDescent="0.25">
      <c r="A210" s="44">
        <v>5215</v>
      </c>
      <c r="B210" s="71" t="s">
        <v>218</v>
      </c>
      <c r="C210" s="72">
        <f>SUM(D210:G210)</f>
        <v>0</v>
      </c>
      <c r="D210" s="74"/>
      <c r="E210" s="74"/>
      <c r="F210" s="74"/>
      <c r="G210" s="157"/>
      <c r="H210" s="72">
        <f>SUM(I210:L210)</f>
        <v>0</v>
      </c>
      <c r="I210" s="74"/>
      <c r="J210" s="74"/>
      <c r="K210" s="74"/>
      <c r="L210" s="158"/>
    </row>
    <row r="211" spans="1:12" ht="14.25" customHeight="1" x14ac:dyDescent="0.25">
      <c r="A211" s="44">
        <v>5216</v>
      </c>
      <c r="B211" s="71" t="s">
        <v>219</v>
      </c>
      <c r="C211" s="72">
        <f t="shared" si="23"/>
        <v>0</v>
      </c>
      <c r="D211" s="74"/>
      <c r="E211" s="74"/>
      <c r="F211" s="74"/>
      <c r="G211" s="157"/>
      <c r="H211" s="72">
        <f t="shared" si="24"/>
        <v>0</v>
      </c>
      <c r="I211" s="74"/>
      <c r="J211" s="74"/>
      <c r="K211" s="74"/>
      <c r="L211" s="158"/>
    </row>
    <row r="212" spans="1:12" x14ac:dyDescent="0.25">
      <c r="A212" s="44">
        <v>5217</v>
      </c>
      <c r="B212" s="71" t="s">
        <v>220</v>
      </c>
      <c r="C212" s="72">
        <f t="shared" si="23"/>
        <v>0</v>
      </c>
      <c r="D212" s="74"/>
      <c r="E212" s="74"/>
      <c r="F212" s="74"/>
      <c r="G212" s="157"/>
      <c r="H212" s="72">
        <f t="shared" si="24"/>
        <v>0</v>
      </c>
      <c r="I212" s="74"/>
      <c r="J212" s="74"/>
      <c r="K212" s="74"/>
      <c r="L212" s="158"/>
    </row>
    <row r="213" spans="1:12" x14ac:dyDescent="0.25">
      <c r="A213" s="44">
        <v>5218</v>
      </c>
      <c r="B213" s="71" t="s">
        <v>221</v>
      </c>
      <c r="C213" s="72">
        <f t="shared" si="23"/>
        <v>0</v>
      </c>
      <c r="D213" s="74"/>
      <c r="E213" s="74"/>
      <c r="F213" s="74"/>
      <c r="G213" s="157"/>
      <c r="H213" s="72">
        <f t="shared" si="24"/>
        <v>0</v>
      </c>
      <c r="I213" s="74"/>
      <c r="J213" s="74"/>
      <c r="K213" s="74"/>
      <c r="L213" s="158"/>
    </row>
    <row r="214" spans="1:12" x14ac:dyDescent="0.25">
      <c r="A214" s="44">
        <v>5219</v>
      </c>
      <c r="B214" s="71" t="s">
        <v>222</v>
      </c>
      <c r="C214" s="72">
        <f t="shared" si="23"/>
        <v>0</v>
      </c>
      <c r="D214" s="74"/>
      <c r="E214" s="74"/>
      <c r="F214" s="74"/>
      <c r="G214" s="157"/>
      <c r="H214" s="72">
        <f t="shared" si="24"/>
        <v>0</v>
      </c>
      <c r="I214" s="74"/>
      <c r="J214" s="74"/>
      <c r="K214" s="74"/>
      <c r="L214" s="158"/>
    </row>
    <row r="215" spans="1:12" ht="13.5" customHeight="1" x14ac:dyDescent="0.25">
      <c r="A215" s="159">
        <v>5220</v>
      </c>
      <c r="B215" s="71" t="s">
        <v>223</v>
      </c>
      <c r="C215" s="72">
        <f t="shared" si="23"/>
        <v>0</v>
      </c>
      <c r="D215" s="74"/>
      <c r="E215" s="74"/>
      <c r="F215" s="74"/>
      <c r="G215" s="157"/>
      <c r="H215" s="72">
        <f t="shared" si="24"/>
        <v>0</v>
      </c>
      <c r="I215" s="74"/>
      <c r="J215" s="74"/>
      <c r="K215" s="74"/>
      <c r="L215" s="158"/>
    </row>
    <row r="216" spans="1:12" x14ac:dyDescent="0.25">
      <c r="A216" s="159">
        <v>5230</v>
      </c>
      <c r="B216" s="71" t="s">
        <v>224</v>
      </c>
      <c r="C216" s="72">
        <f t="shared" si="23"/>
        <v>1760</v>
      </c>
      <c r="D216" s="160">
        <f>SUM(D217:D224)</f>
        <v>1760</v>
      </c>
      <c r="E216" s="160">
        <f>SUM(E217:E224)</f>
        <v>0</v>
      </c>
      <c r="F216" s="160">
        <f>SUM(F217:F224)</f>
        <v>0</v>
      </c>
      <c r="G216" s="161">
        <f>SUM(G217:G224)</f>
        <v>0</v>
      </c>
      <c r="H216" s="72">
        <f t="shared" si="24"/>
        <v>5260</v>
      </c>
      <c r="I216" s="160">
        <f>SUM(I217:I224)</f>
        <v>5260</v>
      </c>
      <c r="J216" s="160">
        <f>SUM(J217:J224)</f>
        <v>0</v>
      </c>
      <c r="K216" s="160">
        <f>SUM(K217:K224)</f>
        <v>0</v>
      </c>
      <c r="L216" s="162">
        <f>SUM(L217:L224)</f>
        <v>0</v>
      </c>
    </row>
    <row r="217" spans="1:12" x14ac:dyDescent="0.25">
      <c r="A217" s="44">
        <v>5231</v>
      </c>
      <c r="B217" s="71" t="s">
        <v>225</v>
      </c>
      <c r="C217" s="72">
        <f t="shared" si="23"/>
        <v>0</v>
      </c>
      <c r="D217" s="74"/>
      <c r="E217" s="74"/>
      <c r="F217" s="74"/>
      <c r="G217" s="157"/>
      <c r="H217" s="72">
        <f t="shared" si="24"/>
        <v>0</v>
      </c>
      <c r="I217" s="74"/>
      <c r="J217" s="74"/>
      <c r="K217" s="74"/>
      <c r="L217" s="158"/>
    </row>
    <row r="218" spans="1:12" x14ac:dyDescent="0.25">
      <c r="A218" s="44">
        <v>5232</v>
      </c>
      <c r="B218" s="71" t="s">
        <v>226</v>
      </c>
      <c r="C218" s="72">
        <f t="shared" si="23"/>
        <v>0</v>
      </c>
      <c r="D218" s="74"/>
      <c r="E218" s="74"/>
      <c r="F218" s="74"/>
      <c r="G218" s="157"/>
      <c r="H218" s="72">
        <f t="shared" si="24"/>
        <v>1100</v>
      </c>
      <c r="I218" s="74">
        <v>1100</v>
      </c>
      <c r="J218" s="74"/>
      <c r="K218" s="74"/>
      <c r="L218" s="158"/>
    </row>
    <row r="219" spans="1:12" x14ac:dyDescent="0.25">
      <c r="A219" s="44">
        <v>5233</v>
      </c>
      <c r="B219" s="71" t="s">
        <v>227</v>
      </c>
      <c r="C219" s="201">
        <f t="shared" si="23"/>
        <v>1760</v>
      </c>
      <c r="D219" s="74">
        <v>1760</v>
      </c>
      <c r="E219" s="74"/>
      <c r="F219" s="74"/>
      <c r="G219" s="157"/>
      <c r="H219" s="72">
        <f t="shared" si="24"/>
        <v>1760</v>
      </c>
      <c r="I219" s="74">
        <v>1760</v>
      </c>
      <c r="J219" s="74"/>
      <c r="K219" s="74"/>
      <c r="L219" s="158"/>
    </row>
    <row r="220" spans="1:12" ht="24" x14ac:dyDescent="0.25">
      <c r="A220" s="44">
        <v>5234</v>
      </c>
      <c r="B220" s="71" t="s">
        <v>228</v>
      </c>
      <c r="C220" s="201">
        <f t="shared" si="23"/>
        <v>0</v>
      </c>
      <c r="D220" s="74"/>
      <c r="E220" s="74"/>
      <c r="F220" s="74"/>
      <c r="G220" s="157"/>
      <c r="H220" s="72">
        <f t="shared" si="24"/>
        <v>0</v>
      </c>
      <c r="I220" s="74"/>
      <c r="J220" s="74"/>
      <c r="K220" s="74"/>
      <c r="L220" s="158"/>
    </row>
    <row r="221" spans="1:12" ht="14.25" customHeight="1" x14ac:dyDescent="0.25">
      <c r="A221" s="44">
        <v>5236</v>
      </c>
      <c r="B221" s="71" t="s">
        <v>229</v>
      </c>
      <c r="C221" s="201">
        <f t="shared" si="23"/>
        <v>0</v>
      </c>
      <c r="D221" s="74"/>
      <c r="E221" s="74"/>
      <c r="F221" s="74"/>
      <c r="G221" s="157"/>
      <c r="H221" s="72">
        <f t="shared" si="24"/>
        <v>0</v>
      </c>
      <c r="I221" s="74"/>
      <c r="J221" s="74"/>
      <c r="K221" s="74"/>
      <c r="L221" s="158"/>
    </row>
    <row r="222" spans="1:12" ht="14.25" customHeight="1" x14ac:dyDescent="0.25">
      <c r="A222" s="44">
        <v>5237</v>
      </c>
      <c r="B222" s="71" t="s">
        <v>230</v>
      </c>
      <c r="C222" s="201">
        <f t="shared" si="23"/>
        <v>0</v>
      </c>
      <c r="D222" s="74"/>
      <c r="E222" s="74"/>
      <c r="F222" s="74"/>
      <c r="G222" s="157"/>
      <c r="H222" s="72">
        <f t="shared" si="24"/>
        <v>0</v>
      </c>
      <c r="I222" s="74"/>
      <c r="J222" s="74"/>
      <c r="K222" s="74"/>
      <c r="L222" s="158"/>
    </row>
    <row r="223" spans="1:12" ht="24" x14ac:dyDescent="0.25">
      <c r="A223" s="44">
        <v>5238</v>
      </c>
      <c r="B223" s="71" t="s">
        <v>231</v>
      </c>
      <c r="C223" s="201">
        <f t="shared" si="23"/>
        <v>0</v>
      </c>
      <c r="D223" s="74"/>
      <c r="E223" s="74"/>
      <c r="F223" s="74"/>
      <c r="G223" s="157"/>
      <c r="H223" s="72">
        <f t="shared" si="24"/>
        <v>2400</v>
      </c>
      <c r="I223" s="74">
        <f>200+2200</f>
        <v>2400</v>
      </c>
      <c r="J223" s="74"/>
      <c r="K223" s="74"/>
      <c r="L223" s="158"/>
    </row>
    <row r="224" spans="1:12" ht="24" x14ac:dyDescent="0.25">
      <c r="A224" s="44">
        <v>5239</v>
      </c>
      <c r="B224" s="71" t="s">
        <v>232</v>
      </c>
      <c r="C224" s="201">
        <f t="shared" si="23"/>
        <v>0</v>
      </c>
      <c r="D224" s="74"/>
      <c r="E224" s="74"/>
      <c r="F224" s="74"/>
      <c r="G224" s="157"/>
      <c r="H224" s="72">
        <f t="shared" si="24"/>
        <v>0</v>
      </c>
      <c r="I224" s="74"/>
      <c r="J224" s="74"/>
      <c r="K224" s="74"/>
      <c r="L224" s="158"/>
    </row>
    <row r="225" spans="1:12" ht="24" x14ac:dyDescent="0.25">
      <c r="A225" s="159">
        <v>5240</v>
      </c>
      <c r="B225" s="71" t="s">
        <v>233</v>
      </c>
      <c r="C225" s="201">
        <f t="shared" si="23"/>
        <v>0</v>
      </c>
      <c r="D225" s="74"/>
      <c r="E225" s="74"/>
      <c r="F225" s="74"/>
      <c r="G225" s="157"/>
      <c r="H225" s="72">
        <f t="shared" si="24"/>
        <v>0</v>
      </c>
      <c r="I225" s="74"/>
      <c r="J225" s="74"/>
      <c r="K225" s="74"/>
      <c r="L225" s="158"/>
    </row>
    <row r="226" spans="1:12" x14ac:dyDescent="0.25">
      <c r="A226" s="159">
        <v>5250</v>
      </c>
      <c r="B226" s="71" t="s">
        <v>234</v>
      </c>
      <c r="C226" s="201">
        <f t="shared" si="23"/>
        <v>0</v>
      </c>
      <c r="D226" s="74"/>
      <c r="E226" s="74"/>
      <c r="F226" s="74"/>
      <c r="G226" s="157"/>
      <c r="H226" s="72">
        <f t="shared" si="24"/>
        <v>0</v>
      </c>
      <c r="I226" s="74"/>
      <c r="J226" s="74"/>
      <c r="K226" s="74"/>
      <c r="L226" s="158"/>
    </row>
    <row r="227" spans="1:12" x14ac:dyDescent="0.25">
      <c r="A227" s="159">
        <v>5260</v>
      </c>
      <c r="B227" s="71" t="s">
        <v>235</v>
      </c>
      <c r="C227" s="201">
        <f t="shared" si="23"/>
        <v>0</v>
      </c>
      <c r="D227" s="160">
        <f>SUM(D228)</f>
        <v>0</v>
      </c>
      <c r="E227" s="160">
        <f>SUM(E228)</f>
        <v>0</v>
      </c>
      <c r="F227" s="160">
        <f>SUM(F228)</f>
        <v>0</v>
      </c>
      <c r="G227" s="161">
        <f>SUM(G228)</f>
        <v>0</v>
      </c>
      <c r="H227" s="72">
        <f t="shared" si="24"/>
        <v>0</v>
      </c>
      <c r="I227" s="160">
        <f>SUM(I228)</f>
        <v>0</v>
      </c>
      <c r="J227" s="160">
        <f>SUM(J228)</f>
        <v>0</v>
      </c>
      <c r="K227" s="160">
        <f>SUM(K228)</f>
        <v>0</v>
      </c>
      <c r="L227" s="162">
        <f>SUM(L228)</f>
        <v>0</v>
      </c>
    </row>
    <row r="228" spans="1:12" ht="24" x14ac:dyDescent="0.25">
      <c r="A228" s="44">
        <v>5269</v>
      </c>
      <c r="B228" s="71" t="s">
        <v>236</v>
      </c>
      <c r="C228" s="201">
        <f t="shared" si="23"/>
        <v>0</v>
      </c>
      <c r="D228" s="74"/>
      <c r="E228" s="74"/>
      <c r="F228" s="74"/>
      <c r="G228" s="157"/>
      <c r="H228" s="72">
        <f t="shared" si="24"/>
        <v>0</v>
      </c>
      <c r="I228" s="74"/>
      <c r="J228" s="74"/>
      <c r="K228" s="74"/>
      <c r="L228" s="158"/>
    </row>
    <row r="229" spans="1:12" ht="24" x14ac:dyDescent="0.25">
      <c r="A229" s="150">
        <v>5270</v>
      </c>
      <c r="B229" s="112" t="s">
        <v>237</v>
      </c>
      <c r="C229" s="202">
        <f t="shared" si="23"/>
        <v>0</v>
      </c>
      <c r="D229" s="163"/>
      <c r="E229" s="163"/>
      <c r="F229" s="163"/>
      <c r="G229" s="164"/>
      <c r="H229" s="117">
        <f t="shared" si="24"/>
        <v>0</v>
      </c>
      <c r="I229" s="163"/>
      <c r="J229" s="163"/>
      <c r="K229" s="163"/>
      <c r="L229" s="165"/>
    </row>
    <row r="230" spans="1:12" x14ac:dyDescent="0.25">
      <c r="A230" s="142">
        <v>6000</v>
      </c>
      <c r="B230" s="142" t="s">
        <v>238</v>
      </c>
      <c r="C230" s="203">
        <f t="shared" si="23"/>
        <v>0</v>
      </c>
      <c r="D230" s="144">
        <f>D231+D251+D259</f>
        <v>0</v>
      </c>
      <c r="E230" s="144">
        <f>E231+E251+E259</f>
        <v>0</v>
      </c>
      <c r="F230" s="144">
        <f>F231+F251+F259</f>
        <v>0</v>
      </c>
      <c r="G230" s="145">
        <f>G231+G251+G259</f>
        <v>0</v>
      </c>
      <c r="H230" s="143">
        <f t="shared" si="24"/>
        <v>0</v>
      </c>
      <c r="I230" s="144">
        <f>I231+I251+I259</f>
        <v>0</v>
      </c>
      <c r="J230" s="144">
        <f>J231+J251+J259</f>
        <v>0</v>
      </c>
      <c r="K230" s="144">
        <f>K231+K251+K259</f>
        <v>0</v>
      </c>
      <c r="L230" s="146">
        <f>L231+L251+L259</f>
        <v>0</v>
      </c>
    </row>
    <row r="231" spans="1:12" ht="14.25" customHeight="1" x14ac:dyDescent="0.25">
      <c r="A231" s="192">
        <v>6200</v>
      </c>
      <c r="B231" s="183" t="s">
        <v>239</v>
      </c>
      <c r="C231" s="204">
        <f>SUM(D231:G231)</f>
        <v>0</v>
      </c>
      <c r="D231" s="194">
        <f>SUM(D232,D233,D235,D238,D244,D245,D246)</f>
        <v>0</v>
      </c>
      <c r="E231" s="194">
        <f>SUM(E232,E233,E235,E238,E244,E245,E246)</f>
        <v>0</v>
      </c>
      <c r="F231" s="194">
        <f>SUM(F232,F233,F235,F238,F244,F245,F246)</f>
        <v>0</v>
      </c>
      <c r="G231" s="194">
        <f>SUM(G232,G233,G235,G238,G244,G245,G246)</f>
        <v>0</v>
      </c>
      <c r="H231" s="193">
        <f t="shared" si="24"/>
        <v>0</v>
      </c>
      <c r="I231" s="194">
        <f>SUM(I232,I233,I235,I238,I244,I245,I246)</f>
        <v>0</v>
      </c>
      <c r="J231" s="194">
        <f>SUM(J232,J233,J235,J238,J244,J245,J246)</f>
        <v>0</v>
      </c>
      <c r="K231" s="194">
        <f>SUM(K232,K233,K235,K238,K244,K245,K246)</f>
        <v>0</v>
      </c>
      <c r="L231" s="149">
        <f>SUM(L232,L233,L235,L238,L244,L245,L246)</f>
        <v>0</v>
      </c>
    </row>
    <row r="232" spans="1:12" ht="24" x14ac:dyDescent="0.25">
      <c r="A232" s="168">
        <v>6220</v>
      </c>
      <c r="B232" s="65" t="s">
        <v>240</v>
      </c>
      <c r="C232" s="205">
        <f t="shared" si="23"/>
        <v>0</v>
      </c>
      <c r="D232" s="68"/>
      <c r="E232" s="68"/>
      <c r="F232" s="68"/>
      <c r="G232" s="206"/>
      <c r="H232" s="207">
        <f t="shared" si="24"/>
        <v>0</v>
      </c>
      <c r="I232" s="68"/>
      <c r="J232" s="68"/>
      <c r="K232" s="68"/>
      <c r="L232" s="155"/>
    </row>
    <row r="233" spans="1:12" x14ac:dyDescent="0.25">
      <c r="A233" s="159">
        <v>6230</v>
      </c>
      <c r="B233" s="71" t="s">
        <v>241</v>
      </c>
      <c r="C233" s="201">
        <f t="shared" si="23"/>
        <v>0</v>
      </c>
      <c r="D233" s="160">
        <f>SUM(D234)</f>
        <v>0</v>
      </c>
      <c r="E233" s="160">
        <f t="shared" ref="E233:L233" si="25">SUM(E234)</f>
        <v>0</v>
      </c>
      <c r="F233" s="160">
        <f t="shared" si="25"/>
        <v>0</v>
      </c>
      <c r="G233" s="161">
        <f t="shared" si="25"/>
        <v>0</v>
      </c>
      <c r="H233" s="208">
        <f t="shared" si="24"/>
        <v>0</v>
      </c>
      <c r="I233" s="160">
        <f t="shared" si="25"/>
        <v>0</v>
      </c>
      <c r="J233" s="160">
        <f t="shared" si="25"/>
        <v>0</v>
      </c>
      <c r="K233" s="160">
        <f t="shared" si="25"/>
        <v>0</v>
      </c>
      <c r="L233" s="162">
        <f t="shared" si="25"/>
        <v>0</v>
      </c>
    </row>
    <row r="234" spans="1:12" ht="24" x14ac:dyDescent="0.25">
      <c r="A234" s="44">
        <v>6239</v>
      </c>
      <c r="B234" s="65" t="s">
        <v>242</v>
      </c>
      <c r="C234" s="201">
        <f t="shared" si="23"/>
        <v>0</v>
      </c>
      <c r="D234" s="68"/>
      <c r="E234" s="68"/>
      <c r="F234" s="68"/>
      <c r="G234" s="154"/>
      <c r="H234" s="208">
        <f t="shared" si="24"/>
        <v>0</v>
      </c>
      <c r="I234" s="68"/>
      <c r="J234" s="68"/>
      <c r="K234" s="68"/>
      <c r="L234" s="155"/>
    </row>
    <row r="235" spans="1:12" ht="24" x14ac:dyDescent="0.25">
      <c r="A235" s="159">
        <v>6240</v>
      </c>
      <c r="B235" s="71" t="s">
        <v>243</v>
      </c>
      <c r="C235" s="201">
        <f>SUM(D235:G235)</f>
        <v>0</v>
      </c>
      <c r="D235" s="160">
        <f>SUM(D236:D237)</f>
        <v>0</v>
      </c>
      <c r="E235" s="160">
        <f>SUM(E236:E237)</f>
        <v>0</v>
      </c>
      <c r="F235" s="160">
        <f>SUM(F236:F237)</f>
        <v>0</v>
      </c>
      <c r="G235" s="161">
        <f>SUM(G236:G237)</f>
        <v>0</v>
      </c>
      <c r="H235" s="208">
        <f t="shared" si="24"/>
        <v>0</v>
      </c>
      <c r="I235" s="160">
        <f>SUM(I236:I237)</f>
        <v>0</v>
      </c>
      <c r="J235" s="160">
        <f>SUM(J236:J237)</f>
        <v>0</v>
      </c>
      <c r="K235" s="160">
        <f>SUM(K236:K237)</f>
        <v>0</v>
      </c>
      <c r="L235" s="162">
        <f>SUM(L236:L237)</f>
        <v>0</v>
      </c>
    </row>
    <row r="236" spans="1:12" x14ac:dyDescent="0.25">
      <c r="A236" s="44">
        <v>6241</v>
      </c>
      <c r="B236" s="71" t="s">
        <v>244</v>
      </c>
      <c r="C236" s="201">
        <f>SUM(D236:G236)</f>
        <v>0</v>
      </c>
      <c r="D236" s="74"/>
      <c r="E236" s="74"/>
      <c r="F236" s="74"/>
      <c r="G236" s="157"/>
      <c r="H236" s="208">
        <f>SUM(I236:L236)</f>
        <v>0</v>
      </c>
      <c r="I236" s="74"/>
      <c r="J236" s="74"/>
      <c r="K236" s="74"/>
      <c r="L236" s="158"/>
    </row>
    <row r="237" spans="1:12" x14ac:dyDescent="0.25">
      <c r="A237" s="44">
        <v>6242</v>
      </c>
      <c r="B237" s="71" t="s">
        <v>245</v>
      </c>
      <c r="C237" s="201">
        <f>SUM(D237:G237)</f>
        <v>0</v>
      </c>
      <c r="D237" s="74"/>
      <c r="E237" s="74"/>
      <c r="F237" s="74"/>
      <c r="G237" s="157"/>
      <c r="H237" s="208">
        <f t="shared" si="24"/>
        <v>0</v>
      </c>
      <c r="I237" s="74"/>
      <c r="J237" s="74"/>
      <c r="K237" s="74"/>
      <c r="L237" s="158"/>
    </row>
    <row r="238" spans="1:12" ht="25.5" customHeight="1" x14ac:dyDescent="0.25">
      <c r="A238" s="159">
        <v>6250</v>
      </c>
      <c r="B238" s="71" t="s">
        <v>246</v>
      </c>
      <c r="C238" s="201">
        <f>SUM(D238:G238)</f>
        <v>0</v>
      </c>
      <c r="D238" s="160">
        <f>SUM(D239:D243)</f>
        <v>0</v>
      </c>
      <c r="E238" s="160">
        <f>SUM(E239:E243)</f>
        <v>0</v>
      </c>
      <c r="F238" s="160">
        <f>SUM(F239:F243)</f>
        <v>0</v>
      </c>
      <c r="G238" s="161">
        <f>SUM(G239:G243)</f>
        <v>0</v>
      </c>
      <c r="H238" s="208">
        <f t="shared" si="24"/>
        <v>0</v>
      </c>
      <c r="I238" s="160">
        <f>SUM(I239:I243)</f>
        <v>0</v>
      </c>
      <c r="J238" s="160">
        <f>SUM(J239:J243)</f>
        <v>0</v>
      </c>
      <c r="K238" s="160">
        <f>SUM(K239:K243)</f>
        <v>0</v>
      </c>
      <c r="L238" s="162">
        <f>SUM(L239:L243)</f>
        <v>0</v>
      </c>
    </row>
    <row r="239" spans="1:12" ht="14.25" customHeight="1" x14ac:dyDescent="0.25">
      <c r="A239" s="44">
        <v>6252</v>
      </c>
      <c r="B239" s="71" t="s">
        <v>247</v>
      </c>
      <c r="C239" s="201">
        <f>SUM(D239:G239)</f>
        <v>0</v>
      </c>
      <c r="D239" s="74"/>
      <c r="E239" s="74"/>
      <c r="F239" s="74"/>
      <c r="G239" s="157"/>
      <c r="H239" s="208">
        <f t="shared" si="24"/>
        <v>0</v>
      </c>
      <c r="I239" s="74"/>
      <c r="J239" s="74"/>
      <c r="K239" s="74"/>
      <c r="L239" s="158"/>
    </row>
    <row r="240" spans="1:12" ht="14.25" customHeight="1" x14ac:dyDescent="0.25">
      <c r="A240" s="44">
        <v>6253</v>
      </c>
      <c r="B240" s="71" t="s">
        <v>248</v>
      </c>
      <c r="C240" s="201">
        <f t="shared" si="23"/>
        <v>0</v>
      </c>
      <c r="D240" s="74"/>
      <c r="E240" s="74"/>
      <c r="F240" s="74"/>
      <c r="G240" s="157"/>
      <c r="H240" s="208">
        <f t="shared" si="24"/>
        <v>0</v>
      </c>
      <c r="I240" s="74"/>
      <c r="J240" s="74"/>
      <c r="K240" s="74"/>
      <c r="L240" s="158"/>
    </row>
    <row r="241" spans="1:12" ht="24" x14ac:dyDescent="0.25">
      <c r="A241" s="44">
        <v>6254</v>
      </c>
      <c r="B241" s="71" t="s">
        <v>249</v>
      </c>
      <c r="C241" s="201">
        <f t="shared" si="23"/>
        <v>0</v>
      </c>
      <c r="D241" s="74"/>
      <c r="E241" s="74"/>
      <c r="F241" s="74"/>
      <c r="G241" s="157"/>
      <c r="H241" s="208">
        <f t="shared" si="24"/>
        <v>0</v>
      </c>
      <c r="I241" s="74"/>
      <c r="J241" s="74"/>
      <c r="K241" s="74"/>
      <c r="L241" s="158"/>
    </row>
    <row r="242" spans="1:12" ht="24" x14ac:dyDescent="0.25">
      <c r="A242" s="44">
        <v>6255</v>
      </c>
      <c r="B242" s="71" t="s">
        <v>250</v>
      </c>
      <c r="C242" s="201">
        <f t="shared" si="23"/>
        <v>0</v>
      </c>
      <c r="D242" s="74"/>
      <c r="E242" s="74"/>
      <c r="F242" s="74"/>
      <c r="G242" s="157"/>
      <c r="H242" s="208">
        <f t="shared" si="24"/>
        <v>0</v>
      </c>
      <c r="I242" s="74"/>
      <c r="J242" s="74"/>
      <c r="K242" s="74"/>
      <c r="L242" s="158"/>
    </row>
    <row r="243" spans="1:12" x14ac:dyDescent="0.25">
      <c r="A243" s="44">
        <v>6259</v>
      </c>
      <c r="B243" s="71" t="s">
        <v>251</v>
      </c>
      <c r="C243" s="201">
        <f t="shared" si="23"/>
        <v>0</v>
      </c>
      <c r="D243" s="74"/>
      <c r="E243" s="74"/>
      <c r="F243" s="74"/>
      <c r="G243" s="157"/>
      <c r="H243" s="208">
        <f t="shared" si="24"/>
        <v>0</v>
      </c>
      <c r="I243" s="74"/>
      <c r="J243" s="74"/>
      <c r="K243" s="74"/>
      <c r="L243" s="158"/>
    </row>
    <row r="244" spans="1:12" ht="24" x14ac:dyDescent="0.25">
      <c r="A244" s="159">
        <v>6260</v>
      </c>
      <c r="B244" s="71" t="s">
        <v>252</v>
      </c>
      <c r="C244" s="201">
        <f t="shared" si="23"/>
        <v>0</v>
      </c>
      <c r="D244" s="74"/>
      <c r="E244" s="74"/>
      <c r="F244" s="74"/>
      <c r="G244" s="157"/>
      <c r="H244" s="208">
        <f t="shared" si="24"/>
        <v>0</v>
      </c>
      <c r="I244" s="74"/>
      <c r="J244" s="74"/>
      <c r="K244" s="74"/>
      <c r="L244" s="158"/>
    </row>
    <row r="245" spans="1:12" x14ac:dyDescent="0.25">
      <c r="A245" s="159">
        <v>6270</v>
      </c>
      <c r="B245" s="71" t="s">
        <v>253</v>
      </c>
      <c r="C245" s="201">
        <f t="shared" si="23"/>
        <v>0</v>
      </c>
      <c r="D245" s="74"/>
      <c r="E245" s="74"/>
      <c r="F245" s="74"/>
      <c r="G245" s="157"/>
      <c r="H245" s="208">
        <f t="shared" si="24"/>
        <v>0</v>
      </c>
      <c r="I245" s="74"/>
      <c r="J245" s="74"/>
      <c r="K245" s="74"/>
      <c r="L245" s="158"/>
    </row>
    <row r="246" spans="1:12" ht="24" x14ac:dyDescent="0.25">
      <c r="A246" s="168">
        <v>6290</v>
      </c>
      <c r="B246" s="65" t="s">
        <v>254</v>
      </c>
      <c r="C246" s="209">
        <f t="shared" si="23"/>
        <v>0</v>
      </c>
      <c r="D246" s="169">
        <f>SUM(D247:D250)</f>
        <v>0</v>
      </c>
      <c r="E246" s="169">
        <f t="shared" ref="E246:G246" si="26">SUM(E247:E250)</f>
        <v>0</v>
      </c>
      <c r="F246" s="169">
        <f t="shared" si="26"/>
        <v>0</v>
      </c>
      <c r="G246" s="210">
        <f t="shared" si="26"/>
        <v>0</v>
      </c>
      <c r="H246" s="209">
        <f t="shared" si="24"/>
        <v>0</v>
      </c>
      <c r="I246" s="169">
        <f>SUM(I247:I250)</f>
        <v>0</v>
      </c>
      <c r="J246" s="169">
        <f t="shared" ref="J246:L246" si="27">SUM(J247:J250)</f>
        <v>0</v>
      </c>
      <c r="K246" s="169">
        <f t="shared" si="27"/>
        <v>0</v>
      </c>
      <c r="L246" s="186">
        <f t="shared" si="27"/>
        <v>0</v>
      </c>
    </row>
    <row r="247" spans="1:12" x14ac:dyDescent="0.25">
      <c r="A247" s="44">
        <v>6291</v>
      </c>
      <c r="B247" s="71" t="s">
        <v>255</v>
      </c>
      <c r="C247" s="201">
        <f t="shared" si="23"/>
        <v>0</v>
      </c>
      <c r="D247" s="74"/>
      <c r="E247" s="74"/>
      <c r="F247" s="74"/>
      <c r="G247" s="211"/>
      <c r="H247" s="201">
        <f t="shared" si="24"/>
        <v>0</v>
      </c>
      <c r="I247" s="74"/>
      <c r="J247" s="74"/>
      <c r="K247" s="74"/>
      <c r="L247" s="158"/>
    </row>
    <row r="248" spans="1:12" x14ac:dyDescent="0.25">
      <c r="A248" s="44">
        <v>6292</v>
      </c>
      <c r="B248" s="71" t="s">
        <v>256</v>
      </c>
      <c r="C248" s="201">
        <f t="shared" si="23"/>
        <v>0</v>
      </c>
      <c r="D248" s="74"/>
      <c r="E248" s="74"/>
      <c r="F248" s="74"/>
      <c r="G248" s="211"/>
      <c r="H248" s="201">
        <f t="shared" si="24"/>
        <v>0</v>
      </c>
      <c r="I248" s="74"/>
      <c r="J248" s="74"/>
      <c r="K248" s="74"/>
      <c r="L248" s="158"/>
    </row>
    <row r="249" spans="1:12" ht="72" x14ac:dyDescent="0.25">
      <c r="A249" s="44">
        <v>6296</v>
      </c>
      <c r="B249" s="71" t="s">
        <v>257</v>
      </c>
      <c r="C249" s="201">
        <f t="shared" si="23"/>
        <v>0</v>
      </c>
      <c r="D249" s="74"/>
      <c r="E249" s="74"/>
      <c r="F249" s="74"/>
      <c r="G249" s="211"/>
      <c r="H249" s="201">
        <f t="shared" si="24"/>
        <v>0</v>
      </c>
      <c r="I249" s="74"/>
      <c r="J249" s="74"/>
      <c r="K249" s="74"/>
      <c r="L249" s="158"/>
    </row>
    <row r="250" spans="1:12" ht="39.75" customHeight="1" x14ac:dyDescent="0.25">
      <c r="A250" s="44">
        <v>6299</v>
      </c>
      <c r="B250" s="71" t="s">
        <v>258</v>
      </c>
      <c r="C250" s="201">
        <f t="shared" si="23"/>
        <v>0</v>
      </c>
      <c r="D250" s="74"/>
      <c r="E250" s="74"/>
      <c r="F250" s="74"/>
      <c r="G250" s="211"/>
      <c r="H250" s="201">
        <f t="shared" si="24"/>
        <v>0</v>
      </c>
      <c r="I250" s="74"/>
      <c r="J250" s="74"/>
      <c r="K250" s="74"/>
      <c r="L250" s="158"/>
    </row>
    <row r="251" spans="1:12" x14ac:dyDescent="0.25">
      <c r="A251" s="56">
        <v>6300</v>
      </c>
      <c r="B251" s="147" t="s">
        <v>259</v>
      </c>
      <c r="C251" s="184">
        <f t="shared" si="23"/>
        <v>0</v>
      </c>
      <c r="D251" s="63">
        <f>SUM(D252,D257,D258)</f>
        <v>0</v>
      </c>
      <c r="E251" s="63">
        <f t="shared" ref="E251:G251" si="28">SUM(E252,E257,E258)</f>
        <v>0</v>
      </c>
      <c r="F251" s="63">
        <f t="shared" si="28"/>
        <v>0</v>
      </c>
      <c r="G251" s="63">
        <f t="shared" si="28"/>
        <v>0</v>
      </c>
      <c r="H251" s="57">
        <f t="shared" si="24"/>
        <v>0</v>
      </c>
      <c r="I251" s="63">
        <f>SUM(I252,I257,I258)</f>
        <v>0</v>
      </c>
      <c r="J251" s="63">
        <f t="shared" ref="J251:L251" si="29">SUM(J252,J257,J258)</f>
        <v>0</v>
      </c>
      <c r="K251" s="63">
        <f t="shared" si="29"/>
        <v>0</v>
      </c>
      <c r="L251" s="172">
        <f t="shared" si="29"/>
        <v>0</v>
      </c>
    </row>
    <row r="252" spans="1:12" ht="24" x14ac:dyDescent="0.25">
      <c r="A252" s="168">
        <v>6320</v>
      </c>
      <c r="B252" s="65" t="s">
        <v>260</v>
      </c>
      <c r="C252" s="209">
        <f t="shared" si="23"/>
        <v>0</v>
      </c>
      <c r="D252" s="169">
        <f>SUM(D253:D256)</f>
        <v>0</v>
      </c>
      <c r="E252" s="169">
        <f>SUM(E253:E256)</f>
        <v>0</v>
      </c>
      <c r="F252" s="169">
        <f t="shared" ref="F252:G252" si="30">SUM(F253:F256)</f>
        <v>0</v>
      </c>
      <c r="G252" s="212">
        <f t="shared" si="30"/>
        <v>0</v>
      </c>
      <c r="H252" s="209">
        <f t="shared" si="24"/>
        <v>0</v>
      </c>
      <c r="I252" s="169">
        <f>SUM(I253:I256)</f>
        <v>0</v>
      </c>
      <c r="J252" s="169">
        <f t="shared" ref="J252:L252" si="31">SUM(J253:J256)</f>
        <v>0</v>
      </c>
      <c r="K252" s="169">
        <f t="shared" si="31"/>
        <v>0</v>
      </c>
      <c r="L252" s="213">
        <f t="shared" si="31"/>
        <v>0</v>
      </c>
    </row>
    <row r="253" spans="1:12" x14ac:dyDescent="0.25">
      <c r="A253" s="44">
        <v>6322</v>
      </c>
      <c r="B253" s="71" t="s">
        <v>261</v>
      </c>
      <c r="C253" s="201">
        <f t="shared" si="23"/>
        <v>0</v>
      </c>
      <c r="D253" s="74"/>
      <c r="E253" s="74"/>
      <c r="F253" s="74"/>
      <c r="G253" s="211"/>
      <c r="H253" s="201">
        <f t="shared" si="24"/>
        <v>0</v>
      </c>
      <c r="I253" s="74"/>
      <c r="J253" s="74"/>
      <c r="K253" s="74"/>
      <c r="L253" s="158"/>
    </row>
    <row r="254" spans="1:12" ht="24" x14ac:dyDescent="0.25">
      <c r="A254" s="44">
        <v>6323</v>
      </c>
      <c r="B254" s="71" t="s">
        <v>262</v>
      </c>
      <c r="C254" s="201">
        <f t="shared" si="23"/>
        <v>0</v>
      </c>
      <c r="D254" s="74"/>
      <c r="E254" s="74"/>
      <c r="F254" s="74"/>
      <c r="G254" s="211"/>
      <c r="H254" s="201">
        <f t="shared" si="24"/>
        <v>0</v>
      </c>
      <c r="I254" s="74"/>
      <c r="J254" s="74"/>
      <c r="K254" s="74"/>
      <c r="L254" s="158"/>
    </row>
    <row r="255" spans="1:12" ht="24" x14ac:dyDescent="0.25">
      <c r="A255" s="44">
        <v>6324</v>
      </c>
      <c r="B255" s="71" t="s">
        <v>263</v>
      </c>
      <c r="C255" s="201">
        <f t="shared" si="23"/>
        <v>0</v>
      </c>
      <c r="D255" s="74"/>
      <c r="E255" s="74"/>
      <c r="F255" s="74"/>
      <c r="G255" s="211"/>
      <c r="H255" s="201">
        <f t="shared" si="24"/>
        <v>0</v>
      </c>
      <c r="I255" s="74"/>
      <c r="J255" s="74"/>
      <c r="K255" s="74"/>
      <c r="L255" s="158"/>
    </row>
    <row r="256" spans="1:12" x14ac:dyDescent="0.25">
      <c r="A256" s="38">
        <v>6329</v>
      </c>
      <c r="B256" s="65" t="s">
        <v>264</v>
      </c>
      <c r="C256" s="205">
        <f t="shared" si="23"/>
        <v>0</v>
      </c>
      <c r="D256" s="68"/>
      <c r="E256" s="68"/>
      <c r="F256" s="68"/>
      <c r="G256" s="214"/>
      <c r="H256" s="205">
        <f t="shared" si="24"/>
        <v>0</v>
      </c>
      <c r="I256" s="68"/>
      <c r="J256" s="68"/>
      <c r="K256" s="68"/>
      <c r="L256" s="155"/>
    </row>
    <row r="257" spans="1:13" ht="24" x14ac:dyDescent="0.25">
      <c r="A257" s="215">
        <v>6330</v>
      </c>
      <c r="B257" s="216" t="s">
        <v>265</v>
      </c>
      <c r="C257" s="209">
        <f>SUM(D257:G257)</f>
        <v>0</v>
      </c>
      <c r="D257" s="189"/>
      <c r="E257" s="189"/>
      <c r="F257" s="189"/>
      <c r="G257" s="211"/>
      <c r="H257" s="209">
        <f>SUM(I257:L257)</f>
        <v>0</v>
      </c>
      <c r="I257" s="189"/>
      <c r="J257" s="189"/>
      <c r="K257" s="189"/>
      <c r="L257" s="191"/>
    </row>
    <row r="258" spans="1:13" x14ac:dyDescent="0.25">
      <c r="A258" s="159">
        <v>6360</v>
      </c>
      <c r="B258" s="71" t="s">
        <v>266</v>
      </c>
      <c r="C258" s="201">
        <f t="shared" si="23"/>
        <v>0</v>
      </c>
      <c r="D258" s="74"/>
      <c r="E258" s="74"/>
      <c r="F258" s="74"/>
      <c r="G258" s="157"/>
      <c r="H258" s="208">
        <f t="shared" si="24"/>
        <v>0</v>
      </c>
      <c r="I258" s="74"/>
      <c r="J258" s="74"/>
      <c r="K258" s="74"/>
      <c r="L258" s="158"/>
    </row>
    <row r="259" spans="1:13" ht="36" x14ac:dyDescent="0.25">
      <c r="A259" s="56">
        <v>6400</v>
      </c>
      <c r="B259" s="147" t="s">
        <v>267</v>
      </c>
      <c r="C259" s="184">
        <f>SUM(D259:G259)</f>
        <v>0</v>
      </c>
      <c r="D259" s="63">
        <f>SUM(D260,D264)</f>
        <v>0</v>
      </c>
      <c r="E259" s="63">
        <f t="shared" ref="E259:G259" si="32">SUM(E260,E264)</f>
        <v>0</v>
      </c>
      <c r="F259" s="63">
        <f t="shared" si="32"/>
        <v>0</v>
      </c>
      <c r="G259" s="63">
        <f t="shared" si="32"/>
        <v>0</v>
      </c>
      <c r="H259" s="57">
        <f>SUM(I259:L259)</f>
        <v>0</v>
      </c>
      <c r="I259" s="63">
        <f>SUM(I260,I264)</f>
        <v>0</v>
      </c>
      <c r="J259" s="63">
        <f t="shared" ref="J259:L259" si="33">SUM(J260,J264)</f>
        <v>0</v>
      </c>
      <c r="K259" s="63">
        <f t="shared" si="33"/>
        <v>0</v>
      </c>
      <c r="L259" s="172">
        <f t="shared" si="33"/>
        <v>0</v>
      </c>
    </row>
    <row r="260" spans="1:13" ht="24" x14ac:dyDescent="0.25">
      <c r="A260" s="168">
        <v>6410</v>
      </c>
      <c r="B260" s="65" t="s">
        <v>268</v>
      </c>
      <c r="C260" s="205">
        <f t="shared" si="23"/>
        <v>0</v>
      </c>
      <c r="D260" s="169">
        <f>SUM(D261:D263)</f>
        <v>0</v>
      </c>
      <c r="E260" s="169">
        <f t="shared" ref="E260:G260" si="34">SUM(E261:E263)</f>
        <v>0</v>
      </c>
      <c r="F260" s="169">
        <f t="shared" si="34"/>
        <v>0</v>
      </c>
      <c r="G260" s="217">
        <f t="shared" si="34"/>
        <v>0</v>
      </c>
      <c r="H260" s="205">
        <f t="shared" si="24"/>
        <v>0</v>
      </c>
      <c r="I260" s="169">
        <f>SUM(I261:I263)</f>
        <v>0</v>
      </c>
      <c r="J260" s="169">
        <f t="shared" ref="J260:L260" si="35">SUM(J261:J263)</f>
        <v>0</v>
      </c>
      <c r="K260" s="169">
        <f t="shared" si="35"/>
        <v>0</v>
      </c>
      <c r="L260" s="180">
        <f t="shared" si="35"/>
        <v>0</v>
      </c>
    </row>
    <row r="261" spans="1:13" x14ac:dyDescent="0.25">
      <c r="A261" s="44">
        <v>6411</v>
      </c>
      <c r="B261" s="174" t="s">
        <v>269</v>
      </c>
      <c r="C261" s="201">
        <f t="shared" si="23"/>
        <v>0</v>
      </c>
      <c r="D261" s="74"/>
      <c r="E261" s="74"/>
      <c r="F261" s="74"/>
      <c r="G261" s="157"/>
      <c r="H261" s="208">
        <f t="shared" si="24"/>
        <v>0</v>
      </c>
      <c r="I261" s="74"/>
      <c r="J261" s="74"/>
      <c r="K261" s="74"/>
      <c r="L261" s="158"/>
    </row>
    <row r="262" spans="1:13" ht="36" x14ac:dyDescent="0.25">
      <c r="A262" s="44">
        <v>6412</v>
      </c>
      <c r="B262" s="71" t="s">
        <v>270</v>
      </c>
      <c r="C262" s="201">
        <f t="shared" si="23"/>
        <v>0</v>
      </c>
      <c r="D262" s="74"/>
      <c r="E262" s="74"/>
      <c r="F262" s="74"/>
      <c r="G262" s="157"/>
      <c r="H262" s="208">
        <f t="shared" si="24"/>
        <v>0</v>
      </c>
      <c r="I262" s="74"/>
      <c r="J262" s="74"/>
      <c r="K262" s="74"/>
      <c r="L262" s="158"/>
    </row>
    <row r="263" spans="1:13" ht="36" x14ac:dyDescent="0.25">
      <c r="A263" s="44">
        <v>6419</v>
      </c>
      <c r="B263" s="71" t="s">
        <v>271</v>
      </c>
      <c r="C263" s="201">
        <f t="shared" si="23"/>
        <v>0</v>
      </c>
      <c r="D263" s="74"/>
      <c r="E263" s="74"/>
      <c r="F263" s="74"/>
      <c r="G263" s="157"/>
      <c r="H263" s="208">
        <f t="shared" si="24"/>
        <v>0</v>
      </c>
      <c r="I263" s="74"/>
      <c r="J263" s="74"/>
      <c r="K263" s="74"/>
      <c r="L263" s="158"/>
    </row>
    <row r="264" spans="1:13" ht="36" x14ac:dyDescent="0.25">
      <c r="A264" s="159">
        <v>6420</v>
      </c>
      <c r="B264" s="71" t="s">
        <v>272</v>
      </c>
      <c r="C264" s="201">
        <f t="shared" si="23"/>
        <v>0</v>
      </c>
      <c r="D264" s="160">
        <f>SUM(D265:D268)</f>
        <v>0</v>
      </c>
      <c r="E264" s="160">
        <f>SUM(E265:E268)</f>
        <v>0</v>
      </c>
      <c r="F264" s="160">
        <f>SUM(F265:F268)</f>
        <v>0</v>
      </c>
      <c r="G264" s="218">
        <f>SUM(G265:G268)</f>
        <v>0</v>
      </c>
      <c r="H264" s="201">
        <f>SUM(I264:L264)</f>
        <v>0</v>
      </c>
      <c r="I264" s="160">
        <f>SUM(I265:I268)</f>
        <v>0</v>
      </c>
      <c r="J264" s="160">
        <f>SUM(J265:J268)</f>
        <v>0</v>
      </c>
      <c r="K264" s="160">
        <f>SUM(K265:K268)</f>
        <v>0</v>
      </c>
      <c r="L264" s="176">
        <f>SUM(L265:L268)</f>
        <v>0</v>
      </c>
    </row>
    <row r="265" spans="1:13" x14ac:dyDescent="0.25">
      <c r="A265" s="44">
        <v>6421</v>
      </c>
      <c r="B265" s="71" t="s">
        <v>273</v>
      </c>
      <c r="C265" s="201">
        <f t="shared" ref="C265:C285" si="36">SUM(D265:G265)</f>
        <v>0</v>
      </c>
      <c r="D265" s="74"/>
      <c r="E265" s="74"/>
      <c r="F265" s="74"/>
      <c r="G265" s="157"/>
      <c r="H265" s="208">
        <f t="shared" ref="H265:H285" si="37">SUM(I265:L265)</f>
        <v>0</v>
      </c>
      <c r="I265" s="74"/>
      <c r="J265" s="74"/>
      <c r="K265" s="74"/>
      <c r="L265" s="158"/>
    </row>
    <row r="266" spans="1:13" x14ac:dyDescent="0.25">
      <c r="A266" s="44">
        <v>6422</v>
      </c>
      <c r="B266" s="71" t="s">
        <v>274</v>
      </c>
      <c r="C266" s="201">
        <f t="shared" si="36"/>
        <v>0</v>
      </c>
      <c r="D266" s="74"/>
      <c r="E266" s="74"/>
      <c r="F266" s="74"/>
      <c r="G266" s="157"/>
      <c r="H266" s="208">
        <f t="shared" si="37"/>
        <v>0</v>
      </c>
      <c r="I266" s="74"/>
      <c r="J266" s="74"/>
      <c r="K266" s="74"/>
      <c r="L266" s="158"/>
    </row>
    <row r="267" spans="1:13" ht="13.5" customHeight="1" x14ac:dyDescent="0.25">
      <c r="A267" s="44">
        <v>6423</v>
      </c>
      <c r="B267" s="71" t="s">
        <v>275</v>
      </c>
      <c r="C267" s="201">
        <f>SUM(D267:G267)</f>
        <v>0</v>
      </c>
      <c r="D267" s="74"/>
      <c r="E267" s="74"/>
      <c r="F267" s="74"/>
      <c r="G267" s="157"/>
      <c r="H267" s="208">
        <f>SUM(I267:L267)</f>
        <v>0</v>
      </c>
      <c r="I267" s="74"/>
      <c r="J267" s="74"/>
      <c r="K267" s="74"/>
      <c r="L267" s="158"/>
    </row>
    <row r="268" spans="1:13" ht="36" x14ac:dyDescent="0.25">
      <c r="A268" s="44">
        <v>6424</v>
      </c>
      <c r="B268" s="71" t="s">
        <v>276</v>
      </c>
      <c r="C268" s="201">
        <f>SUM(D268:G268)</f>
        <v>0</v>
      </c>
      <c r="D268" s="74"/>
      <c r="E268" s="74"/>
      <c r="F268" s="74"/>
      <c r="G268" s="157"/>
      <c r="H268" s="208">
        <f>SUM(I268:L268)</f>
        <v>0</v>
      </c>
      <c r="I268" s="74"/>
      <c r="J268" s="74"/>
      <c r="K268" s="74"/>
      <c r="L268" s="158"/>
      <c r="M268" s="225"/>
    </row>
    <row r="269" spans="1:13" ht="36" x14ac:dyDescent="0.25">
      <c r="A269" s="220">
        <v>7000</v>
      </c>
      <c r="B269" s="220" t="s">
        <v>277</v>
      </c>
      <c r="C269" s="221">
        <f t="shared" si="36"/>
        <v>0</v>
      </c>
      <c r="D269" s="222">
        <f>SUM(D270,D281)</f>
        <v>0</v>
      </c>
      <c r="E269" s="222">
        <f>SUM(E270,E281)</f>
        <v>0</v>
      </c>
      <c r="F269" s="222">
        <f>SUM(F270,F281)</f>
        <v>0</v>
      </c>
      <c r="G269" s="222">
        <f>SUM(G270,G281)</f>
        <v>0</v>
      </c>
      <c r="H269" s="223">
        <f t="shared" si="37"/>
        <v>0</v>
      </c>
      <c r="I269" s="222">
        <f>SUM(I270,I281)</f>
        <v>0</v>
      </c>
      <c r="J269" s="222">
        <f>SUM(J270,J281)</f>
        <v>0</v>
      </c>
      <c r="K269" s="222">
        <f>SUM(K270,K281)</f>
        <v>0</v>
      </c>
      <c r="L269" s="224">
        <f>SUM(L270,L281)</f>
        <v>0</v>
      </c>
    </row>
    <row r="270" spans="1:13" ht="24" x14ac:dyDescent="0.25">
      <c r="A270" s="56">
        <v>7200</v>
      </c>
      <c r="B270" s="147" t="s">
        <v>278</v>
      </c>
      <c r="C270" s="184">
        <f t="shared" si="36"/>
        <v>0</v>
      </c>
      <c r="D270" s="63">
        <f>SUM(D271,D272,D275,D276,D280)</f>
        <v>0</v>
      </c>
      <c r="E270" s="63">
        <f>SUM(E271,E272,E275,E276,E280)</f>
        <v>0</v>
      </c>
      <c r="F270" s="63">
        <f>SUM(F271,F272,F275,F276,F280)</f>
        <v>0</v>
      </c>
      <c r="G270" s="63">
        <f>SUM(G271,G272,G275,G276,G280)</f>
        <v>0</v>
      </c>
      <c r="H270" s="57">
        <f t="shared" si="37"/>
        <v>0</v>
      </c>
      <c r="I270" s="63">
        <f>SUM(I271,I272,I275,I276,I280)</f>
        <v>0</v>
      </c>
      <c r="J270" s="63">
        <f>SUM(J271,J272,J275,J276,J280)</f>
        <v>0</v>
      </c>
      <c r="K270" s="63">
        <f>SUM(K271,K272,K275,K276,K280)</f>
        <v>0</v>
      </c>
      <c r="L270" s="149">
        <f>SUM(L271,L272,L275,L276,L280)</f>
        <v>0</v>
      </c>
    </row>
    <row r="271" spans="1:13" ht="24" x14ac:dyDescent="0.25">
      <c r="A271" s="168">
        <v>7210</v>
      </c>
      <c r="B271" s="65" t="s">
        <v>279</v>
      </c>
      <c r="C271" s="205">
        <f t="shared" si="36"/>
        <v>0</v>
      </c>
      <c r="D271" s="68"/>
      <c r="E271" s="68"/>
      <c r="F271" s="68"/>
      <c r="G271" s="154"/>
      <c r="H271" s="66">
        <f t="shared" si="37"/>
        <v>0</v>
      </c>
      <c r="I271" s="68"/>
      <c r="J271" s="68"/>
      <c r="K271" s="68"/>
      <c r="L271" s="155"/>
    </row>
    <row r="272" spans="1:13" s="225" customFormat="1" ht="36" x14ac:dyDescent="0.25">
      <c r="A272" s="159">
        <v>7220</v>
      </c>
      <c r="B272" s="71" t="s">
        <v>280</v>
      </c>
      <c r="C272" s="201">
        <f>SUM(D272:G272)</f>
        <v>0</v>
      </c>
      <c r="D272" s="160">
        <f>SUM(D273:D274)</f>
        <v>0</v>
      </c>
      <c r="E272" s="160">
        <f>SUM(E273:E274)</f>
        <v>0</v>
      </c>
      <c r="F272" s="160">
        <f>SUM(F273:F274)</f>
        <v>0</v>
      </c>
      <c r="G272" s="160">
        <f>SUM(G273:G274)</f>
        <v>0</v>
      </c>
      <c r="H272" s="72">
        <f>SUM(I272:L272)</f>
        <v>0</v>
      </c>
      <c r="I272" s="160">
        <f>SUM(I273:I274)</f>
        <v>0</v>
      </c>
      <c r="J272" s="160">
        <f>SUM(J273:J274)</f>
        <v>0</v>
      </c>
      <c r="K272" s="160">
        <f>SUM(K273:K274)</f>
        <v>0</v>
      </c>
      <c r="L272" s="162">
        <f>SUM(L273:L274)</f>
        <v>0</v>
      </c>
    </row>
    <row r="273" spans="1:12" s="225" customFormat="1" ht="36" x14ac:dyDescent="0.25">
      <c r="A273" s="44">
        <v>7221</v>
      </c>
      <c r="B273" s="71" t="s">
        <v>281</v>
      </c>
      <c r="C273" s="201">
        <f t="shared" si="36"/>
        <v>0</v>
      </c>
      <c r="D273" s="74"/>
      <c r="E273" s="74"/>
      <c r="F273" s="74"/>
      <c r="G273" s="157"/>
      <c r="H273" s="72">
        <f t="shared" si="37"/>
        <v>0</v>
      </c>
      <c r="I273" s="74"/>
      <c r="J273" s="74"/>
      <c r="K273" s="74"/>
      <c r="L273" s="158"/>
    </row>
    <row r="274" spans="1:12" s="225" customFormat="1" ht="36" x14ac:dyDescent="0.25">
      <c r="A274" s="44">
        <v>7222</v>
      </c>
      <c r="B274" s="71" t="s">
        <v>282</v>
      </c>
      <c r="C274" s="201">
        <f t="shared" si="36"/>
        <v>0</v>
      </c>
      <c r="D274" s="74"/>
      <c r="E274" s="74"/>
      <c r="F274" s="74"/>
      <c r="G274" s="157"/>
      <c r="H274" s="72">
        <f t="shared" si="37"/>
        <v>0</v>
      </c>
      <c r="I274" s="74"/>
      <c r="J274" s="74"/>
      <c r="K274" s="74"/>
      <c r="L274" s="158"/>
    </row>
    <row r="275" spans="1:12" ht="24" x14ac:dyDescent="0.25">
      <c r="A275" s="159">
        <v>7230</v>
      </c>
      <c r="B275" s="71" t="s">
        <v>283</v>
      </c>
      <c r="C275" s="201">
        <f t="shared" si="36"/>
        <v>0</v>
      </c>
      <c r="D275" s="74"/>
      <c r="E275" s="74"/>
      <c r="F275" s="74"/>
      <c r="G275" s="157"/>
      <c r="H275" s="72">
        <f t="shared" si="37"/>
        <v>0</v>
      </c>
      <c r="I275" s="74"/>
      <c r="J275" s="74"/>
      <c r="K275" s="74"/>
      <c r="L275" s="158"/>
    </row>
    <row r="276" spans="1:12" ht="24" x14ac:dyDescent="0.25">
      <c r="A276" s="159">
        <v>7240</v>
      </c>
      <c r="B276" s="71" t="s">
        <v>284</v>
      </c>
      <c r="C276" s="201">
        <f t="shared" si="36"/>
        <v>0</v>
      </c>
      <c r="D276" s="160">
        <f>SUM(D277:D279)</f>
        <v>0</v>
      </c>
      <c r="E276" s="160">
        <f t="shared" ref="E276:G276" si="38">SUM(E277:E279)</f>
        <v>0</v>
      </c>
      <c r="F276" s="160">
        <f t="shared" si="38"/>
        <v>0</v>
      </c>
      <c r="G276" s="161">
        <f t="shared" si="38"/>
        <v>0</v>
      </c>
      <c r="H276" s="72">
        <f t="shared" si="37"/>
        <v>0</v>
      </c>
      <c r="I276" s="160">
        <f t="shared" ref="I276:L276" si="39">SUM(I277:I279)</f>
        <v>0</v>
      </c>
      <c r="J276" s="160">
        <f t="shared" si="39"/>
        <v>0</v>
      </c>
      <c r="K276" s="160">
        <f>SUM(K277:K279)</f>
        <v>0</v>
      </c>
      <c r="L276" s="162">
        <f t="shared" si="39"/>
        <v>0</v>
      </c>
    </row>
    <row r="277" spans="1:12" ht="48" x14ac:dyDescent="0.25">
      <c r="A277" s="44">
        <v>7245</v>
      </c>
      <c r="B277" s="71" t="s">
        <v>285</v>
      </c>
      <c r="C277" s="201">
        <f t="shared" si="36"/>
        <v>0</v>
      </c>
      <c r="D277" s="74"/>
      <c r="E277" s="74"/>
      <c r="F277" s="74"/>
      <c r="G277" s="157"/>
      <c r="H277" s="72">
        <f t="shared" si="37"/>
        <v>0</v>
      </c>
      <c r="I277" s="74"/>
      <c r="J277" s="74"/>
      <c r="K277" s="74"/>
      <c r="L277" s="158"/>
    </row>
    <row r="278" spans="1:12" ht="84.75" customHeight="1" x14ac:dyDescent="0.25">
      <c r="A278" s="44">
        <v>7246</v>
      </c>
      <c r="B278" s="71" t="s">
        <v>286</v>
      </c>
      <c r="C278" s="201">
        <f t="shared" si="36"/>
        <v>0</v>
      </c>
      <c r="D278" s="74"/>
      <c r="E278" s="74"/>
      <c r="F278" s="74"/>
      <c r="G278" s="157"/>
      <c r="H278" s="72">
        <f t="shared" si="37"/>
        <v>0</v>
      </c>
      <c r="I278" s="74"/>
      <c r="J278" s="74"/>
      <c r="K278" s="74"/>
      <c r="L278" s="158"/>
    </row>
    <row r="279" spans="1:12" ht="36" x14ac:dyDescent="0.25">
      <c r="A279" s="44">
        <v>7247</v>
      </c>
      <c r="B279" s="71" t="s">
        <v>287</v>
      </c>
      <c r="C279" s="201">
        <f t="shared" si="36"/>
        <v>0</v>
      </c>
      <c r="D279" s="74"/>
      <c r="E279" s="74"/>
      <c r="F279" s="74"/>
      <c r="G279" s="157"/>
      <c r="H279" s="72">
        <f t="shared" si="37"/>
        <v>0</v>
      </c>
      <c r="I279" s="74"/>
      <c r="J279" s="74"/>
      <c r="K279" s="74"/>
      <c r="L279" s="158"/>
    </row>
    <row r="280" spans="1:12" ht="24" x14ac:dyDescent="0.25">
      <c r="A280" s="168">
        <v>7260</v>
      </c>
      <c r="B280" s="65" t="s">
        <v>288</v>
      </c>
      <c r="C280" s="205">
        <f t="shared" si="36"/>
        <v>0</v>
      </c>
      <c r="D280" s="68"/>
      <c r="E280" s="68"/>
      <c r="F280" s="68"/>
      <c r="G280" s="154"/>
      <c r="H280" s="66">
        <f t="shared" si="37"/>
        <v>0</v>
      </c>
      <c r="I280" s="68"/>
      <c r="J280" s="68"/>
      <c r="K280" s="68"/>
      <c r="L280" s="155"/>
    </row>
    <row r="281" spans="1:12" x14ac:dyDescent="0.25">
      <c r="A281" s="108">
        <v>7700</v>
      </c>
      <c r="B281" s="85" t="s">
        <v>289</v>
      </c>
      <c r="C281" s="86">
        <f t="shared" si="36"/>
        <v>0</v>
      </c>
      <c r="D281" s="226">
        <f>D282</f>
        <v>0</v>
      </c>
      <c r="E281" s="226">
        <f t="shared" ref="E281:G281" si="40">E282</f>
        <v>0</v>
      </c>
      <c r="F281" s="226">
        <f t="shared" si="40"/>
        <v>0</v>
      </c>
      <c r="G281" s="227">
        <f t="shared" si="40"/>
        <v>0</v>
      </c>
      <c r="H281" s="86">
        <f t="shared" si="37"/>
        <v>0</v>
      </c>
      <c r="I281" s="226">
        <f t="shared" ref="I281:L281" si="41">I282</f>
        <v>0</v>
      </c>
      <c r="J281" s="226">
        <f t="shared" si="41"/>
        <v>0</v>
      </c>
      <c r="K281" s="226">
        <f t="shared" si="41"/>
        <v>0</v>
      </c>
      <c r="L281" s="228">
        <f t="shared" si="41"/>
        <v>0</v>
      </c>
    </row>
    <row r="282" spans="1:12" x14ac:dyDescent="0.25">
      <c r="A282" s="150">
        <v>7720</v>
      </c>
      <c r="B282" s="65" t="s">
        <v>290</v>
      </c>
      <c r="C282" s="79">
        <f t="shared" si="36"/>
        <v>0</v>
      </c>
      <c r="D282" s="81"/>
      <c r="E282" s="81"/>
      <c r="F282" s="81"/>
      <c r="G282" s="229"/>
      <c r="H282" s="79">
        <f t="shared" si="37"/>
        <v>0</v>
      </c>
      <c r="I282" s="81"/>
      <c r="J282" s="81"/>
      <c r="K282" s="81"/>
      <c r="L282" s="230"/>
    </row>
    <row r="283" spans="1:12" x14ac:dyDescent="0.25">
      <c r="A283" s="174"/>
      <c r="B283" s="71" t="s">
        <v>291</v>
      </c>
      <c r="C283" s="201">
        <f t="shared" si="36"/>
        <v>0</v>
      </c>
      <c r="D283" s="160">
        <f>SUM(D284:D285)</f>
        <v>0</v>
      </c>
      <c r="E283" s="160">
        <f>SUM(E284:E285)</f>
        <v>0</v>
      </c>
      <c r="F283" s="160">
        <f>SUM(F284:F285)</f>
        <v>0</v>
      </c>
      <c r="G283" s="161">
        <f>SUM(G284:G285)</f>
        <v>0</v>
      </c>
      <c r="H283" s="72">
        <f t="shared" si="37"/>
        <v>0</v>
      </c>
      <c r="I283" s="160">
        <f>SUM(I284:I285)</f>
        <v>0</v>
      </c>
      <c r="J283" s="160">
        <f>SUM(J284:J285)</f>
        <v>0</v>
      </c>
      <c r="K283" s="160">
        <f>SUM(K284:K285)</f>
        <v>0</v>
      </c>
      <c r="L283" s="162">
        <f>SUM(L284:L285)</f>
        <v>0</v>
      </c>
    </row>
    <row r="284" spans="1:12" x14ac:dyDescent="0.25">
      <c r="A284" s="174" t="s">
        <v>292</v>
      </c>
      <c r="B284" s="44" t="s">
        <v>293</v>
      </c>
      <c r="C284" s="201">
        <f t="shared" si="36"/>
        <v>0</v>
      </c>
      <c r="D284" s="74"/>
      <c r="E284" s="74"/>
      <c r="F284" s="74"/>
      <c r="G284" s="157"/>
      <c r="H284" s="72">
        <f t="shared" si="37"/>
        <v>0</v>
      </c>
      <c r="I284" s="74"/>
      <c r="J284" s="74"/>
      <c r="K284" s="74"/>
      <c r="L284" s="158"/>
    </row>
    <row r="285" spans="1:12" ht="24" x14ac:dyDescent="0.25">
      <c r="A285" s="174" t="s">
        <v>294</v>
      </c>
      <c r="B285" s="231" t="s">
        <v>295</v>
      </c>
      <c r="C285" s="205">
        <f t="shared" si="36"/>
        <v>0</v>
      </c>
      <c r="D285" s="68"/>
      <c r="E285" s="68"/>
      <c r="F285" s="68"/>
      <c r="G285" s="154"/>
      <c r="H285" s="66">
        <f t="shared" si="37"/>
        <v>0</v>
      </c>
      <c r="I285" s="68"/>
      <c r="J285" s="68"/>
      <c r="K285" s="68"/>
      <c r="L285" s="155"/>
    </row>
    <row r="286" spans="1:12" ht="12.75" thickBot="1" x14ac:dyDescent="0.3">
      <c r="A286" s="232"/>
      <c r="B286" s="232" t="s">
        <v>296</v>
      </c>
      <c r="C286" s="233">
        <f t="shared" ref="C286:L286" si="42">SUM(C283,C269,C230,C195,C187,C173,C75,C53)</f>
        <v>700788</v>
      </c>
      <c r="D286" s="233">
        <f t="shared" si="42"/>
        <v>490196</v>
      </c>
      <c r="E286" s="233">
        <f t="shared" si="42"/>
        <v>190869</v>
      </c>
      <c r="F286" s="233">
        <f t="shared" si="42"/>
        <v>19723</v>
      </c>
      <c r="G286" s="234">
        <f t="shared" si="42"/>
        <v>0</v>
      </c>
      <c r="H286" s="235">
        <f t="shared" si="42"/>
        <v>722121</v>
      </c>
      <c r="I286" s="233">
        <f t="shared" si="42"/>
        <v>510883</v>
      </c>
      <c r="J286" s="233">
        <f t="shared" si="42"/>
        <v>191585</v>
      </c>
      <c r="K286" s="233">
        <f t="shared" si="42"/>
        <v>19653</v>
      </c>
      <c r="L286" s="236">
        <f t="shared" si="42"/>
        <v>0</v>
      </c>
    </row>
    <row r="287" spans="1:12" s="24" customFormat="1" ht="13.5" thickTop="1" thickBot="1" x14ac:dyDescent="0.3">
      <c r="A287" s="601" t="s">
        <v>297</v>
      </c>
      <c r="B287" s="602"/>
      <c r="C287" s="237">
        <f>SUM(D287:G287)</f>
        <v>0</v>
      </c>
      <c r="D287" s="238">
        <f>SUM(D24,D25,D41)-D51</f>
        <v>0</v>
      </c>
      <c r="E287" s="238">
        <f>SUM(E24,E25,E41)-E51</f>
        <v>0</v>
      </c>
      <c r="F287" s="238">
        <f>(F26+F43)-F51</f>
        <v>0</v>
      </c>
      <c r="G287" s="239">
        <f>G45-G51</f>
        <v>0</v>
      </c>
      <c r="H287" s="237">
        <f>SUM(I287:L287)</f>
        <v>0</v>
      </c>
      <c r="I287" s="238">
        <f>SUM(I24,I25,I41)-I51</f>
        <v>0</v>
      </c>
      <c r="J287" s="238">
        <f>SUM(J24,J25,J41)-J51</f>
        <v>0</v>
      </c>
      <c r="K287" s="238">
        <f>(K26+K43)-K51</f>
        <v>0</v>
      </c>
      <c r="L287" s="240">
        <f>L45-L51</f>
        <v>0</v>
      </c>
    </row>
    <row r="288" spans="1:12" s="24" customFormat="1" ht="12.75" thickTop="1" x14ac:dyDescent="0.25">
      <c r="A288" s="620" t="s">
        <v>298</v>
      </c>
      <c r="B288" s="621"/>
      <c r="C288" s="241">
        <f t="shared" ref="C288:L288" si="43">SUM(C289,C290)-C297+C298</f>
        <v>0</v>
      </c>
      <c r="D288" s="242">
        <f t="shared" si="43"/>
        <v>0</v>
      </c>
      <c r="E288" s="242">
        <f t="shared" si="43"/>
        <v>0</v>
      </c>
      <c r="F288" s="242">
        <f t="shared" si="43"/>
        <v>0</v>
      </c>
      <c r="G288" s="243">
        <f t="shared" si="43"/>
        <v>0</v>
      </c>
      <c r="H288" s="244">
        <f t="shared" si="43"/>
        <v>0</v>
      </c>
      <c r="I288" s="242">
        <f t="shared" si="43"/>
        <v>0</v>
      </c>
      <c r="J288" s="242">
        <f t="shared" si="43"/>
        <v>0</v>
      </c>
      <c r="K288" s="242">
        <f t="shared" si="43"/>
        <v>0</v>
      </c>
      <c r="L288" s="245">
        <f t="shared" si="43"/>
        <v>0</v>
      </c>
    </row>
    <row r="289" spans="1:12" s="24" customFormat="1" ht="12.75" thickBot="1" x14ac:dyDescent="0.3">
      <c r="A289" s="126" t="s">
        <v>299</v>
      </c>
      <c r="B289" s="126" t="s">
        <v>300</v>
      </c>
      <c r="C289" s="246">
        <f t="shared" ref="C289:L289" si="44">C21-C283</f>
        <v>0</v>
      </c>
      <c r="D289" s="128">
        <f t="shared" si="44"/>
        <v>0</v>
      </c>
      <c r="E289" s="128">
        <f t="shared" si="44"/>
        <v>0</v>
      </c>
      <c r="F289" s="128">
        <f t="shared" si="44"/>
        <v>0</v>
      </c>
      <c r="G289" s="129">
        <f t="shared" si="44"/>
        <v>0</v>
      </c>
      <c r="H289" s="247">
        <f t="shared" si="44"/>
        <v>0</v>
      </c>
      <c r="I289" s="128">
        <f t="shared" si="44"/>
        <v>0</v>
      </c>
      <c r="J289" s="128">
        <f t="shared" si="44"/>
        <v>0</v>
      </c>
      <c r="K289" s="128">
        <f t="shared" si="44"/>
        <v>0</v>
      </c>
      <c r="L289" s="130">
        <f t="shared" si="44"/>
        <v>0</v>
      </c>
    </row>
    <row r="290" spans="1:12" s="24" customFormat="1" ht="12.75" thickTop="1" x14ac:dyDescent="0.25">
      <c r="A290" s="248" t="s">
        <v>301</v>
      </c>
      <c r="B290" s="248" t="s">
        <v>302</v>
      </c>
      <c r="C290" s="241">
        <f t="shared" ref="C290:L290" si="45">SUM(C291,C293,C295)-SUM(C292,C294,C296)</f>
        <v>0</v>
      </c>
      <c r="D290" s="242">
        <f t="shared" si="45"/>
        <v>0</v>
      </c>
      <c r="E290" s="242">
        <f t="shared" si="45"/>
        <v>0</v>
      </c>
      <c r="F290" s="242">
        <f t="shared" si="45"/>
        <v>0</v>
      </c>
      <c r="G290" s="249">
        <f t="shared" si="45"/>
        <v>0</v>
      </c>
      <c r="H290" s="244">
        <f t="shared" si="45"/>
        <v>0</v>
      </c>
      <c r="I290" s="242">
        <f t="shared" si="45"/>
        <v>0</v>
      </c>
      <c r="J290" s="242">
        <f t="shared" si="45"/>
        <v>0</v>
      </c>
      <c r="K290" s="242">
        <f t="shared" si="45"/>
        <v>0</v>
      </c>
      <c r="L290" s="245">
        <f t="shared" si="45"/>
        <v>0</v>
      </c>
    </row>
    <row r="291" spans="1:12" x14ac:dyDescent="0.25">
      <c r="A291" s="250" t="s">
        <v>303</v>
      </c>
      <c r="B291" s="116" t="s">
        <v>304</v>
      </c>
      <c r="C291" s="79">
        <f t="shared" ref="C291:C296" si="46">SUM(D291:G291)</f>
        <v>0</v>
      </c>
      <c r="D291" s="81"/>
      <c r="E291" s="81"/>
      <c r="F291" s="81"/>
      <c r="G291" s="229"/>
      <c r="H291" s="79">
        <f t="shared" ref="H291:H296" si="47">SUM(I291:L291)</f>
        <v>0</v>
      </c>
      <c r="I291" s="81"/>
      <c r="J291" s="81"/>
      <c r="K291" s="81"/>
      <c r="L291" s="230"/>
    </row>
    <row r="292" spans="1:12" ht="24" x14ac:dyDescent="0.25">
      <c r="A292" s="174" t="s">
        <v>305</v>
      </c>
      <c r="B292" s="43" t="s">
        <v>306</v>
      </c>
      <c r="C292" s="72">
        <f t="shared" si="46"/>
        <v>0</v>
      </c>
      <c r="D292" s="74"/>
      <c r="E292" s="74"/>
      <c r="F292" s="74"/>
      <c r="G292" s="157"/>
      <c r="H292" s="72">
        <f t="shared" si="47"/>
        <v>0</v>
      </c>
      <c r="I292" s="74"/>
      <c r="J292" s="74"/>
      <c r="K292" s="74"/>
      <c r="L292" s="158"/>
    </row>
    <row r="293" spans="1:12" x14ac:dyDescent="0.25">
      <c r="A293" s="174" t="s">
        <v>307</v>
      </c>
      <c r="B293" s="43" t="s">
        <v>308</v>
      </c>
      <c r="C293" s="72">
        <f t="shared" si="46"/>
        <v>0</v>
      </c>
      <c r="D293" s="74"/>
      <c r="E293" s="74"/>
      <c r="F293" s="74"/>
      <c r="G293" s="157"/>
      <c r="H293" s="72">
        <f t="shared" si="47"/>
        <v>0</v>
      </c>
      <c r="I293" s="74"/>
      <c r="J293" s="74"/>
      <c r="K293" s="74"/>
      <c r="L293" s="158"/>
    </row>
    <row r="294" spans="1:12" ht="24" x14ac:dyDescent="0.25">
      <c r="A294" s="174" t="s">
        <v>309</v>
      </c>
      <c r="B294" s="43" t="s">
        <v>310</v>
      </c>
      <c r="C294" s="72">
        <f t="shared" si="46"/>
        <v>0</v>
      </c>
      <c r="D294" s="74"/>
      <c r="E294" s="74"/>
      <c r="F294" s="74"/>
      <c r="G294" s="157"/>
      <c r="H294" s="72">
        <f t="shared" si="47"/>
        <v>0</v>
      </c>
      <c r="I294" s="74"/>
      <c r="J294" s="74"/>
      <c r="K294" s="74"/>
      <c r="L294" s="158"/>
    </row>
    <row r="295" spans="1:12" x14ac:dyDescent="0.25">
      <c r="A295" s="174" t="s">
        <v>311</v>
      </c>
      <c r="B295" s="43" t="s">
        <v>312</v>
      </c>
      <c r="C295" s="72">
        <f t="shared" si="46"/>
        <v>0</v>
      </c>
      <c r="D295" s="74"/>
      <c r="E295" s="74"/>
      <c r="F295" s="74"/>
      <c r="G295" s="157"/>
      <c r="H295" s="72">
        <f t="shared" si="47"/>
        <v>0</v>
      </c>
      <c r="I295" s="74"/>
      <c r="J295" s="74"/>
      <c r="K295" s="74"/>
      <c r="L295" s="158"/>
    </row>
    <row r="296" spans="1:12" ht="24.75" thickBot="1" x14ac:dyDescent="0.3">
      <c r="A296" s="251" t="s">
        <v>313</v>
      </c>
      <c r="B296" s="252" t="s">
        <v>314</v>
      </c>
      <c r="C296" s="185">
        <f t="shared" si="46"/>
        <v>0</v>
      </c>
      <c r="D296" s="189"/>
      <c r="E296" s="189"/>
      <c r="F296" s="189"/>
      <c r="G296" s="253"/>
      <c r="H296" s="185">
        <f t="shared" si="47"/>
        <v>0</v>
      </c>
      <c r="I296" s="189"/>
      <c r="J296" s="189"/>
      <c r="K296" s="189"/>
      <c r="L296" s="191"/>
    </row>
    <row r="297" spans="1:12" s="24" customFormat="1" ht="13.5" thickTop="1" thickBot="1" x14ac:dyDescent="0.3">
      <c r="A297" s="254" t="s">
        <v>315</v>
      </c>
      <c r="B297" s="254" t="s">
        <v>316</v>
      </c>
      <c r="C297" s="255">
        <f>SUM(D297:G297)</f>
        <v>0</v>
      </c>
      <c r="D297" s="256"/>
      <c r="E297" s="256"/>
      <c r="F297" s="256"/>
      <c r="G297" s="257"/>
      <c r="H297" s="255">
        <f>SUM(I297:L297)</f>
        <v>0</v>
      </c>
      <c r="I297" s="256"/>
      <c r="J297" s="256"/>
      <c r="K297" s="256"/>
      <c r="L297" s="258"/>
    </row>
    <row r="298" spans="1:12" s="24" customFormat="1" ht="48.75" thickTop="1" x14ac:dyDescent="0.25">
      <c r="A298" s="248" t="s">
        <v>317</v>
      </c>
      <c r="B298" s="259" t="s">
        <v>318</v>
      </c>
      <c r="C298" s="260">
        <f>SUM(D298:G298)</f>
        <v>0</v>
      </c>
      <c r="D298" s="177"/>
      <c r="E298" s="177"/>
      <c r="F298" s="177"/>
      <c r="G298" s="178"/>
      <c r="H298" s="260">
        <f>SUM(I298:L298)</f>
        <v>0</v>
      </c>
      <c r="I298" s="177"/>
      <c r="J298" s="177"/>
      <c r="K298" s="177"/>
      <c r="L298" s="179"/>
    </row>
    <row r="299" spans="1:12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</row>
    <row r="300" spans="1:12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</row>
    <row r="301" spans="1:12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</row>
    <row r="302" spans="1:12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</row>
    <row r="303" spans="1:12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</row>
    <row r="304" spans="1:12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</row>
    <row r="305" spans="1:12" x14ac:dyDescent="0.2">
      <c r="A305" s="1"/>
      <c r="B305" s="1"/>
      <c r="C305" s="261"/>
      <c r="D305" s="1"/>
      <c r="E305" s="1"/>
      <c r="F305" s="1"/>
      <c r="G305" s="1"/>
      <c r="H305" s="1"/>
      <c r="I305" s="1"/>
      <c r="J305" s="1"/>
      <c r="K305" s="1"/>
      <c r="L305" s="1"/>
    </row>
    <row r="306" spans="1:12" x14ac:dyDescent="0.2">
      <c r="A306" s="1"/>
      <c r="B306" s="1"/>
      <c r="C306" s="261"/>
      <c r="D306" s="1"/>
      <c r="E306" s="1"/>
      <c r="F306" s="1"/>
      <c r="G306" s="1"/>
      <c r="H306" s="1"/>
      <c r="I306" s="1"/>
      <c r="J306" s="1"/>
      <c r="K306" s="1"/>
      <c r="L306" s="1"/>
    </row>
    <row r="307" spans="1:12" x14ac:dyDescent="0.2">
      <c r="A307" s="1"/>
      <c r="B307" s="1"/>
      <c r="C307" s="261"/>
      <c r="D307" s="1"/>
      <c r="E307" s="1"/>
      <c r="F307" s="1"/>
      <c r="G307" s="1"/>
      <c r="H307" s="1"/>
      <c r="I307" s="1"/>
      <c r="J307" s="1"/>
      <c r="K307" s="1"/>
      <c r="L307" s="1"/>
    </row>
    <row r="308" spans="1:12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</row>
    <row r="309" spans="1:12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</row>
    <row r="310" spans="1:12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</row>
    <row r="311" spans="1:12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</row>
    <row r="312" spans="1:12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</row>
    <row r="313" spans="1:12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</row>
    <row r="314" spans="1:12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</row>
    <row r="315" spans="1:12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</row>
    <row r="316" spans="1:12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</row>
  </sheetData>
  <sheetProtection formatCells="0" formatColumns="0" formatRows="0"/>
  <autoFilter ref="A18:L298"/>
  <mergeCells count="28">
    <mergeCell ref="A288:B288"/>
    <mergeCell ref="A15:A17"/>
    <mergeCell ref="B15:B17"/>
    <mergeCell ref="C15:G15"/>
    <mergeCell ref="H15:L15"/>
    <mergeCell ref="C16:C17"/>
    <mergeCell ref="D16:D17"/>
    <mergeCell ref="E16:E17"/>
    <mergeCell ref="F16:F17"/>
    <mergeCell ref="G16:G17"/>
    <mergeCell ref="H16:H17"/>
    <mergeCell ref="I16:I17"/>
    <mergeCell ref="J16:J17"/>
    <mergeCell ref="K16:K17"/>
    <mergeCell ref="L16:L17"/>
    <mergeCell ref="A287:B287"/>
    <mergeCell ref="C12:L12"/>
    <mergeCell ref="A1:L1"/>
    <mergeCell ref="A2:L2"/>
    <mergeCell ref="C3:L3"/>
    <mergeCell ref="C4:L4"/>
    <mergeCell ref="C5:L5"/>
    <mergeCell ref="C6:L6"/>
    <mergeCell ref="C7:L7"/>
    <mergeCell ref="C8:L8"/>
    <mergeCell ref="C9:L9"/>
    <mergeCell ref="C10:L10"/>
    <mergeCell ref="C11:L11"/>
  </mergeCells>
  <pageMargins left="0.78740157480314965" right="0.39370078740157483" top="0.39370078740157483" bottom="0.39370078740157483" header="0.23622047244094491" footer="0.19685039370078741"/>
  <pageSetup paperSize="9" scale="70" orientation="portrait" r:id="rId1"/>
  <headerFooter>
    <oddHeader xml:space="preserve">&amp;C                               </oddHeader>
    <oddFooter>&amp;L&amp;D, &amp;T&amp;R&amp;"Times New Roman,Regular"&amp;10&amp;P (&amp;N)</oddFooter>
  </headerFooter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M314"/>
  <sheetViews>
    <sheetView showGridLines="0" view="pageLayout" zoomScaleNormal="100" workbookViewId="0">
      <selection activeCell="C6" sqref="C6:L6"/>
    </sheetView>
  </sheetViews>
  <sheetFormatPr defaultRowHeight="12" x14ac:dyDescent="0.25"/>
  <cols>
    <col min="1" max="1" width="10.85546875" style="262" customWidth="1"/>
    <col min="2" max="2" width="28" style="262" customWidth="1"/>
    <col min="3" max="3" width="9.7109375" style="262" customWidth="1"/>
    <col min="4" max="4" width="9.5703125" style="262" customWidth="1"/>
    <col min="5" max="6" width="8.7109375" style="262" customWidth="1"/>
    <col min="7" max="7" width="8.28515625" style="262" customWidth="1"/>
    <col min="8" max="11" width="8.7109375" style="262" customWidth="1"/>
    <col min="12" max="12" width="7.5703125" style="262" customWidth="1"/>
    <col min="13" max="16" width="0" style="1" hidden="1" customWidth="1"/>
    <col min="17" max="16384" width="9.140625" style="1"/>
  </cols>
  <sheetData>
    <row r="1" spans="1:12" x14ac:dyDescent="0.25">
      <c r="A1" s="591" t="s">
        <v>476</v>
      </c>
      <c r="B1" s="591"/>
      <c r="C1" s="591"/>
      <c r="D1" s="591"/>
      <c r="E1" s="591"/>
      <c r="F1" s="591"/>
      <c r="G1" s="591"/>
      <c r="H1" s="591"/>
      <c r="I1" s="591"/>
      <c r="J1" s="591"/>
      <c r="K1" s="591"/>
      <c r="L1" s="591"/>
    </row>
    <row r="2" spans="1:12" ht="35.25" customHeight="1" x14ac:dyDescent="0.25">
      <c r="A2" s="592" t="s">
        <v>1</v>
      </c>
      <c r="B2" s="593"/>
      <c r="C2" s="593"/>
      <c r="D2" s="593"/>
      <c r="E2" s="593"/>
      <c r="F2" s="593"/>
      <c r="G2" s="593"/>
      <c r="H2" s="593"/>
      <c r="I2" s="593"/>
      <c r="J2" s="593"/>
      <c r="K2" s="593"/>
      <c r="L2" s="594"/>
    </row>
    <row r="3" spans="1:12" ht="12.75" customHeight="1" x14ac:dyDescent="0.25">
      <c r="A3" s="2" t="s">
        <v>2</v>
      </c>
      <c r="B3" s="3"/>
      <c r="C3" s="595" t="s">
        <v>477</v>
      </c>
      <c r="D3" s="595"/>
      <c r="E3" s="595"/>
      <c r="F3" s="595"/>
      <c r="G3" s="595"/>
      <c r="H3" s="595"/>
      <c r="I3" s="595"/>
      <c r="J3" s="595"/>
      <c r="K3" s="595"/>
      <c r="L3" s="596"/>
    </row>
    <row r="4" spans="1:12" ht="12.75" customHeight="1" x14ac:dyDescent="0.25">
      <c r="A4" s="2" t="s">
        <v>4</v>
      </c>
      <c r="B4" s="3"/>
      <c r="C4" s="595" t="s">
        <v>478</v>
      </c>
      <c r="D4" s="595"/>
      <c r="E4" s="595"/>
      <c r="F4" s="595"/>
      <c r="G4" s="595"/>
      <c r="H4" s="595"/>
      <c r="I4" s="595"/>
      <c r="J4" s="595"/>
      <c r="K4" s="595"/>
      <c r="L4" s="596"/>
    </row>
    <row r="5" spans="1:12" ht="12.75" customHeight="1" x14ac:dyDescent="0.25">
      <c r="A5" s="4" t="s">
        <v>6</v>
      </c>
      <c r="B5" s="5"/>
      <c r="C5" s="589" t="s">
        <v>479</v>
      </c>
      <c r="D5" s="589"/>
      <c r="E5" s="589"/>
      <c r="F5" s="589"/>
      <c r="G5" s="589"/>
      <c r="H5" s="589"/>
      <c r="I5" s="589"/>
      <c r="J5" s="589"/>
      <c r="K5" s="589"/>
      <c r="L5" s="590"/>
    </row>
    <row r="6" spans="1:12" ht="12.75" customHeight="1" x14ac:dyDescent="0.25">
      <c r="A6" s="4" t="s">
        <v>8</v>
      </c>
      <c r="B6" s="5"/>
      <c r="C6" s="589" t="s">
        <v>344</v>
      </c>
      <c r="D6" s="589"/>
      <c r="E6" s="589"/>
      <c r="F6" s="589"/>
      <c r="G6" s="589"/>
      <c r="H6" s="589"/>
      <c r="I6" s="589"/>
      <c r="J6" s="589"/>
      <c r="K6" s="589"/>
      <c r="L6" s="590"/>
    </row>
    <row r="7" spans="1:12" ht="12" customHeight="1" x14ac:dyDescent="0.25">
      <c r="A7" s="4" t="s">
        <v>10</v>
      </c>
      <c r="B7" s="5"/>
      <c r="C7" s="595" t="s">
        <v>345</v>
      </c>
      <c r="D7" s="595"/>
      <c r="E7" s="595"/>
      <c r="F7" s="595"/>
      <c r="G7" s="595"/>
      <c r="H7" s="595"/>
      <c r="I7" s="595"/>
      <c r="J7" s="595"/>
      <c r="K7" s="595"/>
      <c r="L7" s="596"/>
    </row>
    <row r="8" spans="1:12" ht="12.75" customHeight="1" x14ac:dyDescent="0.25">
      <c r="A8" s="6" t="s">
        <v>12</v>
      </c>
      <c r="B8" s="5"/>
      <c r="C8" s="672"/>
      <c r="D8" s="672"/>
      <c r="E8" s="672"/>
      <c r="F8" s="672"/>
      <c r="G8" s="672"/>
      <c r="H8" s="672"/>
      <c r="I8" s="672"/>
      <c r="J8" s="672"/>
      <c r="K8" s="672"/>
      <c r="L8" s="673"/>
    </row>
    <row r="9" spans="1:12" ht="12.75" customHeight="1" x14ac:dyDescent="0.25">
      <c r="A9" s="4"/>
      <c r="B9" s="5" t="s">
        <v>13</v>
      </c>
      <c r="C9" s="267"/>
      <c r="D9" s="269"/>
      <c r="E9" s="269"/>
      <c r="F9" s="269"/>
      <c r="G9" s="270" t="s">
        <v>480</v>
      </c>
      <c r="H9" s="269"/>
      <c r="I9" s="269"/>
      <c r="J9" s="269"/>
      <c r="K9" s="269"/>
      <c r="L9" s="271"/>
    </row>
    <row r="10" spans="1:12" ht="12.75" customHeight="1" x14ac:dyDescent="0.25">
      <c r="A10" s="4"/>
      <c r="B10" s="5" t="s">
        <v>15</v>
      </c>
      <c r="C10" s="589" t="s">
        <v>481</v>
      </c>
      <c r="D10" s="589"/>
      <c r="E10" s="589"/>
      <c r="F10" s="589"/>
      <c r="G10" s="589"/>
      <c r="H10" s="589"/>
      <c r="I10" s="589"/>
      <c r="J10" s="589"/>
      <c r="K10" s="589"/>
      <c r="L10" s="590"/>
    </row>
    <row r="11" spans="1:12" ht="12.75" customHeight="1" x14ac:dyDescent="0.25">
      <c r="A11" s="4"/>
      <c r="B11" s="5" t="s">
        <v>16</v>
      </c>
      <c r="C11" s="267"/>
      <c r="D11" s="267"/>
      <c r="E11" s="267"/>
      <c r="F11" s="267"/>
      <c r="G11" s="267"/>
      <c r="H11" s="267"/>
      <c r="I11" s="267"/>
      <c r="J11" s="267"/>
      <c r="K11" s="267"/>
      <c r="L11" s="268"/>
    </row>
    <row r="12" spans="1:12" ht="12.75" customHeight="1" x14ac:dyDescent="0.25">
      <c r="A12" s="4"/>
      <c r="B12" s="5" t="s">
        <v>17</v>
      </c>
      <c r="C12" s="589"/>
      <c r="D12" s="589"/>
      <c r="E12" s="589"/>
      <c r="F12" s="589"/>
      <c r="G12" s="589"/>
      <c r="H12" s="589"/>
      <c r="I12" s="589"/>
      <c r="J12" s="589"/>
      <c r="K12" s="589"/>
      <c r="L12" s="590"/>
    </row>
    <row r="13" spans="1:12" ht="12.75" customHeight="1" x14ac:dyDescent="0.25">
      <c r="A13" s="4"/>
      <c r="B13" s="5" t="s">
        <v>18</v>
      </c>
      <c r="C13" s="589" t="s">
        <v>482</v>
      </c>
      <c r="D13" s="589"/>
      <c r="E13" s="589"/>
      <c r="F13" s="589"/>
      <c r="G13" s="589"/>
      <c r="H13" s="589"/>
      <c r="I13" s="589"/>
      <c r="J13" s="589"/>
      <c r="K13" s="589"/>
      <c r="L13" s="590"/>
    </row>
    <row r="14" spans="1:12" ht="12.75" customHeight="1" x14ac:dyDescent="0.25">
      <c r="A14" s="7"/>
      <c r="B14" s="8"/>
      <c r="C14" s="9"/>
      <c r="D14" s="9"/>
      <c r="E14" s="9"/>
      <c r="F14" s="9"/>
      <c r="G14" s="9"/>
      <c r="H14" s="9"/>
      <c r="I14" s="9"/>
      <c r="J14" s="9"/>
      <c r="K14" s="9"/>
      <c r="L14" s="10"/>
    </row>
    <row r="15" spans="1:12" s="11" customFormat="1" ht="12.75" customHeight="1" x14ac:dyDescent="0.25">
      <c r="A15" s="603" t="s">
        <v>19</v>
      </c>
      <c r="B15" s="606" t="s">
        <v>20</v>
      </c>
      <c r="C15" s="608" t="s">
        <v>21</v>
      </c>
      <c r="D15" s="609"/>
      <c r="E15" s="609"/>
      <c r="F15" s="609"/>
      <c r="G15" s="610"/>
      <c r="H15" s="608" t="s">
        <v>22</v>
      </c>
      <c r="I15" s="609"/>
      <c r="J15" s="609"/>
      <c r="K15" s="609"/>
      <c r="L15" s="611"/>
    </row>
    <row r="16" spans="1:12" s="11" customFormat="1" ht="12.75" customHeight="1" x14ac:dyDescent="0.25">
      <c r="A16" s="604"/>
      <c r="B16" s="607"/>
      <c r="C16" s="612" t="s">
        <v>23</v>
      </c>
      <c r="D16" s="613" t="s">
        <v>24</v>
      </c>
      <c r="E16" s="615" t="s">
        <v>25</v>
      </c>
      <c r="F16" s="617" t="s">
        <v>26</v>
      </c>
      <c r="G16" s="619" t="s">
        <v>27</v>
      </c>
      <c r="H16" s="612" t="s">
        <v>23</v>
      </c>
      <c r="I16" s="613" t="s">
        <v>24</v>
      </c>
      <c r="J16" s="615" t="s">
        <v>25</v>
      </c>
      <c r="K16" s="617" t="s">
        <v>26</v>
      </c>
      <c r="L16" s="599" t="s">
        <v>27</v>
      </c>
    </row>
    <row r="17" spans="1:12" s="12" customFormat="1" ht="61.5" customHeight="1" thickBot="1" x14ac:dyDescent="0.3">
      <c r="A17" s="605"/>
      <c r="B17" s="607"/>
      <c r="C17" s="612"/>
      <c r="D17" s="614"/>
      <c r="E17" s="616"/>
      <c r="F17" s="618"/>
      <c r="G17" s="619"/>
      <c r="H17" s="622"/>
      <c r="I17" s="623"/>
      <c r="J17" s="616"/>
      <c r="K17" s="618"/>
      <c r="L17" s="600"/>
    </row>
    <row r="18" spans="1:12" s="12" customFormat="1" ht="9.75" customHeight="1" thickTop="1" x14ac:dyDescent="0.25">
      <c r="A18" s="13" t="s">
        <v>28</v>
      </c>
      <c r="B18" s="13">
        <v>2</v>
      </c>
      <c r="C18" s="14">
        <v>3</v>
      </c>
      <c r="D18" s="15">
        <v>4</v>
      </c>
      <c r="E18" s="15">
        <v>5</v>
      </c>
      <c r="F18" s="15">
        <v>6</v>
      </c>
      <c r="G18" s="16">
        <v>7</v>
      </c>
      <c r="H18" s="14">
        <v>8</v>
      </c>
      <c r="I18" s="15">
        <v>9</v>
      </c>
      <c r="J18" s="15">
        <v>10</v>
      </c>
      <c r="K18" s="15">
        <v>11</v>
      </c>
      <c r="L18" s="17">
        <v>12</v>
      </c>
    </row>
    <row r="19" spans="1:12" s="24" customFormat="1" x14ac:dyDescent="0.25">
      <c r="A19" s="18"/>
      <c r="B19" s="19" t="s">
        <v>29</v>
      </c>
      <c r="C19" s="20"/>
      <c r="D19" s="21"/>
      <c r="E19" s="21"/>
      <c r="F19" s="21"/>
      <c r="G19" s="22"/>
      <c r="H19" s="20"/>
      <c r="I19" s="21"/>
      <c r="J19" s="21"/>
      <c r="K19" s="21"/>
      <c r="L19" s="23"/>
    </row>
    <row r="20" spans="1:12" s="24" customFormat="1" ht="12.75" thickBot="1" x14ac:dyDescent="0.3">
      <c r="A20" s="25"/>
      <c r="B20" s="26" t="s">
        <v>30</v>
      </c>
      <c r="C20" s="27">
        <f t="shared" ref="C20:C47" si="0">SUM(D20:G20)</f>
        <v>67388</v>
      </c>
      <c r="D20" s="28">
        <f>SUM(D21,D24,D25,D41,D43)</f>
        <v>40442</v>
      </c>
      <c r="E20" s="28">
        <f>SUM(E21,E24,E43)</f>
        <v>26946</v>
      </c>
      <c r="F20" s="28">
        <f>SUM(F21,F26,F43)</f>
        <v>0</v>
      </c>
      <c r="G20" s="29">
        <f>SUM(G21,G45)</f>
        <v>0</v>
      </c>
      <c r="H20" s="27">
        <f>SUM(I20:L20)</f>
        <v>74131</v>
      </c>
      <c r="I20" s="28">
        <f>SUM(I21,I24,I25,I41,I43)</f>
        <v>47917</v>
      </c>
      <c r="J20" s="28">
        <f>SUM(J21,J24,J43)</f>
        <v>26214</v>
      </c>
      <c r="K20" s="28">
        <f>SUM(K21,K26,K43)</f>
        <v>0</v>
      </c>
      <c r="L20" s="30">
        <f>SUM(L21,L45)</f>
        <v>0</v>
      </c>
    </row>
    <row r="21" spans="1:12" ht="12.75" thickTop="1" x14ac:dyDescent="0.25">
      <c r="A21" s="31"/>
      <c r="B21" s="32" t="s">
        <v>31</v>
      </c>
      <c r="C21" s="33">
        <f t="shared" si="0"/>
        <v>0</v>
      </c>
      <c r="D21" s="34">
        <f>SUM(D22:D23)</f>
        <v>0</v>
      </c>
      <c r="E21" s="34">
        <f>SUM(E22:E23)</f>
        <v>0</v>
      </c>
      <c r="F21" s="34">
        <f>SUM(F22:F23)</f>
        <v>0</v>
      </c>
      <c r="G21" s="35">
        <f>SUM(G22:G23)</f>
        <v>0</v>
      </c>
      <c r="H21" s="33">
        <f t="shared" ref="H21:H47" si="1">SUM(I21:L21)</f>
        <v>0</v>
      </c>
      <c r="I21" s="34">
        <f>SUM(I22:I23)</f>
        <v>0</v>
      </c>
      <c r="J21" s="34">
        <f>SUM(J22:J23)</f>
        <v>0</v>
      </c>
      <c r="K21" s="34">
        <f>SUM(K22:K23)</f>
        <v>0</v>
      </c>
      <c r="L21" s="36">
        <f>SUM(L22:L23)</f>
        <v>0</v>
      </c>
    </row>
    <row r="22" spans="1:12" x14ac:dyDescent="0.25">
      <c r="A22" s="37"/>
      <c r="B22" s="38" t="s">
        <v>32</v>
      </c>
      <c r="C22" s="39">
        <f t="shared" si="0"/>
        <v>0</v>
      </c>
      <c r="D22" s="40"/>
      <c r="E22" s="40"/>
      <c r="F22" s="40"/>
      <c r="G22" s="41"/>
      <c r="H22" s="39">
        <f t="shared" si="1"/>
        <v>0</v>
      </c>
      <c r="I22" s="40"/>
      <c r="J22" s="40"/>
      <c r="K22" s="40"/>
      <c r="L22" s="42"/>
    </row>
    <row r="23" spans="1:12" x14ac:dyDescent="0.25">
      <c r="A23" s="43"/>
      <c r="B23" s="44" t="s">
        <v>33</v>
      </c>
      <c r="C23" s="45">
        <f t="shared" si="0"/>
        <v>0</v>
      </c>
      <c r="D23" s="46"/>
      <c r="E23" s="46"/>
      <c r="F23" s="46"/>
      <c r="G23" s="47"/>
      <c r="H23" s="45">
        <f t="shared" si="1"/>
        <v>0</v>
      </c>
      <c r="I23" s="46"/>
      <c r="J23" s="46"/>
      <c r="K23" s="46"/>
      <c r="L23" s="48"/>
    </row>
    <row r="24" spans="1:12" s="24" customFormat="1" ht="24.75" thickBot="1" x14ac:dyDescent="0.3">
      <c r="A24" s="49">
        <v>19300</v>
      </c>
      <c r="B24" s="49" t="s">
        <v>34</v>
      </c>
      <c r="C24" s="50">
        <f t="shared" si="0"/>
        <v>67388</v>
      </c>
      <c r="D24" s="51">
        <v>40442</v>
      </c>
      <c r="E24" s="51">
        <v>26946</v>
      </c>
      <c r="F24" s="52" t="s">
        <v>35</v>
      </c>
      <c r="G24" s="53" t="s">
        <v>35</v>
      </c>
      <c r="H24" s="50">
        <f t="shared" si="1"/>
        <v>74131</v>
      </c>
      <c r="I24" s="51">
        <f>I51</f>
        <v>47917</v>
      </c>
      <c r="J24" s="51">
        <f>J51</f>
        <v>26214</v>
      </c>
      <c r="K24" s="52" t="s">
        <v>35</v>
      </c>
      <c r="L24" s="54" t="s">
        <v>35</v>
      </c>
    </row>
    <row r="25" spans="1:12" s="24" customFormat="1" ht="24.75" thickTop="1" x14ac:dyDescent="0.25">
      <c r="A25" s="55"/>
      <c r="B25" s="56" t="s">
        <v>36</v>
      </c>
      <c r="C25" s="57">
        <f t="shared" si="0"/>
        <v>0</v>
      </c>
      <c r="D25" s="58"/>
      <c r="E25" s="59" t="s">
        <v>35</v>
      </c>
      <c r="F25" s="59" t="s">
        <v>35</v>
      </c>
      <c r="G25" s="60" t="s">
        <v>35</v>
      </c>
      <c r="H25" s="57">
        <f t="shared" si="1"/>
        <v>0</v>
      </c>
      <c r="I25" s="61"/>
      <c r="J25" s="59" t="s">
        <v>35</v>
      </c>
      <c r="K25" s="59" t="s">
        <v>35</v>
      </c>
      <c r="L25" s="62" t="s">
        <v>35</v>
      </c>
    </row>
    <row r="26" spans="1:12" s="24" customFormat="1" ht="36" x14ac:dyDescent="0.25">
      <c r="A26" s="56">
        <v>21300</v>
      </c>
      <c r="B26" s="56" t="s">
        <v>37</v>
      </c>
      <c r="C26" s="57">
        <f t="shared" si="0"/>
        <v>0</v>
      </c>
      <c r="D26" s="59" t="s">
        <v>35</v>
      </c>
      <c r="E26" s="59" t="s">
        <v>35</v>
      </c>
      <c r="F26" s="63">
        <f>SUM(F27,F31,F33,F36)</f>
        <v>0</v>
      </c>
      <c r="G26" s="60" t="s">
        <v>35</v>
      </c>
      <c r="H26" s="57">
        <f t="shared" si="1"/>
        <v>0</v>
      </c>
      <c r="I26" s="59" t="s">
        <v>35</v>
      </c>
      <c r="J26" s="59" t="s">
        <v>35</v>
      </c>
      <c r="K26" s="63">
        <f>SUM(K27,K31,K33,K36)</f>
        <v>0</v>
      </c>
      <c r="L26" s="62" t="s">
        <v>35</v>
      </c>
    </row>
    <row r="27" spans="1:12" s="24" customFormat="1" ht="24" x14ac:dyDescent="0.25">
      <c r="A27" s="64">
        <v>21350</v>
      </c>
      <c r="B27" s="56" t="s">
        <v>38</v>
      </c>
      <c r="C27" s="57">
        <f t="shared" si="0"/>
        <v>0</v>
      </c>
      <c r="D27" s="59" t="s">
        <v>35</v>
      </c>
      <c r="E27" s="59" t="s">
        <v>35</v>
      </c>
      <c r="F27" s="63">
        <f>SUM(F28:F30)</f>
        <v>0</v>
      </c>
      <c r="G27" s="60" t="s">
        <v>35</v>
      </c>
      <c r="H27" s="57">
        <f t="shared" si="1"/>
        <v>0</v>
      </c>
      <c r="I27" s="59" t="s">
        <v>35</v>
      </c>
      <c r="J27" s="59" t="s">
        <v>35</v>
      </c>
      <c r="K27" s="63">
        <f>SUM(K28:K30)</f>
        <v>0</v>
      </c>
      <c r="L27" s="62" t="s">
        <v>35</v>
      </c>
    </row>
    <row r="28" spans="1:12" x14ac:dyDescent="0.25">
      <c r="A28" s="37">
        <v>21351</v>
      </c>
      <c r="B28" s="65" t="s">
        <v>39</v>
      </c>
      <c r="C28" s="66">
        <f t="shared" si="0"/>
        <v>0</v>
      </c>
      <c r="D28" s="67" t="s">
        <v>35</v>
      </c>
      <c r="E28" s="67" t="s">
        <v>35</v>
      </c>
      <c r="F28" s="68"/>
      <c r="G28" s="69" t="s">
        <v>35</v>
      </c>
      <c r="H28" s="66">
        <f t="shared" si="1"/>
        <v>0</v>
      </c>
      <c r="I28" s="67" t="s">
        <v>35</v>
      </c>
      <c r="J28" s="67" t="s">
        <v>35</v>
      </c>
      <c r="K28" s="68"/>
      <c r="L28" s="70" t="s">
        <v>35</v>
      </c>
    </row>
    <row r="29" spans="1:12" x14ac:dyDescent="0.25">
      <c r="A29" s="43">
        <v>21352</v>
      </c>
      <c r="B29" s="71" t="s">
        <v>40</v>
      </c>
      <c r="C29" s="72">
        <f t="shared" si="0"/>
        <v>0</v>
      </c>
      <c r="D29" s="73" t="s">
        <v>35</v>
      </c>
      <c r="E29" s="73" t="s">
        <v>35</v>
      </c>
      <c r="F29" s="74"/>
      <c r="G29" s="75" t="s">
        <v>35</v>
      </c>
      <c r="H29" s="72">
        <f t="shared" si="1"/>
        <v>0</v>
      </c>
      <c r="I29" s="73" t="s">
        <v>35</v>
      </c>
      <c r="J29" s="73" t="s">
        <v>35</v>
      </c>
      <c r="K29" s="74"/>
      <c r="L29" s="76" t="s">
        <v>35</v>
      </c>
    </row>
    <row r="30" spans="1:12" ht="24" x14ac:dyDescent="0.25">
      <c r="A30" s="43">
        <v>21359</v>
      </c>
      <c r="B30" s="71" t="s">
        <v>41</v>
      </c>
      <c r="C30" s="72">
        <f t="shared" si="0"/>
        <v>0</v>
      </c>
      <c r="D30" s="73" t="s">
        <v>35</v>
      </c>
      <c r="E30" s="73" t="s">
        <v>35</v>
      </c>
      <c r="F30" s="74"/>
      <c r="G30" s="75" t="s">
        <v>35</v>
      </c>
      <c r="H30" s="72">
        <f t="shared" si="1"/>
        <v>0</v>
      </c>
      <c r="I30" s="73" t="s">
        <v>35</v>
      </c>
      <c r="J30" s="73" t="s">
        <v>35</v>
      </c>
      <c r="K30" s="74"/>
      <c r="L30" s="76" t="s">
        <v>35</v>
      </c>
    </row>
    <row r="31" spans="1:12" s="24" customFormat="1" ht="36" x14ac:dyDescent="0.25">
      <c r="A31" s="64">
        <v>21370</v>
      </c>
      <c r="B31" s="56" t="s">
        <v>42</v>
      </c>
      <c r="C31" s="57">
        <f t="shared" si="0"/>
        <v>0</v>
      </c>
      <c r="D31" s="59" t="s">
        <v>35</v>
      </c>
      <c r="E31" s="59" t="s">
        <v>35</v>
      </c>
      <c r="F31" s="63">
        <f>SUM(F32)</f>
        <v>0</v>
      </c>
      <c r="G31" s="60" t="s">
        <v>35</v>
      </c>
      <c r="H31" s="57">
        <f t="shared" si="1"/>
        <v>0</v>
      </c>
      <c r="I31" s="59" t="s">
        <v>35</v>
      </c>
      <c r="J31" s="59" t="s">
        <v>35</v>
      </c>
      <c r="K31" s="63">
        <f>SUM(K32)</f>
        <v>0</v>
      </c>
      <c r="L31" s="62" t="s">
        <v>35</v>
      </c>
    </row>
    <row r="32" spans="1:12" ht="36" x14ac:dyDescent="0.25">
      <c r="A32" s="77">
        <v>21379</v>
      </c>
      <c r="B32" s="78" t="s">
        <v>43</v>
      </c>
      <c r="C32" s="79">
        <f t="shared" si="0"/>
        <v>0</v>
      </c>
      <c r="D32" s="80" t="s">
        <v>35</v>
      </c>
      <c r="E32" s="80" t="s">
        <v>35</v>
      </c>
      <c r="F32" s="81"/>
      <c r="G32" s="82" t="s">
        <v>35</v>
      </c>
      <c r="H32" s="79">
        <f t="shared" si="1"/>
        <v>0</v>
      </c>
      <c r="I32" s="80" t="s">
        <v>35</v>
      </c>
      <c r="J32" s="80" t="s">
        <v>35</v>
      </c>
      <c r="K32" s="81"/>
      <c r="L32" s="83" t="s">
        <v>35</v>
      </c>
    </row>
    <row r="33" spans="1:12" s="24" customFormat="1" x14ac:dyDescent="0.25">
      <c r="A33" s="64">
        <v>21380</v>
      </c>
      <c r="B33" s="56" t="s">
        <v>44</v>
      </c>
      <c r="C33" s="57">
        <f t="shared" si="0"/>
        <v>0</v>
      </c>
      <c r="D33" s="59" t="s">
        <v>35</v>
      </c>
      <c r="E33" s="59" t="s">
        <v>35</v>
      </c>
      <c r="F33" s="63">
        <f>SUM(F34:F35)</f>
        <v>0</v>
      </c>
      <c r="G33" s="60" t="s">
        <v>35</v>
      </c>
      <c r="H33" s="57">
        <f t="shared" si="1"/>
        <v>0</v>
      </c>
      <c r="I33" s="59" t="s">
        <v>35</v>
      </c>
      <c r="J33" s="59" t="s">
        <v>35</v>
      </c>
      <c r="K33" s="63">
        <f>SUM(K34:K35)</f>
        <v>0</v>
      </c>
      <c r="L33" s="62" t="s">
        <v>35</v>
      </c>
    </row>
    <row r="34" spans="1:12" x14ac:dyDescent="0.25">
      <c r="A34" s="38">
        <v>21381</v>
      </c>
      <c r="B34" s="65" t="s">
        <v>45</v>
      </c>
      <c r="C34" s="66">
        <f t="shared" si="0"/>
        <v>0</v>
      </c>
      <c r="D34" s="67" t="s">
        <v>35</v>
      </c>
      <c r="E34" s="67" t="s">
        <v>35</v>
      </c>
      <c r="F34" s="68"/>
      <c r="G34" s="69" t="s">
        <v>35</v>
      </c>
      <c r="H34" s="66">
        <f t="shared" si="1"/>
        <v>0</v>
      </c>
      <c r="I34" s="67" t="s">
        <v>35</v>
      </c>
      <c r="J34" s="67" t="s">
        <v>35</v>
      </c>
      <c r="K34" s="68"/>
      <c r="L34" s="70" t="s">
        <v>35</v>
      </c>
    </row>
    <row r="35" spans="1:12" ht="24" x14ac:dyDescent="0.25">
      <c r="A35" s="44">
        <v>21383</v>
      </c>
      <c r="B35" s="71" t="s">
        <v>46</v>
      </c>
      <c r="C35" s="72">
        <f>SUM(D35:G35)</f>
        <v>0</v>
      </c>
      <c r="D35" s="73" t="s">
        <v>35</v>
      </c>
      <c r="E35" s="73" t="s">
        <v>35</v>
      </c>
      <c r="F35" s="74"/>
      <c r="G35" s="75" t="s">
        <v>35</v>
      </c>
      <c r="H35" s="72">
        <f t="shared" si="1"/>
        <v>0</v>
      </c>
      <c r="I35" s="73" t="s">
        <v>35</v>
      </c>
      <c r="J35" s="73" t="s">
        <v>35</v>
      </c>
      <c r="K35" s="74"/>
      <c r="L35" s="76" t="s">
        <v>35</v>
      </c>
    </row>
    <row r="36" spans="1:12" s="24" customFormat="1" ht="25.5" customHeight="1" x14ac:dyDescent="0.25">
      <c r="A36" s="64">
        <v>21390</v>
      </c>
      <c r="B36" s="56" t="s">
        <v>47</v>
      </c>
      <c r="C36" s="57">
        <f t="shared" si="0"/>
        <v>0</v>
      </c>
      <c r="D36" s="59" t="s">
        <v>35</v>
      </c>
      <c r="E36" s="59" t="s">
        <v>35</v>
      </c>
      <c r="F36" s="63">
        <f>SUM(F37:F40)</f>
        <v>0</v>
      </c>
      <c r="G36" s="60" t="s">
        <v>35</v>
      </c>
      <c r="H36" s="57">
        <f t="shared" si="1"/>
        <v>0</v>
      </c>
      <c r="I36" s="59" t="s">
        <v>35</v>
      </c>
      <c r="J36" s="59" t="s">
        <v>35</v>
      </c>
      <c r="K36" s="63">
        <f>SUM(K37:K40)</f>
        <v>0</v>
      </c>
      <c r="L36" s="62" t="s">
        <v>35</v>
      </c>
    </row>
    <row r="37" spans="1:12" ht="24" x14ac:dyDescent="0.25">
      <c r="A37" s="38">
        <v>21391</v>
      </c>
      <c r="B37" s="65" t="s">
        <v>48</v>
      </c>
      <c r="C37" s="66">
        <f t="shared" si="0"/>
        <v>0</v>
      </c>
      <c r="D37" s="67" t="s">
        <v>35</v>
      </c>
      <c r="E37" s="67" t="s">
        <v>35</v>
      </c>
      <c r="F37" s="68"/>
      <c r="G37" s="69" t="s">
        <v>35</v>
      </c>
      <c r="H37" s="66">
        <f t="shared" si="1"/>
        <v>0</v>
      </c>
      <c r="I37" s="67" t="s">
        <v>35</v>
      </c>
      <c r="J37" s="67" t="s">
        <v>35</v>
      </c>
      <c r="K37" s="68"/>
      <c r="L37" s="70" t="s">
        <v>35</v>
      </c>
    </row>
    <row r="38" spans="1:12" x14ac:dyDescent="0.25">
      <c r="A38" s="44">
        <v>21393</v>
      </c>
      <c r="B38" s="71" t="s">
        <v>49</v>
      </c>
      <c r="C38" s="72">
        <f t="shared" si="0"/>
        <v>0</v>
      </c>
      <c r="D38" s="73" t="s">
        <v>35</v>
      </c>
      <c r="E38" s="73" t="s">
        <v>35</v>
      </c>
      <c r="F38" s="74"/>
      <c r="G38" s="75" t="s">
        <v>35</v>
      </c>
      <c r="H38" s="72">
        <f t="shared" si="1"/>
        <v>0</v>
      </c>
      <c r="I38" s="73" t="s">
        <v>35</v>
      </c>
      <c r="J38" s="73" t="s">
        <v>35</v>
      </c>
      <c r="K38" s="74"/>
      <c r="L38" s="76" t="s">
        <v>35</v>
      </c>
    </row>
    <row r="39" spans="1:12" x14ac:dyDescent="0.25">
      <c r="A39" s="44">
        <v>21395</v>
      </c>
      <c r="B39" s="71" t="s">
        <v>50</v>
      </c>
      <c r="C39" s="72">
        <f t="shared" si="0"/>
        <v>0</v>
      </c>
      <c r="D39" s="73" t="s">
        <v>35</v>
      </c>
      <c r="E39" s="73" t="s">
        <v>35</v>
      </c>
      <c r="F39" s="74"/>
      <c r="G39" s="75" t="s">
        <v>35</v>
      </c>
      <c r="H39" s="72">
        <f t="shared" si="1"/>
        <v>0</v>
      </c>
      <c r="I39" s="73" t="s">
        <v>35</v>
      </c>
      <c r="J39" s="73" t="s">
        <v>35</v>
      </c>
      <c r="K39" s="74"/>
      <c r="L39" s="76" t="s">
        <v>35</v>
      </c>
    </row>
    <row r="40" spans="1:12" ht="24" x14ac:dyDescent="0.25">
      <c r="A40" s="84">
        <v>21399</v>
      </c>
      <c r="B40" s="85" t="s">
        <v>51</v>
      </c>
      <c r="C40" s="86">
        <f t="shared" si="0"/>
        <v>0</v>
      </c>
      <c r="D40" s="87" t="s">
        <v>35</v>
      </c>
      <c r="E40" s="87" t="s">
        <v>35</v>
      </c>
      <c r="F40" s="88"/>
      <c r="G40" s="89" t="s">
        <v>35</v>
      </c>
      <c r="H40" s="86">
        <f t="shared" si="1"/>
        <v>0</v>
      </c>
      <c r="I40" s="87" t="s">
        <v>35</v>
      </c>
      <c r="J40" s="87" t="s">
        <v>35</v>
      </c>
      <c r="K40" s="88"/>
      <c r="L40" s="90" t="s">
        <v>35</v>
      </c>
    </row>
    <row r="41" spans="1:12" s="24" customFormat="1" ht="26.25" customHeight="1" x14ac:dyDescent="0.25">
      <c r="A41" s="91">
        <v>21420</v>
      </c>
      <c r="B41" s="92" t="s">
        <v>52</v>
      </c>
      <c r="C41" s="93">
        <f>SUM(D41:G41)</f>
        <v>0</v>
      </c>
      <c r="D41" s="94">
        <f>SUM(D42)</f>
        <v>0</v>
      </c>
      <c r="E41" s="95" t="s">
        <v>35</v>
      </c>
      <c r="F41" s="95" t="s">
        <v>35</v>
      </c>
      <c r="G41" s="96" t="s">
        <v>35</v>
      </c>
      <c r="H41" s="93">
        <f>SUM(I41:L41)</f>
        <v>0</v>
      </c>
      <c r="I41" s="94">
        <f>SUM(I42)</f>
        <v>0</v>
      </c>
      <c r="J41" s="95" t="s">
        <v>35</v>
      </c>
      <c r="K41" s="95" t="s">
        <v>35</v>
      </c>
      <c r="L41" s="97" t="s">
        <v>35</v>
      </c>
    </row>
    <row r="42" spans="1:12" s="24" customFormat="1" ht="26.25" customHeight="1" x14ac:dyDescent="0.25">
      <c r="A42" s="84">
        <v>21429</v>
      </c>
      <c r="B42" s="85" t="s">
        <v>53</v>
      </c>
      <c r="C42" s="86">
        <f>SUM(D42:G42)</f>
        <v>0</v>
      </c>
      <c r="D42" s="98"/>
      <c r="E42" s="87" t="s">
        <v>35</v>
      </c>
      <c r="F42" s="87" t="s">
        <v>35</v>
      </c>
      <c r="G42" s="89" t="s">
        <v>35</v>
      </c>
      <c r="H42" s="86">
        <f t="shared" ref="H42:H44" si="2">SUM(I42:L42)</f>
        <v>0</v>
      </c>
      <c r="I42" s="98"/>
      <c r="J42" s="87" t="s">
        <v>35</v>
      </c>
      <c r="K42" s="87" t="s">
        <v>35</v>
      </c>
      <c r="L42" s="90" t="s">
        <v>35</v>
      </c>
    </row>
    <row r="43" spans="1:12" s="24" customFormat="1" ht="24" x14ac:dyDescent="0.25">
      <c r="A43" s="64">
        <v>21490</v>
      </c>
      <c r="B43" s="56" t="s">
        <v>54</v>
      </c>
      <c r="C43" s="57">
        <f t="shared" si="0"/>
        <v>0</v>
      </c>
      <c r="D43" s="99">
        <f>D44</f>
        <v>0</v>
      </c>
      <c r="E43" s="99">
        <f t="shared" ref="E43:F43" si="3">E44</f>
        <v>0</v>
      </c>
      <c r="F43" s="99">
        <f t="shared" si="3"/>
        <v>0</v>
      </c>
      <c r="G43" s="60" t="s">
        <v>35</v>
      </c>
      <c r="H43" s="100">
        <f t="shared" si="2"/>
        <v>0</v>
      </c>
      <c r="I43" s="99">
        <f>I44</f>
        <v>0</v>
      </c>
      <c r="J43" s="99">
        <f t="shared" ref="J43:K43" si="4">J44</f>
        <v>0</v>
      </c>
      <c r="K43" s="99">
        <f t="shared" si="4"/>
        <v>0</v>
      </c>
      <c r="L43" s="62" t="s">
        <v>35</v>
      </c>
    </row>
    <row r="44" spans="1:12" s="24" customFormat="1" ht="24" x14ac:dyDescent="0.25">
      <c r="A44" s="44">
        <v>21499</v>
      </c>
      <c r="B44" s="71" t="s">
        <v>55</v>
      </c>
      <c r="C44" s="79">
        <f>SUM(D44:G44)</f>
        <v>0</v>
      </c>
      <c r="D44" s="101"/>
      <c r="E44" s="102"/>
      <c r="F44" s="102"/>
      <c r="G44" s="103" t="s">
        <v>35</v>
      </c>
      <c r="H44" s="104">
        <f t="shared" si="2"/>
        <v>0</v>
      </c>
      <c r="I44" s="40"/>
      <c r="J44" s="105"/>
      <c r="K44" s="105"/>
      <c r="L44" s="106" t="s">
        <v>35</v>
      </c>
    </row>
    <row r="45" spans="1:12" ht="12.75" customHeight="1" x14ac:dyDescent="0.25">
      <c r="A45" s="107">
        <v>23000</v>
      </c>
      <c r="B45" s="108" t="s">
        <v>56</v>
      </c>
      <c r="C45" s="109">
        <f>SUM(D45:G45)</f>
        <v>0</v>
      </c>
      <c r="D45" s="59" t="s">
        <v>35</v>
      </c>
      <c r="E45" s="59" t="s">
        <v>35</v>
      </c>
      <c r="F45" s="59" t="s">
        <v>35</v>
      </c>
      <c r="G45" s="99">
        <f>SUM(G46:G47)</f>
        <v>0</v>
      </c>
      <c r="H45" s="109">
        <f t="shared" si="1"/>
        <v>0</v>
      </c>
      <c r="I45" s="87" t="s">
        <v>35</v>
      </c>
      <c r="J45" s="87" t="s">
        <v>35</v>
      </c>
      <c r="K45" s="87" t="s">
        <v>35</v>
      </c>
      <c r="L45" s="110">
        <f>SUM(L46:L47)</f>
        <v>0</v>
      </c>
    </row>
    <row r="46" spans="1:12" ht="24" x14ac:dyDescent="0.25">
      <c r="A46" s="111">
        <v>23410</v>
      </c>
      <c r="B46" s="112" t="s">
        <v>57</v>
      </c>
      <c r="C46" s="113">
        <f t="shared" si="0"/>
        <v>0</v>
      </c>
      <c r="D46" s="95" t="s">
        <v>35</v>
      </c>
      <c r="E46" s="95" t="s">
        <v>35</v>
      </c>
      <c r="F46" s="95" t="s">
        <v>35</v>
      </c>
      <c r="G46" s="114"/>
      <c r="H46" s="113">
        <f t="shared" si="1"/>
        <v>0</v>
      </c>
      <c r="I46" s="95" t="s">
        <v>35</v>
      </c>
      <c r="J46" s="95" t="s">
        <v>35</v>
      </c>
      <c r="K46" s="95" t="s">
        <v>35</v>
      </c>
      <c r="L46" s="115"/>
    </row>
    <row r="47" spans="1:12" ht="24" x14ac:dyDescent="0.25">
      <c r="A47" s="111">
        <v>23510</v>
      </c>
      <c r="B47" s="112" t="s">
        <v>58</v>
      </c>
      <c r="C47" s="93">
        <f t="shared" si="0"/>
        <v>0</v>
      </c>
      <c r="D47" s="95" t="s">
        <v>35</v>
      </c>
      <c r="E47" s="95" t="s">
        <v>35</v>
      </c>
      <c r="F47" s="95" t="s">
        <v>35</v>
      </c>
      <c r="G47" s="114"/>
      <c r="H47" s="93">
        <f t="shared" si="1"/>
        <v>0</v>
      </c>
      <c r="I47" s="95" t="s">
        <v>35</v>
      </c>
      <c r="J47" s="95" t="s">
        <v>35</v>
      </c>
      <c r="K47" s="95" t="s">
        <v>35</v>
      </c>
      <c r="L47" s="115"/>
    </row>
    <row r="48" spans="1:12" x14ac:dyDescent="0.25">
      <c r="A48" s="116"/>
      <c r="B48" s="112"/>
      <c r="C48" s="117"/>
      <c r="D48" s="95"/>
      <c r="E48" s="95"/>
      <c r="F48" s="94"/>
      <c r="G48" s="118"/>
      <c r="H48" s="117"/>
      <c r="I48" s="95"/>
      <c r="J48" s="95"/>
      <c r="K48" s="94"/>
      <c r="L48" s="119"/>
    </row>
    <row r="49" spans="1:12" s="24" customFormat="1" x14ac:dyDescent="0.25">
      <c r="A49" s="120"/>
      <c r="B49" s="121" t="s">
        <v>59</v>
      </c>
      <c r="C49" s="122"/>
      <c r="D49" s="123"/>
      <c r="E49" s="123"/>
      <c r="F49" s="123"/>
      <c r="G49" s="124"/>
      <c r="H49" s="122"/>
      <c r="I49" s="123"/>
      <c r="J49" s="123"/>
      <c r="K49" s="123"/>
      <c r="L49" s="125"/>
    </row>
    <row r="50" spans="1:12" s="24" customFormat="1" ht="12.75" thickBot="1" x14ac:dyDescent="0.3">
      <c r="A50" s="126"/>
      <c r="B50" s="25" t="s">
        <v>60</v>
      </c>
      <c r="C50" s="127">
        <f t="shared" ref="C50:C113" si="5">SUM(D50:G50)</f>
        <v>67388</v>
      </c>
      <c r="D50" s="128">
        <f>SUM(D51,D283)</f>
        <v>40442</v>
      </c>
      <c r="E50" s="128">
        <f>SUM(E51,E283)</f>
        <v>26946</v>
      </c>
      <c r="F50" s="128">
        <f>SUM(F51,F283)</f>
        <v>0</v>
      </c>
      <c r="G50" s="129">
        <f>SUM(G51,G283)</f>
        <v>0</v>
      </c>
      <c r="H50" s="127">
        <f t="shared" ref="H50:H113" si="6">SUM(I50:L50)</f>
        <v>74131</v>
      </c>
      <c r="I50" s="128">
        <f>SUM(I51,I283)</f>
        <v>47917</v>
      </c>
      <c r="J50" s="128">
        <f>SUM(J51,J283)</f>
        <v>26214</v>
      </c>
      <c r="K50" s="128">
        <f>SUM(K51,K283)</f>
        <v>0</v>
      </c>
      <c r="L50" s="130">
        <f>SUM(L51,L283)</f>
        <v>0</v>
      </c>
    </row>
    <row r="51" spans="1:12" s="24" customFormat="1" ht="36.75" thickTop="1" x14ac:dyDescent="0.25">
      <c r="A51" s="131"/>
      <c r="B51" s="132" t="s">
        <v>61</v>
      </c>
      <c r="C51" s="133">
        <f t="shared" si="5"/>
        <v>67388</v>
      </c>
      <c r="D51" s="134">
        <f>SUM(D52,D194)</f>
        <v>40442</v>
      </c>
      <c r="E51" s="134">
        <f>SUM(E52,E194)</f>
        <v>26946</v>
      </c>
      <c r="F51" s="134">
        <f>SUM(F52,F194)</f>
        <v>0</v>
      </c>
      <c r="G51" s="135">
        <f>SUM(G52,G194)</f>
        <v>0</v>
      </c>
      <c r="H51" s="133">
        <f t="shared" si="6"/>
        <v>74131</v>
      </c>
      <c r="I51" s="134">
        <f>SUM(I52,I194)</f>
        <v>47917</v>
      </c>
      <c r="J51" s="134">
        <f>SUM(J52,J194)</f>
        <v>26214</v>
      </c>
      <c r="K51" s="134">
        <f>SUM(K52,K194)</f>
        <v>0</v>
      </c>
      <c r="L51" s="136">
        <f>SUM(L52,L194)</f>
        <v>0</v>
      </c>
    </row>
    <row r="52" spans="1:12" s="24" customFormat="1" ht="24" x14ac:dyDescent="0.25">
      <c r="A52" s="137"/>
      <c r="B52" s="18" t="s">
        <v>62</v>
      </c>
      <c r="C52" s="138">
        <f t="shared" si="5"/>
        <v>67388</v>
      </c>
      <c r="D52" s="139">
        <f>SUM(D53,D75,D173,D187)</f>
        <v>40442</v>
      </c>
      <c r="E52" s="139">
        <f>SUM(E53,E75,E173,E187)</f>
        <v>26946</v>
      </c>
      <c r="F52" s="139">
        <f>SUM(F53,F75,F173,F187)</f>
        <v>0</v>
      </c>
      <c r="G52" s="140">
        <f>SUM(G53,G75,G173,G187)</f>
        <v>0</v>
      </c>
      <c r="H52" s="138">
        <f t="shared" si="6"/>
        <v>74131</v>
      </c>
      <c r="I52" s="139">
        <f>SUM(I53,I75,I173,I187)</f>
        <v>47917</v>
      </c>
      <c r="J52" s="139">
        <f>SUM(J53,J75,J173,J187)</f>
        <v>26214</v>
      </c>
      <c r="K52" s="139">
        <f>SUM(K53,K75,K173,K187)</f>
        <v>0</v>
      </c>
      <c r="L52" s="141">
        <f>SUM(L53,L75,L173,L187)</f>
        <v>0</v>
      </c>
    </row>
    <row r="53" spans="1:12" s="24" customFormat="1" x14ac:dyDescent="0.25">
      <c r="A53" s="142">
        <v>1000</v>
      </c>
      <c r="B53" s="142" t="s">
        <v>63</v>
      </c>
      <c r="C53" s="143">
        <f t="shared" si="5"/>
        <v>0</v>
      </c>
      <c r="D53" s="144">
        <f>SUM(D54,D67)</f>
        <v>0</v>
      </c>
      <c r="E53" s="144">
        <f>SUM(E54,E67)</f>
        <v>0</v>
      </c>
      <c r="F53" s="144">
        <f>SUM(F54,F67)</f>
        <v>0</v>
      </c>
      <c r="G53" s="145">
        <f>SUM(G54,G67)</f>
        <v>0</v>
      </c>
      <c r="H53" s="143">
        <f t="shared" si="6"/>
        <v>0</v>
      </c>
      <c r="I53" s="144">
        <f>SUM(I54,I67)</f>
        <v>0</v>
      </c>
      <c r="J53" s="144">
        <f>SUM(J54,J67)</f>
        <v>0</v>
      </c>
      <c r="K53" s="144">
        <f>SUM(K54,K67)</f>
        <v>0</v>
      </c>
      <c r="L53" s="146">
        <f>SUM(L54,L67)</f>
        <v>0</v>
      </c>
    </row>
    <row r="54" spans="1:12" x14ac:dyDescent="0.25">
      <c r="A54" s="56">
        <v>1100</v>
      </c>
      <c r="B54" s="147" t="s">
        <v>64</v>
      </c>
      <c r="C54" s="57">
        <f t="shared" si="5"/>
        <v>0</v>
      </c>
      <c r="D54" s="63">
        <f>SUM(D55,D58,D66)</f>
        <v>0</v>
      </c>
      <c r="E54" s="63">
        <f>SUM(E55,E58,E66)</f>
        <v>0</v>
      </c>
      <c r="F54" s="63">
        <f>SUM(F55,F58,F66)</f>
        <v>0</v>
      </c>
      <c r="G54" s="148">
        <f>SUM(G55,G58,G66)</f>
        <v>0</v>
      </c>
      <c r="H54" s="57">
        <f t="shared" si="6"/>
        <v>0</v>
      </c>
      <c r="I54" s="63">
        <f>SUM(I55,I58,I66)</f>
        <v>0</v>
      </c>
      <c r="J54" s="63">
        <f>SUM(J55,J58,J66)</f>
        <v>0</v>
      </c>
      <c r="K54" s="63">
        <f>SUM(K55,K58,K66)</f>
        <v>0</v>
      </c>
      <c r="L54" s="149">
        <f>SUM(L55,L58,L66)</f>
        <v>0</v>
      </c>
    </row>
    <row r="55" spans="1:12" x14ac:dyDescent="0.25">
      <c r="A55" s="150">
        <v>1110</v>
      </c>
      <c r="B55" s="112" t="s">
        <v>65</v>
      </c>
      <c r="C55" s="117">
        <f t="shared" si="5"/>
        <v>0</v>
      </c>
      <c r="D55" s="151">
        <f>SUM(D56:D57)</f>
        <v>0</v>
      </c>
      <c r="E55" s="151">
        <f>SUM(E56:E57)</f>
        <v>0</v>
      </c>
      <c r="F55" s="151">
        <f>SUM(F56:F57)</f>
        <v>0</v>
      </c>
      <c r="G55" s="152">
        <f>SUM(G56:G57)</f>
        <v>0</v>
      </c>
      <c r="H55" s="117">
        <f t="shared" si="6"/>
        <v>0</v>
      </c>
      <c r="I55" s="151">
        <f>SUM(I56:I57)</f>
        <v>0</v>
      </c>
      <c r="J55" s="151">
        <f>SUM(J56:J57)</f>
        <v>0</v>
      </c>
      <c r="K55" s="151">
        <f>SUM(K56:K57)</f>
        <v>0</v>
      </c>
      <c r="L55" s="153">
        <f>SUM(L56:L57)</f>
        <v>0</v>
      </c>
    </row>
    <row r="56" spans="1:12" x14ac:dyDescent="0.25">
      <c r="A56" s="38">
        <v>1111</v>
      </c>
      <c r="B56" s="65" t="s">
        <v>66</v>
      </c>
      <c r="C56" s="66">
        <f t="shared" si="5"/>
        <v>0</v>
      </c>
      <c r="D56" s="68"/>
      <c r="E56" s="68"/>
      <c r="F56" s="68"/>
      <c r="G56" s="154"/>
      <c r="H56" s="66">
        <f t="shared" si="6"/>
        <v>0</v>
      </c>
      <c r="I56" s="68"/>
      <c r="J56" s="68"/>
      <c r="K56" s="68"/>
      <c r="L56" s="155"/>
    </row>
    <row r="57" spans="1:12" ht="24" customHeight="1" x14ac:dyDescent="0.25">
      <c r="A57" s="44">
        <v>1119</v>
      </c>
      <c r="B57" s="71" t="s">
        <v>67</v>
      </c>
      <c r="C57" s="72">
        <f t="shared" si="5"/>
        <v>0</v>
      </c>
      <c r="D57" s="74"/>
      <c r="E57" s="74"/>
      <c r="F57" s="74"/>
      <c r="G57" s="157"/>
      <c r="H57" s="72">
        <f t="shared" si="6"/>
        <v>0</v>
      </c>
      <c r="I57" s="74"/>
      <c r="J57" s="74"/>
      <c r="K57" s="74"/>
      <c r="L57" s="158"/>
    </row>
    <row r="58" spans="1:12" x14ac:dyDescent="0.25">
      <c r="A58" s="159">
        <v>1140</v>
      </c>
      <c r="B58" s="71" t="s">
        <v>68</v>
      </c>
      <c r="C58" s="72">
        <f t="shared" si="5"/>
        <v>0</v>
      </c>
      <c r="D58" s="160">
        <f>SUM(D59:D65)</f>
        <v>0</v>
      </c>
      <c r="E58" s="160">
        <f>SUM(E59:E65)</f>
        <v>0</v>
      </c>
      <c r="F58" s="160">
        <f>SUM(F59:F65)</f>
        <v>0</v>
      </c>
      <c r="G58" s="161">
        <f>SUM(G59:G65)</f>
        <v>0</v>
      </c>
      <c r="H58" s="72">
        <f t="shared" si="6"/>
        <v>0</v>
      </c>
      <c r="I58" s="160">
        <f>SUM(I59:I65)</f>
        <v>0</v>
      </c>
      <c r="J58" s="160">
        <f>SUM(J59:J65)</f>
        <v>0</v>
      </c>
      <c r="K58" s="160">
        <f>SUM(K59:K65)</f>
        <v>0</v>
      </c>
      <c r="L58" s="162">
        <f>SUM(L59:L65)</f>
        <v>0</v>
      </c>
    </row>
    <row r="59" spans="1:12" x14ac:dyDescent="0.25">
      <c r="A59" s="44">
        <v>1141</v>
      </c>
      <c r="B59" s="71" t="s">
        <v>69</v>
      </c>
      <c r="C59" s="72">
        <f t="shared" si="5"/>
        <v>0</v>
      </c>
      <c r="D59" s="74"/>
      <c r="E59" s="74"/>
      <c r="F59" s="74"/>
      <c r="G59" s="157"/>
      <c r="H59" s="72">
        <f t="shared" si="6"/>
        <v>0</v>
      </c>
      <c r="I59" s="74"/>
      <c r="J59" s="74"/>
      <c r="K59" s="74"/>
      <c r="L59" s="158"/>
    </row>
    <row r="60" spans="1:12" ht="24.75" customHeight="1" x14ac:dyDescent="0.25">
      <c r="A60" s="44">
        <v>1142</v>
      </c>
      <c r="B60" s="71" t="s">
        <v>70</v>
      </c>
      <c r="C60" s="72">
        <f t="shared" si="5"/>
        <v>0</v>
      </c>
      <c r="D60" s="74"/>
      <c r="E60" s="74"/>
      <c r="F60" s="74"/>
      <c r="G60" s="157"/>
      <c r="H60" s="72">
        <f t="shared" si="6"/>
        <v>0</v>
      </c>
      <c r="I60" s="74"/>
      <c r="J60" s="74"/>
      <c r="K60" s="74"/>
      <c r="L60" s="158"/>
    </row>
    <row r="61" spans="1:12" ht="24" x14ac:dyDescent="0.25">
      <c r="A61" s="44">
        <v>1145</v>
      </c>
      <c r="B61" s="71" t="s">
        <v>71</v>
      </c>
      <c r="C61" s="72">
        <f t="shared" si="5"/>
        <v>0</v>
      </c>
      <c r="D61" s="74"/>
      <c r="E61" s="74"/>
      <c r="F61" s="74"/>
      <c r="G61" s="157"/>
      <c r="H61" s="72">
        <f t="shared" si="6"/>
        <v>0</v>
      </c>
      <c r="I61" s="74"/>
      <c r="J61" s="74"/>
      <c r="K61" s="74"/>
      <c r="L61" s="158"/>
    </row>
    <row r="62" spans="1:12" ht="27.75" customHeight="1" x14ac:dyDescent="0.25">
      <c r="A62" s="44">
        <v>1146</v>
      </c>
      <c r="B62" s="71" t="s">
        <v>72</v>
      </c>
      <c r="C62" s="72">
        <f t="shared" si="5"/>
        <v>0</v>
      </c>
      <c r="D62" s="74"/>
      <c r="E62" s="74"/>
      <c r="F62" s="74"/>
      <c r="G62" s="157"/>
      <c r="H62" s="72">
        <f t="shared" si="6"/>
        <v>0</v>
      </c>
      <c r="I62" s="74"/>
      <c r="J62" s="74"/>
      <c r="K62" s="74"/>
      <c r="L62" s="158"/>
    </row>
    <row r="63" spans="1:12" x14ac:dyDescent="0.25">
      <c r="A63" s="44">
        <v>1147</v>
      </c>
      <c r="B63" s="71" t="s">
        <v>73</v>
      </c>
      <c r="C63" s="72">
        <f t="shared" si="5"/>
        <v>0</v>
      </c>
      <c r="D63" s="74"/>
      <c r="E63" s="74"/>
      <c r="F63" s="74"/>
      <c r="G63" s="157"/>
      <c r="H63" s="72">
        <f t="shared" si="6"/>
        <v>0</v>
      </c>
      <c r="I63" s="74"/>
      <c r="J63" s="74"/>
      <c r="K63" s="74"/>
      <c r="L63" s="158"/>
    </row>
    <row r="64" spans="1:12" x14ac:dyDescent="0.25">
      <c r="A64" s="44">
        <v>1148</v>
      </c>
      <c r="B64" s="71" t="s">
        <v>74</v>
      </c>
      <c r="C64" s="72">
        <f t="shared" si="5"/>
        <v>0</v>
      </c>
      <c r="D64" s="74"/>
      <c r="E64" s="74"/>
      <c r="F64" s="74"/>
      <c r="G64" s="157"/>
      <c r="H64" s="72">
        <f t="shared" si="6"/>
        <v>0</v>
      </c>
      <c r="I64" s="74"/>
      <c r="J64" s="74"/>
      <c r="K64" s="74"/>
      <c r="L64" s="158"/>
    </row>
    <row r="65" spans="1:12" ht="24" customHeight="1" x14ac:dyDescent="0.25">
      <c r="A65" s="44">
        <v>1149</v>
      </c>
      <c r="B65" s="71" t="s">
        <v>75</v>
      </c>
      <c r="C65" s="72">
        <f t="shared" si="5"/>
        <v>0</v>
      </c>
      <c r="D65" s="74"/>
      <c r="E65" s="74"/>
      <c r="F65" s="74"/>
      <c r="G65" s="157"/>
      <c r="H65" s="72">
        <f t="shared" si="6"/>
        <v>0</v>
      </c>
      <c r="I65" s="74"/>
      <c r="J65" s="74"/>
      <c r="K65" s="74"/>
      <c r="L65" s="158"/>
    </row>
    <row r="66" spans="1:12" ht="36" x14ac:dyDescent="0.25">
      <c r="A66" s="150">
        <v>1150</v>
      </c>
      <c r="B66" s="112" t="s">
        <v>76</v>
      </c>
      <c r="C66" s="117">
        <f t="shared" si="5"/>
        <v>0</v>
      </c>
      <c r="D66" s="163"/>
      <c r="E66" s="163"/>
      <c r="F66" s="163"/>
      <c r="G66" s="164"/>
      <c r="H66" s="117">
        <f t="shared" si="6"/>
        <v>0</v>
      </c>
      <c r="I66" s="163"/>
      <c r="J66" s="163"/>
      <c r="K66" s="163"/>
      <c r="L66" s="165"/>
    </row>
    <row r="67" spans="1:12" ht="24" x14ac:dyDescent="0.25">
      <c r="A67" s="56">
        <v>1200</v>
      </c>
      <c r="B67" s="147" t="s">
        <v>77</v>
      </c>
      <c r="C67" s="57">
        <f t="shared" si="5"/>
        <v>0</v>
      </c>
      <c r="D67" s="63">
        <f>SUM(D68:D69)</f>
        <v>0</v>
      </c>
      <c r="E67" s="63">
        <f>SUM(E68:E69)</f>
        <v>0</v>
      </c>
      <c r="F67" s="63">
        <f>SUM(F68:F69)</f>
        <v>0</v>
      </c>
      <c r="G67" s="166">
        <f>SUM(G68:G69)</f>
        <v>0</v>
      </c>
      <c r="H67" s="57">
        <f t="shared" si="6"/>
        <v>0</v>
      </c>
      <c r="I67" s="63">
        <f>SUM(I68:I69)</f>
        <v>0</v>
      </c>
      <c r="J67" s="63">
        <f>SUM(J68:J69)</f>
        <v>0</v>
      </c>
      <c r="K67" s="63">
        <f>SUM(K68:K69)</f>
        <v>0</v>
      </c>
      <c r="L67" s="167">
        <f>SUM(L68:L69)</f>
        <v>0</v>
      </c>
    </row>
    <row r="68" spans="1:12" ht="24" x14ac:dyDescent="0.25">
      <c r="A68" s="168">
        <v>1210</v>
      </c>
      <c r="B68" s="65" t="s">
        <v>78</v>
      </c>
      <c r="C68" s="66">
        <f t="shared" si="5"/>
        <v>0</v>
      </c>
      <c r="D68" s="68"/>
      <c r="E68" s="68"/>
      <c r="F68" s="68"/>
      <c r="G68" s="154"/>
      <c r="H68" s="66">
        <f t="shared" si="6"/>
        <v>0</v>
      </c>
      <c r="I68" s="68"/>
      <c r="J68" s="68"/>
      <c r="K68" s="68"/>
      <c r="L68" s="155"/>
    </row>
    <row r="69" spans="1:12" ht="24" x14ac:dyDescent="0.25">
      <c r="A69" s="159">
        <v>1220</v>
      </c>
      <c r="B69" s="71" t="s">
        <v>79</v>
      </c>
      <c r="C69" s="72">
        <f t="shared" si="5"/>
        <v>0</v>
      </c>
      <c r="D69" s="160">
        <f>SUM(D70:D74)</f>
        <v>0</v>
      </c>
      <c r="E69" s="160">
        <f>SUM(E70:E74)</f>
        <v>0</v>
      </c>
      <c r="F69" s="160">
        <f>SUM(F70:F74)</f>
        <v>0</v>
      </c>
      <c r="G69" s="161">
        <f>SUM(G70:G74)</f>
        <v>0</v>
      </c>
      <c r="H69" s="72">
        <f t="shared" si="6"/>
        <v>0</v>
      </c>
      <c r="I69" s="160">
        <f>SUM(I70:I74)</f>
        <v>0</v>
      </c>
      <c r="J69" s="160">
        <f>SUM(J70:J74)</f>
        <v>0</v>
      </c>
      <c r="K69" s="160">
        <f>SUM(K70:K74)</f>
        <v>0</v>
      </c>
      <c r="L69" s="162">
        <f>SUM(L70:L74)</f>
        <v>0</v>
      </c>
    </row>
    <row r="70" spans="1:12" ht="48" x14ac:dyDescent="0.25">
      <c r="A70" s="44">
        <v>1221</v>
      </c>
      <c r="B70" s="71" t="s">
        <v>80</v>
      </c>
      <c r="C70" s="72">
        <f t="shared" si="5"/>
        <v>0</v>
      </c>
      <c r="D70" s="74"/>
      <c r="E70" s="74"/>
      <c r="F70" s="74"/>
      <c r="G70" s="157"/>
      <c r="H70" s="72">
        <f t="shared" si="6"/>
        <v>0</v>
      </c>
      <c r="I70" s="74"/>
      <c r="J70" s="74"/>
      <c r="K70" s="74"/>
      <c r="L70" s="158"/>
    </row>
    <row r="71" spans="1:12" x14ac:dyDescent="0.25">
      <c r="A71" s="44">
        <v>1223</v>
      </c>
      <c r="B71" s="71" t="s">
        <v>81</v>
      </c>
      <c r="C71" s="72">
        <f t="shared" si="5"/>
        <v>0</v>
      </c>
      <c r="D71" s="74"/>
      <c r="E71" s="74"/>
      <c r="F71" s="74"/>
      <c r="G71" s="157"/>
      <c r="H71" s="72">
        <f t="shared" si="6"/>
        <v>0</v>
      </c>
      <c r="I71" s="74"/>
      <c r="J71" s="74"/>
      <c r="K71" s="74"/>
      <c r="L71" s="158"/>
    </row>
    <row r="72" spans="1:12" x14ac:dyDescent="0.25">
      <c r="A72" s="44">
        <v>1225</v>
      </c>
      <c r="B72" s="71" t="s">
        <v>82</v>
      </c>
      <c r="C72" s="72">
        <f t="shared" si="5"/>
        <v>0</v>
      </c>
      <c r="D72" s="74"/>
      <c r="E72" s="74"/>
      <c r="F72" s="74"/>
      <c r="G72" s="157"/>
      <c r="H72" s="72">
        <f t="shared" si="6"/>
        <v>0</v>
      </c>
      <c r="I72" s="74"/>
      <c r="J72" s="74"/>
      <c r="K72" s="74"/>
      <c r="L72" s="158"/>
    </row>
    <row r="73" spans="1:12" ht="36" x14ac:dyDescent="0.25">
      <c r="A73" s="44">
        <v>1227</v>
      </c>
      <c r="B73" s="71" t="s">
        <v>83</v>
      </c>
      <c r="C73" s="72">
        <f t="shared" si="5"/>
        <v>0</v>
      </c>
      <c r="D73" s="74"/>
      <c r="E73" s="74"/>
      <c r="F73" s="74"/>
      <c r="G73" s="157"/>
      <c r="H73" s="72">
        <f t="shared" si="6"/>
        <v>0</v>
      </c>
      <c r="I73" s="74"/>
      <c r="J73" s="74"/>
      <c r="K73" s="74"/>
      <c r="L73" s="158"/>
    </row>
    <row r="74" spans="1:12" ht="48" x14ac:dyDescent="0.25">
      <c r="A74" s="44">
        <v>1228</v>
      </c>
      <c r="B74" s="71" t="s">
        <v>84</v>
      </c>
      <c r="C74" s="72">
        <f t="shared" si="5"/>
        <v>0</v>
      </c>
      <c r="D74" s="74"/>
      <c r="E74" s="74"/>
      <c r="F74" s="74"/>
      <c r="G74" s="157"/>
      <c r="H74" s="72">
        <f t="shared" si="6"/>
        <v>0</v>
      </c>
      <c r="I74" s="74"/>
      <c r="J74" s="74"/>
      <c r="K74" s="74"/>
      <c r="L74" s="158"/>
    </row>
    <row r="75" spans="1:12" x14ac:dyDescent="0.25">
      <c r="A75" s="142">
        <v>2000</v>
      </c>
      <c r="B75" s="142" t="s">
        <v>85</v>
      </c>
      <c r="C75" s="143">
        <f t="shared" si="5"/>
        <v>67388</v>
      </c>
      <c r="D75" s="144">
        <f>SUM(D76,D83,D130,D164,D165,D172)</f>
        <v>40442</v>
      </c>
      <c r="E75" s="144">
        <f>SUM(E76,E83,E130,E164,E165,E172)</f>
        <v>26946</v>
      </c>
      <c r="F75" s="144">
        <f>SUM(F76,F83,F130,F164,F165,F172)</f>
        <v>0</v>
      </c>
      <c r="G75" s="145">
        <f>SUM(G76,G83,G130,G164,G165,G172)</f>
        <v>0</v>
      </c>
      <c r="H75" s="143">
        <f t="shared" si="6"/>
        <v>74131</v>
      </c>
      <c r="I75" s="144">
        <f>SUM(I76,I83,I130,I164,I165,I172)</f>
        <v>47917</v>
      </c>
      <c r="J75" s="144">
        <f>SUM(J76,J83,J130,J164,J165,J172)</f>
        <v>26214</v>
      </c>
      <c r="K75" s="144">
        <f>SUM(K76,K83,K130,K164,K165,K172)</f>
        <v>0</v>
      </c>
      <c r="L75" s="146">
        <f>SUM(L76,L83,L130,L164,L165,L172)</f>
        <v>0</v>
      </c>
    </row>
    <row r="76" spans="1:12" ht="24" x14ac:dyDescent="0.25">
      <c r="A76" s="56">
        <v>2100</v>
      </c>
      <c r="B76" s="147" t="s">
        <v>86</v>
      </c>
      <c r="C76" s="57">
        <f t="shared" si="5"/>
        <v>0</v>
      </c>
      <c r="D76" s="63">
        <f>SUM(D77,D80)</f>
        <v>0</v>
      </c>
      <c r="E76" s="63">
        <f>SUM(E77,E80)</f>
        <v>0</v>
      </c>
      <c r="F76" s="63">
        <f>SUM(F77,F80)</f>
        <v>0</v>
      </c>
      <c r="G76" s="166">
        <f>SUM(G77,G80)</f>
        <v>0</v>
      </c>
      <c r="H76" s="57">
        <f t="shared" si="6"/>
        <v>0</v>
      </c>
      <c r="I76" s="63">
        <f>SUM(I77,I80)</f>
        <v>0</v>
      </c>
      <c r="J76" s="63">
        <f>SUM(J77,J80)</f>
        <v>0</v>
      </c>
      <c r="K76" s="63">
        <f>SUM(K77,K80)</f>
        <v>0</v>
      </c>
      <c r="L76" s="167">
        <f>SUM(L77,L80)</f>
        <v>0</v>
      </c>
    </row>
    <row r="77" spans="1:12" ht="24" x14ac:dyDescent="0.25">
      <c r="A77" s="168">
        <v>2110</v>
      </c>
      <c r="B77" s="65" t="s">
        <v>87</v>
      </c>
      <c r="C77" s="66">
        <f t="shared" si="5"/>
        <v>0</v>
      </c>
      <c r="D77" s="169">
        <f>SUM(D78:D79)</f>
        <v>0</v>
      </c>
      <c r="E77" s="169">
        <f>SUM(E78:E79)</f>
        <v>0</v>
      </c>
      <c r="F77" s="169">
        <f>SUM(F78:F79)</f>
        <v>0</v>
      </c>
      <c r="G77" s="170">
        <f>SUM(G78:G79)</f>
        <v>0</v>
      </c>
      <c r="H77" s="66">
        <f t="shared" si="6"/>
        <v>0</v>
      </c>
      <c r="I77" s="169">
        <f>SUM(I78:I79)</f>
        <v>0</v>
      </c>
      <c r="J77" s="169">
        <f>SUM(J78:J79)</f>
        <v>0</v>
      </c>
      <c r="K77" s="169">
        <f>SUM(K78:K79)</f>
        <v>0</v>
      </c>
      <c r="L77" s="171">
        <f>SUM(L78:L79)</f>
        <v>0</v>
      </c>
    </row>
    <row r="78" spans="1:12" x14ac:dyDescent="0.25">
      <c r="A78" s="44">
        <v>2111</v>
      </c>
      <c r="B78" s="71" t="s">
        <v>88</v>
      </c>
      <c r="C78" s="72">
        <f t="shared" si="5"/>
        <v>0</v>
      </c>
      <c r="D78" s="74"/>
      <c r="E78" s="74"/>
      <c r="F78" s="74"/>
      <c r="G78" s="157"/>
      <c r="H78" s="72">
        <f t="shared" si="6"/>
        <v>0</v>
      </c>
      <c r="I78" s="74"/>
      <c r="J78" s="74"/>
      <c r="K78" s="74"/>
      <c r="L78" s="158"/>
    </row>
    <row r="79" spans="1:12" ht="24" x14ac:dyDescent="0.25">
      <c r="A79" s="44">
        <v>2112</v>
      </c>
      <c r="B79" s="71" t="s">
        <v>89</v>
      </c>
      <c r="C79" s="72">
        <f t="shared" si="5"/>
        <v>0</v>
      </c>
      <c r="D79" s="74"/>
      <c r="E79" s="74"/>
      <c r="F79" s="74"/>
      <c r="G79" s="157"/>
      <c r="H79" s="72">
        <f t="shared" si="6"/>
        <v>0</v>
      </c>
      <c r="I79" s="74"/>
      <c r="J79" s="74"/>
      <c r="K79" s="74"/>
      <c r="L79" s="158"/>
    </row>
    <row r="80" spans="1:12" ht="24" x14ac:dyDescent="0.25">
      <c r="A80" s="159">
        <v>2120</v>
      </c>
      <c r="B80" s="71" t="s">
        <v>90</v>
      </c>
      <c r="C80" s="72">
        <f t="shared" si="5"/>
        <v>0</v>
      </c>
      <c r="D80" s="160">
        <f>SUM(D81:D82)</f>
        <v>0</v>
      </c>
      <c r="E80" s="160">
        <f>SUM(E81:E82)</f>
        <v>0</v>
      </c>
      <c r="F80" s="160">
        <f>SUM(F81:F82)</f>
        <v>0</v>
      </c>
      <c r="G80" s="161">
        <f>SUM(G81:G82)</f>
        <v>0</v>
      </c>
      <c r="H80" s="72">
        <f t="shared" si="6"/>
        <v>0</v>
      </c>
      <c r="I80" s="160">
        <f>SUM(I81:I82)</f>
        <v>0</v>
      </c>
      <c r="J80" s="160">
        <f>SUM(J81:J82)</f>
        <v>0</v>
      </c>
      <c r="K80" s="160">
        <f>SUM(K81:K82)</f>
        <v>0</v>
      </c>
      <c r="L80" s="162">
        <f>SUM(L81:L82)</f>
        <v>0</v>
      </c>
    </row>
    <row r="81" spans="1:12" x14ac:dyDescent="0.25">
      <c r="A81" s="44">
        <v>2121</v>
      </c>
      <c r="B81" s="71" t="s">
        <v>88</v>
      </c>
      <c r="C81" s="72">
        <f t="shared" si="5"/>
        <v>0</v>
      </c>
      <c r="D81" s="74"/>
      <c r="E81" s="74"/>
      <c r="F81" s="74"/>
      <c r="G81" s="157"/>
      <c r="H81" s="72">
        <f t="shared" si="6"/>
        <v>0</v>
      </c>
      <c r="I81" s="74"/>
      <c r="J81" s="74"/>
      <c r="K81" s="74"/>
      <c r="L81" s="158"/>
    </row>
    <row r="82" spans="1:12" ht="24" x14ac:dyDescent="0.25">
      <c r="A82" s="44">
        <v>2122</v>
      </c>
      <c r="B82" s="71" t="s">
        <v>89</v>
      </c>
      <c r="C82" s="72">
        <f t="shared" si="5"/>
        <v>0</v>
      </c>
      <c r="D82" s="74"/>
      <c r="E82" s="74"/>
      <c r="F82" s="74"/>
      <c r="G82" s="157"/>
      <c r="H82" s="72">
        <f t="shared" si="6"/>
        <v>0</v>
      </c>
      <c r="I82" s="74"/>
      <c r="J82" s="74"/>
      <c r="K82" s="74"/>
      <c r="L82" s="158"/>
    </row>
    <row r="83" spans="1:12" x14ac:dyDescent="0.25">
      <c r="A83" s="56">
        <v>2200</v>
      </c>
      <c r="B83" s="147" t="s">
        <v>91</v>
      </c>
      <c r="C83" s="57">
        <f t="shared" si="5"/>
        <v>5124</v>
      </c>
      <c r="D83" s="63">
        <f>SUM(D84,D89,D95,D103,D112,D116,D122,D128)</f>
        <v>0</v>
      </c>
      <c r="E83" s="63">
        <f>SUM(E84,E89,E95,E103,E112,E116,E122,E128)</f>
        <v>5124</v>
      </c>
      <c r="F83" s="63">
        <f>SUM(F84,F89,F95,F103,F112,F116,F122,F128)</f>
        <v>0</v>
      </c>
      <c r="G83" s="166">
        <f>SUM(G84,G89,G95,G103,G112,G116,G122,G128)</f>
        <v>0</v>
      </c>
      <c r="H83" s="57">
        <f t="shared" si="6"/>
        <v>5124</v>
      </c>
      <c r="I83" s="63">
        <f>SUM(I84,I89,I95,I103,I112,I116,I122,I128)</f>
        <v>0</v>
      </c>
      <c r="J83" s="63">
        <f>SUM(J84,J89,J95,J103,J112,J116,J122,J128)</f>
        <v>5124</v>
      </c>
      <c r="K83" s="63">
        <f>SUM(K84,K89,K95,K103,K112,K116,K122,K128)</f>
        <v>0</v>
      </c>
      <c r="L83" s="172">
        <f>SUM(L84,L89,L95,L103,L112,L116,L122,L128)</f>
        <v>0</v>
      </c>
    </row>
    <row r="84" spans="1:12" ht="24" x14ac:dyDescent="0.25">
      <c r="A84" s="150">
        <v>2210</v>
      </c>
      <c r="B84" s="112" t="s">
        <v>92</v>
      </c>
      <c r="C84" s="117">
        <f t="shared" si="5"/>
        <v>0</v>
      </c>
      <c r="D84" s="151">
        <f>SUM(D85:D88)</f>
        <v>0</v>
      </c>
      <c r="E84" s="151">
        <f>SUM(E85:E88)</f>
        <v>0</v>
      </c>
      <c r="F84" s="151">
        <f>SUM(F85:F88)</f>
        <v>0</v>
      </c>
      <c r="G84" s="151">
        <f>SUM(G85:G88)</f>
        <v>0</v>
      </c>
      <c r="H84" s="117">
        <f t="shared" si="6"/>
        <v>0</v>
      </c>
      <c r="I84" s="151">
        <f>SUM(I85:I88)</f>
        <v>0</v>
      </c>
      <c r="J84" s="151">
        <f>SUM(J85:J88)</f>
        <v>0</v>
      </c>
      <c r="K84" s="151">
        <f>SUM(K85:K88)</f>
        <v>0</v>
      </c>
      <c r="L84" s="153">
        <f>SUM(L85:L88)</f>
        <v>0</v>
      </c>
    </row>
    <row r="85" spans="1:12" ht="24" x14ac:dyDescent="0.25">
      <c r="A85" s="38">
        <v>2211</v>
      </c>
      <c r="B85" s="65" t="s">
        <v>93</v>
      </c>
      <c r="C85" s="66">
        <f t="shared" si="5"/>
        <v>0</v>
      </c>
      <c r="D85" s="68"/>
      <c r="E85" s="68"/>
      <c r="F85" s="68"/>
      <c r="G85" s="154"/>
      <c r="H85" s="66">
        <f t="shared" si="6"/>
        <v>0</v>
      </c>
      <c r="I85" s="68"/>
      <c r="J85" s="68"/>
      <c r="K85" s="68"/>
      <c r="L85" s="155"/>
    </row>
    <row r="86" spans="1:12" ht="36" x14ac:dyDescent="0.25">
      <c r="A86" s="44">
        <v>2212</v>
      </c>
      <c r="B86" s="71" t="s">
        <v>94</v>
      </c>
      <c r="C86" s="72">
        <f t="shared" si="5"/>
        <v>0</v>
      </c>
      <c r="D86" s="74"/>
      <c r="E86" s="74"/>
      <c r="F86" s="74"/>
      <c r="G86" s="157"/>
      <c r="H86" s="72">
        <f t="shared" si="6"/>
        <v>0</v>
      </c>
      <c r="I86" s="74"/>
      <c r="J86" s="74"/>
      <c r="K86" s="74"/>
      <c r="L86" s="158"/>
    </row>
    <row r="87" spans="1:12" ht="24" x14ac:dyDescent="0.25">
      <c r="A87" s="44">
        <v>2214</v>
      </c>
      <c r="B87" s="71" t="s">
        <v>95</v>
      </c>
      <c r="C87" s="72">
        <f t="shared" si="5"/>
        <v>0</v>
      </c>
      <c r="D87" s="74"/>
      <c r="E87" s="74"/>
      <c r="F87" s="74"/>
      <c r="G87" s="157"/>
      <c r="H87" s="72">
        <f t="shared" si="6"/>
        <v>0</v>
      </c>
      <c r="I87" s="74"/>
      <c r="J87" s="74"/>
      <c r="K87" s="74"/>
      <c r="L87" s="158"/>
    </row>
    <row r="88" spans="1:12" x14ac:dyDescent="0.25">
      <c r="A88" s="44">
        <v>2219</v>
      </c>
      <c r="B88" s="71" t="s">
        <v>96</v>
      </c>
      <c r="C88" s="72">
        <f t="shared" si="5"/>
        <v>0</v>
      </c>
      <c r="D88" s="74"/>
      <c r="E88" s="74"/>
      <c r="F88" s="74"/>
      <c r="G88" s="157"/>
      <c r="H88" s="72">
        <f t="shared" si="6"/>
        <v>0</v>
      </c>
      <c r="I88" s="74"/>
      <c r="J88" s="74"/>
      <c r="K88" s="74"/>
      <c r="L88" s="158"/>
    </row>
    <row r="89" spans="1:12" ht="24" x14ac:dyDescent="0.25">
      <c r="A89" s="159">
        <v>2220</v>
      </c>
      <c r="B89" s="71" t="s">
        <v>97</v>
      </c>
      <c r="C89" s="72">
        <f t="shared" si="5"/>
        <v>5124</v>
      </c>
      <c r="D89" s="160">
        <f>SUM(D90:D94)</f>
        <v>0</v>
      </c>
      <c r="E89" s="160">
        <f>SUM(E90:E94)</f>
        <v>5124</v>
      </c>
      <c r="F89" s="160">
        <f>SUM(F90:F94)</f>
        <v>0</v>
      </c>
      <c r="G89" s="161">
        <f>SUM(G90:G94)</f>
        <v>0</v>
      </c>
      <c r="H89" s="72">
        <f t="shared" si="6"/>
        <v>5124</v>
      </c>
      <c r="I89" s="160">
        <f>SUM(I90:I94)</f>
        <v>0</v>
      </c>
      <c r="J89" s="160">
        <f>SUM(J90:J94)</f>
        <v>5124</v>
      </c>
      <c r="K89" s="160">
        <f>SUM(K90:K94)</f>
        <v>0</v>
      </c>
      <c r="L89" s="162">
        <f>SUM(L90:L94)</f>
        <v>0</v>
      </c>
    </row>
    <row r="90" spans="1:12" ht="24" x14ac:dyDescent="0.25">
      <c r="A90" s="44">
        <v>2221</v>
      </c>
      <c r="B90" s="71" t="s">
        <v>98</v>
      </c>
      <c r="C90" s="72">
        <f t="shared" si="5"/>
        <v>3416</v>
      </c>
      <c r="D90" s="74"/>
      <c r="E90" s="74">
        <v>3416</v>
      </c>
      <c r="F90" s="74"/>
      <c r="G90" s="157"/>
      <c r="H90" s="72">
        <f t="shared" si="6"/>
        <v>3416</v>
      </c>
      <c r="I90" s="74"/>
      <c r="J90" s="74">
        <v>3416</v>
      </c>
      <c r="K90" s="74"/>
      <c r="L90" s="158"/>
    </row>
    <row r="91" spans="1:12" x14ac:dyDescent="0.25">
      <c r="A91" s="44">
        <v>2222</v>
      </c>
      <c r="B91" s="71" t="s">
        <v>99</v>
      </c>
      <c r="C91" s="72">
        <f t="shared" si="5"/>
        <v>569</v>
      </c>
      <c r="D91" s="74"/>
      <c r="E91" s="74">
        <v>569</v>
      </c>
      <c r="F91" s="74"/>
      <c r="G91" s="157"/>
      <c r="H91" s="72">
        <f t="shared" si="6"/>
        <v>569</v>
      </c>
      <c r="I91" s="74"/>
      <c r="J91" s="74">
        <v>569</v>
      </c>
      <c r="K91" s="74"/>
      <c r="L91" s="158"/>
    </row>
    <row r="92" spans="1:12" x14ac:dyDescent="0.25">
      <c r="A92" s="44">
        <v>2223</v>
      </c>
      <c r="B92" s="71" t="s">
        <v>100</v>
      </c>
      <c r="C92" s="72">
        <f t="shared" si="5"/>
        <v>949</v>
      </c>
      <c r="D92" s="74"/>
      <c r="E92" s="74">
        <v>949</v>
      </c>
      <c r="F92" s="74"/>
      <c r="G92" s="157"/>
      <c r="H92" s="72">
        <f t="shared" si="6"/>
        <v>949</v>
      </c>
      <c r="I92" s="74"/>
      <c r="J92" s="74">
        <v>949</v>
      </c>
      <c r="K92" s="74"/>
      <c r="L92" s="158"/>
    </row>
    <row r="93" spans="1:12" ht="48" x14ac:dyDescent="0.25">
      <c r="A93" s="44">
        <v>2224</v>
      </c>
      <c r="B93" s="71" t="s">
        <v>101</v>
      </c>
      <c r="C93" s="72">
        <f t="shared" si="5"/>
        <v>190</v>
      </c>
      <c r="D93" s="74"/>
      <c r="E93" s="74">
        <v>190</v>
      </c>
      <c r="F93" s="74"/>
      <c r="G93" s="157"/>
      <c r="H93" s="72">
        <f t="shared" si="6"/>
        <v>190</v>
      </c>
      <c r="I93" s="74"/>
      <c r="J93" s="74">
        <v>190</v>
      </c>
      <c r="K93" s="74"/>
      <c r="L93" s="158"/>
    </row>
    <row r="94" spans="1:12" ht="24" x14ac:dyDescent="0.25">
      <c r="A94" s="44">
        <v>2229</v>
      </c>
      <c r="B94" s="71" t="s">
        <v>102</v>
      </c>
      <c r="C94" s="72">
        <f t="shared" si="5"/>
        <v>0</v>
      </c>
      <c r="D94" s="74"/>
      <c r="E94" s="74"/>
      <c r="F94" s="74"/>
      <c r="G94" s="157"/>
      <c r="H94" s="72">
        <f t="shared" si="6"/>
        <v>0</v>
      </c>
      <c r="I94" s="74"/>
      <c r="J94" s="74"/>
      <c r="K94" s="74"/>
      <c r="L94" s="158"/>
    </row>
    <row r="95" spans="1:12" ht="36" x14ac:dyDescent="0.25">
      <c r="A95" s="159">
        <v>2230</v>
      </c>
      <c r="B95" s="71" t="s">
        <v>103</v>
      </c>
      <c r="C95" s="72">
        <f t="shared" si="5"/>
        <v>0</v>
      </c>
      <c r="D95" s="160">
        <f>SUM(D96:D102)</f>
        <v>0</v>
      </c>
      <c r="E95" s="160">
        <f>SUM(E96:E102)</f>
        <v>0</v>
      </c>
      <c r="F95" s="160">
        <f>SUM(F96:F102)</f>
        <v>0</v>
      </c>
      <c r="G95" s="161">
        <f>SUM(G96:G102)</f>
        <v>0</v>
      </c>
      <c r="H95" s="72">
        <f t="shared" si="6"/>
        <v>0</v>
      </c>
      <c r="I95" s="160">
        <f>SUM(I96:I102)</f>
        <v>0</v>
      </c>
      <c r="J95" s="160">
        <f>SUM(J96:J102)</f>
        <v>0</v>
      </c>
      <c r="K95" s="160">
        <f>SUM(K96:K102)</f>
        <v>0</v>
      </c>
      <c r="L95" s="162">
        <f>SUM(L96:L102)</f>
        <v>0</v>
      </c>
    </row>
    <row r="96" spans="1:12" ht="24" x14ac:dyDescent="0.25">
      <c r="A96" s="44">
        <v>2231</v>
      </c>
      <c r="B96" s="71" t="s">
        <v>104</v>
      </c>
      <c r="C96" s="72">
        <f t="shared" si="5"/>
        <v>0</v>
      </c>
      <c r="D96" s="74"/>
      <c r="E96" s="74"/>
      <c r="F96" s="74"/>
      <c r="G96" s="157"/>
      <c r="H96" s="72">
        <f t="shared" si="6"/>
        <v>0</v>
      </c>
      <c r="I96" s="74"/>
      <c r="J96" s="74"/>
      <c r="K96" s="74"/>
      <c r="L96" s="158"/>
    </row>
    <row r="97" spans="1:12" ht="24.75" customHeight="1" x14ac:dyDescent="0.25">
      <c r="A97" s="44">
        <v>2232</v>
      </c>
      <c r="B97" s="71" t="s">
        <v>105</v>
      </c>
      <c r="C97" s="72">
        <f t="shared" si="5"/>
        <v>0</v>
      </c>
      <c r="D97" s="74"/>
      <c r="E97" s="74"/>
      <c r="F97" s="74"/>
      <c r="G97" s="157"/>
      <c r="H97" s="72">
        <f t="shared" si="6"/>
        <v>0</v>
      </c>
      <c r="I97" s="74"/>
      <c r="J97" s="74"/>
      <c r="K97" s="74"/>
      <c r="L97" s="158"/>
    </row>
    <row r="98" spans="1:12" ht="24" x14ac:dyDescent="0.25">
      <c r="A98" s="38">
        <v>2233</v>
      </c>
      <c r="B98" s="65" t="s">
        <v>106</v>
      </c>
      <c r="C98" s="66">
        <f t="shared" si="5"/>
        <v>0</v>
      </c>
      <c r="D98" s="68"/>
      <c r="E98" s="68"/>
      <c r="F98" s="68"/>
      <c r="G98" s="154"/>
      <c r="H98" s="66">
        <f t="shared" si="6"/>
        <v>0</v>
      </c>
      <c r="I98" s="68"/>
      <c r="J98" s="68"/>
      <c r="K98" s="68"/>
      <c r="L98" s="155"/>
    </row>
    <row r="99" spans="1:12" ht="36" x14ac:dyDescent="0.25">
      <c r="A99" s="44">
        <v>2234</v>
      </c>
      <c r="B99" s="71" t="s">
        <v>107</v>
      </c>
      <c r="C99" s="72">
        <f t="shared" si="5"/>
        <v>0</v>
      </c>
      <c r="D99" s="74"/>
      <c r="E99" s="74"/>
      <c r="F99" s="74"/>
      <c r="G99" s="157"/>
      <c r="H99" s="72">
        <f t="shared" si="6"/>
        <v>0</v>
      </c>
      <c r="I99" s="74"/>
      <c r="J99" s="74"/>
      <c r="K99" s="74"/>
      <c r="L99" s="158"/>
    </row>
    <row r="100" spans="1:12" ht="24" x14ac:dyDescent="0.25">
      <c r="A100" s="44">
        <v>2235</v>
      </c>
      <c r="B100" s="71" t="s">
        <v>108</v>
      </c>
      <c r="C100" s="72">
        <f t="shared" si="5"/>
        <v>0</v>
      </c>
      <c r="D100" s="74"/>
      <c r="E100" s="74"/>
      <c r="F100" s="74"/>
      <c r="G100" s="157"/>
      <c r="H100" s="72">
        <f t="shared" si="6"/>
        <v>0</v>
      </c>
      <c r="I100" s="74"/>
      <c r="J100" s="74"/>
      <c r="K100" s="74"/>
      <c r="L100" s="158"/>
    </row>
    <row r="101" spans="1:12" x14ac:dyDescent="0.25">
      <c r="A101" s="44">
        <v>2236</v>
      </c>
      <c r="B101" s="71" t="s">
        <v>109</v>
      </c>
      <c r="C101" s="72">
        <f t="shared" si="5"/>
        <v>0</v>
      </c>
      <c r="D101" s="74"/>
      <c r="E101" s="74"/>
      <c r="F101" s="74"/>
      <c r="G101" s="157"/>
      <c r="H101" s="72">
        <f t="shared" si="6"/>
        <v>0</v>
      </c>
      <c r="I101" s="74"/>
      <c r="J101" s="74"/>
      <c r="K101" s="74"/>
      <c r="L101" s="158"/>
    </row>
    <row r="102" spans="1:12" ht="24" x14ac:dyDescent="0.25">
      <c r="A102" s="44">
        <v>2239</v>
      </c>
      <c r="B102" s="71" t="s">
        <v>110</v>
      </c>
      <c r="C102" s="72">
        <f t="shared" si="5"/>
        <v>0</v>
      </c>
      <c r="D102" s="74"/>
      <c r="E102" s="74"/>
      <c r="F102" s="74"/>
      <c r="G102" s="157"/>
      <c r="H102" s="72">
        <f t="shared" si="6"/>
        <v>0</v>
      </c>
      <c r="I102" s="74"/>
      <c r="J102" s="74"/>
      <c r="K102" s="74"/>
      <c r="L102" s="158"/>
    </row>
    <row r="103" spans="1:12" ht="36" x14ac:dyDescent="0.25">
      <c r="A103" s="159">
        <v>2240</v>
      </c>
      <c r="B103" s="71" t="s">
        <v>111</v>
      </c>
      <c r="C103" s="72">
        <f t="shared" si="5"/>
        <v>0</v>
      </c>
      <c r="D103" s="160">
        <f>SUM(D104:D111)</f>
        <v>0</v>
      </c>
      <c r="E103" s="160">
        <f>SUM(E104:E111)</f>
        <v>0</v>
      </c>
      <c r="F103" s="160">
        <f>SUM(F104:F111)</f>
        <v>0</v>
      </c>
      <c r="G103" s="161">
        <f>SUM(G104:G111)</f>
        <v>0</v>
      </c>
      <c r="H103" s="72">
        <f t="shared" si="6"/>
        <v>0</v>
      </c>
      <c r="I103" s="160">
        <f>SUM(I104:I111)</f>
        <v>0</v>
      </c>
      <c r="J103" s="160">
        <f>SUM(J104:J111)</f>
        <v>0</v>
      </c>
      <c r="K103" s="160">
        <f>SUM(K104:K111)</f>
        <v>0</v>
      </c>
      <c r="L103" s="162">
        <f>SUM(L104:L111)</f>
        <v>0</v>
      </c>
    </row>
    <row r="104" spans="1:12" x14ac:dyDescent="0.25">
      <c r="A104" s="44">
        <v>2241</v>
      </c>
      <c r="B104" s="71" t="s">
        <v>112</v>
      </c>
      <c r="C104" s="72">
        <f t="shared" si="5"/>
        <v>0</v>
      </c>
      <c r="D104" s="74"/>
      <c r="E104" s="74"/>
      <c r="F104" s="74"/>
      <c r="G104" s="157"/>
      <c r="H104" s="72">
        <f t="shared" si="6"/>
        <v>0</v>
      </c>
      <c r="I104" s="74"/>
      <c r="J104" s="74"/>
      <c r="K104" s="74"/>
      <c r="L104" s="158"/>
    </row>
    <row r="105" spans="1:12" ht="24" x14ac:dyDescent="0.25">
      <c r="A105" s="44">
        <v>2242</v>
      </c>
      <c r="B105" s="71" t="s">
        <v>113</v>
      </c>
      <c r="C105" s="72">
        <f t="shared" si="5"/>
        <v>0</v>
      </c>
      <c r="D105" s="74"/>
      <c r="E105" s="74"/>
      <c r="F105" s="74"/>
      <c r="G105" s="157"/>
      <c r="H105" s="72">
        <f t="shared" si="6"/>
        <v>0</v>
      </c>
      <c r="I105" s="74"/>
      <c r="J105" s="74"/>
      <c r="K105" s="74"/>
      <c r="L105" s="158"/>
    </row>
    <row r="106" spans="1:12" ht="24" x14ac:dyDescent="0.25">
      <c r="A106" s="44">
        <v>2243</v>
      </c>
      <c r="B106" s="71" t="s">
        <v>114</v>
      </c>
      <c r="C106" s="72">
        <f t="shared" si="5"/>
        <v>0</v>
      </c>
      <c r="D106" s="74"/>
      <c r="E106" s="74"/>
      <c r="F106" s="74"/>
      <c r="G106" s="157"/>
      <c r="H106" s="72">
        <f t="shared" si="6"/>
        <v>0</v>
      </c>
      <c r="I106" s="74"/>
      <c r="J106" s="74"/>
      <c r="K106" s="74"/>
      <c r="L106" s="158"/>
    </row>
    <row r="107" spans="1:12" x14ac:dyDescent="0.25">
      <c r="A107" s="44">
        <v>2244</v>
      </c>
      <c r="B107" s="71" t="s">
        <v>115</v>
      </c>
      <c r="C107" s="72">
        <f t="shared" si="5"/>
        <v>0</v>
      </c>
      <c r="D107" s="74"/>
      <c r="E107" s="74"/>
      <c r="F107" s="74"/>
      <c r="G107" s="157"/>
      <c r="H107" s="72">
        <f t="shared" si="6"/>
        <v>0</v>
      </c>
      <c r="I107" s="74"/>
      <c r="J107" s="74"/>
      <c r="K107" s="74"/>
      <c r="L107" s="158"/>
    </row>
    <row r="108" spans="1:12" ht="24" x14ac:dyDescent="0.25">
      <c r="A108" s="44">
        <v>2246</v>
      </c>
      <c r="B108" s="71" t="s">
        <v>116</v>
      </c>
      <c r="C108" s="72">
        <f t="shared" si="5"/>
        <v>0</v>
      </c>
      <c r="D108" s="74"/>
      <c r="E108" s="74"/>
      <c r="F108" s="74"/>
      <c r="G108" s="157"/>
      <c r="H108" s="72">
        <f t="shared" si="6"/>
        <v>0</v>
      </c>
      <c r="I108" s="74"/>
      <c r="J108" s="74"/>
      <c r="K108" s="74"/>
      <c r="L108" s="158"/>
    </row>
    <row r="109" spans="1:12" x14ac:dyDescent="0.25">
      <c r="A109" s="44">
        <v>2247</v>
      </c>
      <c r="B109" s="71" t="s">
        <v>117</v>
      </c>
      <c r="C109" s="72">
        <f t="shared" si="5"/>
        <v>0</v>
      </c>
      <c r="D109" s="74"/>
      <c r="E109" s="74"/>
      <c r="F109" s="74"/>
      <c r="G109" s="157"/>
      <c r="H109" s="72">
        <f t="shared" si="6"/>
        <v>0</v>
      </c>
      <c r="I109" s="74"/>
      <c r="J109" s="74"/>
      <c r="K109" s="74"/>
      <c r="L109" s="158"/>
    </row>
    <row r="110" spans="1:12" ht="24" x14ac:dyDescent="0.25">
      <c r="A110" s="44">
        <v>2248</v>
      </c>
      <c r="B110" s="71" t="s">
        <v>118</v>
      </c>
      <c r="C110" s="72">
        <f t="shared" si="5"/>
        <v>0</v>
      </c>
      <c r="D110" s="74"/>
      <c r="E110" s="74"/>
      <c r="F110" s="74"/>
      <c r="G110" s="157"/>
      <c r="H110" s="72">
        <f t="shared" si="6"/>
        <v>0</v>
      </c>
      <c r="I110" s="74"/>
      <c r="J110" s="74"/>
      <c r="K110" s="74"/>
      <c r="L110" s="158"/>
    </row>
    <row r="111" spans="1:12" ht="24" x14ac:dyDescent="0.25">
      <c r="A111" s="44">
        <v>2249</v>
      </c>
      <c r="B111" s="71" t="s">
        <v>119</v>
      </c>
      <c r="C111" s="72">
        <f t="shared" si="5"/>
        <v>0</v>
      </c>
      <c r="D111" s="74"/>
      <c r="E111" s="74"/>
      <c r="F111" s="74"/>
      <c r="G111" s="157"/>
      <c r="H111" s="72">
        <f t="shared" si="6"/>
        <v>0</v>
      </c>
      <c r="I111" s="74"/>
      <c r="J111" s="74"/>
      <c r="K111" s="74"/>
      <c r="L111" s="158"/>
    </row>
    <row r="112" spans="1:12" x14ac:dyDescent="0.25">
      <c r="A112" s="159">
        <v>2250</v>
      </c>
      <c r="B112" s="71" t="s">
        <v>120</v>
      </c>
      <c r="C112" s="72">
        <f t="shared" si="5"/>
        <v>0</v>
      </c>
      <c r="D112" s="160">
        <f>SUM(D113:D115)</f>
        <v>0</v>
      </c>
      <c r="E112" s="160">
        <f>SUM(E113:E115)</f>
        <v>0</v>
      </c>
      <c r="F112" s="160">
        <f>SUM(F113:F115)</f>
        <v>0</v>
      </c>
      <c r="G112" s="173">
        <f>SUM(G113:G115)</f>
        <v>0</v>
      </c>
      <c r="H112" s="72">
        <f t="shared" si="6"/>
        <v>0</v>
      </c>
      <c r="I112" s="160">
        <f>SUM(I113:I115)</f>
        <v>0</v>
      </c>
      <c r="J112" s="160">
        <f>SUM(J113:J115)</f>
        <v>0</v>
      </c>
      <c r="K112" s="160">
        <f>SUM(K113:K115)</f>
        <v>0</v>
      </c>
      <c r="L112" s="162">
        <f>SUM(L113:L115)</f>
        <v>0</v>
      </c>
    </row>
    <row r="113" spans="1:12" x14ac:dyDescent="0.25">
      <c r="A113" s="44">
        <v>2251</v>
      </c>
      <c r="B113" s="71" t="s">
        <v>121</v>
      </c>
      <c r="C113" s="72">
        <f t="shared" si="5"/>
        <v>0</v>
      </c>
      <c r="D113" s="74"/>
      <c r="E113" s="74"/>
      <c r="F113" s="74"/>
      <c r="G113" s="157"/>
      <c r="H113" s="72">
        <f t="shared" si="6"/>
        <v>0</v>
      </c>
      <c r="I113" s="74"/>
      <c r="J113" s="74"/>
      <c r="K113" s="74"/>
      <c r="L113" s="158"/>
    </row>
    <row r="114" spans="1:12" ht="24" x14ac:dyDescent="0.25">
      <c r="A114" s="44">
        <v>2252</v>
      </c>
      <c r="B114" s="71" t="s">
        <v>122</v>
      </c>
      <c r="C114" s="72">
        <f>SUM(D114:G114)</f>
        <v>0</v>
      </c>
      <c r="D114" s="74"/>
      <c r="E114" s="74"/>
      <c r="F114" s="74"/>
      <c r="G114" s="157"/>
      <c r="H114" s="72">
        <f>SUM(I114:L114)</f>
        <v>0</v>
      </c>
      <c r="I114" s="74"/>
      <c r="J114" s="74"/>
      <c r="K114" s="74"/>
      <c r="L114" s="158"/>
    </row>
    <row r="115" spans="1:12" ht="24" x14ac:dyDescent="0.25">
      <c r="A115" s="44">
        <v>2259</v>
      </c>
      <c r="B115" s="71" t="s">
        <v>123</v>
      </c>
      <c r="C115" s="72">
        <f>SUM(D115:G115)</f>
        <v>0</v>
      </c>
      <c r="D115" s="74"/>
      <c r="E115" s="74"/>
      <c r="F115" s="74"/>
      <c r="G115" s="157"/>
      <c r="H115" s="72">
        <f>SUM(I115:L115)</f>
        <v>0</v>
      </c>
      <c r="I115" s="74"/>
      <c r="J115" s="74"/>
      <c r="K115" s="74"/>
      <c r="L115" s="158"/>
    </row>
    <row r="116" spans="1:12" x14ac:dyDescent="0.25">
      <c r="A116" s="159">
        <v>2260</v>
      </c>
      <c r="B116" s="71" t="s">
        <v>124</v>
      </c>
      <c r="C116" s="72">
        <f t="shared" ref="C116:C187" si="7">SUM(D116:G116)</f>
        <v>0</v>
      </c>
      <c r="D116" s="160">
        <f>SUM(D117:D121)</f>
        <v>0</v>
      </c>
      <c r="E116" s="160">
        <f>SUM(E117:E121)</f>
        <v>0</v>
      </c>
      <c r="F116" s="160">
        <f>SUM(F117:F121)</f>
        <v>0</v>
      </c>
      <c r="G116" s="161">
        <f>SUM(G117:G121)</f>
        <v>0</v>
      </c>
      <c r="H116" s="72">
        <f t="shared" ref="H116:H188" si="8">SUM(I116:L116)</f>
        <v>0</v>
      </c>
      <c r="I116" s="160">
        <f>SUM(I117:I121)</f>
        <v>0</v>
      </c>
      <c r="J116" s="160">
        <f>SUM(J117:J121)</f>
        <v>0</v>
      </c>
      <c r="K116" s="160">
        <f>SUM(K117:K121)</f>
        <v>0</v>
      </c>
      <c r="L116" s="162">
        <f>SUM(L117:L121)</f>
        <v>0</v>
      </c>
    </row>
    <row r="117" spans="1:12" x14ac:dyDescent="0.25">
      <c r="A117" s="44">
        <v>2261</v>
      </c>
      <c r="B117" s="71" t="s">
        <v>125</v>
      </c>
      <c r="C117" s="72">
        <f t="shared" si="7"/>
        <v>0</v>
      </c>
      <c r="D117" s="74"/>
      <c r="E117" s="74"/>
      <c r="F117" s="74"/>
      <c r="G117" s="157"/>
      <c r="H117" s="72">
        <f t="shared" si="8"/>
        <v>0</v>
      </c>
      <c r="I117" s="74"/>
      <c r="J117" s="74"/>
      <c r="K117" s="74"/>
      <c r="L117" s="158"/>
    </row>
    <row r="118" spans="1:12" x14ac:dyDescent="0.25">
      <c r="A118" s="44">
        <v>2262</v>
      </c>
      <c r="B118" s="71" t="s">
        <v>126</v>
      </c>
      <c r="C118" s="72">
        <f t="shared" si="7"/>
        <v>0</v>
      </c>
      <c r="D118" s="74"/>
      <c r="E118" s="74"/>
      <c r="F118" s="74"/>
      <c r="G118" s="157"/>
      <c r="H118" s="72">
        <f t="shared" si="8"/>
        <v>0</v>
      </c>
      <c r="I118" s="74"/>
      <c r="J118" s="74"/>
      <c r="K118" s="74"/>
      <c r="L118" s="158"/>
    </row>
    <row r="119" spans="1:12" x14ac:dyDescent="0.25">
      <c r="A119" s="44">
        <v>2263</v>
      </c>
      <c r="B119" s="71" t="s">
        <v>127</v>
      </c>
      <c r="C119" s="72">
        <f t="shared" si="7"/>
        <v>0</v>
      </c>
      <c r="D119" s="74"/>
      <c r="E119" s="74"/>
      <c r="F119" s="74"/>
      <c r="G119" s="157"/>
      <c r="H119" s="72">
        <f t="shared" si="8"/>
        <v>0</v>
      </c>
      <c r="I119" s="74"/>
      <c r="J119" s="74"/>
      <c r="K119" s="74"/>
      <c r="L119" s="158"/>
    </row>
    <row r="120" spans="1:12" ht="24" x14ac:dyDescent="0.25">
      <c r="A120" s="44">
        <v>2264</v>
      </c>
      <c r="B120" s="71" t="s">
        <v>128</v>
      </c>
      <c r="C120" s="72">
        <f t="shared" si="7"/>
        <v>0</v>
      </c>
      <c r="D120" s="74"/>
      <c r="E120" s="74"/>
      <c r="F120" s="74"/>
      <c r="G120" s="157"/>
      <c r="H120" s="72">
        <f t="shared" si="8"/>
        <v>0</v>
      </c>
      <c r="I120" s="74"/>
      <c r="J120" s="74"/>
      <c r="K120" s="74"/>
      <c r="L120" s="158"/>
    </row>
    <row r="121" spans="1:12" x14ac:dyDescent="0.25">
      <c r="A121" s="44">
        <v>2269</v>
      </c>
      <c r="B121" s="71" t="s">
        <v>129</v>
      </c>
      <c r="C121" s="72">
        <f t="shared" si="7"/>
        <v>0</v>
      </c>
      <c r="D121" s="74"/>
      <c r="E121" s="74"/>
      <c r="F121" s="74"/>
      <c r="G121" s="157"/>
      <c r="H121" s="72">
        <f t="shared" si="8"/>
        <v>0</v>
      </c>
      <c r="I121" s="74"/>
      <c r="J121" s="74"/>
      <c r="K121" s="74"/>
      <c r="L121" s="158"/>
    </row>
    <row r="122" spans="1:12" x14ac:dyDescent="0.25">
      <c r="A122" s="159">
        <v>2270</v>
      </c>
      <c r="B122" s="71" t="s">
        <v>130</v>
      </c>
      <c r="C122" s="72">
        <f t="shared" si="7"/>
        <v>0</v>
      </c>
      <c r="D122" s="160">
        <f>SUM(D123:D127)</f>
        <v>0</v>
      </c>
      <c r="E122" s="160">
        <f>SUM(E123:E127)</f>
        <v>0</v>
      </c>
      <c r="F122" s="160">
        <f>SUM(F123:F127)</f>
        <v>0</v>
      </c>
      <c r="G122" s="161">
        <f>SUM(G123:G127)</f>
        <v>0</v>
      </c>
      <c r="H122" s="72">
        <f t="shared" si="8"/>
        <v>0</v>
      </c>
      <c r="I122" s="160">
        <f>SUM(I123:I127)</f>
        <v>0</v>
      </c>
      <c r="J122" s="160">
        <f>SUM(J123:J127)</f>
        <v>0</v>
      </c>
      <c r="K122" s="160">
        <f>SUM(K123:K127)</f>
        <v>0</v>
      </c>
      <c r="L122" s="162">
        <f>SUM(L123:L127)</f>
        <v>0</v>
      </c>
    </row>
    <row r="123" spans="1:12" x14ac:dyDescent="0.25">
      <c r="A123" s="44">
        <v>2272</v>
      </c>
      <c r="B123" s="174" t="s">
        <v>131</v>
      </c>
      <c r="C123" s="72">
        <f t="shared" si="7"/>
        <v>0</v>
      </c>
      <c r="D123" s="74"/>
      <c r="E123" s="74"/>
      <c r="F123" s="74"/>
      <c r="G123" s="157"/>
      <c r="H123" s="72">
        <f t="shared" si="8"/>
        <v>0</v>
      </c>
      <c r="I123" s="74"/>
      <c r="J123" s="74"/>
      <c r="K123" s="74"/>
      <c r="L123" s="158"/>
    </row>
    <row r="124" spans="1:12" ht="24" x14ac:dyDescent="0.25">
      <c r="A124" s="44">
        <v>2274</v>
      </c>
      <c r="B124" s="175" t="s">
        <v>132</v>
      </c>
      <c r="C124" s="72">
        <f t="shared" si="7"/>
        <v>0</v>
      </c>
      <c r="D124" s="74"/>
      <c r="E124" s="74"/>
      <c r="F124" s="74"/>
      <c r="G124" s="157"/>
      <c r="H124" s="72">
        <f t="shared" si="8"/>
        <v>0</v>
      </c>
      <c r="I124" s="74"/>
      <c r="J124" s="74"/>
      <c r="K124" s="74"/>
      <c r="L124" s="158"/>
    </row>
    <row r="125" spans="1:12" ht="24" x14ac:dyDescent="0.25">
      <c r="A125" s="44">
        <v>2275</v>
      </c>
      <c r="B125" s="71" t="s">
        <v>133</v>
      </c>
      <c r="C125" s="72">
        <f t="shared" si="7"/>
        <v>0</v>
      </c>
      <c r="D125" s="74"/>
      <c r="E125" s="74"/>
      <c r="F125" s="74"/>
      <c r="G125" s="157"/>
      <c r="H125" s="72">
        <f t="shared" si="8"/>
        <v>0</v>
      </c>
      <c r="I125" s="74"/>
      <c r="J125" s="74"/>
      <c r="K125" s="74"/>
      <c r="L125" s="158"/>
    </row>
    <row r="126" spans="1:12" ht="36" x14ac:dyDescent="0.25">
      <c r="A126" s="44">
        <v>2276</v>
      </c>
      <c r="B126" s="71" t="s">
        <v>134</v>
      </c>
      <c r="C126" s="72">
        <f t="shared" si="7"/>
        <v>0</v>
      </c>
      <c r="D126" s="74"/>
      <c r="E126" s="74"/>
      <c r="F126" s="74"/>
      <c r="G126" s="157"/>
      <c r="H126" s="72">
        <f t="shared" si="8"/>
        <v>0</v>
      </c>
      <c r="I126" s="74"/>
      <c r="J126" s="74"/>
      <c r="K126" s="74"/>
      <c r="L126" s="158"/>
    </row>
    <row r="127" spans="1:12" ht="24" x14ac:dyDescent="0.25">
      <c r="A127" s="44">
        <v>2279</v>
      </c>
      <c r="B127" s="71" t="s">
        <v>135</v>
      </c>
      <c r="C127" s="72">
        <f t="shared" si="7"/>
        <v>0</v>
      </c>
      <c r="D127" s="74"/>
      <c r="E127" s="74"/>
      <c r="F127" s="74"/>
      <c r="G127" s="157"/>
      <c r="H127" s="72">
        <f t="shared" si="8"/>
        <v>0</v>
      </c>
      <c r="I127" s="74"/>
      <c r="J127" s="74"/>
      <c r="K127" s="74"/>
      <c r="L127" s="158"/>
    </row>
    <row r="128" spans="1:12" ht="24" x14ac:dyDescent="0.25">
      <c r="A128" s="168">
        <v>2280</v>
      </c>
      <c r="B128" s="65" t="s">
        <v>136</v>
      </c>
      <c r="C128" s="66">
        <f t="shared" ref="C128:L128" si="9">SUM(C129)</f>
        <v>0</v>
      </c>
      <c r="D128" s="169">
        <f t="shared" si="9"/>
        <v>0</v>
      </c>
      <c r="E128" s="169">
        <f t="shared" si="9"/>
        <v>0</v>
      </c>
      <c r="F128" s="169">
        <f t="shared" si="9"/>
        <v>0</v>
      </c>
      <c r="G128" s="169">
        <f t="shared" si="9"/>
        <v>0</v>
      </c>
      <c r="H128" s="66">
        <f t="shared" si="9"/>
        <v>0</v>
      </c>
      <c r="I128" s="169">
        <f t="shared" si="9"/>
        <v>0</v>
      </c>
      <c r="J128" s="169">
        <f t="shared" si="9"/>
        <v>0</v>
      </c>
      <c r="K128" s="169">
        <f t="shared" si="9"/>
        <v>0</v>
      </c>
      <c r="L128" s="176">
        <f t="shared" si="9"/>
        <v>0</v>
      </c>
    </row>
    <row r="129" spans="1:12" ht="24" x14ac:dyDescent="0.25">
      <c r="A129" s="44">
        <v>2283</v>
      </c>
      <c r="B129" s="71" t="s">
        <v>137</v>
      </c>
      <c r="C129" s="72">
        <f>SUM(D129:G129)</f>
        <v>0</v>
      </c>
      <c r="D129" s="74"/>
      <c r="E129" s="74"/>
      <c r="F129" s="74"/>
      <c r="G129" s="157"/>
      <c r="H129" s="72">
        <f>SUM(I129:L129)</f>
        <v>0</v>
      </c>
      <c r="I129" s="74"/>
      <c r="J129" s="74"/>
      <c r="K129" s="74"/>
      <c r="L129" s="158"/>
    </row>
    <row r="130" spans="1:12" ht="38.25" customHeight="1" x14ac:dyDescent="0.25">
      <c r="A130" s="56">
        <v>2300</v>
      </c>
      <c r="B130" s="147" t="s">
        <v>138</v>
      </c>
      <c r="C130" s="57">
        <f t="shared" si="7"/>
        <v>62264</v>
      </c>
      <c r="D130" s="63">
        <f>SUM(D131,D136,D140,D141,D144,D151,D159,D160,D163)</f>
        <v>40442</v>
      </c>
      <c r="E130" s="63">
        <f>SUM(E131,E136,E140,E141,E144,E151,E159,E160,E163)</f>
        <v>21822</v>
      </c>
      <c r="F130" s="63">
        <f>SUM(F131,F136,F140,F141,F144,F151,F159,F160,F163)</f>
        <v>0</v>
      </c>
      <c r="G130" s="166">
        <f>SUM(G131,G136,G140,G141,G144,G151,G159,G160,G163)</f>
        <v>0</v>
      </c>
      <c r="H130" s="57">
        <f t="shared" si="8"/>
        <v>69007</v>
      </c>
      <c r="I130" s="63">
        <f>SUM(I131,I136,I140,I141,I144,I151,I159,I160,I163)</f>
        <v>47917</v>
      </c>
      <c r="J130" s="63">
        <f>SUM(J131,J136,J140,J141,J144,J151,J159,J160,J163)</f>
        <v>21090</v>
      </c>
      <c r="K130" s="63">
        <f>SUM(K131,K136,K140,K141,K144,K151,K159,K160,K163)</f>
        <v>0</v>
      </c>
      <c r="L130" s="167">
        <f>SUM(L131,L136,L140,L141,L144,L151,L159,L160,L163)</f>
        <v>0</v>
      </c>
    </row>
    <row r="131" spans="1:12" ht="24" x14ac:dyDescent="0.25">
      <c r="A131" s="168">
        <v>2310</v>
      </c>
      <c r="B131" s="65" t="s">
        <v>139</v>
      </c>
      <c r="C131" s="66">
        <f t="shared" si="7"/>
        <v>0</v>
      </c>
      <c r="D131" s="169">
        <f>SUM(D132:D135)</f>
        <v>0</v>
      </c>
      <c r="E131" s="169">
        <f t="shared" ref="E131:L131" si="10">SUM(E132:E135)</f>
        <v>0</v>
      </c>
      <c r="F131" s="169">
        <f t="shared" si="10"/>
        <v>0</v>
      </c>
      <c r="G131" s="170">
        <f t="shared" si="10"/>
        <v>0</v>
      </c>
      <c r="H131" s="66">
        <f t="shared" si="8"/>
        <v>0</v>
      </c>
      <c r="I131" s="169">
        <f t="shared" si="10"/>
        <v>0</v>
      </c>
      <c r="J131" s="169">
        <f t="shared" si="10"/>
        <v>0</v>
      </c>
      <c r="K131" s="169">
        <f t="shared" si="10"/>
        <v>0</v>
      </c>
      <c r="L131" s="171">
        <f t="shared" si="10"/>
        <v>0</v>
      </c>
    </row>
    <row r="132" spans="1:12" x14ac:dyDescent="0.25">
      <c r="A132" s="44">
        <v>2311</v>
      </c>
      <c r="B132" s="71" t="s">
        <v>140</v>
      </c>
      <c r="C132" s="72">
        <f t="shared" si="7"/>
        <v>0</v>
      </c>
      <c r="D132" s="74"/>
      <c r="E132" s="74"/>
      <c r="F132" s="74"/>
      <c r="G132" s="157"/>
      <c r="H132" s="72">
        <f t="shared" si="8"/>
        <v>0</v>
      </c>
      <c r="I132" s="74"/>
      <c r="J132" s="74"/>
      <c r="K132" s="74"/>
      <c r="L132" s="158"/>
    </row>
    <row r="133" spans="1:12" x14ac:dyDescent="0.25">
      <c r="A133" s="44">
        <v>2312</v>
      </c>
      <c r="B133" s="71" t="s">
        <v>141</v>
      </c>
      <c r="C133" s="72">
        <f t="shared" si="7"/>
        <v>0</v>
      </c>
      <c r="D133" s="74"/>
      <c r="E133" s="74"/>
      <c r="F133" s="74"/>
      <c r="G133" s="157"/>
      <c r="H133" s="72">
        <f t="shared" si="8"/>
        <v>0</v>
      </c>
      <c r="I133" s="74"/>
      <c r="J133" s="74"/>
      <c r="K133" s="74"/>
      <c r="L133" s="158"/>
    </row>
    <row r="134" spans="1:12" x14ac:dyDescent="0.25">
      <c r="A134" s="44">
        <v>2313</v>
      </c>
      <c r="B134" s="71" t="s">
        <v>142</v>
      </c>
      <c r="C134" s="72">
        <f t="shared" si="7"/>
        <v>0</v>
      </c>
      <c r="D134" s="74"/>
      <c r="E134" s="74"/>
      <c r="F134" s="74"/>
      <c r="G134" s="157"/>
      <c r="H134" s="72">
        <f t="shared" si="8"/>
        <v>0</v>
      </c>
      <c r="I134" s="74"/>
      <c r="J134" s="74"/>
      <c r="K134" s="74"/>
      <c r="L134" s="158"/>
    </row>
    <row r="135" spans="1:12" ht="36" customHeight="1" x14ac:dyDescent="0.25">
      <c r="A135" s="44">
        <v>2314</v>
      </c>
      <c r="B135" s="71" t="s">
        <v>143</v>
      </c>
      <c r="C135" s="72">
        <f t="shared" si="7"/>
        <v>0</v>
      </c>
      <c r="D135" s="74"/>
      <c r="E135" s="74"/>
      <c r="F135" s="74"/>
      <c r="G135" s="157"/>
      <c r="H135" s="72">
        <f t="shared" si="8"/>
        <v>0</v>
      </c>
      <c r="I135" s="74"/>
      <c r="J135" s="74"/>
      <c r="K135" s="74"/>
      <c r="L135" s="158"/>
    </row>
    <row r="136" spans="1:12" x14ac:dyDescent="0.25">
      <c r="A136" s="159">
        <v>2320</v>
      </c>
      <c r="B136" s="71" t="s">
        <v>144</v>
      </c>
      <c r="C136" s="72">
        <f t="shared" si="7"/>
        <v>0</v>
      </c>
      <c r="D136" s="160">
        <f>SUM(D137:D139)</f>
        <v>0</v>
      </c>
      <c r="E136" s="160">
        <f>SUM(E137:E139)</f>
        <v>0</v>
      </c>
      <c r="F136" s="160">
        <f>SUM(F137:F139)</f>
        <v>0</v>
      </c>
      <c r="G136" s="161">
        <f>SUM(G137:G139)</f>
        <v>0</v>
      </c>
      <c r="H136" s="72">
        <f t="shared" si="8"/>
        <v>0</v>
      </c>
      <c r="I136" s="160">
        <f>SUM(I137:I139)</f>
        <v>0</v>
      </c>
      <c r="J136" s="160">
        <f>SUM(J137:J139)</f>
        <v>0</v>
      </c>
      <c r="K136" s="160">
        <f>SUM(K137:K139)</f>
        <v>0</v>
      </c>
      <c r="L136" s="162">
        <f>SUM(L137:L139)</f>
        <v>0</v>
      </c>
    </row>
    <row r="137" spans="1:12" x14ac:dyDescent="0.25">
      <c r="A137" s="44">
        <v>2321</v>
      </c>
      <c r="B137" s="71" t="s">
        <v>145</v>
      </c>
      <c r="C137" s="72">
        <f t="shared" si="7"/>
        <v>0</v>
      </c>
      <c r="D137" s="74"/>
      <c r="E137" s="74"/>
      <c r="F137" s="74"/>
      <c r="G137" s="157"/>
      <c r="H137" s="72">
        <f t="shared" si="8"/>
        <v>0</v>
      </c>
      <c r="I137" s="74"/>
      <c r="J137" s="74"/>
      <c r="K137" s="74"/>
      <c r="L137" s="158"/>
    </row>
    <row r="138" spans="1:12" x14ac:dyDescent="0.25">
      <c r="A138" s="44">
        <v>2322</v>
      </c>
      <c r="B138" s="71" t="s">
        <v>146</v>
      </c>
      <c r="C138" s="72">
        <f t="shared" si="7"/>
        <v>0</v>
      </c>
      <c r="D138" s="74"/>
      <c r="E138" s="74"/>
      <c r="F138" s="74"/>
      <c r="G138" s="157"/>
      <c r="H138" s="72">
        <f t="shared" si="8"/>
        <v>0</v>
      </c>
      <c r="I138" s="74"/>
      <c r="J138" s="74"/>
      <c r="K138" s="74"/>
      <c r="L138" s="158"/>
    </row>
    <row r="139" spans="1:12" ht="10.5" customHeight="1" x14ac:dyDescent="0.25">
      <c r="A139" s="44">
        <v>2329</v>
      </c>
      <c r="B139" s="71" t="s">
        <v>147</v>
      </c>
      <c r="C139" s="72">
        <f t="shared" si="7"/>
        <v>0</v>
      </c>
      <c r="D139" s="74"/>
      <c r="E139" s="74"/>
      <c r="F139" s="74"/>
      <c r="G139" s="157"/>
      <c r="H139" s="72">
        <f t="shared" si="8"/>
        <v>0</v>
      </c>
      <c r="I139" s="74"/>
      <c r="J139" s="74"/>
      <c r="K139" s="74"/>
      <c r="L139" s="158"/>
    </row>
    <row r="140" spans="1:12" x14ac:dyDescent="0.25">
      <c r="A140" s="159">
        <v>2330</v>
      </c>
      <c r="B140" s="71" t="s">
        <v>148</v>
      </c>
      <c r="C140" s="72">
        <f t="shared" si="7"/>
        <v>0</v>
      </c>
      <c r="D140" s="74"/>
      <c r="E140" s="74"/>
      <c r="F140" s="74"/>
      <c r="G140" s="157"/>
      <c r="H140" s="72">
        <f t="shared" si="8"/>
        <v>0</v>
      </c>
      <c r="I140" s="74"/>
      <c r="J140" s="74"/>
      <c r="K140" s="74"/>
      <c r="L140" s="158"/>
    </row>
    <row r="141" spans="1:12" ht="48" x14ac:dyDescent="0.25">
      <c r="A141" s="159">
        <v>2340</v>
      </c>
      <c r="B141" s="71" t="s">
        <v>149</v>
      </c>
      <c r="C141" s="72">
        <f t="shared" si="7"/>
        <v>0</v>
      </c>
      <c r="D141" s="160">
        <f>SUM(D142:D143)</f>
        <v>0</v>
      </c>
      <c r="E141" s="160">
        <f>SUM(E142:E143)</f>
        <v>0</v>
      </c>
      <c r="F141" s="160">
        <f>SUM(F142:F143)</f>
        <v>0</v>
      </c>
      <c r="G141" s="161">
        <f>SUM(G142:G143)</f>
        <v>0</v>
      </c>
      <c r="H141" s="72">
        <f t="shared" si="8"/>
        <v>0</v>
      </c>
      <c r="I141" s="160">
        <f>SUM(I142:I143)</f>
        <v>0</v>
      </c>
      <c r="J141" s="160">
        <f>SUM(J142:J143)</f>
        <v>0</v>
      </c>
      <c r="K141" s="160">
        <f>SUM(K142:K143)</f>
        <v>0</v>
      </c>
      <c r="L141" s="162">
        <f>SUM(L142:L143)</f>
        <v>0</v>
      </c>
    </row>
    <row r="142" spans="1:12" x14ac:dyDescent="0.25">
      <c r="A142" s="44">
        <v>2341</v>
      </c>
      <c r="B142" s="71" t="s">
        <v>150</v>
      </c>
      <c r="C142" s="72">
        <f t="shared" si="7"/>
        <v>0</v>
      </c>
      <c r="D142" s="74"/>
      <c r="E142" s="74"/>
      <c r="F142" s="74"/>
      <c r="G142" s="157"/>
      <c r="H142" s="72">
        <f t="shared" si="8"/>
        <v>0</v>
      </c>
      <c r="I142" s="74"/>
      <c r="J142" s="74"/>
      <c r="K142" s="74"/>
      <c r="L142" s="158"/>
    </row>
    <row r="143" spans="1:12" ht="24" x14ac:dyDescent="0.25">
      <c r="A143" s="44">
        <v>2344</v>
      </c>
      <c r="B143" s="71" t="s">
        <v>151</v>
      </c>
      <c r="C143" s="72">
        <f t="shared" si="7"/>
        <v>0</v>
      </c>
      <c r="D143" s="74"/>
      <c r="E143" s="74"/>
      <c r="F143" s="74"/>
      <c r="G143" s="157"/>
      <c r="H143" s="72">
        <f t="shared" si="8"/>
        <v>0</v>
      </c>
      <c r="I143" s="74"/>
      <c r="J143" s="74"/>
      <c r="K143" s="74"/>
      <c r="L143" s="158"/>
    </row>
    <row r="144" spans="1:12" ht="24" x14ac:dyDescent="0.25">
      <c r="A144" s="150">
        <v>2350</v>
      </c>
      <c r="B144" s="112" t="s">
        <v>152</v>
      </c>
      <c r="C144" s="117">
        <f t="shared" si="7"/>
        <v>0</v>
      </c>
      <c r="D144" s="151">
        <f>SUM(D145:D150)</f>
        <v>0</v>
      </c>
      <c r="E144" s="151">
        <f>SUM(E145:E150)</f>
        <v>0</v>
      </c>
      <c r="F144" s="151">
        <f>SUM(F145:F150)</f>
        <v>0</v>
      </c>
      <c r="G144" s="152">
        <f>SUM(G145:G150)</f>
        <v>0</v>
      </c>
      <c r="H144" s="117">
        <f t="shared" si="8"/>
        <v>0</v>
      </c>
      <c r="I144" s="151">
        <f>SUM(I145:I150)</f>
        <v>0</v>
      </c>
      <c r="J144" s="151">
        <f>SUM(J145:J150)</f>
        <v>0</v>
      </c>
      <c r="K144" s="151">
        <f>SUM(K145:K150)</f>
        <v>0</v>
      </c>
      <c r="L144" s="153">
        <f>SUM(L145:L150)</f>
        <v>0</v>
      </c>
    </row>
    <row r="145" spans="1:12" x14ac:dyDescent="0.25">
      <c r="A145" s="38">
        <v>2351</v>
      </c>
      <c r="B145" s="65" t="s">
        <v>153</v>
      </c>
      <c r="C145" s="66">
        <f t="shared" si="7"/>
        <v>0</v>
      </c>
      <c r="D145" s="68"/>
      <c r="E145" s="68"/>
      <c r="F145" s="68"/>
      <c r="G145" s="154"/>
      <c r="H145" s="66">
        <f t="shared" si="8"/>
        <v>0</v>
      </c>
      <c r="I145" s="68"/>
      <c r="J145" s="68"/>
      <c r="K145" s="68"/>
      <c r="L145" s="155"/>
    </row>
    <row r="146" spans="1:12" x14ac:dyDescent="0.25">
      <c r="A146" s="44">
        <v>2352</v>
      </c>
      <c r="B146" s="71" t="s">
        <v>154</v>
      </c>
      <c r="C146" s="72">
        <f t="shared" si="7"/>
        <v>0</v>
      </c>
      <c r="D146" s="74"/>
      <c r="E146" s="74"/>
      <c r="F146" s="74"/>
      <c r="G146" s="157"/>
      <c r="H146" s="72">
        <f t="shared" si="8"/>
        <v>0</v>
      </c>
      <c r="I146" s="74"/>
      <c r="J146" s="74"/>
      <c r="K146" s="74"/>
      <c r="L146" s="158"/>
    </row>
    <row r="147" spans="1:12" ht="24" x14ac:dyDescent="0.25">
      <c r="A147" s="44">
        <v>2353</v>
      </c>
      <c r="B147" s="71" t="s">
        <v>155</v>
      </c>
      <c r="C147" s="72">
        <f t="shared" si="7"/>
        <v>0</v>
      </c>
      <c r="D147" s="74"/>
      <c r="E147" s="74"/>
      <c r="F147" s="74"/>
      <c r="G147" s="157"/>
      <c r="H147" s="72">
        <f t="shared" si="8"/>
        <v>0</v>
      </c>
      <c r="I147" s="74"/>
      <c r="J147" s="74"/>
      <c r="K147" s="74"/>
      <c r="L147" s="158"/>
    </row>
    <row r="148" spans="1:12" ht="24" x14ac:dyDescent="0.25">
      <c r="A148" s="44">
        <v>2354</v>
      </c>
      <c r="B148" s="71" t="s">
        <v>156</v>
      </c>
      <c r="C148" s="72">
        <f t="shared" si="7"/>
        <v>0</v>
      </c>
      <c r="D148" s="74"/>
      <c r="E148" s="74"/>
      <c r="F148" s="74"/>
      <c r="G148" s="157"/>
      <c r="H148" s="72">
        <f t="shared" si="8"/>
        <v>0</v>
      </c>
      <c r="I148" s="74"/>
      <c r="J148" s="74"/>
      <c r="K148" s="74"/>
      <c r="L148" s="158"/>
    </row>
    <row r="149" spans="1:12" ht="24" x14ac:dyDescent="0.25">
      <c r="A149" s="44">
        <v>2355</v>
      </c>
      <c r="B149" s="71" t="s">
        <v>157</v>
      </c>
      <c r="C149" s="72">
        <f t="shared" si="7"/>
        <v>0</v>
      </c>
      <c r="D149" s="74"/>
      <c r="E149" s="74"/>
      <c r="F149" s="74"/>
      <c r="G149" s="157"/>
      <c r="H149" s="72">
        <f t="shared" si="8"/>
        <v>0</v>
      </c>
      <c r="I149" s="74"/>
      <c r="J149" s="74"/>
      <c r="K149" s="74"/>
      <c r="L149" s="158"/>
    </row>
    <row r="150" spans="1:12" ht="24" x14ac:dyDescent="0.25">
      <c r="A150" s="44">
        <v>2359</v>
      </c>
      <c r="B150" s="71" t="s">
        <v>158</v>
      </c>
      <c r="C150" s="72">
        <f t="shared" si="7"/>
        <v>0</v>
      </c>
      <c r="D150" s="74"/>
      <c r="E150" s="74"/>
      <c r="F150" s="74"/>
      <c r="G150" s="157"/>
      <c r="H150" s="72">
        <f t="shared" si="8"/>
        <v>0</v>
      </c>
      <c r="I150" s="74"/>
      <c r="J150" s="74"/>
      <c r="K150" s="74"/>
      <c r="L150" s="158"/>
    </row>
    <row r="151" spans="1:12" ht="24.75" customHeight="1" x14ac:dyDescent="0.25">
      <c r="A151" s="159">
        <v>2360</v>
      </c>
      <c r="B151" s="71" t="s">
        <v>159</v>
      </c>
      <c r="C151" s="72">
        <f t="shared" si="7"/>
        <v>62264</v>
      </c>
      <c r="D151" s="160">
        <f>SUM(D152:D158)</f>
        <v>40442</v>
      </c>
      <c r="E151" s="160">
        <f>SUM(E152:E158)</f>
        <v>21822</v>
      </c>
      <c r="F151" s="160">
        <f>SUM(F152:F158)</f>
        <v>0</v>
      </c>
      <c r="G151" s="161">
        <f>SUM(G152:G158)</f>
        <v>0</v>
      </c>
      <c r="H151" s="72">
        <f t="shared" si="8"/>
        <v>69007</v>
      </c>
      <c r="I151" s="160">
        <f>SUM(I152:I158)</f>
        <v>47917</v>
      </c>
      <c r="J151" s="160">
        <f>SUM(J152:J158)</f>
        <v>21090</v>
      </c>
      <c r="K151" s="160">
        <f>SUM(K152:K158)</f>
        <v>0</v>
      </c>
      <c r="L151" s="162">
        <f>SUM(L152:L158)</f>
        <v>0</v>
      </c>
    </row>
    <row r="152" spans="1:12" x14ac:dyDescent="0.25">
      <c r="A152" s="43">
        <v>2361</v>
      </c>
      <c r="B152" s="71" t="s">
        <v>160</v>
      </c>
      <c r="C152" s="72">
        <f t="shared" si="7"/>
        <v>0</v>
      </c>
      <c r="D152" s="74"/>
      <c r="E152" s="74"/>
      <c r="F152" s="74"/>
      <c r="G152" s="157"/>
      <c r="H152" s="72">
        <f t="shared" si="8"/>
        <v>0</v>
      </c>
      <c r="I152" s="74"/>
      <c r="J152" s="74"/>
      <c r="K152" s="74"/>
      <c r="L152" s="158"/>
    </row>
    <row r="153" spans="1:12" ht="24" x14ac:dyDescent="0.25">
      <c r="A153" s="43">
        <v>2362</v>
      </c>
      <c r="B153" s="71" t="s">
        <v>161</v>
      </c>
      <c r="C153" s="72">
        <f t="shared" si="7"/>
        <v>0</v>
      </c>
      <c r="D153" s="74"/>
      <c r="E153" s="74"/>
      <c r="F153" s="74"/>
      <c r="G153" s="157"/>
      <c r="H153" s="72">
        <f t="shared" si="8"/>
        <v>0</v>
      </c>
      <c r="I153" s="74"/>
      <c r="J153" s="74"/>
      <c r="K153" s="74"/>
      <c r="L153" s="158"/>
    </row>
    <row r="154" spans="1:12" x14ac:dyDescent="0.25">
      <c r="A154" s="43">
        <v>2363</v>
      </c>
      <c r="B154" s="71" t="s">
        <v>162</v>
      </c>
      <c r="C154" s="72">
        <f t="shared" si="7"/>
        <v>62264</v>
      </c>
      <c r="D154" s="74">
        <v>40442</v>
      </c>
      <c r="E154" s="74">
        <v>21822</v>
      </c>
      <c r="F154" s="74"/>
      <c r="G154" s="157"/>
      <c r="H154" s="72">
        <f t="shared" si="8"/>
        <v>69007</v>
      </c>
      <c r="I154" s="74">
        <v>47917</v>
      </c>
      <c r="J154" s="74">
        <f>26214-5124</f>
        <v>21090</v>
      </c>
      <c r="K154" s="74"/>
      <c r="L154" s="158"/>
    </row>
    <row r="155" spans="1:12" x14ac:dyDescent="0.25">
      <c r="A155" s="43">
        <v>2364</v>
      </c>
      <c r="B155" s="71" t="s">
        <v>163</v>
      </c>
      <c r="C155" s="72">
        <f t="shared" si="7"/>
        <v>0</v>
      </c>
      <c r="D155" s="74"/>
      <c r="E155" s="74"/>
      <c r="F155" s="74"/>
      <c r="G155" s="157"/>
      <c r="H155" s="72">
        <f t="shared" si="8"/>
        <v>0</v>
      </c>
      <c r="I155" s="74"/>
      <c r="J155" s="74"/>
      <c r="K155" s="74"/>
      <c r="L155" s="158"/>
    </row>
    <row r="156" spans="1:12" ht="12.75" customHeight="1" x14ac:dyDescent="0.25">
      <c r="A156" s="43">
        <v>2365</v>
      </c>
      <c r="B156" s="71" t="s">
        <v>164</v>
      </c>
      <c r="C156" s="72">
        <f t="shared" si="7"/>
        <v>0</v>
      </c>
      <c r="D156" s="74"/>
      <c r="E156" s="74"/>
      <c r="F156" s="74"/>
      <c r="G156" s="157"/>
      <c r="H156" s="72">
        <f t="shared" si="8"/>
        <v>0</v>
      </c>
      <c r="I156" s="74"/>
      <c r="J156" s="74"/>
      <c r="K156" s="74"/>
      <c r="L156" s="158"/>
    </row>
    <row r="157" spans="1:12" ht="36" x14ac:dyDescent="0.25">
      <c r="A157" s="43">
        <v>2366</v>
      </c>
      <c r="B157" s="71" t="s">
        <v>165</v>
      </c>
      <c r="C157" s="72">
        <f t="shared" si="7"/>
        <v>0</v>
      </c>
      <c r="D157" s="74"/>
      <c r="E157" s="74"/>
      <c r="F157" s="74"/>
      <c r="G157" s="157"/>
      <c r="H157" s="72">
        <f t="shared" si="8"/>
        <v>0</v>
      </c>
      <c r="I157" s="74"/>
      <c r="J157" s="74"/>
      <c r="K157" s="74"/>
      <c r="L157" s="158"/>
    </row>
    <row r="158" spans="1:12" ht="48" x14ac:dyDescent="0.25">
      <c r="A158" s="43">
        <v>2369</v>
      </c>
      <c r="B158" s="71" t="s">
        <v>166</v>
      </c>
      <c r="C158" s="72">
        <f t="shared" si="7"/>
        <v>0</v>
      </c>
      <c r="D158" s="74"/>
      <c r="E158" s="74"/>
      <c r="F158" s="74"/>
      <c r="G158" s="157"/>
      <c r="H158" s="72">
        <f t="shared" si="8"/>
        <v>0</v>
      </c>
      <c r="I158" s="74"/>
      <c r="J158" s="74"/>
      <c r="K158" s="74"/>
      <c r="L158" s="158"/>
    </row>
    <row r="159" spans="1:12" x14ac:dyDescent="0.25">
      <c r="A159" s="150">
        <v>2370</v>
      </c>
      <c r="B159" s="112" t="s">
        <v>167</v>
      </c>
      <c r="C159" s="117">
        <f t="shared" si="7"/>
        <v>0</v>
      </c>
      <c r="D159" s="163"/>
      <c r="E159" s="163"/>
      <c r="F159" s="163"/>
      <c r="G159" s="164"/>
      <c r="H159" s="117">
        <f t="shared" si="8"/>
        <v>0</v>
      </c>
      <c r="I159" s="163"/>
      <c r="J159" s="163"/>
      <c r="K159" s="163"/>
      <c r="L159" s="165"/>
    </row>
    <row r="160" spans="1:12" x14ac:dyDescent="0.25">
      <c r="A160" s="150">
        <v>2380</v>
      </c>
      <c r="B160" s="112" t="s">
        <v>168</v>
      </c>
      <c r="C160" s="117">
        <f t="shared" si="7"/>
        <v>0</v>
      </c>
      <c r="D160" s="151">
        <f>SUM(D161:D162)</f>
        <v>0</v>
      </c>
      <c r="E160" s="151">
        <f>SUM(E161:E162)</f>
        <v>0</v>
      </c>
      <c r="F160" s="151">
        <f>SUM(F161:F162)</f>
        <v>0</v>
      </c>
      <c r="G160" s="152">
        <f>SUM(G161:G162)</f>
        <v>0</v>
      </c>
      <c r="H160" s="117">
        <f t="shared" si="8"/>
        <v>0</v>
      </c>
      <c r="I160" s="151">
        <f>SUM(I161:I162)</f>
        <v>0</v>
      </c>
      <c r="J160" s="151">
        <f>SUM(J161:J162)</f>
        <v>0</v>
      </c>
      <c r="K160" s="151">
        <f>SUM(K161:K162)</f>
        <v>0</v>
      </c>
      <c r="L160" s="153">
        <f>SUM(L161:L162)</f>
        <v>0</v>
      </c>
    </row>
    <row r="161" spans="1:12" x14ac:dyDescent="0.25">
      <c r="A161" s="37">
        <v>2381</v>
      </c>
      <c r="B161" s="65" t="s">
        <v>169</v>
      </c>
      <c r="C161" s="66">
        <f t="shared" si="7"/>
        <v>0</v>
      </c>
      <c r="D161" s="68"/>
      <c r="E161" s="68"/>
      <c r="F161" s="68"/>
      <c r="G161" s="154"/>
      <c r="H161" s="66">
        <f t="shared" si="8"/>
        <v>0</v>
      </c>
      <c r="I161" s="68"/>
      <c r="J161" s="68"/>
      <c r="K161" s="68"/>
      <c r="L161" s="155"/>
    </row>
    <row r="162" spans="1:12" ht="24" x14ac:dyDescent="0.25">
      <c r="A162" s="43">
        <v>2389</v>
      </c>
      <c r="B162" s="71" t="s">
        <v>170</v>
      </c>
      <c r="C162" s="72">
        <f t="shared" si="7"/>
        <v>0</v>
      </c>
      <c r="D162" s="74"/>
      <c r="E162" s="74"/>
      <c r="F162" s="74"/>
      <c r="G162" s="157"/>
      <c r="H162" s="72">
        <f t="shared" si="8"/>
        <v>0</v>
      </c>
      <c r="I162" s="74"/>
      <c r="J162" s="74"/>
      <c r="K162" s="74"/>
      <c r="L162" s="158"/>
    </row>
    <row r="163" spans="1:12" x14ac:dyDescent="0.25">
      <c r="A163" s="150">
        <v>2390</v>
      </c>
      <c r="B163" s="112" t="s">
        <v>171</v>
      </c>
      <c r="C163" s="117">
        <f t="shared" si="7"/>
        <v>0</v>
      </c>
      <c r="D163" s="163"/>
      <c r="E163" s="163"/>
      <c r="F163" s="163"/>
      <c r="G163" s="164"/>
      <c r="H163" s="117">
        <f t="shared" si="8"/>
        <v>0</v>
      </c>
      <c r="I163" s="163"/>
      <c r="J163" s="163"/>
      <c r="K163" s="163"/>
      <c r="L163" s="165"/>
    </row>
    <row r="164" spans="1:12" x14ac:dyDescent="0.25">
      <c r="A164" s="56">
        <v>2400</v>
      </c>
      <c r="B164" s="147" t="s">
        <v>172</v>
      </c>
      <c r="C164" s="57">
        <f t="shared" si="7"/>
        <v>0</v>
      </c>
      <c r="D164" s="177"/>
      <c r="E164" s="177"/>
      <c r="F164" s="177"/>
      <c r="G164" s="178"/>
      <c r="H164" s="57">
        <f t="shared" si="8"/>
        <v>0</v>
      </c>
      <c r="I164" s="177"/>
      <c r="J164" s="177"/>
      <c r="K164" s="177"/>
      <c r="L164" s="179"/>
    </row>
    <row r="165" spans="1:12" ht="24" x14ac:dyDescent="0.25">
      <c r="A165" s="56">
        <v>2500</v>
      </c>
      <c r="B165" s="147" t="s">
        <v>173</v>
      </c>
      <c r="C165" s="57">
        <f t="shared" si="7"/>
        <v>0</v>
      </c>
      <c r="D165" s="63">
        <f>SUM(D166,D171)</f>
        <v>0</v>
      </c>
      <c r="E165" s="63">
        <f t="shared" ref="E165:G165" si="11">SUM(E166,E171)</f>
        <v>0</v>
      </c>
      <c r="F165" s="63">
        <f t="shared" si="11"/>
        <v>0</v>
      </c>
      <c r="G165" s="63">
        <f t="shared" si="11"/>
        <v>0</v>
      </c>
      <c r="H165" s="57">
        <f t="shared" si="8"/>
        <v>0</v>
      </c>
      <c r="I165" s="63">
        <f>SUM(I166,I171)</f>
        <v>0</v>
      </c>
      <c r="J165" s="63">
        <f t="shared" ref="J165:L165" si="12">SUM(J166,J171)</f>
        <v>0</v>
      </c>
      <c r="K165" s="63">
        <f t="shared" si="12"/>
        <v>0</v>
      </c>
      <c r="L165" s="149">
        <f t="shared" si="12"/>
        <v>0</v>
      </c>
    </row>
    <row r="166" spans="1:12" ht="16.5" customHeight="1" x14ac:dyDescent="0.25">
      <c r="A166" s="168">
        <v>2510</v>
      </c>
      <c r="B166" s="65" t="s">
        <v>174</v>
      </c>
      <c r="C166" s="66">
        <f t="shared" si="7"/>
        <v>0</v>
      </c>
      <c r="D166" s="169">
        <f>SUM(D167:D170)</f>
        <v>0</v>
      </c>
      <c r="E166" s="169">
        <f t="shared" ref="E166:G166" si="13">SUM(E167:E170)</f>
        <v>0</v>
      </c>
      <c r="F166" s="169">
        <f t="shared" si="13"/>
        <v>0</v>
      </c>
      <c r="G166" s="169">
        <f t="shared" si="13"/>
        <v>0</v>
      </c>
      <c r="H166" s="66">
        <f t="shared" si="8"/>
        <v>0</v>
      </c>
      <c r="I166" s="169">
        <f>SUM(I167:I170)</f>
        <v>0</v>
      </c>
      <c r="J166" s="169">
        <f t="shared" ref="J166:L166" si="14">SUM(J167:J170)</f>
        <v>0</v>
      </c>
      <c r="K166" s="169">
        <f t="shared" si="14"/>
        <v>0</v>
      </c>
      <c r="L166" s="180">
        <f t="shared" si="14"/>
        <v>0</v>
      </c>
    </row>
    <row r="167" spans="1:12" ht="24" x14ac:dyDescent="0.25">
      <c r="A167" s="44">
        <v>2512</v>
      </c>
      <c r="B167" s="71" t="s">
        <v>175</v>
      </c>
      <c r="C167" s="72">
        <f t="shared" si="7"/>
        <v>0</v>
      </c>
      <c r="D167" s="74"/>
      <c r="E167" s="74"/>
      <c r="F167" s="74"/>
      <c r="G167" s="157"/>
      <c r="H167" s="72">
        <f t="shared" si="8"/>
        <v>0</v>
      </c>
      <c r="I167" s="74"/>
      <c r="J167" s="74"/>
      <c r="K167" s="74"/>
      <c r="L167" s="158"/>
    </row>
    <row r="168" spans="1:12" ht="36" x14ac:dyDescent="0.25">
      <c r="A168" s="44">
        <v>2513</v>
      </c>
      <c r="B168" s="71" t="s">
        <v>176</v>
      </c>
      <c r="C168" s="72">
        <f t="shared" si="7"/>
        <v>0</v>
      </c>
      <c r="D168" s="74"/>
      <c r="E168" s="74"/>
      <c r="F168" s="74"/>
      <c r="G168" s="157"/>
      <c r="H168" s="72">
        <f t="shared" si="8"/>
        <v>0</v>
      </c>
      <c r="I168" s="74"/>
      <c r="J168" s="74"/>
      <c r="K168" s="74"/>
      <c r="L168" s="158"/>
    </row>
    <row r="169" spans="1:12" ht="24" x14ac:dyDescent="0.25">
      <c r="A169" s="44">
        <v>2515</v>
      </c>
      <c r="B169" s="71" t="s">
        <v>177</v>
      </c>
      <c r="C169" s="72">
        <f t="shared" si="7"/>
        <v>0</v>
      </c>
      <c r="D169" s="74"/>
      <c r="E169" s="74"/>
      <c r="F169" s="74"/>
      <c r="G169" s="157"/>
      <c r="H169" s="72">
        <f t="shared" si="8"/>
        <v>0</v>
      </c>
      <c r="I169" s="74"/>
      <c r="J169" s="74"/>
      <c r="K169" s="74"/>
      <c r="L169" s="158"/>
    </row>
    <row r="170" spans="1:12" ht="24" x14ac:dyDescent="0.25">
      <c r="A170" s="44">
        <v>2519</v>
      </c>
      <c r="B170" s="71" t="s">
        <v>178</v>
      </c>
      <c r="C170" s="72">
        <f t="shared" si="7"/>
        <v>0</v>
      </c>
      <c r="D170" s="74"/>
      <c r="E170" s="74"/>
      <c r="F170" s="74"/>
      <c r="G170" s="157"/>
      <c r="H170" s="72">
        <f t="shared" si="8"/>
        <v>0</v>
      </c>
      <c r="I170" s="74"/>
      <c r="J170" s="74"/>
      <c r="K170" s="74"/>
      <c r="L170" s="158"/>
    </row>
    <row r="171" spans="1:12" ht="24" x14ac:dyDescent="0.25">
      <c r="A171" s="159">
        <v>2520</v>
      </c>
      <c r="B171" s="71" t="s">
        <v>179</v>
      </c>
      <c r="C171" s="72">
        <f t="shared" si="7"/>
        <v>0</v>
      </c>
      <c r="D171" s="74"/>
      <c r="E171" s="74"/>
      <c r="F171" s="74"/>
      <c r="G171" s="157"/>
      <c r="H171" s="72">
        <f t="shared" si="8"/>
        <v>0</v>
      </c>
      <c r="I171" s="74"/>
      <c r="J171" s="74"/>
      <c r="K171" s="74"/>
      <c r="L171" s="158"/>
    </row>
    <row r="172" spans="1:12" s="182" customFormat="1" ht="36" customHeight="1" x14ac:dyDescent="0.25">
      <c r="A172" s="19">
        <v>2800</v>
      </c>
      <c r="B172" s="65" t="s">
        <v>180</v>
      </c>
      <c r="C172" s="66">
        <f t="shared" si="7"/>
        <v>0</v>
      </c>
      <c r="D172" s="40"/>
      <c r="E172" s="40"/>
      <c r="F172" s="40"/>
      <c r="G172" s="41"/>
      <c r="H172" s="66">
        <f t="shared" si="8"/>
        <v>0</v>
      </c>
      <c r="I172" s="40"/>
      <c r="J172" s="40"/>
      <c r="K172" s="40"/>
      <c r="L172" s="42"/>
    </row>
    <row r="173" spans="1:12" x14ac:dyDescent="0.25">
      <c r="A173" s="142">
        <v>3000</v>
      </c>
      <c r="B173" s="142" t="s">
        <v>181</v>
      </c>
      <c r="C173" s="143">
        <f t="shared" si="7"/>
        <v>0</v>
      </c>
      <c r="D173" s="144">
        <f>SUM(D174,D184)</f>
        <v>0</v>
      </c>
      <c r="E173" s="144">
        <f>SUM(E174,E184)</f>
        <v>0</v>
      </c>
      <c r="F173" s="144">
        <f>SUM(F174,F184)</f>
        <v>0</v>
      </c>
      <c r="G173" s="145">
        <f>SUM(G174,G184)</f>
        <v>0</v>
      </c>
      <c r="H173" s="143">
        <f t="shared" si="8"/>
        <v>0</v>
      </c>
      <c r="I173" s="144">
        <f>SUM(I174,I184)</f>
        <v>0</v>
      </c>
      <c r="J173" s="144">
        <f>SUM(J174,J184)</f>
        <v>0</v>
      </c>
      <c r="K173" s="144">
        <f>SUM(K174,K184)</f>
        <v>0</v>
      </c>
      <c r="L173" s="146">
        <f>SUM(L174,L184)</f>
        <v>0</v>
      </c>
    </row>
    <row r="174" spans="1:12" ht="24" x14ac:dyDescent="0.25">
      <c r="A174" s="56">
        <v>3200</v>
      </c>
      <c r="B174" s="183" t="s">
        <v>182</v>
      </c>
      <c r="C174" s="184">
        <f t="shared" si="7"/>
        <v>0</v>
      </c>
      <c r="D174" s="63">
        <f>SUM(D175,D179)</f>
        <v>0</v>
      </c>
      <c r="E174" s="63">
        <f t="shared" ref="E174:G174" si="15">SUM(E175,E179)</f>
        <v>0</v>
      </c>
      <c r="F174" s="63">
        <f t="shared" si="15"/>
        <v>0</v>
      </c>
      <c r="G174" s="63">
        <f t="shared" si="15"/>
        <v>0</v>
      </c>
      <c r="H174" s="57">
        <f t="shared" si="8"/>
        <v>0</v>
      </c>
      <c r="I174" s="63">
        <f>SUM(I175,I179)</f>
        <v>0</v>
      </c>
      <c r="J174" s="63">
        <f t="shared" ref="J174:L174" si="16">SUM(J175,J179)</f>
        <v>0</v>
      </c>
      <c r="K174" s="63">
        <f t="shared" si="16"/>
        <v>0</v>
      </c>
      <c r="L174" s="149">
        <f t="shared" si="16"/>
        <v>0</v>
      </c>
    </row>
    <row r="175" spans="1:12" ht="36" x14ac:dyDescent="0.25">
      <c r="A175" s="168">
        <v>3260</v>
      </c>
      <c r="B175" s="65" t="s">
        <v>183</v>
      </c>
      <c r="C175" s="66">
        <f t="shared" si="7"/>
        <v>0</v>
      </c>
      <c r="D175" s="169">
        <f>SUM(D176:D178)</f>
        <v>0</v>
      </c>
      <c r="E175" s="169">
        <f>SUM(E176:E178)</f>
        <v>0</v>
      </c>
      <c r="F175" s="169">
        <f>SUM(F176:F178)</f>
        <v>0</v>
      </c>
      <c r="G175" s="170">
        <f>SUM(G176:G178)</f>
        <v>0</v>
      </c>
      <c r="H175" s="66">
        <f t="shared" si="8"/>
        <v>0</v>
      </c>
      <c r="I175" s="169">
        <f>SUM(I176:I178)</f>
        <v>0</v>
      </c>
      <c r="J175" s="169">
        <f>SUM(J176:J178)</f>
        <v>0</v>
      </c>
      <c r="K175" s="169">
        <f>SUM(K176:K178)</f>
        <v>0</v>
      </c>
      <c r="L175" s="171">
        <f>SUM(L176:L178)</f>
        <v>0</v>
      </c>
    </row>
    <row r="176" spans="1:12" ht="24" x14ac:dyDescent="0.25">
      <c r="A176" s="44">
        <v>3261</v>
      </c>
      <c r="B176" s="71" t="s">
        <v>184</v>
      </c>
      <c r="C176" s="72">
        <f>SUM(D176:G176)</f>
        <v>0</v>
      </c>
      <c r="D176" s="74"/>
      <c r="E176" s="74"/>
      <c r="F176" s="74"/>
      <c r="G176" s="157"/>
      <c r="H176" s="72">
        <f>SUM(I176:L176)</f>
        <v>0</v>
      </c>
      <c r="I176" s="74"/>
      <c r="J176" s="74"/>
      <c r="K176" s="74"/>
      <c r="L176" s="158"/>
    </row>
    <row r="177" spans="1:12" ht="36" x14ac:dyDescent="0.25">
      <c r="A177" s="44">
        <v>3262</v>
      </c>
      <c r="B177" s="71" t="s">
        <v>185</v>
      </c>
      <c r="C177" s="72">
        <f>SUM(D177:G177)</f>
        <v>0</v>
      </c>
      <c r="D177" s="74"/>
      <c r="E177" s="74"/>
      <c r="F177" s="74"/>
      <c r="G177" s="157"/>
      <c r="H177" s="72">
        <f>SUM(I177:L177)</f>
        <v>0</v>
      </c>
      <c r="I177" s="74"/>
      <c r="J177" s="74"/>
      <c r="K177" s="74"/>
      <c r="L177" s="158"/>
    </row>
    <row r="178" spans="1:12" ht="24" x14ac:dyDescent="0.25">
      <c r="A178" s="44">
        <v>3263</v>
      </c>
      <c r="B178" s="71" t="s">
        <v>186</v>
      </c>
      <c r="C178" s="72">
        <f>SUM(D178:G178)</f>
        <v>0</v>
      </c>
      <c r="D178" s="74"/>
      <c r="E178" s="74"/>
      <c r="F178" s="74"/>
      <c r="G178" s="157"/>
      <c r="H178" s="72">
        <f>SUM(I178:L178)</f>
        <v>0</v>
      </c>
      <c r="I178" s="74"/>
      <c r="J178" s="74"/>
      <c r="K178" s="74"/>
      <c r="L178" s="158"/>
    </row>
    <row r="179" spans="1:12" ht="84" x14ac:dyDescent="0.25">
      <c r="A179" s="168">
        <v>3290</v>
      </c>
      <c r="B179" s="65" t="s">
        <v>187</v>
      </c>
      <c r="C179" s="185">
        <f t="shared" ref="C179:C183" si="17">SUM(D179:G179)</f>
        <v>0</v>
      </c>
      <c r="D179" s="169">
        <f>SUM(D180:D183)</f>
        <v>0</v>
      </c>
      <c r="E179" s="169">
        <f t="shared" ref="E179:G179" si="18">SUM(E180:E183)</f>
        <v>0</v>
      </c>
      <c r="F179" s="169">
        <f t="shared" si="18"/>
        <v>0</v>
      </c>
      <c r="G179" s="169">
        <f t="shared" si="18"/>
        <v>0</v>
      </c>
      <c r="H179" s="185">
        <f t="shared" ref="H179:H183" si="19">SUM(I179:L179)</f>
        <v>0</v>
      </c>
      <c r="I179" s="169">
        <f>SUM(I180:I183)</f>
        <v>0</v>
      </c>
      <c r="J179" s="169">
        <f t="shared" ref="J179:L179" si="20">SUM(J180:J183)</f>
        <v>0</v>
      </c>
      <c r="K179" s="169">
        <f t="shared" si="20"/>
        <v>0</v>
      </c>
      <c r="L179" s="186">
        <f t="shared" si="20"/>
        <v>0</v>
      </c>
    </row>
    <row r="180" spans="1:12" ht="72" x14ac:dyDescent="0.25">
      <c r="A180" s="44">
        <v>3291</v>
      </c>
      <c r="B180" s="71" t="s">
        <v>188</v>
      </c>
      <c r="C180" s="72">
        <f t="shared" si="17"/>
        <v>0</v>
      </c>
      <c r="D180" s="74"/>
      <c r="E180" s="74"/>
      <c r="F180" s="74"/>
      <c r="G180" s="187"/>
      <c r="H180" s="72">
        <f t="shared" si="19"/>
        <v>0</v>
      </c>
      <c r="I180" s="74"/>
      <c r="J180" s="74"/>
      <c r="K180" s="74"/>
      <c r="L180" s="158"/>
    </row>
    <row r="181" spans="1:12" ht="72" x14ac:dyDescent="0.25">
      <c r="A181" s="44">
        <v>3292</v>
      </c>
      <c r="B181" s="71" t="s">
        <v>189</v>
      </c>
      <c r="C181" s="72">
        <f t="shared" si="17"/>
        <v>0</v>
      </c>
      <c r="D181" s="74"/>
      <c r="E181" s="74"/>
      <c r="F181" s="74"/>
      <c r="G181" s="187"/>
      <c r="H181" s="72">
        <f t="shared" si="19"/>
        <v>0</v>
      </c>
      <c r="I181" s="74"/>
      <c r="J181" s="74"/>
      <c r="K181" s="74"/>
      <c r="L181" s="158"/>
    </row>
    <row r="182" spans="1:12" ht="72" x14ac:dyDescent="0.25">
      <c r="A182" s="44">
        <v>3293</v>
      </c>
      <c r="B182" s="71" t="s">
        <v>190</v>
      </c>
      <c r="C182" s="72">
        <f t="shared" si="17"/>
        <v>0</v>
      </c>
      <c r="D182" s="74"/>
      <c r="E182" s="74"/>
      <c r="F182" s="74"/>
      <c r="G182" s="187"/>
      <c r="H182" s="72">
        <f t="shared" si="19"/>
        <v>0</v>
      </c>
      <c r="I182" s="74"/>
      <c r="J182" s="74"/>
      <c r="K182" s="74"/>
      <c r="L182" s="158"/>
    </row>
    <row r="183" spans="1:12" ht="60" x14ac:dyDescent="0.25">
      <c r="A183" s="188">
        <v>3294</v>
      </c>
      <c r="B183" s="71" t="s">
        <v>191</v>
      </c>
      <c r="C183" s="185">
        <f t="shared" si="17"/>
        <v>0</v>
      </c>
      <c r="D183" s="189"/>
      <c r="E183" s="189"/>
      <c r="F183" s="189"/>
      <c r="G183" s="190"/>
      <c r="H183" s="185">
        <f t="shared" si="19"/>
        <v>0</v>
      </c>
      <c r="I183" s="189"/>
      <c r="J183" s="189"/>
      <c r="K183" s="189"/>
      <c r="L183" s="191"/>
    </row>
    <row r="184" spans="1:12" ht="48" x14ac:dyDescent="0.25">
      <c r="A184" s="192">
        <v>3300</v>
      </c>
      <c r="B184" s="183" t="s">
        <v>192</v>
      </c>
      <c r="C184" s="193">
        <f t="shared" si="7"/>
        <v>0</v>
      </c>
      <c r="D184" s="194">
        <f>SUM(D185:D186)</f>
        <v>0</v>
      </c>
      <c r="E184" s="194">
        <f t="shared" ref="E184:G184" si="21">SUM(E185:E186)</f>
        <v>0</v>
      </c>
      <c r="F184" s="194">
        <f t="shared" si="21"/>
        <v>0</v>
      </c>
      <c r="G184" s="194">
        <f t="shared" si="21"/>
        <v>0</v>
      </c>
      <c r="H184" s="193">
        <f t="shared" si="8"/>
        <v>0</v>
      </c>
      <c r="I184" s="194">
        <f>SUM(I185:I186)</f>
        <v>0</v>
      </c>
      <c r="J184" s="194">
        <f t="shared" ref="J184:L184" si="22">SUM(J185:J186)</f>
        <v>0</v>
      </c>
      <c r="K184" s="194">
        <f t="shared" si="22"/>
        <v>0</v>
      </c>
      <c r="L184" s="149">
        <f t="shared" si="22"/>
        <v>0</v>
      </c>
    </row>
    <row r="185" spans="1:12" ht="48" x14ac:dyDescent="0.25">
      <c r="A185" s="111">
        <v>3310</v>
      </c>
      <c r="B185" s="112" t="s">
        <v>193</v>
      </c>
      <c r="C185" s="195">
        <f t="shared" si="7"/>
        <v>0</v>
      </c>
      <c r="D185" s="163"/>
      <c r="E185" s="163"/>
      <c r="F185" s="163"/>
      <c r="G185" s="164"/>
      <c r="H185" s="195">
        <f t="shared" si="8"/>
        <v>0</v>
      </c>
      <c r="I185" s="163"/>
      <c r="J185" s="163"/>
      <c r="K185" s="163"/>
      <c r="L185" s="165"/>
    </row>
    <row r="186" spans="1:12" ht="48.75" customHeight="1" x14ac:dyDescent="0.25">
      <c r="A186" s="38">
        <v>3320</v>
      </c>
      <c r="B186" s="65" t="s">
        <v>194</v>
      </c>
      <c r="C186" s="66">
        <f t="shared" si="7"/>
        <v>0</v>
      </c>
      <c r="D186" s="68"/>
      <c r="E186" s="68"/>
      <c r="F186" s="68"/>
      <c r="G186" s="154"/>
      <c r="H186" s="66">
        <f t="shared" si="8"/>
        <v>0</v>
      </c>
      <c r="I186" s="68"/>
      <c r="J186" s="68"/>
      <c r="K186" s="68"/>
      <c r="L186" s="155"/>
    </row>
    <row r="187" spans="1:12" x14ac:dyDescent="0.25">
      <c r="A187" s="196">
        <v>4000</v>
      </c>
      <c r="B187" s="142" t="s">
        <v>195</v>
      </c>
      <c r="C187" s="143">
        <f t="shared" si="7"/>
        <v>0</v>
      </c>
      <c r="D187" s="144">
        <f>SUM(D188,D191)</f>
        <v>0</v>
      </c>
      <c r="E187" s="144">
        <f>SUM(E188,E191)</f>
        <v>0</v>
      </c>
      <c r="F187" s="144">
        <f>SUM(F188,F191)</f>
        <v>0</v>
      </c>
      <c r="G187" s="145">
        <f>SUM(G188,G191)</f>
        <v>0</v>
      </c>
      <c r="H187" s="143">
        <f t="shared" si="8"/>
        <v>0</v>
      </c>
      <c r="I187" s="144">
        <f>SUM(I188,I191)</f>
        <v>0</v>
      </c>
      <c r="J187" s="144">
        <f>SUM(J188,J191)</f>
        <v>0</v>
      </c>
      <c r="K187" s="144">
        <f>SUM(K188,K191)</f>
        <v>0</v>
      </c>
      <c r="L187" s="146">
        <f>SUM(L188,L191)</f>
        <v>0</v>
      </c>
    </row>
    <row r="188" spans="1:12" ht="24" x14ac:dyDescent="0.25">
      <c r="A188" s="197">
        <v>4200</v>
      </c>
      <c r="B188" s="147" t="s">
        <v>196</v>
      </c>
      <c r="C188" s="57">
        <f>SUM(D188:G188)</f>
        <v>0</v>
      </c>
      <c r="D188" s="63">
        <f>SUM(D189,D190)</f>
        <v>0</v>
      </c>
      <c r="E188" s="63">
        <f>SUM(E189,E190)</f>
        <v>0</v>
      </c>
      <c r="F188" s="63">
        <f>SUM(F189,F190)</f>
        <v>0</v>
      </c>
      <c r="G188" s="166">
        <f>SUM(G189,G190)</f>
        <v>0</v>
      </c>
      <c r="H188" s="57">
        <f t="shared" si="8"/>
        <v>0</v>
      </c>
      <c r="I188" s="63">
        <f>SUM(I189,I190)</f>
        <v>0</v>
      </c>
      <c r="J188" s="63">
        <f>SUM(J189,J190)</f>
        <v>0</v>
      </c>
      <c r="K188" s="63">
        <f>SUM(K189,K190)</f>
        <v>0</v>
      </c>
      <c r="L188" s="167">
        <f>SUM(L189,L190)</f>
        <v>0</v>
      </c>
    </row>
    <row r="189" spans="1:12" ht="36" x14ac:dyDescent="0.25">
      <c r="A189" s="168">
        <v>4240</v>
      </c>
      <c r="B189" s="65" t="s">
        <v>197</v>
      </c>
      <c r="C189" s="66">
        <f t="shared" ref="C189:C264" si="23">SUM(D189:G189)</f>
        <v>0</v>
      </c>
      <c r="D189" s="68"/>
      <c r="E189" s="68"/>
      <c r="F189" s="68"/>
      <c r="G189" s="154"/>
      <c r="H189" s="66">
        <f t="shared" ref="H189:H263" si="24">SUM(I189:L189)</f>
        <v>0</v>
      </c>
      <c r="I189" s="68"/>
      <c r="J189" s="68"/>
      <c r="K189" s="68"/>
      <c r="L189" s="155"/>
    </row>
    <row r="190" spans="1:12" ht="24" x14ac:dyDescent="0.25">
      <c r="A190" s="159">
        <v>4250</v>
      </c>
      <c r="B190" s="71" t="s">
        <v>198</v>
      </c>
      <c r="C190" s="72">
        <f t="shared" si="23"/>
        <v>0</v>
      </c>
      <c r="D190" s="74"/>
      <c r="E190" s="74"/>
      <c r="F190" s="74"/>
      <c r="G190" s="157"/>
      <c r="H190" s="72">
        <f t="shared" si="24"/>
        <v>0</v>
      </c>
      <c r="I190" s="74"/>
      <c r="J190" s="74"/>
      <c r="K190" s="74"/>
      <c r="L190" s="158"/>
    </row>
    <row r="191" spans="1:12" x14ac:dyDescent="0.25">
      <c r="A191" s="56">
        <v>4300</v>
      </c>
      <c r="B191" s="147" t="s">
        <v>199</v>
      </c>
      <c r="C191" s="57">
        <f t="shared" si="23"/>
        <v>0</v>
      </c>
      <c r="D191" s="63">
        <f>SUM(D192)</f>
        <v>0</v>
      </c>
      <c r="E191" s="63">
        <f>SUM(E192)</f>
        <v>0</v>
      </c>
      <c r="F191" s="63">
        <f>SUM(F192)</f>
        <v>0</v>
      </c>
      <c r="G191" s="166">
        <f>SUM(G192)</f>
        <v>0</v>
      </c>
      <c r="H191" s="57">
        <f t="shared" si="24"/>
        <v>0</v>
      </c>
      <c r="I191" s="63">
        <f>SUM(I192)</f>
        <v>0</v>
      </c>
      <c r="J191" s="63">
        <f>SUM(J192)</f>
        <v>0</v>
      </c>
      <c r="K191" s="63">
        <f>SUM(K192)</f>
        <v>0</v>
      </c>
      <c r="L191" s="167">
        <f>SUM(L192)</f>
        <v>0</v>
      </c>
    </row>
    <row r="192" spans="1:12" ht="24" x14ac:dyDescent="0.25">
      <c r="A192" s="168">
        <v>4310</v>
      </c>
      <c r="B192" s="65" t="s">
        <v>200</v>
      </c>
      <c r="C192" s="66">
        <f>SUM(D192:G192)</f>
        <v>0</v>
      </c>
      <c r="D192" s="169">
        <f>SUM(D193:D193)</f>
        <v>0</v>
      </c>
      <c r="E192" s="169">
        <f>SUM(E193:E193)</f>
        <v>0</v>
      </c>
      <c r="F192" s="169">
        <f>SUM(F193:F193)</f>
        <v>0</v>
      </c>
      <c r="G192" s="170">
        <f>SUM(G193:G193)</f>
        <v>0</v>
      </c>
      <c r="H192" s="66">
        <f t="shared" si="24"/>
        <v>0</v>
      </c>
      <c r="I192" s="169">
        <f>SUM(I193:I193)</f>
        <v>0</v>
      </c>
      <c r="J192" s="169">
        <f>SUM(J193:J193)</f>
        <v>0</v>
      </c>
      <c r="K192" s="169">
        <f>SUM(K193:K193)</f>
        <v>0</v>
      </c>
      <c r="L192" s="171">
        <f>SUM(L193:L193)</f>
        <v>0</v>
      </c>
    </row>
    <row r="193" spans="1:12" ht="36" x14ac:dyDescent="0.25">
      <c r="A193" s="44">
        <v>4311</v>
      </c>
      <c r="B193" s="71" t="s">
        <v>201</v>
      </c>
      <c r="C193" s="72">
        <f t="shared" si="23"/>
        <v>0</v>
      </c>
      <c r="D193" s="74"/>
      <c r="E193" s="74"/>
      <c r="F193" s="74"/>
      <c r="G193" s="157"/>
      <c r="H193" s="72">
        <f t="shared" si="24"/>
        <v>0</v>
      </c>
      <c r="I193" s="74"/>
      <c r="J193" s="74"/>
      <c r="K193" s="74"/>
      <c r="L193" s="158"/>
    </row>
    <row r="194" spans="1:12" s="24" customFormat="1" ht="24" x14ac:dyDescent="0.25">
      <c r="A194" s="198"/>
      <c r="B194" s="19" t="s">
        <v>202</v>
      </c>
      <c r="C194" s="138">
        <f t="shared" si="23"/>
        <v>0</v>
      </c>
      <c r="D194" s="139">
        <f>SUM(D195,D230,D269)</f>
        <v>0</v>
      </c>
      <c r="E194" s="139">
        <f>SUM(E195,E230,E269)</f>
        <v>0</v>
      </c>
      <c r="F194" s="139">
        <f>SUM(F195,F230,F269)</f>
        <v>0</v>
      </c>
      <c r="G194" s="139">
        <f>SUM(G195,G230,G269)</f>
        <v>0</v>
      </c>
      <c r="H194" s="138">
        <f t="shared" si="24"/>
        <v>0</v>
      </c>
      <c r="I194" s="139">
        <f>SUM(I195,I230,I269)</f>
        <v>0</v>
      </c>
      <c r="J194" s="139">
        <f>SUM(J195,J230,J269)</f>
        <v>0</v>
      </c>
      <c r="K194" s="139">
        <f>SUM(K195,K230,K269)</f>
        <v>0</v>
      </c>
      <c r="L194" s="199">
        <f>SUM(L195,L230,L269)</f>
        <v>0</v>
      </c>
    </row>
    <row r="195" spans="1:12" x14ac:dyDescent="0.25">
      <c r="A195" s="142">
        <v>5000</v>
      </c>
      <c r="B195" s="142" t="s">
        <v>203</v>
      </c>
      <c r="C195" s="143">
        <f t="shared" si="23"/>
        <v>0</v>
      </c>
      <c r="D195" s="144">
        <f>D196+D204</f>
        <v>0</v>
      </c>
      <c r="E195" s="144">
        <f>E196+E204</f>
        <v>0</v>
      </c>
      <c r="F195" s="144">
        <f>F196+F204</f>
        <v>0</v>
      </c>
      <c r="G195" s="144">
        <f>G196+G204</f>
        <v>0</v>
      </c>
      <c r="H195" s="143">
        <f t="shared" si="24"/>
        <v>0</v>
      </c>
      <c r="I195" s="144">
        <f>I196+I204</f>
        <v>0</v>
      </c>
      <c r="J195" s="144">
        <f>J196+J204</f>
        <v>0</v>
      </c>
      <c r="K195" s="144">
        <f>K196+K204</f>
        <v>0</v>
      </c>
      <c r="L195" s="200">
        <f>L196+L204</f>
        <v>0</v>
      </c>
    </row>
    <row r="196" spans="1:12" x14ac:dyDescent="0.25">
      <c r="A196" s="56">
        <v>5100</v>
      </c>
      <c r="B196" s="147" t="s">
        <v>204</v>
      </c>
      <c r="C196" s="57">
        <f t="shared" si="23"/>
        <v>0</v>
      </c>
      <c r="D196" s="63">
        <f>D197+D198+D201+D202+D203</f>
        <v>0</v>
      </c>
      <c r="E196" s="63">
        <f>E197+E198+E201+E202+E203</f>
        <v>0</v>
      </c>
      <c r="F196" s="63">
        <f>F197+F198+F201+F202+F203</f>
        <v>0</v>
      </c>
      <c r="G196" s="166">
        <f>G197+G198+G201+G202+G203</f>
        <v>0</v>
      </c>
      <c r="H196" s="57">
        <f t="shared" si="24"/>
        <v>0</v>
      </c>
      <c r="I196" s="63">
        <f>I197+I198+I201+I202+I203</f>
        <v>0</v>
      </c>
      <c r="J196" s="63">
        <f>J197+J198+J201+J202+J203</f>
        <v>0</v>
      </c>
      <c r="K196" s="63">
        <f>K197+K198+K201+K202+K203</f>
        <v>0</v>
      </c>
      <c r="L196" s="167">
        <f>L197+L198+L201+L202+L203</f>
        <v>0</v>
      </c>
    </row>
    <row r="197" spans="1:12" x14ac:dyDescent="0.25">
      <c r="A197" s="168">
        <v>5110</v>
      </c>
      <c r="B197" s="65" t="s">
        <v>205</v>
      </c>
      <c r="C197" s="66">
        <f t="shared" si="23"/>
        <v>0</v>
      </c>
      <c r="D197" s="68"/>
      <c r="E197" s="68"/>
      <c r="F197" s="68"/>
      <c r="G197" s="154"/>
      <c r="H197" s="66">
        <f t="shared" si="24"/>
        <v>0</v>
      </c>
      <c r="I197" s="68"/>
      <c r="J197" s="68"/>
      <c r="K197" s="68"/>
      <c r="L197" s="155"/>
    </row>
    <row r="198" spans="1:12" ht="24" x14ac:dyDescent="0.25">
      <c r="A198" s="159">
        <v>5120</v>
      </c>
      <c r="B198" s="71" t="s">
        <v>206</v>
      </c>
      <c r="C198" s="72">
        <f t="shared" si="23"/>
        <v>0</v>
      </c>
      <c r="D198" s="160">
        <f>D199+D200</f>
        <v>0</v>
      </c>
      <c r="E198" s="160">
        <f>E199+E200</f>
        <v>0</v>
      </c>
      <c r="F198" s="160">
        <f>F199+F200</f>
        <v>0</v>
      </c>
      <c r="G198" s="161">
        <f>G199+G200</f>
        <v>0</v>
      </c>
      <c r="H198" s="72">
        <f t="shared" si="24"/>
        <v>0</v>
      </c>
      <c r="I198" s="160">
        <f>I199+I200</f>
        <v>0</v>
      </c>
      <c r="J198" s="160">
        <f>J199+J200</f>
        <v>0</v>
      </c>
      <c r="K198" s="160">
        <f>K199+K200</f>
        <v>0</v>
      </c>
      <c r="L198" s="162">
        <f>L199+L200</f>
        <v>0</v>
      </c>
    </row>
    <row r="199" spans="1:12" x14ac:dyDescent="0.25">
      <c r="A199" s="44">
        <v>5121</v>
      </c>
      <c r="B199" s="71" t="s">
        <v>207</v>
      </c>
      <c r="C199" s="72">
        <f t="shared" si="23"/>
        <v>0</v>
      </c>
      <c r="D199" s="74"/>
      <c r="E199" s="74"/>
      <c r="F199" s="74"/>
      <c r="G199" s="157"/>
      <c r="H199" s="72">
        <f t="shared" si="24"/>
        <v>0</v>
      </c>
      <c r="I199" s="74"/>
      <c r="J199" s="74"/>
      <c r="K199" s="74"/>
      <c r="L199" s="158"/>
    </row>
    <row r="200" spans="1:12" ht="24" x14ac:dyDescent="0.25">
      <c r="A200" s="44">
        <v>5129</v>
      </c>
      <c r="B200" s="71" t="s">
        <v>208</v>
      </c>
      <c r="C200" s="72">
        <f t="shared" si="23"/>
        <v>0</v>
      </c>
      <c r="D200" s="74"/>
      <c r="E200" s="74"/>
      <c r="F200" s="74"/>
      <c r="G200" s="157"/>
      <c r="H200" s="72">
        <f t="shared" si="24"/>
        <v>0</v>
      </c>
      <c r="I200" s="74"/>
      <c r="J200" s="74"/>
      <c r="K200" s="74"/>
      <c r="L200" s="158"/>
    </row>
    <row r="201" spans="1:12" x14ac:dyDescent="0.25">
      <c r="A201" s="159">
        <v>5130</v>
      </c>
      <c r="B201" s="71" t="s">
        <v>209</v>
      </c>
      <c r="C201" s="72">
        <f t="shared" si="23"/>
        <v>0</v>
      </c>
      <c r="D201" s="74"/>
      <c r="E201" s="74"/>
      <c r="F201" s="74"/>
      <c r="G201" s="157"/>
      <c r="H201" s="72">
        <f t="shared" si="24"/>
        <v>0</v>
      </c>
      <c r="I201" s="74"/>
      <c r="J201" s="74"/>
      <c r="K201" s="74"/>
      <c r="L201" s="158"/>
    </row>
    <row r="202" spans="1:12" x14ac:dyDescent="0.25">
      <c r="A202" s="159">
        <v>5140</v>
      </c>
      <c r="B202" s="71" t="s">
        <v>210</v>
      </c>
      <c r="C202" s="72">
        <f t="shared" si="23"/>
        <v>0</v>
      </c>
      <c r="D202" s="74"/>
      <c r="E202" s="74"/>
      <c r="F202" s="74"/>
      <c r="G202" s="157"/>
      <c r="H202" s="72">
        <f t="shared" si="24"/>
        <v>0</v>
      </c>
      <c r="I202" s="74"/>
      <c r="J202" s="74"/>
      <c r="K202" s="74"/>
      <c r="L202" s="158"/>
    </row>
    <row r="203" spans="1:12" ht="24" x14ac:dyDescent="0.25">
      <c r="A203" s="159">
        <v>5170</v>
      </c>
      <c r="B203" s="71" t="s">
        <v>211</v>
      </c>
      <c r="C203" s="72">
        <f t="shared" si="23"/>
        <v>0</v>
      </c>
      <c r="D203" s="74"/>
      <c r="E203" s="74"/>
      <c r="F203" s="74"/>
      <c r="G203" s="157"/>
      <c r="H203" s="72">
        <f t="shared" si="24"/>
        <v>0</v>
      </c>
      <c r="I203" s="74"/>
      <c r="J203" s="74"/>
      <c r="K203" s="74"/>
      <c r="L203" s="158"/>
    </row>
    <row r="204" spans="1:12" x14ac:dyDescent="0.25">
      <c r="A204" s="56">
        <v>5200</v>
      </c>
      <c r="B204" s="147" t="s">
        <v>212</v>
      </c>
      <c r="C204" s="57">
        <f t="shared" si="23"/>
        <v>0</v>
      </c>
      <c r="D204" s="63">
        <f>D205+D215+D216+D225+D226+D227+D229</f>
        <v>0</v>
      </c>
      <c r="E204" s="63">
        <f>E205+E215+E216+E225+E226+E227+E229</f>
        <v>0</v>
      </c>
      <c r="F204" s="63">
        <f>F205+F215+F216+F225+F226+F227+F229</f>
        <v>0</v>
      </c>
      <c r="G204" s="166">
        <f>G205+G215+G216+G225+G226+G227+G229</f>
        <v>0</v>
      </c>
      <c r="H204" s="57">
        <f t="shared" si="24"/>
        <v>0</v>
      </c>
      <c r="I204" s="63">
        <f>I205+I215+I216+I225+I226+I227+I229</f>
        <v>0</v>
      </c>
      <c r="J204" s="63">
        <f>J205+J215+J216+J225+J226+J227+J229</f>
        <v>0</v>
      </c>
      <c r="K204" s="63">
        <f>K205+K215+K216+K225+K226+K227+K229</f>
        <v>0</v>
      </c>
      <c r="L204" s="167">
        <f>L205+L215+L216+L225+L226+L227+L229</f>
        <v>0</v>
      </c>
    </row>
    <row r="205" spans="1:12" x14ac:dyDescent="0.25">
      <c r="A205" s="150">
        <v>5210</v>
      </c>
      <c r="B205" s="112" t="s">
        <v>213</v>
      </c>
      <c r="C205" s="117">
        <f t="shared" si="23"/>
        <v>0</v>
      </c>
      <c r="D205" s="151">
        <f>SUM(D206:D214)</f>
        <v>0</v>
      </c>
      <c r="E205" s="151">
        <f>SUM(E206:E214)</f>
        <v>0</v>
      </c>
      <c r="F205" s="151">
        <f>SUM(F206:F214)</f>
        <v>0</v>
      </c>
      <c r="G205" s="152">
        <f>SUM(G206:G214)</f>
        <v>0</v>
      </c>
      <c r="H205" s="117">
        <f t="shared" si="24"/>
        <v>0</v>
      </c>
      <c r="I205" s="151">
        <f>SUM(I206:I214)</f>
        <v>0</v>
      </c>
      <c r="J205" s="151">
        <f>SUM(J206:J214)</f>
        <v>0</v>
      </c>
      <c r="K205" s="151">
        <f>SUM(K206:K214)</f>
        <v>0</v>
      </c>
      <c r="L205" s="153">
        <f>SUM(L206:L214)</f>
        <v>0</v>
      </c>
    </row>
    <row r="206" spans="1:12" x14ac:dyDescent="0.25">
      <c r="A206" s="38">
        <v>5211</v>
      </c>
      <c r="B206" s="65" t="s">
        <v>214</v>
      </c>
      <c r="C206" s="66">
        <f t="shared" si="23"/>
        <v>0</v>
      </c>
      <c r="D206" s="68"/>
      <c r="E206" s="68"/>
      <c r="F206" s="68"/>
      <c r="G206" s="154"/>
      <c r="H206" s="66">
        <f t="shared" si="24"/>
        <v>0</v>
      </c>
      <c r="I206" s="68"/>
      <c r="J206" s="68"/>
      <c r="K206" s="68"/>
      <c r="L206" s="155"/>
    </row>
    <row r="207" spans="1:12" x14ac:dyDescent="0.25">
      <c r="A207" s="44">
        <v>5212</v>
      </c>
      <c r="B207" s="71" t="s">
        <v>215</v>
      </c>
      <c r="C207" s="72">
        <f t="shared" si="23"/>
        <v>0</v>
      </c>
      <c r="D207" s="74"/>
      <c r="E207" s="74"/>
      <c r="F207" s="74"/>
      <c r="G207" s="157"/>
      <c r="H207" s="72">
        <f t="shared" si="24"/>
        <v>0</v>
      </c>
      <c r="I207" s="74"/>
      <c r="J207" s="74"/>
      <c r="K207" s="74"/>
      <c r="L207" s="158"/>
    </row>
    <row r="208" spans="1:12" x14ac:dyDescent="0.25">
      <c r="A208" s="44">
        <v>5213</v>
      </c>
      <c r="B208" s="71" t="s">
        <v>216</v>
      </c>
      <c r="C208" s="72">
        <f t="shared" si="23"/>
        <v>0</v>
      </c>
      <c r="D208" s="74"/>
      <c r="E208" s="74"/>
      <c r="F208" s="74"/>
      <c r="G208" s="157"/>
      <c r="H208" s="72">
        <f t="shared" si="24"/>
        <v>0</v>
      </c>
      <c r="I208" s="74"/>
      <c r="J208" s="74"/>
      <c r="K208" s="74"/>
      <c r="L208" s="158"/>
    </row>
    <row r="209" spans="1:12" x14ac:dyDescent="0.25">
      <c r="A209" s="44">
        <v>5214</v>
      </c>
      <c r="B209" s="71" t="s">
        <v>217</v>
      </c>
      <c r="C209" s="72">
        <f t="shared" si="23"/>
        <v>0</v>
      </c>
      <c r="D209" s="74"/>
      <c r="E209" s="74"/>
      <c r="F209" s="74"/>
      <c r="G209" s="157"/>
      <c r="H209" s="72">
        <f t="shared" si="24"/>
        <v>0</v>
      </c>
      <c r="I209" s="74"/>
      <c r="J209" s="74"/>
      <c r="K209" s="74"/>
      <c r="L209" s="158"/>
    </row>
    <row r="210" spans="1:12" x14ac:dyDescent="0.25">
      <c r="A210" s="44">
        <v>5215</v>
      </c>
      <c r="B210" s="71" t="s">
        <v>218</v>
      </c>
      <c r="C210" s="72">
        <f>SUM(D210:G210)</f>
        <v>0</v>
      </c>
      <c r="D210" s="74"/>
      <c r="E210" s="74"/>
      <c r="F210" s="74"/>
      <c r="G210" s="157"/>
      <c r="H210" s="72">
        <f>SUM(I210:L210)</f>
        <v>0</v>
      </c>
      <c r="I210" s="74"/>
      <c r="J210" s="74"/>
      <c r="K210" s="74"/>
      <c r="L210" s="158"/>
    </row>
    <row r="211" spans="1:12" ht="14.25" customHeight="1" x14ac:dyDescent="0.25">
      <c r="A211" s="44">
        <v>5216</v>
      </c>
      <c r="B211" s="71" t="s">
        <v>219</v>
      </c>
      <c r="C211" s="72">
        <f t="shared" si="23"/>
        <v>0</v>
      </c>
      <c r="D211" s="74"/>
      <c r="E211" s="74"/>
      <c r="F211" s="74"/>
      <c r="G211" s="157"/>
      <c r="H211" s="72">
        <f t="shared" si="24"/>
        <v>0</v>
      </c>
      <c r="I211" s="74"/>
      <c r="J211" s="74"/>
      <c r="K211" s="74"/>
      <c r="L211" s="158"/>
    </row>
    <row r="212" spans="1:12" x14ac:dyDescent="0.25">
      <c r="A212" s="44">
        <v>5217</v>
      </c>
      <c r="B212" s="71" t="s">
        <v>220</v>
      </c>
      <c r="C212" s="72">
        <f t="shared" si="23"/>
        <v>0</v>
      </c>
      <c r="D212" s="74"/>
      <c r="E212" s="74"/>
      <c r="F212" s="74"/>
      <c r="G212" s="157"/>
      <c r="H212" s="72">
        <f t="shared" si="24"/>
        <v>0</v>
      </c>
      <c r="I212" s="74"/>
      <c r="J212" s="74"/>
      <c r="K212" s="74"/>
      <c r="L212" s="158"/>
    </row>
    <row r="213" spans="1:12" x14ac:dyDescent="0.25">
      <c r="A213" s="44">
        <v>5218</v>
      </c>
      <c r="B213" s="71" t="s">
        <v>221</v>
      </c>
      <c r="C213" s="72">
        <f t="shared" si="23"/>
        <v>0</v>
      </c>
      <c r="D213" s="74"/>
      <c r="E213" s="74"/>
      <c r="F213" s="74"/>
      <c r="G213" s="157"/>
      <c r="H213" s="72">
        <f t="shared" si="24"/>
        <v>0</v>
      </c>
      <c r="I213" s="74"/>
      <c r="J213" s="74"/>
      <c r="K213" s="74"/>
      <c r="L213" s="158"/>
    </row>
    <row r="214" spans="1:12" x14ac:dyDescent="0.25">
      <c r="A214" s="44">
        <v>5219</v>
      </c>
      <c r="B214" s="71" t="s">
        <v>222</v>
      </c>
      <c r="C214" s="72">
        <f t="shared" si="23"/>
        <v>0</v>
      </c>
      <c r="D214" s="74"/>
      <c r="E214" s="74"/>
      <c r="F214" s="74"/>
      <c r="G214" s="157"/>
      <c r="H214" s="72">
        <f t="shared" si="24"/>
        <v>0</v>
      </c>
      <c r="I214" s="74"/>
      <c r="J214" s="74"/>
      <c r="K214" s="74"/>
      <c r="L214" s="158"/>
    </row>
    <row r="215" spans="1:12" ht="13.5" customHeight="1" x14ac:dyDescent="0.25">
      <c r="A215" s="159">
        <v>5220</v>
      </c>
      <c r="B215" s="71" t="s">
        <v>223</v>
      </c>
      <c r="C215" s="72">
        <f t="shared" si="23"/>
        <v>0</v>
      </c>
      <c r="D215" s="74"/>
      <c r="E215" s="74"/>
      <c r="F215" s="74"/>
      <c r="G215" s="157"/>
      <c r="H215" s="72">
        <f t="shared" si="24"/>
        <v>0</v>
      </c>
      <c r="I215" s="74"/>
      <c r="J215" s="74"/>
      <c r="K215" s="74"/>
      <c r="L215" s="158"/>
    </row>
    <row r="216" spans="1:12" x14ac:dyDescent="0.25">
      <c r="A216" s="159">
        <v>5230</v>
      </c>
      <c r="B216" s="71" t="s">
        <v>224</v>
      </c>
      <c r="C216" s="72">
        <f t="shared" si="23"/>
        <v>0</v>
      </c>
      <c r="D216" s="160">
        <f>SUM(D217:D224)</f>
        <v>0</v>
      </c>
      <c r="E216" s="160">
        <f>SUM(E217:E224)</f>
        <v>0</v>
      </c>
      <c r="F216" s="160">
        <f>SUM(F217:F224)</f>
        <v>0</v>
      </c>
      <c r="G216" s="161">
        <f>SUM(G217:G224)</f>
        <v>0</v>
      </c>
      <c r="H216" s="72">
        <f t="shared" si="24"/>
        <v>0</v>
      </c>
      <c r="I216" s="160">
        <f>SUM(I217:I224)</f>
        <v>0</v>
      </c>
      <c r="J216" s="160">
        <f>SUM(J217:J224)</f>
        <v>0</v>
      </c>
      <c r="K216" s="160">
        <f>SUM(K217:K224)</f>
        <v>0</v>
      </c>
      <c r="L216" s="162">
        <f>SUM(L217:L224)</f>
        <v>0</v>
      </c>
    </row>
    <row r="217" spans="1:12" x14ac:dyDescent="0.25">
      <c r="A217" s="44">
        <v>5231</v>
      </c>
      <c r="B217" s="71" t="s">
        <v>225</v>
      </c>
      <c r="C217" s="72">
        <f t="shared" si="23"/>
        <v>0</v>
      </c>
      <c r="D217" s="74"/>
      <c r="E217" s="74"/>
      <c r="F217" s="74"/>
      <c r="G217" s="157"/>
      <c r="H217" s="72">
        <f t="shared" si="24"/>
        <v>0</v>
      </c>
      <c r="I217" s="74"/>
      <c r="J217" s="74"/>
      <c r="K217" s="74"/>
      <c r="L217" s="158"/>
    </row>
    <row r="218" spans="1:12" x14ac:dyDescent="0.25">
      <c r="A218" s="44">
        <v>5232</v>
      </c>
      <c r="B218" s="71" t="s">
        <v>226</v>
      </c>
      <c r="C218" s="72">
        <f t="shared" si="23"/>
        <v>0</v>
      </c>
      <c r="D218" s="74"/>
      <c r="E218" s="74"/>
      <c r="F218" s="74"/>
      <c r="G218" s="157"/>
      <c r="H218" s="72">
        <f t="shared" si="24"/>
        <v>0</v>
      </c>
      <c r="I218" s="74"/>
      <c r="J218" s="74"/>
      <c r="K218" s="74"/>
      <c r="L218" s="158"/>
    </row>
    <row r="219" spans="1:12" x14ac:dyDescent="0.25">
      <c r="A219" s="44">
        <v>5233</v>
      </c>
      <c r="B219" s="71" t="s">
        <v>227</v>
      </c>
      <c r="C219" s="201">
        <f t="shared" si="23"/>
        <v>0</v>
      </c>
      <c r="D219" s="74"/>
      <c r="E219" s="74"/>
      <c r="F219" s="74"/>
      <c r="G219" s="157"/>
      <c r="H219" s="72">
        <f t="shared" si="24"/>
        <v>0</v>
      </c>
      <c r="I219" s="74"/>
      <c r="J219" s="74"/>
      <c r="K219" s="74"/>
      <c r="L219" s="158"/>
    </row>
    <row r="220" spans="1:12" ht="24" x14ac:dyDescent="0.25">
      <c r="A220" s="44">
        <v>5234</v>
      </c>
      <c r="B220" s="71" t="s">
        <v>228</v>
      </c>
      <c r="C220" s="201">
        <f t="shared" si="23"/>
        <v>0</v>
      </c>
      <c r="D220" s="74"/>
      <c r="E220" s="74"/>
      <c r="F220" s="74"/>
      <c r="G220" s="157"/>
      <c r="H220" s="72">
        <f t="shared" si="24"/>
        <v>0</v>
      </c>
      <c r="I220" s="74"/>
      <c r="J220" s="74"/>
      <c r="K220" s="74"/>
      <c r="L220" s="158"/>
    </row>
    <row r="221" spans="1:12" ht="14.25" customHeight="1" x14ac:dyDescent="0.25">
      <c r="A221" s="44">
        <v>5236</v>
      </c>
      <c r="B221" s="71" t="s">
        <v>229</v>
      </c>
      <c r="C221" s="201">
        <f t="shared" si="23"/>
        <v>0</v>
      </c>
      <c r="D221" s="74"/>
      <c r="E221" s="74"/>
      <c r="F221" s="74"/>
      <c r="G221" s="157"/>
      <c r="H221" s="72">
        <f t="shared" si="24"/>
        <v>0</v>
      </c>
      <c r="I221" s="74"/>
      <c r="J221" s="74"/>
      <c r="K221" s="74"/>
      <c r="L221" s="158"/>
    </row>
    <row r="222" spans="1:12" ht="14.25" customHeight="1" x14ac:dyDescent="0.25">
      <c r="A222" s="44">
        <v>5237</v>
      </c>
      <c r="B222" s="71" t="s">
        <v>230</v>
      </c>
      <c r="C222" s="201">
        <f t="shared" si="23"/>
        <v>0</v>
      </c>
      <c r="D222" s="74"/>
      <c r="E222" s="74"/>
      <c r="F222" s="74"/>
      <c r="G222" s="157"/>
      <c r="H222" s="72">
        <f t="shared" si="24"/>
        <v>0</v>
      </c>
      <c r="I222" s="74"/>
      <c r="J222" s="74"/>
      <c r="K222" s="74"/>
      <c r="L222" s="158"/>
    </row>
    <row r="223" spans="1:12" ht="24" x14ac:dyDescent="0.25">
      <c r="A223" s="44">
        <v>5238</v>
      </c>
      <c r="B223" s="71" t="s">
        <v>231</v>
      </c>
      <c r="C223" s="201">
        <f t="shared" si="23"/>
        <v>0</v>
      </c>
      <c r="D223" s="74"/>
      <c r="E223" s="74"/>
      <c r="F223" s="74"/>
      <c r="G223" s="157"/>
      <c r="H223" s="72">
        <f t="shared" si="24"/>
        <v>0</v>
      </c>
      <c r="I223" s="74"/>
      <c r="J223" s="74"/>
      <c r="K223" s="74"/>
      <c r="L223" s="158"/>
    </row>
    <row r="224" spans="1:12" ht="24" x14ac:dyDescent="0.25">
      <c r="A224" s="44">
        <v>5239</v>
      </c>
      <c r="B224" s="71" t="s">
        <v>232</v>
      </c>
      <c r="C224" s="201">
        <f t="shared" si="23"/>
        <v>0</v>
      </c>
      <c r="D224" s="74"/>
      <c r="E224" s="74"/>
      <c r="F224" s="74"/>
      <c r="G224" s="157"/>
      <c r="H224" s="72">
        <f t="shared" si="24"/>
        <v>0</v>
      </c>
      <c r="I224" s="74"/>
      <c r="J224" s="74"/>
      <c r="K224" s="74"/>
      <c r="L224" s="158"/>
    </row>
    <row r="225" spans="1:12" ht="24" x14ac:dyDescent="0.25">
      <c r="A225" s="159">
        <v>5240</v>
      </c>
      <c r="B225" s="71" t="s">
        <v>233</v>
      </c>
      <c r="C225" s="201">
        <f t="shared" si="23"/>
        <v>0</v>
      </c>
      <c r="D225" s="74"/>
      <c r="E225" s="74"/>
      <c r="F225" s="74"/>
      <c r="G225" s="157"/>
      <c r="H225" s="72">
        <f t="shared" si="24"/>
        <v>0</v>
      </c>
      <c r="I225" s="74"/>
      <c r="J225" s="74"/>
      <c r="K225" s="74"/>
      <c r="L225" s="158"/>
    </row>
    <row r="226" spans="1:12" x14ac:dyDescent="0.25">
      <c r="A226" s="159">
        <v>5250</v>
      </c>
      <c r="B226" s="71" t="s">
        <v>234</v>
      </c>
      <c r="C226" s="201">
        <f t="shared" si="23"/>
        <v>0</v>
      </c>
      <c r="D226" s="74"/>
      <c r="E226" s="74"/>
      <c r="F226" s="74"/>
      <c r="G226" s="157"/>
      <c r="H226" s="72">
        <f t="shared" si="24"/>
        <v>0</v>
      </c>
      <c r="I226" s="74"/>
      <c r="J226" s="74"/>
      <c r="K226" s="74"/>
      <c r="L226" s="158"/>
    </row>
    <row r="227" spans="1:12" x14ac:dyDescent="0.25">
      <c r="A227" s="159">
        <v>5260</v>
      </c>
      <c r="B227" s="71" t="s">
        <v>235</v>
      </c>
      <c r="C227" s="201">
        <f t="shared" si="23"/>
        <v>0</v>
      </c>
      <c r="D227" s="160">
        <f>SUM(D228)</f>
        <v>0</v>
      </c>
      <c r="E227" s="160">
        <f>SUM(E228)</f>
        <v>0</v>
      </c>
      <c r="F227" s="160">
        <f>SUM(F228)</f>
        <v>0</v>
      </c>
      <c r="G227" s="161">
        <f>SUM(G228)</f>
        <v>0</v>
      </c>
      <c r="H227" s="72">
        <f t="shared" si="24"/>
        <v>0</v>
      </c>
      <c r="I227" s="160">
        <f>SUM(I228)</f>
        <v>0</v>
      </c>
      <c r="J227" s="160">
        <f>SUM(J228)</f>
        <v>0</v>
      </c>
      <c r="K227" s="160">
        <f>SUM(K228)</f>
        <v>0</v>
      </c>
      <c r="L227" s="162">
        <f>SUM(L228)</f>
        <v>0</v>
      </c>
    </row>
    <row r="228" spans="1:12" ht="24" x14ac:dyDescent="0.25">
      <c r="A228" s="44">
        <v>5269</v>
      </c>
      <c r="B228" s="71" t="s">
        <v>236</v>
      </c>
      <c r="C228" s="201">
        <f t="shared" si="23"/>
        <v>0</v>
      </c>
      <c r="D228" s="74"/>
      <c r="E228" s="74"/>
      <c r="F228" s="74"/>
      <c r="G228" s="157"/>
      <c r="H228" s="72">
        <f t="shared" si="24"/>
        <v>0</v>
      </c>
      <c r="I228" s="74"/>
      <c r="J228" s="74"/>
      <c r="K228" s="74"/>
      <c r="L228" s="158"/>
    </row>
    <row r="229" spans="1:12" ht="24" x14ac:dyDescent="0.25">
      <c r="A229" s="150">
        <v>5270</v>
      </c>
      <c r="B229" s="112" t="s">
        <v>237</v>
      </c>
      <c r="C229" s="202">
        <f t="shared" si="23"/>
        <v>0</v>
      </c>
      <c r="D229" s="163"/>
      <c r="E229" s="163"/>
      <c r="F229" s="163"/>
      <c r="G229" s="164"/>
      <c r="H229" s="117">
        <f t="shared" si="24"/>
        <v>0</v>
      </c>
      <c r="I229" s="163"/>
      <c r="J229" s="163"/>
      <c r="K229" s="163"/>
      <c r="L229" s="165"/>
    </row>
    <row r="230" spans="1:12" x14ac:dyDescent="0.25">
      <c r="A230" s="142">
        <v>6000</v>
      </c>
      <c r="B230" s="142" t="s">
        <v>238</v>
      </c>
      <c r="C230" s="203">
        <f t="shared" si="23"/>
        <v>0</v>
      </c>
      <c r="D230" s="144">
        <f>D231+D251+D259</f>
        <v>0</v>
      </c>
      <c r="E230" s="144">
        <f>E231+E251+E259</f>
        <v>0</v>
      </c>
      <c r="F230" s="144">
        <f>F231+F251+F259</f>
        <v>0</v>
      </c>
      <c r="G230" s="145">
        <f>G231+G251+G259</f>
        <v>0</v>
      </c>
      <c r="H230" s="143">
        <f t="shared" si="24"/>
        <v>0</v>
      </c>
      <c r="I230" s="144">
        <f>I231+I251+I259</f>
        <v>0</v>
      </c>
      <c r="J230" s="144">
        <f>J231+J251+J259</f>
        <v>0</v>
      </c>
      <c r="K230" s="144">
        <f>K231+K251+K259</f>
        <v>0</v>
      </c>
      <c r="L230" s="146">
        <f>L231+L251+L259</f>
        <v>0</v>
      </c>
    </row>
    <row r="231" spans="1:12" ht="14.25" customHeight="1" x14ac:dyDescent="0.25">
      <c r="A231" s="192">
        <v>6200</v>
      </c>
      <c r="B231" s="183" t="s">
        <v>239</v>
      </c>
      <c r="C231" s="204">
        <f>SUM(D231:G231)</f>
        <v>0</v>
      </c>
      <c r="D231" s="194">
        <f>SUM(D232,D233,D235,D238,D244,D245,D246)</f>
        <v>0</v>
      </c>
      <c r="E231" s="194">
        <f>SUM(E232,E233,E235,E238,E244,E245,E246)</f>
        <v>0</v>
      </c>
      <c r="F231" s="194">
        <f>SUM(F232,F233,F235,F238,F244,F245,F246)</f>
        <v>0</v>
      </c>
      <c r="G231" s="194">
        <f>SUM(G232,G233,G235,G238,G244,G245,G246)</f>
        <v>0</v>
      </c>
      <c r="H231" s="193">
        <f t="shared" si="24"/>
        <v>0</v>
      </c>
      <c r="I231" s="194">
        <f>SUM(I232,I233,I235,I238,I244,I245,I246)</f>
        <v>0</v>
      </c>
      <c r="J231" s="194">
        <f>SUM(J232,J233,J235,J238,J244,J245,J246)</f>
        <v>0</v>
      </c>
      <c r="K231" s="194">
        <f>SUM(K232,K233,K235,K238,K244,K245,K246)</f>
        <v>0</v>
      </c>
      <c r="L231" s="149">
        <f>SUM(L232,L233,L235,L238,L244,L245,L246)</f>
        <v>0</v>
      </c>
    </row>
    <row r="232" spans="1:12" ht="24" x14ac:dyDescent="0.25">
      <c r="A232" s="168">
        <v>6220</v>
      </c>
      <c r="B232" s="65" t="s">
        <v>240</v>
      </c>
      <c r="C232" s="205">
        <f t="shared" si="23"/>
        <v>0</v>
      </c>
      <c r="D232" s="68"/>
      <c r="E232" s="68"/>
      <c r="F232" s="68"/>
      <c r="G232" s="206"/>
      <c r="H232" s="207">
        <f t="shared" si="24"/>
        <v>0</v>
      </c>
      <c r="I232" s="68"/>
      <c r="J232" s="68"/>
      <c r="K232" s="68"/>
      <c r="L232" s="155"/>
    </row>
    <row r="233" spans="1:12" x14ac:dyDescent="0.25">
      <c r="A233" s="159">
        <v>6230</v>
      </c>
      <c r="B233" s="71" t="s">
        <v>241</v>
      </c>
      <c r="C233" s="201">
        <f t="shared" si="23"/>
        <v>0</v>
      </c>
      <c r="D233" s="160">
        <f>SUM(D234)</f>
        <v>0</v>
      </c>
      <c r="E233" s="160">
        <f t="shared" ref="E233:L233" si="25">SUM(E234)</f>
        <v>0</v>
      </c>
      <c r="F233" s="160">
        <f t="shared" si="25"/>
        <v>0</v>
      </c>
      <c r="G233" s="161">
        <f t="shared" si="25"/>
        <v>0</v>
      </c>
      <c r="H233" s="208">
        <f t="shared" si="24"/>
        <v>0</v>
      </c>
      <c r="I233" s="160">
        <f t="shared" si="25"/>
        <v>0</v>
      </c>
      <c r="J233" s="160">
        <f t="shared" si="25"/>
        <v>0</v>
      </c>
      <c r="K233" s="160">
        <f t="shared" si="25"/>
        <v>0</v>
      </c>
      <c r="L233" s="162">
        <f t="shared" si="25"/>
        <v>0</v>
      </c>
    </row>
    <row r="234" spans="1:12" ht="24" x14ac:dyDescent="0.25">
      <c r="A234" s="44">
        <v>6239</v>
      </c>
      <c r="B234" s="65" t="s">
        <v>242</v>
      </c>
      <c r="C234" s="201">
        <f t="shared" si="23"/>
        <v>0</v>
      </c>
      <c r="D234" s="68"/>
      <c r="E234" s="68"/>
      <c r="F234" s="68"/>
      <c r="G234" s="154"/>
      <c r="H234" s="208">
        <f t="shared" si="24"/>
        <v>0</v>
      </c>
      <c r="I234" s="68"/>
      <c r="J234" s="68"/>
      <c r="K234" s="68"/>
      <c r="L234" s="155"/>
    </row>
    <row r="235" spans="1:12" ht="24" x14ac:dyDescent="0.25">
      <c r="A235" s="159">
        <v>6240</v>
      </c>
      <c r="B235" s="71" t="s">
        <v>243</v>
      </c>
      <c r="C235" s="201">
        <f>SUM(D235:G235)</f>
        <v>0</v>
      </c>
      <c r="D235" s="160">
        <f>SUM(D236:D237)</f>
        <v>0</v>
      </c>
      <c r="E235" s="160">
        <f>SUM(E236:E237)</f>
        <v>0</v>
      </c>
      <c r="F235" s="160">
        <f>SUM(F236:F237)</f>
        <v>0</v>
      </c>
      <c r="G235" s="161">
        <f>SUM(G236:G237)</f>
        <v>0</v>
      </c>
      <c r="H235" s="208">
        <f t="shared" si="24"/>
        <v>0</v>
      </c>
      <c r="I235" s="160">
        <f>SUM(I236:I237)</f>
        <v>0</v>
      </c>
      <c r="J235" s="160">
        <f>SUM(J236:J237)</f>
        <v>0</v>
      </c>
      <c r="K235" s="160">
        <f>SUM(K236:K237)</f>
        <v>0</v>
      </c>
      <c r="L235" s="162">
        <f>SUM(L236:L237)</f>
        <v>0</v>
      </c>
    </row>
    <row r="236" spans="1:12" x14ac:dyDescent="0.25">
      <c r="A236" s="44">
        <v>6241</v>
      </c>
      <c r="B236" s="71" t="s">
        <v>244</v>
      </c>
      <c r="C236" s="201">
        <f>SUM(D236:G236)</f>
        <v>0</v>
      </c>
      <c r="D236" s="74"/>
      <c r="E236" s="74"/>
      <c r="F236" s="74"/>
      <c r="G236" s="157"/>
      <c r="H236" s="208">
        <f>SUM(I236:L236)</f>
        <v>0</v>
      </c>
      <c r="I236" s="74"/>
      <c r="J236" s="74"/>
      <c r="K236" s="74"/>
      <c r="L236" s="158"/>
    </row>
    <row r="237" spans="1:12" x14ac:dyDescent="0.25">
      <c r="A237" s="44">
        <v>6242</v>
      </c>
      <c r="B237" s="71" t="s">
        <v>245</v>
      </c>
      <c r="C237" s="201">
        <f>SUM(D237:G237)</f>
        <v>0</v>
      </c>
      <c r="D237" s="74"/>
      <c r="E237" s="74"/>
      <c r="F237" s="74"/>
      <c r="G237" s="157"/>
      <c r="H237" s="208">
        <f t="shared" si="24"/>
        <v>0</v>
      </c>
      <c r="I237" s="74"/>
      <c r="J237" s="74"/>
      <c r="K237" s="74"/>
      <c r="L237" s="158"/>
    </row>
    <row r="238" spans="1:12" ht="25.5" customHeight="1" x14ac:dyDescent="0.25">
      <c r="A238" s="159">
        <v>6250</v>
      </c>
      <c r="B238" s="71" t="s">
        <v>246</v>
      </c>
      <c r="C238" s="201">
        <f>SUM(D238:G238)</f>
        <v>0</v>
      </c>
      <c r="D238" s="160">
        <f>SUM(D239:D243)</f>
        <v>0</v>
      </c>
      <c r="E238" s="160">
        <f>SUM(E239:E243)</f>
        <v>0</v>
      </c>
      <c r="F238" s="160">
        <f>SUM(F239:F243)</f>
        <v>0</v>
      </c>
      <c r="G238" s="161">
        <f>SUM(G239:G243)</f>
        <v>0</v>
      </c>
      <c r="H238" s="208">
        <f t="shared" si="24"/>
        <v>0</v>
      </c>
      <c r="I238" s="160">
        <f>SUM(I239:I243)</f>
        <v>0</v>
      </c>
      <c r="J238" s="160">
        <f>SUM(J239:J243)</f>
        <v>0</v>
      </c>
      <c r="K238" s="160">
        <f>SUM(K239:K243)</f>
        <v>0</v>
      </c>
      <c r="L238" s="162">
        <f>SUM(L239:L243)</f>
        <v>0</v>
      </c>
    </row>
    <row r="239" spans="1:12" ht="14.25" customHeight="1" x14ac:dyDescent="0.25">
      <c r="A239" s="44">
        <v>6252</v>
      </c>
      <c r="B239" s="71" t="s">
        <v>247</v>
      </c>
      <c r="C239" s="201">
        <f>SUM(D239:G239)</f>
        <v>0</v>
      </c>
      <c r="D239" s="74"/>
      <c r="E239" s="74"/>
      <c r="F239" s="74"/>
      <c r="G239" s="157"/>
      <c r="H239" s="208">
        <f t="shared" si="24"/>
        <v>0</v>
      </c>
      <c r="I239" s="74"/>
      <c r="J239" s="74"/>
      <c r="K239" s="74"/>
      <c r="L239" s="158"/>
    </row>
    <row r="240" spans="1:12" ht="14.25" customHeight="1" x14ac:dyDescent="0.25">
      <c r="A240" s="44">
        <v>6253</v>
      </c>
      <c r="B240" s="71" t="s">
        <v>248</v>
      </c>
      <c r="C240" s="201">
        <f t="shared" si="23"/>
        <v>0</v>
      </c>
      <c r="D240" s="74"/>
      <c r="E240" s="74"/>
      <c r="F240" s="74"/>
      <c r="G240" s="157"/>
      <c r="H240" s="208">
        <f t="shared" si="24"/>
        <v>0</v>
      </c>
      <c r="I240" s="74"/>
      <c r="J240" s="74"/>
      <c r="K240" s="74"/>
      <c r="L240" s="158"/>
    </row>
    <row r="241" spans="1:12" ht="24" x14ac:dyDescent="0.25">
      <c r="A241" s="44">
        <v>6254</v>
      </c>
      <c r="B241" s="71" t="s">
        <v>249</v>
      </c>
      <c r="C241" s="201">
        <f t="shared" si="23"/>
        <v>0</v>
      </c>
      <c r="D241" s="74"/>
      <c r="E241" s="74"/>
      <c r="F241" s="74"/>
      <c r="G241" s="157"/>
      <c r="H241" s="208">
        <f t="shared" si="24"/>
        <v>0</v>
      </c>
      <c r="I241" s="74"/>
      <c r="J241" s="74"/>
      <c r="K241" s="74"/>
      <c r="L241" s="158"/>
    </row>
    <row r="242" spans="1:12" ht="24" x14ac:dyDescent="0.25">
      <c r="A242" s="44">
        <v>6255</v>
      </c>
      <c r="B242" s="71" t="s">
        <v>250</v>
      </c>
      <c r="C242" s="201">
        <f t="shared" si="23"/>
        <v>0</v>
      </c>
      <c r="D242" s="74"/>
      <c r="E242" s="74"/>
      <c r="F242" s="74"/>
      <c r="G242" s="157"/>
      <c r="H242" s="208">
        <f t="shared" si="24"/>
        <v>0</v>
      </c>
      <c r="I242" s="74"/>
      <c r="J242" s="74"/>
      <c r="K242" s="74"/>
      <c r="L242" s="158"/>
    </row>
    <row r="243" spans="1:12" x14ac:dyDescent="0.25">
      <c r="A243" s="44">
        <v>6259</v>
      </c>
      <c r="B243" s="71" t="s">
        <v>251</v>
      </c>
      <c r="C243" s="201">
        <f t="shared" si="23"/>
        <v>0</v>
      </c>
      <c r="D243" s="74"/>
      <c r="E243" s="74"/>
      <c r="F243" s="74"/>
      <c r="G243" s="157"/>
      <c r="H243" s="208">
        <f t="shared" si="24"/>
        <v>0</v>
      </c>
      <c r="I243" s="74"/>
      <c r="J243" s="74"/>
      <c r="K243" s="74"/>
      <c r="L243" s="158"/>
    </row>
    <row r="244" spans="1:12" ht="24" x14ac:dyDescent="0.25">
      <c r="A244" s="159">
        <v>6260</v>
      </c>
      <c r="B244" s="71" t="s">
        <v>252</v>
      </c>
      <c r="C244" s="201">
        <f t="shared" si="23"/>
        <v>0</v>
      </c>
      <c r="D244" s="74"/>
      <c r="E244" s="74"/>
      <c r="F244" s="74"/>
      <c r="G244" s="157"/>
      <c r="H244" s="208">
        <f t="shared" si="24"/>
        <v>0</v>
      </c>
      <c r="I244" s="74"/>
      <c r="J244" s="74"/>
      <c r="K244" s="74"/>
      <c r="L244" s="158"/>
    </row>
    <row r="245" spans="1:12" x14ac:dyDescent="0.25">
      <c r="A245" s="159">
        <v>6270</v>
      </c>
      <c r="B245" s="71" t="s">
        <v>253</v>
      </c>
      <c r="C245" s="201">
        <f t="shared" si="23"/>
        <v>0</v>
      </c>
      <c r="D245" s="74"/>
      <c r="E245" s="74"/>
      <c r="F245" s="74"/>
      <c r="G245" s="157"/>
      <c r="H245" s="208">
        <f t="shared" si="24"/>
        <v>0</v>
      </c>
      <c r="I245" s="74"/>
      <c r="J245" s="74"/>
      <c r="K245" s="74"/>
      <c r="L245" s="158"/>
    </row>
    <row r="246" spans="1:12" ht="24" x14ac:dyDescent="0.25">
      <c r="A246" s="168">
        <v>6290</v>
      </c>
      <c r="B246" s="65" t="s">
        <v>254</v>
      </c>
      <c r="C246" s="209">
        <f t="shared" si="23"/>
        <v>0</v>
      </c>
      <c r="D246" s="169">
        <f>SUM(D247:D250)</f>
        <v>0</v>
      </c>
      <c r="E246" s="169">
        <f t="shared" ref="E246:G246" si="26">SUM(E247:E250)</f>
        <v>0</v>
      </c>
      <c r="F246" s="169">
        <f t="shared" si="26"/>
        <v>0</v>
      </c>
      <c r="G246" s="210">
        <f t="shared" si="26"/>
        <v>0</v>
      </c>
      <c r="H246" s="209">
        <f t="shared" si="24"/>
        <v>0</v>
      </c>
      <c r="I246" s="169">
        <f>SUM(I247:I250)</f>
        <v>0</v>
      </c>
      <c r="J246" s="169">
        <f t="shared" ref="J246:L246" si="27">SUM(J247:J250)</f>
        <v>0</v>
      </c>
      <c r="K246" s="169">
        <f t="shared" si="27"/>
        <v>0</v>
      </c>
      <c r="L246" s="186">
        <f t="shared" si="27"/>
        <v>0</v>
      </c>
    </row>
    <row r="247" spans="1:12" x14ac:dyDescent="0.25">
      <c r="A247" s="44">
        <v>6291</v>
      </c>
      <c r="B247" s="71" t="s">
        <v>255</v>
      </c>
      <c r="C247" s="201">
        <f t="shared" si="23"/>
        <v>0</v>
      </c>
      <c r="D247" s="74"/>
      <c r="E247" s="74"/>
      <c r="F247" s="74"/>
      <c r="G247" s="211"/>
      <c r="H247" s="201">
        <f t="shared" si="24"/>
        <v>0</v>
      </c>
      <c r="I247" s="74"/>
      <c r="J247" s="74"/>
      <c r="K247" s="74"/>
      <c r="L247" s="158"/>
    </row>
    <row r="248" spans="1:12" x14ac:dyDescent="0.25">
      <c r="A248" s="44">
        <v>6292</v>
      </c>
      <c r="B248" s="71" t="s">
        <v>256</v>
      </c>
      <c r="C248" s="201">
        <f t="shared" si="23"/>
        <v>0</v>
      </c>
      <c r="D248" s="74"/>
      <c r="E248" s="74"/>
      <c r="F248" s="74"/>
      <c r="G248" s="211"/>
      <c r="H248" s="201">
        <f t="shared" si="24"/>
        <v>0</v>
      </c>
      <c r="I248" s="74"/>
      <c r="J248" s="74"/>
      <c r="K248" s="74"/>
      <c r="L248" s="158"/>
    </row>
    <row r="249" spans="1:12" ht="72" x14ac:dyDescent="0.25">
      <c r="A249" s="44">
        <v>6296</v>
      </c>
      <c r="B249" s="71" t="s">
        <v>257</v>
      </c>
      <c r="C249" s="201">
        <f t="shared" si="23"/>
        <v>0</v>
      </c>
      <c r="D249" s="74"/>
      <c r="E249" s="74"/>
      <c r="F249" s="74"/>
      <c r="G249" s="211"/>
      <c r="H249" s="201">
        <f t="shared" si="24"/>
        <v>0</v>
      </c>
      <c r="I249" s="74"/>
      <c r="J249" s="74"/>
      <c r="K249" s="74"/>
      <c r="L249" s="158"/>
    </row>
    <row r="250" spans="1:12" ht="39.75" customHeight="1" x14ac:dyDescent="0.25">
      <c r="A250" s="44">
        <v>6299</v>
      </c>
      <c r="B250" s="71" t="s">
        <v>258</v>
      </c>
      <c r="C250" s="201">
        <f t="shared" si="23"/>
        <v>0</v>
      </c>
      <c r="D250" s="74"/>
      <c r="E250" s="74"/>
      <c r="F250" s="74"/>
      <c r="G250" s="211"/>
      <c r="H250" s="201">
        <f t="shared" si="24"/>
        <v>0</v>
      </c>
      <c r="I250" s="74"/>
      <c r="J250" s="74"/>
      <c r="K250" s="74"/>
      <c r="L250" s="158"/>
    </row>
    <row r="251" spans="1:12" x14ac:dyDescent="0.25">
      <c r="A251" s="56">
        <v>6300</v>
      </c>
      <c r="B251" s="147" t="s">
        <v>259</v>
      </c>
      <c r="C251" s="184">
        <f t="shared" si="23"/>
        <v>0</v>
      </c>
      <c r="D251" s="63">
        <f>SUM(D252,D257,D258)</f>
        <v>0</v>
      </c>
      <c r="E251" s="63">
        <f t="shared" ref="E251:G251" si="28">SUM(E252,E257,E258)</f>
        <v>0</v>
      </c>
      <c r="F251" s="63">
        <f t="shared" si="28"/>
        <v>0</v>
      </c>
      <c r="G251" s="63">
        <f t="shared" si="28"/>
        <v>0</v>
      </c>
      <c r="H251" s="57">
        <f t="shared" si="24"/>
        <v>0</v>
      </c>
      <c r="I251" s="63">
        <f>SUM(I252,I257,I258)</f>
        <v>0</v>
      </c>
      <c r="J251" s="63">
        <f t="shared" ref="J251:L251" si="29">SUM(J252,J257,J258)</f>
        <v>0</v>
      </c>
      <c r="K251" s="63">
        <f t="shared" si="29"/>
        <v>0</v>
      </c>
      <c r="L251" s="172">
        <f t="shared" si="29"/>
        <v>0</v>
      </c>
    </row>
    <row r="252" spans="1:12" ht="24" x14ac:dyDescent="0.25">
      <c r="A252" s="168">
        <v>6320</v>
      </c>
      <c r="B252" s="65" t="s">
        <v>260</v>
      </c>
      <c r="C252" s="209">
        <f t="shared" si="23"/>
        <v>0</v>
      </c>
      <c r="D252" s="169">
        <f>SUM(D253:D256)</f>
        <v>0</v>
      </c>
      <c r="E252" s="169">
        <f>SUM(E253:E256)</f>
        <v>0</v>
      </c>
      <c r="F252" s="169">
        <f t="shared" ref="F252:G252" si="30">SUM(F253:F256)</f>
        <v>0</v>
      </c>
      <c r="G252" s="212">
        <f t="shared" si="30"/>
        <v>0</v>
      </c>
      <c r="H252" s="209">
        <f t="shared" si="24"/>
        <v>0</v>
      </c>
      <c r="I252" s="169">
        <f>SUM(I253:I256)</f>
        <v>0</v>
      </c>
      <c r="J252" s="169">
        <f t="shared" ref="J252:L252" si="31">SUM(J253:J256)</f>
        <v>0</v>
      </c>
      <c r="K252" s="169">
        <f t="shared" si="31"/>
        <v>0</v>
      </c>
      <c r="L252" s="213">
        <f t="shared" si="31"/>
        <v>0</v>
      </c>
    </row>
    <row r="253" spans="1:12" x14ac:dyDescent="0.25">
      <c r="A253" s="44">
        <v>6322</v>
      </c>
      <c r="B253" s="71" t="s">
        <v>261</v>
      </c>
      <c r="C253" s="201">
        <f t="shared" si="23"/>
        <v>0</v>
      </c>
      <c r="D253" s="74"/>
      <c r="E253" s="74"/>
      <c r="F253" s="74"/>
      <c r="G253" s="211"/>
      <c r="H253" s="201">
        <f t="shared" si="24"/>
        <v>0</v>
      </c>
      <c r="I253" s="74"/>
      <c r="J253" s="74"/>
      <c r="K253" s="74"/>
      <c r="L253" s="158"/>
    </row>
    <row r="254" spans="1:12" ht="24" x14ac:dyDescent="0.25">
      <c r="A254" s="44">
        <v>6323</v>
      </c>
      <c r="B254" s="71" t="s">
        <v>262</v>
      </c>
      <c r="C254" s="201">
        <f t="shared" si="23"/>
        <v>0</v>
      </c>
      <c r="D254" s="74"/>
      <c r="E254" s="74"/>
      <c r="F254" s="74"/>
      <c r="G254" s="211"/>
      <c r="H254" s="201">
        <f t="shared" si="24"/>
        <v>0</v>
      </c>
      <c r="I254" s="74"/>
      <c r="J254" s="74"/>
      <c r="K254" s="74"/>
      <c r="L254" s="158"/>
    </row>
    <row r="255" spans="1:12" ht="24" x14ac:dyDescent="0.25">
      <c r="A255" s="44">
        <v>6324</v>
      </c>
      <c r="B255" s="71" t="s">
        <v>263</v>
      </c>
      <c r="C255" s="201">
        <f t="shared" si="23"/>
        <v>0</v>
      </c>
      <c r="D255" s="74"/>
      <c r="E255" s="74"/>
      <c r="F255" s="74"/>
      <c r="G255" s="211"/>
      <c r="H255" s="201">
        <f t="shared" si="24"/>
        <v>0</v>
      </c>
      <c r="I255" s="74"/>
      <c r="J255" s="74"/>
      <c r="K255" s="74"/>
      <c r="L255" s="158"/>
    </row>
    <row r="256" spans="1:12" x14ac:dyDescent="0.25">
      <c r="A256" s="38">
        <v>6329</v>
      </c>
      <c r="B256" s="65" t="s">
        <v>264</v>
      </c>
      <c r="C256" s="205">
        <f t="shared" si="23"/>
        <v>0</v>
      </c>
      <c r="D256" s="68"/>
      <c r="E256" s="68"/>
      <c r="F256" s="68"/>
      <c r="G256" s="214"/>
      <c r="H256" s="205">
        <f t="shared" si="24"/>
        <v>0</v>
      </c>
      <c r="I256" s="68"/>
      <c r="J256" s="68"/>
      <c r="K256" s="68"/>
      <c r="L256" s="155"/>
    </row>
    <row r="257" spans="1:13" ht="24" x14ac:dyDescent="0.25">
      <c r="A257" s="215">
        <v>6330</v>
      </c>
      <c r="B257" s="216" t="s">
        <v>265</v>
      </c>
      <c r="C257" s="209">
        <f>SUM(D257:G257)</f>
        <v>0</v>
      </c>
      <c r="D257" s="189"/>
      <c r="E257" s="189"/>
      <c r="F257" s="189"/>
      <c r="G257" s="211"/>
      <c r="H257" s="209">
        <f>SUM(I257:L257)</f>
        <v>0</v>
      </c>
      <c r="I257" s="189"/>
      <c r="J257" s="189"/>
      <c r="K257" s="189"/>
      <c r="L257" s="191"/>
    </row>
    <row r="258" spans="1:13" x14ac:dyDescent="0.25">
      <c r="A258" s="159">
        <v>6360</v>
      </c>
      <c r="B258" s="71" t="s">
        <v>266</v>
      </c>
      <c r="C258" s="201">
        <f t="shared" si="23"/>
        <v>0</v>
      </c>
      <c r="D258" s="74"/>
      <c r="E258" s="74"/>
      <c r="F258" s="74"/>
      <c r="G258" s="157"/>
      <c r="H258" s="208">
        <f t="shared" si="24"/>
        <v>0</v>
      </c>
      <c r="I258" s="74"/>
      <c r="J258" s="74"/>
      <c r="K258" s="74"/>
      <c r="L258" s="158"/>
    </row>
    <row r="259" spans="1:13" ht="36" x14ac:dyDescent="0.25">
      <c r="A259" s="56">
        <v>6400</v>
      </c>
      <c r="B259" s="147" t="s">
        <v>267</v>
      </c>
      <c r="C259" s="184">
        <f>SUM(D259:G259)</f>
        <v>0</v>
      </c>
      <c r="D259" s="63">
        <f>SUM(D260,D264)</f>
        <v>0</v>
      </c>
      <c r="E259" s="63">
        <f t="shared" ref="E259:G259" si="32">SUM(E260,E264)</f>
        <v>0</v>
      </c>
      <c r="F259" s="63">
        <f t="shared" si="32"/>
        <v>0</v>
      </c>
      <c r="G259" s="63">
        <f t="shared" si="32"/>
        <v>0</v>
      </c>
      <c r="H259" s="57">
        <f>SUM(I259:L259)</f>
        <v>0</v>
      </c>
      <c r="I259" s="63">
        <f>SUM(I260,I264)</f>
        <v>0</v>
      </c>
      <c r="J259" s="63">
        <f t="shared" ref="J259:L259" si="33">SUM(J260,J264)</f>
        <v>0</v>
      </c>
      <c r="K259" s="63">
        <f t="shared" si="33"/>
        <v>0</v>
      </c>
      <c r="L259" s="172">
        <f t="shared" si="33"/>
        <v>0</v>
      </c>
    </row>
    <row r="260" spans="1:13" ht="24" x14ac:dyDescent="0.25">
      <c r="A260" s="168">
        <v>6410</v>
      </c>
      <c r="B260" s="65" t="s">
        <v>268</v>
      </c>
      <c r="C260" s="205">
        <f t="shared" si="23"/>
        <v>0</v>
      </c>
      <c r="D260" s="169">
        <f>SUM(D261:D263)</f>
        <v>0</v>
      </c>
      <c r="E260" s="169">
        <f t="shared" ref="E260:G260" si="34">SUM(E261:E263)</f>
        <v>0</v>
      </c>
      <c r="F260" s="169">
        <f t="shared" si="34"/>
        <v>0</v>
      </c>
      <c r="G260" s="217">
        <f t="shared" si="34"/>
        <v>0</v>
      </c>
      <c r="H260" s="205">
        <f t="shared" si="24"/>
        <v>0</v>
      </c>
      <c r="I260" s="169">
        <f>SUM(I261:I263)</f>
        <v>0</v>
      </c>
      <c r="J260" s="169">
        <f t="shared" ref="J260:L260" si="35">SUM(J261:J263)</f>
        <v>0</v>
      </c>
      <c r="K260" s="169">
        <f t="shared" si="35"/>
        <v>0</v>
      </c>
      <c r="L260" s="180">
        <f t="shared" si="35"/>
        <v>0</v>
      </c>
    </row>
    <row r="261" spans="1:13" x14ac:dyDescent="0.25">
      <c r="A261" s="44">
        <v>6411</v>
      </c>
      <c r="B261" s="174" t="s">
        <v>269</v>
      </c>
      <c r="C261" s="201">
        <f t="shared" si="23"/>
        <v>0</v>
      </c>
      <c r="D261" s="74"/>
      <c r="E261" s="74"/>
      <c r="F261" s="74"/>
      <c r="G261" s="157"/>
      <c r="H261" s="208">
        <f t="shared" si="24"/>
        <v>0</v>
      </c>
      <c r="I261" s="74"/>
      <c r="J261" s="74"/>
      <c r="K261" s="74"/>
      <c r="L261" s="158"/>
    </row>
    <row r="262" spans="1:13" ht="36" x14ac:dyDescent="0.25">
      <c r="A262" s="44">
        <v>6412</v>
      </c>
      <c r="B262" s="71" t="s">
        <v>270</v>
      </c>
      <c r="C262" s="201">
        <f t="shared" si="23"/>
        <v>0</v>
      </c>
      <c r="D262" s="74"/>
      <c r="E262" s="74"/>
      <c r="F262" s="74"/>
      <c r="G262" s="157"/>
      <c r="H262" s="208">
        <f t="shared" si="24"/>
        <v>0</v>
      </c>
      <c r="I262" s="74"/>
      <c r="J262" s="74"/>
      <c r="K262" s="74"/>
      <c r="L262" s="158"/>
    </row>
    <row r="263" spans="1:13" ht="36" x14ac:dyDescent="0.25">
      <c r="A263" s="44">
        <v>6419</v>
      </c>
      <c r="B263" s="71" t="s">
        <v>271</v>
      </c>
      <c r="C263" s="201">
        <f t="shared" si="23"/>
        <v>0</v>
      </c>
      <c r="D263" s="74"/>
      <c r="E263" s="74"/>
      <c r="F263" s="74"/>
      <c r="G263" s="157"/>
      <c r="H263" s="208">
        <f t="shared" si="24"/>
        <v>0</v>
      </c>
      <c r="I263" s="74"/>
      <c r="J263" s="74"/>
      <c r="K263" s="74"/>
      <c r="L263" s="158"/>
    </row>
    <row r="264" spans="1:13" ht="36" x14ac:dyDescent="0.25">
      <c r="A264" s="159">
        <v>6420</v>
      </c>
      <c r="B264" s="71" t="s">
        <v>272</v>
      </c>
      <c r="C264" s="201">
        <f t="shared" si="23"/>
        <v>0</v>
      </c>
      <c r="D264" s="160">
        <f>SUM(D265:D268)</f>
        <v>0</v>
      </c>
      <c r="E264" s="160">
        <f>SUM(E265:E268)</f>
        <v>0</v>
      </c>
      <c r="F264" s="160">
        <f>SUM(F265:F268)</f>
        <v>0</v>
      </c>
      <c r="G264" s="218">
        <f>SUM(G265:G268)</f>
        <v>0</v>
      </c>
      <c r="H264" s="201">
        <f>SUM(I264:L264)</f>
        <v>0</v>
      </c>
      <c r="I264" s="160">
        <f>SUM(I265:I268)</f>
        <v>0</v>
      </c>
      <c r="J264" s="160">
        <f>SUM(J265:J268)</f>
        <v>0</v>
      </c>
      <c r="K264" s="160">
        <f>SUM(K265:K268)</f>
        <v>0</v>
      </c>
      <c r="L264" s="176">
        <f>SUM(L265:L268)</f>
        <v>0</v>
      </c>
    </row>
    <row r="265" spans="1:13" x14ac:dyDescent="0.25">
      <c r="A265" s="44">
        <v>6421</v>
      </c>
      <c r="B265" s="71" t="s">
        <v>273</v>
      </c>
      <c r="C265" s="201">
        <f t="shared" ref="C265:C285" si="36">SUM(D265:G265)</f>
        <v>0</v>
      </c>
      <c r="D265" s="74"/>
      <c r="E265" s="74"/>
      <c r="F265" s="74"/>
      <c r="G265" s="157"/>
      <c r="H265" s="208">
        <f t="shared" ref="H265:H285" si="37">SUM(I265:L265)</f>
        <v>0</v>
      </c>
      <c r="I265" s="74"/>
      <c r="J265" s="74"/>
      <c r="K265" s="74"/>
      <c r="L265" s="158"/>
    </row>
    <row r="266" spans="1:13" x14ac:dyDescent="0.25">
      <c r="A266" s="44">
        <v>6422</v>
      </c>
      <c r="B266" s="71" t="s">
        <v>274</v>
      </c>
      <c r="C266" s="201">
        <f t="shared" si="36"/>
        <v>0</v>
      </c>
      <c r="D266" s="74"/>
      <c r="E266" s="74"/>
      <c r="F266" s="74"/>
      <c r="G266" s="157"/>
      <c r="H266" s="208">
        <f t="shared" si="37"/>
        <v>0</v>
      </c>
      <c r="I266" s="74"/>
      <c r="J266" s="74"/>
      <c r="K266" s="74"/>
      <c r="L266" s="158"/>
    </row>
    <row r="267" spans="1:13" ht="13.5" customHeight="1" x14ac:dyDescent="0.25">
      <c r="A267" s="44">
        <v>6423</v>
      </c>
      <c r="B267" s="71" t="s">
        <v>275</v>
      </c>
      <c r="C267" s="201">
        <f>SUM(D267:G267)</f>
        <v>0</v>
      </c>
      <c r="D267" s="74"/>
      <c r="E267" s="74"/>
      <c r="F267" s="74"/>
      <c r="G267" s="157"/>
      <c r="H267" s="208">
        <f>SUM(I267:L267)</f>
        <v>0</v>
      </c>
      <c r="I267" s="74"/>
      <c r="J267" s="74"/>
      <c r="K267" s="74"/>
      <c r="L267" s="158"/>
    </row>
    <row r="268" spans="1:13" ht="36" x14ac:dyDescent="0.25">
      <c r="A268" s="44">
        <v>6424</v>
      </c>
      <c r="B268" s="71" t="s">
        <v>276</v>
      </c>
      <c r="C268" s="201">
        <f>SUM(D268:G268)</f>
        <v>0</v>
      </c>
      <c r="D268" s="74"/>
      <c r="E268" s="74"/>
      <c r="F268" s="74"/>
      <c r="G268" s="157"/>
      <c r="H268" s="208">
        <f>SUM(I268:L268)</f>
        <v>0</v>
      </c>
      <c r="I268" s="74"/>
      <c r="J268" s="74"/>
      <c r="K268" s="74"/>
      <c r="L268" s="158"/>
      <c r="M268" s="225"/>
    </row>
    <row r="269" spans="1:13" ht="36" x14ac:dyDescent="0.25">
      <c r="A269" s="220">
        <v>7000</v>
      </c>
      <c r="B269" s="220" t="s">
        <v>277</v>
      </c>
      <c r="C269" s="221">
        <f t="shared" si="36"/>
        <v>0</v>
      </c>
      <c r="D269" s="222">
        <f>SUM(D270,D281)</f>
        <v>0</v>
      </c>
      <c r="E269" s="222">
        <f>SUM(E270,E281)</f>
        <v>0</v>
      </c>
      <c r="F269" s="222">
        <f>SUM(F270,F281)</f>
        <v>0</v>
      </c>
      <c r="G269" s="222">
        <f>SUM(G270,G281)</f>
        <v>0</v>
      </c>
      <c r="H269" s="223">
        <f t="shared" si="37"/>
        <v>0</v>
      </c>
      <c r="I269" s="222">
        <f>SUM(I270,I281)</f>
        <v>0</v>
      </c>
      <c r="J269" s="222">
        <f>SUM(J270,J281)</f>
        <v>0</v>
      </c>
      <c r="K269" s="222">
        <f>SUM(K270,K281)</f>
        <v>0</v>
      </c>
      <c r="L269" s="224">
        <f>SUM(L270,L281)</f>
        <v>0</v>
      </c>
    </row>
    <row r="270" spans="1:13" ht="24" x14ac:dyDescent="0.25">
      <c r="A270" s="56">
        <v>7200</v>
      </c>
      <c r="B270" s="147" t="s">
        <v>278</v>
      </c>
      <c r="C270" s="184">
        <f t="shared" si="36"/>
        <v>0</v>
      </c>
      <c r="D270" s="63">
        <f>SUM(D271,D272,D275,D276,D280)</f>
        <v>0</v>
      </c>
      <c r="E270" s="63">
        <f>SUM(E271,E272,E275,E276,E280)</f>
        <v>0</v>
      </c>
      <c r="F270" s="63">
        <f>SUM(F271,F272,F275,F276,F280)</f>
        <v>0</v>
      </c>
      <c r="G270" s="63">
        <f>SUM(G271,G272,G275,G276,G280)</f>
        <v>0</v>
      </c>
      <c r="H270" s="57">
        <f t="shared" si="37"/>
        <v>0</v>
      </c>
      <c r="I270" s="63">
        <f>SUM(I271,I272,I275,I276,I280)</f>
        <v>0</v>
      </c>
      <c r="J270" s="63">
        <f>SUM(J271,J272,J275,J276,J280)</f>
        <v>0</v>
      </c>
      <c r="K270" s="63">
        <f>SUM(K271,K272,K275,K276,K280)</f>
        <v>0</v>
      </c>
      <c r="L270" s="149">
        <f>SUM(L271,L272,L275,L276,L280)</f>
        <v>0</v>
      </c>
    </row>
    <row r="271" spans="1:13" ht="24" x14ac:dyDescent="0.25">
      <c r="A271" s="168">
        <v>7210</v>
      </c>
      <c r="B271" s="65" t="s">
        <v>279</v>
      </c>
      <c r="C271" s="205">
        <f t="shared" si="36"/>
        <v>0</v>
      </c>
      <c r="D271" s="68"/>
      <c r="E271" s="68"/>
      <c r="F271" s="68"/>
      <c r="G271" s="154"/>
      <c r="H271" s="66">
        <f t="shared" si="37"/>
        <v>0</v>
      </c>
      <c r="I271" s="68"/>
      <c r="J271" s="68"/>
      <c r="K271" s="68"/>
      <c r="L271" s="155"/>
    </row>
    <row r="272" spans="1:13" s="225" customFormat="1" ht="36" x14ac:dyDescent="0.25">
      <c r="A272" s="159">
        <v>7220</v>
      </c>
      <c r="B272" s="71" t="s">
        <v>280</v>
      </c>
      <c r="C272" s="201">
        <f>SUM(D272:G272)</f>
        <v>0</v>
      </c>
      <c r="D272" s="160">
        <f>SUM(D273:D274)</f>
        <v>0</v>
      </c>
      <c r="E272" s="160">
        <f>SUM(E273:E274)</f>
        <v>0</v>
      </c>
      <c r="F272" s="160">
        <f>SUM(F273:F274)</f>
        <v>0</v>
      </c>
      <c r="G272" s="160">
        <f>SUM(G273:G274)</f>
        <v>0</v>
      </c>
      <c r="H272" s="72">
        <f>SUM(I272:L272)</f>
        <v>0</v>
      </c>
      <c r="I272" s="160">
        <f>SUM(I273:I274)</f>
        <v>0</v>
      </c>
      <c r="J272" s="160">
        <f>SUM(J273:J274)</f>
        <v>0</v>
      </c>
      <c r="K272" s="160">
        <f>SUM(K273:K274)</f>
        <v>0</v>
      </c>
      <c r="L272" s="162">
        <f>SUM(L273:L274)</f>
        <v>0</v>
      </c>
    </row>
    <row r="273" spans="1:12" s="225" customFormat="1" ht="36" x14ac:dyDescent="0.25">
      <c r="A273" s="44">
        <v>7221</v>
      </c>
      <c r="B273" s="71" t="s">
        <v>281</v>
      </c>
      <c r="C273" s="201">
        <f t="shared" si="36"/>
        <v>0</v>
      </c>
      <c r="D273" s="74"/>
      <c r="E273" s="74"/>
      <c r="F273" s="74"/>
      <c r="G273" s="157"/>
      <c r="H273" s="72">
        <f t="shared" si="37"/>
        <v>0</v>
      </c>
      <c r="I273" s="74"/>
      <c r="J273" s="74"/>
      <c r="K273" s="74"/>
      <c r="L273" s="158"/>
    </row>
    <row r="274" spans="1:12" s="225" customFormat="1" ht="36" x14ac:dyDescent="0.25">
      <c r="A274" s="44">
        <v>7222</v>
      </c>
      <c r="B274" s="71" t="s">
        <v>282</v>
      </c>
      <c r="C274" s="201">
        <f t="shared" si="36"/>
        <v>0</v>
      </c>
      <c r="D274" s="74"/>
      <c r="E274" s="74"/>
      <c r="F274" s="74"/>
      <c r="G274" s="157"/>
      <c r="H274" s="72">
        <f t="shared" si="37"/>
        <v>0</v>
      </c>
      <c r="I274" s="74"/>
      <c r="J274" s="74"/>
      <c r="K274" s="74"/>
      <c r="L274" s="158"/>
    </row>
    <row r="275" spans="1:12" ht="24" x14ac:dyDescent="0.25">
      <c r="A275" s="159">
        <v>7230</v>
      </c>
      <c r="B275" s="71" t="s">
        <v>283</v>
      </c>
      <c r="C275" s="201">
        <f t="shared" si="36"/>
        <v>0</v>
      </c>
      <c r="D275" s="74"/>
      <c r="E275" s="74"/>
      <c r="F275" s="74"/>
      <c r="G275" s="157"/>
      <c r="H275" s="72">
        <f t="shared" si="37"/>
        <v>0</v>
      </c>
      <c r="I275" s="74"/>
      <c r="J275" s="74"/>
      <c r="K275" s="74"/>
      <c r="L275" s="158"/>
    </row>
    <row r="276" spans="1:12" ht="24" x14ac:dyDescent="0.25">
      <c r="A276" s="159">
        <v>7240</v>
      </c>
      <c r="B276" s="71" t="s">
        <v>284</v>
      </c>
      <c r="C276" s="201">
        <f t="shared" si="36"/>
        <v>0</v>
      </c>
      <c r="D276" s="160">
        <f>SUM(D277:D279)</f>
        <v>0</v>
      </c>
      <c r="E276" s="160">
        <f t="shared" ref="E276:G276" si="38">SUM(E277:E279)</f>
        <v>0</v>
      </c>
      <c r="F276" s="160">
        <f t="shared" si="38"/>
        <v>0</v>
      </c>
      <c r="G276" s="161">
        <f t="shared" si="38"/>
        <v>0</v>
      </c>
      <c r="H276" s="72">
        <f t="shared" si="37"/>
        <v>0</v>
      </c>
      <c r="I276" s="160">
        <f t="shared" ref="I276:L276" si="39">SUM(I277:I279)</f>
        <v>0</v>
      </c>
      <c r="J276" s="160">
        <f t="shared" si="39"/>
        <v>0</v>
      </c>
      <c r="K276" s="160">
        <f>SUM(K277:K279)</f>
        <v>0</v>
      </c>
      <c r="L276" s="162">
        <f t="shared" si="39"/>
        <v>0</v>
      </c>
    </row>
    <row r="277" spans="1:12" ht="48" x14ac:dyDescent="0.25">
      <c r="A277" s="44">
        <v>7245</v>
      </c>
      <c r="B277" s="71" t="s">
        <v>285</v>
      </c>
      <c r="C277" s="201">
        <f t="shared" si="36"/>
        <v>0</v>
      </c>
      <c r="D277" s="74"/>
      <c r="E277" s="74"/>
      <c r="F277" s="74"/>
      <c r="G277" s="157"/>
      <c r="H277" s="72">
        <f t="shared" si="37"/>
        <v>0</v>
      </c>
      <c r="I277" s="74"/>
      <c r="J277" s="74"/>
      <c r="K277" s="74"/>
      <c r="L277" s="158"/>
    </row>
    <row r="278" spans="1:12" ht="84.75" customHeight="1" x14ac:dyDescent="0.25">
      <c r="A278" s="44">
        <v>7246</v>
      </c>
      <c r="B278" s="71" t="s">
        <v>286</v>
      </c>
      <c r="C278" s="201">
        <f t="shared" si="36"/>
        <v>0</v>
      </c>
      <c r="D278" s="74"/>
      <c r="E278" s="74"/>
      <c r="F278" s="74"/>
      <c r="G278" s="157"/>
      <c r="H278" s="72">
        <f t="shared" si="37"/>
        <v>0</v>
      </c>
      <c r="I278" s="74"/>
      <c r="J278" s="74"/>
      <c r="K278" s="74"/>
      <c r="L278" s="158"/>
    </row>
    <row r="279" spans="1:12" ht="36" x14ac:dyDescent="0.25">
      <c r="A279" s="44">
        <v>7247</v>
      </c>
      <c r="B279" s="71" t="s">
        <v>287</v>
      </c>
      <c r="C279" s="201">
        <f t="shared" si="36"/>
        <v>0</v>
      </c>
      <c r="D279" s="74"/>
      <c r="E279" s="74"/>
      <c r="F279" s="74"/>
      <c r="G279" s="157"/>
      <c r="H279" s="72">
        <f t="shared" si="37"/>
        <v>0</v>
      </c>
      <c r="I279" s="74"/>
      <c r="J279" s="74"/>
      <c r="K279" s="74"/>
      <c r="L279" s="158"/>
    </row>
    <row r="280" spans="1:12" ht="24" x14ac:dyDescent="0.25">
      <c r="A280" s="168">
        <v>7260</v>
      </c>
      <c r="B280" s="65" t="s">
        <v>288</v>
      </c>
      <c r="C280" s="205">
        <f t="shared" si="36"/>
        <v>0</v>
      </c>
      <c r="D280" s="68"/>
      <c r="E280" s="68"/>
      <c r="F280" s="68"/>
      <c r="G280" s="154"/>
      <c r="H280" s="66">
        <f t="shared" si="37"/>
        <v>0</v>
      </c>
      <c r="I280" s="68"/>
      <c r="J280" s="68"/>
      <c r="K280" s="68"/>
      <c r="L280" s="155"/>
    </row>
    <row r="281" spans="1:12" x14ac:dyDescent="0.25">
      <c r="A281" s="108">
        <v>7700</v>
      </c>
      <c r="B281" s="85" t="s">
        <v>289</v>
      </c>
      <c r="C281" s="86">
        <f t="shared" si="36"/>
        <v>0</v>
      </c>
      <c r="D281" s="226">
        <f>D282</f>
        <v>0</v>
      </c>
      <c r="E281" s="226">
        <f t="shared" ref="E281:G281" si="40">E282</f>
        <v>0</v>
      </c>
      <c r="F281" s="226">
        <f t="shared" si="40"/>
        <v>0</v>
      </c>
      <c r="G281" s="227">
        <f t="shared" si="40"/>
        <v>0</v>
      </c>
      <c r="H281" s="86">
        <f t="shared" si="37"/>
        <v>0</v>
      </c>
      <c r="I281" s="226">
        <f t="shared" ref="I281:L281" si="41">I282</f>
        <v>0</v>
      </c>
      <c r="J281" s="226">
        <f t="shared" si="41"/>
        <v>0</v>
      </c>
      <c r="K281" s="226">
        <f t="shared" si="41"/>
        <v>0</v>
      </c>
      <c r="L281" s="228">
        <f t="shared" si="41"/>
        <v>0</v>
      </c>
    </row>
    <row r="282" spans="1:12" x14ac:dyDescent="0.25">
      <c r="A282" s="150">
        <v>7720</v>
      </c>
      <c r="B282" s="65" t="s">
        <v>290</v>
      </c>
      <c r="C282" s="79">
        <f t="shared" si="36"/>
        <v>0</v>
      </c>
      <c r="D282" s="81"/>
      <c r="E282" s="81"/>
      <c r="F282" s="81"/>
      <c r="G282" s="229"/>
      <c r="H282" s="79">
        <f t="shared" si="37"/>
        <v>0</v>
      </c>
      <c r="I282" s="81"/>
      <c r="J282" s="81"/>
      <c r="K282" s="81"/>
      <c r="L282" s="230"/>
    </row>
    <row r="283" spans="1:12" x14ac:dyDescent="0.25">
      <c r="A283" s="174"/>
      <c r="B283" s="71" t="s">
        <v>291</v>
      </c>
      <c r="C283" s="201">
        <f t="shared" si="36"/>
        <v>0</v>
      </c>
      <c r="D283" s="160">
        <f>SUM(D284:D285)</f>
        <v>0</v>
      </c>
      <c r="E283" s="160">
        <f>SUM(E284:E285)</f>
        <v>0</v>
      </c>
      <c r="F283" s="160">
        <f>SUM(F284:F285)</f>
        <v>0</v>
      </c>
      <c r="G283" s="161">
        <f>SUM(G284:G285)</f>
        <v>0</v>
      </c>
      <c r="H283" s="72">
        <f t="shared" si="37"/>
        <v>0</v>
      </c>
      <c r="I283" s="160">
        <f>SUM(I284:I285)</f>
        <v>0</v>
      </c>
      <c r="J283" s="160">
        <f>SUM(J284:J285)</f>
        <v>0</v>
      </c>
      <c r="K283" s="160">
        <f>SUM(K284:K285)</f>
        <v>0</v>
      </c>
      <c r="L283" s="162">
        <f>SUM(L284:L285)</f>
        <v>0</v>
      </c>
    </row>
    <row r="284" spans="1:12" x14ac:dyDescent="0.25">
      <c r="A284" s="174" t="s">
        <v>292</v>
      </c>
      <c r="B284" s="44" t="s">
        <v>293</v>
      </c>
      <c r="C284" s="201">
        <f t="shared" si="36"/>
        <v>0</v>
      </c>
      <c r="D284" s="74"/>
      <c r="E284" s="74"/>
      <c r="F284" s="74"/>
      <c r="G284" s="157"/>
      <c r="H284" s="72">
        <f t="shared" si="37"/>
        <v>0</v>
      </c>
      <c r="I284" s="74"/>
      <c r="J284" s="74"/>
      <c r="K284" s="74"/>
      <c r="L284" s="158"/>
    </row>
    <row r="285" spans="1:12" ht="24" x14ac:dyDescent="0.25">
      <c r="A285" s="174" t="s">
        <v>294</v>
      </c>
      <c r="B285" s="231" t="s">
        <v>295</v>
      </c>
      <c r="C285" s="205">
        <f t="shared" si="36"/>
        <v>0</v>
      </c>
      <c r="D285" s="68"/>
      <c r="E285" s="68"/>
      <c r="F285" s="68"/>
      <c r="G285" s="154"/>
      <c r="H285" s="66">
        <f t="shared" si="37"/>
        <v>0</v>
      </c>
      <c r="I285" s="68"/>
      <c r="J285" s="68"/>
      <c r="K285" s="68"/>
      <c r="L285" s="155"/>
    </row>
    <row r="286" spans="1:12" ht="12.75" thickBot="1" x14ac:dyDescent="0.3">
      <c r="A286" s="232"/>
      <c r="B286" s="232" t="s">
        <v>296</v>
      </c>
      <c r="C286" s="233">
        <f t="shared" ref="C286:L286" si="42">SUM(C283,C269,C230,C195,C187,C173,C75,C53)</f>
        <v>67388</v>
      </c>
      <c r="D286" s="233">
        <f t="shared" si="42"/>
        <v>40442</v>
      </c>
      <c r="E286" s="233">
        <f t="shared" si="42"/>
        <v>26946</v>
      </c>
      <c r="F286" s="233">
        <f t="shared" si="42"/>
        <v>0</v>
      </c>
      <c r="G286" s="234">
        <f t="shared" si="42"/>
        <v>0</v>
      </c>
      <c r="H286" s="235">
        <f t="shared" si="42"/>
        <v>74131</v>
      </c>
      <c r="I286" s="233">
        <f t="shared" si="42"/>
        <v>47917</v>
      </c>
      <c r="J286" s="233">
        <f t="shared" si="42"/>
        <v>26214</v>
      </c>
      <c r="K286" s="233">
        <f t="shared" si="42"/>
        <v>0</v>
      </c>
      <c r="L286" s="236">
        <f t="shared" si="42"/>
        <v>0</v>
      </c>
    </row>
    <row r="287" spans="1:12" s="24" customFormat="1" ht="13.5" thickTop="1" thickBot="1" x14ac:dyDescent="0.3">
      <c r="A287" s="601" t="s">
        <v>297</v>
      </c>
      <c r="B287" s="602"/>
      <c r="C287" s="237">
        <f>SUM(D287:G287)</f>
        <v>0</v>
      </c>
      <c r="D287" s="238">
        <f>SUM(D24,D25,D41)-D51</f>
        <v>0</v>
      </c>
      <c r="E287" s="238">
        <f>SUM(E24,E25,E41)-E51</f>
        <v>0</v>
      </c>
      <c r="F287" s="238">
        <f>(F26+F43)-F51</f>
        <v>0</v>
      </c>
      <c r="G287" s="239">
        <f>G45-G51</f>
        <v>0</v>
      </c>
      <c r="H287" s="237">
        <f>SUM(I287:L287)</f>
        <v>0</v>
      </c>
      <c r="I287" s="238">
        <f>SUM(I24,I25,I41)-I51</f>
        <v>0</v>
      </c>
      <c r="J287" s="238">
        <f>SUM(J24,J25,J41)-J51</f>
        <v>0</v>
      </c>
      <c r="K287" s="238">
        <f>(K26+K43)-K51</f>
        <v>0</v>
      </c>
      <c r="L287" s="240">
        <f>L45-L51</f>
        <v>0</v>
      </c>
    </row>
    <row r="288" spans="1:12" s="24" customFormat="1" ht="12.75" thickTop="1" x14ac:dyDescent="0.25">
      <c r="A288" s="620" t="s">
        <v>298</v>
      </c>
      <c r="B288" s="621"/>
      <c r="C288" s="241">
        <f t="shared" ref="C288:L288" si="43">SUM(C289,C290)-C297+C298</f>
        <v>0</v>
      </c>
      <c r="D288" s="242">
        <f t="shared" si="43"/>
        <v>0</v>
      </c>
      <c r="E288" s="242">
        <f t="shared" si="43"/>
        <v>0</v>
      </c>
      <c r="F288" s="242">
        <f t="shared" si="43"/>
        <v>0</v>
      </c>
      <c r="G288" s="243">
        <f t="shared" si="43"/>
        <v>0</v>
      </c>
      <c r="H288" s="244">
        <f t="shared" si="43"/>
        <v>0</v>
      </c>
      <c r="I288" s="242">
        <f t="shared" si="43"/>
        <v>0</v>
      </c>
      <c r="J288" s="242">
        <f t="shared" si="43"/>
        <v>0</v>
      </c>
      <c r="K288" s="242">
        <f t="shared" si="43"/>
        <v>0</v>
      </c>
      <c r="L288" s="245">
        <f t="shared" si="43"/>
        <v>0</v>
      </c>
    </row>
    <row r="289" spans="1:12" s="24" customFormat="1" ht="12.75" thickBot="1" x14ac:dyDescent="0.3">
      <c r="A289" s="126" t="s">
        <v>299</v>
      </c>
      <c r="B289" s="126" t="s">
        <v>300</v>
      </c>
      <c r="C289" s="246">
        <f t="shared" ref="C289:L289" si="44">C21-C283</f>
        <v>0</v>
      </c>
      <c r="D289" s="128">
        <f t="shared" si="44"/>
        <v>0</v>
      </c>
      <c r="E289" s="128">
        <f t="shared" si="44"/>
        <v>0</v>
      </c>
      <c r="F289" s="128">
        <f t="shared" si="44"/>
        <v>0</v>
      </c>
      <c r="G289" s="129">
        <f t="shared" si="44"/>
        <v>0</v>
      </c>
      <c r="H289" s="247">
        <f t="shared" si="44"/>
        <v>0</v>
      </c>
      <c r="I289" s="128">
        <f t="shared" si="44"/>
        <v>0</v>
      </c>
      <c r="J289" s="128">
        <f t="shared" si="44"/>
        <v>0</v>
      </c>
      <c r="K289" s="128">
        <f t="shared" si="44"/>
        <v>0</v>
      </c>
      <c r="L289" s="130">
        <f t="shared" si="44"/>
        <v>0</v>
      </c>
    </row>
    <row r="290" spans="1:12" s="24" customFormat="1" ht="12.75" thickTop="1" x14ac:dyDescent="0.25">
      <c r="A290" s="248" t="s">
        <v>301</v>
      </c>
      <c r="B290" s="248" t="s">
        <v>302</v>
      </c>
      <c r="C290" s="241">
        <f t="shared" ref="C290:L290" si="45">SUM(C291,C293,C295)-SUM(C292,C294,C296)</f>
        <v>0</v>
      </c>
      <c r="D290" s="242">
        <f t="shared" si="45"/>
        <v>0</v>
      </c>
      <c r="E290" s="242">
        <f t="shared" si="45"/>
        <v>0</v>
      </c>
      <c r="F290" s="242">
        <f t="shared" si="45"/>
        <v>0</v>
      </c>
      <c r="G290" s="249">
        <f t="shared" si="45"/>
        <v>0</v>
      </c>
      <c r="H290" s="244">
        <f t="shared" si="45"/>
        <v>0</v>
      </c>
      <c r="I290" s="242">
        <f t="shared" si="45"/>
        <v>0</v>
      </c>
      <c r="J290" s="242">
        <f t="shared" si="45"/>
        <v>0</v>
      </c>
      <c r="K290" s="242">
        <f t="shared" si="45"/>
        <v>0</v>
      </c>
      <c r="L290" s="245">
        <f t="shared" si="45"/>
        <v>0</v>
      </c>
    </row>
    <row r="291" spans="1:12" x14ac:dyDescent="0.25">
      <c r="A291" s="250" t="s">
        <v>303</v>
      </c>
      <c r="B291" s="116" t="s">
        <v>304</v>
      </c>
      <c r="C291" s="79">
        <f t="shared" ref="C291:C296" si="46">SUM(D291:G291)</f>
        <v>0</v>
      </c>
      <c r="D291" s="81"/>
      <c r="E291" s="81"/>
      <c r="F291" s="81"/>
      <c r="G291" s="229"/>
      <c r="H291" s="79">
        <f t="shared" ref="H291:H296" si="47">SUM(I291:L291)</f>
        <v>0</v>
      </c>
      <c r="I291" s="81"/>
      <c r="J291" s="81"/>
      <c r="K291" s="81"/>
      <c r="L291" s="230"/>
    </row>
    <row r="292" spans="1:12" ht="24" x14ac:dyDescent="0.25">
      <c r="A292" s="174" t="s">
        <v>305</v>
      </c>
      <c r="B292" s="43" t="s">
        <v>306</v>
      </c>
      <c r="C292" s="72">
        <f t="shared" si="46"/>
        <v>0</v>
      </c>
      <c r="D292" s="74"/>
      <c r="E292" s="74"/>
      <c r="F292" s="74"/>
      <c r="G292" s="157"/>
      <c r="H292" s="72">
        <f t="shared" si="47"/>
        <v>0</v>
      </c>
      <c r="I292" s="74"/>
      <c r="J292" s="74"/>
      <c r="K292" s="74"/>
      <c r="L292" s="158"/>
    </row>
    <row r="293" spans="1:12" x14ac:dyDescent="0.25">
      <c r="A293" s="174" t="s">
        <v>307</v>
      </c>
      <c r="B293" s="43" t="s">
        <v>308</v>
      </c>
      <c r="C293" s="72">
        <f t="shared" si="46"/>
        <v>0</v>
      </c>
      <c r="D293" s="74"/>
      <c r="E293" s="74"/>
      <c r="F293" s="74"/>
      <c r="G293" s="157"/>
      <c r="H293" s="72">
        <f t="shared" si="47"/>
        <v>0</v>
      </c>
      <c r="I293" s="74"/>
      <c r="J293" s="74"/>
      <c r="K293" s="74"/>
      <c r="L293" s="158"/>
    </row>
    <row r="294" spans="1:12" ht="24" x14ac:dyDescent="0.25">
      <c r="A294" s="174" t="s">
        <v>309</v>
      </c>
      <c r="B294" s="43" t="s">
        <v>310</v>
      </c>
      <c r="C294" s="72">
        <f t="shared" si="46"/>
        <v>0</v>
      </c>
      <c r="D294" s="74"/>
      <c r="E294" s="74"/>
      <c r="F294" s="74"/>
      <c r="G294" s="157"/>
      <c r="H294" s="72">
        <f t="shared" si="47"/>
        <v>0</v>
      </c>
      <c r="I294" s="74"/>
      <c r="J294" s="74"/>
      <c r="K294" s="74"/>
      <c r="L294" s="158"/>
    </row>
    <row r="295" spans="1:12" x14ac:dyDescent="0.25">
      <c r="A295" s="174" t="s">
        <v>311</v>
      </c>
      <c r="B295" s="43" t="s">
        <v>312</v>
      </c>
      <c r="C295" s="72">
        <f t="shared" si="46"/>
        <v>0</v>
      </c>
      <c r="D295" s="74"/>
      <c r="E295" s="74"/>
      <c r="F295" s="74"/>
      <c r="G295" s="157"/>
      <c r="H295" s="72">
        <f t="shared" si="47"/>
        <v>0</v>
      </c>
      <c r="I295" s="74"/>
      <c r="J295" s="74"/>
      <c r="K295" s="74"/>
      <c r="L295" s="158"/>
    </row>
    <row r="296" spans="1:12" ht="24.75" thickBot="1" x14ac:dyDescent="0.3">
      <c r="A296" s="251" t="s">
        <v>313</v>
      </c>
      <c r="B296" s="252" t="s">
        <v>314</v>
      </c>
      <c r="C296" s="185">
        <f t="shared" si="46"/>
        <v>0</v>
      </c>
      <c r="D296" s="189"/>
      <c r="E296" s="189"/>
      <c r="F296" s="189"/>
      <c r="G296" s="253"/>
      <c r="H296" s="185">
        <f t="shared" si="47"/>
        <v>0</v>
      </c>
      <c r="I296" s="189"/>
      <c r="J296" s="189"/>
      <c r="K296" s="189"/>
      <c r="L296" s="191"/>
    </row>
    <row r="297" spans="1:12" s="24" customFormat="1" ht="13.5" thickTop="1" thickBot="1" x14ac:dyDescent="0.3">
      <c r="A297" s="254" t="s">
        <v>315</v>
      </c>
      <c r="B297" s="254" t="s">
        <v>316</v>
      </c>
      <c r="C297" s="255">
        <f>SUM(D297:G297)</f>
        <v>0</v>
      </c>
      <c r="D297" s="256"/>
      <c r="E297" s="256"/>
      <c r="F297" s="256"/>
      <c r="G297" s="257"/>
      <c r="H297" s="255">
        <f>SUM(I297:L297)</f>
        <v>0</v>
      </c>
      <c r="I297" s="256"/>
      <c r="J297" s="256"/>
      <c r="K297" s="256"/>
      <c r="L297" s="258"/>
    </row>
    <row r="298" spans="1:12" s="24" customFormat="1" ht="48.75" thickTop="1" x14ac:dyDescent="0.25">
      <c r="A298" s="248" t="s">
        <v>317</v>
      </c>
      <c r="B298" s="259" t="s">
        <v>318</v>
      </c>
      <c r="C298" s="260">
        <f>SUM(D298:G298)</f>
        <v>0</v>
      </c>
      <c r="D298" s="177"/>
      <c r="E298" s="177"/>
      <c r="F298" s="177"/>
      <c r="G298" s="178"/>
      <c r="H298" s="260">
        <f>SUM(I298:L298)</f>
        <v>0</v>
      </c>
      <c r="I298" s="177"/>
      <c r="J298" s="177"/>
      <c r="K298" s="177"/>
      <c r="L298" s="179"/>
    </row>
    <row r="299" spans="1:12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</row>
    <row r="300" spans="1:12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</row>
    <row r="301" spans="1:12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</row>
    <row r="302" spans="1:12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</row>
    <row r="303" spans="1:12" x14ac:dyDescent="0.2">
      <c r="A303" s="1"/>
      <c r="B303" s="1"/>
      <c r="C303" s="261"/>
      <c r="D303" s="1"/>
      <c r="E303" s="1"/>
      <c r="F303" s="1"/>
      <c r="G303" s="1"/>
      <c r="H303" s="1"/>
      <c r="I303" s="1"/>
      <c r="J303" s="1"/>
      <c r="K303" s="1"/>
      <c r="L303" s="1"/>
    </row>
    <row r="304" spans="1:12" x14ac:dyDescent="0.2">
      <c r="A304" s="1"/>
      <c r="B304" s="1"/>
      <c r="C304" s="261"/>
      <c r="D304" s="1"/>
      <c r="E304" s="1"/>
      <c r="F304" s="1"/>
      <c r="G304" s="1"/>
      <c r="H304" s="1"/>
      <c r="I304" s="1"/>
      <c r="J304" s="1"/>
      <c r="K304" s="1"/>
      <c r="L304" s="1"/>
    </row>
    <row r="305" spans="1:12" x14ac:dyDescent="0.2">
      <c r="A305" s="1"/>
      <c r="B305" s="1"/>
      <c r="C305" s="261"/>
      <c r="D305" s="1"/>
      <c r="E305" s="1"/>
      <c r="F305" s="1"/>
      <c r="G305" s="1"/>
      <c r="H305" s="1"/>
      <c r="I305" s="1"/>
      <c r="J305" s="1"/>
      <c r="K305" s="1"/>
      <c r="L305" s="1"/>
    </row>
    <row r="306" spans="1:12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</row>
    <row r="307" spans="1:12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</row>
    <row r="308" spans="1:12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</row>
    <row r="309" spans="1:12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</row>
    <row r="310" spans="1:12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</row>
    <row r="311" spans="1:12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</row>
    <row r="312" spans="1:12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</row>
    <row r="313" spans="1:12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</row>
    <row r="314" spans="1:12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</row>
  </sheetData>
  <sheetProtection formatCells="0" formatColumns="0" formatRows="0"/>
  <autoFilter ref="A18:L298"/>
  <mergeCells count="27">
    <mergeCell ref="J16:J17"/>
    <mergeCell ref="K16:K17"/>
    <mergeCell ref="L16:L17"/>
    <mergeCell ref="A287:B287"/>
    <mergeCell ref="A288:B288"/>
    <mergeCell ref="D16:D17"/>
    <mergeCell ref="E16:E17"/>
    <mergeCell ref="F16:F17"/>
    <mergeCell ref="G16:G17"/>
    <mergeCell ref="H16:H17"/>
    <mergeCell ref="I16:I17"/>
    <mergeCell ref="A15:A17"/>
    <mergeCell ref="B15:B17"/>
    <mergeCell ref="C15:G15"/>
    <mergeCell ref="H15:L15"/>
    <mergeCell ref="C16:C17"/>
    <mergeCell ref="C7:L7"/>
    <mergeCell ref="C8:L8"/>
    <mergeCell ref="C10:L10"/>
    <mergeCell ref="C12:L12"/>
    <mergeCell ref="C13:L13"/>
    <mergeCell ref="C6:L6"/>
    <mergeCell ref="A1:L1"/>
    <mergeCell ref="A2:L2"/>
    <mergeCell ref="C3:L3"/>
    <mergeCell ref="C4:L4"/>
    <mergeCell ref="C5:L5"/>
  </mergeCells>
  <pageMargins left="0.78740157480314965" right="0.39370078740157483" top="0.39370078740157483" bottom="0.39370078740157483" header="0.23622047244094491" footer="0.19685039370078741"/>
  <pageSetup paperSize="9" scale="70" orientation="portrait" r:id="rId1"/>
  <headerFooter>
    <oddHeader xml:space="preserve">&amp;C                               </oddHeader>
    <oddFooter>&amp;L&amp;D, &amp;T&amp;R&amp;"Times New Roman,Regular"&amp;10&amp;P (&amp;N)</oddFooter>
  </headerFooter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M316"/>
  <sheetViews>
    <sheetView showGridLines="0" view="pageLayout" zoomScaleNormal="100" workbookViewId="0">
      <selection activeCell="C6" sqref="C6:L6"/>
    </sheetView>
  </sheetViews>
  <sheetFormatPr defaultRowHeight="12" x14ac:dyDescent="0.25"/>
  <cols>
    <col min="1" max="1" width="10.85546875" style="262" customWidth="1"/>
    <col min="2" max="2" width="28" style="262" customWidth="1"/>
    <col min="3" max="3" width="9.7109375" style="262" customWidth="1"/>
    <col min="4" max="4" width="9.5703125" style="262" customWidth="1"/>
    <col min="5" max="6" width="8.7109375" style="262" customWidth="1"/>
    <col min="7" max="7" width="8.28515625" style="262" customWidth="1"/>
    <col min="8" max="11" width="8.7109375" style="262" customWidth="1"/>
    <col min="12" max="12" width="7.5703125" style="262" customWidth="1"/>
    <col min="13" max="16" width="0" style="1" hidden="1" customWidth="1"/>
    <col min="17" max="16384" width="9.140625" style="1"/>
  </cols>
  <sheetData>
    <row r="1" spans="1:12" x14ac:dyDescent="0.25">
      <c r="A1" s="591" t="s">
        <v>647</v>
      </c>
      <c r="B1" s="591"/>
      <c r="C1" s="591"/>
      <c r="D1" s="591"/>
      <c r="E1" s="591"/>
      <c r="F1" s="591"/>
      <c r="G1" s="591"/>
      <c r="H1" s="591"/>
      <c r="I1" s="591"/>
      <c r="J1" s="591"/>
      <c r="K1" s="591"/>
      <c r="L1" s="591"/>
    </row>
    <row r="2" spans="1:12" ht="35.25" customHeight="1" x14ac:dyDescent="0.25">
      <c r="A2" s="592" t="s">
        <v>1</v>
      </c>
      <c r="B2" s="593"/>
      <c r="C2" s="593"/>
      <c r="D2" s="593"/>
      <c r="E2" s="593"/>
      <c r="F2" s="593"/>
      <c r="G2" s="593"/>
      <c r="H2" s="593"/>
      <c r="I2" s="593"/>
      <c r="J2" s="593"/>
      <c r="K2" s="593"/>
      <c r="L2" s="594"/>
    </row>
    <row r="3" spans="1:12" ht="12.75" customHeight="1" x14ac:dyDescent="0.25">
      <c r="A3" s="2" t="s">
        <v>2</v>
      </c>
      <c r="B3" s="3"/>
      <c r="C3" s="595" t="s">
        <v>648</v>
      </c>
      <c r="D3" s="595"/>
      <c r="E3" s="595"/>
      <c r="F3" s="595"/>
      <c r="G3" s="595"/>
      <c r="H3" s="595"/>
      <c r="I3" s="595"/>
      <c r="J3" s="595"/>
      <c r="K3" s="595"/>
      <c r="L3" s="596"/>
    </row>
    <row r="4" spans="1:12" ht="12.75" customHeight="1" x14ac:dyDescent="0.25">
      <c r="A4" s="2" t="s">
        <v>4</v>
      </c>
      <c r="B4" s="3"/>
      <c r="C4" s="595" t="s">
        <v>485</v>
      </c>
      <c r="D4" s="595"/>
      <c r="E4" s="595"/>
      <c r="F4" s="595"/>
      <c r="G4" s="595"/>
      <c r="H4" s="595"/>
      <c r="I4" s="595"/>
      <c r="J4" s="595"/>
      <c r="K4" s="595"/>
      <c r="L4" s="596"/>
    </row>
    <row r="5" spans="1:12" ht="12.75" customHeight="1" x14ac:dyDescent="0.25">
      <c r="A5" s="4" t="s">
        <v>6</v>
      </c>
      <c r="B5" s="5"/>
      <c r="C5" s="589" t="s">
        <v>486</v>
      </c>
      <c r="D5" s="589"/>
      <c r="E5" s="589"/>
      <c r="F5" s="589"/>
      <c r="G5" s="589"/>
      <c r="H5" s="589"/>
      <c r="I5" s="589"/>
      <c r="J5" s="589"/>
      <c r="K5" s="589"/>
      <c r="L5" s="590"/>
    </row>
    <row r="6" spans="1:12" ht="12.75" customHeight="1" x14ac:dyDescent="0.25">
      <c r="A6" s="4" t="s">
        <v>8</v>
      </c>
      <c r="B6" s="5"/>
      <c r="C6" s="589" t="s">
        <v>9</v>
      </c>
      <c r="D6" s="589"/>
      <c r="E6" s="589"/>
      <c r="F6" s="589"/>
      <c r="G6" s="589"/>
      <c r="H6" s="589"/>
      <c r="I6" s="589"/>
      <c r="J6" s="589"/>
      <c r="K6" s="589"/>
      <c r="L6" s="590"/>
    </row>
    <row r="7" spans="1:12" x14ac:dyDescent="0.25">
      <c r="A7" s="4" t="s">
        <v>10</v>
      </c>
      <c r="B7" s="5"/>
      <c r="C7" s="595" t="s">
        <v>621</v>
      </c>
      <c r="D7" s="595"/>
      <c r="E7" s="595"/>
      <c r="F7" s="595"/>
      <c r="G7" s="595"/>
      <c r="H7" s="595"/>
      <c r="I7" s="595"/>
      <c r="J7" s="595"/>
      <c r="K7" s="595"/>
      <c r="L7" s="596"/>
    </row>
    <row r="8" spans="1:12" ht="12.75" customHeight="1" x14ac:dyDescent="0.25">
      <c r="A8" s="6" t="s">
        <v>12</v>
      </c>
      <c r="B8" s="5"/>
      <c r="C8" s="597"/>
      <c r="D8" s="597"/>
      <c r="E8" s="597"/>
      <c r="F8" s="597"/>
      <c r="G8" s="597"/>
      <c r="H8" s="597"/>
      <c r="I8" s="597"/>
      <c r="J8" s="597"/>
      <c r="K8" s="597"/>
      <c r="L8" s="598"/>
    </row>
    <row r="9" spans="1:12" ht="12.75" customHeight="1" x14ac:dyDescent="0.25">
      <c r="A9" s="4"/>
      <c r="B9" s="5" t="s">
        <v>13</v>
      </c>
      <c r="C9" s="597" t="s">
        <v>487</v>
      </c>
      <c r="D9" s="597"/>
      <c r="E9" s="597"/>
      <c r="F9" s="597"/>
      <c r="G9" s="597"/>
      <c r="H9" s="597"/>
      <c r="I9" s="597"/>
      <c r="J9" s="597"/>
      <c r="K9" s="597"/>
      <c r="L9" s="598"/>
    </row>
    <row r="10" spans="1:12" ht="12.75" customHeight="1" x14ac:dyDescent="0.25">
      <c r="A10" s="4"/>
      <c r="B10" s="5" t="s">
        <v>15</v>
      </c>
      <c r="C10" s="597" t="s">
        <v>488</v>
      </c>
      <c r="D10" s="597"/>
      <c r="E10" s="597"/>
      <c r="F10" s="597"/>
      <c r="G10" s="597"/>
      <c r="H10" s="597"/>
      <c r="I10" s="597"/>
      <c r="J10" s="597"/>
      <c r="K10" s="597"/>
      <c r="L10" s="598"/>
    </row>
    <row r="11" spans="1:12" ht="12.75" customHeight="1" x14ac:dyDescent="0.25">
      <c r="A11" s="4"/>
      <c r="B11" s="5" t="s">
        <v>16</v>
      </c>
      <c r="C11" s="597"/>
      <c r="D11" s="597"/>
      <c r="E11" s="597"/>
      <c r="F11" s="597"/>
      <c r="G11" s="597"/>
      <c r="H11" s="597"/>
      <c r="I11" s="597"/>
      <c r="J11" s="597"/>
      <c r="K11" s="597"/>
      <c r="L11" s="598"/>
    </row>
    <row r="12" spans="1:12" ht="12.75" customHeight="1" x14ac:dyDescent="0.25">
      <c r="A12" s="4"/>
      <c r="B12" s="5" t="s">
        <v>17</v>
      </c>
      <c r="C12" s="597" t="s">
        <v>489</v>
      </c>
      <c r="D12" s="597"/>
      <c r="E12" s="597"/>
      <c r="F12" s="597"/>
      <c r="G12" s="597"/>
      <c r="H12" s="597"/>
      <c r="I12" s="597"/>
      <c r="J12" s="597"/>
      <c r="K12" s="597"/>
      <c r="L12" s="598"/>
    </row>
    <row r="13" spans="1:12" ht="12.75" customHeight="1" x14ac:dyDescent="0.25">
      <c r="A13" s="4"/>
      <c r="B13" s="5" t="s">
        <v>18</v>
      </c>
      <c r="C13" s="589"/>
      <c r="D13" s="589"/>
      <c r="E13" s="589"/>
      <c r="F13" s="589"/>
      <c r="G13" s="589"/>
      <c r="H13" s="589"/>
      <c r="I13" s="589"/>
      <c r="J13" s="589"/>
      <c r="K13" s="589"/>
      <c r="L13" s="590"/>
    </row>
    <row r="14" spans="1:12" ht="12.75" customHeight="1" x14ac:dyDescent="0.25">
      <c r="A14" s="7"/>
      <c r="B14" s="8"/>
      <c r="C14" s="9"/>
      <c r="D14" s="9"/>
      <c r="E14" s="9"/>
      <c r="F14" s="9"/>
      <c r="G14" s="9"/>
      <c r="H14" s="9"/>
      <c r="I14" s="9"/>
      <c r="J14" s="9"/>
      <c r="K14" s="9"/>
      <c r="L14" s="10"/>
    </row>
    <row r="15" spans="1:12" s="11" customFormat="1" ht="12.75" customHeight="1" x14ac:dyDescent="0.25">
      <c r="A15" s="603" t="s">
        <v>19</v>
      </c>
      <c r="B15" s="606" t="s">
        <v>20</v>
      </c>
      <c r="C15" s="608" t="s">
        <v>21</v>
      </c>
      <c r="D15" s="609"/>
      <c r="E15" s="609"/>
      <c r="F15" s="609"/>
      <c r="G15" s="610"/>
      <c r="H15" s="608" t="s">
        <v>22</v>
      </c>
      <c r="I15" s="609"/>
      <c r="J15" s="609"/>
      <c r="K15" s="609"/>
      <c r="L15" s="611"/>
    </row>
    <row r="16" spans="1:12" s="11" customFormat="1" ht="12.75" customHeight="1" x14ac:dyDescent="0.25">
      <c r="A16" s="604"/>
      <c r="B16" s="607"/>
      <c r="C16" s="612" t="s">
        <v>23</v>
      </c>
      <c r="D16" s="613" t="s">
        <v>24</v>
      </c>
      <c r="E16" s="615" t="s">
        <v>25</v>
      </c>
      <c r="F16" s="617" t="s">
        <v>26</v>
      </c>
      <c r="G16" s="619" t="s">
        <v>27</v>
      </c>
      <c r="H16" s="612" t="s">
        <v>23</v>
      </c>
      <c r="I16" s="613" t="s">
        <v>24</v>
      </c>
      <c r="J16" s="615" t="s">
        <v>25</v>
      </c>
      <c r="K16" s="617" t="s">
        <v>26</v>
      </c>
      <c r="L16" s="599" t="s">
        <v>27</v>
      </c>
    </row>
    <row r="17" spans="1:12" s="12" customFormat="1" ht="61.5" customHeight="1" thickBot="1" x14ac:dyDescent="0.3">
      <c r="A17" s="605"/>
      <c r="B17" s="607"/>
      <c r="C17" s="612"/>
      <c r="D17" s="614"/>
      <c r="E17" s="616"/>
      <c r="F17" s="618"/>
      <c r="G17" s="619"/>
      <c r="H17" s="622"/>
      <c r="I17" s="623"/>
      <c r="J17" s="616"/>
      <c r="K17" s="618"/>
      <c r="L17" s="600"/>
    </row>
    <row r="18" spans="1:12" s="12" customFormat="1" ht="9.75" customHeight="1" thickTop="1" x14ac:dyDescent="0.25">
      <c r="A18" s="13" t="s">
        <v>28</v>
      </c>
      <c r="B18" s="13">
        <v>2</v>
      </c>
      <c r="C18" s="14">
        <v>3</v>
      </c>
      <c r="D18" s="15">
        <v>4</v>
      </c>
      <c r="E18" s="15">
        <v>5</v>
      </c>
      <c r="F18" s="15">
        <v>6</v>
      </c>
      <c r="G18" s="16">
        <v>7</v>
      </c>
      <c r="H18" s="14">
        <v>8</v>
      </c>
      <c r="I18" s="15">
        <v>9</v>
      </c>
      <c r="J18" s="15">
        <v>10</v>
      </c>
      <c r="K18" s="15">
        <v>11</v>
      </c>
      <c r="L18" s="17">
        <v>12</v>
      </c>
    </row>
    <row r="19" spans="1:12" s="24" customFormat="1" x14ac:dyDescent="0.25">
      <c r="A19" s="18"/>
      <c r="B19" s="19" t="s">
        <v>29</v>
      </c>
      <c r="C19" s="20"/>
      <c r="D19" s="21"/>
      <c r="E19" s="21"/>
      <c r="F19" s="21"/>
      <c r="G19" s="22"/>
      <c r="H19" s="20"/>
      <c r="I19" s="21"/>
      <c r="J19" s="21"/>
      <c r="K19" s="21"/>
      <c r="L19" s="23"/>
    </row>
    <row r="20" spans="1:12" s="24" customFormat="1" ht="12.75" thickBot="1" x14ac:dyDescent="0.3">
      <c r="A20" s="25"/>
      <c r="B20" s="26" t="s">
        <v>30</v>
      </c>
      <c r="C20" s="27">
        <f t="shared" ref="C20:C47" si="0">SUM(D20:G20)</f>
        <v>486960</v>
      </c>
      <c r="D20" s="28">
        <f>SUM(D21,D24,D25,D41,D43)</f>
        <v>456615</v>
      </c>
      <c r="E20" s="28">
        <f>SUM(E21,E24,E43)</f>
        <v>0</v>
      </c>
      <c r="F20" s="28">
        <f>SUM(F21,F26,F43)</f>
        <v>30345</v>
      </c>
      <c r="G20" s="29">
        <f>SUM(G21,G45)</f>
        <v>0</v>
      </c>
      <c r="H20" s="27">
        <f>SUM(I20:L20)</f>
        <v>692462</v>
      </c>
      <c r="I20" s="28">
        <f>SUM(I21,I24,I25,I41,I43)</f>
        <v>471262</v>
      </c>
      <c r="J20" s="28">
        <f>SUM(J21,J24,J43)</f>
        <v>190855</v>
      </c>
      <c r="K20" s="28">
        <f>SUM(K21,K26,K43)</f>
        <v>30345</v>
      </c>
      <c r="L20" s="30">
        <f>SUM(L21,L45)</f>
        <v>0</v>
      </c>
    </row>
    <row r="21" spans="1:12" ht="12.75" thickTop="1" x14ac:dyDescent="0.25">
      <c r="A21" s="31"/>
      <c r="B21" s="32" t="s">
        <v>31</v>
      </c>
      <c r="C21" s="33">
        <f t="shared" si="0"/>
        <v>0</v>
      </c>
      <c r="D21" s="34">
        <f>SUM(D22:D23)</f>
        <v>0</v>
      </c>
      <c r="E21" s="34">
        <f>SUM(E22:E23)</f>
        <v>0</v>
      </c>
      <c r="F21" s="34">
        <f>SUM(F22:F23)</f>
        <v>0</v>
      </c>
      <c r="G21" s="35">
        <f>SUM(G22:G23)</f>
        <v>0</v>
      </c>
      <c r="H21" s="33">
        <f t="shared" ref="H21:H47" si="1">SUM(I21:L21)</f>
        <v>0</v>
      </c>
      <c r="I21" s="34">
        <f>SUM(I22:I23)</f>
        <v>0</v>
      </c>
      <c r="J21" s="34">
        <f>SUM(J22:J23)</f>
        <v>0</v>
      </c>
      <c r="K21" s="34">
        <f>SUM(K22:K23)</f>
        <v>0</v>
      </c>
      <c r="L21" s="36">
        <f>SUM(L22:L23)</f>
        <v>0</v>
      </c>
    </row>
    <row r="22" spans="1:12" x14ac:dyDescent="0.25">
      <c r="A22" s="37"/>
      <c r="B22" s="38" t="s">
        <v>32</v>
      </c>
      <c r="C22" s="39">
        <f t="shared" si="0"/>
        <v>0</v>
      </c>
      <c r="D22" s="40"/>
      <c r="E22" s="40"/>
      <c r="F22" s="40"/>
      <c r="G22" s="41"/>
      <c r="H22" s="39">
        <f t="shared" si="1"/>
        <v>0</v>
      </c>
      <c r="I22" s="40"/>
      <c r="J22" s="40"/>
      <c r="K22" s="40"/>
      <c r="L22" s="42"/>
    </row>
    <row r="23" spans="1:12" x14ac:dyDescent="0.25">
      <c r="A23" s="43"/>
      <c r="B23" s="44" t="s">
        <v>33</v>
      </c>
      <c r="C23" s="45">
        <f t="shared" si="0"/>
        <v>0</v>
      </c>
      <c r="D23" s="46"/>
      <c r="E23" s="46"/>
      <c r="F23" s="46"/>
      <c r="G23" s="47"/>
      <c r="H23" s="45">
        <f t="shared" si="1"/>
        <v>0</v>
      </c>
      <c r="I23" s="46"/>
      <c r="J23" s="46"/>
      <c r="K23" s="46"/>
      <c r="L23" s="48"/>
    </row>
    <row r="24" spans="1:12" s="24" customFormat="1" ht="24.75" thickBot="1" x14ac:dyDescent="0.3">
      <c r="A24" s="49">
        <v>19300</v>
      </c>
      <c r="B24" s="49" t="s">
        <v>34</v>
      </c>
      <c r="C24" s="50">
        <f t="shared" si="0"/>
        <v>456615</v>
      </c>
      <c r="D24" s="51">
        <v>456615</v>
      </c>
      <c r="E24" s="51"/>
      <c r="F24" s="52" t="s">
        <v>35</v>
      </c>
      <c r="G24" s="53" t="s">
        <v>35</v>
      </c>
      <c r="H24" s="50">
        <f t="shared" si="1"/>
        <v>662117</v>
      </c>
      <c r="I24" s="51">
        <v>471262</v>
      </c>
      <c r="J24" s="51">
        <v>190855</v>
      </c>
      <c r="K24" s="52" t="s">
        <v>35</v>
      </c>
      <c r="L24" s="54" t="s">
        <v>35</v>
      </c>
    </row>
    <row r="25" spans="1:12" s="24" customFormat="1" ht="24.75" thickTop="1" x14ac:dyDescent="0.25">
      <c r="A25" s="55"/>
      <c r="B25" s="56" t="s">
        <v>36</v>
      </c>
      <c r="C25" s="57">
        <f t="shared" si="0"/>
        <v>0</v>
      </c>
      <c r="D25" s="58"/>
      <c r="E25" s="59" t="s">
        <v>35</v>
      </c>
      <c r="F25" s="59" t="s">
        <v>35</v>
      </c>
      <c r="G25" s="60" t="s">
        <v>35</v>
      </c>
      <c r="H25" s="57">
        <f t="shared" si="1"/>
        <v>0</v>
      </c>
      <c r="I25" s="61"/>
      <c r="J25" s="59" t="s">
        <v>35</v>
      </c>
      <c r="K25" s="59" t="s">
        <v>35</v>
      </c>
      <c r="L25" s="62" t="s">
        <v>35</v>
      </c>
    </row>
    <row r="26" spans="1:12" s="24" customFormat="1" ht="36" x14ac:dyDescent="0.25">
      <c r="A26" s="56">
        <v>21300</v>
      </c>
      <c r="B26" s="56" t="s">
        <v>37</v>
      </c>
      <c r="C26" s="57">
        <f t="shared" si="0"/>
        <v>15060</v>
      </c>
      <c r="D26" s="59" t="s">
        <v>35</v>
      </c>
      <c r="E26" s="59" t="s">
        <v>35</v>
      </c>
      <c r="F26" s="63">
        <f>SUM(F27,F31,F33,F36)</f>
        <v>15060</v>
      </c>
      <c r="G26" s="60" t="s">
        <v>35</v>
      </c>
      <c r="H26" s="57">
        <f t="shared" si="1"/>
        <v>15060</v>
      </c>
      <c r="I26" s="59" t="s">
        <v>35</v>
      </c>
      <c r="J26" s="59" t="s">
        <v>35</v>
      </c>
      <c r="K26" s="63">
        <f>SUM(K27,K31,K33,K36)</f>
        <v>15060</v>
      </c>
      <c r="L26" s="62" t="s">
        <v>35</v>
      </c>
    </row>
    <row r="27" spans="1:12" s="24" customFormat="1" ht="24" x14ac:dyDescent="0.25">
      <c r="A27" s="64">
        <v>21350</v>
      </c>
      <c r="B27" s="56" t="s">
        <v>38</v>
      </c>
      <c r="C27" s="57">
        <f t="shared" si="0"/>
        <v>10460</v>
      </c>
      <c r="D27" s="59" t="s">
        <v>35</v>
      </c>
      <c r="E27" s="59" t="s">
        <v>35</v>
      </c>
      <c r="F27" s="63">
        <f>SUM(F28:F30)</f>
        <v>10460</v>
      </c>
      <c r="G27" s="60" t="s">
        <v>35</v>
      </c>
      <c r="H27" s="57">
        <f t="shared" si="1"/>
        <v>0</v>
      </c>
      <c r="I27" s="59" t="s">
        <v>35</v>
      </c>
      <c r="J27" s="59" t="s">
        <v>35</v>
      </c>
      <c r="K27" s="63">
        <f>SUM(K28:K30)</f>
        <v>0</v>
      </c>
      <c r="L27" s="62" t="s">
        <v>35</v>
      </c>
    </row>
    <row r="28" spans="1:12" x14ac:dyDescent="0.25">
      <c r="A28" s="37">
        <v>21351</v>
      </c>
      <c r="B28" s="65" t="s">
        <v>39</v>
      </c>
      <c r="C28" s="66">
        <f t="shared" si="0"/>
        <v>0</v>
      </c>
      <c r="D28" s="67" t="s">
        <v>35</v>
      </c>
      <c r="E28" s="67" t="s">
        <v>35</v>
      </c>
      <c r="F28" s="68"/>
      <c r="G28" s="69" t="s">
        <v>35</v>
      </c>
      <c r="H28" s="66">
        <f t="shared" si="1"/>
        <v>0</v>
      </c>
      <c r="I28" s="67" t="s">
        <v>35</v>
      </c>
      <c r="J28" s="67" t="s">
        <v>35</v>
      </c>
      <c r="K28" s="68"/>
      <c r="L28" s="70" t="s">
        <v>35</v>
      </c>
    </row>
    <row r="29" spans="1:12" x14ac:dyDescent="0.25">
      <c r="A29" s="43">
        <v>21352</v>
      </c>
      <c r="B29" s="71" t="s">
        <v>40</v>
      </c>
      <c r="C29" s="72">
        <f t="shared" si="0"/>
        <v>10460</v>
      </c>
      <c r="D29" s="73" t="s">
        <v>35</v>
      </c>
      <c r="E29" s="73" t="s">
        <v>35</v>
      </c>
      <c r="F29" s="74">
        <v>10460</v>
      </c>
      <c r="G29" s="75" t="s">
        <v>35</v>
      </c>
      <c r="H29" s="72">
        <f t="shared" si="1"/>
        <v>0</v>
      </c>
      <c r="I29" s="73" t="s">
        <v>35</v>
      </c>
      <c r="J29" s="73" t="s">
        <v>35</v>
      </c>
      <c r="K29" s="74"/>
      <c r="L29" s="76" t="s">
        <v>35</v>
      </c>
    </row>
    <row r="30" spans="1:12" ht="24" x14ac:dyDescent="0.25">
      <c r="A30" s="43">
        <v>21359</v>
      </c>
      <c r="B30" s="71" t="s">
        <v>41</v>
      </c>
      <c r="C30" s="72">
        <f t="shared" si="0"/>
        <v>0</v>
      </c>
      <c r="D30" s="73" t="s">
        <v>35</v>
      </c>
      <c r="E30" s="73" t="s">
        <v>35</v>
      </c>
      <c r="F30" s="74"/>
      <c r="G30" s="75" t="s">
        <v>35</v>
      </c>
      <c r="H30" s="72">
        <f t="shared" si="1"/>
        <v>0</v>
      </c>
      <c r="I30" s="73" t="s">
        <v>35</v>
      </c>
      <c r="J30" s="73" t="s">
        <v>35</v>
      </c>
      <c r="K30" s="74"/>
      <c r="L30" s="76" t="s">
        <v>35</v>
      </c>
    </row>
    <row r="31" spans="1:12" s="24" customFormat="1" ht="36" x14ac:dyDescent="0.25">
      <c r="A31" s="64">
        <v>21370</v>
      </c>
      <c r="B31" s="56" t="s">
        <v>42</v>
      </c>
      <c r="C31" s="57">
        <f t="shared" si="0"/>
        <v>0</v>
      </c>
      <c r="D31" s="59" t="s">
        <v>35</v>
      </c>
      <c r="E31" s="59" t="s">
        <v>35</v>
      </c>
      <c r="F31" s="63">
        <f>SUM(F32)</f>
        <v>0</v>
      </c>
      <c r="G31" s="60" t="s">
        <v>35</v>
      </c>
      <c r="H31" s="57">
        <f t="shared" si="1"/>
        <v>0</v>
      </c>
      <c r="I31" s="59" t="s">
        <v>35</v>
      </c>
      <c r="J31" s="59" t="s">
        <v>35</v>
      </c>
      <c r="K31" s="63">
        <f>SUM(K32)</f>
        <v>0</v>
      </c>
      <c r="L31" s="62" t="s">
        <v>35</v>
      </c>
    </row>
    <row r="32" spans="1:12" ht="36" x14ac:dyDescent="0.25">
      <c r="A32" s="77">
        <v>21379</v>
      </c>
      <c r="B32" s="78" t="s">
        <v>43</v>
      </c>
      <c r="C32" s="79">
        <f t="shared" si="0"/>
        <v>0</v>
      </c>
      <c r="D32" s="80" t="s">
        <v>35</v>
      </c>
      <c r="E32" s="80" t="s">
        <v>35</v>
      </c>
      <c r="F32" s="81"/>
      <c r="G32" s="82" t="s">
        <v>35</v>
      </c>
      <c r="H32" s="79">
        <f t="shared" si="1"/>
        <v>0</v>
      </c>
      <c r="I32" s="80" t="s">
        <v>35</v>
      </c>
      <c r="J32" s="80" t="s">
        <v>35</v>
      </c>
      <c r="K32" s="81"/>
      <c r="L32" s="83" t="s">
        <v>35</v>
      </c>
    </row>
    <row r="33" spans="1:12" s="24" customFormat="1" x14ac:dyDescent="0.25">
      <c r="A33" s="64">
        <v>21380</v>
      </c>
      <c r="B33" s="56" t="s">
        <v>44</v>
      </c>
      <c r="C33" s="57">
        <f t="shared" si="0"/>
        <v>1300</v>
      </c>
      <c r="D33" s="59" t="s">
        <v>35</v>
      </c>
      <c r="E33" s="59" t="s">
        <v>35</v>
      </c>
      <c r="F33" s="63">
        <f>SUM(F34:F35)</f>
        <v>1300</v>
      </c>
      <c r="G33" s="60" t="s">
        <v>35</v>
      </c>
      <c r="H33" s="57">
        <f t="shared" si="1"/>
        <v>1300</v>
      </c>
      <c r="I33" s="59" t="s">
        <v>35</v>
      </c>
      <c r="J33" s="59" t="s">
        <v>35</v>
      </c>
      <c r="K33" s="63">
        <f>SUM(K34:K35)</f>
        <v>1300</v>
      </c>
      <c r="L33" s="62" t="s">
        <v>35</v>
      </c>
    </row>
    <row r="34" spans="1:12" x14ac:dyDescent="0.25">
      <c r="A34" s="38">
        <v>21381</v>
      </c>
      <c r="B34" s="65" t="s">
        <v>45</v>
      </c>
      <c r="C34" s="66">
        <f t="shared" si="0"/>
        <v>1300</v>
      </c>
      <c r="D34" s="67" t="s">
        <v>35</v>
      </c>
      <c r="E34" s="67" t="s">
        <v>35</v>
      </c>
      <c r="F34" s="68">
        <v>1300</v>
      </c>
      <c r="G34" s="69" t="s">
        <v>35</v>
      </c>
      <c r="H34" s="66">
        <f t="shared" si="1"/>
        <v>1300</v>
      </c>
      <c r="I34" s="67" t="s">
        <v>35</v>
      </c>
      <c r="J34" s="67" t="s">
        <v>35</v>
      </c>
      <c r="K34" s="68">
        <v>1300</v>
      </c>
      <c r="L34" s="70" t="s">
        <v>35</v>
      </c>
    </row>
    <row r="35" spans="1:12" ht="24" x14ac:dyDescent="0.25">
      <c r="A35" s="44">
        <v>21383</v>
      </c>
      <c r="B35" s="71" t="s">
        <v>46</v>
      </c>
      <c r="C35" s="72">
        <f>SUM(D35:G35)</f>
        <v>0</v>
      </c>
      <c r="D35" s="73" t="s">
        <v>35</v>
      </c>
      <c r="E35" s="73" t="s">
        <v>35</v>
      </c>
      <c r="F35" s="74"/>
      <c r="G35" s="75" t="s">
        <v>35</v>
      </c>
      <c r="H35" s="72">
        <f t="shared" si="1"/>
        <v>0</v>
      </c>
      <c r="I35" s="73" t="s">
        <v>35</v>
      </c>
      <c r="J35" s="73" t="s">
        <v>35</v>
      </c>
      <c r="K35" s="74"/>
      <c r="L35" s="76" t="s">
        <v>35</v>
      </c>
    </row>
    <row r="36" spans="1:12" s="24" customFormat="1" ht="25.5" customHeight="1" x14ac:dyDescent="0.25">
      <c r="A36" s="64">
        <v>21390</v>
      </c>
      <c r="B36" s="56" t="s">
        <v>47</v>
      </c>
      <c r="C36" s="57">
        <f t="shared" si="0"/>
        <v>3300</v>
      </c>
      <c r="D36" s="59" t="s">
        <v>35</v>
      </c>
      <c r="E36" s="59" t="s">
        <v>35</v>
      </c>
      <c r="F36" s="63">
        <f>SUM(F37:F40)</f>
        <v>3300</v>
      </c>
      <c r="G36" s="60" t="s">
        <v>35</v>
      </c>
      <c r="H36" s="57">
        <f t="shared" si="1"/>
        <v>13760</v>
      </c>
      <c r="I36" s="59" t="s">
        <v>35</v>
      </c>
      <c r="J36" s="59" t="s">
        <v>35</v>
      </c>
      <c r="K36" s="63">
        <f>SUM(K37:K40)</f>
        <v>13760</v>
      </c>
      <c r="L36" s="62" t="s">
        <v>35</v>
      </c>
    </row>
    <row r="37" spans="1:12" ht="24" x14ac:dyDescent="0.25">
      <c r="A37" s="38">
        <v>21391</v>
      </c>
      <c r="B37" s="65" t="s">
        <v>48</v>
      </c>
      <c r="C37" s="66">
        <f t="shared" si="0"/>
        <v>0</v>
      </c>
      <c r="D37" s="67" t="s">
        <v>35</v>
      </c>
      <c r="E37" s="67" t="s">
        <v>35</v>
      </c>
      <c r="F37" s="68"/>
      <c r="G37" s="69" t="s">
        <v>35</v>
      </c>
      <c r="H37" s="66">
        <f t="shared" si="1"/>
        <v>0</v>
      </c>
      <c r="I37" s="67" t="s">
        <v>35</v>
      </c>
      <c r="J37" s="67" t="s">
        <v>35</v>
      </c>
      <c r="K37" s="68"/>
      <c r="L37" s="70" t="s">
        <v>35</v>
      </c>
    </row>
    <row r="38" spans="1:12" x14ac:dyDescent="0.25">
      <c r="A38" s="44">
        <v>21393</v>
      </c>
      <c r="B38" s="71" t="s">
        <v>49</v>
      </c>
      <c r="C38" s="72">
        <f t="shared" si="0"/>
        <v>0</v>
      </c>
      <c r="D38" s="73" t="s">
        <v>35</v>
      </c>
      <c r="E38" s="73" t="s">
        <v>35</v>
      </c>
      <c r="F38" s="74"/>
      <c r="G38" s="75" t="s">
        <v>35</v>
      </c>
      <c r="H38" s="72">
        <f t="shared" si="1"/>
        <v>0</v>
      </c>
      <c r="I38" s="73" t="s">
        <v>35</v>
      </c>
      <c r="J38" s="73" t="s">
        <v>35</v>
      </c>
      <c r="K38" s="74"/>
      <c r="L38" s="76" t="s">
        <v>35</v>
      </c>
    </row>
    <row r="39" spans="1:12" x14ac:dyDescent="0.25">
      <c r="A39" s="44">
        <v>21395</v>
      </c>
      <c r="B39" s="71" t="s">
        <v>50</v>
      </c>
      <c r="C39" s="72">
        <f t="shared" si="0"/>
        <v>0</v>
      </c>
      <c r="D39" s="73" t="s">
        <v>35</v>
      </c>
      <c r="E39" s="73" t="s">
        <v>35</v>
      </c>
      <c r="F39" s="74"/>
      <c r="G39" s="75" t="s">
        <v>35</v>
      </c>
      <c r="H39" s="72">
        <f t="shared" si="1"/>
        <v>0</v>
      </c>
      <c r="I39" s="73" t="s">
        <v>35</v>
      </c>
      <c r="J39" s="73" t="s">
        <v>35</v>
      </c>
      <c r="K39" s="74"/>
      <c r="L39" s="76" t="s">
        <v>35</v>
      </c>
    </row>
    <row r="40" spans="1:12" ht="24" x14ac:dyDescent="0.25">
      <c r="A40" s="84">
        <v>21399</v>
      </c>
      <c r="B40" s="85" t="s">
        <v>51</v>
      </c>
      <c r="C40" s="86">
        <f t="shared" si="0"/>
        <v>3300</v>
      </c>
      <c r="D40" s="87" t="s">
        <v>35</v>
      </c>
      <c r="E40" s="87" t="s">
        <v>35</v>
      </c>
      <c r="F40" s="88">
        <v>3300</v>
      </c>
      <c r="G40" s="89" t="s">
        <v>35</v>
      </c>
      <c r="H40" s="86">
        <f t="shared" si="1"/>
        <v>13760</v>
      </c>
      <c r="I40" s="87" t="s">
        <v>35</v>
      </c>
      <c r="J40" s="87" t="s">
        <v>35</v>
      </c>
      <c r="K40" s="88">
        <v>13760</v>
      </c>
      <c r="L40" s="90" t="s">
        <v>35</v>
      </c>
    </row>
    <row r="41" spans="1:12" s="24" customFormat="1" ht="26.25" customHeight="1" x14ac:dyDescent="0.25">
      <c r="A41" s="91">
        <v>21420</v>
      </c>
      <c r="B41" s="92" t="s">
        <v>52</v>
      </c>
      <c r="C41" s="93">
        <f>SUM(D41:G41)</f>
        <v>0</v>
      </c>
      <c r="D41" s="94">
        <f>SUM(D42)</f>
        <v>0</v>
      </c>
      <c r="E41" s="95" t="s">
        <v>35</v>
      </c>
      <c r="F41" s="95" t="s">
        <v>35</v>
      </c>
      <c r="G41" s="96" t="s">
        <v>35</v>
      </c>
      <c r="H41" s="93">
        <f>SUM(I41:L41)</f>
        <v>0</v>
      </c>
      <c r="I41" s="94">
        <f>SUM(I42)</f>
        <v>0</v>
      </c>
      <c r="J41" s="95" t="s">
        <v>35</v>
      </c>
      <c r="K41" s="95" t="s">
        <v>35</v>
      </c>
      <c r="L41" s="97" t="s">
        <v>35</v>
      </c>
    </row>
    <row r="42" spans="1:12" s="24" customFormat="1" ht="26.25" customHeight="1" x14ac:dyDescent="0.25">
      <c r="A42" s="84">
        <v>21429</v>
      </c>
      <c r="B42" s="85" t="s">
        <v>53</v>
      </c>
      <c r="C42" s="86">
        <f>SUM(D42:G42)</f>
        <v>0</v>
      </c>
      <c r="D42" s="98"/>
      <c r="E42" s="87" t="s">
        <v>35</v>
      </c>
      <c r="F42" s="87" t="s">
        <v>35</v>
      </c>
      <c r="G42" s="89" t="s">
        <v>35</v>
      </c>
      <c r="H42" s="86">
        <f t="shared" ref="H42:H44" si="2">SUM(I42:L42)</f>
        <v>0</v>
      </c>
      <c r="I42" s="98"/>
      <c r="J42" s="87" t="s">
        <v>35</v>
      </c>
      <c r="K42" s="87" t="s">
        <v>35</v>
      </c>
      <c r="L42" s="90" t="s">
        <v>35</v>
      </c>
    </row>
    <row r="43" spans="1:12" s="24" customFormat="1" ht="24" x14ac:dyDescent="0.25">
      <c r="A43" s="64">
        <v>21490</v>
      </c>
      <c r="B43" s="56" t="s">
        <v>54</v>
      </c>
      <c r="C43" s="57">
        <f t="shared" si="0"/>
        <v>15285</v>
      </c>
      <c r="D43" s="99">
        <f>D44</f>
        <v>0</v>
      </c>
      <c r="E43" s="99">
        <f t="shared" ref="E43:F43" si="3">E44</f>
        <v>0</v>
      </c>
      <c r="F43" s="99">
        <f t="shared" si="3"/>
        <v>15285</v>
      </c>
      <c r="G43" s="60" t="s">
        <v>35</v>
      </c>
      <c r="H43" s="100">
        <f t="shared" si="2"/>
        <v>15285</v>
      </c>
      <c r="I43" s="99">
        <f>I44</f>
        <v>0</v>
      </c>
      <c r="J43" s="99">
        <f t="shared" ref="J43:K43" si="4">J44</f>
        <v>0</v>
      </c>
      <c r="K43" s="99">
        <f t="shared" si="4"/>
        <v>15285</v>
      </c>
      <c r="L43" s="62" t="s">
        <v>35</v>
      </c>
    </row>
    <row r="44" spans="1:12" s="24" customFormat="1" ht="24" x14ac:dyDescent="0.25">
      <c r="A44" s="44">
        <v>21499</v>
      </c>
      <c r="B44" s="71" t="s">
        <v>55</v>
      </c>
      <c r="C44" s="79">
        <f>SUM(D44:G44)</f>
        <v>15285</v>
      </c>
      <c r="D44" s="101"/>
      <c r="E44" s="102"/>
      <c r="F44" s="102">
        <v>15285</v>
      </c>
      <c r="G44" s="103" t="s">
        <v>35</v>
      </c>
      <c r="H44" s="104">
        <f t="shared" si="2"/>
        <v>15285</v>
      </c>
      <c r="I44" s="40"/>
      <c r="J44" s="105"/>
      <c r="K44" s="105">
        <v>15285</v>
      </c>
      <c r="L44" s="106" t="s">
        <v>35</v>
      </c>
    </row>
    <row r="45" spans="1:12" ht="12.75" customHeight="1" x14ac:dyDescent="0.25">
      <c r="A45" s="107">
        <v>23000</v>
      </c>
      <c r="B45" s="108" t="s">
        <v>56</v>
      </c>
      <c r="C45" s="109">
        <f>SUM(D45:G45)</f>
        <v>0</v>
      </c>
      <c r="D45" s="59" t="s">
        <v>35</v>
      </c>
      <c r="E45" s="59" t="s">
        <v>35</v>
      </c>
      <c r="F45" s="59" t="s">
        <v>35</v>
      </c>
      <c r="G45" s="99">
        <f>SUM(G46:G47)</f>
        <v>0</v>
      </c>
      <c r="H45" s="109">
        <f t="shared" si="1"/>
        <v>0</v>
      </c>
      <c r="I45" s="87" t="s">
        <v>35</v>
      </c>
      <c r="J45" s="87" t="s">
        <v>35</v>
      </c>
      <c r="K45" s="87" t="s">
        <v>35</v>
      </c>
      <c r="L45" s="110">
        <f>SUM(L46:L47)</f>
        <v>0</v>
      </c>
    </row>
    <row r="46" spans="1:12" ht="24" x14ac:dyDescent="0.25">
      <c r="A46" s="111">
        <v>23410</v>
      </c>
      <c r="B46" s="112" t="s">
        <v>57</v>
      </c>
      <c r="C46" s="113">
        <f t="shared" si="0"/>
        <v>0</v>
      </c>
      <c r="D46" s="95" t="s">
        <v>35</v>
      </c>
      <c r="E46" s="95" t="s">
        <v>35</v>
      </c>
      <c r="F46" s="95" t="s">
        <v>35</v>
      </c>
      <c r="G46" s="114"/>
      <c r="H46" s="113">
        <f t="shared" si="1"/>
        <v>0</v>
      </c>
      <c r="I46" s="95" t="s">
        <v>35</v>
      </c>
      <c r="J46" s="95" t="s">
        <v>35</v>
      </c>
      <c r="K46" s="95" t="s">
        <v>35</v>
      </c>
      <c r="L46" s="115"/>
    </row>
    <row r="47" spans="1:12" ht="24" x14ac:dyDescent="0.25">
      <c r="A47" s="111">
        <v>23510</v>
      </c>
      <c r="B47" s="112" t="s">
        <v>58</v>
      </c>
      <c r="C47" s="93">
        <f t="shared" si="0"/>
        <v>0</v>
      </c>
      <c r="D47" s="95" t="s">
        <v>35</v>
      </c>
      <c r="E47" s="95" t="s">
        <v>35</v>
      </c>
      <c r="F47" s="95" t="s">
        <v>35</v>
      </c>
      <c r="G47" s="114"/>
      <c r="H47" s="93">
        <f t="shared" si="1"/>
        <v>0</v>
      </c>
      <c r="I47" s="95" t="s">
        <v>35</v>
      </c>
      <c r="J47" s="95" t="s">
        <v>35</v>
      </c>
      <c r="K47" s="95" t="s">
        <v>35</v>
      </c>
      <c r="L47" s="115"/>
    </row>
    <row r="48" spans="1:12" x14ac:dyDescent="0.25">
      <c r="A48" s="116"/>
      <c r="B48" s="112"/>
      <c r="C48" s="117"/>
      <c r="D48" s="95"/>
      <c r="E48" s="95"/>
      <c r="F48" s="94"/>
      <c r="G48" s="118"/>
      <c r="H48" s="117"/>
      <c r="I48" s="95"/>
      <c r="J48" s="95"/>
      <c r="K48" s="94"/>
      <c r="L48" s="119"/>
    </row>
    <row r="49" spans="1:12" s="24" customFormat="1" x14ac:dyDescent="0.25">
      <c r="A49" s="120"/>
      <c r="B49" s="121" t="s">
        <v>59</v>
      </c>
      <c r="C49" s="122"/>
      <c r="D49" s="123"/>
      <c r="E49" s="123"/>
      <c r="F49" s="123"/>
      <c r="G49" s="124"/>
      <c r="H49" s="122"/>
      <c r="I49" s="123"/>
      <c r="J49" s="123"/>
      <c r="K49" s="123"/>
      <c r="L49" s="125"/>
    </row>
    <row r="50" spans="1:12" s="24" customFormat="1" ht="12.75" thickBot="1" x14ac:dyDescent="0.3">
      <c r="A50" s="126"/>
      <c r="B50" s="25" t="s">
        <v>60</v>
      </c>
      <c r="C50" s="127">
        <f t="shared" ref="C50:C113" si="5">SUM(D50:G50)</f>
        <v>486960</v>
      </c>
      <c r="D50" s="128">
        <f>SUM(D51,D283)</f>
        <v>456615</v>
      </c>
      <c r="E50" s="128">
        <f>SUM(E51,E283)</f>
        <v>0</v>
      </c>
      <c r="F50" s="128">
        <f>SUM(F51,F283)</f>
        <v>30345</v>
      </c>
      <c r="G50" s="129">
        <f>SUM(G51,G283)</f>
        <v>0</v>
      </c>
      <c r="H50" s="127">
        <f t="shared" ref="H50:H113" si="6">SUM(I50:L50)</f>
        <v>692462</v>
      </c>
      <c r="I50" s="128">
        <f>SUM(I51,I283)</f>
        <v>471262</v>
      </c>
      <c r="J50" s="128">
        <f>SUM(J51,J283)</f>
        <v>190855</v>
      </c>
      <c r="K50" s="128">
        <f>SUM(K51,K283)</f>
        <v>30345</v>
      </c>
      <c r="L50" s="130">
        <f>SUM(L51,L283)</f>
        <v>0</v>
      </c>
    </row>
    <row r="51" spans="1:12" s="24" customFormat="1" ht="36.75" thickTop="1" x14ac:dyDescent="0.25">
      <c r="A51" s="131"/>
      <c r="B51" s="132" t="s">
        <v>61</v>
      </c>
      <c r="C51" s="133">
        <f t="shared" si="5"/>
        <v>486960</v>
      </c>
      <c r="D51" s="134">
        <f>SUM(D52,D194)</f>
        <v>456615</v>
      </c>
      <c r="E51" s="134">
        <f>SUM(E52,E194)</f>
        <v>0</v>
      </c>
      <c r="F51" s="134">
        <f>SUM(F52,F194)</f>
        <v>30345</v>
      </c>
      <c r="G51" s="135">
        <f>SUM(G52,G194)</f>
        <v>0</v>
      </c>
      <c r="H51" s="133">
        <f t="shared" si="6"/>
        <v>692462</v>
      </c>
      <c r="I51" s="134">
        <f>SUM(I52,I194)</f>
        <v>471262</v>
      </c>
      <c r="J51" s="134">
        <f>SUM(J52,J194)</f>
        <v>190855</v>
      </c>
      <c r="K51" s="134">
        <f>SUM(K52,K194)</f>
        <v>30345</v>
      </c>
      <c r="L51" s="136">
        <f>SUM(L52,L194)</f>
        <v>0</v>
      </c>
    </row>
    <row r="52" spans="1:12" s="24" customFormat="1" ht="24" x14ac:dyDescent="0.25">
      <c r="A52" s="137"/>
      <c r="B52" s="18" t="s">
        <v>62</v>
      </c>
      <c r="C52" s="138">
        <f t="shared" si="5"/>
        <v>486110</v>
      </c>
      <c r="D52" s="139">
        <f>SUM(D53,D75,D173,D187)</f>
        <v>456115</v>
      </c>
      <c r="E52" s="139">
        <f>SUM(E53,E75,E173,E187)</f>
        <v>0</v>
      </c>
      <c r="F52" s="139">
        <f>SUM(F53,F75,F173,F187)</f>
        <v>29995</v>
      </c>
      <c r="G52" s="140">
        <f>SUM(G53,G75,G173,G187)</f>
        <v>0</v>
      </c>
      <c r="H52" s="138">
        <f t="shared" si="6"/>
        <v>691012</v>
      </c>
      <c r="I52" s="139">
        <f>SUM(I53,I75,I173,I187)</f>
        <v>470162</v>
      </c>
      <c r="J52" s="139">
        <f>SUM(J53,J75,J173,J187)</f>
        <v>190855</v>
      </c>
      <c r="K52" s="139">
        <f>SUM(K53,K75,K173,K187)</f>
        <v>29995</v>
      </c>
      <c r="L52" s="141">
        <f>SUM(L53,L75,L173,L187)</f>
        <v>0</v>
      </c>
    </row>
    <row r="53" spans="1:12" s="24" customFormat="1" x14ac:dyDescent="0.25">
      <c r="A53" s="142">
        <v>1000</v>
      </c>
      <c r="B53" s="142" t="s">
        <v>63</v>
      </c>
      <c r="C53" s="143">
        <f t="shared" si="5"/>
        <v>389751</v>
      </c>
      <c r="D53" s="144">
        <f>SUM(D54,D67)</f>
        <v>389751</v>
      </c>
      <c r="E53" s="144">
        <f>SUM(E54,E67)</f>
        <v>0</v>
      </c>
      <c r="F53" s="144">
        <f>SUM(F54,F67)</f>
        <v>0</v>
      </c>
      <c r="G53" s="145">
        <f>SUM(G54,G67)</f>
        <v>0</v>
      </c>
      <c r="H53" s="143">
        <f t="shared" si="6"/>
        <v>595294</v>
      </c>
      <c r="I53" s="144">
        <f>SUM(I54,I67)</f>
        <v>404439</v>
      </c>
      <c r="J53" s="144">
        <f>SUM(J54,J67)</f>
        <v>190855</v>
      </c>
      <c r="K53" s="144">
        <f>SUM(K54,K67)</f>
        <v>0</v>
      </c>
      <c r="L53" s="146">
        <f>SUM(L54,L67)</f>
        <v>0</v>
      </c>
    </row>
    <row r="54" spans="1:12" x14ac:dyDescent="0.25">
      <c r="A54" s="56">
        <v>1100</v>
      </c>
      <c r="B54" s="147" t="s">
        <v>64</v>
      </c>
      <c r="C54" s="57">
        <f t="shared" si="5"/>
        <v>286851</v>
      </c>
      <c r="D54" s="63">
        <f>SUM(D55,D58,D66)</f>
        <v>286851</v>
      </c>
      <c r="E54" s="63">
        <f>SUM(E55,E58,E66)</f>
        <v>0</v>
      </c>
      <c r="F54" s="63">
        <f>SUM(F55,F58,F66)</f>
        <v>0</v>
      </c>
      <c r="G54" s="148">
        <f>SUM(G55,G58,G66)</f>
        <v>0</v>
      </c>
      <c r="H54" s="57">
        <f t="shared" si="6"/>
        <v>447461</v>
      </c>
      <c r="I54" s="63">
        <f>SUM(I55,I58,I66)</f>
        <v>295457</v>
      </c>
      <c r="J54" s="63">
        <f>SUM(J55,J58,J66)</f>
        <v>152004</v>
      </c>
      <c r="K54" s="63">
        <f>SUM(K55,K58,K66)</f>
        <v>0</v>
      </c>
      <c r="L54" s="149">
        <f>SUM(L55,L58,L66)</f>
        <v>0</v>
      </c>
    </row>
    <row r="55" spans="1:12" x14ac:dyDescent="0.25">
      <c r="A55" s="150">
        <v>1110</v>
      </c>
      <c r="B55" s="112" t="s">
        <v>65</v>
      </c>
      <c r="C55" s="117">
        <f t="shared" si="5"/>
        <v>252105</v>
      </c>
      <c r="D55" s="151">
        <f>SUM(D56:D57)</f>
        <v>252105</v>
      </c>
      <c r="E55" s="151">
        <f>SUM(E56:E57)</f>
        <v>0</v>
      </c>
      <c r="F55" s="151">
        <f>SUM(F56:F57)</f>
        <v>0</v>
      </c>
      <c r="G55" s="152">
        <f>SUM(G56:G57)</f>
        <v>0</v>
      </c>
      <c r="H55" s="117">
        <f t="shared" si="6"/>
        <v>417948</v>
      </c>
      <c r="I55" s="151">
        <f>SUM(I56:I57)</f>
        <v>267300</v>
      </c>
      <c r="J55" s="151">
        <f>SUM(J56:J57)</f>
        <v>150648</v>
      </c>
      <c r="K55" s="151">
        <f>SUM(K56:K57)</f>
        <v>0</v>
      </c>
      <c r="L55" s="153">
        <f>SUM(L56:L57)</f>
        <v>0</v>
      </c>
    </row>
    <row r="56" spans="1:12" x14ac:dyDescent="0.25">
      <c r="A56" s="38">
        <v>1111</v>
      </c>
      <c r="B56" s="65" t="s">
        <v>66</v>
      </c>
      <c r="C56" s="66">
        <f t="shared" si="5"/>
        <v>0</v>
      </c>
      <c r="D56" s="68"/>
      <c r="E56" s="68"/>
      <c r="F56" s="68"/>
      <c r="G56" s="154"/>
      <c r="H56" s="66">
        <f t="shared" si="6"/>
        <v>0</v>
      </c>
      <c r="I56" s="68"/>
      <c r="J56" s="68"/>
      <c r="K56" s="68"/>
      <c r="L56" s="155"/>
    </row>
    <row r="57" spans="1:12" ht="24" customHeight="1" x14ac:dyDescent="0.25">
      <c r="A57" s="44">
        <v>1119</v>
      </c>
      <c r="B57" s="71" t="s">
        <v>67</v>
      </c>
      <c r="C57" s="72">
        <f t="shared" si="5"/>
        <v>252105</v>
      </c>
      <c r="D57" s="74">
        <v>252105</v>
      </c>
      <c r="E57" s="74"/>
      <c r="F57" s="74"/>
      <c r="G57" s="157"/>
      <c r="H57" s="72">
        <f t="shared" si="6"/>
        <v>417948</v>
      </c>
      <c r="I57" s="74">
        <v>267300</v>
      </c>
      <c r="J57" s="74">
        <f>111336+5680+33632</f>
        <v>150648</v>
      </c>
      <c r="K57" s="74"/>
      <c r="L57" s="158"/>
    </row>
    <row r="58" spans="1:12" x14ac:dyDescent="0.25">
      <c r="A58" s="159">
        <v>1140</v>
      </c>
      <c r="B58" s="71" t="s">
        <v>68</v>
      </c>
      <c r="C58" s="72">
        <f t="shared" si="5"/>
        <v>34746</v>
      </c>
      <c r="D58" s="160">
        <f>SUM(D59:D65)</f>
        <v>34746</v>
      </c>
      <c r="E58" s="160">
        <f>SUM(E59:E65)</f>
        <v>0</v>
      </c>
      <c r="F58" s="160">
        <f>SUM(F59:F65)</f>
        <v>0</v>
      </c>
      <c r="G58" s="161">
        <f>SUM(G59:G65)</f>
        <v>0</v>
      </c>
      <c r="H58" s="72">
        <f t="shared" si="6"/>
        <v>29513</v>
      </c>
      <c r="I58" s="160">
        <f>SUM(I59:I65)</f>
        <v>28157</v>
      </c>
      <c r="J58" s="160">
        <f>SUM(J59:J65)</f>
        <v>1356</v>
      </c>
      <c r="K58" s="160">
        <f>SUM(K59:K65)</f>
        <v>0</v>
      </c>
      <c r="L58" s="162">
        <f>SUM(L59:L65)</f>
        <v>0</v>
      </c>
    </row>
    <row r="59" spans="1:12" x14ac:dyDescent="0.25">
      <c r="A59" s="44">
        <v>1141</v>
      </c>
      <c r="B59" s="71" t="s">
        <v>69</v>
      </c>
      <c r="C59" s="72">
        <f t="shared" si="5"/>
        <v>0</v>
      </c>
      <c r="D59" s="74"/>
      <c r="E59" s="74"/>
      <c r="F59" s="74"/>
      <c r="G59" s="157"/>
      <c r="H59" s="72">
        <f t="shared" si="6"/>
        <v>0</v>
      </c>
      <c r="I59" s="74"/>
      <c r="J59" s="74"/>
      <c r="K59" s="74"/>
      <c r="L59" s="158"/>
    </row>
    <row r="60" spans="1:12" ht="24.75" customHeight="1" x14ac:dyDescent="0.25">
      <c r="A60" s="44">
        <v>1142</v>
      </c>
      <c r="B60" s="71" t="s">
        <v>70</v>
      </c>
      <c r="C60" s="72">
        <f t="shared" si="5"/>
        <v>0</v>
      </c>
      <c r="D60" s="74"/>
      <c r="E60" s="74"/>
      <c r="F60" s="74"/>
      <c r="G60" s="157"/>
      <c r="H60" s="72">
        <f t="shared" si="6"/>
        <v>0</v>
      </c>
      <c r="I60" s="74"/>
      <c r="J60" s="74"/>
      <c r="K60" s="74"/>
      <c r="L60" s="158"/>
    </row>
    <row r="61" spans="1:12" ht="24" x14ac:dyDescent="0.25">
      <c r="A61" s="44">
        <v>1145</v>
      </c>
      <c r="B61" s="71" t="s">
        <v>71</v>
      </c>
      <c r="C61" s="72">
        <f t="shared" si="5"/>
        <v>0</v>
      </c>
      <c r="D61" s="74"/>
      <c r="E61" s="74"/>
      <c r="F61" s="74"/>
      <c r="G61" s="157"/>
      <c r="H61" s="72">
        <f t="shared" si="6"/>
        <v>0</v>
      </c>
      <c r="I61" s="74"/>
      <c r="J61" s="74"/>
      <c r="K61" s="74"/>
      <c r="L61" s="158"/>
    </row>
    <row r="62" spans="1:12" ht="27.75" customHeight="1" x14ac:dyDescent="0.25">
      <c r="A62" s="44">
        <v>1146</v>
      </c>
      <c r="B62" s="71" t="s">
        <v>72</v>
      </c>
      <c r="C62" s="72">
        <f t="shared" si="5"/>
        <v>0</v>
      </c>
      <c r="D62" s="74"/>
      <c r="E62" s="74"/>
      <c r="F62" s="74"/>
      <c r="G62" s="157"/>
      <c r="H62" s="72">
        <f t="shared" si="6"/>
        <v>0</v>
      </c>
      <c r="I62" s="74"/>
      <c r="J62" s="74"/>
      <c r="K62" s="74"/>
      <c r="L62" s="158"/>
    </row>
    <row r="63" spans="1:12" x14ac:dyDescent="0.25">
      <c r="A63" s="44">
        <v>1147</v>
      </c>
      <c r="B63" s="71" t="s">
        <v>73</v>
      </c>
      <c r="C63" s="72">
        <f t="shared" si="5"/>
        <v>3551</v>
      </c>
      <c r="D63" s="74">
        <v>3551</v>
      </c>
      <c r="E63" s="74"/>
      <c r="F63" s="74"/>
      <c r="G63" s="157"/>
      <c r="H63" s="72">
        <f t="shared" si="6"/>
        <v>3789</v>
      </c>
      <c r="I63" s="74">
        <v>3789</v>
      </c>
      <c r="J63" s="74"/>
      <c r="K63" s="74"/>
      <c r="L63" s="158"/>
    </row>
    <row r="64" spans="1:12" x14ac:dyDescent="0.25">
      <c r="A64" s="44">
        <v>1148</v>
      </c>
      <c r="B64" s="71" t="s">
        <v>74</v>
      </c>
      <c r="C64" s="72">
        <f t="shared" si="5"/>
        <v>29851</v>
      </c>
      <c r="D64" s="74">
        <v>29851</v>
      </c>
      <c r="E64" s="74"/>
      <c r="F64" s="74"/>
      <c r="G64" s="157"/>
      <c r="H64" s="72">
        <f t="shared" si="6"/>
        <v>23024</v>
      </c>
      <c r="I64" s="74">
        <v>23024</v>
      </c>
      <c r="J64" s="74"/>
      <c r="K64" s="74"/>
      <c r="L64" s="158"/>
    </row>
    <row r="65" spans="1:12" ht="24" customHeight="1" x14ac:dyDescent="0.25">
      <c r="A65" s="44">
        <v>1149</v>
      </c>
      <c r="B65" s="71" t="s">
        <v>75</v>
      </c>
      <c r="C65" s="72">
        <f t="shared" si="5"/>
        <v>1344</v>
      </c>
      <c r="D65" s="74">
        <v>1344</v>
      </c>
      <c r="E65" s="74"/>
      <c r="F65" s="74"/>
      <c r="G65" s="157"/>
      <c r="H65" s="72">
        <f t="shared" si="6"/>
        <v>2700</v>
      </c>
      <c r="I65" s="74">
        <v>1344</v>
      </c>
      <c r="J65" s="74">
        <v>1356</v>
      </c>
      <c r="K65" s="74"/>
      <c r="L65" s="158"/>
    </row>
    <row r="66" spans="1:12" ht="36" x14ac:dyDescent="0.25">
      <c r="A66" s="150">
        <v>1150</v>
      </c>
      <c r="B66" s="112" t="s">
        <v>76</v>
      </c>
      <c r="C66" s="117">
        <f t="shared" si="5"/>
        <v>0</v>
      </c>
      <c r="D66" s="163"/>
      <c r="E66" s="163"/>
      <c r="F66" s="163"/>
      <c r="G66" s="164"/>
      <c r="H66" s="117">
        <f t="shared" si="6"/>
        <v>0</v>
      </c>
      <c r="I66" s="163"/>
      <c r="J66" s="163"/>
      <c r="K66" s="163"/>
      <c r="L66" s="165"/>
    </row>
    <row r="67" spans="1:12" ht="24" x14ac:dyDescent="0.25">
      <c r="A67" s="56">
        <v>1200</v>
      </c>
      <c r="B67" s="147" t="s">
        <v>77</v>
      </c>
      <c r="C67" s="57">
        <f t="shared" si="5"/>
        <v>102900</v>
      </c>
      <c r="D67" s="63">
        <f>SUM(D68:D69)</f>
        <v>102900</v>
      </c>
      <c r="E67" s="63">
        <f>SUM(E68:E69)</f>
        <v>0</v>
      </c>
      <c r="F67" s="63">
        <f>SUM(F68:F69)</f>
        <v>0</v>
      </c>
      <c r="G67" s="166">
        <f>SUM(G68:G69)</f>
        <v>0</v>
      </c>
      <c r="H67" s="57">
        <f t="shared" si="6"/>
        <v>147833</v>
      </c>
      <c r="I67" s="63">
        <f>SUM(I68:I69)</f>
        <v>108982</v>
      </c>
      <c r="J67" s="63">
        <f>SUM(J68:J69)</f>
        <v>38851</v>
      </c>
      <c r="K67" s="63">
        <f>SUM(K68:K69)</f>
        <v>0</v>
      </c>
      <c r="L67" s="167">
        <f>SUM(L68:L69)</f>
        <v>0</v>
      </c>
    </row>
    <row r="68" spans="1:12" ht="24" x14ac:dyDescent="0.25">
      <c r="A68" s="168">
        <v>1210</v>
      </c>
      <c r="B68" s="65" t="s">
        <v>78</v>
      </c>
      <c r="C68" s="66">
        <f t="shared" si="5"/>
        <v>71964</v>
      </c>
      <c r="D68" s="68">
        <v>71964</v>
      </c>
      <c r="E68" s="68"/>
      <c r="F68" s="68"/>
      <c r="G68" s="154"/>
      <c r="H68" s="66">
        <f t="shared" si="6"/>
        <v>113067</v>
      </c>
      <c r="I68" s="68">
        <v>76016</v>
      </c>
      <c r="J68" s="68">
        <f>27437+1416+8198</f>
        <v>37051</v>
      </c>
      <c r="K68" s="68"/>
      <c r="L68" s="155"/>
    </row>
    <row r="69" spans="1:12" ht="24" x14ac:dyDescent="0.25">
      <c r="A69" s="159">
        <v>1220</v>
      </c>
      <c r="B69" s="71" t="s">
        <v>79</v>
      </c>
      <c r="C69" s="72">
        <f t="shared" si="5"/>
        <v>30936</v>
      </c>
      <c r="D69" s="160">
        <f>SUM(D70:D74)</f>
        <v>30936</v>
      </c>
      <c r="E69" s="160">
        <f>SUM(E70:E74)</f>
        <v>0</v>
      </c>
      <c r="F69" s="160">
        <f>SUM(F70:F74)</f>
        <v>0</v>
      </c>
      <c r="G69" s="161">
        <f>SUM(G70:G74)</f>
        <v>0</v>
      </c>
      <c r="H69" s="72">
        <f t="shared" si="6"/>
        <v>34766</v>
      </c>
      <c r="I69" s="160">
        <f>SUM(I70:I74)</f>
        <v>32966</v>
      </c>
      <c r="J69" s="160">
        <f>SUM(J70:J74)</f>
        <v>1800</v>
      </c>
      <c r="K69" s="160">
        <f>SUM(K70:K74)</f>
        <v>0</v>
      </c>
      <c r="L69" s="162">
        <f>SUM(L70:L74)</f>
        <v>0</v>
      </c>
    </row>
    <row r="70" spans="1:12" ht="48" x14ac:dyDescent="0.25">
      <c r="A70" s="44">
        <v>1221</v>
      </c>
      <c r="B70" s="71" t="s">
        <v>80</v>
      </c>
      <c r="C70" s="72">
        <f t="shared" si="5"/>
        <v>18209</v>
      </c>
      <c r="D70" s="74">
        <v>18209</v>
      </c>
      <c r="E70" s="74"/>
      <c r="F70" s="74"/>
      <c r="G70" s="157"/>
      <c r="H70" s="72">
        <f t="shared" si="6"/>
        <v>21894</v>
      </c>
      <c r="I70" s="74">
        <v>20094</v>
      </c>
      <c r="J70" s="74">
        <f>1200+200+400</f>
        <v>1800</v>
      </c>
      <c r="K70" s="74"/>
      <c r="L70" s="158"/>
    </row>
    <row r="71" spans="1:12" x14ac:dyDescent="0.25">
      <c r="A71" s="44">
        <v>1223</v>
      </c>
      <c r="B71" s="71" t="s">
        <v>81</v>
      </c>
      <c r="C71" s="72">
        <f t="shared" si="5"/>
        <v>0</v>
      </c>
      <c r="D71" s="74"/>
      <c r="E71" s="74"/>
      <c r="F71" s="74"/>
      <c r="G71" s="157"/>
      <c r="H71" s="72">
        <f t="shared" si="6"/>
        <v>0</v>
      </c>
      <c r="I71" s="74"/>
      <c r="J71" s="74"/>
      <c r="K71" s="74"/>
      <c r="L71" s="158"/>
    </row>
    <row r="72" spans="1:12" x14ac:dyDescent="0.25">
      <c r="A72" s="44">
        <v>1225</v>
      </c>
      <c r="B72" s="71" t="s">
        <v>82</v>
      </c>
      <c r="C72" s="72">
        <f t="shared" si="5"/>
        <v>0</v>
      </c>
      <c r="D72" s="74"/>
      <c r="E72" s="74"/>
      <c r="F72" s="74"/>
      <c r="G72" s="157"/>
      <c r="H72" s="72">
        <f t="shared" si="6"/>
        <v>0</v>
      </c>
      <c r="I72" s="74"/>
      <c r="J72" s="74"/>
      <c r="K72" s="74"/>
      <c r="L72" s="158"/>
    </row>
    <row r="73" spans="1:12" ht="36" x14ac:dyDescent="0.25">
      <c r="A73" s="44">
        <v>1227</v>
      </c>
      <c r="B73" s="71" t="s">
        <v>83</v>
      </c>
      <c r="C73" s="72">
        <f t="shared" si="5"/>
        <v>12300</v>
      </c>
      <c r="D73" s="74">
        <v>12300</v>
      </c>
      <c r="E73" s="74"/>
      <c r="F73" s="74"/>
      <c r="G73" s="157"/>
      <c r="H73" s="72">
        <f t="shared" si="6"/>
        <v>12300</v>
      </c>
      <c r="I73" s="74">
        <v>12300</v>
      </c>
      <c r="J73" s="74"/>
      <c r="K73" s="74"/>
      <c r="L73" s="158"/>
    </row>
    <row r="74" spans="1:12" ht="48" x14ac:dyDescent="0.25">
      <c r="A74" s="44">
        <v>1228</v>
      </c>
      <c r="B74" s="71" t="s">
        <v>84</v>
      </c>
      <c r="C74" s="72">
        <f t="shared" si="5"/>
        <v>427</v>
      </c>
      <c r="D74" s="74">
        <v>427</v>
      </c>
      <c r="E74" s="74"/>
      <c r="F74" s="74"/>
      <c r="G74" s="157"/>
      <c r="H74" s="72">
        <f t="shared" si="6"/>
        <v>572</v>
      </c>
      <c r="I74" s="74">
        <f>500+72</f>
        <v>572</v>
      </c>
      <c r="J74" s="74"/>
      <c r="K74" s="74"/>
      <c r="L74" s="158"/>
    </row>
    <row r="75" spans="1:12" x14ac:dyDescent="0.25">
      <c r="A75" s="142">
        <v>2000</v>
      </c>
      <c r="B75" s="142" t="s">
        <v>85</v>
      </c>
      <c r="C75" s="143">
        <f t="shared" si="5"/>
        <v>96359</v>
      </c>
      <c r="D75" s="144">
        <f>SUM(D76,D83,D130,D164,D165,D172)</f>
        <v>66364</v>
      </c>
      <c r="E75" s="144">
        <f>SUM(E76,E83,E130,E164,E165,E172)</f>
        <v>0</v>
      </c>
      <c r="F75" s="144">
        <f>SUM(F76,F83,F130,F164,F165,F172)</f>
        <v>29995</v>
      </c>
      <c r="G75" s="145">
        <f>SUM(G76,G83,G130,G164,G165,G172)</f>
        <v>0</v>
      </c>
      <c r="H75" s="143">
        <f t="shared" si="6"/>
        <v>95718</v>
      </c>
      <c r="I75" s="144">
        <f>SUM(I76,I83,I130,I164,I165,I172)</f>
        <v>65723</v>
      </c>
      <c r="J75" s="144">
        <f>SUM(J76,J83,J130,J164,J165,J172)</f>
        <v>0</v>
      </c>
      <c r="K75" s="144">
        <f>SUM(K76,K83,K130,K164,K165,K172)</f>
        <v>29995</v>
      </c>
      <c r="L75" s="146">
        <f>SUM(L76,L83,L130,L164,L165,L172)</f>
        <v>0</v>
      </c>
    </row>
    <row r="76" spans="1:12" ht="24" x14ac:dyDescent="0.25">
      <c r="A76" s="56">
        <v>2100</v>
      </c>
      <c r="B76" s="147" t="s">
        <v>86</v>
      </c>
      <c r="C76" s="57">
        <f t="shared" si="5"/>
        <v>252</v>
      </c>
      <c r="D76" s="63">
        <f>SUM(D77,D80)</f>
        <v>252</v>
      </c>
      <c r="E76" s="63">
        <f>SUM(E77,E80)</f>
        <v>0</v>
      </c>
      <c r="F76" s="63">
        <f>SUM(F77,F80)</f>
        <v>0</v>
      </c>
      <c r="G76" s="166">
        <f>SUM(G77,G80)</f>
        <v>0</v>
      </c>
      <c r="H76" s="57">
        <f t="shared" si="6"/>
        <v>252</v>
      </c>
      <c r="I76" s="63">
        <f>SUM(I77,I80)</f>
        <v>252</v>
      </c>
      <c r="J76" s="63">
        <f>SUM(J77,J80)</f>
        <v>0</v>
      </c>
      <c r="K76" s="63">
        <f>SUM(K77,K80)</f>
        <v>0</v>
      </c>
      <c r="L76" s="167">
        <f>SUM(L77,L80)</f>
        <v>0</v>
      </c>
    </row>
    <row r="77" spans="1:12" ht="24" x14ac:dyDescent="0.25">
      <c r="A77" s="168">
        <v>2110</v>
      </c>
      <c r="B77" s="65" t="s">
        <v>87</v>
      </c>
      <c r="C77" s="66">
        <f t="shared" si="5"/>
        <v>252</v>
      </c>
      <c r="D77" s="169">
        <f>SUM(D78:D79)</f>
        <v>252</v>
      </c>
      <c r="E77" s="169">
        <f>SUM(E78:E79)</f>
        <v>0</v>
      </c>
      <c r="F77" s="169">
        <f>SUM(F78:F79)</f>
        <v>0</v>
      </c>
      <c r="G77" s="170">
        <f>SUM(G78:G79)</f>
        <v>0</v>
      </c>
      <c r="H77" s="66">
        <f t="shared" si="6"/>
        <v>252</v>
      </c>
      <c r="I77" s="169">
        <f>SUM(I78:I79)</f>
        <v>252</v>
      </c>
      <c r="J77" s="169">
        <f>SUM(J78:J79)</f>
        <v>0</v>
      </c>
      <c r="K77" s="169">
        <f>SUM(K78:K79)</f>
        <v>0</v>
      </c>
      <c r="L77" s="171">
        <f>SUM(L78:L79)</f>
        <v>0</v>
      </c>
    </row>
    <row r="78" spans="1:12" x14ac:dyDescent="0.25">
      <c r="A78" s="44">
        <v>2111</v>
      </c>
      <c r="B78" s="71" t="s">
        <v>88</v>
      </c>
      <c r="C78" s="72">
        <f t="shared" si="5"/>
        <v>0</v>
      </c>
      <c r="D78" s="74"/>
      <c r="E78" s="74"/>
      <c r="F78" s="74"/>
      <c r="G78" s="157"/>
      <c r="H78" s="72">
        <f t="shared" si="6"/>
        <v>0</v>
      </c>
      <c r="I78" s="74"/>
      <c r="J78" s="74"/>
      <c r="K78" s="74"/>
      <c r="L78" s="158"/>
    </row>
    <row r="79" spans="1:12" ht="24" x14ac:dyDescent="0.25">
      <c r="A79" s="44">
        <v>2112</v>
      </c>
      <c r="B79" s="71" t="s">
        <v>89</v>
      </c>
      <c r="C79" s="72">
        <f t="shared" si="5"/>
        <v>252</v>
      </c>
      <c r="D79" s="74">
        <v>252</v>
      </c>
      <c r="E79" s="74"/>
      <c r="F79" s="74"/>
      <c r="G79" s="157"/>
      <c r="H79" s="72">
        <f t="shared" si="6"/>
        <v>252</v>
      </c>
      <c r="I79" s="74">
        <v>252</v>
      </c>
      <c r="J79" s="74"/>
      <c r="K79" s="74"/>
      <c r="L79" s="158"/>
    </row>
    <row r="80" spans="1:12" ht="24" x14ac:dyDescent="0.25">
      <c r="A80" s="159">
        <v>2120</v>
      </c>
      <c r="B80" s="71" t="s">
        <v>90</v>
      </c>
      <c r="C80" s="72">
        <f t="shared" si="5"/>
        <v>0</v>
      </c>
      <c r="D80" s="160">
        <f>SUM(D81:D82)</f>
        <v>0</v>
      </c>
      <c r="E80" s="160">
        <f>SUM(E81:E82)</f>
        <v>0</v>
      </c>
      <c r="F80" s="160">
        <f>SUM(F81:F82)</f>
        <v>0</v>
      </c>
      <c r="G80" s="161">
        <f>SUM(G81:G82)</f>
        <v>0</v>
      </c>
      <c r="H80" s="72">
        <f t="shared" si="6"/>
        <v>0</v>
      </c>
      <c r="I80" s="160">
        <f>SUM(I81:I82)</f>
        <v>0</v>
      </c>
      <c r="J80" s="160">
        <f>SUM(J81:J82)</f>
        <v>0</v>
      </c>
      <c r="K80" s="160">
        <f>SUM(K81:K82)</f>
        <v>0</v>
      </c>
      <c r="L80" s="162">
        <f>SUM(L81:L82)</f>
        <v>0</v>
      </c>
    </row>
    <row r="81" spans="1:12" x14ac:dyDescent="0.25">
      <c r="A81" s="44">
        <v>2121</v>
      </c>
      <c r="B81" s="71" t="s">
        <v>88</v>
      </c>
      <c r="C81" s="72">
        <f t="shared" si="5"/>
        <v>0</v>
      </c>
      <c r="D81" s="74"/>
      <c r="E81" s="74"/>
      <c r="F81" s="74"/>
      <c r="G81" s="157"/>
      <c r="H81" s="72">
        <f t="shared" si="6"/>
        <v>0</v>
      </c>
      <c r="I81" s="74"/>
      <c r="J81" s="74"/>
      <c r="K81" s="74"/>
      <c r="L81" s="158"/>
    </row>
    <row r="82" spans="1:12" ht="24" x14ac:dyDescent="0.25">
      <c r="A82" s="44">
        <v>2122</v>
      </c>
      <c r="B82" s="71" t="s">
        <v>89</v>
      </c>
      <c r="C82" s="72">
        <f t="shared" si="5"/>
        <v>0</v>
      </c>
      <c r="D82" s="74"/>
      <c r="E82" s="74"/>
      <c r="F82" s="74"/>
      <c r="G82" s="157"/>
      <c r="H82" s="72">
        <f t="shared" si="6"/>
        <v>0</v>
      </c>
      <c r="I82" s="74"/>
      <c r="J82" s="74"/>
      <c r="K82" s="74"/>
      <c r="L82" s="158"/>
    </row>
    <row r="83" spans="1:12" x14ac:dyDescent="0.25">
      <c r="A83" s="56">
        <v>2200</v>
      </c>
      <c r="B83" s="147" t="s">
        <v>91</v>
      </c>
      <c r="C83" s="57">
        <f t="shared" si="5"/>
        <v>65670</v>
      </c>
      <c r="D83" s="63">
        <f>SUM(D84,D89,D95,D103,D112,D116,D122,D128)</f>
        <v>49235</v>
      </c>
      <c r="E83" s="63">
        <f>SUM(E84,E89,E95,E103,E112,E116,E122,E128)</f>
        <v>0</v>
      </c>
      <c r="F83" s="63">
        <f>SUM(F84,F89,F95,F103,F112,F116,F122,F128)</f>
        <v>16435</v>
      </c>
      <c r="G83" s="166">
        <f>SUM(G84,G89,G95,G103,G112,G116,G122,G128)</f>
        <v>0</v>
      </c>
      <c r="H83" s="57">
        <f t="shared" si="6"/>
        <v>65212</v>
      </c>
      <c r="I83" s="63">
        <f>SUM(I84,I89,I95,I103,I112,I116,I122,I128)</f>
        <v>48477</v>
      </c>
      <c r="J83" s="63">
        <f>SUM(J84,J89,J95,J103,J112,J116,J122,J128)</f>
        <v>0</v>
      </c>
      <c r="K83" s="63">
        <f>SUM(K84,K89,K95,K103,K112,K116,K122,K128)</f>
        <v>16735</v>
      </c>
      <c r="L83" s="172">
        <f>SUM(L84,L89,L95,L103,L112,L116,L122,L128)</f>
        <v>0</v>
      </c>
    </row>
    <row r="84" spans="1:12" ht="24" x14ac:dyDescent="0.25">
      <c r="A84" s="150">
        <v>2210</v>
      </c>
      <c r="B84" s="112" t="s">
        <v>92</v>
      </c>
      <c r="C84" s="117">
        <f t="shared" si="5"/>
        <v>2390</v>
      </c>
      <c r="D84" s="151">
        <f>SUM(D85:D88)</f>
        <v>1605</v>
      </c>
      <c r="E84" s="151">
        <f>SUM(E85:E88)</f>
        <v>0</v>
      </c>
      <c r="F84" s="151">
        <f>SUM(F85:F88)</f>
        <v>785</v>
      </c>
      <c r="G84" s="151">
        <f>SUM(G85:G88)</f>
        <v>0</v>
      </c>
      <c r="H84" s="117">
        <f t="shared" si="6"/>
        <v>2395</v>
      </c>
      <c r="I84" s="151">
        <f>SUM(I85:I88)</f>
        <v>1610</v>
      </c>
      <c r="J84" s="151">
        <f>SUM(J85:J88)</f>
        <v>0</v>
      </c>
      <c r="K84" s="151">
        <f>SUM(K85:K88)</f>
        <v>785</v>
      </c>
      <c r="L84" s="153">
        <f>SUM(L85:L88)</f>
        <v>0</v>
      </c>
    </row>
    <row r="85" spans="1:12" ht="24" x14ac:dyDescent="0.25">
      <c r="A85" s="38">
        <v>2211</v>
      </c>
      <c r="B85" s="65" t="s">
        <v>93</v>
      </c>
      <c r="C85" s="66">
        <f t="shared" si="5"/>
        <v>0</v>
      </c>
      <c r="D85" s="68"/>
      <c r="E85" s="68"/>
      <c r="F85" s="68"/>
      <c r="G85" s="154"/>
      <c r="H85" s="66">
        <f t="shared" si="6"/>
        <v>0</v>
      </c>
      <c r="I85" s="68"/>
      <c r="J85" s="68"/>
      <c r="K85" s="68"/>
      <c r="L85" s="155"/>
    </row>
    <row r="86" spans="1:12" ht="36" x14ac:dyDescent="0.25">
      <c r="A86" s="44">
        <v>2212</v>
      </c>
      <c r="B86" s="71" t="s">
        <v>94</v>
      </c>
      <c r="C86" s="72">
        <f t="shared" si="5"/>
        <v>2006</v>
      </c>
      <c r="D86" s="74">
        <v>1221</v>
      </c>
      <c r="E86" s="74"/>
      <c r="F86" s="74">
        <v>785</v>
      </c>
      <c r="G86" s="157"/>
      <c r="H86" s="72">
        <f t="shared" si="6"/>
        <v>2006</v>
      </c>
      <c r="I86" s="74">
        <v>1221</v>
      </c>
      <c r="J86" s="74"/>
      <c r="K86" s="74">
        <v>785</v>
      </c>
      <c r="L86" s="158"/>
    </row>
    <row r="87" spans="1:12" ht="24" x14ac:dyDescent="0.25">
      <c r="A87" s="44">
        <v>2214</v>
      </c>
      <c r="B87" s="71" t="s">
        <v>95</v>
      </c>
      <c r="C87" s="72">
        <f t="shared" si="5"/>
        <v>284</v>
      </c>
      <c r="D87" s="74">
        <v>284</v>
      </c>
      <c r="E87" s="74"/>
      <c r="F87" s="74"/>
      <c r="G87" s="157"/>
      <c r="H87" s="72">
        <f t="shared" si="6"/>
        <v>284</v>
      </c>
      <c r="I87" s="74">
        <v>284</v>
      </c>
      <c r="J87" s="74"/>
      <c r="K87" s="74"/>
      <c r="L87" s="158"/>
    </row>
    <row r="88" spans="1:12" x14ac:dyDescent="0.25">
      <c r="A88" s="44">
        <v>2219</v>
      </c>
      <c r="B88" s="71" t="s">
        <v>96</v>
      </c>
      <c r="C88" s="72">
        <f t="shared" si="5"/>
        <v>100</v>
      </c>
      <c r="D88" s="74">
        <v>100</v>
      </c>
      <c r="E88" s="74"/>
      <c r="F88" s="74"/>
      <c r="G88" s="157"/>
      <c r="H88" s="72">
        <f t="shared" si="6"/>
        <v>105</v>
      </c>
      <c r="I88" s="74">
        <v>105</v>
      </c>
      <c r="J88" s="74"/>
      <c r="K88" s="74"/>
      <c r="L88" s="158"/>
    </row>
    <row r="89" spans="1:12" ht="24" x14ac:dyDescent="0.25">
      <c r="A89" s="159">
        <v>2220</v>
      </c>
      <c r="B89" s="71" t="s">
        <v>97</v>
      </c>
      <c r="C89" s="72">
        <f t="shared" si="5"/>
        <v>54357</v>
      </c>
      <c r="D89" s="160">
        <f>SUM(D90:D94)</f>
        <v>38907</v>
      </c>
      <c r="E89" s="160">
        <f>SUM(E90:E94)</f>
        <v>0</v>
      </c>
      <c r="F89" s="160">
        <f>SUM(F90:F94)</f>
        <v>15450</v>
      </c>
      <c r="G89" s="161">
        <f>SUM(G90:G94)</f>
        <v>0</v>
      </c>
      <c r="H89" s="72">
        <f t="shared" si="6"/>
        <v>54595</v>
      </c>
      <c r="I89" s="160">
        <f>SUM(I90:I94)</f>
        <v>39145</v>
      </c>
      <c r="J89" s="160">
        <f>SUM(J90:J94)</f>
        <v>0</v>
      </c>
      <c r="K89" s="160">
        <f>SUM(K90:K94)</f>
        <v>15450</v>
      </c>
      <c r="L89" s="162">
        <f>SUM(L90:L94)</f>
        <v>0</v>
      </c>
    </row>
    <row r="90" spans="1:12" ht="24" x14ac:dyDescent="0.25">
      <c r="A90" s="44">
        <v>2221</v>
      </c>
      <c r="B90" s="71" t="s">
        <v>98</v>
      </c>
      <c r="C90" s="72">
        <f t="shared" si="5"/>
        <v>20073</v>
      </c>
      <c r="D90" s="74">
        <v>19123</v>
      </c>
      <c r="E90" s="74"/>
      <c r="F90" s="74">
        <v>950</v>
      </c>
      <c r="G90" s="157"/>
      <c r="H90" s="72">
        <f t="shared" si="6"/>
        <v>20600</v>
      </c>
      <c r="I90" s="74">
        <v>19650</v>
      </c>
      <c r="J90" s="74"/>
      <c r="K90" s="74">
        <v>950</v>
      </c>
      <c r="L90" s="158"/>
    </row>
    <row r="91" spans="1:12" x14ac:dyDescent="0.25">
      <c r="A91" s="44">
        <v>2222</v>
      </c>
      <c r="B91" s="71" t="s">
        <v>99</v>
      </c>
      <c r="C91" s="72">
        <f t="shared" si="5"/>
        <v>5409</v>
      </c>
      <c r="D91" s="74">
        <v>5109</v>
      </c>
      <c r="E91" s="74"/>
      <c r="F91" s="74">
        <v>300</v>
      </c>
      <c r="G91" s="157"/>
      <c r="H91" s="72">
        <f t="shared" si="6"/>
        <v>4622</v>
      </c>
      <c r="I91" s="74">
        <v>4322</v>
      </c>
      <c r="J91" s="74"/>
      <c r="K91" s="74">
        <v>300</v>
      </c>
      <c r="L91" s="158"/>
    </row>
    <row r="92" spans="1:12" x14ac:dyDescent="0.25">
      <c r="A92" s="44">
        <v>2223</v>
      </c>
      <c r="B92" s="71" t="s">
        <v>100</v>
      </c>
      <c r="C92" s="72">
        <f t="shared" si="5"/>
        <v>27900</v>
      </c>
      <c r="D92" s="74">
        <v>13700</v>
      </c>
      <c r="E92" s="74"/>
      <c r="F92" s="74">
        <v>14200</v>
      </c>
      <c r="G92" s="157"/>
      <c r="H92" s="72">
        <f t="shared" si="6"/>
        <v>28589</v>
      </c>
      <c r="I92" s="74">
        <v>14389</v>
      </c>
      <c r="J92" s="74"/>
      <c r="K92" s="74">
        <v>14200</v>
      </c>
      <c r="L92" s="158"/>
    </row>
    <row r="93" spans="1:12" ht="48" x14ac:dyDescent="0.25">
      <c r="A93" s="44">
        <v>2224</v>
      </c>
      <c r="B93" s="71" t="s">
        <v>101</v>
      </c>
      <c r="C93" s="72">
        <f t="shared" si="5"/>
        <v>975</v>
      </c>
      <c r="D93" s="74">
        <v>975</v>
      </c>
      <c r="E93" s="74"/>
      <c r="F93" s="74"/>
      <c r="G93" s="157"/>
      <c r="H93" s="72">
        <f t="shared" si="6"/>
        <v>784</v>
      </c>
      <c r="I93" s="74">
        <v>784</v>
      </c>
      <c r="J93" s="74"/>
      <c r="K93" s="74"/>
      <c r="L93" s="158"/>
    </row>
    <row r="94" spans="1:12" ht="24" x14ac:dyDescent="0.25">
      <c r="A94" s="44">
        <v>2229</v>
      </c>
      <c r="B94" s="71" t="s">
        <v>102</v>
      </c>
      <c r="C94" s="72">
        <f t="shared" si="5"/>
        <v>0</v>
      </c>
      <c r="D94" s="74"/>
      <c r="E94" s="74"/>
      <c r="F94" s="74"/>
      <c r="G94" s="157"/>
      <c r="H94" s="72">
        <f t="shared" si="6"/>
        <v>0</v>
      </c>
      <c r="I94" s="74"/>
      <c r="J94" s="74"/>
      <c r="K94" s="74"/>
      <c r="L94" s="158"/>
    </row>
    <row r="95" spans="1:12" ht="36" x14ac:dyDescent="0.25">
      <c r="A95" s="159">
        <v>2230</v>
      </c>
      <c r="B95" s="71" t="s">
        <v>103</v>
      </c>
      <c r="C95" s="72">
        <f t="shared" si="5"/>
        <v>1888</v>
      </c>
      <c r="D95" s="160">
        <f>SUM(D96:D102)</f>
        <v>1888</v>
      </c>
      <c r="E95" s="160">
        <f>SUM(E96:E102)</f>
        <v>0</v>
      </c>
      <c r="F95" s="160">
        <f>SUM(F96:F102)</f>
        <v>0</v>
      </c>
      <c r="G95" s="161">
        <f>SUM(G96:G102)</f>
        <v>0</v>
      </c>
      <c r="H95" s="72">
        <f t="shared" si="6"/>
        <v>1738</v>
      </c>
      <c r="I95" s="160">
        <f>SUM(I96:I102)</f>
        <v>1738</v>
      </c>
      <c r="J95" s="160">
        <f>SUM(J96:J102)</f>
        <v>0</v>
      </c>
      <c r="K95" s="160">
        <f>SUM(K96:K102)</f>
        <v>0</v>
      </c>
      <c r="L95" s="162">
        <f>SUM(L96:L102)</f>
        <v>0</v>
      </c>
    </row>
    <row r="96" spans="1:12" ht="24" x14ac:dyDescent="0.25">
      <c r="A96" s="44">
        <v>2231</v>
      </c>
      <c r="B96" s="71" t="s">
        <v>104</v>
      </c>
      <c r="C96" s="72">
        <f t="shared" si="5"/>
        <v>0</v>
      </c>
      <c r="D96" s="74"/>
      <c r="E96" s="74"/>
      <c r="F96" s="74"/>
      <c r="G96" s="157"/>
      <c r="H96" s="72">
        <f t="shared" si="6"/>
        <v>0</v>
      </c>
      <c r="I96" s="74"/>
      <c r="J96" s="74"/>
      <c r="K96" s="74"/>
      <c r="L96" s="158"/>
    </row>
    <row r="97" spans="1:12" ht="24.75" customHeight="1" x14ac:dyDescent="0.25">
      <c r="A97" s="44">
        <v>2232</v>
      </c>
      <c r="B97" s="71" t="s">
        <v>105</v>
      </c>
      <c r="C97" s="72">
        <f t="shared" si="5"/>
        <v>0</v>
      </c>
      <c r="D97" s="74"/>
      <c r="E97" s="74"/>
      <c r="F97" s="74"/>
      <c r="G97" s="157"/>
      <c r="H97" s="72">
        <f t="shared" si="6"/>
        <v>0</v>
      </c>
      <c r="I97" s="74"/>
      <c r="J97" s="74"/>
      <c r="K97" s="74"/>
      <c r="L97" s="158"/>
    </row>
    <row r="98" spans="1:12" ht="24" x14ac:dyDescent="0.25">
      <c r="A98" s="38">
        <v>2233</v>
      </c>
      <c r="B98" s="65" t="s">
        <v>106</v>
      </c>
      <c r="C98" s="66">
        <f t="shared" si="5"/>
        <v>0</v>
      </c>
      <c r="D98" s="68"/>
      <c r="E98" s="68"/>
      <c r="F98" s="68"/>
      <c r="G98" s="154"/>
      <c r="H98" s="66">
        <f t="shared" si="6"/>
        <v>0</v>
      </c>
      <c r="I98" s="68"/>
      <c r="J98" s="68"/>
      <c r="K98" s="68"/>
      <c r="L98" s="155"/>
    </row>
    <row r="99" spans="1:12" ht="36" x14ac:dyDescent="0.25">
      <c r="A99" s="44">
        <v>2234</v>
      </c>
      <c r="B99" s="71" t="s">
        <v>107</v>
      </c>
      <c r="C99" s="72">
        <f t="shared" si="5"/>
        <v>0</v>
      </c>
      <c r="D99" s="74"/>
      <c r="E99" s="74"/>
      <c r="F99" s="74"/>
      <c r="G99" s="157"/>
      <c r="H99" s="72">
        <f t="shared" si="6"/>
        <v>0</v>
      </c>
      <c r="I99" s="74"/>
      <c r="J99" s="74"/>
      <c r="K99" s="74"/>
      <c r="L99" s="158"/>
    </row>
    <row r="100" spans="1:12" ht="24" x14ac:dyDescent="0.25">
      <c r="A100" s="44">
        <v>2235</v>
      </c>
      <c r="B100" s="71" t="s">
        <v>108</v>
      </c>
      <c r="C100" s="72">
        <f t="shared" si="5"/>
        <v>150</v>
      </c>
      <c r="D100" s="74">
        <v>150</v>
      </c>
      <c r="E100" s="74"/>
      <c r="F100" s="74"/>
      <c r="G100" s="157"/>
      <c r="H100" s="72">
        <f t="shared" si="6"/>
        <v>0</v>
      </c>
      <c r="I100" s="74"/>
      <c r="J100" s="74"/>
      <c r="K100" s="74"/>
      <c r="L100" s="158"/>
    </row>
    <row r="101" spans="1:12" x14ac:dyDescent="0.25">
      <c r="A101" s="44">
        <v>2236</v>
      </c>
      <c r="B101" s="71" t="s">
        <v>109</v>
      </c>
      <c r="C101" s="72">
        <f t="shared" si="5"/>
        <v>0</v>
      </c>
      <c r="D101" s="74"/>
      <c r="E101" s="74"/>
      <c r="F101" s="74"/>
      <c r="G101" s="157"/>
      <c r="H101" s="72">
        <f t="shared" si="6"/>
        <v>0</v>
      </c>
      <c r="I101" s="74"/>
      <c r="J101" s="74"/>
      <c r="K101" s="74"/>
      <c r="L101" s="158"/>
    </row>
    <row r="102" spans="1:12" ht="24" x14ac:dyDescent="0.25">
      <c r="A102" s="44">
        <v>2239</v>
      </c>
      <c r="B102" s="71" t="s">
        <v>110</v>
      </c>
      <c r="C102" s="72">
        <f t="shared" si="5"/>
        <v>1738</v>
      </c>
      <c r="D102" s="74">
        <v>1738</v>
      </c>
      <c r="E102" s="74"/>
      <c r="F102" s="74"/>
      <c r="G102" s="157"/>
      <c r="H102" s="72">
        <f t="shared" si="6"/>
        <v>1738</v>
      </c>
      <c r="I102" s="74">
        <v>1738</v>
      </c>
      <c r="J102" s="74"/>
      <c r="K102" s="74"/>
      <c r="L102" s="158"/>
    </row>
    <row r="103" spans="1:12" ht="36" x14ac:dyDescent="0.25">
      <c r="A103" s="159">
        <v>2240</v>
      </c>
      <c r="B103" s="71" t="s">
        <v>111</v>
      </c>
      <c r="C103" s="72">
        <f t="shared" si="5"/>
        <v>5001</v>
      </c>
      <c r="D103" s="160">
        <f>SUM(D104:D111)</f>
        <v>5001</v>
      </c>
      <c r="E103" s="160">
        <f>SUM(E104:E111)</f>
        <v>0</v>
      </c>
      <c r="F103" s="160">
        <f>SUM(F104:F111)</f>
        <v>0</v>
      </c>
      <c r="G103" s="161">
        <f>SUM(G104:G111)</f>
        <v>0</v>
      </c>
      <c r="H103" s="72">
        <f t="shared" si="6"/>
        <v>5001</v>
      </c>
      <c r="I103" s="160">
        <f>SUM(I104:I111)</f>
        <v>5001</v>
      </c>
      <c r="J103" s="160">
        <f>SUM(J104:J111)</f>
        <v>0</v>
      </c>
      <c r="K103" s="160">
        <f>SUM(K104:K111)</f>
        <v>0</v>
      </c>
      <c r="L103" s="162">
        <f>SUM(L104:L111)</f>
        <v>0</v>
      </c>
    </row>
    <row r="104" spans="1:12" x14ac:dyDescent="0.25">
      <c r="A104" s="44">
        <v>2241</v>
      </c>
      <c r="B104" s="71" t="s">
        <v>112</v>
      </c>
      <c r="C104" s="72">
        <f t="shared" si="5"/>
        <v>0</v>
      </c>
      <c r="D104" s="74"/>
      <c r="E104" s="74"/>
      <c r="F104" s="74"/>
      <c r="G104" s="157"/>
      <c r="H104" s="72">
        <f t="shared" si="6"/>
        <v>0</v>
      </c>
      <c r="I104" s="74"/>
      <c r="J104" s="74"/>
      <c r="K104" s="74"/>
      <c r="L104" s="158"/>
    </row>
    <row r="105" spans="1:12" ht="24" x14ac:dyDescent="0.25">
      <c r="A105" s="44">
        <v>2242</v>
      </c>
      <c r="B105" s="71" t="s">
        <v>113</v>
      </c>
      <c r="C105" s="72">
        <f t="shared" si="5"/>
        <v>0</v>
      </c>
      <c r="D105" s="74"/>
      <c r="E105" s="74"/>
      <c r="F105" s="74"/>
      <c r="G105" s="157"/>
      <c r="H105" s="72">
        <f t="shared" si="6"/>
        <v>0</v>
      </c>
      <c r="I105" s="74"/>
      <c r="J105" s="74"/>
      <c r="K105" s="74"/>
      <c r="L105" s="158"/>
    </row>
    <row r="106" spans="1:12" ht="24" x14ac:dyDescent="0.25">
      <c r="A106" s="44">
        <v>2243</v>
      </c>
      <c r="B106" s="71" t="s">
        <v>114</v>
      </c>
      <c r="C106" s="72">
        <f t="shared" si="5"/>
        <v>900</v>
      </c>
      <c r="D106" s="74">
        <v>900</v>
      </c>
      <c r="E106" s="74"/>
      <c r="F106" s="74"/>
      <c r="G106" s="157"/>
      <c r="H106" s="72">
        <f t="shared" si="6"/>
        <v>900</v>
      </c>
      <c r="I106" s="74">
        <v>900</v>
      </c>
      <c r="J106" s="74"/>
      <c r="K106" s="74"/>
      <c r="L106" s="158"/>
    </row>
    <row r="107" spans="1:12" x14ac:dyDescent="0.25">
      <c r="A107" s="44">
        <v>2244</v>
      </c>
      <c r="B107" s="71" t="s">
        <v>115</v>
      </c>
      <c r="C107" s="72">
        <f t="shared" si="5"/>
        <v>4001</v>
      </c>
      <c r="D107" s="74">
        <v>4001</v>
      </c>
      <c r="E107" s="74"/>
      <c r="F107" s="74"/>
      <c r="G107" s="157"/>
      <c r="H107" s="72">
        <f t="shared" si="6"/>
        <v>4001</v>
      </c>
      <c r="I107" s="74">
        <v>4001</v>
      </c>
      <c r="J107" s="74"/>
      <c r="K107" s="74"/>
      <c r="L107" s="158"/>
    </row>
    <row r="108" spans="1:12" ht="24" x14ac:dyDescent="0.25">
      <c r="A108" s="44">
        <v>2246</v>
      </c>
      <c r="B108" s="71" t="s">
        <v>116</v>
      </c>
      <c r="C108" s="72">
        <f t="shared" si="5"/>
        <v>0</v>
      </c>
      <c r="D108" s="74"/>
      <c r="E108" s="74"/>
      <c r="F108" s="74"/>
      <c r="G108" s="157"/>
      <c r="H108" s="72">
        <f t="shared" si="6"/>
        <v>0</v>
      </c>
      <c r="I108" s="74"/>
      <c r="J108" s="74"/>
      <c r="K108" s="74"/>
      <c r="L108" s="158"/>
    </row>
    <row r="109" spans="1:12" x14ac:dyDescent="0.25">
      <c r="A109" s="44">
        <v>2247</v>
      </c>
      <c r="B109" s="71" t="s">
        <v>117</v>
      </c>
      <c r="C109" s="72">
        <f t="shared" si="5"/>
        <v>0</v>
      </c>
      <c r="D109" s="74"/>
      <c r="E109" s="74"/>
      <c r="F109" s="74"/>
      <c r="G109" s="157"/>
      <c r="H109" s="72">
        <f t="shared" si="6"/>
        <v>0</v>
      </c>
      <c r="I109" s="74"/>
      <c r="J109" s="74"/>
      <c r="K109" s="74"/>
      <c r="L109" s="158"/>
    </row>
    <row r="110" spans="1:12" ht="24" x14ac:dyDescent="0.25">
      <c r="A110" s="44">
        <v>2248</v>
      </c>
      <c r="B110" s="71" t="s">
        <v>118</v>
      </c>
      <c r="C110" s="72">
        <f t="shared" si="5"/>
        <v>0</v>
      </c>
      <c r="D110" s="74"/>
      <c r="E110" s="74"/>
      <c r="F110" s="74"/>
      <c r="G110" s="157"/>
      <c r="H110" s="72">
        <f t="shared" si="6"/>
        <v>0</v>
      </c>
      <c r="I110" s="74"/>
      <c r="J110" s="74"/>
      <c r="K110" s="74"/>
      <c r="L110" s="158"/>
    </row>
    <row r="111" spans="1:12" ht="24" x14ac:dyDescent="0.25">
      <c r="A111" s="44">
        <v>2249</v>
      </c>
      <c r="B111" s="71" t="s">
        <v>119</v>
      </c>
      <c r="C111" s="72">
        <f t="shared" si="5"/>
        <v>100</v>
      </c>
      <c r="D111" s="74">
        <v>100</v>
      </c>
      <c r="E111" s="74"/>
      <c r="F111" s="74"/>
      <c r="G111" s="157"/>
      <c r="H111" s="72">
        <f t="shared" si="6"/>
        <v>100</v>
      </c>
      <c r="I111" s="74">
        <v>100</v>
      </c>
      <c r="J111" s="74"/>
      <c r="K111" s="74"/>
      <c r="L111" s="158"/>
    </row>
    <row r="112" spans="1:12" x14ac:dyDescent="0.25">
      <c r="A112" s="159">
        <v>2250</v>
      </c>
      <c r="B112" s="71" t="s">
        <v>120</v>
      </c>
      <c r="C112" s="72">
        <f t="shared" si="5"/>
        <v>687</v>
      </c>
      <c r="D112" s="160">
        <f>SUM(D113:D115)</f>
        <v>687</v>
      </c>
      <c r="E112" s="160">
        <f>SUM(E113:E115)</f>
        <v>0</v>
      </c>
      <c r="F112" s="160">
        <f>SUM(F113:F115)</f>
        <v>0</v>
      </c>
      <c r="G112" s="173">
        <f>SUM(G113:G115)</f>
        <v>0</v>
      </c>
      <c r="H112" s="72">
        <f t="shared" si="6"/>
        <v>687</v>
      </c>
      <c r="I112" s="160">
        <f>SUM(I113:I115)</f>
        <v>687</v>
      </c>
      <c r="J112" s="160">
        <f>SUM(J113:J115)</f>
        <v>0</v>
      </c>
      <c r="K112" s="160">
        <f>SUM(K113:K115)</f>
        <v>0</v>
      </c>
      <c r="L112" s="162">
        <f>SUM(L113:L115)</f>
        <v>0</v>
      </c>
    </row>
    <row r="113" spans="1:12" x14ac:dyDescent="0.25">
      <c r="A113" s="44">
        <v>2251</v>
      </c>
      <c r="B113" s="71" t="s">
        <v>121</v>
      </c>
      <c r="C113" s="72">
        <f t="shared" si="5"/>
        <v>251</v>
      </c>
      <c r="D113" s="74">
        <v>251</v>
      </c>
      <c r="E113" s="74"/>
      <c r="F113" s="74"/>
      <c r="G113" s="157"/>
      <c r="H113" s="72">
        <f t="shared" si="6"/>
        <v>251</v>
      </c>
      <c r="I113" s="74">
        <v>251</v>
      </c>
      <c r="J113" s="74"/>
      <c r="K113" s="74"/>
      <c r="L113" s="158"/>
    </row>
    <row r="114" spans="1:12" ht="24" x14ac:dyDescent="0.25">
      <c r="A114" s="44">
        <v>2252</v>
      </c>
      <c r="B114" s="71" t="s">
        <v>122</v>
      </c>
      <c r="C114" s="72">
        <f>SUM(D114:G114)</f>
        <v>0</v>
      </c>
      <c r="D114" s="74"/>
      <c r="E114" s="74"/>
      <c r="F114" s="74"/>
      <c r="G114" s="157"/>
      <c r="H114" s="72">
        <f>SUM(I114:L114)</f>
        <v>0</v>
      </c>
      <c r="I114" s="74"/>
      <c r="J114" s="74"/>
      <c r="K114" s="74"/>
      <c r="L114" s="158"/>
    </row>
    <row r="115" spans="1:12" ht="24" x14ac:dyDescent="0.25">
      <c r="A115" s="44">
        <v>2259</v>
      </c>
      <c r="B115" s="71" t="s">
        <v>123</v>
      </c>
      <c r="C115" s="72">
        <f>SUM(D115:G115)</f>
        <v>436</v>
      </c>
      <c r="D115" s="74">
        <v>436</v>
      </c>
      <c r="E115" s="74"/>
      <c r="F115" s="74"/>
      <c r="G115" s="157"/>
      <c r="H115" s="72">
        <f>SUM(I115:L115)</f>
        <v>436</v>
      </c>
      <c r="I115" s="74">
        <v>436</v>
      </c>
      <c r="J115" s="74"/>
      <c r="K115" s="74"/>
      <c r="L115" s="158"/>
    </row>
    <row r="116" spans="1:12" x14ac:dyDescent="0.25">
      <c r="A116" s="159">
        <v>2260</v>
      </c>
      <c r="B116" s="71" t="s">
        <v>124</v>
      </c>
      <c r="C116" s="72">
        <f t="shared" ref="C116:C187" si="7">SUM(D116:G116)</f>
        <v>526</v>
      </c>
      <c r="D116" s="160">
        <f>SUM(D117:D121)</f>
        <v>526</v>
      </c>
      <c r="E116" s="160">
        <f>SUM(E117:E121)</f>
        <v>0</v>
      </c>
      <c r="F116" s="160">
        <f>SUM(F117:F121)</f>
        <v>0</v>
      </c>
      <c r="G116" s="161">
        <f>SUM(G117:G121)</f>
        <v>0</v>
      </c>
      <c r="H116" s="72">
        <f t="shared" ref="H116:H188" si="8">SUM(I116:L116)</f>
        <v>526</v>
      </c>
      <c r="I116" s="160">
        <f>SUM(I117:I121)</f>
        <v>226</v>
      </c>
      <c r="J116" s="160">
        <f>SUM(J117:J121)</f>
        <v>0</v>
      </c>
      <c r="K116" s="160">
        <f>SUM(K117:K121)</f>
        <v>300</v>
      </c>
      <c r="L116" s="162">
        <f>SUM(L117:L121)</f>
        <v>0</v>
      </c>
    </row>
    <row r="117" spans="1:12" x14ac:dyDescent="0.25">
      <c r="A117" s="44">
        <v>2261</v>
      </c>
      <c r="B117" s="71" t="s">
        <v>125</v>
      </c>
      <c r="C117" s="72">
        <f t="shared" si="7"/>
        <v>0</v>
      </c>
      <c r="D117" s="74"/>
      <c r="E117" s="74"/>
      <c r="F117" s="74"/>
      <c r="G117" s="157"/>
      <c r="H117" s="72">
        <f t="shared" si="8"/>
        <v>0</v>
      </c>
      <c r="I117" s="74"/>
      <c r="J117" s="74"/>
      <c r="K117" s="74"/>
      <c r="L117" s="158"/>
    </row>
    <row r="118" spans="1:12" x14ac:dyDescent="0.25">
      <c r="A118" s="44">
        <v>2262</v>
      </c>
      <c r="B118" s="71" t="s">
        <v>126</v>
      </c>
      <c r="C118" s="72">
        <f t="shared" si="7"/>
        <v>0</v>
      </c>
      <c r="D118" s="74"/>
      <c r="E118" s="74"/>
      <c r="F118" s="74"/>
      <c r="G118" s="157"/>
      <c r="H118" s="72">
        <f t="shared" si="8"/>
        <v>300</v>
      </c>
      <c r="I118" s="74"/>
      <c r="J118" s="74"/>
      <c r="K118" s="74">
        <v>300</v>
      </c>
      <c r="L118" s="158"/>
    </row>
    <row r="119" spans="1:12" x14ac:dyDescent="0.25">
      <c r="A119" s="44">
        <v>2263</v>
      </c>
      <c r="B119" s="71" t="s">
        <v>127</v>
      </c>
      <c r="C119" s="72">
        <f t="shared" si="7"/>
        <v>0</v>
      </c>
      <c r="D119" s="74"/>
      <c r="E119" s="74"/>
      <c r="F119" s="74"/>
      <c r="G119" s="157"/>
      <c r="H119" s="72">
        <f t="shared" si="8"/>
        <v>0</v>
      </c>
      <c r="I119" s="74"/>
      <c r="J119" s="74"/>
      <c r="K119" s="74"/>
      <c r="L119" s="158"/>
    </row>
    <row r="120" spans="1:12" ht="24" x14ac:dyDescent="0.25">
      <c r="A120" s="44">
        <v>2264</v>
      </c>
      <c r="B120" s="71" t="s">
        <v>128</v>
      </c>
      <c r="C120" s="72">
        <f t="shared" si="7"/>
        <v>500</v>
      </c>
      <c r="D120" s="74">
        <v>500</v>
      </c>
      <c r="E120" s="74"/>
      <c r="F120" s="74"/>
      <c r="G120" s="157"/>
      <c r="H120" s="72">
        <f t="shared" si="8"/>
        <v>200</v>
      </c>
      <c r="I120" s="74">
        <v>200</v>
      </c>
      <c r="J120" s="74"/>
      <c r="K120" s="74"/>
      <c r="L120" s="158"/>
    </row>
    <row r="121" spans="1:12" x14ac:dyDescent="0.25">
      <c r="A121" s="44">
        <v>2269</v>
      </c>
      <c r="B121" s="71" t="s">
        <v>129</v>
      </c>
      <c r="C121" s="72">
        <f t="shared" si="7"/>
        <v>26</v>
      </c>
      <c r="D121" s="74">
        <v>26</v>
      </c>
      <c r="E121" s="74"/>
      <c r="F121" s="74"/>
      <c r="G121" s="157"/>
      <c r="H121" s="72">
        <f t="shared" si="8"/>
        <v>26</v>
      </c>
      <c r="I121" s="74">
        <v>26</v>
      </c>
      <c r="J121" s="74"/>
      <c r="K121" s="74"/>
      <c r="L121" s="158"/>
    </row>
    <row r="122" spans="1:12" x14ac:dyDescent="0.25">
      <c r="A122" s="159">
        <v>2270</v>
      </c>
      <c r="B122" s="71" t="s">
        <v>130</v>
      </c>
      <c r="C122" s="72">
        <f t="shared" si="7"/>
        <v>821</v>
      </c>
      <c r="D122" s="160">
        <f>SUM(D123:D127)</f>
        <v>621</v>
      </c>
      <c r="E122" s="160">
        <f>SUM(E123:E127)</f>
        <v>0</v>
      </c>
      <c r="F122" s="160">
        <f>SUM(F123:F127)</f>
        <v>200</v>
      </c>
      <c r="G122" s="161">
        <f>SUM(G123:G127)</f>
        <v>0</v>
      </c>
      <c r="H122" s="72">
        <f t="shared" si="8"/>
        <v>270</v>
      </c>
      <c r="I122" s="160">
        <f>SUM(I123:I127)</f>
        <v>70</v>
      </c>
      <c r="J122" s="160">
        <f>SUM(J123:J127)</f>
        <v>0</v>
      </c>
      <c r="K122" s="160">
        <f>SUM(K123:K127)</f>
        <v>200</v>
      </c>
      <c r="L122" s="162">
        <f>SUM(L123:L127)</f>
        <v>0</v>
      </c>
    </row>
    <row r="123" spans="1:12" x14ac:dyDescent="0.25">
      <c r="A123" s="44">
        <v>2272</v>
      </c>
      <c r="B123" s="174" t="s">
        <v>131</v>
      </c>
      <c r="C123" s="72">
        <f t="shared" si="7"/>
        <v>0</v>
      </c>
      <c r="D123" s="74"/>
      <c r="E123" s="74"/>
      <c r="F123" s="74"/>
      <c r="G123" s="157"/>
      <c r="H123" s="72">
        <f t="shared" si="8"/>
        <v>0</v>
      </c>
      <c r="I123" s="74"/>
      <c r="J123" s="74"/>
      <c r="K123" s="74"/>
      <c r="L123" s="158"/>
    </row>
    <row r="124" spans="1:12" ht="24" x14ac:dyDescent="0.25">
      <c r="A124" s="44">
        <v>2274</v>
      </c>
      <c r="B124" s="175" t="s">
        <v>132</v>
      </c>
      <c r="C124" s="72">
        <f t="shared" si="7"/>
        <v>0</v>
      </c>
      <c r="D124" s="74"/>
      <c r="E124" s="74"/>
      <c r="F124" s="74"/>
      <c r="G124" s="157"/>
      <c r="H124" s="72">
        <f t="shared" si="8"/>
        <v>0</v>
      </c>
      <c r="I124" s="74"/>
      <c r="J124" s="74"/>
      <c r="K124" s="74"/>
      <c r="L124" s="158"/>
    </row>
    <row r="125" spans="1:12" ht="24" x14ac:dyDescent="0.25">
      <c r="A125" s="44">
        <v>2275</v>
      </c>
      <c r="B125" s="71" t="s">
        <v>133</v>
      </c>
      <c r="C125" s="72">
        <f t="shared" si="7"/>
        <v>551</v>
      </c>
      <c r="D125" s="74">
        <v>551</v>
      </c>
      <c r="E125" s="74"/>
      <c r="F125" s="74"/>
      <c r="G125" s="157"/>
      <c r="H125" s="72">
        <f t="shared" si="8"/>
        <v>0</v>
      </c>
      <c r="I125" s="74"/>
      <c r="J125" s="74"/>
      <c r="K125" s="74"/>
      <c r="L125" s="158"/>
    </row>
    <row r="126" spans="1:12" ht="36" x14ac:dyDescent="0.25">
      <c r="A126" s="44">
        <v>2276</v>
      </c>
      <c r="B126" s="71" t="s">
        <v>134</v>
      </c>
      <c r="C126" s="72">
        <f t="shared" si="7"/>
        <v>0</v>
      </c>
      <c r="D126" s="74"/>
      <c r="E126" s="74"/>
      <c r="F126" s="74"/>
      <c r="G126" s="157"/>
      <c r="H126" s="72">
        <f t="shared" si="8"/>
        <v>0</v>
      </c>
      <c r="I126" s="74"/>
      <c r="J126" s="74"/>
      <c r="K126" s="74"/>
      <c r="L126" s="158"/>
    </row>
    <row r="127" spans="1:12" ht="24" x14ac:dyDescent="0.25">
      <c r="A127" s="44">
        <v>2279</v>
      </c>
      <c r="B127" s="71" t="s">
        <v>135</v>
      </c>
      <c r="C127" s="72">
        <f t="shared" si="7"/>
        <v>270</v>
      </c>
      <c r="D127" s="74">
        <v>70</v>
      </c>
      <c r="E127" s="74"/>
      <c r="F127" s="74">
        <v>200</v>
      </c>
      <c r="G127" s="157"/>
      <c r="H127" s="72">
        <f t="shared" si="8"/>
        <v>270</v>
      </c>
      <c r="I127" s="74">
        <v>70</v>
      </c>
      <c r="J127" s="74"/>
      <c r="K127" s="74">
        <v>200</v>
      </c>
      <c r="L127" s="158"/>
    </row>
    <row r="128" spans="1:12" ht="24" x14ac:dyDescent="0.25">
      <c r="A128" s="168">
        <v>2280</v>
      </c>
      <c r="B128" s="65" t="s">
        <v>136</v>
      </c>
      <c r="C128" s="66">
        <f t="shared" ref="C128:L128" si="9">SUM(C129)</f>
        <v>0</v>
      </c>
      <c r="D128" s="169">
        <f t="shared" si="9"/>
        <v>0</v>
      </c>
      <c r="E128" s="169">
        <f t="shared" si="9"/>
        <v>0</v>
      </c>
      <c r="F128" s="169">
        <f t="shared" si="9"/>
        <v>0</v>
      </c>
      <c r="G128" s="169">
        <f t="shared" si="9"/>
        <v>0</v>
      </c>
      <c r="H128" s="66">
        <f t="shared" si="9"/>
        <v>0</v>
      </c>
      <c r="I128" s="169">
        <f t="shared" si="9"/>
        <v>0</v>
      </c>
      <c r="J128" s="169">
        <f t="shared" si="9"/>
        <v>0</v>
      </c>
      <c r="K128" s="169">
        <f t="shared" si="9"/>
        <v>0</v>
      </c>
      <c r="L128" s="176">
        <f t="shared" si="9"/>
        <v>0</v>
      </c>
    </row>
    <row r="129" spans="1:12" ht="24" x14ac:dyDescent="0.25">
      <c r="A129" s="44">
        <v>2283</v>
      </c>
      <c r="B129" s="71" t="s">
        <v>137</v>
      </c>
      <c r="C129" s="72">
        <f>SUM(D129:G129)</f>
        <v>0</v>
      </c>
      <c r="D129" s="74"/>
      <c r="E129" s="74"/>
      <c r="F129" s="74"/>
      <c r="G129" s="157"/>
      <c r="H129" s="72">
        <f>SUM(I129:L129)</f>
        <v>0</v>
      </c>
      <c r="I129" s="74"/>
      <c r="J129" s="74"/>
      <c r="K129" s="74"/>
      <c r="L129" s="158"/>
    </row>
    <row r="130" spans="1:12" ht="38.25" customHeight="1" x14ac:dyDescent="0.25">
      <c r="A130" s="56">
        <v>2300</v>
      </c>
      <c r="B130" s="147" t="s">
        <v>138</v>
      </c>
      <c r="C130" s="57">
        <f t="shared" si="7"/>
        <v>30437</v>
      </c>
      <c r="D130" s="63">
        <f>SUM(D131,D136,D140,D141,D144,D151,D159,D160,D163)</f>
        <v>16877</v>
      </c>
      <c r="E130" s="63">
        <f>SUM(E131,E136,E140,E141,E144,E151,E159,E160,E163)</f>
        <v>0</v>
      </c>
      <c r="F130" s="63">
        <f>SUM(F131,F136,F140,F141,F144,F151,F159,F160,F163)</f>
        <v>13560</v>
      </c>
      <c r="G130" s="166">
        <f>SUM(G131,G136,G140,G141,G144,G151,G159,G160,G163)</f>
        <v>0</v>
      </c>
      <c r="H130" s="57">
        <f t="shared" si="8"/>
        <v>30254</v>
      </c>
      <c r="I130" s="63">
        <f>SUM(I131,I136,I140,I141,I144,I151,I159,I160,I163)</f>
        <v>16994</v>
      </c>
      <c r="J130" s="63">
        <f>SUM(J131,J136,J140,J141,J144,J151,J159,J160,J163)</f>
        <v>0</v>
      </c>
      <c r="K130" s="63">
        <f>SUM(K131,K136,K140,K141,K144,K151,K159,K160,K163)</f>
        <v>13260</v>
      </c>
      <c r="L130" s="167">
        <f>SUM(L131,L136,L140,L141,L144,L151,L159,L160,L163)</f>
        <v>0</v>
      </c>
    </row>
    <row r="131" spans="1:12" ht="24" x14ac:dyDescent="0.25">
      <c r="A131" s="168">
        <v>2310</v>
      </c>
      <c r="B131" s="65" t="s">
        <v>139</v>
      </c>
      <c r="C131" s="66">
        <f t="shared" si="7"/>
        <v>6832</v>
      </c>
      <c r="D131" s="169">
        <f>SUM(D132:D135)</f>
        <v>6832</v>
      </c>
      <c r="E131" s="169">
        <f t="shared" ref="E131:L131" si="10">SUM(E132:E135)</f>
        <v>0</v>
      </c>
      <c r="F131" s="169">
        <f t="shared" si="10"/>
        <v>0</v>
      </c>
      <c r="G131" s="170">
        <f t="shared" si="10"/>
        <v>0</v>
      </c>
      <c r="H131" s="66">
        <f t="shared" si="8"/>
        <v>6752</v>
      </c>
      <c r="I131" s="169">
        <f t="shared" si="10"/>
        <v>6752</v>
      </c>
      <c r="J131" s="169">
        <f t="shared" si="10"/>
        <v>0</v>
      </c>
      <c r="K131" s="169">
        <f t="shared" si="10"/>
        <v>0</v>
      </c>
      <c r="L131" s="171">
        <f t="shared" si="10"/>
        <v>0</v>
      </c>
    </row>
    <row r="132" spans="1:12" x14ac:dyDescent="0.25">
      <c r="A132" s="44">
        <v>2311</v>
      </c>
      <c r="B132" s="71" t="s">
        <v>140</v>
      </c>
      <c r="C132" s="72">
        <f t="shared" si="7"/>
        <v>1000</v>
      </c>
      <c r="D132" s="74">
        <v>1000</v>
      </c>
      <c r="E132" s="74"/>
      <c r="F132" s="74"/>
      <c r="G132" s="157"/>
      <c r="H132" s="72">
        <f t="shared" si="8"/>
        <v>1000</v>
      </c>
      <c r="I132" s="74">
        <v>1000</v>
      </c>
      <c r="J132" s="74"/>
      <c r="K132" s="74"/>
      <c r="L132" s="158"/>
    </row>
    <row r="133" spans="1:12" x14ac:dyDescent="0.25">
      <c r="A133" s="44">
        <v>2312</v>
      </c>
      <c r="B133" s="71" t="s">
        <v>141</v>
      </c>
      <c r="C133" s="72">
        <f t="shared" si="7"/>
        <v>5332</v>
      </c>
      <c r="D133" s="74">
        <v>5332</v>
      </c>
      <c r="E133" s="74"/>
      <c r="F133" s="74"/>
      <c r="G133" s="157"/>
      <c r="H133" s="72">
        <f t="shared" si="8"/>
        <v>5332</v>
      </c>
      <c r="I133" s="74">
        <v>5332</v>
      </c>
      <c r="J133" s="74"/>
      <c r="K133" s="74"/>
      <c r="L133" s="158"/>
    </row>
    <row r="134" spans="1:12" x14ac:dyDescent="0.25">
      <c r="A134" s="44">
        <v>2313</v>
      </c>
      <c r="B134" s="71" t="s">
        <v>142</v>
      </c>
      <c r="C134" s="72">
        <f t="shared" si="7"/>
        <v>300</v>
      </c>
      <c r="D134" s="74">
        <v>300</v>
      </c>
      <c r="E134" s="74"/>
      <c r="F134" s="74"/>
      <c r="G134" s="157"/>
      <c r="H134" s="72">
        <f t="shared" si="8"/>
        <v>300</v>
      </c>
      <c r="I134" s="74">
        <v>300</v>
      </c>
      <c r="J134" s="74"/>
      <c r="K134" s="74"/>
      <c r="L134" s="158"/>
    </row>
    <row r="135" spans="1:12" ht="36" customHeight="1" x14ac:dyDescent="0.25">
      <c r="A135" s="44">
        <v>2314</v>
      </c>
      <c r="B135" s="71" t="s">
        <v>143</v>
      </c>
      <c r="C135" s="72">
        <f t="shared" si="7"/>
        <v>200</v>
      </c>
      <c r="D135" s="74">
        <v>200</v>
      </c>
      <c r="E135" s="74"/>
      <c r="F135" s="74"/>
      <c r="G135" s="157"/>
      <c r="H135" s="72">
        <f t="shared" si="8"/>
        <v>120</v>
      </c>
      <c r="I135" s="74">
        <v>120</v>
      </c>
      <c r="J135" s="74"/>
      <c r="K135" s="74"/>
      <c r="L135" s="158"/>
    </row>
    <row r="136" spans="1:12" x14ac:dyDescent="0.25">
      <c r="A136" s="159">
        <v>2320</v>
      </c>
      <c r="B136" s="71" t="s">
        <v>144</v>
      </c>
      <c r="C136" s="72">
        <f t="shared" si="7"/>
        <v>420</v>
      </c>
      <c r="D136" s="160">
        <f>SUM(D137:D139)</f>
        <v>120</v>
      </c>
      <c r="E136" s="160">
        <f>SUM(E137:E139)</f>
        <v>0</v>
      </c>
      <c r="F136" s="160">
        <f>SUM(F137:F139)</f>
        <v>300</v>
      </c>
      <c r="G136" s="161">
        <f>SUM(G137:G139)</f>
        <v>0</v>
      </c>
      <c r="H136" s="72">
        <f t="shared" si="8"/>
        <v>362</v>
      </c>
      <c r="I136" s="160">
        <f>SUM(I137:I139)</f>
        <v>362</v>
      </c>
      <c r="J136" s="160">
        <f>SUM(J137:J139)</f>
        <v>0</v>
      </c>
      <c r="K136" s="160">
        <f>SUM(K137:K139)</f>
        <v>0</v>
      </c>
      <c r="L136" s="162">
        <f>SUM(L137:L139)</f>
        <v>0</v>
      </c>
    </row>
    <row r="137" spans="1:12" x14ac:dyDescent="0.25">
      <c r="A137" s="44">
        <v>2321</v>
      </c>
      <c r="B137" s="71" t="s">
        <v>145</v>
      </c>
      <c r="C137" s="72">
        <f t="shared" si="7"/>
        <v>0</v>
      </c>
      <c r="D137" s="74"/>
      <c r="E137" s="74"/>
      <c r="F137" s="74"/>
      <c r="G137" s="157"/>
      <c r="H137" s="72">
        <f t="shared" si="8"/>
        <v>0</v>
      </c>
      <c r="I137" s="74"/>
      <c r="J137" s="74"/>
      <c r="K137" s="74"/>
      <c r="L137" s="158"/>
    </row>
    <row r="138" spans="1:12" x14ac:dyDescent="0.25">
      <c r="A138" s="44">
        <v>2322</v>
      </c>
      <c r="B138" s="71" t="s">
        <v>146</v>
      </c>
      <c r="C138" s="72">
        <f t="shared" si="7"/>
        <v>420</v>
      </c>
      <c r="D138" s="74">
        <v>120</v>
      </c>
      <c r="E138" s="74"/>
      <c r="F138" s="74">
        <v>300</v>
      </c>
      <c r="G138" s="157"/>
      <c r="H138" s="72">
        <f t="shared" si="8"/>
        <v>362</v>
      </c>
      <c r="I138" s="74">
        <f>292+70</f>
        <v>362</v>
      </c>
      <c r="J138" s="74"/>
      <c r="K138" s="74"/>
      <c r="L138" s="158"/>
    </row>
    <row r="139" spans="1:12" ht="10.5" customHeight="1" x14ac:dyDescent="0.25">
      <c r="A139" s="44">
        <v>2329</v>
      </c>
      <c r="B139" s="71" t="s">
        <v>147</v>
      </c>
      <c r="C139" s="72">
        <f t="shared" si="7"/>
        <v>0</v>
      </c>
      <c r="D139" s="74"/>
      <c r="E139" s="74"/>
      <c r="F139" s="74"/>
      <c r="G139" s="157"/>
      <c r="H139" s="72">
        <f t="shared" si="8"/>
        <v>0</v>
      </c>
      <c r="I139" s="74"/>
      <c r="J139" s="74"/>
      <c r="K139" s="74"/>
      <c r="L139" s="158"/>
    </row>
    <row r="140" spans="1:12" x14ac:dyDescent="0.25">
      <c r="A140" s="159">
        <v>2330</v>
      </c>
      <c r="B140" s="71" t="s">
        <v>148</v>
      </c>
      <c r="C140" s="72">
        <f t="shared" si="7"/>
        <v>0</v>
      </c>
      <c r="D140" s="74"/>
      <c r="E140" s="74"/>
      <c r="F140" s="74"/>
      <c r="G140" s="157"/>
      <c r="H140" s="72">
        <f t="shared" si="8"/>
        <v>0</v>
      </c>
      <c r="I140" s="74"/>
      <c r="J140" s="74"/>
      <c r="K140" s="74"/>
      <c r="L140" s="158"/>
    </row>
    <row r="141" spans="1:12" ht="48" x14ac:dyDescent="0.25">
      <c r="A141" s="159">
        <v>2340</v>
      </c>
      <c r="B141" s="71" t="s">
        <v>149</v>
      </c>
      <c r="C141" s="72">
        <f t="shared" si="7"/>
        <v>300</v>
      </c>
      <c r="D141" s="160">
        <f>SUM(D142:D143)</f>
        <v>300</v>
      </c>
      <c r="E141" s="160">
        <f>SUM(E142:E143)</f>
        <v>0</v>
      </c>
      <c r="F141" s="160">
        <f>SUM(F142:F143)</f>
        <v>0</v>
      </c>
      <c r="G141" s="161">
        <f>SUM(G142:G143)</f>
        <v>0</v>
      </c>
      <c r="H141" s="72">
        <f t="shared" si="8"/>
        <v>300</v>
      </c>
      <c r="I141" s="160">
        <f>SUM(I142:I143)</f>
        <v>300</v>
      </c>
      <c r="J141" s="160">
        <f>SUM(J142:J143)</f>
        <v>0</v>
      </c>
      <c r="K141" s="160">
        <f>SUM(K142:K143)</f>
        <v>0</v>
      </c>
      <c r="L141" s="162">
        <f>SUM(L142:L143)</f>
        <v>0</v>
      </c>
    </row>
    <row r="142" spans="1:12" x14ac:dyDescent="0.25">
      <c r="A142" s="44">
        <v>2341</v>
      </c>
      <c r="B142" s="71" t="s">
        <v>150</v>
      </c>
      <c r="C142" s="72">
        <f t="shared" si="7"/>
        <v>300</v>
      </c>
      <c r="D142" s="74">
        <v>300</v>
      </c>
      <c r="E142" s="74"/>
      <c r="F142" s="74"/>
      <c r="G142" s="157"/>
      <c r="H142" s="72">
        <f t="shared" si="8"/>
        <v>300</v>
      </c>
      <c r="I142" s="74">
        <v>300</v>
      </c>
      <c r="J142" s="74"/>
      <c r="K142" s="74"/>
      <c r="L142" s="158"/>
    </row>
    <row r="143" spans="1:12" ht="24" x14ac:dyDescent="0.25">
      <c r="A143" s="44">
        <v>2344</v>
      </c>
      <c r="B143" s="71" t="s">
        <v>151</v>
      </c>
      <c r="C143" s="72">
        <f t="shared" si="7"/>
        <v>0</v>
      </c>
      <c r="D143" s="74"/>
      <c r="E143" s="74"/>
      <c r="F143" s="74"/>
      <c r="G143" s="157"/>
      <c r="H143" s="72">
        <f t="shared" si="8"/>
        <v>0</v>
      </c>
      <c r="I143" s="74"/>
      <c r="J143" s="74"/>
      <c r="K143" s="74"/>
      <c r="L143" s="158"/>
    </row>
    <row r="144" spans="1:12" ht="24" x14ac:dyDescent="0.25">
      <c r="A144" s="150">
        <v>2350</v>
      </c>
      <c r="B144" s="112" t="s">
        <v>152</v>
      </c>
      <c r="C144" s="117">
        <f t="shared" si="7"/>
        <v>4050</v>
      </c>
      <c r="D144" s="151">
        <f>SUM(D145:D150)</f>
        <v>4050</v>
      </c>
      <c r="E144" s="151">
        <f>SUM(E145:E150)</f>
        <v>0</v>
      </c>
      <c r="F144" s="151">
        <f>SUM(F145:F150)</f>
        <v>0</v>
      </c>
      <c r="G144" s="152">
        <f>SUM(G145:G150)</f>
        <v>0</v>
      </c>
      <c r="H144" s="117">
        <f t="shared" si="8"/>
        <v>4040</v>
      </c>
      <c r="I144" s="151">
        <f>SUM(I145:I150)</f>
        <v>4040</v>
      </c>
      <c r="J144" s="151">
        <f>SUM(J145:J150)</f>
        <v>0</v>
      </c>
      <c r="K144" s="151">
        <f>SUM(K145:K150)</f>
        <v>0</v>
      </c>
      <c r="L144" s="153">
        <f>SUM(L145:L150)</f>
        <v>0</v>
      </c>
    </row>
    <row r="145" spans="1:12" x14ac:dyDescent="0.25">
      <c r="A145" s="38">
        <v>2351</v>
      </c>
      <c r="B145" s="65" t="s">
        <v>153</v>
      </c>
      <c r="C145" s="66">
        <f t="shared" si="7"/>
        <v>1450</v>
      </c>
      <c r="D145" s="68">
        <v>1450</v>
      </c>
      <c r="E145" s="68"/>
      <c r="F145" s="68"/>
      <c r="G145" s="154"/>
      <c r="H145" s="66">
        <f t="shared" si="8"/>
        <v>1450</v>
      </c>
      <c r="I145" s="68">
        <v>1450</v>
      </c>
      <c r="J145" s="68"/>
      <c r="K145" s="68"/>
      <c r="L145" s="155"/>
    </row>
    <row r="146" spans="1:12" x14ac:dyDescent="0.25">
      <c r="A146" s="44">
        <v>2352</v>
      </c>
      <c r="B146" s="71" t="s">
        <v>154</v>
      </c>
      <c r="C146" s="72">
        <f t="shared" si="7"/>
        <v>2500</v>
      </c>
      <c r="D146" s="74">
        <v>2500</v>
      </c>
      <c r="E146" s="74"/>
      <c r="F146" s="74"/>
      <c r="G146" s="157"/>
      <c r="H146" s="72">
        <f t="shared" si="8"/>
        <v>2490</v>
      </c>
      <c r="I146" s="74">
        <v>2490</v>
      </c>
      <c r="J146" s="74"/>
      <c r="K146" s="74"/>
      <c r="L146" s="158"/>
    </row>
    <row r="147" spans="1:12" ht="24" x14ac:dyDescent="0.25">
      <c r="A147" s="44">
        <v>2353</v>
      </c>
      <c r="B147" s="71" t="s">
        <v>155</v>
      </c>
      <c r="C147" s="72">
        <f t="shared" si="7"/>
        <v>0</v>
      </c>
      <c r="D147" s="74"/>
      <c r="E147" s="74"/>
      <c r="F147" s="74"/>
      <c r="G147" s="157"/>
      <c r="H147" s="72">
        <f t="shared" si="8"/>
        <v>0</v>
      </c>
      <c r="I147" s="74"/>
      <c r="J147" s="74"/>
      <c r="K147" s="74"/>
      <c r="L147" s="158"/>
    </row>
    <row r="148" spans="1:12" ht="24" x14ac:dyDescent="0.25">
      <c r="A148" s="44">
        <v>2354</v>
      </c>
      <c r="B148" s="71" t="s">
        <v>156</v>
      </c>
      <c r="C148" s="72">
        <f t="shared" si="7"/>
        <v>0</v>
      </c>
      <c r="D148" s="74"/>
      <c r="E148" s="74"/>
      <c r="F148" s="74"/>
      <c r="G148" s="157"/>
      <c r="H148" s="72">
        <f t="shared" si="8"/>
        <v>0</v>
      </c>
      <c r="I148" s="74"/>
      <c r="J148" s="74"/>
      <c r="K148" s="74"/>
      <c r="L148" s="158"/>
    </row>
    <row r="149" spans="1:12" ht="24" x14ac:dyDescent="0.25">
      <c r="A149" s="44">
        <v>2355</v>
      </c>
      <c r="B149" s="71" t="s">
        <v>157</v>
      </c>
      <c r="C149" s="72">
        <f t="shared" si="7"/>
        <v>100</v>
      </c>
      <c r="D149" s="74">
        <v>100</v>
      </c>
      <c r="E149" s="74"/>
      <c r="F149" s="74"/>
      <c r="G149" s="157"/>
      <c r="H149" s="72">
        <f t="shared" si="8"/>
        <v>100</v>
      </c>
      <c r="I149" s="74">
        <v>100</v>
      </c>
      <c r="J149" s="74"/>
      <c r="K149" s="74"/>
      <c r="L149" s="158"/>
    </row>
    <row r="150" spans="1:12" ht="24" x14ac:dyDescent="0.25">
      <c r="A150" s="44">
        <v>2359</v>
      </c>
      <c r="B150" s="71" t="s">
        <v>158</v>
      </c>
      <c r="C150" s="72">
        <f t="shared" si="7"/>
        <v>0</v>
      </c>
      <c r="D150" s="74"/>
      <c r="E150" s="74"/>
      <c r="F150" s="74"/>
      <c r="G150" s="157"/>
      <c r="H150" s="72">
        <f t="shared" si="8"/>
        <v>0</v>
      </c>
      <c r="I150" s="74"/>
      <c r="J150" s="74"/>
      <c r="K150" s="74"/>
      <c r="L150" s="158"/>
    </row>
    <row r="151" spans="1:12" ht="24.75" customHeight="1" x14ac:dyDescent="0.25">
      <c r="A151" s="159">
        <v>2360</v>
      </c>
      <c r="B151" s="71" t="s">
        <v>159</v>
      </c>
      <c r="C151" s="72">
        <f t="shared" si="7"/>
        <v>14560</v>
      </c>
      <c r="D151" s="160">
        <f>SUM(D152:D158)</f>
        <v>1300</v>
      </c>
      <c r="E151" s="160">
        <f>SUM(E152:E158)</f>
        <v>0</v>
      </c>
      <c r="F151" s="160">
        <f>SUM(F152:F158)</f>
        <v>13260</v>
      </c>
      <c r="G151" s="161">
        <f>SUM(G152:G158)</f>
        <v>0</v>
      </c>
      <c r="H151" s="72">
        <f t="shared" si="8"/>
        <v>14560</v>
      </c>
      <c r="I151" s="160">
        <f>SUM(I152:I158)</f>
        <v>1300</v>
      </c>
      <c r="J151" s="160">
        <f>SUM(J152:J158)</f>
        <v>0</v>
      </c>
      <c r="K151" s="160">
        <f>SUM(K152:K158)</f>
        <v>13260</v>
      </c>
      <c r="L151" s="162">
        <f>SUM(L152:L158)</f>
        <v>0</v>
      </c>
    </row>
    <row r="152" spans="1:12" x14ac:dyDescent="0.25">
      <c r="A152" s="43">
        <v>2361</v>
      </c>
      <c r="B152" s="71" t="s">
        <v>160</v>
      </c>
      <c r="C152" s="72">
        <f t="shared" si="7"/>
        <v>900</v>
      </c>
      <c r="D152" s="74">
        <v>900</v>
      </c>
      <c r="E152" s="74"/>
      <c r="F152" s="74"/>
      <c r="G152" s="157"/>
      <c r="H152" s="72">
        <f t="shared" si="8"/>
        <v>900</v>
      </c>
      <c r="I152" s="74">
        <v>900</v>
      </c>
      <c r="J152" s="74"/>
      <c r="K152" s="74"/>
      <c r="L152" s="158"/>
    </row>
    <row r="153" spans="1:12" ht="24" x14ac:dyDescent="0.25">
      <c r="A153" s="43">
        <v>2362</v>
      </c>
      <c r="B153" s="71" t="s">
        <v>161</v>
      </c>
      <c r="C153" s="72">
        <f t="shared" si="7"/>
        <v>400</v>
      </c>
      <c r="D153" s="74">
        <v>400</v>
      </c>
      <c r="E153" s="74"/>
      <c r="F153" s="74"/>
      <c r="G153" s="157"/>
      <c r="H153" s="72">
        <f t="shared" si="8"/>
        <v>400</v>
      </c>
      <c r="I153" s="74">
        <v>400</v>
      </c>
      <c r="J153" s="74"/>
      <c r="K153" s="74"/>
      <c r="L153" s="158"/>
    </row>
    <row r="154" spans="1:12" x14ac:dyDescent="0.25">
      <c r="A154" s="43">
        <v>2363</v>
      </c>
      <c r="B154" s="71" t="s">
        <v>162</v>
      </c>
      <c r="C154" s="72">
        <f t="shared" si="7"/>
        <v>13260</v>
      </c>
      <c r="D154" s="74"/>
      <c r="E154" s="74"/>
      <c r="F154" s="74">
        <v>13260</v>
      </c>
      <c r="G154" s="157"/>
      <c r="H154" s="72">
        <f t="shared" si="8"/>
        <v>13260</v>
      </c>
      <c r="I154" s="74"/>
      <c r="J154" s="74"/>
      <c r="K154" s="74">
        <v>13260</v>
      </c>
      <c r="L154" s="158"/>
    </row>
    <row r="155" spans="1:12" x14ac:dyDescent="0.25">
      <c r="A155" s="43">
        <v>2364</v>
      </c>
      <c r="B155" s="71" t="s">
        <v>163</v>
      </c>
      <c r="C155" s="72">
        <f t="shared" si="7"/>
        <v>0</v>
      </c>
      <c r="D155" s="74"/>
      <c r="E155" s="74"/>
      <c r="F155" s="74"/>
      <c r="G155" s="157"/>
      <c r="H155" s="72">
        <f t="shared" si="8"/>
        <v>0</v>
      </c>
      <c r="I155" s="74"/>
      <c r="J155" s="74"/>
      <c r="K155" s="74"/>
      <c r="L155" s="158"/>
    </row>
    <row r="156" spans="1:12" ht="12.75" customHeight="1" x14ac:dyDescent="0.25">
      <c r="A156" s="43">
        <v>2365</v>
      </c>
      <c r="B156" s="71" t="s">
        <v>164</v>
      </c>
      <c r="C156" s="72">
        <f t="shared" si="7"/>
        <v>0</v>
      </c>
      <c r="D156" s="74"/>
      <c r="E156" s="74"/>
      <c r="F156" s="74"/>
      <c r="G156" s="157"/>
      <c r="H156" s="72">
        <f t="shared" si="8"/>
        <v>0</v>
      </c>
      <c r="I156" s="74"/>
      <c r="J156" s="74"/>
      <c r="K156" s="74"/>
      <c r="L156" s="158"/>
    </row>
    <row r="157" spans="1:12" ht="36" x14ac:dyDescent="0.25">
      <c r="A157" s="43">
        <v>2366</v>
      </c>
      <c r="B157" s="71" t="s">
        <v>165</v>
      </c>
      <c r="C157" s="72">
        <f t="shared" si="7"/>
        <v>0</v>
      </c>
      <c r="D157" s="74"/>
      <c r="E157" s="74"/>
      <c r="F157" s="74"/>
      <c r="G157" s="157"/>
      <c r="H157" s="72">
        <f t="shared" si="8"/>
        <v>0</v>
      </c>
      <c r="I157" s="74"/>
      <c r="J157" s="74"/>
      <c r="K157" s="74"/>
      <c r="L157" s="158"/>
    </row>
    <row r="158" spans="1:12" ht="48" x14ac:dyDescent="0.25">
      <c r="A158" s="43">
        <v>2369</v>
      </c>
      <c r="B158" s="71" t="s">
        <v>166</v>
      </c>
      <c r="C158" s="72">
        <f t="shared" si="7"/>
        <v>0</v>
      </c>
      <c r="D158" s="74"/>
      <c r="E158" s="74"/>
      <c r="F158" s="74"/>
      <c r="G158" s="157"/>
      <c r="H158" s="72">
        <f t="shared" si="8"/>
        <v>0</v>
      </c>
      <c r="I158" s="74"/>
      <c r="J158" s="74"/>
      <c r="K158" s="74"/>
      <c r="L158" s="158"/>
    </row>
    <row r="159" spans="1:12" x14ac:dyDescent="0.25">
      <c r="A159" s="150">
        <v>2370</v>
      </c>
      <c r="B159" s="112" t="s">
        <v>167</v>
      </c>
      <c r="C159" s="117">
        <f t="shared" si="7"/>
        <v>4275</v>
      </c>
      <c r="D159" s="163">
        <v>4275</v>
      </c>
      <c r="E159" s="163"/>
      <c r="F159" s="163"/>
      <c r="G159" s="164"/>
      <c r="H159" s="117">
        <f t="shared" si="8"/>
        <v>4240</v>
      </c>
      <c r="I159" s="163">
        <v>4240</v>
      </c>
      <c r="J159" s="163"/>
      <c r="K159" s="163"/>
      <c r="L159" s="165"/>
    </row>
    <row r="160" spans="1:12" x14ac:dyDescent="0.25">
      <c r="A160" s="150">
        <v>2380</v>
      </c>
      <c r="B160" s="112" t="s">
        <v>168</v>
      </c>
      <c r="C160" s="117">
        <f t="shared" si="7"/>
        <v>0</v>
      </c>
      <c r="D160" s="151">
        <f>SUM(D161:D162)</f>
        <v>0</v>
      </c>
      <c r="E160" s="151">
        <f>SUM(E161:E162)</f>
        <v>0</v>
      </c>
      <c r="F160" s="151">
        <f>SUM(F161:F162)</f>
        <v>0</v>
      </c>
      <c r="G160" s="152">
        <f>SUM(G161:G162)</f>
        <v>0</v>
      </c>
      <c r="H160" s="117">
        <f t="shared" si="8"/>
        <v>0</v>
      </c>
      <c r="I160" s="151">
        <f>SUM(I161:I162)</f>
        <v>0</v>
      </c>
      <c r="J160" s="151">
        <f>SUM(J161:J162)</f>
        <v>0</v>
      </c>
      <c r="K160" s="151">
        <f>SUM(K161:K162)</f>
        <v>0</v>
      </c>
      <c r="L160" s="153">
        <f>SUM(L161:L162)</f>
        <v>0</v>
      </c>
    </row>
    <row r="161" spans="1:12" x14ac:dyDescent="0.25">
      <c r="A161" s="37">
        <v>2381</v>
      </c>
      <c r="B161" s="65" t="s">
        <v>169</v>
      </c>
      <c r="C161" s="66">
        <f t="shared" si="7"/>
        <v>0</v>
      </c>
      <c r="D161" s="68"/>
      <c r="E161" s="68"/>
      <c r="F161" s="68"/>
      <c r="G161" s="154"/>
      <c r="H161" s="66">
        <f t="shared" si="8"/>
        <v>0</v>
      </c>
      <c r="I161" s="68"/>
      <c r="J161" s="68"/>
      <c r="K161" s="68"/>
      <c r="L161" s="155"/>
    </row>
    <row r="162" spans="1:12" ht="24" x14ac:dyDescent="0.25">
      <c r="A162" s="43">
        <v>2389</v>
      </c>
      <c r="B162" s="71" t="s">
        <v>170</v>
      </c>
      <c r="C162" s="72">
        <f t="shared" si="7"/>
        <v>0</v>
      </c>
      <c r="D162" s="74"/>
      <c r="E162" s="74"/>
      <c r="F162" s="74"/>
      <c r="G162" s="157"/>
      <c r="H162" s="72">
        <f t="shared" si="8"/>
        <v>0</v>
      </c>
      <c r="I162" s="74"/>
      <c r="J162" s="74"/>
      <c r="K162" s="74"/>
      <c r="L162" s="158"/>
    </row>
    <row r="163" spans="1:12" x14ac:dyDescent="0.25">
      <c r="A163" s="150">
        <v>2390</v>
      </c>
      <c r="B163" s="112" t="s">
        <v>171</v>
      </c>
      <c r="C163" s="117">
        <f t="shared" si="7"/>
        <v>0</v>
      </c>
      <c r="D163" s="163"/>
      <c r="E163" s="163"/>
      <c r="F163" s="163"/>
      <c r="G163" s="164"/>
      <c r="H163" s="117">
        <f t="shared" si="8"/>
        <v>0</v>
      </c>
      <c r="I163" s="163"/>
      <c r="J163" s="163"/>
      <c r="K163" s="163"/>
      <c r="L163" s="165"/>
    </row>
    <row r="164" spans="1:12" x14ac:dyDescent="0.25">
      <c r="A164" s="56">
        <v>2400</v>
      </c>
      <c r="B164" s="147" t="s">
        <v>172</v>
      </c>
      <c r="C164" s="57">
        <f t="shared" si="7"/>
        <v>0</v>
      </c>
      <c r="D164" s="177"/>
      <c r="E164" s="177"/>
      <c r="F164" s="177"/>
      <c r="G164" s="178"/>
      <c r="H164" s="57">
        <f t="shared" si="8"/>
        <v>0</v>
      </c>
      <c r="I164" s="177"/>
      <c r="J164" s="177"/>
      <c r="K164" s="177"/>
      <c r="L164" s="179"/>
    </row>
    <row r="165" spans="1:12" ht="24" x14ac:dyDescent="0.25">
      <c r="A165" s="56">
        <v>2500</v>
      </c>
      <c r="B165" s="147" t="s">
        <v>173</v>
      </c>
      <c r="C165" s="57">
        <f t="shared" si="7"/>
        <v>0</v>
      </c>
      <c r="D165" s="63">
        <f>SUM(D166,D171)</f>
        <v>0</v>
      </c>
      <c r="E165" s="63">
        <f t="shared" ref="E165:G165" si="11">SUM(E166,E171)</f>
        <v>0</v>
      </c>
      <c r="F165" s="63">
        <f t="shared" si="11"/>
        <v>0</v>
      </c>
      <c r="G165" s="63">
        <f t="shared" si="11"/>
        <v>0</v>
      </c>
      <c r="H165" s="57">
        <f t="shared" si="8"/>
        <v>0</v>
      </c>
      <c r="I165" s="63">
        <f>SUM(I166,I171)</f>
        <v>0</v>
      </c>
      <c r="J165" s="63">
        <f t="shared" ref="J165:L165" si="12">SUM(J166,J171)</f>
        <v>0</v>
      </c>
      <c r="K165" s="63">
        <f t="shared" si="12"/>
        <v>0</v>
      </c>
      <c r="L165" s="149">
        <f t="shared" si="12"/>
        <v>0</v>
      </c>
    </row>
    <row r="166" spans="1:12" ht="16.5" customHeight="1" x14ac:dyDescent="0.25">
      <c r="A166" s="168">
        <v>2510</v>
      </c>
      <c r="B166" s="65" t="s">
        <v>174</v>
      </c>
      <c r="C166" s="66">
        <f t="shared" si="7"/>
        <v>0</v>
      </c>
      <c r="D166" s="169">
        <f>SUM(D167:D170)</f>
        <v>0</v>
      </c>
      <c r="E166" s="169">
        <f t="shared" ref="E166:G166" si="13">SUM(E167:E170)</f>
        <v>0</v>
      </c>
      <c r="F166" s="169">
        <f t="shared" si="13"/>
        <v>0</v>
      </c>
      <c r="G166" s="169">
        <f t="shared" si="13"/>
        <v>0</v>
      </c>
      <c r="H166" s="66">
        <f t="shared" si="8"/>
        <v>0</v>
      </c>
      <c r="I166" s="169">
        <f>SUM(I167:I170)</f>
        <v>0</v>
      </c>
      <c r="J166" s="169">
        <f t="shared" ref="J166:L166" si="14">SUM(J167:J170)</f>
        <v>0</v>
      </c>
      <c r="K166" s="169">
        <f t="shared" si="14"/>
        <v>0</v>
      </c>
      <c r="L166" s="180">
        <f t="shared" si="14"/>
        <v>0</v>
      </c>
    </row>
    <row r="167" spans="1:12" ht="24" x14ac:dyDescent="0.25">
      <c r="A167" s="44">
        <v>2512</v>
      </c>
      <c r="B167" s="71" t="s">
        <v>175</v>
      </c>
      <c r="C167" s="72">
        <f t="shared" si="7"/>
        <v>0</v>
      </c>
      <c r="D167" s="74"/>
      <c r="E167" s="74"/>
      <c r="F167" s="74"/>
      <c r="G167" s="157"/>
      <c r="H167" s="72">
        <f t="shared" si="8"/>
        <v>0</v>
      </c>
      <c r="I167" s="74"/>
      <c r="J167" s="74"/>
      <c r="K167" s="74"/>
      <c r="L167" s="158"/>
    </row>
    <row r="168" spans="1:12" ht="36" x14ac:dyDescent="0.25">
      <c r="A168" s="44">
        <v>2513</v>
      </c>
      <c r="B168" s="71" t="s">
        <v>176</v>
      </c>
      <c r="C168" s="72">
        <f t="shared" si="7"/>
        <v>0</v>
      </c>
      <c r="D168" s="74"/>
      <c r="E168" s="74"/>
      <c r="F168" s="74"/>
      <c r="G168" s="157"/>
      <c r="H168" s="72">
        <f t="shared" si="8"/>
        <v>0</v>
      </c>
      <c r="I168" s="74"/>
      <c r="J168" s="74"/>
      <c r="K168" s="74"/>
      <c r="L168" s="158"/>
    </row>
    <row r="169" spans="1:12" ht="24" x14ac:dyDescent="0.25">
      <c r="A169" s="44">
        <v>2515</v>
      </c>
      <c r="B169" s="71" t="s">
        <v>177</v>
      </c>
      <c r="C169" s="72">
        <f t="shared" si="7"/>
        <v>0</v>
      </c>
      <c r="D169" s="74"/>
      <c r="E169" s="74"/>
      <c r="F169" s="74"/>
      <c r="G169" s="157"/>
      <c r="H169" s="72">
        <f t="shared" si="8"/>
        <v>0</v>
      </c>
      <c r="I169" s="74"/>
      <c r="J169" s="74"/>
      <c r="K169" s="74"/>
      <c r="L169" s="158"/>
    </row>
    <row r="170" spans="1:12" ht="24" x14ac:dyDescent="0.25">
      <c r="A170" s="44">
        <v>2519</v>
      </c>
      <c r="B170" s="71" t="s">
        <v>178</v>
      </c>
      <c r="C170" s="72">
        <f t="shared" si="7"/>
        <v>0</v>
      </c>
      <c r="D170" s="74"/>
      <c r="E170" s="74"/>
      <c r="F170" s="74"/>
      <c r="G170" s="157"/>
      <c r="H170" s="72">
        <f t="shared" si="8"/>
        <v>0</v>
      </c>
      <c r="I170" s="74"/>
      <c r="J170" s="74"/>
      <c r="K170" s="74"/>
      <c r="L170" s="158"/>
    </row>
    <row r="171" spans="1:12" ht="24" x14ac:dyDescent="0.25">
      <c r="A171" s="159">
        <v>2520</v>
      </c>
      <c r="B171" s="71" t="s">
        <v>179</v>
      </c>
      <c r="C171" s="72">
        <f t="shared" si="7"/>
        <v>0</v>
      </c>
      <c r="D171" s="74"/>
      <c r="E171" s="74"/>
      <c r="F171" s="74"/>
      <c r="G171" s="157"/>
      <c r="H171" s="72">
        <f t="shared" si="8"/>
        <v>0</v>
      </c>
      <c r="I171" s="74"/>
      <c r="J171" s="74"/>
      <c r="K171" s="74"/>
      <c r="L171" s="158"/>
    </row>
    <row r="172" spans="1:12" s="182" customFormat="1" ht="36" customHeight="1" x14ac:dyDescent="0.25">
      <c r="A172" s="19">
        <v>2800</v>
      </c>
      <c r="B172" s="65" t="s">
        <v>180</v>
      </c>
      <c r="C172" s="66">
        <f t="shared" si="7"/>
        <v>0</v>
      </c>
      <c r="D172" s="40"/>
      <c r="E172" s="40"/>
      <c r="F172" s="40"/>
      <c r="G172" s="41"/>
      <c r="H172" s="66">
        <f t="shared" si="8"/>
        <v>0</v>
      </c>
      <c r="I172" s="40"/>
      <c r="J172" s="40"/>
      <c r="K172" s="40"/>
      <c r="L172" s="42"/>
    </row>
    <row r="173" spans="1:12" x14ac:dyDescent="0.25">
      <c r="A173" s="142">
        <v>3000</v>
      </c>
      <c r="B173" s="142" t="s">
        <v>181</v>
      </c>
      <c r="C173" s="143">
        <f t="shared" si="7"/>
        <v>0</v>
      </c>
      <c r="D173" s="144">
        <f>SUM(D174,D184)</f>
        <v>0</v>
      </c>
      <c r="E173" s="144">
        <f>SUM(E174,E184)</f>
        <v>0</v>
      </c>
      <c r="F173" s="144">
        <f>SUM(F174,F184)</f>
        <v>0</v>
      </c>
      <c r="G173" s="145">
        <f>SUM(G174,G184)</f>
        <v>0</v>
      </c>
      <c r="H173" s="143">
        <f t="shared" si="8"/>
        <v>0</v>
      </c>
      <c r="I173" s="144">
        <f>SUM(I174,I184)</f>
        <v>0</v>
      </c>
      <c r="J173" s="144">
        <f>SUM(J174,J184)</f>
        <v>0</v>
      </c>
      <c r="K173" s="144">
        <f>SUM(K174,K184)</f>
        <v>0</v>
      </c>
      <c r="L173" s="146">
        <f>SUM(L174,L184)</f>
        <v>0</v>
      </c>
    </row>
    <row r="174" spans="1:12" ht="24" x14ac:dyDescent="0.25">
      <c r="A174" s="56">
        <v>3200</v>
      </c>
      <c r="B174" s="183" t="s">
        <v>182</v>
      </c>
      <c r="C174" s="184">
        <f t="shared" si="7"/>
        <v>0</v>
      </c>
      <c r="D174" s="63">
        <f>SUM(D175,D179)</f>
        <v>0</v>
      </c>
      <c r="E174" s="63">
        <f t="shared" ref="E174:G174" si="15">SUM(E175,E179)</f>
        <v>0</v>
      </c>
      <c r="F174" s="63">
        <f t="shared" si="15"/>
        <v>0</v>
      </c>
      <c r="G174" s="63">
        <f t="shared" si="15"/>
        <v>0</v>
      </c>
      <c r="H174" s="57">
        <f t="shared" si="8"/>
        <v>0</v>
      </c>
      <c r="I174" s="63">
        <f>SUM(I175,I179)</f>
        <v>0</v>
      </c>
      <c r="J174" s="63">
        <f t="shared" ref="J174:L174" si="16">SUM(J175,J179)</f>
        <v>0</v>
      </c>
      <c r="K174" s="63">
        <f t="shared" si="16"/>
        <v>0</v>
      </c>
      <c r="L174" s="149">
        <f t="shared" si="16"/>
        <v>0</v>
      </c>
    </row>
    <row r="175" spans="1:12" ht="36" x14ac:dyDescent="0.25">
      <c r="A175" s="168">
        <v>3260</v>
      </c>
      <c r="B175" s="65" t="s">
        <v>183</v>
      </c>
      <c r="C175" s="66">
        <f t="shared" si="7"/>
        <v>0</v>
      </c>
      <c r="D175" s="169">
        <f>SUM(D176:D178)</f>
        <v>0</v>
      </c>
      <c r="E175" s="169">
        <f>SUM(E176:E178)</f>
        <v>0</v>
      </c>
      <c r="F175" s="169">
        <f>SUM(F176:F178)</f>
        <v>0</v>
      </c>
      <c r="G175" s="170">
        <f>SUM(G176:G178)</f>
        <v>0</v>
      </c>
      <c r="H175" s="66">
        <f t="shared" si="8"/>
        <v>0</v>
      </c>
      <c r="I175" s="169">
        <f>SUM(I176:I178)</f>
        <v>0</v>
      </c>
      <c r="J175" s="169">
        <f>SUM(J176:J178)</f>
        <v>0</v>
      </c>
      <c r="K175" s="169">
        <f>SUM(K176:K178)</f>
        <v>0</v>
      </c>
      <c r="L175" s="171">
        <f>SUM(L176:L178)</f>
        <v>0</v>
      </c>
    </row>
    <row r="176" spans="1:12" ht="24" x14ac:dyDescent="0.25">
      <c r="A176" s="44">
        <v>3261</v>
      </c>
      <c r="B176" s="71" t="s">
        <v>184</v>
      </c>
      <c r="C176" s="72">
        <f>SUM(D176:G176)</f>
        <v>0</v>
      </c>
      <c r="D176" s="74"/>
      <c r="E176" s="74"/>
      <c r="F176" s="74"/>
      <c r="G176" s="157"/>
      <c r="H176" s="72">
        <f>SUM(I176:L176)</f>
        <v>0</v>
      </c>
      <c r="I176" s="74"/>
      <c r="J176" s="74"/>
      <c r="K176" s="74"/>
      <c r="L176" s="158"/>
    </row>
    <row r="177" spans="1:12" ht="36" x14ac:dyDescent="0.25">
      <c r="A177" s="44">
        <v>3262</v>
      </c>
      <c r="B177" s="71" t="s">
        <v>185</v>
      </c>
      <c r="C177" s="72">
        <f>SUM(D177:G177)</f>
        <v>0</v>
      </c>
      <c r="D177" s="74"/>
      <c r="E177" s="74"/>
      <c r="F177" s="74"/>
      <c r="G177" s="157"/>
      <c r="H177" s="72">
        <f>SUM(I177:L177)</f>
        <v>0</v>
      </c>
      <c r="I177" s="74"/>
      <c r="J177" s="74"/>
      <c r="K177" s="74"/>
      <c r="L177" s="158"/>
    </row>
    <row r="178" spans="1:12" ht="24" x14ac:dyDescent="0.25">
      <c r="A178" s="44">
        <v>3263</v>
      </c>
      <c r="B178" s="71" t="s">
        <v>186</v>
      </c>
      <c r="C178" s="72">
        <f>SUM(D178:G178)</f>
        <v>0</v>
      </c>
      <c r="D178" s="74"/>
      <c r="E178" s="74"/>
      <c r="F178" s="74"/>
      <c r="G178" s="157"/>
      <c r="H178" s="72">
        <f>SUM(I178:L178)</f>
        <v>0</v>
      </c>
      <c r="I178" s="74"/>
      <c r="J178" s="74"/>
      <c r="K178" s="74"/>
      <c r="L178" s="158"/>
    </row>
    <row r="179" spans="1:12" ht="84" x14ac:dyDescent="0.25">
      <c r="A179" s="168">
        <v>3290</v>
      </c>
      <c r="B179" s="65" t="s">
        <v>187</v>
      </c>
      <c r="C179" s="185">
        <f t="shared" ref="C179:C183" si="17">SUM(D179:G179)</f>
        <v>0</v>
      </c>
      <c r="D179" s="169">
        <f>SUM(D180:D183)</f>
        <v>0</v>
      </c>
      <c r="E179" s="169">
        <f t="shared" ref="E179:G179" si="18">SUM(E180:E183)</f>
        <v>0</v>
      </c>
      <c r="F179" s="169">
        <f t="shared" si="18"/>
        <v>0</v>
      </c>
      <c r="G179" s="169">
        <f t="shared" si="18"/>
        <v>0</v>
      </c>
      <c r="H179" s="185">
        <f t="shared" ref="H179:H183" si="19">SUM(I179:L179)</f>
        <v>0</v>
      </c>
      <c r="I179" s="169">
        <f>SUM(I180:I183)</f>
        <v>0</v>
      </c>
      <c r="J179" s="169">
        <f t="shared" ref="J179:L179" si="20">SUM(J180:J183)</f>
        <v>0</v>
      </c>
      <c r="K179" s="169">
        <f t="shared" si="20"/>
        <v>0</v>
      </c>
      <c r="L179" s="186">
        <f t="shared" si="20"/>
        <v>0</v>
      </c>
    </row>
    <row r="180" spans="1:12" ht="72" x14ac:dyDescent="0.25">
      <c r="A180" s="44">
        <v>3291</v>
      </c>
      <c r="B180" s="71" t="s">
        <v>188</v>
      </c>
      <c r="C180" s="72">
        <f t="shared" si="17"/>
        <v>0</v>
      </c>
      <c r="D180" s="74"/>
      <c r="E180" s="74"/>
      <c r="F180" s="74"/>
      <c r="G180" s="187"/>
      <c r="H180" s="72">
        <f t="shared" si="19"/>
        <v>0</v>
      </c>
      <c r="I180" s="74"/>
      <c r="J180" s="74"/>
      <c r="K180" s="74"/>
      <c r="L180" s="158"/>
    </row>
    <row r="181" spans="1:12" ht="72" x14ac:dyDescent="0.25">
      <c r="A181" s="44">
        <v>3292</v>
      </c>
      <c r="B181" s="71" t="s">
        <v>189</v>
      </c>
      <c r="C181" s="72">
        <f t="shared" si="17"/>
        <v>0</v>
      </c>
      <c r="D181" s="74"/>
      <c r="E181" s="74"/>
      <c r="F181" s="74"/>
      <c r="G181" s="187"/>
      <c r="H181" s="72">
        <f t="shared" si="19"/>
        <v>0</v>
      </c>
      <c r="I181" s="74"/>
      <c r="J181" s="74"/>
      <c r="K181" s="74"/>
      <c r="L181" s="158"/>
    </row>
    <row r="182" spans="1:12" ht="72" x14ac:dyDescent="0.25">
      <c r="A182" s="44">
        <v>3293</v>
      </c>
      <c r="B182" s="71" t="s">
        <v>190</v>
      </c>
      <c r="C182" s="72">
        <f t="shared" si="17"/>
        <v>0</v>
      </c>
      <c r="D182" s="74"/>
      <c r="E182" s="74"/>
      <c r="F182" s="74"/>
      <c r="G182" s="187"/>
      <c r="H182" s="72">
        <f t="shared" si="19"/>
        <v>0</v>
      </c>
      <c r="I182" s="74"/>
      <c r="J182" s="74"/>
      <c r="K182" s="74"/>
      <c r="L182" s="158"/>
    </row>
    <row r="183" spans="1:12" ht="60" x14ac:dyDescent="0.25">
      <c r="A183" s="188">
        <v>3294</v>
      </c>
      <c r="B183" s="71" t="s">
        <v>191</v>
      </c>
      <c r="C183" s="185">
        <f t="shared" si="17"/>
        <v>0</v>
      </c>
      <c r="D183" s="189"/>
      <c r="E183" s="189"/>
      <c r="F183" s="189"/>
      <c r="G183" s="190"/>
      <c r="H183" s="185">
        <f t="shared" si="19"/>
        <v>0</v>
      </c>
      <c r="I183" s="189"/>
      <c r="J183" s="189"/>
      <c r="K183" s="189"/>
      <c r="L183" s="191"/>
    </row>
    <row r="184" spans="1:12" ht="48" x14ac:dyDescent="0.25">
      <c r="A184" s="192">
        <v>3300</v>
      </c>
      <c r="B184" s="183" t="s">
        <v>192</v>
      </c>
      <c r="C184" s="193">
        <f t="shared" si="7"/>
        <v>0</v>
      </c>
      <c r="D184" s="194">
        <f>SUM(D185:D186)</f>
        <v>0</v>
      </c>
      <c r="E184" s="194">
        <f t="shared" ref="E184:G184" si="21">SUM(E185:E186)</f>
        <v>0</v>
      </c>
      <c r="F184" s="194">
        <f t="shared" si="21"/>
        <v>0</v>
      </c>
      <c r="G184" s="194">
        <f t="shared" si="21"/>
        <v>0</v>
      </c>
      <c r="H184" s="193">
        <f t="shared" si="8"/>
        <v>0</v>
      </c>
      <c r="I184" s="194">
        <f>SUM(I185:I186)</f>
        <v>0</v>
      </c>
      <c r="J184" s="194">
        <f t="shared" ref="J184:L184" si="22">SUM(J185:J186)</f>
        <v>0</v>
      </c>
      <c r="K184" s="194">
        <f t="shared" si="22"/>
        <v>0</v>
      </c>
      <c r="L184" s="149">
        <f t="shared" si="22"/>
        <v>0</v>
      </c>
    </row>
    <row r="185" spans="1:12" ht="48" x14ac:dyDescent="0.25">
      <c r="A185" s="111">
        <v>3310</v>
      </c>
      <c r="B185" s="112" t="s">
        <v>193</v>
      </c>
      <c r="C185" s="195">
        <f t="shared" si="7"/>
        <v>0</v>
      </c>
      <c r="D185" s="163"/>
      <c r="E185" s="163"/>
      <c r="F185" s="163"/>
      <c r="G185" s="164"/>
      <c r="H185" s="195">
        <f t="shared" si="8"/>
        <v>0</v>
      </c>
      <c r="I185" s="163"/>
      <c r="J185" s="163"/>
      <c r="K185" s="163"/>
      <c r="L185" s="165"/>
    </row>
    <row r="186" spans="1:12" ht="48.75" customHeight="1" x14ac:dyDescent="0.25">
      <c r="A186" s="38">
        <v>3320</v>
      </c>
      <c r="B186" s="65" t="s">
        <v>194</v>
      </c>
      <c r="C186" s="66">
        <f t="shared" si="7"/>
        <v>0</v>
      </c>
      <c r="D186" s="68"/>
      <c r="E186" s="68"/>
      <c r="F186" s="68"/>
      <c r="G186" s="154"/>
      <c r="H186" s="66">
        <f t="shared" si="8"/>
        <v>0</v>
      </c>
      <c r="I186" s="68"/>
      <c r="J186" s="68"/>
      <c r="K186" s="68"/>
      <c r="L186" s="155"/>
    </row>
    <row r="187" spans="1:12" x14ac:dyDescent="0.25">
      <c r="A187" s="196">
        <v>4000</v>
      </c>
      <c r="B187" s="142" t="s">
        <v>195</v>
      </c>
      <c r="C187" s="143">
        <f t="shared" si="7"/>
        <v>0</v>
      </c>
      <c r="D187" s="144">
        <f>SUM(D188,D191)</f>
        <v>0</v>
      </c>
      <c r="E187" s="144">
        <f>SUM(E188,E191)</f>
        <v>0</v>
      </c>
      <c r="F187" s="144">
        <f>SUM(F188,F191)</f>
        <v>0</v>
      </c>
      <c r="G187" s="145">
        <f>SUM(G188,G191)</f>
        <v>0</v>
      </c>
      <c r="H187" s="143">
        <f t="shared" si="8"/>
        <v>0</v>
      </c>
      <c r="I187" s="144">
        <f>SUM(I188,I191)</f>
        <v>0</v>
      </c>
      <c r="J187" s="144">
        <f>SUM(J188,J191)</f>
        <v>0</v>
      </c>
      <c r="K187" s="144">
        <f>SUM(K188,K191)</f>
        <v>0</v>
      </c>
      <c r="L187" s="146">
        <f>SUM(L188,L191)</f>
        <v>0</v>
      </c>
    </row>
    <row r="188" spans="1:12" ht="24" x14ac:dyDescent="0.25">
      <c r="A188" s="197">
        <v>4200</v>
      </c>
      <c r="B188" s="147" t="s">
        <v>196</v>
      </c>
      <c r="C188" s="57">
        <f>SUM(D188:G188)</f>
        <v>0</v>
      </c>
      <c r="D188" s="63">
        <f>SUM(D189,D190)</f>
        <v>0</v>
      </c>
      <c r="E188" s="63">
        <f>SUM(E189,E190)</f>
        <v>0</v>
      </c>
      <c r="F188" s="63">
        <f>SUM(F189,F190)</f>
        <v>0</v>
      </c>
      <c r="G188" s="166">
        <f>SUM(G189,G190)</f>
        <v>0</v>
      </c>
      <c r="H188" s="57">
        <f t="shared" si="8"/>
        <v>0</v>
      </c>
      <c r="I188" s="63">
        <f>SUM(I189,I190)</f>
        <v>0</v>
      </c>
      <c r="J188" s="63">
        <f>SUM(J189,J190)</f>
        <v>0</v>
      </c>
      <c r="K188" s="63">
        <f>SUM(K189,K190)</f>
        <v>0</v>
      </c>
      <c r="L188" s="167">
        <f>SUM(L189,L190)</f>
        <v>0</v>
      </c>
    </row>
    <row r="189" spans="1:12" ht="36" x14ac:dyDescent="0.25">
      <c r="A189" s="168">
        <v>4240</v>
      </c>
      <c r="B189" s="65" t="s">
        <v>197</v>
      </c>
      <c r="C189" s="66">
        <f t="shared" ref="C189:C264" si="23">SUM(D189:G189)</f>
        <v>0</v>
      </c>
      <c r="D189" s="68"/>
      <c r="E189" s="68"/>
      <c r="F189" s="68"/>
      <c r="G189" s="154"/>
      <c r="H189" s="66">
        <f t="shared" ref="H189:H263" si="24">SUM(I189:L189)</f>
        <v>0</v>
      </c>
      <c r="I189" s="68"/>
      <c r="J189" s="68"/>
      <c r="K189" s="68"/>
      <c r="L189" s="155"/>
    </row>
    <row r="190" spans="1:12" ht="24" x14ac:dyDescent="0.25">
      <c r="A190" s="159">
        <v>4250</v>
      </c>
      <c r="B190" s="71" t="s">
        <v>198</v>
      </c>
      <c r="C190" s="72">
        <f t="shared" si="23"/>
        <v>0</v>
      </c>
      <c r="D190" s="74"/>
      <c r="E190" s="74"/>
      <c r="F190" s="74"/>
      <c r="G190" s="157"/>
      <c r="H190" s="72">
        <f t="shared" si="24"/>
        <v>0</v>
      </c>
      <c r="I190" s="74"/>
      <c r="J190" s="74"/>
      <c r="K190" s="74"/>
      <c r="L190" s="158"/>
    </row>
    <row r="191" spans="1:12" x14ac:dyDescent="0.25">
      <c r="A191" s="56">
        <v>4300</v>
      </c>
      <c r="B191" s="147" t="s">
        <v>199</v>
      </c>
      <c r="C191" s="57">
        <f t="shared" si="23"/>
        <v>0</v>
      </c>
      <c r="D191" s="63">
        <f>SUM(D192)</f>
        <v>0</v>
      </c>
      <c r="E191" s="63">
        <f>SUM(E192)</f>
        <v>0</v>
      </c>
      <c r="F191" s="63">
        <f>SUM(F192)</f>
        <v>0</v>
      </c>
      <c r="G191" s="166">
        <f>SUM(G192)</f>
        <v>0</v>
      </c>
      <c r="H191" s="57">
        <f t="shared" si="24"/>
        <v>0</v>
      </c>
      <c r="I191" s="63">
        <f>SUM(I192)</f>
        <v>0</v>
      </c>
      <c r="J191" s="63">
        <f>SUM(J192)</f>
        <v>0</v>
      </c>
      <c r="K191" s="63">
        <f>SUM(K192)</f>
        <v>0</v>
      </c>
      <c r="L191" s="167">
        <f>SUM(L192)</f>
        <v>0</v>
      </c>
    </row>
    <row r="192" spans="1:12" ht="24" x14ac:dyDescent="0.25">
      <c r="A192" s="168">
        <v>4310</v>
      </c>
      <c r="B192" s="65" t="s">
        <v>200</v>
      </c>
      <c r="C192" s="66">
        <f>SUM(D192:G192)</f>
        <v>0</v>
      </c>
      <c r="D192" s="169">
        <f>SUM(D193:D193)</f>
        <v>0</v>
      </c>
      <c r="E192" s="169">
        <f>SUM(E193:E193)</f>
        <v>0</v>
      </c>
      <c r="F192" s="169">
        <f>SUM(F193:F193)</f>
        <v>0</v>
      </c>
      <c r="G192" s="170">
        <f>SUM(G193:G193)</f>
        <v>0</v>
      </c>
      <c r="H192" s="66">
        <f t="shared" si="24"/>
        <v>0</v>
      </c>
      <c r="I192" s="169">
        <f>SUM(I193:I193)</f>
        <v>0</v>
      </c>
      <c r="J192" s="169">
        <f>SUM(J193:J193)</f>
        <v>0</v>
      </c>
      <c r="K192" s="169">
        <f>SUM(K193:K193)</f>
        <v>0</v>
      </c>
      <c r="L192" s="171">
        <f>SUM(L193:L193)</f>
        <v>0</v>
      </c>
    </row>
    <row r="193" spans="1:12" ht="36" x14ac:dyDescent="0.25">
      <c r="A193" s="44">
        <v>4311</v>
      </c>
      <c r="B193" s="71" t="s">
        <v>201</v>
      </c>
      <c r="C193" s="72">
        <f t="shared" si="23"/>
        <v>0</v>
      </c>
      <c r="D193" s="74"/>
      <c r="E193" s="74"/>
      <c r="F193" s="74"/>
      <c r="G193" s="157"/>
      <c r="H193" s="72">
        <f t="shared" si="24"/>
        <v>0</v>
      </c>
      <c r="I193" s="74"/>
      <c r="J193" s="74"/>
      <c r="K193" s="74"/>
      <c r="L193" s="158"/>
    </row>
    <row r="194" spans="1:12" s="24" customFormat="1" ht="24" x14ac:dyDescent="0.25">
      <c r="A194" s="198"/>
      <c r="B194" s="19" t="s">
        <v>202</v>
      </c>
      <c r="C194" s="138">
        <f t="shared" si="23"/>
        <v>850</v>
      </c>
      <c r="D194" s="139">
        <f>SUM(D195,D230,D269)</f>
        <v>500</v>
      </c>
      <c r="E194" s="139">
        <f>SUM(E195,E230,E269)</f>
        <v>0</v>
      </c>
      <c r="F194" s="139">
        <f>SUM(F195,F230,F269)</f>
        <v>350</v>
      </c>
      <c r="G194" s="139">
        <f>SUM(G195,G230,G269)</f>
        <v>0</v>
      </c>
      <c r="H194" s="138">
        <f t="shared" si="24"/>
        <v>1450</v>
      </c>
      <c r="I194" s="139">
        <f>SUM(I195,I230,I269)</f>
        <v>1100</v>
      </c>
      <c r="J194" s="139">
        <f>SUM(J195,J230,J269)</f>
        <v>0</v>
      </c>
      <c r="K194" s="139">
        <f>SUM(K195,K230,K269)</f>
        <v>350</v>
      </c>
      <c r="L194" s="199">
        <f>SUM(L195,L230,L269)</f>
        <v>0</v>
      </c>
    </row>
    <row r="195" spans="1:12" x14ac:dyDescent="0.25">
      <c r="A195" s="142">
        <v>5000</v>
      </c>
      <c r="B195" s="142" t="s">
        <v>203</v>
      </c>
      <c r="C195" s="143">
        <f t="shared" si="23"/>
        <v>850</v>
      </c>
      <c r="D195" s="144">
        <f>D196+D204</f>
        <v>500</v>
      </c>
      <c r="E195" s="144">
        <f>E196+E204</f>
        <v>0</v>
      </c>
      <c r="F195" s="144">
        <f>F196+F204</f>
        <v>350</v>
      </c>
      <c r="G195" s="144">
        <f>G196+G204</f>
        <v>0</v>
      </c>
      <c r="H195" s="143">
        <f t="shared" si="24"/>
        <v>1450</v>
      </c>
      <c r="I195" s="144">
        <f>I196+I204</f>
        <v>1100</v>
      </c>
      <c r="J195" s="144">
        <f>J196+J204</f>
        <v>0</v>
      </c>
      <c r="K195" s="144">
        <f>K196+K204</f>
        <v>350</v>
      </c>
      <c r="L195" s="200">
        <f>L196+L204</f>
        <v>0</v>
      </c>
    </row>
    <row r="196" spans="1:12" x14ac:dyDescent="0.25">
      <c r="A196" s="56">
        <v>5100</v>
      </c>
      <c r="B196" s="147" t="s">
        <v>204</v>
      </c>
      <c r="C196" s="57">
        <f t="shared" si="23"/>
        <v>0</v>
      </c>
      <c r="D196" s="63">
        <f>D197+D198+D201+D202+D203</f>
        <v>0</v>
      </c>
      <c r="E196" s="63">
        <f>E197+E198+E201+E202+E203</f>
        <v>0</v>
      </c>
      <c r="F196" s="63">
        <f>F197+F198+F201+F202+F203</f>
        <v>0</v>
      </c>
      <c r="G196" s="166">
        <f>G197+G198+G201+G202+G203</f>
        <v>0</v>
      </c>
      <c r="H196" s="57">
        <f t="shared" si="24"/>
        <v>0</v>
      </c>
      <c r="I196" s="63">
        <f>I197+I198+I201+I202+I203</f>
        <v>0</v>
      </c>
      <c r="J196" s="63">
        <f>J197+J198+J201+J202+J203</f>
        <v>0</v>
      </c>
      <c r="K196" s="63">
        <f>K197+K198+K201+K202+K203</f>
        <v>0</v>
      </c>
      <c r="L196" s="167">
        <f>L197+L198+L201+L202+L203</f>
        <v>0</v>
      </c>
    </row>
    <row r="197" spans="1:12" x14ac:dyDescent="0.25">
      <c r="A197" s="168">
        <v>5110</v>
      </c>
      <c r="B197" s="65" t="s">
        <v>205</v>
      </c>
      <c r="C197" s="66">
        <f t="shared" si="23"/>
        <v>0</v>
      </c>
      <c r="D197" s="68"/>
      <c r="E197" s="68"/>
      <c r="F197" s="68"/>
      <c r="G197" s="154"/>
      <c r="H197" s="66">
        <f t="shared" si="24"/>
        <v>0</v>
      </c>
      <c r="I197" s="68"/>
      <c r="J197" s="68"/>
      <c r="K197" s="68"/>
      <c r="L197" s="155"/>
    </row>
    <row r="198" spans="1:12" ht="24" x14ac:dyDescent="0.25">
      <c r="A198" s="159">
        <v>5120</v>
      </c>
      <c r="B198" s="71" t="s">
        <v>206</v>
      </c>
      <c r="C198" s="72">
        <f t="shared" si="23"/>
        <v>0</v>
      </c>
      <c r="D198" s="160">
        <f>D199+D200</f>
        <v>0</v>
      </c>
      <c r="E198" s="160">
        <f>E199+E200</f>
        <v>0</v>
      </c>
      <c r="F198" s="160">
        <f>F199+F200</f>
        <v>0</v>
      </c>
      <c r="G198" s="161">
        <f>G199+G200</f>
        <v>0</v>
      </c>
      <c r="H198" s="72">
        <f t="shared" si="24"/>
        <v>0</v>
      </c>
      <c r="I198" s="160">
        <f>I199+I200</f>
        <v>0</v>
      </c>
      <c r="J198" s="160">
        <f>J199+J200</f>
        <v>0</v>
      </c>
      <c r="K198" s="160">
        <f>K199+K200</f>
        <v>0</v>
      </c>
      <c r="L198" s="162">
        <f>L199+L200</f>
        <v>0</v>
      </c>
    </row>
    <row r="199" spans="1:12" x14ac:dyDescent="0.25">
      <c r="A199" s="44">
        <v>5121</v>
      </c>
      <c r="B199" s="71" t="s">
        <v>207</v>
      </c>
      <c r="C199" s="72">
        <f t="shared" si="23"/>
        <v>0</v>
      </c>
      <c r="D199" s="74"/>
      <c r="E199" s="74"/>
      <c r="F199" s="74"/>
      <c r="G199" s="157"/>
      <c r="H199" s="72">
        <f t="shared" si="24"/>
        <v>0</v>
      </c>
      <c r="I199" s="74"/>
      <c r="J199" s="74"/>
      <c r="K199" s="74"/>
      <c r="L199" s="158"/>
    </row>
    <row r="200" spans="1:12" ht="24" x14ac:dyDescent="0.25">
      <c r="A200" s="44">
        <v>5129</v>
      </c>
      <c r="B200" s="71" t="s">
        <v>208</v>
      </c>
      <c r="C200" s="72">
        <f t="shared" si="23"/>
        <v>0</v>
      </c>
      <c r="D200" s="74"/>
      <c r="E200" s="74"/>
      <c r="F200" s="74"/>
      <c r="G200" s="157"/>
      <c r="H200" s="72">
        <f t="shared" si="24"/>
        <v>0</v>
      </c>
      <c r="I200" s="74"/>
      <c r="J200" s="74"/>
      <c r="K200" s="74"/>
      <c r="L200" s="158"/>
    </row>
    <row r="201" spans="1:12" x14ac:dyDescent="0.25">
      <c r="A201" s="159">
        <v>5130</v>
      </c>
      <c r="B201" s="71" t="s">
        <v>209</v>
      </c>
      <c r="C201" s="72">
        <f t="shared" si="23"/>
        <v>0</v>
      </c>
      <c r="D201" s="74"/>
      <c r="E201" s="74"/>
      <c r="F201" s="74"/>
      <c r="G201" s="157"/>
      <c r="H201" s="72">
        <f t="shared" si="24"/>
        <v>0</v>
      </c>
      <c r="I201" s="74"/>
      <c r="J201" s="74"/>
      <c r="K201" s="74"/>
      <c r="L201" s="158"/>
    </row>
    <row r="202" spans="1:12" x14ac:dyDescent="0.25">
      <c r="A202" s="159">
        <v>5140</v>
      </c>
      <c r="B202" s="71" t="s">
        <v>210</v>
      </c>
      <c r="C202" s="72">
        <f t="shared" si="23"/>
        <v>0</v>
      </c>
      <c r="D202" s="74"/>
      <c r="E202" s="74"/>
      <c r="F202" s="74"/>
      <c r="G202" s="157"/>
      <c r="H202" s="72">
        <f t="shared" si="24"/>
        <v>0</v>
      </c>
      <c r="I202" s="74"/>
      <c r="J202" s="74"/>
      <c r="K202" s="74"/>
      <c r="L202" s="158"/>
    </row>
    <row r="203" spans="1:12" ht="24" x14ac:dyDescent="0.25">
      <c r="A203" s="159">
        <v>5170</v>
      </c>
      <c r="B203" s="71" t="s">
        <v>211</v>
      </c>
      <c r="C203" s="72">
        <f t="shared" si="23"/>
        <v>0</v>
      </c>
      <c r="D203" s="74"/>
      <c r="E203" s="74"/>
      <c r="F203" s="74"/>
      <c r="G203" s="157"/>
      <c r="H203" s="72">
        <f t="shared" si="24"/>
        <v>0</v>
      </c>
      <c r="I203" s="74"/>
      <c r="J203" s="74"/>
      <c r="K203" s="74"/>
      <c r="L203" s="158"/>
    </row>
    <row r="204" spans="1:12" x14ac:dyDescent="0.25">
      <c r="A204" s="56">
        <v>5200</v>
      </c>
      <c r="B204" s="147" t="s">
        <v>212</v>
      </c>
      <c r="C204" s="57">
        <f t="shared" si="23"/>
        <v>850</v>
      </c>
      <c r="D204" s="63">
        <f>D205+D215+D216+D225+D226+D227+D229</f>
        <v>500</v>
      </c>
      <c r="E204" s="63">
        <f>E205+E215+E216+E225+E226+E227+E229</f>
        <v>0</v>
      </c>
      <c r="F204" s="63">
        <f>F205+F215+F216+F225+F226+F227+F229</f>
        <v>350</v>
      </c>
      <c r="G204" s="166">
        <f>G205+G215+G216+G225+G226+G227+G229</f>
        <v>0</v>
      </c>
      <c r="H204" s="57">
        <f t="shared" si="24"/>
        <v>1450</v>
      </c>
      <c r="I204" s="63">
        <f>I205+I215+I216+I225+I226+I227+I229</f>
        <v>1100</v>
      </c>
      <c r="J204" s="63">
        <f>J205+J215+J216+J225+J226+J227+J229</f>
        <v>0</v>
      </c>
      <c r="K204" s="63">
        <f>K205+K215+K216+K225+K226+K227+K229</f>
        <v>350</v>
      </c>
      <c r="L204" s="167">
        <f>L205+L215+L216+L225+L226+L227+L229</f>
        <v>0</v>
      </c>
    </row>
    <row r="205" spans="1:12" x14ac:dyDescent="0.25">
      <c r="A205" s="150">
        <v>5210</v>
      </c>
      <c r="B205" s="112" t="s">
        <v>213</v>
      </c>
      <c r="C205" s="117">
        <f t="shared" si="23"/>
        <v>0</v>
      </c>
      <c r="D205" s="151">
        <f>SUM(D206:D214)</f>
        <v>0</v>
      </c>
      <c r="E205" s="151">
        <f>SUM(E206:E214)</f>
        <v>0</v>
      </c>
      <c r="F205" s="151">
        <f>SUM(F206:F214)</f>
        <v>0</v>
      </c>
      <c r="G205" s="152">
        <f>SUM(G206:G214)</f>
        <v>0</v>
      </c>
      <c r="H205" s="117">
        <f t="shared" si="24"/>
        <v>0</v>
      </c>
      <c r="I205" s="151">
        <f>SUM(I206:I214)</f>
        <v>0</v>
      </c>
      <c r="J205" s="151">
        <f>SUM(J206:J214)</f>
        <v>0</v>
      </c>
      <c r="K205" s="151">
        <f>SUM(K206:K214)</f>
        <v>0</v>
      </c>
      <c r="L205" s="153">
        <f>SUM(L206:L214)</f>
        <v>0</v>
      </c>
    </row>
    <row r="206" spans="1:12" x14ac:dyDescent="0.25">
      <c r="A206" s="38">
        <v>5211</v>
      </c>
      <c r="B206" s="65" t="s">
        <v>214</v>
      </c>
      <c r="C206" s="66">
        <f t="shared" si="23"/>
        <v>0</v>
      </c>
      <c r="D206" s="68"/>
      <c r="E206" s="68"/>
      <c r="F206" s="68"/>
      <c r="G206" s="154"/>
      <c r="H206" s="66">
        <f t="shared" si="24"/>
        <v>0</v>
      </c>
      <c r="I206" s="68"/>
      <c r="J206" s="68"/>
      <c r="K206" s="68"/>
      <c r="L206" s="155"/>
    </row>
    <row r="207" spans="1:12" x14ac:dyDescent="0.25">
      <c r="A207" s="44">
        <v>5212</v>
      </c>
      <c r="B207" s="71" t="s">
        <v>215</v>
      </c>
      <c r="C207" s="72">
        <f t="shared" si="23"/>
        <v>0</v>
      </c>
      <c r="D207" s="74"/>
      <c r="E207" s="74"/>
      <c r="F207" s="74"/>
      <c r="G207" s="157"/>
      <c r="H207" s="72">
        <f t="shared" si="24"/>
        <v>0</v>
      </c>
      <c r="I207" s="74"/>
      <c r="J207" s="74"/>
      <c r="K207" s="74"/>
      <c r="L207" s="158"/>
    </row>
    <row r="208" spans="1:12" x14ac:dyDescent="0.25">
      <c r="A208" s="44">
        <v>5213</v>
      </c>
      <c r="B208" s="71" t="s">
        <v>216</v>
      </c>
      <c r="C208" s="72">
        <f t="shared" si="23"/>
        <v>0</v>
      </c>
      <c r="D208" s="74"/>
      <c r="E208" s="74"/>
      <c r="F208" s="74"/>
      <c r="G208" s="157"/>
      <c r="H208" s="72">
        <f t="shared" si="24"/>
        <v>0</v>
      </c>
      <c r="I208" s="74"/>
      <c r="J208" s="74"/>
      <c r="K208" s="74"/>
      <c r="L208" s="158"/>
    </row>
    <row r="209" spans="1:12" x14ac:dyDescent="0.25">
      <c r="A209" s="44">
        <v>5214</v>
      </c>
      <c r="B209" s="71" t="s">
        <v>217</v>
      </c>
      <c r="C209" s="72">
        <f t="shared" si="23"/>
        <v>0</v>
      </c>
      <c r="D209" s="74"/>
      <c r="E209" s="74"/>
      <c r="F209" s="74"/>
      <c r="G209" s="157"/>
      <c r="H209" s="72">
        <f t="shared" si="24"/>
        <v>0</v>
      </c>
      <c r="I209" s="74"/>
      <c r="J209" s="74"/>
      <c r="K209" s="74"/>
      <c r="L209" s="158"/>
    </row>
    <row r="210" spans="1:12" x14ac:dyDescent="0.25">
      <c r="A210" s="44">
        <v>5215</v>
      </c>
      <c r="B210" s="71" t="s">
        <v>218</v>
      </c>
      <c r="C210" s="72">
        <f>SUM(D210:G210)</f>
        <v>0</v>
      </c>
      <c r="D210" s="74"/>
      <c r="E210" s="74"/>
      <c r="F210" s="74"/>
      <c r="G210" s="157"/>
      <c r="H210" s="72">
        <f>SUM(I210:L210)</f>
        <v>0</v>
      </c>
      <c r="I210" s="74"/>
      <c r="J210" s="74"/>
      <c r="K210" s="74"/>
      <c r="L210" s="158"/>
    </row>
    <row r="211" spans="1:12" ht="14.25" customHeight="1" x14ac:dyDescent="0.25">
      <c r="A211" s="44">
        <v>5216</v>
      </c>
      <c r="B211" s="71" t="s">
        <v>219</v>
      </c>
      <c r="C211" s="72">
        <f t="shared" si="23"/>
        <v>0</v>
      </c>
      <c r="D211" s="74"/>
      <c r="E211" s="74"/>
      <c r="F211" s="74"/>
      <c r="G211" s="157"/>
      <c r="H211" s="72">
        <f t="shared" si="24"/>
        <v>0</v>
      </c>
      <c r="I211" s="74"/>
      <c r="J211" s="74"/>
      <c r="K211" s="74"/>
      <c r="L211" s="158"/>
    </row>
    <row r="212" spans="1:12" x14ac:dyDescent="0.25">
      <c r="A212" s="44">
        <v>5217</v>
      </c>
      <c r="B212" s="71" t="s">
        <v>220</v>
      </c>
      <c r="C212" s="72">
        <f t="shared" si="23"/>
        <v>0</v>
      </c>
      <c r="D212" s="74"/>
      <c r="E212" s="74"/>
      <c r="F212" s="74"/>
      <c r="G212" s="157"/>
      <c r="H212" s="72">
        <f t="shared" si="24"/>
        <v>0</v>
      </c>
      <c r="I212" s="74"/>
      <c r="J212" s="74"/>
      <c r="K212" s="74"/>
      <c r="L212" s="158"/>
    </row>
    <row r="213" spans="1:12" x14ac:dyDescent="0.25">
      <c r="A213" s="44">
        <v>5218</v>
      </c>
      <c r="B213" s="71" t="s">
        <v>221</v>
      </c>
      <c r="C213" s="72">
        <f t="shared" si="23"/>
        <v>0</v>
      </c>
      <c r="D213" s="74"/>
      <c r="E213" s="74"/>
      <c r="F213" s="74"/>
      <c r="G213" s="157"/>
      <c r="H213" s="72">
        <f t="shared" si="24"/>
        <v>0</v>
      </c>
      <c r="I213" s="74"/>
      <c r="J213" s="74"/>
      <c r="K213" s="74"/>
      <c r="L213" s="158"/>
    </row>
    <row r="214" spans="1:12" x14ac:dyDescent="0.25">
      <c r="A214" s="44">
        <v>5219</v>
      </c>
      <c r="B214" s="71" t="s">
        <v>222</v>
      </c>
      <c r="C214" s="72">
        <f t="shared" si="23"/>
        <v>0</v>
      </c>
      <c r="D214" s="74"/>
      <c r="E214" s="74"/>
      <c r="F214" s="74"/>
      <c r="G214" s="157"/>
      <c r="H214" s="72">
        <f t="shared" si="24"/>
        <v>0</v>
      </c>
      <c r="I214" s="74"/>
      <c r="J214" s="74"/>
      <c r="K214" s="74"/>
      <c r="L214" s="158"/>
    </row>
    <row r="215" spans="1:12" ht="13.5" customHeight="1" x14ac:dyDescent="0.25">
      <c r="A215" s="159">
        <v>5220</v>
      </c>
      <c r="B215" s="71" t="s">
        <v>223</v>
      </c>
      <c r="C215" s="72">
        <f t="shared" si="23"/>
        <v>0</v>
      </c>
      <c r="D215" s="74"/>
      <c r="E215" s="74"/>
      <c r="F215" s="74"/>
      <c r="G215" s="157"/>
      <c r="H215" s="72">
        <f t="shared" si="24"/>
        <v>0</v>
      </c>
      <c r="I215" s="74"/>
      <c r="J215" s="74"/>
      <c r="K215" s="74"/>
      <c r="L215" s="158"/>
    </row>
    <row r="216" spans="1:12" x14ac:dyDescent="0.25">
      <c r="A216" s="159">
        <v>5230</v>
      </c>
      <c r="B216" s="71" t="s">
        <v>224</v>
      </c>
      <c r="C216" s="72">
        <f t="shared" si="23"/>
        <v>850</v>
      </c>
      <c r="D216" s="160">
        <f>SUM(D217:D224)</f>
        <v>500</v>
      </c>
      <c r="E216" s="160">
        <f>SUM(E217:E224)</f>
        <v>0</v>
      </c>
      <c r="F216" s="160">
        <f>SUM(F217:F224)</f>
        <v>350</v>
      </c>
      <c r="G216" s="161">
        <f>SUM(G217:G224)</f>
        <v>0</v>
      </c>
      <c r="H216" s="72">
        <f t="shared" si="24"/>
        <v>1450</v>
      </c>
      <c r="I216" s="160">
        <f>SUM(I217:I224)</f>
        <v>1100</v>
      </c>
      <c r="J216" s="160">
        <f>SUM(J217:J224)</f>
        <v>0</v>
      </c>
      <c r="K216" s="160">
        <f>SUM(K217:K224)</f>
        <v>350</v>
      </c>
      <c r="L216" s="162">
        <f>SUM(L217:L224)</f>
        <v>0</v>
      </c>
    </row>
    <row r="217" spans="1:12" x14ac:dyDescent="0.25">
      <c r="A217" s="44">
        <v>5231</v>
      </c>
      <c r="B217" s="71" t="s">
        <v>225</v>
      </c>
      <c r="C217" s="72">
        <f t="shared" si="23"/>
        <v>0</v>
      </c>
      <c r="D217" s="74"/>
      <c r="E217" s="74"/>
      <c r="F217" s="74"/>
      <c r="G217" s="157"/>
      <c r="H217" s="72">
        <f t="shared" si="24"/>
        <v>0</v>
      </c>
      <c r="I217" s="74"/>
      <c r="J217" s="74"/>
      <c r="K217" s="74"/>
      <c r="L217" s="158"/>
    </row>
    <row r="218" spans="1:12" x14ac:dyDescent="0.25">
      <c r="A218" s="44">
        <v>5232</v>
      </c>
      <c r="B218" s="71" t="s">
        <v>226</v>
      </c>
      <c r="C218" s="72">
        <f t="shared" si="23"/>
        <v>350</v>
      </c>
      <c r="D218" s="74"/>
      <c r="E218" s="74"/>
      <c r="F218" s="74">
        <v>350</v>
      </c>
      <c r="G218" s="157"/>
      <c r="H218" s="72">
        <f t="shared" si="24"/>
        <v>350</v>
      </c>
      <c r="I218" s="74"/>
      <c r="J218" s="74"/>
      <c r="K218" s="74">
        <v>350</v>
      </c>
      <c r="L218" s="158"/>
    </row>
    <row r="219" spans="1:12" x14ac:dyDescent="0.25">
      <c r="A219" s="44">
        <v>5233</v>
      </c>
      <c r="B219" s="71" t="s">
        <v>227</v>
      </c>
      <c r="C219" s="201">
        <f t="shared" si="23"/>
        <v>500</v>
      </c>
      <c r="D219" s="74">
        <v>500</v>
      </c>
      <c r="E219" s="74"/>
      <c r="F219" s="74"/>
      <c r="G219" s="157"/>
      <c r="H219" s="72">
        <f t="shared" si="24"/>
        <v>500</v>
      </c>
      <c r="I219" s="74">
        <v>500</v>
      </c>
      <c r="J219" s="74"/>
      <c r="K219" s="74"/>
      <c r="L219" s="158"/>
    </row>
    <row r="220" spans="1:12" ht="24" x14ac:dyDescent="0.25">
      <c r="A220" s="44">
        <v>5234</v>
      </c>
      <c r="B220" s="71" t="s">
        <v>228</v>
      </c>
      <c r="C220" s="201">
        <f t="shared" si="23"/>
        <v>0</v>
      </c>
      <c r="D220" s="74"/>
      <c r="E220" s="74"/>
      <c r="F220" s="74"/>
      <c r="G220" s="157"/>
      <c r="H220" s="72">
        <f t="shared" si="24"/>
        <v>0</v>
      </c>
      <c r="I220" s="74"/>
      <c r="J220" s="74"/>
      <c r="K220" s="74"/>
      <c r="L220" s="158"/>
    </row>
    <row r="221" spans="1:12" ht="14.25" customHeight="1" x14ac:dyDescent="0.25">
      <c r="A221" s="44">
        <v>5236</v>
      </c>
      <c r="B221" s="71" t="s">
        <v>229</v>
      </c>
      <c r="C221" s="201">
        <f t="shared" si="23"/>
        <v>0</v>
      </c>
      <c r="D221" s="74"/>
      <c r="E221" s="74"/>
      <c r="F221" s="74"/>
      <c r="G221" s="157"/>
      <c r="H221" s="72">
        <f t="shared" si="24"/>
        <v>0</v>
      </c>
      <c r="I221" s="74"/>
      <c r="J221" s="74"/>
      <c r="K221" s="74"/>
      <c r="L221" s="158"/>
    </row>
    <row r="222" spans="1:12" ht="14.25" customHeight="1" x14ac:dyDescent="0.25">
      <c r="A222" s="44">
        <v>5237</v>
      </c>
      <c r="B222" s="71" t="s">
        <v>230</v>
      </c>
      <c r="C222" s="201">
        <f t="shared" si="23"/>
        <v>0</v>
      </c>
      <c r="D222" s="74"/>
      <c r="E222" s="74"/>
      <c r="F222" s="74"/>
      <c r="G222" s="157"/>
      <c r="H222" s="72">
        <f t="shared" si="24"/>
        <v>0</v>
      </c>
      <c r="I222" s="74"/>
      <c r="J222" s="74"/>
      <c r="K222" s="74"/>
      <c r="L222" s="158"/>
    </row>
    <row r="223" spans="1:12" ht="24" x14ac:dyDescent="0.25">
      <c r="A223" s="44">
        <v>5238</v>
      </c>
      <c r="B223" s="71" t="s">
        <v>231</v>
      </c>
      <c r="C223" s="201">
        <f t="shared" si="23"/>
        <v>0</v>
      </c>
      <c r="D223" s="74"/>
      <c r="E223" s="74"/>
      <c r="F223" s="74"/>
      <c r="G223" s="157"/>
      <c r="H223" s="72">
        <f t="shared" si="24"/>
        <v>600</v>
      </c>
      <c r="I223" s="74">
        <f>600</f>
        <v>600</v>
      </c>
      <c r="J223" s="74"/>
      <c r="K223" s="74"/>
      <c r="L223" s="158"/>
    </row>
    <row r="224" spans="1:12" ht="24" x14ac:dyDescent="0.25">
      <c r="A224" s="44">
        <v>5239</v>
      </c>
      <c r="B224" s="71" t="s">
        <v>232</v>
      </c>
      <c r="C224" s="201">
        <f t="shared" si="23"/>
        <v>0</v>
      </c>
      <c r="D224" s="74"/>
      <c r="E224" s="74"/>
      <c r="F224" s="74"/>
      <c r="G224" s="157"/>
      <c r="H224" s="72">
        <f t="shared" si="24"/>
        <v>0</v>
      </c>
      <c r="I224" s="74"/>
      <c r="J224" s="74"/>
      <c r="K224" s="74"/>
      <c r="L224" s="158"/>
    </row>
    <row r="225" spans="1:12" ht="24" x14ac:dyDescent="0.25">
      <c r="A225" s="159">
        <v>5240</v>
      </c>
      <c r="B225" s="71" t="s">
        <v>233</v>
      </c>
      <c r="C225" s="201">
        <f t="shared" si="23"/>
        <v>0</v>
      </c>
      <c r="D225" s="74"/>
      <c r="E225" s="74"/>
      <c r="F225" s="74"/>
      <c r="G225" s="157"/>
      <c r="H225" s="72">
        <f t="shared" si="24"/>
        <v>0</v>
      </c>
      <c r="I225" s="74"/>
      <c r="J225" s="74"/>
      <c r="K225" s="74"/>
      <c r="L225" s="158"/>
    </row>
    <row r="226" spans="1:12" x14ac:dyDescent="0.25">
      <c r="A226" s="159">
        <v>5250</v>
      </c>
      <c r="B226" s="71" t="s">
        <v>234</v>
      </c>
      <c r="C226" s="201">
        <f t="shared" si="23"/>
        <v>0</v>
      </c>
      <c r="D226" s="74"/>
      <c r="E226" s="74"/>
      <c r="F226" s="74"/>
      <c r="G226" s="157"/>
      <c r="H226" s="72">
        <f t="shared" si="24"/>
        <v>0</v>
      </c>
      <c r="I226" s="74"/>
      <c r="J226" s="74"/>
      <c r="K226" s="74"/>
      <c r="L226" s="158"/>
    </row>
    <row r="227" spans="1:12" x14ac:dyDescent="0.25">
      <c r="A227" s="159">
        <v>5260</v>
      </c>
      <c r="B227" s="71" t="s">
        <v>235</v>
      </c>
      <c r="C227" s="201">
        <f t="shared" si="23"/>
        <v>0</v>
      </c>
      <c r="D227" s="160">
        <f>SUM(D228)</f>
        <v>0</v>
      </c>
      <c r="E227" s="160">
        <f>SUM(E228)</f>
        <v>0</v>
      </c>
      <c r="F227" s="160">
        <f>SUM(F228)</f>
        <v>0</v>
      </c>
      <c r="G227" s="161">
        <f>SUM(G228)</f>
        <v>0</v>
      </c>
      <c r="H227" s="72">
        <f t="shared" si="24"/>
        <v>0</v>
      </c>
      <c r="I227" s="160">
        <f>SUM(I228)</f>
        <v>0</v>
      </c>
      <c r="J227" s="160">
        <f>SUM(J228)</f>
        <v>0</v>
      </c>
      <c r="K227" s="160">
        <f>SUM(K228)</f>
        <v>0</v>
      </c>
      <c r="L227" s="162">
        <f>SUM(L228)</f>
        <v>0</v>
      </c>
    </row>
    <row r="228" spans="1:12" ht="24" x14ac:dyDescent="0.25">
      <c r="A228" s="44">
        <v>5269</v>
      </c>
      <c r="B228" s="71" t="s">
        <v>236</v>
      </c>
      <c r="C228" s="201">
        <f t="shared" si="23"/>
        <v>0</v>
      </c>
      <c r="D228" s="74"/>
      <c r="E228" s="74"/>
      <c r="F228" s="74"/>
      <c r="G228" s="157"/>
      <c r="H228" s="72">
        <f t="shared" si="24"/>
        <v>0</v>
      </c>
      <c r="I228" s="74"/>
      <c r="J228" s="74"/>
      <c r="K228" s="74"/>
      <c r="L228" s="158"/>
    </row>
    <row r="229" spans="1:12" ht="24" x14ac:dyDescent="0.25">
      <c r="A229" s="150">
        <v>5270</v>
      </c>
      <c r="B229" s="112" t="s">
        <v>237</v>
      </c>
      <c r="C229" s="202">
        <f t="shared" si="23"/>
        <v>0</v>
      </c>
      <c r="D229" s="163"/>
      <c r="E229" s="163"/>
      <c r="F229" s="163"/>
      <c r="G229" s="164"/>
      <c r="H229" s="117">
        <f t="shared" si="24"/>
        <v>0</v>
      </c>
      <c r="I229" s="163"/>
      <c r="J229" s="163"/>
      <c r="K229" s="163"/>
      <c r="L229" s="165"/>
    </row>
    <row r="230" spans="1:12" x14ac:dyDescent="0.25">
      <c r="A230" s="142">
        <v>6000</v>
      </c>
      <c r="B230" s="142" t="s">
        <v>238</v>
      </c>
      <c r="C230" s="203">
        <f t="shared" si="23"/>
        <v>0</v>
      </c>
      <c r="D230" s="144">
        <f>D231+D251+D259</f>
        <v>0</v>
      </c>
      <c r="E230" s="144">
        <f>E231+E251+E259</f>
        <v>0</v>
      </c>
      <c r="F230" s="144">
        <f>F231+F251+F259</f>
        <v>0</v>
      </c>
      <c r="G230" s="145">
        <f>G231+G251+G259</f>
        <v>0</v>
      </c>
      <c r="H230" s="143">
        <f t="shared" si="24"/>
        <v>0</v>
      </c>
      <c r="I230" s="144">
        <f>I231+I251+I259</f>
        <v>0</v>
      </c>
      <c r="J230" s="144">
        <f>J231+J251+J259</f>
        <v>0</v>
      </c>
      <c r="K230" s="144">
        <f>K231+K251+K259</f>
        <v>0</v>
      </c>
      <c r="L230" s="146">
        <f>L231+L251+L259</f>
        <v>0</v>
      </c>
    </row>
    <row r="231" spans="1:12" ht="14.25" customHeight="1" x14ac:dyDescent="0.25">
      <c r="A231" s="192">
        <v>6200</v>
      </c>
      <c r="B231" s="183" t="s">
        <v>239</v>
      </c>
      <c r="C231" s="204">
        <f>SUM(D231:G231)</f>
        <v>0</v>
      </c>
      <c r="D231" s="194">
        <f>SUM(D232,D233,D235,D238,D244,D245,D246)</f>
        <v>0</v>
      </c>
      <c r="E231" s="194">
        <f>SUM(E232,E233,E235,E238,E244,E245,E246)</f>
        <v>0</v>
      </c>
      <c r="F231" s="194">
        <f>SUM(F232,F233,F235,F238,F244,F245,F246)</f>
        <v>0</v>
      </c>
      <c r="G231" s="194">
        <f>SUM(G232,G233,G235,G238,G244,G245,G246)</f>
        <v>0</v>
      </c>
      <c r="H231" s="193">
        <f t="shared" si="24"/>
        <v>0</v>
      </c>
      <c r="I231" s="194">
        <f>SUM(I232,I233,I235,I238,I244,I245,I246)</f>
        <v>0</v>
      </c>
      <c r="J231" s="194">
        <f>SUM(J232,J233,J235,J238,J244,J245,J246)</f>
        <v>0</v>
      </c>
      <c r="K231" s="194">
        <f>SUM(K232,K233,K235,K238,K244,K245,K246)</f>
        <v>0</v>
      </c>
      <c r="L231" s="149">
        <f>SUM(L232,L233,L235,L238,L244,L245,L246)</f>
        <v>0</v>
      </c>
    </row>
    <row r="232" spans="1:12" ht="24" x14ac:dyDescent="0.25">
      <c r="A232" s="168">
        <v>6220</v>
      </c>
      <c r="B232" s="65" t="s">
        <v>240</v>
      </c>
      <c r="C232" s="205">
        <f t="shared" si="23"/>
        <v>0</v>
      </c>
      <c r="D232" s="68"/>
      <c r="E232" s="68"/>
      <c r="F232" s="68"/>
      <c r="G232" s="206"/>
      <c r="H232" s="207">
        <f t="shared" si="24"/>
        <v>0</v>
      </c>
      <c r="I232" s="68"/>
      <c r="J232" s="68"/>
      <c r="K232" s="68"/>
      <c r="L232" s="155"/>
    </row>
    <row r="233" spans="1:12" x14ac:dyDescent="0.25">
      <c r="A233" s="159">
        <v>6230</v>
      </c>
      <c r="B233" s="71" t="s">
        <v>241</v>
      </c>
      <c r="C233" s="201">
        <f t="shared" si="23"/>
        <v>0</v>
      </c>
      <c r="D233" s="160">
        <f>SUM(D234)</f>
        <v>0</v>
      </c>
      <c r="E233" s="160">
        <f t="shared" ref="E233:L233" si="25">SUM(E234)</f>
        <v>0</v>
      </c>
      <c r="F233" s="160">
        <f t="shared" si="25"/>
        <v>0</v>
      </c>
      <c r="G233" s="161">
        <f t="shared" si="25"/>
        <v>0</v>
      </c>
      <c r="H233" s="208">
        <f t="shared" si="24"/>
        <v>0</v>
      </c>
      <c r="I233" s="160">
        <f t="shared" si="25"/>
        <v>0</v>
      </c>
      <c r="J233" s="160">
        <f t="shared" si="25"/>
        <v>0</v>
      </c>
      <c r="K233" s="160">
        <f t="shared" si="25"/>
        <v>0</v>
      </c>
      <c r="L233" s="162">
        <f t="shared" si="25"/>
        <v>0</v>
      </c>
    </row>
    <row r="234" spans="1:12" ht="24" x14ac:dyDescent="0.25">
      <c r="A234" s="44">
        <v>6239</v>
      </c>
      <c r="B234" s="65" t="s">
        <v>242</v>
      </c>
      <c r="C234" s="201">
        <f t="shared" si="23"/>
        <v>0</v>
      </c>
      <c r="D234" s="68"/>
      <c r="E234" s="68"/>
      <c r="F234" s="68"/>
      <c r="G234" s="154"/>
      <c r="H234" s="208">
        <f t="shared" si="24"/>
        <v>0</v>
      </c>
      <c r="I234" s="68"/>
      <c r="J234" s="68"/>
      <c r="K234" s="68"/>
      <c r="L234" s="155"/>
    </row>
    <row r="235" spans="1:12" ht="24" x14ac:dyDescent="0.25">
      <c r="A235" s="159">
        <v>6240</v>
      </c>
      <c r="B235" s="71" t="s">
        <v>243</v>
      </c>
      <c r="C235" s="201">
        <f>SUM(D235:G235)</f>
        <v>0</v>
      </c>
      <c r="D235" s="160">
        <f>SUM(D236:D237)</f>
        <v>0</v>
      </c>
      <c r="E235" s="160">
        <f>SUM(E236:E237)</f>
        <v>0</v>
      </c>
      <c r="F235" s="160">
        <f>SUM(F236:F237)</f>
        <v>0</v>
      </c>
      <c r="G235" s="161">
        <f>SUM(G236:G237)</f>
        <v>0</v>
      </c>
      <c r="H235" s="208">
        <f t="shared" si="24"/>
        <v>0</v>
      </c>
      <c r="I235" s="160">
        <f>SUM(I236:I237)</f>
        <v>0</v>
      </c>
      <c r="J235" s="160">
        <f>SUM(J236:J237)</f>
        <v>0</v>
      </c>
      <c r="K235" s="160">
        <f>SUM(K236:K237)</f>
        <v>0</v>
      </c>
      <c r="L235" s="162">
        <f>SUM(L236:L237)</f>
        <v>0</v>
      </c>
    </row>
    <row r="236" spans="1:12" x14ac:dyDescent="0.25">
      <c r="A236" s="44">
        <v>6241</v>
      </c>
      <c r="B236" s="71" t="s">
        <v>244</v>
      </c>
      <c r="C236" s="201">
        <f>SUM(D236:G236)</f>
        <v>0</v>
      </c>
      <c r="D236" s="74"/>
      <c r="E236" s="74"/>
      <c r="F236" s="74"/>
      <c r="G236" s="157"/>
      <c r="H236" s="208">
        <f>SUM(I236:L236)</f>
        <v>0</v>
      </c>
      <c r="I236" s="74"/>
      <c r="J236" s="74"/>
      <c r="K236" s="74"/>
      <c r="L236" s="158"/>
    </row>
    <row r="237" spans="1:12" x14ac:dyDescent="0.25">
      <c r="A237" s="44">
        <v>6242</v>
      </c>
      <c r="B237" s="71" t="s">
        <v>245</v>
      </c>
      <c r="C237" s="201">
        <f>SUM(D237:G237)</f>
        <v>0</v>
      </c>
      <c r="D237" s="74"/>
      <c r="E237" s="74"/>
      <c r="F237" s="74"/>
      <c r="G237" s="157"/>
      <c r="H237" s="208">
        <f t="shared" si="24"/>
        <v>0</v>
      </c>
      <c r="I237" s="74"/>
      <c r="J237" s="74"/>
      <c r="K237" s="74"/>
      <c r="L237" s="158"/>
    </row>
    <row r="238" spans="1:12" ht="25.5" customHeight="1" x14ac:dyDescent="0.25">
      <c r="A238" s="159">
        <v>6250</v>
      </c>
      <c r="B238" s="71" t="s">
        <v>246</v>
      </c>
      <c r="C238" s="201">
        <f>SUM(D238:G238)</f>
        <v>0</v>
      </c>
      <c r="D238" s="160">
        <f>SUM(D239:D243)</f>
        <v>0</v>
      </c>
      <c r="E238" s="160">
        <f>SUM(E239:E243)</f>
        <v>0</v>
      </c>
      <c r="F238" s="160">
        <f>SUM(F239:F243)</f>
        <v>0</v>
      </c>
      <c r="G238" s="161">
        <f>SUM(G239:G243)</f>
        <v>0</v>
      </c>
      <c r="H238" s="208">
        <f t="shared" si="24"/>
        <v>0</v>
      </c>
      <c r="I238" s="160">
        <f>SUM(I239:I243)</f>
        <v>0</v>
      </c>
      <c r="J238" s="160">
        <f>SUM(J239:J243)</f>
        <v>0</v>
      </c>
      <c r="K238" s="160">
        <f>SUM(K239:K243)</f>
        <v>0</v>
      </c>
      <c r="L238" s="162">
        <f>SUM(L239:L243)</f>
        <v>0</v>
      </c>
    </row>
    <row r="239" spans="1:12" ht="14.25" customHeight="1" x14ac:dyDescent="0.25">
      <c r="A239" s="44">
        <v>6252</v>
      </c>
      <c r="B239" s="71" t="s">
        <v>247</v>
      </c>
      <c r="C239" s="201">
        <f>SUM(D239:G239)</f>
        <v>0</v>
      </c>
      <c r="D239" s="74"/>
      <c r="E239" s="74"/>
      <c r="F239" s="74"/>
      <c r="G239" s="157"/>
      <c r="H239" s="208">
        <f t="shared" si="24"/>
        <v>0</v>
      </c>
      <c r="I239" s="74"/>
      <c r="J239" s="74"/>
      <c r="K239" s="74"/>
      <c r="L239" s="158"/>
    </row>
    <row r="240" spans="1:12" ht="14.25" customHeight="1" x14ac:dyDescent="0.25">
      <c r="A240" s="44">
        <v>6253</v>
      </c>
      <c r="B240" s="71" t="s">
        <v>248</v>
      </c>
      <c r="C240" s="201">
        <f t="shared" si="23"/>
        <v>0</v>
      </c>
      <c r="D240" s="74"/>
      <c r="E240" s="74"/>
      <c r="F240" s="74"/>
      <c r="G240" s="157"/>
      <c r="H240" s="208">
        <f t="shared" si="24"/>
        <v>0</v>
      </c>
      <c r="I240" s="74"/>
      <c r="J240" s="74"/>
      <c r="K240" s="74"/>
      <c r="L240" s="158"/>
    </row>
    <row r="241" spans="1:12" ht="24" x14ac:dyDescent="0.25">
      <c r="A241" s="44">
        <v>6254</v>
      </c>
      <c r="B241" s="71" t="s">
        <v>249</v>
      </c>
      <c r="C241" s="201">
        <f t="shared" si="23"/>
        <v>0</v>
      </c>
      <c r="D241" s="74"/>
      <c r="E241" s="74"/>
      <c r="F241" s="74"/>
      <c r="G241" s="157"/>
      <c r="H241" s="208">
        <f t="shared" si="24"/>
        <v>0</v>
      </c>
      <c r="I241" s="74"/>
      <c r="J241" s="74"/>
      <c r="K241" s="74"/>
      <c r="L241" s="158"/>
    </row>
    <row r="242" spans="1:12" ht="24" x14ac:dyDescent="0.25">
      <c r="A242" s="44">
        <v>6255</v>
      </c>
      <c r="B242" s="71" t="s">
        <v>250</v>
      </c>
      <c r="C242" s="201">
        <f t="shared" si="23"/>
        <v>0</v>
      </c>
      <c r="D242" s="74"/>
      <c r="E242" s="74"/>
      <c r="F242" s="74"/>
      <c r="G242" s="157"/>
      <c r="H242" s="208">
        <f t="shared" si="24"/>
        <v>0</v>
      </c>
      <c r="I242" s="74"/>
      <c r="J242" s="74"/>
      <c r="K242" s="74"/>
      <c r="L242" s="158"/>
    </row>
    <row r="243" spans="1:12" x14ac:dyDescent="0.25">
      <c r="A243" s="44">
        <v>6259</v>
      </c>
      <c r="B243" s="71" t="s">
        <v>251</v>
      </c>
      <c r="C243" s="201">
        <f t="shared" si="23"/>
        <v>0</v>
      </c>
      <c r="D243" s="74"/>
      <c r="E243" s="74"/>
      <c r="F243" s="74"/>
      <c r="G243" s="157"/>
      <c r="H243" s="208">
        <f t="shared" si="24"/>
        <v>0</v>
      </c>
      <c r="I243" s="74"/>
      <c r="J243" s="74"/>
      <c r="K243" s="74"/>
      <c r="L243" s="158"/>
    </row>
    <row r="244" spans="1:12" ht="24" x14ac:dyDescent="0.25">
      <c r="A244" s="159">
        <v>6260</v>
      </c>
      <c r="B244" s="71" t="s">
        <v>252</v>
      </c>
      <c r="C244" s="201">
        <f t="shared" si="23"/>
        <v>0</v>
      </c>
      <c r="D244" s="74"/>
      <c r="E244" s="74"/>
      <c r="F244" s="74"/>
      <c r="G244" s="157"/>
      <c r="H244" s="208">
        <f t="shared" si="24"/>
        <v>0</v>
      </c>
      <c r="I244" s="74"/>
      <c r="J244" s="74"/>
      <c r="K244" s="74"/>
      <c r="L244" s="158"/>
    </row>
    <row r="245" spans="1:12" x14ac:dyDescent="0.25">
      <c r="A245" s="159">
        <v>6270</v>
      </c>
      <c r="B245" s="71" t="s">
        <v>253</v>
      </c>
      <c r="C245" s="201">
        <f t="shared" si="23"/>
        <v>0</v>
      </c>
      <c r="D245" s="74"/>
      <c r="E245" s="74"/>
      <c r="F245" s="74"/>
      <c r="G245" s="157"/>
      <c r="H245" s="208">
        <f t="shared" si="24"/>
        <v>0</v>
      </c>
      <c r="I245" s="74"/>
      <c r="J245" s="74"/>
      <c r="K245" s="74"/>
      <c r="L245" s="158"/>
    </row>
    <row r="246" spans="1:12" ht="24" x14ac:dyDescent="0.25">
      <c r="A246" s="168">
        <v>6290</v>
      </c>
      <c r="B246" s="65" t="s">
        <v>254</v>
      </c>
      <c r="C246" s="209">
        <f t="shared" si="23"/>
        <v>0</v>
      </c>
      <c r="D246" s="169">
        <f>SUM(D247:D250)</f>
        <v>0</v>
      </c>
      <c r="E246" s="169">
        <f t="shared" ref="E246:G246" si="26">SUM(E247:E250)</f>
        <v>0</v>
      </c>
      <c r="F246" s="169">
        <f t="shared" si="26"/>
        <v>0</v>
      </c>
      <c r="G246" s="210">
        <f t="shared" si="26"/>
        <v>0</v>
      </c>
      <c r="H246" s="209">
        <f t="shared" si="24"/>
        <v>0</v>
      </c>
      <c r="I246" s="169">
        <f>SUM(I247:I250)</f>
        <v>0</v>
      </c>
      <c r="J246" s="169">
        <f t="shared" ref="J246:L246" si="27">SUM(J247:J250)</f>
        <v>0</v>
      </c>
      <c r="K246" s="169">
        <f t="shared" si="27"/>
        <v>0</v>
      </c>
      <c r="L246" s="186">
        <f t="shared" si="27"/>
        <v>0</v>
      </c>
    </row>
    <row r="247" spans="1:12" x14ac:dyDescent="0.25">
      <c r="A247" s="44">
        <v>6291</v>
      </c>
      <c r="B247" s="71" t="s">
        <v>255</v>
      </c>
      <c r="C247" s="201">
        <f t="shared" si="23"/>
        <v>0</v>
      </c>
      <c r="D247" s="74"/>
      <c r="E247" s="74"/>
      <c r="F247" s="74"/>
      <c r="G247" s="211"/>
      <c r="H247" s="201">
        <f t="shared" si="24"/>
        <v>0</v>
      </c>
      <c r="I247" s="74"/>
      <c r="J247" s="74"/>
      <c r="K247" s="74"/>
      <c r="L247" s="158"/>
    </row>
    <row r="248" spans="1:12" x14ac:dyDescent="0.25">
      <c r="A248" s="44">
        <v>6292</v>
      </c>
      <c r="B248" s="71" t="s">
        <v>256</v>
      </c>
      <c r="C248" s="201">
        <f t="shared" si="23"/>
        <v>0</v>
      </c>
      <c r="D248" s="74"/>
      <c r="E248" s="74"/>
      <c r="F248" s="74"/>
      <c r="G248" s="211"/>
      <c r="H248" s="201">
        <f t="shared" si="24"/>
        <v>0</v>
      </c>
      <c r="I248" s="74"/>
      <c r="J248" s="74"/>
      <c r="K248" s="74"/>
      <c r="L248" s="158"/>
    </row>
    <row r="249" spans="1:12" ht="72" x14ac:dyDescent="0.25">
      <c r="A249" s="44">
        <v>6296</v>
      </c>
      <c r="B249" s="71" t="s">
        <v>257</v>
      </c>
      <c r="C249" s="201">
        <f t="shared" si="23"/>
        <v>0</v>
      </c>
      <c r="D249" s="74"/>
      <c r="E249" s="74"/>
      <c r="F249" s="74"/>
      <c r="G249" s="211"/>
      <c r="H249" s="201">
        <f t="shared" si="24"/>
        <v>0</v>
      </c>
      <c r="I249" s="74"/>
      <c r="J249" s="74"/>
      <c r="K249" s="74"/>
      <c r="L249" s="158"/>
    </row>
    <row r="250" spans="1:12" ht="39.75" customHeight="1" x14ac:dyDescent="0.25">
      <c r="A250" s="44">
        <v>6299</v>
      </c>
      <c r="B250" s="71" t="s">
        <v>258</v>
      </c>
      <c r="C250" s="201">
        <f t="shared" si="23"/>
        <v>0</v>
      </c>
      <c r="D250" s="74"/>
      <c r="E250" s="74"/>
      <c r="F250" s="74"/>
      <c r="G250" s="211"/>
      <c r="H250" s="201">
        <f t="shared" si="24"/>
        <v>0</v>
      </c>
      <c r="I250" s="74"/>
      <c r="J250" s="74"/>
      <c r="K250" s="74"/>
      <c r="L250" s="158"/>
    </row>
    <row r="251" spans="1:12" x14ac:dyDescent="0.25">
      <c r="A251" s="56">
        <v>6300</v>
      </c>
      <c r="B251" s="147" t="s">
        <v>259</v>
      </c>
      <c r="C251" s="184">
        <f t="shared" si="23"/>
        <v>0</v>
      </c>
      <c r="D251" s="63">
        <f>SUM(D252,D257,D258)</f>
        <v>0</v>
      </c>
      <c r="E251" s="63">
        <f t="shared" ref="E251:G251" si="28">SUM(E252,E257,E258)</f>
        <v>0</v>
      </c>
      <c r="F251" s="63">
        <f t="shared" si="28"/>
        <v>0</v>
      </c>
      <c r="G251" s="63">
        <f t="shared" si="28"/>
        <v>0</v>
      </c>
      <c r="H251" s="57">
        <f t="shared" si="24"/>
        <v>0</v>
      </c>
      <c r="I251" s="63">
        <f>SUM(I252,I257,I258)</f>
        <v>0</v>
      </c>
      <c r="J251" s="63">
        <f t="shared" ref="J251:L251" si="29">SUM(J252,J257,J258)</f>
        <v>0</v>
      </c>
      <c r="K251" s="63">
        <f t="shared" si="29"/>
        <v>0</v>
      </c>
      <c r="L251" s="172">
        <f t="shared" si="29"/>
        <v>0</v>
      </c>
    </row>
    <row r="252" spans="1:12" ht="24" x14ac:dyDescent="0.25">
      <c r="A252" s="168">
        <v>6320</v>
      </c>
      <c r="B252" s="65" t="s">
        <v>260</v>
      </c>
      <c r="C252" s="209">
        <f t="shared" si="23"/>
        <v>0</v>
      </c>
      <c r="D252" s="169">
        <f>SUM(D253:D256)</f>
        <v>0</v>
      </c>
      <c r="E252" s="169">
        <f>SUM(E253:E256)</f>
        <v>0</v>
      </c>
      <c r="F252" s="169">
        <f t="shared" ref="F252:G252" si="30">SUM(F253:F256)</f>
        <v>0</v>
      </c>
      <c r="G252" s="212">
        <f t="shared" si="30"/>
        <v>0</v>
      </c>
      <c r="H252" s="209">
        <f t="shared" si="24"/>
        <v>0</v>
      </c>
      <c r="I252" s="169">
        <f>SUM(I253:I256)</f>
        <v>0</v>
      </c>
      <c r="J252" s="169">
        <f t="shared" ref="J252:L252" si="31">SUM(J253:J256)</f>
        <v>0</v>
      </c>
      <c r="K252" s="169">
        <f t="shared" si="31"/>
        <v>0</v>
      </c>
      <c r="L252" s="213">
        <f t="shared" si="31"/>
        <v>0</v>
      </c>
    </row>
    <row r="253" spans="1:12" x14ac:dyDescent="0.25">
      <c r="A253" s="44">
        <v>6322</v>
      </c>
      <c r="B253" s="71" t="s">
        <v>261</v>
      </c>
      <c r="C253" s="201">
        <f t="shared" si="23"/>
        <v>0</v>
      </c>
      <c r="D253" s="74"/>
      <c r="E253" s="74"/>
      <c r="F253" s="74"/>
      <c r="G253" s="211"/>
      <c r="H253" s="201">
        <f t="shared" si="24"/>
        <v>0</v>
      </c>
      <c r="I253" s="74"/>
      <c r="J253" s="74"/>
      <c r="K253" s="74"/>
      <c r="L253" s="158"/>
    </row>
    <row r="254" spans="1:12" ht="24" x14ac:dyDescent="0.25">
      <c r="A254" s="44">
        <v>6323</v>
      </c>
      <c r="B254" s="71" t="s">
        <v>262</v>
      </c>
      <c r="C254" s="201">
        <f t="shared" si="23"/>
        <v>0</v>
      </c>
      <c r="D254" s="74"/>
      <c r="E254" s="74"/>
      <c r="F254" s="74"/>
      <c r="G254" s="211"/>
      <c r="H254" s="201">
        <f t="shared" si="24"/>
        <v>0</v>
      </c>
      <c r="I254" s="74"/>
      <c r="J254" s="74"/>
      <c r="K254" s="74"/>
      <c r="L254" s="158"/>
    </row>
    <row r="255" spans="1:12" ht="24" x14ac:dyDescent="0.25">
      <c r="A255" s="44">
        <v>6324</v>
      </c>
      <c r="B255" s="71" t="s">
        <v>263</v>
      </c>
      <c r="C255" s="201">
        <f t="shared" si="23"/>
        <v>0</v>
      </c>
      <c r="D255" s="74"/>
      <c r="E255" s="74"/>
      <c r="F255" s="74"/>
      <c r="G255" s="211"/>
      <c r="H255" s="201">
        <f t="shared" si="24"/>
        <v>0</v>
      </c>
      <c r="I255" s="74"/>
      <c r="J255" s="74"/>
      <c r="K255" s="74"/>
      <c r="L255" s="158"/>
    </row>
    <row r="256" spans="1:12" x14ac:dyDescent="0.25">
      <c r="A256" s="38">
        <v>6329</v>
      </c>
      <c r="B256" s="65" t="s">
        <v>264</v>
      </c>
      <c r="C256" s="205">
        <f t="shared" si="23"/>
        <v>0</v>
      </c>
      <c r="D256" s="68"/>
      <c r="E256" s="68"/>
      <c r="F256" s="68"/>
      <c r="G256" s="214"/>
      <c r="H256" s="205">
        <f t="shared" si="24"/>
        <v>0</v>
      </c>
      <c r="I256" s="68"/>
      <c r="J256" s="68"/>
      <c r="K256" s="68"/>
      <c r="L256" s="155"/>
    </row>
    <row r="257" spans="1:13" ht="24" x14ac:dyDescent="0.25">
      <c r="A257" s="215">
        <v>6330</v>
      </c>
      <c r="B257" s="216" t="s">
        <v>265</v>
      </c>
      <c r="C257" s="209">
        <f>SUM(D257:G257)</f>
        <v>0</v>
      </c>
      <c r="D257" s="189"/>
      <c r="E257" s="189"/>
      <c r="F257" s="189"/>
      <c r="G257" s="211"/>
      <c r="H257" s="209">
        <f>SUM(I257:L257)</f>
        <v>0</v>
      </c>
      <c r="I257" s="189"/>
      <c r="J257" s="189"/>
      <c r="K257" s="189"/>
      <c r="L257" s="191"/>
    </row>
    <row r="258" spans="1:13" x14ac:dyDescent="0.25">
      <c r="A258" s="159">
        <v>6360</v>
      </c>
      <c r="B258" s="71" t="s">
        <v>266</v>
      </c>
      <c r="C258" s="201">
        <f t="shared" si="23"/>
        <v>0</v>
      </c>
      <c r="D258" s="74"/>
      <c r="E258" s="74"/>
      <c r="F258" s="74"/>
      <c r="G258" s="157"/>
      <c r="H258" s="208">
        <f t="shared" si="24"/>
        <v>0</v>
      </c>
      <c r="I258" s="74"/>
      <c r="J258" s="74"/>
      <c r="K258" s="74"/>
      <c r="L258" s="158"/>
    </row>
    <row r="259" spans="1:13" ht="36" x14ac:dyDescent="0.25">
      <c r="A259" s="56">
        <v>6400</v>
      </c>
      <c r="B259" s="147" t="s">
        <v>267</v>
      </c>
      <c r="C259" s="184">
        <f>SUM(D259:G259)</f>
        <v>0</v>
      </c>
      <c r="D259" s="63">
        <f>SUM(D260,D264)</f>
        <v>0</v>
      </c>
      <c r="E259" s="63">
        <f t="shared" ref="E259:G259" si="32">SUM(E260,E264)</f>
        <v>0</v>
      </c>
      <c r="F259" s="63">
        <f t="shared" si="32"/>
        <v>0</v>
      </c>
      <c r="G259" s="63">
        <f t="shared" si="32"/>
        <v>0</v>
      </c>
      <c r="H259" s="57">
        <f>SUM(I259:L259)</f>
        <v>0</v>
      </c>
      <c r="I259" s="63">
        <f>SUM(I260,I264)</f>
        <v>0</v>
      </c>
      <c r="J259" s="63">
        <f t="shared" ref="J259:L259" si="33">SUM(J260,J264)</f>
        <v>0</v>
      </c>
      <c r="K259" s="63">
        <f t="shared" si="33"/>
        <v>0</v>
      </c>
      <c r="L259" s="172">
        <f t="shared" si="33"/>
        <v>0</v>
      </c>
    </row>
    <row r="260" spans="1:13" ht="24" x14ac:dyDescent="0.25">
      <c r="A260" s="168">
        <v>6410</v>
      </c>
      <c r="B260" s="65" t="s">
        <v>268</v>
      </c>
      <c r="C260" s="205">
        <f t="shared" si="23"/>
        <v>0</v>
      </c>
      <c r="D260" s="169">
        <f>SUM(D261:D263)</f>
        <v>0</v>
      </c>
      <c r="E260" s="169">
        <f t="shared" ref="E260:G260" si="34">SUM(E261:E263)</f>
        <v>0</v>
      </c>
      <c r="F260" s="169">
        <f t="shared" si="34"/>
        <v>0</v>
      </c>
      <c r="G260" s="217">
        <f t="shared" si="34"/>
        <v>0</v>
      </c>
      <c r="H260" s="205">
        <f t="shared" si="24"/>
        <v>0</v>
      </c>
      <c r="I260" s="169">
        <f>SUM(I261:I263)</f>
        <v>0</v>
      </c>
      <c r="J260" s="169">
        <f t="shared" ref="J260:L260" si="35">SUM(J261:J263)</f>
        <v>0</v>
      </c>
      <c r="K260" s="169">
        <f t="shared" si="35"/>
        <v>0</v>
      </c>
      <c r="L260" s="180">
        <f t="shared" si="35"/>
        <v>0</v>
      </c>
    </row>
    <row r="261" spans="1:13" x14ac:dyDescent="0.25">
      <c r="A261" s="44">
        <v>6411</v>
      </c>
      <c r="B261" s="174" t="s">
        <v>269</v>
      </c>
      <c r="C261" s="201">
        <f t="shared" si="23"/>
        <v>0</v>
      </c>
      <c r="D261" s="74"/>
      <c r="E261" s="74"/>
      <c r="F261" s="74"/>
      <c r="G261" s="157"/>
      <c r="H261" s="208">
        <f t="shared" si="24"/>
        <v>0</v>
      </c>
      <c r="I261" s="74"/>
      <c r="J261" s="74"/>
      <c r="K261" s="74"/>
      <c r="L261" s="158"/>
    </row>
    <row r="262" spans="1:13" ht="36" x14ac:dyDescent="0.25">
      <c r="A262" s="44">
        <v>6412</v>
      </c>
      <c r="B262" s="71" t="s">
        <v>270</v>
      </c>
      <c r="C262" s="201">
        <f t="shared" si="23"/>
        <v>0</v>
      </c>
      <c r="D262" s="74"/>
      <c r="E262" s="74"/>
      <c r="F262" s="74"/>
      <c r="G262" s="157"/>
      <c r="H262" s="208">
        <f t="shared" si="24"/>
        <v>0</v>
      </c>
      <c r="I262" s="74"/>
      <c r="J262" s="74"/>
      <c r="K262" s="74"/>
      <c r="L262" s="158"/>
    </row>
    <row r="263" spans="1:13" ht="36" x14ac:dyDescent="0.25">
      <c r="A263" s="44">
        <v>6419</v>
      </c>
      <c r="B263" s="71" t="s">
        <v>271</v>
      </c>
      <c r="C263" s="201">
        <f t="shared" si="23"/>
        <v>0</v>
      </c>
      <c r="D263" s="74"/>
      <c r="E263" s="74"/>
      <c r="F263" s="74"/>
      <c r="G263" s="157"/>
      <c r="H263" s="208">
        <f t="shared" si="24"/>
        <v>0</v>
      </c>
      <c r="I263" s="74"/>
      <c r="J263" s="74"/>
      <c r="K263" s="74"/>
      <c r="L263" s="158"/>
    </row>
    <row r="264" spans="1:13" ht="36" x14ac:dyDescent="0.25">
      <c r="A264" s="159">
        <v>6420</v>
      </c>
      <c r="B264" s="71" t="s">
        <v>272</v>
      </c>
      <c r="C264" s="201">
        <f t="shared" si="23"/>
        <v>0</v>
      </c>
      <c r="D264" s="160">
        <f>SUM(D265:D268)</f>
        <v>0</v>
      </c>
      <c r="E264" s="160">
        <f>SUM(E265:E268)</f>
        <v>0</v>
      </c>
      <c r="F264" s="160">
        <f>SUM(F265:F268)</f>
        <v>0</v>
      </c>
      <c r="G264" s="218">
        <f>SUM(G265:G268)</f>
        <v>0</v>
      </c>
      <c r="H264" s="201">
        <f>SUM(I264:L264)</f>
        <v>0</v>
      </c>
      <c r="I264" s="160">
        <f>SUM(I265:I268)</f>
        <v>0</v>
      </c>
      <c r="J264" s="160">
        <f>SUM(J265:J268)</f>
        <v>0</v>
      </c>
      <c r="K264" s="160">
        <f>SUM(K265:K268)</f>
        <v>0</v>
      </c>
      <c r="L264" s="176">
        <f>SUM(L265:L268)</f>
        <v>0</v>
      </c>
    </row>
    <row r="265" spans="1:13" x14ac:dyDescent="0.25">
      <c r="A265" s="44">
        <v>6421</v>
      </c>
      <c r="B265" s="71" t="s">
        <v>273</v>
      </c>
      <c r="C265" s="201">
        <f t="shared" ref="C265:C285" si="36">SUM(D265:G265)</f>
        <v>0</v>
      </c>
      <c r="D265" s="74"/>
      <c r="E265" s="74"/>
      <c r="F265" s="74"/>
      <c r="G265" s="157"/>
      <c r="H265" s="208">
        <f t="shared" ref="H265:H285" si="37">SUM(I265:L265)</f>
        <v>0</v>
      </c>
      <c r="I265" s="74"/>
      <c r="J265" s="74"/>
      <c r="K265" s="74"/>
      <c r="L265" s="158"/>
    </row>
    <row r="266" spans="1:13" x14ac:dyDescent="0.25">
      <c r="A266" s="44">
        <v>6422</v>
      </c>
      <c r="B266" s="71" t="s">
        <v>274</v>
      </c>
      <c r="C266" s="201">
        <f t="shared" si="36"/>
        <v>0</v>
      </c>
      <c r="D266" s="74"/>
      <c r="E266" s="74"/>
      <c r="F266" s="74"/>
      <c r="G266" s="157"/>
      <c r="H266" s="208">
        <f t="shared" si="37"/>
        <v>0</v>
      </c>
      <c r="I266" s="74"/>
      <c r="J266" s="74"/>
      <c r="K266" s="74"/>
      <c r="L266" s="158"/>
    </row>
    <row r="267" spans="1:13" ht="13.5" customHeight="1" x14ac:dyDescent="0.25">
      <c r="A267" s="44">
        <v>6423</v>
      </c>
      <c r="B267" s="71" t="s">
        <v>275</v>
      </c>
      <c r="C267" s="201">
        <f>SUM(D267:G267)</f>
        <v>0</v>
      </c>
      <c r="D267" s="74"/>
      <c r="E267" s="74"/>
      <c r="F267" s="74"/>
      <c r="G267" s="157"/>
      <c r="H267" s="208">
        <f>SUM(I267:L267)</f>
        <v>0</v>
      </c>
      <c r="I267" s="74"/>
      <c r="J267" s="74"/>
      <c r="K267" s="74"/>
      <c r="L267" s="158"/>
    </row>
    <row r="268" spans="1:13" ht="36" x14ac:dyDescent="0.25">
      <c r="A268" s="44">
        <v>6424</v>
      </c>
      <c r="B268" s="71" t="s">
        <v>276</v>
      </c>
      <c r="C268" s="201">
        <f>SUM(D268:G268)</f>
        <v>0</v>
      </c>
      <c r="D268" s="74"/>
      <c r="E268" s="74"/>
      <c r="F268" s="74"/>
      <c r="G268" s="157"/>
      <c r="H268" s="208">
        <f>SUM(I268:L268)</f>
        <v>0</v>
      </c>
      <c r="I268" s="74"/>
      <c r="J268" s="74"/>
      <c r="K268" s="74"/>
      <c r="L268" s="158"/>
      <c r="M268" s="225"/>
    </row>
    <row r="269" spans="1:13" ht="36" x14ac:dyDescent="0.25">
      <c r="A269" s="220">
        <v>7000</v>
      </c>
      <c r="B269" s="220" t="s">
        <v>277</v>
      </c>
      <c r="C269" s="221">
        <f t="shared" si="36"/>
        <v>0</v>
      </c>
      <c r="D269" s="222">
        <f>SUM(D270,D281)</f>
        <v>0</v>
      </c>
      <c r="E269" s="222">
        <f>SUM(E270,E281)</f>
        <v>0</v>
      </c>
      <c r="F269" s="222">
        <f>SUM(F270,F281)</f>
        <v>0</v>
      </c>
      <c r="G269" s="222">
        <f>SUM(G270,G281)</f>
        <v>0</v>
      </c>
      <c r="H269" s="223">
        <f t="shared" si="37"/>
        <v>0</v>
      </c>
      <c r="I269" s="222">
        <f>SUM(I270,I281)</f>
        <v>0</v>
      </c>
      <c r="J269" s="222">
        <f>SUM(J270,J281)</f>
        <v>0</v>
      </c>
      <c r="K269" s="222">
        <f>SUM(K270,K281)</f>
        <v>0</v>
      </c>
      <c r="L269" s="224">
        <f>SUM(L270,L281)</f>
        <v>0</v>
      </c>
    </row>
    <row r="270" spans="1:13" ht="24" x14ac:dyDescent="0.25">
      <c r="A270" s="56">
        <v>7200</v>
      </c>
      <c r="B270" s="147" t="s">
        <v>278</v>
      </c>
      <c r="C270" s="184">
        <f t="shared" si="36"/>
        <v>0</v>
      </c>
      <c r="D270" s="63">
        <f>SUM(D271,D272,D275,D276,D280)</f>
        <v>0</v>
      </c>
      <c r="E270" s="63">
        <f>SUM(E271,E272,E275,E276,E280)</f>
        <v>0</v>
      </c>
      <c r="F270" s="63">
        <f>SUM(F271,F272,F275,F276,F280)</f>
        <v>0</v>
      </c>
      <c r="G270" s="63">
        <f>SUM(G271,G272,G275,G276,G280)</f>
        <v>0</v>
      </c>
      <c r="H270" s="57">
        <f t="shared" si="37"/>
        <v>0</v>
      </c>
      <c r="I270" s="63">
        <f>SUM(I271,I272,I275,I276,I280)</f>
        <v>0</v>
      </c>
      <c r="J270" s="63">
        <f>SUM(J271,J272,J275,J276,J280)</f>
        <v>0</v>
      </c>
      <c r="K270" s="63">
        <f>SUM(K271,K272,K275,K276,K280)</f>
        <v>0</v>
      </c>
      <c r="L270" s="149">
        <f>SUM(L271,L272,L275,L276,L280)</f>
        <v>0</v>
      </c>
    </row>
    <row r="271" spans="1:13" ht="24" x14ac:dyDescent="0.25">
      <c r="A271" s="168">
        <v>7210</v>
      </c>
      <c r="B271" s="65" t="s">
        <v>279</v>
      </c>
      <c r="C271" s="205">
        <f t="shared" si="36"/>
        <v>0</v>
      </c>
      <c r="D271" s="68"/>
      <c r="E271" s="68"/>
      <c r="F271" s="68"/>
      <c r="G271" s="154"/>
      <c r="H271" s="66">
        <f t="shared" si="37"/>
        <v>0</v>
      </c>
      <c r="I271" s="68"/>
      <c r="J271" s="68"/>
      <c r="K271" s="68"/>
      <c r="L271" s="155"/>
    </row>
    <row r="272" spans="1:13" s="225" customFormat="1" ht="36" x14ac:dyDescent="0.25">
      <c r="A272" s="159">
        <v>7220</v>
      </c>
      <c r="B272" s="71" t="s">
        <v>280</v>
      </c>
      <c r="C272" s="201">
        <f>SUM(D272:G272)</f>
        <v>0</v>
      </c>
      <c r="D272" s="160">
        <f>SUM(D273:D274)</f>
        <v>0</v>
      </c>
      <c r="E272" s="160">
        <f>SUM(E273:E274)</f>
        <v>0</v>
      </c>
      <c r="F272" s="160">
        <f>SUM(F273:F274)</f>
        <v>0</v>
      </c>
      <c r="G272" s="160">
        <f>SUM(G273:G274)</f>
        <v>0</v>
      </c>
      <c r="H272" s="72">
        <f>SUM(I272:L272)</f>
        <v>0</v>
      </c>
      <c r="I272" s="160">
        <f>SUM(I273:I274)</f>
        <v>0</v>
      </c>
      <c r="J272" s="160">
        <f>SUM(J273:J274)</f>
        <v>0</v>
      </c>
      <c r="K272" s="160">
        <f>SUM(K273:K274)</f>
        <v>0</v>
      </c>
      <c r="L272" s="162">
        <f>SUM(L273:L274)</f>
        <v>0</v>
      </c>
    </row>
    <row r="273" spans="1:12" s="225" customFormat="1" ht="36" x14ac:dyDescent="0.25">
      <c r="A273" s="44">
        <v>7221</v>
      </c>
      <c r="B273" s="71" t="s">
        <v>281</v>
      </c>
      <c r="C273" s="201">
        <f t="shared" si="36"/>
        <v>0</v>
      </c>
      <c r="D273" s="74"/>
      <c r="E273" s="74"/>
      <c r="F273" s="74"/>
      <c r="G273" s="157"/>
      <c r="H273" s="72">
        <f t="shared" si="37"/>
        <v>0</v>
      </c>
      <c r="I273" s="74"/>
      <c r="J273" s="74"/>
      <c r="K273" s="74"/>
      <c r="L273" s="158"/>
    </row>
    <row r="274" spans="1:12" s="225" customFormat="1" ht="36" x14ac:dyDescent="0.25">
      <c r="A274" s="44">
        <v>7222</v>
      </c>
      <c r="B274" s="71" t="s">
        <v>282</v>
      </c>
      <c r="C274" s="201">
        <f t="shared" si="36"/>
        <v>0</v>
      </c>
      <c r="D274" s="74"/>
      <c r="E274" s="74"/>
      <c r="F274" s="74"/>
      <c r="G274" s="157"/>
      <c r="H274" s="72">
        <f t="shared" si="37"/>
        <v>0</v>
      </c>
      <c r="I274" s="74"/>
      <c r="J274" s="74"/>
      <c r="K274" s="74"/>
      <c r="L274" s="158"/>
    </row>
    <row r="275" spans="1:12" ht="24" x14ac:dyDescent="0.25">
      <c r="A275" s="159">
        <v>7230</v>
      </c>
      <c r="B275" s="71" t="s">
        <v>283</v>
      </c>
      <c r="C275" s="201">
        <f t="shared" si="36"/>
        <v>0</v>
      </c>
      <c r="D275" s="74"/>
      <c r="E275" s="74"/>
      <c r="F275" s="74"/>
      <c r="G275" s="157"/>
      <c r="H275" s="72">
        <f t="shared" si="37"/>
        <v>0</v>
      </c>
      <c r="I275" s="74"/>
      <c r="J275" s="74"/>
      <c r="K275" s="74"/>
      <c r="L275" s="158"/>
    </row>
    <row r="276" spans="1:12" ht="24" x14ac:dyDescent="0.25">
      <c r="A276" s="159">
        <v>7240</v>
      </c>
      <c r="B276" s="71" t="s">
        <v>284</v>
      </c>
      <c r="C276" s="201">
        <f t="shared" si="36"/>
        <v>0</v>
      </c>
      <c r="D276" s="160">
        <f>SUM(D277:D279)</f>
        <v>0</v>
      </c>
      <c r="E276" s="160">
        <f t="shared" ref="E276:G276" si="38">SUM(E277:E279)</f>
        <v>0</v>
      </c>
      <c r="F276" s="160">
        <f t="shared" si="38"/>
        <v>0</v>
      </c>
      <c r="G276" s="161">
        <f t="shared" si="38"/>
        <v>0</v>
      </c>
      <c r="H276" s="72">
        <f t="shared" si="37"/>
        <v>0</v>
      </c>
      <c r="I276" s="160">
        <f t="shared" ref="I276:L276" si="39">SUM(I277:I279)</f>
        <v>0</v>
      </c>
      <c r="J276" s="160">
        <f t="shared" si="39"/>
        <v>0</v>
      </c>
      <c r="K276" s="160">
        <f>SUM(K277:K279)</f>
        <v>0</v>
      </c>
      <c r="L276" s="162">
        <f t="shared" si="39"/>
        <v>0</v>
      </c>
    </row>
    <row r="277" spans="1:12" ht="48" x14ac:dyDescent="0.25">
      <c r="A277" s="44">
        <v>7245</v>
      </c>
      <c r="B277" s="71" t="s">
        <v>285</v>
      </c>
      <c r="C277" s="201">
        <f t="shared" si="36"/>
        <v>0</v>
      </c>
      <c r="D277" s="74"/>
      <c r="E277" s="74"/>
      <c r="F277" s="74"/>
      <c r="G277" s="157"/>
      <c r="H277" s="72">
        <f t="shared" si="37"/>
        <v>0</v>
      </c>
      <c r="I277" s="74"/>
      <c r="J277" s="74"/>
      <c r="K277" s="74"/>
      <c r="L277" s="158"/>
    </row>
    <row r="278" spans="1:12" ht="84.75" customHeight="1" x14ac:dyDescent="0.25">
      <c r="A278" s="44">
        <v>7246</v>
      </c>
      <c r="B278" s="71" t="s">
        <v>286</v>
      </c>
      <c r="C278" s="201">
        <f t="shared" si="36"/>
        <v>0</v>
      </c>
      <c r="D278" s="74"/>
      <c r="E278" s="74"/>
      <c r="F278" s="74"/>
      <c r="G278" s="157"/>
      <c r="H278" s="72">
        <f t="shared" si="37"/>
        <v>0</v>
      </c>
      <c r="I278" s="74"/>
      <c r="J278" s="74"/>
      <c r="K278" s="74"/>
      <c r="L278" s="158"/>
    </row>
    <row r="279" spans="1:12" ht="36" x14ac:dyDescent="0.25">
      <c r="A279" s="44">
        <v>7247</v>
      </c>
      <c r="B279" s="71" t="s">
        <v>287</v>
      </c>
      <c r="C279" s="201">
        <f t="shared" si="36"/>
        <v>0</v>
      </c>
      <c r="D279" s="74"/>
      <c r="E279" s="74"/>
      <c r="F279" s="74"/>
      <c r="G279" s="157"/>
      <c r="H279" s="72">
        <f t="shared" si="37"/>
        <v>0</v>
      </c>
      <c r="I279" s="74"/>
      <c r="J279" s="74"/>
      <c r="K279" s="74"/>
      <c r="L279" s="158"/>
    </row>
    <row r="280" spans="1:12" ht="24" x14ac:dyDescent="0.25">
      <c r="A280" s="168">
        <v>7260</v>
      </c>
      <c r="B280" s="65" t="s">
        <v>288</v>
      </c>
      <c r="C280" s="205">
        <f t="shared" si="36"/>
        <v>0</v>
      </c>
      <c r="D280" s="68"/>
      <c r="E280" s="68"/>
      <c r="F280" s="68"/>
      <c r="G280" s="154"/>
      <c r="H280" s="66">
        <f t="shared" si="37"/>
        <v>0</v>
      </c>
      <c r="I280" s="68"/>
      <c r="J280" s="68"/>
      <c r="K280" s="68"/>
      <c r="L280" s="155"/>
    </row>
    <row r="281" spans="1:12" x14ac:dyDescent="0.25">
      <c r="A281" s="108">
        <v>7700</v>
      </c>
      <c r="B281" s="85" t="s">
        <v>289</v>
      </c>
      <c r="C281" s="86">
        <f t="shared" si="36"/>
        <v>0</v>
      </c>
      <c r="D281" s="226">
        <f>D282</f>
        <v>0</v>
      </c>
      <c r="E281" s="226">
        <f t="shared" ref="E281:G281" si="40">E282</f>
        <v>0</v>
      </c>
      <c r="F281" s="226">
        <f t="shared" si="40"/>
        <v>0</v>
      </c>
      <c r="G281" s="227">
        <f t="shared" si="40"/>
        <v>0</v>
      </c>
      <c r="H281" s="86">
        <f t="shared" si="37"/>
        <v>0</v>
      </c>
      <c r="I281" s="226">
        <f t="shared" ref="I281:L281" si="41">I282</f>
        <v>0</v>
      </c>
      <c r="J281" s="226">
        <f t="shared" si="41"/>
        <v>0</v>
      </c>
      <c r="K281" s="226">
        <f t="shared" si="41"/>
        <v>0</v>
      </c>
      <c r="L281" s="228">
        <f t="shared" si="41"/>
        <v>0</v>
      </c>
    </row>
    <row r="282" spans="1:12" x14ac:dyDescent="0.25">
      <c r="A282" s="150">
        <v>7720</v>
      </c>
      <c r="B282" s="65" t="s">
        <v>290</v>
      </c>
      <c r="C282" s="79">
        <f t="shared" si="36"/>
        <v>0</v>
      </c>
      <c r="D282" s="81"/>
      <c r="E282" s="81"/>
      <c r="F282" s="81"/>
      <c r="G282" s="229"/>
      <c r="H282" s="79">
        <f t="shared" si="37"/>
        <v>0</v>
      </c>
      <c r="I282" s="81"/>
      <c r="J282" s="81"/>
      <c r="K282" s="81"/>
      <c r="L282" s="230"/>
    </row>
    <row r="283" spans="1:12" x14ac:dyDescent="0.25">
      <c r="A283" s="174"/>
      <c r="B283" s="71" t="s">
        <v>291</v>
      </c>
      <c r="C283" s="201">
        <f t="shared" si="36"/>
        <v>0</v>
      </c>
      <c r="D283" s="160">
        <f>SUM(D284:D285)</f>
        <v>0</v>
      </c>
      <c r="E283" s="160">
        <f>SUM(E284:E285)</f>
        <v>0</v>
      </c>
      <c r="F283" s="160">
        <f>SUM(F284:F285)</f>
        <v>0</v>
      </c>
      <c r="G283" s="161">
        <f>SUM(G284:G285)</f>
        <v>0</v>
      </c>
      <c r="H283" s="72">
        <f t="shared" si="37"/>
        <v>0</v>
      </c>
      <c r="I283" s="160">
        <f>SUM(I284:I285)</f>
        <v>0</v>
      </c>
      <c r="J283" s="160">
        <f>SUM(J284:J285)</f>
        <v>0</v>
      </c>
      <c r="K283" s="160">
        <f>SUM(K284:K285)</f>
        <v>0</v>
      </c>
      <c r="L283" s="162">
        <f>SUM(L284:L285)</f>
        <v>0</v>
      </c>
    </row>
    <row r="284" spans="1:12" x14ac:dyDescent="0.25">
      <c r="A284" s="174" t="s">
        <v>292</v>
      </c>
      <c r="B284" s="44" t="s">
        <v>293</v>
      </c>
      <c r="C284" s="201">
        <f t="shared" si="36"/>
        <v>0</v>
      </c>
      <c r="D284" s="74"/>
      <c r="E284" s="74"/>
      <c r="F284" s="74"/>
      <c r="G284" s="157"/>
      <c r="H284" s="72">
        <f t="shared" si="37"/>
        <v>0</v>
      </c>
      <c r="I284" s="74"/>
      <c r="J284" s="74"/>
      <c r="K284" s="74"/>
      <c r="L284" s="158"/>
    </row>
    <row r="285" spans="1:12" ht="24" x14ac:dyDescent="0.25">
      <c r="A285" s="174" t="s">
        <v>294</v>
      </c>
      <c r="B285" s="231" t="s">
        <v>295</v>
      </c>
      <c r="C285" s="205">
        <f t="shared" si="36"/>
        <v>0</v>
      </c>
      <c r="D285" s="68"/>
      <c r="E285" s="68"/>
      <c r="F285" s="68"/>
      <c r="G285" s="154"/>
      <c r="H285" s="66">
        <f t="shared" si="37"/>
        <v>0</v>
      </c>
      <c r="I285" s="68"/>
      <c r="J285" s="68"/>
      <c r="K285" s="68"/>
      <c r="L285" s="155"/>
    </row>
    <row r="286" spans="1:12" ht="12.75" thickBot="1" x14ac:dyDescent="0.3">
      <c r="A286" s="232"/>
      <c r="B286" s="232" t="s">
        <v>296</v>
      </c>
      <c r="C286" s="233">
        <f t="shared" ref="C286:L286" si="42">SUM(C283,C269,C230,C195,C187,C173,C75,C53)</f>
        <v>486960</v>
      </c>
      <c r="D286" s="233">
        <f t="shared" si="42"/>
        <v>456615</v>
      </c>
      <c r="E286" s="233">
        <f t="shared" si="42"/>
        <v>0</v>
      </c>
      <c r="F286" s="233">
        <f t="shared" si="42"/>
        <v>30345</v>
      </c>
      <c r="G286" s="234">
        <f t="shared" si="42"/>
        <v>0</v>
      </c>
      <c r="H286" s="235">
        <f t="shared" si="42"/>
        <v>692462</v>
      </c>
      <c r="I286" s="233">
        <f t="shared" si="42"/>
        <v>471262</v>
      </c>
      <c r="J286" s="233">
        <f t="shared" si="42"/>
        <v>190855</v>
      </c>
      <c r="K286" s="233">
        <f t="shared" si="42"/>
        <v>30345</v>
      </c>
      <c r="L286" s="236">
        <f t="shared" si="42"/>
        <v>0</v>
      </c>
    </row>
    <row r="287" spans="1:12" s="24" customFormat="1" ht="13.5" thickTop="1" thickBot="1" x14ac:dyDescent="0.3">
      <c r="A287" s="601" t="s">
        <v>297</v>
      </c>
      <c r="B287" s="602"/>
      <c r="C287" s="237">
        <f>SUM(D287:G287)</f>
        <v>0</v>
      </c>
      <c r="D287" s="238">
        <f>SUM(D24,D25,D41)-D51</f>
        <v>0</v>
      </c>
      <c r="E287" s="238">
        <f>SUM(E24,E25,E41)-E51</f>
        <v>0</v>
      </c>
      <c r="F287" s="238">
        <f>(F26+F43)-F51</f>
        <v>0</v>
      </c>
      <c r="G287" s="239">
        <f>G45-G51</f>
        <v>0</v>
      </c>
      <c r="H287" s="237">
        <f>SUM(I287:L287)</f>
        <v>0</v>
      </c>
      <c r="I287" s="238">
        <f>SUM(I24,I25,I41)-I51</f>
        <v>0</v>
      </c>
      <c r="J287" s="238">
        <f>SUM(J24,J25,J41)-J51</f>
        <v>0</v>
      </c>
      <c r="K287" s="238">
        <f>(K26+K43)-K51</f>
        <v>0</v>
      </c>
      <c r="L287" s="240">
        <f>L45-L51</f>
        <v>0</v>
      </c>
    </row>
    <row r="288" spans="1:12" s="24" customFormat="1" ht="12.75" thickTop="1" x14ac:dyDescent="0.25">
      <c r="A288" s="620" t="s">
        <v>298</v>
      </c>
      <c r="B288" s="621"/>
      <c r="C288" s="241">
        <f t="shared" ref="C288:L288" si="43">SUM(C289,C290)-C297+C298</f>
        <v>0</v>
      </c>
      <c r="D288" s="242">
        <f t="shared" si="43"/>
        <v>0</v>
      </c>
      <c r="E288" s="242">
        <f t="shared" si="43"/>
        <v>0</v>
      </c>
      <c r="F288" s="242">
        <f t="shared" si="43"/>
        <v>0</v>
      </c>
      <c r="G288" s="243">
        <f t="shared" si="43"/>
        <v>0</v>
      </c>
      <c r="H288" s="244">
        <f t="shared" si="43"/>
        <v>0</v>
      </c>
      <c r="I288" s="242">
        <f t="shared" si="43"/>
        <v>0</v>
      </c>
      <c r="J288" s="242">
        <f t="shared" si="43"/>
        <v>0</v>
      </c>
      <c r="K288" s="242">
        <f t="shared" si="43"/>
        <v>0</v>
      </c>
      <c r="L288" s="245">
        <f t="shared" si="43"/>
        <v>0</v>
      </c>
    </row>
    <row r="289" spans="1:12" s="24" customFormat="1" ht="12.75" thickBot="1" x14ac:dyDescent="0.3">
      <c r="A289" s="126" t="s">
        <v>299</v>
      </c>
      <c r="B289" s="126" t="s">
        <v>300</v>
      </c>
      <c r="C289" s="246">
        <f t="shared" ref="C289:L289" si="44">C21-C283</f>
        <v>0</v>
      </c>
      <c r="D289" s="128">
        <f t="shared" si="44"/>
        <v>0</v>
      </c>
      <c r="E289" s="128">
        <f t="shared" si="44"/>
        <v>0</v>
      </c>
      <c r="F289" s="128">
        <f t="shared" si="44"/>
        <v>0</v>
      </c>
      <c r="G289" s="129">
        <f t="shared" si="44"/>
        <v>0</v>
      </c>
      <c r="H289" s="247">
        <f t="shared" si="44"/>
        <v>0</v>
      </c>
      <c r="I289" s="128">
        <f t="shared" si="44"/>
        <v>0</v>
      </c>
      <c r="J289" s="128">
        <f t="shared" si="44"/>
        <v>0</v>
      </c>
      <c r="K289" s="128">
        <f t="shared" si="44"/>
        <v>0</v>
      </c>
      <c r="L289" s="130">
        <f t="shared" si="44"/>
        <v>0</v>
      </c>
    </row>
    <row r="290" spans="1:12" s="24" customFormat="1" ht="12.75" thickTop="1" x14ac:dyDescent="0.25">
      <c r="A290" s="248" t="s">
        <v>301</v>
      </c>
      <c r="B290" s="248" t="s">
        <v>302</v>
      </c>
      <c r="C290" s="241">
        <f t="shared" ref="C290:L290" si="45">SUM(C291,C293,C295)-SUM(C292,C294,C296)</f>
        <v>0</v>
      </c>
      <c r="D290" s="242">
        <f t="shared" si="45"/>
        <v>0</v>
      </c>
      <c r="E290" s="242">
        <f t="shared" si="45"/>
        <v>0</v>
      </c>
      <c r="F290" s="242">
        <f t="shared" si="45"/>
        <v>0</v>
      </c>
      <c r="G290" s="249">
        <f t="shared" si="45"/>
        <v>0</v>
      </c>
      <c r="H290" s="244">
        <f t="shared" si="45"/>
        <v>0</v>
      </c>
      <c r="I290" s="242">
        <f t="shared" si="45"/>
        <v>0</v>
      </c>
      <c r="J290" s="242">
        <f t="shared" si="45"/>
        <v>0</v>
      </c>
      <c r="K290" s="242">
        <f t="shared" si="45"/>
        <v>0</v>
      </c>
      <c r="L290" s="245">
        <f t="shared" si="45"/>
        <v>0</v>
      </c>
    </row>
    <row r="291" spans="1:12" x14ac:dyDescent="0.25">
      <c r="A291" s="250" t="s">
        <v>303</v>
      </c>
      <c r="B291" s="116" t="s">
        <v>304</v>
      </c>
      <c r="C291" s="79">
        <f t="shared" ref="C291:C296" si="46">SUM(D291:G291)</f>
        <v>0</v>
      </c>
      <c r="D291" s="81"/>
      <c r="E291" s="81"/>
      <c r="F291" s="81"/>
      <c r="G291" s="229"/>
      <c r="H291" s="79">
        <f t="shared" ref="H291:H296" si="47">SUM(I291:L291)</f>
        <v>0</v>
      </c>
      <c r="I291" s="81"/>
      <c r="J291" s="81"/>
      <c r="K291" s="81"/>
      <c r="L291" s="230"/>
    </row>
    <row r="292" spans="1:12" ht="24" x14ac:dyDescent="0.25">
      <c r="A292" s="174" t="s">
        <v>305</v>
      </c>
      <c r="B292" s="43" t="s">
        <v>306</v>
      </c>
      <c r="C292" s="72">
        <f t="shared" si="46"/>
        <v>0</v>
      </c>
      <c r="D292" s="74"/>
      <c r="E292" s="74"/>
      <c r="F292" s="74"/>
      <c r="G292" s="157"/>
      <c r="H292" s="72">
        <f t="shared" si="47"/>
        <v>0</v>
      </c>
      <c r="I292" s="74"/>
      <c r="J292" s="74"/>
      <c r="K292" s="74"/>
      <c r="L292" s="158"/>
    </row>
    <row r="293" spans="1:12" x14ac:dyDescent="0.25">
      <c r="A293" s="174" t="s">
        <v>307</v>
      </c>
      <c r="B293" s="43" t="s">
        <v>308</v>
      </c>
      <c r="C293" s="72">
        <f t="shared" si="46"/>
        <v>0</v>
      </c>
      <c r="D293" s="74"/>
      <c r="E293" s="74"/>
      <c r="F293" s="74"/>
      <c r="G293" s="157"/>
      <c r="H293" s="72">
        <f t="shared" si="47"/>
        <v>0</v>
      </c>
      <c r="I293" s="74"/>
      <c r="J293" s="74"/>
      <c r="K293" s="74"/>
      <c r="L293" s="158"/>
    </row>
    <row r="294" spans="1:12" ht="24" x14ac:dyDescent="0.25">
      <c r="A294" s="174" t="s">
        <v>309</v>
      </c>
      <c r="B294" s="43" t="s">
        <v>310</v>
      </c>
      <c r="C294" s="72">
        <f t="shared" si="46"/>
        <v>0</v>
      </c>
      <c r="D294" s="74"/>
      <c r="E294" s="74"/>
      <c r="F294" s="74"/>
      <c r="G294" s="157"/>
      <c r="H294" s="72">
        <f t="shared" si="47"/>
        <v>0</v>
      </c>
      <c r="I294" s="74"/>
      <c r="J294" s="74"/>
      <c r="K294" s="74"/>
      <c r="L294" s="158"/>
    </row>
    <row r="295" spans="1:12" x14ac:dyDescent="0.25">
      <c r="A295" s="174" t="s">
        <v>311</v>
      </c>
      <c r="B295" s="43" t="s">
        <v>312</v>
      </c>
      <c r="C295" s="72">
        <f t="shared" si="46"/>
        <v>0</v>
      </c>
      <c r="D295" s="74"/>
      <c r="E295" s="74"/>
      <c r="F295" s="74"/>
      <c r="G295" s="157"/>
      <c r="H295" s="72">
        <f t="shared" si="47"/>
        <v>0</v>
      </c>
      <c r="I295" s="74"/>
      <c r="J295" s="74"/>
      <c r="K295" s="74"/>
      <c r="L295" s="158"/>
    </row>
    <row r="296" spans="1:12" ht="24.75" thickBot="1" x14ac:dyDescent="0.3">
      <c r="A296" s="251" t="s">
        <v>313</v>
      </c>
      <c r="B296" s="252" t="s">
        <v>314</v>
      </c>
      <c r="C296" s="185">
        <f t="shared" si="46"/>
        <v>0</v>
      </c>
      <c r="D296" s="189"/>
      <c r="E296" s="189"/>
      <c r="F296" s="189"/>
      <c r="G296" s="253"/>
      <c r="H296" s="185">
        <f t="shared" si="47"/>
        <v>0</v>
      </c>
      <c r="I296" s="189"/>
      <c r="J296" s="189"/>
      <c r="K296" s="189"/>
      <c r="L296" s="191"/>
    </row>
    <row r="297" spans="1:12" s="24" customFormat="1" ht="13.5" thickTop="1" thickBot="1" x14ac:dyDescent="0.3">
      <c r="A297" s="254" t="s">
        <v>315</v>
      </c>
      <c r="B297" s="254" t="s">
        <v>316</v>
      </c>
      <c r="C297" s="255">
        <f>SUM(D297:G297)</f>
        <v>0</v>
      </c>
      <c r="D297" s="256"/>
      <c r="E297" s="256"/>
      <c r="F297" s="256"/>
      <c r="G297" s="257"/>
      <c r="H297" s="255">
        <f>SUM(I297:L297)</f>
        <v>0</v>
      </c>
      <c r="I297" s="256"/>
      <c r="J297" s="256"/>
      <c r="K297" s="256"/>
      <c r="L297" s="258"/>
    </row>
    <row r="298" spans="1:12" s="24" customFormat="1" ht="48.75" thickTop="1" x14ac:dyDescent="0.25">
      <c r="A298" s="248" t="s">
        <v>317</v>
      </c>
      <c r="B298" s="259" t="s">
        <v>318</v>
      </c>
      <c r="C298" s="260">
        <f>SUM(D298:G298)</f>
        <v>0</v>
      </c>
      <c r="D298" s="177"/>
      <c r="E298" s="177"/>
      <c r="F298" s="177"/>
      <c r="G298" s="178"/>
      <c r="H298" s="260">
        <f>SUM(I298:L298)</f>
        <v>0</v>
      </c>
      <c r="I298" s="177"/>
      <c r="J298" s="177"/>
      <c r="K298" s="177"/>
      <c r="L298" s="179"/>
    </row>
    <row r="299" spans="1:12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</row>
    <row r="300" spans="1:12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</row>
    <row r="301" spans="1:12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</row>
    <row r="302" spans="1:12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</row>
    <row r="303" spans="1:12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</row>
    <row r="304" spans="1:12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</row>
    <row r="305" spans="1:12" x14ac:dyDescent="0.2">
      <c r="A305" s="1"/>
      <c r="B305" s="1"/>
      <c r="C305" s="261"/>
      <c r="D305" s="1"/>
      <c r="E305" s="1"/>
      <c r="F305" s="1"/>
      <c r="G305" s="1"/>
      <c r="H305" s="1"/>
      <c r="I305" s="1"/>
      <c r="J305" s="1"/>
      <c r="K305" s="1"/>
      <c r="L305" s="1"/>
    </row>
    <row r="306" spans="1:12" x14ac:dyDescent="0.2">
      <c r="A306" s="1"/>
      <c r="B306" s="1"/>
      <c r="C306" s="261"/>
      <c r="D306" s="1"/>
      <c r="E306" s="1"/>
      <c r="F306" s="1"/>
      <c r="G306" s="1"/>
      <c r="H306" s="1"/>
      <c r="I306" s="1"/>
      <c r="J306" s="1"/>
      <c r="K306" s="1"/>
      <c r="L306" s="1"/>
    </row>
    <row r="307" spans="1:12" x14ac:dyDescent="0.2">
      <c r="A307" s="1"/>
      <c r="B307" s="1"/>
      <c r="C307" s="261"/>
      <c r="D307" s="1"/>
      <c r="E307" s="1"/>
      <c r="F307" s="1"/>
      <c r="G307" s="1"/>
      <c r="H307" s="1"/>
      <c r="I307" s="1"/>
      <c r="J307" s="1"/>
      <c r="K307" s="1"/>
      <c r="L307" s="1"/>
    </row>
    <row r="308" spans="1:12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</row>
    <row r="309" spans="1:12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</row>
    <row r="310" spans="1:12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</row>
    <row r="311" spans="1:12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</row>
    <row r="312" spans="1:12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</row>
    <row r="313" spans="1:12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</row>
    <row r="314" spans="1:12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</row>
    <row r="315" spans="1:12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</row>
    <row r="316" spans="1:12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</row>
  </sheetData>
  <sheetProtection formatCells="0" formatColumns="0" formatRows="0"/>
  <autoFilter ref="A18:L298"/>
  <mergeCells count="29">
    <mergeCell ref="A288:B288"/>
    <mergeCell ref="H16:H17"/>
    <mergeCell ref="I16:I17"/>
    <mergeCell ref="J16:J17"/>
    <mergeCell ref="K16:K17"/>
    <mergeCell ref="L16:L17"/>
    <mergeCell ref="A287:B287"/>
    <mergeCell ref="C13:L13"/>
    <mergeCell ref="A15:A17"/>
    <mergeCell ref="B15:B17"/>
    <mergeCell ref="C15:G15"/>
    <mergeCell ref="H15:L15"/>
    <mergeCell ref="C16:C17"/>
    <mergeCell ref="D16:D17"/>
    <mergeCell ref="E16:E17"/>
    <mergeCell ref="F16:F17"/>
    <mergeCell ref="G16:G17"/>
    <mergeCell ref="C12:L12"/>
    <mergeCell ref="A1:L1"/>
    <mergeCell ref="A2:L2"/>
    <mergeCell ref="C3:L3"/>
    <mergeCell ref="C4:L4"/>
    <mergeCell ref="C5:L5"/>
    <mergeCell ref="C6:L6"/>
    <mergeCell ref="C7:L7"/>
    <mergeCell ref="C8:L8"/>
    <mergeCell ref="C9:L9"/>
    <mergeCell ref="C10:L10"/>
    <mergeCell ref="C11:L11"/>
  </mergeCells>
  <pageMargins left="0.78740157480314965" right="0.39370078740157483" top="0.39370078740157483" bottom="0.39370078740157483" header="0.23622047244094491" footer="0.19685039370078741"/>
  <pageSetup paperSize="9" scale="70" orientation="portrait" r:id="rId1"/>
  <headerFooter>
    <oddHeader xml:space="preserve">&amp;C                               </oddHeader>
    <oddFooter>&amp;L&amp;D, &amp;T&amp;R&amp;"Times New Roman,Regular"&amp;10&amp;P (&amp;N)</oddFooter>
  </headerFooter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M314"/>
  <sheetViews>
    <sheetView showGridLines="0" view="pageLayout" zoomScaleNormal="100" workbookViewId="0">
      <selection activeCell="C6" sqref="C6:L6"/>
    </sheetView>
  </sheetViews>
  <sheetFormatPr defaultRowHeight="12" x14ac:dyDescent="0.25"/>
  <cols>
    <col min="1" max="1" width="10.85546875" style="262" customWidth="1"/>
    <col min="2" max="2" width="28" style="262" customWidth="1"/>
    <col min="3" max="3" width="9.7109375" style="262" customWidth="1"/>
    <col min="4" max="4" width="9.5703125" style="262" customWidth="1"/>
    <col min="5" max="6" width="8.7109375" style="262" customWidth="1"/>
    <col min="7" max="7" width="8.28515625" style="262" customWidth="1"/>
    <col min="8" max="11" width="8.7109375" style="262" customWidth="1"/>
    <col min="12" max="12" width="7.5703125" style="262" customWidth="1"/>
    <col min="13" max="16" width="0" style="1" hidden="1" customWidth="1"/>
    <col min="17" max="16384" width="9.140625" style="1"/>
  </cols>
  <sheetData>
    <row r="1" spans="1:12" x14ac:dyDescent="0.25">
      <c r="A1" s="591" t="s">
        <v>483</v>
      </c>
      <c r="B1" s="591"/>
      <c r="C1" s="591"/>
      <c r="D1" s="591"/>
      <c r="E1" s="591"/>
      <c r="F1" s="591"/>
      <c r="G1" s="591"/>
      <c r="H1" s="591"/>
      <c r="I1" s="591"/>
      <c r="J1" s="591"/>
      <c r="K1" s="591"/>
      <c r="L1" s="591"/>
    </row>
    <row r="2" spans="1:12" ht="35.25" customHeight="1" x14ac:dyDescent="0.25">
      <c r="A2" s="592" t="s">
        <v>1</v>
      </c>
      <c r="B2" s="593"/>
      <c r="C2" s="593"/>
      <c r="D2" s="593"/>
      <c r="E2" s="593"/>
      <c r="F2" s="593"/>
      <c r="G2" s="593"/>
      <c r="H2" s="593"/>
      <c r="I2" s="593"/>
      <c r="J2" s="593"/>
      <c r="K2" s="593"/>
      <c r="L2" s="594"/>
    </row>
    <row r="3" spans="1:12" ht="12.75" customHeight="1" x14ac:dyDescent="0.25">
      <c r="A3" s="2" t="s">
        <v>2</v>
      </c>
      <c r="B3" s="3"/>
      <c r="C3" s="595" t="s">
        <v>484</v>
      </c>
      <c r="D3" s="595"/>
      <c r="E3" s="595"/>
      <c r="F3" s="595"/>
      <c r="G3" s="595"/>
      <c r="H3" s="595"/>
      <c r="I3" s="595"/>
      <c r="J3" s="595"/>
      <c r="K3" s="595"/>
      <c r="L3" s="596"/>
    </row>
    <row r="4" spans="1:12" ht="12.75" customHeight="1" x14ac:dyDescent="0.25">
      <c r="A4" s="2" t="s">
        <v>4</v>
      </c>
      <c r="B4" s="3"/>
      <c r="C4" s="595" t="s">
        <v>485</v>
      </c>
      <c r="D4" s="595"/>
      <c r="E4" s="595"/>
      <c r="F4" s="595"/>
      <c r="G4" s="595"/>
      <c r="H4" s="595"/>
      <c r="I4" s="595"/>
      <c r="J4" s="595"/>
      <c r="K4" s="595"/>
      <c r="L4" s="596"/>
    </row>
    <row r="5" spans="1:12" ht="12.75" customHeight="1" x14ac:dyDescent="0.25">
      <c r="A5" s="4" t="s">
        <v>6</v>
      </c>
      <c r="B5" s="5"/>
      <c r="C5" s="589" t="s">
        <v>486</v>
      </c>
      <c r="D5" s="589"/>
      <c r="E5" s="589"/>
      <c r="F5" s="589"/>
      <c r="G5" s="589"/>
      <c r="H5" s="589"/>
      <c r="I5" s="589"/>
      <c r="J5" s="589"/>
      <c r="K5" s="589"/>
      <c r="L5" s="590"/>
    </row>
    <row r="6" spans="1:12" ht="12.75" customHeight="1" x14ac:dyDescent="0.25">
      <c r="A6" s="4" t="s">
        <v>8</v>
      </c>
      <c r="B6" s="5"/>
      <c r="C6" s="589" t="s">
        <v>344</v>
      </c>
      <c r="D6" s="589"/>
      <c r="E6" s="589"/>
      <c r="F6" s="589"/>
      <c r="G6" s="589"/>
      <c r="H6" s="589"/>
      <c r="I6" s="589"/>
      <c r="J6" s="589"/>
      <c r="K6" s="589"/>
      <c r="L6" s="590"/>
    </row>
    <row r="7" spans="1:12" x14ac:dyDescent="0.25">
      <c r="A7" s="4" t="s">
        <v>10</v>
      </c>
      <c r="B7" s="5"/>
      <c r="C7" s="595" t="s">
        <v>345</v>
      </c>
      <c r="D7" s="595"/>
      <c r="E7" s="595"/>
      <c r="F7" s="595"/>
      <c r="G7" s="595"/>
      <c r="H7" s="595"/>
      <c r="I7" s="595"/>
      <c r="J7" s="595"/>
      <c r="K7" s="595"/>
      <c r="L7" s="596"/>
    </row>
    <row r="8" spans="1:12" ht="12.75" customHeight="1" x14ac:dyDescent="0.25">
      <c r="A8" s="6" t="s">
        <v>12</v>
      </c>
      <c r="B8" s="5"/>
      <c r="C8" s="597"/>
      <c r="D8" s="597"/>
      <c r="E8" s="597"/>
      <c r="F8" s="597"/>
      <c r="G8" s="597"/>
      <c r="H8" s="597"/>
      <c r="I8" s="597"/>
      <c r="J8" s="597"/>
      <c r="K8" s="597"/>
      <c r="L8" s="598"/>
    </row>
    <row r="9" spans="1:12" ht="12.75" customHeight="1" x14ac:dyDescent="0.25">
      <c r="A9" s="4"/>
      <c r="B9" s="5" t="s">
        <v>13</v>
      </c>
      <c r="C9" s="597" t="s">
        <v>487</v>
      </c>
      <c r="D9" s="597"/>
      <c r="E9" s="597"/>
      <c r="F9" s="597"/>
      <c r="G9" s="597"/>
      <c r="H9" s="597"/>
      <c r="I9" s="597"/>
      <c r="J9" s="597"/>
      <c r="K9" s="597"/>
      <c r="L9" s="598"/>
    </row>
    <row r="10" spans="1:12" ht="12.75" customHeight="1" x14ac:dyDescent="0.25">
      <c r="A10" s="4"/>
      <c r="B10" s="5" t="s">
        <v>15</v>
      </c>
      <c r="C10" s="597" t="s">
        <v>488</v>
      </c>
      <c r="D10" s="597"/>
      <c r="E10" s="597"/>
      <c r="F10" s="597"/>
      <c r="G10" s="597"/>
      <c r="H10" s="597"/>
      <c r="I10" s="597"/>
      <c r="J10" s="597"/>
      <c r="K10" s="597"/>
      <c r="L10" s="598"/>
    </row>
    <row r="11" spans="1:12" ht="12.75" customHeight="1" x14ac:dyDescent="0.25">
      <c r="A11" s="4"/>
      <c r="B11" s="5" t="s">
        <v>16</v>
      </c>
      <c r="C11" s="597"/>
      <c r="D11" s="597"/>
      <c r="E11" s="597"/>
      <c r="F11" s="597"/>
      <c r="G11" s="597"/>
      <c r="H11" s="597"/>
      <c r="I11" s="597"/>
      <c r="J11" s="597"/>
      <c r="K11" s="597"/>
      <c r="L11" s="598"/>
    </row>
    <row r="12" spans="1:12" ht="12.75" customHeight="1" x14ac:dyDescent="0.25">
      <c r="A12" s="4"/>
      <c r="B12" s="5" t="s">
        <v>17</v>
      </c>
      <c r="C12" s="597" t="s">
        <v>489</v>
      </c>
      <c r="D12" s="597"/>
      <c r="E12" s="597"/>
      <c r="F12" s="597"/>
      <c r="G12" s="597"/>
      <c r="H12" s="597"/>
      <c r="I12" s="597"/>
      <c r="J12" s="597"/>
      <c r="K12" s="597"/>
      <c r="L12" s="598"/>
    </row>
    <row r="13" spans="1:12" ht="12.75" customHeight="1" x14ac:dyDescent="0.25">
      <c r="A13" s="4"/>
      <c r="B13" s="5" t="s">
        <v>18</v>
      </c>
      <c r="C13" s="589"/>
      <c r="D13" s="589"/>
      <c r="E13" s="589"/>
      <c r="F13" s="589"/>
      <c r="G13" s="589"/>
      <c r="H13" s="589"/>
      <c r="I13" s="589"/>
      <c r="J13" s="589"/>
      <c r="K13" s="589"/>
      <c r="L13" s="590"/>
    </row>
    <row r="14" spans="1:12" ht="12.75" customHeight="1" x14ac:dyDescent="0.25">
      <c r="A14" s="7"/>
      <c r="B14" s="8"/>
      <c r="C14" s="9"/>
      <c r="D14" s="9"/>
      <c r="E14" s="9"/>
      <c r="F14" s="9"/>
      <c r="G14" s="9"/>
      <c r="H14" s="9"/>
      <c r="I14" s="9"/>
      <c r="J14" s="9"/>
      <c r="K14" s="9"/>
      <c r="L14" s="10"/>
    </row>
    <row r="15" spans="1:12" s="11" customFormat="1" ht="12.75" customHeight="1" x14ac:dyDescent="0.25">
      <c r="A15" s="603" t="s">
        <v>19</v>
      </c>
      <c r="B15" s="606" t="s">
        <v>20</v>
      </c>
      <c r="C15" s="608" t="s">
        <v>21</v>
      </c>
      <c r="D15" s="609"/>
      <c r="E15" s="609"/>
      <c r="F15" s="609"/>
      <c r="G15" s="610"/>
      <c r="H15" s="608" t="s">
        <v>22</v>
      </c>
      <c r="I15" s="609"/>
      <c r="J15" s="609"/>
      <c r="K15" s="609"/>
      <c r="L15" s="611"/>
    </row>
    <row r="16" spans="1:12" s="11" customFormat="1" ht="12.75" customHeight="1" x14ac:dyDescent="0.25">
      <c r="A16" s="604"/>
      <c r="B16" s="607"/>
      <c r="C16" s="612" t="s">
        <v>23</v>
      </c>
      <c r="D16" s="613" t="s">
        <v>24</v>
      </c>
      <c r="E16" s="615" t="s">
        <v>25</v>
      </c>
      <c r="F16" s="617" t="s">
        <v>26</v>
      </c>
      <c r="G16" s="619" t="s">
        <v>27</v>
      </c>
      <c r="H16" s="612" t="s">
        <v>23</v>
      </c>
      <c r="I16" s="613" t="s">
        <v>24</v>
      </c>
      <c r="J16" s="615" t="s">
        <v>25</v>
      </c>
      <c r="K16" s="617" t="s">
        <v>26</v>
      </c>
      <c r="L16" s="599" t="s">
        <v>27</v>
      </c>
    </row>
    <row r="17" spans="1:12" s="12" customFormat="1" ht="61.5" customHeight="1" thickBot="1" x14ac:dyDescent="0.3">
      <c r="A17" s="605"/>
      <c r="B17" s="607"/>
      <c r="C17" s="612"/>
      <c r="D17" s="614"/>
      <c r="E17" s="616"/>
      <c r="F17" s="618"/>
      <c r="G17" s="619"/>
      <c r="H17" s="622"/>
      <c r="I17" s="623"/>
      <c r="J17" s="616"/>
      <c r="K17" s="618"/>
      <c r="L17" s="600"/>
    </row>
    <row r="18" spans="1:12" s="12" customFormat="1" ht="9.75" customHeight="1" thickTop="1" x14ac:dyDescent="0.25">
      <c r="A18" s="13" t="s">
        <v>28</v>
      </c>
      <c r="B18" s="13">
        <v>2</v>
      </c>
      <c r="C18" s="14">
        <v>3</v>
      </c>
      <c r="D18" s="15">
        <v>4</v>
      </c>
      <c r="E18" s="15">
        <v>5</v>
      </c>
      <c r="F18" s="15">
        <v>6</v>
      </c>
      <c r="G18" s="16">
        <v>7</v>
      </c>
      <c r="H18" s="14">
        <v>8</v>
      </c>
      <c r="I18" s="15">
        <v>9</v>
      </c>
      <c r="J18" s="15">
        <v>10</v>
      </c>
      <c r="K18" s="15">
        <v>11</v>
      </c>
      <c r="L18" s="17">
        <v>12</v>
      </c>
    </row>
    <row r="19" spans="1:12" s="24" customFormat="1" x14ac:dyDescent="0.25">
      <c r="A19" s="18"/>
      <c r="B19" s="19" t="s">
        <v>29</v>
      </c>
      <c r="C19" s="20"/>
      <c r="D19" s="21"/>
      <c r="E19" s="21"/>
      <c r="F19" s="21"/>
      <c r="G19" s="22"/>
      <c r="H19" s="20"/>
      <c r="I19" s="21"/>
      <c r="J19" s="21"/>
      <c r="K19" s="21"/>
      <c r="L19" s="23"/>
    </row>
    <row r="20" spans="1:12" s="24" customFormat="1" ht="12.75" thickBot="1" x14ac:dyDescent="0.3">
      <c r="A20" s="25"/>
      <c r="B20" s="26" t="s">
        <v>30</v>
      </c>
      <c r="C20" s="27">
        <f t="shared" ref="C20:C47" si="0">SUM(D20:G20)</f>
        <v>46078</v>
      </c>
      <c r="D20" s="28">
        <f>SUM(D21,D24,D25,D41,D43)</f>
        <v>46078</v>
      </c>
      <c r="E20" s="28">
        <f>SUM(E21,E24,E43)</f>
        <v>0</v>
      </c>
      <c r="F20" s="28">
        <f>SUM(F21,F26,F43)</f>
        <v>0</v>
      </c>
      <c r="G20" s="29">
        <f>SUM(G21,G45)</f>
        <v>0</v>
      </c>
      <c r="H20" s="27">
        <f t="shared" ref="H20:H47" si="1">SUM(I20:L20)</f>
        <v>75240</v>
      </c>
      <c r="I20" s="28">
        <f>SUM(I21,I24,I25,I41,I43)</f>
        <v>53318</v>
      </c>
      <c r="J20" s="28">
        <f>SUM(J21,J24,J43)</f>
        <v>21922</v>
      </c>
      <c r="K20" s="28">
        <f>SUM(K21,K26,K43)</f>
        <v>0</v>
      </c>
      <c r="L20" s="30">
        <f>SUM(L21,L45)</f>
        <v>0</v>
      </c>
    </row>
    <row r="21" spans="1:12" ht="12.75" thickTop="1" x14ac:dyDescent="0.25">
      <c r="A21" s="31"/>
      <c r="B21" s="32" t="s">
        <v>31</v>
      </c>
      <c r="C21" s="33">
        <f t="shared" si="0"/>
        <v>0</v>
      </c>
      <c r="D21" s="34">
        <f>SUM(D22:D23)</f>
        <v>0</v>
      </c>
      <c r="E21" s="34">
        <f>SUM(E22:E23)</f>
        <v>0</v>
      </c>
      <c r="F21" s="34">
        <f>SUM(F22:F23)</f>
        <v>0</v>
      </c>
      <c r="G21" s="35">
        <f>SUM(G22:G23)</f>
        <v>0</v>
      </c>
      <c r="H21" s="33">
        <f t="shared" si="1"/>
        <v>0</v>
      </c>
      <c r="I21" s="34">
        <f>SUM(I22:I23)</f>
        <v>0</v>
      </c>
      <c r="J21" s="34">
        <f>SUM(J22:J23)</f>
        <v>0</v>
      </c>
      <c r="K21" s="34">
        <f>SUM(K22:K23)</f>
        <v>0</v>
      </c>
      <c r="L21" s="36">
        <f>SUM(L22:L23)</f>
        <v>0</v>
      </c>
    </row>
    <row r="22" spans="1:12" x14ac:dyDescent="0.25">
      <c r="A22" s="37"/>
      <c r="B22" s="38" t="s">
        <v>32</v>
      </c>
      <c r="C22" s="39">
        <f t="shared" si="0"/>
        <v>0</v>
      </c>
      <c r="D22" s="40"/>
      <c r="E22" s="40"/>
      <c r="F22" s="40"/>
      <c r="G22" s="41"/>
      <c r="H22" s="39">
        <f t="shared" si="1"/>
        <v>0</v>
      </c>
      <c r="I22" s="40"/>
      <c r="J22" s="40"/>
      <c r="K22" s="40"/>
      <c r="L22" s="42"/>
    </row>
    <row r="23" spans="1:12" x14ac:dyDescent="0.25">
      <c r="A23" s="43"/>
      <c r="B23" s="44" t="s">
        <v>33</v>
      </c>
      <c r="C23" s="45">
        <f t="shared" si="0"/>
        <v>0</v>
      </c>
      <c r="D23" s="46"/>
      <c r="E23" s="46"/>
      <c r="F23" s="46"/>
      <c r="G23" s="47"/>
      <c r="H23" s="45">
        <f t="shared" si="1"/>
        <v>0</v>
      </c>
      <c r="I23" s="46"/>
      <c r="J23" s="46"/>
      <c r="K23" s="46"/>
      <c r="L23" s="48"/>
    </row>
    <row r="24" spans="1:12" s="24" customFormat="1" ht="24.75" thickBot="1" x14ac:dyDescent="0.3">
      <c r="A24" s="49">
        <v>19300</v>
      </c>
      <c r="B24" s="49" t="s">
        <v>34</v>
      </c>
      <c r="C24" s="50">
        <f t="shared" si="0"/>
        <v>46078</v>
      </c>
      <c r="D24" s="51">
        <v>46078</v>
      </c>
      <c r="E24" s="51"/>
      <c r="F24" s="52" t="s">
        <v>35</v>
      </c>
      <c r="G24" s="53" t="s">
        <v>35</v>
      </c>
      <c r="H24" s="50">
        <f t="shared" si="1"/>
        <v>75240</v>
      </c>
      <c r="I24" s="51">
        <f>I51</f>
        <v>53318</v>
      </c>
      <c r="J24" s="51">
        <f>J51</f>
        <v>21922</v>
      </c>
      <c r="K24" s="52" t="s">
        <v>35</v>
      </c>
      <c r="L24" s="54" t="s">
        <v>35</v>
      </c>
    </row>
    <row r="25" spans="1:12" s="24" customFormat="1" ht="24.75" thickTop="1" x14ac:dyDescent="0.25">
      <c r="A25" s="55"/>
      <c r="B25" s="56" t="s">
        <v>36</v>
      </c>
      <c r="C25" s="57">
        <f t="shared" si="0"/>
        <v>0</v>
      </c>
      <c r="D25" s="58"/>
      <c r="E25" s="59" t="s">
        <v>35</v>
      </c>
      <c r="F25" s="59" t="s">
        <v>35</v>
      </c>
      <c r="G25" s="60" t="s">
        <v>35</v>
      </c>
      <c r="H25" s="57">
        <f t="shared" si="1"/>
        <v>0</v>
      </c>
      <c r="I25" s="61"/>
      <c r="J25" s="59" t="s">
        <v>35</v>
      </c>
      <c r="K25" s="59" t="s">
        <v>35</v>
      </c>
      <c r="L25" s="62" t="s">
        <v>35</v>
      </c>
    </row>
    <row r="26" spans="1:12" s="24" customFormat="1" ht="36" x14ac:dyDescent="0.25">
      <c r="A26" s="56">
        <v>21300</v>
      </c>
      <c r="B26" s="56" t="s">
        <v>37</v>
      </c>
      <c r="C26" s="57">
        <f t="shared" si="0"/>
        <v>0</v>
      </c>
      <c r="D26" s="59" t="s">
        <v>35</v>
      </c>
      <c r="E26" s="59" t="s">
        <v>35</v>
      </c>
      <c r="F26" s="63">
        <f>SUM(F27,F31,F33,F36)</f>
        <v>0</v>
      </c>
      <c r="G26" s="60" t="s">
        <v>35</v>
      </c>
      <c r="H26" s="57">
        <f t="shared" si="1"/>
        <v>0</v>
      </c>
      <c r="I26" s="59" t="s">
        <v>35</v>
      </c>
      <c r="J26" s="59" t="s">
        <v>35</v>
      </c>
      <c r="K26" s="63">
        <f>SUM(K27,K31,K33,K36)</f>
        <v>0</v>
      </c>
      <c r="L26" s="62" t="s">
        <v>35</v>
      </c>
    </row>
    <row r="27" spans="1:12" s="24" customFormat="1" ht="24" x14ac:dyDescent="0.25">
      <c r="A27" s="64">
        <v>21350</v>
      </c>
      <c r="B27" s="56" t="s">
        <v>38</v>
      </c>
      <c r="C27" s="57">
        <f t="shared" si="0"/>
        <v>0</v>
      </c>
      <c r="D27" s="59" t="s">
        <v>35</v>
      </c>
      <c r="E27" s="59" t="s">
        <v>35</v>
      </c>
      <c r="F27" s="63">
        <f>SUM(F28:F30)</f>
        <v>0</v>
      </c>
      <c r="G27" s="60" t="s">
        <v>35</v>
      </c>
      <c r="H27" s="57">
        <f t="shared" si="1"/>
        <v>0</v>
      </c>
      <c r="I27" s="59" t="s">
        <v>35</v>
      </c>
      <c r="J27" s="59" t="s">
        <v>35</v>
      </c>
      <c r="K27" s="63">
        <f>SUM(K28:K30)</f>
        <v>0</v>
      </c>
      <c r="L27" s="62" t="s">
        <v>35</v>
      </c>
    </row>
    <row r="28" spans="1:12" x14ac:dyDescent="0.25">
      <c r="A28" s="37">
        <v>21351</v>
      </c>
      <c r="B28" s="65" t="s">
        <v>39</v>
      </c>
      <c r="C28" s="66">
        <f t="shared" si="0"/>
        <v>0</v>
      </c>
      <c r="D28" s="67" t="s">
        <v>35</v>
      </c>
      <c r="E28" s="67" t="s">
        <v>35</v>
      </c>
      <c r="F28" s="68"/>
      <c r="G28" s="69" t="s">
        <v>35</v>
      </c>
      <c r="H28" s="66">
        <f t="shared" si="1"/>
        <v>0</v>
      </c>
      <c r="I28" s="67" t="s">
        <v>35</v>
      </c>
      <c r="J28" s="67" t="s">
        <v>35</v>
      </c>
      <c r="K28" s="68"/>
      <c r="L28" s="70" t="s">
        <v>35</v>
      </c>
    </row>
    <row r="29" spans="1:12" x14ac:dyDescent="0.25">
      <c r="A29" s="43">
        <v>21352</v>
      </c>
      <c r="B29" s="71" t="s">
        <v>40</v>
      </c>
      <c r="C29" s="72">
        <f t="shared" si="0"/>
        <v>0</v>
      </c>
      <c r="D29" s="73" t="s">
        <v>35</v>
      </c>
      <c r="E29" s="73" t="s">
        <v>35</v>
      </c>
      <c r="F29" s="74"/>
      <c r="G29" s="75" t="s">
        <v>35</v>
      </c>
      <c r="H29" s="72">
        <f t="shared" si="1"/>
        <v>0</v>
      </c>
      <c r="I29" s="73" t="s">
        <v>35</v>
      </c>
      <c r="J29" s="73" t="s">
        <v>35</v>
      </c>
      <c r="K29" s="74"/>
      <c r="L29" s="76" t="s">
        <v>35</v>
      </c>
    </row>
    <row r="30" spans="1:12" ht="24" x14ac:dyDescent="0.25">
      <c r="A30" s="43">
        <v>21359</v>
      </c>
      <c r="B30" s="71" t="s">
        <v>41</v>
      </c>
      <c r="C30" s="72">
        <f t="shared" si="0"/>
        <v>0</v>
      </c>
      <c r="D30" s="73" t="s">
        <v>35</v>
      </c>
      <c r="E30" s="73" t="s">
        <v>35</v>
      </c>
      <c r="F30" s="74"/>
      <c r="G30" s="75" t="s">
        <v>35</v>
      </c>
      <c r="H30" s="72">
        <f t="shared" si="1"/>
        <v>0</v>
      </c>
      <c r="I30" s="73" t="s">
        <v>35</v>
      </c>
      <c r="J30" s="73" t="s">
        <v>35</v>
      </c>
      <c r="K30" s="74"/>
      <c r="L30" s="76" t="s">
        <v>35</v>
      </c>
    </row>
    <row r="31" spans="1:12" s="24" customFormat="1" ht="36" x14ac:dyDescent="0.25">
      <c r="A31" s="64">
        <v>21370</v>
      </c>
      <c r="B31" s="56" t="s">
        <v>42</v>
      </c>
      <c r="C31" s="57">
        <f t="shared" si="0"/>
        <v>0</v>
      </c>
      <c r="D31" s="59" t="s">
        <v>35</v>
      </c>
      <c r="E31" s="59" t="s">
        <v>35</v>
      </c>
      <c r="F31" s="63">
        <f>SUM(F32)</f>
        <v>0</v>
      </c>
      <c r="G31" s="60" t="s">
        <v>35</v>
      </c>
      <c r="H31" s="57">
        <f t="shared" si="1"/>
        <v>0</v>
      </c>
      <c r="I31" s="59" t="s">
        <v>35</v>
      </c>
      <c r="J31" s="59" t="s">
        <v>35</v>
      </c>
      <c r="K31" s="63">
        <f>SUM(K32)</f>
        <v>0</v>
      </c>
      <c r="L31" s="62" t="s">
        <v>35</v>
      </c>
    </row>
    <row r="32" spans="1:12" ht="36" x14ac:dyDescent="0.25">
      <c r="A32" s="77">
        <v>21379</v>
      </c>
      <c r="B32" s="78" t="s">
        <v>43</v>
      </c>
      <c r="C32" s="79">
        <f t="shared" si="0"/>
        <v>0</v>
      </c>
      <c r="D32" s="80" t="s">
        <v>35</v>
      </c>
      <c r="E32" s="80" t="s">
        <v>35</v>
      </c>
      <c r="F32" s="81"/>
      <c r="G32" s="82" t="s">
        <v>35</v>
      </c>
      <c r="H32" s="79">
        <f t="shared" si="1"/>
        <v>0</v>
      </c>
      <c r="I32" s="80" t="s">
        <v>35</v>
      </c>
      <c r="J32" s="80" t="s">
        <v>35</v>
      </c>
      <c r="K32" s="81"/>
      <c r="L32" s="83" t="s">
        <v>35</v>
      </c>
    </row>
    <row r="33" spans="1:12" s="24" customFormat="1" x14ac:dyDescent="0.25">
      <c r="A33" s="64">
        <v>21380</v>
      </c>
      <c r="B33" s="56" t="s">
        <v>44</v>
      </c>
      <c r="C33" s="57">
        <f t="shared" si="0"/>
        <v>0</v>
      </c>
      <c r="D33" s="59" t="s">
        <v>35</v>
      </c>
      <c r="E33" s="59" t="s">
        <v>35</v>
      </c>
      <c r="F33" s="63">
        <f>SUM(F34:F35)</f>
        <v>0</v>
      </c>
      <c r="G33" s="60" t="s">
        <v>35</v>
      </c>
      <c r="H33" s="57">
        <f t="shared" si="1"/>
        <v>0</v>
      </c>
      <c r="I33" s="59" t="s">
        <v>35</v>
      </c>
      <c r="J33" s="59" t="s">
        <v>35</v>
      </c>
      <c r="K33" s="63">
        <f>SUM(K34:K35)</f>
        <v>0</v>
      </c>
      <c r="L33" s="62" t="s">
        <v>35</v>
      </c>
    </row>
    <row r="34" spans="1:12" x14ac:dyDescent="0.25">
      <c r="A34" s="38">
        <v>21381</v>
      </c>
      <c r="B34" s="65" t="s">
        <v>45</v>
      </c>
      <c r="C34" s="66">
        <f t="shared" si="0"/>
        <v>0</v>
      </c>
      <c r="D34" s="67" t="s">
        <v>35</v>
      </c>
      <c r="E34" s="67" t="s">
        <v>35</v>
      </c>
      <c r="F34" s="68"/>
      <c r="G34" s="69" t="s">
        <v>35</v>
      </c>
      <c r="H34" s="66">
        <f t="shared" si="1"/>
        <v>0</v>
      </c>
      <c r="I34" s="67" t="s">
        <v>35</v>
      </c>
      <c r="J34" s="67" t="s">
        <v>35</v>
      </c>
      <c r="K34" s="68"/>
      <c r="L34" s="70" t="s">
        <v>35</v>
      </c>
    </row>
    <row r="35" spans="1:12" ht="24" x14ac:dyDescent="0.25">
      <c r="A35" s="44">
        <v>21383</v>
      </c>
      <c r="B35" s="71" t="s">
        <v>46</v>
      </c>
      <c r="C35" s="72">
        <f t="shared" si="0"/>
        <v>0</v>
      </c>
      <c r="D35" s="73" t="s">
        <v>35</v>
      </c>
      <c r="E35" s="73" t="s">
        <v>35</v>
      </c>
      <c r="F35" s="74"/>
      <c r="G35" s="75" t="s">
        <v>35</v>
      </c>
      <c r="H35" s="72">
        <f t="shared" si="1"/>
        <v>0</v>
      </c>
      <c r="I35" s="73" t="s">
        <v>35</v>
      </c>
      <c r="J35" s="73" t="s">
        <v>35</v>
      </c>
      <c r="K35" s="74"/>
      <c r="L35" s="76" t="s">
        <v>35</v>
      </c>
    </row>
    <row r="36" spans="1:12" s="24" customFormat="1" ht="25.5" customHeight="1" x14ac:dyDescent="0.25">
      <c r="A36" s="64">
        <v>21390</v>
      </c>
      <c r="B36" s="56" t="s">
        <v>47</v>
      </c>
      <c r="C36" s="57">
        <f t="shared" si="0"/>
        <v>0</v>
      </c>
      <c r="D36" s="59" t="s">
        <v>35</v>
      </c>
      <c r="E36" s="59" t="s">
        <v>35</v>
      </c>
      <c r="F36" s="63">
        <f>SUM(F37:F40)</f>
        <v>0</v>
      </c>
      <c r="G36" s="60" t="s">
        <v>35</v>
      </c>
      <c r="H36" s="57">
        <f t="shared" si="1"/>
        <v>0</v>
      </c>
      <c r="I36" s="59" t="s">
        <v>35</v>
      </c>
      <c r="J36" s="59" t="s">
        <v>35</v>
      </c>
      <c r="K36" s="63">
        <f>SUM(K37:K40)</f>
        <v>0</v>
      </c>
      <c r="L36" s="62" t="s">
        <v>35</v>
      </c>
    </row>
    <row r="37" spans="1:12" ht="24" x14ac:dyDescent="0.25">
      <c r="A37" s="38">
        <v>21391</v>
      </c>
      <c r="B37" s="65" t="s">
        <v>48</v>
      </c>
      <c r="C37" s="66">
        <f t="shared" si="0"/>
        <v>0</v>
      </c>
      <c r="D37" s="67" t="s">
        <v>35</v>
      </c>
      <c r="E37" s="67" t="s">
        <v>35</v>
      </c>
      <c r="F37" s="68"/>
      <c r="G37" s="69" t="s">
        <v>35</v>
      </c>
      <c r="H37" s="66">
        <f t="shared" si="1"/>
        <v>0</v>
      </c>
      <c r="I37" s="67" t="s">
        <v>35</v>
      </c>
      <c r="J37" s="67" t="s">
        <v>35</v>
      </c>
      <c r="K37" s="68"/>
      <c r="L37" s="70" t="s">
        <v>35</v>
      </c>
    </row>
    <row r="38" spans="1:12" x14ac:dyDescent="0.25">
      <c r="A38" s="44">
        <v>21393</v>
      </c>
      <c r="B38" s="71" t="s">
        <v>49</v>
      </c>
      <c r="C38" s="72">
        <f t="shared" si="0"/>
        <v>0</v>
      </c>
      <c r="D38" s="73" t="s">
        <v>35</v>
      </c>
      <c r="E38" s="73" t="s">
        <v>35</v>
      </c>
      <c r="F38" s="74"/>
      <c r="G38" s="75" t="s">
        <v>35</v>
      </c>
      <c r="H38" s="72">
        <f t="shared" si="1"/>
        <v>0</v>
      </c>
      <c r="I38" s="73" t="s">
        <v>35</v>
      </c>
      <c r="J38" s="73" t="s">
        <v>35</v>
      </c>
      <c r="K38" s="74"/>
      <c r="L38" s="76" t="s">
        <v>35</v>
      </c>
    </row>
    <row r="39" spans="1:12" x14ac:dyDescent="0.25">
      <c r="A39" s="44">
        <v>21395</v>
      </c>
      <c r="B39" s="71" t="s">
        <v>50</v>
      </c>
      <c r="C39" s="72">
        <f t="shared" si="0"/>
        <v>0</v>
      </c>
      <c r="D39" s="73" t="s">
        <v>35</v>
      </c>
      <c r="E39" s="73" t="s">
        <v>35</v>
      </c>
      <c r="F39" s="74"/>
      <c r="G39" s="75" t="s">
        <v>35</v>
      </c>
      <c r="H39" s="72">
        <f t="shared" si="1"/>
        <v>0</v>
      </c>
      <c r="I39" s="73" t="s">
        <v>35</v>
      </c>
      <c r="J39" s="73" t="s">
        <v>35</v>
      </c>
      <c r="K39" s="74"/>
      <c r="L39" s="76" t="s">
        <v>35</v>
      </c>
    </row>
    <row r="40" spans="1:12" ht="24" x14ac:dyDescent="0.25">
      <c r="A40" s="84">
        <v>21399</v>
      </c>
      <c r="B40" s="85" t="s">
        <v>51</v>
      </c>
      <c r="C40" s="86">
        <f t="shared" si="0"/>
        <v>0</v>
      </c>
      <c r="D40" s="87" t="s">
        <v>35</v>
      </c>
      <c r="E40" s="87" t="s">
        <v>35</v>
      </c>
      <c r="F40" s="88"/>
      <c r="G40" s="89" t="s">
        <v>35</v>
      </c>
      <c r="H40" s="86">
        <f t="shared" si="1"/>
        <v>0</v>
      </c>
      <c r="I40" s="87" t="s">
        <v>35</v>
      </c>
      <c r="J40" s="87" t="s">
        <v>35</v>
      </c>
      <c r="K40" s="88"/>
      <c r="L40" s="90" t="s">
        <v>35</v>
      </c>
    </row>
    <row r="41" spans="1:12" s="24" customFormat="1" ht="26.25" customHeight="1" x14ac:dyDescent="0.25">
      <c r="A41" s="91">
        <v>21420</v>
      </c>
      <c r="B41" s="92" t="s">
        <v>52</v>
      </c>
      <c r="C41" s="93">
        <f t="shared" si="0"/>
        <v>0</v>
      </c>
      <c r="D41" s="94">
        <f>SUM(D42)</f>
        <v>0</v>
      </c>
      <c r="E41" s="95" t="s">
        <v>35</v>
      </c>
      <c r="F41" s="95" t="s">
        <v>35</v>
      </c>
      <c r="G41" s="96" t="s">
        <v>35</v>
      </c>
      <c r="H41" s="93">
        <f t="shared" si="1"/>
        <v>0</v>
      </c>
      <c r="I41" s="94">
        <f>SUM(I42)</f>
        <v>0</v>
      </c>
      <c r="J41" s="95" t="s">
        <v>35</v>
      </c>
      <c r="K41" s="95" t="s">
        <v>35</v>
      </c>
      <c r="L41" s="97" t="s">
        <v>35</v>
      </c>
    </row>
    <row r="42" spans="1:12" s="24" customFormat="1" ht="26.25" customHeight="1" x14ac:dyDescent="0.25">
      <c r="A42" s="84">
        <v>21429</v>
      </c>
      <c r="B42" s="85" t="s">
        <v>53</v>
      </c>
      <c r="C42" s="86">
        <f t="shared" si="0"/>
        <v>0</v>
      </c>
      <c r="D42" s="98"/>
      <c r="E42" s="87" t="s">
        <v>35</v>
      </c>
      <c r="F42" s="87" t="s">
        <v>35</v>
      </c>
      <c r="G42" s="89" t="s">
        <v>35</v>
      </c>
      <c r="H42" s="86">
        <f t="shared" si="1"/>
        <v>0</v>
      </c>
      <c r="I42" s="98"/>
      <c r="J42" s="87" t="s">
        <v>35</v>
      </c>
      <c r="K42" s="87" t="s">
        <v>35</v>
      </c>
      <c r="L42" s="90" t="s">
        <v>35</v>
      </c>
    </row>
    <row r="43" spans="1:12" s="24" customFormat="1" ht="24" x14ac:dyDescent="0.25">
      <c r="A43" s="64">
        <v>21490</v>
      </c>
      <c r="B43" s="56" t="s">
        <v>54</v>
      </c>
      <c r="C43" s="57">
        <f t="shared" si="0"/>
        <v>0</v>
      </c>
      <c r="D43" s="99">
        <f>D44</f>
        <v>0</v>
      </c>
      <c r="E43" s="99">
        <f>E44</f>
        <v>0</v>
      </c>
      <c r="F43" s="99">
        <f>F44</f>
        <v>0</v>
      </c>
      <c r="G43" s="60" t="s">
        <v>35</v>
      </c>
      <c r="H43" s="100">
        <f t="shared" si="1"/>
        <v>0</v>
      </c>
      <c r="I43" s="99">
        <f>I44</f>
        <v>0</v>
      </c>
      <c r="J43" s="99">
        <f>J44</f>
        <v>0</v>
      </c>
      <c r="K43" s="99">
        <f>K44</f>
        <v>0</v>
      </c>
      <c r="L43" s="62" t="s">
        <v>35</v>
      </c>
    </row>
    <row r="44" spans="1:12" s="24" customFormat="1" ht="24" x14ac:dyDescent="0.25">
      <c r="A44" s="44">
        <v>21499</v>
      </c>
      <c r="B44" s="71" t="s">
        <v>55</v>
      </c>
      <c r="C44" s="79">
        <f t="shared" si="0"/>
        <v>0</v>
      </c>
      <c r="D44" s="101"/>
      <c r="E44" s="102"/>
      <c r="F44" s="102"/>
      <c r="G44" s="103" t="s">
        <v>35</v>
      </c>
      <c r="H44" s="104">
        <f t="shared" si="1"/>
        <v>0</v>
      </c>
      <c r="I44" s="40"/>
      <c r="J44" s="105"/>
      <c r="K44" s="105"/>
      <c r="L44" s="106" t="s">
        <v>35</v>
      </c>
    </row>
    <row r="45" spans="1:12" ht="12.75" customHeight="1" x14ac:dyDescent="0.25">
      <c r="A45" s="107">
        <v>23000</v>
      </c>
      <c r="B45" s="108" t="s">
        <v>56</v>
      </c>
      <c r="C45" s="109">
        <f t="shared" si="0"/>
        <v>0</v>
      </c>
      <c r="D45" s="59" t="s">
        <v>35</v>
      </c>
      <c r="E45" s="59" t="s">
        <v>35</v>
      </c>
      <c r="F45" s="59" t="s">
        <v>35</v>
      </c>
      <c r="G45" s="99">
        <f>SUM(G46:G47)</f>
        <v>0</v>
      </c>
      <c r="H45" s="109">
        <f t="shared" si="1"/>
        <v>0</v>
      </c>
      <c r="I45" s="87" t="s">
        <v>35</v>
      </c>
      <c r="J45" s="87" t="s">
        <v>35</v>
      </c>
      <c r="K45" s="87" t="s">
        <v>35</v>
      </c>
      <c r="L45" s="110">
        <f>SUM(L46:L47)</f>
        <v>0</v>
      </c>
    </row>
    <row r="46" spans="1:12" ht="24" x14ac:dyDescent="0.25">
      <c r="A46" s="111">
        <v>23410</v>
      </c>
      <c r="B46" s="112" t="s">
        <v>57</v>
      </c>
      <c r="C46" s="113">
        <f t="shared" si="0"/>
        <v>0</v>
      </c>
      <c r="D46" s="95" t="s">
        <v>35</v>
      </c>
      <c r="E46" s="95" t="s">
        <v>35</v>
      </c>
      <c r="F46" s="95" t="s">
        <v>35</v>
      </c>
      <c r="G46" s="114"/>
      <c r="H46" s="113">
        <f t="shared" si="1"/>
        <v>0</v>
      </c>
      <c r="I46" s="95" t="s">
        <v>35</v>
      </c>
      <c r="J46" s="95" t="s">
        <v>35</v>
      </c>
      <c r="K46" s="95" t="s">
        <v>35</v>
      </c>
      <c r="L46" s="115"/>
    </row>
    <row r="47" spans="1:12" ht="24" x14ac:dyDescent="0.25">
      <c r="A47" s="111">
        <v>23510</v>
      </c>
      <c r="B47" s="112" t="s">
        <v>58</v>
      </c>
      <c r="C47" s="93">
        <f t="shared" si="0"/>
        <v>0</v>
      </c>
      <c r="D47" s="95" t="s">
        <v>35</v>
      </c>
      <c r="E47" s="95" t="s">
        <v>35</v>
      </c>
      <c r="F47" s="95" t="s">
        <v>35</v>
      </c>
      <c r="G47" s="114"/>
      <c r="H47" s="93">
        <f t="shared" si="1"/>
        <v>0</v>
      </c>
      <c r="I47" s="95" t="s">
        <v>35</v>
      </c>
      <c r="J47" s="95" t="s">
        <v>35</v>
      </c>
      <c r="K47" s="95" t="s">
        <v>35</v>
      </c>
      <c r="L47" s="115"/>
    </row>
    <row r="48" spans="1:12" x14ac:dyDescent="0.25">
      <c r="A48" s="116"/>
      <c r="B48" s="112"/>
      <c r="C48" s="117"/>
      <c r="D48" s="95"/>
      <c r="E48" s="95"/>
      <c r="F48" s="94"/>
      <c r="G48" s="118"/>
      <c r="H48" s="117"/>
      <c r="I48" s="95"/>
      <c r="J48" s="95"/>
      <c r="K48" s="94"/>
      <c r="L48" s="119"/>
    </row>
    <row r="49" spans="1:12" s="24" customFormat="1" x14ac:dyDescent="0.25">
      <c r="A49" s="120"/>
      <c r="B49" s="121" t="s">
        <v>59</v>
      </c>
      <c r="C49" s="122"/>
      <c r="D49" s="123"/>
      <c r="E49" s="123"/>
      <c r="F49" s="123"/>
      <c r="G49" s="124"/>
      <c r="H49" s="122"/>
      <c r="I49" s="123"/>
      <c r="J49" s="123"/>
      <c r="K49" s="123"/>
      <c r="L49" s="125"/>
    </row>
    <row r="50" spans="1:12" s="24" customFormat="1" ht="12.75" thickBot="1" x14ac:dyDescent="0.3">
      <c r="A50" s="126"/>
      <c r="B50" s="25" t="s">
        <v>60</v>
      </c>
      <c r="C50" s="127">
        <f t="shared" ref="C50:C113" si="2">SUM(D50:G50)</f>
        <v>46078</v>
      </c>
      <c r="D50" s="128">
        <f>SUM(D51,D283)</f>
        <v>46078</v>
      </c>
      <c r="E50" s="128">
        <f>SUM(E51,E283)</f>
        <v>0</v>
      </c>
      <c r="F50" s="128">
        <f>SUM(F51,F283)</f>
        <v>0</v>
      </c>
      <c r="G50" s="129">
        <f>SUM(G51,G283)</f>
        <v>0</v>
      </c>
      <c r="H50" s="127">
        <f t="shared" ref="H50:H81" si="3">SUM(I50:L50)</f>
        <v>75240</v>
      </c>
      <c r="I50" s="128">
        <f>SUM(I51,I283)</f>
        <v>53318</v>
      </c>
      <c r="J50" s="128">
        <f>SUM(J51,J283)</f>
        <v>21922</v>
      </c>
      <c r="K50" s="128">
        <f>SUM(K51,K283)</f>
        <v>0</v>
      </c>
      <c r="L50" s="130">
        <f>SUM(L51,L283)</f>
        <v>0</v>
      </c>
    </row>
    <row r="51" spans="1:12" s="24" customFormat="1" ht="36.75" thickTop="1" x14ac:dyDescent="0.25">
      <c r="A51" s="131"/>
      <c r="B51" s="132" t="s">
        <v>61</v>
      </c>
      <c r="C51" s="133">
        <f t="shared" si="2"/>
        <v>46078</v>
      </c>
      <c r="D51" s="134">
        <f>SUM(D52,D194)</f>
        <v>46078</v>
      </c>
      <c r="E51" s="134">
        <f>SUM(E52,E194)</f>
        <v>0</v>
      </c>
      <c r="F51" s="134">
        <f>SUM(F52,F194)</f>
        <v>0</v>
      </c>
      <c r="G51" s="135">
        <f>SUM(G52,G194)</f>
        <v>0</v>
      </c>
      <c r="H51" s="133">
        <f t="shared" si="3"/>
        <v>75240</v>
      </c>
      <c r="I51" s="134">
        <f>SUM(I52,I194)</f>
        <v>53318</v>
      </c>
      <c r="J51" s="134">
        <f>SUM(J52,J194)</f>
        <v>21922</v>
      </c>
      <c r="K51" s="134">
        <f>SUM(K52,K194)</f>
        <v>0</v>
      </c>
      <c r="L51" s="136">
        <f>SUM(L52,L194)</f>
        <v>0</v>
      </c>
    </row>
    <row r="52" spans="1:12" s="24" customFormat="1" ht="24" x14ac:dyDescent="0.25">
      <c r="A52" s="137"/>
      <c r="B52" s="18" t="s">
        <v>62</v>
      </c>
      <c r="C52" s="138">
        <f t="shared" si="2"/>
        <v>46078</v>
      </c>
      <c r="D52" s="139">
        <f>SUM(D53,D75,D173,D187)</f>
        <v>46078</v>
      </c>
      <c r="E52" s="139">
        <f>SUM(E53,E75,E173,E187)</f>
        <v>0</v>
      </c>
      <c r="F52" s="139">
        <f>SUM(F53,F75,F173,F187)</f>
        <v>0</v>
      </c>
      <c r="G52" s="140">
        <f>SUM(G53,G75,G173,G187)</f>
        <v>0</v>
      </c>
      <c r="H52" s="138">
        <f t="shared" si="3"/>
        <v>75240</v>
      </c>
      <c r="I52" s="139">
        <f>SUM(I53,I75,I173,I187)</f>
        <v>53318</v>
      </c>
      <c r="J52" s="139">
        <f>SUM(J53,J75,J173,J187)</f>
        <v>21922</v>
      </c>
      <c r="K52" s="139">
        <f>SUM(K53,K75,K173,K187)</f>
        <v>0</v>
      </c>
      <c r="L52" s="141">
        <f>SUM(L53,L75,L173,L187)</f>
        <v>0</v>
      </c>
    </row>
    <row r="53" spans="1:12" s="24" customFormat="1" x14ac:dyDescent="0.25">
      <c r="A53" s="142">
        <v>1000</v>
      </c>
      <c r="B53" s="142" t="s">
        <v>63</v>
      </c>
      <c r="C53" s="143">
        <f t="shared" si="2"/>
        <v>0</v>
      </c>
      <c r="D53" s="144">
        <f>SUM(D54,D67)</f>
        <v>0</v>
      </c>
      <c r="E53" s="144">
        <f>SUM(E54,E67)</f>
        <v>0</v>
      </c>
      <c r="F53" s="144">
        <f>SUM(F54,F67)</f>
        <v>0</v>
      </c>
      <c r="G53" s="145">
        <f>SUM(G54,G67)</f>
        <v>0</v>
      </c>
      <c r="H53" s="143">
        <f t="shared" si="3"/>
        <v>0</v>
      </c>
      <c r="I53" s="144">
        <f>SUM(I54,I67)</f>
        <v>0</v>
      </c>
      <c r="J53" s="144">
        <f>SUM(J54,J67)</f>
        <v>0</v>
      </c>
      <c r="K53" s="144">
        <f>SUM(K54,K67)</f>
        <v>0</v>
      </c>
      <c r="L53" s="146">
        <f>SUM(L54,L67)</f>
        <v>0</v>
      </c>
    </row>
    <row r="54" spans="1:12" x14ac:dyDescent="0.25">
      <c r="A54" s="56">
        <v>1100</v>
      </c>
      <c r="B54" s="147" t="s">
        <v>64</v>
      </c>
      <c r="C54" s="57">
        <f t="shared" si="2"/>
        <v>0</v>
      </c>
      <c r="D54" s="63">
        <f>SUM(D55,D58,D66)</f>
        <v>0</v>
      </c>
      <c r="E54" s="63">
        <f>SUM(E55,E58,E66)</f>
        <v>0</v>
      </c>
      <c r="F54" s="63">
        <f>SUM(F55,F58,F66)</f>
        <v>0</v>
      </c>
      <c r="G54" s="148">
        <f>SUM(G55,G58,G66)</f>
        <v>0</v>
      </c>
      <c r="H54" s="57">
        <f t="shared" si="3"/>
        <v>0</v>
      </c>
      <c r="I54" s="63">
        <f>SUM(I55,I58,I66)</f>
        <v>0</v>
      </c>
      <c r="J54" s="63">
        <f>SUM(J55,J58,J66)</f>
        <v>0</v>
      </c>
      <c r="K54" s="63">
        <f>SUM(K55,K58,K66)</f>
        <v>0</v>
      </c>
      <c r="L54" s="149">
        <f>SUM(L55,L58,L66)</f>
        <v>0</v>
      </c>
    </row>
    <row r="55" spans="1:12" x14ac:dyDescent="0.25">
      <c r="A55" s="150">
        <v>1110</v>
      </c>
      <c r="B55" s="112" t="s">
        <v>65</v>
      </c>
      <c r="C55" s="117">
        <f t="shared" si="2"/>
        <v>0</v>
      </c>
      <c r="D55" s="151">
        <f>SUM(D56:D57)</f>
        <v>0</v>
      </c>
      <c r="E55" s="151">
        <f>SUM(E56:E57)</f>
        <v>0</v>
      </c>
      <c r="F55" s="151">
        <f>SUM(F56:F57)</f>
        <v>0</v>
      </c>
      <c r="G55" s="152">
        <f>SUM(G56:G57)</f>
        <v>0</v>
      </c>
      <c r="H55" s="117">
        <f t="shared" si="3"/>
        <v>0</v>
      </c>
      <c r="I55" s="151">
        <f>SUM(I56:I57)</f>
        <v>0</v>
      </c>
      <c r="J55" s="151">
        <f>SUM(J56:J57)</f>
        <v>0</v>
      </c>
      <c r="K55" s="151">
        <f>SUM(K56:K57)</f>
        <v>0</v>
      </c>
      <c r="L55" s="153">
        <f>SUM(L56:L57)</f>
        <v>0</v>
      </c>
    </row>
    <row r="56" spans="1:12" x14ac:dyDescent="0.25">
      <c r="A56" s="38">
        <v>1111</v>
      </c>
      <c r="B56" s="65" t="s">
        <v>66</v>
      </c>
      <c r="C56" s="66">
        <f t="shared" si="2"/>
        <v>0</v>
      </c>
      <c r="D56" s="68"/>
      <c r="E56" s="68"/>
      <c r="F56" s="68"/>
      <c r="G56" s="154"/>
      <c r="H56" s="66">
        <f t="shared" si="3"/>
        <v>0</v>
      </c>
      <c r="I56" s="68"/>
      <c r="J56" s="68"/>
      <c r="K56" s="68"/>
      <c r="L56" s="155"/>
    </row>
    <row r="57" spans="1:12" ht="24" customHeight="1" x14ac:dyDescent="0.25">
      <c r="A57" s="44">
        <v>1119</v>
      </c>
      <c r="B57" s="71" t="s">
        <v>67</v>
      </c>
      <c r="C57" s="72">
        <f t="shared" si="2"/>
        <v>0</v>
      </c>
      <c r="D57" s="74"/>
      <c r="E57" s="74"/>
      <c r="F57" s="74"/>
      <c r="G57" s="157"/>
      <c r="H57" s="72">
        <f t="shared" si="3"/>
        <v>0</v>
      </c>
      <c r="I57" s="74"/>
      <c r="J57" s="74"/>
      <c r="K57" s="74"/>
      <c r="L57" s="158"/>
    </row>
    <row r="58" spans="1:12" x14ac:dyDescent="0.25">
      <c r="A58" s="159">
        <v>1140</v>
      </c>
      <c r="B58" s="71" t="s">
        <v>68</v>
      </c>
      <c r="C58" s="72">
        <f t="shared" si="2"/>
        <v>0</v>
      </c>
      <c r="D58" s="160">
        <f>SUM(D59:D65)</f>
        <v>0</v>
      </c>
      <c r="E58" s="160">
        <f>SUM(E59:E65)</f>
        <v>0</v>
      </c>
      <c r="F58" s="160">
        <f>SUM(F59:F65)</f>
        <v>0</v>
      </c>
      <c r="G58" s="161">
        <f>SUM(G59:G65)</f>
        <v>0</v>
      </c>
      <c r="H58" s="72">
        <f t="shared" si="3"/>
        <v>0</v>
      </c>
      <c r="I58" s="160">
        <f>SUM(I59:I65)</f>
        <v>0</v>
      </c>
      <c r="J58" s="160">
        <f>SUM(J59:J65)</f>
        <v>0</v>
      </c>
      <c r="K58" s="160">
        <f>SUM(K59:K65)</f>
        <v>0</v>
      </c>
      <c r="L58" s="162">
        <f>SUM(L59:L65)</f>
        <v>0</v>
      </c>
    </row>
    <row r="59" spans="1:12" x14ac:dyDescent="0.25">
      <c r="A59" s="44">
        <v>1141</v>
      </c>
      <c r="B59" s="71" t="s">
        <v>69</v>
      </c>
      <c r="C59" s="72">
        <f t="shared" si="2"/>
        <v>0</v>
      </c>
      <c r="D59" s="74"/>
      <c r="E59" s="74"/>
      <c r="F59" s="74"/>
      <c r="G59" s="157"/>
      <c r="H59" s="72">
        <f t="shared" si="3"/>
        <v>0</v>
      </c>
      <c r="I59" s="74"/>
      <c r="J59" s="74"/>
      <c r="K59" s="74"/>
      <c r="L59" s="158"/>
    </row>
    <row r="60" spans="1:12" ht="24.75" customHeight="1" x14ac:dyDescent="0.25">
      <c r="A60" s="44">
        <v>1142</v>
      </c>
      <c r="B60" s="71" t="s">
        <v>70</v>
      </c>
      <c r="C60" s="72">
        <f t="shared" si="2"/>
        <v>0</v>
      </c>
      <c r="D60" s="74"/>
      <c r="E60" s="74"/>
      <c r="F60" s="74"/>
      <c r="G60" s="157"/>
      <c r="H60" s="72">
        <f t="shared" si="3"/>
        <v>0</v>
      </c>
      <c r="I60" s="74"/>
      <c r="J60" s="74"/>
      <c r="K60" s="74"/>
      <c r="L60" s="158"/>
    </row>
    <row r="61" spans="1:12" ht="24" x14ac:dyDescent="0.25">
      <c r="A61" s="44">
        <v>1145</v>
      </c>
      <c r="B61" s="71" t="s">
        <v>71</v>
      </c>
      <c r="C61" s="72">
        <f t="shared" si="2"/>
        <v>0</v>
      </c>
      <c r="D61" s="74"/>
      <c r="E61" s="74"/>
      <c r="F61" s="74"/>
      <c r="G61" s="157"/>
      <c r="H61" s="72">
        <f t="shared" si="3"/>
        <v>0</v>
      </c>
      <c r="I61" s="74"/>
      <c r="J61" s="74"/>
      <c r="K61" s="74"/>
      <c r="L61" s="158"/>
    </row>
    <row r="62" spans="1:12" ht="27.75" customHeight="1" x14ac:dyDescent="0.25">
      <c r="A62" s="44">
        <v>1146</v>
      </c>
      <c r="B62" s="71" t="s">
        <v>72</v>
      </c>
      <c r="C62" s="72">
        <f t="shared" si="2"/>
        <v>0</v>
      </c>
      <c r="D62" s="74"/>
      <c r="E62" s="74"/>
      <c r="F62" s="74"/>
      <c r="G62" s="157"/>
      <c r="H62" s="72">
        <f t="shared" si="3"/>
        <v>0</v>
      </c>
      <c r="I62" s="74"/>
      <c r="J62" s="74"/>
      <c r="K62" s="74"/>
      <c r="L62" s="158"/>
    </row>
    <row r="63" spans="1:12" x14ac:dyDescent="0.25">
      <c r="A63" s="44">
        <v>1147</v>
      </c>
      <c r="B63" s="71" t="s">
        <v>73</v>
      </c>
      <c r="C63" s="72">
        <f t="shared" si="2"/>
        <v>0</v>
      </c>
      <c r="D63" s="74"/>
      <c r="E63" s="74"/>
      <c r="F63" s="74"/>
      <c r="G63" s="157"/>
      <c r="H63" s="72">
        <f t="shared" si="3"/>
        <v>0</v>
      </c>
      <c r="I63" s="74"/>
      <c r="J63" s="74"/>
      <c r="K63" s="74"/>
      <c r="L63" s="158"/>
    </row>
    <row r="64" spans="1:12" x14ac:dyDescent="0.25">
      <c r="A64" s="44">
        <v>1148</v>
      </c>
      <c r="B64" s="71" t="s">
        <v>74</v>
      </c>
      <c r="C64" s="72">
        <f t="shared" si="2"/>
        <v>0</v>
      </c>
      <c r="D64" s="74"/>
      <c r="E64" s="74"/>
      <c r="F64" s="74"/>
      <c r="G64" s="157"/>
      <c r="H64" s="72">
        <f t="shared" si="3"/>
        <v>0</v>
      </c>
      <c r="I64" s="74"/>
      <c r="J64" s="74"/>
      <c r="K64" s="74"/>
      <c r="L64" s="158"/>
    </row>
    <row r="65" spans="1:12" ht="24" customHeight="1" x14ac:dyDescent="0.25">
      <c r="A65" s="44">
        <v>1149</v>
      </c>
      <c r="B65" s="71" t="s">
        <v>75</v>
      </c>
      <c r="C65" s="72">
        <f t="shared" si="2"/>
        <v>0</v>
      </c>
      <c r="D65" s="74"/>
      <c r="E65" s="74"/>
      <c r="F65" s="74"/>
      <c r="G65" s="157"/>
      <c r="H65" s="72">
        <f t="shared" si="3"/>
        <v>0</v>
      </c>
      <c r="I65" s="74"/>
      <c r="J65" s="74"/>
      <c r="K65" s="74"/>
      <c r="L65" s="158"/>
    </row>
    <row r="66" spans="1:12" ht="36" x14ac:dyDescent="0.25">
      <c r="A66" s="150">
        <v>1150</v>
      </c>
      <c r="B66" s="112" t="s">
        <v>76</v>
      </c>
      <c r="C66" s="117">
        <f t="shared" si="2"/>
        <v>0</v>
      </c>
      <c r="D66" s="163"/>
      <c r="E66" s="163"/>
      <c r="F66" s="163"/>
      <c r="G66" s="164"/>
      <c r="H66" s="117">
        <f t="shared" si="3"/>
        <v>0</v>
      </c>
      <c r="I66" s="163"/>
      <c r="J66" s="163"/>
      <c r="K66" s="163"/>
      <c r="L66" s="165"/>
    </row>
    <row r="67" spans="1:12" ht="24" x14ac:dyDescent="0.25">
      <c r="A67" s="56">
        <v>1200</v>
      </c>
      <c r="B67" s="147" t="s">
        <v>77</v>
      </c>
      <c r="C67" s="57">
        <f t="shared" si="2"/>
        <v>0</v>
      </c>
      <c r="D67" s="63">
        <f>SUM(D68:D69)</f>
        <v>0</v>
      </c>
      <c r="E67" s="63">
        <f>SUM(E68:E69)</f>
        <v>0</v>
      </c>
      <c r="F67" s="63">
        <f>SUM(F68:F69)</f>
        <v>0</v>
      </c>
      <c r="G67" s="166">
        <f>SUM(G68:G69)</f>
        <v>0</v>
      </c>
      <c r="H67" s="57">
        <f t="shared" si="3"/>
        <v>0</v>
      </c>
      <c r="I67" s="63">
        <f>SUM(I68:I69)</f>
        <v>0</v>
      </c>
      <c r="J67" s="63">
        <f>SUM(J68:J69)</f>
        <v>0</v>
      </c>
      <c r="K67" s="63">
        <f>SUM(K68:K69)</f>
        <v>0</v>
      </c>
      <c r="L67" s="167">
        <f>SUM(L68:L69)</f>
        <v>0</v>
      </c>
    </row>
    <row r="68" spans="1:12" ht="24" x14ac:dyDescent="0.25">
      <c r="A68" s="168">
        <v>1210</v>
      </c>
      <c r="B68" s="65" t="s">
        <v>78</v>
      </c>
      <c r="C68" s="66">
        <f t="shared" si="2"/>
        <v>0</v>
      </c>
      <c r="D68" s="68"/>
      <c r="E68" s="68"/>
      <c r="F68" s="68"/>
      <c r="G68" s="154"/>
      <c r="H68" s="66">
        <f t="shared" si="3"/>
        <v>0</v>
      </c>
      <c r="I68" s="68"/>
      <c r="J68" s="68"/>
      <c r="K68" s="68"/>
      <c r="L68" s="155"/>
    </row>
    <row r="69" spans="1:12" ht="24" x14ac:dyDescent="0.25">
      <c r="A69" s="159">
        <v>1220</v>
      </c>
      <c r="B69" s="71" t="s">
        <v>79</v>
      </c>
      <c r="C69" s="72">
        <f t="shared" si="2"/>
        <v>0</v>
      </c>
      <c r="D69" s="160">
        <f>SUM(D70:D74)</f>
        <v>0</v>
      </c>
      <c r="E69" s="160">
        <f>SUM(E70:E74)</f>
        <v>0</v>
      </c>
      <c r="F69" s="160">
        <f>SUM(F70:F74)</f>
        <v>0</v>
      </c>
      <c r="G69" s="161">
        <f>SUM(G70:G74)</f>
        <v>0</v>
      </c>
      <c r="H69" s="72">
        <f t="shared" si="3"/>
        <v>0</v>
      </c>
      <c r="I69" s="160">
        <f>SUM(I70:I74)</f>
        <v>0</v>
      </c>
      <c r="J69" s="160">
        <f>SUM(J70:J74)</f>
        <v>0</v>
      </c>
      <c r="K69" s="160">
        <f>SUM(K70:K74)</f>
        <v>0</v>
      </c>
      <c r="L69" s="162">
        <f>SUM(L70:L74)</f>
        <v>0</v>
      </c>
    </row>
    <row r="70" spans="1:12" ht="48" x14ac:dyDescent="0.25">
      <c r="A70" s="44">
        <v>1221</v>
      </c>
      <c r="B70" s="71" t="s">
        <v>80</v>
      </c>
      <c r="C70" s="72">
        <f t="shared" si="2"/>
        <v>0</v>
      </c>
      <c r="D70" s="74"/>
      <c r="E70" s="74"/>
      <c r="F70" s="74"/>
      <c r="G70" s="157"/>
      <c r="H70" s="72">
        <f t="shared" si="3"/>
        <v>0</v>
      </c>
      <c r="I70" s="74"/>
      <c r="J70" s="74"/>
      <c r="K70" s="74"/>
      <c r="L70" s="158"/>
    </row>
    <row r="71" spans="1:12" x14ac:dyDescent="0.25">
      <c r="A71" s="44">
        <v>1223</v>
      </c>
      <c r="B71" s="71" t="s">
        <v>81</v>
      </c>
      <c r="C71" s="72">
        <f t="shared" si="2"/>
        <v>0</v>
      </c>
      <c r="D71" s="74"/>
      <c r="E71" s="74"/>
      <c r="F71" s="74"/>
      <c r="G71" s="157"/>
      <c r="H71" s="72">
        <f t="shared" si="3"/>
        <v>0</v>
      </c>
      <c r="I71" s="74"/>
      <c r="J71" s="74"/>
      <c r="K71" s="74"/>
      <c r="L71" s="158"/>
    </row>
    <row r="72" spans="1:12" x14ac:dyDescent="0.25">
      <c r="A72" s="44">
        <v>1225</v>
      </c>
      <c r="B72" s="71" t="s">
        <v>82</v>
      </c>
      <c r="C72" s="72">
        <f t="shared" si="2"/>
        <v>0</v>
      </c>
      <c r="D72" s="74"/>
      <c r="E72" s="74"/>
      <c r="F72" s="74"/>
      <c r="G72" s="157"/>
      <c r="H72" s="72">
        <f t="shared" si="3"/>
        <v>0</v>
      </c>
      <c r="I72" s="74"/>
      <c r="J72" s="74"/>
      <c r="K72" s="74"/>
      <c r="L72" s="158"/>
    </row>
    <row r="73" spans="1:12" ht="36" x14ac:dyDescent="0.25">
      <c r="A73" s="44">
        <v>1227</v>
      </c>
      <c r="B73" s="71" t="s">
        <v>83</v>
      </c>
      <c r="C73" s="72">
        <f t="shared" si="2"/>
        <v>0</v>
      </c>
      <c r="D73" s="74"/>
      <c r="E73" s="74"/>
      <c r="F73" s="74"/>
      <c r="G73" s="157"/>
      <c r="H73" s="72">
        <f t="shared" si="3"/>
        <v>0</v>
      </c>
      <c r="I73" s="74"/>
      <c r="J73" s="74"/>
      <c r="K73" s="74"/>
      <c r="L73" s="158"/>
    </row>
    <row r="74" spans="1:12" ht="48" x14ac:dyDescent="0.25">
      <c r="A74" s="44">
        <v>1228</v>
      </c>
      <c r="B74" s="71" t="s">
        <v>84</v>
      </c>
      <c r="C74" s="72">
        <f t="shared" si="2"/>
        <v>0</v>
      </c>
      <c r="D74" s="74"/>
      <c r="E74" s="74"/>
      <c r="F74" s="74"/>
      <c r="G74" s="157"/>
      <c r="H74" s="72">
        <f t="shared" si="3"/>
        <v>0</v>
      </c>
      <c r="I74" s="74"/>
      <c r="J74" s="74"/>
      <c r="K74" s="74"/>
      <c r="L74" s="158"/>
    </row>
    <row r="75" spans="1:12" x14ac:dyDescent="0.25">
      <c r="A75" s="142">
        <v>2000</v>
      </c>
      <c r="B75" s="142" t="s">
        <v>85</v>
      </c>
      <c r="C75" s="143">
        <f t="shared" si="2"/>
        <v>46078</v>
      </c>
      <c r="D75" s="144">
        <f>SUM(D76,D83,D130,D164,D165,D172)</f>
        <v>46078</v>
      </c>
      <c r="E75" s="144">
        <f>SUM(E76,E83,E130,E164,E165,E172)</f>
        <v>0</v>
      </c>
      <c r="F75" s="144">
        <f>SUM(F76,F83,F130,F164,F165,F172)</f>
        <v>0</v>
      </c>
      <c r="G75" s="145">
        <f>SUM(G76,G83,G130,G164,G165,G172)</f>
        <v>0</v>
      </c>
      <c r="H75" s="143">
        <f t="shared" si="3"/>
        <v>75240</v>
      </c>
      <c r="I75" s="144">
        <f>SUM(I76,I83,I130,I164,I165,I172)</f>
        <v>53318</v>
      </c>
      <c r="J75" s="144">
        <f>SUM(J76,J83,J130,J164,J165,J172)</f>
        <v>21922</v>
      </c>
      <c r="K75" s="144">
        <f>SUM(K76,K83,K130,K164,K165,K172)</f>
        <v>0</v>
      </c>
      <c r="L75" s="146">
        <f>SUM(L76,L83,L130,L164,L165,L172)</f>
        <v>0</v>
      </c>
    </row>
    <row r="76" spans="1:12" ht="24" x14ac:dyDescent="0.25">
      <c r="A76" s="56">
        <v>2100</v>
      </c>
      <c r="B76" s="147" t="s">
        <v>86</v>
      </c>
      <c r="C76" s="57">
        <f t="shared" si="2"/>
        <v>0</v>
      </c>
      <c r="D76" s="63">
        <f>SUM(D77,D80)</f>
        <v>0</v>
      </c>
      <c r="E76" s="63">
        <f>SUM(E77,E80)</f>
        <v>0</v>
      </c>
      <c r="F76" s="63">
        <f>SUM(F77,F80)</f>
        <v>0</v>
      </c>
      <c r="G76" s="166">
        <f>SUM(G77,G80)</f>
        <v>0</v>
      </c>
      <c r="H76" s="57">
        <f t="shared" si="3"/>
        <v>0</v>
      </c>
      <c r="I76" s="63">
        <f>SUM(I77,I80)</f>
        <v>0</v>
      </c>
      <c r="J76" s="63">
        <f>SUM(J77,J80)</f>
        <v>0</v>
      </c>
      <c r="K76" s="63">
        <f>SUM(K77,K80)</f>
        <v>0</v>
      </c>
      <c r="L76" s="167">
        <f>SUM(L77,L80)</f>
        <v>0</v>
      </c>
    </row>
    <row r="77" spans="1:12" ht="24" x14ac:dyDescent="0.25">
      <c r="A77" s="168">
        <v>2110</v>
      </c>
      <c r="B77" s="65" t="s">
        <v>87</v>
      </c>
      <c r="C77" s="66">
        <f t="shared" si="2"/>
        <v>0</v>
      </c>
      <c r="D77" s="169">
        <f>SUM(D78:D79)</f>
        <v>0</v>
      </c>
      <c r="E77" s="169">
        <f>SUM(E78:E79)</f>
        <v>0</v>
      </c>
      <c r="F77" s="169">
        <f>SUM(F78:F79)</f>
        <v>0</v>
      </c>
      <c r="G77" s="170">
        <f>SUM(G78:G79)</f>
        <v>0</v>
      </c>
      <c r="H77" s="66">
        <f t="shared" si="3"/>
        <v>0</v>
      </c>
      <c r="I77" s="169">
        <f>SUM(I78:I79)</f>
        <v>0</v>
      </c>
      <c r="J77" s="169">
        <f>SUM(J78:J79)</f>
        <v>0</v>
      </c>
      <c r="K77" s="169">
        <f>SUM(K78:K79)</f>
        <v>0</v>
      </c>
      <c r="L77" s="171">
        <f>SUM(L78:L79)</f>
        <v>0</v>
      </c>
    </row>
    <row r="78" spans="1:12" x14ac:dyDescent="0.25">
      <c r="A78" s="44">
        <v>2111</v>
      </c>
      <c r="B78" s="71" t="s">
        <v>88</v>
      </c>
      <c r="C78" s="72">
        <f t="shared" si="2"/>
        <v>0</v>
      </c>
      <c r="D78" s="74"/>
      <c r="E78" s="74"/>
      <c r="F78" s="74"/>
      <c r="G78" s="157"/>
      <c r="H78" s="72">
        <f t="shared" si="3"/>
        <v>0</v>
      </c>
      <c r="I78" s="74"/>
      <c r="J78" s="74"/>
      <c r="K78" s="74"/>
      <c r="L78" s="158"/>
    </row>
    <row r="79" spans="1:12" ht="24" x14ac:dyDescent="0.25">
      <c r="A79" s="44">
        <v>2112</v>
      </c>
      <c r="B79" s="71" t="s">
        <v>89</v>
      </c>
      <c r="C79" s="72">
        <f t="shared" si="2"/>
        <v>0</v>
      </c>
      <c r="D79" s="74"/>
      <c r="E79" s="74"/>
      <c r="F79" s="74"/>
      <c r="G79" s="157"/>
      <c r="H79" s="72">
        <f t="shared" si="3"/>
        <v>0</v>
      </c>
      <c r="I79" s="74"/>
      <c r="J79" s="74"/>
      <c r="K79" s="74"/>
      <c r="L79" s="158"/>
    </row>
    <row r="80" spans="1:12" ht="24" x14ac:dyDescent="0.25">
      <c r="A80" s="159">
        <v>2120</v>
      </c>
      <c r="B80" s="71" t="s">
        <v>90</v>
      </c>
      <c r="C80" s="72">
        <f t="shared" si="2"/>
        <v>0</v>
      </c>
      <c r="D80" s="160">
        <f>SUM(D81:D82)</f>
        <v>0</v>
      </c>
      <c r="E80" s="160">
        <f>SUM(E81:E82)</f>
        <v>0</v>
      </c>
      <c r="F80" s="160">
        <f>SUM(F81:F82)</f>
        <v>0</v>
      </c>
      <c r="G80" s="161">
        <f>SUM(G81:G82)</f>
        <v>0</v>
      </c>
      <c r="H80" s="72">
        <f t="shared" si="3"/>
        <v>0</v>
      </c>
      <c r="I80" s="160">
        <f>SUM(I81:I82)</f>
        <v>0</v>
      </c>
      <c r="J80" s="160">
        <f>SUM(J81:J82)</f>
        <v>0</v>
      </c>
      <c r="K80" s="160">
        <f>SUM(K81:K82)</f>
        <v>0</v>
      </c>
      <c r="L80" s="162">
        <f>SUM(L81:L82)</f>
        <v>0</v>
      </c>
    </row>
    <row r="81" spans="1:12" x14ac:dyDescent="0.25">
      <c r="A81" s="44">
        <v>2121</v>
      </c>
      <c r="B81" s="71" t="s">
        <v>88</v>
      </c>
      <c r="C81" s="72">
        <f t="shared" si="2"/>
        <v>0</v>
      </c>
      <c r="D81" s="74"/>
      <c r="E81" s="74"/>
      <c r="F81" s="74"/>
      <c r="G81" s="157"/>
      <c r="H81" s="72">
        <f t="shared" si="3"/>
        <v>0</v>
      </c>
      <c r="I81" s="74"/>
      <c r="J81" s="74"/>
      <c r="K81" s="74"/>
      <c r="L81" s="158"/>
    </row>
    <row r="82" spans="1:12" ht="24" x14ac:dyDescent="0.25">
      <c r="A82" s="44">
        <v>2122</v>
      </c>
      <c r="B82" s="71" t="s">
        <v>89</v>
      </c>
      <c r="C82" s="72">
        <f t="shared" si="2"/>
        <v>0</v>
      </c>
      <c r="D82" s="74"/>
      <c r="E82" s="74"/>
      <c r="F82" s="74"/>
      <c r="G82" s="157"/>
      <c r="H82" s="72">
        <f t="shared" ref="H82:H127" si="4">SUM(I82:L82)</f>
        <v>0</v>
      </c>
      <c r="I82" s="74"/>
      <c r="J82" s="74"/>
      <c r="K82" s="74"/>
      <c r="L82" s="158"/>
    </row>
    <row r="83" spans="1:12" x14ac:dyDescent="0.25">
      <c r="A83" s="56">
        <v>2200</v>
      </c>
      <c r="B83" s="147" t="s">
        <v>91</v>
      </c>
      <c r="C83" s="57">
        <f t="shared" si="2"/>
        <v>0</v>
      </c>
      <c r="D83" s="63">
        <f>SUM(D84,D89,D95,D103,D112,D116,D122,D128)</f>
        <v>0</v>
      </c>
      <c r="E83" s="63">
        <f>SUM(E84,E89,E95,E103,E112,E116,E122,E128)</f>
        <v>0</v>
      </c>
      <c r="F83" s="63">
        <f>SUM(F84,F89,F95,F103,F112,F116,F122,F128)</f>
        <v>0</v>
      </c>
      <c r="G83" s="166">
        <f>SUM(G84,G89,G95,G103,G112,G116,G122,G128)</f>
        <v>0</v>
      </c>
      <c r="H83" s="57">
        <f t="shared" si="4"/>
        <v>0</v>
      </c>
      <c r="I83" s="63">
        <f>SUM(I84,I89,I95,I103,I112,I116,I122,I128)</f>
        <v>0</v>
      </c>
      <c r="J83" s="63">
        <f>SUM(J84,J89,J95,J103,J112,J116,J122,J128)</f>
        <v>0</v>
      </c>
      <c r="K83" s="63">
        <f>SUM(K84,K89,K95,K103,K112,K116,K122,K128)</f>
        <v>0</v>
      </c>
      <c r="L83" s="172">
        <f>SUM(L84,L89,L95,L103,L112,L116,L122,L128)</f>
        <v>0</v>
      </c>
    </row>
    <row r="84" spans="1:12" ht="24" x14ac:dyDescent="0.25">
      <c r="A84" s="150">
        <v>2210</v>
      </c>
      <c r="B84" s="112" t="s">
        <v>92</v>
      </c>
      <c r="C84" s="117">
        <f t="shared" si="2"/>
        <v>0</v>
      </c>
      <c r="D84" s="151">
        <f>SUM(D85:D88)</f>
        <v>0</v>
      </c>
      <c r="E84" s="151">
        <f>SUM(E85:E88)</f>
        <v>0</v>
      </c>
      <c r="F84" s="151">
        <f>SUM(F85:F88)</f>
        <v>0</v>
      </c>
      <c r="G84" s="151">
        <f>SUM(G85:G88)</f>
        <v>0</v>
      </c>
      <c r="H84" s="117">
        <f t="shared" si="4"/>
        <v>0</v>
      </c>
      <c r="I84" s="151">
        <f>SUM(I85:I88)</f>
        <v>0</v>
      </c>
      <c r="J84" s="151">
        <f>SUM(J85:J88)</f>
        <v>0</v>
      </c>
      <c r="K84" s="151">
        <f>SUM(K85:K88)</f>
        <v>0</v>
      </c>
      <c r="L84" s="153">
        <f>SUM(L85:L88)</f>
        <v>0</v>
      </c>
    </row>
    <row r="85" spans="1:12" ht="24" x14ac:dyDescent="0.25">
      <c r="A85" s="38">
        <v>2211</v>
      </c>
      <c r="B85" s="65" t="s">
        <v>93</v>
      </c>
      <c r="C85" s="66">
        <f t="shared" si="2"/>
        <v>0</v>
      </c>
      <c r="D85" s="68"/>
      <c r="E85" s="68"/>
      <c r="F85" s="68"/>
      <c r="G85" s="154"/>
      <c r="H85" s="66">
        <f t="shared" si="4"/>
        <v>0</v>
      </c>
      <c r="I85" s="68"/>
      <c r="J85" s="68"/>
      <c r="K85" s="68"/>
      <c r="L85" s="155"/>
    </row>
    <row r="86" spans="1:12" ht="36" x14ac:dyDescent="0.25">
      <c r="A86" s="44">
        <v>2212</v>
      </c>
      <c r="B86" s="71" t="s">
        <v>94</v>
      </c>
      <c r="C86" s="72">
        <f t="shared" si="2"/>
        <v>0</v>
      </c>
      <c r="D86" s="74"/>
      <c r="E86" s="74"/>
      <c r="F86" s="74"/>
      <c r="G86" s="157"/>
      <c r="H86" s="72">
        <f t="shared" si="4"/>
        <v>0</v>
      </c>
      <c r="I86" s="74"/>
      <c r="J86" s="74"/>
      <c r="K86" s="74"/>
      <c r="L86" s="158"/>
    </row>
    <row r="87" spans="1:12" ht="24" x14ac:dyDescent="0.25">
      <c r="A87" s="44">
        <v>2214</v>
      </c>
      <c r="B87" s="71" t="s">
        <v>95</v>
      </c>
      <c r="C87" s="72">
        <f t="shared" si="2"/>
        <v>0</v>
      </c>
      <c r="D87" s="74"/>
      <c r="E87" s="74"/>
      <c r="F87" s="74"/>
      <c r="G87" s="157"/>
      <c r="H87" s="72">
        <f t="shared" si="4"/>
        <v>0</v>
      </c>
      <c r="I87" s="74"/>
      <c r="J87" s="74"/>
      <c r="K87" s="74"/>
      <c r="L87" s="158"/>
    </row>
    <row r="88" spans="1:12" x14ac:dyDescent="0.25">
      <c r="A88" s="44">
        <v>2219</v>
      </c>
      <c r="B88" s="71" t="s">
        <v>96</v>
      </c>
      <c r="C88" s="72">
        <f t="shared" si="2"/>
        <v>0</v>
      </c>
      <c r="D88" s="74"/>
      <c r="E88" s="74"/>
      <c r="F88" s="74"/>
      <c r="G88" s="157"/>
      <c r="H88" s="72">
        <f t="shared" si="4"/>
        <v>0</v>
      </c>
      <c r="I88" s="74"/>
      <c r="J88" s="74"/>
      <c r="K88" s="74"/>
      <c r="L88" s="158"/>
    </row>
    <row r="89" spans="1:12" ht="24" x14ac:dyDescent="0.25">
      <c r="A89" s="159">
        <v>2220</v>
      </c>
      <c r="B89" s="71" t="s">
        <v>97</v>
      </c>
      <c r="C89" s="72">
        <f t="shared" si="2"/>
        <v>0</v>
      </c>
      <c r="D89" s="160">
        <f>SUM(D90:D94)</f>
        <v>0</v>
      </c>
      <c r="E89" s="160">
        <f>SUM(E90:E94)</f>
        <v>0</v>
      </c>
      <c r="F89" s="160">
        <f>SUM(F90:F94)</f>
        <v>0</v>
      </c>
      <c r="G89" s="161">
        <f>SUM(G90:G94)</f>
        <v>0</v>
      </c>
      <c r="H89" s="72">
        <f t="shared" si="4"/>
        <v>0</v>
      </c>
      <c r="I89" s="160">
        <f>SUM(I90:I94)</f>
        <v>0</v>
      </c>
      <c r="J89" s="160">
        <f>SUM(J90:J94)</f>
        <v>0</v>
      </c>
      <c r="K89" s="160">
        <f>SUM(K90:K94)</f>
        <v>0</v>
      </c>
      <c r="L89" s="162">
        <f>SUM(L90:L94)</f>
        <v>0</v>
      </c>
    </row>
    <row r="90" spans="1:12" ht="24" x14ac:dyDescent="0.25">
      <c r="A90" s="44">
        <v>2221</v>
      </c>
      <c r="B90" s="71" t="s">
        <v>98</v>
      </c>
      <c r="C90" s="72">
        <f t="shared" si="2"/>
        <v>0</v>
      </c>
      <c r="D90" s="74"/>
      <c r="E90" s="74"/>
      <c r="F90" s="74"/>
      <c r="G90" s="157"/>
      <c r="H90" s="72">
        <f t="shared" si="4"/>
        <v>0</v>
      </c>
      <c r="I90" s="74"/>
      <c r="J90" s="74"/>
      <c r="K90" s="74"/>
      <c r="L90" s="158"/>
    </row>
    <row r="91" spans="1:12" x14ac:dyDescent="0.25">
      <c r="A91" s="44">
        <v>2222</v>
      </c>
      <c r="B91" s="71" t="s">
        <v>99</v>
      </c>
      <c r="C91" s="72">
        <f t="shared" si="2"/>
        <v>0</v>
      </c>
      <c r="D91" s="74"/>
      <c r="E91" s="74"/>
      <c r="F91" s="74"/>
      <c r="G91" s="157"/>
      <c r="H91" s="72">
        <f t="shared" si="4"/>
        <v>0</v>
      </c>
      <c r="I91" s="74"/>
      <c r="J91" s="74"/>
      <c r="K91" s="74"/>
      <c r="L91" s="158"/>
    </row>
    <row r="92" spans="1:12" x14ac:dyDescent="0.25">
      <c r="A92" s="44">
        <v>2223</v>
      </c>
      <c r="B92" s="71" t="s">
        <v>100</v>
      </c>
      <c r="C92" s="72">
        <f t="shared" si="2"/>
        <v>0</v>
      </c>
      <c r="D92" s="74"/>
      <c r="E92" s="74"/>
      <c r="F92" s="74"/>
      <c r="G92" s="157"/>
      <c r="H92" s="72">
        <f t="shared" si="4"/>
        <v>0</v>
      </c>
      <c r="I92" s="74"/>
      <c r="J92" s="74"/>
      <c r="K92" s="74"/>
      <c r="L92" s="158"/>
    </row>
    <row r="93" spans="1:12" ht="48" x14ac:dyDescent="0.25">
      <c r="A93" s="44">
        <v>2224</v>
      </c>
      <c r="B93" s="71" t="s">
        <v>101</v>
      </c>
      <c r="C93" s="72">
        <f t="shared" si="2"/>
        <v>0</v>
      </c>
      <c r="D93" s="74"/>
      <c r="E93" s="74"/>
      <c r="F93" s="74"/>
      <c r="G93" s="157"/>
      <c r="H93" s="72">
        <f t="shared" si="4"/>
        <v>0</v>
      </c>
      <c r="I93" s="74"/>
      <c r="J93" s="74"/>
      <c r="K93" s="74"/>
      <c r="L93" s="158"/>
    </row>
    <row r="94" spans="1:12" ht="24" x14ac:dyDescent="0.25">
      <c r="A94" s="44">
        <v>2229</v>
      </c>
      <c r="B94" s="71" t="s">
        <v>102</v>
      </c>
      <c r="C94" s="72">
        <f t="shared" si="2"/>
        <v>0</v>
      </c>
      <c r="D94" s="74"/>
      <c r="E94" s="74"/>
      <c r="F94" s="74"/>
      <c r="G94" s="157"/>
      <c r="H94" s="72">
        <f t="shared" si="4"/>
        <v>0</v>
      </c>
      <c r="I94" s="74"/>
      <c r="J94" s="74"/>
      <c r="K94" s="74"/>
      <c r="L94" s="158"/>
    </row>
    <row r="95" spans="1:12" ht="36" x14ac:dyDescent="0.25">
      <c r="A95" s="159">
        <v>2230</v>
      </c>
      <c r="B95" s="71" t="s">
        <v>103</v>
      </c>
      <c r="C95" s="72">
        <f t="shared" si="2"/>
        <v>0</v>
      </c>
      <c r="D95" s="160">
        <f>SUM(D96:D102)</f>
        <v>0</v>
      </c>
      <c r="E95" s="160">
        <f>SUM(E96:E102)</f>
        <v>0</v>
      </c>
      <c r="F95" s="160">
        <f>SUM(F96:F102)</f>
        <v>0</v>
      </c>
      <c r="G95" s="161">
        <f>SUM(G96:G102)</f>
        <v>0</v>
      </c>
      <c r="H95" s="72">
        <f t="shared" si="4"/>
        <v>0</v>
      </c>
      <c r="I95" s="160">
        <f>SUM(I96:I102)</f>
        <v>0</v>
      </c>
      <c r="J95" s="160">
        <f>SUM(J96:J102)</f>
        <v>0</v>
      </c>
      <c r="K95" s="160">
        <f>SUM(K96:K102)</f>
        <v>0</v>
      </c>
      <c r="L95" s="162">
        <f>SUM(L96:L102)</f>
        <v>0</v>
      </c>
    </row>
    <row r="96" spans="1:12" ht="24" x14ac:dyDescent="0.25">
      <c r="A96" s="44">
        <v>2231</v>
      </c>
      <c r="B96" s="71" t="s">
        <v>104</v>
      </c>
      <c r="C96" s="72">
        <f t="shared" si="2"/>
        <v>0</v>
      </c>
      <c r="D96" s="74"/>
      <c r="E96" s="74"/>
      <c r="F96" s="74"/>
      <c r="G96" s="157"/>
      <c r="H96" s="72">
        <f t="shared" si="4"/>
        <v>0</v>
      </c>
      <c r="I96" s="74"/>
      <c r="J96" s="74"/>
      <c r="K96" s="74"/>
      <c r="L96" s="158"/>
    </row>
    <row r="97" spans="1:12" ht="24.75" customHeight="1" x14ac:dyDescent="0.25">
      <c r="A97" s="44">
        <v>2232</v>
      </c>
      <c r="B97" s="71" t="s">
        <v>105</v>
      </c>
      <c r="C97" s="72">
        <f t="shared" si="2"/>
        <v>0</v>
      </c>
      <c r="D97" s="74"/>
      <c r="E97" s="74"/>
      <c r="F97" s="74"/>
      <c r="G97" s="157"/>
      <c r="H97" s="72">
        <f t="shared" si="4"/>
        <v>0</v>
      </c>
      <c r="I97" s="74"/>
      <c r="J97" s="74"/>
      <c r="K97" s="74"/>
      <c r="L97" s="158"/>
    </row>
    <row r="98" spans="1:12" ht="24" x14ac:dyDescent="0.25">
      <c r="A98" s="38">
        <v>2233</v>
      </c>
      <c r="B98" s="65" t="s">
        <v>106</v>
      </c>
      <c r="C98" s="66">
        <f t="shared" si="2"/>
        <v>0</v>
      </c>
      <c r="D98" s="68"/>
      <c r="E98" s="68"/>
      <c r="F98" s="68"/>
      <c r="G98" s="154"/>
      <c r="H98" s="66">
        <f t="shared" si="4"/>
        <v>0</v>
      </c>
      <c r="I98" s="68"/>
      <c r="J98" s="68"/>
      <c r="K98" s="68"/>
      <c r="L98" s="155"/>
    </row>
    <row r="99" spans="1:12" ht="36" x14ac:dyDescent="0.25">
      <c r="A99" s="44">
        <v>2234</v>
      </c>
      <c r="B99" s="71" t="s">
        <v>107</v>
      </c>
      <c r="C99" s="72">
        <f t="shared" si="2"/>
        <v>0</v>
      </c>
      <c r="D99" s="74"/>
      <c r="E99" s="74"/>
      <c r="F99" s="74"/>
      <c r="G99" s="157"/>
      <c r="H99" s="72">
        <f t="shared" si="4"/>
        <v>0</v>
      </c>
      <c r="I99" s="74"/>
      <c r="J99" s="74"/>
      <c r="K99" s="74"/>
      <c r="L99" s="158"/>
    </row>
    <row r="100" spans="1:12" ht="24" x14ac:dyDescent="0.25">
      <c r="A100" s="44">
        <v>2235</v>
      </c>
      <c r="B100" s="71" t="s">
        <v>108</v>
      </c>
      <c r="C100" s="72">
        <f t="shared" si="2"/>
        <v>0</v>
      </c>
      <c r="D100" s="74"/>
      <c r="E100" s="74"/>
      <c r="F100" s="74"/>
      <c r="G100" s="157"/>
      <c r="H100" s="72">
        <f t="shared" si="4"/>
        <v>0</v>
      </c>
      <c r="I100" s="74"/>
      <c r="J100" s="74"/>
      <c r="K100" s="74"/>
      <c r="L100" s="158"/>
    </row>
    <row r="101" spans="1:12" x14ac:dyDescent="0.25">
      <c r="A101" s="44">
        <v>2236</v>
      </c>
      <c r="B101" s="71" t="s">
        <v>109</v>
      </c>
      <c r="C101" s="72">
        <f t="shared" si="2"/>
        <v>0</v>
      </c>
      <c r="D101" s="74"/>
      <c r="E101" s="74"/>
      <c r="F101" s="74"/>
      <c r="G101" s="157"/>
      <c r="H101" s="72">
        <f t="shared" si="4"/>
        <v>0</v>
      </c>
      <c r="I101" s="74"/>
      <c r="J101" s="74"/>
      <c r="K101" s="74"/>
      <c r="L101" s="158"/>
    </row>
    <row r="102" spans="1:12" ht="24" x14ac:dyDescent="0.25">
      <c r="A102" s="44">
        <v>2239</v>
      </c>
      <c r="B102" s="71" t="s">
        <v>110</v>
      </c>
      <c r="C102" s="72">
        <f t="shared" si="2"/>
        <v>0</v>
      </c>
      <c r="D102" s="74"/>
      <c r="E102" s="74"/>
      <c r="F102" s="74"/>
      <c r="G102" s="157"/>
      <c r="H102" s="72">
        <f t="shared" si="4"/>
        <v>0</v>
      </c>
      <c r="I102" s="74"/>
      <c r="J102" s="74"/>
      <c r="K102" s="74"/>
      <c r="L102" s="158"/>
    </row>
    <row r="103" spans="1:12" ht="36" x14ac:dyDescent="0.25">
      <c r="A103" s="159">
        <v>2240</v>
      </c>
      <c r="B103" s="71" t="s">
        <v>111</v>
      </c>
      <c r="C103" s="72">
        <f t="shared" si="2"/>
        <v>0</v>
      </c>
      <c r="D103" s="160">
        <f>SUM(D104:D111)</f>
        <v>0</v>
      </c>
      <c r="E103" s="160">
        <f>SUM(E104:E111)</f>
        <v>0</v>
      </c>
      <c r="F103" s="160">
        <f>SUM(F104:F111)</f>
        <v>0</v>
      </c>
      <c r="G103" s="161">
        <f>SUM(G104:G111)</f>
        <v>0</v>
      </c>
      <c r="H103" s="72">
        <f t="shared" si="4"/>
        <v>0</v>
      </c>
      <c r="I103" s="160">
        <f>SUM(I104:I111)</f>
        <v>0</v>
      </c>
      <c r="J103" s="160">
        <f>SUM(J104:J111)</f>
        <v>0</v>
      </c>
      <c r="K103" s="160">
        <f>SUM(K104:K111)</f>
        <v>0</v>
      </c>
      <c r="L103" s="162">
        <f>SUM(L104:L111)</f>
        <v>0</v>
      </c>
    </row>
    <row r="104" spans="1:12" x14ac:dyDescent="0.25">
      <c r="A104" s="44">
        <v>2241</v>
      </c>
      <c r="B104" s="71" t="s">
        <v>112</v>
      </c>
      <c r="C104" s="72">
        <f t="shared" si="2"/>
        <v>0</v>
      </c>
      <c r="D104" s="74"/>
      <c r="E104" s="74"/>
      <c r="F104" s="74"/>
      <c r="G104" s="157"/>
      <c r="H104" s="72">
        <f t="shared" si="4"/>
        <v>0</v>
      </c>
      <c r="I104" s="74"/>
      <c r="J104" s="74"/>
      <c r="K104" s="74"/>
      <c r="L104" s="158"/>
    </row>
    <row r="105" spans="1:12" ht="24" x14ac:dyDescent="0.25">
      <c r="A105" s="44">
        <v>2242</v>
      </c>
      <c r="B105" s="71" t="s">
        <v>113</v>
      </c>
      <c r="C105" s="72">
        <f t="shared" si="2"/>
        <v>0</v>
      </c>
      <c r="D105" s="74"/>
      <c r="E105" s="74"/>
      <c r="F105" s="74"/>
      <c r="G105" s="157"/>
      <c r="H105" s="72">
        <f t="shared" si="4"/>
        <v>0</v>
      </c>
      <c r="I105" s="74"/>
      <c r="J105" s="74"/>
      <c r="K105" s="74"/>
      <c r="L105" s="158"/>
    </row>
    <row r="106" spans="1:12" ht="24" x14ac:dyDescent="0.25">
      <c r="A106" s="44">
        <v>2243</v>
      </c>
      <c r="B106" s="71" t="s">
        <v>114</v>
      </c>
      <c r="C106" s="72">
        <f t="shared" si="2"/>
        <v>0</v>
      </c>
      <c r="D106" s="74"/>
      <c r="E106" s="74"/>
      <c r="F106" s="74"/>
      <c r="G106" s="157"/>
      <c r="H106" s="72">
        <f t="shared" si="4"/>
        <v>0</v>
      </c>
      <c r="I106" s="74"/>
      <c r="J106" s="74"/>
      <c r="K106" s="74"/>
      <c r="L106" s="158"/>
    </row>
    <row r="107" spans="1:12" x14ac:dyDescent="0.25">
      <c r="A107" s="44">
        <v>2244</v>
      </c>
      <c r="B107" s="71" t="s">
        <v>115</v>
      </c>
      <c r="C107" s="72">
        <f t="shared" si="2"/>
        <v>0</v>
      </c>
      <c r="D107" s="74"/>
      <c r="E107" s="74"/>
      <c r="F107" s="74"/>
      <c r="G107" s="157"/>
      <c r="H107" s="72">
        <f t="shared" si="4"/>
        <v>0</v>
      </c>
      <c r="I107" s="74"/>
      <c r="J107" s="74"/>
      <c r="K107" s="74"/>
      <c r="L107" s="158"/>
    </row>
    <row r="108" spans="1:12" ht="24" x14ac:dyDescent="0.25">
      <c r="A108" s="44">
        <v>2246</v>
      </c>
      <c r="B108" s="71" t="s">
        <v>116</v>
      </c>
      <c r="C108" s="72">
        <f t="shared" si="2"/>
        <v>0</v>
      </c>
      <c r="D108" s="74"/>
      <c r="E108" s="74"/>
      <c r="F108" s="74"/>
      <c r="G108" s="157"/>
      <c r="H108" s="72">
        <f t="shared" si="4"/>
        <v>0</v>
      </c>
      <c r="I108" s="74"/>
      <c r="J108" s="74"/>
      <c r="K108" s="74"/>
      <c r="L108" s="158"/>
    </row>
    <row r="109" spans="1:12" x14ac:dyDescent="0.25">
      <c r="A109" s="44">
        <v>2247</v>
      </c>
      <c r="B109" s="71" t="s">
        <v>117</v>
      </c>
      <c r="C109" s="72">
        <f t="shared" si="2"/>
        <v>0</v>
      </c>
      <c r="D109" s="74"/>
      <c r="E109" s="74"/>
      <c r="F109" s="74"/>
      <c r="G109" s="157"/>
      <c r="H109" s="72">
        <f t="shared" si="4"/>
        <v>0</v>
      </c>
      <c r="I109" s="74"/>
      <c r="J109" s="74"/>
      <c r="K109" s="74"/>
      <c r="L109" s="158"/>
    </row>
    <row r="110" spans="1:12" ht="24" x14ac:dyDescent="0.25">
      <c r="A110" s="44">
        <v>2248</v>
      </c>
      <c r="B110" s="71" t="s">
        <v>118</v>
      </c>
      <c r="C110" s="72">
        <f t="shared" si="2"/>
        <v>0</v>
      </c>
      <c r="D110" s="74"/>
      <c r="E110" s="74"/>
      <c r="F110" s="74"/>
      <c r="G110" s="157"/>
      <c r="H110" s="72">
        <f t="shared" si="4"/>
        <v>0</v>
      </c>
      <c r="I110" s="74"/>
      <c r="J110" s="74"/>
      <c r="K110" s="74"/>
      <c r="L110" s="158"/>
    </row>
    <row r="111" spans="1:12" ht="24" x14ac:dyDescent="0.25">
      <c r="A111" s="44">
        <v>2249</v>
      </c>
      <c r="B111" s="71" t="s">
        <v>119</v>
      </c>
      <c r="C111" s="72">
        <f t="shared" si="2"/>
        <v>0</v>
      </c>
      <c r="D111" s="74"/>
      <c r="E111" s="74"/>
      <c r="F111" s="74"/>
      <c r="G111" s="157"/>
      <c r="H111" s="72">
        <f t="shared" si="4"/>
        <v>0</v>
      </c>
      <c r="I111" s="74"/>
      <c r="J111" s="74"/>
      <c r="K111" s="74"/>
      <c r="L111" s="158"/>
    </row>
    <row r="112" spans="1:12" x14ac:dyDescent="0.25">
      <c r="A112" s="159">
        <v>2250</v>
      </c>
      <c r="B112" s="71" t="s">
        <v>120</v>
      </c>
      <c r="C112" s="72">
        <f t="shared" si="2"/>
        <v>0</v>
      </c>
      <c r="D112" s="160">
        <f>SUM(D113:D115)</f>
        <v>0</v>
      </c>
      <c r="E112" s="160">
        <f>SUM(E113:E115)</f>
        <v>0</v>
      </c>
      <c r="F112" s="160">
        <f>SUM(F113:F115)</f>
        <v>0</v>
      </c>
      <c r="G112" s="173">
        <f>SUM(G113:G115)</f>
        <v>0</v>
      </c>
      <c r="H112" s="72">
        <f t="shared" si="4"/>
        <v>0</v>
      </c>
      <c r="I112" s="160">
        <f>SUM(I113:I115)</f>
        <v>0</v>
      </c>
      <c r="J112" s="160">
        <f>SUM(J113:J115)</f>
        <v>0</v>
      </c>
      <c r="K112" s="160">
        <f>SUM(K113:K115)</f>
        <v>0</v>
      </c>
      <c r="L112" s="162">
        <f>SUM(L113:L115)</f>
        <v>0</v>
      </c>
    </row>
    <row r="113" spans="1:12" x14ac:dyDescent="0.25">
      <c r="A113" s="44">
        <v>2251</v>
      </c>
      <c r="B113" s="71" t="s">
        <v>121</v>
      </c>
      <c r="C113" s="72">
        <f t="shared" si="2"/>
        <v>0</v>
      </c>
      <c r="D113" s="74"/>
      <c r="E113" s="74"/>
      <c r="F113" s="74"/>
      <c r="G113" s="157"/>
      <c r="H113" s="72">
        <f t="shared" si="4"/>
        <v>0</v>
      </c>
      <c r="I113" s="74"/>
      <c r="J113" s="74"/>
      <c r="K113" s="74"/>
      <c r="L113" s="158"/>
    </row>
    <row r="114" spans="1:12" ht="24" x14ac:dyDescent="0.25">
      <c r="A114" s="44">
        <v>2252</v>
      </c>
      <c r="B114" s="71" t="s">
        <v>122</v>
      </c>
      <c r="C114" s="72">
        <f t="shared" ref="C114:C127" si="5">SUM(D114:G114)</f>
        <v>0</v>
      </c>
      <c r="D114" s="74"/>
      <c r="E114" s="74"/>
      <c r="F114" s="74"/>
      <c r="G114" s="157"/>
      <c r="H114" s="72">
        <f t="shared" si="4"/>
        <v>0</v>
      </c>
      <c r="I114" s="74"/>
      <c r="J114" s="74"/>
      <c r="K114" s="74"/>
      <c r="L114" s="158"/>
    </row>
    <row r="115" spans="1:12" ht="24" x14ac:dyDescent="0.25">
      <c r="A115" s="44">
        <v>2259</v>
      </c>
      <c r="B115" s="71" t="s">
        <v>123</v>
      </c>
      <c r="C115" s="72">
        <f t="shared" si="5"/>
        <v>0</v>
      </c>
      <c r="D115" s="74"/>
      <c r="E115" s="74"/>
      <c r="F115" s="74"/>
      <c r="G115" s="157"/>
      <c r="H115" s="72">
        <f t="shared" si="4"/>
        <v>0</v>
      </c>
      <c r="I115" s="74"/>
      <c r="J115" s="74"/>
      <c r="K115" s="74"/>
      <c r="L115" s="158"/>
    </row>
    <row r="116" spans="1:12" x14ac:dyDescent="0.25">
      <c r="A116" s="159">
        <v>2260</v>
      </c>
      <c r="B116" s="71" t="s">
        <v>124</v>
      </c>
      <c r="C116" s="72">
        <f t="shared" si="5"/>
        <v>0</v>
      </c>
      <c r="D116" s="160">
        <f>SUM(D117:D121)</f>
        <v>0</v>
      </c>
      <c r="E116" s="160">
        <f>SUM(E117:E121)</f>
        <v>0</v>
      </c>
      <c r="F116" s="160">
        <f>SUM(F117:F121)</f>
        <v>0</v>
      </c>
      <c r="G116" s="161">
        <f>SUM(G117:G121)</f>
        <v>0</v>
      </c>
      <c r="H116" s="72">
        <f t="shared" si="4"/>
        <v>0</v>
      </c>
      <c r="I116" s="160">
        <f>SUM(I117:I121)</f>
        <v>0</v>
      </c>
      <c r="J116" s="160">
        <f>SUM(J117:J121)</f>
        <v>0</v>
      </c>
      <c r="K116" s="160">
        <f>SUM(K117:K121)</f>
        <v>0</v>
      </c>
      <c r="L116" s="162">
        <f>SUM(L117:L121)</f>
        <v>0</v>
      </c>
    </row>
    <row r="117" spans="1:12" x14ac:dyDescent="0.25">
      <c r="A117" s="44">
        <v>2261</v>
      </c>
      <c r="B117" s="71" t="s">
        <v>125</v>
      </c>
      <c r="C117" s="72">
        <f t="shared" si="5"/>
        <v>0</v>
      </c>
      <c r="D117" s="74"/>
      <c r="E117" s="74"/>
      <c r="F117" s="74"/>
      <c r="G117" s="157"/>
      <c r="H117" s="72">
        <f t="shared" si="4"/>
        <v>0</v>
      </c>
      <c r="I117" s="74"/>
      <c r="J117" s="74"/>
      <c r="K117" s="74"/>
      <c r="L117" s="158"/>
    </row>
    <row r="118" spans="1:12" x14ac:dyDescent="0.25">
      <c r="A118" s="44">
        <v>2262</v>
      </c>
      <c r="B118" s="71" t="s">
        <v>126</v>
      </c>
      <c r="C118" s="72">
        <f t="shared" si="5"/>
        <v>0</v>
      </c>
      <c r="D118" s="74"/>
      <c r="E118" s="74"/>
      <c r="F118" s="74"/>
      <c r="G118" s="157"/>
      <c r="H118" s="72">
        <f t="shared" si="4"/>
        <v>0</v>
      </c>
      <c r="I118" s="74"/>
      <c r="J118" s="74"/>
      <c r="K118" s="74"/>
      <c r="L118" s="158"/>
    </row>
    <row r="119" spans="1:12" x14ac:dyDescent="0.25">
      <c r="A119" s="44">
        <v>2263</v>
      </c>
      <c r="B119" s="71" t="s">
        <v>127</v>
      </c>
      <c r="C119" s="72">
        <f t="shared" si="5"/>
        <v>0</v>
      </c>
      <c r="D119" s="74"/>
      <c r="E119" s="74"/>
      <c r="F119" s="74"/>
      <c r="G119" s="157"/>
      <c r="H119" s="72">
        <f t="shared" si="4"/>
        <v>0</v>
      </c>
      <c r="I119" s="74"/>
      <c r="J119" s="74"/>
      <c r="K119" s="74"/>
      <c r="L119" s="158"/>
    </row>
    <row r="120" spans="1:12" ht="24" x14ac:dyDescent="0.25">
      <c r="A120" s="44">
        <v>2264</v>
      </c>
      <c r="B120" s="71" t="s">
        <v>128</v>
      </c>
      <c r="C120" s="72">
        <f t="shared" si="5"/>
        <v>0</v>
      </c>
      <c r="D120" s="74"/>
      <c r="E120" s="74"/>
      <c r="F120" s="74"/>
      <c r="G120" s="157"/>
      <c r="H120" s="72">
        <f t="shared" si="4"/>
        <v>0</v>
      </c>
      <c r="I120" s="74"/>
      <c r="J120" s="74"/>
      <c r="K120" s="74"/>
      <c r="L120" s="158"/>
    </row>
    <row r="121" spans="1:12" x14ac:dyDescent="0.25">
      <c r="A121" s="44">
        <v>2269</v>
      </c>
      <c r="B121" s="71" t="s">
        <v>129</v>
      </c>
      <c r="C121" s="72">
        <f t="shared" si="5"/>
        <v>0</v>
      </c>
      <c r="D121" s="74"/>
      <c r="E121" s="74"/>
      <c r="F121" s="74"/>
      <c r="G121" s="157"/>
      <c r="H121" s="72">
        <f t="shared" si="4"/>
        <v>0</v>
      </c>
      <c r="I121" s="74"/>
      <c r="J121" s="74"/>
      <c r="K121" s="74"/>
      <c r="L121" s="158"/>
    </row>
    <row r="122" spans="1:12" x14ac:dyDescent="0.25">
      <c r="A122" s="159">
        <v>2270</v>
      </c>
      <c r="B122" s="71" t="s">
        <v>130</v>
      </c>
      <c r="C122" s="72">
        <f t="shared" si="5"/>
        <v>0</v>
      </c>
      <c r="D122" s="160">
        <f>SUM(D123:D127)</f>
        <v>0</v>
      </c>
      <c r="E122" s="160">
        <f>SUM(E123:E127)</f>
        <v>0</v>
      </c>
      <c r="F122" s="160">
        <f>SUM(F123:F127)</f>
        <v>0</v>
      </c>
      <c r="G122" s="161">
        <f>SUM(G123:G127)</f>
        <v>0</v>
      </c>
      <c r="H122" s="72">
        <f t="shared" si="4"/>
        <v>0</v>
      </c>
      <c r="I122" s="160">
        <f>SUM(I123:I127)</f>
        <v>0</v>
      </c>
      <c r="J122" s="160">
        <f>SUM(J123:J127)</f>
        <v>0</v>
      </c>
      <c r="K122" s="160">
        <f>SUM(K123:K127)</f>
        <v>0</v>
      </c>
      <c r="L122" s="162">
        <f>SUM(L123:L127)</f>
        <v>0</v>
      </c>
    </row>
    <row r="123" spans="1:12" x14ac:dyDescent="0.25">
      <c r="A123" s="44">
        <v>2272</v>
      </c>
      <c r="B123" s="174" t="s">
        <v>131</v>
      </c>
      <c r="C123" s="72">
        <f t="shared" si="5"/>
        <v>0</v>
      </c>
      <c r="D123" s="74"/>
      <c r="E123" s="74"/>
      <c r="F123" s="74"/>
      <c r="G123" s="157"/>
      <c r="H123" s="72">
        <f t="shared" si="4"/>
        <v>0</v>
      </c>
      <c r="I123" s="74"/>
      <c r="J123" s="74"/>
      <c r="K123" s="74"/>
      <c r="L123" s="158"/>
    </row>
    <row r="124" spans="1:12" ht="24" x14ac:dyDescent="0.25">
      <c r="A124" s="44">
        <v>2274</v>
      </c>
      <c r="B124" s="175" t="s">
        <v>132</v>
      </c>
      <c r="C124" s="72">
        <f t="shared" si="5"/>
        <v>0</v>
      </c>
      <c r="D124" s="74"/>
      <c r="E124" s="74"/>
      <c r="F124" s="74"/>
      <c r="G124" s="157"/>
      <c r="H124" s="72">
        <f t="shared" si="4"/>
        <v>0</v>
      </c>
      <c r="I124" s="74"/>
      <c r="J124" s="74"/>
      <c r="K124" s="74"/>
      <c r="L124" s="158"/>
    </row>
    <row r="125" spans="1:12" ht="24" x14ac:dyDescent="0.25">
      <c r="A125" s="44">
        <v>2275</v>
      </c>
      <c r="B125" s="71" t="s">
        <v>133</v>
      </c>
      <c r="C125" s="72">
        <f t="shared" si="5"/>
        <v>0</v>
      </c>
      <c r="D125" s="74"/>
      <c r="E125" s="74"/>
      <c r="F125" s="74"/>
      <c r="G125" s="157"/>
      <c r="H125" s="72">
        <f t="shared" si="4"/>
        <v>0</v>
      </c>
      <c r="I125" s="74"/>
      <c r="J125" s="74"/>
      <c r="K125" s="74"/>
      <c r="L125" s="158"/>
    </row>
    <row r="126" spans="1:12" ht="36" x14ac:dyDescent="0.25">
      <c r="A126" s="44">
        <v>2276</v>
      </c>
      <c r="B126" s="71" t="s">
        <v>134</v>
      </c>
      <c r="C126" s="72">
        <f t="shared" si="5"/>
        <v>0</v>
      </c>
      <c r="D126" s="74"/>
      <c r="E126" s="74"/>
      <c r="F126" s="74"/>
      <c r="G126" s="157"/>
      <c r="H126" s="72">
        <f t="shared" si="4"/>
        <v>0</v>
      </c>
      <c r="I126" s="74"/>
      <c r="J126" s="74"/>
      <c r="K126" s="74"/>
      <c r="L126" s="158"/>
    </row>
    <row r="127" spans="1:12" ht="24" x14ac:dyDescent="0.25">
      <c r="A127" s="44">
        <v>2279</v>
      </c>
      <c r="B127" s="71" t="s">
        <v>135</v>
      </c>
      <c r="C127" s="72">
        <f t="shared" si="5"/>
        <v>0</v>
      </c>
      <c r="D127" s="74"/>
      <c r="E127" s="74"/>
      <c r="F127" s="74"/>
      <c r="G127" s="157"/>
      <c r="H127" s="72">
        <f t="shared" si="4"/>
        <v>0</v>
      </c>
      <c r="I127" s="74"/>
      <c r="J127" s="74"/>
      <c r="K127" s="74"/>
      <c r="L127" s="158"/>
    </row>
    <row r="128" spans="1:12" ht="24" x14ac:dyDescent="0.25">
      <c r="A128" s="168">
        <v>2280</v>
      </c>
      <c r="B128" s="65" t="s">
        <v>136</v>
      </c>
      <c r="C128" s="66">
        <f t="shared" ref="C128:L128" si="6">SUM(C129)</f>
        <v>0</v>
      </c>
      <c r="D128" s="169">
        <f t="shared" si="6"/>
        <v>0</v>
      </c>
      <c r="E128" s="169">
        <f t="shared" si="6"/>
        <v>0</v>
      </c>
      <c r="F128" s="169">
        <f t="shared" si="6"/>
        <v>0</v>
      </c>
      <c r="G128" s="169">
        <f t="shared" si="6"/>
        <v>0</v>
      </c>
      <c r="H128" s="66">
        <f t="shared" si="6"/>
        <v>0</v>
      </c>
      <c r="I128" s="169">
        <f t="shared" si="6"/>
        <v>0</v>
      </c>
      <c r="J128" s="169">
        <f t="shared" si="6"/>
        <v>0</v>
      </c>
      <c r="K128" s="169">
        <f t="shared" si="6"/>
        <v>0</v>
      </c>
      <c r="L128" s="176">
        <f t="shared" si="6"/>
        <v>0</v>
      </c>
    </row>
    <row r="129" spans="1:12" ht="24" x14ac:dyDescent="0.25">
      <c r="A129" s="44">
        <v>2283</v>
      </c>
      <c r="B129" s="71" t="s">
        <v>137</v>
      </c>
      <c r="C129" s="72">
        <f t="shared" ref="C129:C192" si="7">SUM(D129:G129)</f>
        <v>0</v>
      </c>
      <c r="D129" s="74"/>
      <c r="E129" s="74"/>
      <c r="F129" s="74"/>
      <c r="G129" s="157"/>
      <c r="H129" s="72">
        <f t="shared" ref="H129:H192" si="8">SUM(I129:L129)</f>
        <v>0</v>
      </c>
      <c r="I129" s="74"/>
      <c r="J129" s="74"/>
      <c r="K129" s="74"/>
      <c r="L129" s="158"/>
    </row>
    <row r="130" spans="1:12" ht="38.25" customHeight="1" x14ac:dyDescent="0.25">
      <c r="A130" s="56">
        <v>2300</v>
      </c>
      <c r="B130" s="147" t="s">
        <v>138</v>
      </c>
      <c r="C130" s="57">
        <f t="shared" si="7"/>
        <v>46078</v>
      </c>
      <c r="D130" s="63">
        <f>SUM(D131,D136,D140,D141,D144,D151,D159,D160,D163)</f>
        <v>46078</v>
      </c>
      <c r="E130" s="63">
        <f>SUM(E131,E136,E140,E141,E144,E151,E159,E160,E163)</f>
        <v>0</v>
      </c>
      <c r="F130" s="63">
        <f>SUM(F131,F136,F140,F141,F144,F151,F159,F160,F163)</f>
        <v>0</v>
      </c>
      <c r="G130" s="166">
        <f>SUM(G131,G136,G140,G141,G144,G151,G159,G160,G163)</f>
        <v>0</v>
      </c>
      <c r="H130" s="57">
        <f t="shared" si="8"/>
        <v>75240</v>
      </c>
      <c r="I130" s="63">
        <f>SUM(I131,I136,I140,I141,I144,I151,I159,I160,I163)</f>
        <v>53318</v>
      </c>
      <c r="J130" s="63">
        <f>SUM(J131,J136,J140,J141,J144,J151,J159,J160,J163)</f>
        <v>21922</v>
      </c>
      <c r="K130" s="63">
        <f>SUM(K131,K136,K140,K141,K144,K151,K159,K160,K163)</f>
        <v>0</v>
      </c>
      <c r="L130" s="167">
        <f>SUM(L131,L136,L140,L141,L144,L151,L159,L160,L163)</f>
        <v>0</v>
      </c>
    </row>
    <row r="131" spans="1:12" ht="24" x14ac:dyDescent="0.25">
      <c r="A131" s="168">
        <v>2310</v>
      </c>
      <c r="B131" s="65" t="s">
        <v>139</v>
      </c>
      <c r="C131" s="66">
        <f t="shared" si="7"/>
        <v>0</v>
      </c>
      <c r="D131" s="169">
        <f>SUM(D132:D135)</f>
        <v>0</v>
      </c>
      <c r="E131" s="169">
        <f>SUM(E132:E135)</f>
        <v>0</v>
      </c>
      <c r="F131" s="169">
        <f>SUM(F132:F135)</f>
        <v>0</v>
      </c>
      <c r="G131" s="170">
        <f>SUM(G132:G135)</f>
        <v>0</v>
      </c>
      <c r="H131" s="66">
        <f t="shared" si="8"/>
        <v>0</v>
      </c>
      <c r="I131" s="169">
        <f>SUM(I132:I135)</f>
        <v>0</v>
      </c>
      <c r="J131" s="169">
        <f>SUM(J132:J135)</f>
        <v>0</v>
      </c>
      <c r="K131" s="169">
        <f>SUM(K132:K135)</f>
        <v>0</v>
      </c>
      <c r="L131" s="171">
        <f>SUM(L132:L135)</f>
        <v>0</v>
      </c>
    </row>
    <row r="132" spans="1:12" x14ac:dyDescent="0.25">
      <c r="A132" s="44">
        <v>2311</v>
      </c>
      <c r="B132" s="71" t="s">
        <v>140</v>
      </c>
      <c r="C132" s="72">
        <f t="shared" si="7"/>
        <v>0</v>
      </c>
      <c r="D132" s="74"/>
      <c r="E132" s="74"/>
      <c r="F132" s="74"/>
      <c r="G132" s="157"/>
      <c r="H132" s="72">
        <f t="shared" si="8"/>
        <v>0</v>
      </c>
      <c r="I132" s="74"/>
      <c r="J132" s="74"/>
      <c r="K132" s="74"/>
      <c r="L132" s="158"/>
    </row>
    <row r="133" spans="1:12" x14ac:dyDescent="0.25">
      <c r="A133" s="44">
        <v>2312</v>
      </c>
      <c r="B133" s="71" t="s">
        <v>141</v>
      </c>
      <c r="C133" s="72">
        <f t="shared" si="7"/>
        <v>0</v>
      </c>
      <c r="D133" s="74"/>
      <c r="E133" s="74"/>
      <c r="F133" s="74"/>
      <c r="G133" s="157"/>
      <c r="H133" s="72">
        <f t="shared" si="8"/>
        <v>0</v>
      </c>
      <c r="I133" s="74"/>
      <c r="J133" s="74"/>
      <c r="K133" s="74"/>
      <c r="L133" s="158"/>
    </row>
    <row r="134" spans="1:12" x14ac:dyDescent="0.25">
      <c r="A134" s="44">
        <v>2313</v>
      </c>
      <c r="B134" s="71" t="s">
        <v>142</v>
      </c>
      <c r="C134" s="72">
        <f t="shared" si="7"/>
        <v>0</v>
      </c>
      <c r="D134" s="74"/>
      <c r="E134" s="74"/>
      <c r="F134" s="74"/>
      <c r="G134" s="157"/>
      <c r="H134" s="72">
        <f t="shared" si="8"/>
        <v>0</v>
      </c>
      <c r="I134" s="74"/>
      <c r="J134" s="74"/>
      <c r="K134" s="74"/>
      <c r="L134" s="158"/>
    </row>
    <row r="135" spans="1:12" ht="36" customHeight="1" x14ac:dyDescent="0.25">
      <c r="A135" s="44">
        <v>2314</v>
      </c>
      <c r="B135" s="71" t="s">
        <v>143</v>
      </c>
      <c r="C135" s="72">
        <f t="shared" si="7"/>
        <v>0</v>
      </c>
      <c r="D135" s="74"/>
      <c r="E135" s="74"/>
      <c r="F135" s="74"/>
      <c r="G135" s="157"/>
      <c r="H135" s="72">
        <f t="shared" si="8"/>
        <v>0</v>
      </c>
      <c r="I135" s="74"/>
      <c r="J135" s="74"/>
      <c r="K135" s="74"/>
      <c r="L135" s="158"/>
    </row>
    <row r="136" spans="1:12" x14ac:dyDescent="0.25">
      <c r="A136" s="159">
        <v>2320</v>
      </c>
      <c r="B136" s="71" t="s">
        <v>144</v>
      </c>
      <c r="C136" s="72">
        <f t="shared" si="7"/>
        <v>0</v>
      </c>
      <c r="D136" s="160">
        <f>SUM(D137:D139)</f>
        <v>0</v>
      </c>
      <c r="E136" s="160">
        <f>SUM(E137:E139)</f>
        <v>0</v>
      </c>
      <c r="F136" s="160">
        <f>SUM(F137:F139)</f>
        <v>0</v>
      </c>
      <c r="G136" s="161">
        <f>SUM(G137:G139)</f>
        <v>0</v>
      </c>
      <c r="H136" s="72">
        <f t="shared" si="8"/>
        <v>0</v>
      </c>
      <c r="I136" s="160">
        <f>SUM(I137:I139)</f>
        <v>0</v>
      </c>
      <c r="J136" s="160">
        <f>SUM(J137:J139)</f>
        <v>0</v>
      </c>
      <c r="K136" s="160">
        <f>SUM(K137:K139)</f>
        <v>0</v>
      </c>
      <c r="L136" s="162">
        <f>SUM(L137:L139)</f>
        <v>0</v>
      </c>
    </row>
    <row r="137" spans="1:12" x14ac:dyDescent="0.25">
      <c r="A137" s="44">
        <v>2321</v>
      </c>
      <c r="B137" s="71" t="s">
        <v>145</v>
      </c>
      <c r="C137" s="72">
        <f t="shared" si="7"/>
        <v>0</v>
      </c>
      <c r="D137" s="74"/>
      <c r="E137" s="74"/>
      <c r="F137" s="74"/>
      <c r="G137" s="157"/>
      <c r="H137" s="72">
        <f t="shared" si="8"/>
        <v>0</v>
      </c>
      <c r="I137" s="74"/>
      <c r="J137" s="74"/>
      <c r="K137" s="74"/>
      <c r="L137" s="158"/>
    </row>
    <row r="138" spans="1:12" x14ac:dyDescent="0.25">
      <c r="A138" s="44">
        <v>2322</v>
      </c>
      <c r="B138" s="71" t="s">
        <v>146</v>
      </c>
      <c r="C138" s="72">
        <f t="shared" si="7"/>
        <v>0</v>
      </c>
      <c r="D138" s="74"/>
      <c r="E138" s="74"/>
      <c r="F138" s="74"/>
      <c r="G138" s="157"/>
      <c r="H138" s="72">
        <f t="shared" si="8"/>
        <v>0</v>
      </c>
      <c r="I138" s="74"/>
      <c r="J138" s="74"/>
      <c r="K138" s="74"/>
      <c r="L138" s="158"/>
    </row>
    <row r="139" spans="1:12" ht="10.5" customHeight="1" x14ac:dyDescent="0.25">
      <c r="A139" s="44">
        <v>2329</v>
      </c>
      <c r="B139" s="71" t="s">
        <v>147</v>
      </c>
      <c r="C139" s="72">
        <f t="shared" si="7"/>
        <v>0</v>
      </c>
      <c r="D139" s="74"/>
      <c r="E139" s="74"/>
      <c r="F139" s="74"/>
      <c r="G139" s="157"/>
      <c r="H139" s="72">
        <f t="shared" si="8"/>
        <v>0</v>
      </c>
      <c r="I139" s="74"/>
      <c r="J139" s="74"/>
      <c r="K139" s="74"/>
      <c r="L139" s="158"/>
    </row>
    <row r="140" spans="1:12" x14ac:dyDescent="0.25">
      <c r="A140" s="159">
        <v>2330</v>
      </c>
      <c r="B140" s="71" t="s">
        <v>148</v>
      </c>
      <c r="C140" s="72">
        <f t="shared" si="7"/>
        <v>0</v>
      </c>
      <c r="D140" s="74"/>
      <c r="E140" s="74"/>
      <c r="F140" s="74"/>
      <c r="G140" s="157"/>
      <c r="H140" s="72">
        <f t="shared" si="8"/>
        <v>0</v>
      </c>
      <c r="I140" s="74"/>
      <c r="J140" s="74"/>
      <c r="K140" s="74"/>
      <c r="L140" s="158"/>
    </row>
    <row r="141" spans="1:12" ht="48" x14ac:dyDescent="0.25">
      <c r="A141" s="159">
        <v>2340</v>
      </c>
      <c r="B141" s="71" t="s">
        <v>149</v>
      </c>
      <c r="C141" s="72">
        <f t="shared" si="7"/>
        <v>0</v>
      </c>
      <c r="D141" s="160">
        <f>SUM(D142:D143)</f>
        <v>0</v>
      </c>
      <c r="E141" s="160">
        <f>SUM(E142:E143)</f>
        <v>0</v>
      </c>
      <c r="F141" s="160">
        <f>SUM(F142:F143)</f>
        <v>0</v>
      </c>
      <c r="G141" s="161">
        <f>SUM(G142:G143)</f>
        <v>0</v>
      </c>
      <c r="H141" s="72">
        <f t="shared" si="8"/>
        <v>0</v>
      </c>
      <c r="I141" s="160">
        <f>SUM(I142:I143)</f>
        <v>0</v>
      </c>
      <c r="J141" s="160">
        <f>SUM(J142:J143)</f>
        <v>0</v>
      </c>
      <c r="K141" s="160">
        <f>SUM(K142:K143)</f>
        <v>0</v>
      </c>
      <c r="L141" s="162">
        <f>SUM(L142:L143)</f>
        <v>0</v>
      </c>
    </row>
    <row r="142" spans="1:12" x14ac:dyDescent="0.25">
      <c r="A142" s="44">
        <v>2341</v>
      </c>
      <c r="B142" s="71" t="s">
        <v>150</v>
      </c>
      <c r="C142" s="72">
        <f t="shared" si="7"/>
        <v>0</v>
      </c>
      <c r="D142" s="74"/>
      <c r="E142" s="74"/>
      <c r="F142" s="74"/>
      <c r="G142" s="157"/>
      <c r="H142" s="72">
        <f t="shared" si="8"/>
        <v>0</v>
      </c>
      <c r="I142" s="74"/>
      <c r="J142" s="74"/>
      <c r="K142" s="74"/>
      <c r="L142" s="158"/>
    </row>
    <row r="143" spans="1:12" ht="24" x14ac:dyDescent="0.25">
      <c r="A143" s="44">
        <v>2344</v>
      </c>
      <c r="B143" s="71" t="s">
        <v>151</v>
      </c>
      <c r="C143" s="72">
        <f t="shared" si="7"/>
        <v>0</v>
      </c>
      <c r="D143" s="74"/>
      <c r="E143" s="74"/>
      <c r="F143" s="74"/>
      <c r="G143" s="157"/>
      <c r="H143" s="72">
        <f t="shared" si="8"/>
        <v>0</v>
      </c>
      <c r="I143" s="74"/>
      <c r="J143" s="74"/>
      <c r="K143" s="74"/>
      <c r="L143" s="158"/>
    </row>
    <row r="144" spans="1:12" ht="24" x14ac:dyDescent="0.25">
      <c r="A144" s="150">
        <v>2350</v>
      </c>
      <c r="B144" s="112" t="s">
        <v>152</v>
      </c>
      <c r="C144" s="117">
        <f t="shared" si="7"/>
        <v>0</v>
      </c>
      <c r="D144" s="151">
        <f>SUM(D145:D150)</f>
        <v>0</v>
      </c>
      <c r="E144" s="151">
        <f>SUM(E145:E150)</f>
        <v>0</v>
      </c>
      <c r="F144" s="151">
        <f>SUM(F145:F150)</f>
        <v>0</v>
      </c>
      <c r="G144" s="152">
        <f>SUM(G145:G150)</f>
        <v>0</v>
      </c>
      <c r="H144" s="117">
        <f t="shared" si="8"/>
        <v>0</v>
      </c>
      <c r="I144" s="151">
        <f>SUM(I145:I150)</f>
        <v>0</v>
      </c>
      <c r="J144" s="151">
        <f>SUM(J145:J150)</f>
        <v>0</v>
      </c>
      <c r="K144" s="151">
        <f>SUM(K145:K150)</f>
        <v>0</v>
      </c>
      <c r="L144" s="153">
        <f>SUM(L145:L150)</f>
        <v>0</v>
      </c>
    </row>
    <row r="145" spans="1:12" x14ac:dyDescent="0.25">
      <c r="A145" s="38">
        <v>2351</v>
      </c>
      <c r="B145" s="65" t="s">
        <v>153</v>
      </c>
      <c r="C145" s="66">
        <f t="shared" si="7"/>
        <v>0</v>
      </c>
      <c r="D145" s="68"/>
      <c r="E145" s="68"/>
      <c r="F145" s="68"/>
      <c r="G145" s="154"/>
      <c r="H145" s="66">
        <f t="shared" si="8"/>
        <v>0</v>
      </c>
      <c r="I145" s="68"/>
      <c r="J145" s="68"/>
      <c r="K145" s="68"/>
      <c r="L145" s="155"/>
    </row>
    <row r="146" spans="1:12" x14ac:dyDescent="0.25">
      <c r="A146" s="44">
        <v>2352</v>
      </c>
      <c r="B146" s="71" t="s">
        <v>154</v>
      </c>
      <c r="C146" s="72">
        <f t="shared" si="7"/>
        <v>0</v>
      </c>
      <c r="D146" s="74"/>
      <c r="E146" s="74"/>
      <c r="F146" s="74"/>
      <c r="G146" s="157"/>
      <c r="H146" s="72">
        <f t="shared" si="8"/>
        <v>0</v>
      </c>
      <c r="I146" s="74"/>
      <c r="J146" s="74"/>
      <c r="K146" s="74"/>
      <c r="L146" s="158"/>
    </row>
    <row r="147" spans="1:12" ht="24" x14ac:dyDescent="0.25">
      <c r="A147" s="44">
        <v>2353</v>
      </c>
      <c r="B147" s="71" t="s">
        <v>155</v>
      </c>
      <c r="C147" s="72">
        <f t="shared" si="7"/>
        <v>0</v>
      </c>
      <c r="D147" s="74"/>
      <c r="E147" s="74"/>
      <c r="F147" s="74"/>
      <c r="G147" s="157"/>
      <c r="H147" s="72">
        <f t="shared" si="8"/>
        <v>0</v>
      </c>
      <c r="I147" s="74"/>
      <c r="J147" s="74"/>
      <c r="K147" s="74"/>
      <c r="L147" s="158"/>
    </row>
    <row r="148" spans="1:12" ht="24" x14ac:dyDescent="0.25">
      <c r="A148" s="44">
        <v>2354</v>
      </c>
      <c r="B148" s="71" t="s">
        <v>156</v>
      </c>
      <c r="C148" s="72">
        <f t="shared" si="7"/>
        <v>0</v>
      </c>
      <c r="D148" s="74"/>
      <c r="E148" s="74"/>
      <c r="F148" s="74"/>
      <c r="G148" s="157"/>
      <c r="H148" s="72">
        <f t="shared" si="8"/>
        <v>0</v>
      </c>
      <c r="I148" s="74"/>
      <c r="J148" s="74"/>
      <c r="K148" s="74"/>
      <c r="L148" s="158"/>
    </row>
    <row r="149" spans="1:12" ht="24" x14ac:dyDescent="0.25">
      <c r="A149" s="44">
        <v>2355</v>
      </c>
      <c r="B149" s="71" t="s">
        <v>157</v>
      </c>
      <c r="C149" s="72">
        <f t="shared" si="7"/>
        <v>0</v>
      </c>
      <c r="D149" s="74"/>
      <c r="E149" s="74"/>
      <c r="F149" s="74"/>
      <c r="G149" s="157"/>
      <c r="H149" s="72">
        <f t="shared" si="8"/>
        <v>0</v>
      </c>
      <c r="I149" s="74"/>
      <c r="J149" s="74"/>
      <c r="K149" s="74"/>
      <c r="L149" s="158"/>
    </row>
    <row r="150" spans="1:12" ht="24" x14ac:dyDescent="0.25">
      <c r="A150" s="44">
        <v>2359</v>
      </c>
      <c r="B150" s="71" t="s">
        <v>158</v>
      </c>
      <c r="C150" s="72">
        <f t="shared" si="7"/>
        <v>0</v>
      </c>
      <c r="D150" s="74"/>
      <c r="E150" s="74"/>
      <c r="F150" s="74"/>
      <c r="G150" s="157"/>
      <c r="H150" s="72">
        <f t="shared" si="8"/>
        <v>0</v>
      </c>
      <c r="I150" s="74"/>
      <c r="J150" s="74"/>
      <c r="K150" s="74"/>
      <c r="L150" s="158"/>
    </row>
    <row r="151" spans="1:12" ht="24.75" customHeight="1" x14ac:dyDescent="0.25">
      <c r="A151" s="159">
        <v>2360</v>
      </c>
      <c r="B151" s="71" t="s">
        <v>159</v>
      </c>
      <c r="C151" s="72">
        <f t="shared" si="7"/>
        <v>46078</v>
      </c>
      <c r="D151" s="160">
        <f>SUM(D152:D158)</f>
        <v>46078</v>
      </c>
      <c r="E151" s="160">
        <f>SUM(E152:E158)</f>
        <v>0</v>
      </c>
      <c r="F151" s="160">
        <f>SUM(F152:F158)</f>
        <v>0</v>
      </c>
      <c r="G151" s="161">
        <f>SUM(G152:G158)</f>
        <v>0</v>
      </c>
      <c r="H151" s="72">
        <f t="shared" si="8"/>
        <v>75240</v>
      </c>
      <c r="I151" s="160">
        <f>SUM(I152:I158)</f>
        <v>53318</v>
      </c>
      <c r="J151" s="160">
        <f>SUM(J152:J158)</f>
        <v>21922</v>
      </c>
      <c r="K151" s="160">
        <f>SUM(K152:K158)</f>
        <v>0</v>
      </c>
      <c r="L151" s="162">
        <f>SUM(L152:L158)</f>
        <v>0</v>
      </c>
    </row>
    <row r="152" spans="1:12" x14ac:dyDescent="0.25">
      <c r="A152" s="43">
        <v>2361</v>
      </c>
      <c r="B152" s="71" t="s">
        <v>160</v>
      </c>
      <c r="C152" s="72">
        <f t="shared" si="7"/>
        <v>0</v>
      </c>
      <c r="D152" s="74"/>
      <c r="E152" s="74"/>
      <c r="F152" s="74"/>
      <c r="G152" s="157"/>
      <c r="H152" s="72">
        <f t="shared" si="8"/>
        <v>0</v>
      </c>
      <c r="I152" s="74"/>
      <c r="J152" s="74"/>
      <c r="K152" s="74"/>
      <c r="L152" s="158"/>
    </row>
    <row r="153" spans="1:12" ht="24" x14ac:dyDescent="0.25">
      <c r="A153" s="43">
        <v>2362</v>
      </c>
      <c r="B153" s="71" t="s">
        <v>161</v>
      </c>
      <c r="C153" s="72">
        <f t="shared" si="7"/>
        <v>0</v>
      </c>
      <c r="D153" s="74"/>
      <c r="E153" s="74"/>
      <c r="F153" s="74"/>
      <c r="G153" s="157"/>
      <c r="H153" s="72">
        <f t="shared" si="8"/>
        <v>0</v>
      </c>
      <c r="I153" s="74"/>
      <c r="J153" s="74"/>
      <c r="K153" s="74"/>
      <c r="L153" s="158"/>
    </row>
    <row r="154" spans="1:12" x14ac:dyDescent="0.25">
      <c r="A154" s="43">
        <v>2363</v>
      </c>
      <c r="B154" s="71" t="s">
        <v>162</v>
      </c>
      <c r="C154" s="72">
        <f t="shared" si="7"/>
        <v>46078</v>
      </c>
      <c r="D154" s="74">
        <v>46078</v>
      </c>
      <c r="E154" s="74"/>
      <c r="F154" s="74"/>
      <c r="G154" s="157"/>
      <c r="H154" s="72">
        <f t="shared" si="8"/>
        <v>75240</v>
      </c>
      <c r="I154" s="74">
        <v>53318</v>
      </c>
      <c r="J154" s="74">
        <v>21922</v>
      </c>
      <c r="K154" s="74"/>
      <c r="L154" s="158"/>
    </row>
    <row r="155" spans="1:12" x14ac:dyDescent="0.25">
      <c r="A155" s="43">
        <v>2364</v>
      </c>
      <c r="B155" s="71" t="s">
        <v>163</v>
      </c>
      <c r="C155" s="72">
        <f t="shared" si="7"/>
        <v>0</v>
      </c>
      <c r="D155" s="74"/>
      <c r="E155" s="74"/>
      <c r="F155" s="74"/>
      <c r="G155" s="157"/>
      <c r="H155" s="72">
        <f t="shared" si="8"/>
        <v>0</v>
      </c>
      <c r="I155" s="74"/>
      <c r="J155" s="74"/>
      <c r="K155" s="74"/>
      <c r="L155" s="158"/>
    </row>
    <row r="156" spans="1:12" ht="12.75" customHeight="1" x14ac:dyDescent="0.25">
      <c r="A156" s="43">
        <v>2365</v>
      </c>
      <c r="B156" s="71" t="s">
        <v>164</v>
      </c>
      <c r="C156" s="72">
        <f t="shared" si="7"/>
        <v>0</v>
      </c>
      <c r="D156" s="74"/>
      <c r="E156" s="74"/>
      <c r="F156" s="74"/>
      <c r="G156" s="157"/>
      <c r="H156" s="72">
        <f t="shared" si="8"/>
        <v>0</v>
      </c>
      <c r="I156" s="74"/>
      <c r="J156" s="74"/>
      <c r="K156" s="74"/>
      <c r="L156" s="158"/>
    </row>
    <row r="157" spans="1:12" ht="36" x14ac:dyDescent="0.25">
      <c r="A157" s="43">
        <v>2366</v>
      </c>
      <c r="B157" s="71" t="s">
        <v>165</v>
      </c>
      <c r="C157" s="72">
        <f t="shared" si="7"/>
        <v>0</v>
      </c>
      <c r="D157" s="74"/>
      <c r="E157" s="74"/>
      <c r="F157" s="74"/>
      <c r="G157" s="157"/>
      <c r="H157" s="72">
        <f t="shared" si="8"/>
        <v>0</v>
      </c>
      <c r="I157" s="74"/>
      <c r="J157" s="74"/>
      <c r="K157" s="74"/>
      <c r="L157" s="158"/>
    </row>
    <row r="158" spans="1:12" ht="48" x14ac:dyDescent="0.25">
      <c r="A158" s="43">
        <v>2369</v>
      </c>
      <c r="B158" s="71" t="s">
        <v>166</v>
      </c>
      <c r="C158" s="72">
        <f t="shared" si="7"/>
        <v>0</v>
      </c>
      <c r="D158" s="74"/>
      <c r="E158" s="74"/>
      <c r="F158" s="74"/>
      <c r="G158" s="157"/>
      <c r="H158" s="72">
        <f t="shared" si="8"/>
        <v>0</v>
      </c>
      <c r="I158" s="74"/>
      <c r="J158" s="74"/>
      <c r="K158" s="74"/>
      <c r="L158" s="158"/>
    </row>
    <row r="159" spans="1:12" x14ac:dyDescent="0.25">
      <c r="A159" s="150">
        <v>2370</v>
      </c>
      <c r="B159" s="112" t="s">
        <v>167</v>
      </c>
      <c r="C159" s="117">
        <f t="shared" si="7"/>
        <v>0</v>
      </c>
      <c r="D159" s="163"/>
      <c r="E159" s="163"/>
      <c r="F159" s="163"/>
      <c r="G159" s="164"/>
      <c r="H159" s="117">
        <f t="shared" si="8"/>
        <v>0</v>
      </c>
      <c r="I159" s="163"/>
      <c r="J159" s="163"/>
      <c r="K159" s="163"/>
      <c r="L159" s="165"/>
    </row>
    <row r="160" spans="1:12" x14ac:dyDescent="0.25">
      <c r="A160" s="150">
        <v>2380</v>
      </c>
      <c r="B160" s="112" t="s">
        <v>168</v>
      </c>
      <c r="C160" s="117">
        <f t="shared" si="7"/>
        <v>0</v>
      </c>
      <c r="D160" s="151">
        <f>SUM(D161:D162)</f>
        <v>0</v>
      </c>
      <c r="E160" s="151">
        <f>SUM(E161:E162)</f>
        <v>0</v>
      </c>
      <c r="F160" s="151">
        <f>SUM(F161:F162)</f>
        <v>0</v>
      </c>
      <c r="G160" s="152">
        <f>SUM(G161:G162)</f>
        <v>0</v>
      </c>
      <c r="H160" s="117">
        <f t="shared" si="8"/>
        <v>0</v>
      </c>
      <c r="I160" s="151">
        <f>SUM(I161:I162)</f>
        <v>0</v>
      </c>
      <c r="J160" s="151">
        <f>SUM(J161:J162)</f>
        <v>0</v>
      </c>
      <c r="K160" s="151">
        <f>SUM(K161:K162)</f>
        <v>0</v>
      </c>
      <c r="L160" s="153">
        <f>SUM(L161:L162)</f>
        <v>0</v>
      </c>
    </row>
    <row r="161" spans="1:12" x14ac:dyDescent="0.25">
      <c r="A161" s="37">
        <v>2381</v>
      </c>
      <c r="B161" s="65" t="s">
        <v>169</v>
      </c>
      <c r="C161" s="66">
        <f t="shared" si="7"/>
        <v>0</v>
      </c>
      <c r="D161" s="68"/>
      <c r="E161" s="68"/>
      <c r="F161" s="68"/>
      <c r="G161" s="154"/>
      <c r="H161" s="66">
        <f t="shared" si="8"/>
        <v>0</v>
      </c>
      <c r="I161" s="68"/>
      <c r="J161" s="68"/>
      <c r="K161" s="68"/>
      <c r="L161" s="155"/>
    </row>
    <row r="162" spans="1:12" ht="24" x14ac:dyDescent="0.25">
      <c r="A162" s="43">
        <v>2389</v>
      </c>
      <c r="B162" s="71" t="s">
        <v>170</v>
      </c>
      <c r="C162" s="72">
        <f t="shared" si="7"/>
        <v>0</v>
      </c>
      <c r="D162" s="74"/>
      <c r="E162" s="74"/>
      <c r="F162" s="74"/>
      <c r="G162" s="157"/>
      <c r="H162" s="72">
        <f t="shared" si="8"/>
        <v>0</v>
      </c>
      <c r="I162" s="74"/>
      <c r="J162" s="74"/>
      <c r="K162" s="74"/>
      <c r="L162" s="158"/>
    </row>
    <row r="163" spans="1:12" x14ac:dyDescent="0.25">
      <c r="A163" s="150">
        <v>2390</v>
      </c>
      <c r="B163" s="112" t="s">
        <v>171</v>
      </c>
      <c r="C163" s="117">
        <f t="shared" si="7"/>
        <v>0</v>
      </c>
      <c r="D163" s="163"/>
      <c r="E163" s="163"/>
      <c r="F163" s="163"/>
      <c r="G163" s="164"/>
      <c r="H163" s="117">
        <f t="shared" si="8"/>
        <v>0</v>
      </c>
      <c r="I163" s="163"/>
      <c r="J163" s="163"/>
      <c r="K163" s="163"/>
      <c r="L163" s="165"/>
    </row>
    <row r="164" spans="1:12" x14ac:dyDescent="0.25">
      <c r="A164" s="56">
        <v>2400</v>
      </c>
      <c r="B164" s="147" t="s">
        <v>172</v>
      </c>
      <c r="C164" s="57">
        <f t="shared" si="7"/>
        <v>0</v>
      </c>
      <c r="D164" s="177"/>
      <c r="E164" s="177"/>
      <c r="F164" s="177"/>
      <c r="G164" s="178"/>
      <c r="H164" s="57">
        <f t="shared" si="8"/>
        <v>0</v>
      </c>
      <c r="I164" s="177"/>
      <c r="J164" s="177"/>
      <c r="K164" s="177"/>
      <c r="L164" s="179"/>
    </row>
    <row r="165" spans="1:12" ht="24" x14ac:dyDescent="0.25">
      <c r="A165" s="56">
        <v>2500</v>
      </c>
      <c r="B165" s="147" t="s">
        <v>173</v>
      </c>
      <c r="C165" s="57">
        <f t="shared" si="7"/>
        <v>0</v>
      </c>
      <c r="D165" s="63">
        <f>SUM(D166,D171)</f>
        <v>0</v>
      </c>
      <c r="E165" s="63">
        <f>SUM(E166,E171)</f>
        <v>0</v>
      </c>
      <c r="F165" s="63">
        <f>SUM(F166,F171)</f>
        <v>0</v>
      </c>
      <c r="G165" s="63">
        <f>SUM(G166,G171)</f>
        <v>0</v>
      </c>
      <c r="H165" s="57">
        <f t="shared" si="8"/>
        <v>0</v>
      </c>
      <c r="I165" s="63">
        <f>SUM(I166,I171)</f>
        <v>0</v>
      </c>
      <c r="J165" s="63">
        <f>SUM(J166,J171)</f>
        <v>0</v>
      </c>
      <c r="K165" s="63">
        <f>SUM(K166,K171)</f>
        <v>0</v>
      </c>
      <c r="L165" s="149">
        <f>SUM(L166,L171)</f>
        <v>0</v>
      </c>
    </row>
    <row r="166" spans="1:12" ht="16.5" customHeight="1" x14ac:dyDescent="0.25">
      <c r="A166" s="168">
        <v>2510</v>
      </c>
      <c r="B166" s="65" t="s">
        <v>174</v>
      </c>
      <c r="C166" s="66">
        <f t="shared" si="7"/>
        <v>0</v>
      </c>
      <c r="D166" s="169">
        <f>SUM(D167:D170)</f>
        <v>0</v>
      </c>
      <c r="E166" s="169">
        <f>SUM(E167:E170)</f>
        <v>0</v>
      </c>
      <c r="F166" s="169">
        <f>SUM(F167:F170)</f>
        <v>0</v>
      </c>
      <c r="G166" s="169">
        <f>SUM(G167:G170)</f>
        <v>0</v>
      </c>
      <c r="H166" s="66">
        <f t="shared" si="8"/>
        <v>0</v>
      </c>
      <c r="I166" s="169">
        <f>SUM(I167:I170)</f>
        <v>0</v>
      </c>
      <c r="J166" s="169">
        <f>SUM(J167:J170)</f>
        <v>0</v>
      </c>
      <c r="K166" s="169">
        <f>SUM(K167:K170)</f>
        <v>0</v>
      </c>
      <c r="L166" s="180">
        <f>SUM(L167:L170)</f>
        <v>0</v>
      </c>
    </row>
    <row r="167" spans="1:12" ht="24" x14ac:dyDescent="0.25">
      <c r="A167" s="44">
        <v>2512</v>
      </c>
      <c r="B167" s="71" t="s">
        <v>175</v>
      </c>
      <c r="C167" s="72">
        <f t="shared" si="7"/>
        <v>0</v>
      </c>
      <c r="D167" s="74"/>
      <c r="E167" s="74"/>
      <c r="F167" s="74"/>
      <c r="G167" s="157"/>
      <c r="H167" s="72">
        <f t="shared" si="8"/>
        <v>0</v>
      </c>
      <c r="I167" s="74"/>
      <c r="J167" s="74"/>
      <c r="K167" s="74"/>
      <c r="L167" s="158"/>
    </row>
    <row r="168" spans="1:12" ht="36" x14ac:dyDescent="0.25">
      <c r="A168" s="44">
        <v>2513</v>
      </c>
      <c r="B168" s="71" t="s">
        <v>176</v>
      </c>
      <c r="C168" s="72">
        <f t="shared" si="7"/>
        <v>0</v>
      </c>
      <c r="D168" s="74"/>
      <c r="E168" s="74"/>
      <c r="F168" s="74"/>
      <c r="G168" s="157"/>
      <c r="H168" s="72">
        <f t="shared" si="8"/>
        <v>0</v>
      </c>
      <c r="I168" s="74"/>
      <c r="J168" s="74"/>
      <c r="K168" s="74"/>
      <c r="L168" s="158"/>
    </row>
    <row r="169" spans="1:12" ht="24" x14ac:dyDescent="0.25">
      <c r="A169" s="44">
        <v>2515</v>
      </c>
      <c r="B169" s="71" t="s">
        <v>177</v>
      </c>
      <c r="C169" s="72">
        <f t="shared" si="7"/>
        <v>0</v>
      </c>
      <c r="D169" s="74"/>
      <c r="E169" s="74"/>
      <c r="F169" s="74"/>
      <c r="G169" s="157"/>
      <c r="H169" s="72">
        <f t="shared" si="8"/>
        <v>0</v>
      </c>
      <c r="I169" s="74"/>
      <c r="J169" s="74"/>
      <c r="K169" s="74"/>
      <c r="L169" s="158"/>
    </row>
    <row r="170" spans="1:12" ht="24" x14ac:dyDescent="0.25">
      <c r="A170" s="44">
        <v>2519</v>
      </c>
      <c r="B170" s="71" t="s">
        <v>178</v>
      </c>
      <c r="C170" s="72">
        <f t="shared" si="7"/>
        <v>0</v>
      </c>
      <c r="D170" s="74"/>
      <c r="E170" s="74"/>
      <c r="F170" s="74"/>
      <c r="G170" s="157"/>
      <c r="H170" s="72">
        <f t="shared" si="8"/>
        <v>0</v>
      </c>
      <c r="I170" s="74"/>
      <c r="J170" s="74"/>
      <c r="K170" s="74"/>
      <c r="L170" s="158"/>
    </row>
    <row r="171" spans="1:12" ht="24" x14ac:dyDescent="0.25">
      <c r="A171" s="159">
        <v>2520</v>
      </c>
      <c r="B171" s="71" t="s">
        <v>179</v>
      </c>
      <c r="C171" s="72">
        <f t="shared" si="7"/>
        <v>0</v>
      </c>
      <c r="D171" s="74"/>
      <c r="E171" s="74"/>
      <c r="F171" s="74"/>
      <c r="G171" s="157"/>
      <c r="H171" s="72">
        <f t="shared" si="8"/>
        <v>0</v>
      </c>
      <c r="I171" s="74"/>
      <c r="J171" s="74"/>
      <c r="K171" s="74"/>
      <c r="L171" s="158"/>
    </row>
    <row r="172" spans="1:12" s="182" customFormat="1" ht="36" customHeight="1" x14ac:dyDescent="0.25">
      <c r="A172" s="19">
        <v>2800</v>
      </c>
      <c r="B172" s="65" t="s">
        <v>180</v>
      </c>
      <c r="C172" s="66">
        <f t="shared" si="7"/>
        <v>0</v>
      </c>
      <c r="D172" s="40"/>
      <c r="E172" s="40"/>
      <c r="F172" s="40"/>
      <c r="G172" s="41"/>
      <c r="H172" s="66">
        <f t="shared" si="8"/>
        <v>0</v>
      </c>
      <c r="I172" s="40"/>
      <c r="J172" s="40"/>
      <c r="K172" s="40"/>
      <c r="L172" s="42"/>
    </row>
    <row r="173" spans="1:12" x14ac:dyDescent="0.25">
      <c r="A173" s="142">
        <v>3000</v>
      </c>
      <c r="B173" s="142" t="s">
        <v>181</v>
      </c>
      <c r="C173" s="143">
        <f t="shared" si="7"/>
        <v>0</v>
      </c>
      <c r="D173" s="144">
        <f>SUM(D174,D184)</f>
        <v>0</v>
      </c>
      <c r="E173" s="144">
        <f>SUM(E174,E184)</f>
        <v>0</v>
      </c>
      <c r="F173" s="144">
        <f>SUM(F174,F184)</f>
        <v>0</v>
      </c>
      <c r="G173" s="145">
        <f>SUM(G174,G184)</f>
        <v>0</v>
      </c>
      <c r="H173" s="143">
        <f t="shared" si="8"/>
        <v>0</v>
      </c>
      <c r="I173" s="144">
        <f>SUM(I174,I184)</f>
        <v>0</v>
      </c>
      <c r="J173" s="144">
        <f>SUM(J174,J184)</f>
        <v>0</v>
      </c>
      <c r="K173" s="144">
        <f>SUM(K174,K184)</f>
        <v>0</v>
      </c>
      <c r="L173" s="146">
        <f>SUM(L174,L184)</f>
        <v>0</v>
      </c>
    </row>
    <row r="174" spans="1:12" ht="24" x14ac:dyDescent="0.25">
      <c r="A174" s="56">
        <v>3200</v>
      </c>
      <c r="B174" s="183" t="s">
        <v>182</v>
      </c>
      <c r="C174" s="184">
        <f t="shared" si="7"/>
        <v>0</v>
      </c>
      <c r="D174" s="63">
        <f>SUM(D175,D179)</f>
        <v>0</v>
      </c>
      <c r="E174" s="63">
        <f>SUM(E175,E179)</f>
        <v>0</v>
      </c>
      <c r="F174" s="63">
        <f>SUM(F175,F179)</f>
        <v>0</v>
      </c>
      <c r="G174" s="63">
        <f>SUM(G175,G179)</f>
        <v>0</v>
      </c>
      <c r="H174" s="57">
        <f t="shared" si="8"/>
        <v>0</v>
      </c>
      <c r="I174" s="63">
        <f>SUM(I175,I179)</f>
        <v>0</v>
      </c>
      <c r="J174" s="63">
        <f>SUM(J175,J179)</f>
        <v>0</v>
      </c>
      <c r="K174" s="63">
        <f>SUM(K175,K179)</f>
        <v>0</v>
      </c>
      <c r="L174" s="149">
        <f>SUM(L175,L179)</f>
        <v>0</v>
      </c>
    </row>
    <row r="175" spans="1:12" ht="36" x14ac:dyDescent="0.25">
      <c r="A175" s="168">
        <v>3260</v>
      </c>
      <c r="B175" s="65" t="s">
        <v>183</v>
      </c>
      <c r="C175" s="66">
        <f t="shared" si="7"/>
        <v>0</v>
      </c>
      <c r="D175" s="169">
        <f>SUM(D176:D178)</f>
        <v>0</v>
      </c>
      <c r="E175" s="169">
        <f>SUM(E176:E178)</f>
        <v>0</v>
      </c>
      <c r="F175" s="169">
        <f>SUM(F176:F178)</f>
        <v>0</v>
      </c>
      <c r="G175" s="170">
        <f>SUM(G176:G178)</f>
        <v>0</v>
      </c>
      <c r="H175" s="66">
        <f t="shared" si="8"/>
        <v>0</v>
      </c>
      <c r="I175" s="169">
        <f>SUM(I176:I178)</f>
        <v>0</v>
      </c>
      <c r="J175" s="169">
        <f>SUM(J176:J178)</f>
        <v>0</v>
      </c>
      <c r="K175" s="169">
        <f>SUM(K176:K178)</f>
        <v>0</v>
      </c>
      <c r="L175" s="171">
        <f>SUM(L176:L178)</f>
        <v>0</v>
      </c>
    </row>
    <row r="176" spans="1:12" ht="24" x14ac:dyDescent="0.25">
      <c r="A176" s="44">
        <v>3261</v>
      </c>
      <c r="B176" s="71" t="s">
        <v>184</v>
      </c>
      <c r="C176" s="72">
        <f t="shared" si="7"/>
        <v>0</v>
      </c>
      <c r="D176" s="74"/>
      <c r="E176" s="74"/>
      <c r="F176" s="74"/>
      <c r="G176" s="157"/>
      <c r="H176" s="72">
        <f t="shared" si="8"/>
        <v>0</v>
      </c>
      <c r="I176" s="74"/>
      <c r="J176" s="74"/>
      <c r="K176" s="74"/>
      <c r="L176" s="158"/>
    </row>
    <row r="177" spans="1:12" ht="36" x14ac:dyDescent="0.25">
      <c r="A177" s="44">
        <v>3262</v>
      </c>
      <c r="B177" s="71" t="s">
        <v>185</v>
      </c>
      <c r="C177" s="72">
        <f t="shared" si="7"/>
        <v>0</v>
      </c>
      <c r="D177" s="74"/>
      <c r="E177" s="74"/>
      <c r="F177" s="74"/>
      <c r="G177" s="157"/>
      <c r="H177" s="72">
        <f t="shared" si="8"/>
        <v>0</v>
      </c>
      <c r="I177" s="74"/>
      <c r="J177" s="74"/>
      <c r="K177" s="74"/>
      <c r="L177" s="158"/>
    </row>
    <row r="178" spans="1:12" ht="24" x14ac:dyDescent="0.25">
      <c r="A178" s="44">
        <v>3263</v>
      </c>
      <c r="B178" s="71" t="s">
        <v>186</v>
      </c>
      <c r="C178" s="72">
        <f t="shared" si="7"/>
        <v>0</v>
      </c>
      <c r="D178" s="74"/>
      <c r="E178" s="74"/>
      <c r="F178" s="74"/>
      <c r="G178" s="157"/>
      <c r="H178" s="72">
        <f t="shared" si="8"/>
        <v>0</v>
      </c>
      <c r="I178" s="74"/>
      <c r="J178" s="74"/>
      <c r="K178" s="74"/>
      <c r="L178" s="158"/>
    </row>
    <row r="179" spans="1:12" ht="84" x14ac:dyDescent="0.25">
      <c r="A179" s="168">
        <v>3290</v>
      </c>
      <c r="B179" s="65" t="s">
        <v>187</v>
      </c>
      <c r="C179" s="185">
        <f t="shared" si="7"/>
        <v>0</v>
      </c>
      <c r="D179" s="169">
        <f>SUM(D180:D183)</f>
        <v>0</v>
      </c>
      <c r="E179" s="169">
        <f>SUM(E180:E183)</f>
        <v>0</v>
      </c>
      <c r="F179" s="169">
        <f>SUM(F180:F183)</f>
        <v>0</v>
      </c>
      <c r="G179" s="169">
        <f>SUM(G180:G183)</f>
        <v>0</v>
      </c>
      <c r="H179" s="185">
        <f t="shared" si="8"/>
        <v>0</v>
      </c>
      <c r="I179" s="169">
        <f>SUM(I180:I183)</f>
        <v>0</v>
      </c>
      <c r="J179" s="169">
        <f>SUM(J180:J183)</f>
        <v>0</v>
      </c>
      <c r="K179" s="169">
        <f>SUM(K180:K183)</f>
        <v>0</v>
      </c>
      <c r="L179" s="186">
        <f>SUM(L180:L183)</f>
        <v>0</v>
      </c>
    </row>
    <row r="180" spans="1:12" ht="72" x14ac:dyDescent="0.25">
      <c r="A180" s="44">
        <v>3291</v>
      </c>
      <c r="B180" s="71" t="s">
        <v>188</v>
      </c>
      <c r="C180" s="72">
        <f t="shared" si="7"/>
        <v>0</v>
      </c>
      <c r="D180" s="74"/>
      <c r="E180" s="74"/>
      <c r="F180" s="74"/>
      <c r="G180" s="187"/>
      <c r="H180" s="72">
        <f t="shared" si="8"/>
        <v>0</v>
      </c>
      <c r="I180" s="74"/>
      <c r="J180" s="74"/>
      <c r="K180" s="74"/>
      <c r="L180" s="158"/>
    </row>
    <row r="181" spans="1:12" ht="72" x14ac:dyDescent="0.25">
      <c r="A181" s="44">
        <v>3292</v>
      </c>
      <c r="B181" s="71" t="s">
        <v>189</v>
      </c>
      <c r="C181" s="72">
        <f t="shared" si="7"/>
        <v>0</v>
      </c>
      <c r="D181" s="74"/>
      <c r="E181" s="74"/>
      <c r="F181" s="74"/>
      <c r="G181" s="187"/>
      <c r="H181" s="72">
        <f t="shared" si="8"/>
        <v>0</v>
      </c>
      <c r="I181" s="74"/>
      <c r="J181" s="74"/>
      <c r="K181" s="74"/>
      <c r="L181" s="158"/>
    </row>
    <row r="182" spans="1:12" ht="72" x14ac:dyDescent="0.25">
      <c r="A182" s="44">
        <v>3293</v>
      </c>
      <c r="B182" s="71" t="s">
        <v>190</v>
      </c>
      <c r="C182" s="72">
        <f t="shared" si="7"/>
        <v>0</v>
      </c>
      <c r="D182" s="74"/>
      <c r="E182" s="74"/>
      <c r="F182" s="74"/>
      <c r="G182" s="187"/>
      <c r="H182" s="72">
        <f t="shared" si="8"/>
        <v>0</v>
      </c>
      <c r="I182" s="74"/>
      <c r="J182" s="74"/>
      <c r="K182" s="74"/>
      <c r="L182" s="158"/>
    </row>
    <row r="183" spans="1:12" ht="60" x14ac:dyDescent="0.25">
      <c r="A183" s="188">
        <v>3294</v>
      </c>
      <c r="B183" s="71" t="s">
        <v>191</v>
      </c>
      <c r="C183" s="185">
        <f t="shared" si="7"/>
        <v>0</v>
      </c>
      <c r="D183" s="189"/>
      <c r="E183" s="189"/>
      <c r="F183" s="189"/>
      <c r="G183" s="190"/>
      <c r="H183" s="185">
        <f t="shared" si="8"/>
        <v>0</v>
      </c>
      <c r="I183" s="189"/>
      <c r="J183" s="189"/>
      <c r="K183" s="189"/>
      <c r="L183" s="191"/>
    </row>
    <row r="184" spans="1:12" ht="48" x14ac:dyDescent="0.25">
      <c r="A184" s="192">
        <v>3300</v>
      </c>
      <c r="B184" s="183" t="s">
        <v>192</v>
      </c>
      <c r="C184" s="193">
        <f t="shared" si="7"/>
        <v>0</v>
      </c>
      <c r="D184" s="194">
        <f>SUM(D185:D186)</f>
        <v>0</v>
      </c>
      <c r="E184" s="194">
        <f>SUM(E185:E186)</f>
        <v>0</v>
      </c>
      <c r="F184" s="194">
        <f>SUM(F185:F186)</f>
        <v>0</v>
      </c>
      <c r="G184" s="194">
        <f>SUM(G185:G186)</f>
        <v>0</v>
      </c>
      <c r="H184" s="193">
        <f t="shared" si="8"/>
        <v>0</v>
      </c>
      <c r="I184" s="194">
        <f>SUM(I185:I186)</f>
        <v>0</v>
      </c>
      <c r="J184" s="194">
        <f>SUM(J185:J186)</f>
        <v>0</v>
      </c>
      <c r="K184" s="194">
        <f>SUM(K185:K186)</f>
        <v>0</v>
      </c>
      <c r="L184" s="149">
        <f>SUM(L185:L186)</f>
        <v>0</v>
      </c>
    </row>
    <row r="185" spans="1:12" ht="48" x14ac:dyDescent="0.25">
      <c r="A185" s="111">
        <v>3310</v>
      </c>
      <c r="B185" s="112" t="s">
        <v>193</v>
      </c>
      <c r="C185" s="195">
        <f t="shared" si="7"/>
        <v>0</v>
      </c>
      <c r="D185" s="163"/>
      <c r="E185" s="163"/>
      <c r="F185" s="163"/>
      <c r="G185" s="164"/>
      <c r="H185" s="195">
        <f t="shared" si="8"/>
        <v>0</v>
      </c>
      <c r="I185" s="163"/>
      <c r="J185" s="163"/>
      <c r="K185" s="163"/>
      <c r="L185" s="165"/>
    </row>
    <row r="186" spans="1:12" ht="48.75" customHeight="1" x14ac:dyDescent="0.25">
      <c r="A186" s="38">
        <v>3320</v>
      </c>
      <c r="B186" s="65" t="s">
        <v>194</v>
      </c>
      <c r="C186" s="66">
        <f t="shared" si="7"/>
        <v>0</v>
      </c>
      <c r="D186" s="68"/>
      <c r="E186" s="68"/>
      <c r="F186" s="68"/>
      <c r="G186" s="154"/>
      <c r="H186" s="66">
        <f t="shared" si="8"/>
        <v>0</v>
      </c>
      <c r="I186" s="68"/>
      <c r="J186" s="68"/>
      <c r="K186" s="68"/>
      <c r="L186" s="155"/>
    </row>
    <row r="187" spans="1:12" x14ac:dyDescent="0.25">
      <c r="A187" s="196">
        <v>4000</v>
      </c>
      <c r="B187" s="142" t="s">
        <v>195</v>
      </c>
      <c r="C187" s="143">
        <f t="shared" si="7"/>
        <v>0</v>
      </c>
      <c r="D187" s="144">
        <f>SUM(D188,D191)</f>
        <v>0</v>
      </c>
      <c r="E187" s="144">
        <f>SUM(E188,E191)</f>
        <v>0</v>
      </c>
      <c r="F187" s="144">
        <f>SUM(F188,F191)</f>
        <v>0</v>
      </c>
      <c r="G187" s="145">
        <f>SUM(G188,G191)</f>
        <v>0</v>
      </c>
      <c r="H187" s="143">
        <f t="shared" si="8"/>
        <v>0</v>
      </c>
      <c r="I187" s="144">
        <f>SUM(I188,I191)</f>
        <v>0</v>
      </c>
      <c r="J187" s="144">
        <f>SUM(J188,J191)</f>
        <v>0</v>
      </c>
      <c r="K187" s="144">
        <f>SUM(K188,K191)</f>
        <v>0</v>
      </c>
      <c r="L187" s="146">
        <f>SUM(L188,L191)</f>
        <v>0</v>
      </c>
    </row>
    <row r="188" spans="1:12" ht="24" x14ac:dyDescent="0.25">
      <c r="A188" s="197">
        <v>4200</v>
      </c>
      <c r="B188" s="147" t="s">
        <v>196</v>
      </c>
      <c r="C188" s="57">
        <f t="shared" si="7"/>
        <v>0</v>
      </c>
      <c r="D188" s="63">
        <f>SUM(D189,D190)</f>
        <v>0</v>
      </c>
      <c r="E188" s="63">
        <f>SUM(E189,E190)</f>
        <v>0</v>
      </c>
      <c r="F188" s="63">
        <f>SUM(F189,F190)</f>
        <v>0</v>
      </c>
      <c r="G188" s="166">
        <f>SUM(G189,G190)</f>
        <v>0</v>
      </c>
      <c r="H188" s="57">
        <f t="shared" si="8"/>
        <v>0</v>
      </c>
      <c r="I188" s="63">
        <f>SUM(I189,I190)</f>
        <v>0</v>
      </c>
      <c r="J188" s="63">
        <f>SUM(J189,J190)</f>
        <v>0</v>
      </c>
      <c r="K188" s="63">
        <f>SUM(K189,K190)</f>
        <v>0</v>
      </c>
      <c r="L188" s="167">
        <f>SUM(L189,L190)</f>
        <v>0</v>
      </c>
    </row>
    <row r="189" spans="1:12" ht="36" x14ac:dyDescent="0.25">
      <c r="A189" s="168">
        <v>4240</v>
      </c>
      <c r="B189" s="65" t="s">
        <v>197</v>
      </c>
      <c r="C189" s="66">
        <f t="shared" si="7"/>
        <v>0</v>
      </c>
      <c r="D189" s="68"/>
      <c r="E189" s="68"/>
      <c r="F189" s="68"/>
      <c r="G189" s="154"/>
      <c r="H189" s="66">
        <f t="shared" si="8"/>
        <v>0</v>
      </c>
      <c r="I189" s="68"/>
      <c r="J189" s="68"/>
      <c r="K189" s="68"/>
      <c r="L189" s="155"/>
    </row>
    <row r="190" spans="1:12" ht="24" x14ac:dyDescent="0.25">
      <c r="A190" s="159">
        <v>4250</v>
      </c>
      <c r="B190" s="71" t="s">
        <v>198</v>
      </c>
      <c r="C190" s="72">
        <f t="shared" si="7"/>
        <v>0</v>
      </c>
      <c r="D190" s="74"/>
      <c r="E190" s="74"/>
      <c r="F190" s="74"/>
      <c r="G190" s="157"/>
      <c r="H190" s="72">
        <f t="shared" si="8"/>
        <v>0</v>
      </c>
      <c r="I190" s="74"/>
      <c r="J190" s="74"/>
      <c r="K190" s="74"/>
      <c r="L190" s="158"/>
    </row>
    <row r="191" spans="1:12" x14ac:dyDescent="0.25">
      <c r="A191" s="56">
        <v>4300</v>
      </c>
      <c r="B191" s="147" t="s">
        <v>199</v>
      </c>
      <c r="C191" s="57">
        <f t="shared" si="7"/>
        <v>0</v>
      </c>
      <c r="D191" s="63">
        <f>SUM(D192)</f>
        <v>0</v>
      </c>
      <c r="E191" s="63">
        <f>SUM(E192)</f>
        <v>0</v>
      </c>
      <c r="F191" s="63">
        <f>SUM(F192)</f>
        <v>0</v>
      </c>
      <c r="G191" s="166">
        <f>SUM(G192)</f>
        <v>0</v>
      </c>
      <c r="H191" s="57">
        <f t="shared" si="8"/>
        <v>0</v>
      </c>
      <c r="I191" s="63">
        <f>SUM(I192)</f>
        <v>0</v>
      </c>
      <c r="J191" s="63">
        <f>SUM(J192)</f>
        <v>0</v>
      </c>
      <c r="K191" s="63">
        <f>SUM(K192)</f>
        <v>0</v>
      </c>
      <c r="L191" s="167">
        <f>SUM(L192)</f>
        <v>0</v>
      </c>
    </row>
    <row r="192" spans="1:12" ht="24" x14ac:dyDescent="0.25">
      <c r="A192" s="168">
        <v>4310</v>
      </c>
      <c r="B192" s="65" t="s">
        <v>200</v>
      </c>
      <c r="C192" s="66">
        <f t="shared" si="7"/>
        <v>0</v>
      </c>
      <c r="D192" s="169">
        <f>SUM(D193:D193)</f>
        <v>0</v>
      </c>
      <c r="E192" s="169">
        <f>SUM(E193:E193)</f>
        <v>0</v>
      </c>
      <c r="F192" s="169">
        <f>SUM(F193:F193)</f>
        <v>0</v>
      </c>
      <c r="G192" s="170">
        <f>SUM(G193:G193)</f>
        <v>0</v>
      </c>
      <c r="H192" s="66">
        <f t="shared" si="8"/>
        <v>0</v>
      </c>
      <c r="I192" s="169">
        <f>SUM(I193:I193)</f>
        <v>0</v>
      </c>
      <c r="J192" s="169">
        <f>SUM(J193:J193)</f>
        <v>0</v>
      </c>
      <c r="K192" s="169">
        <f>SUM(K193:K193)</f>
        <v>0</v>
      </c>
      <c r="L192" s="171">
        <f>SUM(L193:L193)</f>
        <v>0</v>
      </c>
    </row>
    <row r="193" spans="1:12" ht="36" x14ac:dyDescent="0.25">
      <c r="A193" s="44">
        <v>4311</v>
      </c>
      <c r="B193" s="71" t="s">
        <v>201</v>
      </c>
      <c r="C193" s="72">
        <f t="shared" ref="C193:C256" si="9">SUM(D193:G193)</f>
        <v>0</v>
      </c>
      <c r="D193" s="74"/>
      <c r="E193" s="74"/>
      <c r="F193" s="74"/>
      <c r="G193" s="157"/>
      <c r="H193" s="72">
        <f t="shared" ref="H193:H256" si="10">SUM(I193:L193)</f>
        <v>0</v>
      </c>
      <c r="I193" s="74"/>
      <c r="J193" s="74"/>
      <c r="K193" s="74"/>
      <c r="L193" s="158"/>
    </row>
    <row r="194" spans="1:12" s="24" customFormat="1" ht="24" x14ac:dyDescent="0.25">
      <c r="A194" s="198"/>
      <c r="B194" s="19" t="s">
        <v>202</v>
      </c>
      <c r="C194" s="138">
        <f t="shared" si="9"/>
        <v>0</v>
      </c>
      <c r="D194" s="139">
        <f>SUM(D195,D230,D269)</f>
        <v>0</v>
      </c>
      <c r="E194" s="139">
        <f>SUM(E195,E230,E269)</f>
        <v>0</v>
      </c>
      <c r="F194" s="139">
        <f>SUM(F195,F230,F269)</f>
        <v>0</v>
      </c>
      <c r="G194" s="139">
        <f>SUM(G195,G230,G269)</f>
        <v>0</v>
      </c>
      <c r="H194" s="138">
        <f t="shared" si="10"/>
        <v>0</v>
      </c>
      <c r="I194" s="139">
        <f>SUM(I195,I230,I269)</f>
        <v>0</v>
      </c>
      <c r="J194" s="139">
        <f>SUM(J195,J230,J269)</f>
        <v>0</v>
      </c>
      <c r="K194" s="139">
        <f>SUM(K195,K230,K269)</f>
        <v>0</v>
      </c>
      <c r="L194" s="199">
        <f>SUM(L195,L230,L269)</f>
        <v>0</v>
      </c>
    </row>
    <row r="195" spans="1:12" x14ac:dyDescent="0.25">
      <c r="A195" s="142">
        <v>5000</v>
      </c>
      <c r="B195" s="142" t="s">
        <v>203</v>
      </c>
      <c r="C195" s="143">
        <f t="shared" si="9"/>
        <v>0</v>
      </c>
      <c r="D195" s="144">
        <f>D196+D204</f>
        <v>0</v>
      </c>
      <c r="E195" s="144">
        <f>E196+E204</f>
        <v>0</v>
      </c>
      <c r="F195" s="144">
        <f>F196+F204</f>
        <v>0</v>
      </c>
      <c r="G195" s="144">
        <f>G196+G204</f>
        <v>0</v>
      </c>
      <c r="H195" s="143">
        <f t="shared" si="10"/>
        <v>0</v>
      </c>
      <c r="I195" s="144">
        <f>I196+I204</f>
        <v>0</v>
      </c>
      <c r="J195" s="144">
        <f>J196+J204</f>
        <v>0</v>
      </c>
      <c r="K195" s="144">
        <f>K196+K204</f>
        <v>0</v>
      </c>
      <c r="L195" s="200">
        <f>L196+L204</f>
        <v>0</v>
      </c>
    </row>
    <row r="196" spans="1:12" x14ac:dyDescent="0.25">
      <c r="A196" s="56">
        <v>5100</v>
      </c>
      <c r="B196" s="147" t="s">
        <v>204</v>
      </c>
      <c r="C196" s="57">
        <f t="shared" si="9"/>
        <v>0</v>
      </c>
      <c r="D196" s="63">
        <f>D197+D198+D201+D202+D203</f>
        <v>0</v>
      </c>
      <c r="E196" s="63">
        <f>E197+E198+E201+E202+E203</f>
        <v>0</v>
      </c>
      <c r="F196" s="63">
        <f>F197+F198+F201+F202+F203</f>
        <v>0</v>
      </c>
      <c r="G196" s="166">
        <f>G197+G198+G201+G202+G203</f>
        <v>0</v>
      </c>
      <c r="H196" s="57">
        <f t="shared" si="10"/>
        <v>0</v>
      </c>
      <c r="I196" s="63">
        <f>I197+I198+I201+I202+I203</f>
        <v>0</v>
      </c>
      <c r="J196" s="63">
        <f>J197+J198+J201+J202+J203</f>
        <v>0</v>
      </c>
      <c r="K196" s="63">
        <f>K197+K198+K201+K202+K203</f>
        <v>0</v>
      </c>
      <c r="L196" s="167">
        <f>L197+L198+L201+L202+L203</f>
        <v>0</v>
      </c>
    </row>
    <row r="197" spans="1:12" x14ac:dyDescent="0.25">
      <c r="A197" s="168">
        <v>5110</v>
      </c>
      <c r="B197" s="65" t="s">
        <v>205</v>
      </c>
      <c r="C197" s="66">
        <f t="shared" si="9"/>
        <v>0</v>
      </c>
      <c r="D197" s="68"/>
      <c r="E197" s="68"/>
      <c r="F197" s="68"/>
      <c r="G197" s="154"/>
      <c r="H197" s="66">
        <f t="shared" si="10"/>
        <v>0</v>
      </c>
      <c r="I197" s="68"/>
      <c r="J197" s="68"/>
      <c r="K197" s="68"/>
      <c r="L197" s="155"/>
    </row>
    <row r="198" spans="1:12" ht="24" x14ac:dyDescent="0.25">
      <c r="A198" s="159">
        <v>5120</v>
      </c>
      <c r="B198" s="71" t="s">
        <v>206</v>
      </c>
      <c r="C198" s="72">
        <f t="shared" si="9"/>
        <v>0</v>
      </c>
      <c r="D198" s="160">
        <f>D199+D200</f>
        <v>0</v>
      </c>
      <c r="E198" s="160">
        <f>E199+E200</f>
        <v>0</v>
      </c>
      <c r="F198" s="160">
        <f>F199+F200</f>
        <v>0</v>
      </c>
      <c r="G198" s="161">
        <f>G199+G200</f>
        <v>0</v>
      </c>
      <c r="H198" s="72">
        <f t="shared" si="10"/>
        <v>0</v>
      </c>
      <c r="I198" s="160">
        <f>I199+I200</f>
        <v>0</v>
      </c>
      <c r="J198" s="160">
        <f>J199+J200</f>
        <v>0</v>
      </c>
      <c r="K198" s="160">
        <f>K199+K200</f>
        <v>0</v>
      </c>
      <c r="L198" s="162">
        <f>L199+L200</f>
        <v>0</v>
      </c>
    </row>
    <row r="199" spans="1:12" x14ac:dyDescent="0.25">
      <c r="A199" s="44">
        <v>5121</v>
      </c>
      <c r="B199" s="71" t="s">
        <v>207</v>
      </c>
      <c r="C199" s="72">
        <f t="shared" si="9"/>
        <v>0</v>
      </c>
      <c r="D199" s="74"/>
      <c r="E199" s="74"/>
      <c r="F199" s="74"/>
      <c r="G199" s="157"/>
      <c r="H199" s="72">
        <f t="shared" si="10"/>
        <v>0</v>
      </c>
      <c r="I199" s="74"/>
      <c r="J199" s="74"/>
      <c r="K199" s="74"/>
      <c r="L199" s="158"/>
    </row>
    <row r="200" spans="1:12" ht="24" x14ac:dyDescent="0.25">
      <c r="A200" s="44">
        <v>5129</v>
      </c>
      <c r="B200" s="71" t="s">
        <v>208</v>
      </c>
      <c r="C200" s="72">
        <f t="shared" si="9"/>
        <v>0</v>
      </c>
      <c r="D200" s="74"/>
      <c r="E200" s="74"/>
      <c r="F200" s="74"/>
      <c r="G200" s="157"/>
      <c r="H200" s="72">
        <f t="shared" si="10"/>
        <v>0</v>
      </c>
      <c r="I200" s="74"/>
      <c r="J200" s="74"/>
      <c r="K200" s="74"/>
      <c r="L200" s="158"/>
    </row>
    <row r="201" spans="1:12" x14ac:dyDescent="0.25">
      <c r="A201" s="159">
        <v>5130</v>
      </c>
      <c r="B201" s="71" t="s">
        <v>209</v>
      </c>
      <c r="C201" s="72">
        <f t="shared" si="9"/>
        <v>0</v>
      </c>
      <c r="D201" s="74"/>
      <c r="E201" s="74"/>
      <c r="F201" s="74"/>
      <c r="G201" s="157"/>
      <c r="H201" s="72">
        <f t="shared" si="10"/>
        <v>0</v>
      </c>
      <c r="I201" s="74"/>
      <c r="J201" s="74"/>
      <c r="K201" s="74"/>
      <c r="L201" s="158"/>
    </row>
    <row r="202" spans="1:12" x14ac:dyDescent="0.25">
      <c r="A202" s="159">
        <v>5140</v>
      </c>
      <c r="B202" s="71" t="s">
        <v>210</v>
      </c>
      <c r="C202" s="72">
        <f t="shared" si="9"/>
        <v>0</v>
      </c>
      <c r="D202" s="74"/>
      <c r="E202" s="74"/>
      <c r="F202" s="74"/>
      <c r="G202" s="157"/>
      <c r="H202" s="72">
        <f t="shared" si="10"/>
        <v>0</v>
      </c>
      <c r="I202" s="74"/>
      <c r="J202" s="74"/>
      <c r="K202" s="74"/>
      <c r="L202" s="158"/>
    </row>
    <row r="203" spans="1:12" ht="24" x14ac:dyDescent="0.25">
      <c r="A203" s="159">
        <v>5170</v>
      </c>
      <c r="B203" s="71" t="s">
        <v>211</v>
      </c>
      <c r="C203" s="72">
        <f t="shared" si="9"/>
        <v>0</v>
      </c>
      <c r="D203" s="74"/>
      <c r="E203" s="74"/>
      <c r="F203" s="74"/>
      <c r="G203" s="157"/>
      <c r="H203" s="72">
        <f t="shared" si="10"/>
        <v>0</v>
      </c>
      <c r="I203" s="74"/>
      <c r="J203" s="74"/>
      <c r="K203" s="74"/>
      <c r="L203" s="158"/>
    </row>
    <row r="204" spans="1:12" x14ac:dyDescent="0.25">
      <c r="A204" s="56">
        <v>5200</v>
      </c>
      <c r="B204" s="147" t="s">
        <v>212</v>
      </c>
      <c r="C204" s="57">
        <f t="shared" si="9"/>
        <v>0</v>
      </c>
      <c r="D204" s="63">
        <f>D205+D215+D216+D225+D226+D227+D229</f>
        <v>0</v>
      </c>
      <c r="E204" s="63">
        <f>E205+E215+E216+E225+E226+E227+E229</f>
        <v>0</v>
      </c>
      <c r="F204" s="63">
        <f>F205+F215+F216+F225+F226+F227+F229</f>
        <v>0</v>
      </c>
      <c r="G204" s="166">
        <f>G205+G215+G216+G225+G226+G227+G229</f>
        <v>0</v>
      </c>
      <c r="H204" s="57">
        <f t="shared" si="10"/>
        <v>0</v>
      </c>
      <c r="I204" s="63">
        <f>I205+I215+I216+I225+I226+I227+I229</f>
        <v>0</v>
      </c>
      <c r="J204" s="63">
        <f>J205+J215+J216+J225+J226+J227+J229</f>
        <v>0</v>
      </c>
      <c r="K204" s="63">
        <f>K205+K215+K216+K225+K226+K227+K229</f>
        <v>0</v>
      </c>
      <c r="L204" s="167">
        <f>L205+L215+L216+L225+L226+L227+L229</f>
        <v>0</v>
      </c>
    </row>
    <row r="205" spans="1:12" x14ac:dyDescent="0.25">
      <c r="A205" s="150">
        <v>5210</v>
      </c>
      <c r="B205" s="112" t="s">
        <v>213</v>
      </c>
      <c r="C205" s="117">
        <f t="shared" si="9"/>
        <v>0</v>
      </c>
      <c r="D205" s="151">
        <f>SUM(D206:D214)</f>
        <v>0</v>
      </c>
      <c r="E205" s="151">
        <f>SUM(E206:E214)</f>
        <v>0</v>
      </c>
      <c r="F205" s="151">
        <f>SUM(F206:F214)</f>
        <v>0</v>
      </c>
      <c r="G205" s="152">
        <f>SUM(G206:G214)</f>
        <v>0</v>
      </c>
      <c r="H205" s="117">
        <f t="shared" si="10"/>
        <v>0</v>
      </c>
      <c r="I205" s="151">
        <f>SUM(I206:I214)</f>
        <v>0</v>
      </c>
      <c r="J205" s="151">
        <f>SUM(J206:J214)</f>
        <v>0</v>
      </c>
      <c r="K205" s="151">
        <f>SUM(K206:K214)</f>
        <v>0</v>
      </c>
      <c r="L205" s="153">
        <f>SUM(L206:L214)</f>
        <v>0</v>
      </c>
    </row>
    <row r="206" spans="1:12" x14ac:dyDescent="0.25">
      <c r="A206" s="38">
        <v>5211</v>
      </c>
      <c r="B206" s="65" t="s">
        <v>214</v>
      </c>
      <c r="C206" s="66">
        <f t="shared" si="9"/>
        <v>0</v>
      </c>
      <c r="D206" s="68"/>
      <c r="E206" s="68"/>
      <c r="F206" s="68"/>
      <c r="G206" s="154"/>
      <c r="H206" s="66">
        <f t="shared" si="10"/>
        <v>0</v>
      </c>
      <c r="I206" s="68"/>
      <c r="J206" s="68"/>
      <c r="K206" s="68"/>
      <c r="L206" s="155"/>
    </row>
    <row r="207" spans="1:12" x14ac:dyDescent="0.25">
      <c r="A207" s="44">
        <v>5212</v>
      </c>
      <c r="B207" s="71" t="s">
        <v>215</v>
      </c>
      <c r="C207" s="72">
        <f t="shared" si="9"/>
        <v>0</v>
      </c>
      <c r="D207" s="74"/>
      <c r="E207" s="74"/>
      <c r="F207" s="74"/>
      <c r="G207" s="157"/>
      <c r="H207" s="72">
        <f t="shared" si="10"/>
        <v>0</v>
      </c>
      <c r="I207" s="74"/>
      <c r="J207" s="74"/>
      <c r="K207" s="74"/>
      <c r="L207" s="158"/>
    </row>
    <row r="208" spans="1:12" x14ac:dyDescent="0.25">
      <c r="A208" s="44">
        <v>5213</v>
      </c>
      <c r="B208" s="71" t="s">
        <v>216</v>
      </c>
      <c r="C208" s="72">
        <f t="shared" si="9"/>
        <v>0</v>
      </c>
      <c r="D208" s="74"/>
      <c r="E208" s="74"/>
      <c r="F208" s="74"/>
      <c r="G208" s="157"/>
      <c r="H208" s="72">
        <f t="shared" si="10"/>
        <v>0</v>
      </c>
      <c r="I208" s="74"/>
      <c r="J208" s="74"/>
      <c r="K208" s="74"/>
      <c r="L208" s="158"/>
    </row>
    <row r="209" spans="1:12" x14ac:dyDescent="0.25">
      <c r="A209" s="44">
        <v>5214</v>
      </c>
      <c r="B209" s="71" t="s">
        <v>217</v>
      </c>
      <c r="C209" s="72">
        <f t="shared" si="9"/>
        <v>0</v>
      </c>
      <c r="D209" s="74"/>
      <c r="E209" s="74"/>
      <c r="F209" s="74"/>
      <c r="G209" s="157"/>
      <c r="H209" s="72">
        <f t="shared" si="10"/>
        <v>0</v>
      </c>
      <c r="I209" s="74"/>
      <c r="J209" s="74"/>
      <c r="K209" s="74"/>
      <c r="L209" s="158"/>
    </row>
    <row r="210" spans="1:12" x14ac:dyDescent="0.25">
      <c r="A210" s="44">
        <v>5215</v>
      </c>
      <c r="B210" s="71" t="s">
        <v>218</v>
      </c>
      <c r="C210" s="72">
        <f t="shared" si="9"/>
        <v>0</v>
      </c>
      <c r="D210" s="74"/>
      <c r="E210" s="74"/>
      <c r="F210" s="74"/>
      <c r="G210" s="157"/>
      <c r="H210" s="72">
        <f t="shared" si="10"/>
        <v>0</v>
      </c>
      <c r="I210" s="74"/>
      <c r="J210" s="74"/>
      <c r="K210" s="74"/>
      <c r="L210" s="158"/>
    </row>
    <row r="211" spans="1:12" ht="14.25" customHeight="1" x14ac:dyDescent="0.25">
      <c r="A211" s="44">
        <v>5216</v>
      </c>
      <c r="B211" s="71" t="s">
        <v>219</v>
      </c>
      <c r="C211" s="72">
        <f t="shared" si="9"/>
        <v>0</v>
      </c>
      <c r="D211" s="74"/>
      <c r="E211" s="74"/>
      <c r="F211" s="74"/>
      <c r="G211" s="157"/>
      <c r="H211" s="72">
        <f t="shared" si="10"/>
        <v>0</v>
      </c>
      <c r="I211" s="74"/>
      <c r="J211" s="74"/>
      <c r="K211" s="74"/>
      <c r="L211" s="158"/>
    </row>
    <row r="212" spans="1:12" x14ac:dyDescent="0.25">
      <c r="A212" s="44">
        <v>5217</v>
      </c>
      <c r="B212" s="71" t="s">
        <v>220</v>
      </c>
      <c r="C212" s="72">
        <f t="shared" si="9"/>
        <v>0</v>
      </c>
      <c r="D212" s="74"/>
      <c r="E212" s="74"/>
      <c r="F212" s="74"/>
      <c r="G212" s="157"/>
      <c r="H212" s="72">
        <f t="shared" si="10"/>
        <v>0</v>
      </c>
      <c r="I212" s="74"/>
      <c r="J212" s="74"/>
      <c r="K212" s="74"/>
      <c r="L212" s="158"/>
    </row>
    <row r="213" spans="1:12" x14ac:dyDescent="0.25">
      <c r="A213" s="44">
        <v>5218</v>
      </c>
      <c r="B213" s="71" t="s">
        <v>221</v>
      </c>
      <c r="C213" s="72">
        <f t="shared" si="9"/>
        <v>0</v>
      </c>
      <c r="D213" s="74"/>
      <c r="E213" s="74"/>
      <c r="F213" s="74"/>
      <c r="G213" s="157"/>
      <c r="H213" s="72">
        <f t="shared" si="10"/>
        <v>0</v>
      </c>
      <c r="I213" s="74"/>
      <c r="J213" s="74"/>
      <c r="K213" s="74"/>
      <c r="L213" s="158"/>
    </row>
    <row r="214" spans="1:12" x14ac:dyDescent="0.25">
      <c r="A214" s="44">
        <v>5219</v>
      </c>
      <c r="B214" s="71" t="s">
        <v>222</v>
      </c>
      <c r="C214" s="72">
        <f t="shared" si="9"/>
        <v>0</v>
      </c>
      <c r="D214" s="74"/>
      <c r="E214" s="74"/>
      <c r="F214" s="74"/>
      <c r="G214" s="157"/>
      <c r="H214" s="72">
        <f t="shared" si="10"/>
        <v>0</v>
      </c>
      <c r="I214" s="74"/>
      <c r="J214" s="74"/>
      <c r="K214" s="74"/>
      <c r="L214" s="158"/>
    </row>
    <row r="215" spans="1:12" ht="13.5" customHeight="1" x14ac:dyDescent="0.25">
      <c r="A215" s="159">
        <v>5220</v>
      </c>
      <c r="B215" s="71" t="s">
        <v>223</v>
      </c>
      <c r="C215" s="72">
        <f t="shared" si="9"/>
        <v>0</v>
      </c>
      <c r="D215" s="74"/>
      <c r="E215" s="74"/>
      <c r="F215" s="74"/>
      <c r="G215" s="157"/>
      <c r="H215" s="72">
        <f t="shared" si="10"/>
        <v>0</v>
      </c>
      <c r="I215" s="74"/>
      <c r="J215" s="74"/>
      <c r="K215" s="74"/>
      <c r="L215" s="158"/>
    </row>
    <row r="216" spans="1:12" x14ac:dyDescent="0.25">
      <c r="A216" s="159">
        <v>5230</v>
      </c>
      <c r="B216" s="71" t="s">
        <v>224</v>
      </c>
      <c r="C216" s="72">
        <f t="shared" si="9"/>
        <v>0</v>
      </c>
      <c r="D216" s="160">
        <f>SUM(D217:D224)</f>
        <v>0</v>
      </c>
      <c r="E216" s="160">
        <f>SUM(E217:E224)</f>
        <v>0</v>
      </c>
      <c r="F216" s="160">
        <f>SUM(F217:F224)</f>
        <v>0</v>
      </c>
      <c r="G216" s="161">
        <f>SUM(G217:G224)</f>
        <v>0</v>
      </c>
      <c r="H216" s="72">
        <f t="shared" si="10"/>
        <v>0</v>
      </c>
      <c r="I216" s="160">
        <f>SUM(I217:I224)</f>
        <v>0</v>
      </c>
      <c r="J216" s="160">
        <f>SUM(J217:J224)</f>
        <v>0</v>
      </c>
      <c r="K216" s="160">
        <f>SUM(K217:K224)</f>
        <v>0</v>
      </c>
      <c r="L216" s="162">
        <f>SUM(L217:L224)</f>
        <v>0</v>
      </c>
    </row>
    <row r="217" spans="1:12" x14ac:dyDescent="0.25">
      <c r="A217" s="44">
        <v>5231</v>
      </c>
      <c r="B217" s="71" t="s">
        <v>225</v>
      </c>
      <c r="C217" s="72">
        <f t="shared" si="9"/>
        <v>0</v>
      </c>
      <c r="D217" s="74"/>
      <c r="E217" s="74"/>
      <c r="F217" s="74"/>
      <c r="G217" s="157"/>
      <c r="H217" s="72">
        <f t="shared" si="10"/>
        <v>0</v>
      </c>
      <c r="I217" s="74"/>
      <c r="J217" s="74"/>
      <c r="K217" s="74"/>
      <c r="L217" s="158"/>
    </row>
    <row r="218" spans="1:12" x14ac:dyDescent="0.25">
      <c r="A218" s="44">
        <v>5232</v>
      </c>
      <c r="B218" s="71" t="s">
        <v>226</v>
      </c>
      <c r="C218" s="72">
        <f t="shared" si="9"/>
        <v>0</v>
      </c>
      <c r="D218" s="74"/>
      <c r="E218" s="74"/>
      <c r="F218" s="74"/>
      <c r="G218" s="157"/>
      <c r="H218" s="72">
        <f t="shared" si="10"/>
        <v>0</v>
      </c>
      <c r="I218" s="74"/>
      <c r="J218" s="74"/>
      <c r="K218" s="74"/>
      <c r="L218" s="158"/>
    </row>
    <row r="219" spans="1:12" x14ac:dyDescent="0.25">
      <c r="A219" s="44">
        <v>5233</v>
      </c>
      <c r="B219" s="71" t="s">
        <v>227</v>
      </c>
      <c r="C219" s="201">
        <f t="shared" si="9"/>
        <v>0</v>
      </c>
      <c r="D219" s="74"/>
      <c r="E219" s="74"/>
      <c r="F219" s="74"/>
      <c r="G219" s="157"/>
      <c r="H219" s="72">
        <f t="shared" si="10"/>
        <v>0</v>
      </c>
      <c r="I219" s="74"/>
      <c r="J219" s="74"/>
      <c r="K219" s="74"/>
      <c r="L219" s="158"/>
    </row>
    <row r="220" spans="1:12" ht="24" x14ac:dyDescent="0.25">
      <c r="A220" s="44">
        <v>5234</v>
      </c>
      <c r="B220" s="71" t="s">
        <v>228</v>
      </c>
      <c r="C220" s="201">
        <f t="shared" si="9"/>
        <v>0</v>
      </c>
      <c r="D220" s="74"/>
      <c r="E220" s="74"/>
      <c r="F220" s="74"/>
      <c r="G220" s="157"/>
      <c r="H220" s="72">
        <f t="shared" si="10"/>
        <v>0</v>
      </c>
      <c r="I220" s="74"/>
      <c r="J220" s="74"/>
      <c r="K220" s="74"/>
      <c r="L220" s="158"/>
    </row>
    <row r="221" spans="1:12" ht="14.25" customHeight="1" x14ac:dyDescent="0.25">
      <c r="A221" s="44">
        <v>5236</v>
      </c>
      <c r="B221" s="71" t="s">
        <v>229</v>
      </c>
      <c r="C221" s="201">
        <f t="shared" si="9"/>
        <v>0</v>
      </c>
      <c r="D221" s="74"/>
      <c r="E221" s="74"/>
      <c r="F221" s="74"/>
      <c r="G221" s="157"/>
      <c r="H221" s="72">
        <f t="shared" si="10"/>
        <v>0</v>
      </c>
      <c r="I221" s="74"/>
      <c r="J221" s="74"/>
      <c r="K221" s="74"/>
      <c r="L221" s="158"/>
    </row>
    <row r="222" spans="1:12" ht="14.25" customHeight="1" x14ac:dyDescent="0.25">
      <c r="A222" s="44">
        <v>5237</v>
      </c>
      <c r="B222" s="71" t="s">
        <v>230</v>
      </c>
      <c r="C222" s="201">
        <f t="shared" si="9"/>
        <v>0</v>
      </c>
      <c r="D222" s="74"/>
      <c r="E222" s="74"/>
      <c r="F222" s="74"/>
      <c r="G222" s="157"/>
      <c r="H222" s="72">
        <f t="shared" si="10"/>
        <v>0</v>
      </c>
      <c r="I222" s="74"/>
      <c r="J222" s="74"/>
      <c r="K222" s="74"/>
      <c r="L222" s="158"/>
    </row>
    <row r="223" spans="1:12" ht="24" x14ac:dyDescent="0.25">
      <c r="A223" s="44">
        <v>5238</v>
      </c>
      <c r="B223" s="71" t="s">
        <v>231</v>
      </c>
      <c r="C223" s="201">
        <f t="shared" si="9"/>
        <v>0</v>
      </c>
      <c r="D223" s="74"/>
      <c r="E223" s="74"/>
      <c r="F223" s="74"/>
      <c r="G223" s="157"/>
      <c r="H223" s="72">
        <f t="shared" si="10"/>
        <v>0</v>
      </c>
      <c r="I223" s="74"/>
      <c r="J223" s="74"/>
      <c r="K223" s="74"/>
      <c r="L223" s="158"/>
    </row>
    <row r="224" spans="1:12" ht="24" x14ac:dyDescent="0.25">
      <c r="A224" s="44">
        <v>5239</v>
      </c>
      <c r="B224" s="71" t="s">
        <v>232</v>
      </c>
      <c r="C224" s="201">
        <f t="shared" si="9"/>
        <v>0</v>
      </c>
      <c r="D224" s="74"/>
      <c r="E224" s="74"/>
      <c r="F224" s="74"/>
      <c r="G224" s="157"/>
      <c r="H224" s="72">
        <f t="shared" si="10"/>
        <v>0</v>
      </c>
      <c r="I224" s="74"/>
      <c r="J224" s="74"/>
      <c r="K224" s="74"/>
      <c r="L224" s="158"/>
    </row>
    <row r="225" spans="1:12" ht="24" x14ac:dyDescent="0.25">
      <c r="A225" s="159">
        <v>5240</v>
      </c>
      <c r="B225" s="71" t="s">
        <v>233</v>
      </c>
      <c r="C225" s="201">
        <f t="shared" si="9"/>
        <v>0</v>
      </c>
      <c r="D225" s="74"/>
      <c r="E225" s="74"/>
      <c r="F225" s="74"/>
      <c r="G225" s="157"/>
      <c r="H225" s="72">
        <f t="shared" si="10"/>
        <v>0</v>
      </c>
      <c r="I225" s="74"/>
      <c r="J225" s="74"/>
      <c r="K225" s="74"/>
      <c r="L225" s="158"/>
    </row>
    <row r="226" spans="1:12" x14ac:dyDescent="0.25">
      <c r="A226" s="159">
        <v>5250</v>
      </c>
      <c r="B226" s="71" t="s">
        <v>234</v>
      </c>
      <c r="C226" s="201">
        <f t="shared" si="9"/>
        <v>0</v>
      </c>
      <c r="D226" s="74"/>
      <c r="E226" s="74"/>
      <c r="F226" s="74"/>
      <c r="G226" s="157"/>
      <c r="H226" s="72">
        <f t="shared" si="10"/>
        <v>0</v>
      </c>
      <c r="I226" s="74"/>
      <c r="J226" s="74"/>
      <c r="K226" s="74"/>
      <c r="L226" s="158"/>
    </row>
    <row r="227" spans="1:12" x14ac:dyDescent="0.25">
      <c r="A227" s="159">
        <v>5260</v>
      </c>
      <c r="B227" s="71" t="s">
        <v>235</v>
      </c>
      <c r="C227" s="201">
        <f t="shared" si="9"/>
        <v>0</v>
      </c>
      <c r="D227" s="160">
        <f>SUM(D228)</f>
        <v>0</v>
      </c>
      <c r="E227" s="160">
        <f>SUM(E228)</f>
        <v>0</v>
      </c>
      <c r="F227" s="160">
        <f>SUM(F228)</f>
        <v>0</v>
      </c>
      <c r="G227" s="161">
        <f>SUM(G228)</f>
        <v>0</v>
      </c>
      <c r="H227" s="72">
        <f t="shared" si="10"/>
        <v>0</v>
      </c>
      <c r="I227" s="160">
        <f>SUM(I228)</f>
        <v>0</v>
      </c>
      <c r="J227" s="160">
        <f>SUM(J228)</f>
        <v>0</v>
      </c>
      <c r="K227" s="160">
        <f>SUM(K228)</f>
        <v>0</v>
      </c>
      <c r="L227" s="162">
        <f>SUM(L228)</f>
        <v>0</v>
      </c>
    </row>
    <row r="228" spans="1:12" ht="24" x14ac:dyDescent="0.25">
      <c r="A228" s="44">
        <v>5269</v>
      </c>
      <c r="B228" s="71" t="s">
        <v>236</v>
      </c>
      <c r="C228" s="201">
        <f t="shared" si="9"/>
        <v>0</v>
      </c>
      <c r="D228" s="74"/>
      <c r="E228" s="74"/>
      <c r="F228" s="74"/>
      <c r="G228" s="157"/>
      <c r="H228" s="72">
        <f t="shared" si="10"/>
        <v>0</v>
      </c>
      <c r="I228" s="74"/>
      <c r="J228" s="74"/>
      <c r="K228" s="74"/>
      <c r="L228" s="158"/>
    </row>
    <row r="229" spans="1:12" ht="24" x14ac:dyDescent="0.25">
      <c r="A229" s="150">
        <v>5270</v>
      </c>
      <c r="B229" s="112" t="s">
        <v>237</v>
      </c>
      <c r="C229" s="202">
        <f t="shared" si="9"/>
        <v>0</v>
      </c>
      <c r="D229" s="163"/>
      <c r="E229" s="163"/>
      <c r="F229" s="163"/>
      <c r="G229" s="164"/>
      <c r="H229" s="117">
        <f t="shared" si="10"/>
        <v>0</v>
      </c>
      <c r="I229" s="163"/>
      <c r="J229" s="163"/>
      <c r="K229" s="163"/>
      <c r="L229" s="165"/>
    </row>
    <row r="230" spans="1:12" x14ac:dyDescent="0.25">
      <c r="A230" s="142">
        <v>6000</v>
      </c>
      <c r="B230" s="142" t="s">
        <v>238</v>
      </c>
      <c r="C230" s="203">
        <f t="shared" si="9"/>
        <v>0</v>
      </c>
      <c r="D230" s="144">
        <f>D231+D251+D259</f>
        <v>0</v>
      </c>
      <c r="E230" s="144">
        <f>E231+E251+E259</f>
        <v>0</v>
      </c>
      <c r="F230" s="144">
        <f>F231+F251+F259</f>
        <v>0</v>
      </c>
      <c r="G230" s="145">
        <f>G231+G251+G259</f>
        <v>0</v>
      </c>
      <c r="H230" s="143">
        <f t="shared" si="10"/>
        <v>0</v>
      </c>
      <c r="I230" s="144">
        <f>I231+I251+I259</f>
        <v>0</v>
      </c>
      <c r="J230" s="144">
        <f>J231+J251+J259</f>
        <v>0</v>
      </c>
      <c r="K230" s="144">
        <f>K231+K251+K259</f>
        <v>0</v>
      </c>
      <c r="L230" s="146">
        <f>L231+L251+L259</f>
        <v>0</v>
      </c>
    </row>
    <row r="231" spans="1:12" ht="14.25" customHeight="1" x14ac:dyDescent="0.25">
      <c r="A231" s="192">
        <v>6200</v>
      </c>
      <c r="B231" s="183" t="s">
        <v>239</v>
      </c>
      <c r="C231" s="204">
        <f t="shared" si="9"/>
        <v>0</v>
      </c>
      <c r="D231" s="194">
        <f>SUM(D232,D233,D235,D238,D244,D245,D246)</f>
        <v>0</v>
      </c>
      <c r="E231" s="194">
        <f>SUM(E232,E233,E235,E238,E244,E245,E246)</f>
        <v>0</v>
      </c>
      <c r="F231" s="194">
        <f>SUM(F232,F233,F235,F238,F244,F245,F246)</f>
        <v>0</v>
      </c>
      <c r="G231" s="194">
        <f>SUM(G232,G233,G235,G238,G244,G245,G246)</f>
        <v>0</v>
      </c>
      <c r="H231" s="193">
        <f t="shared" si="10"/>
        <v>0</v>
      </c>
      <c r="I231" s="194">
        <f>SUM(I232,I233,I235,I238,I244,I245,I246)</f>
        <v>0</v>
      </c>
      <c r="J231" s="194">
        <f>SUM(J232,J233,J235,J238,J244,J245,J246)</f>
        <v>0</v>
      </c>
      <c r="K231" s="194">
        <f>SUM(K232,K233,K235,K238,K244,K245,K246)</f>
        <v>0</v>
      </c>
      <c r="L231" s="149">
        <f>SUM(L232,L233,L235,L238,L244,L245,L246)</f>
        <v>0</v>
      </c>
    </row>
    <row r="232" spans="1:12" ht="24" x14ac:dyDescent="0.25">
      <c r="A232" s="168">
        <v>6220</v>
      </c>
      <c r="B232" s="65" t="s">
        <v>240</v>
      </c>
      <c r="C232" s="205">
        <f t="shared" si="9"/>
        <v>0</v>
      </c>
      <c r="D232" s="68"/>
      <c r="E232" s="68"/>
      <c r="F232" s="68"/>
      <c r="G232" s="206"/>
      <c r="H232" s="207">
        <f t="shared" si="10"/>
        <v>0</v>
      </c>
      <c r="I232" s="68"/>
      <c r="J232" s="68"/>
      <c r="K232" s="68"/>
      <c r="L232" s="155"/>
    </row>
    <row r="233" spans="1:12" x14ac:dyDescent="0.25">
      <c r="A233" s="159">
        <v>6230</v>
      </c>
      <c r="B233" s="71" t="s">
        <v>241</v>
      </c>
      <c r="C233" s="201">
        <f t="shared" si="9"/>
        <v>0</v>
      </c>
      <c r="D233" s="160">
        <f>SUM(D234)</f>
        <v>0</v>
      </c>
      <c r="E233" s="160">
        <f>SUM(E234)</f>
        <v>0</v>
      </c>
      <c r="F233" s="160">
        <f>SUM(F234)</f>
        <v>0</v>
      </c>
      <c r="G233" s="161">
        <f>SUM(G234)</f>
        <v>0</v>
      </c>
      <c r="H233" s="208">
        <f t="shared" si="10"/>
        <v>0</v>
      </c>
      <c r="I233" s="160">
        <f>SUM(I234)</f>
        <v>0</v>
      </c>
      <c r="J233" s="160">
        <f>SUM(J234)</f>
        <v>0</v>
      </c>
      <c r="K233" s="160">
        <f>SUM(K234)</f>
        <v>0</v>
      </c>
      <c r="L233" s="162">
        <f>SUM(L234)</f>
        <v>0</v>
      </c>
    </row>
    <row r="234" spans="1:12" ht="24" x14ac:dyDescent="0.25">
      <c r="A234" s="44">
        <v>6239</v>
      </c>
      <c r="B234" s="65" t="s">
        <v>242</v>
      </c>
      <c r="C234" s="201">
        <f t="shared" si="9"/>
        <v>0</v>
      </c>
      <c r="D234" s="68"/>
      <c r="E234" s="68"/>
      <c r="F234" s="68"/>
      <c r="G234" s="154"/>
      <c r="H234" s="208">
        <f t="shared" si="10"/>
        <v>0</v>
      </c>
      <c r="I234" s="68"/>
      <c r="J234" s="68"/>
      <c r="K234" s="68"/>
      <c r="L234" s="155"/>
    </row>
    <row r="235" spans="1:12" ht="24" x14ac:dyDescent="0.25">
      <c r="A235" s="159">
        <v>6240</v>
      </c>
      <c r="B235" s="71" t="s">
        <v>243</v>
      </c>
      <c r="C235" s="201">
        <f t="shared" si="9"/>
        <v>0</v>
      </c>
      <c r="D235" s="160">
        <f>SUM(D236:D237)</f>
        <v>0</v>
      </c>
      <c r="E235" s="160">
        <f>SUM(E236:E237)</f>
        <v>0</v>
      </c>
      <c r="F235" s="160">
        <f>SUM(F236:F237)</f>
        <v>0</v>
      </c>
      <c r="G235" s="161">
        <f>SUM(G236:G237)</f>
        <v>0</v>
      </c>
      <c r="H235" s="208">
        <f t="shared" si="10"/>
        <v>0</v>
      </c>
      <c r="I235" s="160">
        <f>SUM(I236:I237)</f>
        <v>0</v>
      </c>
      <c r="J235" s="160">
        <f>SUM(J236:J237)</f>
        <v>0</v>
      </c>
      <c r="K235" s="160">
        <f>SUM(K236:K237)</f>
        <v>0</v>
      </c>
      <c r="L235" s="162">
        <f>SUM(L236:L237)</f>
        <v>0</v>
      </c>
    </row>
    <row r="236" spans="1:12" x14ac:dyDescent="0.25">
      <c r="A236" s="44">
        <v>6241</v>
      </c>
      <c r="B236" s="71" t="s">
        <v>244</v>
      </c>
      <c r="C236" s="201">
        <f t="shared" si="9"/>
        <v>0</v>
      </c>
      <c r="D236" s="74"/>
      <c r="E236" s="74"/>
      <c r="F236" s="74"/>
      <c r="G236" s="157"/>
      <c r="H236" s="208">
        <f t="shared" si="10"/>
        <v>0</v>
      </c>
      <c r="I236" s="74"/>
      <c r="J236" s="74"/>
      <c r="K236" s="74"/>
      <c r="L236" s="158"/>
    </row>
    <row r="237" spans="1:12" x14ac:dyDescent="0.25">
      <c r="A237" s="44">
        <v>6242</v>
      </c>
      <c r="B237" s="71" t="s">
        <v>245</v>
      </c>
      <c r="C237" s="201">
        <f t="shared" si="9"/>
        <v>0</v>
      </c>
      <c r="D237" s="74"/>
      <c r="E237" s="74"/>
      <c r="F237" s="74"/>
      <c r="G237" s="157"/>
      <c r="H237" s="208">
        <f t="shared" si="10"/>
        <v>0</v>
      </c>
      <c r="I237" s="74"/>
      <c r="J237" s="74"/>
      <c r="K237" s="74"/>
      <c r="L237" s="158"/>
    </row>
    <row r="238" spans="1:12" ht="25.5" customHeight="1" x14ac:dyDescent="0.25">
      <c r="A238" s="159">
        <v>6250</v>
      </c>
      <c r="B238" s="71" t="s">
        <v>246</v>
      </c>
      <c r="C238" s="201">
        <f t="shared" si="9"/>
        <v>0</v>
      </c>
      <c r="D238" s="160">
        <f>SUM(D239:D243)</f>
        <v>0</v>
      </c>
      <c r="E238" s="160">
        <f>SUM(E239:E243)</f>
        <v>0</v>
      </c>
      <c r="F238" s="160">
        <f>SUM(F239:F243)</f>
        <v>0</v>
      </c>
      <c r="G238" s="161">
        <f>SUM(G239:G243)</f>
        <v>0</v>
      </c>
      <c r="H238" s="208">
        <f t="shared" si="10"/>
        <v>0</v>
      </c>
      <c r="I238" s="160">
        <f>SUM(I239:I243)</f>
        <v>0</v>
      </c>
      <c r="J238" s="160">
        <f>SUM(J239:J243)</f>
        <v>0</v>
      </c>
      <c r="K238" s="160">
        <f>SUM(K239:K243)</f>
        <v>0</v>
      </c>
      <c r="L238" s="162">
        <f>SUM(L239:L243)</f>
        <v>0</v>
      </c>
    </row>
    <row r="239" spans="1:12" ht="14.25" customHeight="1" x14ac:dyDescent="0.25">
      <c r="A239" s="44">
        <v>6252</v>
      </c>
      <c r="B239" s="71" t="s">
        <v>247</v>
      </c>
      <c r="C239" s="201">
        <f t="shared" si="9"/>
        <v>0</v>
      </c>
      <c r="D239" s="74"/>
      <c r="E239" s="74"/>
      <c r="F239" s="74"/>
      <c r="G239" s="157"/>
      <c r="H239" s="208">
        <f t="shared" si="10"/>
        <v>0</v>
      </c>
      <c r="I239" s="74"/>
      <c r="J239" s="74"/>
      <c r="K239" s="74"/>
      <c r="L239" s="158"/>
    </row>
    <row r="240" spans="1:12" ht="14.25" customHeight="1" x14ac:dyDescent="0.25">
      <c r="A240" s="44">
        <v>6253</v>
      </c>
      <c r="B240" s="71" t="s">
        <v>248</v>
      </c>
      <c r="C240" s="201">
        <f t="shared" si="9"/>
        <v>0</v>
      </c>
      <c r="D240" s="74"/>
      <c r="E240" s="74"/>
      <c r="F240" s="74"/>
      <c r="G240" s="157"/>
      <c r="H240" s="208">
        <f t="shared" si="10"/>
        <v>0</v>
      </c>
      <c r="I240" s="74"/>
      <c r="J240" s="74"/>
      <c r="K240" s="74"/>
      <c r="L240" s="158"/>
    </row>
    <row r="241" spans="1:12" ht="24" x14ac:dyDescent="0.25">
      <c r="A241" s="44">
        <v>6254</v>
      </c>
      <c r="B241" s="71" t="s">
        <v>249</v>
      </c>
      <c r="C241" s="201">
        <f t="shared" si="9"/>
        <v>0</v>
      </c>
      <c r="D241" s="74"/>
      <c r="E241" s="74"/>
      <c r="F241" s="74"/>
      <c r="G241" s="157"/>
      <c r="H241" s="208">
        <f t="shared" si="10"/>
        <v>0</v>
      </c>
      <c r="I241" s="74"/>
      <c r="J241" s="74"/>
      <c r="K241" s="74"/>
      <c r="L241" s="158"/>
    </row>
    <row r="242" spans="1:12" ht="24" x14ac:dyDescent="0.25">
      <c r="A242" s="44">
        <v>6255</v>
      </c>
      <c r="B242" s="71" t="s">
        <v>250</v>
      </c>
      <c r="C242" s="201">
        <f t="shared" si="9"/>
        <v>0</v>
      </c>
      <c r="D242" s="74"/>
      <c r="E242" s="74"/>
      <c r="F242" s="74"/>
      <c r="G242" s="157"/>
      <c r="H242" s="208">
        <f t="shared" si="10"/>
        <v>0</v>
      </c>
      <c r="I242" s="74"/>
      <c r="J242" s="74"/>
      <c r="K242" s="74"/>
      <c r="L242" s="158"/>
    </row>
    <row r="243" spans="1:12" x14ac:dyDescent="0.25">
      <c r="A243" s="44">
        <v>6259</v>
      </c>
      <c r="B243" s="71" t="s">
        <v>251</v>
      </c>
      <c r="C243" s="201">
        <f t="shared" si="9"/>
        <v>0</v>
      </c>
      <c r="D243" s="74"/>
      <c r="E243" s="74"/>
      <c r="F243" s="74"/>
      <c r="G243" s="157"/>
      <c r="H243" s="208">
        <f t="shared" si="10"/>
        <v>0</v>
      </c>
      <c r="I243" s="74"/>
      <c r="J243" s="74"/>
      <c r="K243" s="74"/>
      <c r="L243" s="158"/>
    </row>
    <row r="244" spans="1:12" ht="24" x14ac:dyDescent="0.25">
      <c r="A244" s="159">
        <v>6260</v>
      </c>
      <c r="B244" s="71" t="s">
        <v>252</v>
      </c>
      <c r="C244" s="201">
        <f t="shared" si="9"/>
        <v>0</v>
      </c>
      <c r="D244" s="74"/>
      <c r="E244" s="74"/>
      <c r="F244" s="74"/>
      <c r="G244" s="157"/>
      <c r="H244" s="208">
        <f t="shared" si="10"/>
        <v>0</v>
      </c>
      <c r="I244" s="74"/>
      <c r="J244" s="74"/>
      <c r="K244" s="74"/>
      <c r="L244" s="158"/>
    </row>
    <row r="245" spans="1:12" x14ac:dyDescent="0.25">
      <c r="A245" s="159">
        <v>6270</v>
      </c>
      <c r="B245" s="71" t="s">
        <v>253</v>
      </c>
      <c r="C245" s="201">
        <f t="shared" si="9"/>
        <v>0</v>
      </c>
      <c r="D245" s="74"/>
      <c r="E245" s="74"/>
      <c r="F245" s="74"/>
      <c r="G245" s="157"/>
      <c r="H245" s="208">
        <f t="shared" si="10"/>
        <v>0</v>
      </c>
      <c r="I245" s="74"/>
      <c r="J245" s="74"/>
      <c r="K245" s="74"/>
      <c r="L245" s="158"/>
    </row>
    <row r="246" spans="1:12" ht="24" x14ac:dyDescent="0.25">
      <c r="A246" s="168">
        <v>6290</v>
      </c>
      <c r="B246" s="65" t="s">
        <v>254</v>
      </c>
      <c r="C246" s="209">
        <f t="shared" si="9"/>
        <v>0</v>
      </c>
      <c r="D246" s="169">
        <f>SUM(D247:D250)</f>
        <v>0</v>
      </c>
      <c r="E246" s="169">
        <f>SUM(E247:E250)</f>
        <v>0</v>
      </c>
      <c r="F246" s="169">
        <f>SUM(F247:F250)</f>
        <v>0</v>
      </c>
      <c r="G246" s="210">
        <f>SUM(G247:G250)</f>
        <v>0</v>
      </c>
      <c r="H246" s="209">
        <f t="shared" si="10"/>
        <v>0</v>
      </c>
      <c r="I246" s="169">
        <f>SUM(I247:I250)</f>
        <v>0</v>
      </c>
      <c r="J246" s="169">
        <f>SUM(J247:J250)</f>
        <v>0</v>
      </c>
      <c r="K246" s="169">
        <f>SUM(K247:K250)</f>
        <v>0</v>
      </c>
      <c r="L246" s="186">
        <f>SUM(L247:L250)</f>
        <v>0</v>
      </c>
    </row>
    <row r="247" spans="1:12" x14ac:dyDescent="0.25">
      <c r="A247" s="44">
        <v>6291</v>
      </c>
      <c r="B247" s="71" t="s">
        <v>255</v>
      </c>
      <c r="C247" s="201">
        <f t="shared" si="9"/>
        <v>0</v>
      </c>
      <c r="D247" s="74"/>
      <c r="E247" s="74"/>
      <c r="F247" s="74"/>
      <c r="G247" s="211"/>
      <c r="H247" s="201">
        <f t="shared" si="10"/>
        <v>0</v>
      </c>
      <c r="I247" s="74"/>
      <c r="J247" s="74"/>
      <c r="K247" s="74"/>
      <c r="L247" s="158"/>
    </row>
    <row r="248" spans="1:12" x14ac:dyDescent="0.25">
      <c r="A248" s="44">
        <v>6292</v>
      </c>
      <c r="B248" s="71" t="s">
        <v>256</v>
      </c>
      <c r="C248" s="201">
        <f t="shared" si="9"/>
        <v>0</v>
      </c>
      <c r="D248" s="74"/>
      <c r="E248" s="74"/>
      <c r="F248" s="74"/>
      <c r="G248" s="211"/>
      <c r="H248" s="201">
        <f t="shared" si="10"/>
        <v>0</v>
      </c>
      <c r="I248" s="74"/>
      <c r="J248" s="74"/>
      <c r="K248" s="74"/>
      <c r="L248" s="158"/>
    </row>
    <row r="249" spans="1:12" ht="72" x14ac:dyDescent="0.25">
      <c r="A249" s="44">
        <v>6296</v>
      </c>
      <c r="B249" s="71" t="s">
        <v>257</v>
      </c>
      <c r="C249" s="201">
        <f t="shared" si="9"/>
        <v>0</v>
      </c>
      <c r="D249" s="74"/>
      <c r="E249" s="74"/>
      <c r="F249" s="74"/>
      <c r="G249" s="211"/>
      <c r="H249" s="201">
        <f t="shared" si="10"/>
        <v>0</v>
      </c>
      <c r="I249" s="74"/>
      <c r="J249" s="74"/>
      <c r="K249" s="74"/>
      <c r="L249" s="158"/>
    </row>
    <row r="250" spans="1:12" ht="39.75" customHeight="1" x14ac:dyDescent="0.25">
      <c r="A250" s="44">
        <v>6299</v>
      </c>
      <c r="B250" s="71" t="s">
        <v>258</v>
      </c>
      <c r="C250" s="201">
        <f t="shared" si="9"/>
        <v>0</v>
      </c>
      <c r="D250" s="74"/>
      <c r="E250" s="74"/>
      <c r="F250" s="74"/>
      <c r="G250" s="211"/>
      <c r="H250" s="201">
        <f t="shared" si="10"/>
        <v>0</v>
      </c>
      <c r="I250" s="74"/>
      <c r="J250" s="74"/>
      <c r="K250" s="74"/>
      <c r="L250" s="158"/>
    </row>
    <row r="251" spans="1:12" x14ac:dyDescent="0.25">
      <c r="A251" s="56">
        <v>6300</v>
      </c>
      <c r="B251" s="147" t="s">
        <v>259</v>
      </c>
      <c r="C251" s="184">
        <f t="shared" si="9"/>
        <v>0</v>
      </c>
      <c r="D251" s="63">
        <f>SUM(D252,D257,D258)</f>
        <v>0</v>
      </c>
      <c r="E251" s="63">
        <f>SUM(E252,E257,E258)</f>
        <v>0</v>
      </c>
      <c r="F251" s="63">
        <f>SUM(F252,F257,F258)</f>
        <v>0</v>
      </c>
      <c r="G251" s="63">
        <f>SUM(G252,G257,G258)</f>
        <v>0</v>
      </c>
      <c r="H251" s="57">
        <f t="shared" si="10"/>
        <v>0</v>
      </c>
      <c r="I251" s="63">
        <f>SUM(I252,I257,I258)</f>
        <v>0</v>
      </c>
      <c r="J251" s="63">
        <f>SUM(J252,J257,J258)</f>
        <v>0</v>
      </c>
      <c r="K251" s="63">
        <f>SUM(K252,K257,K258)</f>
        <v>0</v>
      </c>
      <c r="L251" s="172">
        <f>SUM(L252,L257,L258)</f>
        <v>0</v>
      </c>
    </row>
    <row r="252" spans="1:12" ht="24" x14ac:dyDescent="0.25">
      <c r="A252" s="168">
        <v>6320</v>
      </c>
      <c r="B252" s="65" t="s">
        <v>260</v>
      </c>
      <c r="C252" s="209">
        <f t="shared" si="9"/>
        <v>0</v>
      </c>
      <c r="D252" s="169">
        <f>SUM(D253:D256)</f>
        <v>0</v>
      </c>
      <c r="E252" s="169">
        <f>SUM(E253:E256)</f>
        <v>0</v>
      </c>
      <c r="F252" s="169">
        <f>SUM(F253:F256)</f>
        <v>0</v>
      </c>
      <c r="G252" s="212">
        <f>SUM(G253:G256)</f>
        <v>0</v>
      </c>
      <c r="H252" s="209">
        <f t="shared" si="10"/>
        <v>0</v>
      </c>
      <c r="I252" s="169">
        <f>SUM(I253:I256)</f>
        <v>0</v>
      </c>
      <c r="J252" s="169">
        <f>SUM(J253:J256)</f>
        <v>0</v>
      </c>
      <c r="K252" s="169">
        <f>SUM(K253:K256)</f>
        <v>0</v>
      </c>
      <c r="L252" s="213">
        <f>SUM(L253:L256)</f>
        <v>0</v>
      </c>
    </row>
    <row r="253" spans="1:12" x14ac:dyDescent="0.25">
      <c r="A253" s="44">
        <v>6322</v>
      </c>
      <c r="B253" s="71" t="s">
        <v>261</v>
      </c>
      <c r="C253" s="201">
        <f t="shared" si="9"/>
        <v>0</v>
      </c>
      <c r="D253" s="74"/>
      <c r="E253" s="74"/>
      <c r="F253" s="74"/>
      <c r="G253" s="211"/>
      <c r="H253" s="201">
        <f t="shared" si="10"/>
        <v>0</v>
      </c>
      <c r="I253" s="74"/>
      <c r="J253" s="74"/>
      <c r="K253" s="74"/>
      <c r="L253" s="158"/>
    </row>
    <row r="254" spans="1:12" ht="24" x14ac:dyDescent="0.25">
      <c r="A254" s="44">
        <v>6323</v>
      </c>
      <c r="B254" s="71" t="s">
        <v>262</v>
      </c>
      <c r="C254" s="201">
        <f t="shared" si="9"/>
        <v>0</v>
      </c>
      <c r="D254" s="74"/>
      <c r="E254" s="74"/>
      <c r="F254" s="74"/>
      <c r="G254" s="211"/>
      <c r="H254" s="201">
        <f t="shared" si="10"/>
        <v>0</v>
      </c>
      <c r="I254" s="74"/>
      <c r="J254" s="74"/>
      <c r="K254" s="74"/>
      <c r="L254" s="158"/>
    </row>
    <row r="255" spans="1:12" ht="24" x14ac:dyDescent="0.25">
      <c r="A255" s="44">
        <v>6324</v>
      </c>
      <c r="B255" s="71" t="s">
        <v>263</v>
      </c>
      <c r="C255" s="201">
        <f t="shared" si="9"/>
        <v>0</v>
      </c>
      <c r="D255" s="74"/>
      <c r="E255" s="74"/>
      <c r="F255" s="74"/>
      <c r="G255" s="211"/>
      <c r="H255" s="201">
        <f t="shared" si="10"/>
        <v>0</v>
      </c>
      <c r="I255" s="74"/>
      <c r="J255" s="74"/>
      <c r="K255" s="74"/>
      <c r="L255" s="158"/>
    </row>
    <row r="256" spans="1:12" x14ac:dyDescent="0.25">
      <c r="A256" s="38">
        <v>6329</v>
      </c>
      <c r="B256" s="65" t="s">
        <v>264</v>
      </c>
      <c r="C256" s="205">
        <f t="shared" si="9"/>
        <v>0</v>
      </c>
      <c r="D256" s="68"/>
      <c r="E256" s="68"/>
      <c r="F256" s="68"/>
      <c r="G256" s="214"/>
      <c r="H256" s="205">
        <f t="shared" si="10"/>
        <v>0</v>
      </c>
      <c r="I256" s="68"/>
      <c r="J256" s="68"/>
      <c r="K256" s="68"/>
      <c r="L256" s="155"/>
    </row>
    <row r="257" spans="1:13" ht="24" x14ac:dyDescent="0.25">
      <c r="A257" s="215">
        <v>6330</v>
      </c>
      <c r="B257" s="216" t="s">
        <v>265</v>
      </c>
      <c r="C257" s="209">
        <f t="shared" ref="C257:C285" si="11">SUM(D257:G257)</f>
        <v>0</v>
      </c>
      <c r="D257" s="189"/>
      <c r="E257" s="189"/>
      <c r="F257" s="189"/>
      <c r="G257" s="211"/>
      <c r="H257" s="209">
        <f t="shared" ref="H257:H285" si="12">SUM(I257:L257)</f>
        <v>0</v>
      </c>
      <c r="I257" s="189"/>
      <c r="J257" s="189"/>
      <c r="K257" s="189"/>
      <c r="L257" s="191"/>
    </row>
    <row r="258" spans="1:13" x14ac:dyDescent="0.25">
      <c r="A258" s="159">
        <v>6360</v>
      </c>
      <c r="B258" s="71" t="s">
        <v>266</v>
      </c>
      <c r="C258" s="201">
        <f t="shared" si="11"/>
        <v>0</v>
      </c>
      <c r="D258" s="74"/>
      <c r="E258" s="74"/>
      <c r="F258" s="74"/>
      <c r="G258" s="157"/>
      <c r="H258" s="208">
        <f t="shared" si="12"/>
        <v>0</v>
      </c>
      <c r="I258" s="74"/>
      <c r="J258" s="74"/>
      <c r="K258" s="74"/>
      <c r="L258" s="158"/>
    </row>
    <row r="259" spans="1:13" ht="36" x14ac:dyDescent="0.25">
      <c r="A259" s="56">
        <v>6400</v>
      </c>
      <c r="B259" s="147" t="s">
        <v>267</v>
      </c>
      <c r="C259" s="184">
        <f t="shared" si="11"/>
        <v>0</v>
      </c>
      <c r="D259" s="63">
        <f>SUM(D260,D264)</f>
        <v>0</v>
      </c>
      <c r="E259" s="63">
        <f>SUM(E260,E264)</f>
        <v>0</v>
      </c>
      <c r="F259" s="63">
        <f>SUM(F260,F264)</f>
        <v>0</v>
      </c>
      <c r="G259" s="63">
        <f>SUM(G260,G264)</f>
        <v>0</v>
      </c>
      <c r="H259" s="57">
        <f t="shared" si="12"/>
        <v>0</v>
      </c>
      <c r="I259" s="63">
        <f>SUM(I260,I264)</f>
        <v>0</v>
      </c>
      <c r="J259" s="63">
        <f>SUM(J260,J264)</f>
        <v>0</v>
      </c>
      <c r="K259" s="63">
        <f>SUM(K260,K264)</f>
        <v>0</v>
      </c>
      <c r="L259" s="172">
        <f>SUM(L260,L264)</f>
        <v>0</v>
      </c>
    </row>
    <row r="260" spans="1:13" ht="24" x14ac:dyDescent="0.25">
      <c r="A260" s="168">
        <v>6410</v>
      </c>
      <c r="B260" s="65" t="s">
        <v>268</v>
      </c>
      <c r="C260" s="205">
        <f t="shared" si="11"/>
        <v>0</v>
      </c>
      <c r="D260" s="169">
        <f>SUM(D261:D263)</f>
        <v>0</v>
      </c>
      <c r="E260" s="169">
        <f>SUM(E261:E263)</f>
        <v>0</v>
      </c>
      <c r="F260" s="169">
        <f>SUM(F261:F263)</f>
        <v>0</v>
      </c>
      <c r="G260" s="217">
        <f>SUM(G261:G263)</f>
        <v>0</v>
      </c>
      <c r="H260" s="205">
        <f t="shared" si="12"/>
        <v>0</v>
      </c>
      <c r="I260" s="169">
        <f>SUM(I261:I263)</f>
        <v>0</v>
      </c>
      <c r="J260" s="169">
        <f>SUM(J261:J263)</f>
        <v>0</v>
      </c>
      <c r="K260" s="169">
        <f>SUM(K261:K263)</f>
        <v>0</v>
      </c>
      <c r="L260" s="180">
        <f>SUM(L261:L263)</f>
        <v>0</v>
      </c>
    </row>
    <row r="261" spans="1:13" x14ac:dyDescent="0.25">
      <c r="A261" s="44">
        <v>6411</v>
      </c>
      <c r="B261" s="174" t="s">
        <v>269</v>
      </c>
      <c r="C261" s="201">
        <f t="shared" si="11"/>
        <v>0</v>
      </c>
      <c r="D261" s="74"/>
      <c r="E261" s="74"/>
      <c r="F261" s="74"/>
      <c r="G261" s="157"/>
      <c r="H261" s="208">
        <f t="shared" si="12"/>
        <v>0</v>
      </c>
      <c r="I261" s="74"/>
      <c r="J261" s="74"/>
      <c r="K261" s="74"/>
      <c r="L261" s="158"/>
    </row>
    <row r="262" spans="1:13" ht="36" x14ac:dyDescent="0.25">
      <c r="A262" s="44">
        <v>6412</v>
      </c>
      <c r="B262" s="71" t="s">
        <v>270</v>
      </c>
      <c r="C262" s="201">
        <f t="shared" si="11"/>
        <v>0</v>
      </c>
      <c r="D262" s="74"/>
      <c r="E262" s="74"/>
      <c r="F262" s="74"/>
      <c r="G262" s="157"/>
      <c r="H262" s="208">
        <f t="shared" si="12"/>
        <v>0</v>
      </c>
      <c r="I262" s="74"/>
      <c r="J262" s="74"/>
      <c r="K262" s="74"/>
      <c r="L262" s="158"/>
    </row>
    <row r="263" spans="1:13" ht="36" x14ac:dyDescent="0.25">
      <c r="A263" s="44">
        <v>6419</v>
      </c>
      <c r="B263" s="71" t="s">
        <v>271</v>
      </c>
      <c r="C263" s="201">
        <f t="shared" si="11"/>
        <v>0</v>
      </c>
      <c r="D263" s="74"/>
      <c r="E263" s="74"/>
      <c r="F263" s="74"/>
      <c r="G263" s="157"/>
      <c r="H263" s="208">
        <f t="shared" si="12"/>
        <v>0</v>
      </c>
      <c r="I263" s="74"/>
      <c r="J263" s="74"/>
      <c r="K263" s="74"/>
      <c r="L263" s="158"/>
    </row>
    <row r="264" spans="1:13" ht="36" x14ac:dyDescent="0.25">
      <c r="A264" s="159">
        <v>6420</v>
      </c>
      <c r="B264" s="71" t="s">
        <v>272</v>
      </c>
      <c r="C264" s="201">
        <f t="shared" si="11"/>
        <v>0</v>
      </c>
      <c r="D264" s="160">
        <f>SUM(D265:D268)</f>
        <v>0</v>
      </c>
      <c r="E264" s="160">
        <f>SUM(E265:E268)</f>
        <v>0</v>
      </c>
      <c r="F264" s="160">
        <f>SUM(F265:F268)</f>
        <v>0</v>
      </c>
      <c r="G264" s="218">
        <f>SUM(G265:G268)</f>
        <v>0</v>
      </c>
      <c r="H264" s="201">
        <f t="shared" si="12"/>
        <v>0</v>
      </c>
      <c r="I264" s="160">
        <f>SUM(I265:I268)</f>
        <v>0</v>
      </c>
      <c r="J264" s="160">
        <f>SUM(J265:J268)</f>
        <v>0</v>
      </c>
      <c r="K264" s="160">
        <f>SUM(K265:K268)</f>
        <v>0</v>
      </c>
      <c r="L264" s="176">
        <f>SUM(L265:L268)</f>
        <v>0</v>
      </c>
    </row>
    <row r="265" spans="1:13" x14ac:dyDescent="0.25">
      <c r="A265" s="44">
        <v>6421</v>
      </c>
      <c r="B265" s="71" t="s">
        <v>273</v>
      </c>
      <c r="C265" s="201">
        <f t="shared" si="11"/>
        <v>0</v>
      </c>
      <c r="D265" s="74"/>
      <c r="E265" s="74"/>
      <c r="F265" s="74"/>
      <c r="G265" s="157"/>
      <c r="H265" s="208">
        <f t="shared" si="12"/>
        <v>0</v>
      </c>
      <c r="I265" s="74"/>
      <c r="J265" s="74"/>
      <c r="K265" s="74"/>
      <c r="L265" s="158"/>
    </row>
    <row r="266" spans="1:13" x14ac:dyDescent="0.25">
      <c r="A266" s="44">
        <v>6422</v>
      </c>
      <c r="B266" s="71" t="s">
        <v>274</v>
      </c>
      <c r="C266" s="201">
        <f t="shared" si="11"/>
        <v>0</v>
      </c>
      <c r="D266" s="74"/>
      <c r="E266" s="74"/>
      <c r="F266" s="74"/>
      <c r="G266" s="157"/>
      <c r="H266" s="208">
        <f t="shared" si="12"/>
        <v>0</v>
      </c>
      <c r="I266" s="74"/>
      <c r="J266" s="74"/>
      <c r="K266" s="74"/>
      <c r="L266" s="158"/>
    </row>
    <row r="267" spans="1:13" ht="13.5" customHeight="1" x14ac:dyDescent="0.25">
      <c r="A267" s="44">
        <v>6423</v>
      </c>
      <c r="B267" s="71" t="s">
        <v>275</v>
      </c>
      <c r="C267" s="201">
        <f t="shared" si="11"/>
        <v>0</v>
      </c>
      <c r="D267" s="74"/>
      <c r="E267" s="74"/>
      <c r="F267" s="74"/>
      <c r="G267" s="157"/>
      <c r="H267" s="208">
        <f t="shared" si="12"/>
        <v>0</v>
      </c>
      <c r="I267" s="74"/>
      <c r="J267" s="74"/>
      <c r="K267" s="74"/>
      <c r="L267" s="158"/>
    </row>
    <row r="268" spans="1:13" ht="36" x14ac:dyDescent="0.25">
      <c r="A268" s="44">
        <v>6424</v>
      </c>
      <c r="B268" s="71" t="s">
        <v>276</v>
      </c>
      <c r="C268" s="201">
        <f t="shared" si="11"/>
        <v>0</v>
      </c>
      <c r="D268" s="74"/>
      <c r="E268" s="74"/>
      <c r="F268" s="74"/>
      <c r="G268" s="157"/>
      <c r="H268" s="208">
        <f t="shared" si="12"/>
        <v>0</v>
      </c>
      <c r="I268" s="74"/>
      <c r="J268" s="74"/>
      <c r="K268" s="74"/>
      <c r="L268" s="158"/>
      <c r="M268" s="225"/>
    </row>
    <row r="269" spans="1:13" ht="36" x14ac:dyDescent="0.25">
      <c r="A269" s="220">
        <v>7000</v>
      </c>
      <c r="B269" s="220" t="s">
        <v>277</v>
      </c>
      <c r="C269" s="221">
        <f t="shared" si="11"/>
        <v>0</v>
      </c>
      <c r="D269" s="222">
        <f>SUM(D270,D281)</f>
        <v>0</v>
      </c>
      <c r="E269" s="222">
        <f>SUM(E270,E281)</f>
        <v>0</v>
      </c>
      <c r="F269" s="222">
        <f>SUM(F270,F281)</f>
        <v>0</v>
      </c>
      <c r="G269" s="222">
        <f>SUM(G270,G281)</f>
        <v>0</v>
      </c>
      <c r="H269" s="223">
        <f t="shared" si="12"/>
        <v>0</v>
      </c>
      <c r="I269" s="222">
        <f>SUM(I270,I281)</f>
        <v>0</v>
      </c>
      <c r="J269" s="222">
        <f>SUM(J270,J281)</f>
        <v>0</v>
      </c>
      <c r="K269" s="222">
        <f>SUM(K270,K281)</f>
        <v>0</v>
      </c>
      <c r="L269" s="224">
        <f>SUM(L270,L281)</f>
        <v>0</v>
      </c>
    </row>
    <row r="270" spans="1:13" ht="24" x14ac:dyDescent="0.25">
      <c r="A270" s="56">
        <v>7200</v>
      </c>
      <c r="B270" s="147" t="s">
        <v>278</v>
      </c>
      <c r="C270" s="184">
        <f t="shared" si="11"/>
        <v>0</v>
      </c>
      <c r="D270" s="63">
        <f>SUM(D271,D272,D275,D276,D280)</f>
        <v>0</v>
      </c>
      <c r="E270" s="63">
        <f>SUM(E271,E272,E275,E276,E280)</f>
        <v>0</v>
      </c>
      <c r="F270" s="63">
        <f>SUM(F271,F272,F275,F276,F280)</f>
        <v>0</v>
      </c>
      <c r="G270" s="63">
        <f>SUM(G271,G272,G275,G276,G280)</f>
        <v>0</v>
      </c>
      <c r="H270" s="57">
        <f t="shared" si="12"/>
        <v>0</v>
      </c>
      <c r="I270" s="63">
        <f>SUM(I271,I272,I275,I276,I280)</f>
        <v>0</v>
      </c>
      <c r="J270" s="63">
        <f>SUM(J271,J272,J275,J276,J280)</f>
        <v>0</v>
      </c>
      <c r="K270" s="63">
        <f>SUM(K271,K272,K275,K276,K280)</f>
        <v>0</v>
      </c>
      <c r="L270" s="149">
        <f>SUM(L271,L272,L275,L276,L280)</f>
        <v>0</v>
      </c>
    </row>
    <row r="271" spans="1:13" ht="24" x14ac:dyDescent="0.25">
      <c r="A271" s="168">
        <v>7210</v>
      </c>
      <c r="B271" s="65" t="s">
        <v>279</v>
      </c>
      <c r="C271" s="205">
        <f t="shared" si="11"/>
        <v>0</v>
      </c>
      <c r="D271" s="68"/>
      <c r="E271" s="68"/>
      <c r="F271" s="68"/>
      <c r="G271" s="154"/>
      <c r="H271" s="66">
        <f t="shared" si="12"/>
        <v>0</v>
      </c>
      <c r="I271" s="68"/>
      <c r="J271" s="68"/>
      <c r="K271" s="68"/>
      <c r="L271" s="155"/>
    </row>
    <row r="272" spans="1:13" s="225" customFormat="1" ht="36" x14ac:dyDescent="0.25">
      <c r="A272" s="159">
        <v>7220</v>
      </c>
      <c r="B272" s="71" t="s">
        <v>280</v>
      </c>
      <c r="C272" s="201">
        <f t="shared" si="11"/>
        <v>0</v>
      </c>
      <c r="D272" s="160">
        <f>SUM(D273:D274)</f>
        <v>0</v>
      </c>
      <c r="E272" s="160">
        <f>SUM(E273:E274)</f>
        <v>0</v>
      </c>
      <c r="F272" s="160">
        <f>SUM(F273:F274)</f>
        <v>0</v>
      </c>
      <c r="G272" s="160">
        <f>SUM(G273:G274)</f>
        <v>0</v>
      </c>
      <c r="H272" s="72">
        <f t="shared" si="12"/>
        <v>0</v>
      </c>
      <c r="I272" s="160">
        <f>SUM(I273:I274)</f>
        <v>0</v>
      </c>
      <c r="J272" s="160">
        <f>SUM(J273:J274)</f>
        <v>0</v>
      </c>
      <c r="K272" s="160">
        <f>SUM(K273:K274)</f>
        <v>0</v>
      </c>
      <c r="L272" s="162">
        <f>SUM(L273:L274)</f>
        <v>0</v>
      </c>
    </row>
    <row r="273" spans="1:12" s="225" customFormat="1" ht="36" x14ac:dyDescent="0.25">
      <c r="A273" s="44">
        <v>7221</v>
      </c>
      <c r="B273" s="71" t="s">
        <v>281</v>
      </c>
      <c r="C273" s="201">
        <f t="shared" si="11"/>
        <v>0</v>
      </c>
      <c r="D273" s="74"/>
      <c r="E273" s="74"/>
      <c r="F273" s="74"/>
      <c r="G273" s="157"/>
      <c r="H273" s="72">
        <f t="shared" si="12"/>
        <v>0</v>
      </c>
      <c r="I273" s="74"/>
      <c r="J273" s="74"/>
      <c r="K273" s="74"/>
      <c r="L273" s="158"/>
    </row>
    <row r="274" spans="1:12" s="225" customFormat="1" ht="36" x14ac:dyDescent="0.25">
      <c r="A274" s="44">
        <v>7222</v>
      </c>
      <c r="B274" s="71" t="s">
        <v>282</v>
      </c>
      <c r="C274" s="201">
        <f t="shared" si="11"/>
        <v>0</v>
      </c>
      <c r="D274" s="74"/>
      <c r="E274" s="74"/>
      <c r="F274" s="74"/>
      <c r="G274" s="157"/>
      <c r="H274" s="72">
        <f t="shared" si="12"/>
        <v>0</v>
      </c>
      <c r="I274" s="74"/>
      <c r="J274" s="74"/>
      <c r="K274" s="74"/>
      <c r="L274" s="158"/>
    </row>
    <row r="275" spans="1:12" ht="24" x14ac:dyDescent="0.25">
      <c r="A275" s="159">
        <v>7230</v>
      </c>
      <c r="B275" s="71" t="s">
        <v>283</v>
      </c>
      <c r="C275" s="201">
        <f t="shared" si="11"/>
        <v>0</v>
      </c>
      <c r="D275" s="74"/>
      <c r="E275" s="74"/>
      <c r="F275" s="74"/>
      <c r="G275" s="157"/>
      <c r="H275" s="72">
        <f t="shared" si="12"/>
        <v>0</v>
      </c>
      <c r="I275" s="74"/>
      <c r="J275" s="74"/>
      <c r="K275" s="74"/>
      <c r="L275" s="158"/>
    </row>
    <row r="276" spans="1:12" ht="24" x14ac:dyDescent="0.25">
      <c r="A276" s="159">
        <v>7240</v>
      </c>
      <c r="B276" s="71" t="s">
        <v>284</v>
      </c>
      <c r="C276" s="201">
        <f t="shared" si="11"/>
        <v>0</v>
      </c>
      <c r="D276" s="160">
        <f>SUM(D277:D279)</f>
        <v>0</v>
      </c>
      <c r="E276" s="160">
        <f>SUM(E277:E279)</f>
        <v>0</v>
      </c>
      <c r="F276" s="160">
        <f>SUM(F277:F279)</f>
        <v>0</v>
      </c>
      <c r="G276" s="161">
        <f>SUM(G277:G279)</f>
        <v>0</v>
      </c>
      <c r="H276" s="72">
        <f t="shared" si="12"/>
        <v>0</v>
      </c>
      <c r="I276" s="160">
        <f>SUM(I277:I279)</f>
        <v>0</v>
      </c>
      <c r="J276" s="160">
        <f>SUM(J277:J279)</f>
        <v>0</v>
      </c>
      <c r="K276" s="160">
        <f>SUM(K277:K279)</f>
        <v>0</v>
      </c>
      <c r="L276" s="162">
        <f>SUM(L277:L279)</f>
        <v>0</v>
      </c>
    </row>
    <row r="277" spans="1:12" ht="48" x14ac:dyDescent="0.25">
      <c r="A277" s="44">
        <v>7245</v>
      </c>
      <c r="B277" s="71" t="s">
        <v>285</v>
      </c>
      <c r="C277" s="201">
        <f t="shared" si="11"/>
        <v>0</v>
      </c>
      <c r="D277" s="74"/>
      <c r="E277" s="74"/>
      <c r="F277" s="74"/>
      <c r="G277" s="157"/>
      <c r="H277" s="72">
        <f t="shared" si="12"/>
        <v>0</v>
      </c>
      <c r="I277" s="74"/>
      <c r="J277" s="74"/>
      <c r="K277" s="74"/>
      <c r="L277" s="158"/>
    </row>
    <row r="278" spans="1:12" ht="84.75" customHeight="1" x14ac:dyDescent="0.25">
      <c r="A278" s="44">
        <v>7246</v>
      </c>
      <c r="B278" s="71" t="s">
        <v>286</v>
      </c>
      <c r="C278" s="201">
        <f t="shared" si="11"/>
        <v>0</v>
      </c>
      <c r="D278" s="74"/>
      <c r="E278" s="74"/>
      <c r="F278" s="74"/>
      <c r="G278" s="157"/>
      <c r="H278" s="72">
        <f t="shared" si="12"/>
        <v>0</v>
      </c>
      <c r="I278" s="74"/>
      <c r="J278" s="74"/>
      <c r="K278" s="74"/>
      <c r="L278" s="158"/>
    </row>
    <row r="279" spans="1:12" ht="36" x14ac:dyDescent="0.25">
      <c r="A279" s="44">
        <v>7247</v>
      </c>
      <c r="B279" s="71" t="s">
        <v>287</v>
      </c>
      <c r="C279" s="201">
        <f t="shared" si="11"/>
        <v>0</v>
      </c>
      <c r="D279" s="74"/>
      <c r="E279" s="74"/>
      <c r="F279" s="74"/>
      <c r="G279" s="157"/>
      <c r="H279" s="72">
        <f t="shared" si="12"/>
        <v>0</v>
      </c>
      <c r="I279" s="74"/>
      <c r="J279" s="74"/>
      <c r="K279" s="74"/>
      <c r="L279" s="158"/>
    </row>
    <row r="280" spans="1:12" ht="24" x14ac:dyDescent="0.25">
      <c r="A280" s="168">
        <v>7260</v>
      </c>
      <c r="B280" s="65" t="s">
        <v>288</v>
      </c>
      <c r="C280" s="205">
        <f t="shared" si="11"/>
        <v>0</v>
      </c>
      <c r="D280" s="68"/>
      <c r="E280" s="68"/>
      <c r="F280" s="68"/>
      <c r="G280" s="154"/>
      <c r="H280" s="66">
        <f t="shared" si="12"/>
        <v>0</v>
      </c>
      <c r="I280" s="68"/>
      <c r="J280" s="68"/>
      <c r="K280" s="68"/>
      <c r="L280" s="155"/>
    </row>
    <row r="281" spans="1:12" x14ac:dyDescent="0.25">
      <c r="A281" s="108">
        <v>7700</v>
      </c>
      <c r="B281" s="85" t="s">
        <v>289</v>
      </c>
      <c r="C281" s="86">
        <f t="shared" si="11"/>
        <v>0</v>
      </c>
      <c r="D281" s="226">
        <f>D282</f>
        <v>0</v>
      </c>
      <c r="E281" s="226">
        <f>E282</f>
        <v>0</v>
      </c>
      <c r="F281" s="226">
        <f>F282</f>
        <v>0</v>
      </c>
      <c r="G281" s="227">
        <f>G282</f>
        <v>0</v>
      </c>
      <c r="H281" s="86">
        <f t="shared" si="12"/>
        <v>0</v>
      </c>
      <c r="I281" s="226">
        <f>I282</f>
        <v>0</v>
      </c>
      <c r="J281" s="226">
        <f>J282</f>
        <v>0</v>
      </c>
      <c r="K281" s="226">
        <f>K282</f>
        <v>0</v>
      </c>
      <c r="L281" s="228">
        <f>L282</f>
        <v>0</v>
      </c>
    </row>
    <row r="282" spans="1:12" x14ac:dyDescent="0.25">
      <c r="A282" s="150">
        <v>7720</v>
      </c>
      <c r="B282" s="65" t="s">
        <v>290</v>
      </c>
      <c r="C282" s="79">
        <f t="shared" si="11"/>
        <v>0</v>
      </c>
      <c r="D282" s="81"/>
      <c r="E282" s="81"/>
      <c r="F282" s="81"/>
      <c r="G282" s="229"/>
      <c r="H282" s="79">
        <f t="shared" si="12"/>
        <v>0</v>
      </c>
      <c r="I282" s="81"/>
      <c r="J282" s="81"/>
      <c r="K282" s="81"/>
      <c r="L282" s="230"/>
    </row>
    <row r="283" spans="1:12" x14ac:dyDescent="0.25">
      <c r="A283" s="174"/>
      <c r="B283" s="71" t="s">
        <v>291</v>
      </c>
      <c r="C283" s="201">
        <f t="shared" si="11"/>
        <v>0</v>
      </c>
      <c r="D283" s="160">
        <f>SUM(D284:D285)</f>
        <v>0</v>
      </c>
      <c r="E283" s="160">
        <f>SUM(E284:E285)</f>
        <v>0</v>
      </c>
      <c r="F283" s="160">
        <f>SUM(F284:F285)</f>
        <v>0</v>
      </c>
      <c r="G283" s="161">
        <f>SUM(G284:G285)</f>
        <v>0</v>
      </c>
      <c r="H283" s="72">
        <f t="shared" si="12"/>
        <v>0</v>
      </c>
      <c r="I283" s="160">
        <f>SUM(I284:I285)</f>
        <v>0</v>
      </c>
      <c r="J283" s="160">
        <f>SUM(J284:J285)</f>
        <v>0</v>
      </c>
      <c r="K283" s="160">
        <f>SUM(K284:K285)</f>
        <v>0</v>
      </c>
      <c r="L283" s="162">
        <f>SUM(L284:L285)</f>
        <v>0</v>
      </c>
    </row>
    <row r="284" spans="1:12" x14ac:dyDescent="0.25">
      <c r="A284" s="174" t="s">
        <v>292</v>
      </c>
      <c r="B284" s="44" t="s">
        <v>293</v>
      </c>
      <c r="C284" s="201">
        <f t="shared" si="11"/>
        <v>0</v>
      </c>
      <c r="D284" s="74"/>
      <c r="E284" s="74"/>
      <c r="F284" s="74"/>
      <c r="G284" s="157"/>
      <c r="H284" s="72">
        <f t="shared" si="12"/>
        <v>0</v>
      </c>
      <c r="I284" s="74"/>
      <c r="J284" s="74"/>
      <c r="K284" s="74"/>
      <c r="L284" s="158"/>
    </row>
    <row r="285" spans="1:12" ht="24" x14ac:dyDescent="0.25">
      <c r="A285" s="174" t="s">
        <v>294</v>
      </c>
      <c r="B285" s="231" t="s">
        <v>295</v>
      </c>
      <c r="C285" s="205">
        <f t="shared" si="11"/>
        <v>0</v>
      </c>
      <c r="D285" s="68"/>
      <c r="E285" s="68"/>
      <c r="F285" s="68"/>
      <c r="G285" s="154"/>
      <c r="H285" s="66">
        <f t="shared" si="12"/>
        <v>0</v>
      </c>
      <c r="I285" s="68"/>
      <c r="J285" s="68"/>
      <c r="K285" s="68"/>
      <c r="L285" s="155"/>
    </row>
    <row r="286" spans="1:12" ht="12.75" thickBot="1" x14ac:dyDescent="0.3">
      <c r="A286" s="232"/>
      <c r="B286" s="232" t="s">
        <v>296</v>
      </c>
      <c r="C286" s="233">
        <f t="shared" ref="C286:L286" si="13">SUM(C283,C269,C230,C195,C187,C173,C75,C53)</f>
        <v>46078</v>
      </c>
      <c r="D286" s="233">
        <f t="shared" si="13"/>
        <v>46078</v>
      </c>
      <c r="E286" s="233">
        <f t="shared" si="13"/>
        <v>0</v>
      </c>
      <c r="F286" s="233">
        <f t="shared" si="13"/>
        <v>0</v>
      </c>
      <c r="G286" s="234">
        <f t="shared" si="13"/>
        <v>0</v>
      </c>
      <c r="H286" s="235">
        <f t="shared" si="13"/>
        <v>75240</v>
      </c>
      <c r="I286" s="233">
        <f t="shared" si="13"/>
        <v>53318</v>
      </c>
      <c r="J286" s="233">
        <f t="shared" si="13"/>
        <v>21922</v>
      </c>
      <c r="K286" s="233">
        <f t="shared" si="13"/>
        <v>0</v>
      </c>
      <c r="L286" s="236">
        <f t="shared" si="13"/>
        <v>0</v>
      </c>
    </row>
    <row r="287" spans="1:12" s="24" customFormat="1" ht="13.5" thickTop="1" thickBot="1" x14ac:dyDescent="0.3">
      <c r="A287" s="601" t="s">
        <v>297</v>
      </c>
      <c r="B287" s="602"/>
      <c r="C287" s="237">
        <f>SUM(D287:G287)</f>
        <v>0</v>
      </c>
      <c r="D287" s="238">
        <f>SUM(D24,D25,D41)-D51</f>
        <v>0</v>
      </c>
      <c r="E287" s="238">
        <f>SUM(E24,E25,E41)-E51</f>
        <v>0</v>
      </c>
      <c r="F287" s="238">
        <f>(F26+F43)-F51</f>
        <v>0</v>
      </c>
      <c r="G287" s="239">
        <f>G45-G51</f>
        <v>0</v>
      </c>
      <c r="H287" s="237">
        <f>SUM(I287:L287)</f>
        <v>0</v>
      </c>
      <c r="I287" s="238">
        <f>SUM(I24,I25,I41)-I51</f>
        <v>0</v>
      </c>
      <c r="J287" s="238">
        <f>SUM(J24,J25,J41)-J51</f>
        <v>0</v>
      </c>
      <c r="K287" s="238">
        <f>(K26+K43)-K51</f>
        <v>0</v>
      </c>
      <c r="L287" s="240">
        <f>L45-L51</f>
        <v>0</v>
      </c>
    </row>
    <row r="288" spans="1:12" s="24" customFormat="1" ht="12.75" thickTop="1" x14ac:dyDescent="0.25">
      <c r="A288" s="620" t="s">
        <v>298</v>
      </c>
      <c r="B288" s="621"/>
      <c r="C288" s="241">
        <f t="shared" ref="C288:L288" si="14">SUM(C289,C290)-C297+C298</f>
        <v>0</v>
      </c>
      <c r="D288" s="242">
        <f t="shared" si="14"/>
        <v>0</v>
      </c>
      <c r="E288" s="242">
        <f t="shared" si="14"/>
        <v>0</v>
      </c>
      <c r="F288" s="242">
        <f t="shared" si="14"/>
        <v>0</v>
      </c>
      <c r="G288" s="243">
        <f t="shared" si="14"/>
        <v>0</v>
      </c>
      <c r="H288" s="244">
        <f t="shared" si="14"/>
        <v>0</v>
      </c>
      <c r="I288" s="242">
        <f t="shared" si="14"/>
        <v>0</v>
      </c>
      <c r="J288" s="242">
        <f t="shared" si="14"/>
        <v>0</v>
      </c>
      <c r="K288" s="242">
        <f t="shared" si="14"/>
        <v>0</v>
      </c>
      <c r="L288" s="245">
        <f t="shared" si="14"/>
        <v>0</v>
      </c>
    </row>
    <row r="289" spans="1:12" s="24" customFormat="1" ht="12.75" thickBot="1" x14ac:dyDescent="0.3">
      <c r="A289" s="126" t="s">
        <v>299</v>
      </c>
      <c r="B289" s="126" t="s">
        <v>300</v>
      </c>
      <c r="C289" s="246">
        <f t="shared" ref="C289:L289" si="15">C21-C283</f>
        <v>0</v>
      </c>
      <c r="D289" s="128">
        <f t="shared" si="15"/>
        <v>0</v>
      </c>
      <c r="E289" s="128">
        <f t="shared" si="15"/>
        <v>0</v>
      </c>
      <c r="F289" s="128">
        <f t="shared" si="15"/>
        <v>0</v>
      </c>
      <c r="G289" s="129">
        <f t="shared" si="15"/>
        <v>0</v>
      </c>
      <c r="H289" s="247">
        <f t="shared" si="15"/>
        <v>0</v>
      </c>
      <c r="I289" s="128">
        <f t="shared" si="15"/>
        <v>0</v>
      </c>
      <c r="J289" s="128">
        <f t="shared" si="15"/>
        <v>0</v>
      </c>
      <c r="K289" s="128">
        <f t="shared" si="15"/>
        <v>0</v>
      </c>
      <c r="L289" s="130">
        <f t="shared" si="15"/>
        <v>0</v>
      </c>
    </row>
    <row r="290" spans="1:12" s="24" customFormat="1" ht="12.75" thickTop="1" x14ac:dyDescent="0.25">
      <c r="A290" s="248" t="s">
        <v>301</v>
      </c>
      <c r="B290" s="248" t="s">
        <v>302</v>
      </c>
      <c r="C290" s="241">
        <f t="shared" ref="C290:L290" si="16">SUM(C291,C293,C295)-SUM(C292,C294,C296)</f>
        <v>0</v>
      </c>
      <c r="D290" s="242">
        <f t="shared" si="16"/>
        <v>0</v>
      </c>
      <c r="E290" s="242">
        <f t="shared" si="16"/>
        <v>0</v>
      </c>
      <c r="F290" s="242">
        <f t="shared" si="16"/>
        <v>0</v>
      </c>
      <c r="G290" s="249">
        <f t="shared" si="16"/>
        <v>0</v>
      </c>
      <c r="H290" s="244">
        <f t="shared" si="16"/>
        <v>0</v>
      </c>
      <c r="I290" s="242">
        <f t="shared" si="16"/>
        <v>0</v>
      </c>
      <c r="J290" s="242">
        <f t="shared" si="16"/>
        <v>0</v>
      </c>
      <c r="K290" s="242">
        <f t="shared" si="16"/>
        <v>0</v>
      </c>
      <c r="L290" s="245">
        <f t="shared" si="16"/>
        <v>0</v>
      </c>
    </row>
    <row r="291" spans="1:12" x14ac:dyDescent="0.25">
      <c r="A291" s="250" t="s">
        <v>303</v>
      </c>
      <c r="B291" s="116" t="s">
        <v>304</v>
      </c>
      <c r="C291" s="79">
        <f t="shared" ref="C291:C298" si="17">SUM(D291:G291)</f>
        <v>0</v>
      </c>
      <c r="D291" s="81"/>
      <c r="E291" s="81"/>
      <c r="F291" s="81"/>
      <c r="G291" s="229"/>
      <c r="H291" s="79">
        <f t="shared" ref="H291:H298" si="18">SUM(I291:L291)</f>
        <v>0</v>
      </c>
      <c r="I291" s="81"/>
      <c r="J291" s="81"/>
      <c r="K291" s="81"/>
      <c r="L291" s="230"/>
    </row>
    <row r="292" spans="1:12" ht="24" x14ac:dyDescent="0.25">
      <c r="A292" s="174" t="s">
        <v>305</v>
      </c>
      <c r="B292" s="43" t="s">
        <v>306</v>
      </c>
      <c r="C292" s="72">
        <f t="shared" si="17"/>
        <v>0</v>
      </c>
      <c r="D292" s="74"/>
      <c r="E292" s="74"/>
      <c r="F292" s="74"/>
      <c r="G292" s="157"/>
      <c r="H292" s="72">
        <f t="shared" si="18"/>
        <v>0</v>
      </c>
      <c r="I292" s="74"/>
      <c r="J292" s="74"/>
      <c r="K292" s="74"/>
      <c r="L292" s="158"/>
    </row>
    <row r="293" spans="1:12" x14ac:dyDescent="0.25">
      <c r="A293" s="174" t="s">
        <v>307</v>
      </c>
      <c r="B293" s="43" t="s">
        <v>308</v>
      </c>
      <c r="C293" s="72">
        <f t="shared" si="17"/>
        <v>0</v>
      </c>
      <c r="D293" s="74"/>
      <c r="E293" s="74"/>
      <c r="F293" s="74"/>
      <c r="G293" s="157"/>
      <c r="H293" s="72">
        <f t="shared" si="18"/>
        <v>0</v>
      </c>
      <c r="I293" s="74"/>
      <c r="J293" s="74"/>
      <c r="K293" s="74"/>
      <c r="L293" s="158"/>
    </row>
    <row r="294" spans="1:12" ht="24" x14ac:dyDescent="0.25">
      <c r="A294" s="174" t="s">
        <v>309</v>
      </c>
      <c r="B294" s="43" t="s">
        <v>310</v>
      </c>
      <c r="C294" s="72">
        <f t="shared" si="17"/>
        <v>0</v>
      </c>
      <c r="D294" s="74"/>
      <c r="E294" s="74"/>
      <c r="F294" s="74"/>
      <c r="G294" s="157"/>
      <c r="H294" s="72">
        <f t="shared" si="18"/>
        <v>0</v>
      </c>
      <c r="I294" s="74"/>
      <c r="J294" s="74"/>
      <c r="K294" s="74"/>
      <c r="L294" s="158"/>
    </row>
    <row r="295" spans="1:12" x14ac:dyDescent="0.25">
      <c r="A295" s="174" t="s">
        <v>311</v>
      </c>
      <c r="B295" s="43" t="s">
        <v>312</v>
      </c>
      <c r="C295" s="72">
        <f t="shared" si="17"/>
        <v>0</v>
      </c>
      <c r="D295" s="74"/>
      <c r="E295" s="74"/>
      <c r="F295" s="74"/>
      <c r="G295" s="157"/>
      <c r="H295" s="72">
        <f t="shared" si="18"/>
        <v>0</v>
      </c>
      <c r="I295" s="74"/>
      <c r="J295" s="74"/>
      <c r="K295" s="74"/>
      <c r="L295" s="158"/>
    </row>
    <row r="296" spans="1:12" ht="24.75" thickBot="1" x14ac:dyDescent="0.3">
      <c r="A296" s="251" t="s">
        <v>313</v>
      </c>
      <c r="B296" s="252" t="s">
        <v>314</v>
      </c>
      <c r="C296" s="185">
        <f t="shared" si="17"/>
        <v>0</v>
      </c>
      <c r="D296" s="189"/>
      <c r="E296" s="189"/>
      <c r="F296" s="189"/>
      <c r="G296" s="253"/>
      <c r="H296" s="185">
        <f t="shared" si="18"/>
        <v>0</v>
      </c>
      <c r="I296" s="189"/>
      <c r="J296" s="189"/>
      <c r="K296" s="189"/>
      <c r="L296" s="191"/>
    </row>
    <row r="297" spans="1:12" s="24" customFormat="1" ht="13.5" thickTop="1" thickBot="1" x14ac:dyDescent="0.3">
      <c r="A297" s="254" t="s">
        <v>315</v>
      </c>
      <c r="B297" s="254" t="s">
        <v>316</v>
      </c>
      <c r="C297" s="255">
        <f t="shared" si="17"/>
        <v>0</v>
      </c>
      <c r="D297" s="256"/>
      <c r="E297" s="256"/>
      <c r="F297" s="256"/>
      <c r="G297" s="257"/>
      <c r="H297" s="255">
        <f t="shared" si="18"/>
        <v>0</v>
      </c>
      <c r="I297" s="256"/>
      <c r="J297" s="256"/>
      <c r="K297" s="256"/>
      <c r="L297" s="258"/>
    </row>
    <row r="298" spans="1:12" s="24" customFormat="1" ht="48.75" thickTop="1" x14ac:dyDescent="0.25">
      <c r="A298" s="248" t="s">
        <v>317</v>
      </c>
      <c r="B298" s="259" t="s">
        <v>318</v>
      </c>
      <c r="C298" s="260">
        <f t="shared" si="17"/>
        <v>0</v>
      </c>
      <c r="D298" s="177"/>
      <c r="E298" s="177"/>
      <c r="F298" s="177"/>
      <c r="G298" s="178"/>
      <c r="H298" s="260">
        <f t="shared" si="18"/>
        <v>0</v>
      </c>
      <c r="I298" s="177"/>
      <c r="J298" s="177"/>
      <c r="K298" s="177"/>
      <c r="L298" s="179"/>
    </row>
    <row r="299" spans="1:12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</row>
    <row r="300" spans="1:12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</row>
    <row r="301" spans="1:12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</row>
    <row r="302" spans="1:12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</row>
    <row r="303" spans="1:12" x14ac:dyDescent="0.2">
      <c r="A303" s="1"/>
      <c r="B303" s="1"/>
      <c r="C303" s="261"/>
      <c r="D303" s="1"/>
      <c r="E303" s="1"/>
      <c r="F303" s="1"/>
      <c r="G303" s="1"/>
      <c r="H303" s="1"/>
      <c r="I303" s="1"/>
      <c r="J303" s="1"/>
      <c r="K303" s="1"/>
      <c r="L303" s="1"/>
    </row>
    <row r="304" spans="1:12" x14ac:dyDescent="0.2">
      <c r="A304" s="1"/>
      <c r="B304" s="1"/>
      <c r="C304" s="261"/>
      <c r="D304" s="1"/>
      <c r="E304" s="1"/>
      <c r="F304" s="1"/>
      <c r="G304" s="1"/>
      <c r="H304" s="1"/>
      <c r="I304" s="1"/>
      <c r="J304" s="1"/>
      <c r="K304" s="1"/>
      <c r="L304" s="1"/>
    </row>
    <row r="305" spans="1:12" x14ac:dyDescent="0.2">
      <c r="A305" s="1"/>
      <c r="B305" s="1"/>
      <c r="C305" s="261"/>
      <c r="D305" s="1"/>
      <c r="E305" s="1"/>
      <c r="F305" s="1"/>
      <c r="G305" s="1"/>
      <c r="H305" s="1"/>
      <c r="I305" s="1"/>
      <c r="J305" s="1"/>
      <c r="K305" s="1"/>
      <c r="L305" s="1"/>
    </row>
    <row r="306" spans="1:12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</row>
    <row r="307" spans="1:12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</row>
    <row r="308" spans="1:12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</row>
    <row r="309" spans="1:12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</row>
    <row r="310" spans="1:12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</row>
    <row r="311" spans="1:12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</row>
    <row r="312" spans="1:12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</row>
    <row r="313" spans="1:12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</row>
    <row r="314" spans="1:12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</row>
  </sheetData>
  <sheetProtection formatCells="0" formatColumns="0" formatRows="0"/>
  <autoFilter ref="A18:L298"/>
  <mergeCells count="29">
    <mergeCell ref="A288:B288"/>
    <mergeCell ref="H16:H17"/>
    <mergeCell ref="I16:I17"/>
    <mergeCell ref="J16:J17"/>
    <mergeCell ref="K16:K17"/>
    <mergeCell ref="L16:L17"/>
    <mergeCell ref="A287:B287"/>
    <mergeCell ref="C13:L13"/>
    <mergeCell ref="A15:A17"/>
    <mergeCell ref="B15:B17"/>
    <mergeCell ref="C15:G15"/>
    <mergeCell ref="H15:L15"/>
    <mergeCell ref="C16:C17"/>
    <mergeCell ref="D16:D17"/>
    <mergeCell ref="E16:E17"/>
    <mergeCell ref="F16:F17"/>
    <mergeCell ref="G16:G17"/>
    <mergeCell ref="C12:L12"/>
    <mergeCell ref="A1:L1"/>
    <mergeCell ref="A2:L2"/>
    <mergeCell ref="C3:L3"/>
    <mergeCell ref="C4:L4"/>
    <mergeCell ref="C5:L5"/>
    <mergeCell ref="C6:L6"/>
    <mergeCell ref="C7:L7"/>
    <mergeCell ref="C8:L8"/>
    <mergeCell ref="C9:L9"/>
    <mergeCell ref="C10:L10"/>
    <mergeCell ref="C11:L11"/>
  </mergeCells>
  <pageMargins left="0.78740157480314965" right="0.39370078740157483" top="0.39370078740157483" bottom="0.39370078740157483" header="0.23622047244094491" footer="0.19685039370078741"/>
  <pageSetup paperSize="9" scale="70" orientation="portrait" r:id="rId1"/>
  <headerFooter>
    <oddHeader xml:space="preserve">&amp;C                               </oddHeader>
    <oddFooter>&amp;L&amp;D, &amp;T&amp;R&amp;"Times New Roman,Regular"&amp;10&amp;P (&amp;N)</oddFooter>
  </headerFooter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M316"/>
  <sheetViews>
    <sheetView showGridLines="0" view="pageLayout" zoomScaleNormal="100" workbookViewId="0">
      <selection activeCell="C6" sqref="C6:L6"/>
    </sheetView>
  </sheetViews>
  <sheetFormatPr defaultRowHeight="12" x14ac:dyDescent="0.25"/>
  <cols>
    <col min="1" max="1" width="10.85546875" style="262" customWidth="1"/>
    <col min="2" max="2" width="28" style="262" customWidth="1"/>
    <col min="3" max="3" width="9.7109375" style="262" customWidth="1"/>
    <col min="4" max="4" width="9.5703125" style="262" customWidth="1"/>
    <col min="5" max="6" width="8.7109375" style="262" customWidth="1"/>
    <col min="7" max="7" width="8.28515625" style="262" customWidth="1"/>
    <col min="8" max="11" width="8.7109375" style="262" customWidth="1"/>
    <col min="12" max="12" width="7.5703125" style="262" customWidth="1"/>
    <col min="13" max="16" width="0" style="1" hidden="1" customWidth="1"/>
    <col min="17" max="16384" width="9.140625" style="1"/>
  </cols>
  <sheetData>
    <row r="1" spans="1:12" x14ac:dyDescent="0.25">
      <c r="A1" s="591" t="s">
        <v>649</v>
      </c>
      <c r="B1" s="591"/>
      <c r="C1" s="591"/>
      <c r="D1" s="591"/>
      <c r="E1" s="591"/>
      <c r="F1" s="591"/>
      <c r="G1" s="591"/>
      <c r="H1" s="591"/>
      <c r="I1" s="591"/>
      <c r="J1" s="591"/>
      <c r="K1" s="591"/>
      <c r="L1" s="591"/>
    </row>
    <row r="2" spans="1:12" ht="35.25" customHeight="1" x14ac:dyDescent="0.25">
      <c r="A2" s="592" t="s">
        <v>1</v>
      </c>
      <c r="B2" s="593"/>
      <c r="C2" s="593"/>
      <c r="D2" s="593"/>
      <c r="E2" s="593"/>
      <c r="F2" s="593"/>
      <c r="G2" s="593"/>
      <c r="H2" s="593"/>
      <c r="I2" s="593"/>
      <c r="J2" s="593"/>
      <c r="K2" s="593"/>
      <c r="L2" s="594"/>
    </row>
    <row r="3" spans="1:12" ht="12.75" customHeight="1" x14ac:dyDescent="0.25">
      <c r="A3" s="2" t="s">
        <v>2</v>
      </c>
      <c r="B3" s="3"/>
      <c r="C3" s="595" t="s">
        <v>491</v>
      </c>
      <c r="D3" s="595"/>
      <c r="E3" s="595"/>
      <c r="F3" s="595"/>
      <c r="G3" s="595"/>
      <c r="H3" s="595"/>
      <c r="I3" s="595"/>
      <c r="J3" s="595"/>
      <c r="K3" s="595"/>
      <c r="L3" s="596"/>
    </row>
    <row r="4" spans="1:12" ht="12.75" customHeight="1" x14ac:dyDescent="0.25">
      <c r="A4" s="2" t="s">
        <v>4</v>
      </c>
      <c r="B4" s="3"/>
      <c r="C4" s="595" t="s">
        <v>492</v>
      </c>
      <c r="D4" s="595"/>
      <c r="E4" s="595"/>
      <c r="F4" s="595"/>
      <c r="G4" s="595"/>
      <c r="H4" s="595"/>
      <c r="I4" s="595"/>
      <c r="J4" s="595"/>
      <c r="K4" s="595"/>
      <c r="L4" s="596"/>
    </row>
    <row r="5" spans="1:12" ht="12.75" customHeight="1" x14ac:dyDescent="0.25">
      <c r="A5" s="4" t="s">
        <v>6</v>
      </c>
      <c r="B5" s="5"/>
      <c r="C5" s="589" t="s">
        <v>493</v>
      </c>
      <c r="D5" s="589"/>
      <c r="E5" s="589"/>
      <c r="F5" s="589"/>
      <c r="G5" s="589"/>
      <c r="H5" s="589"/>
      <c r="I5" s="589"/>
      <c r="J5" s="589"/>
      <c r="K5" s="589"/>
      <c r="L5" s="590"/>
    </row>
    <row r="6" spans="1:12" ht="12.75" customHeight="1" x14ac:dyDescent="0.25">
      <c r="A6" s="4" t="s">
        <v>8</v>
      </c>
      <c r="B6" s="5"/>
      <c r="C6" s="589" t="s">
        <v>9</v>
      </c>
      <c r="D6" s="589"/>
      <c r="E6" s="589"/>
      <c r="F6" s="589"/>
      <c r="G6" s="589"/>
      <c r="H6" s="589"/>
      <c r="I6" s="589"/>
      <c r="J6" s="589"/>
      <c r="K6" s="589"/>
      <c r="L6" s="590"/>
    </row>
    <row r="7" spans="1:12" x14ac:dyDescent="0.25">
      <c r="A7" s="4" t="s">
        <v>10</v>
      </c>
      <c r="B7" s="5"/>
      <c r="C7" s="595" t="s">
        <v>621</v>
      </c>
      <c r="D7" s="595"/>
      <c r="E7" s="595"/>
      <c r="F7" s="595"/>
      <c r="G7" s="595"/>
      <c r="H7" s="595"/>
      <c r="I7" s="595"/>
      <c r="J7" s="595"/>
      <c r="K7" s="595"/>
      <c r="L7" s="596"/>
    </row>
    <row r="8" spans="1:12" ht="12.75" customHeight="1" x14ac:dyDescent="0.25">
      <c r="A8" s="6" t="s">
        <v>12</v>
      </c>
      <c r="B8" s="5"/>
      <c r="C8" s="597"/>
      <c r="D8" s="597"/>
      <c r="E8" s="597"/>
      <c r="F8" s="597"/>
      <c r="G8" s="597"/>
      <c r="H8" s="597"/>
      <c r="I8" s="597"/>
      <c r="J8" s="597"/>
      <c r="K8" s="597"/>
      <c r="L8" s="598"/>
    </row>
    <row r="9" spans="1:12" ht="12.75" customHeight="1" x14ac:dyDescent="0.25">
      <c r="A9" s="4"/>
      <c r="B9" s="5" t="s">
        <v>13</v>
      </c>
      <c r="C9" s="589" t="s">
        <v>494</v>
      </c>
      <c r="D9" s="589"/>
      <c r="E9" s="589"/>
      <c r="F9" s="589"/>
      <c r="G9" s="589"/>
      <c r="H9" s="589"/>
      <c r="I9" s="589"/>
      <c r="J9" s="589"/>
      <c r="K9" s="589"/>
      <c r="L9" s="590"/>
    </row>
    <row r="10" spans="1:12" ht="12.75" customHeight="1" x14ac:dyDescent="0.25">
      <c r="A10" s="4"/>
      <c r="B10" s="5" t="s">
        <v>15</v>
      </c>
      <c r="C10" s="589" t="s">
        <v>495</v>
      </c>
      <c r="D10" s="589"/>
      <c r="E10" s="589"/>
      <c r="F10" s="589"/>
      <c r="G10" s="589"/>
      <c r="H10" s="589"/>
      <c r="I10" s="589"/>
      <c r="J10" s="589"/>
      <c r="K10" s="589"/>
      <c r="L10" s="590"/>
    </row>
    <row r="11" spans="1:12" ht="12.75" customHeight="1" x14ac:dyDescent="0.25">
      <c r="A11" s="4"/>
      <c r="B11" s="5" t="s">
        <v>16</v>
      </c>
      <c r="C11" s="597"/>
      <c r="D11" s="597"/>
      <c r="E11" s="597"/>
      <c r="F11" s="597"/>
      <c r="G11" s="597"/>
      <c r="H11" s="597"/>
      <c r="I11" s="597"/>
      <c r="J11" s="597"/>
      <c r="K11" s="597"/>
      <c r="L11" s="598"/>
    </row>
    <row r="12" spans="1:12" ht="12.75" customHeight="1" x14ac:dyDescent="0.25">
      <c r="A12" s="4"/>
      <c r="B12" s="5" t="s">
        <v>17</v>
      </c>
      <c r="C12" s="589" t="s">
        <v>496</v>
      </c>
      <c r="D12" s="589"/>
      <c r="E12" s="589"/>
      <c r="F12" s="589"/>
      <c r="G12" s="589"/>
      <c r="H12" s="589"/>
      <c r="I12" s="589"/>
      <c r="J12" s="589"/>
      <c r="K12" s="589"/>
      <c r="L12" s="590"/>
    </row>
    <row r="13" spans="1:12" ht="12.75" customHeight="1" x14ac:dyDescent="0.25">
      <c r="A13" s="4"/>
      <c r="B13" s="5" t="s">
        <v>18</v>
      </c>
      <c r="C13" s="589"/>
      <c r="D13" s="589"/>
      <c r="E13" s="589"/>
      <c r="F13" s="589"/>
      <c r="G13" s="589"/>
      <c r="H13" s="589"/>
      <c r="I13" s="589"/>
      <c r="J13" s="589"/>
      <c r="K13" s="589"/>
      <c r="L13" s="590"/>
    </row>
    <row r="14" spans="1:12" ht="12.75" customHeight="1" x14ac:dyDescent="0.25">
      <c r="A14" s="7"/>
      <c r="B14" s="8"/>
      <c r="C14" s="9"/>
      <c r="D14" s="9"/>
      <c r="E14" s="9"/>
      <c r="F14" s="9"/>
      <c r="G14" s="9"/>
      <c r="H14" s="9"/>
      <c r="I14" s="9"/>
      <c r="J14" s="9"/>
      <c r="K14" s="9"/>
      <c r="L14" s="10"/>
    </row>
    <row r="15" spans="1:12" s="11" customFormat="1" ht="12.75" customHeight="1" x14ac:dyDescent="0.25">
      <c r="A15" s="603" t="s">
        <v>19</v>
      </c>
      <c r="B15" s="606" t="s">
        <v>20</v>
      </c>
      <c r="C15" s="608" t="s">
        <v>21</v>
      </c>
      <c r="D15" s="609"/>
      <c r="E15" s="609"/>
      <c r="F15" s="609"/>
      <c r="G15" s="610"/>
      <c r="H15" s="608" t="s">
        <v>22</v>
      </c>
      <c r="I15" s="609"/>
      <c r="J15" s="609"/>
      <c r="K15" s="609"/>
      <c r="L15" s="611"/>
    </row>
    <row r="16" spans="1:12" s="11" customFormat="1" ht="12.75" customHeight="1" x14ac:dyDescent="0.25">
      <c r="A16" s="604"/>
      <c r="B16" s="607"/>
      <c r="C16" s="612" t="s">
        <v>23</v>
      </c>
      <c r="D16" s="613" t="s">
        <v>24</v>
      </c>
      <c r="E16" s="615" t="s">
        <v>25</v>
      </c>
      <c r="F16" s="617" t="s">
        <v>26</v>
      </c>
      <c r="G16" s="619" t="s">
        <v>27</v>
      </c>
      <c r="H16" s="612" t="s">
        <v>23</v>
      </c>
      <c r="I16" s="613" t="s">
        <v>24</v>
      </c>
      <c r="J16" s="615" t="s">
        <v>25</v>
      </c>
      <c r="K16" s="617" t="s">
        <v>26</v>
      </c>
      <c r="L16" s="599" t="s">
        <v>27</v>
      </c>
    </row>
    <row r="17" spans="1:12" s="12" customFormat="1" ht="61.5" customHeight="1" thickBot="1" x14ac:dyDescent="0.3">
      <c r="A17" s="605"/>
      <c r="B17" s="607"/>
      <c r="C17" s="612"/>
      <c r="D17" s="614"/>
      <c r="E17" s="616"/>
      <c r="F17" s="618"/>
      <c r="G17" s="619"/>
      <c r="H17" s="622"/>
      <c r="I17" s="623"/>
      <c r="J17" s="616"/>
      <c r="K17" s="618"/>
      <c r="L17" s="600"/>
    </row>
    <row r="18" spans="1:12" s="12" customFormat="1" ht="9.75" customHeight="1" thickTop="1" x14ac:dyDescent="0.25">
      <c r="A18" s="13" t="s">
        <v>28</v>
      </c>
      <c r="B18" s="13">
        <v>2</v>
      </c>
      <c r="C18" s="14">
        <v>3</v>
      </c>
      <c r="D18" s="15">
        <v>4</v>
      </c>
      <c r="E18" s="15">
        <v>5</v>
      </c>
      <c r="F18" s="15">
        <v>6</v>
      </c>
      <c r="G18" s="16">
        <v>7</v>
      </c>
      <c r="H18" s="14">
        <v>8</v>
      </c>
      <c r="I18" s="15">
        <v>9</v>
      </c>
      <c r="J18" s="15">
        <v>10</v>
      </c>
      <c r="K18" s="15">
        <v>11</v>
      </c>
      <c r="L18" s="17">
        <v>12</v>
      </c>
    </row>
    <row r="19" spans="1:12" s="24" customFormat="1" x14ac:dyDescent="0.25">
      <c r="A19" s="18"/>
      <c r="B19" s="19" t="s">
        <v>29</v>
      </c>
      <c r="C19" s="20"/>
      <c r="D19" s="21"/>
      <c r="E19" s="21"/>
      <c r="F19" s="21"/>
      <c r="G19" s="22"/>
      <c r="H19" s="20"/>
      <c r="I19" s="21"/>
      <c r="J19" s="21"/>
      <c r="K19" s="21"/>
      <c r="L19" s="23"/>
    </row>
    <row r="20" spans="1:12" s="24" customFormat="1" ht="12.75" thickBot="1" x14ac:dyDescent="0.3">
      <c r="A20" s="25"/>
      <c r="B20" s="26" t="s">
        <v>30</v>
      </c>
      <c r="C20" s="27">
        <f t="shared" ref="C20:C47" si="0">SUM(D20:G20)</f>
        <v>636496</v>
      </c>
      <c r="D20" s="28">
        <f>SUM(D21,D24,D25,D41,D43)</f>
        <v>297330</v>
      </c>
      <c r="E20" s="28">
        <f>SUM(E21,E24,E43)</f>
        <v>328130</v>
      </c>
      <c r="F20" s="28">
        <f>SUM(F21,F26,F43)</f>
        <v>11036</v>
      </c>
      <c r="G20" s="29">
        <f>SUM(G21,G45)</f>
        <v>0</v>
      </c>
      <c r="H20" s="27">
        <f>SUM(I20:L20)</f>
        <v>670406</v>
      </c>
      <c r="I20" s="28">
        <f>SUM(I21,I24,I25,I41,I43)</f>
        <v>335718</v>
      </c>
      <c r="J20" s="28">
        <f>SUM(J21,J24,J43)</f>
        <v>323652</v>
      </c>
      <c r="K20" s="28">
        <f>SUM(K21,K26,K43)</f>
        <v>11036</v>
      </c>
      <c r="L20" s="30">
        <f>SUM(L21,L45)</f>
        <v>0</v>
      </c>
    </row>
    <row r="21" spans="1:12" ht="12.75" thickTop="1" x14ac:dyDescent="0.25">
      <c r="A21" s="31"/>
      <c r="B21" s="32" t="s">
        <v>31</v>
      </c>
      <c r="C21" s="33">
        <f t="shared" si="0"/>
        <v>0</v>
      </c>
      <c r="D21" s="34">
        <f>SUM(D22:D23)</f>
        <v>0</v>
      </c>
      <c r="E21" s="34">
        <f>SUM(E22:E23)</f>
        <v>0</v>
      </c>
      <c r="F21" s="34">
        <f>SUM(F22:F23)</f>
        <v>0</v>
      </c>
      <c r="G21" s="35">
        <f>SUM(G22:G23)</f>
        <v>0</v>
      </c>
      <c r="H21" s="33">
        <f t="shared" ref="H21:H47" si="1">SUM(I21:L21)</f>
        <v>0</v>
      </c>
      <c r="I21" s="34">
        <f>SUM(I22:I23)</f>
        <v>0</v>
      </c>
      <c r="J21" s="34">
        <f>SUM(J22:J23)</f>
        <v>0</v>
      </c>
      <c r="K21" s="34">
        <f>SUM(K22:K23)</f>
        <v>0</v>
      </c>
      <c r="L21" s="36">
        <f>SUM(L22:L23)</f>
        <v>0</v>
      </c>
    </row>
    <row r="22" spans="1:12" x14ac:dyDescent="0.25">
      <c r="A22" s="37"/>
      <c r="B22" s="38" t="s">
        <v>32</v>
      </c>
      <c r="C22" s="39">
        <f t="shared" si="0"/>
        <v>0</v>
      </c>
      <c r="D22" s="40"/>
      <c r="E22" s="40"/>
      <c r="F22" s="40"/>
      <c r="G22" s="41"/>
      <c r="H22" s="39">
        <f t="shared" si="1"/>
        <v>0</v>
      </c>
      <c r="I22" s="40"/>
      <c r="J22" s="40"/>
      <c r="K22" s="40"/>
      <c r="L22" s="42"/>
    </row>
    <row r="23" spans="1:12" x14ac:dyDescent="0.25">
      <c r="A23" s="43"/>
      <c r="B23" s="44" t="s">
        <v>33</v>
      </c>
      <c r="C23" s="45">
        <f t="shared" si="0"/>
        <v>0</v>
      </c>
      <c r="D23" s="46"/>
      <c r="E23" s="46"/>
      <c r="F23" s="46"/>
      <c r="G23" s="47"/>
      <c r="H23" s="45">
        <f t="shared" si="1"/>
        <v>0</v>
      </c>
      <c r="I23" s="46"/>
      <c r="J23" s="46"/>
      <c r="K23" s="46"/>
      <c r="L23" s="48"/>
    </row>
    <row r="24" spans="1:12" s="24" customFormat="1" ht="24.75" thickBot="1" x14ac:dyDescent="0.3">
      <c r="A24" s="49">
        <v>19300</v>
      </c>
      <c r="B24" s="49" t="s">
        <v>34</v>
      </c>
      <c r="C24" s="50">
        <f t="shared" si="0"/>
        <v>625460</v>
      </c>
      <c r="D24" s="51">
        <v>297330</v>
      </c>
      <c r="E24" s="51">
        <v>328130</v>
      </c>
      <c r="F24" s="52" t="s">
        <v>35</v>
      </c>
      <c r="G24" s="53" t="s">
        <v>35</v>
      </c>
      <c r="H24" s="50">
        <f t="shared" si="1"/>
        <v>659370</v>
      </c>
      <c r="I24" s="51">
        <v>335718</v>
      </c>
      <c r="J24" s="51">
        <v>323652</v>
      </c>
      <c r="K24" s="52" t="s">
        <v>35</v>
      </c>
      <c r="L24" s="54" t="s">
        <v>35</v>
      </c>
    </row>
    <row r="25" spans="1:12" s="24" customFormat="1" ht="24.75" thickTop="1" x14ac:dyDescent="0.25">
      <c r="A25" s="55"/>
      <c r="B25" s="56" t="s">
        <v>36</v>
      </c>
      <c r="C25" s="57">
        <f t="shared" si="0"/>
        <v>0</v>
      </c>
      <c r="D25" s="58"/>
      <c r="E25" s="59" t="s">
        <v>35</v>
      </c>
      <c r="F25" s="59" t="s">
        <v>35</v>
      </c>
      <c r="G25" s="60" t="s">
        <v>35</v>
      </c>
      <c r="H25" s="57">
        <f t="shared" si="1"/>
        <v>0</v>
      </c>
      <c r="I25" s="61"/>
      <c r="J25" s="59" t="s">
        <v>35</v>
      </c>
      <c r="K25" s="59" t="s">
        <v>35</v>
      </c>
      <c r="L25" s="62" t="s">
        <v>35</v>
      </c>
    </row>
    <row r="26" spans="1:12" s="24" customFormat="1" ht="36" x14ac:dyDescent="0.25">
      <c r="A26" s="56">
        <v>21300</v>
      </c>
      <c r="B26" s="56" t="s">
        <v>37</v>
      </c>
      <c r="C26" s="57">
        <f t="shared" si="0"/>
        <v>11036</v>
      </c>
      <c r="D26" s="59" t="s">
        <v>35</v>
      </c>
      <c r="E26" s="59" t="s">
        <v>35</v>
      </c>
      <c r="F26" s="63">
        <f>SUM(F27,F31,F33,F36)</f>
        <v>11036</v>
      </c>
      <c r="G26" s="60" t="s">
        <v>35</v>
      </c>
      <c r="H26" s="57">
        <f t="shared" si="1"/>
        <v>11036</v>
      </c>
      <c r="I26" s="59" t="s">
        <v>35</v>
      </c>
      <c r="J26" s="59" t="s">
        <v>35</v>
      </c>
      <c r="K26" s="63">
        <f>SUM(K27,K31,K33,K36)</f>
        <v>11036</v>
      </c>
      <c r="L26" s="62" t="s">
        <v>35</v>
      </c>
    </row>
    <row r="27" spans="1:12" s="24" customFormat="1" ht="24" x14ac:dyDescent="0.25">
      <c r="A27" s="64">
        <v>21350</v>
      </c>
      <c r="B27" s="56" t="s">
        <v>38</v>
      </c>
      <c r="C27" s="57">
        <f t="shared" si="0"/>
        <v>0</v>
      </c>
      <c r="D27" s="59" t="s">
        <v>35</v>
      </c>
      <c r="E27" s="59" t="s">
        <v>35</v>
      </c>
      <c r="F27" s="63">
        <f>SUM(F28:F30)</f>
        <v>0</v>
      </c>
      <c r="G27" s="60" t="s">
        <v>35</v>
      </c>
      <c r="H27" s="57">
        <f t="shared" si="1"/>
        <v>0</v>
      </c>
      <c r="I27" s="59" t="s">
        <v>35</v>
      </c>
      <c r="J27" s="59" t="s">
        <v>35</v>
      </c>
      <c r="K27" s="63">
        <f>SUM(K28:K30)</f>
        <v>0</v>
      </c>
      <c r="L27" s="62" t="s">
        <v>35</v>
      </c>
    </row>
    <row r="28" spans="1:12" x14ac:dyDescent="0.25">
      <c r="A28" s="37">
        <v>21351</v>
      </c>
      <c r="B28" s="65" t="s">
        <v>39</v>
      </c>
      <c r="C28" s="66">
        <f t="shared" si="0"/>
        <v>0</v>
      </c>
      <c r="D28" s="67" t="s">
        <v>35</v>
      </c>
      <c r="E28" s="67" t="s">
        <v>35</v>
      </c>
      <c r="F28" s="68"/>
      <c r="G28" s="69" t="s">
        <v>35</v>
      </c>
      <c r="H28" s="66">
        <f t="shared" si="1"/>
        <v>0</v>
      </c>
      <c r="I28" s="67" t="s">
        <v>35</v>
      </c>
      <c r="J28" s="67" t="s">
        <v>35</v>
      </c>
      <c r="K28" s="68"/>
      <c r="L28" s="70" t="s">
        <v>35</v>
      </c>
    </row>
    <row r="29" spans="1:12" x14ac:dyDescent="0.25">
      <c r="A29" s="43">
        <v>21352</v>
      </c>
      <c r="B29" s="71" t="s">
        <v>40</v>
      </c>
      <c r="C29" s="72">
        <f t="shared" si="0"/>
        <v>0</v>
      </c>
      <c r="D29" s="73" t="s">
        <v>35</v>
      </c>
      <c r="E29" s="73" t="s">
        <v>35</v>
      </c>
      <c r="F29" s="74"/>
      <c r="G29" s="75" t="s">
        <v>35</v>
      </c>
      <c r="H29" s="72">
        <f t="shared" si="1"/>
        <v>0</v>
      </c>
      <c r="I29" s="73" t="s">
        <v>35</v>
      </c>
      <c r="J29" s="73" t="s">
        <v>35</v>
      </c>
      <c r="K29" s="74"/>
      <c r="L29" s="76" t="s">
        <v>35</v>
      </c>
    </row>
    <row r="30" spans="1:12" ht="24" x14ac:dyDescent="0.25">
      <c r="A30" s="43">
        <v>21359</v>
      </c>
      <c r="B30" s="71" t="s">
        <v>41</v>
      </c>
      <c r="C30" s="72">
        <f t="shared" si="0"/>
        <v>0</v>
      </c>
      <c r="D30" s="73" t="s">
        <v>35</v>
      </c>
      <c r="E30" s="73" t="s">
        <v>35</v>
      </c>
      <c r="F30" s="74"/>
      <c r="G30" s="75" t="s">
        <v>35</v>
      </c>
      <c r="H30" s="72">
        <f t="shared" si="1"/>
        <v>0</v>
      </c>
      <c r="I30" s="73" t="s">
        <v>35</v>
      </c>
      <c r="J30" s="73" t="s">
        <v>35</v>
      </c>
      <c r="K30" s="74"/>
      <c r="L30" s="76" t="s">
        <v>35</v>
      </c>
    </row>
    <row r="31" spans="1:12" s="24" customFormat="1" ht="36" x14ac:dyDescent="0.25">
      <c r="A31" s="64">
        <v>21370</v>
      </c>
      <c r="B31" s="56" t="s">
        <v>42</v>
      </c>
      <c r="C31" s="57">
        <f t="shared" si="0"/>
        <v>0</v>
      </c>
      <c r="D31" s="59" t="s">
        <v>35</v>
      </c>
      <c r="E31" s="59" t="s">
        <v>35</v>
      </c>
      <c r="F31" s="63">
        <f>SUM(F32)</f>
        <v>0</v>
      </c>
      <c r="G31" s="60" t="s">
        <v>35</v>
      </c>
      <c r="H31" s="57">
        <f t="shared" si="1"/>
        <v>0</v>
      </c>
      <c r="I31" s="59" t="s">
        <v>35</v>
      </c>
      <c r="J31" s="59" t="s">
        <v>35</v>
      </c>
      <c r="K31" s="63">
        <f>SUM(K32)</f>
        <v>0</v>
      </c>
      <c r="L31" s="62" t="s">
        <v>35</v>
      </c>
    </row>
    <row r="32" spans="1:12" ht="36" x14ac:dyDescent="0.25">
      <c r="A32" s="77">
        <v>21379</v>
      </c>
      <c r="B32" s="78" t="s">
        <v>43</v>
      </c>
      <c r="C32" s="79">
        <f t="shared" si="0"/>
        <v>0</v>
      </c>
      <c r="D32" s="80" t="s">
        <v>35</v>
      </c>
      <c r="E32" s="80" t="s">
        <v>35</v>
      </c>
      <c r="F32" s="81"/>
      <c r="G32" s="82" t="s">
        <v>35</v>
      </c>
      <c r="H32" s="79">
        <f t="shared" si="1"/>
        <v>0</v>
      </c>
      <c r="I32" s="80" t="s">
        <v>35</v>
      </c>
      <c r="J32" s="80" t="s">
        <v>35</v>
      </c>
      <c r="K32" s="81"/>
      <c r="L32" s="83" t="s">
        <v>35</v>
      </c>
    </row>
    <row r="33" spans="1:12" s="24" customFormat="1" x14ac:dyDescent="0.25">
      <c r="A33" s="64">
        <v>21380</v>
      </c>
      <c r="B33" s="56" t="s">
        <v>44</v>
      </c>
      <c r="C33" s="57">
        <f t="shared" si="0"/>
        <v>10844</v>
      </c>
      <c r="D33" s="59" t="s">
        <v>35</v>
      </c>
      <c r="E33" s="59" t="s">
        <v>35</v>
      </c>
      <c r="F33" s="63">
        <f>SUM(F34:F35)</f>
        <v>10844</v>
      </c>
      <c r="G33" s="60" t="s">
        <v>35</v>
      </c>
      <c r="H33" s="57">
        <f t="shared" si="1"/>
        <v>6111</v>
      </c>
      <c r="I33" s="59" t="s">
        <v>35</v>
      </c>
      <c r="J33" s="59" t="s">
        <v>35</v>
      </c>
      <c r="K33" s="63">
        <f>SUM(K34:K35)</f>
        <v>6111</v>
      </c>
      <c r="L33" s="62" t="s">
        <v>35</v>
      </c>
    </row>
    <row r="34" spans="1:12" x14ac:dyDescent="0.25">
      <c r="A34" s="38">
        <v>21381</v>
      </c>
      <c r="B34" s="65" t="s">
        <v>45</v>
      </c>
      <c r="C34" s="66">
        <f t="shared" si="0"/>
        <v>10844</v>
      </c>
      <c r="D34" s="67" t="s">
        <v>35</v>
      </c>
      <c r="E34" s="67" t="s">
        <v>35</v>
      </c>
      <c r="F34" s="68">
        <v>10844</v>
      </c>
      <c r="G34" s="69" t="s">
        <v>35</v>
      </c>
      <c r="H34" s="66">
        <f t="shared" si="1"/>
        <v>6111</v>
      </c>
      <c r="I34" s="67" t="s">
        <v>35</v>
      </c>
      <c r="J34" s="67" t="s">
        <v>35</v>
      </c>
      <c r="K34" s="68">
        <v>6111</v>
      </c>
      <c r="L34" s="70" t="s">
        <v>35</v>
      </c>
    </row>
    <row r="35" spans="1:12" ht="24" x14ac:dyDescent="0.25">
      <c r="A35" s="44">
        <v>21383</v>
      </c>
      <c r="B35" s="71" t="s">
        <v>46</v>
      </c>
      <c r="C35" s="72">
        <f>SUM(D35:G35)</f>
        <v>0</v>
      </c>
      <c r="D35" s="73" t="s">
        <v>35</v>
      </c>
      <c r="E35" s="73" t="s">
        <v>35</v>
      </c>
      <c r="F35" s="74"/>
      <c r="G35" s="75" t="s">
        <v>35</v>
      </c>
      <c r="H35" s="72">
        <f t="shared" si="1"/>
        <v>0</v>
      </c>
      <c r="I35" s="73" t="s">
        <v>35</v>
      </c>
      <c r="J35" s="73" t="s">
        <v>35</v>
      </c>
      <c r="K35" s="74"/>
      <c r="L35" s="76" t="s">
        <v>35</v>
      </c>
    </row>
    <row r="36" spans="1:12" s="24" customFormat="1" ht="25.5" customHeight="1" x14ac:dyDescent="0.25">
      <c r="A36" s="64">
        <v>21390</v>
      </c>
      <c r="B36" s="56" t="s">
        <v>47</v>
      </c>
      <c r="C36" s="57">
        <f t="shared" si="0"/>
        <v>192</v>
      </c>
      <c r="D36" s="59" t="s">
        <v>35</v>
      </c>
      <c r="E36" s="59" t="s">
        <v>35</v>
      </c>
      <c r="F36" s="63">
        <f>SUM(F37:F40)</f>
        <v>192</v>
      </c>
      <c r="G36" s="60" t="s">
        <v>35</v>
      </c>
      <c r="H36" s="57">
        <f t="shared" si="1"/>
        <v>4925</v>
      </c>
      <c r="I36" s="59" t="s">
        <v>35</v>
      </c>
      <c r="J36" s="59" t="s">
        <v>35</v>
      </c>
      <c r="K36" s="63">
        <f>SUM(K37:K40)</f>
        <v>4925</v>
      </c>
      <c r="L36" s="62" t="s">
        <v>35</v>
      </c>
    </row>
    <row r="37" spans="1:12" ht="24" x14ac:dyDescent="0.25">
      <c r="A37" s="38">
        <v>21391</v>
      </c>
      <c r="B37" s="65" t="s">
        <v>48</v>
      </c>
      <c r="C37" s="66">
        <f t="shared" si="0"/>
        <v>0</v>
      </c>
      <c r="D37" s="67" t="s">
        <v>35</v>
      </c>
      <c r="E37" s="67" t="s">
        <v>35</v>
      </c>
      <c r="F37" s="68"/>
      <c r="G37" s="69" t="s">
        <v>35</v>
      </c>
      <c r="H37" s="66">
        <f t="shared" si="1"/>
        <v>0</v>
      </c>
      <c r="I37" s="67" t="s">
        <v>35</v>
      </c>
      <c r="J37" s="67" t="s">
        <v>35</v>
      </c>
      <c r="K37" s="68"/>
      <c r="L37" s="70" t="s">
        <v>35</v>
      </c>
    </row>
    <row r="38" spans="1:12" x14ac:dyDescent="0.25">
      <c r="A38" s="44">
        <v>21393</v>
      </c>
      <c r="B38" s="71" t="s">
        <v>49</v>
      </c>
      <c r="C38" s="72">
        <f t="shared" si="0"/>
        <v>0</v>
      </c>
      <c r="D38" s="73" t="s">
        <v>35</v>
      </c>
      <c r="E38" s="73" t="s">
        <v>35</v>
      </c>
      <c r="F38" s="74"/>
      <c r="G38" s="75" t="s">
        <v>35</v>
      </c>
      <c r="H38" s="72">
        <f t="shared" si="1"/>
        <v>0</v>
      </c>
      <c r="I38" s="73" t="s">
        <v>35</v>
      </c>
      <c r="J38" s="73" t="s">
        <v>35</v>
      </c>
      <c r="K38" s="74"/>
      <c r="L38" s="76" t="s">
        <v>35</v>
      </c>
    </row>
    <row r="39" spans="1:12" x14ac:dyDescent="0.25">
      <c r="A39" s="44">
        <v>21395</v>
      </c>
      <c r="B39" s="71" t="s">
        <v>50</v>
      </c>
      <c r="C39" s="72">
        <f t="shared" si="0"/>
        <v>0</v>
      </c>
      <c r="D39" s="73" t="s">
        <v>35</v>
      </c>
      <c r="E39" s="73" t="s">
        <v>35</v>
      </c>
      <c r="F39" s="74"/>
      <c r="G39" s="75" t="s">
        <v>35</v>
      </c>
      <c r="H39" s="72">
        <f t="shared" si="1"/>
        <v>0</v>
      </c>
      <c r="I39" s="73" t="s">
        <v>35</v>
      </c>
      <c r="J39" s="73" t="s">
        <v>35</v>
      </c>
      <c r="K39" s="74"/>
      <c r="L39" s="76" t="s">
        <v>35</v>
      </c>
    </row>
    <row r="40" spans="1:12" ht="24" x14ac:dyDescent="0.25">
      <c r="A40" s="84">
        <v>21399</v>
      </c>
      <c r="B40" s="85" t="s">
        <v>51</v>
      </c>
      <c r="C40" s="86">
        <f t="shared" si="0"/>
        <v>192</v>
      </c>
      <c r="D40" s="87" t="s">
        <v>35</v>
      </c>
      <c r="E40" s="87" t="s">
        <v>35</v>
      </c>
      <c r="F40" s="88">
        <v>192</v>
      </c>
      <c r="G40" s="89" t="s">
        <v>35</v>
      </c>
      <c r="H40" s="86">
        <f t="shared" si="1"/>
        <v>4925</v>
      </c>
      <c r="I40" s="87" t="s">
        <v>35</v>
      </c>
      <c r="J40" s="87" t="s">
        <v>35</v>
      </c>
      <c r="K40" s="88">
        <v>4925</v>
      </c>
      <c r="L40" s="90" t="s">
        <v>35</v>
      </c>
    </row>
    <row r="41" spans="1:12" s="24" customFormat="1" ht="26.25" customHeight="1" x14ac:dyDescent="0.25">
      <c r="A41" s="91">
        <v>21420</v>
      </c>
      <c r="B41" s="92" t="s">
        <v>52</v>
      </c>
      <c r="C41" s="86">
        <f>SUM(D41:G41)</f>
        <v>0</v>
      </c>
      <c r="D41" s="94">
        <f>SUM(D42)</f>
        <v>0</v>
      </c>
      <c r="E41" s="95" t="s">
        <v>35</v>
      </c>
      <c r="F41" s="95" t="s">
        <v>35</v>
      </c>
      <c r="G41" s="96" t="s">
        <v>35</v>
      </c>
      <c r="H41" s="93">
        <f>SUM(I41:L41)</f>
        <v>0</v>
      </c>
      <c r="I41" s="94">
        <f>SUM(I42)</f>
        <v>0</v>
      </c>
      <c r="J41" s="95" t="s">
        <v>35</v>
      </c>
      <c r="K41" s="95" t="s">
        <v>35</v>
      </c>
      <c r="L41" s="97" t="s">
        <v>35</v>
      </c>
    </row>
    <row r="42" spans="1:12" s="24" customFormat="1" ht="26.25" customHeight="1" x14ac:dyDescent="0.25">
      <c r="A42" s="84">
        <v>21429</v>
      </c>
      <c r="B42" s="85" t="s">
        <v>53</v>
      </c>
      <c r="C42" s="86">
        <f>SUM(D42:G42)</f>
        <v>0</v>
      </c>
      <c r="D42" s="98"/>
      <c r="E42" s="87" t="s">
        <v>35</v>
      </c>
      <c r="F42" s="87" t="s">
        <v>35</v>
      </c>
      <c r="G42" s="89" t="s">
        <v>35</v>
      </c>
      <c r="H42" s="86">
        <f t="shared" ref="H42:H44" si="2">SUM(I42:L42)</f>
        <v>0</v>
      </c>
      <c r="I42" s="98"/>
      <c r="J42" s="87" t="s">
        <v>35</v>
      </c>
      <c r="K42" s="87" t="s">
        <v>35</v>
      </c>
      <c r="L42" s="90" t="s">
        <v>35</v>
      </c>
    </row>
    <row r="43" spans="1:12" s="24" customFormat="1" ht="24" x14ac:dyDescent="0.25">
      <c r="A43" s="64">
        <v>21490</v>
      </c>
      <c r="B43" s="56" t="s">
        <v>54</v>
      </c>
      <c r="C43" s="57">
        <f t="shared" si="0"/>
        <v>0</v>
      </c>
      <c r="D43" s="99">
        <f>D44</f>
        <v>0</v>
      </c>
      <c r="E43" s="99">
        <f t="shared" ref="E43:F43" si="3">E44</f>
        <v>0</v>
      </c>
      <c r="F43" s="99">
        <f t="shared" si="3"/>
        <v>0</v>
      </c>
      <c r="G43" s="60" t="s">
        <v>35</v>
      </c>
      <c r="H43" s="100">
        <f t="shared" si="2"/>
        <v>0</v>
      </c>
      <c r="I43" s="99">
        <f>I44</f>
        <v>0</v>
      </c>
      <c r="J43" s="99">
        <f t="shared" ref="J43:K43" si="4">J44</f>
        <v>0</v>
      </c>
      <c r="K43" s="99">
        <f t="shared" si="4"/>
        <v>0</v>
      </c>
      <c r="L43" s="62" t="s">
        <v>35</v>
      </c>
    </row>
    <row r="44" spans="1:12" s="24" customFormat="1" ht="24" x14ac:dyDescent="0.25">
      <c r="A44" s="44">
        <v>21499</v>
      </c>
      <c r="B44" s="71" t="s">
        <v>55</v>
      </c>
      <c r="C44" s="79">
        <f>SUM(D44:G44)</f>
        <v>0</v>
      </c>
      <c r="D44" s="101"/>
      <c r="E44" s="102"/>
      <c r="F44" s="102"/>
      <c r="G44" s="103" t="s">
        <v>35</v>
      </c>
      <c r="H44" s="104">
        <f t="shared" si="2"/>
        <v>0</v>
      </c>
      <c r="I44" s="40"/>
      <c r="J44" s="105"/>
      <c r="K44" s="105"/>
      <c r="L44" s="106" t="s">
        <v>35</v>
      </c>
    </row>
    <row r="45" spans="1:12" ht="12.75" customHeight="1" x14ac:dyDescent="0.25">
      <c r="A45" s="107">
        <v>23000</v>
      </c>
      <c r="B45" s="108" t="s">
        <v>56</v>
      </c>
      <c r="C45" s="109">
        <f>SUM(D45:G45)</f>
        <v>0</v>
      </c>
      <c r="D45" s="59" t="s">
        <v>35</v>
      </c>
      <c r="E45" s="59" t="s">
        <v>35</v>
      </c>
      <c r="F45" s="59" t="s">
        <v>35</v>
      </c>
      <c r="G45" s="99">
        <f>SUM(G46:G47)</f>
        <v>0</v>
      </c>
      <c r="H45" s="109">
        <f t="shared" si="1"/>
        <v>0</v>
      </c>
      <c r="I45" s="87" t="s">
        <v>35</v>
      </c>
      <c r="J45" s="87" t="s">
        <v>35</v>
      </c>
      <c r="K45" s="87" t="s">
        <v>35</v>
      </c>
      <c r="L45" s="110">
        <f>SUM(L46:L47)</f>
        <v>0</v>
      </c>
    </row>
    <row r="46" spans="1:12" ht="24" x14ac:dyDescent="0.25">
      <c r="A46" s="111">
        <v>23410</v>
      </c>
      <c r="B46" s="112" t="s">
        <v>57</v>
      </c>
      <c r="C46" s="113">
        <f t="shared" si="0"/>
        <v>0</v>
      </c>
      <c r="D46" s="95" t="s">
        <v>35</v>
      </c>
      <c r="E46" s="95" t="s">
        <v>35</v>
      </c>
      <c r="F46" s="95" t="s">
        <v>35</v>
      </c>
      <c r="G46" s="114"/>
      <c r="H46" s="113">
        <f t="shared" si="1"/>
        <v>0</v>
      </c>
      <c r="I46" s="95" t="s">
        <v>35</v>
      </c>
      <c r="J46" s="95" t="s">
        <v>35</v>
      </c>
      <c r="K46" s="95" t="s">
        <v>35</v>
      </c>
      <c r="L46" s="115"/>
    </row>
    <row r="47" spans="1:12" ht="24" x14ac:dyDescent="0.25">
      <c r="A47" s="111">
        <v>23510</v>
      </c>
      <c r="B47" s="112" t="s">
        <v>58</v>
      </c>
      <c r="C47" s="93">
        <f t="shared" si="0"/>
        <v>0</v>
      </c>
      <c r="D47" s="95" t="s">
        <v>35</v>
      </c>
      <c r="E47" s="95" t="s">
        <v>35</v>
      </c>
      <c r="F47" s="95" t="s">
        <v>35</v>
      </c>
      <c r="G47" s="114"/>
      <c r="H47" s="93">
        <f t="shared" si="1"/>
        <v>0</v>
      </c>
      <c r="I47" s="95" t="s">
        <v>35</v>
      </c>
      <c r="J47" s="95" t="s">
        <v>35</v>
      </c>
      <c r="K47" s="95" t="s">
        <v>35</v>
      </c>
      <c r="L47" s="115"/>
    </row>
    <row r="48" spans="1:12" x14ac:dyDescent="0.25">
      <c r="A48" s="116"/>
      <c r="B48" s="112"/>
      <c r="C48" s="117"/>
      <c r="D48" s="95"/>
      <c r="E48" s="95"/>
      <c r="F48" s="94"/>
      <c r="G48" s="118"/>
      <c r="H48" s="117"/>
      <c r="I48" s="95"/>
      <c r="J48" s="95"/>
      <c r="K48" s="94"/>
      <c r="L48" s="119"/>
    </row>
    <row r="49" spans="1:12" s="24" customFormat="1" x14ac:dyDescent="0.25">
      <c r="A49" s="120"/>
      <c r="B49" s="121" t="s">
        <v>59</v>
      </c>
      <c r="C49" s="122"/>
      <c r="D49" s="123"/>
      <c r="E49" s="123"/>
      <c r="F49" s="123"/>
      <c r="G49" s="124"/>
      <c r="H49" s="122"/>
      <c r="I49" s="123"/>
      <c r="J49" s="123"/>
      <c r="K49" s="123"/>
      <c r="L49" s="125"/>
    </row>
    <row r="50" spans="1:12" s="24" customFormat="1" ht="12.75" thickBot="1" x14ac:dyDescent="0.3">
      <c r="A50" s="126"/>
      <c r="B50" s="25" t="s">
        <v>60</v>
      </c>
      <c r="C50" s="127">
        <f t="shared" ref="C50:C113" si="5">SUM(D50:G50)</f>
        <v>636496</v>
      </c>
      <c r="D50" s="128">
        <f>SUM(D51,D283)</f>
        <v>297330</v>
      </c>
      <c r="E50" s="128">
        <f>SUM(E51,E283)</f>
        <v>328130</v>
      </c>
      <c r="F50" s="128">
        <f>SUM(F51,F283)</f>
        <v>11036</v>
      </c>
      <c r="G50" s="129">
        <f>SUM(G51,G283)</f>
        <v>0</v>
      </c>
      <c r="H50" s="127">
        <f t="shared" ref="H50:H113" si="6">SUM(I50:L50)</f>
        <v>670406</v>
      </c>
      <c r="I50" s="128">
        <f>SUM(I51,I283)</f>
        <v>335718</v>
      </c>
      <c r="J50" s="128">
        <f>SUM(J51,J283)</f>
        <v>323652</v>
      </c>
      <c r="K50" s="128">
        <f>SUM(K51,K283)</f>
        <v>11036</v>
      </c>
      <c r="L50" s="130">
        <f>SUM(L51,L283)</f>
        <v>0</v>
      </c>
    </row>
    <row r="51" spans="1:12" s="24" customFormat="1" ht="36.75" thickTop="1" x14ac:dyDescent="0.25">
      <c r="A51" s="131"/>
      <c r="B51" s="132" t="s">
        <v>61</v>
      </c>
      <c r="C51" s="133">
        <f t="shared" si="5"/>
        <v>636496</v>
      </c>
      <c r="D51" s="134">
        <f>SUM(D52,D194)</f>
        <v>297330</v>
      </c>
      <c r="E51" s="134">
        <f>SUM(E52,E194)</f>
        <v>328130</v>
      </c>
      <c r="F51" s="134">
        <f>SUM(F52,F194)</f>
        <v>11036</v>
      </c>
      <c r="G51" s="135">
        <f>SUM(G52,G194)</f>
        <v>0</v>
      </c>
      <c r="H51" s="133">
        <f t="shared" si="6"/>
        <v>670406</v>
      </c>
      <c r="I51" s="134">
        <f>SUM(I52,I194)</f>
        <v>335718</v>
      </c>
      <c r="J51" s="134">
        <f>SUM(J52,J194)</f>
        <v>323652</v>
      </c>
      <c r="K51" s="134">
        <f>SUM(K52,K194)</f>
        <v>11036</v>
      </c>
      <c r="L51" s="136">
        <f>SUM(L52,L194)</f>
        <v>0</v>
      </c>
    </row>
    <row r="52" spans="1:12" s="24" customFormat="1" ht="24" x14ac:dyDescent="0.25">
      <c r="A52" s="137"/>
      <c r="B52" s="18" t="s">
        <v>62</v>
      </c>
      <c r="C52" s="138">
        <f t="shared" si="5"/>
        <v>629021</v>
      </c>
      <c r="D52" s="139">
        <f>SUM(D53,D75,D173,D187)</f>
        <v>291103</v>
      </c>
      <c r="E52" s="139">
        <f>SUM(E53,E75,E173,E187)</f>
        <v>326882</v>
      </c>
      <c r="F52" s="139">
        <f>SUM(F53,F75,F173,F187)</f>
        <v>11036</v>
      </c>
      <c r="G52" s="140">
        <f>SUM(G53,G75,G173,G187)</f>
        <v>0</v>
      </c>
      <c r="H52" s="138">
        <f t="shared" si="6"/>
        <v>662379</v>
      </c>
      <c r="I52" s="139">
        <f>SUM(I53,I75,I173,I187)</f>
        <v>327691</v>
      </c>
      <c r="J52" s="139">
        <f>SUM(J53,J75,J173,J187)</f>
        <v>323652</v>
      </c>
      <c r="K52" s="139">
        <f>SUM(K53,K75,K173,K187)</f>
        <v>11036</v>
      </c>
      <c r="L52" s="141">
        <f>SUM(L53,L75,L173,L187)</f>
        <v>0</v>
      </c>
    </row>
    <row r="53" spans="1:12" s="24" customFormat="1" x14ac:dyDescent="0.25">
      <c r="A53" s="142">
        <v>1000</v>
      </c>
      <c r="B53" s="142" t="s">
        <v>63</v>
      </c>
      <c r="C53" s="143">
        <f t="shared" si="5"/>
        <v>538008</v>
      </c>
      <c r="D53" s="144">
        <f>SUM(D54,D67)</f>
        <v>215626</v>
      </c>
      <c r="E53" s="144">
        <f>SUM(E54,E67)</f>
        <v>322382</v>
      </c>
      <c r="F53" s="144">
        <f>SUM(F54,F67)</f>
        <v>0</v>
      </c>
      <c r="G53" s="145">
        <f>SUM(G54,G67)</f>
        <v>0</v>
      </c>
      <c r="H53" s="143">
        <f t="shared" si="6"/>
        <v>580243</v>
      </c>
      <c r="I53" s="144">
        <f>SUM(I54,I67)</f>
        <v>256591</v>
      </c>
      <c r="J53" s="144">
        <f>SUM(J54,J67)</f>
        <v>323652</v>
      </c>
      <c r="K53" s="144">
        <f>SUM(K54,K67)</f>
        <v>0</v>
      </c>
      <c r="L53" s="146">
        <f>SUM(L54,L67)</f>
        <v>0</v>
      </c>
    </row>
    <row r="54" spans="1:12" x14ac:dyDescent="0.25">
      <c r="A54" s="56">
        <v>1100</v>
      </c>
      <c r="B54" s="147" t="s">
        <v>64</v>
      </c>
      <c r="C54" s="57">
        <f t="shared" si="5"/>
        <v>407499</v>
      </c>
      <c r="D54" s="63">
        <f>SUM(D55,D58,D66)</f>
        <v>150151</v>
      </c>
      <c r="E54" s="63">
        <f>SUM(E55,E58,E66)</f>
        <v>257348</v>
      </c>
      <c r="F54" s="63">
        <f>SUM(F55,F58,F66)</f>
        <v>0</v>
      </c>
      <c r="G54" s="148">
        <f>SUM(G55,G58,G66)</f>
        <v>0</v>
      </c>
      <c r="H54" s="57">
        <f t="shared" si="6"/>
        <v>439979</v>
      </c>
      <c r="I54" s="63">
        <f>SUM(I55,I58,I66)</f>
        <v>181359</v>
      </c>
      <c r="J54" s="63">
        <f>SUM(J55,J58,J66)</f>
        <v>258620</v>
      </c>
      <c r="K54" s="63">
        <f>SUM(K55,K58,K66)</f>
        <v>0</v>
      </c>
      <c r="L54" s="149">
        <f>SUM(L55,L58,L66)</f>
        <v>0</v>
      </c>
    </row>
    <row r="55" spans="1:12" x14ac:dyDescent="0.25">
      <c r="A55" s="150">
        <v>1110</v>
      </c>
      <c r="B55" s="112" t="s">
        <v>65</v>
      </c>
      <c r="C55" s="117">
        <f t="shared" si="5"/>
        <v>371728</v>
      </c>
      <c r="D55" s="151">
        <f>SUM(D56:D57)</f>
        <v>126051</v>
      </c>
      <c r="E55" s="151">
        <f>SUM(E56:E57)</f>
        <v>245677</v>
      </c>
      <c r="F55" s="151">
        <f>SUM(F56:F57)</f>
        <v>0</v>
      </c>
      <c r="G55" s="152">
        <f>SUM(G56:G57)</f>
        <v>0</v>
      </c>
      <c r="H55" s="117">
        <f t="shared" si="6"/>
        <v>403000</v>
      </c>
      <c r="I55" s="151">
        <f>SUM(I56:I57)</f>
        <v>153676</v>
      </c>
      <c r="J55" s="151">
        <f>SUM(J56:J57)</f>
        <v>249324</v>
      </c>
      <c r="K55" s="151">
        <f>SUM(K56:K57)</f>
        <v>0</v>
      </c>
      <c r="L55" s="153">
        <f>SUM(L56:L57)</f>
        <v>0</v>
      </c>
    </row>
    <row r="56" spans="1:12" x14ac:dyDescent="0.25">
      <c r="A56" s="38">
        <v>1111</v>
      </c>
      <c r="B56" s="65" t="s">
        <v>66</v>
      </c>
      <c r="C56" s="66">
        <f t="shared" si="5"/>
        <v>0</v>
      </c>
      <c r="D56" s="68"/>
      <c r="E56" s="68"/>
      <c r="F56" s="68"/>
      <c r="G56" s="154"/>
      <c r="H56" s="66">
        <f t="shared" si="6"/>
        <v>0</v>
      </c>
      <c r="I56" s="68"/>
      <c r="J56" s="68"/>
      <c r="K56" s="68"/>
      <c r="L56" s="155"/>
    </row>
    <row r="57" spans="1:12" ht="24" customHeight="1" x14ac:dyDescent="0.25">
      <c r="A57" s="44">
        <v>1119</v>
      </c>
      <c r="B57" s="71" t="s">
        <v>67</v>
      </c>
      <c r="C57" s="72">
        <f t="shared" si="5"/>
        <v>371728</v>
      </c>
      <c r="D57" s="74">
        <v>126051</v>
      </c>
      <c r="E57" s="74">
        <v>245677</v>
      </c>
      <c r="F57" s="74"/>
      <c r="G57" s="157"/>
      <c r="H57" s="72">
        <f t="shared" si="6"/>
        <v>403000</v>
      </c>
      <c r="I57" s="74">
        <v>153676</v>
      </c>
      <c r="J57" s="74">
        <f>241324+8000</f>
        <v>249324</v>
      </c>
      <c r="K57" s="74"/>
      <c r="L57" s="158"/>
    </row>
    <row r="58" spans="1:12" x14ac:dyDescent="0.25">
      <c r="A58" s="159">
        <v>1140</v>
      </c>
      <c r="B58" s="71" t="s">
        <v>68</v>
      </c>
      <c r="C58" s="72">
        <f t="shared" si="5"/>
        <v>34346</v>
      </c>
      <c r="D58" s="160">
        <f>SUM(D59:D65)</f>
        <v>22675</v>
      </c>
      <c r="E58" s="160">
        <f>SUM(E59:E65)</f>
        <v>11671</v>
      </c>
      <c r="F58" s="160">
        <f>SUM(F59:F65)</f>
        <v>0</v>
      </c>
      <c r="G58" s="161">
        <f>SUM(G59:G65)</f>
        <v>0</v>
      </c>
      <c r="H58" s="72">
        <f t="shared" si="6"/>
        <v>34841</v>
      </c>
      <c r="I58" s="160">
        <f>SUM(I59:I65)</f>
        <v>25545</v>
      </c>
      <c r="J58" s="160">
        <f>SUM(J59:J65)</f>
        <v>9296</v>
      </c>
      <c r="K58" s="160">
        <f>SUM(K59:K65)</f>
        <v>0</v>
      </c>
      <c r="L58" s="162">
        <f>SUM(L59:L65)</f>
        <v>0</v>
      </c>
    </row>
    <row r="59" spans="1:12" x14ac:dyDescent="0.25">
      <c r="A59" s="44">
        <v>1141</v>
      </c>
      <c r="B59" s="71" t="s">
        <v>69</v>
      </c>
      <c r="C59" s="72">
        <f t="shared" si="5"/>
        <v>3753</v>
      </c>
      <c r="D59" s="74">
        <v>3753</v>
      </c>
      <c r="E59" s="74"/>
      <c r="F59" s="74"/>
      <c r="G59" s="157"/>
      <c r="H59" s="72">
        <f t="shared" si="6"/>
        <v>4153</v>
      </c>
      <c r="I59" s="74">
        <v>4153</v>
      </c>
      <c r="J59" s="74"/>
      <c r="K59" s="74"/>
      <c r="L59" s="158"/>
    </row>
    <row r="60" spans="1:12" ht="24.75" customHeight="1" x14ac:dyDescent="0.25">
      <c r="A60" s="44">
        <v>1142</v>
      </c>
      <c r="B60" s="71" t="s">
        <v>70</v>
      </c>
      <c r="C60" s="72">
        <f t="shared" si="5"/>
        <v>976</v>
      </c>
      <c r="D60" s="74">
        <v>976</v>
      </c>
      <c r="E60" s="74"/>
      <c r="F60" s="74"/>
      <c r="G60" s="157"/>
      <c r="H60" s="72">
        <f t="shared" si="6"/>
        <v>1093</v>
      </c>
      <c r="I60" s="74">
        <v>1093</v>
      </c>
      <c r="J60" s="74"/>
      <c r="K60" s="74"/>
      <c r="L60" s="158"/>
    </row>
    <row r="61" spans="1:12" ht="24" x14ac:dyDescent="0.25">
      <c r="A61" s="44">
        <v>1145</v>
      </c>
      <c r="B61" s="71" t="s">
        <v>71</v>
      </c>
      <c r="C61" s="72">
        <f t="shared" si="5"/>
        <v>0</v>
      </c>
      <c r="D61" s="74">
        <v>0</v>
      </c>
      <c r="E61" s="74"/>
      <c r="F61" s="74"/>
      <c r="G61" s="157"/>
      <c r="H61" s="72">
        <f t="shared" si="6"/>
        <v>0</v>
      </c>
      <c r="I61" s="74"/>
      <c r="J61" s="74"/>
      <c r="K61" s="74"/>
      <c r="L61" s="158"/>
    </row>
    <row r="62" spans="1:12" ht="27.75" customHeight="1" x14ac:dyDescent="0.25">
      <c r="A62" s="44">
        <v>1146</v>
      </c>
      <c r="B62" s="71" t="s">
        <v>72</v>
      </c>
      <c r="C62" s="72">
        <f t="shared" si="5"/>
        <v>0</v>
      </c>
      <c r="D62" s="74"/>
      <c r="E62" s="74"/>
      <c r="F62" s="74"/>
      <c r="G62" s="157"/>
      <c r="H62" s="72">
        <f t="shared" si="6"/>
        <v>0</v>
      </c>
      <c r="I62" s="74"/>
      <c r="J62" s="74"/>
      <c r="K62" s="74"/>
      <c r="L62" s="158"/>
    </row>
    <row r="63" spans="1:12" x14ac:dyDescent="0.25">
      <c r="A63" s="44">
        <v>1147</v>
      </c>
      <c r="B63" s="71" t="s">
        <v>73</v>
      </c>
      <c r="C63" s="72">
        <f t="shared" si="5"/>
        <v>3567</v>
      </c>
      <c r="D63" s="74">
        <v>668</v>
      </c>
      <c r="E63" s="74">
        <v>2899</v>
      </c>
      <c r="F63" s="74"/>
      <c r="G63" s="157"/>
      <c r="H63" s="72">
        <f t="shared" si="6"/>
        <v>5100</v>
      </c>
      <c r="I63" s="74">
        <v>2920</v>
      </c>
      <c r="J63" s="74">
        <v>2180</v>
      </c>
      <c r="K63" s="74"/>
      <c r="L63" s="158"/>
    </row>
    <row r="64" spans="1:12" x14ac:dyDescent="0.25">
      <c r="A64" s="44">
        <v>1148</v>
      </c>
      <c r="B64" s="71" t="s">
        <v>74</v>
      </c>
      <c r="C64" s="72">
        <f t="shared" si="5"/>
        <v>17278</v>
      </c>
      <c r="D64" s="74">
        <v>17278</v>
      </c>
      <c r="E64" s="74"/>
      <c r="F64" s="74"/>
      <c r="G64" s="157"/>
      <c r="H64" s="72">
        <f t="shared" si="6"/>
        <v>17379</v>
      </c>
      <c r="I64" s="74">
        <v>17379</v>
      </c>
      <c r="J64" s="74"/>
      <c r="K64" s="74"/>
      <c r="L64" s="158"/>
    </row>
    <row r="65" spans="1:12" ht="24" customHeight="1" x14ac:dyDescent="0.25">
      <c r="A65" s="44">
        <v>1149</v>
      </c>
      <c r="B65" s="71" t="s">
        <v>75</v>
      </c>
      <c r="C65" s="72">
        <f t="shared" si="5"/>
        <v>8772</v>
      </c>
      <c r="D65" s="74"/>
      <c r="E65" s="74">
        <v>8772</v>
      </c>
      <c r="F65" s="74"/>
      <c r="G65" s="157"/>
      <c r="H65" s="72">
        <f t="shared" si="6"/>
        <v>7116</v>
      </c>
      <c r="I65" s="74"/>
      <c r="J65" s="74">
        <f>6564+552</f>
        <v>7116</v>
      </c>
      <c r="K65" s="74"/>
      <c r="L65" s="158"/>
    </row>
    <row r="66" spans="1:12" ht="36" x14ac:dyDescent="0.25">
      <c r="A66" s="150">
        <v>1150</v>
      </c>
      <c r="B66" s="112" t="s">
        <v>76</v>
      </c>
      <c r="C66" s="117">
        <f t="shared" si="5"/>
        <v>1425</v>
      </c>
      <c r="D66" s="163">
        <v>1425</v>
      </c>
      <c r="E66" s="163"/>
      <c r="F66" s="163"/>
      <c r="G66" s="164"/>
      <c r="H66" s="117">
        <f t="shared" si="6"/>
        <v>2138</v>
      </c>
      <c r="I66" s="163">
        <v>2138</v>
      </c>
      <c r="J66" s="163"/>
      <c r="K66" s="163"/>
      <c r="L66" s="165"/>
    </row>
    <row r="67" spans="1:12" ht="24" x14ac:dyDescent="0.25">
      <c r="A67" s="56">
        <v>1200</v>
      </c>
      <c r="B67" s="147" t="s">
        <v>77</v>
      </c>
      <c r="C67" s="57">
        <f t="shared" si="5"/>
        <v>130509</v>
      </c>
      <c r="D67" s="63">
        <f>SUM(D68:D69)</f>
        <v>65475</v>
      </c>
      <c r="E67" s="63">
        <f>SUM(E68:E69)</f>
        <v>65034</v>
      </c>
      <c r="F67" s="63">
        <f>SUM(F68:F69)</f>
        <v>0</v>
      </c>
      <c r="G67" s="166">
        <f>SUM(G68:G69)</f>
        <v>0</v>
      </c>
      <c r="H67" s="57">
        <f t="shared" si="6"/>
        <v>140264</v>
      </c>
      <c r="I67" s="63">
        <f>SUM(I68:I69)</f>
        <v>75232</v>
      </c>
      <c r="J67" s="63">
        <f>SUM(J68:J69)</f>
        <v>65032</v>
      </c>
      <c r="K67" s="63">
        <f>SUM(K68:K69)</f>
        <v>0</v>
      </c>
      <c r="L67" s="167">
        <f>SUM(L68:L69)</f>
        <v>0</v>
      </c>
    </row>
    <row r="68" spans="1:12" ht="24" x14ac:dyDescent="0.25">
      <c r="A68" s="168">
        <v>1210</v>
      </c>
      <c r="B68" s="65" t="s">
        <v>78</v>
      </c>
      <c r="C68" s="66">
        <f t="shared" si="5"/>
        <v>100843</v>
      </c>
      <c r="D68" s="68">
        <v>39309</v>
      </c>
      <c r="E68" s="68">
        <v>61534</v>
      </c>
      <c r="F68" s="68"/>
      <c r="G68" s="154"/>
      <c r="H68" s="66">
        <f t="shared" si="6"/>
        <v>110724</v>
      </c>
      <c r="I68" s="68">
        <v>47892</v>
      </c>
      <c r="J68" s="68">
        <f>60675+2157</f>
        <v>62832</v>
      </c>
      <c r="K68" s="68"/>
      <c r="L68" s="155"/>
    </row>
    <row r="69" spans="1:12" ht="24" x14ac:dyDescent="0.25">
      <c r="A69" s="159">
        <v>1220</v>
      </c>
      <c r="B69" s="71" t="s">
        <v>79</v>
      </c>
      <c r="C69" s="72">
        <f t="shared" si="5"/>
        <v>29666</v>
      </c>
      <c r="D69" s="160">
        <f>SUM(D70:D74)</f>
        <v>26166</v>
      </c>
      <c r="E69" s="160">
        <f>SUM(E70:E74)</f>
        <v>3500</v>
      </c>
      <c r="F69" s="160">
        <f>SUM(F70:F74)</f>
        <v>0</v>
      </c>
      <c r="G69" s="161">
        <f>SUM(G70:G74)</f>
        <v>0</v>
      </c>
      <c r="H69" s="72">
        <f t="shared" si="6"/>
        <v>29540</v>
      </c>
      <c r="I69" s="160">
        <f>SUM(I70:I74)</f>
        <v>27340</v>
      </c>
      <c r="J69" s="160">
        <f>SUM(J70:J74)</f>
        <v>2200</v>
      </c>
      <c r="K69" s="160">
        <f>SUM(K70:K74)</f>
        <v>0</v>
      </c>
      <c r="L69" s="162">
        <f>SUM(L70:L74)</f>
        <v>0</v>
      </c>
    </row>
    <row r="70" spans="1:12" ht="48" x14ac:dyDescent="0.25">
      <c r="A70" s="44">
        <v>1221</v>
      </c>
      <c r="B70" s="71" t="s">
        <v>80</v>
      </c>
      <c r="C70" s="72">
        <f t="shared" si="5"/>
        <v>19850</v>
      </c>
      <c r="D70" s="74">
        <v>16350</v>
      </c>
      <c r="E70" s="74">
        <v>3500</v>
      </c>
      <c r="F70" s="74"/>
      <c r="G70" s="157"/>
      <c r="H70" s="72">
        <f t="shared" si="6"/>
        <v>19649</v>
      </c>
      <c r="I70" s="74">
        <v>17449</v>
      </c>
      <c r="J70" s="74">
        <f>1800+400</f>
        <v>2200</v>
      </c>
      <c r="K70" s="74"/>
      <c r="L70" s="158"/>
    </row>
    <row r="71" spans="1:12" x14ac:dyDescent="0.25">
      <c r="A71" s="44">
        <v>1223</v>
      </c>
      <c r="B71" s="71" t="s">
        <v>81</v>
      </c>
      <c r="C71" s="72">
        <f t="shared" si="5"/>
        <v>0</v>
      </c>
      <c r="D71" s="74"/>
      <c r="E71" s="74"/>
      <c r="F71" s="74"/>
      <c r="G71" s="157"/>
      <c r="H71" s="72">
        <f t="shared" si="6"/>
        <v>0</v>
      </c>
      <c r="I71" s="74"/>
      <c r="J71" s="74"/>
      <c r="K71" s="74"/>
      <c r="L71" s="158"/>
    </row>
    <row r="72" spans="1:12" x14ac:dyDescent="0.25">
      <c r="A72" s="44">
        <v>1225</v>
      </c>
      <c r="B72" s="71" t="s">
        <v>82</v>
      </c>
      <c r="C72" s="72">
        <f t="shared" si="5"/>
        <v>0</v>
      </c>
      <c r="D72" s="74"/>
      <c r="E72" s="74"/>
      <c r="F72" s="74"/>
      <c r="G72" s="157"/>
      <c r="H72" s="72">
        <f t="shared" si="6"/>
        <v>0</v>
      </c>
      <c r="I72" s="74"/>
      <c r="J72" s="74"/>
      <c r="K72" s="74"/>
      <c r="L72" s="158"/>
    </row>
    <row r="73" spans="1:12" ht="36" x14ac:dyDescent="0.25">
      <c r="A73" s="44">
        <v>1227</v>
      </c>
      <c r="B73" s="71" t="s">
        <v>83</v>
      </c>
      <c r="C73" s="72">
        <f t="shared" si="5"/>
        <v>9388</v>
      </c>
      <c r="D73" s="74">
        <v>9388</v>
      </c>
      <c r="E73" s="74"/>
      <c r="F73" s="74"/>
      <c r="G73" s="157"/>
      <c r="H73" s="72">
        <f t="shared" si="6"/>
        <v>9391</v>
      </c>
      <c r="I73" s="74">
        <v>9391</v>
      </c>
      <c r="J73" s="74"/>
      <c r="K73" s="74"/>
      <c r="L73" s="158"/>
    </row>
    <row r="74" spans="1:12" ht="48" x14ac:dyDescent="0.25">
      <c r="A74" s="44">
        <v>1228</v>
      </c>
      <c r="B74" s="71" t="s">
        <v>84</v>
      </c>
      <c r="C74" s="72">
        <f t="shared" si="5"/>
        <v>428</v>
      </c>
      <c r="D74" s="74">
        <v>428</v>
      </c>
      <c r="E74" s="74"/>
      <c r="F74" s="74"/>
      <c r="G74" s="157"/>
      <c r="H74" s="72">
        <f t="shared" si="6"/>
        <v>500</v>
      </c>
      <c r="I74" s="74">
        <v>500</v>
      </c>
      <c r="J74" s="74"/>
      <c r="K74" s="74"/>
      <c r="L74" s="158"/>
    </row>
    <row r="75" spans="1:12" x14ac:dyDescent="0.25">
      <c r="A75" s="142">
        <v>2000</v>
      </c>
      <c r="B75" s="142" t="s">
        <v>85</v>
      </c>
      <c r="C75" s="143">
        <f t="shared" si="5"/>
        <v>91013</v>
      </c>
      <c r="D75" s="144">
        <f>SUM(D76,D83,D130,D164,D165,D172)</f>
        <v>75477</v>
      </c>
      <c r="E75" s="144">
        <f>SUM(E76,E83,E130,E164,E165,E172)</f>
        <v>4500</v>
      </c>
      <c r="F75" s="144">
        <f>SUM(F76,F83,F130,F164,F165,F172)</f>
        <v>11036</v>
      </c>
      <c r="G75" s="145">
        <f>SUM(G76,G83,G130,G164,G165,G172)</f>
        <v>0</v>
      </c>
      <c r="H75" s="143">
        <f t="shared" si="6"/>
        <v>82136</v>
      </c>
      <c r="I75" s="144">
        <f>SUM(I76,I83,I130,I164,I165,I172)</f>
        <v>71100</v>
      </c>
      <c r="J75" s="144">
        <f>SUM(J76,J83,J130,J164,J165,J172)</f>
        <v>0</v>
      </c>
      <c r="K75" s="144">
        <f>SUM(K76,K83,K130,K164,K165,K172)</f>
        <v>11036</v>
      </c>
      <c r="L75" s="146">
        <f>SUM(L76,L83,L130,L164,L165,L172)</f>
        <v>0</v>
      </c>
    </row>
    <row r="76" spans="1:12" ht="24" x14ac:dyDescent="0.25">
      <c r="A76" s="56">
        <v>2100</v>
      </c>
      <c r="B76" s="147" t="s">
        <v>86</v>
      </c>
      <c r="C76" s="57">
        <f t="shared" si="5"/>
        <v>276</v>
      </c>
      <c r="D76" s="63">
        <f>SUM(D77,D80)</f>
        <v>276</v>
      </c>
      <c r="E76" s="63">
        <f>SUM(E77,E80)</f>
        <v>0</v>
      </c>
      <c r="F76" s="63">
        <f>SUM(F77,F80)</f>
        <v>0</v>
      </c>
      <c r="G76" s="166">
        <f>SUM(G77,G80)</f>
        <v>0</v>
      </c>
      <c r="H76" s="57">
        <f t="shared" si="6"/>
        <v>218</v>
      </c>
      <c r="I76" s="63">
        <f>SUM(I77,I80)</f>
        <v>218</v>
      </c>
      <c r="J76" s="63">
        <f>SUM(J77,J80)</f>
        <v>0</v>
      </c>
      <c r="K76" s="63">
        <f>SUM(K77,K80)</f>
        <v>0</v>
      </c>
      <c r="L76" s="167">
        <f>SUM(L77,L80)</f>
        <v>0</v>
      </c>
    </row>
    <row r="77" spans="1:12" ht="24" x14ac:dyDescent="0.25">
      <c r="A77" s="168">
        <v>2110</v>
      </c>
      <c r="B77" s="65" t="s">
        <v>87</v>
      </c>
      <c r="C77" s="66">
        <f t="shared" si="5"/>
        <v>218</v>
      </c>
      <c r="D77" s="169">
        <f>SUM(D78:D79)</f>
        <v>218</v>
      </c>
      <c r="E77" s="169">
        <f>SUM(E78:E79)</f>
        <v>0</v>
      </c>
      <c r="F77" s="169">
        <f>SUM(F78:F79)</f>
        <v>0</v>
      </c>
      <c r="G77" s="170">
        <f>SUM(G78:G79)</f>
        <v>0</v>
      </c>
      <c r="H77" s="66">
        <f t="shared" si="6"/>
        <v>218</v>
      </c>
      <c r="I77" s="169">
        <f>SUM(I78:I79)</f>
        <v>218</v>
      </c>
      <c r="J77" s="169">
        <f>SUM(J78:J79)</f>
        <v>0</v>
      </c>
      <c r="K77" s="169">
        <f>SUM(K78:K79)</f>
        <v>0</v>
      </c>
      <c r="L77" s="171">
        <f>SUM(L78:L79)</f>
        <v>0</v>
      </c>
    </row>
    <row r="78" spans="1:12" x14ac:dyDescent="0.25">
      <c r="A78" s="44">
        <v>2111</v>
      </c>
      <c r="B78" s="71" t="s">
        <v>88</v>
      </c>
      <c r="C78" s="72">
        <f t="shared" si="5"/>
        <v>0</v>
      </c>
      <c r="D78" s="74"/>
      <c r="E78" s="74"/>
      <c r="F78" s="74"/>
      <c r="G78" s="157"/>
      <c r="H78" s="72">
        <f t="shared" si="6"/>
        <v>0</v>
      </c>
      <c r="I78" s="74"/>
      <c r="J78" s="74"/>
      <c r="K78" s="74"/>
      <c r="L78" s="158"/>
    </row>
    <row r="79" spans="1:12" ht="24" x14ac:dyDescent="0.25">
      <c r="A79" s="44">
        <v>2112</v>
      </c>
      <c r="B79" s="71" t="s">
        <v>89</v>
      </c>
      <c r="C79" s="72">
        <f t="shared" si="5"/>
        <v>218</v>
      </c>
      <c r="D79" s="74">
        <v>218</v>
      </c>
      <c r="E79" s="74"/>
      <c r="F79" s="74"/>
      <c r="G79" s="157"/>
      <c r="H79" s="72">
        <f t="shared" si="6"/>
        <v>218</v>
      </c>
      <c r="I79" s="74">
        <v>218</v>
      </c>
      <c r="J79" s="74"/>
      <c r="K79" s="74"/>
      <c r="L79" s="158"/>
    </row>
    <row r="80" spans="1:12" ht="24" x14ac:dyDescent="0.25">
      <c r="A80" s="159">
        <v>2120</v>
      </c>
      <c r="B80" s="71" t="s">
        <v>90</v>
      </c>
      <c r="C80" s="72">
        <f t="shared" si="5"/>
        <v>58</v>
      </c>
      <c r="D80" s="160">
        <f>SUM(D81:D82)</f>
        <v>58</v>
      </c>
      <c r="E80" s="160">
        <f>SUM(E81:E82)</f>
        <v>0</v>
      </c>
      <c r="F80" s="160">
        <f>SUM(F81:F82)</f>
        <v>0</v>
      </c>
      <c r="G80" s="161">
        <f>SUM(G81:G82)</f>
        <v>0</v>
      </c>
      <c r="H80" s="72">
        <f t="shared" si="6"/>
        <v>0</v>
      </c>
      <c r="I80" s="160">
        <f>SUM(I81:I82)</f>
        <v>0</v>
      </c>
      <c r="J80" s="160">
        <f>SUM(J81:J82)</f>
        <v>0</v>
      </c>
      <c r="K80" s="160">
        <f>SUM(K81:K82)</f>
        <v>0</v>
      </c>
      <c r="L80" s="162">
        <f>SUM(L81:L82)</f>
        <v>0</v>
      </c>
    </row>
    <row r="81" spans="1:12" x14ac:dyDescent="0.25">
      <c r="A81" s="44">
        <v>2121</v>
      </c>
      <c r="B81" s="71" t="s">
        <v>88</v>
      </c>
      <c r="C81" s="72">
        <f t="shared" si="5"/>
        <v>58</v>
      </c>
      <c r="D81" s="74">
        <v>58</v>
      </c>
      <c r="E81" s="74"/>
      <c r="F81" s="74"/>
      <c r="G81" s="157"/>
      <c r="H81" s="72">
        <f t="shared" si="6"/>
        <v>0</v>
      </c>
      <c r="I81" s="74"/>
      <c r="J81" s="74"/>
      <c r="K81" s="74"/>
      <c r="L81" s="158"/>
    </row>
    <row r="82" spans="1:12" ht="24" x14ac:dyDescent="0.25">
      <c r="A82" s="44">
        <v>2122</v>
      </c>
      <c r="B82" s="71" t="s">
        <v>89</v>
      </c>
      <c r="C82" s="72">
        <f t="shared" si="5"/>
        <v>0</v>
      </c>
      <c r="D82" s="74"/>
      <c r="E82" s="74"/>
      <c r="F82" s="74"/>
      <c r="G82" s="157"/>
      <c r="H82" s="72">
        <f t="shared" si="6"/>
        <v>0</v>
      </c>
      <c r="I82" s="74"/>
      <c r="J82" s="74"/>
      <c r="K82" s="74"/>
      <c r="L82" s="158"/>
    </row>
    <row r="83" spans="1:12" x14ac:dyDescent="0.25">
      <c r="A83" s="56">
        <v>2200</v>
      </c>
      <c r="B83" s="147" t="s">
        <v>91</v>
      </c>
      <c r="C83" s="57">
        <f t="shared" si="5"/>
        <v>66929</v>
      </c>
      <c r="D83" s="63">
        <f>SUM(D84,D89,D95,D103,D112,D116,D122,D128)</f>
        <v>55893</v>
      </c>
      <c r="E83" s="63">
        <f>SUM(E84,E89,E95,E103,E112,E116,E122,E128)</f>
        <v>0</v>
      </c>
      <c r="F83" s="63">
        <f>SUM(F84,F89,F95,F103,F112,F116,F122,F128)</f>
        <v>11036</v>
      </c>
      <c r="G83" s="166">
        <f>SUM(G84,G89,G95,G103,G112,G116,G122,G128)</f>
        <v>0</v>
      </c>
      <c r="H83" s="57">
        <f t="shared" si="6"/>
        <v>62812</v>
      </c>
      <c r="I83" s="63">
        <f>SUM(I84,I89,I95,I103,I112,I116,I122,I128)</f>
        <v>51776</v>
      </c>
      <c r="J83" s="63">
        <f>SUM(J84,J89,J95,J103,J112,J116,J122,J128)</f>
        <v>0</v>
      </c>
      <c r="K83" s="63">
        <f>SUM(K84,K89,K95,K103,K112,K116,K122,K128)</f>
        <v>11036</v>
      </c>
      <c r="L83" s="172">
        <f>SUM(L84,L89,L95,L103,L112,L116,L122,L128)</f>
        <v>0</v>
      </c>
    </row>
    <row r="84" spans="1:12" ht="24" x14ac:dyDescent="0.25">
      <c r="A84" s="150">
        <v>2210</v>
      </c>
      <c r="B84" s="112" t="s">
        <v>92</v>
      </c>
      <c r="C84" s="117">
        <f t="shared" si="5"/>
        <v>1947</v>
      </c>
      <c r="D84" s="151">
        <f>SUM(D85:D88)</f>
        <v>1947</v>
      </c>
      <c r="E84" s="151">
        <f>SUM(E85:E88)</f>
        <v>0</v>
      </c>
      <c r="F84" s="151">
        <f>SUM(F85:F88)</f>
        <v>0</v>
      </c>
      <c r="G84" s="151">
        <f>SUM(G85:G88)</f>
        <v>0</v>
      </c>
      <c r="H84" s="117">
        <f t="shared" si="6"/>
        <v>1941</v>
      </c>
      <c r="I84" s="151">
        <f>SUM(I85:I88)</f>
        <v>1941</v>
      </c>
      <c r="J84" s="151">
        <f>SUM(J85:J88)</f>
        <v>0</v>
      </c>
      <c r="K84" s="151">
        <f>SUM(K85:K88)</f>
        <v>0</v>
      </c>
      <c r="L84" s="153">
        <f>SUM(L85:L88)</f>
        <v>0</v>
      </c>
    </row>
    <row r="85" spans="1:12" ht="24" x14ac:dyDescent="0.25">
      <c r="A85" s="38">
        <v>2211</v>
      </c>
      <c r="B85" s="65" t="s">
        <v>93</v>
      </c>
      <c r="C85" s="66">
        <f t="shared" si="5"/>
        <v>0</v>
      </c>
      <c r="D85" s="68"/>
      <c r="E85" s="68"/>
      <c r="F85" s="68"/>
      <c r="G85" s="154"/>
      <c r="H85" s="66">
        <f t="shared" si="6"/>
        <v>0</v>
      </c>
      <c r="I85" s="68"/>
      <c r="J85" s="68"/>
      <c r="K85" s="68"/>
      <c r="L85" s="155"/>
    </row>
    <row r="86" spans="1:12" ht="36" x14ac:dyDescent="0.25">
      <c r="A86" s="44">
        <v>2212</v>
      </c>
      <c r="B86" s="71" t="s">
        <v>94</v>
      </c>
      <c r="C86" s="72">
        <f t="shared" si="5"/>
        <v>1487</v>
      </c>
      <c r="D86" s="74">
        <v>1487</v>
      </c>
      <c r="E86" s="74"/>
      <c r="F86" s="74"/>
      <c r="G86" s="157"/>
      <c r="H86" s="72">
        <f t="shared" si="6"/>
        <v>1476</v>
      </c>
      <c r="I86" s="74">
        <v>1476</v>
      </c>
      <c r="J86" s="74"/>
      <c r="K86" s="74"/>
      <c r="L86" s="158"/>
    </row>
    <row r="87" spans="1:12" ht="24" x14ac:dyDescent="0.25">
      <c r="A87" s="44">
        <v>2214</v>
      </c>
      <c r="B87" s="71" t="s">
        <v>95</v>
      </c>
      <c r="C87" s="72">
        <f t="shared" si="5"/>
        <v>360</v>
      </c>
      <c r="D87" s="74">
        <v>360</v>
      </c>
      <c r="E87" s="74"/>
      <c r="F87" s="74"/>
      <c r="G87" s="157"/>
      <c r="H87" s="72">
        <f t="shared" si="6"/>
        <v>360</v>
      </c>
      <c r="I87" s="74">
        <v>360</v>
      </c>
      <c r="J87" s="74"/>
      <c r="K87" s="74"/>
      <c r="L87" s="158"/>
    </row>
    <row r="88" spans="1:12" x14ac:dyDescent="0.25">
      <c r="A88" s="44">
        <v>2219</v>
      </c>
      <c r="B88" s="71" t="s">
        <v>96</v>
      </c>
      <c r="C88" s="72">
        <f t="shared" si="5"/>
        <v>100</v>
      </c>
      <c r="D88" s="74">
        <v>100</v>
      </c>
      <c r="E88" s="74"/>
      <c r="F88" s="74"/>
      <c r="G88" s="157"/>
      <c r="H88" s="72">
        <f t="shared" si="6"/>
        <v>105</v>
      </c>
      <c r="I88" s="74">
        <v>105</v>
      </c>
      <c r="J88" s="74"/>
      <c r="K88" s="74"/>
      <c r="L88" s="158"/>
    </row>
    <row r="89" spans="1:12" ht="24" x14ac:dyDescent="0.25">
      <c r="A89" s="159">
        <v>2220</v>
      </c>
      <c r="B89" s="71" t="s">
        <v>97</v>
      </c>
      <c r="C89" s="72">
        <f t="shared" si="5"/>
        <v>51239</v>
      </c>
      <c r="D89" s="160">
        <f>SUM(D90:D94)</f>
        <v>41878</v>
      </c>
      <c r="E89" s="160">
        <f>SUM(E90:E94)</f>
        <v>0</v>
      </c>
      <c r="F89" s="160">
        <f>SUM(F90:F94)</f>
        <v>9361</v>
      </c>
      <c r="G89" s="161">
        <f>SUM(G90:G94)</f>
        <v>0</v>
      </c>
      <c r="H89" s="72">
        <f t="shared" si="6"/>
        <v>46184</v>
      </c>
      <c r="I89" s="160">
        <f>SUM(I90:I94)</f>
        <v>36620</v>
      </c>
      <c r="J89" s="160">
        <f>SUM(J90:J94)</f>
        <v>0</v>
      </c>
      <c r="K89" s="160">
        <f>SUM(K90:K94)</f>
        <v>9564</v>
      </c>
      <c r="L89" s="162">
        <f>SUM(L90:L94)</f>
        <v>0</v>
      </c>
    </row>
    <row r="90" spans="1:12" ht="24" x14ac:dyDescent="0.25">
      <c r="A90" s="44">
        <v>2221</v>
      </c>
      <c r="B90" s="71" t="s">
        <v>98</v>
      </c>
      <c r="C90" s="72">
        <f t="shared" si="5"/>
        <v>28894</v>
      </c>
      <c r="D90" s="74">
        <v>25256</v>
      </c>
      <c r="E90" s="74"/>
      <c r="F90" s="74">
        <v>3638</v>
      </c>
      <c r="G90" s="157"/>
      <c r="H90" s="72">
        <f t="shared" si="6"/>
        <v>26157</v>
      </c>
      <c r="I90" s="74">
        <v>22316</v>
      </c>
      <c r="J90" s="74"/>
      <c r="K90" s="74">
        <v>3841</v>
      </c>
      <c r="L90" s="158"/>
    </row>
    <row r="91" spans="1:12" x14ac:dyDescent="0.25">
      <c r="A91" s="44">
        <v>2222</v>
      </c>
      <c r="B91" s="71" t="s">
        <v>99</v>
      </c>
      <c r="C91" s="72">
        <f t="shared" si="5"/>
        <v>2743</v>
      </c>
      <c r="D91" s="74">
        <v>525</v>
      </c>
      <c r="E91" s="74"/>
      <c r="F91" s="74">
        <v>2218</v>
      </c>
      <c r="G91" s="157"/>
      <c r="H91" s="72">
        <f t="shared" si="6"/>
        <v>2786</v>
      </c>
      <c r="I91" s="74">
        <v>568</v>
      </c>
      <c r="J91" s="74"/>
      <c r="K91" s="74">
        <v>2218</v>
      </c>
      <c r="L91" s="158"/>
    </row>
    <row r="92" spans="1:12" x14ac:dyDescent="0.25">
      <c r="A92" s="44">
        <v>2223</v>
      </c>
      <c r="B92" s="71" t="s">
        <v>100</v>
      </c>
      <c r="C92" s="72">
        <f t="shared" si="5"/>
        <v>18726</v>
      </c>
      <c r="D92" s="74">
        <v>15638</v>
      </c>
      <c r="E92" s="74"/>
      <c r="F92" s="74">
        <v>3088</v>
      </c>
      <c r="G92" s="157"/>
      <c r="H92" s="72">
        <f t="shared" si="6"/>
        <v>16391</v>
      </c>
      <c r="I92" s="74">
        <v>13303</v>
      </c>
      <c r="J92" s="74"/>
      <c r="K92" s="74">
        <v>3088</v>
      </c>
      <c r="L92" s="158"/>
    </row>
    <row r="93" spans="1:12" ht="48" x14ac:dyDescent="0.25">
      <c r="A93" s="44">
        <v>2224</v>
      </c>
      <c r="B93" s="71" t="s">
        <v>101</v>
      </c>
      <c r="C93" s="72">
        <f t="shared" si="5"/>
        <v>876</v>
      </c>
      <c r="D93" s="74">
        <v>459</v>
      </c>
      <c r="E93" s="74"/>
      <c r="F93" s="74">
        <v>417</v>
      </c>
      <c r="G93" s="157"/>
      <c r="H93" s="72">
        <f t="shared" si="6"/>
        <v>850</v>
      </c>
      <c r="I93" s="74">
        <v>433</v>
      </c>
      <c r="J93" s="74"/>
      <c r="K93" s="74">
        <v>417</v>
      </c>
      <c r="L93" s="158"/>
    </row>
    <row r="94" spans="1:12" ht="24" x14ac:dyDescent="0.25">
      <c r="A94" s="44">
        <v>2229</v>
      </c>
      <c r="B94" s="71" t="s">
        <v>102</v>
      </c>
      <c r="C94" s="72">
        <f t="shared" si="5"/>
        <v>0</v>
      </c>
      <c r="D94" s="74"/>
      <c r="E94" s="74"/>
      <c r="F94" s="74"/>
      <c r="G94" s="157"/>
      <c r="H94" s="72">
        <f t="shared" si="6"/>
        <v>0</v>
      </c>
      <c r="I94" s="74"/>
      <c r="J94" s="74"/>
      <c r="K94" s="74"/>
      <c r="L94" s="158"/>
    </row>
    <row r="95" spans="1:12" ht="36" x14ac:dyDescent="0.25">
      <c r="A95" s="159">
        <v>2230</v>
      </c>
      <c r="B95" s="71" t="s">
        <v>103</v>
      </c>
      <c r="C95" s="72">
        <f t="shared" si="5"/>
        <v>2839</v>
      </c>
      <c r="D95" s="160">
        <f>SUM(D96:D102)</f>
        <v>2839</v>
      </c>
      <c r="E95" s="160">
        <f>SUM(E96:E102)</f>
        <v>0</v>
      </c>
      <c r="F95" s="160">
        <f>SUM(F96:F102)</f>
        <v>0</v>
      </c>
      <c r="G95" s="161">
        <f>SUM(G96:G102)</f>
        <v>0</v>
      </c>
      <c r="H95" s="72">
        <f t="shared" si="6"/>
        <v>2839</v>
      </c>
      <c r="I95" s="160">
        <f>SUM(I96:I102)</f>
        <v>2839</v>
      </c>
      <c r="J95" s="160">
        <f>SUM(J96:J102)</f>
        <v>0</v>
      </c>
      <c r="K95" s="160">
        <f>SUM(K96:K102)</f>
        <v>0</v>
      </c>
      <c r="L95" s="162">
        <f>SUM(L96:L102)</f>
        <v>0</v>
      </c>
    </row>
    <row r="96" spans="1:12" ht="24" x14ac:dyDescent="0.25">
      <c r="A96" s="44">
        <v>2231</v>
      </c>
      <c r="B96" s="71" t="s">
        <v>104</v>
      </c>
      <c r="C96" s="72">
        <f t="shared" si="5"/>
        <v>0</v>
      </c>
      <c r="D96" s="74"/>
      <c r="E96" s="74"/>
      <c r="F96" s="74"/>
      <c r="G96" s="157"/>
      <c r="H96" s="72">
        <f t="shared" si="6"/>
        <v>0</v>
      </c>
      <c r="I96" s="74"/>
      <c r="J96" s="74"/>
      <c r="K96" s="74"/>
      <c r="L96" s="158"/>
    </row>
    <row r="97" spans="1:12" ht="24.75" customHeight="1" x14ac:dyDescent="0.25">
      <c r="A97" s="44">
        <v>2232</v>
      </c>
      <c r="B97" s="71" t="s">
        <v>105</v>
      </c>
      <c r="C97" s="72">
        <f t="shared" si="5"/>
        <v>0</v>
      </c>
      <c r="D97" s="74"/>
      <c r="E97" s="74"/>
      <c r="F97" s="74"/>
      <c r="G97" s="157"/>
      <c r="H97" s="72">
        <f t="shared" si="6"/>
        <v>0</v>
      </c>
      <c r="I97" s="74"/>
      <c r="J97" s="74"/>
      <c r="K97" s="74"/>
      <c r="L97" s="158"/>
    </row>
    <row r="98" spans="1:12" ht="24" x14ac:dyDescent="0.25">
      <c r="A98" s="38">
        <v>2233</v>
      </c>
      <c r="B98" s="65" t="s">
        <v>106</v>
      </c>
      <c r="C98" s="66">
        <f t="shared" si="5"/>
        <v>0</v>
      </c>
      <c r="D98" s="68"/>
      <c r="E98" s="68"/>
      <c r="F98" s="68"/>
      <c r="G98" s="154"/>
      <c r="H98" s="66">
        <f t="shared" si="6"/>
        <v>0</v>
      </c>
      <c r="I98" s="68"/>
      <c r="J98" s="68"/>
      <c r="K98" s="68"/>
      <c r="L98" s="155"/>
    </row>
    <row r="99" spans="1:12" ht="36" x14ac:dyDescent="0.25">
      <c r="A99" s="44">
        <v>2234</v>
      </c>
      <c r="B99" s="71" t="s">
        <v>107</v>
      </c>
      <c r="C99" s="72">
        <f t="shared" si="5"/>
        <v>0</v>
      </c>
      <c r="D99" s="74"/>
      <c r="E99" s="74"/>
      <c r="F99" s="74"/>
      <c r="G99" s="157"/>
      <c r="H99" s="72">
        <f t="shared" si="6"/>
        <v>0</v>
      </c>
      <c r="I99" s="74"/>
      <c r="J99" s="74"/>
      <c r="K99" s="74"/>
      <c r="L99" s="158"/>
    </row>
    <row r="100" spans="1:12" ht="24" x14ac:dyDescent="0.25">
      <c r="A100" s="44">
        <v>2235</v>
      </c>
      <c r="B100" s="71" t="s">
        <v>108</v>
      </c>
      <c r="C100" s="72">
        <f t="shared" si="5"/>
        <v>0</v>
      </c>
      <c r="D100" s="74"/>
      <c r="E100" s="74"/>
      <c r="F100" s="74"/>
      <c r="G100" s="157"/>
      <c r="H100" s="72">
        <f t="shared" si="6"/>
        <v>0</v>
      </c>
      <c r="I100" s="74"/>
      <c r="J100" s="74"/>
      <c r="K100" s="74"/>
      <c r="L100" s="158"/>
    </row>
    <row r="101" spans="1:12" x14ac:dyDescent="0.25">
      <c r="A101" s="44">
        <v>2236</v>
      </c>
      <c r="B101" s="71" t="s">
        <v>109</v>
      </c>
      <c r="C101" s="72">
        <f t="shared" si="5"/>
        <v>0</v>
      </c>
      <c r="D101" s="74"/>
      <c r="E101" s="74"/>
      <c r="F101" s="74"/>
      <c r="G101" s="157"/>
      <c r="H101" s="72">
        <f t="shared" si="6"/>
        <v>0</v>
      </c>
      <c r="I101" s="74"/>
      <c r="J101" s="74"/>
      <c r="K101" s="74"/>
      <c r="L101" s="158"/>
    </row>
    <row r="102" spans="1:12" ht="24" x14ac:dyDescent="0.25">
      <c r="A102" s="44">
        <v>2239</v>
      </c>
      <c r="B102" s="71" t="s">
        <v>110</v>
      </c>
      <c r="C102" s="72">
        <f t="shared" si="5"/>
        <v>2839</v>
      </c>
      <c r="D102" s="74">
        <v>2839</v>
      </c>
      <c r="E102" s="74"/>
      <c r="F102" s="74"/>
      <c r="G102" s="157"/>
      <c r="H102" s="72">
        <f t="shared" si="6"/>
        <v>2839</v>
      </c>
      <c r="I102" s="74">
        <v>2839</v>
      </c>
      <c r="J102" s="74"/>
      <c r="K102" s="74"/>
      <c r="L102" s="158"/>
    </row>
    <row r="103" spans="1:12" ht="36" x14ac:dyDescent="0.25">
      <c r="A103" s="159">
        <v>2240</v>
      </c>
      <c r="B103" s="71" t="s">
        <v>111</v>
      </c>
      <c r="C103" s="72">
        <f t="shared" si="5"/>
        <v>10299</v>
      </c>
      <c r="D103" s="160">
        <f>SUM(D104:D111)</f>
        <v>8684</v>
      </c>
      <c r="E103" s="160">
        <f>SUM(E104:E111)</f>
        <v>0</v>
      </c>
      <c r="F103" s="160">
        <f>SUM(F104:F111)</f>
        <v>1615</v>
      </c>
      <c r="G103" s="161">
        <f>SUM(G104:G111)</f>
        <v>0</v>
      </c>
      <c r="H103" s="72">
        <f t="shared" si="6"/>
        <v>9206</v>
      </c>
      <c r="I103" s="160">
        <f>SUM(I104:I111)</f>
        <v>7734</v>
      </c>
      <c r="J103" s="160">
        <f>SUM(J104:J111)</f>
        <v>0</v>
      </c>
      <c r="K103" s="160">
        <f>SUM(K104:K111)</f>
        <v>1472</v>
      </c>
      <c r="L103" s="162">
        <f>SUM(L104:L111)</f>
        <v>0</v>
      </c>
    </row>
    <row r="104" spans="1:12" x14ac:dyDescent="0.25">
      <c r="A104" s="44">
        <v>2241</v>
      </c>
      <c r="B104" s="71" t="s">
        <v>112</v>
      </c>
      <c r="C104" s="72">
        <f t="shared" si="5"/>
        <v>0</v>
      </c>
      <c r="D104" s="74"/>
      <c r="E104" s="74"/>
      <c r="F104" s="74"/>
      <c r="G104" s="157"/>
      <c r="H104" s="72">
        <f t="shared" si="6"/>
        <v>0</v>
      </c>
      <c r="I104" s="74"/>
      <c r="J104" s="74"/>
      <c r="K104" s="74"/>
      <c r="L104" s="158"/>
    </row>
    <row r="105" spans="1:12" ht="24" x14ac:dyDescent="0.25">
      <c r="A105" s="44">
        <v>2242</v>
      </c>
      <c r="B105" s="71" t="s">
        <v>113</v>
      </c>
      <c r="C105" s="72">
        <f t="shared" si="5"/>
        <v>0</v>
      </c>
      <c r="D105" s="74"/>
      <c r="E105" s="74"/>
      <c r="F105" s="74"/>
      <c r="G105" s="157"/>
      <c r="H105" s="72">
        <f t="shared" si="6"/>
        <v>0</v>
      </c>
      <c r="I105" s="74"/>
      <c r="J105" s="74"/>
      <c r="K105" s="74"/>
      <c r="L105" s="158"/>
    </row>
    <row r="106" spans="1:12" ht="24" x14ac:dyDescent="0.25">
      <c r="A106" s="44">
        <v>2243</v>
      </c>
      <c r="B106" s="71" t="s">
        <v>114</v>
      </c>
      <c r="C106" s="72">
        <f t="shared" si="5"/>
        <v>979</v>
      </c>
      <c r="D106" s="74">
        <v>979</v>
      </c>
      <c r="E106" s="74"/>
      <c r="F106" s="74"/>
      <c r="G106" s="157"/>
      <c r="H106" s="72">
        <f t="shared" si="6"/>
        <v>979</v>
      </c>
      <c r="I106" s="74">
        <v>979</v>
      </c>
      <c r="J106" s="74"/>
      <c r="K106" s="74"/>
      <c r="L106" s="158"/>
    </row>
    <row r="107" spans="1:12" x14ac:dyDescent="0.25">
      <c r="A107" s="44">
        <v>2244</v>
      </c>
      <c r="B107" s="71" t="s">
        <v>115</v>
      </c>
      <c r="C107" s="72">
        <f t="shared" si="5"/>
        <v>9177</v>
      </c>
      <c r="D107" s="74">
        <v>7705</v>
      </c>
      <c r="E107" s="74"/>
      <c r="F107" s="74">
        <v>1472</v>
      </c>
      <c r="G107" s="157"/>
      <c r="H107" s="72">
        <f t="shared" si="6"/>
        <v>8227</v>
      </c>
      <c r="I107" s="74">
        <f>6103+652</f>
        <v>6755</v>
      </c>
      <c r="J107" s="74"/>
      <c r="K107" s="74">
        <v>1472</v>
      </c>
      <c r="L107" s="158"/>
    </row>
    <row r="108" spans="1:12" ht="24" x14ac:dyDescent="0.25">
      <c r="A108" s="44">
        <v>2246</v>
      </c>
      <c r="B108" s="71" t="s">
        <v>116</v>
      </c>
      <c r="C108" s="72">
        <f t="shared" si="5"/>
        <v>0</v>
      </c>
      <c r="D108" s="74"/>
      <c r="E108" s="74"/>
      <c r="F108" s="74"/>
      <c r="G108" s="157"/>
      <c r="H108" s="72">
        <f t="shared" si="6"/>
        <v>0</v>
      </c>
      <c r="I108" s="74"/>
      <c r="J108" s="74"/>
      <c r="K108" s="74"/>
      <c r="L108" s="158"/>
    </row>
    <row r="109" spans="1:12" x14ac:dyDescent="0.25">
      <c r="A109" s="44">
        <v>2247</v>
      </c>
      <c r="B109" s="71" t="s">
        <v>117</v>
      </c>
      <c r="C109" s="72">
        <f t="shared" si="5"/>
        <v>0</v>
      </c>
      <c r="D109" s="74"/>
      <c r="E109" s="74"/>
      <c r="F109" s="74"/>
      <c r="G109" s="157"/>
      <c r="H109" s="72">
        <f t="shared" si="6"/>
        <v>0</v>
      </c>
      <c r="I109" s="74"/>
      <c r="J109" s="74"/>
      <c r="K109" s="74"/>
      <c r="L109" s="158"/>
    </row>
    <row r="110" spans="1:12" ht="24" x14ac:dyDescent="0.25">
      <c r="A110" s="44">
        <v>2248</v>
      </c>
      <c r="B110" s="71" t="s">
        <v>118</v>
      </c>
      <c r="C110" s="72">
        <f t="shared" si="5"/>
        <v>0</v>
      </c>
      <c r="D110" s="74"/>
      <c r="E110" s="74"/>
      <c r="F110" s="74"/>
      <c r="G110" s="157"/>
      <c r="H110" s="72">
        <f t="shared" si="6"/>
        <v>0</v>
      </c>
      <c r="I110" s="74"/>
      <c r="J110" s="74"/>
      <c r="K110" s="74"/>
      <c r="L110" s="158"/>
    </row>
    <row r="111" spans="1:12" ht="24" x14ac:dyDescent="0.25">
      <c r="A111" s="44">
        <v>2249</v>
      </c>
      <c r="B111" s="71" t="s">
        <v>119</v>
      </c>
      <c r="C111" s="72">
        <f t="shared" si="5"/>
        <v>143</v>
      </c>
      <c r="D111" s="74"/>
      <c r="E111" s="74"/>
      <c r="F111" s="74">
        <v>143</v>
      </c>
      <c r="G111" s="157"/>
      <c r="H111" s="72">
        <f t="shared" si="6"/>
        <v>0</v>
      </c>
      <c r="I111" s="74"/>
      <c r="J111" s="74"/>
      <c r="K111" s="74"/>
      <c r="L111" s="158"/>
    </row>
    <row r="112" spans="1:12" x14ac:dyDescent="0.25">
      <c r="A112" s="159">
        <v>2250</v>
      </c>
      <c r="B112" s="71" t="s">
        <v>120</v>
      </c>
      <c r="C112" s="72">
        <f t="shared" si="5"/>
        <v>545</v>
      </c>
      <c r="D112" s="160">
        <f>SUM(D113:D115)</f>
        <v>545</v>
      </c>
      <c r="E112" s="160">
        <f>SUM(E113:E115)</f>
        <v>0</v>
      </c>
      <c r="F112" s="160">
        <f>SUM(F113:F115)</f>
        <v>0</v>
      </c>
      <c r="G112" s="173">
        <f>SUM(G113:G115)</f>
        <v>0</v>
      </c>
      <c r="H112" s="72">
        <f t="shared" si="6"/>
        <v>545</v>
      </c>
      <c r="I112" s="160">
        <f>SUM(I113:I115)</f>
        <v>545</v>
      </c>
      <c r="J112" s="160">
        <f>SUM(J113:J115)</f>
        <v>0</v>
      </c>
      <c r="K112" s="160">
        <f>SUM(K113:K115)</f>
        <v>0</v>
      </c>
      <c r="L112" s="162">
        <f>SUM(L113:L115)</f>
        <v>0</v>
      </c>
    </row>
    <row r="113" spans="1:12" x14ac:dyDescent="0.25">
      <c r="A113" s="44">
        <v>2251</v>
      </c>
      <c r="B113" s="71" t="s">
        <v>121</v>
      </c>
      <c r="C113" s="72">
        <f t="shared" si="5"/>
        <v>85</v>
      </c>
      <c r="D113" s="74">
        <v>85</v>
      </c>
      <c r="E113" s="74"/>
      <c r="F113" s="74"/>
      <c r="G113" s="157"/>
      <c r="H113" s="72">
        <f t="shared" si="6"/>
        <v>85</v>
      </c>
      <c r="I113" s="74">
        <v>85</v>
      </c>
      <c r="J113" s="74"/>
      <c r="K113" s="74"/>
      <c r="L113" s="158"/>
    </row>
    <row r="114" spans="1:12" ht="24" x14ac:dyDescent="0.25">
      <c r="A114" s="44">
        <v>2252</v>
      </c>
      <c r="B114" s="71" t="s">
        <v>122</v>
      </c>
      <c r="C114" s="72">
        <f>SUM(D114:G114)</f>
        <v>0</v>
      </c>
      <c r="D114" s="74"/>
      <c r="E114" s="74"/>
      <c r="F114" s="74"/>
      <c r="G114" s="157"/>
      <c r="H114" s="72">
        <f>SUM(I114:L114)</f>
        <v>0</v>
      </c>
      <c r="I114" s="74"/>
      <c r="J114" s="74"/>
      <c r="K114" s="74"/>
      <c r="L114" s="158"/>
    </row>
    <row r="115" spans="1:12" ht="24" x14ac:dyDescent="0.25">
      <c r="A115" s="44">
        <v>2259</v>
      </c>
      <c r="B115" s="71" t="s">
        <v>123</v>
      </c>
      <c r="C115" s="72">
        <f>SUM(D115:G115)</f>
        <v>460</v>
      </c>
      <c r="D115" s="74">
        <v>460</v>
      </c>
      <c r="E115" s="74"/>
      <c r="F115" s="74"/>
      <c r="G115" s="157"/>
      <c r="H115" s="72">
        <f>SUM(I115:L115)</f>
        <v>460</v>
      </c>
      <c r="I115" s="74">
        <v>460</v>
      </c>
      <c r="J115" s="74"/>
      <c r="K115" s="74"/>
      <c r="L115" s="158"/>
    </row>
    <row r="116" spans="1:12" x14ac:dyDescent="0.25">
      <c r="A116" s="159">
        <v>2260</v>
      </c>
      <c r="B116" s="71" t="s">
        <v>124</v>
      </c>
      <c r="C116" s="72">
        <f t="shared" ref="C116:C187" si="7">SUM(D116:G116)</f>
        <v>60</v>
      </c>
      <c r="D116" s="160">
        <f>SUM(D117:D121)</f>
        <v>0</v>
      </c>
      <c r="E116" s="160">
        <f>SUM(E117:E121)</f>
        <v>0</v>
      </c>
      <c r="F116" s="160">
        <f>SUM(F117:F121)</f>
        <v>60</v>
      </c>
      <c r="G116" s="161">
        <f>SUM(G117:G121)</f>
        <v>0</v>
      </c>
      <c r="H116" s="72">
        <f t="shared" ref="H116:H188" si="8">SUM(I116:L116)</f>
        <v>60</v>
      </c>
      <c r="I116" s="160">
        <f>SUM(I117:I121)</f>
        <v>60</v>
      </c>
      <c r="J116" s="160">
        <f>SUM(J117:J121)</f>
        <v>0</v>
      </c>
      <c r="K116" s="160">
        <f>SUM(K117:K121)</f>
        <v>0</v>
      </c>
      <c r="L116" s="162">
        <f>SUM(L117:L121)</f>
        <v>0</v>
      </c>
    </row>
    <row r="117" spans="1:12" x14ac:dyDescent="0.25">
      <c r="A117" s="44">
        <v>2261</v>
      </c>
      <c r="B117" s="71" t="s">
        <v>125</v>
      </c>
      <c r="C117" s="72">
        <f t="shared" si="7"/>
        <v>0</v>
      </c>
      <c r="D117" s="74"/>
      <c r="E117" s="74"/>
      <c r="F117" s="74"/>
      <c r="G117" s="157"/>
      <c r="H117" s="72">
        <f t="shared" si="8"/>
        <v>0</v>
      </c>
      <c r="I117" s="74"/>
      <c r="J117" s="74"/>
      <c r="K117" s="74"/>
      <c r="L117" s="158"/>
    </row>
    <row r="118" spans="1:12" x14ac:dyDescent="0.25">
      <c r="A118" s="44">
        <v>2262</v>
      </c>
      <c r="B118" s="71" t="s">
        <v>126</v>
      </c>
      <c r="C118" s="72">
        <f t="shared" si="7"/>
        <v>0</v>
      </c>
      <c r="D118" s="74"/>
      <c r="E118" s="74"/>
      <c r="F118" s="74"/>
      <c r="G118" s="157"/>
      <c r="H118" s="72">
        <f t="shared" si="8"/>
        <v>0</v>
      </c>
      <c r="I118" s="74"/>
      <c r="J118" s="74"/>
      <c r="K118" s="74"/>
      <c r="L118" s="158"/>
    </row>
    <row r="119" spans="1:12" x14ac:dyDescent="0.25">
      <c r="A119" s="44">
        <v>2263</v>
      </c>
      <c r="B119" s="71" t="s">
        <v>127</v>
      </c>
      <c r="C119" s="72">
        <f t="shared" si="7"/>
        <v>0</v>
      </c>
      <c r="D119" s="74"/>
      <c r="E119" s="74"/>
      <c r="F119" s="74"/>
      <c r="G119" s="157"/>
      <c r="H119" s="72">
        <f t="shared" si="8"/>
        <v>0</v>
      </c>
      <c r="I119" s="74"/>
      <c r="J119" s="74"/>
      <c r="K119" s="74"/>
      <c r="L119" s="158"/>
    </row>
    <row r="120" spans="1:12" ht="24" x14ac:dyDescent="0.25">
      <c r="A120" s="44">
        <v>2264</v>
      </c>
      <c r="B120" s="71" t="s">
        <v>128</v>
      </c>
      <c r="C120" s="72">
        <f t="shared" si="7"/>
        <v>0</v>
      </c>
      <c r="D120" s="74"/>
      <c r="E120" s="74"/>
      <c r="F120" s="74"/>
      <c r="G120" s="157"/>
      <c r="H120" s="72">
        <f t="shared" si="8"/>
        <v>0</v>
      </c>
      <c r="I120" s="74"/>
      <c r="J120" s="74"/>
      <c r="K120" s="74"/>
      <c r="L120" s="158"/>
    </row>
    <row r="121" spans="1:12" x14ac:dyDescent="0.25">
      <c r="A121" s="44">
        <v>2269</v>
      </c>
      <c r="B121" s="71" t="s">
        <v>129</v>
      </c>
      <c r="C121" s="72">
        <f t="shared" si="7"/>
        <v>60</v>
      </c>
      <c r="D121" s="74"/>
      <c r="E121" s="74"/>
      <c r="F121" s="74">
        <v>60</v>
      </c>
      <c r="G121" s="157"/>
      <c r="H121" s="72">
        <f t="shared" si="8"/>
        <v>60</v>
      </c>
      <c r="I121" s="74">
        <v>60</v>
      </c>
      <c r="J121" s="74"/>
      <c r="K121" s="74"/>
      <c r="L121" s="158"/>
    </row>
    <row r="122" spans="1:12" x14ac:dyDescent="0.25">
      <c r="A122" s="159">
        <v>2270</v>
      </c>
      <c r="B122" s="71" t="s">
        <v>130</v>
      </c>
      <c r="C122" s="72">
        <f t="shared" si="7"/>
        <v>0</v>
      </c>
      <c r="D122" s="160">
        <f>SUM(D123:D127)</f>
        <v>0</v>
      </c>
      <c r="E122" s="160">
        <f>SUM(E123:E127)</f>
        <v>0</v>
      </c>
      <c r="F122" s="160">
        <f>SUM(F123:F127)</f>
        <v>0</v>
      </c>
      <c r="G122" s="161">
        <f>SUM(G123:G127)</f>
        <v>0</v>
      </c>
      <c r="H122" s="72">
        <f t="shared" si="8"/>
        <v>2037</v>
      </c>
      <c r="I122" s="160">
        <f>SUM(I123:I127)</f>
        <v>2037</v>
      </c>
      <c r="J122" s="160">
        <f>SUM(J123:J127)</f>
        <v>0</v>
      </c>
      <c r="K122" s="160">
        <f>SUM(K123:K127)</f>
        <v>0</v>
      </c>
      <c r="L122" s="162">
        <f>SUM(L123:L127)</f>
        <v>0</v>
      </c>
    </row>
    <row r="123" spans="1:12" x14ac:dyDescent="0.25">
      <c r="A123" s="44">
        <v>2272</v>
      </c>
      <c r="B123" s="174" t="s">
        <v>131</v>
      </c>
      <c r="C123" s="72">
        <f t="shared" si="7"/>
        <v>0</v>
      </c>
      <c r="D123" s="74"/>
      <c r="E123" s="74"/>
      <c r="F123" s="74"/>
      <c r="G123" s="157"/>
      <c r="H123" s="72">
        <f t="shared" si="8"/>
        <v>0</v>
      </c>
      <c r="I123" s="74"/>
      <c r="J123" s="74"/>
      <c r="K123" s="74"/>
      <c r="L123" s="158"/>
    </row>
    <row r="124" spans="1:12" ht="24" x14ac:dyDescent="0.25">
      <c r="A124" s="44">
        <v>2274</v>
      </c>
      <c r="B124" s="175" t="s">
        <v>132</v>
      </c>
      <c r="C124" s="72">
        <f t="shared" si="7"/>
        <v>0</v>
      </c>
      <c r="D124" s="74"/>
      <c r="E124" s="74"/>
      <c r="F124" s="74"/>
      <c r="G124" s="157"/>
      <c r="H124" s="72">
        <f t="shared" si="8"/>
        <v>0</v>
      </c>
      <c r="I124" s="74"/>
      <c r="J124" s="74"/>
      <c r="K124" s="74"/>
      <c r="L124" s="158"/>
    </row>
    <row r="125" spans="1:12" ht="24" x14ac:dyDescent="0.25">
      <c r="A125" s="44">
        <v>2275</v>
      </c>
      <c r="B125" s="71" t="s">
        <v>133</v>
      </c>
      <c r="C125" s="72">
        <f t="shared" si="7"/>
        <v>0</v>
      </c>
      <c r="D125" s="74"/>
      <c r="E125" s="74"/>
      <c r="F125" s="74"/>
      <c r="G125" s="157"/>
      <c r="H125" s="72">
        <f t="shared" si="8"/>
        <v>2037</v>
      </c>
      <c r="I125" s="74">
        <v>2037</v>
      </c>
      <c r="J125" s="74"/>
      <c r="K125" s="74"/>
      <c r="L125" s="158"/>
    </row>
    <row r="126" spans="1:12" ht="36" x14ac:dyDescent="0.25">
      <c r="A126" s="44">
        <v>2276</v>
      </c>
      <c r="B126" s="71" t="s">
        <v>134</v>
      </c>
      <c r="C126" s="72">
        <f t="shared" si="7"/>
        <v>0</v>
      </c>
      <c r="D126" s="74"/>
      <c r="E126" s="74"/>
      <c r="F126" s="74"/>
      <c r="G126" s="157"/>
      <c r="H126" s="72">
        <f t="shared" si="8"/>
        <v>0</v>
      </c>
      <c r="I126" s="74"/>
      <c r="J126" s="74"/>
      <c r="K126" s="74"/>
      <c r="L126" s="158"/>
    </row>
    <row r="127" spans="1:12" ht="24" x14ac:dyDescent="0.25">
      <c r="A127" s="44">
        <v>2279</v>
      </c>
      <c r="B127" s="71" t="s">
        <v>135</v>
      </c>
      <c r="C127" s="72">
        <f t="shared" si="7"/>
        <v>0</v>
      </c>
      <c r="D127" s="74"/>
      <c r="E127" s="74"/>
      <c r="F127" s="74"/>
      <c r="G127" s="157"/>
      <c r="H127" s="72">
        <f t="shared" si="8"/>
        <v>0</v>
      </c>
      <c r="I127" s="74"/>
      <c r="J127" s="74"/>
      <c r="K127" s="74"/>
      <c r="L127" s="158"/>
    </row>
    <row r="128" spans="1:12" ht="24" x14ac:dyDescent="0.25">
      <c r="A128" s="168">
        <v>2280</v>
      </c>
      <c r="B128" s="65" t="s">
        <v>136</v>
      </c>
      <c r="C128" s="66">
        <f t="shared" ref="C128:L128" si="9">SUM(C129)</f>
        <v>0</v>
      </c>
      <c r="D128" s="169">
        <f t="shared" si="9"/>
        <v>0</v>
      </c>
      <c r="E128" s="169">
        <f t="shared" si="9"/>
        <v>0</v>
      </c>
      <c r="F128" s="169">
        <f t="shared" si="9"/>
        <v>0</v>
      </c>
      <c r="G128" s="169">
        <f t="shared" si="9"/>
        <v>0</v>
      </c>
      <c r="H128" s="66">
        <f t="shared" si="9"/>
        <v>0</v>
      </c>
      <c r="I128" s="169">
        <f t="shared" si="9"/>
        <v>0</v>
      </c>
      <c r="J128" s="169">
        <f t="shared" si="9"/>
        <v>0</v>
      </c>
      <c r="K128" s="169">
        <f t="shared" si="9"/>
        <v>0</v>
      </c>
      <c r="L128" s="176">
        <f t="shared" si="9"/>
        <v>0</v>
      </c>
    </row>
    <row r="129" spans="1:12" ht="24" x14ac:dyDescent="0.25">
      <c r="A129" s="44">
        <v>2283</v>
      </c>
      <c r="B129" s="71" t="s">
        <v>137</v>
      </c>
      <c r="C129" s="72">
        <f>SUM(D129:G129)</f>
        <v>0</v>
      </c>
      <c r="D129" s="74"/>
      <c r="E129" s="74"/>
      <c r="F129" s="74"/>
      <c r="G129" s="157"/>
      <c r="H129" s="72">
        <f>SUM(I129:L129)</f>
        <v>0</v>
      </c>
      <c r="I129" s="74"/>
      <c r="J129" s="74"/>
      <c r="K129" s="74"/>
      <c r="L129" s="158"/>
    </row>
    <row r="130" spans="1:12" ht="38.25" customHeight="1" x14ac:dyDescent="0.25">
      <c r="A130" s="56">
        <v>2300</v>
      </c>
      <c r="B130" s="147" t="s">
        <v>138</v>
      </c>
      <c r="C130" s="57">
        <f t="shared" si="7"/>
        <v>23769</v>
      </c>
      <c r="D130" s="63">
        <f>SUM(D131,D136,D140,D141,D144,D151,D159,D160,D163)</f>
        <v>19269</v>
      </c>
      <c r="E130" s="63">
        <f>SUM(E131,E136,E140,E141,E144,E151,E159,E160,E163)</f>
        <v>4500</v>
      </c>
      <c r="F130" s="63">
        <f>SUM(F131,F136,F140,F141,F144,F151,F159,F160,F163)</f>
        <v>0</v>
      </c>
      <c r="G130" s="166">
        <f>SUM(G131,G136,G140,G141,G144,G151,G159,G160,G163)</f>
        <v>0</v>
      </c>
      <c r="H130" s="57">
        <f t="shared" si="8"/>
        <v>19067</v>
      </c>
      <c r="I130" s="63">
        <f>SUM(I131,I136,I140,I141,I144,I151,I159,I160,I163)</f>
        <v>19067</v>
      </c>
      <c r="J130" s="63">
        <f>SUM(J131,J136,J140,J141,J144,J151,J159,J160,J163)</f>
        <v>0</v>
      </c>
      <c r="K130" s="63">
        <f>SUM(K131,K136,K140,K141,K144,K151,K159,K160,K163)</f>
        <v>0</v>
      </c>
      <c r="L130" s="167">
        <f>SUM(L131,L136,L140,L141,L144,L151,L159,L160,L163)</f>
        <v>0</v>
      </c>
    </row>
    <row r="131" spans="1:12" ht="24" x14ac:dyDescent="0.25">
      <c r="A131" s="168">
        <v>2310</v>
      </c>
      <c r="B131" s="65" t="s">
        <v>139</v>
      </c>
      <c r="C131" s="66">
        <f t="shared" si="7"/>
        <v>6437</v>
      </c>
      <c r="D131" s="169">
        <f>SUM(D132:D135)</f>
        <v>6437</v>
      </c>
      <c r="E131" s="169">
        <f t="shared" ref="E131:L131" si="10">SUM(E132:E135)</f>
        <v>0</v>
      </c>
      <c r="F131" s="169">
        <f t="shared" si="10"/>
        <v>0</v>
      </c>
      <c r="G131" s="170">
        <f t="shared" si="10"/>
        <v>0</v>
      </c>
      <c r="H131" s="66">
        <f t="shared" si="8"/>
        <v>6437</v>
      </c>
      <c r="I131" s="169">
        <f t="shared" si="10"/>
        <v>6437</v>
      </c>
      <c r="J131" s="169">
        <f t="shared" si="10"/>
        <v>0</v>
      </c>
      <c r="K131" s="169">
        <f t="shared" si="10"/>
        <v>0</v>
      </c>
      <c r="L131" s="171">
        <f t="shared" si="10"/>
        <v>0</v>
      </c>
    </row>
    <row r="132" spans="1:12" x14ac:dyDescent="0.25">
      <c r="A132" s="44">
        <v>2311</v>
      </c>
      <c r="B132" s="71" t="s">
        <v>140</v>
      </c>
      <c r="C132" s="72">
        <f t="shared" si="7"/>
        <v>1397</v>
      </c>
      <c r="D132" s="74">
        <v>1397</v>
      </c>
      <c r="E132" s="74"/>
      <c r="F132" s="74"/>
      <c r="G132" s="157"/>
      <c r="H132" s="72">
        <f t="shared" si="8"/>
        <v>1397</v>
      </c>
      <c r="I132" s="74">
        <v>1397</v>
      </c>
      <c r="J132" s="74"/>
      <c r="K132" s="74"/>
      <c r="L132" s="158"/>
    </row>
    <row r="133" spans="1:12" x14ac:dyDescent="0.25">
      <c r="A133" s="44">
        <v>2312</v>
      </c>
      <c r="B133" s="71" t="s">
        <v>141</v>
      </c>
      <c r="C133" s="72">
        <f t="shared" si="7"/>
        <v>5000</v>
      </c>
      <c r="D133" s="74">
        <v>5000</v>
      </c>
      <c r="E133" s="74"/>
      <c r="F133" s="74"/>
      <c r="G133" s="157"/>
      <c r="H133" s="72">
        <f t="shared" si="8"/>
        <v>5000</v>
      </c>
      <c r="I133" s="74">
        <v>5000</v>
      </c>
      <c r="J133" s="74"/>
      <c r="K133" s="74"/>
      <c r="L133" s="158"/>
    </row>
    <row r="134" spans="1:12" x14ac:dyDescent="0.25">
      <c r="A134" s="44">
        <v>2313</v>
      </c>
      <c r="B134" s="71" t="s">
        <v>142</v>
      </c>
      <c r="C134" s="72">
        <f t="shared" si="7"/>
        <v>0</v>
      </c>
      <c r="D134" s="74"/>
      <c r="E134" s="74"/>
      <c r="F134" s="74"/>
      <c r="G134" s="157"/>
      <c r="H134" s="72">
        <f t="shared" si="8"/>
        <v>0</v>
      </c>
      <c r="I134" s="74"/>
      <c r="J134" s="74"/>
      <c r="K134" s="74"/>
      <c r="L134" s="158"/>
    </row>
    <row r="135" spans="1:12" ht="36" customHeight="1" x14ac:dyDescent="0.25">
      <c r="A135" s="44">
        <v>2314</v>
      </c>
      <c r="B135" s="71" t="s">
        <v>143</v>
      </c>
      <c r="C135" s="72">
        <f t="shared" si="7"/>
        <v>40</v>
      </c>
      <c r="D135" s="74">
        <v>40</v>
      </c>
      <c r="E135" s="74"/>
      <c r="F135" s="74"/>
      <c r="G135" s="157"/>
      <c r="H135" s="72">
        <f t="shared" si="8"/>
        <v>40</v>
      </c>
      <c r="I135" s="74">
        <v>40</v>
      </c>
      <c r="J135" s="74"/>
      <c r="K135" s="74"/>
      <c r="L135" s="158"/>
    </row>
    <row r="136" spans="1:12" x14ac:dyDescent="0.25">
      <c r="A136" s="159">
        <v>2320</v>
      </c>
      <c r="B136" s="71" t="s">
        <v>144</v>
      </c>
      <c r="C136" s="72">
        <f t="shared" si="7"/>
        <v>0</v>
      </c>
      <c r="D136" s="160">
        <f>SUM(D137:D139)</f>
        <v>0</v>
      </c>
      <c r="E136" s="160">
        <f>SUM(E137:E139)</f>
        <v>0</v>
      </c>
      <c r="F136" s="160">
        <f>SUM(F137:F139)</f>
        <v>0</v>
      </c>
      <c r="G136" s="161">
        <f>SUM(G137:G139)</f>
        <v>0</v>
      </c>
      <c r="H136" s="72">
        <f t="shared" si="8"/>
        <v>0</v>
      </c>
      <c r="I136" s="160">
        <f>SUM(I137:I139)</f>
        <v>0</v>
      </c>
      <c r="J136" s="160">
        <f>SUM(J137:J139)</f>
        <v>0</v>
      </c>
      <c r="K136" s="160">
        <f>SUM(K137:K139)</f>
        <v>0</v>
      </c>
      <c r="L136" s="162">
        <f>SUM(L137:L139)</f>
        <v>0</v>
      </c>
    </row>
    <row r="137" spans="1:12" x14ac:dyDescent="0.25">
      <c r="A137" s="44">
        <v>2321</v>
      </c>
      <c r="B137" s="71" t="s">
        <v>145</v>
      </c>
      <c r="C137" s="72">
        <f t="shared" si="7"/>
        <v>0</v>
      </c>
      <c r="D137" s="74"/>
      <c r="E137" s="74"/>
      <c r="F137" s="74"/>
      <c r="G137" s="157"/>
      <c r="H137" s="72">
        <f t="shared" si="8"/>
        <v>0</v>
      </c>
      <c r="I137" s="74"/>
      <c r="J137" s="74"/>
      <c r="K137" s="74"/>
      <c r="L137" s="158"/>
    </row>
    <row r="138" spans="1:12" x14ac:dyDescent="0.25">
      <c r="A138" s="44">
        <v>2322</v>
      </c>
      <c r="B138" s="71" t="s">
        <v>146</v>
      </c>
      <c r="C138" s="72">
        <f t="shared" si="7"/>
        <v>0</v>
      </c>
      <c r="D138" s="74"/>
      <c r="E138" s="74"/>
      <c r="F138" s="74"/>
      <c r="G138" s="157"/>
      <c r="H138" s="72">
        <f t="shared" si="8"/>
        <v>0</v>
      </c>
      <c r="I138" s="74"/>
      <c r="J138" s="74"/>
      <c r="K138" s="74"/>
      <c r="L138" s="158"/>
    </row>
    <row r="139" spans="1:12" ht="10.5" customHeight="1" x14ac:dyDescent="0.25">
      <c r="A139" s="44">
        <v>2329</v>
      </c>
      <c r="B139" s="71" t="s">
        <v>147</v>
      </c>
      <c r="C139" s="72">
        <f t="shared" si="7"/>
        <v>0</v>
      </c>
      <c r="D139" s="74"/>
      <c r="E139" s="74"/>
      <c r="F139" s="74"/>
      <c r="G139" s="157"/>
      <c r="H139" s="72">
        <f t="shared" si="8"/>
        <v>0</v>
      </c>
      <c r="I139" s="74"/>
      <c r="J139" s="74"/>
      <c r="K139" s="74"/>
      <c r="L139" s="158"/>
    </row>
    <row r="140" spans="1:12" x14ac:dyDescent="0.25">
      <c r="A140" s="159">
        <v>2330</v>
      </c>
      <c r="B140" s="71" t="s">
        <v>148</v>
      </c>
      <c r="C140" s="72">
        <f t="shared" si="7"/>
        <v>0</v>
      </c>
      <c r="D140" s="74"/>
      <c r="E140" s="74"/>
      <c r="F140" s="74"/>
      <c r="G140" s="157"/>
      <c r="H140" s="72">
        <f t="shared" si="8"/>
        <v>0</v>
      </c>
      <c r="I140" s="74"/>
      <c r="J140" s="74"/>
      <c r="K140" s="74"/>
      <c r="L140" s="158"/>
    </row>
    <row r="141" spans="1:12" ht="48" x14ac:dyDescent="0.25">
      <c r="A141" s="159">
        <v>2340</v>
      </c>
      <c r="B141" s="71" t="s">
        <v>149</v>
      </c>
      <c r="C141" s="72">
        <f t="shared" si="7"/>
        <v>288</v>
      </c>
      <c r="D141" s="160">
        <f>SUM(D142:D143)</f>
        <v>288</v>
      </c>
      <c r="E141" s="160">
        <f>SUM(E142:E143)</f>
        <v>0</v>
      </c>
      <c r="F141" s="160">
        <f>SUM(F142:F143)</f>
        <v>0</v>
      </c>
      <c r="G141" s="161">
        <f>SUM(G142:G143)</f>
        <v>0</v>
      </c>
      <c r="H141" s="72">
        <f t="shared" si="8"/>
        <v>288</v>
      </c>
      <c r="I141" s="160">
        <f>SUM(I142:I143)</f>
        <v>288</v>
      </c>
      <c r="J141" s="160">
        <f>SUM(J142:J143)</f>
        <v>0</v>
      </c>
      <c r="K141" s="160">
        <f>SUM(K142:K143)</f>
        <v>0</v>
      </c>
      <c r="L141" s="162">
        <f>SUM(L142:L143)</f>
        <v>0</v>
      </c>
    </row>
    <row r="142" spans="1:12" x14ac:dyDescent="0.25">
      <c r="A142" s="44">
        <v>2341</v>
      </c>
      <c r="B142" s="71" t="s">
        <v>150</v>
      </c>
      <c r="C142" s="72">
        <f t="shared" si="7"/>
        <v>288</v>
      </c>
      <c r="D142" s="74">
        <v>288</v>
      </c>
      <c r="E142" s="74"/>
      <c r="F142" s="74"/>
      <c r="G142" s="157"/>
      <c r="H142" s="72">
        <f t="shared" si="8"/>
        <v>288</v>
      </c>
      <c r="I142" s="74">
        <v>288</v>
      </c>
      <c r="J142" s="74"/>
      <c r="K142" s="74"/>
      <c r="L142" s="158"/>
    </row>
    <row r="143" spans="1:12" ht="24" x14ac:dyDescent="0.25">
      <c r="A143" s="44">
        <v>2344</v>
      </c>
      <c r="B143" s="71" t="s">
        <v>151</v>
      </c>
      <c r="C143" s="72">
        <f t="shared" si="7"/>
        <v>0</v>
      </c>
      <c r="D143" s="74"/>
      <c r="E143" s="74"/>
      <c r="F143" s="74"/>
      <c r="G143" s="157"/>
      <c r="H143" s="72">
        <f t="shared" si="8"/>
        <v>0</v>
      </c>
      <c r="I143" s="74"/>
      <c r="J143" s="74"/>
      <c r="K143" s="74"/>
      <c r="L143" s="158"/>
    </row>
    <row r="144" spans="1:12" ht="24" x14ac:dyDescent="0.25">
      <c r="A144" s="150">
        <v>2350</v>
      </c>
      <c r="B144" s="112" t="s">
        <v>152</v>
      </c>
      <c r="C144" s="117">
        <f t="shared" si="7"/>
        <v>6557</v>
      </c>
      <c r="D144" s="151">
        <f>SUM(D145:D150)</f>
        <v>6557</v>
      </c>
      <c r="E144" s="151">
        <f>SUM(E145:E150)</f>
        <v>0</v>
      </c>
      <c r="F144" s="151">
        <f>SUM(F145:F150)</f>
        <v>0</v>
      </c>
      <c r="G144" s="152">
        <f>SUM(G145:G150)</f>
        <v>0</v>
      </c>
      <c r="H144" s="117">
        <f t="shared" si="8"/>
        <v>6355</v>
      </c>
      <c r="I144" s="151">
        <f>SUM(I145:I150)</f>
        <v>6355</v>
      </c>
      <c r="J144" s="151">
        <f>SUM(J145:J150)</f>
        <v>0</v>
      </c>
      <c r="K144" s="151">
        <f>SUM(K145:K150)</f>
        <v>0</v>
      </c>
      <c r="L144" s="153">
        <f>SUM(L145:L150)</f>
        <v>0</v>
      </c>
    </row>
    <row r="145" spans="1:12" x14ac:dyDescent="0.25">
      <c r="A145" s="38">
        <v>2351</v>
      </c>
      <c r="B145" s="65" t="s">
        <v>153</v>
      </c>
      <c r="C145" s="66">
        <f t="shared" si="7"/>
        <v>2755</v>
      </c>
      <c r="D145" s="68">
        <v>2755</v>
      </c>
      <c r="E145" s="68"/>
      <c r="F145" s="68"/>
      <c r="G145" s="154"/>
      <c r="H145" s="66">
        <f t="shared" si="8"/>
        <v>2755</v>
      </c>
      <c r="I145" s="68">
        <v>2755</v>
      </c>
      <c r="J145" s="68"/>
      <c r="K145" s="68"/>
      <c r="L145" s="155"/>
    </row>
    <row r="146" spans="1:12" x14ac:dyDescent="0.25">
      <c r="A146" s="44">
        <v>2352</v>
      </c>
      <c r="B146" s="71" t="s">
        <v>154</v>
      </c>
      <c r="C146" s="72">
        <f t="shared" si="7"/>
        <v>3403</v>
      </c>
      <c r="D146" s="74">
        <v>3403</v>
      </c>
      <c r="E146" s="74"/>
      <c r="F146" s="74"/>
      <c r="G146" s="157"/>
      <c r="H146" s="72">
        <f t="shared" si="8"/>
        <v>3201</v>
      </c>
      <c r="I146" s="74">
        <v>3201</v>
      </c>
      <c r="J146" s="74"/>
      <c r="K146" s="74"/>
      <c r="L146" s="158"/>
    </row>
    <row r="147" spans="1:12" ht="24" x14ac:dyDescent="0.25">
      <c r="A147" s="44">
        <v>2353</v>
      </c>
      <c r="B147" s="71" t="s">
        <v>155</v>
      </c>
      <c r="C147" s="72">
        <f t="shared" si="7"/>
        <v>0</v>
      </c>
      <c r="D147" s="74"/>
      <c r="E147" s="74"/>
      <c r="F147" s="74"/>
      <c r="G147" s="157"/>
      <c r="H147" s="72">
        <f t="shared" si="8"/>
        <v>0</v>
      </c>
      <c r="I147" s="74"/>
      <c r="J147" s="74"/>
      <c r="K147" s="74"/>
      <c r="L147" s="158"/>
    </row>
    <row r="148" spans="1:12" ht="24" x14ac:dyDescent="0.25">
      <c r="A148" s="44">
        <v>2354</v>
      </c>
      <c r="B148" s="71" t="s">
        <v>156</v>
      </c>
      <c r="C148" s="72">
        <f t="shared" si="7"/>
        <v>0</v>
      </c>
      <c r="D148" s="74"/>
      <c r="E148" s="74"/>
      <c r="F148" s="74"/>
      <c r="G148" s="157"/>
      <c r="H148" s="72">
        <f t="shared" si="8"/>
        <v>0</v>
      </c>
      <c r="I148" s="74"/>
      <c r="J148" s="74"/>
      <c r="K148" s="74"/>
      <c r="L148" s="158"/>
    </row>
    <row r="149" spans="1:12" ht="24" x14ac:dyDescent="0.25">
      <c r="A149" s="44">
        <v>2355</v>
      </c>
      <c r="B149" s="71" t="s">
        <v>157</v>
      </c>
      <c r="C149" s="72">
        <f t="shared" si="7"/>
        <v>399</v>
      </c>
      <c r="D149" s="74">
        <v>399</v>
      </c>
      <c r="E149" s="74"/>
      <c r="F149" s="74"/>
      <c r="G149" s="157"/>
      <c r="H149" s="72">
        <f t="shared" si="8"/>
        <v>399</v>
      </c>
      <c r="I149" s="74">
        <v>399</v>
      </c>
      <c r="J149" s="74"/>
      <c r="K149" s="74"/>
      <c r="L149" s="158"/>
    </row>
    <row r="150" spans="1:12" ht="24" x14ac:dyDescent="0.25">
      <c r="A150" s="44">
        <v>2359</v>
      </c>
      <c r="B150" s="71" t="s">
        <v>158</v>
      </c>
      <c r="C150" s="72">
        <f t="shared" si="7"/>
        <v>0</v>
      </c>
      <c r="D150" s="74"/>
      <c r="E150" s="74"/>
      <c r="F150" s="74"/>
      <c r="G150" s="157"/>
      <c r="H150" s="72">
        <f t="shared" si="8"/>
        <v>0</v>
      </c>
      <c r="I150" s="74"/>
      <c r="J150" s="74"/>
      <c r="K150" s="74"/>
      <c r="L150" s="158"/>
    </row>
    <row r="151" spans="1:12" ht="24.75" customHeight="1" x14ac:dyDescent="0.25">
      <c r="A151" s="159">
        <v>2360</v>
      </c>
      <c r="B151" s="71" t="s">
        <v>159</v>
      </c>
      <c r="C151" s="72">
        <f t="shared" si="7"/>
        <v>0</v>
      </c>
      <c r="D151" s="160">
        <f>SUM(D152:D158)</f>
        <v>0</v>
      </c>
      <c r="E151" s="160">
        <f>SUM(E152:E158)</f>
        <v>0</v>
      </c>
      <c r="F151" s="160">
        <f>SUM(F152:F158)</f>
        <v>0</v>
      </c>
      <c r="G151" s="161">
        <f>SUM(G152:G158)</f>
        <v>0</v>
      </c>
      <c r="H151" s="72">
        <f t="shared" si="8"/>
        <v>0</v>
      </c>
      <c r="I151" s="160">
        <f>SUM(I152:I158)</f>
        <v>0</v>
      </c>
      <c r="J151" s="160">
        <f>SUM(J152:J158)</f>
        <v>0</v>
      </c>
      <c r="K151" s="160">
        <f>SUM(K152:K158)</f>
        <v>0</v>
      </c>
      <c r="L151" s="162">
        <f>SUM(L152:L158)</f>
        <v>0</v>
      </c>
    </row>
    <row r="152" spans="1:12" x14ac:dyDescent="0.25">
      <c r="A152" s="43">
        <v>2361</v>
      </c>
      <c r="B152" s="71" t="s">
        <v>160</v>
      </c>
      <c r="C152" s="72">
        <f t="shared" si="7"/>
        <v>0</v>
      </c>
      <c r="D152" s="74"/>
      <c r="E152" s="74"/>
      <c r="F152" s="74"/>
      <c r="G152" s="157"/>
      <c r="H152" s="72">
        <f t="shared" si="8"/>
        <v>0</v>
      </c>
      <c r="I152" s="74"/>
      <c r="J152" s="74"/>
      <c r="K152" s="74"/>
      <c r="L152" s="158"/>
    </row>
    <row r="153" spans="1:12" ht="24" x14ac:dyDescent="0.25">
      <c r="A153" s="43">
        <v>2362</v>
      </c>
      <c r="B153" s="71" t="s">
        <v>161</v>
      </c>
      <c r="C153" s="72">
        <f t="shared" si="7"/>
        <v>0</v>
      </c>
      <c r="D153" s="74"/>
      <c r="E153" s="74"/>
      <c r="F153" s="74"/>
      <c r="G153" s="157"/>
      <c r="H153" s="72">
        <f t="shared" si="8"/>
        <v>0</v>
      </c>
      <c r="I153" s="74"/>
      <c r="J153" s="74"/>
      <c r="K153" s="74"/>
      <c r="L153" s="158"/>
    </row>
    <row r="154" spans="1:12" x14ac:dyDescent="0.25">
      <c r="A154" s="43">
        <v>2363</v>
      </c>
      <c r="B154" s="71" t="s">
        <v>162</v>
      </c>
      <c r="C154" s="72">
        <f t="shared" si="7"/>
        <v>0</v>
      </c>
      <c r="D154" s="74"/>
      <c r="E154" s="74"/>
      <c r="F154" s="74"/>
      <c r="G154" s="157"/>
      <c r="H154" s="72">
        <f t="shared" si="8"/>
        <v>0</v>
      </c>
      <c r="I154" s="74"/>
      <c r="J154" s="74"/>
      <c r="K154" s="74"/>
      <c r="L154" s="158"/>
    </row>
    <row r="155" spans="1:12" x14ac:dyDescent="0.25">
      <c r="A155" s="43">
        <v>2364</v>
      </c>
      <c r="B155" s="71" t="s">
        <v>163</v>
      </c>
      <c r="C155" s="72">
        <f t="shared" si="7"/>
        <v>0</v>
      </c>
      <c r="D155" s="74"/>
      <c r="E155" s="74"/>
      <c r="F155" s="74"/>
      <c r="G155" s="157"/>
      <c r="H155" s="72">
        <f t="shared" si="8"/>
        <v>0</v>
      </c>
      <c r="I155" s="74"/>
      <c r="J155" s="74"/>
      <c r="K155" s="74"/>
      <c r="L155" s="158"/>
    </row>
    <row r="156" spans="1:12" ht="12.75" customHeight="1" x14ac:dyDescent="0.25">
      <c r="A156" s="43">
        <v>2365</v>
      </c>
      <c r="B156" s="71" t="s">
        <v>164</v>
      </c>
      <c r="C156" s="72">
        <f t="shared" si="7"/>
        <v>0</v>
      </c>
      <c r="D156" s="74"/>
      <c r="E156" s="74"/>
      <c r="F156" s="74"/>
      <c r="G156" s="157"/>
      <c r="H156" s="72">
        <f t="shared" si="8"/>
        <v>0</v>
      </c>
      <c r="I156" s="74"/>
      <c r="J156" s="74"/>
      <c r="K156" s="74"/>
      <c r="L156" s="158"/>
    </row>
    <row r="157" spans="1:12" ht="36" x14ac:dyDescent="0.25">
      <c r="A157" s="43">
        <v>2366</v>
      </c>
      <c r="B157" s="71" t="s">
        <v>165</v>
      </c>
      <c r="C157" s="72">
        <f t="shared" si="7"/>
        <v>0</v>
      </c>
      <c r="D157" s="74"/>
      <c r="E157" s="74"/>
      <c r="F157" s="74"/>
      <c r="G157" s="157"/>
      <c r="H157" s="72">
        <f t="shared" si="8"/>
        <v>0</v>
      </c>
      <c r="I157" s="74"/>
      <c r="J157" s="74"/>
      <c r="K157" s="74"/>
      <c r="L157" s="158"/>
    </row>
    <row r="158" spans="1:12" ht="48" x14ac:dyDescent="0.25">
      <c r="A158" s="43">
        <v>2369</v>
      </c>
      <c r="B158" s="71" t="s">
        <v>166</v>
      </c>
      <c r="C158" s="72">
        <f t="shared" si="7"/>
        <v>0</v>
      </c>
      <c r="D158" s="74"/>
      <c r="E158" s="74"/>
      <c r="F158" s="74"/>
      <c r="G158" s="157"/>
      <c r="H158" s="72">
        <f t="shared" si="8"/>
        <v>0</v>
      </c>
      <c r="I158" s="74"/>
      <c r="J158" s="74"/>
      <c r="K158" s="74"/>
      <c r="L158" s="158"/>
    </row>
    <row r="159" spans="1:12" x14ac:dyDescent="0.25">
      <c r="A159" s="150">
        <v>2370</v>
      </c>
      <c r="B159" s="112" t="s">
        <v>167</v>
      </c>
      <c r="C159" s="117">
        <f t="shared" si="7"/>
        <v>10487</v>
      </c>
      <c r="D159" s="163">
        <v>5987</v>
      </c>
      <c r="E159" s="163">
        <v>4500</v>
      </c>
      <c r="F159" s="163"/>
      <c r="G159" s="164"/>
      <c r="H159" s="117">
        <f t="shared" si="8"/>
        <v>5987</v>
      </c>
      <c r="I159" s="163">
        <v>5987</v>
      </c>
      <c r="J159" s="163"/>
      <c r="K159" s="163"/>
      <c r="L159" s="165"/>
    </row>
    <row r="160" spans="1:12" x14ac:dyDescent="0.25">
      <c r="A160" s="150">
        <v>2380</v>
      </c>
      <c r="B160" s="112" t="s">
        <v>168</v>
      </c>
      <c r="C160" s="117">
        <f t="shared" si="7"/>
        <v>0</v>
      </c>
      <c r="D160" s="151">
        <f>SUM(D161:D162)</f>
        <v>0</v>
      </c>
      <c r="E160" s="151">
        <f>SUM(E161:E162)</f>
        <v>0</v>
      </c>
      <c r="F160" s="151">
        <f>SUM(F161:F162)</f>
        <v>0</v>
      </c>
      <c r="G160" s="152">
        <f>SUM(G161:G162)</f>
        <v>0</v>
      </c>
      <c r="H160" s="117">
        <f t="shared" si="8"/>
        <v>0</v>
      </c>
      <c r="I160" s="151">
        <f>SUM(I161:I162)</f>
        <v>0</v>
      </c>
      <c r="J160" s="151">
        <f>SUM(J161:J162)</f>
        <v>0</v>
      </c>
      <c r="K160" s="151">
        <f>SUM(K161:K162)</f>
        <v>0</v>
      </c>
      <c r="L160" s="153">
        <f>SUM(L161:L162)</f>
        <v>0</v>
      </c>
    </row>
    <row r="161" spans="1:12" x14ac:dyDescent="0.25">
      <c r="A161" s="37">
        <v>2381</v>
      </c>
      <c r="B161" s="65" t="s">
        <v>169</v>
      </c>
      <c r="C161" s="66">
        <f t="shared" si="7"/>
        <v>0</v>
      </c>
      <c r="D161" s="68"/>
      <c r="E161" s="68"/>
      <c r="F161" s="68"/>
      <c r="G161" s="154"/>
      <c r="H161" s="66">
        <f t="shared" si="8"/>
        <v>0</v>
      </c>
      <c r="I161" s="68"/>
      <c r="J161" s="68"/>
      <c r="K161" s="68"/>
      <c r="L161" s="155"/>
    </row>
    <row r="162" spans="1:12" ht="24" x14ac:dyDescent="0.25">
      <c r="A162" s="43">
        <v>2389</v>
      </c>
      <c r="B162" s="71" t="s">
        <v>170</v>
      </c>
      <c r="C162" s="72">
        <f t="shared" si="7"/>
        <v>0</v>
      </c>
      <c r="D162" s="74"/>
      <c r="E162" s="74"/>
      <c r="F162" s="74"/>
      <c r="G162" s="157"/>
      <c r="H162" s="72">
        <f t="shared" si="8"/>
        <v>0</v>
      </c>
      <c r="I162" s="74"/>
      <c r="J162" s="74"/>
      <c r="K162" s="74"/>
      <c r="L162" s="158"/>
    </row>
    <row r="163" spans="1:12" x14ac:dyDescent="0.25">
      <c r="A163" s="150">
        <v>2390</v>
      </c>
      <c r="B163" s="112" t="s">
        <v>171</v>
      </c>
      <c r="C163" s="117">
        <f t="shared" si="7"/>
        <v>0</v>
      </c>
      <c r="D163" s="163"/>
      <c r="E163" s="163"/>
      <c r="F163" s="163"/>
      <c r="G163" s="164"/>
      <c r="H163" s="117">
        <f t="shared" si="8"/>
        <v>0</v>
      </c>
      <c r="I163" s="163"/>
      <c r="J163" s="163"/>
      <c r="K163" s="163"/>
      <c r="L163" s="165"/>
    </row>
    <row r="164" spans="1:12" x14ac:dyDescent="0.25">
      <c r="A164" s="56">
        <v>2400</v>
      </c>
      <c r="B164" s="147" t="s">
        <v>172</v>
      </c>
      <c r="C164" s="57">
        <f t="shared" si="7"/>
        <v>39</v>
      </c>
      <c r="D164" s="177">
        <v>39</v>
      </c>
      <c r="E164" s="177"/>
      <c r="F164" s="177"/>
      <c r="G164" s="178"/>
      <c r="H164" s="57">
        <f t="shared" si="8"/>
        <v>39</v>
      </c>
      <c r="I164" s="177">
        <v>39</v>
      </c>
      <c r="J164" s="177"/>
      <c r="K164" s="177"/>
      <c r="L164" s="179"/>
    </row>
    <row r="165" spans="1:12" ht="24" x14ac:dyDescent="0.25">
      <c r="A165" s="56">
        <v>2500</v>
      </c>
      <c r="B165" s="147" t="s">
        <v>173</v>
      </c>
      <c r="C165" s="57">
        <f t="shared" si="7"/>
        <v>0</v>
      </c>
      <c r="D165" s="63">
        <f>SUM(D166,D171)</f>
        <v>0</v>
      </c>
      <c r="E165" s="63">
        <f t="shared" ref="E165:G165" si="11">SUM(E166,E171)</f>
        <v>0</v>
      </c>
      <c r="F165" s="63">
        <f t="shared" si="11"/>
        <v>0</v>
      </c>
      <c r="G165" s="63">
        <f t="shared" si="11"/>
        <v>0</v>
      </c>
      <c r="H165" s="57">
        <f t="shared" si="8"/>
        <v>0</v>
      </c>
      <c r="I165" s="63">
        <f>SUM(I166,I171)</f>
        <v>0</v>
      </c>
      <c r="J165" s="63">
        <f t="shared" ref="J165:L165" si="12">SUM(J166,J171)</f>
        <v>0</v>
      </c>
      <c r="K165" s="63">
        <f t="shared" si="12"/>
        <v>0</v>
      </c>
      <c r="L165" s="149">
        <f t="shared" si="12"/>
        <v>0</v>
      </c>
    </row>
    <row r="166" spans="1:12" ht="16.5" customHeight="1" x14ac:dyDescent="0.25">
      <c r="A166" s="168">
        <v>2510</v>
      </c>
      <c r="B166" s="65" t="s">
        <v>174</v>
      </c>
      <c r="C166" s="66">
        <f t="shared" si="7"/>
        <v>0</v>
      </c>
      <c r="D166" s="169">
        <f>SUM(D167:D170)</f>
        <v>0</v>
      </c>
      <c r="E166" s="169">
        <f t="shared" ref="E166:G166" si="13">SUM(E167:E170)</f>
        <v>0</v>
      </c>
      <c r="F166" s="169">
        <f t="shared" si="13"/>
        <v>0</v>
      </c>
      <c r="G166" s="169">
        <f t="shared" si="13"/>
        <v>0</v>
      </c>
      <c r="H166" s="66">
        <f t="shared" si="8"/>
        <v>0</v>
      </c>
      <c r="I166" s="169">
        <f>SUM(I167:I170)</f>
        <v>0</v>
      </c>
      <c r="J166" s="169">
        <f t="shared" ref="J166:L166" si="14">SUM(J167:J170)</f>
        <v>0</v>
      </c>
      <c r="K166" s="169">
        <f t="shared" si="14"/>
        <v>0</v>
      </c>
      <c r="L166" s="180">
        <f t="shared" si="14"/>
        <v>0</v>
      </c>
    </row>
    <row r="167" spans="1:12" ht="24" x14ac:dyDescent="0.25">
      <c r="A167" s="44">
        <v>2512</v>
      </c>
      <c r="B167" s="71" t="s">
        <v>175</v>
      </c>
      <c r="C167" s="72">
        <f t="shared" si="7"/>
        <v>0</v>
      </c>
      <c r="D167" s="74"/>
      <c r="E167" s="74"/>
      <c r="F167" s="74"/>
      <c r="G167" s="157"/>
      <c r="H167" s="72">
        <f t="shared" si="8"/>
        <v>0</v>
      </c>
      <c r="I167" s="74"/>
      <c r="J167" s="74"/>
      <c r="K167" s="74"/>
      <c r="L167" s="158"/>
    </row>
    <row r="168" spans="1:12" ht="36" x14ac:dyDescent="0.25">
      <c r="A168" s="44">
        <v>2513</v>
      </c>
      <c r="B168" s="71" t="s">
        <v>176</v>
      </c>
      <c r="C168" s="72">
        <f t="shared" si="7"/>
        <v>0</v>
      </c>
      <c r="D168" s="74"/>
      <c r="E168" s="74"/>
      <c r="F168" s="74"/>
      <c r="G168" s="157"/>
      <c r="H168" s="72">
        <f t="shared" si="8"/>
        <v>0</v>
      </c>
      <c r="I168" s="74"/>
      <c r="J168" s="74"/>
      <c r="K168" s="74"/>
      <c r="L168" s="158"/>
    </row>
    <row r="169" spans="1:12" ht="24" x14ac:dyDescent="0.25">
      <c r="A169" s="44">
        <v>2515</v>
      </c>
      <c r="B169" s="71" t="s">
        <v>177</v>
      </c>
      <c r="C169" s="72">
        <f t="shared" si="7"/>
        <v>0</v>
      </c>
      <c r="D169" s="74"/>
      <c r="E169" s="74"/>
      <c r="F169" s="74"/>
      <c r="G169" s="157"/>
      <c r="H169" s="72">
        <f t="shared" si="8"/>
        <v>0</v>
      </c>
      <c r="I169" s="74"/>
      <c r="J169" s="74"/>
      <c r="K169" s="74"/>
      <c r="L169" s="158"/>
    </row>
    <row r="170" spans="1:12" ht="24" x14ac:dyDescent="0.25">
      <c r="A170" s="44">
        <v>2519</v>
      </c>
      <c r="B170" s="71" t="s">
        <v>178</v>
      </c>
      <c r="C170" s="72">
        <f t="shared" si="7"/>
        <v>0</v>
      </c>
      <c r="D170" s="74"/>
      <c r="E170" s="74"/>
      <c r="F170" s="74"/>
      <c r="G170" s="157"/>
      <c r="H170" s="72">
        <f t="shared" si="8"/>
        <v>0</v>
      </c>
      <c r="I170" s="74"/>
      <c r="J170" s="74"/>
      <c r="K170" s="74"/>
      <c r="L170" s="158"/>
    </row>
    <row r="171" spans="1:12" ht="24" x14ac:dyDescent="0.25">
      <c r="A171" s="159">
        <v>2520</v>
      </c>
      <c r="B171" s="71" t="s">
        <v>179</v>
      </c>
      <c r="C171" s="72">
        <f t="shared" si="7"/>
        <v>0</v>
      </c>
      <c r="D171" s="74"/>
      <c r="E171" s="74"/>
      <c r="F171" s="74"/>
      <c r="G171" s="157"/>
      <c r="H171" s="72">
        <f t="shared" si="8"/>
        <v>0</v>
      </c>
      <c r="I171" s="74"/>
      <c r="J171" s="74"/>
      <c r="K171" s="74"/>
      <c r="L171" s="158"/>
    </row>
    <row r="172" spans="1:12" s="182" customFormat="1" ht="36" customHeight="1" x14ac:dyDescent="0.25">
      <c r="A172" s="19">
        <v>2800</v>
      </c>
      <c r="B172" s="65" t="s">
        <v>180</v>
      </c>
      <c r="C172" s="66">
        <f t="shared" si="7"/>
        <v>0</v>
      </c>
      <c r="D172" s="40"/>
      <c r="E172" s="40"/>
      <c r="F172" s="40"/>
      <c r="G172" s="41"/>
      <c r="H172" s="66">
        <f t="shared" si="8"/>
        <v>0</v>
      </c>
      <c r="I172" s="40"/>
      <c r="J172" s="40"/>
      <c r="K172" s="40"/>
      <c r="L172" s="42"/>
    </row>
    <row r="173" spans="1:12" x14ac:dyDescent="0.25">
      <c r="A173" s="142">
        <v>3000</v>
      </c>
      <c r="B173" s="142" t="s">
        <v>181</v>
      </c>
      <c r="C173" s="143">
        <f t="shared" si="7"/>
        <v>0</v>
      </c>
      <c r="D173" s="144">
        <f>SUM(D174,D184)</f>
        <v>0</v>
      </c>
      <c r="E173" s="144">
        <f>SUM(E174,E184)</f>
        <v>0</v>
      </c>
      <c r="F173" s="144">
        <f>SUM(F174,F184)</f>
        <v>0</v>
      </c>
      <c r="G173" s="145">
        <f>SUM(G174,G184)</f>
        <v>0</v>
      </c>
      <c r="H173" s="143">
        <f t="shared" si="8"/>
        <v>0</v>
      </c>
      <c r="I173" s="144">
        <f>SUM(I174,I184)</f>
        <v>0</v>
      </c>
      <c r="J173" s="144">
        <f>SUM(J174,J184)</f>
        <v>0</v>
      </c>
      <c r="K173" s="144">
        <f>SUM(K174,K184)</f>
        <v>0</v>
      </c>
      <c r="L173" s="146">
        <f>SUM(L174,L184)</f>
        <v>0</v>
      </c>
    </row>
    <row r="174" spans="1:12" ht="24" x14ac:dyDescent="0.25">
      <c r="A174" s="56">
        <v>3200</v>
      </c>
      <c r="B174" s="183" t="s">
        <v>182</v>
      </c>
      <c r="C174" s="184">
        <f t="shared" si="7"/>
        <v>0</v>
      </c>
      <c r="D174" s="63">
        <f>SUM(D175,D179)</f>
        <v>0</v>
      </c>
      <c r="E174" s="63">
        <f t="shared" ref="E174:G174" si="15">SUM(E175,E179)</f>
        <v>0</v>
      </c>
      <c r="F174" s="63">
        <f t="shared" si="15"/>
        <v>0</v>
      </c>
      <c r="G174" s="63">
        <f t="shared" si="15"/>
        <v>0</v>
      </c>
      <c r="H174" s="57">
        <f t="shared" si="8"/>
        <v>0</v>
      </c>
      <c r="I174" s="63">
        <f>SUM(I175,I179)</f>
        <v>0</v>
      </c>
      <c r="J174" s="63">
        <f t="shared" ref="J174:L174" si="16">SUM(J175,J179)</f>
        <v>0</v>
      </c>
      <c r="K174" s="63">
        <f t="shared" si="16"/>
        <v>0</v>
      </c>
      <c r="L174" s="149">
        <f t="shared" si="16"/>
        <v>0</v>
      </c>
    </row>
    <row r="175" spans="1:12" ht="36" x14ac:dyDescent="0.25">
      <c r="A175" s="168">
        <v>3260</v>
      </c>
      <c r="B175" s="65" t="s">
        <v>183</v>
      </c>
      <c r="C175" s="66">
        <f t="shared" si="7"/>
        <v>0</v>
      </c>
      <c r="D175" s="169">
        <f>SUM(D176:D178)</f>
        <v>0</v>
      </c>
      <c r="E175" s="169">
        <f>SUM(E176:E178)</f>
        <v>0</v>
      </c>
      <c r="F175" s="169">
        <f>SUM(F176:F178)</f>
        <v>0</v>
      </c>
      <c r="G175" s="170">
        <f>SUM(G176:G178)</f>
        <v>0</v>
      </c>
      <c r="H175" s="66">
        <f t="shared" si="8"/>
        <v>0</v>
      </c>
      <c r="I175" s="169">
        <f>SUM(I176:I178)</f>
        <v>0</v>
      </c>
      <c r="J175" s="169">
        <f>SUM(J176:J178)</f>
        <v>0</v>
      </c>
      <c r="K175" s="169">
        <f>SUM(K176:K178)</f>
        <v>0</v>
      </c>
      <c r="L175" s="171">
        <f>SUM(L176:L178)</f>
        <v>0</v>
      </c>
    </row>
    <row r="176" spans="1:12" ht="24" x14ac:dyDescent="0.25">
      <c r="A176" s="44">
        <v>3261</v>
      </c>
      <c r="B176" s="71" t="s">
        <v>184</v>
      </c>
      <c r="C176" s="72">
        <f>SUM(D176:G176)</f>
        <v>0</v>
      </c>
      <c r="D176" s="74"/>
      <c r="E176" s="74"/>
      <c r="F176" s="74"/>
      <c r="G176" s="157"/>
      <c r="H176" s="72">
        <f>SUM(I176:L176)</f>
        <v>0</v>
      </c>
      <c r="I176" s="74"/>
      <c r="J176" s="74"/>
      <c r="K176" s="74"/>
      <c r="L176" s="158"/>
    </row>
    <row r="177" spans="1:12" ht="36" x14ac:dyDescent="0.25">
      <c r="A177" s="44">
        <v>3262</v>
      </c>
      <c r="B177" s="71" t="s">
        <v>185</v>
      </c>
      <c r="C177" s="72">
        <f>SUM(D177:G177)</f>
        <v>0</v>
      </c>
      <c r="D177" s="74"/>
      <c r="E177" s="74"/>
      <c r="F177" s="74"/>
      <c r="G177" s="157"/>
      <c r="H177" s="72">
        <f>SUM(I177:L177)</f>
        <v>0</v>
      </c>
      <c r="I177" s="74"/>
      <c r="J177" s="74"/>
      <c r="K177" s="74"/>
      <c r="L177" s="158"/>
    </row>
    <row r="178" spans="1:12" ht="24" x14ac:dyDescent="0.25">
      <c r="A178" s="44">
        <v>3263</v>
      </c>
      <c r="B178" s="71" t="s">
        <v>186</v>
      </c>
      <c r="C178" s="72">
        <f>SUM(D178:G178)</f>
        <v>0</v>
      </c>
      <c r="D178" s="74"/>
      <c r="E178" s="74"/>
      <c r="F178" s="74"/>
      <c r="G178" s="157"/>
      <c r="H178" s="72">
        <f>SUM(I178:L178)</f>
        <v>0</v>
      </c>
      <c r="I178" s="74"/>
      <c r="J178" s="74"/>
      <c r="K178" s="74"/>
      <c r="L178" s="158"/>
    </row>
    <row r="179" spans="1:12" ht="84" x14ac:dyDescent="0.25">
      <c r="A179" s="168">
        <v>3290</v>
      </c>
      <c r="B179" s="65" t="s">
        <v>187</v>
      </c>
      <c r="C179" s="185">
        <f t="shared" ref="C179:C183" si="17">SUM(D179:G179)</f>
        <v>0</v>
      </c>
      <c r="D179" s="169">
        <f>SUM(D180:D183)</f>
        <v>0</v>
      </c>
      <c r="E179" s="169">
        <f t="shared" ref="E179:G179" si="18">SUM(E180:E183)</f>
        <v>0</v>
      </c>
      <c r="F179" s="169">
        <f t="shared" si="18"/>
        <v>0</v>
      </c>
      <c r="G179" s="169">
        <f t="shared" si="18"/>
        <v>0</v>
      </c>
      <c r="H179" s="185">
        <f t="shared" ref="H179:H183" si="19">SUM(I179:L179)</f>
        <v>0</v>
      </c>
      <c r="I179" s="169">
        <f>SUM(I180:I183)</f>
        <v>0</v>
      </c>
      <c r="J179" s="169">
        <f t="shared" ref="J179:L179" si="20">SUM(J180:J183)</f>
        <v>0</v>
      </c>
      <c r="K179" s="169">
        <f t="shared" si="20"/>
        <v>0</v>
      </c>
      <c r="L179" s="186">
        <f t="shared" si="20"/>
        <v>0</v>
      </c>
    </row>
    <row r="180" spans="1:12" ht="72" x14ac:dyDescent="0.25">
      <c r="A180" s="44">
        <v>3291</v>
      </c>
      <c r="B180" s="71" t="s">
        <v>188</v>
      </c>
      <c r="C180" s="72">
        <f t="shared" si="17"/>
        <v>0</v>
      </c>
      <c r="D180" s="74"/>
      <c r="E180" s="74"/>
      <c r="F180" s="74"/>
      <c r="G180" s="187"/>
      <c r="H180" s="72">
        <f t="shared" si="19"/>
        <v>0</v>
      </c>
      <c r="I180" s="74"/>
      <c r="J180" s="74"/>
      <c r="K180" s="74"/>
      <c r="L180" s="158"/>
    </row>
    <row r="181" spans="1:12" ht="72" x14ac:dyDescent="0.25">
      <c r="A181" s="44">
        <v>3292</v>
      </c>
      <c r="B181" s="71" t="s">
        <v>189</v>
      </c>
      <c r="C181" s="72">
        <f t="shared" si="17"/>
        <v>0</v>
      </c>
      <c r="D181" s="74"/>
      <c r="E181" s="74"/>
      <c r="F181" s="74"/>
      <c r="G181" s="187"/>
      <c r="H181" s="72">
        <f t="shared" si="19"/>
        <v>0</v>
      </c>
      <c r="I181" s="74"/>
      <c r="J181" s="74"/>
      <c r="K181" s="74"/>
      <c r="L181" s="158"/>
    </row>
    <row r="182" spans="1:12" ht="72" x14ac:dyDescent="0.25">
      <c r="A182" s="44">
        <v>3293</v>
      </c>
      <c r="B182" s="71" t="s">
        <v>190</v>
      </c>
      <c r="C182" s="72">
        <f t="shared" si="17"/>
        <v>0</v>
      </c>
      <c r="D182" s="74"/>
      <c r="E182" s="74"/>
      <c r="F182" s="74"/>
      <c r="G182" s="187"/>
      <c r="H182" s="72">
        <f t="shared" si="19"/>
        <v>0</v>
      </c>
      <c r="I182" s="74"/>
      <c r="J182" s="74"/>
      <c r="K182" s="74"/>
      <c r="L182" s="158"/>
    </row>
    <row r="183" spans="1:12" ht="60" x14ac:dyDescent="0.25">
      <c r="A183" s="188">
        <v>3294</v>
      </c>
      <c r="B183" s="71" t="s">
        <v>191</v>
      </c>
      <c r="C183" s="185">
        <f t="shared" si="17"/>
        <v>0</v>
      </c>
      <c r="D183" s="189"/>
      <c r="E183" s="189"/>
      <c r="F183" s="189"/>
      <c r="G183" s="190"/>
      <c r="H183" s="185">
        <f t="shared" si="19"/>
        <v>0</v>
      </c>
      <c r="I183" s="189"/>
      <c r="J183" s="189"/>
      <c r="K183" s="189"/>
      <c r="L183" s="191"/>
    </row>
    <row r="184" spans="1:12" ht="48" x14ac:dyDescent="0.25">
      <c r="A184" s="192">
        <v>3300</v>
      </c>
      <c r="B184" s="183" t="s">
        <v>192</v>
      </c>
      <c r="C184" s="193">
        <f t="shared" si="7"/>
        <v>0</v>
      </c>
      <c r="D184" s="194">
        <f>SUM(D185:D186)</f>
        <v>0</v>
      </c>
      <c r="E184" s="194">
        <f t="shared" ref="E184:G184" si="21">SUM(E185:E186)</f>
        <v>0</v>
      </c>
      <c r="F184" s="194">
        <f t="shared" si="21"/>
        <v>0</v>
      </c>
      <c r="G184" s="194">
        <f t="shared" si="21"/>
        <v>0</v>
      </c>
      <c r="H184" s="193">
        <f t="shared" si="8"/>
        <v>0</v>
      </c>
      <c r="I184" s="194">
        <f>SUM(I185:I186)</f>
        <v>0</v>
      </c>
      <c r="J184" s="194">
        <f t="shared" ref="J184:L184" si="22">SUM(J185:J186)</f>
        <v>0</v>
      </c>
      <c r="K184" s="194">
        <f t="shared" si="22"/>
        <v>0</v>
      </c>
      <c r="L184" s="149">
        <f t="shared" si="22"/>
        <v>0</v>
      </c>
    </row>
    <row r="185" spans="1:12" ht="48" x14ac:dyDescent="0.25">
      <c r="A185" s="111">
        <v>3310</v>
      </c>
      <c r="B185" s="112" t="s">
        <v>193</v>
      </c>
      <c r="C185" s="195">
        <f t="shared" si="7"/>
        <v>0</v>
      </c>
      <c r="D185" s="163"/>
      <c r="E185" s="163"/>
      <c r="F185" s="163"/>
      <c r="G185" s="164"/>
      <c r="H185" s="195">
        <f t="shared" si="8"/>
        <v>0</v>
      </c>
      <c r="I185" s="163"/>
      <c r="J185" s="163"/>
      <c r="K185" s="163"/>
      <c r="L185" s="165"/>
    </row>
    <row r="186" spans="1:12" ht="48.75" customHeight="1" x14ac:dyDescent="0.25">
      <c r="A186" s="38">
        <v>3320</v>
      </c>
      <c r="B186" s="65" t="s">
        <v>194</v>
      </c>
      <c r="C186" s="66">
        <f t="shared" si="7"/>
        <v>0</v>
      </c>
      <c r="D186" s="68"/>
      <c r="E186" s="68"/>
      <c r="F186" s="68"/>
      <c r="G186" s="154"/>
      <c r="H186" s="66">
        <f t="shared" si="8"/>
        <v>0</v>
      </c>
      <c r="I186" s="68"/>
      <c r="J186" s="68"/>
      <c r="K186" s="68"/>
      <c r="L186" s="155"/>
    </row>
    <row r="187" spans="1:12" x14ac:dyDescent="0.25">
      <c r="A187" s="196">
        <v>4000</v>
      </c>
      <c r="B187" s="142" t="s">
        <v>195</v>
      </c>
      <c r="C187" s="143">
        <f t="shared" si="7"/>
        <v>0</v>
      </c>
      <c r="D187" s="144">
        <f>SUM(D188,D191)</f>
        <v>0</v>
      </c>
      <c r="E187" s="144">
        <f>SUM(E188,E191)</f>
        <v>0</v>
      </c>
      <c r="F187" s="144">
        <f>SUM(F188,F191)</f>
        <v>0</v>
      </c>
      <c r="G187" s="145">
        <f>SUM(G188,G191)</f>
        <v>0</v>
      </c>
      <c r="H187" s="143">
        <f t="shared" si="8"/>
        <v>0</v>
      </c>
      <c r="I187" s="144">
        <f>SUM(I188,I191)</f>
        <v>0</v>
      </c>
      <c r="J187" s="144">
        <f>SUM(J188,J191)</f>
        <v>0</v>
      </c>
      <c r="K187" s="144">
        <f>SUM(K188,K191)</f>
        <v>0</v>
      </c>
      <c r="L187" s="146">
        <f>SUM(L188,L191)</f>
        <v>0</v>
      </c>
    </row>
    <row r="188" spans="1:12" ht="24" x14ac:dyDescent="0.25">
      <c r="A188" s="197">
        <v>4200</v>
      </c>
      <c r="B188" s="147" t="s">
        <v>196</v>
      </c>
      <c r="C188" s="57">
        <f>SUM(D188:G188)</f>
        <v>0</v>
      </c>
      <c r="D188" s="63">
        <f>SUM(D189,D190)</f>
        <v>0</v>
      </c>
      <c r="E188" s="63">
        <f>SUM(E189,E190)</f>
        <v>0</v>
      </c>
      <c r="F188" s="63">
        <f>SUM(F189,F190)</f>
        <v>0</v>
      </c>
      <c r="G188" s="166">
        <f>SUM(G189,G190)</f>
        <v>0</v>
      </c>
      <c r="H188" s="57">
        <f t="shared" si="8"/>
        <v>0</v>
      </c>
      <c r="I188" s="63">
        <f>SUM(I189,I190)</f>
        <v>0</v>
      </c>
      <c r="J188" s="63">
        <f>SUM(J189,J190)</f>
        <v>0</v>
      </c>
      <c r="K188" s="63">
        <f>SUM(K189,K190)</f>
        <v>0</v>
      </c>
      <c r="L188" s="167">
        <f>SUM(L189,L190)</f>
        <v>0</v>
      </c>
    </row>
    <row r="189" spans="1:12" ht="36" x14ac:dyDescent="0.25">
      <c r="A189" s="168">
        <v>4240</v>
      </c>
      <c r="B189" s="65" t="s">
        <v>197</v>
      </c>
      <c r="C189" s="66">
        <f t="shared" ref="C189:C264" si="23">SUM(D189:G189)</f>
        <v>0</v>
      </c>
      <c r="D189" s="68"/>
      <c r="E189" s="68"/>
      <c r="F189" s="68"/>
      <c r="G189" s="154"/>
      <c r="H189" s="66">
        <f t="shared" ref="H189:H263" si="24">SUM(I189:L189)</f>
        <v>0</v>
      </c>
      <c r="I189" s="68"/>
      <c r="J189" s="68"/>
      <c r="K189" s="68"/>
      <c r="L189" s="155"/>
    </row>
    <row r="190" spans="1:12" ht="24" x14ac:dyDescent="0.25">
      <c r="A190" s="159">
        <v>4250</v>
      </c>
      <c r="B190" s="71" t="s">
        <v>198</v>
      </c>
      <c r="C190" s="72">
        <f t="shared" si="23"/>
        <v>0</v>
      </c>
      <c r="D190" s="74"/>
      <c r="E190" s="74"/>
      <c r="F190" s="74"/>
      <c r="G190" s="157"/>
      <c r="H190" s="72">
        <f t="shared" si="24"/>
        <v>0</v>
      </c>
      <c r="I190" s="74"/>
      <c r="J190" s="74"/>
      <c r="K190" s="74"/>
      <c r="L190" s="158"/>
    </row>
    <row r="191" spans="1:12" x14ac:dyDescent="0.25">
      <c r="A191" s="56">
        <v>4300</v>
      </c>
      <c r="B191" s="147" t="s">
        <v>199</v>
      </c>
      <c r="C191" s="57">
        <f t="shared" si="23"/>
        <v>0</v>
      </c>
      <c r="D191" s="63">
        <f>SUM(D192)</f>
        <v>0</v>
      </c>
      <c r="E191" s="63">
        <f>SUM(E192)</f>
        <v>0</v>
      </c>
      <c r="F191" s="63">
        <f>SUM(F192)</f>
        <v>0</v>
      </c>
      <c r="G191" s="166">
        <f>SUM(G192)</f>
        <v>0</v>
      </c>
      <c r="H191" s="57">
        <f t="shared" si="24"/>
        <v>0</v>
      </c>
      <c r="I191" s="63">
        <f>SUM(I192)</f>
        <v>0</v>
      </c>
      <c r="J191" s="63">
        <f>SUM(J192)</f>
        <v>0</v>
      </c>
      <c r="K191" s="63">
        <f>SUM(K192)</f>
        <v>0</v>
      </c>
      <c r="L191" s="167">
        <f>SUM(L192)</f>
        <v>0</v>
      </c>
    </row>
    <row r="192" spans="1:12" ht="24" x14ac:dyDescent="0.25">
      <c r="A192" s="168">
        <v>4310</v>
      </c>
      <c r="B192" s="65" t="s">
        <v>200</v>
      </c>
      <c r="C192" s="66">
        <f>SUM(D192:G192)</f>
        <v>0</v>
      </c>
      <c r="D192" s="169">
        <f>SUM(D193:D193)</f>
        <v>0</v>
      </c>
      <c r="E192" s="169">
        <f>SUM(E193:E193)</f>
        <v>0</v>
      </c>
      <c r="F192" s="169">
        <f>SUM(F193:F193)</f>
        <v>0</v>
      </c>
      <c r="G192" s="170">
        <f>SUM(G193:G193)</f>
        <v>0</v>
      </c>
      <c r="H192" s="66">
        <f t="shared" si="24"/>
        <v>0</v>
      </c>
      <c r="I192" s="169">
        <f>SUM(I193:I193)</f>
        <v>0</v>
      </c>
      <c r="J192" s="169">
        <f>SUM(J193:J193)</f>
        <v>0</v>
      </c>
      <c r="K192" s="169">
        <f>SUM(K193:K193)</f>
        <v>0</v>
      </c>
      <c r="L192" s="171">
        <f>SUM(L193:L193)</f>
        <v>0</v>
      </c>
    </row>
    <row r="193" spans="1:12" ht="36" x14ac:dyDescent="0.25">
      <c r="A193" s="44">
        <v>4311</v>
      </c>
      <c r="B193" s="71" t="s">
        <v>201</v>
      </c>
      <c r="C193" s="72">
        <f t="shared" si="23"/>
        <v>0</v>
      </c>
      <c r="D193" s="74"/>
      <c r="E193" s="74"/>
      <c r="F193" s="74"/>
      <c r="G193" s="157"/>
      <c r="H193" s="72">
        <f t="shared" si="24"/>
        <v>0</v>
      </c>
      <c r="I193" s="74"/>
      <c r="J193" s="74"/>
      <c r="K193" s="74"/>
      <c r="L193" s="158"/>
    </row>
    <row r="194" spans="1:12" s="24" customFormat="1" ht="24" x14ac:dyDescent="0.25">
      <c r="A194" s="198"/>
      <c r="B194" s="19" t="s">
        <v>202</v>
      </c>
      <c r="C194" s="138">
        <f t="shared" si="23"/>
        <v>7475</v>
      </c>
      <c r="D194" s="139">
        <f>SUM(D195,D230,D269)</f>
        <v>6227</v>
      </c>
      <c r="E194" s="139">
        <f>SUM(E195,E230,E269)</f>
        <v>1248</v>
      </c>
      <c r="F194" s="139">
        <f>SUM(F195,F230,F269)</f>
        <v>0</v>
      </c>
      <c r="G194" s="139">
        <f>SUM(G195,G230,G269)</f>
        <v>0</v>
      </c>
      <c r="H194" s="138">
        <f t="shared" si="24"/>
        <v>8027</v>
      </c>
      <c r="I194" s="139">
        <f>SUM(I195,I230,I269)</f>
        <v>8027</v>
      </c>
      <c r="J194" s="139">
        <f>SUM(J195,J230,J269)</f>
        <v>0</v>
      </c>
      <c r="K194" s="139">
        <f>SUM(K195,K230,K269)</f>
        <v>0</v>
      </c>
      <c r="L194" s="199">
        <f>SUM(L195,L230,L269)</f>
        <v>0</v>
      </c>
    </row>
    <row r="195" spans="1:12" x14ac:dyDescent="0.25">
      <c r="A195" s="142">
        <v>5000</v>
      </c>
      <c r="B195" s="142" t="s">
        <v>203</v>
      </c>
      <c r="C195" s="143">
        <f t="shared" si="23"/>
        <v>7475</v>
      </c>
      <c r="D195" s="144">
        <f>D196+D204</f>
        <v>6227</v>
      </c>
      <c r="E195" s="144">
        <f>E196+E204</f>
        <v>1248</v>
      </c>
      <c r="F195" s="144">
        <f>F196+F204</f>
        <v>0</v>
      </c>
      <c r="G195" s="144">
        <f>G196+G204</f>
        <v>0</v>
      </c>
      <c r="H195" s="143">
        <f t="shared" si="24"/>
        <v>8027</v>
      </c>
      <c r="I195" s="144">
        <f>I196+I204</f>
        <v>8027</v>
      </c>
      <c r="J195" s="144">
        <f>J196+J204</f>
        <v>0</v>
      </c>
      <c r="K195" s="144">
        <f>K196+K204</f>
        <v>0</v>
      </c>
      <c r="L195" s="200">
        <f>L196+L204</f>
        <v>0</v>
      </c>
    </row>
    <row r="196" spans="1:12" x14ac:dyDescent="0.25">
      <c r="A196" s="56">
        <v>5100</v>
      </c>
      <c r="B196" s="147" t="s">
        <v>204</v>
      </c>
      <c r="C196" s="57">
        <f t="shared" si="23"/>
        <v>0</v>
      </c>
      <c r="D196" s="63">
        <f>D197+D198+D201+D202+D203</f>
        <v>0</v>
      </c>
      <c r="E196" s="63">
        <f>E197+E198+E201+E202+E203</f>
        <v>0</v>
      </c>
      <c r="F196" s="63">
        <f>F197+F198+F201+F202+F203</f>
        <v>0</v>
      </c>
      <c r="G196" s="166">
        <f>G197+G198+G201+G202+G203</f>
        <v>0</v>
      </c>
      <c r="H196" s="57">
        <f t="shared" si="24"/>
        <v>0</v>
      </c>
      <c r="I196" s="63">
        <f>I197+I198+I201+I202+I203</f>
        <v>0</v>
      </c>
      <c r="J196" s="63">
        <f>J197+J198+J201+J202+J203</f>
        <v>0</v>
      </c>
      <c r="K196" s="63">
        <f>K197+K198+K201+K202+K203</f>
        <v>0</v>
      </c>
      <c r="L196" s="167">
        <f>L197+L198+L201+L202+L203</f>
        <v>0</v>
      </c>
    </row>
    <row r="197" spans="1:12" x14ac:dyDescent="0.25">
      <c r="A197" s="168">
        <v>5110</v>
      </c>
      <c r="B197" s="65" t="s">
        <v>205</v>
      </c>
      <c r="C197" s="66">
        <f t="shared" si="23"/>
        <v>0</v>
      </c>
      <c r="D197" s="68"/>
      <c r="E197" s="68"/>
      <c r="F197" s="68"/>
      <c r="G197" s="154"/>
      <c r="H197" s="66">
        <f t="shared" si="24"/>
        <v>0</v>
      </c>
      <c r="I197" s="68"/>
      <c r="J197" s="68"/>
      <c r="K197" s="68"/>
      <c r="L197" s="155"/>
    </row>
    <row r="198" spans="1:12" ht="24" x14ac:dyDescent="0.25">
      <c r="A198" s="159">
        <v>5120</v>
      </c>
      <c r="B198" s="71" t="s">
        <v>206</v>
      </c>
      <c r="C198" s="72">
        <f t="shared" si="23"/>
        <v>0</v>
      </c>
      <c r="D198" s="160">
        <f>D199+D200</f>
        <v>0</v>
      </c>
      <c r="E198" s="160">
        <f>E199+E200</f>
        <v>0</v>
      </c>
      <c r="F198" s="160">
        <f>F199+F200</f>
        <v>0</v>
      </c>
      <c r="G198" s="161">
        <f>G199+G200</f>
        <v>0</v>
      </c>
      <c r="H198" s="72">
        <f t="shared" si="24"/>
        <v>0</v>
      </c>
      <c r="I198" s="160">
        <f>I199+I200</f>
        <v>0</v>
      </c>
      <c r="J198" s="160">
        <f>J199+J200</f>
        <v>0</v>
      </c>
      <c r="K198" s="160">
        <f>K199+K200</f>
        <v>0</v>
      </c>
      <c r="L198" s="162">
        <f>L199+L200</f>
        <v>0</v>
      </c>
    </row>
    <row r="199" spans="1:12" x14ac:dyDescent="0.25">
      <c r="A199" s="44">
        <v>5121</v>
      </c>
      <c r="B199" s="71" t="s">
        <v>207</v>
      </c>
      <c r="C199" s="72">
        <f t="shared" si="23"/>
        <v>0</v>
      </c>
      <c r="D199" s="74"/>
      <c r="E199" s="74"/>
      <c r="F199" s="74"/>
      <c r="G199" s="157"/>
      <c r="H199" s="72">
        <f t="shared" si="24"/>
        <v>0</v>
      </c>
      <c r="I199" s="74"/>
      <c r="J199" s="74"/>
      <c r="K199" s="74"/>
      <c r="L199" s="158"/>
    </row>
    <row r="200" spans="1:12" ht="24" x14ac:dyDescent="0.25">
      <c r="A200" s="44">
        <v>5129</v>
      </c>
      <c r="B200" s="71" t="s">
        <v>208</v>
      </c>
      <c r="C200" s="72">
        <f t="shared" si="23"/>
        <v>0</v>
      </c>
      <c r="D200" s="74"/>
      <c r="E200" s="74"/>
      <c r="F200" s="74"/>
      <c r="G200" s="157"/>
      <c r="H200" s="72">
        <f t="shared" si="24"/>
        <v>0</v>
      </c>
      <c r="I200" s="74"/>
      <c r="J200" s="74"/>
      <c r="K200" s="74"/>
      <c r="L200" s="158"/>
    </row>
    <row r="201" spans="1:12" x14ac:dyDescent="0.25">
      <c r="A201" s="159">
        <v>5130</v>
      </c>
      <c r="B201" s="71" t="s">
        <v>209</v>
      </c>
      <c r="C201" s="72">
        <f t="shared" si="23"/>
        <v>0</v>
      </c>
      <c r="D201" s="74"/>
      <c r="E201" s="74"/>
      <c r="F201" s="74"/>
      <c r="G201" s="157"/>
      <c r="H201" s="72">
        <f t="shared" si="24"/>
        <v>0</v>
      </c>
      <c r="I201" s="74"/>
      <c r="J201" s="74"/>
      <c r="K201" s="74"/>
      <c r="L201" s="158"/>
    </row>
    <row r="202" spans="1:12" x14ac:dyDescent="0.25">
      <c r="A202" s="159">
        <v>5140</v>
      </c>
      <c r="B202" s="71" t="s">
        <v>210</v>
      </c>
      <c r="C202" s="72">
        <f t="shared" si="23"/>
        <v>0</v>
      </c>
      <c r="D202" s="74"/>
      <c r="E202" s="74"/>
      <c r="F202" s="74"/>
      <c r="G202" s="157"/>
      <c r="H202" s="72">
        <f t="shared" si="24"/>
        <v>0</v>
      </c>
      <c r="I202" s="74"/>
      <c r="J202" s="74"/>
      <c r="K202" s="74"/>
      <c r="L202" s="158"/>
    </row>
    <row r="203" spans="1:12" ht="24" x14ac:dyDescent="0.25">
      <c r="A203" s="159">
        <v>5170</v>
      </c>
      <c r="B203" s="71" t="s">
        <v>211</v>
      </c>
      <c r="C203" s="72">
        <f t="shared" si="23"/>
        <v>0</v>
      </c>
      <c r="D203" s="74"/>
      <c r="E203" s="74"/>
      <c r="F203" s="74"/>
      <c r="G203" s="157"/>
      <c r="H203" s="72">
        <f t="shared" si="24"/>
        <v>0</v>
      </c>
      <c r="I203" s="74"/>
      <c r="J203" s="74"/>
      <c r="K203" s="74"/>
      <c r="L203" s="158"/>
    </row>
    <row r="204" spans="1:12" x14ac:dyDescent="0.25">
      <c r="A204" s="56">
        <v>5200</v>
      </c>
      <c r="B204" s="147" t="s">
        <v>212</v>
      </c>
      <c r="C204" s="57">
        <f t="shared" si="23"/>
        <v>7475</v>
      </c>
      <c r="D204" s="63">
        <f>D205+D215+D216+D225+D226+D227+D229</f>
        <v>6227</v>
      </c>
      <c r="E204" s="63">
        <f>E205+E215+E216+E225+E226+E227+E229</f>
        <v>1248</v>
      </c>
      <c r="F204" s="63">
        <f>F205+F215+F216+F225+F226+F227+F229</f>
        <v>0</v>
      </c>
      <c r="G204" s="166">
        <f>G205+G215+G216+G225+G226+G227+G229</f>
        <v>0</v>
      </c>
      <c r="H204" s="57">
        <f t="shared" si="24"/>
        <v>8027</v>
      </c>
      <c r="I204" s="63">
        <f>I205+I215+I216+I225+I226+I227+I229</f>
        <v>8027</v>
      </c>
      <c r="J204" s="63">
        <f>J205+J215+J216+J225+J226+J227+J229</f>
        <v>0</v>
      </c>
      <c r="K204" s="63">
        <f>K205+K215+K216+K225+K226+K227+K229</f>
        <v>0</v>
      </c>
      <c r="L204" s="167">
        <f>L205+L215+L216+L225+L226+L227+L229</f>
        <v>0</v>
      </c>
    </row>
    <row r="205" spans="1:12" x14ac:dyDescent="0.25">
      <c r="A205" s="150">
        <v>5210</v>
      </c>
      <c r="B205" s="112" t="s">
        <v>213</v>
      </c>
      <c r="C205" s="117">
        <f t="shared" si="23"/>
        <v>0</v>
      </c>
      <c r="D205" s="151">
        <f>SUM(D206:D214)</f>
        <v>0</v>
      </c>
      <c r="E205" s="151">
        <f>SUM(E206:E214)</f>
        <v>0</v>
      </c>
      <c r="F205" s="151">
        <f>SUM(F206:F214)</f>
        <v>0</v>
      </c>
      <c r="G205" s="152">
        <f>SUM(G206:G214)</f>
        <v>0</v>
      </c>
      <c r="H205" s="117">
        <f t="shared" si="24"/>
        <v>0</v>
      </c>
      <c r="I205" s="151">
        <f>SUM(I206:I214)</f>
        <v>0</v>
      </c>
      <c r="J205" s="151">
        <f>SUM(J206:J214)</f>
        <v>0</v>
      </c>
      <c r="K205" s="151">
        <f>SUM(K206:K214)</f>
        <v>0</v>
      </c>
      <c r="L205" s="153">
        <f>SUM(L206:L214)</f>
        <v>0</v>
      </c>
    </row>
    <row r="206" spans="1:12" x14ac:dyDescent="0.25">
      <c r="A206" s="38">
        <v>5211</v>
      </c>
      <c r="B206" s="65" t="s">
        <v>214</v>
      </c>
      <c r="C206" s="66">
        <f t="shared" si="23"/>
        <v>0</v>
      </c>
      <c r="D206" s="68"/>
      <c r="E206" s="68"/>
      <c r="F206" s="68"/>
      <c r="G206" s="154"/>
      <c r="H206" s="66">
        <f t="shared" si="24"/>
        <v>0</v>
      </c>
      <c r="I206" s="68"/>
      <c r="J206" s="68"/>
      <c r="K206" s="68"/>
      <c r="L206" s="155"/>
    </row>
    <row r="207" spans="1:12" x14ac:dyDescent="0.25">
      <c r="A207" s="44">
        <v>5212</v>
      </c>
      <c r="B207" s="71" t="s">
        <v>215</v>
      </c>
      <c r="C207" s="72">
        <f t="shared" si="23"/>
        <v>0</v>
      </c>
      <c r="D207" s="74"/>
      <c r="E207" s="74"/>
      <c r="F207" s="74"/>
      <c r="G207" s="157"/>
      <c r="H207" s="72">
        <f t="shared" si="24"/>
        <v>0</v>
      </c>
      <c r="I207" s="74"/>
      <c r="J207" s="74"/>
      <c r="K207" s="74"/>
      <c r="L207" s="158"/>
    </row>
    <row r="208" spans="1:12" x14ac:dyDescent="0.25">
      <c r="A208" s="44">
        <v>5213</v>
      </c>
      <c r="B208" s="71" t="s">
        <v>216</v>
      </c>
      <c r="C208" s="72">
        <f t="shared" si="23"/>
        <v>0</v>
      </c>
      <c r="D208" s="74"/>
      <c r="E208" s="74"/>
      <c r="F208" s="74"/>
      <c r="G208" s="157"/>
      <c r="H208" s="72">
        <f t="shared" si="24"/>
        <v>0</v>
      </c>
      <c r="I208" s="74"/>
      <c r="J208" s="74"/>
      <c r="K208" s="74"/>
      <c r="L208" s="158"/>
    </row>
    <row r="209" spans="1:12" x14ac:dyDescent="0.25">
      <c r="A209" s="44">
        <v>5214</v>
      </c>
      <c r="B209" s="71" t="s">
        <v>217</v>
      </c>
      <c r="C209" s="72">
        <f t="shared" si="23"/>
        <v>0</v>
      </c>
      <c r="D209" s="74"/>
      <c r="E209" s="74"/>
      <c r="F209" s="74"/>
      <c r="G209" s="157"/>
      <c r="H209" s="72">
        <f t="shared" si="24"/>
        <v>0</v>
      </c>
      <c r="I209" s="74"/>
      <c r="J209" s="74"/>
      <c r="K209" s="74"/>
      <c r="L209" s="158"/>
    </row>
    <row r="210" spans="1:12" x14ac:dyDescent="0.25">
      <c r="A210" s="44">
        <v>5215</v>
      </c>
      <c r="B210" s="71" t="s">
        <v>218</v>
      </c>
      <c r="C210" s="72">
        <f>SUM(D210:G210)</f>
        <v>0</v>
      </c>
      <c r="D210" s="74"/>
      <c r="E210" s="74"/>
      <c r="F210" s="74"/>
      <c r="G210" s="157"/>
      <c r="H210" s="72">
        <f>SUM(I210:L210)</f>
        <v>0</v>
      </c>
      <c r="I210" s="74"/>
      <c r="J210" s="74"/>
      <c r="K210" s="74"/>
      <c r="L210" s="158"/>
    </row>
    <row r="211" spans="1:12" ht="14.25" customHeight="1" x14ac:dyDescent="0.25">
      <c r="A211" s="44">
        <v>5216</v>
      </c>
      <c r="B211" s="71" t="s">
        <v>219</v>
      </c>
      <c r="C211" s="72">
        <f t="shared" si="23"/>
        <v>0</v>
      </c>
      <c r="D211" s="74"/>
      <c r="E211" s="74"/>
      <c r="F211" s="74"/>
      <c r="G211" s="157"/>
      <c r="H211" s="72">
        <f t="shared" si="24"/>
        <v>0</v>
      </c>
      <c r="I211" s="74"/>
      <c r="J211" s="74"/>
      <c r="K211" s="74"/>
      <c r="L211" s="158"/>
    </row>
    <row r="212" spans="1:12" x14ac:dyDescent="0.25">
      <c r="A212" s="44">
        <v>5217</v>
      </c>
      <c r="B212" s="71" t="s">
        <v>220</v>
      </c>
      <c r="C212" s="72">
        <f t="shared" si="23"/>
        <v>0</v>
      </c>
      <c r="D212" s="74"/>
      <c r="E212" s="74"/>
      <c r="F212" s="74"/>
      <c r="G212" s="157"/>
      <c r="H212" s="72">
        <f t="shared" si="24"/>
        <v>0</v>
      </c>
      <c r="I212" s="74"/>
      <c r="J212" s="74"/>
      <c r="K212" s="74"/>
      <c r="L212" s="158"/>
    </row>
    <row r="213" spans="1:12" x14ac:dyDescent="0.25">
      <c r="A213" s="44">
        <v>5218</v>
      </c>
      <c r="B213" s="71" t="s">
        <v>221</v>
      </c>
      <c r="C213" s="72">
        <f t="shared" si="23"/>
        <v>0</v>
      </c>
      <c r="D213" s="74"/>
      <c r="E213" s="74"/>
      <c r="F213" s="74"/>
      <c r="G213" s="157"/>
      <c r="H213" s="72">
        <f t="shared" si="24"/>
        <v>0</v>
      </c>
      <c r="I213" s="74"/>
      <c r="J213" s="74"/>
      <c r="K213" s="74"/>
      <c r="L213" s="158"/>
    </row>
    <row r="214" spans="1:12" x14ac:dyDescent="0.25">
      <c r="A214" s="44">
        <v>5219</v>
      </c>
      <c r="B214" s="71" t="s">
        <v>222</v>
      </c>
      <c r="C214" s="72">
        <f t="shared" si="23"/>
        <v>0</v>
      </c>
      <c r="D214" s="74"/>
      <c r="E214" s="74"/>
      <c r="F214" s="74"/>
      <c r="G214" s="157"/>
      <c r="H214" s="72">
        <f t="shared" si="24"/>
        <v>0</v>
      </c>
      <c r="I214" s="74"/>
      <c r="J214" s="74"/>
      <c r="K214" s="74"/>
      <c r="L214" s="158"/>
    </row>
    <row r="215" spans="1:12" ht="13.5" customHeight="1" x14ac:dyDescent="0.25">
      <c r="A215" s="159">
        <v>5220</v>
      </c>
      <c r="B215" s="71" t="s">
        <v>223</v>
      </c>
      <c r="C215" s="72">
        <f t="shared" si="23"/>
        <v>0</v>
      </c>
      <c r="D215" s="74"/>
      <c r="E215" s="74"/>
      <c r="F215" s="74"/>
      <c r="G215" s="157"/>
      <c r="H215" s="72">
        <f t="shared" si="24"/>
        <v>0</v>
      </c>
      <c r="I215" s="74"/>
      <c r="J215" s="74"/>
      <c r="K215" s="74"/>
      <c r="L215" s="158"/>
    </row>
    <row r="216" spans="1:12" x14ac:dyDescent="0.25">
      <c r="A216" s="159">
        <v>5230</v>
      </c>
      <c r="B216" s="71" t="s">
        <v>224</v>
      </c>
      <c r="C216" s="72">
        <f t="shared" si="23"/>
        <v>7475</v>
      </c>
      <c r="D216" s="160">
        <f>SUM(D217:D224)</f>
        <v>6227</v>
      </c>
      <c r="E216" s="160">
        <f>SUM(E217:E224)</f>
        <v>1248</v>
      </c>
      <c r="F216" s="160">
        <f>SUM(F217:F224)</f>
        <v>0</v>
      </c>
      <c r="G216" s="161">
        <f>SUM(G217:G224)</f>
        <v>0</v>
      </c>
      <c r="H216" s="72">
        <f t="shared" si="24"/>
        <v>8027</v>
      </c>
      <c r="I216" s="160">
        <f>SUM(I217:I224)</f>
        <v>8027</v>
      </c>
      <c r="J216" s="160">
        <f>SUM(J217:J224)</f>
        <v>0</v>
      </c>
      <c r="K216" s="160">
        <f>SUM(K217:K224)</f>
        <v>0</v>
      </c>
      <c r="L216" s="162">
        <f>SUM(L217:L224)</f>
        <v>0</v>
      </c>
    </row>
    <row r="217" spans="1:12" x14ac:dyDescent="0.25">
      <c r="A217" s="44">
        <v>5231</v>
      </c>
      <c r="B217" s="71" t="s">
        <v>225</v>
      </c>
      <c r="C217" s="72">
        <f t="shared" si="23"/>
        <v>0</v>
      </c>
      <c r="D217" s="74"/>
      <c r="E217" s="74"/>
      <c r="F217" s="74"/>
      <c r="G217" s="157"/>
      <c r="H217" s="72">
        <f t="shared" si="24"/>
        <v>0</v>
      </c>
      <c r="I217" s="74"/>
      <c r="J217" s="74"/>
      <c r="K217" s="74"/>
      <c r="L217" s="158"/>
    </row>
    <row r="218" spans="1:12" x14ac:dyDescent="0.25">
      <c r="A218" s="44">
        <v>5232</v>
      </c>
      <c r="B218" s="71" t="s">
        <v>226</v>
      </c>
      <c r="C218" s="72">
        <f t="shared" si="23"/>
        <v>0</v>
      </c>
      <c r="D218" s="74"/>
      <c r="E218" s="74"/>
      <c r="F218" s="74"/>
      <c r="G218" s="157"/>
      <c r="H218" s="72">
        <f t="shared" si="24"/>
        <v>0</v>
      </c>
      <c r="I218" s="74"/>
      <c r="J218" s="74"/>
      <c r="K218" s="74"/>
      <c r="L218" s="158"/>
    </row>
    <row r="219" spans="1:12" x14ac:dyDescent="0.25">
      <c r="A219" s="44">
        <v>5233</v>
      </c>
      <c r="B219" s="71" t="s">
        <v>227</v>
      </c>
      <c r="C219" s="201">
        <f t="shared" si="23"/>
        <v>3248</v>
      </c>
      <c r="D219" s="74">
        <v>2000</v>
      </c>
      <c r="E219" s="74">
        <v>1248</v>
      </c>
      <c r="F219" s="74"/>
      <c r="G219" s="157"/>
      <c r="H219" s="72">
        <f t="shared" si="24"/>
        <v>2000</v>
      </c>
      <c r="I219" s="74">
        <v>2000</v>
      </c>
      <c r="J219" s="74"/>
      <c r="K219" s="74"/>
      <c r="L219" s="158"/>
    </row>
    <row r="220" spans="1:12" ht="24" x14ac:dyDescent="0.25">
      <c r="A220" s="44">
        <v>5234</v>
      </c>
      <c r="B220" s="71" t="s">
        <v>228</v>
      </c>
      <c r="C220" s="201">
        <f t="shared" si="23"/>
        <v>0</v>
      </c>
      <c r="D220" s="74"/>
      <c r="E220" s="74"/>
      <c r="F220" s="74"/>
      <c r="G220" s="157"/>
      <c r="H220" s="72">
        <f t="shared" si="24"/>
        <v>0</v>
      </c>
      <c r="I220" s="74"/>
      <c r="J220" s="74"/>
      <c r="K220" s="74"/>
      <c r="L220" s="158"/>
    </row>
    <row r="221" spans="1:12" ht="14.25" customHeight="1" x14ac:dyDescent="0.25">
      <c r="A221" s="44">
        <v>5236</v>
      </c>
      <c r="B221" s="71" t="s">
        <v>229</v>
      </c>
      <c r="C221" s="201">
        <f t="shared" si="23"/>
        <v>0</v>
      </c>
      <c r="D221" s="74"/>
      <c r="E221" s="74"/>
      <c r="F221" s="74"/>
      <c r="G221" s="157"/>
      <c r="H221" s="72">
        <f t="shared" si="24"/>
        <v>0</v>
      </c>
      <c r="I221" s="74"/>
      <c r="J221" s="74"/>
      <c r="K221" s="74"/>
      <c r="L221" s="158"/>
    </row>
    <row r="222" spans="1:12" ht="14.25" customHeight="1" x14ac:dyDescent="0.25">
      <c r="A222" s="44">
        <v>5237</v>
      </c>
      <c r="B222" s="71" t="s">
        <v>230</v>
      </c>
      <c r="C222" s="201">
        <f t="shared" si="23"/>
        <v>0</v>
      </c>
      <c r="D222" s="74"/>
      <c r="E222" s="74"/>
      <c r="F222" s="74"/>
      <c r="G222" s="157"/>
      <c r="H222" s="72">
        <f t="shared" si="24"/>
        <v>0</v>
      </c>
      <c r="I222" s="74"/>
      <c r="J222" s="74"/>
      <c r="K222" s="74"/>
      <c r="L222" s="158"/>
    </row>
    <row r="223" spans="1:12" ht="24" x14ac:dyDescent="0.25">
      <c r="A223" s="44">
        <v>5238</v>
      </c>
      <c r="B223" s="71" t="s">
        <v>231</v>
      </c>
      <c r="C223" s="201">
        <f t="shared" si="23"/>
        <v>0</v>
      </c>
      <c r="D223" s="74"/>
      <c r="E223" s="74"/>
      <c r="F223" s="74"/>
      <c r="G223" s="157"/>
      <c r="H223" s="72">
        <f t="shared" si="24"/>
        <v>1800</v>
      </c>
      <c r="I223" s="74">
        <f>1000+800</f>
        <v>1800</v>
      </c>
      <c r="J223" s="74"/>
      <c r="K223" s="74"/>
      <c r="L223" s="158"/>
    </row>
    <row r="224" spans="1:12" ht="24" x14ac:dyDescent="0.25">
      <c r="A224" s="44">
        <v>5239</v>
      </c>
      <c r="B224" s="71" t="s">
        <v>232</v>
      </c>
      <c r="C224" s="201">
        <f t="shared" si="23"/>
        <v>4227</v>
      </c>
      <c r="D224" s="74">
        <v>4227</v>
      </c>
      <c r="E224" s="74"/>
      <c r="F224" s="74"/>
      <c r="G224" s="157"/>
      <c r="H224" s="72">
        <f t="shared" si="24"/>
        <v>4227</v>
      </c>
      <c r="I224" s="74">
        <v>4227</v>
      </c>
      <c r="J224" s="74"/>
      <c r="K224" s="74"/>
      <c r="L224" s="158"/>
    </row>
    <row r="225" spans="1:12" ht="24" x14ac:dyDescent="0.25">
      <c r="A225" s="159">
        <v>5240</v>
      </c>
      <c r="B225" s="71" t="s">
        <v>233</v>
      </c>
      <c r="C225" s="201">
        <f t="shared" si="23"/>
        <v>0</v>
      </c>
      <c r="D225" s="74"/>
      <c r="E225" s="74"/>
      <c r="F225" s="74"/>
      <c r="G225" s="157"/>
      <c r="H225" s="72">
        <f t="shared" si="24"/>
        <v>0</v>
      </c>
      <c r="I225" s="74"/>
      <c r="J225" s="74"/>
      <c r="K225" s="74"/>
      <c r="L225" s="158"/>
    </row>
    <row r="226" spans="1:12" x14ac:dyDescent="0.25">
      <c r="A226" s="159">
        <v>5250</v>
      </c>
      <c r="B226" s="71" t="s">
        <v>234</v>
      </c>
      <c r="C226" s="201">
        <f t="shared" si="23"/>
        <v>0</v>
      </c>
      <c r="D226" s="74"/>
      <c r="E226" s="74"/>
      <c r="F226" s="74"/>
      <c r="G226" s="157"/>
      <c r="H226" s="72">
        <f t="shared" si="24"/>
        <v>0</v>
      </c>
      <c r="I226" s="74"/>
      <c r="J226" s="74"/>
      <c r="K226" s="74"/>
      <c r="L226" s="158"/>
    </row>
    <row r="227" spans="1:12" x14ac:dyDescent="0.25">
      <c r="A227" s="159">
        <v>5260</v>
      </c>
      <c r="B227" s="71" t="s">
        <v>235</v>
      </c>
      <c r="C227" s="201">
        <f t="shared" si="23"/>
        <v>0</v>
      </c>
      <c r="D227" s="160">
        <f>SUM(D228)</f>
        <v>0</v>
      </c>
      <c r="E227" s="160">
        <f>SUM(E228)</f>
        <v>0</v>
      </c>
      <c r="F227" s="160">
        <f>SUM(F228)</f>
        <v>0</v>
      </c>
      <c r="G227" s="161">
        <f>SUM(G228)</f>
        <v>0</v>
      </c>
      <c r="H227" s="72">
        <f t="shared" si="24"/>
        <v>0</v>
      </c>
      <c r="I227" s="160">
        <f>SUM(I228)</f>
        <v>0</v>
      </c>
      <c r="J227" s="160">
        <f>SUM(J228)</f>
        <v>0</v>
      </c>
      <c r="K227" s="160">
        <f>SUM(K228)</f>
        <v>0</v>
      </c>
      <c r="L227" s="162">
        <f>SUM(L228)</f>
        <v>0</v>
      </c>
    </row>
    <row r="228" spans="1:12" ht="24" x14ac:dyDescent="0.25">
      <c r="A228" s="44">
        <v>5269</v>
      </c>
      <c r="B228" s="71" t="s">
        <v>236</v>
      </c>
      <c r="C228" s="201">
        <f t="shared" si="23"/>
        <v>0</v>
      </c>
      <c r="D228" s="74"/>
      <c r="E228" s="74"/>
      <c r="F228" s="74"/>
      <c r="G228" s="157"/>
      <c r="H228" s="72">
        <f t="shared" si="24"/>
        <v>0</v>
      </c>
      <c r="I228" s="74"/>
      <c r="J228" s="74"/>
      <c r="K228" s="74"/>
      <c r="L228" s="158"/>
    </row>
    <row r="229" spans="1:12" ht="24" x14ac:dyDescent="0.25">
      <c r="A229" s="150">
        <v>5270</v>
      </c>
      <c r="B229" s="112" t="s">
        <v>237</v>
      </c>
      <c r="C229" s="202">
        <f t="shared" si="23"/>
        <v>0</v>
      </c>
      <c r="D229" s="163"/>
      <c r="E229" s="163"/>
      <c r="F229" s="163"/>
      <c r="G229" s="164"/>
      <c r="H229" s="117">
        <f t="shared" si="24"/>
        <v>0</v>
      </c>
      <c r="I229" s="163"/>
      <c r="J229" s="163"/>
      <c r="K229" s="163"/>
      <c r="L229" s="165"/>
    </row>
    <row r="230" spans="1:12" x14ac:dyDescent="0.25">
      <c r="A230" s="142">
        <v>6000</v>
      </c>
      <c r="B230" s="142" t="s">
        <v>238</v>
      </c>
      <c r="C230" s="203">
        <f t="shared" si="23"/>
        <v>0</v>
      </c>
      <c r="D230" s="144">
        <f>D231+D251+D259</f>
        <v>0</v>
      </c>
      <c r="E230" s="144">
        <f>E231+E251+E259</f>
        <v>0</v>
      </c>
      <c r="F230" s="144">
        <f>F231+F251+F259</f>
        <v>0</v>
      </c>
      <c r="G230" s="145">
        <f>G231+G251+G259</f>
        <v>0</v>
      </c>
      <c r="H230" s="143">
        <f t="shared" si="24"/>
        <v>0</v>
      </c>
      <c r="I230" s="144">
        <f>I231+I251+I259</f>
        <v>0</v>
      </c>
      <c r="J230" s="144">
        <f>J231+J251+J259</f>
        <v>0</v>
      </c>
      <c r="K230" s="144">
        <f>K231+K251+K259</f>
        <v>0</v>
      </c>
      <c r="L230" s="146">
        <f>L231+L251+L259</f>
        <v>0</v>
      </c>
    </row>
    <row r="231" spans="1:12" ht="14.25" customHeight="1" x14ac:dyDescent="0.25">
      <c r="A231" s="192">
        <v>6200</v>
      </c>
      <c r="B231" s="183" t="s">
        <v>239</v>
      </c>
      <c r="C231" s="204">
        <f>SUM(D231:G231)</f>
        <v>0</v>
      </c>
      <c r="D231" s="194">
        <f>SUM(D232,D233,D235,D238,D244,D245,D246)</f>
        <v>0</v>
      </c>
      <c r="E231" s="194">
        <f>SUM(E232,E233,E235,E238,E244,E245,E246)</f>
        <v>0</v>
      </c>
      <c r="F231" s="194">
        <f>SUM(F232,F233,F235,F238,F244,F245,F246)</f>
        <v>0</v>
      </c>
      <c r="G231" s="194">
        <f>SUM(G232,G233,G235,G238,G244,G245,G246)</f>
        <v>0</v>
      </c>
      <c r="H231" s="193">
        <f t="shared" si="24"/>
        <v>0</v>
      </c>
      <c r="I231" s="194">
        <f>SUM(I232,I233,I235,I238,I244,I245,I246)</f>
        <v>0</v>
      </c>
      <c r="J231" s="194">
        <f>SUM(J232,J233,J235,J238,J244,J245,J246)</f>
        <v>0</v>
      </c>
      <c r="K231" s="194">
        <f>SUM(K232,K233,K235,K238,K244,K245,K246)</f>
        <v>0</v>
      </c>
      <c r="L231" s="149">
        <f>SUM(L232,L233,L235,L238,L244,L245,L246)</f>
        <v>0</v>
      </c>
    </row>
    <row r="232" spans="1:12" ht="24" x14ac:dyDescent="0.25">
      <c r="A232" s="168">
        <v>6220</v>
      </c>
      <c r="B232" s="65" t="s">
        <v>240</v>
      </c>
      <c r="C232" s="205">
        <f t="shared" si="23"/>
        <v>0</v>
      </c>
      <c r="D232" s="68"/>
      <c r="E232" s="68"/>
      <c r="F232" s="68"/>
      <c r="G232" s="206"/>
      <c r="H232" s="207">
        <f t="shared" si="24"/>
        <v>0</v>
      </c>
      <c r="I232" s="68"/>
      <c r="J232" s="68"/>
      <c r="K232" s="68"/>
      <c r="L232" s="155"/>
    </row>
    <row r="233" spans="1:12" x14ac:dyDescent="0.25">
      <c r="A233" s="159">
        <v>6230</v>
      </c>
      <c r="B233" s="71" t="s">
        <v>241</v>
      </c>
      <c r="C233" s="201">
        <f t="shared" si="23"/>
        <v>0</v>
      </c>
      <c r="D233" s="160">
        <f>SUM(D234)</f>
        <v>0</v>
      </c>
      <c r="E233" s="160">
        <f t="shared" ref="E233:L233" si="25">SUM(E234)</f>
        <v>0</v>
      </c>
      <c r="F233" s="160">
        <f t="shared" si="25"/>
        <v>0</v>
      </c>
      <c r="G233" s="161">
        <f t="shared" si="25"/>
        <v>0</v>
      </c>
      <c r="H233" s="208">
        <f t="shared" si="24"/>
        <v>0</v>
      </c>
      <c r="I233" s="160">
        <f t="shared" si="25"/>
        <v>0</v>
      </c>
      <c r="J233" s="160">
        <f t="shared" si="25"/>
        <v>0</v>
      </c>
      <c r="K233" s="160">
        <f t="shared" si="25"/>
        <v>0</v>
      </c>
      <c r="L233" s="162">
        <f t="shared" si="25"/>
        <v>0</v>
      </c>
    </row>
    <row r="234" spans="1:12" ht="24" x14ac:dyDescent="0.25">
      <c r="A234" s="44">
        <v>6239</v>
      </c>
      <c r="B234" s="65" t="s">
        <v>242</v>
      </c>
      <c r="C234" s="201">
        <f t="shared" si="23"/>
        <v>0</v>
      </c>
      <c r="D234" s="68"/>
      <c r="E234" s="68"/>
      <c r="F234" s="68"/>
      <c r="G234" s="154"/>
      <c r="H234" s="208">
        <f t="shared" si="24"/>
        <v>0</v>
      </c>
      <c r="I234" s="68"/>
      <c r="J234" s="68"/>
      <c r="K234" s="68"/>
      <c r="L234" s="155"/>
    </row>
    <row r="235" spans="1:12" ht="24" x14ac:dyDescent="0.25">
      <c r="A235" s="159">
        <v>6240</v>
      </c>
      <c r="B235" s="71" t="s">
        <v>243</v>
      </c>
      <c r="C235" s="201">
        <f>SUM(D235:G235)</f>
        <v>0</v>
      </c>
      <c r="D235" s="160">
        <f>SUM(D236:D237)</f>
        <v>0</v>
      </c>
      <c r="E235" s="160">
        <f>SUM(E236:E237)</f>
        <v>0</v>
      </c>
      <c r="F235" s="160">
        <f>SUM(F236:F237)</f>
        <v>0</v>
      </c>
      <c r="G235" s="161">
        <f>SUM(G236:G237)</f>
        <v>0</v>
      </c>
      <c r="H235" s="208">
        <f t="shared" si="24"/>
        <v>0</v>
      </c>
      <c r="I235" s="160">
        <f>SUM(I236:I237)</f>
        <v>0</v>
      </c>
      <c r="J235" s="160">
        <f>SUM(J236:J237)</f>
        <v>0</v>
      </c>
      <c r="K235" s="160">
        <f>SUM(K236:K237)</f>
        <v>0</v>
      </c>
      <c r="L235" s="162">
        <f>SUM(L236:L237)</f>
        <v>0</v>
      </c>
    </row>
    <row r="236" spans="1:12" x14ac:dyDescent="0.25">
      <c r="A236" s="44">
        <v>6241</v>
      </c>
      <c r="B236" s="71" t="s">
        <v>244</v>
      </c>
      <c r="C236" s="201">
        <f>SUM(D236:G236)</f>
        <v>0</v>
      </c>
      <c r="D236" s="74"/>
      <c r="E236" s="74"/>
      <c r="F236" s="74"/>
      <c r="G236" s="157"/>
      <c r="H236" s="208">
        <f>SUM(I236:L236)</f>
        <v>0</v>
      </c>
      <c r="I236" s="74"/>
      <c r="J236" s="74"/>
      <c r="K236" s="74"/>
      <c r="L236" s="158"/>
    </row>
    <row r="237" spans="1:12" x14ac:dyDescent="0.25">
      <c r="A237" s="44">
        <v>6242</v>
      </c>
      <c r="B237" s="71" t="s">
        <v>245</v>
      </c>
      <c r="C237" s="201">
        <f>SUM(D237:G237)</f>
        <v>0</v>
      </c>
      <c r="D237" s="74"/>
      <c r="E237" s="74"/>
      <c r="F237" s="74"/>
      <c r="G237" s="157"/>
      <c r="H237" s="208">
        <f t="shared" si="24"/>
        <v>0</v>
      </c>
      <c r="I237" s="74"/>
      <c r="J237" s="74"/>
      <c r="K237" s="74"/>
      <c r="L237" s="158"/>
    </row>
    <row r="238" spans="1:12" ht="25.5" customHeight="1" x14ac:dyDescent="0.25">
      <c r="A238" s="159">
        <v>6250</v>
      </c>
      <c r="B238" s="71" t="s">
        <v>246</v>
      </c>
      <c r="C238" s="201">
        <f>SUM(D238:G238)</f>
        <v>0</v>
      </c>
      <c r="D238" s="160">
        <f>SUM(D239:D243)</f>
        <v>0</v>
      </c>
      <c r="E238" s="160">
        <f>SUM(E239:E243)</f>
        <v>0</v>
      </c>
      <c r="F238" s="160">
        <f>SUM(F239:F243)</f>
        <v>0</v>
      </c>
      <c r="G238" s="161">
        <f>SUM(G239:G243)</f>
        <v>0</v>
      </c>
      <c r="H238" s="208">
        <f t="shared" si="24"/>
        <v>0</v>
      </c>
      <c r="I238" s="160">
        <f>SUM(I239:I243)</f>
        <v>0</v>
      </c>
      <c r="J238" s="160">
        <f>SUM(J239:J243)</f>
        <v>0</v>
      </c>
      <c r="K238" s="160">
        <f>SUM(K239:K243)</f>
        <v>0</v>
      </c>
      <c r="L238" s="162">
        <f>SUM(L239:L243)</f>
        <v>0</v>
      </c>
    </row>
    <row r="239" spans="1:12" ht="14.25" customHeight="1" x14ac:dyDescent="0.25">
      <c r="A239" s="44">
        <v>6252</v>
      </c>
      <c r="B239" s="71" t="s">
        <v>247</v>
      </c>
      <c r="C239" s="201">
        <f>SUM(D239:G239)</f>
        <v>0</v>
      </c>
      <c r="D239" s="74"/>
      <c r="E239" s="74"/>
      <c r="F239" s="74"/>
      <c r="G239" s="157"/>
      <c r="H239" s="208">
        <f t="shared" si="24"/>
        <v>0</v>
      </c>
      <c r="I239" s="74"/>
      <c r="J239" s="74"/>
      <c r="K239" s="74"/>
      <c r="L239" s="158"/>
    </row>
    <row r="240" spans="1:12" ht="14.25" customHeight="1" x14ac:dyDescent="0.25">
      <c r="A240" s="44">
        <v>6253</v>
      </c>
      <c r="B240" s="71" t="s">
        <v>248</v>
      </c>
      <c r="C240" s="201">
        <f t="shared" si="23"/>
        <v>0</v>
      </c>
      <c r="D240" s="74"/>
      <c r="E240" s="74"/>
      <c r="F240" s="74"/>
      <c r="G240" s="157"/>
      <c r="H240" s="208">
        <f t="shared" si="24"/>
        <v>0</v>
      </c>
      <c r="I240" s="74"/>
      <c r="J240" s="74"/>
      <c r="K240" s="74"/>
      <c r="L240" s="158"/>
    </row>
    <row r="241" spans="1:12" ht="24" x14ac:dyDescent="0.25">
      <c r="A241" s="44">
        <v>6254</v>
      </c>
      <c r="B241" s="71" t="s">
        <v>249</v>
      </c>
      <c r="C241" s="201">
        <f t="shared" si="23"/>
        <v>0</v>
      </c>
      <c r="D241" s="74"/>
      <c r="E241" s="74"/>
      <c r="F241" s="74"/>
      <c r="G241" s="157"/>
      <c r="H241" s="208">
        <f t="shared" si="24"/>
        <v>0</v>
      </c>
      <c r="I241" s="74"/>
      <c r="J241" s="74"/>
      <c r="K241" s="74"/>
      <c r="L241" s="158"/>
    </row>
    <row r="242" spans="1:12" ht="24" x14ac:dyDescent="0.25">
      <c r="A242" s="44">
        <v>6255</v>
      </c>
      <c r="B242" s="71" t="s">
        <v>250</v>
      </c>
      <c r="C242" s="201">
        <f t="shared" si="23"/>
        <v>0</v>
      </c>
      <c r="D242" s="74"/>
      <c r="E242" s="74"/>
      <c r="F242" s="74"/>
      <c r="G242" s="157"/>
      <c r="H242" s="208">
        <f t="shared" si="24"/>
        <v>0</v>
      </c>
      <c r="I242" s="74"/>
      <c r="J242" s="74"/>
      <c r="K242" s="74"/>
      <c r="L242" s="158"/>
    </row>
    <row r="243" spans="1:12" x14ac:dyDescent="0.25">
      <c r="A243" s="44">
        <v>6259</v>
      </c>
      <c r="B243" s="71" t="s">
        <v>251</v>
      </c>
      <c r="C243" s="201">
        <f t="shared" si="23"/>
        <v>0</v>
      </c>
      <c r="D243" s="74"/>
      <c r="E243" s="74"/>
      <c r="F243" s="74"/>
      <c r="G243" s="157"/>
      <c r="H243" s="208">
        <f t="shared" si="24"/>
        <v>0</v>
      </c>
      <c r="I243" s="74"/>
      <c r="J243" s="74"/>
      <c r="K243" s="74"/>
      <c r="L243" s="158"/>
    </row>
    <row r="244" spans="1:12" ht="24" x14ac:dyDescent="0.25">
      <c r="A244" s="159">
        <v>6260</v>
      </c>
      <c r="B244" s="71" t="s">
        <v>252</v>
      </c>
      <c r="C244" s="201">
        <f t="shared" si="23"/>
        <v>0</v>
      </c>
      <c r="D244" s="74"/>
      <c r="E244" s="74"/>
      <c r="F244" s="74"/>
      <c r="G244" s="157"/>
      <c r="H244" s="208">
        <f t="shared" si="24"/>
        <v>0</v>
      </c>
      <c r="I244" s="74"/>
      <c r="J244" s="74"/>
      <c r="K244" s="74"/>
      <c r="L244" s="158"/>
    </row>
    <row r="245" spans="1:12" x14ac:dyDescent="0.25">
      <c r="A245" s="159">
        <v>6270</v>
      </c>
      <c r="B245" s="71" t="s">
        <v>253</v>
      </c>
      <c r="C245" s="201">
        <f t="shared" si="23"/>
        <v>0</v>
      </c>
      <c r="D245" s="74"/>
      <c r="E245" s="74"/>
      <c r="F245" s="74"/>
      <c r="G245" s="157"/>
      <c r="H245" s="208">
        <f t="shared" si="24"/>
        <v>0</v>
      </c>
      <c r="I245" s="74"/>
      <c r="J245" s="74"/>
      <c r="K245" s="74"/>
      <c r="L245" s="158"/>
    </row>
    <row r="246" spans="1:12" ht="24" x14ac:dyDescent="0.25">
      <c r="A246" s="168">
        <v>6290</v>
      </c>
      <c r="B246" s="65" t="s">
        <v>254</v>
      </c>
      <c r="C246" s="209">
        <f t="shared" si="23"/>
        <v>0</v>
      </c>
      <c r="D246" s="169">
        <f>SUM(D247:D250)</f>
        <v>0</v>
      </c>
      <c r="E246" s="169">
        <f t="shared" ref="E246:G246" si="26">SUM(E247:E250)</f>
        <v>0</v>
      </c>
      <c r="F246" s="169">
        <f t="shared" si="26"/>
        <v>0</v>
      </c>
      <c r="G246" s="210">
        <f t="shared" si="26"/>
        <v>0</v>
      </c>
      <c r="H246" s="209">
        <f t="shared" si="24"/>
        <v>0</v>
      </c>
      <c r="I246" s="169">
        <f>SUM(I247:I250)</f>
        <v>0</v>
      </c>
      <c r="J246" s="169">
        <f t="shared" ref="J246:L246" si="27">SUM(J247:J250)</f>
        <v>0</v>
      </c>
      <c r="K246" s="169">
        <f t="shared" si="27"/>
        <v>0</v>
      </c>
      <c r="L246" s="186">
        <f t="shared" si="27"/>
        <v>0</v>
      </c>
    </row>
    <row r="247" spans="1:12" x14ac:dyDescent="0.25">
      <c r="A247" s="44">
        <v>6291</v>
      </c>
      <c r="B247" s="71" t="s">
        <v>255</v>
      </c>
      <c r="C247" s="201">
        <f t="shared" si="23"/>
        <v>0</v>
      </c>
      <c r="D247" s="74"/>
      <c r="E247" s="74"/>
      <c r="F247" s="74"/>
      <c r="G247" s="211"/>
      <c r="H247" s="201">
        <f t="shared" si="24"/>
        <v>0</v>
      </c>
      <c r="I247" s="74"/>
      <c r="J247" s="74"/>
      <c r="K247" s="74"/>
      <c r="L247" s="158"/>
    </row>
    <row r="248" spans="1:12" x14ac:dyDescent="0.25">
      <c r="A248" s="44">
        <v>6292</v>
      </c>
      <c r="B248" s="71" t="s">
        <v>256</v>
      </c>
      <c r="C248" s="201">
        <f t="shared" si="23"/>
        <v>0</v>
      </c>
      <c r="D248" s="74"/>
      <c r="E248" s="74"/>
      <c r="F248" s="74"/>
      <c r="G248" s="211"/>
      <c r="H248" s="201">
        <f t="shared" si="24"/>
        <v>0</v>
      </c>
      <c r="I248" s="74"/>
      <c r="J248" s="74"/>
      <c r="K248" s="74"/>
      <c r="L248" s="158"/>
    </row>
    <row r="249" spans="1:12" ht="72" x14ac:dyDescent="0.25">
      <c r="A249" s="44">
        <v>6296</v>
      </c>
      <c r="B249" s="71" t="s">
        <v>257</v>
      </c>
      <c r="C249" s="201">
        <f t="shared" si="23"/>
        <v>0</v>
      </c>
      <c r="D249" s="74"/>
      <c r="E249" s="74"/>
      <c r="F249" s="74"/>
      <c r="G249" s="211"/>
      <c r="H249" s="201">
        <f t="shared" si="24"/>
        <v>0</v>
      </c>
      <c r="I249" s="74"/>
      <c r="J249" s="74"/>
      <c r="K249" s="74"/>
      <c r="L249" s="158"/>
    </row>
    <row r="250" spans="1:12" ht="39.75" customHeight="1" x14ac:dyDescent="0.25">
      <c r="A250" s="44">
        <v>6299</v>
      </c>
      <c r="B250" s="71" t="s">
        <v>258</v>
      </c>
      <c r="C250" s="201">
        <f t="shared" si="23"/>
        <v>0</v>
      </c>
      <c r="D250" s="74"/>
      <c r="E250" s="74"/>
      <c r="F250" s="74"/>
      <c r="G250" s="211"/>
      <c r="H250" s="201">
        <f t="shared" si="24"/>
        <v>0</v>
      </c>
      <c r="I250" s="74"/>
      <c r="J250" s="74"/>
      <c r="K250" s="74"/>
      <c r="L250" s="158"/>
    </row>
    <row r="251" spans="1:12" x14ac:dyDescent="0.25">
      <c r="A251" s="56">
        <v>6300</v>
      </c>
      <c r="B251" s="147" t="s">
        <v>259</v>
      </c>
      <c r="C251" s="184">
        <f t="shared" si="23"/>
        <v>0</v>
      </c>
      <c r="D251" s="63">
        <f>SUM(D252,D257,D258)</f>
        <v>0</v>
      </c>
      <c r="E251" s="63">
        <f t="shared" ref="E251:G251" si="28">SUM(E252,E257,E258)</f>
        <v>0</v>
      </c>
      <c r="F251" s="63">
        <f t="shared" si="28"/>
        <v>0</v>
      </c>
      <c r="G251" s="63">
        <f t="shared" si="28"/>
        <v>0</v>
      </c>
      <c r="H251" s="57">
        <f t="shared" si="24"/>
        <v>0</v>
      </c>
      <c r="I251" s="63">
        <f>SUM(I252,I257,I258)</f>
        <v>0</v>
      </c>
      <c r="J251" s="63">
        <f t="shared" ref="J251:L251" si="29">SUM(J252,J257,J258)</f>
        <v>0</v>
      </c>
      <c r="K251" s="63">
        <f t="shared" si="29"/>
        <v>0</v>
      </c>
      <c r="L251" s="172">
        <f t="shared" si="29"/>
        <v>0</v>
      </c>
    </row>
    <row r="252" spans="1:12" ht="24" x14ac:dyDescent="0.25">
      <c r="A252" s="168">
        <v>6320</v>
      </c>
      <c r="B252" s="65" t="s">
        <v>260</v>
      </c>
      <c r="C252" s="209">
        <f t="shared" si="23"/>
        <v>0</v>
      </c>
      <c r="D252" s="169">
        <f>SUM(D253:D256)</f>
        <v>0</v>
      </c>
      <c r="E252" s="169">
        <f>SUM(E253:E256)</f>
        <v>0</v>
      </c>
      <c r="F252" s="169">
        <f t="shared" ref="F252:G252" si="30">SUM(F253:F256)</f>
        <v>0</v>
      </c>
      <c r="G252" s="212">
        <f t="shared" si="30"/>
        <v>0</v>
      </c>
      <c r="H252" s="209">
        <f t="shared" si="24"/>
        <v>0</v>
      </c>
      <c r="I252" s="169">
        <f>SUM(I253:I256)</f>
        <v>0</v>
      </c>
      <c r="J252" s="169">
        <f t="shared" ref="J252:L252" si="31">SUM(J253:J256)</f>
        <v>0</v>
      </c>
      <c r="K252" s="169">
        <f t="shared" si="31"/>
        <v>0</v>
      </c>
      <c r="L252" s="213">
        <f t="shared" si="31"/>
        <v>0</v>
      </c>
    </row>
    <row r="253" spans="1:12" x14ac:dyDescent="0.25">
      <c r="A253" s="44">
        <v>6322</v>
      </c>
      <c r="B253" s="71" t="s">
        <v>261</v>
      </c>
      <c r="C253" s="201">
        <f t="shared" si="23"/>
        <v>0</v>
      </c>
      <c r="D253" s="74"/>
      <c r="E253" s="74"/>
      <c r="F253" s="74"/>
      <c r="G253" s="211"/>
      <c r="H253" s="201">
        <f t="shared" si="24"/>
        <v>0</v>
      </c>
      <c r="I253" s="74"/>
      <c r="J253" s="74"/>
      <c r="K253" s="74"/>
      <c r="L253" s="158"/>
    </row>
    <row r="254" spans="1:12" ht="24" x14ac:dyDescent="0.25">
      <c r="A254" s="44">
        <v>6323</v>
      </c>
      <c r="B254" s="71" t="s">
        <v>262</v>
      </c>
      <c r="C254" s="201">
        <f t="shared" si="23"/>
        <v>0</v>
      </c>
      <c r="D254" s="74"/>
      <c r="E254" s="74"/>
      <c r="F254" s="74"/>
      <c r="G254" s="211"/>
      <c r="H254" s="201">
        <f t="shared" si="24"/>
        <v>0</v>
      </c>
      <c r="I254" s="74"/>
      <c r="J254" s="74"/>
      <c r="K254" s="74"/>
      <c r="L254" s="158"/>
    </row>
    <row r="255" spans="1:12" ht="24" x14ac:dyDescent="0.25">
      <c r="A255" s="44">
        <v>6324</v>
      </c>
      <c r="B255" s="71" t="s">
        <v>263</v>
      </c>
      <c r="C255" s="201">
        <f t="shared" si="23"/>
        <v>0</v>
      </c>
      <c r="D255" s="74"/>
      <c r="E255" s="74"/>
      <c r="F255" s="74"/>
      <c r="G255" s="211"/>
      <c r="H255" s="201">
        <f t="shared" si="24"/>
        <v>0</v>
      </c>
      <c r="I255" s="74"/>
      <c r="J255" s="74"/>
      <c r="K255" s="74"/>
      <c r="L255" s="158"/>
    </row>
    <row r="256" spans="1:12" x14ac:dyDescent="0.25">
      <c r="A256" s="38">
        <v>6329</v>
      </c>
      <c r="B256" s="65" t="s">
        <v>264</v>
      </c>
      <c r="C256" s="205">
        <f t="shared" si="23"/>
        <v>0</v>
      </c>
      <c r="D256" s="68"/>
      <c r="E256" s="68"/>
      <c r="F256" s="68"/>
      <c r="G256" s="214"/>
      <c r="H256" s="205">
        <f t="shared" si="24"/>
        <v>0</v>
      </c>
      <c r="I256" s="68"/>
      <c r="J256" s="68"/>
      <c r="K256" s="68"/>
      <c r="L256" s="155"/>
    </row>
    <row r="257" spans="1:13" ht="24" x14ac:dyDescent="0.25">
      <c r="A257" s="215">
        <v>6330</v>
      </c>
      <c r="B257" s="216" t="s">
        <v>265</v>
      </c>
      <c r="C257" s="209">
        <f>SUM(D257:G257)</f>
        <v>0</v>
      </c>
      <c r="D257" s="189"/>
      <c r="E257" s="189"/>
      <c r="F257" s="189"/>
      <c r="G257" s="211"/>
      <c r="H257" s="209">
        <f>SUM(I257:L257)</f>
        <v>0</v>
      </c>
      <c r="I257" s="189"/>
      <c r="J257" s="189"/>
      <c r="K257" s="189"/>
      <c r="L257" s="191"/>
    </row>
    <row r="258" spans="1:13" x14ac:dyDescent="0.25">
      <c r="A258" s="159">
        <v>6360</v>
      </c>
      <c r="B258" s="71" t="s">
        <v>266</v>
      </c>
      <c r="C258" s="201">
        <f t="shared" si="23"/>
        <v>0</v>
      </c>
      <c r="D258" s="74"/>
      <c r="E258" s="74"/>
      <c r="F258" s="74"/>
      <c r="G258" s="157"/>
      <c r="H258" s="208">
        <f t="shared" si="24"/>
        <v>0</v>
      </c>
      <c r="I258" s="74"/>
      <c r="J258" s="74"/>
      <c r="K258" s="74"/>
      <c r="L258" s="158"/>
    </row>
    <row r="259" spans="1:13" ht="36" x14ac:dyDescent="0.25">
      <c r="A259" s="56">
        <v>6400</v>
      </c>
      <c r="B259" s="147" t="s">
        <v>267</v>
      </c>
      <c r="C259" s="184">
        <f>SUM(D259:G259)</f>
        <v>0</v>
      </c>
      <c r="D259" s="63">
        <f>SUM(D260,D264)</f>
        <v>0</v>
      </c>
      <c r="E259" s="63">
        <f t="shared" ref="E259:G259" si="32">SUM(E260,E264)</f>
        <v>0</v>
      </c>
      <c r="F259" s="63">
        <f t="shared" si="32"/>
        <v>0</v>
      </c>
      <c r="G259" s="63">
        <f t="shared" si="32"/>
        <v>0</v>
      </c>
      <c r="H259" s="57">
        <f>SUM(I259:L259)</f>
        <v>0</v>
      </c>
      <c r="I259" s="63">
        <f>SUM(I260,I264)</f>
        <v>0</v>
      </c>
      <c r="J259" s="63">
        <f t="shared" ref="J259:L259" si="33">SUM(J260,J264)</f>
        <v>0</v>
      </c>
      <c r="K259" s="63">
        <f t="shared" si="33"/>
        <v>0</v>
      </c>
      <c r="L259" s="172">
        <f t="shared" si="33"/>
        <v>0</v>
      </c>
    </row>
    <row r="260" spans="1:13" ht="24" x14ac:dyDescent="0.25">
      <c r="A260" s="168">
        <v>6410</v>
      </c>
      <c r="B260" s="65" t="s">
        <v>268</v>
      </c>
      <c r="C260" s="205">
        <f t="shared" si="23"/>
        <v>0</v>
      </c>
      <c r="D260" s="169">
        <f>SUM(D261:D263)</f>
        <v>0</v>
      </c>
      <c r="E260" s="169">
        <f t="shared" ref="E260:G260" si="34">SUM(E261:E263)</f>
        <v>0</v>
      </c>
      <c r="F260" s="169">
        <f t="shared" si="34"/>
        <v>0</v>
      </c>
      <c r="G260" s="217">
        <f t="shared" si="34"/>
        <v>0</v>
      </c>
      <c r="H260" s="205">
        <f t="shared" si="24"/>
        <v>0</v>
      </c>
      <c r="I260" s="169">
        <f>SUM(I261:I263)</f>
        <v>0</v>
      </c>
      <c r="J260" s="169">
        <f t="shared" ref="J260:L260" si="35">SUM(J261:J263)</f>
        <v>0</v>
      </c>
      <c r="K260" s="169">
        <f t="shared" si="35"/>
        <v>0</v>
      </c>
      <c r="L260" s="180">
        <f t="shared" si="35"/>
        <v>0</v>
      </c>
    </row>
    <row r="261" spans="1:13" x14ac:dyDescent="0.25">
      <c r="A261" s="44">
        <v>6411</v>
      </c>
      <c r="B261" s="174" t="s">
        <v>269</v>
      </c>
      <c r="C261" s="201">
        <f t="shared" si="23"/>
        <v>0</v>
      </c>
      <c r="D261" s="74"/>
      <c r="E261" s="74"/>
      <c r="F261" s="74"/>
      <c r="G261" s="157"/>
      <c r="H261" s="208">
        <f t="shared" si="24"/>
        <v>0</v>
      </c>
      <c r="I261" s="74"/>
      <c r="J261" s="74"/>
      <c r="K261" s="74"/>
      <c r="L261" s="158"/>
    </row>
    <row r="262" spans="1:13" ht="36" x14ac:dyDescent="0.25">
      <c r="A262" s="44">
        <v>6412</v>
      </c>
      <c r="B262" s="71" t="s">
        <v>270</v>
      </c>
      <c r="C262" s="201">
        <f t="shared" si="23"/>
        <v>0</v>
      </c>
      <c r="D262" s="74"/>
      <c r="E262" s="74"/>
      <c r="F262" s="74"/>
      <c r="G262" s="157"/>
      <c r="H262" s="208">
        <f t="shared" si="24"/>
        <v>0</v>
      </c>
      <c r="I262" s="74"/>
      <c r="J262" s="74"/>
      <c r="K262" s="74"/>
      <c r="L262" s="158"/>
    </row>
    <row r="263" spans="1:13" ht="36" x14ac:dyDescent="0.25">
      <c r="A263" s="44">
        <v>6419</v>
      </c>
      <c r="B263" s="71" t="s">
        <v>271</v>
      </c>
      <c r="C263" s="201">
        <f t="shared" si="23"/>
        <v>0</v>
      </c>
      <c r="D263" s="74"/>
      <c r="E263" s="74"/>
      <c r="F263" s="74"/>
      <c r="G263" s="157"/>
      <c r="H263" s="208">
        <f t="shared" si="24"/>
        <v>0</v>
      </c>
      <c r="I263" s="74"/>
      <c r="J263" s="74"/>
      <c r="K263" s="74"/>
      <c r="L263" s="158"/>
    </row>
    <row r="264" spans="1:13" ht="36" x14ac:dyDescent="0.25">
      <c r="A264" s="159">
        <v>6420</v>
      </c>
      <c r="B264" s="71" t="s">
        <v>272</v>
      </c>
      <c r="C264" s="201">
        <f t="shared" si="23"/>
        <v>0</v>
      </c>
      <c r="D264" s="160">
        <f>SUM(D265:D268)</f>
        <v>0</v>
      </c>
      <c r="E264" s="160">
        <f>SUM(E265:E268)</f>
        <v>0</v>
      </c>
      <c r="F264" s="160">
        <f>SUM(F265:F268)</f>
        <v>0</v>
      </c>
      <c r="G264" s="218">
        <f>SUM(G265:G268)</f>
        <v>0</v>
      </c>
      <c r="H264" s="201">
        <f>SUM(I264:L264)</f>
        <v>0</v>
      </c>
      <c r="I264" s="160">
        <f>SUM(I265:I268)</f>
        <v>0</v>
      </c>
      <c r="J264" s="160">
        <f>SUM(J265:J268)</f>
        <v>0</v>
      </c>
      <c r="K264" s="160">
        <f>SUM(K265:K268)</f>
        <v>0</v>
      </c>
      <c r="L264" s="176">
        <f>SUM(L265:L268)</f>
        <v>0</v>
      </c>
    </row>
    <row r="265" spans="1:13" x14ac:dyDescent="0.25">
      <c r="A265" s="44">
        <v>6421</v>
      </c>
      <c r="B265" s="71" t="s">
        <v>273</v>
      </c>
      <c r="C265" s="201">
        <f t="shared" ref="C265:C285" si="36">SUM(D265:G265)</f>
        <v>0</v>
      </c>
      <c r="D265" s="74"/>
      <c r="E265" s="74"/>
      <c r="F265" s="74"/>
      <c r="G265" s="157"/>
      <c r="H265" s="208">
        <f t="shared" ref="H265:H285" si="37">SUM(I265:L265)</f>
        <v>0</v>
      </c>
      <c r="I265" s="74"/>
      <c r="J265" s="74"/>
      <c r="K265" s="74"/>
      <c r="L265" s="158"/>
    </row>
    <row r="266" spans="1:13" x14ac:dyDescent="0.25">
      <c r="A266" s="44">
        <v>6422</v>
      </c>
      <c r="B266" s="71" t="s">
        <v>274</v>
      </c>
      <c r="C266" s="201">
        <f t="shared" si="36"/>
        <v>0</v>
      </c>
      <c r="D266" s="74"/>
      <c r="E266" s="74"/>
      <c r="F266" s="74"/>
      <c r="G266" s="157"/>
      <c r="H266" s="208">
        <f t="shared" si="37"/>
        <v>0</v>
      </c>
      <c r="I266" s="74"/>
      <c r="J266" s="74"/>
      <c r="K266" s="74"/>
      <c r="L266" s="158"/>
    </row>
    <row r="267" spans="1:13" ht="13.5" customHeight="1" x14ac:dyDescent="0.25">
      <c r="A267" s="44">
        <v>6423</v>
      </c>
      <c r="B267" s="71" t="s">
        <v>275</v>
      </c>
      <c r="C267" s="201">
        <f>SUM(D267:G267)</f>
        <v>0</v>
      </c>
      <c r="D267" s="74"/>
      <c r="E267" s="74"/>
      <c r="F267" s="74"/>
      <c r="G267" s="157"/>
      <c r="H267" s="208">
        <f>SUM(I267:L267)</f>
        <v>0</v>
      </c>
      <c r="I267" s="74"/>
      <c r="J267" s="74"/>
      <c r="K267" s="74"/>
      <c r="L267" s="158"/>
    </row>
    <row r="268" spans="1:13" ht="36" x14ac:dyDescent="0.25">
      <c r="A268" s="44">
        <v>6424</v>
      </c>
      <c r="B268" s="71" t="s">
        <v>276</v>
      </c>
      <c r="C268" s="201">
        <f>SUM(D268:G268)</f>
        <v>0</v>
      </c>
      <c r="D268" s="74"/>
      <c r="E268" s="74"/>
      <c r="F268" s="74"/>
      <c r="G268" s="157"/>
      <c r="H268" s="208">
        <f>SUM(I268:L268)</f>
        <v>0</v>
      </c>
      <c r="I268" s="74"/>
      <c r="J268" s="74"/>
      <c r="K268" s="74"/>
      <c r="L268" s="158"/>
      <c r="M268" s="225"/>
    </row>
    <row r="269" spans="1:13" ht="36" x14ac:dyDescent="0.25">
      <c r="A269" s="220">
        <v>7000</v>
      </c>
      <c r="B269" s="220" t="s">
        <v>277</v>
      </c>
      <c r="C269" s="221">
        <f t="shared" si="36"/>
        <v>0</v>
      </c>
      <c r="D269" s="222">
        <f>SUM(D270,D281)</f>
        <v>0</v>
      </c>
      <c r="E269" s="222">
        <f>SUM(E270,E281)</f>
        <v>0</v>
      </c>
      <c r="F269" s="222">
        <f>SUM(F270,F281)</f>
        <v>0</v>
      </c>
      <c r="G269" s="222">
        <f>SUM(G270,G281)</f>
        <v>0</v>
      </c>
      <c r="H269" s="223">
        <f t="shared" si="37"/>
        <v>0</v>
      </c>
      <c r="I269" s="222">
        <f>SUM(I270,I281)</f>
        <v>0</v>
      </c>
      <c r="J269" s="222">
        <f>SUM(J270,J281)</f>
        <v>0</v>
      </c>
      <c r="K269" s="222">
        <f>SUM(K270,K281)</f>
        <v>0</v>
      </c>
      <c r="L269" s="224">
        <f>SUM(L270,L281)</f>
        <v>0</v>
      </c>
    </row>
    <row r="270" spans="1:13" ht="24" x14ac:dyDescent="0.25">
      <c r="A270" s="56">
        <v>7200</v>
      </c>
      <c r="B270" s="147" t="s">
        <v>278</v>
      </c>
      <c r="C270" s="184">
        <f t="shared" si="36"/>
        <v>0</v>
      </c>
      <c r="D270" s="63">
        <f>SUM(D271,D272,D275,D276,D280)</f>
        <v>0</v>
      </c>
      <c r="E270" s="63">
        <f>SUM(E271,E272,E275,E276,E280)</f>
        <v>0</v>
      </c>
      <c r="F270" s="63">
        <f>SUM(F271,F272,F275,F276,F280)</f>
        <v>0</v>
      </c>
      <c r="G270" s="63">
        <f>SUM(G271,G272,G275,G276,G280)</f>
        <v>0</v>
      </c>
      <c r="H270" s="57">
        <f t="shared" si="37"/>
        <v>0</v>
      </c>
      <c r="I270" s="63">
        <f>SUM(I271,I272,I275,I276,I280)</f>
        <v>0</v>
      </c>
      <c r="J270" s="63">
        <f>SUM(J271,J272,J275,J276,J280)</f>
        <v>0</v>
      </c>
      <c r="K270" s="63">
        <f>SUM(K271,K272,K275,K276,K280)</f>
        <v>0</v>
      </c>
      <c r="L270" s="149">
        <f>SUM(L271,L272,L275,L276,L280)</f>
        <v>0</v>
      </c>
    </row>
    <row r="271" spans="1:13" ht="24" x14ac:dyDescent="0.25">
      <c r="A271" s="168">
        <v>7210</v>
      </c>
      <c r="B271" s="65" t="s">
        <v>279</v>
      </c>
      <c r="C271" s="205">
        <f t="shared" si="36"/>
        <v>0</v>
      </c>
      <c r="D271" s="68"/>
      <c r="E271" s="68"/>
      <c r="F271" s="68"/>
      <c r="G271" s="154"/>
      <c r="H271" s="66">
        <f t="shared" si="37"/>
        <v>0</v>
      </c>
      <c r="I271" s="68"/>
      <c r="J271" s="68"/>
      <c r="K271" s="68"/>
      <c r="L271" s="155"/>
    </row>
    <row r="272" spans="1:13" s="225" customFormat="1" ht="36" x14ac:dyDescent="0.25">
      <c r="A272" s="159">
        <v>7220</v>
      </c>
      <c r="B272" s="71" t="s">
        <v>280</v>
      </c>
      <c r="C272" s="201">
        <f>SUM(D272:G272)</f>
        <v>0</v>
      </c>
      <c r="D272" s="160">
        <f>SUM(D273:D274)</f>
        <v>0</v>
      </c>
      <c r="E272" s="160">
        <f>SUM(E273:E274)</f>
        <v>0</v>
      </c>
      <c r="F272" s="160">
        <f>SUM(F273:F274)</f>
        <v>0</v>
      </c>
      <c r="G272" s="160">
        <f>SUM(G273:G274)</f>
        <v>0</v>
      </c>
      <c r="H272" s="72">
        <f>SUM(I272:L272)</f>
        <v>0</v>
      </c>
      <c r="I272" s="160">
        <f>SUM(I273:I274)</f>
        <v>0</v>
      </c>
      <c r="J272" s="160">
        <f>SUM(J273:J274)</f>
        <v>0</v>
      </c>
      <c r="K272" s="160">
        <f>SUM(K273:K274)</f>
        <v>0</v>
      </c>
      <c r="L272" s="162">
        <f>SUM(L273:L274)</f>
        <v>0</v>
      </c>
    </row>
    <row r="273" spans="1:12" s="225" customFormat="1" ht="36" x14ac:dyDescent="0.25">
      <c r="A273" s="44">
        <v>7221</v>
      </c>
      <c r="B273" s="71" t="s">
        <v>281</v>
      </c>
      <c r="C273" s="201">
        <f t="shared" si="36"/>
        <v>0</v>
      </c>
      <c r="D273" s="74"/>
      <c r="E273" s="74"/>
      <c r="F273" s="74"/>
      <c r="G273" s="157"/>
      <c r="H273" s="72">
        <f t="shared" si="37"/>
        <v>0</v>
      </c>
      <c r="I273" s="74"/>
      <c r="J273" s="74"/>
      <c r="K273" s="74"/>
      <c r="L273" s="158"/>
    </row>
    <row r="274" spans="1:12" s="225" customFormat="1" ht="36" x14ac:dyDescent="0.25">
      <c r="A274" s="44">
        <v>7222</v>
      </c>
      <c r="B274" s="71" t="s">
        <v>282</v>
      </c>
      <c r="C274" s="201">
        <f t="shared" si="36"/>
        <v>0</v>
      </c>
      <c r="D274" s="74"/>
      <c r="E274" s="74"/>
      <c r="F274" s="74"/>
      <c r="G274" s="157"/>
      <c r="H274" s="72">
        <f t="shared" si="37"/>
        <v>0</v>
      </c>
      <c r="I274" s="74"/>
      <c r="J274" s="74"/>
      <c r="K274" s="74"/>
      <c r="L274" s="158"/>
    </row>
    <row r="275" spans="1:12" ht="24" x14ac:dyDescent="0.25">
      <c r="A275" s="159">
        <v>7230</v>
      </c>
      <c r="B275" s="71" t="s">
        <v>283</v>
      </c>
      <c r="C275" s="201">
        <f t="shared" si="36"/>
        <v>0</v>
      </c>
      <c r="D275" s="74"/>
      <c r="E275" s="74"/>
      <c r="F275" s="74"/>
      <c r="G275" s="157"/>
      <c r="H275" s="72">
        <f t="shared" si="37"/>
        <v>0</v>
      </c>
      <c r="I275" s="74"/>
      <c r="J275" s="74"/>
      <c r="K275" s="74"/>
      <c r="L275" s="158"/>
    </row>
    <row r="276" spans="1:12" ht="24" x14ac:dyDescent="0.25">
      <c r="A276" s="159">
        <v>7240</v>
      </c>
      <c r="B276" s="71" t="s">
        <v>284</v>
      </c>
      <c r="C276" s="201">
        <f t="shared" si="36"/>
        <v>0</v>
      </c>
      <c r="D276" s="160">
        <f>SUM(D277:D279)</f>
        <v>0</v>
      </c>
      <c r="E276" s="160">
        <f t="shared" ref="E276:G276" si="38">SUM(E277:E279)</f>
        <v>0</v>
      </c>
      <c r="F276" s="160">
        <f t="shared" si="38"/>
        <v>0</v>
      </c>
      <c r="G276" s="161">
        <f t="shared" si="38"/>
        <v>0</v>
      </c>
      <c r="H276" s="72">
        <f t="shared" si="37"/>
        <v>0</v>
      </c>
      <c r="I276" s="160">
        <f t="shared" ref="I276:L276" si="39">SUM(I277:I279)</f>
        <v>0</v>
      </c>
      <c r="J276" s="160">
        <f t="shared" si="39"/>
        <v>0</v>
      </c>
      <c r="K276" s="160">
        <f>SUM(K277:K279)</f>
        <v>0</v>
      </c>
      <c r="L276" s="162">
        <f t="shared" si="39"/>
        <v>0</v>
      </c>
    </row>
    <row r="277" spans="1:12" ht="48" x14ac:dyDescent="0.25">
      <c r="A277" s="44">
        <v>7245</v>
      </c>
      <c r="B277" s="71" t="s">
        <v>285</v>
      </c>
      <c r="C277" s="201">
        <f t="shared" si="36"/>
        <v>0</v>
      </c>
      <c r="D277" s="74"/>
      <c r="E277" s="74"/>
      <c r="F277" s="74"/>
      <c r="G277" s="157"/>
      <c r="H277" s="72">
        <f t="shared" si="37"/>
        <v>0</v>
      </c>
      <c r="I277" s="74"/>
      <c r="J277" s="74"/>
      <c r="K277" s="74"/>
      <c r="L277" s="158"/>
    </row>
    <row r="278" spans="1:12" ht="84.75" customHeight="1" x14ac:dyDescent="0.25">
      <c r="A278" s="44">
        <v>7246</v>
      </c>
      <c r="B278" s="71" t="s">
        <v>286</v>
      </c>
      <c r="C278" s="201">
        <f t="shared" si="36"/>
        <v>0</v>
      </c>
      <c r="D278" s="74"/>
      <c r="E278" s="74"/>
      <c r="F278" s="74"/>
      <c r="G278" s="157"/>
      <c r="H278" s="72">
        <f t="shared" si="37"/>
        <v>0</v>
      </c>
      <c r="I278" s="74"/>
      <c r="J278" s="74"/>
      <c r="K278" s="74"/>
      <c r="L278" s="158"/>
    </row>
    <row r="279" spans="1:12" ht="36" x14ac:dyDescent="0.25">
      <c r="A279" s="44">
        <v>7247</v>
      </c>
      <c r="B279" s="71" t="s">
        <v>287</v>
      </c>
      <c r="C279" s="201">
        <f t="shared" si="36"/>
        <v>0</v>
      </c>
      <c r="D279" s="74"/>
      <c r="E279" s="74"/>
      <c r="F279" s="74"/>
      <c r="G279" s="157"/>
      <c r="H279" s="72">
        <f t="shared" si="37"/>
        <v>0</v>
      </c>
      <c r="I279" s="74"/>
      <c r="J279" s="74"/>
      <c r="K279" s="74"/>
      <c r="L279" s="158"/>
    </row>
    <row r="280" spans="1:12" ht="24" x14ac:dyDescent="0.25">
      <c r="A280" s="168">
        <v>7260</v>
      </c>
      <c r="B280" s="65" t="s">
        <v>288</v>
      </c>
      <c r="C280" s="205">
        <f t="shared" si="36"/>
        <v>0</v>
      </c>
      <c r="D280" s="68"/>
      <c r="E280" s="68"/>
      <c r="F280" s="68"/>
      <c r="G280" s="154"/>
      <c r="H280" s="66">
        <f t="shared" si="37"/>
        <v>0</v>
      </c>
      <c r="I280" s="68"/>
      <c r="J280" s="68"/>
      <c r="K280" s="68"/>
      <c r="L280" s="155"/>
    </row>
    <row r="281" spans="1:12" x14ac:dyDescent="0.25">
      <c r="A281" s="108">
        <v>7700</v>
      </c>
      <c r="B281" s="85" t="s">
        <v>289</v>
      </c>
      <c r="C281" s="86">
        <f t="shared" si="36"/>
        <v>0</v>
      </c>
      <c r="D281" s="226">
        <f>D282</f>
        <v>0</v>
      </c>
      <c r="E281" s="226">
        <f t="shared" ref="E281:G281" si="40">E282</f>
        <v>0</v>
      </c>
      <c r="F281" s="226">
        <f t="shared" si="40"/>
        <v>0</v>
      </c>
      <c r="G281" s="227">
        <f t="shared" si="40"/>
        <v>0</v>
      </c>
      <c r="H281" s="86">
        <f t="shared" si="37"/>
        <v>0</v>
      </c>
      <c r="I281" s="226">
        <f t="shared" ref="I281:L281" si="41">I282</f>
        <v>0</v>
      </c>
      <c r="J281" s="226">
        <f t="shared" si="41"/>
        <v>0</v>
      </c>
      <c r="K281" s="226">
        <f t="shared" si="41"/>
        <v>0</v>
      </c>
      <c r="L281" s="228">
        <f t="shared" si="41"/>
        <v>0</v>
      </c>
    </row>
    <row r="282" spans="1:12" x14ac:dyDescent="0.25">
      <c r="A282" s="150">
        <v>7720</v>
      </c>
      <c r="B282" s="65" t="s">
        <v>290</v>
      </c>
      <c r="C282" s="79">
        <f t="shared" si="36"/>
        <v>0</v>
      </c>
      <c r="D282" s="81"/>
      <c r="E282" s="81"/>
      <c r="F282" s="81"/>
      <c r="G282" s="229"/>
      <c r="H282" s="79">
        <f t="shared" si="37"/>
        <v>0</v>
      </c>
      <c r="I282" s="81"/>
      <c r="J282" s="81"/>
      <c r="K282" s="81"/>
      <c r="L282" s="230"/>
    </row>
    <row r="283" spans="1:12" x14ac:dyDescent="0.25">
      <c r="A283" s="174"/>
      <c r="B283" s="71" t="s">
        <v>291</v>
      </c>
      <c r="C283" s="201">
        <f t="shared" si="36"/>
        <v>0</v>
      </c>
      <c r="D283" s="160">
        <f>SUM(D284:D285)</f>
        <v>0</v>
      </c>
      <c r="E283" s="160">
        <f>SUM(E284:E285)</f>
        <v>0</v>
      </c>
      <c r="F283" s="160">
        <f>SUM(F284:F285)</f>
        <v>0</v>
      </c>
      <c r="G283" s="161">
        <f>SUM(G284:G285)</f>
        <v>0</v>
      </c>
      <c r="H283" s="72">
        <f t="shared" si="37"/>
        <v>0</v>
      </c>
      <c r="I283" s="160">
        <f>SUM(I284:I285)</f>
        <v>0</v>
      </c>
      <c r="J283" s="160">
        <f>SUM(J284:J285)</f>
        <v>0</v>
      </c>
      <c r="K283" s="160">
        <f>SUM(K284:K285)</f>
        <v>0</v>
      </c>
      <c r="L283" s="162">
        <f>SUM(L284:L285)</f>
        <v>0</v>
      </c>
    </row>
    <row r="284" spans="1:12" x14ac:dyDescent="0.25">
      <c r="A284" s="174" t="s">
        <v>292</v>
      </c>
      <c r="B284" s="44" t="s">
        <v>293</v>
      </c>
      <c r="C284" s="201">
        <f t="shared" si="36"/>
        <v>0</v>
      </c>
      <c r="D284" s="74"/>
      <c r="E284" s="74"/>
      <c r="F284" s="74"/>
      <c r="G284" s="157"/>
      <c r="H284" s="72">
        <f t="shared" si="37"/>
        <v>0</v>
      </c>
      <c r="I284" s="74"/>
      <c r="J284" s="74"/>
      <c r="K284" s="74"/>
      <c r="L284" s="158"/>
    </row>
    <row r="285" spans="1:12" ht="24" x14ac:dyDescent="0.25">
      <c r="A285" s="174" t="s">
        <v>294</v>
      </c>
      <c r="B285" s="231" t="s">
        <v>295</v>
      </c>
      <c r="C285" s="205">
        <f t="shared" si="36"/>
        <v>0</v>
      </c>
      <c r="D285" s="68"/>
      <c r="E285" s="68"/>
      <c r="F285" s="68"/>
      <c r="G285" s="154"/>
      <c r="H285" s="66">
        <f t="shared" si="37"/>
        <v>0</v>
      </c>
      <c r="I285" s="68"/>
      <c r="J285" s="68"/>
      <c r="K285" s="68"/>
      <c r="L285" s="155"/>
    </row>
    <row r="286" spans="1:12" ht="12.75" thickBot="1" x14ac:dyDescent="0.3">
      <c r="A286" s="232"/>
      <c r="B286" s="232" t="s">
        <v>296</v>
      </c>
      <c r="C286" s="233">
        <f t="shared" ref="C286:L286" si="42">SUM(C283,C269,C230,C195,C187,C173,C75,C53)</f>
        <v>636496</v>
      </c>
      <c r="D286" s="233">
        <f t="shared" si="42"/>
        <v>297330</v>
      </c>
      <c r="E286" s="233">
        <f t="shared" si="42"/>
        <v>328130</v>
      </c>
      <c r="F286" s="233">
        <f t="shared" si="42"/>
        <v>11036</v>
      </c>
      <c r="G286" s="234">
        <f t="shared" si="42"/>
        <v>0</v>
      </c>
      <c r="H286" s="235">
        <f t="shared" si="42"/>
        <v>670406</v>
      </c>
      <c r="I286" s="233">
        <f t="shared" si="42"/>
        <v>335718</v>
      </c>
      <c r="J286" s="233">
        <f t="shared" si="42"/>
        <v>323652</v>
      </c>
      <c r="K286" s="233">
        <f t="shared" si="42"/>
        <v>11036</v>
      </c>
      <c r="L286" s="236">
        <f t="shared" si="42"/>
        <v>0</v>
      </c>
    </row>
    <row r="287" spans="1:12" s="24" customFormat="1" ht="13.5" thickTop="1" thickBot="1" x14ac:dyDescent="0.3">
      <c r="A287" s="601" t="s">
        <v>297</v>
      </c>
      <c r="B287" s="602"/>
      <c r="C287" s="237">
        <f>SUM(D287:G287)</f>
        <v>0</v>
      </c>
      <c r="D287" s="238">
        <f>SUM(D24,D25,D41)-D51</f>
        <v>0</v>
      </c>
      <c r="E287" s="238">
        <f>SUM(E24,E25,E41)-E51</f>
        <v>0</v>
      </c>
      <c r="F287" s="238">
        <f>(F26+F43)-F51</f>
        <v>0</v>
      </c>
      <c r="G287" s="239">
        <f>G45-G51</f>
        <v>0</v>
      </c>
      <c r="H287" s="237">
        <f>SUM(I287:L287)</f>
        <v>0</v>
      </c>
      <c r="I287" s="238">
        <f>SUM(I24,I25,I41)-I51</f>
        <v>0</v>
      </c>
      <c r="J287" s="238">
        <f>SUM(J24,J25,J41)-J51</f>
        <v>0</v>
      </c>
      <c r="K287" s="238">
        <f>(K26+K43)-K51</f>
        <v>0</v>
      </c>
      <c r="L287" s="240">
        <f>L45-L51</f>
        <v>0</v>
      </c>
    </row>
    <row r="288" spans="1:12" s="24" customFormat="1" ht="12.75" thickTop="1" x14ac:dyDescent="0.25">
      <c r="A288" s="620" t="s">
        <v>298</v>
      </c>
      <c r="B288" s="621"/>
      <c r="C288" s="241">
        <f t="shared" ref="C288:L288" si="43">SUM(C289,C290)-C297+C298</f>
        <v>0</v>
      </c>
      <c r="D288" s="242">
        <f t="shared" si="43"/>
        <v>0</v>
      </c>
      <c r="E288" s="242">
        <f t="shared" si="43"/>
        <v>0</v>
      </c>
      <c r="F288" s="242">
        <f t="shared" si="43"/>
        <v>0</v>
      </c>
      <c r="G288" s="243">
        <f t="shared" si="43"/>
        <v>0</v>
      </c>
      <c r="H288" s="244">
        <f t="shared" si="43"/>
        <v>0</v>
      </c>
      <c r="I288" s="242">
        <f t="shared" si="43"/>
        <v>0</v>
      </c>
      <c r="J288" s="242">
        <f t="shared" si="43"/>
        <v>0</v>
      </c>
      <c r="K288" s="242">
        <f t="shared" si="43"/>
        <v>0</v>
      </c>
      <c r="L288" s="245">
        <f t="shared" si="43"/>
        <v>0</v>
      </c>
    </row>
    <row r="289" spans="1:12" s="24" customFormat="1" ht="12.75" thickBot="1" x14ac:dyDescent="0.3">
      <c r="A289" s="126" t="s">
        <v>299</v>
      </c>
      <c r="B289" s="126" t="s">
        <v>300</v>
      </c>
      <c r="C289" s="246">
        <f t="shared" ref="C289:L289" si="44">C21-C283</f>
        <v>0</v>
      </c>
      <c r="D289" s="128">
        <f t="shared" si="44"/>
        <v>0</v>
      </c>
      <c r="E289" s="128">
        <f t="shared" si="44"/>
        <v>0</v>
      </c>
      <c r="F289" s="128">
        <f t="shared" si="44"/>
        <v>0</v>
      </c>
      <c r="G289" s="129">
        <f t="shared" si="44"/>
        <v>0</v>
      </c>
      <c r="H289" s="247">
        <f t="shared" si="44"/>
        <v>0</v>
      </c>
      <c r="I289" s="128">
        <f t="shared" si="44"/>
        <v>0</v>
      </c>
      <c r="J289" s="128">
        <f t="shared" si="44"/>
        <v>0</v>
      </c>
      <c r="K289" s="128">
        <f t="shared" si="44"/>
        <v>0</v>
      </c>
      <c r="L289" s="130">
        <f t="shared" si="44"/>
        <v>0</v>
      </c>
    </row>
    <row r="290" spans="1:12" s="24" customFormat="1" ht="12.75" thickTop="1" x14ac:dyDescent="0.25">
      <c r="A290" s="248" t="s">
        <v>301</v>
      </c>
      <c r="B290" s="248" t="s">
        <v>302</v>
      </c>
      <c r="C290" s="241">
        <f t="shared" ref="C290:L290" si="45">SUM(C291,C293,C295)-SUM(C292,C294,C296)</f>
        <v>0</v>
      </c>
      <c r="D290" s="242">
        <f t="shared" si="45"/>
        <v>0</v>
      </c>
      <c r="E290" s="242">
        <f t="shared" si="45"/>
        <v>0</v>
      </c>
      <c r="F290" s="242">
        <f t="shared" si="45"/>
        <v>0</v>
      </c>
      <c r="G290" s="249">
        <f t="shared" si="45"/>
        <v>0</v>
      </c>
      <c r="H290" s="244">
        <f t="shared" si="45"/>
        <v>0</v>
      </c>
      <c r="I290" s="242">
        <f t="shared" si="45"/>
        <v>0</v>
      </c>
      <c r="J290" s="242">
        <f t="shared" si="45"/>
        <v>0</v>
      </c>
      <c r="K290" s="242">
        <f t="shared" si="45"/>
        <v>0</v>
      </c>
      <c r="L290" s="245">
        <f t="shared" si="45"/>
        <v>0</v>
      </c>
    </row>
    <row r="291" spans="1:12" x14ac:dyDescent="0.25">
      <c r="A291" s="250" t="s">
        <v>303</v>
      </c>
      <c r="B291" s="116" t="s">
        <v>304</v>
      </c>
      <c r="C291" s="79">
        <f t="shared" ref="C291:C296" si="46">SUM(D291:G291)</f>
        <v>0</v>
      </c>
      <c r="D291" s="81"/>
      <c r="E291" s="81"/>
      <c r="F291" s="81"/>
      <c r="G291" s="229"/>
      <c r="H291" s="79">
        <f t="shared" ref="H291:H296" si="47">SUM(I291:L291)</f>
        <v>0</v>
      </c>
      <c r="I291" s="81"/>
      <c r="J291" s="81"/>
      <c r="K291" s="81"/>
      <c r="L291" s="230"/>
    </row>
    <row r="292" spans="1:12" ht="24" x14ac:dyDescent="0.25">
      <c r="A292" s="174" t="s">
        <v>305</v>
      </c>
      <c r="B292" s="43" t="s">
        <v>306</v>
      </c>
      <c r="C292" s="72">
        <f t="shared" si="46"/>
        <v>0</v>
      </c>
      <c r="D292" s="74"/>
      <c r="E292" s="74"/>
      <c r="F292" s="74"/>
      <c r="G292" s="157"/>
      <c r="H292" s="72">
        <f t="shared" si="47"/>
        <v>0</v>
      </c>
      <c r="I292" s="74"/>
      <c r="J292" s="74"/>
      <c r="K292" s="74"/>
      <c r="L292" s="158"/>
    </row>
    <row r="293" spans="1:12" x14ac:dyDescent="0.25">
      <c r="A293" s="174" t="s">
        <v>307</v>
      </c>
      <c r="B293" s="43" t="s">
        <v>308</v>
      </c>
      <c r="C293" s="72">
        <f t="shared" si="46"/>
        <v>0</v>
      </c>
      <c r="D293" s="74"/>
      <c r="E293" s="74"/>
      <c r="F293" s="74"/>
      <c r="G293" s="157"/>
      <c r="H293" s="72">
        <f t="shared" si="47"/>
        <v>0</v>
      </c>
      <c r="I293" s="74"/>
      <c r="J293" s="74"/>
      <c r="K293" s="74"/>
      <c r="L293" s="158"/>
    </row>
    <row r="294" spans="1:12" ht="24" x14ac:dyDescent="0.25">
      <c r="A294" s="174" t="s">
        <v>309</v>
      </c>
      <c r="B294" s="43" t="s">
        <v>310</v>
      </c>
      <c r="C294" s="72">
        <f t="shared" si="46"/>
        <v>0</v>
      </c>
      <c r="D294" s="74"/>
      <c r="E294" s="74"/>
      <c r="F294" s="74"/>
      <c r="G294" s="157"/>
      <c r="H294" s="72">
        <f t="shared" si="47"/>
        <v>0</v>
      </c>
      <c r="I294" s="74"/>
      <c r="J294" s="74"/>
      <c r="K294" s="74"/>
      <c r="L294" s="158"/>
    </row>
    <row r="295" spans="1:12" x14ac:dyDescent="0.25">
      <c r="A295" s="174" t="s">
        <v>311</v>
      </c>
      <c r="B295" s="43" t="s">
        <v>312</v>
      </c>
      <c r="C295" s="72">
        <f t="shared" si="46"/>
        <v>0</v>
      </c>
      <c r="D295" s="74"/>
      <c r="E295" s="74"/>
      <c r="F295" s="74"/>
      <c r="G295" s="157"/>
      <c r="H295" s="72">
        <f t="shared" si="47"/>
        <v>0</v>
      </c>
      <c r="I295" s="74"/>
      <c r="J295" s="74"/>
      <c r="K295" s="74"/>
      <c r="L295" s="158"/>
    </row>
    <row r="296" spans="1:12" ht="24.75" thickBot="1" x14ac:dyDescent="0.3">
      <c r="A296" s="251" t="s">
        <v>313</v>
      </c>
      <c r="B296" s="252" t="s">
        <v>314</v>
      </c>
      <c r="C296" s="185">
        <f t="shared" si="46"/>
        <v>0</v>
      </c>
      <c r="D296" s="189"/>
      <c r="E296" s="189"/>
      <c r="F296" s="189"/>
      <c r="G296" s="253"/>
      <c r="H296" s="185">
        <f t="shared" si="47"/>
        <v>0</v>
      </c>
      <c r="I296" s="189"/>
      <c r="J296" s="189"/>
      <c r="K296" s="189"/>
      <c r="L296" s="191"/>
    </row>
    <row r="297" spans="1:12" s="24" customFormat="1" ht="13.5" thickTop="1" thickBot="1" x14ac:dyDescent="0.3">
      <c r="A297" s="254" t="s">
        <v>315</v>
      </c>
      <c r="B297" s="254" t="s">
        <v>316</v>
      </c>
      <c r="C297" s="255">
        <f>SUM(D297:G297)</f>
        <v>0</v>
      </c>
      <c r="D297" s="256"/>
      <c r="E297" s="256"/>
      <c r="F297" s="256"/>
      <c r="G297" s="257"/>
      <c r="H297" s="255">
        <f>SUM(I297:L297)</f>
        <v>0</v>
      </c>
      <c r="I297" s="256"/>
      <c r="J297" s="256"/>
      <c r="K297" s="256"/>
      <c r="L297" s="258"/>
    </row>
    <row r="298" spans="1:12" s="24" customFormat="1" ht="48.75" thickTop="1" x14ac:dyDescent="0.25">
      <c r="A298" s="248" t="s">
        <v>317</v>
      </c>
      <c r="B298" s="259" t="s">
        <v>318</v>
      </c>
      <c r="C298" s="260">
        <f>SUM(D298:G298)</f>
        <v>0</v>
      </c>
      <c r="D298" s="177"/>
      <c r="E298" s="177"/>
      <c r="F298" s="177"/>
      <c r="G298" s="178"/>
      <c r="H298" s="260">
        <f>SUM(I298:L298)</f>
        <v>0</v>
      </c>
      <c r="I298" s="177"/>
      <c r="J298" s="177"/>
      <c r="K298" s="177"/>
      <c r="L298" s="179"/>
    </row>
    <row r="299" spans="1:12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</row>
    <row r="300" spans="1:12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</row>
    <row r="301" spans="1:12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</row>
    <row r="302" spans="1:12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</row>
    <row r="303" spans="1:12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</row>
    <row r="304" spans="1:12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</row>
    <row r="305" spans="1:12" x14ac:dyDescent="0.2">
      <c r="A305" s="1"/>
      <c r="B305" s="1"/>
      <c r="C305" s="261"/>
      <c r="D305" s="1"/>
      <c r="E305" s="1"/>
      <c r="F305" s="1"/>
      <c r="G305" s="1"/>
      <c r="H305" s="1"/>
      <c r="I305" s="1"/>
      <c r="J305" s="1"/>
      <c r="K305" s="1"/>
      <c r="L305" s="1"/>
    </row>
    <row r="306" spans="1:12" x14ac:dyDescent="0.2">
      <c r="A306" s="1"/>
      <c r="B306" s="1"/>
      <c r="C306" s="261"/>
      <c r="D306" s="1"/>
      <c r="E306" s="1"/>
      <c r="F306" s="1"/>
      <c r="G306" s="1"/>
      <c r="H306" s="1"/>
      <c r="I306" s="1"/>
      <c r="J306" s="1"/>
      <c r="K306" s="1"/>
      <c r="L306" s="1"/>
    </row>
    <row r="307" spans="1:12" x14ac:dyDescent="0.2">
      <c r="A307" s="1"/>
      <c r="B307" s="1"/>
      <c r="C307" s="261"/>
      <c r="D307" s="1"/>
      <c r="E307" s="1"/>
      <c r="F307" s="1"/>
      <c r="G307" s="1"/>
      <c r="H307" s="1"/>
      <c r="I307" s="1"/>
      <c r="J307" s="1"/>
      <c r="K307" s="1"/>
      <c r="L307" s="1"/>
    </row>
    <row r="308" spans="1:12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</row>
    <row r="309" spans="1:12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</row>
    <row r="310" spans="1:12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</row>
    <row r="311" spans="1:12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</row>
    <row r="312" spans="1:12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</row>
    <row r="313" spans="1:12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</row>
    <row r="314" spans="1:12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</row>
    <row r="315" spans="1:12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</row>
    <row r="316" spans="1:12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</row>
  </sheetData>
  <sheetProtection formatCells="0" formatColumns="0" formatRows="0"/>
  <autoFilter ref="A18:L298"/>
  <mergeCells count="29">
    <mergeCell ref="A288:B288"/>
    <mergeCell ref="H16:H17"/>
    <mergeCell ref="I16:I17"/>
    <mergeCell ref="J16:J17"/>
    <mergeCell ref="K16:K17"/>
    <mergeCell ref="L16:L17"/>
    <mergeCell ref="A287:B287"/>
    <mergeCell ref="C13:L13"/>
    <mergeCell ref="A15:A17"/>
    <mergeCell ref="B15:B17"/>
    <mergeCell ref="C15:G15"/>
    <mergeCell ref="H15:L15"/>
    <mergeCell ref="C16:C17"/>
    <mergeCell ref="D16:D17"/>
    <mergeCell ref="E16:E17"/>
    <mergeCell ref="F16:F17"/>
    <mergeCell ref="G16:G17"/>
    <mergeCell ref="C12:L12"/>
    <mergeCell ref="A1:L1"/>
    <mergeCell ref="A2:L2"/>
    <mergeCell ref="C3:L3"/>
    <mergeCell ref="C4:L4"/>
    <mergeCell ref="C5:L5"/>
    <mergeCell ref="C6:L6"/>
    <mergeCell ref="C7:L7"/>
    <mergeCell ref="C8:L8"/>
    <mergeCell ref="C9:L9"/>
    <mergeCell ref="C10:L10"/>
    <mergeCell ref="C11:L11"/>
  </mergeCells>
  <pageMargins left="0.78740157480314965" right="0.39370078740157483" top="0.39370078740157483" bottom="0.39370078740157483" header="0.23622047244094491" footer="0.19685039370078741"/>
  <pageSetup paperSize="9" scale="70" orientation="portrait" r:id="rId1"/>
  <headerFooter>
    <oddHeader xml:space="preserve">&amp;C                               </oddHeader>
    <oddFooter>&amp;L&amp;D, &amp;T&amp;R&amp;"Times New Roman,Regular"&amp;10&amp;P (&amp;N)</oddFooter>
  </headerFooter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M314"/>
  <sheetViews>
    <sheetView showGridLines="0" view="pageLayout" zoomScaleNormal="100" workbookViewId="0">
      <selection activeCell="C6" sqref="C6:L6"/>
    </sheetView>
  </sheetViews>
  <sheetFormatPr defaultRowHeight="12" x14ac:dyDescent="0.25"/>
  <cols>
    <col min="1" max="1" width="10.85546875" style="262" customWidth="1"/>
    <col min="2" max="2" width="28" style="262" customWidth="1"/>
    <col min="3" max="3" width="9.7109375" style="262" customWidth="1"/>
    <col min="4" max="4" width="9.5703125" style="262" customWidth="1"/>
    <col min="5" max="6" width="8.7109375" style="262" customWidth="1"/>
    <col min="7" max="7" width="8.28515625" style="262" customWidth="1"/>
    <col min="8" max="11" width="8.7109375" style="262" customWidth="1"/>
    <col min="12" max="12" width="7.5703125" style="262" customWidth="1"/>
    <col min="13" max="16" width="0" style="1" hidden="1" customWidth="1"/>
    <col min="17" max="16384" width="9.140625" style="1"/>
  </cols>
  <sheetData>
    <row r="1" spans="1:12" x14ac:dyDescent="0.25">
      <c r="A1" s="591" t="s">
        <v>490</v>
      </c>
      <c r="B1" s="591"/>
      <c r="C1" s="591"/>
      <c r="D1" s="591"/>
      <c r="E1" s="591"/>
      <c r="F1" s="591"/>
      <c r="G1" s="591"/>
      <c r="H1" s="591"/>
      <c r="I1" s="591"/>
      <c r="J1" s="591"/>
      <c r="K1" s="591"/>
      <c r="L1" s="591"/>
    </row>
    <row r="2" spans="1:12" ht="35.25" customHeight="1" x14ac:dyDescent="0.25">
      <c r="A2" s="592" t="s">
        <v>1</v>
      </c>
      <c r="B2" s="593"/>
      <c r="C2" s="593"/>
      <c r="D2" s="593"/>
      <c r="E2" s="593"/>
      <c r="F2" s="593"/>
      <c r="G2" s="593"/>
      <c r="H2" s="593"/>
      <c r="I2" s="593"/>
      <c r="J2" s="593"/>
      <c r="K2" s="593"/>
      <c r="L2" s="594"/>
    </row>
    <row r="3" spans="1:12" ht="12.75" customHeight="1" x14ac:dyDescent="0.25">
      <c r="A3" s="2" t="s">
        <v>2</v>
      </c>
      <c r="B3" s="3"/>
      <c r="C3" s="595" t="s">
        <v>491</v>
      </c>
      <c r="D3" s="595"/>
      <c r="E3" s="595"/>
      <c r="F3" s="595"/>
      <c r="G3" s="595"/>
      <c r="H3" s="595"/>
      <c r="I3" s="595"/>
      <c r="J3" s="595"/>
      <c r="K3" s="595"/>
      <c r="L3" s="596"/>
    </row>
    <row r="4" spans="1:12" ht="12.75" customHeight="1" x14ac:dyDescent="0.25">
      <c r="A4" s="2" t="s">
        <v>4</v>
      </c>
      <c r="B4" s="3"/>
      <c r="C4" s="595" t="s">
        <v>492</v>
      </c>
      <c r="D4" s="595"/>
      <c r="E4" s="595"/>
      <c r="F4" s="595"/>
      <c r="G4" s="595"/>
      <c r="H4" s="595"/>
      <c r="I4" s="595"/>
      <c r="J4" s="595"/>
      <c r="K4" s="595"/>
      <c r="L4" s="596"/>
    </row>
    <row r="5" spans="1:12" ht="12.75" customHeight="1" x14ac:dyDescent="0.25">
      <c r="A5" s="4" t="s">
        <v>6</v>
      </c>
      <c r="B5" s="5"/>
      <c r="C5" s="589" t="s">
        <v>493</v>
      </c>
      <c r="D5" s="589"/>
      <c r="E5" s="589"/>
      <c r="F5" s="589"/>
      <c r="G5" s="589"/>
      <c r="H5" s="589"/>
      <c r="I5" s="589"/>
      <c r="J5" s="589"/>
      <c r="K5" s="589"/>
      <c r="L5" s="590"/>
    </row>
    <row r="6" spans="1:12" ht="12.75" customHeight="1" x14ac:dyDescent="0.25">
      <c r="A6" s="4" t="s">
        <v>8</v>
      </c>
      <c r="B6" s="5"/>
      <c r="C6" s="589" t="s">
        <v>344</v>
      </c>
      <c r="D6" s="589"/>
      <c r="E6" s="589"/>
      <c r="F6" s="589"/>
      <c r="G6" s="589"/>
      <c r="H6" s="589"/>
      <c r="I6" s="589"/>
      <c r="J6" s="589"/>
      <c r="K6" s="589"/>
      <c r="L6" s="590"/>
    </row>
    <row r="7" spans="1:12" x14ac:dyDescent="0.25">
      <c r="A7" s="4" t="s">
        <v>10</v>
      </c>
      <c r="B7" s="5"/>
      <c r="C7" s="595" t="s">
        <v>345</v>
      </c>
      <c r="D7" s="595"/>
      <c r="E7" s="595"/>
      <c r="F7" s="595"/>
      <c r="G7" s="595"/>
      <c r="H7" s="595"/>
      <c r="I7" s="595"/>
      <c r="J7" s="595"/>
      <c r="K7" s="595"/>
      <c r="L7" s="596"/>
    </row>
    <row r="8" spans="1:12" ht="12.75" customHeight="1" x14ac:dyDescent="0.25">
      <c r="A8" s="6" t="s">
        <v>12</v>
      </c>
      <c r="B8" s="5"/>
      <c r="C8" s="597"/>
      <c r="D8" s="597"/>
      <c r="E8" s="597"/>
      <c r="F8" s="597"/>
      <c r="G8" s="597"/>
      <c r="H8" s="597"/>
      <c r="I8" s="597"/>
      <c r="J8" s="597"/>
      <c r="K8" s="597"/>
      <c r="L8" s="598"/>
    </row>
    <row r="9" spans="1:12" ht="12.75" customHeight="1" x14ac:dyDescent="0.25">
      <c r="A9" s="4"/>
      <c r="B9" s="5" t="s">
        <v>13</v>
      </c>
      <c r="C9" s="589" t="s">
        <v>494</v>
      </c>
      <c r="D9" s="589"/>
      <c r="E9" s="589"/>
      <c r="F9" s="589"/>
      <c r="G9" s="589"/>
      <c r="H9" s="589"/>
      <c r="I9" s="589"/>
      <c r="J9" s="589"/>
      <c r="K9" s="589"/>
      <c r="L9" s="590"/>
    </row>
    <row r="10" spans="1:12" ht="12.75" customHeight="1" x14ac:dyDescent="0.25">
      <c r="A10" s="4"/>
      <c r="B10" s="5" t="s">
        <v>15</v>
      </c>
      <c r="C10" s="589" t="s">
        <v>495</v>
      </c>
      <c r="D10" s="589"/>
      <c r="E10" s="589"/>
      <c r="F10" s="589"/>
      <c r="G10" s="589"/>
      <c r="H10" s="589"/>
      <c r="I10" s="589"/>
      <c r="J10" s="589"/>
      <c r="K10" s="589"/>
      <c r="L10" s="590"/>
    </row>
    <row r="11" spans="1:12" ht="12.75" customHeight="1" x14ac:dyDescent="0.25">
      <c r="A11" s="4"/>
      <c r="B11" s="5" t="s">
        <v>16</v>
      </c>
      <c r="C11" s="597"/>
      <c r="D11" s="597"/>
      <c r="E11" s="597"/>
      <c r="F11" s="597"/>
      <c r="G11" s="597"/>
      <c r="H11" s="597"/>
      <c r="I11" s="597"/>
      <c r="J11" s="597"/>
      <c r="K11" s="597"/>
      <c r="L11" s="598"/>
    </row>
    <row r="12" spans="1:12" ht="12.75" customHeight="1" x14ac:dyDescent="0.25">
      <c r="A12" s="4"/>
      <c r="B12" s="5" t="s">
        <v>17</v>
      </c>
      <c r="C12" s="589" t="s">
        <v>496</v>
      </c>
      <c r="D12" s="589"/>
      <c r="E12" s="589"/>
      <c r="F12" s="589"/>
      <c r="G12" s="589"/>
      <c r="H12" s="589"/>
      <c r="I12" s="589"/>
      <c r="J12" s="589"/>
      <c r="K12" s="589"/>
      <c r="L12" s="590"/>
    </row>
    <row r="13" spans="1:12" ht="12.75" customHeight="1" x14ac:dyDescent="0.25">
      <c r="A13" s="4"/>
      <c r="B13" s="5" t="s">
        <v>18</v>
      </c>
      <c r="C13" s="589"/>
      <c r="D13" s="589"/>
      <c r="E13" s="589"/>
      <c r="F13" s="589"/>
      <c r="G13" s="589"/>
      <c r="H13" s="589"/>
      <c r="I13" s="589"/>
      <c r="J13" s="589"/>
      <c r="K13" s="589"/>
      <c r="L13" s="590"/>
    </row>
    <row r="14" spans="1:12" ht="12.75" customHeight="1" x14ac:dyDescent="0.25">
      <c r="A14" s="7"/>
      <c r="B14" s="8"/>
      <c r="C14" s="9"/>
      <c r="D14" s="9"/>
      <c r="E14" s="9"/>
      <c r="F14" s="9"/>
      <c r="G14" s="9"/>
      <c r="H14" s="9"/>
      <c r="I14" s="9"/>
      <c r="J14" s="9"/>
      <c r="K14" s="9"/>
      <c r="L14" s="10"/>
    </row>
    <row r="15" spans="1:12" s="11" customFormat="1" ht="12.75" customHeight="1" x14ac:dyDescent="0.25">
      <c r="A15" s="603" t="s">
        <v>19</v>
      </c>
      <c r="B15" s="606" t="s">
        <v>20</v>
      </c>
      <c r="C15" s="608" t="s">
        <v>21</v>
      </c>
      <c r="D15" s="609"/>
      <c r="E15" s="609"/>
      <c r="F15" s="609"/>
      <c r="G15" s="610"/>
      <c r="H15" s="608" t="s">
        <v>22</v>
      </c>
      <c r="I15" s="609"/>
      <c r="J15" s="609"/>
      <c r="K15" s="609"/>
      <c r="L15" s="611"/>
    </row>
    <row r="16" spans="1:12" s="11" customFormat="1" ht="12.75" customHeight="1" x14ac:dyDescent="0.25">
      <c r="A16" s="604"/>
      <c r="B16" s="607"/>
      <c r="C16" s="612" t="s">
        <v>23</v>
      </c>
      <c r="D16" s="613" t="s">
        <v>24</v>
      </c>
      <c r="E16" s="615" t="s">
        <v>25</v>
      </c>
      <c r="F16" s="617" t="s">
        <v>26</v>
      </c>
      <c r="G16" s="619" t="s">
        <v>27</v>
      </c>
      <c r="H16" s="612" t="s">
        <v>23</v>
      </c>
      <c r="I16" s="613" t="s">
        <v>24</v>
      </c>
      <c r="J16" s="615" t="s">
        <v>25</v>
      </c>
      <c r="K16" s="617" t="s">
        <v>26</v>
      </c>
      <c r="L16" s="599" t="s">
        <v>27</v>
      </c>
    </row>
    <row r="17" spans="1:12" s="12" customFormat="1" ht="61.5" customHeight="1" thickBot="1" x14ac:dyDescent="0.3">
      <c r="A17" s="605"/>
      <c r="B17" s="607"/>
      <c r="C17" s="612"/>
      <c r="D17" s="614"/>
      <c r="E17" s="616"/>
      <c r="F17" s="618"/>
      <c r="G17" s="619"/>
      <c r="H17" s="622"/>
      <c r="I17" s="623"/>
      <c r="J17" s="616"/>
      <c r="K17" s="618"/>
      <c r="L17" s="600"/>
    </row>
    <row r="18" spans="1:12" s="12" customFormat="1" ht="9.75" customHeight="1" thickTop="1" x14ac:dyDescent="0.25">
      <c r="A18" s="13" t="s">
        <v>28</v>
      </c>
      <c r="B18" s="13">
        <v>2</v>
      </c>
      <c r="C18" s="14">
        <v>3</v>
      </c>
      <c r="D18" s="15">
        <v>4</v>
      </c>
      <c r="E18" s="15">
        <v>5</v>
      </c>
      <c r="F18" s="15">
        <v>6</v>
      </c>
      <c r="G18" s="16">
        <v>7</v>
      </c>
      <c r="H18" s="14">
        <v>8</v>
      </c>
      <c r="I18" s="15">
        <v>9</v>
      </c>
      <c r="J18" s="15">
        <v>10</v>
      </c>
      <c r="K18" s="15">
        <v>11</v>
      </c>
      <c r="L18" s="17">
        <v>12</v>
      </c>
    </row>
    <row r="19" spans="1:12" s="24" customFormat="1" x14ac:dyDescent="0.25">
      <c r="A19" s="18"/>
      <c r="B19" s="19" t="s">
        <v>29</v>
      </c>
      <c r="C19" s="20"/>
      <c r="D19" s="21"/>
      <c r="E19" s="21"/>
      <c r="F19" s="21"/>
      <c r="G19" s="22"/>
      <c r="H19" s="20"/>
      <c r="I19" s="21"/>
      <c r="J19" s="21"/>
      <c r="K19" s="21"/>
      <c r="L19" s="23"/>
    </row>
    <row r="20" spans="1:12" s="24" customFormat="1" ht="12.75" thickBot="1" x14ac:dyDescent="0.3">
      <c r="A20" s="25"/>
      <c r="B20" s="26" t="s">
        <v>30</v>
      </c>
      <c r="C20" s="27">
        <f t="shared" ref="C20:C47" si="0">SUM(D20:G20)</f>
        <v>74987</v>
      </c>
      <c r="D20" s="28">
        <f>SUM(D21,D24,D25,D41,D43)</f>
        <v>47992</v>
      </c>
      <c r="E20" s="28">
        <f>SUM(E21,E24,E43)</f>
        <v>26995</v>
      </c>
      <c r="F20" s="28">
        <f>SUM(F21,F26,F43)</f>
        <v>0</v>
      </c>
      <c r="G20" s="29">
        <f>SUM(G21,G45)</f>
        <v>0</v>
      </c>
      <c r="H20" s="27">
        <f>SUM(I20:L20)</f>
        <v>77916</v>
      </c>
      <c r="I20" s="28">
        <f>SUM(I21,I24,I25,I41,I43)</f>
        <v>47128</v>
      </c>
      <c r="J20" s="28">
        <f>SUM(J21,J24,J43)</f>
        <v>30788</v>
      </c>
      <c r="K20" s="28">
        <f>SUM(K21,K26,K43)</f>
        <v>0</v>
      </c>
      <c r="L20" s="30">
        <f>SUM(L21,L45)</f>
        <v>0</v>
      </c>
    </row>
    <row r="21" spans="1:12" ht="12.75" thickTop="1" x14ac:dyDescent="0.25">
      <c r="A21" s="31"/>
      <c r="B21" s="32" t="s">
        <v>31</v>
      </c>
      <c r="C21" s="33">
        <f t="shared" si="0"/>
        <v>0</v>
      </c>
      <c r="D21" s="34">
        <f>SUM(D22:D23)</f>
        <v>0</v>
      </c>
      <c r="E21" s="34">
        <f>SUM(E22:E23)</f>
        <v>0</v>
      </c>
      <c r="F21" s="34">
        <f>SUM(F22:F23)</f>
        <v>0</v>
      </c>
      <c r="G21" s="35">
        <f>SUM(G22:G23)</f>
        <v>0</v>
      </c>
      <c r="H21" s="33">
        <f t="shared" ref="H21:H47" si="1">SUM(I21:L21)</f>
        <v>0</v>
      </c>
      <c r="I21" s="34">
        <f>SUM(I22:I23)</f>
        <v>0</v>
      </c>
      <c r="J21" s="34">
        <f>SUM(J22:J23)</f>
        <v>0</v>
      </c>
      <c r="K21" s="34">
        <f>SUM(K22:K23)</f>
        <v>0</v>
      </c>
      <c r="L21" s="36">
        <f>SUM(L22:L23)</f>
        <v>0</v>
      </c>
    </row>
    <row r="22" spans="1:12" x14ac:dyDescent="0.25">
      <c r="A22" s="37"/>
      <c r="B22" s="38" t="s">
        <v>32</v>
      </c>
      <c r="C22" s="39">
        <f t="shared" si="0"/>
        <v>0</v>
      </c>
      <c r="D22" s="40"/>
      <c r="E22" s="40"/>
      <c r="F22" s="40"/>
      <c r="G22" s="41"/>
      <c r="H22" s="39">
        <f t="shared" si="1"/>
        <v>0</v>
      </c>
      <c r="I22" s="40"/>
      <c r="J22" s="40"/>
      <c r="K22" s="40"/>
      <c r="L22" s="42"/>
    </row>
    <row r="23" spans="1:12" x14ac:dyDescent="0.25">
      <c r="A23" s="43"/>
      <c r="B23" s="44" t="s">
        <v>33</v>
      </c>
      <c r="C23" s="45">
        <f t="shared" si="0"/>
        <v>0</v>
      </c>
      <c r="D23" s="46"/>
      <c r="E23" s="46"/>
      <c r="F23" s="46"/>
      <c r="G23" s="47"/>
      <c r="H23" s="45">
        <f t="shared" si="1"/>
        <v>0</v>
      </c>
      <c r="I23" s="46"/>
      <c r="J23" s="46"/>
      <c r="K23" s="46"/>
      <c r="L23" s="48"/>
    </row>
    <row r="24" spans="1:12" s="24" customFormat="1" ht="24.75" thickBot="1" x14ac:dyDescent="0.3">
      <c r="A24" s="49">
        <v>19300</v>
      </c>
      <c r="B24" s="49" t="s">
        <v>34</v>
      </c>
      <c r="C24" s="50">
        <f t="shared" si="0"/>
        <v>74987</v>
      </c>
      <c r="D24" s="51">
        <v>47992</v>
      </c>
      <c r="E24" s="51">
        <v>26995</v>
      </c>
      <c r="F24" s="52" t="s">
        <v>35</v>
      </c>
      <c r="G24" s="53" t="s">
        <v>35</v>
      </c>
      <c r="H24" s="50">
        <f t="shared" si="1"/>
        <v>77916</v>
      </c>
      <c r="I24" s="51">
        <f>I51</f>
        <v>47128</v>
      </c>
      <c r="J24" s="51">
        <f>J51</f>
        <v>30788</v>
      </c>
      <c r="K24" s="52" t="s">
        <v>35</v>
      </c>
      <c r="L24" s="54" t="s">
        <v>35</v>
      </c>
    </row>
    <row r="25" spans="1:12" s="24" customFormat="1" ht="24.75" thickTop="1" x14ac:dyDescent="0.25">
      <c r="A25" s="55"/>
      <c r="B25" s="56" t="s">
        <v>36</v>
      </c>
      <c r="C25" s="57">
        <f t="shared" si="0"/>
        <v>0</v>
      </c>
      <c r="D25" s="58"/>
      <c r="E25" s="59" t="s">
        <v>35</v>
      </c>
      <c r="F25" s="59" t="s">
        <v>35</v>
      </c>
      <c r="G25" s="60" t="s">
        <v>35</v>
      </c>
      <c r="H25" s="57">
        <f t="shared" si="1"/>
        <v>0</v>
      </c>
      <c r="I25" s="61"/>
      <c r="J25" s="59" t="s">
        <v>35</v>
      </c>
      <c r="K25" s="59" t="s">
        <v>35</v>
      </c>
      <c r="L25" s="62" t="s">
        <v>35</v>
      </c>
    </row>
    <row r="26" spans="1:12" s="24" customFormat="1" ht="36" x14ac:dyDescent="0.25">
      <c r="A26" s="56">
        <v>21300</v>
      </c>
      <c r="B26" s="56" t="s">
        <v>37</v>
      </c>
      <c r="C26" s="57">
        <f t="shared" si="0"/>
        <v>0</v>
      </c>
      <c r="D26" s="59" t="s">
        <v>35</v>
      </c>
      <c r="E26" s="59" t="s">
        <v>35</v>
      </c>
      <c r="F26" s="63">
        <f>SUM(F27,F31,F33,F36)</f>
        <v>0</v>
      </c>
      <c r="G26" s="60" t="s">
        <v>35</v>
      </c>
      <c r="H26" s="57">
        <f t="shared" si="1"/>
        <v>0</v>
      </c>
      <c r="I26" s="59" t="s">
        <v>35</v>
      </c>
      <c r="J26" s="59" t="s">
        <v>35</v>
      </c>
      <c r="K26" s="63">
        <f>SUM(K27,K31,K33,K36)</f>
        <v>0</v>
      </c>
      <c r="L26" s="62" t="s">
        <v>35</v>
      </c>
    </row>
    <row r="27" spans="1:12" s="24" customFormat="1" ht="24" x14ac:dyDescent="0.25">
      <c r="A27" s="64">
        <v>21350</v>
      </c>
      <c r="B27" s="56" t="s">
        <v>38</v>
      </c>
      <c r="C27" s="57">
        <f t="shared" si="0"/>
        <v>0</v>
      </c>
      <c r="D27" s="59" t="s">
        <v>35</v>
      </c>
      <c r="E27" s="59" t="s">
        <v>35</v>
      </c>
      <c r="F27" s="63">
        <f>SUM(F28:F30)</f>
        <v>0</v>
      </c>
      <c r="G27" s="60" t="s">
        <v>35</v>
      </c>
      <c r="H27" s="57">
        <f t="shared" si="1"/>
        <v>0</v>
      </c>
      <c r="I27" s="59" t="s">
        <v>35</v>
      </c>
      <c r="J27" s="59" t="s">
        <v>35</v>
      </c>
      <c r="K27" s="63">
        <f>SUM(K28:K30)</f>
        <v>0</v>
      </c>
      <c r="L27" s="62" t="s">
        <v>35</v>
      </c>
    </row>
    <row r="28" spans="1:12" x14ac:dyDescent="0.25">
      <c r="A28" s="37">
        <v>21351</v>
      </c>
      <c r="B28" s="65" t="s">
        <v>39</v>
      </c>
      <c r="C28" s="66">
        <f t="shared" si="0"/>
        <v>0</v>
      </c>
      <c r="D28" s="67" t="s">
        <v>35</v>
      </c>
      <c r="E28" s="67" t="s">
        <v>35</v>
      </c>
      <c r="F28" s="68"/>
      <c r="G28" s="69" t="s">
        <v>35</v>
      </c>
      <c r="H28" s="66">
        <f t="shared" si="1"/>
        <v>0</v>
      </c>
      <c r="I28" s="67" t="s">
        <v>35</v>
      </c>
      <c r="J28" s="67" t="s">
        <v>35</v>
      </c>
      <c r="K28" s="68"/>
      <c r="L28" s="70" t="s">
        <v>35</v>
      </c>
    </row>
    <row r="29" spans="1:12" x14ac:dyDescent="0.25">
      <c r="A29" s="43">
        <v>21352</v>
      </c>
      <c r="B29" s="71" t="s">
        <v>40</v>
      </c>
      <c r="C29" s="72">
        <f t="shared" si="0"/>
        <v>0</v>
      </c>
      <c r="D29" s="73" t="s">
        <v>35</v>
      </c>
      <c r="E29" s="73" t="s">
        <v>35</v>
      </c>
      <c r="F29" s="74"/>
      <c r="G29" s="75" t="s">
        <v>35</v>
      </c>
      <c r="H29" s="72">
        <f t="shared" si="1"/>
        <v>0</v>
      </c>
      <c r="I29" s="73" t="s">
        <v>35</v>
      </c>
      <c r="J29" s="73" t="s">
        <v>35</v>
      </c>
      <c r="K29" s="74"/>
      <c r="L29" s="76" t="s">
        <v>35</v>
      </c>
    </row>
    <row r="30" spans="1:12" ht="24" x14ac:dyDescent="0.25">
      <c r="A30" s="43">
        <v>21359</v>
      </c>
      <c r="B30" s="71" t="s">
        <v>41</v>
      </c>
      <c r="C30" s="72">
        <f t="shared" si="0"/>
        <v>0</v>
      </c>
      <c r="D30" s="73" t="s">
        <v>35</v>
      </c>
      <c r="E30" s="73" t="s">
        <v>35</v>
      </c>
      <c r="F30" s="74"/>
      <c r="G30" s="75" t="s">
        <v>35</v>
      </c>
      <c r="H30" s="72">
        <f t="shared" si="1"/>
        <v>0</v>
      </c>
      <c r="I30" s="73" t="s">
        <v>35</v>
      </c>
      <c r="J30" s="73" t="s">
        <v>35</v>
      </c>
      <c r="K30" s="74"/>
      <c r="L30" s="76" t="s">
        <v>35</v>
      </c>
    </row>
    <row r="31" spans="1:12" s="24" customFormat="1" ht="36" x14ac:dyDescent="0.25">
      <c r="A31" s="64">
        <v>21370</v>
      </c>
      <c r="B31" s="56" t="s">
        <v>42</v>
      </c>
      <c r="C31" s="57">
        <f t="shared" si="0"/>
        <v>0</v>
      </c>
      <c r="D31" s="59" t="s">
        <v>35</v>
      </c>
      <c r="E31" s="59" t="s">
        <v>35</v>
      </c>
      <c r="F31" s="63">
        <f>SUM(F32)</f>
        <v>0</v>
      </c>
      <c r="G31" s="60" t="s">
        <v>35</v>
      </c>
      <c r="H31" s="57">
        <f t="shared" si="1"/>
        <v>0</v>
      </c>
      <c r="I31" s="59" t="s">
        <v>35</v>
      </c>
      <c r="J31" s="59" t="s">
        <v>35</v>
      </c>
      <c r="K31" s="63">
        <f>SUM(K32)</f>
        <v>0</v>
      </c>
      <c r="L31" s="62" t="s">
        <v>35</v>
      </c>
    </row>
    <row r="32" spans="1:12" ht="36" x14ac:dyDescent="0.25">
      <c r="A32" s="77">
        <v>21379</v>
      </c>
      <c r="B32" s="78" t="s">
        <v>43</v>
      </c>
      <c r="C32" s="79">
        <f t="shared" si="0"/>
        <v>0</v>
      </c>
      <c r="D32" s="80" t="s">
        <v>35</v>
      </c>
      <c r="E32" s="80" t="s">
        <v>35</v>
      </c>
      <c r="F32" s="81"/>
      <c r="G32" s="82" t="s">
        <v>35</v>
      </c>
      <c r="H32" s="79">
        <f t="shared" si="1"/>
        <v>0</v>
      </c>
      <c r="I32" s="80" t="s">
        <v>35</v>
      </c>
      <c r="J32" s="80" t="s">
        <v>35</v>
      </c>
      <c r="K32" s="81"/>
      <c r="L32" s="83" t="s">
        <v>35</v>
      </c>
    </row>
    <row r="33" spans="1:12" s="24" customFormat="1" x14ac:dyDescent="0.25">
      <c r="A33" s="64">
        <v>21380</v>
      </c>
      <c r="B33" s="56" t="s">
        <v>44</v>
      </c>
      <c r="C33" s="57">
        <f t="shared" si="0"/>
        <v>0</v>
      </c>
      <c r="D33" s="59" t="s">
        <v>35</v>
      </c>
      <c r="E33" s="59" t="s">
        <v>35</v>
      </c>
      <c r="F33" s="63">
        <f>SUM(F34:F35)</f>
        <v>0</v>
      </c>
      <c r="G33" s="60" t="s">
        <v>35</v>
      </c>
      <c r="H33" s="57">
        <f t="shared" si="1"/>
        <v>0</v>
      </c>
      <c r="I33" s="59" t="s">
        <v>35</v>
      </c>
      <c r="J33" s="59" t="s">
        <v>35</v>
      </c>
      <c r="K33" s="63">
        <f>SUM(K34:K35)</f>
        <v>0</v>
      </c>
      <c r="L33" s="62" t="s">
        <v>35</v>
      </c>
    </row>
    <row r="34" spans="1:12" x14ac:dyDescent="0.25">
      <c r="A34" s="38">
        <v>21381</v>
      </c>
      <c r="B34" s="65" t="s">
        <v>45</v>
      </c>
      <c r="C34" s="66">
        <f t="shared" si="0"/>
        <v>0</v>
      </c>
      <c r="D34" s="67" t="s">
        <v>35</v>
      </c>
      <c r="E34" s="67" t="s">
        <v>35</v>
      </c>
      <c r="F34" s="68"/>
      <c r="G34" s="69" t="s">
        <v>35</v>
      </c>
      <c r="H34" s="66">
        <f t="shared" si="1"/>
        <v>0</v>
      </c>
      <c r="I34" s="67" t="s">
        <v>35</v>
      </c>
      <c r="J34" s="67" t="s">
        <v>35</v>
      </c>
      <c r="K34" s="68"/>
      <c r="L34" s="70" t="s">
        <v>35</v>
      </c>
    </row>
    <row r="35" spans="1:12" ht="24" x14ac:dyDescent="0.25">
      <c r="A35" s="44">
        <v>21383</v>
      </c>
      <c r="B35" s="71" t="s">
        <v>46</v>
      </c>
      <c r="C35" s="72">
        <f>SUM(D35:G35)</f>
        <v>0</v>
      </c>
      <c r="D35" s="73" t="s">
        <v>35</v>
      </c>
      <c r="E35" s="73" t="s">
        <v>35</v>
      </c>
      <c r="F35" s="74"/>
      <c r="G35" s="75" t="s">
        <v>35</v>
      </c>
      <c r="H35" s="72">
        <f t="shared" si="1"/>
        <v>0</v>
      </c>
      <c r="I35" s="73" t="s">
        <v>35</v>
      </c>
      <c r="J35" s="73" t="s">
        <v>35</v>
      </c>
      <c r="K35" s="74"/>
      <c r="L35" s="76" t="s">
        <v>35</v>
      </c>
    </row>
    <row r="36" spans="1:12" s="24" customFormat="1" ht="25.5" customHeight="1" x14ac:dyDescent="0.25">
      <c r="A36" s="64">
        <v>21390</v>
      </c>
      <c r="B36" s="56" t="s">
        <v>47</v>
      </c>
      <c r="C36" s="57">
        <f t="shared" si="0"/>
        <v>0</v>
      </c>
      <c r="D36" s="59" t="s">
        <v>35</v>
      </c>
      <c r="E36" s="59" t="s">
        <v>35</v>
      </c>
      <c r="F36" s="63">
        <f>SUM(F37:F40)</f>
        <v>0</v>
      </c>
      <c r="G36" s="60" t="s">
        <v>35</v>
      </c>
      <c r="H36" s="57">
        <f t="shared" si="1"/>
        <v>0</v>
      </c>
      <c r="I36" s="59" t="s">
        <v>35</v>
      </c>
      <c r="J36" s="59" t="s">
        <v>35</v>
      </c>
      <c r="K36" s="63">
        <f>SUM(K37:K40)</f>
        <v>0</v>
      </c>
      <c r="L36" s="62" t="s">
        <v>35</v>
      </c>
    </row>
    <row r="37" spans="1:12" ht="24" x14ac:dyDescent="0.25">
      <c r="A37" s="38">
        <v>21391</v>
      </c>
      <c r="B37" s="65" t="s">
        <v>48</v>
      </c>
      <c r="C37" s="66">
        <f t="shared" si="0"/>
        <v>0</v>
      </c>
      <c r="D37" s="67" t="s">
        <v>35</v>
      </c>
      <c r="E37" s="67" t="s">
        <v>35</v>
      </c>
      <c r="F37" s="68"/>
      <c r="G37" s="69" t="s">
        <v>35</v>
      </c>
      <c r="H37" s="66">
        <f t="shared" si="1"/>
        <v>0</v>
      </c>
      <c r="I37" s="67" t="s">
        <v>35</v>
      </c>
      <c r="J37" s="67" t="s">
        <v>35</v>
      </c>
      <c r="K37" s="68"/>
      <c r="L37" s="70" t="s">
        <v>35</v>
      </c>
    </row>
    <row r="38" spans="1:12" x14ac:dyDescent="0.25">
      <c r="A38" s="44">
        <v>21393</v>
      </c>
      <c r="B38" s="71" t="s">
        <v>49</v>
      </c>
      <c r="C38" s="72">
        <f t="shared" si="0"/>
        <v>0</v>
      </c>
      <c r="D38" s="73" t="s">
        <v>35</v>
      </c>
      <c r="E38" s="73" t="s">
        <v>35</v>
      </c>
      <c r="F38" s="74"/>
      <c r="G38" s="75" t="s">
        <v>35</v>
      </c>
      <c r="H38" s="72">
        <f t="shared" si="1"/>
        <v>0</v>
      </c>
      <c r="I38" s="73" t="s">
        <v>35</v>
      </c>
      <c r="J38" s="73" t="s">
        <v>35</v>
      </c>
      <c r="K38" s="74"/>
      <c r="L38" s="76" t="s">
        <v>35</v>
      </c>
    </row>
    <row r="39" spans="1:12" x14ac:dyDescent="0.25">
      <c r="A39" s="44">
        <v>21395</v>
      </c>
      <c r="B39" s="71" t="s">
        <v>50</v>
      </c>
      <c r="C39" s="72">
        <f t="shared" si="0"/>
        <v>0</v>
      </c>
      <c r="D39" s="73" t="s">
        <v>35</v>
      </c>
      <c r="E39" s="73" t="s">
        <v>35</v>
      </c>
      <c r="F39" s="74"/>
      <c r="G39" s="75" t="s">
        <v>35</v>
      </c>
      <c r="H39" s="72">
        <f t="shared" si="1"/>
        <v>0</v>
      </c>
      <c r="I39" s="73" t="s">
        <v>35</v>
      </c>
      <c r="J39" s="73" t="s">
        <v>35</v>
      </c>
      <c r="K39" s="74"/>
      <c r="L39" s="76" t="s">
        <v>35</v>
      </c>
    </row>
    <row r="40" spans="1:12" ht="24" x14ac:dyDescent="0.25">
      <c r="A40" s="84">
        <v>21399</v>
      </c>
      <c r="B40" s="85" t="s">
        <v>51</v>
      </c>
      <c r="C40" s="86">
        <f t="shared" si="0"/>
        <v>0</v>
      </c>
      <c r="D40" s="87" t="s">
        <v>35</v>
      </c>
      <c r="E40" s="87" t="s">
        <v>35</v>
      </c>
      <c r="F40" s="88"/>
      <c r="G40" s="89" t="s">
        <v>35</v>
      </c>
      <c r="H40" s="86">
        <f t="shared" si="1"/>
        <v>0</v>
      </c>
      <c r="I40" s="87" t="s">
        <v>35</v>
      </c>
      <c r="J40" s="87" t="s">
        <v>35</v>
      </c>
      <c r="K40" s="88"/>
      <c r="L40" s="90" t="s">
        <v>35</v>
      </c>
    </row>
    <row r="41" spans="1:12" s="24" customFormat="1" ht="26.25" customHeight="1" x14ac:dyDescent="0.25">
      <c r="A41" s="91">
        <v>21420</v>
      </c>
      <c r="B41" s="92" t="s">
        <v>52</v>
      </c>
      <c r="C41" s="86">
        <f>SUM(D41:G41)</f>
        <v>0</v>
      </c>
      <c r="D41" s="94">
        <f>SUM(D42)</f>
        <v>0</v>
      </c>
      <c r="E41" s="95" t="s">
        <v>35</v>
      </c>
      <c r="F41" s="95" t="s">
        <v>35</v>
      </c>
      <c r="G41" s="96" t="s">
        <v>35</v>
      </c>
      <c r="H41" s="93">
        <f>SUM(I41:L41)</f>
        <v>0</v>
      </c>
      <c r="I41" s="94">
        <f>SUM(I42)</f>
        <v>0</v>
      </c>
      <c r="J41" s="95" t="s">
        <v>35</v>
      </c>
      <c r="K41" s="95" t="s">
        <v>35</v>
      </c>
      <c r="L41" s="97" t="s">
        <v>35</v>
      </c>
    </row>
    <row r="42" spans="1:12" s="24" customFormat="1" ht="26.25" customHeight="1" x14ac:dyDescent="0.25">
      <c r="A42" s="84">
        <v>21429</v>
      </c>
      <c r="B42" s="85" t="s">
        <v>53</v>
      </c>
      <c r="C42" s="86">
        <f>SUM(D42:G42)</f>
        <v>0</v>
      </c>
      <c r="D42" s="98"/>
      <c r="E42" s="87" t="s">
        <v>35</v>
      </c>
      <c r="F42" s="87" t="s">
        <v>35</v>
      </c>
      <c r="G42" s="89" t="s">
        <v>35</v>
      </c>
      <c r="H42" s="86">
        <f t="shared" ref="H42:H44" si="2">SUM(I42:L42)</f>
        <v>0</v>
      </c>
      <c r="I42" s="98"/>
      <c r="J42" s="87" t="s">
        <v>35</v>
      </c>
      <c r="K42" s="87" t="s">
        <v>35</v>
      </c>
      <c r="L42" s="90" t="s">
        <v>35</v>
      </c>
    </row>
    <row r="43" spans="1:12" s="24" customFormat="1" ht="24" x14ac:dyDescent="0.25">
      <c r="A43" s="64">
        <v>21490</v>
      </c>
      <c r="B43" s="56" t="s">
        <v>54</v>
      </c>
      <c r="C43" s="57">
        <f t="shared" si="0"/>
        <v>0</v>
      </c>
      <c r="D43" s="99">
        <f>D44</f>
        <v>0</v>
      </c>
      <c r="E43" s="99">
        <f t="shared" ref="E43:F43" si="3">E44</f>
        <v>0</v>
      </c>
      <c r="F43" s="99">
        <f t="shared" si="3"/>
        <v>0</v>
      </c>
      <c r="G43" s="60" t="s">
        <v>35</v>
      </c>
      <c r="H43" s="100">
        <f t="shared" si="2"/>
        <v>0</v>
      </c>
      <c r="I43" s="99">
        <f>I44</f>
        <v>0</v>
      </c>
      <c r="J43" s="99">
        <f t="shared" ref="J43:K43" si="4">J44</f>
        <v>0</v>
      </c>
      <c r="K43" s="99">
        <f t="shared" si="4"/>
        <v>0</v>
      </c>
      <c r="L43" s="62" t="s">
        <v>35</v>
      </c>
    </row>
    <row r="44" spans="1:12" s="24" customFormat="1" ht="24" x14ac:dyDescent="0.25">
      <c r="A44" s="44">
        <v>21499</v>
      </c>
      <c r="B44" s="71" t="s">
        <v>55</v>
      </c>
      <c r="C44" s="79">
        <f>SUM(D44:G44)</f>
        <v>0</v>
      </c>
      <c r="D44" s="101"/>
      <c r="E44" s="102"/>
      <c r="F44" s="102"/>
      <c r="G44" s="103" t="s">
        <v>35</v>
      </c>
      <c r="H44" s="104">
        <f t="shared" si="2"/>
        <v>0</v>
      </c>
      <c r="I44" s="40"/>
      <c r="J44" s="105"/>
      <c r="K44" s="105"/>
      <c r="L44" s="106" t="s">
        <v>35</v>
      </c>
    </row>
    <row r="45" spans="1:12" ht="12.75" customHeight="1" x14ac:dyDescent="0.25">
      <c r="A45" s="107">
        <v>23000</v>
      </c>
      <c r="B45" s="108" t="s">
        <v>56</v>
      </c>
      <c r="C45" s="109">
        <f>SUM(D45:G45)</f>
        <v>0</v>
      </c>
      <c r="D45" s="59" t="s">
        <v>35</v>
      </c>
      <c r="E45" s="59" t="s">
        <v>35</v>
      </c>
      <c r="F45" s="59" t="s">
        <v>35</v>
      </c>
      <c r="G45" s="99">
        <f>SUM(G46:G47)</f>
        <v>0</v>
      </c>
      <c r="H45" s="109">
        <f t="shared" si="1"/>
        <v>0</v>
      </c>
      <c r="I45" s="87" t="s">
        <v>35</v>
      </c>
      <c r="J45" s="87" t="s">
        <v>35</v>
      </c>
      <c r="K45" s="87" t="s">
        <v>35</v>
      </c>
      <c r="L45" s="110">
        <f>SUM(L46:L47)</f>
        <v>0</v>
      </c>
    </row>
    <row r="46" spans="1:12" ht="24" x14ac:dyDescent="0.25">
      <c r="A46" s="111">
        <v>23410</v>
      </c>
      <c r="B46" s="112" t="s">
        <v>57</v>
      </c>
      <c r="C46" s="113">
        <f t="shared" si="0"/>
        <v>0</v>
      </c>
      <c r="D46" s="95" t="s">
        <v>35</v>
      </c>
      <c r="E46" s="95" t="s">
        <v>35</v>
      </c>
      <c r="F46" s="95" t="s">
        <v>35</v>
      </c>
      <c r="G46" s="114"/>
      <c r="H46" s="113">
        <f t="shared" si="1"/>
        <v>0</v>
      </c>
      <c r="I46" s="95" t="s">
        <v>35</v>
      </c>
      <c r="J46" s="95" t="s">
        <v>35</v>
      </c>
      <c r="K46" s="95" t="s">
        <v>35</v>
      </c>
      <c r="L46" s="115"/>
    </row>
    <row r="47" spans="1:12" ht="24" x14ac:dyDescent="0.25">
      <c r="A47" s="111">
        <v>23510</v>
      </c>
      <c r="B47" s="112" t="s">
        <v>58</v>
      </c>
      <c r="C47" s="93">
        <f t="shared" si="0"/>
        <v>0</v>
      </c>
      <c r="D47" s="95" t="s">
        <v>35</v>
      </c>
      <c r="E47" s="95" t="s">
        <v>35</v>
      </c>
      <c r="F47" s="95" t="s">
        <v>35</v>
      </c>
      <c r="G47" s="114"/>
      <c r="H47" s="93">
        <f t="shared" si="1"/>
        <v>0</v>
      </c>
      <c r="I47" s="95" t="s">
        <v>35</v>
      </c>
      <c r="J47" s="95" t="s">
        <v>35</v>
      </c>
      <c r="K47" s="95" t="s">
        <v>35</v>
      </c>
      <c r="L47" s="115"/>
    </row>
    <row r="48" spans="1:12" x14ac:dyDescent="0.25">
      <c r="A48" s="116"/>
      <c r="B48" s="112"/>
      <c r="C48" s="117"/>
      <c r="D48" s="95"/>
      <c r="E48" s="95"/>
      <c r="F48" s="94"/>
      <c r="G48" s="118"/>
      <c r="H48" s="117"/>
      <c r="I48" s="95"/>
      <c r="J48" s="95"/>
      <c r="K48" s="94"/>
      <c r="L48" s="119"/>
    </row>
    <row r="49" spans="1:12" s="24" customFormat="1" x14ac:dyDescent="0.25">
      <c r="A49" s="120"/>
      <c r="B49" s="121" t="s">
        <v>59</v>
      </c>
      <c r="C49" s="122"/>
      <c r="D49" s="123"/>
      <c r="E49" s="123"/>
      <c r="F49" s="123"/>
      <c r="G49" s="124"/>
      <c r="H49" s="122"/>
      <c r="I49" s="123"/>
      <c r="J49" s="123"/>
      <c r="K49" s="123"/>
      <c r="L49" s="125"/>
    </row>
    <row r="50" spans="1:12" s="24" customFormat="1" ht="12.75" thickBot="1" x14ac:dyDescent="0.3">
      <c r="A50" s="126"/>
      <c r="B50" s="25" t="s">
        <v>60</v>
      </c>
      <c r="C50" s="127">
        <f t="shared" ref="C50:C113" si="5">SUM(D50:G50)</f>
        <v>74987</v>
      </c>
      <c r="D50" s="128">
        <f>SUM(D51,D283)</f>
        <v>47992</v>
      </c>
      <c r="E50" s="128">
        <f>SUM(E51,E283)</f>
        <v>26995</v>
      </c>
      <c r="F50" s="128">
        <f>SUM(F51,F283)</f>
        <v>0</v>
      </c>
      <c r="G50" s="129">
        <f>SUM(G51,G283)</f>
        <v>0</v>
      </c>
      <c r="H50" s="127">
        <f t="shared" ref="H50:H113" si="6">SUM(I50:L50)</f>
        <v>77916</v>
      </c>
      <c r="I50" s="128">
        <f>SUM(I51,I283)</f>
        <v>47128</v>
      </c>
      <c r="J50" s="128">
        <f>SUM(J51,J283)</f>
        <v>30788</v>
      </c>
      <c r="K50" s="128">
        <f>SUM(K51,K283)</f>
        <v>0</v>
      </c>
      <c r="L50" s="130">
        <f>SUM(L51,L283)</f>
        <v>0</v>
      </c>
    </row>
    <row r="51" spans="1:12" s="24" customFormat="1" ht="36.75" thickTop="1" x14ac:dyDescent="0.25">
      <c r="A51" s="131"/>
      <c r="B51" s="132" t="s">
        <v>61</v>
      </c>
      <c r="C51" s="133">
        <f t="shared" si="5"/>
        <v>74987</v>
      </c>
      <c r="D51" s="134">
        <f>SUM(D52,D194)</f>
        <v>47992</v>
      </c>
      <c r="E51" s="134">
        <f>SUM(E52,E194)</f>
        <v>26995</v>
      </c>
      <c r="F51" s="134">
        <f>SUM(F52,F194)</f>
        <v>0</v>
      </c>
      <c r="G51" s="135">
        <f>SUM(G52,G194)</f>
        <v>0</v>
      </c>
      <c r="H51" s="133">
        <f t="shared" si="6"/>
        <v>77916</v>
      </c>
      <c r="I51" s="134">
        <f>SUM(I52,I194)</f>
        <v>47128</v>
      </c>
      <c r="J51" s="134">
        <f>SUM(J52,J194)</f>
        <v>30788</v>
      </c>
      <c r="K51" s="134">
        <f>SUM(K52,K194)</f>
        <v>0</v>
      </c>
      <c r="L51" s="136">
        <f>SUM(L52,L194)</f>
        <v>0</v>
      </c>
    </row>
    <row r="52" spans="1:12" s="24" customFormat="1" ht="24" x14ac:dyDescent="0.25">
      <c r="A52" s="137"/>
      <c r="B52" s="18" t="s">
        <v>62</v>
      </c>
      <c r="C52" s="138">
        <f t="shared" si="5"/>
        <v>74987</v>
      </c>
      <c r="D52" s="139">
        <f>SUM(D53,D75,D173,D187)</f>
        <v>47992</v>
      </c>
      <c r="E52" s="139">
        <f>SUM(E53,E75,E173,E187)</f>
        <v>26995</v>
      </c>
      <c r="F52" s="139">
        <f>SUM(F53,F75,F173,F187)</f>
        <v>0</v>
      </c>
      <c r="G52" s="140">
        <f>SUM(G53,G75,G173,G187)</f>
        <v>0</v>
      </c>
      <c r="H52" s="138">
        <f t="shared" si="6"/>
        <v>77916</v>
      </c>
      <c r="I52" s="139">
        <f>SUM(I53,I75,I173,I187)</f>
        <v>47128</v>
      </c>
      <c r="J52" s="139">
        <f>SUM(J53,J75,J173,J187)</f>
        <v>30788</v>
      </c>
      <c r="K52" s="139">
        <f>SUM(K53,K75,K173,K187)</f>
        <v>0</v>
      </c>
      <c r="L52" s="141">
        <f>SUM(L53,L75,L173,L187)</f>
        <v>0</v>
      </c>
    </row>
    <row r="53" spans="1:12" s="24" customFormat="1" x14ac:dyDescent="0.25">
      <c r="A53" s="142">
        <v>1000</v>
      </c>
      <c r="B53" s="142" t="s">
        <v>63</v>
      </c>
      <c r="C53" s="143">
        <f t="shared" si="5"/>
        <v>0</v>
      </c>
      <c r="D53" s="144">
        <f>SUM(D54,D67)</f>
        <v>0</v>
      </c>
      <c r="E53" s="144">
        <f>SUM(E54,E67)</f>
        <v>0</v>
      </c>
      <c r="F53" s="144">
        <f>SUM(F54,F67)</f>
        <v>0</v>
      </c>
      <c r="G53" s="145">
        <f>SUM(G54,G67)</f>
        <v>0</v>
      </c>
      <c r="H53" s="143">
        <f t="shared" si="6"/>
        <v>0</v>
      </c>
      <c r="I53" s="144">
        <f>SUM(I54,I67)</f>
        <v>0</v>
      </c>
      <c r="J53" s="144">
        <f>SUM(J54,J67)</f>
        <v>0</v>
      </c>
      <c r="K53" s="144">
        <f>SUM(K54,K67)</f>
        <v>0</v>
      </c>
      <c r="L53" s="146">
        <f>SUM(L54,L67)</f>
        <v>0</v>
      </c>
    </row>
    <row r="54" spans="1:12" x14ac:dyDescent="0.25">
      <c r="A54" s="56">
        <v>1100</v>
      </c>
      <c r="B54" s="147" t="s">
        <v>64</v>
      </c>
      <c r="C54" s="57">
        <f t="shared" si="5"/>
        <v>0</v>
      </c>
      <c r="D54" s="63">
        <f>SUM(D55,D58,D66)</f>
        <v>0</v>
      </c>
      <c r="E54" s="63">
        <f>SUM(E55,E58,E66)</f>
        <v>0</v>
      </c>
      <c r="F54" s="63">
        <f>SUM(F55,F58,F66)</f>
        <v>0</v>
      </c>
      <c r="G54" s="148">
        <f>SUM(G55,G58,G66)</f>
        <v>0</v>
      </c>
      <c r="H54" s="57">
        <f t="shared" si="6"/>
        <v>0</v>
      </c>
      <c r="I54" s="63">
        <f>SUM(I55,I58,I66)</f>
        <v>0</v>
      </c>
      <c r="J54" s="63">
        <f>SUM(J55,J58,J66)</f>
        <v>0</v>
      </c>
      <c r="K54" s="63">
        <f>SUM(K55,K58,K66)</f>
        <v>0</v>
      </c>
      <c r="L54" s="149">
        <f>SUM(L55,L58,L66)</f>
        <v>0</v>
      </c>
    </row>
    <row r="55" spans="1:12" x14ac:dyDescent="0.25">
      <c r="A55" s="150">
        <v>1110</v>
      </c>
      <c r="B55" s="112" t="s">
        <v>65</v>
      </c>
      <c r="C55" s="117">
        <f t="shared" si="5"/>
        <v>0</v>
      </c>
      <c r="D55" s="151">
        <f>SUM(D56:D57)</f>
        <v>0</v>
      </c>
      <c r="E55" s="151">
        <f>SUM(E56:E57)</f>
        <v>0</v>
      </c>
      <c r="F55" s="151">
        <f>SUM(F56:F57)</f>
        <v>0</v>
      </c>
      <c r="G55" s="152">
        <f>SUM(G56:G57)</f>
        <v>0</v>
      </c>
      <c r="H55" s="117">
        <f t="shared" si="6"/>
        <v>0</v>
      </c>
      <c r="I55" s="151">
        <f>SUM(I56:I57)</f>
        <v>0</v>
      </c>
      <c r="J55" s="151">
        <f>SUM(J56:J57)</f>
        <v>0</v>
      </c>
      <c r="K55" s="151">
        <f>SUM(K56:K57)</f>
        <v>0</v>
      </c>
      <c r="L55" s="153">
        <f>SUM(L56:L57)</f>
        <v>0</v>
      </c>
    </row>
    <row r="56" spans="1:12" x14ac:dyDescent="0.25">
      <c r="A56" s="38">
        <v>1111</v>
      </c>
      <c r="B56" s="65" t="s">
        <v>66</v>
      </c>
      <c r="C56" s="66">
        <f t="shared" si="5"/>
        <v>0</v>
      </c>
      <c r="D56" s="68"/>
      <c r="E56" s="68"/>
      <c r="F56" s="68"/>
      <c r="G56" s="154"/>
      <c r="H56" s="66">
        <f t="shared" si="6"/>
        <v>0</v>
      </c>
      <c r="I56" s="68"/>
      <c r="J56" s="68"/>
      <c r="K56" s="68"/>
      <c r="L56" s="155"/>
    </row>
    <row r="57" spans="1:12" ht="24" customHeight="1" x14ac:dyDescent="0.25">
      <c r="A57" s="44">
        <v>1119</v>
      </c>
      <c r="B57" s="71" t="s">
        <v>67</v>
      </c>
      <c r="C57" s="72">
        <f t="shared" si="5"/>
        <v>0</v>
      </c>
      <c r="D57" s="74"/>
      <c r="E57" s="74"/>
      <c r="F57" s="74"/>
      <c r="G57" s="157"/>
      <c r="H57" s="72">
        <f t="shared" si="6"/>
        <v>0</v>
      </c>
      <c r="I57" s="74"/>
      <c r="J57" s="74"/>
      <c r="K57" s="74"/>
      <c r="L57" s="158"/>
    </row>
    <row r="58" spans="1:12" x14ac:dyDescent="0.25">
      <c r="A58" s="159">
        <v>1140</v>
      </c>
      <c r="B58" s="71" t="s">
        <v>68</v>
      </c>
      <c r="C58" s="72">
        <f t="shared" si="5"/>
        <v>0</v>
      </c>
      <c r="D58" s="160">
        <f>SUM(D59:D65)</f>
        <v>0</v>
      </c>
      <c r="E58" s="160">
        <f>SUM(E59:E65)</f>
        <v>0</v>
      </c>
      <c r="F58" s="160">
        <f>SUM(F59:F65)</f>
        <v>0</v>
      </c>
      <c r="G58" s="161">
        <f>SUM(G59:G65)</f>
        <v>0</v>
      </c>
      <c r="H58" s="72">
        <f t="shared" si="6"/>
        <v>0</v>
      </c>
      <c r="I58" s="160">
        <f>SUM(I59:I65)</f>
        <v>0</v>
      </c>
      <c r="J58" s="160">
        <f>SUM(J59:J65)</f>
        <v>0</v>
      </c>
      <c r="K58" s="160">
        <f>SUM(K59:K65)</f>
        <v>0</v>
      </c>
      <c r="L58" s="162">
        <f>SUM(L59:L65)</f>
        <v>0</v>
      </c>
    </row>
    <row r="59" spans="1:12" x14ac:dyDescent="0.25">
      <c r="A59" s="44">
        <v>1141</v>
      </c>
      <c r="B59" s="71" t="s">
        <v>69</v>
      </c>
      <c r="C59" s="72">
        <f t="shared" si="5"/>
        <v>0</v>
      </c>
      <c r="D59" s="74"/>
      <c r="E59" s="74"/>
      <c r="F59" s="74"/>
      <c r="G59" s="157"/>
      <c r="H59" s="72">
        <f t="shared" si="6"/>
        <v>0</v>
      </c>
      <c r="I59" s="74"/>
      <c r="J59" s="74"/>
      <c r="K59" s="74"/>
      <c r="L59" s="158"/>
    </row>
    <row r="60" spans="1:12" ht="24.75" customHeight="1" x14ac:dyDescent="0.25">
      <c r="A60" s="44">
        <v>1142</v>
      </c>
      <c r="B60" s="71" t="s">
        <v>70</v>
      </c>
      <c r="C60" s="72">
        <f t="shared" si="5"/>
        <v>0</v>
      </c>
      <c r="D60" s="74"/>
      <c r="E60" s="74"/>
      <c r="F60" s="74"/>
      <c r="G60" s="157"/>
      <c r="H60" s="72">
        <f t="shared" si="6"/>
        <v>0</v>
      </c>
      <c r="I60" s="74"/>
      <c r="J60" s="74"/>
      <c r="K60" s="74"/>
      <c r="L60" s="158"/>
    </row>
    <row r="61" spans="1:12" ht="24" x14ac:dyDescent="0.25">
      <c r="A61" s="44">
        <v>1145</v>
      </c>
      <c r="B61" s="71" t="s">
        <v>71</v>
      </c>
      <c r="C61" s="72">
        <f t="shared" si="5"/>
        <v>0</v>
      </c>
      <c r="D61" s="74"/>
      <c r="E61" s="74"/>
      <c r="F61" s="74"/>
      <c r="G61" s="157"/>
      <c r="H61" s="72">
        <f t="shared" si="6"/>
        <v>0</v>
      </c>
      <c r="I61" s="74"/>
      <c r="J61" s="74"/>
      <c r="K61" s="74"/>
      <c r="L61" s="158"/>
    </row>
    <row r="62" spans="1:12" ht="27.75" customHeight="1" x14ac:dyDescent="0.25">
      <c r="A62" s="44">
        <v>1146</v>
      </c>
      <c r="B62" s="71" t="s">
        <v>72</v>
      </c>
      <c r="C62" s="72">
        <f t="shared" si="5"/>
        <v>0</v>
      </c>
      <c r="D62" s="74"/>
      <c r="E62" s="74"/>
      <c r="F62" s="74"/>
      <c r="G62" s="157"/>
      <c r="H62" s="72">
        <f t="shared" si="6"/>
        <v>0</v>
      </c>
      <c r="I62" s="74"/>
      <c r="J62" s="74"/>
      <c r="K62" s="74"/>
      <c r="L62" s="158"/>
    </row>
    <row r="63" spans="1:12" x14ac:dyDescent="0.25">
      <c r="A63" s="44">
        <v>1147</v>
      </c>
      <c r="B63" s="71" t="s">
        <v>73</v>
      </c>
      <c r="C63" s="72">
        <f t="shared" si="5"/>
        <v>0</v>
      </c>
      <c r="D63" s="74"/>
      <c r="E63" s="74"/>
      <c r="F63" s="74"/>
      <c r="G63" s="157"/>
      <c r="H63" s="72">
        <f t="shared" si="6"/>
        <v>0</v>
      </c>
      <c r="I63" s="74"/>
      <c r="J63" s="74"/>
      <c r="K63" s="74"/>
      <c r="L63" s="158"/>
    </row>
    <row r="64" spans="1:12" x14ac:dyDescent="0.25">
      <c r="A64" s="44">
        <v>1148</v>
      </c>
      <c r="B64" s="71" t="s">
        <v>74</v>
      </c>
      <c r="C64" s="72">
        <f t="shared" si="5"/>
        <v>0</v>
      </c>
      <c r="D64" s="74"/>
      <c r="E64" s="74"/>
      <c r="F64" s="74"/>
      <c r="G64" s="157"/>
      <c r="H64" s="72">
        <f t="shared" si="6"/>
        <v>0</v>
      </c>
      <c r="I64" s="74"/>
      <c r="J64" s="74"/>
      <c r="K64" s="74"/>
      <c r="L64" s="158"/>
    </row>
    <row r="65" spans="1:12" ht="24" customHeight="1" x14ac:dyDescent="0.25">
      <c r="A65" s="44">
        <v>1149</v>
      </c>
      <c r="B65" s="71" t="s">
        <v>75</v>
      </c>
      <c r="C65" s="72">
        <f t="shared" si="5"/>
        <v>0</v>
      </c>
      <c r="D65" s="74"/>
      <c r="E65" s="74"/>
      <c r="F65" s="74"/>
      <c r="G65" s="157"/>
      <c r="H65" s="72">
        <f t="shared" si="6"/>
        <v>0</v>
      </c>
      <c r="I65" s="74"/>
      <c r="J65" s="74"/>
      <c r="K65" s="74"/>
      <c r="L65" s="158"/>
    </row>
    <row r="66" spans="1:12" ht="36" x14ac:dyDescent="0.25">
      <c r="A66" s="150">
        <v>1150</v>
      </c>
      <c r="B66" s="112" t="s">
        <v>76</v>
      </c>
      <c r="C66" s="117">
        <f t="shared" si="5"/>
        <v>0</v>
      </c>
      <c r="D66" s="163"/>
      <c r="E66" s="163"/>
      <c r="F66" s="163"/>
      <c r="G66" s="164"/>
      <c r="H66" s="117">
        <f t="shared" si="6"/>
        <v>0</v>
      </c>
      <c r="I66" s="163"/>
      <c r="J66" s="163"/>
      <c r="K66" s="163"/>
      <c r="L66" s="165"/>
    </row>
    <row r="67" spans="1:12" ht="24" x14ac:dyDescent="0.25">
      <c r="A67" s="56">
        <v>1200</v>
      </c>
      <c r="B67" s="147" t="s">
        <v>77</v>
      </c>
      <c r="C67" s="57">
        <f t="shared" si="5"/>
        <v>0</v>
      </c>
      <c r="D67" s="63">
        <f>SUM(D68:D69)</f>
        <v>0</v>
      </c>
      <c r="E67" s="63">
        <f>SUM(E68:E69)</f>
        <v>0</v>
      </c>
      <c r="F67" s="63">
        <f>SUM(F68:F69)</f>
        <v>0</v>
      </c>
      <c r="G67" s="166">
        <f>SUM(G68:G69)</f>
        <v>0</v>
      </c>
      <c r="H67" s="57">
        <f t="shared" si="6"/>
        <v>0</v>
      </c>
      <c r="I67" s="63">
        <f>SUM(I68:I69)</f>
        <v>0</v>
      </c>
      <c r="J67" s="63">
        <f>SUM(J68:J69)</f>
        <v>0</v>
      </c>
      <c r="K67" s="63">
        <f>SUM(K68:K69)</f>
        <v>0</v>
      </c>
      <c r="L67" s="167">
        <f>SUM(L68:L69)</f>
        <v>0</v>
      </c>
    </row>
    <row r="68" spans="1:12" ht="24" x14ac:dyDescent="0.25">
      <c r="A68" s="168">
        <v>1210</v>
      </c>
      <c r="B68" s="65" t="s">
        <v>78</v>
      </c>
      <c r="C68" s="66">
        <f t="shared" si="5"/>
        <v>0</v>
      </c>
      <c r="D68" s="68"/>
      <c r="E68" s="68"/>
      <c r="F68" s="68"/>
      <c r="G68" s="154"/>
      <c r="H68" s="66">
        <f t="shared" si="6"/>
        <v>0</v>
      </c>
      <c r="I68" s="68"/>
      <c r="J68" s="68"/>
      <c r="K68" s="68"/>
      <c r="L68" s="155"/>
    </row>
    <row r="69" spans="1:12" ht="24" x14ac:dyDescent="0.25">
      <c r="A69" s="159">
        <v>1220</v>
      </c>
      <c r="B69" s="71" t="s">
        <v>79</v>
      </c>
      <c r="C69" s="72">
        <f t="shared" si="5"/>
        <v>0</v>
      </c>
      <c r="D69" s="160">
        <f>SUM(D70:D74)</f>
        <v>0</v>
      </c>
      <c r="E69" s="160">
        <f>SUM(E70:E74)</f>
        <v>0</v>
      </c>
      <c r="F69" s="160">
        <f>SUM(F70:F74)</f>
        <v>0</v>
      </c>
      <c r="G69" s="161">
        <f>SUM(G70:G74)</f>
        <v>0</v>
      </c>
      <c r="H69" s="72">
        <f t="shared" si="6"/>
        <v>0</v>
      </c>
      <c r="I69" s="160">
        <f>SUM(I70:I74)</f>
        <v>0</v>
      </c>
      <c r="J69" s="160">
        <f>SUM(J70:J74)</f>
        <v>0</v>
      </c>
      <c r="K69" s="160">
        <f>SUM(K70:K74)</f>
        <v>0</v>
      </c>
      <c r="L69" s="162">
        <f>SUM(L70:L74)</f>
        <v>0</v>
      </c>
    </row>
    <row r="70" spans="1:12" ht="48" x14ac:dyDescent="0.25">
      <c r="A70" s="44">
        <v>1221</v>
      </c>
      <c r="B70" s="71" t="s">
        <v>80</v>
      </c>
      <c r="C70" s="72">
        <f t="shared" si="5"/>
        <v>0</v>
      </c>
      <c r="D70" s="74"/>
      <c r="E70" s="74"/>
      <c r="F70" s="74"/>
      <c r="G70" s="157"/>
      <c r="H70" s="72">
        <f t="shared" si="6"/>
        <v>0</v>
      </c>
      <c r="I70" s="74"/>
      <c r="J70" s="74"/>
      <c r="K70" s="74"/>
      <c r="L70" s="158"/>
    </row>
    <row r="71" spans="1:12" x14ac:dyDescent="0.25">
      <c r="A71" s="44">
        <v>1223</v>
      </c>
      <c r="B71" s="71" t="s">
        <v>81</v>
      </c>
      <c r="C71" s="72">
        <f t="shared" si="5"/>
        <v>0</v>
      </c>
      <c r="D71" s="74"/>
      <c r="E71" s="74"/>
      <c r="F71" s="74"/>
      <c r="G71" s="157"/>
      <c r="H71" s="72">
        <f t="shared" si="6"/>
        <v>0</v>
      </c>
      <c r="I71" s="74"/>
      <c r="J71" s="74"/>
      <c r="K71" s="74"/>
      <c r="L71" s="158"/>
    </row>
    <row r="72" spans="1:12" x14ac:dyDescent="0.25">
      <c r="A72" s="44">
        <v>1225</v>
      </c>
      <c r="B72" s="71" t="s">
        <v>82</v>
      </c>
      <c r="C72" s="72">
        <f t="shared" si="5"/>
        <v>0</v>
      </c>
      <c r="D72" s="74"/>
      <c r="E72" s="74"/>
      <c r="F72" s="74"/>
      <c r="G72" s="157"/>
      <c r="H72" s="72">
        <f t="shared" si="6"/>
        <v>0</v>
      </c>
      <c r="I72" s="74"/>
      <c r="J72" s="74"/>
      <c r="K72" s="74"/>
      <c r="L72" s="158"/>
    </row>
    <row r="73" spans="1:12" ht="36" x14ac:dyDescent="0.25">
      <c r="A73" s="44">
        <v>1227</v>
      </c>
      <c r="B73" s="71" t="s">
        <v>83</v>
      </c>
      <c r="C73" s="72">
        <f t="shared" si="5"/>
        <v>0</v>
      </c>
      <c r="D73" s="74"/>
      <c r="E73" s="74"/>
      <c r="F73" s="74"/>
      <c r="G73" s="157"/>
      <c r="H73" s="72">
        <f t="shared" si="6"/>
        <v>0</v>
      </c>
      <c r="I73" s="74"/>
      <c r="J73" s="74"/>
      <c r="K73" s="74"/>
      <c r="L73" s="158"/>
    </row>
    <row r="74" spans="1:12" ht="48" x14ac:dyDescent="0.25">
      <c r="A74" s="44">
        <v>1228</v>
      </c>
      <c r="B74" s="71" t="s">
        <v>84</v>
      </c>
      <c r="C74" s="72">
        <f t="shared" si="5"/>
        <v>0</v>
      </c>
      <c r="D74" s="74"/>
      <c r="E74" s="74"/>
      <c r="F74" s="74"/>
      <c r="G74" s="157"/>
      <c r="H74" s="72">
        <f t="shared" si="6"/>
        <v>0</v>
      </c>
      <c r="I74" s="74"/>
      <c r="J74" s="74"/>
      <c r="K74" s="74"/>
      <c r="L74" s="158"/>
    </row>
    <row r="75" spans="1:12" x14ac:dyDescent="0.25">
      <c r="A75" s="142">
        <v>2000</v>
      </c>
      <c r="B75" s="142" t="s">
        <v>85</v>
      </c>
      <c r="C75" s="143">
        <f t="shared" si="5"/>
        <v>74987</v>
      </c>
      <c r="D75" s="144">
        <f>SUM(D76,D83,D130,D164,D165,D172)</f>
        <v>47992</v>
      </c>
      <c r="E75" s="144">
        <f>SUM(E76,E83,E130,E164,E165,E172)</f>
        <v>26995</v>
      </c>
      <c r="F75" s="144">
        <f>SUM(F76,F83,F130,F164,F165,F172)</f>
        <v>0</v>
      </c>
      <c r="G75" s="145">
        <f>SUM(G76,G83,G130,G164,G165,G172)</f>
        <v>0</v>
      </c>
      <c r="H75" s="143">
        <f t="shared" si="6"/>
        <v>77916</v>
      </c>
      <c r="I75" s="144">
        <f>SUM(I76,I83,I130,I164,I165,I172)</f>
        <v>47128</v>
      </c>
      <c r="J75" s="144">
        <f>SUM(J76,J83,J130,J164,J165,J172)</f>
        <v>30788</v>
      </c>
      <c r="K75" s="144">
        <f>SUM(K76,K83,K130,K164,K165,K172)</f>
        <v>0</v>
      </c>
      <c r="L75" s="146">
        <f>SUM(L76,L83,L130,L164,L165,L172)</f>
        <v>0</v>
      </c>
    </row>
    <row r="76" spans="1:12" ht="24" x14ac:dyDescent="0.25">
      <c r="A76" s="56">
        <v>2100</v>
      </c>
      <c r="B76" s="147" t="s">
        <v>86</v>
      </c>
      <c r="C76" s="57">
        <f t="shared" si="5"/>
        <v>0</v>
      </c>
      <c r="D76" s="63">
        <f>SUM(D77,D80)</f>
        <v>0</v>
      </c>
      <c r="E76" s="63">
        <f>SUM(E77,E80)</f>
        <v>0</v>
      </c>
      <c r="F76" s="63">
        <f>SUM(F77,F80)</f>
        <v>0</v>
      </c>
      <c r="G76" s="166">
        <f>SUM(G77,G80)</f>
        <v>0</v>
      </c>
      <c r="H76" s="57">
        <f t="shared" si="6"/>
        <v>0</v>
      </c>
      <c r="I76" s="63">
        <f>SUM(I77,I80)</f>
        <v>0</v>
      </c>
      <c r="J76" s="63">
        <f>SUM(J77,J80)</f>
        <v>0</v>
      </c>
      <c r="K76" s="63">
        <f>SUM(K77,K80)</f>
        <v>0</v>
      </c>
      <c r="L76" s="167">
        <f>SUM(L77,L80)</f>
        <v>0</v>
      </c>
    </row>
    <row r="77" spans="1:12" ht="24" x14ac:dyDescent="0.25">
      <c r="A77" s="168">
        <v>2110</v>
      </c>
      <c r="B77" s="65" t="s">
        <v>87</v>
      </c>
      <c r="C77" s="66">
        <f t="shared" si="5"/>
        <v>0</v>
      </c>
      <c r="D77" s="169">
        <f>SUM(D78:D79)</f>
        <v>0</v>
      </c>
      <c r="E77" s="169">
        <f>SUM(E78:E79)</f>
        <v>0</v>
      </c>
      <c r="F77" s="169">
        <f>SUM(F78:F79)</f>
        <v>0</v>
      </c>
      <c r="G77" s="170">
        <f>SUM(G78:G79)</f>
        <v>0</v>
      </c>
      <c r="H77" s="66">
        <f t="shared" si="6"/>
        <v>0</v>
      </c>
      <c r="I77" s="169">
        <f>SUM(I78:I79)</f>
        <v>0</v>
      </c>
      <c r="J77" s="169">
        <f>SUM(J78:J79)</f>
        <v>0</v>
      </c>
      <c r="K77" s="169">
        <f>SUM(K78:K79)</f>
        <v>0</v>
      </c>
      <c r="L77" s="171">
        <f>SUM(L78:L79)</f>
        <v>0</v>
      </c>
    </row>
    <row r="78" spans="1:12" x14ac:dyDescent="0.25">
      <c r="A78" s="44">
        <v>2111</v>
      </c>
      <c r="B78" s="71" t="s">
        <v>88</v>
      </c>
      <c r="C78" s="72">
        <f t="shared" si="5"/>
        <v>0</v>
      </c>
      <c r="D78" s="74"/>
      <c r="E78" s="74"/>
      <c r="F78" s="74"/>
      <c r="G78" s="157"/>
      <c r="H78" s="72">
        <f t="shared" si="6"/>
        <v>0</v>
      </c>
      <c r="I78" s="74"/>
      <c r="J78" s="74"/>
      <c r="K78" s="74"/>
      <c r="L78" s="158"/>
    </row>
    <row r="79" spans="1:12" ht="24" x14ac:dyDescent="0.25">
      <c r="A79" s="44">
        <v>2112</v>
      </c>
      <c r="B79" s="71" t="s">
        <v>89</v>
      </c>
      <c r="C79" s="72">
        <f t="shared" si="5"/>
        <v>0</v>
      </c>
      <c r="D79" s="74"/>
      <c r="E79" s="74"/>
      <c r="F79" s="74"/>
      <c r="G79" s="157"/>
      <c r="H79" s="72">
        <f t="shared" si="6"/>
        <v>0</v>
      </c>
      <c r="I79" s="74"/>
      <c r="J79" s="74"/>
      <c r="K79" s="74"/>
      <c r="L79" s="158"/>
    </row>
    <row r="80" spans="1:12" ht="24" x14ac:dyDescent="0.25">
      <c r="A80" s="159">
        <v>2120</v>
      </c>
      <c r="B80" s="71" t="s">
        <v>90</v>
      </c>
      <c r="C80" s="72">
        <f t="shared" si="5"/>
        <v>0</v>
      </c>
      <c r="D80" s="160">
        <f>SUM(D81:D82)</f>
        <v>0</v>
      </c>
      <c r="E80" s="160">
        <f>SUM(E81:E82)</f>
        <v>0</v>
      </c>
      <c r="F80" s="160">
        <f>SUM(F81:F82)</f>
        <v>0</v>
      </c>
      <c r="G80" s="161">
        <f>SUM(G81:G82)</f>
        <v>0</v>
      </c>
      <c r="H80" s="72">
        <f t="shared" si="6"/>
        <v>0</v>
      </c>
      <c r="I80" s="160">
        <f>SUM(I81:I82)</f>
        <v>0</v>
      </c>
      <c r="J80" s="160">
        <f>SUM(J81:J82)</f>
        <v>0</v>
      </c>
      <c r="K80" s="160">
        <f>SUM(K81:K82)</f>
        <v>0</v>
      </c>
      <c r="L80" s="162">
        <f>SUM(L81:L82)</f>
        <v>0</v>
      </c>
    </row>
    <row r="81" spans="1:12" x14ac:dyDescent="0.25">
      <c r="A81" s="44">
        <v>2121</v>
      </c>
      <c r="B81" s="71" t="s">
        <v>88</v>
      </c>
      <c r="C81" s="72">
        <f t="shared" si="5"/>
        <v>0</v>
      </c>
      <c r="D81" s="74"/>
      <c r="E81" s="74"/>
      <c r="F81" s="74"/>
      <c r="G81" s="157"/>
      <c r="H81" s="72">
        <f t="shared" si="6"/>
        <v>0</v>
      </c>
      <c r="I81" s="74"/>
      <c r="J81" s="74"/>
      <c r="K81" s="74"/>
      <c r="L81" s="158"/>
    </row>
    <row r="82" spans="1:12" ht="24" x14ac:dyDescent="0.25">
      <c r="A82" s="44">
        <v>2122</v>
      </c>
      <c r="B82" s="71" t="s">
        <v>89</v>
      </c>
      <c r="C82" s="72">
        <f t="shared" si="5"/>
        <v>0</v>
      </c>
      <c r="D82" s="74"/>
      <c r="E82" s="74"/>
      <c r="F82" s="74"/>
      <c r="G82" s="157"/>
      <c r="H82" s="72">
        <f t="shared" si="6"/>
        <v>0</v>
      </c>
      <c r="I82" s="74"/>
      <c r="J82" s="74"/>
      <c r="K82" s="74"/>
      <c r="L82" s="158"/>
    </row>
    <row r="83" spans="1:12" x14ac:dyDescent="0.25">
      <c r="A83" s="56">
        <v>2200</v>
      </c>
      <c r="B83" s="147" t="s">
        <v>91</v>
      </c>
      <c r="C83" s="57">
        <f t="shared" si="5"/>
        <v>0</v>
      </c>
      <c r="D83" s="63">
        <f>SUM(D84,D89,D95,D103,D112,D116,D122,D128)</f>
        <v>0</v>
      </c>
      <c r="E83" s="63">
        <f>SUM(E84,E89,E95,E103,E112,E116,E122,E128)</f>
        <v>0</v>
      </c>
      <c r="F83" s="63">
        <f>SUM(F84,F89,F95,F103,F112,F116,F122,F128)</f>
        <v>0</v>
      </c>
      <c r="G83" s="166">
        <f>SUM(G84,G89,G95,G103,G112,G116,G122,G128)</f>
        <v>0</v>
      </c>
      <c r="H83" s="57">
        <f t="shared" si="6"/>
        <v>0</v>
      </c>
      <c r="I83" s="63">
        <f>SUM(I84,I89,I95,I103,I112,I116,I122,I128)</f>
        <v>0</v>
      </c>
      <c r="J83" s="63">
        <f>SUM(J84,J89,J95,J103,J112,J116,J122,J128)</f>
        <v>0</v>
      </c>
      <c r="K83" s="63">
        <f>SUM(K84,K89,K95,K103,K112,K116,K122,K128)</f>
        <v>0</v>
      </c>
      <c r="L83" s="172">
        <f>SUM(L84,L89,L95,L103,L112,L116,L122,L128)</f>
        <v>0</v>
      </c>
    </row>
    <row r="84" spans="1:12" ht="24" x14ac:dyDescent="0.25">
      <c r="A84" s="150">
        <v>2210</v>
      </c>
      <c r="B84" s="112" t="s">
        <v>92</v>
      </c>
      <c r="C84" s="117">
        <f t="shared" si="5"/>
        <v>0</v>
      </c>
      <c r="D84" s="151">
        <f>SUM(D85:D88)</f>
        <v>0</v>
      </c>
      <c r="E84" s="151">
        <f>SUM(E85:E88)</f>
        <v>0</v>
      </c>
      <c r="F84" s="151">
        <f>SUM(F85:F88)</f>
        <v>0</v>
      </c>
      <c r="G84" s="151">
        <f>SUM(G85:G88)</f>
        <v>0</v>
      </c>
      <c r="H84" s="117">
        <f t="shared" si="6"/>
        <v>0</v>
      </c>
      <c r="I84" s="151">
        <f>SUM(I85:I88)</f>
        <v>0</v>
      </c>
      <c r="J84" s="151">
        <f>SUM(J85:J88)</f>
        <v>0</v>
      </c>
      <c r="K84" s="151">
        <f>SUM(K85:K88)</f>
        <v>0</v>
      </c>
      <c r="L84" s="153">
        <f>SUM(L85:L88)</f>
        <v>0</v>
      </c>
    </row>
    <row r="85" spans="1:12" ht="24" x14ac:dyDescent="0.25">
      <c r="A85" s="38">
        <v>2211</v>
      </c>
      <c r="B85" s="65" t="s">
        <v>93</v>
      </c>
      <c r="C85" s="66">
        <f t="shared" si="5"/>
        <v>0</v>
      </c>
      <c r="D85" s="68"/>
      <c r="E85" s="68"/>
      <c r="F85" s="68"/>
      <c r="G85" s="154"/>
      <c r="H85" s="66">
        <f t="shared" si="6"/>
        <v>0</v>
      </c>
      <c r="I85" s="68"/>
      <c r="J85" s="68"/>
      <c r="K85" s="68"/>
      <c r="L85" s="155"/>
    </row>
    <row r="86" spans="1:12" ht="36" x14ac:dyDescent="0.25">
      <c r="A86" s="44">
        <v>2212</v>
      </c>
      <c r="B86" s="71" t="s">
        <v>94</v>
      </c>
      <c r="C86" s="72">
        <f t="shared" si="5"/>
        <v>0</v>
      </c>
      <c r="D86" s="74"/>
      <c r="E86" s="74"/>
      <c r="F86" s="74"/>
      <c r="G86" s="157"/>
      <c r="H86" s="72">
        <f t="shared" si="6"/>
        <v>0</v>
      </c>
      <c r="I86" s="74"/>
      <c r="J86" s="74"/>
      <c r="K86" s="74"/>
      <c r="L86" s="158"/>
    </row>
    <row r="87" spans="1:12" ht="24" x14ac:dyDescent="0.25">
      <c r="A87" s="44">
        <v>2214</v>
      </c>
      <c r="B87" s="71" t="s">
        <v>95</v>
      </c>
      <c r="C87" s="72">
        <f t="shared" si="5"/>
        <v>0</v>
      </c>
      <c r="D87" s="74"/>
      <c r="E87" s="74"/>
      <c r="F87" s="74"/>
      <c r="G87" s="157"/>
      <c r="H87" s="72">
        <f t="shared" si="6"/>
        <v>0</v>
      </c>
      <c r="I87" s="74"/>
      <c r="J87" s="74"/>
      <c r="K87" s="74"/>
      <c r="L87" s="158"/>
    </row>
    <row r="88" spans="1:12" x14ac:dyDescent="0.25">
      <c r="A88" s="44">
        <v>2219</v>
      </c>
      <c r="B88" s="71" t="s">
        <v>96</v>
      </c>
      <c r="C88" s="72">
        <f t="shared" si="5"/>
        <v>0</v>
      </c>
      <c r="D88" s="74"/>
      <c r="E88" s="74"/>
      <c r="F88" s="74"/>
      <c r="G88" s="157"/>
      <c r="H88" s="72">
        <f t="shared" si="6"/>
        <v>0</v>
      </c>
      <c r="I88" s="74"/>
      <c r="J88" s="74"/>
      <c r="K88" s="74"/>
      <c r="L88" s="158"/>
    </row>
    <row r="89" spans="1:12" ht="24" x14ac:dyDescent="0.25">
      <c r="A89" s="159">
        <v>2220</v>
      </c>
      <c r="B89" s="71" t="s">
        <v>97</v>
      </c>
      <c r="C89" s="72">
        <f t="shared" si="5"/>
        <v>0</v>
      </c>
      <c r="D89" s="160">
        <f>SUM(D90:D94)</f>
        <v>0</v>
      </c>
      <c r="E89" s="160">
        <f>SUM(E90:E94)</f>
        <v>0</v>
      </c>
      <c r="F89" s="160">
        <f>SUM(F90:F94)</f>
        <v>0</v>
      </c>
      <c r="G89" s="161">
        <f>SUM(G90:G94)</f>
        <v>0</v>
      </c>
      <c r="H89" s="72">
        <f t="shared" si="6"/>
        <v>0</v>
      </c>
      <c r="I89" s="160">
        <f>SUM(I90:I94)</f>
        <v>0</v>
      </c>
      <c r="J89" s="160">
        <f>SUM(J90:J94)</f>
        <v>0</v>
      </c>
      <c r="K89" s="160">
        <f>SUM(K90:K94)</f>
        <v>0</v>
      </c>
      <c r="L89" s="162">
        <f>SUM(L90:L94)</f>
        <v>0</v>
      </c>
    </row>
    <row r="90" spans="1:12" ht="24" x14ac:dyDescent="0.25">
      <c r="A90" s="44">
        <v>2221</v>
      </c>
      <c r="B90" s="71" t="s">
        <v>98</v>
      </c>
      <c r="C90" s="72">
        <f t="shared" si="5"/>
        <v>0</v>
      </c>
      <c r="D90" s="74"/>
      <c r="E90" s="74"/>
      <c r="F90" s="74"/>
      <c r="G90" s="157"/>
      <c r="H90" s="72">
        <f t="shared" si="6"/>
        <v>0</v>
      </c>
      <c r="I90" s="74"/>
      <c r="J90" s="74"/>
      <c r="K90" s="74"/>
      <c r="L90" s="158"/>
    </row>
    <row r="91" spans="1:12" x14ac:dyDescent="0.25">
      <c r="A91" s="44">
        <v>2222</v>
      </c>
      <c r="B91" s="71" t="s">
        <v>99</v>
      </c>
      <c r="C91" s="72">
        <f t="shared" si="5"/>
        <v>0</v>
      </c>
      <c r="D91" s="74"/>
      <c r="E91" s="74"/>
      <c r="F91" s="74"/>
      <c r="G91" s="157"/>
      <c r="H91" s="72">
        <f t="shared" si="6"/>
        <v>0</v>
      </c>
      <c r="I91" s="74"/>
      <c r="J91" s="74"/>
      <c r="K91" s="74"/>
      <c r="L91" s="158"/>
    </row>
    <row r="92" spans="1:12" x14ac:dyDescent="0.25">
      <c r="A92" s="44">
        <v>2223</v>
      </c>
      <c r="B92" s="71" t="s">
        <v>100</v>
      </c>
      <c r="C92" s="72">
        <f t="shared" si="5"/>
        <v>0</v>
      </c>
      <c r="D92" s="74"/>
      <c r="E92" s="74"/>
      <c r="F92" s="74"/>
      <c r="G92" s="157"/>
      <c r="H92" s="72">
        <f t="shared" si="6"/>
        <v>0</v>
      </c>
      <c r="I92" s="74"/>
      <c r="J92" s="74"/>
      <c r="K92" s="74"/>
      <c r="L92" s="158"/>
    </row>
    <row r="93" spans="1:12" ht="48" x14ac:dyDescent="0.25">
      <c r="A93" s="44">
        <v>2224</v>
      </c>
      <c r="B93" s="71" t="s">
        <v>101</v>
      </c>
      <c r="C93" s="72">
        <f t="shared" si="5"/>
        <v>0</v>
      </c>
      <c r="D93" s="74"/>
      <c r="E93" s="74"/>
      <c r="F93" s="74"/>
      <c r="G93" s="157"/>
      <c r="H93" s="72">
        <f t="shared" si="6"/>
        <v>0</v>
      </c>
      <c r="I93" s="74"/>
      <c r="J93" s="74"/>
      <c r="K93" s="74"/>
      <c r="L93" s="158"/>
    </row>
    <row r="94" spans="1:12" ht="24" x14ac:dyDescent="0.25">
      <c r="A94" s="44">
        <v>2229</v>
      </c>
      <c r="B94" s="71" t="s">
        <v>102</v>
      </c>
      <c r="C94" s="72">
        <f t="shared" si="5"/>
        <v>0</v>
      </c>
      <c r="D94" s="74"/>
      <c r="E94" s="74"/>
      <c r="F94" s="74"/>
      <c r="G94" s="157"/>
      <c r="H94" s="72">
        <f t="shared" si="6"/>
        <v>0</v>
      </c>
      <c r="I94" s="74"/>
      <c r="J94" s="74"/>
      <c r="K94" s="74"/>
      <c r="L94" s="158"/>
    </row>
    <row r="95" spans="1:12" ht="36" x14ac:dyDescent="0.25">
      <c r="A95" s="159">
        <v>2230</v>
      </c>
      <c r="B95" s="71" t="s">
        <v>103</v>
      </c>
      <c r="C95" s="72">
        <f t="shared" si="5"/>
        <v>0</v>
      </c>
      <c r="D95" s="160">
        <f>SUM(D96:D102)</f>
        <v>0</v>
      </c>
      <c r="E95" s="160">
        <f>SUM(E96:E102)</f>
        <v>0</v>
      </c>
      <c r="F95" s="160">
        <f>SUM(F96:F102)</f>
        <v>0</v>
      </c>
      <c r="G95" s="161">
        <f>SUM(G96:G102)</f>
        <v>0</v>
      </c>
      <c r="H95" s="72">
        <f t="shared" si="6"/>
        <v>0</v>
      </c>
      <c r="I95" s="160">
        <f>SUM(I96:I102)</f>
        <v>0</v>
      </c>
      <c r="J95" s="160">
        <f>SUM(J96:J102)</f>
        <v>0</v>
      </c>
      <c r="K95" s="160">
        <f>SUM(K96:K102)</f>
        <v>0</v>
      </c>
      <c r="L95" s="162">
        <f>SUM(L96:L102)</f>
        <v>0</v>
      </c>
    </row>
    <row r="96" spans="1:12" ht="24" x14ac:dyDescent="0.25">
      <c r="A96" s="44">
        <v>2231</v>
      </c>
      <c r="B96" s="71" t="s">
        <v>104</v>
      </c>
      <c r="C96" s="72">
        <f t="shared" si="5"/>
        <v>0</v>
      </c>
      <c r="D96" s="74"/>
      <c r="E96" s="74"/>
      <c r="F96" s="74"/>
      <c r="G96" s="157"/>
      <c r="H96" s="72">
        <f t="shared" si="6"/>
        <v>0</v>
      </c>
      <c r="I96" s="74"/>
      <c r="J96" s="74"/>
      <c r="K96" s="74"/>
      <c r="L96" s="158"/>
    </row>
    <row r="97" spans="1:12" ht="24.75" customHeight="1" x14ac:dyDescent="0.25">
      <c r="A97" s="44">
        <v>2232</v>
      </c>
      <c r="B97" s="71" t="s">
        <v>105</v>
      </c>
      <c r="C97" s="72">
        <f t="shared" si="5"/>
        <v>0</v>
      </c>
      <c r="D97" s="74"/>
      <c r="E97" s="74"/>
      <c r="F97" s="74"/>
      <c r="G97" s="157"/>
      <c r="H97" s="72">
        <f t="shared" si="6"/>
        <v>0</v>
      </c>
      <c r="I97" s="74"/>
      <c r="J97" s="74"/>
      <c r="K97" s="74"/>
      <c r="L97" s="158"/>
    </row>
    <row r="98" spans="1:12" ht="24" x14ac:dyDescent="0.25">
      <c r="A98" s="38">
        <v>2233</v>
      </c>
      <c r="B98" s="65" t="s">
        <v>106</v>
      </c>
      <c r="C98" s="66">
        <f t="shared" si="5"/>
        <v>0</v>
      </c>
      <c r="D98" s="68"/>
      <c r="E98" s="68"/>
      <c r="F98" s="68"/>
      <c r="G98" s="154"/>
      <c r="H98" s="66">
        <f t="shared" si="6"/>
        <v>0</v>
      </c>
      <c r="I98" s="68"/>
      <c r="J98" s="68"/>
      <c r="K98" s="68"/>
      <c r="L98" s="155"/>
    </row>
    <row r="99" spans="1:12" ht="36" x14ac:dyDescent="0.25">
      <c r="A99" s="44">
        <v>2234</v>
      </c>
      <c r="B99" s="71" t="s">
        <v>107</v>
      </c>
      <c r="C99" s="72">
        <f t="shared" si="5"/>
        <v>0</v>
      </c>
      <c r="D99" s="74"/>
      <c r="E99" s="74"/>
      <c r="F99" s="74"/>
      <c r="G99" s="157"/>
      <c r="H99" s="72">
        <f t="shared" si="6"/>
        <v>0</v>
      </c>
      <c r="I99" s="74"/>
      <c r="J99" s="74"/>
      <c r="K99" s="74"/>
      <c r="L99" s="158"/>
    </row>
    <row r="100" spans="1:12" ht="24" x14ac:dyDescent="0.25">
      <c r="A100" s="44">
        <v>2235</v>
      </c>
      <c r="B100" s="71" t="s">
        <v>108</v>
      </c>
      <c r="C100" s="72">
        <f t="shared" si="5"/>
        <v>0</v>
      </c>
      <c r="D100" s="74"/>
      <c r="E100" s="74"/>
      <c r="F100" s="74"/>
      <c r="G100" s="157"/>
      <c r="H100" s="72">
        <f t="shared" si="6"/>
        <v>0</v>
      </c>
      <c r="I100" s="74"/>
      <c r="J100" s="74"/>
      <c r="K100" s="74"/>
      <c r="L100" s="158"/>
    </row>
    <row r="101" spans="1:12" x14ac:dyDescent="0.25">
      <c r="A101" s="44">
        <v>2236</v>
      </c>
      <c r="B101" s="71" t="s">
        <v>109</v>
      </c>
      <c r="C101" s="72">
        <f t="shared" si="5"/>
        <v>0</v>
      </c>
      <c r="D101" s="74"/>
      <c r="E101" s="74"/>
      <c r="F101" s="74"/>
      <c r="G101" s="157"/>
      <c r="H101" s="72">
        <f t="shared" si="6"/>
        <v>0</v>
      </c>
      <c r="I101" s="74"/>
      <c r="J101" s="74"/>
      <c r="K101" s="74"/>
      <c r="L101" s="158"/>
    </row>
    <row r="102" spans="1:12" ht="24" x14ac:dyDescent="0.25">
      <c r="A102" s="44">
        <v>2239</v>
      </c>
      <c r="B102" s="71" t="s">
        <v>110</v>
      </c>
      <c r="C102" s="72">
        <f t="shared" si="5"/>
        <v>0</v>
      </c>
      <c r="D102" s="74"/>
      <c r="E102" s="74"/>
      <c r="F102" s="74"/>
      <c r="G102" s="157"/>
      <c r="H102" s="72">
        <f t="shared" si="6"/>
        <v>0</v>
      </c>
      <c r="I102" s="74"/>
      <c r="J102" s="74"/>
      <c r="K102" s="74"/>
      <c r="L102" s="158"/>
    </row>
    <row r="103" spans="1:12" ht="36" x14ac:dyDescent="0.25">
      <c r="A103" s="159">
        <v>2240</v>
      </c>
      <c r="B103" s="71" t="s">
        <v>111</v>
      </c>
      <c r="C103" s="72">
        <f t="shared" si="5"/>
        <v>0</v>
      </c>
      <c r="D103" s="160">
        <f>SUM(D104:D111)</f>
        <v>0</v>
      </c>
      <c r="E103" s="160">
        <f>SUM(E104:E111)</f>
        <v>0</v>
      </c>
      <c r="F103" s="160">
        <f>SUM(F104:F111)</f>
        <v>0</v>
      </c>
      <c r="G103" s="161">
        <f>SUM(G104:G111)</f>
        <v>0</v>
      </c>
      <c r="H103" s="72">
        <f t="shared" si="6"/>
        <v>0</v>
      </c>
      <c r="I103" s="160">
        <f>SUM(I104:I111)</f>
        <v>0</v>
      </c>
      <c r="J103" s="160">
        <f>SUM(J104:J111)</f>
        <v>0</v>
      </c>
      <c r="K103" s="160">
        <f>SUM(K104:K111)</f>
        <v>0</v>
      </c>
      <c r="L103" s="162">
        <f>SUM(L104:L111)</f>
        <v>0</v>
      </c>
    </row>
    <row r="104" spans="1:12" x14ac:dyDescent="0.25">
      <c r="A104" s="44">
        <v>2241</v>
      </c>
      <c r="B104" s="71" t="s">
        <v>112</v>
      </c>
      <c r="C104" s="72">
        <f t="shared" si="5"/>
        <v>0</v>
      </c>
      <c r="D104" s="74"/>
      <c r="E104" s="74"/>
      <c r="F104" s="74"/>
      <c r="G104" s="157"/>
      <c r="H104" s="72">
        <f t="shared" si="6"/>
        <v>0</v>
      </c>
      <c r="I104" s="74"/>
      <c r="J104" s="74"/>
      <c r="K104" s="74"/>
      <c r="L104" s="158"/>
    </row>
    <row r="105" spans="1:12" ht="24" x14ac:dyDescent="0.25">
      <c r="A105" s="44">
        <v>2242</v>
      </c>
      <c r="B105" s="71" t="s">
        <v>113</v>
      </c>
      <c r="C105" s="72">
        <f t="shared" si="5"/>
        <v>0</v>
      </c>
      <c r="D105" s="74"/>
      <c r="E105" s="74"/>
      <c r="F105" s="74"/>
      <c r="G105" s="157"/>
      <c r="H105" s="72">
        <f t="shared" si="6"/>
        <v>0</v>
      </c>
      <c r="I105" s="74"/>
      <c r="J105" s="74"/>
      <c r="K105" s="74"/>
      <c r="L105" s="158"/>
    </row>
    <row r="106" spans="1:12" ht="24" x14ac:dyDescent="0.25">
      <c r="A106" s="44">
        <v>2243</v>
      </c>
      <c r="B106" s="71" t="s">
        <v>114</v>
      </c>
      <c r="C106" s="72">
        <f t="shared" si="5"/>
        <v>0</v>
      </c>
      <c r="D106" s="74"/>
      <c r="E106" s="74"/>
      <c r="F106" s="74"/>
      <c r="G106" s="157"/>
      <c r="H106" s="72">
        <f t="shared" si="6"/>
        <v>0</v>
      </c>
      <c r="I106" s="74"/>
      <c r="J106" s="74"/>
      <c r="K106" s="74"/>
      <c r="L106" s="158"/>
    </row>
    <row r="107" spans="1:12" x14ac:dyDescent="0.25">
      <c r="A107" s="44">
        <v>2244</v>
      </c>
      <c r="B107" s="71" t="s">
        <v>115</v>
      </c>
      <c r="C107" s="72">
        <f t="shared" si="5"/>
        <v>0</v>
      </c>
      <c r="D107" s="74"/>
      <c r="E107" s="74"/>
      <c r="F107" s="74"/>
      <c r="G107" s="157"/>
      <c r="H107" s="72">
        <f t="shared" si="6"/>
        <v>0</v>
      </c>
      <c r="I107" s="74"/>
      <c r="J107" s="74"/>
      <c r="K107" s="74"/>
      <c r="L107" s="158"/>
    </row>
    <row r="108" spans="1:12" ht="24" x14ac:dyDescent="0.25">
      <c r="A108" s="44">
        <v>2246</v>
      </c>
      <c r="B108" s="71" t="s">
        <v>116</v>
      </c>
      <c r="C108" s="72">
        <f t="shared" si="5"/>
        <v>0</v>
      </c>
      <c r="D108" s="74"/>
      <c r="E108" s="74"/>
      <c r="F108" s="74"/>
      <c r="G108" s="157"/>
      <c r="H108" s="72">
        <f t="shared" si="6"/>
        <v>0</v>
      </c>
      <c r="I108" s="74"/>
      <c r="J108" s="74"/>
      <c r="K108" s="74"/>
      <c r="L108" s="158"/>
    </row>
    <row r="109" spans="1:12" x14ac:dyDescent="0.25">
      <c r="A109" s="44">
        <v>2247</v>
      </c>
      <c r="B109" s="71" t="s">
        <v>117</v>
      </c>
      <c r="C109" s="72">
        <f t="shared" si="5"/>
        <v>0</v>
      </c>
      <c r="D109" s="74"/>
      <c r="E109" s="74"/>
      <c r="F109" s="74"/>
      <c r="G109" s="157"/>
      <c r="H109" s="72">
        <f t="shared" si="6"/>
        <v>0</v>
      </c>
      <c r="I109" s="74"/>
      <c r="J109" s="74"/>
      <c r="K109" s="74"/>
      <c r="L109" s="158"/>
    </row>
    <row r="110" spans="1:12" ht="24" x14ac:dyDescent="0.25">
      <c r="A110" s="44">
        <v>2248</v>
      </c>
      <c r="B110" s="71" t="s">
        <v>118</v>
      </c>
      <c r="C110" s="72">
        <f t="shared" si="5"/>
        <v>0</v>
      </c>
      <c r="D110" s="74"/>
      <c r="E110" s="74"/>
      <c r="F110" s="74"/>
      <c r="G110" s="157"/>
      <c r="H110" s="72">
        <f t="shared" si="6"/>
        <v>0</v>
      </c>
      <c r="I110" s="74"/>
      <c r="J110" s="74"/>
      <c r="K110" s="74"/>
      <c r="L110" s="158"/>
    </row>
    <row r="111" spans="1:12" ht="24" x14ac:dyDescent="0.25">
      <c r="A111" s="44">
        <v>2249</v>
      </c>
      <c r="B111" s="71" t="s">
        <v>119</v>
      </c>
      <c r="C111" s="72">
        <f t="shared" si="5"/>
        <v>0</v>
      </c>
      <c r="D111" s="74"/>
      <c r="E111" s="74"/>
      <c r="F111" s="74"/>
      <c r="G111" s="157"/>
      <c r="H111" s="72">
        <f t="shared" si="6"/>
        <v>0</v>
      </c>
      <c r="I111" s="74"/>
      <c r="J111" s="74"/>
      <c r="K111" s="74"/>
      <c r="L111" s="158"/>
    </row>
    <row r="112" spans="1:12" x14ac:dyDescent="0.25">
      <c r="A112" s="159">
        <v>2250</v>
      </c>
      <c r="B112" s="71" t="s">
        <v>120</v>
      </c>
      <c r="C112" s="72">
        <f t="shared" si="5"/>
        <v>0</v>
      </c>
      <c r="D112" s="160">
        <f>SUM(D113:D115)</f>
        <v>0</v>
      </c>
      <c r="E112" s="160">
        <f>SUM(E113:E115)</f>
        <v>0</v>
      </c>
      <c r="F112" s="160">
        <f>SUM(F113:F115)</f>
        <v>0</v>
      </c>
      <c r="G112" s="173">
        <f>SUM(G113:G115)</f>
        <v>0</v>
      </c>
      <c r="H112" s="72">
        <f t="shared" si="6"/>
        <v>0</v>
      </c>
      <c r="I112" s="160">
        <f>SUM(I113:I115)</f>
        <v>0</v>
      </c>
      <c r="J112" s="160">
        <f>SUM(J113:J115)</f>
        <v>0</v>
      </c>
      <c r="K112" s="160">
        <f>SUM(K113:K115)</f>
        <v>0</v>
      </c>
      <c r="L112" s="162">
        <f>SUM(L113:L115)</f>
        <v>0</v>
      </c>
    </row>
    <row r="113" spans="1:12" x14ac:dyDescent="0.25">
      <c r="A113" s="44">
        <v>2251</v>
      </c>
      <c r="B113" s="71" t="s">
        <v>121</v>
      </c>
      <c r="C113" s="72">
        <f t="shared" si="5"/>
        <v>0</v>
      </c>
      <c r="D113" s="74"/>
      <c r="E113" s="74"/>
      <c r="F113" s="74"/>
      <c r="G113" s="157"/>
      <c r="H113" s="72">
        <f t="shared" si="6"/>
        <v>0</v>
      </c>
      <c r="I113" s="74"/>
      <c r="J113" s="74"/>
      <c r="K113" s="74"/>
      <c r="L113" s="158"/>
    </row>
    <row r="114" spans="1:12" ht="24" x14ac:dyDescent="0.25">
      <c r="A114" s="44">
        <v>2252</v>
      </c>
      <c r="B114" s="71" t="s">
        <v>122</v>
      </c>
      <c r="C114" s="72">
        <f>SUM(D114:G114)</f>
        <v>0</v>
      </c>
      <c r="D114" s="74"/>
      <c r="E114" s="74"/>
      <c r="F114" s="74"/>
      <c r="G114" s="157"/>
      <c r="H114" s="72">
        <f>SUM(I114:L114)</f>
        <v>0</v>
      </c>
      <c r="I114" s="74"/>
      <c r="J114" s="74"/>
      <c r="K114" s="74"/>
      <c r="L114" s="158"/>
    </row>
    <row r="115" spans="1:12" ht="24" x14ac:dyDescent="0.25">
      <c r="A115" s="44">
        <v>2259</v>
      </c>
      <c r="B115" s="71" t="s">
        <v>123</v>
      </c>
      <c r="C115" s="72">
        <f>SUM(D115:G115)</f>
        <v>0</v>
      </c>
      <c r="D115" s="74"/>
      <c r="E115" s="74"/>
      <c r="F115" s="74"/>
      <c r="G115" s="157"/>
      <c r="H115" s="72">
        <f>SUM(I115:L115)</f>
        <v>0</v>
      </c>
      <c r="I115" s="74"/>
      <c r="J115" s="74"/>
      <c r="K115" s="74"/>
      <c r="L115" s="158"/>
    </row>
    <row r="116" spans="1:12" x14ac:dyDescent="0.25">
      <c r="A116" s="159">
        <v>2260</v>
      </c>
      <c r="B116" s="71" t="s">
        <v>124</v>
      </c>
      <c r="C116" s="72">
        <f t="shared" ref="C116:C187" si="7">SUM(D116:G116)</f>
        <v>0</v>
      </c>
      <c r="D116" s="160">
        <f>SUM(D117:D121)</f>
        <v>0</v>
      </c>
      <c r="E116" s="160">
        <f>SUM(E117:E121)</f>
        <v>0</v>
      </c>
      <c r="F116" s="160">
        <f>SUM(F117:F121)</f>
        <v>0</v>
      </c>
      <c r="G116" s="161">
        <f>SUM(G117:G121)</f>
        <v>0</v>
      </c>
      <c r="H116" s="72">
        <f t="shared" ref="H116:H188" si="8">SUM(I116:L116)</f>
        <v>0</v>
      </c>
      <c r="I116" s="160">
        <f>SUM(I117:I121)</f>
        <v>0</v>
      </c>
      <c r="J116" s="160">
        <f>SUM(J117:J121)</f>
        <v>0</v>
      </c>
      <c r="K116" s="160">
        <f>SUM(K117:K121)</f>
        <v>0</v>
      </c>
      <c r="L116" s="162">
        <f>SUM(L117:L121)</f>
        <v>0</v>
      </c>
    </row>
    <row r="117" spans="1:12" x14ac:dyDescent="0.25">
      <c r="A117" s="44">
        <v>2261</v>
      </c>
      <c r="B117" s="71" t="s">
        <v>125</v>
      </c>
      <c r="C117" s="72">
        <f t="shared" si="7"/>
        <v>0</v>
      </c>
      <c r="D117" s="74"/>
      <c r="E117" s="74"/>
      <c r="F117" s="74"/>
      <c r="G117" s="157"/>
      <c r="H117" s="72">
        <f t="shared" si="8"/>
        <v>0</v>
      </c>
      <c r="I117" s="74"/>
      <c r="J117" s="74"/>
      <c r="K117" s="74"/>
      <c r="L117" s="158"/>
    </row>
    <row r="118" spans="1:12" x14ac:dyDescent="0.25">
      <c r="A118" s="44">
        <v>2262</v>
      </c>
      <c r="B118" s="71" t="s">
        <v>126</v>
      </c>
      <c r="C118" s="72">
        <f t="shared" si="7"/>
        <v>0</v>
      </c>
      <c r="D118" s="74"/>
      <c r="E118" s="74"/>
      <c r="F118" s="74"/>
      <c r="G118" s="157"/>
      <c r="H118" s="72">
        <f t="shared" si="8"/>
        <v>0</v>
      </c>
      <c r="I118" s="74"/>
      <c r="J118" s="74"/>
      <c r="K118" s="74"/>
      <c r="L118" s="158"/>
    </row>
    <row r="119" spans="1:12" x14ac:dyDescent="0.25">
      <c r="A119" s="44">
        <v>2263</v>
      </c>
      <c r="B119" s="71" t="s">
        <v>127</v>
      </c>
      <c r="C119" s="72">
        <f t="shared" si="7"/>
        <v>0</v>
      </c>
      <c r="D119" s="74"/>
      <c r="E119" s="74"/>
      <c r="F119" s="74"/>
      <c r="G119" s="157"/>
      <c r="H119" s="72">
        <f t="shared" si="8"/>
        <v>0</v>
      </c>
      <c r="I119" s="74"/>
      <c r="J119" s="74"/>
      <c r="K119" s="74"/>
      <c r="L119" s="158"/>
    </row>
    <row r="120" spans="1:12" ht="24" x14ac:dyDescent="0.25">
      <c r="A120" s="44">
        <v>2264</v>
      </c>
      <c r="B120" s="71" t="s">
        <v>128</v>
      </c>
      <c r="C120" s="72">
        <f t="shared" si="7"/>
        <v>0</v>
      </c>
      <c r="D120" s="74"/>
      <c r="E120" s="74"/>
      <c r="F120" s="74"/>
      <c r="G120" s="157"/>
      <c r="H120" s="72">
        <f t="shared" si="8"/>
        <v>0</v>
      </c>
      <c r="I120" s="74"/>
      <c r="J120" s="74"/>
      <c r="K120" s="74"/>
      <c r="L120" s="158"/>
    </row>
    <row r="121" spans="1:12" x14ac:dyDescent="0.25">
      <c r="A121" s="44">
        <v>2269</v>
      </c>
      <c r="B121" s="71" t="s">
        <v>129</v>
      </c>
      <c r="C121" s="72">
        <f t="shared" si="7"/>
        <v>0</v>
      </c>
      <c r="D121" s="74"/>
      <c r="E121" s="74"/>
      <c r="F121" s="74"/>
      <c r="G121" s="157"/>
      <c r="H121" s="72">
        <f t="shared" si="8"/>
        <v>0</v>
      </c>
      <c r="I121" s="74"/>
      <c r="J121" s="74"/>
      <c r="K121" s="74"/>
      <c r="L121" s="158"/>
    </row>
    <row r="122" spans="1:12" x14ac:dyDescent="0.25">
      <c r="A122" s="159">
        <v>2270</v>
      </c>
      <c r="B122" s="71" t="s">
        <v>130</v>
      </c>
      <c r="C122" s="72">
        <f t="shared" si="7"/>
        <v>0</v>
      </c>
      <c r="D122" s="160">
        <f>SUM(D123:D127)</f>
        <v>0</v>
      </c>
      <c r="E122" s="160">
        <f>SUM(E123:E127)</f>
        <v>0</v>
      </c>
      <c r="F122" s="160">
        <f>SUM(F123:F127)</f>
        <v>0</v>
      </c>
      <c r="G122" s="161">
        <f>SUM(G123:G127)</f>
        <v>0</v>
      </c>
      <c r="H122" s="72">
        <f t="shared" si="8"/>
        <v>0</v>
      </c>
      <c r="I122" s="160">
        <f>SUM(I123:I127)</f>
        <v>0</v>
      </c>
      <c r="J122" s="160">
        <f>SUM(J123:J127)</f>
        <v>0</v>
      </c>
      <c r="K122" s="160">
        <f>SUM(K123:K127)</f>
        <v>0</v>
      </c>
      <c r="L122" s="162">
        <f>SUM(L123:L127)</f>
        <v>0</v>
      </c>
    </row>
    <row r="123" spans="1:12" x14ac:dyDescent="0.25">
      <c r="A123" s="44">
        <v>2272</v>
      </c>
      <c r="B123" s="174" t="s">
        <v>131</v>
      </c>
      <c r="C123" s="72">
        <f t="shared" si="7"/>
        <v>0</v>
      </c>
      <c r="D123" s="74"/>
      <c r="E123" s="74"/>
      <c r="F123" s="74"/>
      <c r="G123" s="157"/>
      <c r="H123" s="72">
        <f t="shared" si="8"/>
        <v>0</v>
      </c>
      <c r="I123" s="74"/>
      <c r="J123" s="74"/>
      <c r="K123" s="74"/>
      <c r="L123" s="158"/>
    </row>
    <row r="124" spans="1:12" ht="24" x14ac:dyDescent="0.25">
      <c r="A124" s="44">
        <v>2274</v>
      </c>
      <c r="B124" s="175" t="s">
        <v>132</v>
      </c>
      <c r="C124" s="72">
        <f t="shared" si="7"/>
        <v>0</v>
      </c>
      <c r="D124" s="74"/>
      <c r="E124" s="74"/>
      <c r="F124" s="74"/>
      <c r="G124" s="157"/>
      <c r="H124" s="72">
        <f t="shared" si="8"/>
        <v>0</v>
      </c>
      <c r="I124" s="74"/>
      <c r="J124" s="74"/>
      <c r="K124" s="74"/>
      <c r="L124" s="158"/>
    </row>
    <row r="125" spans="1:12" ht="24" x14ac:dyDescent="0.25">
      <c r="A125" s="44">
        <v>2275</v>
      </c>
      <c r="B125" s="71" t="s">
        <v>133</v>
      </c>
      <c r="C125" s="72">
        <f t="shared" si="7"/>
        <v>0</v>
      </c>
      <c r="D125" s="74"/>
      <c r="E125" s="74"/>
      <c r="F125" s="74"/>
      <c r="G125" s="157"/>
      <c r="H125" s="72">
        <f t="shared" si="8"/>
        <v>0</v>
      </c>
      <c r="I125" s="74"/>
      <c r="J125" s="74"/>
      <c r="K125" s="74"/>
      <c r="L125" s="158"/>
    </row>
    <row r="126" spans="1:12" ht="36" x14ac:dyDescent="0.25">
      <c r="A126" s="44">
        <v>2276</v>
      </c>
      <c r="B126" s="71" t="s">
        <v>134</v>
      </c>
      <c r="C126" s="72">
        <f t="shared" si="7"/>
        <v>0</v>
      </c>
      <c r="D126" s="74"/>
      <c r="E126" s="74"/>
      <c r="F126" s="74"/>
      <c r="G126" s="157"/>
      <c r="H126" s="72">
        <f t="shared" si="8"/>
        <v>0</v>
      </c>
      <c r="I126" s="74"/>
      <c r="J126" s="74"/>
      <c r="K126" s="74"/>
      <c r="L126" s="158"/>
    </row>
    <row r="127" spans="1:12" ht="24" x14ac:dyDescent="0.25">
      <c r="A127" s="44">
        <v>2279</v>
      </c>
      <c r="B127" s="71" t="s">
        <v>135</v>
      </c>
      <c r="C127" s="72">
        <f t="shared" si="7"/>
        <v>0</v>
      </c>
      <c r="D127" s="74"/>
      <c r="E127" s="74"/>
      <c r="F127" s="74"/>
      <c r="G127" s="157"/>
      <c r="H127" s="72">
        <f t="shared" si="8"/>
        <v>0</v>
      </c>
      <c r="I127" s="74"/>
      <c r="J127" s="74"/>
      <c r="K127" s="74"/>
      <c r="L127" s="158"/>
    </row>
    <row r="128" spans="1:12" ht="24" x14ac:dyDescent="0.25">
      <c r="A128" s="168">
        <v>2280</v>
      </c>
      <c r="B128" s="65" t="s">
        <v>136</v>
      </c>
      <c r="C128" s="66">
        <f t="shared" ref="C128:L128" si="9">SUM(C129)</f>
        <v>0</v>
      </c>
      <c r="D128" s="169">
        <f t="shared" si="9"/>
        <v>0</v>
      </c>
      <c r="E128" s="169">
        <f t="shared" si="9"/>
        <v>0</v>
      </c>
      <c r="F128" s="169">
        <f t="shared" si="9"/>
        <v>0</v>
      </c>
      <c r="G128" s="169">
        <f t="shared" si="9"/>
        <v>0</v>
      </c>
      <c r="H128" s="66">
        <f t="shared" si="9"/>
        <v>0</v>
      </c>
      <c r="I128" s="169">
        <f t="shared" si="9"/>
        <v>0</v>
      </c>
      <c r="J128" s="169">
        <f t="shared" si="9"/>
        <v>0</v>
      </c>
      <c r="K128" s="169">
        <f t="shared" si="9"/>
        <v>0</v>
      </c>
      <c r="L128" s="176">
        <f t="shared" si="9"/>
        <v>0</v>
      </c>
    </row>
    <row r="129" spans="1:12" ht="24" x14ac:dyDescent="0.25">
      <c r="A129" s="44">
        <v>2283</v>
      </c>
      <c r="B129" s="71" t="s">
        <v>137</v>
      </c>
      <c r="C129" s="72">
        <f>SUM(D129:G129)</f>
        <v>0</v>
      </c>
      <c r="D129" s="74"/>
      <c r="E129" s="74"/>
      <c r="F129" s="74"/>
      <c r="G129" s="157"/>
      <c r="H129" s="72">
        <f>SUM(I129:L129)</f>
        <v>0</v>
      </c>
      <c r="I129" s="74"/>
      <c r="J129" s="74"/>
      <c r="K129" s="74"/>
      <c r="L129" s="158"/>
    </row>
    <row r="130" spans="1:12" ht="38.25" customHeight="1" x14ac:dyDescent="0.25">
      <c r="A130" s="56">
        <v>2300</v>
      </c>
      <c r="B130" s="147" t="s">
        <v>138</v>
      </c>
      <c r="C130" s="57">
        <f t="shared" si="7"/>
        <v>74987</v>
      </c>
      <c r="D130" s="63">
        <f>SUM(D131,D136,D140,D141,D144,D151,D159,D160,D163)</f>
        <v>47992</v>
      </c>
      <c r="E130" s="63">
        <f>SUM(E131,E136,E140,E141,E144,E151,E159,E160,E163)</f>
        <v>26995</v>
      </c>
      <c r="F130" s="63">
        <f>SUM(F131,F136,F140,F141,F144,F151,F159,F160,F163)</f>
        <v>0</v>
      </c>
      <c r="G130" s="166">
        <f>SUM(G131,G136,G140,G141,G144,G151,G159,G160,G163)</f>
        <v>0</v>
      </c>
      <c r="H130" s="57">
        <f t="shared" si="8"/>
        <v>77916</v>
      </c>
      <c r="I130" s="63">
        <f>SUM(I131,I136,I140,I141,I144,I151,I159,I160,I163)</f>
        <v>47128</v>
      </c>
      <c r="J130" s="63">
        <f>SUM(J131,J136,J140,J141,J144,J151,J159,J160,J163)</f>
        <v>30788</v>
      </c>
      <c r="K130" s="63">
        <f>SUM(K131,K136,K140,K141,K144,K151,K159,K160,K163)</f>
        <v>0</v>
      </c>
      <c r="L130" s="167">
        <f>SUM(L131,L136,L140,L141,L144,L151,L159,L160,L163)</f>
        <v>0</v>
      </c>
    </row>
    <row r="131" spans="1:12" ht="24" x14ac:dyDescent="0.25">
      <c r="A131" s="168">
        <v>2310</v>
      </c>
      <c r="B131" s="65" t="s">
        <v>139</v>
      </c>
      <c r="C131" s="66">
        <f t="shared" si="7"/>
        <v>0</v>
      </c>
      <c r="D131" s="169">
        <f>SUM(D132:D135)</f>
        <v>0</v>
      </c>
      <c r="E131" s="169">
        <f t="shared" ref="E131:L131" si="10">SUM(E132:E135)</f>
        <v>0</v>
      </c>
      <c r="F131" s="169">
        <f t="shared" si="10"/>
        <v>0</v>
      </c>
      <c r="G131" s="170">
        <f t="shared" si="10"/>
        <v>0</v>
      </c>
      <c r="H131" s="66">
        <f t="shared" si="8"/>
        <v>0</v>
      </c>
      <c r="I131" s="169">
        <f t="shared" si="10"/>
        <v>0</v>
      </c>
      <c r="J131" s="169">
        <f t="shared" si="10"/>
        <v>0</v>
      </c>
      <c r="K131" s="169">
        <f t="shared" si="10"/>
        <v>0</v>
      </c>
      <c r="L131" s="171">
        <f t="shared" si="10"/>
        <v>0</v>
      </c>
    </row>
    <row r="132" spans="1:12" x14ac:dyDescent="0.25">
      <c r="A132" s="44">
        <v>2311</v>
      </c>
      <c r="B132" s="71" t="s">
        <v>140</v>
      </c>
      <c r="C132" s="72">
        <f t="shared" si="7"/>
        <v>0</v>
      </c>
      <c r="D132" s="74"/>
      <c r="E132" s="74"/>
      <c r="F132" s="74"/>
      <c r="G132" s="157"/>
      <c r="H132" s="72">
        <f t="shared" si="8"/>
        <v>0</v>
      </c>
      <c r="I132" s="74"/>
      <c r="J132" s="74"/>
      <c r="K132" s="74"/>
      <c r="L132" s="158"/>
    </row>
    <row r="133" spans="1:12" x14ac:dyDescent="0.25">
      <c r="A133" s="44">
        <v>2312</v>
      </c>
      <c r="B133" s="71" t="s">
        <v>141</v>
      </c>
      <c r="C133" s="72">
        <f t="shared" si="7"/>
        <v>0</v>
      </c>
      <c r="D133" s="74"/>
      <c r="E133" s="74"/>
      <c r="F133" s="74"/>
      <c r="G133" s="157"/>
      <c r="H133" s="72">
        <f t="shared" si="8"/>
        <v>0</v>
      </c>
      <c r="I133" s="74"/>
      <c r="J133" s="74"/>
      <c r="K133" s="74"/>
      <c r="L133" s="158"/>
    </row>
    <row r="134" spans="1:12" x14ac:dyDescent="0.25">
      <c r="A134" s="44">
        <v>2313</v>
      </c>
      <c r="B134" s="71" t="s">
        <v>142</v>
      </c>
      <c r="C134" s="72">
        <f t="shared" si="7"/>
        <v>0</v>
      </c>
      <c r="D134" s="74"/>
      <c r="E134" s="74"/>
      <c r="F134" s="74"/>
      <c r="G134" s="157"/>
      <c r="H134" s="72">
        <f t="shared" si="8"/>
        <v>0</v>
      </c>
      <c r="I134" s="74"/>
      <c r="J134" s="74"/>
      <c r="K134" s="74"/>
      <c r="L134" s="158"/>
    </row>
    <row r="135" spans="1:12" ht="36" customHeight="1" x14ac:dyDescent="0.25">
      <c r="A135" s="44">
        <v>2314</v>
      </c>
      <c r="B135" s="71" t="s">
        <v>143</v>
      </c>
      <c r="C135" s="72">
        <f t="shared" si="7"/>
        <v>0</v>
      </c>
      <c r="D135" s="74"/>
      <c r="E135" s="74"/>
      <c r="F135" s="74"/>
      <c r="G135" s="157"/>
      <c r="H135" s="72">
        <f t="shared" si="8"/>
        <v>0</v>
      </c>
      <c r="I135" s="74"/>
      <c r="J135" s="74"/>
      <c r="K135" s="74"/>
      <c r="L135" s="158"/>
    </row>
    <row r="136" spans="1:12" x14ac:dyDescent="0.25">
      <c r="A136" s="159">
        <v>2320</v>
      </c>
      <c r="B136" s="71" t="s">
        <v>144</v>
      </c>
      <c r="C136" s="72">
        <f t="shared" si="7"/>
        <v>0</v>
      </c>
      <c r="D136" s="160">
        <f>SUM(D137:D139)</f>
        <v>0</v>
      </c>
      <c r="E136" s="160">
        <f>SUM(E137:E139)</f>
        <v>0</v>
      </c>
      <c r="F136" s="160">
        <f>SUM(F137:F139)</f>
        <v>0</v>
      </c>
      <c r="G136" s="161">
        <f>SUM(G137:G139)</f>
        <v>0</v>
      </c>
      <c r="H136" s="72">
        <f t="shared" si="8"/>
        <v>0</v>
      </c>
      <c r="I136" s="160">
        <f>SUM(I137:I139)</f>
        <v>0</v>
      </c>
      <c r="J136" s="160">
        <f>SUM(J137:J139)</f>
        <v>0</v>
      </c>
      <c r="K136" s="160">
        <f>SUM(K137:K139)</f>
        <v>0</v>
      </c>
      <c r="L136" s="162">
        <f>SUM(L137:L139)</f>
        <v>0</v>
      </c>
    </row>
    <row r="137" spans="1:12" x14ac:dyDescent="0.25">
      <c r="A137" s="44">
        <v>2321</v>
      </c>
      <c r="B137" s="71" t="s">
        <v>145</v>
      </c>
      <c r="C137" s="72">
        <f t="shared" si="7"/>
        <v>0</v>
      </c>
      <c r="D137" s="74"/>
      <c r="E137" s="74"/>
      <c r="F137" s="74"/>
      <c r="G137" s="157"/>
      <c r="H137" s="72">
        <f t="shared" si="8"/>
        <v>0</v>
      </c>
      <c r="I137" s="74"/>
      <c r="J137" s="74"/>
      <c r="K137" s="74"/>
      <c r="L137" s="158"/>
    </row>
    <row r="138" spans="1:12" x14ac:dyDescent="0.25">
      <c r="A138" s="44">
        <v>2322</v>
      </c>
      <c r="B138" s="71" t="s">
        <v>146</v>
      </c>
      <c r="C138" s="72">
        <f t="shared" si="7"/>
        <v>0</v>
      </c>
      <c r="D138" s="74"/>
      <c r="E138" s="74"/>
      <c r="F138" s="74"/>
      <c r="G138" s="157"/>
      <c r="H138" s="72">
        <f t="shared" si="8"/>
        <v>0</v>
      </c>
      <c r="I138" s="74"/>
      <c r="J138" s="74"/>
      <c r="K138" s="74"/>
      <c r="L138" s="158"/>
    </row>
    <row r="139" spans="1:12" ht="10.5" customHeight="1" x14ac:dyDescent="0.25">
      <c r="A139" s="44">
        <v>2329</v>
      </c>
      <c r="B139" s="71" t="s">
        <v>147</v>
      </c>
      <c r="C139" s="72">
        <f t="shared" si="7"/>
        <v>0</v>
      </c>
      <c r="D139" s="74"/>
      <c r="E139" s="74"/>
      <c r="F139" s="74"/>
      <c r="G139" s="157"/>
      <c r="H139" s="72">
        <f t="shared" si="8"/>
        <v>0</v>
      </c>
      <c r="I139" s="74"/>
      <c r="J139" s="74"/>
      <c r="K139" s="74"/>
      <c r="L139" s="158"/>
    </row>
    <row r="140" spans="1:12" x14ac:dyDescent="0.25">
      <c r="A140" s="159">
        <v>2330</v>
      </c>
      <c r="B140" s="71" t="s">
        <v>148</v>
      </c>
      <c r="C140" s="72">
        <f t="shared" si="7"/>
        <v>0</v>
      </c>
      <c r="D140" s="74"/>
      <c r="E140" s="74"/>
      <c r="F140" s="74"/>
      <c r="G140" s="157"/>
      <c r="H140" s="72">
        <f t="shared" si="8"/>
        <v>0</v>
      </c>
      <c r="I140" s="74"/>
      <c r="J140" s="74"/>
      <c r="K140" s="74"/>
      <c r="L140" s="158"/>
    </row>
    <row r="141" spans="1:12" ht="48" x14ac:dyDescent="0.25">
      <c r="A141" s="159">
        <v>2340</v>
      </c>
      <c r="B141" s="71" t="s">
        <v>149</v>
      </c>
      <c r="C141" s="72">
        <f t="shared" si="7"/>
        <v>0</v>
      </c>
      <c r="D141" s="160">
        <f>SUM(D142:D143)</f>
        <v>0</v>
      </c>
      <c r="E141" s="160">
        <f>SUM(E142:E143)</f>
        <v>0</v>
      </c>
      <c r="F141" s="160">
        <f>SUM(F142:F143)</f>
        <v>0</v>
      </c>
      <c r="G141" s="161">
        <f>SUM(G142:G143)</f>
        <v>0</v>
      </c>
      <c r="H141" s="72">
        <f t="shared" si="8"/>
        <v>0</v>
      </c>
      <c r="I141" s="160">
        <f>SUM(I142:I143)</f>
        <v>0</v>
      </c>
      <c r="J141" s="160">
        <f>SUM(J142:J143)</f>
        <v>0</v>
      </c>
      <c r="K141" s="160">
        <f>SUM(K142:K143)</f>
        <v>0</v>
      </c>
      <c r="L141" s="162">
        <f>SUM(L142:L143)</f>
        <v>0</v>
      </c>
    </row>
    <row r="142" spans="1:12" x14ac:dyDescent="0.25">
      <c r="A142" s="44">
        <v>2341</v>
      </c>
      <c r="B142" s="71" t="s">
        <v>150</v>
      </c>
      <c r="C142" s="72">
        <f t="shared" si="7"/>
        <v>0</v>
      </c>
      <c r="D142" s="74"/>
      <c r="E142" s="74"/>
      <c r="F142" s="74"/>
      <c r="G142" s="157"/>
      <c r="H142" s="72">
        <f t="shared" si="8"/>
        <v>0</v>
      </c>
      <c r="I142" s="74"/>
      <c r="J142" s="74"/>
      <c r="K142" s="74"/>
      <c r="L142" s="158"/>
    </row>
    <row r="143" spans="1:12" ht="24" x14ac:dyDescent="0.25">
      <c r="A143" s="44">
        <v>2344</v>
      </c>
      <c r="B143" s="71" t="s">
        <v>151</v>
      </c>
      <c r="C143" s="72">
        <f t="shared" si="7"/>
        <v>0</v>
      </c>
      <c r="D143" s="74"/>
      <c r="E143" s="74"/>
      <c r="F143" s="74"/>
      <c r="G143" s="157"/>
      <c r="H143" s="72">
        <f t="shared" si="8"/>
        <v>0</v>
      </c>
      <c r="I143" s="74"/>
      <c r="J143" s="74"/>
      <c r="K143" s="74"/>
      <c r="L143" s="158"/>
    </row>
    <row r="144" spans="1:12" ht="24" x14ac:dyDescent="0.25">
      <c r="A144" s="150">
        <v>2350</v>
      </c>
      <c r="B144" s="112" t="s">
        <v>152</v>
      </c>
      <c r="C144" s="117">
        <f t="shared" si="7"/>
        <v>0</v>
      </c>
      <c r="D144" s="151">
        <f>SUM(D145:D150)</f>
        <v>0</v>
      </c>
      <c r="E144" s="151">
        <f>SUM(E145:E150)</f>
        <v>0</v>
      </c>
      <c r="F144" s="151">
        <f>SUM(F145:F150)</f>
        <v>0</v>
      </c>
      <c r="G144" s="152">
        <f>SUM(G145:G150)</f>
        <v>0</v>
      </c>
      <c r="H144" s="117">
        <f t="shared" si="8"/>
        <v>0</v>
      </c>
      <c r="I144" s="151">
        <f>SUM(I145:I150)</f>
        <v>0</v>
      </c>
      <c r="J144" s="151">
        <f>SUM(J145:J150)</f>
        <v>0</v>
      </c>
      <c r="K144" s="151">
        <f>SUM(K145:K150)</f>
        <v>0</v>
      </c>
      <c r="L144" s="153">
        <f>SUM(L145:L150)</f>
        <v>0</v>
      </c>
    </row>
    <row r="145" spans="1:12" x14ac:dyDescent="0.25">
      <c r="A145" s="38">
        <v>2351</v>
      </c>
      <c r="B145" s="65" t="s">
        <v>153</v>
      </c>
      <c r="C145" s="66">
        <f t="shared" si="7"/>
        <v>0</v>
      </c>
      <c r="D145" s="68"/>
      <c r="E145" s="68"/>
      <c r="F145" s="68"/>
      <c r="G145" s="154"/>
      <c r="H145" s="66">
        <f t="shared" si="8"/>
        <v>0</v>
      </c>
      <c r="I145" s="68"/>
      <c r="J145" s="68"/>
      <c r="K145" s="68"/>
      <c r="L145" s="155"/>
    </row>
    <row r="146" spans="1:12" x14ac:dyDescent="0.25">
      <c r="A146" s="44">
        <v>2352</v>
      </c>
      <c r="B146" s="71" t="s">
        <v>154</v>
      </c>
      <c r="C146" s="72">
        <f t="shared" si="7"/>
        <v>0</v>
      </c>
      <c r="D146" s="74"/>
      <c r="E146" s="74"/>
      <c r="F146" s="74"/>
      <c r="G146" s="157"/>
      <c r="H146" s="72">
        <f t="shared" si="8"/>
        <v>0</v>
      </c>
      <c r="I146" s="74"/>
      <c r="J146" s="74"/>
      <c r="K146" s="74"/>
      <c r="L146" s="158"/>
    </row>
    <row r="147" spans="1:12" ht="24" x14ac:dyDescent="0.25">
      <c r="A147" s="44">
        <v>2353</v>
      </c>
      <c r="B147" s="71" t="s">
        <v>155</v>
      </c>
      <c r="C147" s="72">
        <f t="shared" si="7"/>
        <v>0</v>
      </c>
      <c r="D147" s="74"/>
      <c r="E147" s="74"/>
      <c r="F147" s="74"/>
      <c r="G147" s="157"/>
      <c r="H147" s="72">
        <f t="shared" si="8"/>
        <v>0</v>
      </c>
      <c r="I147" s="74"/>
      <c r="J147" s="74"/>
      <c r="K147" s="74"/>
      <c r="L147" s="158"/>
    </row>
    <row r="148" spans="1:12" ht="24" x14ac:dyDescent="0.25">
      <c r="A148" s="44">
        <v>2354</v>
      </c>
      <c r="B148" s="71" t="s">
        <v>156</v>
      </c>
      <c r="C148" s="72">
        <f t="shared" si="7"/>
        <v>0</v>
      </c>
      <c r="D148" s="74"/>
      <c r="E148" s="74"/>
      <c r="F148" s="74"/>
      <c r="G148" s="157"/>
      <c r="H148" s="72">
        <f t="shared" si="8"/>
        <v>0</v>
      </c>
      <c r="I148" s="74"/>
      <c r="J148" s="74"/>
      <c r="K148" s="74"/>
      <c r="L148" s="158"/>
    </row>
    <row r="149" spans="1:12" ht="24" x14ac:dyDescent="0.25">
      <c r="A149" s="44">
        <v>2355</v>
      </c>
      <c r="B149" s="71" t="s">
        <v>157</v>
      </c>
      <c r="C149" s="72">
        <f t="shared" si="7"/>
        <v>0</v>
      </c>
      <c r="D149" s="74"/>
      <c r="E149" s="74"/>
      <c r="F149" s="74"/>
      <c r="G149" s="157"/>
      <c r="H149" s="72">
        <f t="shared" si="8"/>
        <v>0</v>
      </c>
      <c r="I149" s="74"/>
      <c r="J149" s="74"/>
      <c r="K149" s="74"/>
      <c r="L149" s="158"/>
    </row>
    <row r="150" spans="1:12" ht="24" x14ac:dyDescent="0.25">
      <c r="A150" s="44">
        <v>2359</v>
      </c>
      <c r="B150" s="71" t="s">
        <v>158</v>
      </c>
      <c r="C150" s="72">
        <f t="shared" si="7"/>
        <v>0</v>
      </c>
      <c r="D150" s="74"/>
      <c r="E150" s="74"/>
      <c r="F150" s="74"/>
      <c r="G150" s="157"/>
      <c r="H150" s="72">
        <f t="shared" si="8"/>
        <v>0</v>
      </c>
      <c r="I150" s="74"/>
      <c r="J150" s="74"/>
      <c r="K150" s="74"/>
      <c r="L150" s="158"/>
    </row>
    <row r="151" spans="1:12" ht="24.75" customHeight="1" x14ac:dyDescent="0.25">
      <c r="A151" s="159">
        <v>2360</v>
      </c>
      <c r="B151" s="71" t="s">
        <v>159</v>
      </c>
      <c r="C151" s="72">
        <f t="shared" si="7"/>
        <v>74987</v>
      </c>
      <c r="D151" s="160">
        <f>SUM(D152:D158)</f>
        <v>47992</v>
      </c>
      <c r="E151" s="160">
        <f>SUM(E152:E158)</f>
        <v>26995</v>
      </c>
      <c r="F151" s="160">
        <f>SUM(F152:F158)</f>
        <v>0</v>
      </c>
      <c r="G151" s="161">
        <f>SUM(G152:G158)</f>
        <v>0</v>
      </c>
      <c r="H151" s="72">
        <f t="shared" si="8"/>
        <v>77916</v>
      </c>
      <c r="I151" s="160">
        <f>SUM(I152:I158)</f>
        <v>47128</v>
      </c>
      <c r="J151" s="160">
        <f>SUM(J152:J158)</f>
        <v>30788</v>
      </c>
      <c r="K151" s="160">
        <f>SUM(K152:K158)</f>
        <v>0</v>
      </c>
      <c r="L151" s="162">
        <f>SUM(L152:L158)</f>
        <v>0</v>
      </c>
    </row>
    <row r="152" spans="1:12" x14ac:dyDescent="0.25">
      <c r="A152" s="43">
        <v>2361</v>
      </c>
      <c r="B152" s="71" t="s">
        <v>160</v>
      </c>
      <c r="C152" s="72">
        <f t="shared" si="7"/>
        <v>0</v>
      </c>
      <c r="D152" s="74"/>
      <c r="E152" s="74"/>
      <c r="F152" s="74"/>
      <c r="G152" s="157"/>
      <c r="H152" s="72">
        <f t="shared" si="8"/>
        <v>0</v>
      </c>
      <c r="I152" s="74"/>
      <c r="J152" s="74"/>
      <c r="K152" s="74"/>
      <c r="L152" s="158"/>
    </row>
    <row r="153" spans="1:12" ht="24" x14ac:dyDescent="0.25">
      <c r="A153" s="43">
        <v>2362</v>
      </c>
      <c r="B153" s="71" t="s">
        <v>161</v>
      </c>
      <c r="C153" s="72">
        <f t="shared" si="7"/>
        <v>0</v>
      </c>
      <c r="D153" s="74"/>
      <c r="E153" s="74"/>
      <c r="F153" s="74"/>
      <c r="G153" s="157"/>
      <c r="H153" s="72">
        <f t="shared" si="8"/>
        <v>0</v>
      </c>
      <c r="I153" s="74"/>
      <c r="J153" s="74"/>
      <c r="K153" s="74"/>
      <c r="L153" s="158"/>
    </row>
    <row r="154" spans="1:12" x14ac:dyDescent="0.25">
      <c r="A154" s="43">
        <v>2363</v>
      </c>
      <c r="B154" s="71" t="s">
        <v>162</v>
      </c>
      <c r="C154" s="72">
        <f t="shared" si="7"/>
        <v>74987</v>
      </c>
      <c r="D154" s="74">
        <v>47992</v>
      </c>
      <c r="E154" s="74">
        <v>26995</v>
      </c>
      <c r="F154" s="74"/>
      <c r="G154" s="157"/>
      <c r="H154" s="72">
        <f t="shared" si="8"/>
        <v>77916</v>
      </c>
      <c r="I154" s="74">
        <v>47128</v>
      </c>
      <c r="J154" s="74">
        <v>30788</v>
      </c>
      <c r="K154" s="74"/>
      <c r="L154" s="158"/>
    </row>
    <row r="155" spans="1:12" x14ac:dyDescent="0.25">
      <c r="A155" s="43">
        <v>2364</v>
      </c>
      <c r="B155" s="71" t="s">
        <v>163</v>
      </c>
      <c r="C155" s="72">
        <f t="shared" si="7"/>
        <v>0</v>
      </c>
      <c r="D155" s="74"/>
      <c r="E155" s="74"/>
      <c r="F155" s="74"/>
      <c r="G155" s="157"/>
      <c r="H155" s="72">
        <f t="shared" si="8"/>
        <v>0</v>
      </c>
      <c r="I155" s="74"/>
      <c r="J155" s="74"/>
      <c r="K155" s="74"/>
      <c r="L155" s="158"/>
    </row>
    <row r="156" spans="1:12" ht="12.75" customHeight="1" x14ac:dyDescent="0.25">
      <c r="A156" s="43">
        <v>2365</v>
      </c>
      <c r="B156" s="71" t="s">
        <v>164</v>
      </c>
      <c r="C156" s="72">
        <f t="shared" si="7"/>
        <v>0</v>
      </c>
      <c r="D156" s="74"/>
      <c r="E156" s="74"/>
      <c r="F156" s="74"/>
      <c r="G156" s="157"/>
      <c r="H156" s="72">
        <f t="shared" si="8"/>
        <v>0</v>
      </c>
      <c r="I156" s="74"/>
      <c r="J156" s="74"/>
      <c r="K156" s="74"/>
      <c r="L156" s="158"/>
    </row>
    <row r="157" spans="1:12" ht="36" x14ac:dyDescent="0.25">
      <c r="A157" s="43">
        <v>2366</v>
      </c>
      <c r="B157" s="71" t="s">
        <v>165</v>
      </c>
      <c r="C157" s="72">
        <f t="shared" si="7"/>
        <v>0</v>
      </c>
      <c r="D157" s="74"/>
      <c r="E157" s="74"/>
      <c r="F157" s="74"/>
      <c r="G157" s="157"/>
      <c r="H157" s="72">
        <f t="shared" si="8"/>
        <v>0</v>
      </c>
      <c r="I157" s="74"/>
      <c r="J157" s="74"/>
      <c r="K157" s="74"/>
      <c r="L157" s="158"/>
    </row>
    <row r="158" spans="1:12" ht="48" x14ac:dyDescent="0.25">
      <c r="A158" s="43">
        <v>2369</v>
      </c>
      <c r="B158" s="71" t="s">
        <v>166</v>
      </c>
      <c r="C158" s="72">
        <f t="shared" si="7"/>
        <v>0</v>
      </c>
      <c r="D158" s="74"/>
      <c r="E158" s="74"/>
      <c r="F158" s="74"/>
      <c r="G158" s="157"/>
      <c r="H158" s="72">
        <f t="shared" si="8"/>
        <v>0</v>
      </c>
      <c r="I158" s="74"/>
      <c r="J158" s="74"/>
      <c r="K158" s="74"/>
      <c r="L158" s="158"/>
    </row>
    <row r="159" spans="1:12" x14ac:dyDescent="0.25">
      <c r="A159" s="150">
        <v>2370</v>
      </c>
      <c r="B159" s="112" t="s">
        <v>167</v>
      </c>
      <c r="C159" s="117">
        <f t="shared" si="7"/>
        <v>0</v>
      </c>
      <c r="D159" s="163"/>
      <c r="E159" s="163"/>
      <c r="F159" s="163"/>
      <c r="G159" s="164"/>
      <c r="H159" s="117">
        <f t="shared" si="8"/>
        <v>0</v>
      </c>
      <c r="I159" s="163"/>
      <c r="J159" s="163"/>
      <c r="K159" s="163"/>
      <c r="L159" s="165"/>
    </row>
    <row r="160" spans="1:12" x14ac:dyDescent="0.25">
      <c r="A160" s="150">
        <v>2380</v>
      </c>
      <c r="B160" s="112" t="s">
        <v>168</v>
      </c>
      <c r="C160" s="117">
        <f t="shared" si="7"/>
        <v>0</v>
      </c>
      <c r="D160" s="151">
        <f>SUM(D161:D162)</f>
        <v>0</v>
      </c>
      <c r="E160" s="151">
        <f>SUM(E161:E162)</f>
        <v>0</v>
      </c>
      <c r="F160" s="151">
        <f>SUM(F161:F162)</f>
        <v>0</v>
      </c>
      <c r="G160" s="152">
        <f>SUM(G161:G162)</f>
        <v>0</v>
      </c>
      <c r="H160" s="117">
        <f t="shared" si="8"/>
        <v>0</v>
      </c>
      <c r="I160" s="151">
        <f>SUM(I161:I162)</f>
        <v>0</v>
      </c>
      <c r="J160" s="151">
        <f>SUM(J161:J162)</f>
        <v>0</v>
      </c>
      <c r="K160" s="151">
        <f>SUM(K161:K162)</f>
        <v>0</v>
      </c>
      <c r="L160" s="153">
        <f>SUM(L161:L162)</f>
        <v>0</v>
      </c>
    </row>
    <row r="161" spans="1:12" x14ac:dyDescent="0.25">
      <c r="A161" s="37">
        <v>2381</v>
      </c>
      <c r="B161" s="65" t="s">
        <v>169</v>
      </c>
      <c r="C161" s="66">
        <f t="shared" si="7"/>
        <v>0</v>
      </c>
      <c r="D161" s="68"/>
      <c r="E161" s="68"/>
      <c r="F161" s="68"/>
      <c r="G161" s="154"/>
      <c r="H161" s="66">
        <f t="shared" si="8"/>
        <v>0</v>
      </c>
      <c r="I161" s="68"/>
      <c r="J161" s="68"/>
      <c r="K161" s="68"/>
      <c r="L161" s="155"/>
    </row>
    <row r="162" spans="1:12" ht="24" x14ac:dyDescent="0.25">
      <c r="A162" s="43">
        <v>2389</v>
      </c>
      <c r="B162" s="71" t="s">
        <v>170</v>
      </c>
      <c r="C162" s="72">
        <f t="shared" si="7"/>
        <v>0</v>
      </c>
      <c r="D162" s="74"/>
      <c r="E162" s="74"/>
      <c r="F162" s="74"/>
      <c r="G162" s="157"/>
      <c r="H162" s="72">
        <f t="shared" si="8"/>
        <v>0</v>
      </c>
      <c r="I162" s="74"/>
      <c r="J162" s="74"/>
      <c r="K162" s="74"/>
      <c r="L162" s="158"/>
    </row>
    <row r="163" spans="1:12" x14ac:dyDescent="0.25">
      <c r="A163" s="150">
        <v>2390</v>
      </c>
      <c r="B163" s="112" t="s">
        <v>171</v>
      </c>
      <c r="C163" s="117">
        <f t="shared" si="7"/>
        <v>0</v>
      </c>
      <c r="D163" s="163"/>
      <c r="E163" s="163"/>
      <c r="F163" s="163"/>
      <c r="G163" s="164"/>
      <c r="H163" s="117">
        <f t="shared" si="8"/>
        <v>0</v>
      </c>
      <c r="I163" s="163"/>
      <c r="J163" s="163"/>
      <c r="K163" s="163"/>
      <c r="L163" s="165"/>
    </row>
    <row r="164" spans="1:12" x14ac:dyDescent="0.25">
      <c r="A164" s="56">
        <v>2400</v>
      </c>
      <c r="B164" s="147" t="s">
        <v>172</v>
      </c>
      <c r="C164" s="57">
        <f t="shared" si="7"/>
        <v>0</v>
      </c>
      <c r="D164" s="177"/>
      <c r="E164" s="177"/>
      <c r="F164" s="177"/>
      <c r="G164" s="178"/>
      <c r="H164" s="57">
        <f t="shared" si="8"/>
        <v>0</v>
      </c>
      <c r="I164" s="177"/>
      <c r="J164" s="177"/>
      <c r="K164" s="177"/>
      <c r="L164" s="179"/>
    </row>
    <row r="165" spans="1:12" ht="24" x14ac:dyDescent="0.25">
      <c r="A165" s="56">
        <v>2500</v>
      </c>
      <c r="B165" s="147" t="s">
        <v>173</v>
      </c>
      <c r="C165" s="57">
        <f t="shared" si="7"/>
        <v>0</v>
      </c>
      <c r="D165" s="63">
        <f>SUM(D166,D171)</f>
        <v>0</v>
      </c>
      <c r="E165" s="63">
        <f t="shared" ref="E165:G165" si="11">SUM(E166,E171)</f>
        <v>0</v>
      </c>
      <c r="F165" s="63">
        <f t="shared" si="11"/>
        <v>0</v>
      </c>
      <c r="G165" s="63">
        <f t="shared" si="11"/>
        <v>0</v>
      </c>
      <c r="H165" s="57">
        <f t="shared" si="8"/>
        <v>0</v>
      </c>
      <c r="I165" s="63">
        <f>SUM(I166,I171)</f>
        <v>0</v>
      </c>
      <c r="J165" s="63">
        <f t="shared" ref="J165:L165" si="12">SUM(J166,J171)</f>
        <v>0</v>
      </c>
      <c r="K165" s="63">
        <f t="shared" si="12"/>
        <v>0</v>
      </c>
      <c r="L165" s="149">
        <f t="shared" si="12"/>
        <v>0</v>
      </c>
    </row>
    <row r="166" spans="1:12" ht="16.5" customHeight="1" x14ac:dyDescent="0.25">
      <c r="A166" s="168">
        <v>2510</v>
      </c>
      <c r="B166" s="65" t="s">
        <v>174</v>
      </c>
      <c r="C166" s="66">
        <f t="shared" si="7"/>
        <v>0</v>
      </c>
      <c r="D166" s="169">
        <f>SUM(D167:D170)</f>
        <v>0</v>
      </c>
      <c r="E166" s="169">
        <f t="shared" ref="E166:G166" si="13">SUM(E167:E170)</f>
        <v>0</v>
      </c>
      <c r="F166" s="169">
        <f t="shared" si="13"/>
        <v>0</v>
      </c>
      <c r="G166" s="169">
        <f t="shared" si="13"/>
        <v>0</v>
      </c>
      <c r="H166" s="66">
        <f t="shared" si="8"/>
        <v>0</v>
      </c>
      <c r="I166" s="169">
        <f>SUM(I167:I170)</f>
        <v>0</v>
      </c>
      <c r="J166" s="169">
        <f t="shared" ref="J166:L166" si="14">SUM(J167:J170)</f>
        <v>0</v>
      </c>
      <c r="K166" s="169">
        <f t="shared" si="14"/>
        <v>0</v>
      </c>
      <c r="L166" s="180">
        <f t="shared" si="14"/>
        <v>0</v>
      </c>
    </row>
    <row r="167" spans="1:12" ht="24" x14ac:dyDescent="0.25">
      <c r="A167" s="44">
        <v>2512</v>
      </c>
      <c r="B167" s="71" t="s">
        <v>175</v>
      </c>
      <c r="C167" s="72">
        <f t="shared" si="7"/>
        <v>0</v>
      </c>
      <c r="D167" s="74"/>
      <c r="E167" s="74"/>
      <c r="F167" s="74"/>
      <c r="G167" s="157"/>
      <c r="H167" s="72">
        <f t="shared" si="8"/>
        <v>0</v>
      </c>
      <c r="I167" s="74"/>
      <c r="J167" s="74"/>
      <c r="K167" s="74"/>
      <c r="L167" s="158"/>
    </row>
    <row r="168" spans="1:12" ht="36" x14ac:dyDescent="0.25">
      <c r="A168" s="44">
        <v>2513</v>
      </c>
      <c r="B168" s="71" t="s">
        <v>176</v>
      </c>
      <c r="C168" s="72">
        <f t="shared" si="7"/>
        <v>0</v>
      </c>
      <c r="D168" s="74"/>
      <c r="E168" s="74"/>
      <c r="F168" s="74"/>
      <c r="G168" s="157"/>
      <c r="H168" s="72">
        <f t="shared" si="8"/>
        <v>0</v>
      </c>
      <c r="I168" s="74"/>
      <c r="J168" s="74"/>
      <c r="K168" s="74"/>
      <c r="L168" s="158"/>
    </row>
    <row r="169" spans="1:12" ht="24" x14ac:dyDescent="0.25">
      <c r="A169" s="44">
        <v>2515</v>
      </c>
      <c r="B169" s="71" t="s">
        <v>177</v>
      </c>
      <c r="C169" s="72">
        <f t="shared" si="7"/>
        <v>0</v>
      </c>
      <c r="D169" s="74"/>
      <c r="E169" s="74"/>
      <c r="F169" s="74"/>
      <c r="G169" s="157"/>
      <c r="H169" s="72">
        <f t="shared" si="8"/>
        <v>0</v>
      </c>
      <c r="I169" s="74"/>
      <c r="J169" s="74"/>
      <c r="K169" s="74"/>
      <c r="L169" s="158"/>
    </row>
    <row r="170" spans="1:12" ht="24" x14ac:dyDescent="0.25">
      <c r="A170" s="44">
        <v>2519</v>
      </c>
      <c r="B170" s="71" t="s">
        <v>178</v>
      </c>
      <c r="C170" s="72">
        <f t="shared" si="7"/>
        <v>0</v>
      </c>
      <c r="D170" s="74"/>
      <c r="E170" s="74"/>
      <c r="F170" s="74"/>
      <c r="G170" s="157"/>
      <c r="H170" s="72">
        <f t="shared" si="8"/>
        <v>0</v>
      </c>
      <c r="I170" s="74"/>
      <c r="J170" s="74"/>
      <c r="K170" s="74"/>
      <c r="L170" s="158"/>
    </row>
    <row r="171" spans="1:12" ht="24" x14ac:dyDescent="0.25">
      <c r="A171" s="159">
        <v>2520</v>
      </c>
      <c r="B171" s="71" t="s">
        <v>179</v>
      </c>
      <c r="C171" s="72">
        <f t="shared" si="7"/>
        <v>0</v>
      </c>
      <c r="D171" s="74"/>
      <c r="E171" s="74"/>
      <c r="F171" s="74"/>
      <c r="G171" s="157"/>
      <c r="H171" s="72">
        <f t="shared" si="8"/>
        <v>0</v>
      </c>
      <c r="I171" s="74"/>
      <c r="J171" s="74"/>
      <c r="K171" s="74"/>
      <c r="L171" s="158"/>
    </row>
    <row r="172" spans="1:12" s="182" customFormat="1" ht="36" customHeight="1" x14ac:dyDescent="0.25">
      <c r="A172" s="19">
        <v>2800</v>
      </c>
      <c r="B172" s="65" t="s">
        <v>180</v>
      </c>
      <c r="C172" s="66">
        <f t="shared" si="7"/>
        <v>0</v>
      </c>
      <c r="D172" s="40"/>
      <c r="E172" s="40"/>
      <c r="F172" s="40"/>
      <c r="G172" s="41"/>
      <c r="H172" s="66">
        <f t="shared" si="8"/>
        <v>0</v>
      </c>
      <c r="I172" s="40"/>
      <c r="J172" s="40"/>
      <c r="K172" s="40"/>
      <c r="L172" s="42"/>
    </row>
    <row r="173" spans="1:12" x14ac:dyDescent="0.25">
      <c r="A173" s="142">
        <v>3000</v>
      </c>
      <c r="B173" s="142" t="s">
        <v>181</v>
      </c>
      <c r="C173" s="143">
        <f t="shared" si="7"/>
        <v>0</v>
      </c>
      <c r="D173" s="144">
        <f>SUM(D174,D184)</f>
        <v>0</v>
      </c>
      <c r="E173" s="144">
        <f>SUM(E174,E184)</f>
        <v>0</v>
      </c>
      <c r="F173" s="144">
        <f>SUM(F174,F184)</f>
        <v>0</v>
      </c>
      <c r="G173" s="145">
        <f>SUM(G174,G184)</f>
        <v>0</v>
      </c>
      <c r="H173" s="143">
        <f t="shared" si="8"/>
        <v>0</v>
      </c>
      <c r="I173" s="144">
        <f>SUM(I174,I184)</f>
        <v>0</v>
      </c>
      <c r="J173" s="144">
        <f>SUM(J174,J184)</f>
        <v>0</v>
      </c>
      <c r="K173" s="144">
        <f>SUM(K174,K184)</f>
        <v>0</v>
      </c>
      <c r="L173" s="146">
        <f>SUM(L174,L184)</f>
        <v>0</v>
      </c>
    </row>
    <row r="174" spans="1:12" ht="24" x14ac:dyDescent="0.25">
      <c r="A174" s="56">
        <v>3200</v>
      </c>
      <c r="B174" s="183" t="s">
        <v>182</v>
      </c>
      <c r="C174" s="184">
        <f t="shared" si="7"/>
        <v>0</v>
      </c>
      <c r="D174" s="63">
        <f>SUM(D175,D179)</f>
        <v>0</v>
      </c>
      <c r="E174" s="63">
        <f t="shared" ref="E174:G174" si="15">SUM(E175,E179)</f>
        <v>0</v>
      </c>
      <c r="F174" s="63">
        <f t="shared" si="15"/>
        <v>0</v>
      </c>
      <c r="G174" s="63">
        <f t="shared" si="15"/>
        <v>0</v>
      </c>
      <c r="H174" s="57">
        <f t="shared" si="8"/>
        <v>0</v>
      </c>
      <c r="I174" s="63">
        <f>SUM(I175,I179)</f>
        <v>0</v>
      </c>
      <c r="J174" s="63">
        <f t="shared" ref="J174:L174" si="16">SUM(J175,J179)</f>
        <v>0</v>
      </c>
      <c r="K174" s="63">
        <f t="shared" si="16"/>
        <v>0</v>
      </c>
      <c r="L174" s="149">
        <f t="shared" si="16"/>
        <v>0</v>
      </c>
    </row>
    <row r="175" spans="1:12" ht="36" x14ac:dyDescent="0.25">
      <c r="A175" s="168">
        <v>3260</v>
      </c>
      <c r="B175" s="65" t="s">
        <v>183</v>
      </c>
      <c r="C175" s="66">
        <f t="shared" si="7"/>
        <v>0</v>
      </c>
      <c r="D175" s="169">
        <f>SUM(D176:D178)</f>
        <v>0</v>
      </c>
      <c r="E175" s="169">
        <f>SUM(E176:E178)</f>
        <v>0</v>
      </c>
      <c r="F175" s="169">
        <f>SUM(F176:F178)</f>
        <v>0</v>
      </c>
      <c r="G175" s="170">
        <f>SUM(G176:G178)</f>
        <v>0</v>
      </c>
      <c r="H175" s="66">
        <f t="shared" si="8"/>
        <v>0</v>
      </c>
      <c r="I175" s="169">
        <f>SUM(I176:I178)</f>
        <v>0</v>
      </c>
      <c r="J175" s="169">
        <f>SUM(J176:J178)</f>
        <v>0</v>
      </c>
      <c r="K175" s="169">
        <f>SUM(K176:K178)</f>
        <v>0</v>
      </c>
      <c r="L175" s="171">
        <f>SUM(L176:L178)</f>
        <v>0</v>
      </c>
    </row>
    <row r="176" spans="1:12" ht="24" x14ac:dyDescent="0.25">
      <c r="A176" s="44">
        <v>3261</v>
      </c>
      <c r="B176" s="71" t="s">
        <v>184</v>
      </c>
      <c r="C176" s="72">
        <f>SUM(D176:G176)</f>
        <v>0</v>
      </c>
      <c r="D176" s="74"/>
      <c r="E176" s="74"/>
      <c r="F176" s="74"/>
      <c r="G176" s="157"/>
      <c r="H176" s="72">
        <f>SUM(I176:L176)</f>
        <v>0</v>
      </c>
      <c r="I176" s="74"/>
      <c r="J176" s="74"/>
      <c r="K176" s="74"/>
      <c r="L176" s="158"/>
    </row>
    <row r="177" spans="1:12" ht="36" x14ac:dyDescent="0.25">
      <c r="A177" s="44">
        <v>3262</v>
      </c>
      <c r="B177" s="71" t="s">
        <v>185</v>
      </c>
      <c r="C177" s="72">
        <f>SUM(D177:G177)</f>
        <v>0</v>
      </c>
      <c r="D177" s="74"/>
      <c r="E177" s="74"/>
      <c r="F177" s="74"/>
      <c r="G177" s="157"/>
      <c r="H177" s="72">
        <f>SUM(I177:L177)</f>
        <v>0</v>
      </c>
      <c r="I177" s="74"/>
      <c r="J177" s="74"/>
      <c r="K177" s="74"/>
      <c r="L177" s="158"/>
    </row>
    <row r="178" spans="1:12" ht="24" x14ac:dyDescent="0.25">
      <c r="A178" s="44">
        <v>3263</v>
      </c>
      <c r="B178" s="71" t="s">
        <v>186</v>
      </c>
      <c r="C178" s="72">
        <f>SUM(D178:G178)</f>
        <v>0</v>
      </c>
      <c r="D178" s="74"/>
      <c r="E178" s="74"/>
      <c r="F178" s="74"/>
      <c r="G178" s="157"/>
      <c r="H178" s="72">
        <f>SUM(I178:L178)</f>
        <v>0</v>
      </c>
      <c r="I178" s="74"/>
      <c r="J178" s="74"/>
      <c r="K178" s="74"/>
      <c r="L178" s="158"/>
    </row>
    <row r="179" spans="1:12" ht="84" x14ac:dyDescent="0.25">
      <c r="A179" s="168">
        <v>3290</v>
      </c>
      <c r="B179" s="65" t="s">
        <v>187</v>
      </c>
      <c r="C179" s="185">
        <f t="shared" ref="C179:C183" si="17">SUM(D179:G179)</f>
        <v>0</v>
      </c>
      <c r="D179" s="169">
        <f>SUM(D180:D183)</f>
        <v>0</v>
      </c>
      <c r="E179" s="169">
        <f t="shared" ref="E179:G179" si="18">SUM(E180:E183)</f>
        <v>0</v>
      </c>
      <c r="F179" s="169">
        <f t="shared" si="18"/>
        <v>0</v>
      </c>
      <c r="G179" s="169">
        <f t="shared" si="18"/>
        <v>0</v>
      </c>
      <c r="H179" s="185">
        <f t="shared" ref="H179:H183" si="19">SUM(I179:L179)</f>
        <v>0</v>
      </c>
      <c r="I179" s="169">
        <f>SUM(I180:I183)</f>
        <v>0</v>
      </c>
      <c r="J179" s="169">
        <f t="shared" ref="J179:L179" si="20">SUM(J180:J183)</f>
        <v>0</v>
      </c>
      <c r="K179" s="169">
        <f t="shared" si="20"/>
        <v>0</v>
      </c>
      <c r="L179" s="186">
        <f t="shared" si="20"/>
        <v>0</v>
      </c>
    </row>
    <row r="180" spans="1:12" ht="72" x14ac:dyDescent="0.25">
      <c r="A180" s="44">
        <v>3291</v>
      </c>
      <c r="B180" s="71" t="s">
        <v>188</v>
      </c>
      <c r="C180" s="72">
        <f t="shared" si="17"/>
        <v>0</v>
      </c>
      <c r="D180" s="74"/>
      <c r="E180" s="74"/>
      <c r="F180" s="74"/>
      <c r="G180" s="187"/>
      <c r="H180" s="72">
        <f t="shared" si="19"/>
        <v>0</v>
      </c>
      <c r="I180" s="74"/>
      <c r="J180" s="74"/>
      <c r="K180" s="74"/>
      <c r="L180" s="158"/>
    </row>
    <row r="181" spans="1:12" ht="72" x14ac:dyDescent="0.25">
      <c r="A181" s="44">
        <v>3292</v>
      </c>
      <c r="B181" s="71" t="s">
        <v>189</v>
      </c>
      <c r="C181" s="72">
        <f t="shared" si="17"/>
        <v>0</v>
      </c>
      <c r="D181" s="74"/>
      <c r="E181" s="74"/>
      <c r="F181" s="74"/>
      <c r="G181" s="187"/>
      <c r="H181" s="72">
        <f t="shared" si="19"/>
        <v>0</v>
      </c>
      <c r="I181" s="74"/>
      <c r="J181" s="74"/>
      <c r="K181" s="74"/>
      <c r="L181" s="158"/>
    </row>
    <row r="182" spans="1:12" ht="72" x14ac:dyDescent="0.25">
      <c r="A182" s="44">
        <v>3293</v>
      </c>
      <c r="B182" s="71" t="s">
        <v>190</v>
      </c>
      <c r="C182" s="72">
        <f t="shared" si="17"/>
        <v>0</v>
      </c>
      <c r="D182" s="74"/>
      <c r="E182" s="74"/>
      <c r="F182" s="74"/>
      <c r="G182" s="187"/>
      <c r="H182" s="72">
        <f t="shared" si="19"/>
        <v>0</v>
      </c>
      <c r="I182" s="74"/>
      <c r="J182" s="74"/>
      <c r="K182" s="74"/>
      <c r="L182" s="158"/>
    </row>
    <row r="183" spans="1:12" ht="60" x14ac:dyDescent="0.25">
      <c r="A183" s="188">
        <v>3294</v>
      </c>
      <c r="B183" s="71" t="s">
        <v>191</v>
      </c>
      <c r="C183" s="185">
        <f t="shared" si="17"/>
        <v>0</v>
      </c>
      <c r="D183" s="189"/>
      <c r="E183" s="189"/>
      <c r="F183" s="189"/>
      <c r="G183" s="190"/>
      <c r="H183" s="185">
        <f t="shared" si="19"/>
        <v>0</v>
      </c>
      <c r="I183" s="189"/>
      <c r="J183" s="189"/>
      <c r="K183" s="189"/>
      <c r="L183" s="191"/>
    </row>
    <row r="184" spans="1:12" ht="48" x14ac:dyDescent="0.25">
      <c r="A184" s="192">
        <v>3300</v>
      </c>
      <c r="B184" s="183" t="s">
        <v>192</v>
      </c>
      <c r="C184" s="193">
        <f t="shared" si="7"/>
        <v>0</v>
      </c>
      <c r="D184" s="194">
        <f>SUM(D185:D186)</f>
        <v>0</v>
      </c>
      <c r="E184" s="194">
        <f t="shared" ref="E184:G184" si="21">SUM(E185:E186)</f>
        <v>0</v>
      </c>
      <c r="F184" s="194">
        <f t="shared" si="21"/>
        <v>0</v>
      </c>
      <c r="G184" s="194">
        <f t="shared" si="21"/>
        <v>0</v>
      </c>
      <c r="H184" s="193">
        <f t="shared" si="8"/>
        <v>0</v>
      </c>
      <c r="I184" s="194">
        <f>SUM(I185:I186)</f>
        <v>0</v>
      </c>
      <c r="J184" s="194">
        <f t="shared" ref="J184:L184" si="22">SUM(J185:J186)</f>
        <v>0</v>
      </c>
      <c r="K184" s="194">
        <f t="shared" si="22"/>
        <v>0</v>
      </c>
      <c r="L184" s="149">
        <f t="shared" si="22"/>
        <v>0</v>
      </c>
    </row>
    <row r="185" spans="1:12" ht="48" x14ac:dyDescent="0.25">
      <c r="A185" s="111">
        <v>3310</v>
      </c>
      <c r="B185" s="112" t="s">
        <v>193</v>
      </c>
      <c r="C185" s="195">
        <f t="shared" si="7"/>
        <v>0</v>
      </c>
      <c r="D185" s="163"/>
      <c r="E185" s="163"/>
      <c r="F185" s="163"/>
      <c r="G185" s="164"/>
      <c r="H185" s="195">
        <f t="shared" si="8"/>
        <v>0</v>
      </c>
      <c r="I185" s="163"/>
      <c r="J185" s="163"/>
      <c r="K185" s="163"/>
      <c r="L185" s="165"/>
    </row>
    <row r="186" spans="1:12" ht="48.75" customHeight="1" x14ac:dyDescent="0.25">
      <c r="A186" s="38">
        <v>3320</v>
      </c>
      <c r="B186" s="65" t="s">
        <v>194</v>
      </c>
      <c r="C186" s="66">
        <f t="shared" si="7"/>
        <v>0</v>
      </c>
      <c r="D186" s="68"/>
      <c r="E186" s="68"/>
      <c r="F186" s="68"/>
      <c r="G186" s="154"/>
      <c r="H186" s="66">
        <f t="shared" si="8"/>
        <v>0</v>
      </c>
      <c r="I186" s="68"/>
      <c r="J186" s="68"/>
      <c r="K186" s="68"/>
      <c r="L186" s="155"/>
    </row>
    <row r="187" spans="1:12" x14ac:dyDescent="0.25">
      <c r="A187" s="196">
        <v>4000</v>
      </c>
      <c r="B187" s="142" t="s">
        <v>195</v>
      </c>
      <c r="C187" s="143">
        <f t="shared" si="7"/>
        <v>0</v>
      </c>
      <c r="D187" s="144">
        <f>SUM(D188,D191)</f>
        <v>0</v>
      </c>
      <c r="E187" s="144">
        <f>SUM(E188,E191)</f>
        <v>0</v>
      </c>
      <c r="F187" s="144">
        <f>SUM(F188,F191)</f>
        <v>0</v>
      </c>
      <c r="G187" s="145">
        <f>SUM(G188,G191)</f>
        <v>0</v>
      </c>
      <c r="H187" s="143">
        <f t="shared" si="8"/>
        <v>0</v>
      </c>
      <c r="I187" s="144">
        <f>SUM(I188,I191)</f>
        <v>0</v>
      </c>
      <c r="J187" s="144">
        <f>SUM(J188,J191)</f>
        <v>0</v>
      </c>
      <c r="K187" s="144">
        <f>SUM(K188,K191)</f>
        <v>0</v>
      </c>
      <c r="L187" s="146">
        <f>SUM(L188,L191)</f>
        <v>0</v>
      </c>
    </row>
    <row r="188" spans="1:12" ht="24" x14ac:dyDescent="0.25">
      <c r="A188" s="197">
        <v>4200</v>
      </c>
      <c r="B188" s="147" t="s">
        <v>196</v>
      </c>
      <c r="C188" s="57">
        <f>SUM(D188:G188)</f>
        <v>0</v>
      </c>
      <c r="D188" s="63">
        <f>SUM(D189,D190)</f>
        <v>0</v>
      </c>
      <c r="E188" s="63">
        <f>SUM(E189,E190)</f>
        <v>0</v>
      </c>
      <c r="F188" s="63">
        <f>SUM(F189,F190)</f>
        <v>0</v>
      </c>
      <c r="G188" s="166">
        <f>SUM(G189,G190)</f>
        <v>0</v>
      </c>
      <c r="H188" s="57">
        <f t="shared" si="8"/>
        <v>0</v>
      </c>
      <c r="I188" s="63">
        <f>SUM(I189,I190)</f>
        <v>0</v>
      </c>
      <c r="J188" s="63">
        <f>SUM(J189,J190)</f>
        <v>0</v>
      </c>
      <c r="K188" s="63">
        <f>SUM(K189,K190)</f>
        <v>0</v>
      </c>
      <c r="L188" s="167">
        <f>SUM(L189,L190)</f>
        <v>0</v>
      </c>
    </row>
    <row r="189" spans="1:12" ht="36" x14ac:dyDescent="0.25">
      <c r="A189" s="168">
        <v>4240</v>
      </c>
      <c r="B189" s="65" t="s">
        <v>197</v>
      </c>
      <c r="C189" s="66">
        <f t="shared" ref="C189:C264" si="23">SUM(D189:G189)</f>
        <v>0</v>
      </c>
      <c r="D189" s="68"/>
      <c r="E189" s="68"/>
      <c r="F189" s="68"/>
      <c r="G189" s="154"/>
      <c r="H189" s="66">
        <f t="shared" ref="H189:H263" si="24">SUM(I189:L189)</f>
        <v>0</v>
      </c>
      <c r="I189" s="68"/>
      <c r="J189" s="68"/>
      <c r="K189" s="68"/>
      <c r="L189" s="155"/>
    </row>
    <row r="190" spans="1:12" ht="24" x14ac:dyDescent="0.25">
      <c r="A190" s="159">
        <v>4250</v>
      </c>
      <c r="B190" s="71" t="s">
        <v>198</v>
      </c>
      <c r="C190" s="72">
        <f t="shared" si="23"/>
        <v>0</v>
      </c>
      <c r="D190" s="74"/>
      <c r="E190" s="74"/>
      <c r="F190" s="74"/>
      <c r="G190" s="157"/>
      <c r="H190" s="72">
        <f t="shared" si="24"/>
        <v>0</v>
      </c>
      <c r="I190" s="74"/>
      <c r="J190" s="74"/>
      <c r="K190" s="74"/>
      <c r="L190" s="158"/>
    </row>
    <row r="191" spans="1:12" x14ac:dyDescent="0.25">
      <c r="A191" s="56">
        <v>4300</v>
      </c>
      <c r="B191" s="147" t="s">
        <v>199</v>
      </c>
      <c r="C191" s="57">
        <f t="shared" si="23"/>
        <v>0</v>
      </c>
      <c r="D191" s="63">
        <f>SUM(D192)</f>
        <v>0</v>
      </c>
      <c r="E191" s="63">
        <f>SUM(E192)</f>
        <v>0</v>
      </c>
      <c r="F191" s="63">
        <f>SUM(F192)</f>
        <v>0</v>
      </c>
      <c r="G191" s="166">
        <f>SUM(G192)</f>
        <v>0</v>
      </c>
      <c r="H191" s="57">
        <f t="shared" si="24"/>
        <v>0</v>
      </c>
      <c r="I191" s="63">
        <f>SUM(I192)</f>
        <v>0</v>
      </c>
      <c r="J191" s="63">
        <f>SUM(J192)</f>
        <v>0</v>
      </c>
      <c r="K191" s="63">
        <f>SUM(K192)</f>
        <v>0</v>
      </c>
      <c r="L191" s="167">
        <f>SUM(L192)</f>
        <v>0</v>
      </c>
    </row>
    <row r="192" spans="1:12" ht="24" x14ac:dyDescent="0.25">
      <c r="A192" s="168">
        <v>4310</v>
      </c>
      <c r="B192" s="65" t="s">
        <v>200</v>
      </c>
      <c r="C192" s="66">
        <f>SUM(D192:G192)</f>
        <v>0</v>
      </c>
      <c r="D192" s="169">
        <f>SUM(D193:D193)</f>
        <v>0</v>
      </c>
      <c r="E192" s="169">
        <f>SUM(E193:E193)</f>
        <v>0</v>
      </c>
      <c r="F192" s="169">
        <f>SUM(F193:F193)</f>
        <v>0</v>
      </c>
      <c r="G192" s="170">
        <f>SUM(G193:G193)</f>
        <v>0</v>
      </c>
      <c r="H192" s="66">
        <f t="shared" si="24"/>
        <v>0</v>
      </c>
      <c r="I192" s="169">
        <f>SUM(I193:I193)</f>
        <v>0</v>
      </c>
      <c r="J192" s="169">
        <f>SUM(J193:J193)</f>
        <v>0</v>
      </c>
      <c r="K192" s="169">
        <f>SUM(K193:K193)</f>
        <v>0</v>
      </c>
      <c r="L192" s="171">
        <f>SUM(L193:L193)</f>
        <v>0</v>
      </c>
    </row>
    <row r="193" spans="1:12" ht="36" x14ac:dyDescent="0.25">
      <c r="A193" s="44">
        <v>4311</v>
      </c>
      <c r="B193" s="71" t="s">
        <v>201</v>
      </c>
      <c r="C193" s="72">
        <f t="shared" si="23"/>
        <v>0</v>
      </c>
      <c r="D193" s="74"/>
      <c r="E193" s="74"/>
      <c r="F193" s="74"/>
      <c r="G193" s="157"/>
      <c r="H193" s="72">
        <f t="shared" si="24"/>
        <v>0</v>
      </c>
      <c r="I193" s="74"/>
      <c r="J193" s="74"/>
      <c r="K193" s="74"/>
      <c r="L193" s="158"/>
    </row>
    <row r="194" spans="1:12" s="24" customFormat="1" ht="24" x14ac:dyDescent="0.25">
      <c r="A194" s="198"/>
      <c r="B194" s="19" t="s">
        <v>202</v>
      </c>
      <c r="C194" s="138">
        <f t="shared" si="23"/>
        <v>0</v>
      </c>
      <c r="D194" s="139">
        <f>SUM(D195,D230,D269)</f>
        <v>0</v>
      </c>
      <c r="E194" s="139">
        <f>SUM(E195,E230,E269)</f>
        <v>0</v>
      </c>
      <c r="F194" s="139">
        <f>SUM(F195,F230,F269)</f>
        <v>0</v>
      </c>
      <c r="G194" s="139">
        <f>SUM(G195,G230,G269)</f>
        <v>0</v>
      </c>
      <c r="H194" s="138">
        <f t="shared" si="24"/>
        <v>0</v>
      </c>
      <c r="I194" s="139">
        <f>SUM(I195,I230,I269)</f>
        <v>0</v>
      </c>
      <c r="J194" s="139">
        <f>SUM(J195,J230,J269)</f>
        <v>0</v>
      </c>
      <c r="K194" s="139">
        <f>SUM(K195,K230,K269)</f>
        <v>0</v>
      </c>
      <c r="L194" s="199">
        <f>SUM(L195,L230,L269)</f>
        <v>0</v>
      </c>
    </row>
    <row r="195" spans="1:12" x14ac:dyDescent="0.25">
      <c r="A195" s="142">
        <v>5000</v>
      </c>
      <c r="B195" s="142" t="s">
        <v>203</v>
      </c>
      <c r="C195" s="143">
        <f t="shared" si="23"/>
        <v>0</v>
      </c>
      <c r="D195" s="144">
        <f>D196+D204</f>
        <v>0</v>
      </c>
      <c r="E195" s="144">
        <f>E196+E204</f>
        <v>0</v>
      </c>
      <c r="F195" s="144">
        <f>F196+F204</f>
        <v>0</v>
      </c>
      <c r="G195" s="144">
        <f>G196+G204</f>
        <v>0</v>
      </c>
      <c r="H195" s="143">
        <f t="shared" si="24"/>
        <v>0</v>
      </c>
      <c r="I195" s="144">
        <f>I196+I204</f>
        <v>0</v>
      </c>
      <c r="J195" s="144">
        <f>J196+J204</f>
        <v>0</v>
      </c>
      <c r="K195" s="144">
        <f>K196+K204</f>
        <v>0</v>
      </c>
      <c r="L195" s="200">
        <f>L196+L204</f>
        <v>0</v>
      </c>
    </row>
    <row r="196" spans="1:12" x14ac:dyDescent="0.25">
      <c r="A196" s="56">
        <v>5100</v>
      </c>
      <c r="B196" s="147" t="s">
        <v>204</v>
      </c>
      <c r="C196" s="57">
        <f t="shared" si="23"/>
        <v>0</v>
      </c>
      <c r="D196" s="63">
        <f>D197+D198+D201+D202+D203</f>
        <v>0</v>
      </c>
      <c r="E196" s="63">
        <f>E197+E198+E201+E202+E203</f>
        <v>0</v>
      </c>
      <c r="F196" s="63">
        <f>F197+F198+F201+F202+F203</f>
        <v>0</v>
      </c>
      <c r="G196" s="166">
        <f>G197+G198+G201+G202+G203</f>
        <v>0</v>
      </c>
      <c r="H196" s="57">
        <f t="shared" si="24"/>
        <v>0</v>
      </c>
      <c r="I196" s="63">
        <f>I197+I198+I201+I202+I203</f>
        <v>0</v>
      </c>
      <c r="J196" s="63">
        <f>J197+J198+J201+J202+J203</f>
        <v>0</v>
      </c>
      <c r="K196" s="63">
        <f>K197+K198+K201+K202+K203</f>
        <v>0</v>
      </c>
      <c r="L196" s="167">
        <f>L197+L198+L201+L202+L203</f>
        <v>0</v>
      </c>
    </row>
    <row r="197" spans="1:12" x14ac:dyDescent="0.25">
      <c r="A197" s="168">
        <v>5110</v>
      </c>
      <c r="B197" s="65" t="s">
        <v>205</v>
      </c>
      <c r="C197" s="66">
        <f t="shared" si="23"/>
        <v>0</v>
      </c>
      <c r="D197" s="68"/>
      <c r="E197" s="68"/>
      <c r="F197" s="68"/>
      <c r="G197" s="154"/>
      <c r="H197" s="66">
        <f t="shared" si="24"/>
        <v>0</v>
      </c>
      <c r="I197" s="68"/>
      <c r="J197" s="68"/>
      <c r="K197" s="68"/>
      <c r="L197" s="155"/>
    </row>
    <row r="198" spans="1:12" ht="24" x14ac:dyDescent="0.25">
      <c r="A198" s="159">
        <v>5120</v>
      </c>
      <c r="B198" s="71" t="s">
        <v>206</v>
      </c>
      <c r="C198" s="72">
        <f t="shared" si="23"/>
        <v>0</v>
      </c>
      <c r="D198" s="160">
        <f>D199+D200</f>
        <v>0</v>
      </c>
      <c r="E198" s="160">
        <f>E199+E200</f>
        <v>0</v>
      </c>
      <c r="F198" s="160">
        <f>F199+F200</f>
        <v>0</v>
      </c>
      <c r="G198" s="161">
        <f>G199+G200</f>
        <v>0</v>
      </c>
      <c r="H198" s="72">
        <f t="shared" si="24"/>
        <v>0</v>
      </c>
      <c r="I198" s="160">
        <f>I199+I200</f>
        <v>0</v>
      </c>
      <c r="J198" s="160">
        <f>J199+J200</f>
        <v>0</v>
      </c>
      <c r="K198" s="160">
        <f>K199+K200</f>
        <v>0</v>
      </c>
      <c r="L198" s="162">
        <f>L199+L200</f>
        <v>0</v>
      </c>
    </row>
    <row r="199" spans="1:12" x14ac:dyDescent="0.25">
      <c r="A199" s="44">
        <v>5121</v>
      </c>
      <c r="B199" s="71" t="s">
        <v>207</v>
      </c>
      <c r="C199" s="72">
        <f t="shared" si="23"/>
        <v>0</v>
      </c>
      <c r="D199" s="74"/>
      <c r="E199" s="74"/>
      <c r="F199" s="74"/>
      <c r="G199" s="157"/>
      <c r="H199" s="72">
        <f t="shared" si="24"/>
        <v>0</v>
      </c>
      <c r="I199" s="74"/>
      <c r="J199" s="74"/>
      <c r="K199" s="74"/>
      <c r="L199" s="158"/>
    </row>
    <row r="200" spans="1:12" ht="24" x14ac:dyDescent="0.25">
      <c r="A200" s="44">
        <v>5129</v>
      </c>
      <c r="B200" s="71" t="s">
        <v>208</v>
      </c>
      <c r="C200" s="72">
        <f t="shared" si="23"/>
        <v>0</v>
      </c>
      <c r="D200" s="74"/>
      <c r="E200" s="74"/>
      <c r="F200" s="74"/>
      <c r="G200" s="157"/>
      <c r="H200" s="72">
        <f t="shared" si="24"/>
        <v>0</v>
      </c>
      <c r="I200" s="74"/>
      <c r="J200" s="74"/>
      <c r="K200" s="74"/>
      <c r="L200" s="158"/>
    </row>
    <row r="201" spans="1:12" x14ac:dyDescent="0.25">
      <c r="A201" s="159">
        <v>5130</v>
      </c>
      <c r="B201" s="71" t="s">
        <v>209</v>
      </c>
      <c r="C201" s="72">
        <f t="shared" si="23"/>
        <v>0</v>
      </c>
      <c r="D201" s="74"/>
      <c r="E201" s="74"/>
      <c r="F201" s="74"/>
      <c r="G201" s="157"/>
      <c r="H201" s="72">
        <f t="shared" si="24"/>
        <v>0</v>
      </c>
      <c r="I201" s="74"/>
      <c r="J201" s="74"/>
      <c r="K201" s="74"/>
      <c r="L201" s="158"/>
    </row>
    <row r="202" spans="1:12" x14ac:dyDescent="0.25">
      <c r="A202" s="159">
        <v>5140</v>
      </c>
      <c r="B202" s="71" t="s">
        <v>210</v>
      </c>
      <c r="C202" s="72">
        <f t="shared" si="23"/>
        <v>0</v>
      </c>
      <c r="D202" s="74"/>
      <c r="E202" s="74"/>
      <c r="F202" s="74"/>
      <c r="G202" s="157"/>
      <c r="H202" s="72">
        <f t="shared" si="24"/>
        <v>0</v>
      </c>
      <c r="I202" s="74"/>
      <c r="J202" s="74"/>
      <c r="K202" s="74"/>
      <c r="L202" s="158"/>
    </row>
    <row r="203" spans="1:12" ht="24" x14ac:dyDescent="0.25">
      <c r="A203" s="159">
        <v>5170</v>
      </c>
      <c r="B203" s="71" t="s">
        <v>211</v>
      </c>
      <c r="C203" s="72">
        <f t="shared" si="23"/>
        <v>0</v>
      </c>
      <c r="D203" s="74"/>
      <c r="E203" s="74"/>
      <c r="F203" s="74"/>
      <c r="G203" s="157"/>
      <c r="H203" s="72">
        <f t="shared" si="24"/>
        <v>0</v>
      </c>
      <c r="I203" s="74"/>
      <c r="J203" s="74"/>
      <c r="K203" s="74"/>
      <c r="L203" s="158"/>
    </row>
    <row r="204" spans="1:12" x14ac:dyDescent="0.25">
      <c r="A204" s="56">
        <v>5200</v>
      </c>
      <c r="B204" s="147" t="s">
        <v>212</v>
      </c>
      <c r="C204" s="57">
        <f t="shared" si="23"/>
        <v>0</v>
      </c>
      <c r="D204" s="63">
        <f>D205+D215+D216+D225+D226+D227+D229</f>
        <v>0</v>
      </c>
      <c r="E204" s="63">
        <f>E205+E215+E216+E225+E226+E227+E229</f>
        <v>0</v>
      </c>
      <c r="F204" s="63">
        <f>F205+F215+F216+F225+F226+F227+F229</f>
        <v>0</v>
      </c>
      <c r="G204" s="166">
        <f>G205+G215+G216+G225+G226+G227+G229</f>
        <v>0</v>
      </c>
      <c r="H204" s="57">
        <f t="shared" si="24"/>
        <v>0</v>
      </c>
      <c r="I204" s="63">
        <f>I205+I215+I216+I225+I226+I227+I229</f>
        <v>0</v>
      </c>
      <c r="J204" s="63">
        <f>J205+J215+J216+J225+J226+J227+J229</f>
        <v>0</v>
      </c>
      <c r="K204" s="63">
        <f>K205+K215+K216+K225+K226+K227+K229</f>
        <v>0</v>
      </c>
      <c r="L204" s="167">
        <f>L205+L215+L216+L225+L226+L227+L229</f>
        <v>0</v>
      </c>
    </row>
    <row r="205" spans="1:12" x14ac:dyDescent="0.25">
      <c r="A205" s="150">
        <v>5210</v>
      </c>
      <c r="B205" s="112" t="s">
        <v>213</v>
      </c>
      <c r="C205" s="117">
        <f t="shared" si="23"/>
        <v>0</v>
      </c>
      <c r="D205" s="151">
        <f>SUM(D206:D214)</f>
        <v>0</v>
      </c>
      <c r="E205" s="151">
        <f>SUM(E206:E214)</f>
        <v>0</v>
      </c>
      <c r="F205" s="151">
        <f>SUM(F206:F214)</f>
        <v>0</v>
      </c>
      <c r="G205" s="152">
        <f>SUM(G206:G214)</f>
        <v>0</v>
      </c>
      <c r="H205" s="117">
        <f t="shared" si="24"/>
        <v>0</v>
      </c>
      <c r="I205" s="151">
        <f>SUM(I206:I214)</f>
        <v>0</v>
      </c>
      <c r="J205" s="151">
        <f>SUM(J206:J214)</f>
        <v>0</v>
      </c>
      <c r="K205" s="151">
        <f>SUM(K206:K214)</f>
        <v>0</v>
      </c>
      <c r="L205" s="153">
        <f>SUM(L206:L214)</f>
        <v>0</v>
      </c>
    </row>
    <row r="206" spans="1:12" x14ac:dyDescent="0.25">
      <c r="A206" s="38">
        <v>5211</v>
      </c>
      <c r="B206" s="65" t="s">
        <v>214</v>
      </c>
      <c r="C206" s="66">
        <f t="shared" si="23"/>
        <v>0</v>
      </c>
      <c r="D206" s="68"/>
      <c r="E206" s="68"/>
      <c r="F206" s="68"/>
      <c r="G206" s="154"/>
      <c r="H206" s="66">
        <f t="shared" si="24"/>
        <v>0</v>
      </c>
      <c r="I206" s="68"/>
      <c r="J206" s="68"/>
      <c r="K206" s="68"/>
      <c r="L206" s="155"/>
    </row>
    <row r="207" spans="1:12" x14ac:dyDescent="0.25">
      <c r="A207" s="44">
        <v>5212</v>
      </c>
      <c r="B207" s="71" t="s">
        <v>215</v>
      </c>
      <c r="C207" s="72">
        <f t="shared" si="23"/>
        <v>0</v>
      </c>
      <c r="D207" s="74"/>
      <c r="E207" s="74"/>
      <c r="F207" s="74"/>
      <c r="G207" s="157"/>
      <c r="H207" s="72">
        <f t="shared" si="24"/>
        <v>0</v>
      </c>
      <c r="I207" s="74"/>
      <c r="J207" s="74"/>
      <c r="K207" s="74"/>
      <c r="L207" s="158"/>
    </row>
    <row r="208" spans="1:12" x14ac:dyDescent="0.25">
      <c r="A208" s="44">
        <v>5213</v>
      </c>
      <c r="B208" s="71" t="s">
        <v>216</v>
      </c>
      <c r="C208" s="72">
        <f t="shared" si="23"/>
        <v>0</v>
      </c>
      <c r="D208" s="74"/>
      <c r="E208" s="74"/>
      <c r="F208" s="74"/>
      <c r="G208" s="157"/>
      <c r="H208" s="72">
        <f t="shared" si="24"/>
        <v>0</v>
      </c>
      <c r="I208" s="74"/>
      <c r="J208" s="74"/>
      <c r="K208" s="74"/>
      <c r="L208" s="158"/>
    </row>
    <row r="209" spans="1:12" x14ac:dyDescent="0.25">
      <c r="A209" s="44">
        <v>5214</v>
      </c>
      <c r="B209" s="71" t="s">
        <v>217</v>
      </c>
      <c r="C209" s="72">
        <f t="shared" si="23"/>
        <v>0</v>
      </c>
      <c r="D209" s="74"/>
      <c r="E209" s="74"/>
      <c r="F209" s="74"/>
      <c r="G209" s="157"/>
      <c r="H209" s="72">
        <f t="shared" si="24"/>
        <v>0</v>
      </c>
      <c r="I209" s="74"/>
      <c r="J209" s="74"/>
      <c r="K209" s="74"/>
      <c r="L209" s="158"/>
    </row>
    <row r="210" spans="1:12" x14ac:dyDescent="0.25">
      <c r="A210" s="44">
        <v>5215</v>
      </c>
      <c r="B210" s="71" t="s">
        <v>218</v>
      </c>
      <c r="C210" s="72">
        <f>SUM(D210:G210)</f>
        <v>0</v>
      </c>
      <c r="D210" s="74"/>
      <c r="E210" s="74"/>
      <c r="F210" s="74"/>
      <c r="G210" s="157"/>
      <c r="H210" s="72">
        <f>SUM(I210:L210)</f>
        <v>0</v>
      </c>
      <c r="I210" s="74"/>
      <c r="J210" s="74"/>
      <c r="K210" s="74"/>
      <c r="L210" s="158"/>
    </row>
    <row r="211" spans="1:12" ht="14.25" customHeight="1" x14ac:dyDescent="0.25">
      <c r="A211" s="44">
        <v>5216</v>
      </c>
      <c r="B211" s="71" t="s">
        <v>219</v>
      </c>
      <c r="C211" s="72">
        <f t="shared" si="23"/>
        <v>0</v>
      </c>
      <c r="D211" s="74"/>
      <c r="E211" s="74"/>
      <c r="F211" s="74"/>
      <c r="G211" s="157"/>
      <c r="H211" s="72">
        <f t="shared" si="24"/>
        <v>0</v>
      </c>
      <c r="I211" s="74"/>
      <c r="J211" s="74"/>
      <c r="K211" s="74"/>
      <c r="L211" s="158"/>
    </row>
    <row r="212" spans="1:12" x14ac:dyDescent="0.25">
      <c r="A212" s="44">
        <v>5217</v>
      </c>
      <c r="B212" s="71" t="s">
        <v>220</v>
      </c>
      <c r="C212" s="72">
        <f t="shared" si="23"/>
        <v>0</v>
      </c>
      <c r="D212" s="74"/>
      <c r="E212" s="74"/>
      <c r="F212" s="74"/>
      <c r="G212" s="157"/>
      <c r="H212" s="72">
        <f t="shared" si="24"/>
        <v>0</v>
      </c>
      <c r="I212" s="74"/>
      <c r="J212" s="74"/>
      <c r="K212" s="74"/>
      <c r="L212" s="158"/>
    </row>
    <row r="213" spans="1:12" x14ac:dyDescent="0.25">
      <c r="A213" s="44">
        <v>5218</v>
      </c>
      <c r="B213" s="71" t="s">
        <v>221</v>
      </c>
      <c r="C213" s="72">
        <f t="shared" si="23"/>
        <v>0</v>
      </c>
      <c r="D213" s="74"/>
      <c r="E213" s="74"/>
      <c r="F213" s="74"/>
      <c r="G213" s="157"/>
      <c r="H213" s="72">
        <f t="shared" si="24"/>
        <v>0</v>
      </c>
      <c r="I213" s="74"/>
      <c r="J213" s="74"/>
      <c r="K213" s="74"/>
      <c r="L213" s="158"/>
    </row>
    <row r="214" spans="1:12" x14ac:dyDescent="0.25">
      <c r="A214" s="44">
        <v>5219</v>
      </c>
      <c r="B214" s="71" t="s">
        <v>222</v>
      </c>
      <c r="C214" s="72">
        <f t="shared" si="23"/>
        <v>0</v>
      </c>
      <c r="D214" s="74"/>
      <c r="E214" s="74"/>
      <c r="F214" s="74"/>
      <c r="G214" s="157"/>
      <c r="H214" s="72">
        <f t="shared" si="24"/>
        <v>0</v>
      </c>
      <c r="I214" s="74"/>
      <c r="J214" s="74"/>
      <c r="K214" s="74"/>
      <c r="L214" s="158"/>
    </row>
    <row r="215" spans="1:12" ht="13.5" customHeight="1" x14ac:dyDescent="0.25">
      <c r="A215" s="159">
        <v>5220</v>
      </c>
      <c r="B215" s="71" t="s">
        <v>223</v>
      </c>
      <c r="C215" s="72">
        <f t="shared" si="23"/>
        <v>0</v>
      </c>
      <c r="D215" s="74"/>
      <c r="E215" s="74"/>
      <c r="F215" s="74"/>
      <c r="G215" s="157"/>
      <c r="H215" s="72">
        <f t="shared" si="24"/>
        <v>0</v>
      </c>
      <c r="I215" s="74"/>
      <c r="J215" s="74"/>
      <c r="K215" s="74"/>
      <c r="L215" s="158"/>
    </row>
    <row r="216" spans="1:12" x14ac:dyDescent="0.25">
      <c r="A216" s="159">
        <v>5230</v>
      </c>
      <c r="B216" s="71" t="s">
        <v>224</v>
      </c>
      <c r="C216" s="72">
        <f t="shared" si="23"/>
        <v>0</v>
      </c>
      <c r="D216" s="160">
        <f>SUM(D217:D224)</f>
        <v>0</v>
      </c>
      <c r="E216" s="160">
        <f>SUM(E217:E224)</f>
        <v>0</v>
      </c>
      <c r="F216" s="160">
        <f>SUM(F217:F224)</f>
        <v>0</v>
      </c>
      <c r="G216" s="161">
        <f>SUM(G217:G224)</f>
        <v>0</v>
      </c>
      <c r="H216" s="72">
        <f t="shared" si="24"/>
        <v>0</v>
      </c>
      <c r="I216" s="160">
        <f>SUM(I217:I224)</f>
        <v>0</v>
      </c>
      <c r="J216" s="160">
        <f>SUM(J217:J224)</f>
        <v>0</v>
      </c>
      <c r="K216" s="160">
        <f>SUM(K217:K224)</f>
        <v>0</v>
      </c>
      <c r="L216" s="162">
        <f>SUM(L217:L224)</f>
        <v>0</v>
      </c>
    </row>
    <row r="217" spans="1:12" x14ac:dyDescent="0.25">
      <c r="A217" s="44">
        <v>5231</v>
      </c>
      <c r="B217" s="71" t="s">
        <v>225</v>
      </c>
      <c r="C217" s="72">
        <f t="shared" si="23"/>
        <v>0</v>
      </c>
      <c r="D217" s="74"/>
      <c r="E217" s="74"/>
      <c r="F217" s="74"/>
      <c r="G217" s="157"/>
      <c r="H217" s="72">
        <f t="shared" si="24"/>
        <v>0</v>
      </c>
      <c r="I217" s="74"/>
      <c r="J217" s="74"/>
      <c r="K217" s="74"/>
      <c r="L217" s="158"/>
    </row>
    <row r="218" spans="1:12" x14ac:dyDescent="0.25">
      <c r="A218" s="44">
        <v>5232</v>
      </c>
      <c r="B218" s="71" t="s">
        <v>226</v>
      </c>
      <c r="C218" s="72">
        <f t="shared" si="23"/>
        <v>0</v>
      </c>
      <c r="D218" s="74"/>
      <c r="E218" s="74"/>
      <c r="F218" s="74"/>
      <c r="G218" s="157"/>
      <c r="H218" s="72">
        <f t="shared" si="24"/>
        <v>0</v>
      </c>
      <c r="I218" s="74"/>
      <c r="J218" s="74"/>
      <c r="K218" s="74"/>
      <c r="L218" s="158"/>
    </row>
    <row r="219" spans="1:12" x14ac:dyDescent="0.25">
      <c r="A219" s="44">
        <v>5233</v>
      </c>
      <c r="B219" s="71" t="s">
        <v>227</v>
      </c>
      <c r="C219" s="201">
        <f t="shared" si="23"/>
        <v>0</v>
      </c>
      <c r="D219" s="74"/>
      <c r="E219" s="74"/>
      <c r="F219" s="74"/>
      <c r="G219" s="157"/>
      <c r="H219" s="72">
        <f t="shared" si="24"/>
        <v>0</v>
      </c>
      <c r="I219" s="74"/>
      <c r="J219" s="74"/>
      <c r="K219" s="74"/>
      <c r="L219" s="158"/>
    </row>
    <row r="220" spans="1:12" ht="24" x14ac:dyDescent="0.25">
      <c r="A220" s="44">
        <v>5234</v>
      </c>
      <c r="B220" s="71" t="s">
        <v>228</v>
      </c>
      <c r="C220" s="201">
        <f t="shared" si="23"/>
        <v>0</v>
      </c>
      <c r="D220" s="74"/>
      <c r="E220" s="74"/>
      <c r="F220" s="74"/>
      <c r="G220" s="157"/>
      <c r="H220" s="72">
        <f t="shared" si="24"/>
        <v>0</v>
      </c>
      <c r="I220" s="74"/>
      <c r="J220" s="74"/>
      <c r="K220" s="74"/>
      <c r="L220" s="158"/>
    </row>
    <row r="221" spans="1:12" ht="14.25" customHeight="1" x14ac:dyDescent="0.25">
      <c r="A221" s="44">
        <v>5236</v>
      </c>
      <c r="B221" s="71" t="s">
        <v>229</v>
      </c>
      <c r="C221" s="201">
        <f t="shared" si="23"/>
        <v>0</v>
      </c>
      <c r="D221" s="74"/>
      <c r="E221" s="74"/>
      <c r="F221" s="74"/>
      <c r="G221" s="157"/>
      <c r="H221" s="72">
        <f t="shared" si="24"/>
        <v>0</v>
      </c>
      <c r="I221" s="74"/>
      <c r="J221" s="74"/>
      <c r="K221" s="74"/>
      <c r="L221" s="158"/>
    </row>
    <row r="222" spans="1:12" ht="14.25" customHeight="1" x14ac:dyDescent="0.25">
      <c r="A222" s="44">
        <v>5237</v>
      </c>
      <c r="B222" s="71" t="s">
        <v>230</v>
      </c>
      <c r="C222" s="201">
        <f t="shared" si="23"/>
        <v>0</v>
      </c>
      <c r="D222" s="74"/>
      <c r="E222" s="74"/>
      <c r="F222" s="74"/>
      <c r="G222" s="157"/>
      <c r="H222" s="72">
        <f t="shared" si="24"/>
        <v>0</v>
      </c>
      <c r="I222" s="74"/>
      <c r="J222" s="74"/>
      <c r="K222" s="74"/>
      <c r="L222" s="158"/>
    </row>
    <row r="223" spans="1:12" ht="24" x14ac:dyDescent="0.25">
      <c r="A223" s="44">
        <v>5238</v>
      </c>
      <c r="B223" s="71" t="s">
        <v>231</v>
      </c>
      <c r="C223" s="201">
        <f t="shared" si="23"/>
        <v>0</v>
      </c>
      <c r="D223" s="74"/>
      <c r="E223" s="74"/>
      <c r="F223" s="74"/>
      <c r="G223" s="157"/>
      <c r="H223" s="72">
        <f t="shared" si="24"/>
        <v>0</v>
      </c>
      <c r="I223" s="74"/>
      <c r="J223" s="74"/>
      <c r="K223" s="74"/>
      <c r="L223" s="158"/>
    </row>
    <row r="224" spans="1:12" ht="24" x14ac:dyDescent="0.25">
      <c r="A224" s="44">
        <v>5239</v>
      </c>
      <c r="B224" s="71" t="s">
        <v>232</v>
      </c>
      <c r="C224" s="201">
        <f t="shared" si="23"/>
        <v>0</v>
      </c>
      <c r="D224" s="74"/>
      <c r="E224" s="74"/>
      <c r="F224" s="74"/>
      <c r="G224" s="157"/>
      <c r="H224" s="72">
        <f t="shared" si="24"/>
        <v>0</v>
      </c>
      <c r="I224" s="74"/>
      <c r="J224" s="74"/>
      <c r="K224" s="74"/>
      <c r="L224" s="158"/>
    </row>
    <row r="225" spans="1:12" ht="24" x14ac:dyDescent="0.25">
      <c r="A225" s="159">
        <v>5240</v>
      </c>
      <c r="B225" s="71" t="s">
        <v>233</v>
      </c>
      <c r="C225" s="201">
        <f t="shared" si="23"/>
        <v>0</v>
      </c>
      <c r="D225" s="74"/>
      <c r="E225" s="74"/>
      <c r="F225" s="74"/>
      <c r="G225" s="157"/>
      <c r="H225" s="72">
        <f t="shared" si="24"/>
        <v>0</v>
      </c>
      <c r="I225" s="74"/>
      <c r="J225" s="74"/>
      <c r="K225" s="74"/>
      <c r="L225" s="158"/>
    </row>
    <row r="226" spans="1:12" x14ac:dyDescent="0.25">
      <c r="A226" s="159">
        <v>5250</v>
      </c>
      <c r="B226" s="71" t="s">
        <v>234</v>
      </c>
      <c r="C226" s="201">
        <f t="shared" si="23"/>
        <v>0</v>
      </c>
      <c r="D226" s="74"/>
      <c r="E226" s="74"/>
      <c r="F226" s="74"/>
      <c r="G226" s="157"/>
      <c r="H226" s="72">
        <f t="shared" si="24"/>
        <v>0</v>
      </c>
      <c r="I226" s="74"/>
      <c r="J226" s="74"/>
      <c r="K226" s="74"/>
      <c r="L226" s="158"/>
    </row>
    <row r="227" spans="1:12" x14ac:dyDescent="0.25">
      <c r="A227" s="159">
        <v>5260</v>
      </c>
      <c r="B227" s="71" t="s">
        <v>235</v>
      </c>
      <c r="C227" s="201">
        <f t="shared" si="23"/>
        <v>0</v>
      </c>
      <c r="D227" s="160">
        <f>SUM(D228)</f>
        <v>0</v>
      </c>
      <c r="E227" s="160">
        <f>SUM(E228)</f>
        <v>0</v>
      </c>
      <c r="F227" s="160">
        <f>SUM(F228)</f>
        <v>0</v>
      </c>
      <c r="G227" s="161">
        <f>SUM(G228)</f>
        <v>0</v>
      </c>
      <c r="H227" s="72">
        <f t="shared" si="24"/>
        <v>0</v>
      </c>
      <c r="I227" s="160">
        <f>SUM(I228)</f>
        <v>0</v>
      </c>
      <c r="J227" s="160">
        <f>SUM(J228)</f>
        <v>0</v>
      </c>
      <c r="K227" s="160">
        <f>SUM(K228)</f>
        <v>0</v>
      </c>
      <c r="L227" s="162">
        <f>SUM(L228)</f>
        <v>0</v>
      </c>
    </row>
    <row r="228" spans="1:12" ht="24" x14ac:dyDescent="0.25">
      <c r="A228" s="44">
        <v>5269</v>
      </c>
      <c r="B228" s="71" t="s">
        <v>236</v>
      </c>
      <c r="C228" s="201">
        <f t="shared" si="23"/>
        <v>0</v>
      </c>
      <c r="D228" s="74"/>
      <c r="E228" s="74"/>
      <c r="F228" s="74"/>
      <c r="G228" s="157"/>
      <c r="H228" s="72">
        <f t="shared" si="24"/>
        <v>0</v>
      </c>
      <c r="I228" s="74"/>
      <c r="J228" s="74"/>
      <c r="K228" s="74"/>
      <c r="L228" s="158"/>
    </row>
    <row r="229" spans="1:12" ht="24" x14ac:dyDescent="0.25">
      <c r="A229" s="150">
        <v>5270</v>
      </c>
      <c r="B229" s="112" t="s">
        <v>237</v>
      </c>
      <c r="C229" s="202">
        <f t="shared" si="23"/>
        <v>0</v>
      </c>
      <c r="D229" s="163"/>
      <c r="E229" s="163"/>
      <c r="F229" s="163"/>
      <c r="G229" s="164"/>
      <c r="H229" s="117">
        <f t="shared" si="24"/>
        <v>0</v>
      </c>
      <c r="I229" s="163"/>
      <c r="J229" s="163"/>
      <c r="K229" s="163"/>
      <c r="L229" s="165"/>
    </row>
    <row r="230" spans="1:12" x14ac:dyDescent="0.25">
      <c r="A230" s="142">
        <v>6000</v>
      </c>
      <c r="B230" s="142" t="s">
        <v>238</v>
      </c>
      <c r="C230" s="203">
        <f t="shared" si="23"/>
        <v>0</v>
      </c>
      <c r="D230" s="144">
        <f>D231+D251+D259</f>
        <v>0</v>
      </c>
      <c r="E230" s="144">
        <f>E231+E251+E259</f>
        <v>0</v>
      </c>
      <c r="F230" s="144">
        <f>F231+F251+F259</f>
        <v>0</v>
      </c>
      <c r="G230" s="145">
        <f>G231+G251+G259</f>
        <v>0</v>
      </c>
      <c r="H230" s="143">
        <f t="shared" si="24"/>
        <v>0</v>
      </c>
      <c r="I230" s="144">
        <f>I231+I251+I259</f>
        <v>0</v>
      </c>
      <c r="J230" s="144">
        <f>J231+J251+J259</f>
        <v>0</v>
      </c>
      <c r="K230" s="144">
        <f>K231+K251+K259</f>
        <v>0</v>
      </c>
      <c r="L230" s="146">
        <f>L231+L251+L259</f>
        <v>0</v>
      </c>
    </row>
    <row r="231" spans="1:12" ht="14.25" customHeight="1" x14ac:dyDescent="0.25">
      <c r="A231" s="192">
        <v>6200</v>
      </c>
      <c r="B231" s="183" t="s">
        <v>239</v>
      </c>
      <c r="C231" s="204">
        <f>SUM(D231:G231)</f>
        <v>0</v>
      </c>
      <c r="D231" s="194">
        <f>SUM(D232,D233,D235,D238,D244,D245,D246)</f>
        <v>0</v>
      </c>
      <c r="E231" s="194">
        <f>SUM(E232,E233,E235,E238,E244,E245,E246)</f>
        <v>0</v>
      </c>
      <c r="F231" s="194">
        <f>SUM(F232,F233,F235,F238,F244,F245,F246)</f>
        <v>0</v>
      </c>
      <c r="G231" s="194">
        <f>SUM(G232,G233,G235,G238,G244,G245,G246)</f>
        <v>0</v>
      </c>
      <c r="H231" s="193">
        <f t="shared" si="24"/>
        <v>0</v>
      </c>
      <c r="I231" s="194">
        <f>SUM(I232,I233,I235,I238,I244,I245,I246)</f>
        <v>0</v>
      </c>
      <c r="J231" s="194">
        <f>SUM(J232,J233,J235,J238,J244,J245,J246)</f>
        <v>0</v>
      </c>
      <c r="K231" s="194">
        <f>SUM(K232,K233,K235,K238,K244,K245,K246)</f>
        <v>0</v>
      </c>
      <c r="L231" s="149">
        <f>SUM(L232,L233,L235,L238,L244,L245,L246)</f>
        <v>0</v>
      </c>
    </row>
    <row r="232" spans="1:12" ht="24" x14ac:dyDescent="0.25">
      <c r="A232" s="168">
        <v>6220</v>
      </c>
      <c r="B232" s="65" t="s">
        <v>240</v>
      </c>
      <c r="C232" s="205">
        <f t="shared" si="23"/>
        <v>0</v>
      </c>
      <c r="D232" s="68"/>
      <c r="E232" s="68"/>
      <c r="F232" s="68"/>
      <c r="G232" s="206"/>
      <c r="H232" s="207">
        <f t="shared" si="24"/>
        <v>0</v>
      </c>
      <c r="I232" s="68"/>
      <c r="J232" s="68"/>
      <c r="K232" s="68"/>
      <c r="L232" s="155"/>
    </row>
    <row r="233" spans="1:12" x14ac:dyDescent="0.25">
      <c r="A233" s="159">
        <v>6230</v>
      </c>
      <c r="B233" s="71" t="s">
        <v>241</v>
      </c>
      <c r="C233" s="201">
        <f t="shared" si="23"/>
        <v>0</v>
      </c>
      <c r="D233" s="160">
        <f>SUM(D234)</f>
        <v>0</v>
      </c>
      <c r="E233" s="160">
        <f t="shared" ref="E233:L233" si="25">SUM(E234)</f>
        <v>0</v>
      </c>
      <c r="F233" s="160">
        <f t="shared" si="25"/>
        <v>0</v>
      </c>
      <c r="G233" s="161">
        <f t="shared" si="25"/>
        <v>0</v>
      </c>
      <c r="H233" s="208">
        <f t="shared" si="24"/>
        <v>0</v>
      </c>
      <c r="I233" s="160">
        <f t="shared" si="25"/>
        <v>0</v>
      </c>
      <c r="J233" s="160">
        <f t="shared" si="25"/>
        <v>0</v>
      </c>
      <c r="K233" s="160">
        <f t="shared" si="25"/>
        <v>0</v>
      </c>
      <c r="L233" s="162">
        <f t="shared" si="25"/>
        <v>0</v>
      </c>
    </row>
    <row r="234" spans="1:12" ht="24" x14ac:dyDescent="0.25">
      <c r="A234" s="44">
        <v>6239</v>
      </c>
      <c r="B234" s="65" t="s">
        <v>242</v>
      </c>
      <c r="C234" s="201">
        <f t="shared" si="23"/>
        <v>0</v>
      </c>
      <c r="D234" s="68"/>
      <c r="E234" s="68"/>
      <c r="F234" s="68"/>
      <c r="G234" s="154"/>
      <c r="H234" s="208">
        <f t="shared" si="24"/>
        <v>0</v>
      </c>
      <c r="I234" s="68"/>
      <c r="J234" s="68"/>
      <c r="K234" s="68"/>
      <c r="L234" s="155"/>
    </row>
    <row r="235" spans="1:12" ht="24" x14ac:dyDescent="0.25">
      <c r="A235" s="159">
        <v>6240</v>
      </c>
      <c r="B235" s="71" t="s">
        <v>243</v>
      </c>
      <c r="C235" s="201">
        <f>SUM(D235:G235)</f>
        <v>0</v>
      </c>
      <c r="D235" s="160">
        <f>SUM(D236:D237)</f>
        <v>0</v>
      </c>
      <c r="E235" s="160">
        <f>SUM(E236:E237)</f>
        <v>0</v>
      </c>
      <c r="F235" s="160">
        <f>SUM(F236:F237)</f>
        <v>0</v>
      </c>
      <c r="G235" s="161">
        <f>SUM(G236:G237)</f>
        <v>0</v>
      </c>
      <c r="H235" s="208">
        <f t="shared" si="24"/>
        <v>0</v>
      </c>
      <c r="I235" s="160">
        <f>SUM(I236:I237)</f>
        <v>0</v>
      </c>
      <c r="J235" s="160">
        <f>SUM(J236:J237)</f>
        <v>0</v>
      </c>
      <c r="K235" s="160">
        <f>SUM(K236:K237)</f>
        <v>0</v>
      </c>
      <c r="L235" s="162">
        <f>SUM(L236:L237)</f>
        <v>0</v>
      </c>
    </row>
    <row r="236" spans="1:12" x14ac:dyDescent="0.25">
      <c r="A236" s="44">
        <v>6241</v>
      </c>
      <c r="B236" s="71" t="s">
        <v>244</v>
      </c>
      <c r="C236" s="201">
        <f>SUM(D236:G236)</f>
        <v>0</v>
      </c>
      <c r="D236" s="74"/>
      <c r="E236" s="74"/>
      <c r="F236" s="74"/>
      <c r="G236" s="157"/>
      <c r="H236" s="208">
        <f>SUM(I236:L236)</f>
        <v>0</v>
      </c>
      <c r="I236" s="74"/>
      <c r="J236" s="74"/>
      <c r="K236" s="74"/>
      <c r="L236" s="158"/>
    </row>
    <row r="237" spans="1:12" x14ac:dyDescent="0.25">
      <c r="A237" s="44">
        <v>6242</v>
      </c>
      <c r="B237" s="71" t="s">
        <v>245</v>
      </c>
      <c r="C237" s="201">
        <f>SUM(D237:G237)</f>
        <v>0</v>
      </c>
      <c r="D237" s="74"/>
      <c r="E237" s="74"/>
      <c r="F237" s="74"/>
      <c r="G237" s="157"/>
      <c r="H237" s="208">
        <f t="shared" si="24"/>
        <v>0</v>
      </c>
      <c r="I237" s="74"/>
      <c r="J237" s="74"/>
      <c r="K237" s="74"/>
      <c r="L237" s="158"/>
    </row>
    <row r="238" spans="1:12" ht="25.5" customHeight="1" x14ac:dyDescent="0.25">
      <c r="A238" s="159">
        <v>6250</v>
      </c>
      <c r="B238" s="71" t="s">
        <v>246</v>
      </c>
      <c r="C238" s="201">
        <f>SUM(D238:G238)</f>
        <v>0</v>
      </c>
      <c r="D238" s="160">
        <f>SUM(D239:D243)</f>
        <v>0</v>
      </c>
      <c r="E238" s="160">
        <f>SUM(E239:E243)</f>
        <v>0</v>
      </c>
      <c r="F238" s="160">
        <f>SUM(F239:F243)</f>
        <v>0</v>
      </c>
      <c r="G238" s="161">
        <f>SUM(G239:G243)</f>
        <v>0</v>
      </c>
      <c r="H238" s="208">
        <f t="shared" si="24"/>
        <v>0</v>
      </c>
      <c r="I238" s="160">
        <f>SUM(I239:I243)</f>
        <v>0</v>
      </c>
      <c r="J238" s="160">
        <f>SUM(J239:J243)</f>
        <v>0</v>
      </c>
      <c r="K238" s="160">
        <f>SUM(K239:K243)</f>
        <v>0</v>
      </c>
      <c r="L238" s="162">
        <f>SUM(L239:L243)</f>
        <v>0</v>
      </c>
    </row>
    <row r="239" spans="1:12" ht="14.25" customHeight="1" x14ac:dyDescent="0.25">
      <c r="A239" s="44">
        <v>6252</v>
      </c>
      <c r="B239" s="71" t="s">
        <v>247</v>
      </c>
      <c r="C239" s="201">
        <f>SUM(D239:G239)</f>
        <v>0</v>
      </c>
      <c r="D239" s="74"/>
      <c r="E239" s="74"/>
      <c r="F239" s="74"/>
      <c r="G239" s="157"/>
      <c r="H239" s="208">
        <f t="shared" si="24"/>
        <v>0</v>
      </c>
      <c r="I239" s="74"/>
      <c r="J239" s="74"/>
      <c r="K239" s="74"/>
      <c r="L239" s="158"/>
    </row>
    <row r="240" spans="1:12" ht="14.25" customHeight="1" x14ac:dyDescent="0.25">
      <c r="A240" s="44">
        <v>6253</v>
      </c>
      <c r="B240" s="71" t="s">
        <v>248</v>
      </c>
      <c r="C240" s="201">
        <f t="shared" si="23"/>
        <v>0</v>
      </c>
      <c r="D240" s="74"/>
      <c r="E240" s="74"/>
      <c r="F240" s="74"/>
      <c r="G240" s="157"/>
      <c r="H240" s="208">
        <f t="shared" si="24"/>
        <v>0</v>
      </c>
      <c r="I240" s="74"/>
      <c r="J240" s="74"/>
      <c r="K240" s="74"/>
      <c r="L240" s="158"/>
    </row>
    <row r="241" spans="1:12" ht="24" x14ac:dyDescent="0.25">
      <c r="A241" s="44">
        <v>6254</v>
      </c>
      <c r="B241" s="71" t="s">
        <v>249</v>
      </c>
      <c r="C241" s="201">
        <f t="shared" si="23"/>
        <v>0</v>
      </c>
      <c r="D241" s="74"/>
      <c r="E241" s="74"/>
      <c r="F241" s="74"/>
      <c r="G241" s="157"/>
      <c r="H241" s="208">
        <f t="shared" si="24"/>
        <v>0</v>
      </c>
      <c r="I241" s="74"/>
      <c r="J241" s="74"/>
      <c r="K241" s="74"/>
      <c r="L241" s="158"/>
    </row>
    <row r="242" spans="1:12" ht="24" x14ac:dyDescent="0.25">
      <c r="A242" s="44">
        <v>6255</v>
      </c>
      <c r="B242" s="71" t="s">
        <v>250</v>
      </c>
      <c r="C242" s="201">
        <f t="shared" si="23"/>
        <v>0</v>
      </c>
      <c r="D242" s="74"/>
      <c r="E242" s="74"/>
      <c r="F242" s="74"/>
      <c r="G242" s="157"/>
      <c r="H242" s="208">
        <f t="shared" si="24"/>
        <v>0</v>
      </c>
      <c r="I242" s="74"/>
      <c r="J242" s="74"/>
      <c r="K242" s="74"/>
      <c r="L242" s="158"/>
    </row>
    <row r="243" spans="1:12" x14ac:dyDescent="0.25">
      <c r="A243" s="44">
        <v>6259</v>
      </c>
      <c r="B243" s="71" t="s">
        <v>251</v>
      </c>
      <c r="C243" s="201">
        <f t="shared" si="23"/>
        <v>0</v>
      </c>
      <c r="D243" s="74"/>
      <c r="E243" s="74"/>
      <c r="F243" s="74"/>
      <c r="G243" s="157"/>
      <c r="H243" s="208">
        <f t="shared" si="24"/>
        <v>0</v>
      </c>
      <c r="I243" s="74"/>
      <c r="J243" s="74"/>
      <c r="K243" s="74"/>
      <c r="L243" s="158"/>
    </row>
    <row r="244" spans="1:12" ht="24" x14ac:dyDescent="0.25">
      <c r="A244" s="159">
        <v>6260</v>
      </c>
      <c r="B244" s="71" t="s">
        <v>252</v>
      </c>
      <c r="C244" s="201">
        <f t="shared" si="23"/>
        <v>0</v>
      </c>
      <c r="D244" s="74"/>
      <c r="E244" s="74"/>
      <c r="F244" s="74"/>
      <c r="G244" s="157"/>
      <c r="H244" s="208">
        <f t="shared" si="24"/>
        <v>0</v>
      </c>
      <c r="I244" s="74"/>
      <c r="J244" s="74"/>
      <c r="K244" s="74"/>
      <c r="L244" s="158"/>
    </row>
    <row r="245" spans="1:12" x14ac:dyDescent="0.25">
      <c r="A245" s="159">
        <v>6270</v>
      </c>
      <c r="B245" s="71" t="s">
        <v>253</v>
      </c>
      <c r="C245" s="201">
        <f t="shared" si="23"/>
        <v>0</v>
      </c>
      <c r="D245" s="74"/>
      <c r="E245" s="74"/>
      <c r="F245" s="74"/>
      <c r="G245" s="157"/>
      <c r="H245" s="208">
        <f t="shared" si="24"/>
        <v>0</v>
      </c>
      <c r="I245" s="74"/>
      <c r="J245" s="74"/>
      <c r="K245" s="74"/>
      <c r="L245" s="158"/>
    </row>
    <row r="246" spans="1:12" ht="24" x14ac:dyDescent="0.25">
      <c r="A246" s="168">
        <v>6290</v>
      </c>
      <c r="B246" s="65" t="s">
        <v>254</v>
      </c>
      <c r="C246" s="209">
        <f t="shared" si="23"/>
        <v>0</v>
      </c>
      <c r="D246" s="169">
        <f>SUM(D247:D250)</f>
        <v>0</v>
      </c>
      <c r="E246" s="169">
        <f t="shared" ref="E246:G246" si="26">SUM(E247:E250)</f>
        <v>0</v>
      </c>
      <c r="F246" s="169">
        <f t="shared" si="26"/>
        <v>0</v>
      </c>
      <c r="G246" s="210">
        <f t="shared" si="26"/>
        <v>0</v>
      </c>
      <c r="H246" s="209">
        <f t="shared" si="24"/>
        <v>0</v>
      </c>
      <c r="I246" s="169">
        <f>SUM(I247:I250)</f>
        <v>0</v>
      </c>
      <c r="J246" s="169">
        <f t="shared" ref="J246:L246" si="27">SUM(J247:J250)</f>
        <v>0</v>
      </c>
      <c r="K246" s="169">
        <f t="shared" si="27"/>
        <v>0</v>
      </c>
      <c r="L246" s="186">
        <f t="shared" si="27"/>
        <v>0</v>
      </c>
    </row>
    <row r="247" spans="1:12" x14ac:dyDescent="0.25">
      <c r="A247" s="44">
        <v>6291</v>
      </c>
      <c r="B247" s="71" t="s">
        <v>255</v>
      </c>
      <c r="C247" s="201">
        <f t="shared" si="23"/>
        <v>0</v>
      </c>
      <c r="D247" s="74"/>
      <c r="E247" s="74"/>
      <c r="F247" s="74"/>
      <c r="G247" s="211"/>
      <c r="H247" s="201">
        <f t="shared" si="24"/>
        <v>0</v>
      </c>
      <c r="I247" s="74"/>
      <c r="J247" s="74"/>
      <c r="K247" s="74"/>
      <c r="L247" s="158"/>
    </row>
    <row r="248" spans="1:12" x14ac:dyDescent="0.25">
      <c r="A248" s="44">
        <v>6292</v>
      </c>
      <c r="B248" s="71" t="s">
        <v>256</v>
      </c>
      <c r="C248" s="201">
        <f t="shared" si="23"/>
        <v>0</v>
      </c>
      <c r="D248" s="74"/>
      <c r="E248" s="74"/>
      <c r="F248" s="74"/>
      <c r="G248" s="211"/>
      <c r="H248" s="201">
        <f t="shared" si="24"/>
        <v>0</v>
      </c>
      <c r="I248" s="74"/>
      <c r="J248" s="74"/>
      <c r="K248" s="74"/>
      <c r="L248" s="158"/>
    </row>
    <row r="249" spans="1:12" ht="72" x14ac:dyDescent="0.25">
      <c r="A249" s="44">
        <v>6296</v>
      </c>
      <c r="B249" s="71" t="s">
        <v>257</v>
      </c>
      <c r="C249" s="201">
        <f t="shared" si="23"/>
        <v>0</v>
      </c>
      <c r="D249" s="74"/>
      <c r="E249" s="74"/>
      <c r="F249" s="74"/>
      <c r="G249" s="211"/>
      <c r="H249" s="201">
        <f t="shared" si="24"/>
        <v>0</v>
      </c>
      <c r="I249" s="74"/>
      <c r="J249" s="74"/>
      <c r="K249" s="74"/>
      <c r="L249" s="158"/>
    </row>
    <row r="250" spans="1:12" ht="39.75" customHeight="1" x14ac:dyDescent="0.25">
      <c r="A250" s="44">
        <v>6299</v>
      </c>
      <c r="B250" s="71" t="s">
        <v>258</v>
      </c>
      <c r="C250" s="201">
        <f t="shared" si="23"/>
        <v>0</v>
      </c>
      <c r="D250" s="74"/>
      <c r="E250" s="74"/>
      <c r="F250" s="74"/>
      <c r="G250" s="211"/>
      <c r="H250" s="201">
        <f t="shared" si="24"/>
        <v>0</v>
      </c>
      <c r="I250" s="74"/>
      <c r="J250" s="74"/>
      <c r="K250" s="74"/>
      <c r="L250" s="158"/>
    </row>
    <row r="251" spans="1:12" x14ac:dyDescent="0.25">
      <c r="A251" s="56">
        <v>6300</v>
      </c>
      <c r="B251" s="147" t="s">
        <v>259</v>
      </c>
      <c r="C251" s="184">
        <f t="shared" si="23"/>
        <v>0</v>
      </c>
      <c r="D251" s="63">
        <f>SUM(D252,D257,D258)</f>
        <v>0</v>
      </c>
      <c r="E251" s="63">
        <f t="shared" ref="E251:G251" si="28">SUM(E252,E257,E258)</f>
        <v>0</v>
      </c>
      <c r="F251" s="63">
        <f t="shared" si="28"/>
        <v>0</v>
      </c>
      <c r="G251" s="63">
        <f t="shared" si="28"/>
        <v>0</v>
      </c>
      <c r="H251" s="57">
        <f t="shared" si="24"/>
        <v>0</v>
      </c>
      <c r="I251" s="63">
        <f>SUM(I252,I257,I258)</f>
        <v>0</v>
      </c>
      <c r="J251" s="63">
        <f t="shared" ref="J251:L251" si="29">SUM(J252,J257,J258)</f>
        <v>0</v>
      </c>
      <c r="K251" s="63">
        <f t="shared" si="29"/>
        <v>0</v>
      </c>
      <c r="L251" s="172">
        <f t="shared" si="29"/>
        <v>0</v>
      </c>
    </row>
    <row r="252" spans="1:12" ht="24" x14ac:dyDescent="0.25">
      <c r="A252" s="168">
        <v>6320</v>
      </c>
      <c r="B252" s="65" t="s">
        <v>260</v>
      </c>
      <c r="C252" s="209">
        <f t="shared" si="23"/>
        <v>0</v>
      </c>
      <c r="D252" s="169">
        <f>SUM(D253:D256)</f>
        <v>0</v>
      </c>
      <c r="E252" s="169">
        <f>SUM(E253:E256)</f>
        <v>0</v>
      </c>
      <c r="F252" s="169">
        <f t="shared" ref="F252:G252" si="30">SUM(F253:F256)</f>
        <v>0</v>
      </c>
      <c r="G252" s="212">
        <f t="shared" si="30"/>
        <v>0</v>
      </c>
      <c r="H252" s="209">
        <f t="shared" si="24"/>
        <v>0</v>
      </c>
      <c r="I252" s="169">
        <f>SUM(I253:I256)</f>
        <v>0</v>
      </c>
      <c r="J252" s="169">
        <f t="shared" ref="J252:L252" si="31">SUM(J253:J256)</f>
        <v>0</v>
      </c>
      <c r="K252" s="169">
        <f t="shared" si="31"/>
        <v>0</v>
      </c>
      <c r="L252" s="213">
        <f t="shared" si="31"/>
        <v>0</v>
      </c>
    </row>
    <row r="253" spans="1:12" x14ac:dyDescent="0.25">
      <c r="A253" s="44">
        <v>6322</v>
      </c>
      <c r="B253" s="71" t="s">
        <v>261</v>
      </c>
      <c r="C253" s="201">
        <f t="shared" si="23"/>
        <v>0</v>
      </c>
      <c r="D253" s="74"/>
      <c r="E253" s="74"/>
      <c r="F253" s="74"/>
      <c r="G253" s="211"/>
      <c r="H253" s="201">
        <f t="shared" si="24"/>
        <v>0</v>
      </c>
      <c r="I253" s="74"/>
      <c r="J253" s="74"/>
      <c r="K253" s="74"/>
      <c r="L253" s="158"/>
    </row>
    <row r="254" spans="1:12" ht="24" x14ac:dyDescent="0.25">
      <c r="A254" s="44">
        <v>6323</v>
      </c>
      <c r="B254" s="71" t="s">
        <v>262</v>
      </c>
      <c r="C254" s="201">
        <f t="shared" si="23"/>
        <v>0</v>
      </c>
      <c r="D254" s="74"/>
      <c r="E254" s="74"/>
      <c r="F254" s="74"/>
      <c r="G254" s="211"/>
      <c r="H254" s="201">
        <f t="shared" si="24"/>
        <v>0</v>
      </c>
      <c r="I254" s="74"/>
      <c r="J254" s="74"/>
      <c r="K254" s="74"/>
      <c r="L254" s="158"/>
    </row>
    <row r="255" spans="1:12" ht="24" x14ac:dyDescent="0.25">
      <c r="A255" s="44">
        <v>6324</v>
      </c>
      <c r="B255" s="71" t="s">
        <v>263</v>
      </c>
      <c r="C255" s="201">
        <f t="shared" si="23"/>
        <v>0</v>
      </c>
      <c r="D255" s="74"/>
      <c r="E255" s="74"/>
      <c r="F255" s="74"/>
      <c r="G255" s="211"/>
      <c r="H255" s="201">
        <f t="shared" si="24"/>
        <v>0</v>
      </c>
      <c r="I255" s="74"/>
      <c r="J255" s="74"/>
      <c r="K255" s="74"/>
      <c r="L255" s="158"/>
    </row>
    <row r="256" spans="1:12" x14ac:dyDescent="0.25">
      <c r="A256" s="38">
        <v>6329</v>
      </c>
      <c r="B256" s="65" t="s">
        <v>264</v>
      </c>
      <c r="C256" s="205">
        <f t="shared" si="23"/>
        <v>0</v>
      </c>
      <c r="D256" s="68"/>
      <c r="E256" s="68"/>
      <c r="F256" s="68"/>
      <c r="G256" s="214"/>
      <c r="H256" s="205">
        <f t="shared" si="24"/>
        <v>0</v>
      </c>
      <c r="I256" s="68"/>
      <c r="J256" s="68"/>
      <c r="K256" s="68"/>
      <c r="L256" s="155"/>
    </row>
    <row r="257" spans="1:13" ht="24" x14ac:dyDescent="0.25">
      <c r="A257" s="215">
        <v>6330</v>
      </c>
      <c r="B257" s="216" t="s">
        <v>265</v>
      </c>
      <c r="C257" s="209">
        <f>SUM(D257:G257)</f>
        <v>0</v>
      </c>
      <c r="D257" s="189"/>
      <c r="E257" s="189"/>
      <c r="F257" s="189"/>
      <c r="G257" s="211"/>
      <c r="H257" s="209">
        <f>SUM(I257:L257)</f>
        <v>0</v>
      </c>
      <c r="I257" s="189"/>
      <c r="J257" s="189"/>
      <c r="K257" s="189"/>
      <c r="L257" s="191"/>
    </row>
    <row r="258" spans="1:13" x14ac:dyDescent="0.25">
      <c r="A258" s="159">
        <v>6360</v>
      </c>
      <c r="B258" s="71" t="s">
        <v>266</v>
      </c>
      <c r="C258" s="201">
        <f t="shared" si="23"/>
        <v>0</v>
      </c>
      <c r="D258" s="74"/>
      <c r="E258" s="74"/>
      <c r="F258" s="74"/>
      <c r="G258" s="157"/>
      <c r="H258" s="208">
        <f t="shared" si="24"/>
        <v>0</v>
      </c>
      <c r="I258" s="74"/>
      <c r="J258" s="74"/>
      <c r="K258" s="74"/>
      <c r="L258" s="158"/>
    </row>
    <row r="259" spans="1:13" ht="36" x14ac:dyDescent="0.25">
      <c r="A259" s="56">
        <v>6400</v>
      </c>
      <c r="B259" s="147" t="s">
        <v>267</v>
      </c>
      <c r="C259" s="184">
        <f>SUM(D259:G259)</f>
        <v>0</v>
      </c>
      <c r="D259" s="63">
        <f>SUM(D260,D264)</f>
        <v>0</v>
      </c>
      <c r="E259" s="63">
        <f t="shared" ref="E259:G259" si="32">SUM(E260,E264)</f>
        <v>0</v>
      </c>
      <c r="F259" s="63">
        <f t="shared" si="32"/>
        <v>0</v>
      </c>
      <c r="G259" s="63">
        <f t="shared" si="32"/>
        <v>0</v>
      </c>
      <c r="H259" s="57">
        <f>SUM(I259:L259)</f>
        <v>0</v>
      </c>
      <c r="I259" s="63">
        <f>SUM(I260,I264)</f>
        <v>0</v>
      </c>
      <c r="J259" s="63">
        <f t="shared" ref="J259:L259" si="33">SUM(J260,J264)</f>
        <v>0</v>
      </c>
      <c r="K259" s="63">
        <f t="shared" si="33"/>
        <v>0</v>
      </c>
      <c r="L259" s="172">
        <f t="shared" si="33"/>
        <v>0</v>
      </c>
    </row>
    <row r="260" spans="1:13" ht="24" x14ac:dyDescent="0.25">
      <c r="A260" s="168">
        <v>6410</v>
      </c>
      <c r="B260" s="65" t="s">
        <v>268</v>
      </c>
      <c r="C260" s="205">
        <f t="shared" si="23"/>
        <v>0</v>
      </c>
      <c r="D260" s="169">
        <f>SUM(D261:D263)</f>
        <v>0</v>
      </c>
      <c r="E260" s="169">
        <f t="shared" ref="E260:G260" si="34">SUM(E261:E263)</f>
        <v>0</v>
      </c>
      <c r="F260" s="169">
        <f t="shared" si="34"/>
        <v>0</v>
      </c>
      <c r="G260" s="217">
        <f t="shared" si="34"/>
        <v>0</v>
      </c>
      <c r="H260" s="205">
        <f t="shared" si="24"/>
        <v>0</v>
      </c>
      <c r="I260" s="169">
        <f>SUM(I261:I263)</f>
        <v>0</v>
      </c>
      <c r="J260" s="169">
        <f t="shared" ref="J260:L260" si="35">SUM(J261:J263)</f>
        <v>0</v>
      </c>
      <c r="K260" s="169">
        <f t="shared" si="35"/>
        <v>0</v>
      </c>
      <c r="L260" s="180">
        <f t="shared" si="35"/>
        <v>0</v>
      </c>
    </row>
    <row r="261" spans="1:13" x14ac:dyDescent="0.25">
      <c r="A261" s="44">
        <v>6411</v>
      </c>
      <c r="B261" s="174" t="s">
        <v>269</v>
      </c>
      <c r="C261" s="201">
        <f t="shared" si="23"/>
        <v>0</v>
      </c>
      <c r="D261" s="74"/>
      <c r="E261" s="74"/>
      <c r="F261" s="74"/>
      <c r="G261" s="157"/>
      <c r="H261" s="208">
        <f t="shared" si="24"/>
        <v>0</v>
      </c>
      <c r="I261" s="74"/>
      <c r="J261" s="74"/>
      <c r="K261" s="74"/>
      <c r="L261" s="158"/>
    </row>
    <row r="262" spans="1:13" ht="36" x14ac:dyDescent="0.25">
      <c r="A262" s="44">
        <v>6412</v>
      </c>
      <c r="B262" s="71" t="s">
        <v>270</v>
      </c>
      <c r="C262" s="201">
        <f t="shared" si="23"/>
        <v>0</v>
      </c>
      <c r="D262" s="74"/>
      <c r="E262" s="74"/>
      <c r="F262" s="74"/>
      <c r="G262" s="157"/>
      <c r="H262" s="208">
        <f t="shared" si="24"/>
        <v>0</v>
      </c>
      <c r="I262" s="74"/>
      <c r="J262" s="74"/>
      <c r="K262" s="74"/>
      <c r="L262" s="158"/>
    </row>
    <row r="263" spans="1:13" ht="36" x14ac:dyDescent="0.25">
      <c r="A263" s="44">
        <v>6419</v>
      </c>
      <c r="B263" s="71" t="s">
        <v>271</v>
      </c>
      <c r="C263" s="201">
        <f t="shared" si="23"/>
        <v>0</v>
      </c>
      <c r="D263" s="74"/>
      <c r="E263" s="74"/>
      <c r="F263" s="74"/>
      <c r="G263" s="157"/>
      <c r="H263" s="208">
        <f t="shared" si="24"/>
        <v>0</v>
      </c>
      <c r="I263" s="74"/>
      <c r="J263" s="74"/>
      <c r="K263" s="74"/>
      <c r="L263" s="158"/>
    </row>
    <row r="264" spans="1:13" ht="36" x14ac:dyDescent="0.25">
      <c r="A264" s="159">
        <v>6420</v>
      </c>
      <c r="B264" s="71" t="s">
        <v>272</v>
      </c>
      <c r="C264" s="201">
        <f t="shared" si="23"/>
        <v>0</v>
      </c>
      <c r="D264" s="160">
        <f>SUM(D265:D268)</f>
        <v>0</v>
      </c>
      <c r="E264" s="160">
        <f>SUM(E265:E268)</f>
        <v>0</v>
      </c>
      <c r="F264" s="160">
        <f>SUM(F265:F268)</f>
        <v>0</v>
      </c>
      <c r="G264" s="218">
        <f>SUM(G265:G268)</f>
        <v>0</v>
      </c>
      <c r="H264" s="201">
        <f>SUM(I264:L264)</f>
        <v>0</v>
      </c>
      <c r="I264" s="160">
        <f>SUM(I265:I268)</f>
        <v>0</v>
      </c>
      <c r="J264" s="160">
        <f>SUM(J265:J268)</f>
        <v>0</v>
      </c>
      <c r="K264" s="160">
        <f>SUM(K265:K268)</f>
        <v>0</v>
      </c>
      <c r="L264" s="176">
        <f>SUM(L265:L268)</f>
        <v>0</v>
      </c>
    </row>
    <row r="265" spans="1:13" x14ac:dyDescent="0.25">
      <c r="A265" s="44">
        <v>6421</v>
      </c>
      <c r="B265" s="71" t="s">
        <v>273</v>
      </c>
      <c r="C265" s="201">
        <f t="shared" ref="C265:C285" si="36">SUM(D265:G265)</f>
        <v>0</v>
      </c>
      <c r="D265" s="74"/>
      <c r="E265" s="74"/>
      <c r="F265" s="74"/>
      <c r="G265" s="157"/>
      <c r="H265" s="208">
        <f t="shared" ref="H265:H285" si="37">SUM(I265:L265)</f>
        <v>0</v>
      </c>
      <c r="I265" s="74"/>
      <c r="J265" s="74"/>
      <c r="K265" s="74"/>
      <c r="L265" s="158"/>
    </row>
    <row r="266" spans="1:13" x14ac:dyDescent="0.25">
      <c r="A266" s="44">
        <v>6422</v>
      </c>
      <c r="B266" s="71" t="s">
        <v>274</v>
      </c>
      <c r="C266" s="201">
        <f t="shared" si="36"/>
        <v>0</v>
      </c>
      <c r="D266" s="74"/>
      <c r="E266" s="74"/>
      <c r="F266" s="74"/>
      <c r="G266" s="157"/>
      <c r="H266" s="208">
        <f t="shared" si="37"/>
        <v>0</v>
      </c>
      <c r="I266" s="74"/>
      <c r="J266" s="74"/>
      <c r="K266" s="74"/>
      <c r="L266" s="158"/>
    </row>
    <row r="267" spans="1:13" ht="13.5" customHeight="1" x14ac:dyDescent="0.25">
      <c r="A267" s="44">
        <v>6423</v>
      </c>
      <c r="B267" s="71" t="s">
        <v>275</v>
      </c>
      <c r="C267" s="201">
        <f>SUM(D267:G267)</f>
        <v>0</v>
      </c>
      <c r="D267" s="74"/>
      <c r="E267" s="74"/>
      <c r="F267" s="74"/>
      <c r="G267" s="157"/>
      <c r="H267" s="208">
        <f>SUM(I267:L267)</f>
        <v>0</v>
      </c>
      <c r="I267" s="74"/>
      <c r="J267" s="74"/>
      <c r="K267" s="74"/>
      <c r="L267" s="158"/>
    </row>
    <row r="268" spans="1:13" ht="36" x14ac:dyDescent="0.25">
      <c r="A268" s="44">
        <v>6424</v>
      </c>
      <c r="B268" s="71" t="s">
        <v>276</v>
      </c>
      <c r="C268" s="201">
        <f>SUM(D268:G268)</f>
        <v>0</v>
      </c>
      <c r="D268" s="74"/>
      <c r="E268" s="74"/>
      <c r="F268" s="74"/>
      <c r="G268" s="157"/>
      <c r="H268" s="208">
        <f>SUM(I268:L268)</f>
        <v>0</v>
      </c>
      <c r="I268" s="74"/>
      <c r="J268" s="74"/>
      <c r="K268" s="74"/>
      <c r="L268" s="158"/>
      <c r="M268" s="225"/>
    </row>
    <row r="269" spans="1:13" ht="36" x14ac:dyDescent="0.25">
      <c r="A269" s="220">
        <v>7000</v>
      </c>
      <c r="B269" s="220" t="s">
        <v>277</v>
      </c>
      <c r="C269" s="221">
        <f t="shared" si="36"/>
        <v>0</v>
      </c>
      <c r="D269" s="222">
        <f>SUM(D270,D281)</f>
        <v>0</v>
      </c>
      <c r="E269" s="222">
        <f>SUM(E270,E281)</f>
        <v>0</v>
      </c>
      <c r="F269" s="222">
        <f>SUM(F270,F281)</f>
        <v>0</v>
      </c>
      <c r="G269" s="222">
        <f>SUM(G270,G281)</f>
        <v>0</v>
      </c>
      <c r="H269" s="223">
        <f t="shared" si="37"/>
        <v>0</v>
      </c>
      <c r="I269" s="222">
        <f>SUM(I270,I281)</f>
        <v>0</v>
      </c>
      <c r="J269" s="222">
        <f>SUM(J270,J281)</f>
        <v>0</v>
      </c>
      <c r="K269" s="222">
        <f>SUM(K270,K281)</f>
        <v>0</v>
      </c>
      <c r="L269" s="224">
        <f>SUM(L270,L281)</f>
        <v>0</v>
      </c>
    </row>
    <row r="270" spans="1:13" ht="24" x14ac:dyDescent="0.25">
      <c r="A270" s="56">
        <v>7200</v>
      </c>
      <c r="B270" s="147" t="s">
        <v>278</v>
      </c>
      <c r="C270" s="184">
        <f t="shared" si="36"/>
        <v>0</v>
      </c>
      <c r="D270" s="63">
        <f>SUM(D271,D272,D275,D276,D280)</f>
        <v>0</v>
      </c>
      <c r="E270" s="63">
        <f>SUM(E271,E272,E275,E276,E280)</f>
        <v>0</v>
      </c>
      <c r="F270" s="63">
        <f>SUM(F271,F272,F275,F276,F280)</f>
        <v>0</v>
      </c>
      <c r="G270" s="63">
        <f>SUM(G271,G272,G275,G276,G280)</f>
        <v>0</v>
      </c>
      <c r="H270" s="57">
        <f t="shared" si="37"/>
        <v>0</v>
      </c>
      <c r="I270" s="63">
        <f>SUM(I271,I272,I275,I276,I280)</f>
        <v>0</v>
      </c>
      <c r="J270" s="63">
        <f>SUM(J271,J272,J275,J276,J280)</f>
        <v>0</v>
      </c>
      <c r="K270" s="63">
        <f>SUM(K271,K272,K275,K276,K280)</f>
        <v>0</v>
      </c>
      <c r="L270" s="149">
        <f>SUM(L271,L272,L275,L276,L280)</f>
        <v>0</v>
      </c>
    </row>
    <row r="271" spans="1:13" ht="24" x14ac:dyDescent="0.25">
      <c r="A271" s="168">
        <v>7210</v>
      </c>
      <c r="B271" s="65" t="s">
        <v>279</v>
      </c>
      <c r="C271" s="205">
        <f t="shared" si="36"/>
        <v>0</v>
      </c>
      <c r="D271" s="68"/>
      <c r="E271" s="68"/>
      <c r="F271" s="68"/>
      <c r="G271" s="154"/>
      <c r="H271" s="66">
        <f t="shared" si="37"/>
        <v>0</v>
      </c>
      <c r="I271" s="68"/>
      <c r="J271" s="68"/>
      <c r="K271" s="68"/>
      <c r="L271" s="155"/>
    </row>
    <row r="272" spans="1:13" s="225" customFormat="1" ht="36" x14ac:dyDescent="0.25">
      <c r="A272" s="159">
        <v>7220</v>
      </c>
      <c r="B272" s="71" t="s">
        <v>280</v>
      </c>
      <c r="C272" s="201">
        <f>SUM(D272:G272)</f>
        <v>0</v>
      </c>
      <c r="D272" s="160">
        <f>SUM(D273:D274)</f>
        <v>0</v>
      </c>
      <c r="E272" s="160">
        <f>SUM(E273:E274)</f>
        <v>0</v>
      </c>
      <c r="F272" s="160">
        <f>SUM(F273:F274)</f>
        <v>0</v>
      </c>
      <c r="G272" s="160">
        <f>SUM(G273:G274)</f>
        <v>0</v>
      </c>
      <c r="H272" s="72">
        <f>SUM(I272:L272)</f>
        <v>0</v>
      </c>
      <c r="I272" s="160">
        <f>SUM(I273:I274)</f>
        <v>0</v>
      </c>
      <c r="J272" s="160">
        <f>SUM(J273:J274)</f>
        <v>0</v>
      </c>
      <c r="K272" s="160">
        <f>SUM(K273:K274)</f>
        <v>0</v>
      </c>
      <c r="L272" s="162">
        <f>SUM(L273:L274)</f>
        <v>0</v>
      </c>
    </row>
    <row r="273" spans="1:12" s="225" customFormat="1" ht="36" x14ac:dyDescent="0.25">
      <c r="A273" s="44">
        <v>7221</v>
      </c>
      <c r="B273" s="71" t="s">
        <v>281</v>
      </c>
      <c r="C273" s="201">
        <f t="shared" si="36"/>
        <v>0</v>
      </c>
      <c r="D273" s="74"/>
      <c r="E273" s="74"/>
      <c r="F273" s="74"/>
      <c r="G273" s="157"/>
      <c r="H273" s="72">
        <f t="shared" si="37"/>
        <v>0</v>
      </c>
      <c r="I273" s="74"/>
      <c r="J273" s="74"/>
      <c r="K273" s="74"/>
      <c r="L273" s="158"/>
    </row>
    <row r="274" spans="1:12" s="225" customFormat="1" ht="36" x14ac:dyDescent="0.25">
      <c r="A274" s="44">
        <v>7222</v>
      </c>
      <c r="B274" s="71" t="s">
        <v>282</v>
      </c>
      <c r="C274" s="201">
        <f t="shared" si="36"/>
        <v>0</v>
      </c>
      <c r="D274" s="74"/>
      <c r="E274" s="74"/>
      <c r="F274" s="74"/>
      <c r="G274" s="157"/>
      <c r="H274" s="72">
        <f t="shared" si="37"/>
        <v>0</v>
      </c>
      <c r="I274" s="74"/>
      <c r="J274" s="74"/>
      <c r="K274" s="74"/>
      <c r="L274" s="158"/>
    </row>
    <row r="275" spans="1:12" ht="24" x14ac:dyDescent="0.25">
      <c r="A275" s="159">
        <v>7230</v>
      </c>
      <c r="B275" s="71" t="s">
        <v>283</v>
      </c>
      <c r="C275" s="201">
        <f t="shared" si="36"/>
        <v>0</v>
      </c>
      <c r="D275" s="74"/>
      <c r="E275" s="74"/>
      <c r="F275" s="74"/>
      <c r="G275" s="157"/>
      <c r="H275" s="72">
        <f t="shared" si="37"/>
        <v>0</v>
      </c>
      <c r="I275" s="74"/>
      <c r="J275" s="74"/>
      <c r="K275" s="74"/>
      <c r="L275" s="158"/>
    </row>
    <row r="276" spans="1:12" ht="24" x14ac:dyDescent="0.25">
      <c r="A276" s="159">
        <v>7240</v>
      </c>
      <c r="B276" s="71" t="s">
        <v>284</v>
      </c>
      <c r="C276" s="201">
        <f t="shared" si="36"/>
        <v>0</v>
      </c>
      <c r="D276" s="160">
        <f>SUM(D277:D279)</f>
        <v>0</v>
      </c>
      <c r="E276" s="160">
        <f t="shared" ref="E276:G276" si="38">SUM(E277:E279)</f>
        <v>0</v>
      </c>
      <c r="F276" s="160">
        <f t="shared" si="38"/>
        <v>0</v>
      </c>
      <c r="G276" s="161">
        <f t="shared" si="38"/>
        <v>0</v>
      </c>
      <c r="H276" s="72">
        <f t="shared" si="37"/>
        <v>0</v>
      </c>
      <c r="I276" s="160">
        <f t="shared" ref="I276:L276" si="39">SUM(I277:I279)</f>
        <v>0</v>
      </c>
      <c r="J276" s="160">
        <f t="shared" si="39"/>
        <v>0</v>
      </c>
      <c r="K276" s="160">
        <f>SUM(K277:K279)</f>
        <v>0</v>
      </c>
      <c r="L276" s="162">
        <f t="shared" si="39"/>
        <v>0</v>
      </c>
    </row>
    <row r="277" spans="1:12" ht="48" x14ac:dyDescent="0.25">
      <c r="A277" s="44">
        <v>7245</v>
      </c>
      <c r="B277" s="71" t="s">
        <v>285</v>
      </c>
      <c r="C277" s="201">
        <f t="shared" si="36"/>
        <v>0</v>
      </c>
      <c r="D277" s="74"/>
      <c r="E277" s="74"/>
      <c r="F277" s="74"/>
      <c r="G277" s="157"/>
      <c r="H277" s="72">
        <f t="shared" si="37"/>
        <v>0</v>
      </c>
      <c r="I277" s="74"/>
      <c r="J277" s="74"/>
      <c r="K277" s="74"/>
      <c r="L277" s="158"/>
    </row>
    <row r="278" spans="1:12" ht="84.75" customHeight="1" x14ac:dyDescent="0.25">
      <c r="A278" s="44">
        <v>7246</v>
      </c>
      <c r="B278" s="71" t="s">
        <v>286</v>
      </c>
      <c r="C278" s="201">
        <f t="shared" si="36"/>
        <v>0</v>
      </c>
      <c r="D278" s="74"/>
      <c r="E278" s="74"/>
      <c r="F278" s="74"/>
      <c r="G278" s="157"/>
      <c r="H278" s="72">
        <f t="shared" si="37"/>
        <v>0</v>
      </c>
      <c r="I278" s="74"/>
      <c r="J278" s="74"/>
      <c r="K278" s="74"/>
      <c r="L278" s="158"/>
    </row>
    <row r="279" spans="1:12" ht="36" x14ac:dyDescent="0.25">
      <c r="A279" s="44">
        <v>7247</v>
      </c>
      <c r="B279" s="71" t="s">
        <v>287</v>
      </c>
      <c r="C279" s="201">
        <f t="shared" si="36"/>
        <v>0</v>
      </c>
      <c r="D279" s="74"/>
      <c r="E279" s="74"/>
      <c r="F279" s="74"/>
      <c r="G279" s="157"/>
      <c r="H279" s="72">
        <f t="shared" si="37"/>
        <v>0</v>
      </c>
      <c r="I279" s="74"/>
      <c r="J279" s="74"/>
      <c r="K279" s="74"/>
      <c r="L279" s="158"/>
    </row>
    <row r="280" spans="1:12" ht="24" x14ac:dyDescent="0.25">
      <c r="A280" s="168">
        <v>7260</v>
      </c>
      <c r="B280" s="65" t="s">
        <v>288</v>
      </c>
      <c r="C280" s="205">
        <f t="shared" si="36"/>
        <v>0</v>
      </c>
      <c r="D280" s="68"/>
      <c r="E280" s="68"/>
      <c r="F280" s="68"/>
      <c r="G280" s="154"/>
      <c r="H280" s="66">
        <f t="shared" si="37"/>
        <v>0</v>
      </c>
      <c r="I280" s="68"/>
      <c r="J280" s="68"/>
      <c r="K280" s="68"/>
      <c r="L280" s="155"/>
    </row>
    <row r="281" spans="1:12" x14ac:dyDescent="0.25">
      <c r="A281" s="108">
        <v>7700</v>
      </c>
      <c r="B281" s="85" t="s">
        <v>289</v>
      </c>
      <c r="C281" s="86">
        <f t="shared" si="36"/>
        <v>0</v>
      </c>
      <c r="D281" s="226">
        <f>D282</f>
        <v>0</v>
      </c>
      <c r="E281" s="226">
        <f t="shared" ref="E281:G281" si="40">E282</f>
        <v>0</v>
      </c>
      <c r="F281" s="226">
        <f t="shared" si="40"/>
        <v>0</v>
      </c>
      <c r="G281" s="227">
        <f t="shared" si="40"/>
        <v>0</v>
      </c>
      <c r="H281" s="86">
        <f t="shared" si="37"/>
        <v>0</v>
      </c>
      <c r="I281" s="226">
        <f t="shared" ref="I281:L281" si="41">I282</f>
        <v>0</v>
      </c>
      <c r="J281" s="226">
        <f t="shared" si="41"/>
        <v>0</v>
      </c>
      <c r="K281" s="226">
        <f t="shared" si="41"/>
        <v>0</v>
      </c>
      <c r="L281" s="228">
        <f t="shared" si="41"/>
        <v>0</v>
      </c>
    </row>
    <row r="282" spans="1:12" x14ac:dyDescent="0.25">
      <c r="A282" s="150">
        <v>7720</v>
      </c>
      <c r="B282" s="65" t="s">
        <v>290</v>
      </c>
      <c r="C282" s="79">
        <f t="shared" si="36"/>
        <v>0</v>
      </c>
      <c r="D282" s="81"/>
      <c r="E282" s="81"/>
      <c r="F282" s="81"/>
      <c r="G282" s="229"/>
      <c r="H282" s="79">
        <f t="shared" si="37"/>
        <v>0</v>
      </c>
      <c r="I282" s="81"/>
      <c r="J282" s="81"/>
      <c r="K282" s="81"/>
      <c r="L282" s="230"/>
    </row>
    <row r="283" spans="1:12" x14ac:dyDescent="0.25">
      <c r="A283" s="174"/>
      <c r="B283" s="71" t="s">
        <v>291</v>
      </c>
      <c r="C283" s="201">
        <f t="shared" si="36"/>
        <v>0</v>
      </c>
      <c r="D283" s="160">
        <f>SUM(D284:D285)</f>
        <v>0</v>
      </c>
      <c r="E283" s="160">
        <f>SUM(E284:E285)</f>
        <v>0</v>
      </c>
      <c r="F283" s="160">
        <f>SUM(F284:F285)</f>
        <v>0</v>
      </c>
      <c r="G283" s="161">
        <f>SUM(G284:G285)</f>
        <v>0</v>
      </c>
      <c r="H283" s="72">
        <f t="shared" si="37"/>
        <v>0</v>
      </c>
      <c r="I283" s="160">
        <f>SUM(I284:I285)</f>
        <v>0</v>
      </c>
      <c r="J283" s="160">
        <f>SUM(J284:J285)</f>
        <v>0</v>
      </c>
      <c r="K283" s="160">
        <f>SUM(K284:K285)</f>
        <v>0</v>
      </c>
      <c r="L283" s="162">
        <f>SUM(L284:L285)</f>
        <v>0</v>
      </c>
    </row>
    <row r="284" spans="1:12" x14ac:dyDescent="0.25">
      <c r="A284" s="174" t="s">
        <v>292</v>
      </c>
      <c r="B284" s="44" t="s">
        <v>293</v>
      </c>
      <c r="C284" s="201">
        <f t="shared" si="36"/>
        <v>0</v>
      </c>
      <c r="D284" s="74"/>
      <c r="E284" s="74"/>
      <c r="F284" s="74"/>
      <c r="G284" s="157"/>
      <c r="H284" s="72">
        <f t="shared" si="37"/>
        <v>0</v>
      </c>
      <c r="I284" s="74"/>
      <c r="J284" s="74"/>
      <c r="K284" s="74"/>
      <c r="L284" s="158"/>
    </row>
    <row r="285" spans="1:12" ht="24" x14ac:dyDescent="0.25">
      <c r="A285" s="174" t="s">
        <v>294</v>
      </c>
      <c r="B285" s="231" t="s">
        <v>295</v>
      </c>
      <c r="C285" s="205">
        <f t="shared" si="36"/>
        <v>0</v>
      </c>
      <c r="D285" s="68"/>
      <c r="E285" s="68"/>
      <c r="F285" s="68"/>
      <c r="G285" s="154"/>
      <c r="H285" s="66">
        <f t="shared" si="37"/>
        <v>0</v>
      </c>
      <c r="I285" s="68"/>
      <c r="J285" s="68"/>
      <c r="K285" s="68"/>
      <c r="L285" s="155"/>
    </row>
    <row r="286" spans="1:12" ht="12.75" thickBot="1" x14ac:dyDescent="0.3">
      <c r="A286" s="232"/>
      <c r="B286" s="232" t="s">
        <v>296</v>
      </c>
      <c r="C286" s="233">
        <f t="shared" ref="C286:L286" si="42">SUM(C283,C269,C230,C195,C187,C173,C75,C53)</f>
        <v>74987</v>
      </c>
      <c r="D286" s="233">
        <f t="shared" si="42"/>
        <v>47992</v>
      </c>
      <c r="E286" s="233">
        <f t="shared" si="42"/>
        <v>26995</v>
      </c>
      <c r="F286" s="233">
        <f t="shared" si="42"/>
        <v>0</v>
      </c>
      <c r="G286" s="234">
        <f t="shared" si="42"/>
        <v>0</v>
      </c>
      <c r="H286" s="235">
        <f t="shared" si="42"/>
        <v>77916</v>
      </c>
      <c r="I286" s="233">
        <f t="shared" si="42"/>
        <v>47128</v>
      </c>
      <c r="J286" s="233">
        <f t="shared" si="42"/>
        <v>30788</v>
      </c>
      <c r="K286" s="233">
        <f t="shared" si="42"/>
        <v>0</v>
      </c>
      <c r="L286" s="236">
        <f t="shared" si="42"/>
        <v>0</v>
      </c>
    </row>
    <row r="287" spans="1:12" s="24" customFormat="1" ht="13.5" thickTop="1" thickBot="1" x14ac:dyDescent="0.3">
      <c r="A287" s="601" t="s">
        <v>297</v>
      </c>
      <c r="B287" s="602"/>
      <c r="C287" s="237">
        <f>SUM(D287:G287)</f>
        <v>0</v>
      </c>
      <c r="D287" s="238">
        <f>SUM(D24,D25,D41)-D51</f>
        <v>0</v>
      </c>
      <c r="E287" s="238">
        <f>SUM(E24,E25,E41)-E51</f>
        <v>0</v>
      </c>
      <c r="F287" s="238">
        <f>(F26+F43)-F51</f>
        <v>0</v>
      </c>
      <c r="G287" s="239">
        <f>G45-G51</f>
        <v>0</v>
      </c>
      <c r="H287" s="237">
        <f>SUM(I287:L287)</f>
        <v>0</v>
      </c>
      <c r="I287" s="238">
        <f>SUM(I24,I25,I41)-I51</f>
        <v>0</v>
      </c>
      <c r="J287" s="238">
        <f>SUM(J24,J25,J41)-J51</f>
        <v>0</v>
      </c>
      <c r="K287" s="238">
        <f>(K26+K43)-K51</f>
        <v>0</v>
      </c>
      <c r="L287" s="240">
        <f>L45-L51</f>
        <v>0</v>
      </c>
    </row>
    <row r="288" spans="1:12" s="24" customFormat="1" ht="12.75" thickTop="1" x14ac:dyDescent="0.25">
      <c r="A288" s="620" t="s">
        <v>298</v>
      </c>
      <c r="B288" s="621"/>
      <c r="C288" s="241">
        <f t="shared" ref="C288:L288" si="43">SUM(C289,C290)-C297+C298</f>
        <v>0</v>
      </c>
      <c r="D288" s="242">
        <f t="shared" si="43"/>
        <v>0</v>
      </c>
      <c r="E288" s="242">
        <f t="shared" si="43"/>
        <v>0</v>
      </c>
      <c r="F288" s="242">
        <f t="shared" si="43"/>
        <v>0</v>
      </c>
      <c r="G288" s="243">
        <f t="shared" si="43"/>
        <v>0</v>
      </c>
      <c r="H288" s="244">
        <f t="shared" si="43"/>
        <v>0</v>
      </c>
      <c r="I288" s="242">
        <f t="shared" si="43"/>
        <v>0</v>
      </c>
      <c r="J288" s="242">
        <f t="shared" si="43"/>
        <v>0</v>
      </c>
      <c r="K288" s="242">
        <f t="shared" si="43"/>
        <v>0</v>
      </c>
      <c r="L288" s="245">
        <f t="shared" si="43"/>
        <v>0</v>
      </c>
    </row>
    <row r="289" spans="1:12" s="24" customFormat="1" ht="12.75" thickBot="1" x14ac:dyDescent="0.3">
      <c r="A289" s="126" t="s">
        <v>299</v>
      </c>
      <c r="B289" s="126" t="s">
        <v>300</v>
      </c>
      <c r="C289" s="246">
        <f t="shared" ref="C289:L289" si="44">C21-C283</f>
        <v>0</v>
      </c>
      <c r="D289" s="128">
        <f t="shared" si="44"/>
        <v>0</v>
      </c>
      <c r="E289" s="128">
        <f t="shared" si="44"/>
        <v>0</v>
      </c>
      <c r="F289" s="128">
        <f t="shared" si="44"/>
        <v>0</v>
      </c>
      <c r="G289" s="129">
        <f t="shared" si="44"/>
        <v>0</v>
      </c>
      <c r="H289" s="247">
        <f t="shared" si="44"/>
        <v>0</v>
      </c>
      <c r="I289" s="128">
        <f t="shared" si="44"/>
        <v>0</v>
      </c>
      <c r="J289" s="128">
        <f t="shared" si="44"/>
        <v>0</v>
      </c>
      <c r="K289" s="128">
        <f t="shared" si="44"/>
        <v>0</v>
      </c>
      <c r="L289" s="130">
        <f t="shared" si="44"/>
        <v>0</v>
      </c>
    </row>
    <row r="290" spans="1:12" s="24" customFormat="1" ht="12.75" thickTop="1" x14ac:dyDescent="0.25">
      <c r="A290" s="248" t="s">
        <v>301</v>
      </c>
      <c r="B290" s="248" t="s">
        <v>302</v>
      </c>
      <c r="C290" s="241">
        <f t="shared" ref="C290:L290" si="45">SUM(C291,C293,C295)-SUM(C292,C294,C296)</f>
        <v>0</v>
      </c>
      <c r="D290" s="242">
        <f t="shared" si="45"/>
        <v>0</v>
      </c>
      <c r="E290" s="242">
        <f t="shared" si="45"/>
        <v>0</v>
      </c>
      <c r="F290" s="242">
        <f t="shared" si="45"/>
        <v>0</v>
      </c>
      <c r="G290" s="249">
        <f t="shared" si="45"/>
        <v>0</v>
      </c>
      <c r="H290" s="244">
        <f t="shared" si="45"/>
        <v>0</v>
      </c>
      <c r="I290" s="242">
        <f t="shared" si="45"/>
        <v>0</v>
      </c>
      <c r="J290" s="242">
        <f t="shared" si="45"/>
        <v>0</v>
      </c>
      <c r="K290" s="242">
        <f t="shared" si="45"/>
        <v>0</v>
      </c>
      <c r="L290" s="245">
        <f t="shared" si="45"/>
        <v>0</v>
      </c>
    </row>
    <row r="291" spans="1:12" x14ac:dyDescent="0.25">
      <c r="A291" s="250" t="s">
        <v>303</v>
      </c>
      <c r="B291" s="116" t="s">
        <v>304</v>
      </c>
      <c r="C291" s="79">
        <f t="shared" ref="C291:C296" si="46">SUM(D291:G291)</f>
        <v>0</v>
      </c>
      <c r="D291" s="81"/>
      <c r="E291" s="81"/>
      <c r="F291" s="81"/>
      <c r="G291" s="229"/>
      <c r="H291" s="79">
        <f t="shared" ref="H291:H296" si="47">SUM(I291:L291)</f>
        <v>0</v>
      </c>
      <c r="I291" s="81"/>
      <c r="J291" s="81"/>
      <c r="K291" s="81"/>
      <c r="L291" s="230"/>
    </row>
    <row r="292" spans="1:12" ht="24" x14ac:dyDescent="0.25">
      <c r="A292" s="174" t="s">
        <v>305</v>
      </c>
      <c r="B292" s="43" t="s">
        <v>306</v>
      </c>
      <c r="C292" s="72">
        <f t="shared" si="46"/>
        <v>0</v>
      </c>
      <c r="D292" s="74"/>
      <c r="E292" s="74"/>
      <c r="F292" s="74"/>
      <c r="G292" s="157"/>
      <c r="H292" s="72">
        <f t="shared" si="47"/>
        <v>0</v>
      </c>
      <c r="I292" s="74"/>
      <c r="J292" s="74"/>
      <c r="K292" s="74"/>
      <c r="L292" s="158"/>
    </row>
    <row r="293" spans="1:12" x14ac:dyDescent="0.25">
      <c r="A293" s="174" t="s">
        <v>307</v>
      </c>
      <c r="B293" s="43" t="s">
        <v>308</v>
      </c>
      <c r="C293" s="72">
        <f t="shared" si="46"/>
        <v>0</v>
      </c>
      <c r="D293" s="74"/>
      <c r="E293" s="74"/>
      <c r="F293" s="74"/>
      <c r="G293" s="157"/>
      <c r="H293" s="72">
        <f t="shared" si="47"/>
        <v>0</v>
      </c>
      <c r="I293" s="74"/>
      <c r="J293" s="74"/>
      <c r="K293" s="74"/>
      <c r="L293" s="158"/>
    </row>
    <row r="294" spans="1:12" ht="24" x14ac:dyDescent="0.25">
      <c r="A294" s="174" t="s">
        <v>309</v>
      </c>
      <c r="B294" s="43" t="s">
        <v>310</v>
      </c>
      <c r="C294" s="72">
        <f t="shared" si="46"/>
        <v>0</v>
      </c>
      <c r="D294" s="74"/>
      <c r="E294" s="74"/>
      <c r="F294" s="74"/>
      <c r="G294" s="157"/>
      <c r="H294" s="72">
        <f t="shared" si="47"/>
        <v>0</v>
      </c>
      <c r="I294" s="74"/>
      <c r="J294" s="74"/>
      <c r="K294" s="74"/>
      <c r="L294" s="158"/>
    </row>
    <row r="295" spans="1:12" x14ac:dyDescent="0.25">
      <c r="A295" s="174" t="s">
        <v>311</v>
      </c>
      <c r="B295" s="43" t="s">
        <v>312</v>
      </c>
      <c r="C295" s="72">
        <f t="shared" si="46"/>
        <v>0</v>
      </c>
      <c r="D295" s="74"/>
      <c r="E295" s="74"/>
      <c r="F295" s="74"/>
      <c r="G295" s="157"/>
      <c r="H295" s="72">
        <f t="shared" si="47"/>
        <v>0</v>
      </c>
      <c r="I295" s="74"/>
      <c r="J295" s="74"/>
      <c r="K295" s="74"/>
      <c r="L295" s="158"/>
    </row>
    <row r="296" spans="1:12" ht="24.75" thickBot="1" x14ac:dyDescent="0.3">
      <c r="A296" s="251" t="s">
        <v>313</v>
      </c>
      <c r="B296" s="252" t="s">
        <v>314</v>
      </c>
      <c r="C296" s="185">
        <f t="shared" si="46"/>
        <v>0</v>
      </c>
      <c r="D296" s="189"/>
      <c r="E296" s="189"/>
      <c r="F296" s="189"/>
      <c r="G296" s="253"/>
      <c r="H296" s="185">
        <f t="shared" si="47"/>
        <v>0</v>
      </c>
      <c r="I296" s="189"/>
      <c r="J296" s="189"/>
      <c r="K296" s="189"/>
      <c r="L296" s="191"/>
    </row>
    <row r="297" spans="1:12" s="24" customFormat="1" ht="13.5" thickTop="1" thickBot="1" x14ac:dyDescent="0.3">
      <c r="A297" s="254" t="s">
        <v>315</v>
      </c>
      <c r="B297" s="254" t="s">
        <v>316</v>
      </c>
      <c r="C297" s="255">
        <f>SUM(D297:G297)</f>
        <v>0</v>
      </c>
      <c r="D297" s="256"/>
      <c r="E297" s="256"/>
      <c r="F297" s="256"/>
      <c r="G297" s="257"/>
      <c r="H297" s="255">
        <f>SUM(I297:L297)</f>
        <v>0</v>
      </c>
      <c r="I297" s="256"/>
      <c r="J297" s="256"/>
      <c r="K297" s="256"/>
      <c r="L297" s="258"/>
    </row>
    <row r="298" spans="1:12" s="24" customFormat="1" ht="48.75" thickTop="1" x14ac:dyDescent="0.25">
      <c r="A298" s="248" t="s">
        <v>317</v>
      </c>
      <c r="B298" s="259" t="s">
        <v>318</v>
      </c>
      <c r="C298" s="260">
        <f>SUM(D298:G298)</f>
        <v>0</v>
      </c>
      <c r="D298" s="177"/>
      <c r="E298" s="177"/>
      <c r="F298" s="177"/>
      <c r="G298" s="178"/>
      <c r="H298" s="260">
        <f>SUM(I298:L298)</f>
        <v>0</v>
      </c>
      <c r="I298" s="177"/>
      <c r="J298" s="177"/>
      <c r="K298" s="177"/>
      <c r="L298" s="179"/>
    </row>
    <row r="299" spans="1:12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</row>
    <row r="300" spans="1:12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</row>
    <row r="301" spans="1:12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</row>
    <row r="302" spans="1:12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</row>
    <row r="303" spans="1:12" x14ac:dyDescent="0.2">
      <c r="A303" s="1"/>
      <c r="B303" s="1"/>
      <c r="C303" s="261"/>
      <c r="D303" s="1"/>
      <c r="E303" s="1"/>
      <c r="F303" s="1"/>
      <c r="G303" s="1"/>
      <c r="H303" s="1"/>
      <c r="I303" s="1"/>
      <c r="J303" s="1"/>
      <c r="K303" s="1"/>
      <c r="L303" s="1"/>
    </row>
    <row r="304" spans="1:12" x14ac:dyDescent="0.2">
      <c r="A304" s="1"/>
      <c r="B304" s="1"/>
      <c r="C304" s="261"/>
      <c r="D304" s="1"/>
      <c r="E304" s="1"/>
      <c r="F304" s="1"/>
      <c r="G304" s="1"/>
      <c r="H304" s="1"/>
      <c r="I304" s="1"/>
      <c r="J304" s="1"/>
      <c r="K304" s="1"/>
      <c r="L304" s="1"/>
    </row>
    <row r="305" spans="1:12" x14ac:dyDescent="0.2">
      <c r="A305" s="1"/>
      <c r="B305" s="1"/>
      <c r="C305" s="261"/>
      <c r="D305" s="1"/>
      <c r="E305" s="1"/>
      <c r="F305" s="1"/>
      <c r="G305" s="1"/>
      <c r="H305" s="1"/>
      <c r="I305" s="1"/>
      <c r="J305" s="1"/>
      <c r="K305" s="1"/>
      <c r="L305" s="1"/>
    </row>
    <row r="306" spans="1:12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</row>
    <row r="307" spans="1:12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</row>
    <row r="308" spans="1:12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</row>
    <row r="309" spans="1:12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</row>
    <row r="310" spans="1:12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</row>
    <row r="311" spans="1:12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</row>
    <row r="312" spans="1:12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</row>
    <row r="313" spans="1:12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</row>
    <row r="314" spans="1:12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</row>
  </sheetData>
  <sheetProtection formatCells="0" formatColumns="0" formatRows="0"/>
  <autoFilter ref="A18:L298"/>
  <mergeCells count="29">
    <mergeCell ref="A288:B288"/>
    <mergeCell ref="H16:H17"/>
    <mergeCell ref="I16:I17"/>
    <mergeCell ref="J16:J17"/>
    <mergeCell ref="K16:K17"/>
    <mergeCell ref="L16:L17"/>
    <mergeCell ref="A287:B287"/>
    <mergeCell ref="C13:L13"/>
    <mergeCell ref="A15:A17"/>
    <mergeCell ref="B15:B17"/>
    <mergeCell ref="C15:G15"/>
    <mergeCell ref="H15:L15"/>
    <mergeCell ref="C16:C17"/>
    <mergeCell ref="D16:D17"/>
    <mergeCell ref="E16:E17"/>
    <mergeCell ref="F16:F17"/>
    <mergeCell ref="G16:G17"/>
    <mergeCell ref="C12:L12"/>
    <mergeCell ref="A1:L1"/>
    <mergeCell ref="A2:L2"/>
    <mergeCell ref="C3:L3"/>
    <mergeCell ref="C4:L4"/>
    <mergeCell ref="C5:L5"/>
    <mergeCell ref="C6:L6"/>
    <mergeCell ref="C7:L7"/>
    <mergeCell ref="C8:L8"/>
    <mergeCell ref="C9:L9"/>
    <mergeCell ref="C10:L10"/>
    <mergeCell ref="C11:L11"/>
  </mergeCells>
  <pageMargins left="0.78740157480314965" right="0.39370078740157483" top="0.39370078740157483" bottom="0.39370078740157483" header="0.23622047244094491" footer="0.19685039370078741"/>
  <pageSetup paperSize="9" scale="70" orientation="portrait" r:id="rId1"/>
  <headerFooter>
    <oddHeader xml:space="preserve">&amp;C                               </oddHeader>
    <oddFooter>&amp;L&amp;D, &amp;T&amp;R&amp;"Times New Roman,Regular"&amp;10&amp;P (&amp;N)</oddFooter>
  </headerFooter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M316"/>
  <sheetViews>
    <sheetView showGridLines="0" view="pageLayout" zoomScaleNormal="100" workbookViewId="0">
      <selection activeCell="C6" sqref="C6:L6"/>
    </sheetView>
  </sheetViews>
  <sheetFormatPr defaultColWidth="9.140625" defaultRowHeight="12" x14ac:dyDescent="0.25"/>
  <cols>
    <col min="1" max="1" width="10.85546875" style="262" customWidth="1"/>
    <col min="2" max="2" width="28" style="262" customWidth="1"/>
    <col min="3" max="3" width="9.7109375" style="262" customWidth="1"/>
    <col min="4" max="4" width="9.5703125" style="262" customWidth="1"/>
    <col min="5" max="6" width="8.7109375" style="262" customWidth="1"/>
    <col min="7" max="7" width="8.28515625" style="262" customWidth="1"/>
    <col min="8" max="11" width="8.7109375" style="262" customWidth="1"/>
    <col min="12" max="12" width="7.5703125" style="262" customWidth="1"/>
    <col min="13" max="16" width="0" style="1" hidden="1" customWidth="1"/>
    <col min="17" max="16384" width="9.140625" style="1"/>
  </cols>
  <sheetData>
    <row r="1" spans="1:12" x14ac:dyDescent="0.25">
      <c r="A1" s="591" t="s">
        <v>610</v>
      </c>
      <c r="B1" s="591"/>
      <c r="C1" s="591"/>
      <c r="D1" s="591"/>
      <c r="E1" s="591"/>
      <c r="F1" s="591"/>
      <c r="G1" s="591"/>
      <c r="H1" s="591"/>
      <c r="I1" s="591"/>
      <c r="J1" s="591"/>
      <c r="K1" s="591"/>
      <c r="L1" s="591"/>
    </row>
    <row r="2" spans="1:12" ht="35.25" customHeight="1" x14ac:dyDescent="0.25">
      <c r="A2" s="592" t="s">
        <v>1</v>
      </c>
      <c r="B2" s="593"/>
      <c r="C2" s="593"/>
      <c r="D2" s="593"/>
      <c r="E2" s="593"/>
      <c r="F2" s="593"/>
      <c r="G2" s="593"/>
      <c r="H2" s="593"/>
      <c r="I2" s="593"/>
      <c r="J2" s="593"/>
      <c r="K2" s="593"/>
      <c r="L2" s="594"/>
    </row>
    <row r="3" spans="1:12" ht="12.75" customHeight="1" x14ac:dyDescent="0.25">
      <c r="A3" s="2" t="s">
        <v>2</v>
      </c>
      <c r="B3" s="3"/>
      <c r="C3" s="595" t="s">
        <v>611</v>
      </c>
      <c r="D3" s="595"/>
      <c r="E3" s="595"/>
      <c r="F3" s="595"/>
      <c r="G3" s="595"/>
      <c r="H3" s="595"/>
      <c r="I3" s="595"/>
      <c r="J3" s="595"/>
      <c r="K3" s="595"/>
      <c r="L3" s="596"/>
    </row>
    <row r="4" spans="1:12" ht="12.75" customHeight="1" x14ac:dyDescent="0.25">
      <c r="A4" s="2" t="s">
        <v>4</v>
      </c>
      <c r="B4" s="3"/>
      <c r="C4" s="595" t="s">
        <v>492</v>
      </c>
      <c r="D4" s="595"/>
      <c r="E4" s="595"/>
      <c r="F4" s="595"/>
      <c r="G4" s="595"/>
      <c r="H4" s="595"/>
      <c r="I4" s="595"/>
      <c r="J4" s="595"/>
      <c r="K4" s="595"/>
      <c r="L4" s="596"/>
    </row>
    <row r="5" spans="1:12" ht="12.75" customHeight="1" x14ac:dyDescent="0.25">
      <c r="A5" s="4" t="s">
        <v>6</v>
      </c>
      <c r="B5" s="5"/>
      <c r="C5" s="589" t="s">
        <v>493</v>
      </c>
      <c r="D5" s="589"/>
      <c r="E5" s="589"/>
      <c r="F5" s="589"/>
      <c r="G5" s="589"/>
      <c r="H5" s="589"/>
      <c r="I5" s="589"/>
      <c r="J5" s="589"/>
      <c r="K5" s="589"/>
      <c r="L5" s="590"/>
    </row>
    <row r="6" spans="1:12" ht="12.75" customHeight="1" x14ac:dyDescent="0.25">
      <c r="A6" s="4" t="s">
        <v>8</v>
      </c>
      <c r="B6" s="5"/>
      <c r="C6" s="589" t="s">
        <v>9</v>
      </c>
      <c r="D6" s="589"/>
      <c r="E6" s="589"/>
      <c r="F6" s="589"/>
      <c r="G6" s="589"/>
      <c r="H6" s="589"/>
      <c r="I6" s="589"/>
      <c r="J6" s="589"/>
      <c r="K6" s="589"/>
      <c r="L6" s="590"/>
    </row>
    <row r="7" spans="1:12" x14ac:dyDescent="0.25">
      <c r="A7" s="4" t="s">
        <v>10</v>
      </c>
      <c r="B7" s="5"/>
      <c r="C7" s="595" t="s">
        <v>563</v>
      </c>
      <c r="D7" s="595"/>
      <c r="E7" s="595"/>
      <c r="F7" s="595"/>
      <c r="G7" s="595"/>
      <c r="H7" s="595"/>
      <c r="I7" s="595"/>
      <c r="J7" s="595"/>
      <c r="K7" s="595"/>
      <c r="L7" s="596"/>
    </row>
    <row r="8" spans="1:12" ht="12.75" customHeight="1" x14ac:dyDescent="0.25">
      <c r="A8" s="6" t="s">
        <v>12</v>
      </c>
      <c r="B8" s="5"/>
      <c r="C8" s="597"/>
      <c r="D8" s="597"/>
      <c r="E8" s="597"/>
      <c r="F8" s="597"/>
      <c r="G8" s="597"/>
      <c r="H8" s="597"/>
      <c r="I8" s="597"/>
      <c r="J8" s="597"/>
      <c r="K8" s="597"/>
      <c r="L8" s="598"/>
    </row>
    <row r="9" spans="1:12" ht="12.75" customHeight="1" x14ac:dyDescent="0.25">
      <c r="A9" s="4"/>
      <c r="B9" s="5" t="s">
        <v>13</v>
      </c>
      <c r="C9" s="589"/>
      <c r="D9" s="589"/>
      <c r="E9" s="589"/>
      <c r="F9" s="589"/>
      <c r="G9" s="589"/>
      <c r="H9" s="589"/>
      <c r="I9" s="589"/>
      <c r="J9" s="589"/>
      <c r="K9" s="589"/>
      <c r="L9" s="590"/>
    </row>
    <row r="10" spans="1:12" ht="12.75" customHeight="1" x14ac:dyDescent="0.25">
      <c r="A10" s="4"/>
      <c r="B10" s="5" t="s">
        <v>15</v>
      </c>
      <c r="C10" s="589"/>
      <c r="D10" s="589"/>
      <c r="E10" s="589"/>
      <c r="F10" s="589"/>
      <c r="G10" s="589"/>
      <c r="H10" s="589"/>
      <c r="I10" s="589"/>
      <c r="J10" s="589"/>
      <c r="K10" s="589"/>
      <c r="L10" s="590"/>
    </row>
    <row r="11" spans="1:12" ht="12.75" customHeight="1" x14ac:dyDescent="0.25">
      <c r="A11" s="4"/>
      <c r="B11" s="5" t="s">
        <v>16</v>
      </c>
      <c r="C11" s="597" t="s">
        <v>612</v>
      </c>
      <c r="D11" s="597"/>
      <c r="E11" s="597"/>
      <c r="F11" s="597"/>
      <c r="G11" s="597"/>
      <c r="H11" s="597"/>
      <c r="I11" s="597"/>
      <c r="J11" s="597"/>
      <c r="K11" s="597"/>
      <c r="L11" s="598"/>
    </row>
    <row r="12" spans="1:12" ht="12.75" customHeight="1" x14ac:dyDescent="0.25">
      <c r="A12" s="4"/>
      <c r="B12" s="5" t="s">
        <v>17</v>
      </c>
      <c r="C12" s="589"/>
      <c r="D12" s="589"/>
      <c r="E12" s="589"/>
      <c r="F12" s="589"/>
      <c r="G12" s="589"/>
      <c r="H12" s="589"/>
      <c r="I12" s="589"/>
      <c r="J12" s="589"/>
      <c r="K12" s="589"/>
      <c r="L12" s="590"/>
    </row>
    <row r="13" spans="1:12" ht="12.75" customHeight="1" x14ac:dyDescent="0.25">
      <c r="A13" s="4"/>
      <c r="B13" s="5" t="s">
        <v>18</v>
      </c>
      <c r="C13" s="589"/>
      <c r="D13" s="589"/>
      <c r="E13" s="589"/>
      <c r="F13" s="589"/>
      <c r="G13" s="589"/>
      <c r="H13" s="589"/>
      <c r="I13" s="589"/>
      <c r="J13" s="589"/>
      <c r="K13" s="589"/>
      <c r="L13" s="590"/>
    </row>
    <row r="14" spans="1:12" ht="12.75" customHeight="1" x14ac:dyDescent="0.25">
      <c r="A14" s="7"/>
      <c r="B14" s="8"/>
      <c r="C14" s="9"/>
      <c r="D14" s="9"/>
      <c r="E14" s="9"/>
      <c r="F14" s="9"/>
      <c r="G14" s="9"/>
      <c r="H14" s="9"/>
      <c r="I14" s="9"/>
      <c r="J14" s="9"/>
      <c r="K14" s="9"/>
      <c r="L14" s="10"/>
    </row>
    <row r="15" spans="1:12" s="11" customFormat="1" ht="12.75" customHeight="1" x14ac:dyDescent="0.25">
      <c r="A15" s="603" t="s">
        <v>19</v>
      </c>
      <c r="B15" s="606" t="s">
        <v>20</v>
      </c>
      <c r="C15" s="608" t="s">
        <v>21</v>
      </c>
      <c r="D15" s="609"/>
      <c r="E15" s="609"/>
      <c r="F15" s="609"/>
      <c r="G15" s="610"/>
      <c r="H15" s="608" t="s">
        <v>22</v>
      </c>
      <c r="I15" s="609"/>
      <c r="J15" s="609"/>
      <c r="K15" s="609"/>
      <c r="L15" s="611"/>
    </row>
    <row r="16" spans="1:12" s="11" customFormat="1" ht="12.75" customHeight="1" x14ac:dyDescent="0.25">
      <c r="A16" s="604"/>
      <c r="B16" s="607"/>
      <c r="C16" s="612" t="s">
        <v>23</v>
      </c>
      <c r="D16" s="613" t="s">
        <v>24</v>
      </c>
      <c r="E16" s="615" t="s">
        <v>25</v>
      </c>
      <c r="F16" s="617" t="s">
        <v>26</v>
      </c>
      <c r="G16" s="619" t="s">
        <v>27</v>
      </c>
      <c r="H16" s="612" t="s">
        <v>23</v>
      </c>
      <c r="I16" s="613" t="s">
        <v>24</v>
      </c>
      <c r="J16" s="615" t="s">
        <v>25</v>
      </c>
      <c r="K16" s="617" t="s">
        <v>26</v>
      </c>
      <c r="L16" s="599" t="s">
        <v>27</v>
      </c>
    </row>
    <row r="17" spans="1:12" s="12" customFormat="1" ht="61.5" customHeight="1" thickBot="1" x14ac:dyDescent="0.3">
      <c r="A17" s="605"/>
      <c r="B17" s="607"/>
      <c r="C17" s="612"/>
      <c r="D17" s="614"/>
      <c r="E17" s="616"/>
      <c r="F17" s="618"/>
      <c r="G17" s="619"/>
      <c r="H17" s="622"/>
      <c r="I17" s="623"/>
      <c r="J17" s="616"/>
      <c r="K17" s="618"/>
      <c r="L17" s="600"/>
    </row>
    <row r="18" spans="1:12" s="12" customFormat="1" ht="9.75" customHeight="1" thickTop="1" x14ac:dyDescent="0.25">
      <c r="A18" s="13" t="s">
        <v>28</v>
      </c>
      <c r="B18" s="13">
        <v>2</v>
      </c>
      <c r="C18" s="14">
        <v>3</v>
      </c>
      <c r="D18" s="15">
        <v>4</v>
      </c>
      <c r="E18" s="15">
        <v>5</v>
      </c>
      <c r="F18" s="15">
        <v>6</v>
      </c>
      <c r="G18" s="16">
        <v>7</v>
      </c>
      <c r="H18" s="14">
        <v>8</v>
      </c>
      <c r="I18" s="15">
        <v>9</v>
      </c>
      <c r="J18" s="15">
        <v>10</v>
      </c>
      <c r="K18" s="15">
        <v>11</v>
      </c>
      <c r="L18" s="17">
        <v>12</v>
      </c>
    </row>
    <row r="19" spans="1:12" s="24" customFormat="1" x14ac:dyDescent="0.25">
      <c r="A19" s="18"/>
      <c r="B19" s="19" t="s">
        <v>29</v>
      </c>
      <c r="C19" s="20"/>
      <c r="D19" s="21"/>
      <c r="E19" s="21"/>
      <c r="F19" s="21"/>
      <c r="G19" s="22"/>
      <c r="H19" s="20"/>
      <c r="I19" s="21"/>
      <c r="J19" s="21"/>
      <c r="K19" s="21"/>
      <c r="L19" s="23"/>
    </row>
    <row r="20" spans="1:12" s="24" customFormat="1" ht="12.75" thickBot="1" x14ac:dyDescent="0.3">
      <c r="A20" s="25"/>
      <c r="B20" s="26" t="s">
        <v>30</v>
      </c>
      <c r="C20" s="27">
        <f t="shared" ref="C20:C47" si="0">SUM(D20:G20)</f>
        <v>3335</v>
      </c>
      <c r="D20" s="28">
        <f>SUM(D21,D24,D25,D41,D43)</f>
        <v>3335</v>
      </c>
      <c r="E20" s="28">
        <f>SUM(E21,E24,E43)</f>
        <v>0</v>
      </c>
      <c r="F20" s="28">
        <f>SUM(F21,F26,F43)</f>
        <v>0</v>
      </c>
      <c r="G20" s="29">
        <f>SUM(G21,G45)</f>
        <v>0</v>
      </c>
      <c r="H20" s="27">
        <f>SUM(I20:L20)</f>
        <v>3326</v>
      </c>
      <c r="I20" s="28">
        <f>SUM(I21,I24,I25,I41,I43)</f>
        <v>3326</v>
      </c>
      <c r="J20" s="28">
        <f>SUM(J21,J24,J43)</f>
        <v>0</v>
      </c>
      <c r="K20" s="28">
        <f>SUM(K21,K26,K43)</f>
        <v>0</v>
      </c>
      <c r="L20" s="30">
        <f>SUM(L21,L45)</f>
        <v>0</v>
      </c>
    </row>
    <row r="21" spans="1:12" ht="12.75" thickTop="1" x14ac:dyDescent="0.25">
      <c r="A21" s="31"/>
      <c r="B21" s="32" t="s">
        <v>31</v>
      </c>
      <c r="C21" s="33">
        <f t="shared" si="0"/>
        <v>0</v>
      </c>
      <c r="D21" s="34">
        <f>SUM(D22:D23)</f>
        <v>0</v>
      </c>
      <c r="E21" s="34">
        <f>SUM(E22:E23)</f>
        <v>0</v>
      </c>
      <c r="F21" s="34">
        <f>SUM(F22:F23)</f>
        <v>0</v>
      </c>
      <c r="G21" s="35">
        <f>SUM(G22:G23)</f>
        <v>0</v>
      </c>
      <c r="H21" s="33">
        <f t="shared" ref="H21:H47" si="1">SUM(I21:L21)</f>
        <v>0</v>
      </c>
      <c r="I21" s="34">
        <f>SUM(I22:I23)</f>
        <v>0</v>
      </c>
      <c r="J21" s="34">
        <f>SUM(J22:J23)</f>
        <v>0</v>
      </c>
      <c r="K21" s="34">
        <f>SUM(K22:K23)</f>
        <v>0</v>
      </c>
      <c r="L21" s="36">
        <f>SUM(L22:L23)</f>
        <v>0</v>
      </c>
    </row>
    <row r="22" spans="1:12" x14ac:dyDescent="0.25">
      <c r="A22" s="37"/>
      <c r="B22" s="38" t="s">
        <v>32</v>
      </c>
      <c r="C22" s="39">
        <f t="shared" si="0"/>
        <v>0</v>
      </c>
      <c r="D22" s="40"/>
      <c r="E22" s="40"/>
      <c r="F22" s="40"/>
      <c r="G22" s="41"/>
      <c r="H22" s="39">
        <f t="shared" si="1"/>
        <v>0</v>
      </c>
      <c r="I22" s="40"/>
      <c r="J22" s="40"/>
      <c r="K22" s="40"/>
      <c r="L22" s="42"/>
    </row>
    <row r="23" spans="1:12" x14ac:dyDescent="0.25">
      <c r="A23" s="43"/>
      <c r="B23" s="44" t="s">
        <v>33</v>
      </c>
      <c r="C23" s="45">
        <f t="shared" si="0"/>
        <v>0</v>
      </c>
      <c r="D23" s="46"/>
      <c r="E23" s="46"/>
      <c r="F23" s="46"/>
      <c r="G23" s="47"/>
      <c r="H23" s="45">
        <f t="shared" si="1"/>
        <v>0</v>
      </c>
      <c r="I23" s="46"/>
      <c r="J23" s="46"/>
      <c r="K23" s="46"/>
      <c r="L23" s="48"/>
    </row>
    <row r="24" spans="1:12" s="24" customFormat="1" ht="24.75" thickBot="1" x14ac:dyDescent="0.3">
      <c r="A24" s="49">
        <v>19300</v>
      </c>
      <c r="B24" s="49" t="s">
        <v>34</v>
      </c>
      <c r="C24" s="50">
        <f t="shared" si="0"/>
        <v>3335</v>
      </c>
      <c r="D24" s="51">
        <v>3335</v>
      </c>
      <c r="E24" s="51"/>
      <c r="F24" s="52" t="s">
        <v>35</v>
      </c>
      <c r="G24" s="53" t="s">
        <v>35</v>
      </c>
      <c r="H24" s="50">
        <f t="shared" si="1"/>
        <v>3326</v>
      </c>
      <c r="I24" s="51">
        <v>3326</v>
      </c>
      <c r="J24" s="51"/>
      <c r="K24" s="52" t="s">
        <v>35</v>
      </c>
      <c r="L24" s="54" t="s">
        <v>35</v>
      </c>
    </row>
    <row r="25" spans="1:12" s="24" customFormat="1" ht="24.75" thickTop="1" x14ac:dyDescent="0.25">
      <c r="A25" s="55"/>
      <c r="B25" s="56" t="s">
        <v>36</v>
      </c>
      <c r="C25" s="57">
        <f t="shared" si="0"/>
        <v>0</v>
      </c>
      <c r="D25" s="58"/>
      <c r="E25" s="59" t="s">
        <v>35</v>
      </c>
      <c r="F25" s="59" t="s">
        <v>35</v>
      </c>
      <c r="G25" s="60" t="s">
        <v>35</v>
      </c>
      <c r="H25" s="57">
        <f t="shared" si="1"/>
        <v>0</v>
      </c>
      <c r="I25" s="61"/>
      <c r="J25" s="59" t="s">
        <v>35</v>
      </c>
      <c r="K25" s="59" t="s">
        <v>35</v>
      </c>
      <c r="L25" s="62" t="s">
        <v>35</v>
      </c>
    </row>
    <row r="26" spans="1:12" s="24" customFormat="1" ht="36" x14ac:dyDescent="0.25">
      <c r="A26" s="56">
        <v>21300</v>
      </c>
      <c r="B26" s="56" t="s">
        <v>37</v>
      </c>
      <c r="C26" s="57">
        <f t="shared" si="0"/>
        <v>0</v>
      </c>
      <c r="D26" s="59" t="s">
        <v>35</v>
      </c>
      <c r="E26" s="59" t="s">
        <v>35</v>
      </c>
      <c r="F26" s="63">
        <f>SUM(F27,F31,F33,F36)</f>
        <v>0</v>
      </c>
      <c r="G26" s="60" t="s">
        <v>35</v>
      </c>
      <c r="H26" s="57">
        <f t="shared" si="1"/>
        <v>0</v>
      </c>
      <c r="I26" s="59" t="s">
        <v>35</v>
      </c>
      <c r="J26" s="59" t="s">
        <v>35</v>
      </c>
      <c r="K26" s="63">
        <f>SUM(K27,K31,K33,K36)</f>
        <v>0</v>
      </c>
      <c r="L26" s="62" t="s">
        <v>35</v>
      </c>
    </row>
    <row r="27" spans="1:12" s="24" customFormat="1" ht="24" x14ac:dyDescent="0.25">
      <c r="A27" s="64">
        <v>21350</v>
      </c>
      <c r="B27" s="56" t="s">
        <v>38</v>
      </c>
      <c r="C27" s="57">
        <f t="shared" si="0"/>
        <v>0</v>
      </c>
      <c r="D27" s="59" t="s">
        <v>35</v>
      </c>
      <c r="E27" s="59" t="s">
        <v>35</v>
      </c>
      <c r="F27" s="63">
        <f>SUM(F28:F30)</f>
        <v>0</v>
      </c>
      <c r="G27" s="60" t="s">
        <v>35</v>
      </c>
      <c r="H27" s="57">
        <f t="shared" si="1"/>
        <v>0</v>
      </c>
      <c r="I27" s="59" t="s">
        <v>35</v>
      </c>
      <c r="J27" s="59" t="s">
        <v>35</v>
      </c>
      <c r="K27" s="63">
        <f>SUM(K28:K30)</f>
        <v>0</v>
      </c>
      <c r="L27" s="62" t="s">
        <v>35</v>
      </c>
    </row>
    <row r="28" spans="1:12" x14ac:dyDescent="0.25">
      <c r="A28" s="37">
        <v>21351</v>
      </c>
      <c r="B28" s="65" t="s">
        <v>39</v>
      </c>
      <c r="C28" s="66">
        <f t="shared" si="0"/>
        <v>0</v>
      </c>
      <c r="D28" s="67" t="s">
        <v>35</v>
      </c>
      <c r="E28" s="67" t="s">
        <v>35</v>
      </c>
      <c r="F28" s="68"/>
      <c r="G28" s="69" t="s">
        <v>35</v>
      </c>
      <c r="H28" s="66">
        <f t="shared" si="1"/>
        <v>0</v>
      </c>
      <c r="I28" s="67" t="s">
        <v>35</v>
      </c>
      <c r="J28" s="67" t="s">
        <v>35</v>
      </c>
      <c r="K28" s="68"/>
      <c r="L28" s="70" t="s">
        <v>35</v>
      </c>
    </row>
    <row r="29" spans="1:12" x14ac:dyDescent="0.25">
      <c r="A29" s="43">
        <v>21352</v>
      </c>
      <c r="B29" s="71" t="s">
        <v>40</v>
      </c>
      <c r="C29" s="72">
        <f t="shared" si="0"/>
        <v>0</v>
      </c>
      <c r="D29" s="73" t="s">
        <v>35</v>
      </c>
      <c r="E29" s="73" t="s">
        <v>35</v>
      </c>
      <c r="F29" s="74"/>
      <c r="G29" s="75" t="s">
        <v>35</v>
      </c>
      <c r="H29" s="72">
        <f t="shared" si="1"/>
        <v>0</v>
      </c>
      <c r="I29" s="73" t="s">
        <v>35</v>
      </c>
      <c r="J29" s="73" t="s">
        <v>35</v>
      </c>
      <c r="K29" s="74"/>
      <c r="L29" s="76" t="s">
        <v>35</v>
      </c>
    </row>
    <row r="30" spans="1:12" ht="24" x14ac:dyDescent="0.25">
      <c r="A30" s="43">
        <v>21359</v>
      </c>
      <c r="B30" s="71" t="s">
        <v>41</v>
      </c>
      <c r="C30" s="72">
        <f t="shared" si="0"/>
        <v>0</v>
      </c>
      <c r="D30" s="73" t="s">
        <v>35</v>
      </c>
      <c r="E30" s="73" t="s">
        <v>35</v>
      </c>
      <c r="F30" s="74"/>
      <c r="G30" s="75" t="s">
        <v>35</v>
      </c>
      <c r="H30" s="72">
        <f t="shared" si="1"/>
        <v>0</v>
      </c>
      <c r="I30" s="73" t="s">
        <v>35</v>
      </c>
      <c r="J30" s="73" t="s">
        <v>35</v>
      </c>
      <c r="K30" s="74"/>
      <c r="L30" s="76" t="s">
        <v>35</v>
      </c>
    </row>
    <row r="31" spans="1:12" s="24" customFormat="1" ht="36" x14ac:dyDescent="0.25">
      <c r="A31" s="64">
        <v>21370</v>
      </c>
      <c r="B31" s="56" t="s">
        <v>42</v>
      </c>
      <c r="C31" s="57">
        <f t="shared" si="0"/>
        <v>0</v>
      </c>
      <c r="D31" s="59" t="s">
        <v>35</v>
      </c>
      <c r="E31" s="59" t="s">
        <v>35</v>
      </c>
      <c r="F31" s="63">
        <f>SUM(F32)</f>
        <v>0</v>
      </c>
      <c r="G31" s="60" t="s">
        <v>35</v>
      </c>
      <c r="H31" s="57">
        <f t="shared" si="1"/>
        <v>0</v>
      </c>
      <c r="I31" s="59" t="s">
        <v>35</v>
      </c>
      <c r="J31" s="59" t="s">
        <v>35</v>
      </c>
      <c r="K31" s="63">
        <f>SUM(K32)</f>
        <v>0</v>
      </c>
      <c r="L31" s="62" t="s">
        <v>35</v>
      </c>
    </row>
    <row r="32" spans="1:12" ht="36" x14ac:dyDescent="0.25">
      <c r="A32" s="77">
        <v>21379</v>
      </c>
      <c r="B32" s="78" t="s">
        <v>43</v>
      </c>
      <c r="C32" s="79">
        <f t="shared" si="0"/>
        <v>0</v>
      </c>
      <c r="D32" s="80" t="s">
        <v>35</v>
      </c>
      <c r="E32" s="80" t="s">
        <v>35</v>
      </c>
      <c r="F32" s="81"/>
      <c r="G32" s="82" t="s">
        <v>35</v>
      </c>
      <c r="H32" s="79">
        <f t="shared" si="1"/>
        <v>0</v>
      </c>
      <c r="I32" s="80" t="s">
        <v>35</v>
      </c>
      <c r="J32" s="80" t="s">
        <v>35</v>
      </c>
      <c r="K32" s="81"/>
      <c r="L32" s="83" t="s">
        <v>35</v>
      </c>
    </row>
    <row r="33" spans="1:12" s="24" customFormat="1" x14ac:dyDescent="0.25">
      <c r="A33" s="64">
        <v>21380</v>
      </c>
      <c r="B33" s="56" t="s">
        <v>44</v>
      </c>
      <c r="C33" s="57">
        <f t="shared" si="0"/>
        <v>0</v>
      </c>
      <c r="D33" s="59" t="s">
        <v>35</v>
      </c>
      <c r="E33" s="59" t="s">
        <v>35</v>
      </c>
      <c r="F33" s="63">
        <f>SUM(F34:F35)</f>
        <v>0</v>
      </c>
      <c r="G33" s="60" t="s">
        <v>35</v>
      </c>
      <c r="H33" s="57">
        <f t="shared" si="1"/>
        <v>0</v>
      </c>
      <c r="I33" s="59" t="s">
        <v>35</v>
      </c>
      <c r="J33" s="59" t="s">
        <v>35</v>
      </c>
      <c r="K33" s="63">
        <f>SUM(K34:K35)</f>
        <v>0</v>
      </c>
      <c r="L33" s="62" t="s">
        <v>35</v>
      </c>
    </row>
    <row r="34" spans="1:12" x14ac:dyDescent="0.25">
      <c r="A34" s="38">
        <v>21381</v>
      </c>
      <c r="B34" s="65" t="s">
        <v>45</v>
      </c>
      <c r="C34" s="66">
        <f t="shared" si="0"/>
        <v>0</v>
      </c>
      <c r="D34" s="67" t="s">
        <v>35</v>
      </c>
      <c r="E34" s="67" t="s">
        <v>35</v>
      </c>
      <c r="F34" s="68"/>
      <c r="G34" s="69" t="s">
        <v>35</v>
      </c>
      <c r="H34" s="66">
        <f t="shared" si="1"/>
        <v>0</v>
      </c>
      <c r="I34" s="67" t="s">
        <v>35</v>
      </c>
      <c r="J34" s="67" t="s">
        <v>35</v>
      </c>
      <c r="K34" s="68"/>
      <c r="L34" s="70" t="s">
        <v>35</v>
      </c>
    </row>
    <row r="35" spans="1:12" ht="24" x14ac:dyDescent="0.25">
      <c r="A35" s="44">
        <v>21383</v>
      </c>
      <c r="B35" s="71" t="s">
        <v>46</v>
      </c>
      <c r="C35" s="72">
        <f>SUM(D35:G35)</f>
        <v>0</v>
      </c>
      <c r="D35" s="73" t="s">
        <v>35</v>
      </c>
      <c r="E35" s="73" t="s">
        <v>35</v>
      </c>
      <c r="F35" s="74"/>
      <c r="G35" s="75" t="s">
        <v>35</v>
      </c>
      <c r="H35" s="72">
        <f t="shared" si="1"/>
        <v>0</v>
      </c>
      <c r="I35" s="73" t="s">
        <v>35</v>
      </c>
      <c r="J35" s="73" t="s">
        <v>35</v>
      </c>
      <c r="K35" s="74"/>
      <c r="L35" s="76" t="s">
        <v>35</v>
      </c>
    </row>
    <row r="36" spans="1:12" s="24" customFormat="1" ht="25.5" customHeight="1" x14ac:dyDescent="0.25">
      <c r="A36" s="64">
        <v>21390</v>
      </c>
      <c r="B36" s="56" t="s">
        <v>47</v>
      </c>
      <c r="C36" s="57">
        <f t="shared" si="0"/>
        <v>0</v>
      </c>
      <c r="D36" s="59" t="s">
        <v>35</v>
      </c>
      <c r="E36" s="59" t="s">
        <v>35</v>
      </c>
      <c r="F36" s="63">
        <f>SUM(F37:F40)</f>
        <v>0</v>
      </c>
      <c r="G36" s="60" t="s">
        <v>35</v>
      </c>
      <c r="H36" s="57">
        <f t="shared" si="1"/>
        <v>0</v>
      </c>
      <c r="I36" s="59" t="s">
        <v>35</v>
      </c>
      <c r="J36" s="59" t="s">
        <v>35</v>
      </c>
      <c r="K36" s="63">
        <f>SUM(K37:K40)</f>
        <v>0</v>
      </c>
      <c r="L36" s="62" t="s">
        <v>35</v>
      </c>
    </row>
    <row r="37" spans="1:12" ht="24" x14ac:dyDescent="0.25">
      <c r="A37" s="38">
        <v>21391</v>
      </c>
      <c r="B37" s="65" t="s">
        <v>48</v>
      </c>
      <c r="C37" s="66">
        <f t="shared" si="0"/>
        <v>0</v>
      </c>
      <c r="D37" s="67" t="s">
        <v>35</v>
      </c>
      <c r="E37" s="67" t="s">
        <v>35</v>
      </c>
      <c r="F37" s="68"/>
      <c r="G37" s="69" t="s">
        <v>35</v>
      </c>
      <c r="H37" s="66">
        <f t="shared" si="1"/>
        <v>0</v>
      </c>
      <c r="I37" s="67" t="s">
        <v>35</v>
      </c>
      <c r="J37" s="67" t="s">
        <v>35</v>
      </c>
      <c r="K37" s="68"/>
      <c r="L37" s="70" t="s">
        <v>35</v>
      </c>
    </row>
    <row r="38" spans="1:12" x14ac:dyDescent="0.25">
      <c r="A38" s="44">
        <v>21393</v>
      </c>
      <c r="B38" s="71" t="s">
        <v>49</v>
      </c>
      <c r="C38" s="72">
        <f t="shared" si="0"/>
        <v>0</v>
      </c>
      <c r="D38" s="73" t="s">
        <v>35</v>
      </c>
      <c r="E38" s="73" t="s">
        <v>35</v>
      </c>
      <c r="F38" s="74"/>
      <c r="G38" s="75" t="s">
        <v>35</v>
      </c>
      <c r="H38" s="72">
        <f t="shared" si="1"/>
        <v>0</v>
      </c>
      <c r="I38" s="73" t="s">
        <v>35</v>
      </c>
      <c r="J38" s="73" t="s">
        <v>35</v>
      </c>
      <c r="K38" s="74"/>
      <c r="L38" s="76" t="s">
        <v>35</v>
      </c>
    </row>
    <row r="39" spans="1:12" x14ac:dyDescent="0.25">
      <c r="A39" s="44">
        <v>21395</v>
      </c>
      <c r="B39" s="71" t="s">
        <v>50</v>
      </c>
      <c r="C39" s="72">
        <f t="shared" si="0"/>
        <v>0</v>
      </c>
      <c r="D39" s="73" t="s">
        <v>35</v>
      </c>
      <c r="E39" s="73" t="s">
        <v>35</v>
      </c>
      <c r="F39" s="74"/>
      <c r="G39" s="75" t="s">
        <v>35</v>
      </c>
      <c r="H39" s="72">
        <f t="shared" si="1"/>
        <v>0</v>
      </c>
      <c r="I39" s="73" t="s">
        <v>35</v>
      </c>
      <c r="J39" s="73" t="s">
        <v>35</v>
      </c>
      <c r="K39" s="74"/>
      <c r="L39" s="76" t="s">
        <v>35</v>
      </c>
    </row>
    <row r="40" spans="1:12" ht="24" x14ac:dyDescent="0.25">
      <c r="A40" s="84">
        <v>21399</v>
      </c>
      <c r="B40" s="85" t="s">
        <v>51</v>
      </c>
      <c r="C40" s="86">
        <f t="shared" si="0"/>
        <v>0</v>
      </c>
      <c r="D40" s="87" t="s">
        <v>35</v>
      </c>
      <c r="E40" s="87" t="s">
        <v>35</v>
      </c>
      <c r="F40" s="88"/>
      <c r="G40" s="89" t="s">
        <v>35</v>
      </c>
      <c r="H40" s="86">
        <f t="shared" si="1"/>
        <v>0</v>
      </c>
      <c r="I40" s="87" t="s">
        <v>35</v>
      </c>
      <c r="J40" s="87" t="s">
        <v>35</v>
      </c>
      <c r="K40" s="88"/>
      <c r="L40" s="90" t="s">
        <v>35</v>
      </c>
    </row>
    <row r="41" spans="1:12" s="24" customFormat="1" ht="26.25" customHeight="1" x14ac:dyDescent="0.25">
      <c r="A41" s="91">
        <v>21420</v>
      </c>
      <c r="B41" s="92" t="s">
        <v>52</v>
      </c>
      <c r="C41" s="93">
        <f>SUM(D41:G41)</f>
        <v>0</v>
      </c>
      <c r="D41" s="94">
        <f>SUM(D42)</f>
        <v>0</v>
      </c>
      <c r="E41" s="95" t="s">
        <v>35</v>
      </c>
      <c r="F41" s="95" t="s">
        <v>35</v>
      </c>
      <c r="G41" s="96" t="s">
        <v>35</v>
      </c>
      <c r="H41" s="93">
        <f>SUM(I41:L41)</f>
        <v>0</v>
      </c>
      <c r="I41" s="94">
        <f>SUM(I42)</f>
        <v>0</v>
      </c>
      <c r="J41" s="95" t="s">
        <v>35</v>
      </c>
      <c r="K41" s="95" t="s">
        <v>35</v>
      </c>
      <c r="L41" s="97" t="s">
        <v>35</v>
      </c>
    </row>
    <row r="42" spans="1:12" s="24" customFormat="1" ht="26.25" customHeight="1" x14ac:dyDescent="0.25">
      <c r="A42" s="84">
        <v>21429</v>
      </c>
      <c r="B42" s="85" t="s">
        <v>53</v>
      </c>
      <c r="C42" s="86">
        <f>SUM(D42:G42)</f>
        <v>0</v>
      </c>
      <c r="D42" s="98"/>
      <c r="E42" s="87" t="s">
        <v>35</v>
      </c>
      <c r="F42" s="87" t="s">
        <v>35</v>
      </c>
      <c r="G42" s="89" t="s">
        <v>35</v>
      </c>
      <c r="H42" s="86">
        <f t="shared" ref="H42:H44" si="2">SUM(I42:L42)</f>
        <v>0</v>
      </c>
      <c r="I42" s="98"/>
      <c r="J42" s="87" t="s">
        <v>35</v>
      </c>
      <c r="K42" s="87" t="s">
        <v>35</v>
      </c>
      <c r="L42" s="90" t="s">
        <v>35</v>
      </c>
    </row>
    <row r="43" spans="1:12" s="24" customFormat="1" ht="24" x14ac:dyDescent="0.25">
      <c r="A43" s="64">
        <v>21490</v>
      </c>
      <c r="B43" s="56" t="s">
        <v>54</v>
      </c>
      <c r="C43" s="57">
        <f t="shared" si="0"/>
        <v>0</v>
      </c>
      <c r="D43" s="99">
        <f>D44</f>
        <v>0</v>
      </c>
      <c r="E43" s="99">
        <f t="shared" ref="E43:F43" si="3">E44</f>
        <v>0</v>
      </c>
      <c r="F43" s="99">
        <f t="shared" si="3"/>
        <v>0</v>
      </c>
      <c r="G43" s="60" t="s">
        <v>35</v>
      </c>
      <c r="H43" s="100">
        <f t="shared" si="2"/>
        <v>0</v>
      </c>
      <c r="I43" s="99">
        <f>I44</f>
        <v>0</v>
      </c>
      <c r="J43" s="99">
        <f t="shared" ref="J43:K43" si="4">J44</f>
        <v>0</v>
      </c>
      <c r="K43" s="99">
        <f t="shared" si="4"/>
        <v>0</v>
      </c>
      <c r="L43" s="62" t="s">
        <v>35</v>
      </c>
    </row>
    <row r="44" spans="1:12" s="24" customFormat="1" ht="24" x14ac:dyDescent="0.25">
      <c r="A44" s="44">
        <v>21499</v>
      </c>
      <c r="B44" s="71" t="s">
        <v>55</v>
      </c>
      <c r="C44" s="79">
        <f>SUM(D44:G44)</f>
        <v>0</v>
      </c>
      <c r="D44" s="101"/>
      <c r="E44" s="102"/>
      <c r="F44" s="102"/>
      <c r="G44" s="103" t="s">
        <v>35</v>
      </c>
      <c r="H44" s="104">
        <f t="shared" si="2"/>
        <v>0</v>
      </c>
      <c r="I44" s="40"/>
      <c r="J44" s="105"/>
      <c r="K44" s="105"/>
      <c r="L44" s="106" t="s">
        <v>35</v>
      </c>
    </row>
    <row r="45" spans="1:12" ht="12.75" customHeight="1" x14ac:dyDescent="0.25">
      <c r="A45" s="107">
        <v>23000</v>
      </c>
      <c r="B45" s="108" t="s">
        <v>56</v>
      </c>
      <c r="C45" s="109">
        <f>SUM(D45:G45)</f>
        <v>0</v>
      </c>
      <c r="D45" s="59" t="s">
        <v>35</v>
      </c>
      <c r="E45" s="59" t="s">
        <v>35</v>
      </c>
      <c r="F45" s="59" t="s">
        <v>35</v>
      </c>
      <c r="G45" s="99">
        <f>SUM(G46:G47)</f>
        <v>0</v>
      </c>
      <c r="H45" s="109">
        <f t="shared" si="1"/>
        <v>0</v>
      </c>
      <c r="I45" s="87" t="s">
        <v>35</v>
      </c>
      <c r="J45" s="87" t="s">
        <v>35</v>
      </c>
      <c r="K45" s="87" t="s">
        <v>35</v>
      </c>
      <c r="L45" s="110">
        <f>SUM(L46:L47)</f>
        <v>0</v>
      </c>
    </row>
    <row r="46" spans="1:12" ht="24" x14ac:dyDescent="0.25">
      <c r="A46" s="111">
        <v>23410</v>
      </c>
      <c r="B46" s="112" t="s">
        <v>57</v>
      </c>
      <c r="C46" s="113">
        <f t="shared" si="0"/>
        <v>0</v>
      </c>
      <c r="D46" s="95" t="s">
        <v>35</v>
      </c>
      <c r="E46" s="95" t="s">
        <v>35</v>
      </c>
      <c r="F46" s="95" t="s">
        <v>35</v>
      </c>
      <c r="G46" s="114"/>
      <c r="H46" s="113">
        <f t="shared" si="1"/>
        <v>0</v>
      </c>
      <c r="I46" s="95" t="s">
        <v>35</v>
      </c>
      <c r="J46" s="95" t="s">
        <v>35</v>
      </c>
      <c r="K46" s="95" t="s">
        <v>35</v>
      </c>
      <c r="L46" s="115"/>
    </row>
    <row r="47" spans="1:12" ht="24" x14ac:dyDescent="0.25">
      <c r="A47" s="111">
        <v>23510</v>
      </c>
      <c r="B47" s="112" t="s">
        <v>58</v>
      </c>
      <c r="C47" s="93">
        <f t="shared" si="0"/>
        <v>0</v>
      </c>
      <c r="D47" s="95" t="s">
        <v>35</v>
      </c>
      <c r="E47" s="95" t="s">
        <v>35</v>
      </c>
      <c r="F47" s="95" t="s">
        <v>35</v>
      </c>
      <c r="G47" s="114"/>
      <c r="H47" s="93">
        <f t="shared" si="1"/>
        <v>0</v>
      </c>
      <c r="I47" s="95" t="s">
        <v>35</v>
      </c>
      <c r="J47" s="95" t="s">
        <v>35</v>
      </c>
      <c r="K47" s="95" t="s">
        <v>35</v>
      </c>
      <c r="L47" s="115"/>
    </row>
    <row r="48" spans="1:12" x14ac:dyDescent="0.25">
      <c r="A48" s="116"/>
      <c r="B48" s="112"/>
      <c r="C48" s="117"/>
      <c r="D48" s="95"/>
      <c r="E48" s="95"/>
      <c r="F48" s="94"/>
      <c r="G48" s="118"/>
      <c r="H48" s="117"/>
      <c r="I48" s="95"/>
      <c r="J48" s="95"/>
      <c r="K48" s="94"/>
      <c r="L48" s="119"/>
    </row>
    <row r="49" spans="1:12" s="24" customFormat="1" x14ac:dyDescent="0.25">
      <c r="A49" s="120"/>
      <c r="B49" s="121" t="s">
        <v>59</v>
      </c>
      <c r="C49" s="122"/>
      <c r="D49" s="123"/>
      <c r="E49" s="123"/>
      <c r="F49" s="123"/>
      <c r="G49" s="124"/>
      <c r="H49" s="122"/>
      <c r="I49" s="123"/>
      <c r="J49" s="123"/>
      <c r="K49" s="123"/>
      <c r="L49" s="125"/>
    </row>
    <row r="50" spans="1:12" s="24" customFormat="1" ht="12.75" thickBot="1" x14ac:dyDescent="0.3">
      <c r="A50" s="126"/>
      <c r="B50" s="25" t="s">
        <v>60</v>
      </c>
      <c r="C50" s="127">
        <f t="shared" ref="C50:C113" si="5">SUM(D50:G50)</f>
        <v>3335</v>
      </c>
      <c r="D50" s="128">
        <f>SUM(D51,D283)</f>
        <v>3335</v>
      </c>
      <c r="E50" s="128">
        <f>SUM(E51,E283)</f>
        <v>0</v>
      </c>
      <c r="F50" s="128">
        <f>SUM(F51,F283)</f>
        <v>0</v>
      </c>
      <c r="G50" s="129">
        <f>SUM(G51,G283)</f>
        <v>0</v>
      </c>
      <c r="H50" s="127">
        <f t="shared" ref="H50:H113" si="6">SUM(I50:L50)</f>
        <v>3326</v>
      </c>
      <c r="I50" s="128">
        <f>SUM(I51,I283)</f>
        <v>3326</v>
      </c>
      <c r="J50" s="128">
        <f>SUM(J51,J283)</f>
        <v>0</v>
      </c>
      <c r="K50" s="128">
        <f>SUM(K51,K283)</f>
        <v>0</v>
      </c>
      <c r="L50" s="130">
        <f>SUM(L51,L283)</f>
        <v>0</v>
      </c>
    </row>
    <row r="51" spans="1:12" s="24" customFormat="1" ht="36.75" thickTop="1" x14ac:dyDescent="0.25">
      <c r="A51" s="131"/>
      <c r="B51" s="132" t="s">
        <v>61</v>
      </c>
      <c r="C51" s="133">
        <f t="shared" si="5"/>
        <v>3335</v>
      </c>
      <c r="D51" s="134">
        <f>SUM(D52,D194)</f>
        <v>3335</v>
      </c>
      <c r="E51" s="134">
        <f>SUM(E52,E194)</f>
        <v>0</v>
      </c>
      <c r="F51" s="134">
        <f>SUM(F52,F194)</f>
        <v>0</v>
      </c>
      <c r="G51" s="135">
        <f>SUM(G52,G194)</f>
        <v>0</v>
      </c>
      <c r="H51" s="133">
        <f t="shared" si="6"/>
        <v>3326</v>
      </c>
      <c r="I51" s="134">
        <f>SUM(I52,I194)</f>
        <v>3326</v>
      </c>
      <c r="J51" s="134">
        <f>SUM(J52,J194)</f>
        <v>0</v>
      </c>
      <c r="K51" s="134">
        <f>SUM(K52,K194)</f>
        <v>0</v>
      </c>
      <c r="L51" s="136">
        <f>SUM(L52,L194)</f>
        <v>0</v>
      </c>
    </row>
    <row r="52" spans="1:12" s="24" customFormat="1" ht="24" x14ac:dyDescent="0.25">
      <c r="A52" s="137"/>
      <c r="B52" s="18" t="s">
        <v>62</v>
      </c>
      <c r="C52" s="138">
        <f t="shared" si="5"/>
        <v>3335</v>
      </c>
      <c r="D52" s="139">
        <f>SUM(D53,D75,D173,D187)</f>
        <v>3335</v>
      </c>
      <c r="E52" s="139">
        <f>SUM(E53,E75,E173,E187)</f>
        <v>0</v>
      </c>
      <c r="F52" s="139">
        <f>SUM(F53,F75,F173,F187)</f>
        <v>0</v>
      </c>
      <c r="G52" s="140">
        <f>SUM(G53,G75,G173,G187)</f>
        <v>0</v>
      </c>
      <c r="H52" s="138">
        <f t="shared" si="6"/>
        <v>3326</v>
      </c>
      <c r="I52" s="139">
        <f>SUM(I53,I75,I173,I187)</f>
        <v>3326</v>
      </c>
      <c r="J52" s="139">
        <f>SUM(J53,J75,J173,J187)</f>
        <v>0</v>
      </c>
      <c r="K52" s="139">
        <f>SUM(K53,K75,K173,K187)</f>
        <v>0</v>
      </c>
      <c r="L52" s="141">
        <f>SUM(L53,L75,L173,L187)</f>
        <v>0</v>
      </c>
    </row>
    <row r="53" spans="1:12" s="24" customFormat="1" x14ac:dyDescent="0.25">
      <c r="A53" s="142">
        <v>1000</v>
      </c>
      <c r="B53" s="142" t="s">
        <v>63</v>
      </c>
      <c r="C53" s="143">
        <f t="shared" si="5"/>
        <v>3335</v>
      </c>
      <c r="D53" s="144">
        <f>SUM(D54,D67)</f>
        <v>3335</v>
      </c>
      <c r="E53" s="144">
        <f>SUM(E54,E67)</f>
        <v>0</v>
      </c>
      <c r="F53" s="144">
        <f>SUM(F54,F67)</f>
        <v>0</v>
      </c>
      <c r="G53" s="145">
        <f>SUM(G54,G67)</f>
        <v>0</v>
      </c>
      <c r="H53" s="143">
        <f t="shared" si="6"/>
        <v>3326</v>
      </c>
      <c r="I53" s="144">
        <f>SUM(I54,I67)</f>
        <v>3326</v>
      </c>
      <c r="J53" s="144">
        <f>SUM(J54,J67)</f>
        <v>0</v>
      </c>
      <c r="K53" s="144">
        <f>SUM(K54,K67)</f>
        <v>0</v>
      </c>
      <c r="L53" s="146">
        <f>SUM(L54,L67)</f>
        <v>0</v>
      </c>
    </row>
    <row r="54" spans="1:12" x14ac:dyDescent="0.25">
      <c r="A54" s="56">
        <v>1100</v>
      </c>
      <c r="B54" s="147" t="s">
        <v>64</v>
      </c>
      <c r="C54" s="57">
        <f t="shared" si="5"/>
        <v>2632</v>
      </c>
      <c r="D54" s="63">
        <f>SUM(D55,D58,D66)</f>
        <v>2632</v>
      </c>
      <c r="E54" s="63">
        <f>SUM(E55,E58,E66)</f>
        <v>0</v>
      </c>
      <c r="F54" s="63">
        <f>SUM(F55,F58,F66)</f>
        <v>0</v>
      </c>
      <c r="G54" s="148">
        <f>SUM(G55,G58,G66)</f>
        <v>0</v>
      </c>
      <c r="H54" s="57">
        <f t="shared" si="6"/>
        <v>2632</v>
      </c>
      <c r="I54" s="63">
        <f>SUM(I55,I58,I66)</f>
        <v>2632</v>
      </c>
      <c r="J54" s="63">
        <f>SUM(J55,J58,J66)</f>
        <v>0</v>
      </c>
      <c r="K54" s="63">
        <f>SUM(K55,K58,K66)</f>
        <v>0</v>
      </c>
      <c r="L54" s="149">
        <f>SUM(L55,L58,L66)</f>
        <v>0</v>
      </c>
    </row>
    <row r="55" spans="1:12" x14ac:dyDescent="0.25">
      <c r="A55" s="150">
        <v>1110</v>
      </c>
      <c r="B55" s="112" t="s">
        <v>65</v>
      </c>
      <c r="C55" s="117">
        <f t="shared" si="5"/>
        <v>2632</v>
      </c>
      <c r="D55" s="151">
        <f>SUM(D56:D57)</f>
        <v>2632</v>
      </c>
      <c r="E55" s="151">
        <f>SUM(E56:E57)</f>
        <v>0</v>
      </c>
      <c r="F55" s="151">
        <f>SUM(F56:F57)</f>
        <v>0</v>
      </c>
      <c r="G55" s="152">
        <f>SUM(G56:G57)</f>
        <v>0</v>
      </c>
      <c r="H55" s="117">
        <f t="shared" si="6"/>
        <v>2632</v>
      </c>
      <c r="I55" s="151">
        <f>SUM(I56:I57)</f>
        <v>2632</v>
      </c>
      <c r="J55" s="151">
        <f>SUM(J56:J57)</f>
        <v>0</v>
      </c>
      <c r="K55" s="151">
        <f>SUM(K56:K57)</f>
        <v>0</v>
      </c>
      <c r="L55" s="153">
        <f>SUM(L56:L57)</f>
        <v>0</v>
      </c>
    </row>
    <row r="56" spans="1:12" x14ac:dyDescent="0.25">
      <c r="A56" s="38">
        <v>1111</v>
      </c>
      <c r="B56" s="65" t="s">
        <v>66</v>
      </c>
      <c r="C56" s="66">
        <f t="shared" si="5"/>
        <v>0</v>
      </c>
      <c r="D56" s="68"/>
      <c r="E56" s="68"/>
      <c r="F56" s="68"/>
      <c r="G56" s="154"/>
      <c r="H56" s="66">
        <f t="shared" si="6"/>
        <v>0</v>
      </c>
      <c r="I56" s="68"/>
      <c r="J56" s="68"/>
      <c r="K56" s="68"/>
      <c r="L56" s="155"/>
    </row>
    <row r="57" spans="1:12" ht="24" customHeight="1" x14ac:dyDescent="0.25">
      <c r="A57" s="44">
        <v>1119</v>
      </c>
      <c r="B57" s="71" t="s">
        <v>67</v>
      </c>
      <c r="C57" s="72">
        <f t="shared" si="5"/>
        <v>2632</v>
      </c>
      <c r="D57" s="74">
        <v>2632</v>
      </c>
      <c r="E57" s="74"/>
      <c r="F57" s="74"/>
      <c r="G57" s="157"/>
      <c r="H57" s="72">
        <f t="shared" si="6"/>
        <v>2632</v>
      </c>
      <c r="I57" s="74">
        <v>2632</v>
      </c>
      <c r="J57" s="74"/>
      <c r="K57" s="74"/>
      <c r="L57" s="158"/>
    </row>
    <row r="58" spans="1:12" x14ac:dyDescent="0.25">
      <c r="A58" s="159">
        <v>1140</v>
      </c>
      <c r="B58" s="71" t="s">
        <v>68</v>
      </c>
      <c r="C58" s="72">
        <f t="shared" si="5"/>
        <v>0</v>
      </c>
      <c r="D58" s="160">
        <f>SUM(D59:D65)</f>
        <v>0</v>
      </c>
      <c r="E58" s="160">
        <f>SUM(E59:E65)</f>
        <v>0</v>
      </c>
      <c r="F58" s="160">
        <f>SUM(F59:F65)</f>
        <v>0</v>
      </c>
      <c r="G58" s="161">
        <f>SUM(G59:G65)</f>
        <v>0</v>
      </c>
      <c r="H58" s="72">
        <f t="shared" si="6"/>
        <v>0</v>
      </c>
      <c r="I58" s="160">
        <f>SUM(I59:I65)</f>
        <v>0</v>
      </c>
      <c r="J58" s="160">
        <f>SUM(J59:J65)</f>
        <v>0</v>
      </c>
      <c r="K58" s="160">
        <f>SUM(K59:K65)</f>
        <v>0</v>
      </c>
      <c r="L58" s="162">
        <f>SUM(L59:L65)</f>
        <v>0</v>
      </c>
    </row>
    <row r="59" spans="1:12" x14ac:dyDescent="0.25">
      <c r="A59" s="44">
        <v>1141</v>
      </c>
      <c r="B59" s="71" t="s">
        <v>69</v>
      </c>
      <c r="C59" s="72">
        <f t="shared" si="5"/>
        <v>0</v>
      </c>
      <c r="D59" s="74"/>
      <c r="E59" s="74"/>
      <c r="F59" s="74"/>
      <c r="G59" s="157"/>
      <c r="H59" s="72">
        <f t="shared" si="6"/>
        <v>0</v>
      </c>
      <c r="I59" s="74"/>
      <c r="J59" s="74"/>
      <c r="K59" s="74"/>
      <c r="L59" s="158"/>
    </row>
    <row r="60" spans="1:12" ht="24.75" customHeight="1" x14ac:dyDescent="0.25">
      <c r="A60" s="44">
        <v>1142</v>
      </c>
      <c r="B60" s="71" t="s">
        <v>70</v>
      </c>
      <c r="C60" s="72">
        <f t="shared" si="5"/>
        <v>0</v>
      </c>
      <c r="D60" s="74"/>
      <c r="E60" s="74"/>
      <c r="F60" s="74"/>
      <c r="G60" s="157"/>
      <c r="H60" s="72">
        <f t="shared" si="6"/>
        <v>0</v>
      </c>
      <c r="I60" s="74"/>
      <c r="J60" s="74"/>
      <c r="K60" s="74"/>
      <c r="L60" s="158"/>
    </row>
    <row r="61" spans="1:12" ht="24" x14ac:dyDescent="0.25">
      <c r="A61" s="44">
        <v>1145</v>
      </c>
      <c r="B61" s="71" t="s">
        <v>71</v>
      </c>
      <c r="C61" s="72">
        <f t="shared" si="5"/>
        <v>0</v>
      </c>
      <c r="D61" s="74"/>
      <c r="E61" s="74"/>
      <c r="F61" s="74"/>
      <c r="G61" s="157"/>
      <c r="H61" s="72">
        <f t="shared" si="6"/>
        <v>0</v>
      </c>
      <c r="I61" s="74"/>
      <c r="J61" s="74"/>
      <c r="K61" s="74"/>
      <c r="L61" s="158"/>
    </row>
    <row r="62" spans="1:12" ht="27.75" customHeight="1" x14ac:dyDescent="0.25">
      <c r="A62" s="44">
        <v>1146</v>
      </c>
      <c r="B62" s="71" t="s">
        <v>72</v>
      </c>
      <c r="C62" s="72">
        <f t="shared" si="5"/>
        <v>0</v>
      </c>
      <c r="D62" s="74"/>
      <c r="E62" s="74"/>
      <c r="F62" s="74"/>
      <c r="G62" s="157"/>
      <c r="H62" s="72">
        <f t="shared" si="6"/>
        <v>0</v>
      </c>
      <c r="I62" s="74"/>
      <c r="J62" s="74"/>
      <c r="K62" s="74"/>
      <c r="L62" s="158"/>
    </row>
    <row r="63" spans="1:12" x14ac:dyDescent="0.25">
      <c r="A63" s="44">
        <v>1147</v>
      </c>
      <c r="B63" s="71" t="s">
        <v>73</v>
      </c>
      <c r="C63" s="72">
        <f t="shared" si="5"/>
        <v>0</v>
      </c>
      <c r="D63" s="74"/>
      <c r="E63" s="74"/>
      <c r="F63" s="74"/>
      <c r="G63" s="157"/>
      <c r="H63" s="72">
        <f t="shared" si="6"/>
        <v>0</v>
      </c>
      <c r="I63" s="74"/>
      <c r="J63" s="74"/>
      <c r="K63" s="74"/>
      <c r="L63" s="158"/>
    </row>
    <row r="64" spans="1:12" x14ac:dyDescent="0.25">
      <c r="A64" s="44">
        <v>1148</v>
      </c>
      <c r="B64" s="71" t="s">
        <v>74</v>
      </c>
      <c r="C64" s="72">
        <f t="shared" si="5"/>
        <v>0</v>
      </c>
      <c r="D64" s="74"/>
      <c r="E64" s="74"/>
      <c r="F64" s="74"/>
      <c r="G64" s="157"/>
      <c r="H64" s="72">
        <f t="shared" si="6"/>
        <v>0</v>
      </c>
      <c r="I64" s="74"/>
      <c r="J64" s="74"/>
      <c r="K64" s="74"/>
      <c r="L64" s="158"/>
    </row>
    <row r="65" spans="1:12" ht="24" customHeight="1" x14ac:dyDescent="0.25">
      <c r="A65" s="44">
        <v>1149</v>
      </c>
      <c r="B65" s="71" t="s">
        <v>75</v>
      </c>
      <c r="C65" s="72">
        <f t="shared" si="5"/>
        <v>0</v>
      </c>
      <c r="D65" s="74"/>
      <c r="E65" s="74"/>
      <c r="F65" s="74"/>
      <c r="G65" s="157"/>
      <c r="H65" s="72">
        <f t="shared" si="6"/>
        <v>0</v>
      </c>
      <c r="I65" s="74"/>
      <c r="J65" s="74"/>
      <c r="K65" s="74"/>
      <c r="L65" s="158"/>
    </row>
    <row r="66" spans="1:12" ht="36" x14ac:dyDescent="0.25">
      <c r="A66" s="150">
        <v>1150</v>
      </c>
      <c r="B66" s="112" t="s">
        <v>76</v>
      </c>
      <c r="C66" s="117">
        <f t="shared" si="5"/>
        <v>0</v>
      </c>
      <c r="D66" s="163"/>
      <c r="E66" s="163"/>
      <c r="F66" s="163"/>
      <c r="G66" s="164"/>
      <c r="H66" s="117">
        <f t="shared" si="6"/>
        <v>0</v>
      </c>
      <c r="I66" s="163"/>
      <c r="J66" s="163"/>
      <c r="K66" s="163"/>
      <c r="L66" s="165"/>
    </row>
    <row r="67" spans="1:12" ht="24" x14ac:dyDescent="0.25">
      <c r="A67" s="56">
        <v>1200</v>
      </c>
      <c r="B67" s="147" t="s">
        <v>77</v>
      </c>
      <c r="C67" s="57">
        <f t="shared" si="5"/>
        <v>703</v>
      </c>
      <c r="D67" s="63">
        <f>SUM(D68:D69)</f>
        <v>703</v>
      </c>
      <c r="E67" s="63">
        <f>SUM(E68:E69)</f>
        <v>0</v>
      </c>
      <c r="F67" s="63">
        <f>SUM(F68:F69)</f>
        <v>0</v>
      </c>
      <c r="G67" s="166">
        <f>SUM(G68:G69)</f>
        <v>0</v>
      </c>
      <c r="H67" s="57">
        <f t="shared" si="6"/>
        <v>694</v>
      </c>
      <c r="I67" s="63">
        <f>SUM(I68:I69)</f>
        <v>694</v>
      </c>
      <c r="J67" s="63">
        <f>SUM(J68:J69)</f>
        <v>0</v>
      </c>
      <c r="K67" s="63">
        <f>SUM(K68:K69)</f>
        <v>0</v>
      </c>
      <c r="L67" s="167">
        <f>SUM(L68:L69)</f>
        <v>0</v>
      </c>
    </row>
    <row r="68" spans="1:12" ht="24" x14ac:dyDescent="0.25">
      <c r="A68" s="168">
        <v>1210</v>
      </c>
      <c r="B68" s="65" t="s">
        <v>78</v>
      </c>
      <c r="C68" s="66">
        <f t="shared" si="5"/>
        <v>634</v>
      </c>
      <c r="D68" s="68">
        <v>634</v>
      </c>
      <c r="E68" s="68"/>
      <c r="F68" s="68"/>
      <c r="G68" s="154"/>
      <c r="H68" s="66">
        <f t="shared" si="6"/>
        <v>633</v>
      </c>
      <c r="I68" s="68">
        <v>633</v>
      </c>
      <c r="J68" s="68"/>
      <c r="K68" s="68"/>
      <c r="L68" s="155"/>
    </row>
    <row r="69" spans="1:12" ht="24" x14ac:dyDescent="0.25">
      <c r="A69" s="159">
        <v>1220</v>
      </c>
      <c r="B69" s="71" t="s">
        <v>79</v>
      </c>
      <c r="C69" s="72">
        <f t="shared" si="5"/>
        <v>69</v>
      </c>
      <c r="D69" s="160">
        <f>SUM(D70:D74)</f>
        <v>69</v>
      </c>
      <c r="E69" s="160">
        <f>SUM(E70:E74)</f>
        <v>0</v>
      </c>
      <c r="F69" s="160">
        <f>SUM(F70:F74)</f>
        <v>0</v>
      </c>
      <c r="G69" s="161">
        <f>SUM(G70:G74)</f>
        <v>0</v>
      </c>
      <c r="H69" s="72">
        <f t="shared" si="6"/>
        <v>61</v>
      </c>
      <c r="I69" s="160">
        <f>SUM(I70:I74)</f>
        <v>61</v>
      </c>
      <c r="J69" s="160">
        <f>SUM(J70:J74)</f>
        <v>0</v>
      </c>
      <c r="K69" s="160">
        <f>SUM(K70:K74)</f>
        <v>0</v>
      </c>
      <c r="L69" s="162">
        <f>SUM(L70:L74)</f>
        <v>0</v>
      </c>
    </row>
    <row r="70" spans="1:12" ht="48" x14ac:dyDescent="0.25">
      <c r="A70" s="44">
        <v>1221</v>
      </c>
      <c r="B70" s="71" t="s">
        <v>80</v>
      </c>
      <c r="C70" s="72">
        <f t="shared" si="5"/>
        <v>0</v>
      </c>
      <c r="D70" s="74"/>
      <c r="E70" s="74"/>
      <c r="F70" s="74"/>
      <c r="G70" s="157"/>
      <c r="H70" s="72">
        <f t="shared" si="6"/>
        <v>0</v>
      </c>
      <c r="I70" s="74"/>
      <c r="J70" s="74"/>
      <c r="K70" s="74"/>
      <c r="L70" s="158"/>
    </row>
    <row r="71" spans="1:12" x14ac:dyDescent="0.25">
      <c r="A71" s="44">
        <v>1223</v>
      </c>
      <c r="B71" s="71" t="s">
        <v>81</v>
      </c>
      <c r="C71" s="72">
        <f t="shared" si="5"/>
        <v>0</v>
      </c>
      <c r="D71" s="74"/>
      <c r="E71" s="74"/>
      <c r="F71" s="74"/>
      <c r="G71" s="157"/>
      <c r="H71" s="72">
        <f t="shared" si="6"/>
        <v>0</v>
      </c>
      <c r="I71" s="74"/>
      <c r="J71" s="74"/>
      <c r="K71" s="74"/>
      <c r="L71" s="158"/>
    </row>
    <row r="72" spans="1:12" x14ac:dyDescent="0.25">
      <c r="A72" s="44">
        <v>1225</v>
      </c>
      <c r="B72" s="71" t="s">
        <v>82</v>
      </c>
      <c r="C72" s="72">
        <f t="shared" si="5"/>
        <v>0</v>
      </c>
      <c r="D72" s="74"/>
      <c r="E72" s="74"/>
      <c r="F72" s="74"/>
      <c r="G72" s="157"/>
      <c r="H72" s="72">
        <f t="shared" si="6"/>
        <v>0</v>
      </c>
      <c r="I72" s="74"/>
      <c r="J72" s="74"/>
      <c r="K72" s="74"/>
      <c r="L72" s="158"/>
    </row>
    <row r="73" spans="1:12" ht="36" x14ac:dyDescent="0.25">
      <c r="A73" s="44">
        <v>1227</v>
      </c>
      <c r="B73" s="71" t="s">
        <v>83</v>
      </c>
      <c r="C73" s="72">
        <f t="shared" si="5"/>
        <v>69</v>
      </c>
      <c r="D73" s="74">
        <v>69</v>
      </c>
      <c r="E73" s="74"/>
      <c r="F73" s="74"/>
      <c r="G73" s="157"/>
      <c r="H73" s="72">
        <f t="shared" si="6"/>
        <v>61</v>
      </c>
      <c r="I73" s="74">
        <v>61</v>
      </c>
      <c r="J73" s="74"/>
      <c r="K73" s="74"/>
      <c r="L73" s="158"/>
    </row>
    <row r="74" spans="1:12" ht="48" x14ac:dyDescent="0.25">
      <c r="A74" s="44">
        <v>1228</v>
      </c>
      <c r="B74" s="71" t="s">
        <v>84</v>
      </c>
      <c r="C74" s="72">
        <f t="shared" si="5"/>
        <v>0</v>
      </c>
      <c r="D74" s="74"/>
      <c r="E74" s="74"/>
      <c r="F74" s="74"/>
      <c r="G74" s="157"/>
      <c r="H74" s="72">
        <f t="shared" si="6"/>
        <v>0</v>
      </c>
      <c r="I74" s="74"/>
      <c r="J74" s="74"/>
      <c r="K74" s="74"/>
      <c r="L74" s="158"/>
    </row>
    <row r="75" spans="1:12" x14ac:dyDescent="0.25">
      <c r="A75" s="142">
        <v>2000</v>
      </c>
      <c r="B75" s="142" t="s">
        <v>85</v>
      </c>
      <c r="C75" s="143">
        <f t="shared" si="5"/>
        <v>0</v>
      </c>
      <c r="D75" s="144">
        <f>SUM(D76,D83,D130,D164,D165,D172)</f>
        <v>0</v>
      </c>
      <c r="E75" s="144">
        <f>SUM(E76,E83,E130,E164,E165,E172)</f>
        <v>0</v>
      </c>
      <c r="F75" s="144">
        <f>SUM(F76,F83,F130,F164,F165,F172)</f>
        <v>0</v>
      </c>
      <c r="G75" s="145">
        <f>SUM(G76,G83,G130,G164,G165,G172)</f>
        <v>0</v>
      </c>
      <c r="H75" s="143">
        <f t="shared" si="6"/>
        <v>0</v>
      </c>
      <c r="I75" s="144">
        <f>SUM(I76,I83,I130,I164,I165,I172)</f>
        <v>0</v>
      </c>
      <c r="J75" s="144">
        <f>SUM(J76,J83,J130,J164,J165,J172)</f>
        <v>0</v>
      </c>
      <c r="K75" s="144">
        <f>SUM(K76,K83,K130,K164,K165,K172)</f>
        <v>0</v>
      </c>
      <c r="L75" s="146">
        <f>SUM(L76,L83,L130,L164,L165,L172)</f>
        <v>0</v>
      </c>
    </row>
    <row r="76" spans="1:12" ht="24" x14ac:dyDescent="0.25">
      <c r="A76" s="56">
        <v>2100</v>
      </c>
      <c r="B76" s="147" t="s">
        <v>86</v>
      </c>
      <c r="C76" s="57">
        <f t="shared" si="5"/>
        <v>0</v>
      </c>
      <c r="D76" s="63">
        <f>SUM(D77,D80)</f>
        <v>0</v>
      </c>
      <c r="E76" s="63">
        <f>SUM(E77,E80)</f>
        <v>0</v>
      </c>
      <c r="F76" s="63">
        <f>SUM(F77,F80)</f>
        <v>0</v>
      </c>
      <c r="G76" s="166">
        <f>SUM(G77,G80)</f>
        <v>0</v>
      </c>
      <c r="H76" s="57">
        <f t="shared" si="6"/>
        <v>0</v>
      </c>
      <c r="I76" s="63">
        <f>SUM(I77,I80)</f>
        <v>0</v>
      </c>
      <c r="J76" s="63">
        <f>SUM(J77,J80)</f>
        <v>0</v>
      </c>
      <c r="K76" s="63">
        <f>SUM(K77,K80)</f>
        <v>0</v>
      </c>
      <c r="L76" s="167">
        <f>SUM(L77,L80)</f>
        <v>0</v>
      </c>
    </row>
    <row r="77" spans="1:12" ht="24" x14ac:dyDescent="0.25">
      <c r="A77" s="168">
        <v>2110</v>
      </c>
      <c r="B77" s="65" t="s">
        <v>87</v>
      </c>
      <c r="C77" s="66">
        <f t="shared" si="5"/>
        <v>0</v>
      </c>
      <c r="D77" s="169">
        <f>SUM(D78:D79)</f>
        <v>0</v>
      </c>
      <c r="E77" s="169">
        <f>SUM(E78:E79)</f>
        <v>0</v>
      </c>
      <c r="F77" s="169">
        <f>SUM(F78:F79)</f>
        <v>0</v>
      </c>
      <c r="G77" s="170">
        <f>SUM(G78:G79)</f>
        <v>0</v>
      </c>
      <c r="H77" s="66">
        <f t="shared" si="6"/>
        <v>0</v>
      </c>
      <c r="I77" s="169">
        <f>SUM(I78:I79)</f>
        <v>0</v>
      </c>
      <c r="J77" s="169">
        <f>SUM(J78:J79)</f>
        <v>0</v>
      </c>
      <c r="K77" s="169">
        <f>SUM(K78:K79)</f>
        <v>0</v>
      </c>
      <c r="L77" s="171">
        <f>SUM(L78:L79)</f>
        <v>0</v>
      </c>
    </row>
    <row r="78" spans="1:12" x14ac:dyDescent="0.25">
      <c r="A78" s="44">
        <v>2111</v>
      </c>
      <c r="B78" s="71" t="s">
        <v>88</v>
      </c>
      <c r="C78" s="72">
        <f t="shared" si="5"/>
        <v>0</v>
      </c>
      <c r="D78" s="74"/>
      <c r="E78" s="74"/>
      <c r="F78" s="74"/>
      <c r="G78" s="157"/>
      <c r="H78" s="72">
        <f t="shared" si="6"/>
        <v>0</v>
      </c>
      <c r="I78" s="74"/>
      <c r="J78" s="74"/>
      <c r="K78" s="74"/>
      <c r="L78" s="158"/>
    </row>
    <row r="79" spans="1:12" ht="24" x14ac:dyDescent="0.25">
      <c r="A79" s="44">
        <v>2112</v>
      </c>
      <c r="B79" s="71" t="s">
        <v>89</v>
      </c>
      <c r="C79" s="72">
        <f t="shared" si="5"/>
        <v>0</v>
      </c>
      <c r="D79" s="74"/>
      <c r="E79" s="74"/>
      <c r="F79" s="74"/>
      <c r="G79" s="157"/>
      <c r="H79" s="72">
        <f t="shared" si="6"/>
        <v>0</v>
      </c>
      <c r="I79" s="74"/>
      <c r="J79" s="74"/>
      <c r="K79" s="74"/>
      <c r="L79" s="158"/>
    </row>
    <row r="80" spans="1:12" ht="24" x14ac:dyDescent="0.25">
      <c r="A80" s="159">
        <v>2120</v>
      </c>
      <c r="B80" s="71" t="s">
        <v>90</v>
      </c>
      <c r="C80" s="72">
        <f t="shared" si="5"/>
        <v>0</v>
      </c>
      <c r="D80" s="160">
        <f>SUM(D81:D82)</f>
        <v>0</v>
      </c>
      <c r="E80" s="160">
        <f>SUM(E81:E82)</f>
        <v>0</v>
      </c>
      <c r="F80" s="160">
        <f>SUM(F81:F82)</f>
        <v>0</v>
      </c>
      <c r="G80" s="161">
        <f>SUM(G81:G82)</f>
        <v>0</v>
      </c>
      <c r="H80" s="72">
        <f t="shared" si="6"/>
        <v>0</v>
      </c>
      <c r="I80" s="160">
        <f>SUM(I81:I82)</f>
        <v>0</v>
      </c>
      <c r="J80" s="160">
        <f>SUM(J81:J82)</f>
        <v>0</v>
      </c>
      <c r="K80" s="160">
        <f>SUM(K81:K82)</f>
        <v>0</v>
      </c>
      <c r="L80" s="162">
        <f>SUM(L81:L82)</f>
        <v>0</v>
      </c>
    </row>
    <row r="81" spans="1:12" x14ac:dyDescent="0.25">
      <c r="A81" s="44">
        <v>2121</v>
      </c>
      <c r="B81" s="71" t="s">
        <v>88</v>
      </c>
      <c r="C81" s="72">
        <f t="shared" si="5"/>
        <v>0</v>
      </c>
      <c r="D81" s="74"/>
      <c r="E81" s="74"/>
      <c r="F81" s="74"/>
      <c r="G81" s="157"/>
      <c r="H81" s="72">
        <f t="shared" si="6"/>
        <v>0</v>
      </c>
      <c r="I81" s="74"/>
      <c r="J81" s="74"/>
      <c r="K81" s="74"/>
      <c r="L81" s="158"/>
    </row>
    <row r="82" spans="1:12" ht="24" x14ac:dyDescent="0.25">
      <c r="A82" s="44">
        <v>2122</v>
      </c>
      <c r="B82" s="71" t="s">
        <v>89</v>
      </c>
      <c r="C82" s="72">
        <f t="shared" si="5"/>
        <v>0</v>
      </c>
      <c r="D82" s="74"/>
      <c r="E82" s="74"/>
      <c r="F82" s="74"/>
      <c r="G82" s="157"/>
      <c r="H82" s="72">
        <f t="shared" si="6"/>
        <v>0</v>
      </c>
      <c r="I82" s="74"/>
      <c r="J82" s="74"/>
      <c r="K82" s="74"/>
      <c r="L82" s="158"/>
    </row>
    <row r="83" spans="1:12" x14ac:dyDescent="0.25">
      <c r="A83" s="56">
        <v>2200</v>
      </c>
      <c r="B83" s="147" t="s">
        <v>91</v>
      </c>
      <c r="C83" s="57">
        <f t="shared" si="5"/>
        <v>0</v>
      </c>
      <c r="D83" s="63">
        <f>SUM(D84,D89,D95,D103,D112,D116,D122,D128)</f>
        <v>0</v>
      </c>
      <c r="E83" s="63">
        <f>SUM(E84,E89,E95,E103,E112,E116,E122,E128)</f>
        <v>0</v>
      </c>
      <c r="F83" s="63">
        <f>SUM(F84,F89,F95,F103,F112,F116,F122,F128)</f>
        <v>0</v>
      </c>
      <c r="G83" s="166">
        <f>SUM(G84,G89,G95,G103,G112,G116,G122,G128)</f>
        <v>0</v>
      </c>
      <c r="H83" s="57">
        <f t="shared" si="6"/>
        <v>0</v>
      </c>
      <c r="I83" s="63">
        <f>SUM(I84,I89,I95,I103,I112,I116,I122,I128)</f>
        <v>0</v>
      </c>
      <c r="J83" s="63">
        <f>SUM(J84,J89,J95,J103,J112,J116,J122,J128)</f>
        <v>0</v>
      </c>
      <c r="K83" s="63">
        <f>SUM(K84,K89,K95,K103,K112,K116,K122,K128)</f>
        <v>0</v>
      </c>
      <c r="L83" s="172">
        <f>SUM(L84,L89,L95,L103,L112,L116,L122,L128)</f>
        <v>0</v>
      </c>
    </row>
    <row r="84" spans="1:12" ht="24" x14ac:dyDescent="0.25">
      <c r="A84" s="150">
        <v>2210</v>
      </c>
      <c r="B84" s="112" t="s">
        <v>92</v>
      </c>
      <c r="C84" s="117">
        <f t="shared" si="5"/>
        <v>0</v>
      </c>
      <c r="D84" s="151">
        <f>SUM(D85:D88)</f>
        <v>0</v>
      </c>
      <c r="E84" s="151">
        <f>SUM(E85:E88)</f>
        <v>0</v>
      </c>
      <c r="F84" s="151">
        <f>SUM(F85:F88)</f>
        <v>0</v>
      </c>
      <c r="G84" s="151">
        <f>SUM(G85:G88)</f>
        <v>0</v>
      </c>
      <c r="H84" s="117">
        <f t="shared" si="6"/>
        <v>0</v>
      </c>
      <c r="I84" s="151">
        <f>SUM(I85:I88)</f>
        <v>0</v>
      </c>
      <c r="J84" s="151">
        <f>SUM(J85:J88)</f>
        <v>0</v>
      </c>
      <c r="K84" s="151">
        <f>SUM(K85:K88)</f>
        <v>0</v>
      </c>
      <c r="L84" s="153">
        <f>SUM(L85:L88)</f>
        <v>0</v>
      </c>
    </row>
    <row r="85" spans="1:12" ht="24" x14ac:dyDescent="0.25">
      <c r="A85" s="38">
        <v>2211</v>
      </c>
      <c r="B85" s="65" t="s">
        <v>93</v>
      </c>
      <c r="C85" s="66">
        <f t="shared" si="5"/>
        <v>0</v>
      </c>
      <c r="D85" s="68"/>
      <c r="E85" s="68"/>
      <c r="F85" s="68"/>
      <c r="G85" s="154"/>
      <c r="H85" s="66">
        <f t="shared" si="6"/>
        <v>0</v>
      </c>
      <c r="I85" s="68"/>
      <c r="J85" s="68"/>
      <c r="K85" s="68"/>
      <c r="L85" s="155"/>
    </row>
    <row r="86" spans="1:12" ht="36" x14ac:dyDescent="0.25">
      <c r="A86" s="44">
        <v>2212</v>
      </c>
      <c r="B86" s="71" t="s">
        <v>94</v>
      </c>
      <c r="C86" s="72">
        <f t="shared" si="5"/>
        <v>0</v>
      </c>
      <c r="D86" s="74"/>
      <c r="E86" s="74"/>
      <c r="F86" s="74"/>
      <c r="G86" s="157"/>
      <c r="H86" s="72">
        <f t="shared" si="6"/>
        <v>0</v>
      </c>
      <c r="I86" s="74"/>
      <c r="J86" s="74"/>
      <c r="K86" s="74"/>
      <c r="L86" s="158"/>
    </row>
    <row r="87" spans="1:12" ht="24" x14ac:dyDescent="0.25">
      <c r="A87" s="44">
        <v>2214</v>
      </c>
      <c r="B87" s="71" t="s">
        <v>95</v>
      </c>
      <c r="C87" s="72">
        <f t="shared" si="5"/>
        <v>0</v>
      </c>
      <c r="D87" s="74"/>
      <c r="E87" s="74"/>
      <c r="F87" s="74"/>
      <c r="G87" s="157"/>
      <c r="H87" s="72">
        <f t="shared" si="6"/>
        <v>0</v>
      </c>
      <c r="I87" s="74"/>
      <c r="J87" s="74"/>
      <c r="K87" s="74"/>
      <c r="L87" s="158"/>
    </row>
    <row r="88" spans="1:12" x14ac:dyDescent="0.25">
      <c r="A88" s="44">
        <v>2219</v>
      </c>
      <c r="B88" s="71" t="s">
        <v>96</v>
      </c>
      <c r="C88" s="72">
        <f t="shared" si="5"/>
        <v>0</v>
      </c>
      <c r="D88" s="74"/>
      <c r="E88" s="74"/>
      <c r="F88" s="74"/>
      <c r="G88" s="157"/>
      <c r="H88" s="72">
        <f t="shared" si="6"/>
        <v>0</v>
      </c>
      <c r="I88" s="74"/>
      <c r="J88" s="74"/>
      <c r="K88" s="74"/>
      <c r="L88" s="158"/>
    </row>
    <row r="89" spans="1:12" ht="24" x14ac:dyDescent="0.25">
      <c r="A89" s="159">
        <v>2220</v>
      </c>
      <c r="B89" s="71" t="s">
        <v>97</v>
      </c>
      <c r="C89" s="72">
        <f t="shared" si="5"/>
        <v>0</v>
      </c>
      <c r="D89" s="160">
        <f>SUM(D90:D94)</f>
        <v>0</v>
      </c>
      <c r="E89" s="160">
        <f>SUM(E90:E94)</f>
        <v>0</v>
      </c>
      <c r="F89" s="160">
        <f>SUM(F90:F94)</f>
        <v>0</v>
      </c>
      <c r="G89" s="161">
        <f>SUM(G90:G94)</f>
        <v>0</v>
      </c>
      <c r="H89" s="72">
        <f t="shared" si="6"/>
        <v>0</v>
      </c>
      <c r="I89" s="160">
        <f>SUM(I90:I94)</f>
        <v>0</v>
      </c>
      <c r="J89" s="160">
        <f>SUM(J90:J94)</f>
        <v>0</v>
      </c>
      <c r="K89" s="160">
        <f>SUM(K90:K94)</f>
        <v>0</v>
      </c>
      <c r="L89" s="162">
        <f>SUM(L90:L94)</f>
        <v>0</v>
      </c>
    </row>
    <row r="90" spans="1:12" ht="24" x14ac:dyDescent="0.25">
      <c r="A90" s="44">
        <v>2221</v>
      </c>
      <c r="B90" s="71" t="s">
        <v>98</v>
      </c>
      <c r="C90" s="72">
        <f t="shared" si="5"/>
        <v>0</v>
      </c>
      <c r="D90" s="74"/>
      <c r="E90" s="74"/>
      <c r="F90" s="74"/>
      <c r="G90" s="157"/>
      <c r="H90" s="72">
        <f t="shared" si="6"/>
        <v>0</v>
      </c>
      <c r="I90" s="74"/>
      <c r="J90" s="74"/>
      <c r="K90" s="74"/>
      <c r="L90" s="158"/>
    </row>
    <row r="91" spans="1:12" x14ac:dyDescent="0.25">
      <c r="A91" s="44">
        <v>2222</v>
      </c>
      <c r="B91" s="71" t="s">
        <v>99</v>
      </c>
      <c r="C91" s="72">
        <f t="shared" si="5"/>
        <v>0</v>
      </c>
      <c r="D91" s="74"/>
      <c r="E91" s="74"/>
      <c r="F91" s="74"/>
      <c r="G91" s="157"/>
      <c r="H91" s="72">
        <f t="shared" si="6"/>
        <v>0</v>
      </c>
      <c r="I91" s="74"/>
      <c r="J91" s="74"/>
      <c r="K91" s="74"/>
      <c r="L91" s="158"/>
    </row>
    <row r="92" spans="1:12" x14ac:dyDescent="0.25">
      <c r="A92" s="44">
        <v>2223</v>
      </c>
      <c r="B92" s="71" t="s">
        <v>100</v>
      </c>
      <c r="C92" s="72">
        <f t="shared" si="5"/>
        <v>0</v>
      </c>
      <c r="D92" s="74"/>
      <c r="E92" s="74"/>
      <c r="F92" s="74"/>
      <c r="G92" s="157"/>
      <c r="H92" s="72">
        <f t="shared" si="6"/>
        <v>0</v>
      </c>
      <c r="I92" s="74"/>
      <c r="J92" s="74"/>
      <c r="K92" s="74"/>
      <c r="L92" s="158"/>
    </row>
    <row r="93" spans="1:12" ht="48" x14ac:dyDescent="0.25">
      <c r="A93" s="44">
        <v>2224</v>
      </c>
      <c r="B93" s="71" t="s">
        <v>101</v>
      </c>
      <c r="C93" s="72">
        <f t="shared" si="5"/>
        <v>0</v>
      </c>
      <c r="D93" s="74"/>
      <c r="E93" s="74"/>
      <c r="F93" s="74"/>
      <c r="G93" s="157"/>
      <c r="H93" s="72">
        <f t="shared" si="6"/>
        <v>0</v>
      </c>
      <c r="I93" s="74"/>
      <c r="J93" s="74"/>
      <c r="K93" s="74"/>
      <c r="L93" s="158"/>
    </row>
    <row r="94" spans="1:12" ht="24" x14ac:dyDescent="0.25">
      <c r="A94" s="44">
        <v>2229</v>
      </c>
      <c r="B94" s="71" t="s">
        <v>102</v>
      </c>
      <c r="C94" s="72">
        <f t="shared" si="5"/>
        <v>0</v>
      </c>
      <c r="D94" s="74"/>
      <c r="E94" s="74"/>
      <c r="F94" s="74"/>
      <c r="G94" s="157"/>
      <c r="H94" s="72">
        <f t="shared" si="6"/>
        <v>0</v>
      </c>
      <c r="I94" s="74"/>
      <c r="J94" s="74"/>
      <c r="K94" s="74"/>
      <c r="L94" s="158"/>
    </row>
    <row r="95" spans="1:12" ht="36" x14ac:dyDescent="0.25">
      <c r="A95" s="159">
        <v>2230</v>
      </c>
      <c r="B95" s="71" t="s">
        <v>103</v>
      </c>
      <c r="C95" s="72">
        <f t="shared" si="5"/>
        <v>0</v>
      </c>
      <c r="D95" s="160">
        <f>SUM(D96:D102)</f>
        <v>0</v>
      </c>
      <c r="E95" s="160">
        <f>SUM(E96:E102)</f>
        <v>0</v>
      </c>
      <c r="F95" s="160">
        <f>SUM(F96:F102)</f>
        <v>0</v>
      </c>
      <c r="G95" s="161">
        <f>SUM(G96:G102)</f>
        <v>0</v>
      </c>
      <c r="H95" s="72">
        <f t="shared" si="6"/>
        <v>0</v>
      </c>
      <c r="I95" s="160">
        <f>SUM(I96:I102)</f>
        <v>0</v>
      </c>
      <c r="J95" s="160">
        <f>SUM(J96:J102)</f>
        <v>0</v>
      </c>
      <c r="K95" s="160">
        <f>SUM(K96:K102)</f>
        <v>0</v>
      </c>
      <c r="L95" s="162">
        <f>SUM(L96:L102)</f>
        <v>0</v>
      </c>
    </row>
    <row r="96" spans="1:12" ht="24" x14ac:dyDescent="0.25">
      <c r="A96" s="44">
        <v>2231</v>
      </c>
      <c r="B96" s="71" t="s">
        <v>104</v>
      </c>
      <c r="C96" s="72">
        <f t="shared" si="5"/>
        <v>0</v>
      </c>
      <c r="D96" s="74"/>
      <c r="E96" s="74"/>
      <c r="F96" s="74"/>
      <c r="G96" s="157"/>
      <c r="H96" s="72">
        <f t="shared" si="6"/>
        <v>0</v>
      </c>
      <c r="I96" s="74"/>
      <c r="J96" s="74"/>
      <c r="K96" s="74"/>
      <c r="L96" s="158"/>
    </row>
    <row r="97" spans="1:12" ht="24.75" customHeight="1" x14ac:dyDescent="0.25">
      <c r="A97" s="44">
        <v>2232</v>
      </c>
      <c r="B97" s="71" t="s">
        <v>105</v>
      </c>
      <c r="C97" s="72">
        <f t="shared" si="5"/>
        <v>0</v>
      </c>
      <c r="D97" s="74"/>
      <c r="E97" s="74"/>
      <c r="F97" s="74"/>
      <c r="G97" s="157"/>
      <c r="H97" s="72">
        <f t="shared" si="6"/>
        <v>0</v>
      </c>
      <c r="I97" s="74"/>
      <c r="J97" s="74"/>
      <c r="K97" s="74"/>
      <c r="L97" s="158"/>
    </row>
    <row r="98" spans="1:12" ht="24" x14ac:dyDescent="0.25">
      <c r="A98" s="38">
        <v>2233</v>
      </c>
      <c r="B98" s="65" t="s">
        <v>106</v>
      </c>
      <c r="C98" s="66">
        <f t="shared" si="5"/>
        <v>0</v>
      </c>
      <c r="D98" s="68"/>
      <c r="E98" s="68"/>
      <c r="F98" s="68"/>
      <c r="G98" s="154"/>
      <c r="H98" s="66">
        <f t="shared" si="6"/>
        <v>0</v>
      </c>
      <c r="I98" s="68"/>
      <c r="J98" s="68"/>
      <c r="K98" s="68"/>
      <c r="L98" s="155"/>
    </row>
    <row r="99" spans="1:12" ht="36" x14ac:dyDescent="0.25">
      <c r="A99" s="44">
        <v>2234</v>
      </c>
      <c r="B99" s="71" t="s">
        <v>107</v>
      </c>
      <c r="C99" s="72">
        <f t="shared" si="5"/>
        <v>0</v>
      </c>
      <c r="D99" s="74"/>
      <c r="E99" s="74"/>
      <c r="F99" s="74"/>
      <c r="G99" s="157"/>
      <c r="H99" s="72">
        <f t="shared" si="6"/>
        <v>0</v>
      </c>
      <c r="I99" s="74"/>
      <c r="J99" s="74"/>
      <c r="K99" s="74"/>
      <c r="L99" s="158"/>
    </row>
    <row r="100" spans="1:12" ht="24" x14ac:dyDescent="0.25">
      <c r="A100" s="44">
        <v>2235</v>
      </c>
      <c r="B100" s="71" t="s">
        <v>108</v>
      </c>
      <c r="C100" s="72">
        <f t="shared" si="5"/>
        <v>0</v>
      </c>
      <c r="D100" s="74"/>
      <c r="E100" s="74"/>
      <c r="F100" s="74"/>
      <c r="G100" s="157"/>
      <c r="H100" s="72">
        <f t="shared" si="6"/>
        <v>0</v>
      </c>
      <c r="I100" s="74"/>
      <c r="J100" s="74"/>
      <c r="K100" s="74"/>
      <c r="L100" s="158"/>
    </row>
    <row r="101" spans="1:12" x14ac:dyDescent="0.25">
      <c r="A101" s="44">
        <v>2236</v>
      </c>
      <c r="B101" s="71" t="s">
        <v>109</v>
      </c>
      <c r="C101" s="72">
        <f t="shared" si="5"/>
        <v>0</v>
      </c>
      <c r="D101" s="74"/>
      <c r="E101" s="74"/>
      <c r="F101" s="74"/>
      <c r="G101" s="157"/>
      <c r="H101" s="72">
        <f t="shared" si="6"/>
        <v>0</v>
      </c>
      <c r="I101" s="74"/>
      <c r="J101" s="74"/>
      <c r="K101" s="74"/>
      <c r="L101" s="158"/>
    </row>
    <row r="102" spans="1:12" ht="24" x14ac:dyDescent="0.25">
      <c r="A102" s="44">
        <v>2239</v>
      </c>
      <c r="B102" s="71" t="s">
        <v>110</v>
      </c>
      <c r="C102" s="72">
        <f t="shared" si="5"/>
        <v>0</v>
      </c>
      <c r="D102" s="74"/>
      <c r="E102" s="74"/>
      <c r="F102" s="74"/>
      <c r="G102" s="157"/>
      <c r="H102" s="72">
        <f t="shared" si="6"/>
        <v>0</v>
      </c>
      <c r="I102" s="74"/>
      <c r="J102" s="74"/>
      <c r="K102" s="74"/>
      <c r="L102" s="158"/>
    </row>
    <row r="103" spans="1:12" ht="36" x14ac:dyDescent="0.25">
      <c r="A103" s="159">
        <v>2240</v>
      </c>
      <c r="B103" s="71" t="s">
        <v>111</v>
      </c>
      <c r="C103" s="72">
        <f t="shared" si="5"/>
        <v>0</v>
      </c>
      <c r="D103" s="160">
        <f>SUM(D104:D111)</f>
        <v>0</v>
      </c>
      <c r="E103" s="160">
        <f>SUM(E104:E111)</f>
        <v>0</v>
      </c>
      <c r="F103" s="160">
        <f>SUM(F104:F111)</f>
        <v>0</v>
      </c>
      <c r="G103" s="161">
        <f>SUM(G104:G111)</f>
        <v>0</v>
      </c>
      <c r="H103" s="72">
        <f t="shared" si="6"/>
        <v>0</v>
      </c>
      <c r="I103" s="160">
        <f>SUM(I104:I111)</f>
        <v>0</v>
      </c>
      <c r="J103" s="160">
        <f>SUM(J104:J111)</f>
        <v>0</v>
      </c>
      <c r="K103" s="160">
        <f>SUM(K104:K111)</f>
        <v>0</v>
      </c>
      <c r="L103" s="162">
        <f>SUM(L104:L111)</f>
        <v>0</v>
      </c>
    </row>
    <row r="104" spans="1:12" x14ac:dyDescent="0.25">
      <c r="A104" s="44">
        <v>2241</v>
      </c>
      <c r="B104" s="71" t="s">
        <v>112</v>
      </c>
      <c r="C104" s="72">
        <f t="shared" si="5"/>
        <v>0</v>
      </c>
      <c r="D104" s="74"/>
      <c r="E104" s="74"/>
      <c r="F104" s="74"/>
      <c r="G104" s="157"/>
      <c r="H104" s="72">
        <f t="shared" si="6"/>
        <v>0</v>
      </c>
      <c r="I104" s="74"/>
      <c r="J104" s="74"/>
      <c r="K104" s="74"/>
      <c r="L104" s="158"/>
    </row>
    <row r="105" spans="1:12" ht="24" x14ac:dyDescent="0.25">
      <c r="A105" s="44">
        <v>2242</v>
      </c>
      <c r="B105" s="71" t="s">
        <v>113</v>
      </c>
      <c r="C105" s="72">
        <f t="shared" si="5"/>
        <v>0</v>
      </c>
      <c r="D105" s="74"/>
      <c r="E105" s="74"/>
      <c r="F105" s="74"/>
      <c r="G105" s="157"/>
      <c r="H105" s="72">
        <f t="shared" si="6"/>
        <v>0</v>
      </c>
      <c r="I105" s="74"/>
      <c r="J105" s="74"/>
      <c r="K105" s="74"/>
      <c r="L105" s="158"/>
    </row>
    <row r="106" spans="1:12" ht="24" x14ac:dyDescent="0.25">
      <c r="A106" s="44">
        <v>2243</v>
      </c>
      <c r="B106" s="71" t="s">
        <v>114</v>
      </c>
      <c r="C106" s="72">
        <f t="shared" si="5"/>
        <v>0</v>
      </c>
      <c r="D106" s="74"/>
      <c r="E106" s="74"/>
      <c r="F106" s="74"/>
      <c r="G106" s="157"/>
      <c r="H106" s="72">
        <f t="shared" si="6"/>
        <v>0</v>
      </c>
      <c r="I106" s="74"/>
      <c r="J106" s="74"/>
      <c r="K106" s="74"/>
      <c r="L106" s="158"/>
    </row>
    <row r="107" spans="1:12" x14ac:dyDescent="0.25">
      <c r="A107" s="44">
        <v>2244</v>
      </c>
      <c r="B107" s="71" t="s">
        <v>115</v>
      </c>
      <c r="C107" s="72">
        <f t="shared" si="5"/>
        <v>0</v>
      </c>
      <c r="D107" s="74"/>
      <c r="E107" s="74"/>
      <c r="F107" s="74"/>
      <c r="G107" s="157"/>
      <c r="H107" s="72">
        <f t="shared" si="6"/>
        <v>0</v>
      </c>
      <c r="I107" s="74"/>
      <c r="J107" s="74"/>
      <c r="K107" s="74"/>
      <c r="L107" s="158"/>
    </row>
    <row r="108" spans="1:12" ht="24" x14ac:dyDescent="0.25">
      <c r="A108" s="44">
        <v>2246</v>
      </c>
      <c r="B108" s="71" t="s">
        <v>116</v>
      </c>
      <c r="C108" s="72">
        <f t="shared" si="5"/>
        <v>0</v>
      </c>
      <c r="D108" s="74"/>
      <c r="E108" s="74"/>
      <c r="F108" s="74"/>
      <c r="G108" s="157"/>
      <c r="H108" s="72">
        <f t="shared" si="6"/>
        <v>0</v>
      </c>
      <c r="I108" s="74"/>
      <c r="J108" s="74"/>
      <c r="K108" s="74"/>
      <c r="L108" s="158"/>
    </row>
    <row r="109" spans="1:12" x14ac:dyDescent="0.25">
      <c r="A109" s="44">
        <v>2247</v>
      </c>
      <c r="B109" s="71" t="s">
        <v>117</v>
      </c>
      <c r="C109" s="72">
        <f t="shared" si="5"/>
        <v>0</v>
      </c>
      <c r="D109" s="74"/>
      <c r="E109" s="74"/>
      <c r="F109" s="74"/>
      <c r="G109" s="157"/>
      <c r="H109" s="72">
        <f t="shared" si="6"/>
        <v>0</v>
      </c>
      <c r="I109" s="74"/>
      <c r="J109" s="74"/>
      <c r="K109" s="74"/>
      <c r="L109" s="158"/>
    </row>
    <row r="110" spans="1:12" ht="24" x14ac:dyDescent="0.25">
      <c r="A110" s="44">
        <v>2248</v>
      </c>
      <c r="B110" s="71" t="s">
        <v>118</v>
      </c>
      <c r="C110" s="72">
        <f t="shared" si="5"/>
        <v>0</v>
      </c>
      <c r="D110" s="74"/>
      <c r="E110" s="74"/>
      <c r="F110" s="74"/>
      <c r="G110" s="157"/>
      <c r="H110" s="72">
        <f t="shared" si="6"/>
        <v>0</v>
      </c>
      <c r="I110" s="74"/>
      <c r="J110" s="74"/>
      <c r="K110" s="74"/>
      <c r="L110" s="158"/>
    </row>
    <row r="111" spans="1:12" ht="24" x14ac:dyDescent="0.25">
      <c r="A111" s="44">
        <v>2249</v>
      </c>
      <c r="B111" s="71" t="s">
        <v>119</v>
      </c>
      <c r="C111" s="72">
        <f t="shared" si="5"/>
        <v>0</v>
      </c>
      <c r="D111" s="74"/>
      <c r="E111" s="74"/>
      <c r="F111" s="74"/>
      <c r="G111" s="157"/>
      <c r="H111" s="72">
        <f t="shared" si="6"/>
        <v>0</v>
      </c>
      <c r="I111" s="74"/>
      <c r="J111" s="74"/>
      <c r="K111" s="74"/>
      <c r="L111" s="158"/>
    </row>
    <row r="112" spans="1:12" x14ac:dyDescent="0.25">
      <c r="A112" s="159">
        <v>2250</v>
      </c>
      <c r="B112" s="71" t="s">
        <v>120</v>
      </c>
      <c r="C112" s="72">
        <f t="shared" si="5"/>
        <v>0</v>
      </c>
      <c r="D112" s="160">
        <f>SUM(D113:D115)</f>
        <v>0</v>
      </c>
      <c r="E112" s="160">
        <f>SUM(E113:E115)</f>
        <v>0</v>
      </c>
      <c r="F112" s="160">
        <f>SUM(F113:F115)</f>
        <v>0</v>
      </c>
      <c r="G112" s="173">
        <f>SUM(G113:G115)</f>
        <v>0</v>
      </c>
      <c r="H112" s="72">
        <f t="shared" si="6"/>
        <v>0</v>
      </c>
      <c r="I112" s="160">
        <f>SUM(I113:I115)</f>
        <v>0</v>
      </c>
      <c r="J112" s="160">
        <f>SUM(J113:J115)</f>
        <v>0</v>
      </c>
      <c r="K112" s="160">
        <f>SUM(K113:K115)</f>
        <v>0</v>
      </c>
      <c r="L112" s="162">
        <f>SUM(L113:L115)</f>
        <v>0</v>
      </c>
    </row>
    <row r="113" spans="1:12" x14ac:dyDescent="0.25">
      <c r="A113" s="44">
        <v>2251</v>
      </c>
      <c r="B113" s="71" t="s">
        <v>121</v>
      </c>
      <c r="C113" s="72">
        <f t="shared" si="5"/>
        <v>0</v>
      </c>
      <c r="D113" s="74"/>
      <c r="E113" s="74"/>
      <c r="F113" s="74"/>
      <c r="G113" s="157"/>
      <c r="H113" s="72">
        <f t="shared" si="6"/>
        <v>0</v>
      </c>
      <c r="I113" s="74"/>
      <c r="J113" s="74"/>
      <c r="K113" s="74"/>
      <c r="L113" s="158"/>
    </row>
    <row r="114" spans="1:12" ht="24" x14ac:dyDescent="0.25">
      <c r="A114" s="44">
        <v>2252</v>
      </c>
      <c r="B114" s="71" t="s">
        <v>122</v>
      </c>
      <c r="C114" s="72">
        <f>SUM(D114:G114)</f>
        <v>0</v>
      </c>
      <c r="D114" s="74"/>
      <c r="E114" s="74"/>
      <c r="F114" s="74"/>
      <c r="G114" s="157"/>
      <c r="H114" s="72">
        <f>SUM(I114:L114)</f>
        <v>0</v>
      </c>
      <c r="I114" s="74"/>
      <c r="J114" s="74"/>
      <c r="K114" s="74"/>
      <c r="L114" s="158"/>
    </row>
    <row r="115" spans="1:12" ht="24" x14ac:dyDescent="0.25">
      <c r="A115" s="44">
        <v>2259</v>
      </c>
      <c r="B115" s="71" t="s">
        <v>123</v>
      </c>
      <c r="C115" s="72">
        <f>SUM(D115:G115)</f>
        <v>0</v>
      </c>
      <c r="D115" s="74"/>
      <c r="E115" s="74"/>
      <c r="F115" s="74"/>
      <c r="G115" s="157"/>
      <c r="H115" s="72">
        <f>SUM(I115:L115)</f>
        <v>0</v>
      </c>
      <c r="I115" s="74"/>
      <c r="J115" s="74"/>
      <c r="K115" s="74"/>
      <c r="L115" s="158"/>
    </row>
    <row r="116" spans="1:12" x14ac:dyDescent="0.25">
      <c r="A116" s="159">
        <v>2260</v>
      </c>
      <c r="B116" s="71" t="s">
        <v>124</v>
      </c>
      <c r="C116" s="72">
        <f t="shared" ref="C116:C187" si="7">SUM(D116:G116)</f>
        <v>0</v>
      </c>
      <c r="D116" s="160">
        <f>SUM(D117:D121)</f>
        <v>0</v>
      </c>
      <c r="E116" s="160">
        <f>SUM(E117:E121)</f>
        <v>0</v>
      </c>
      <c r="F116" s="160">
        <f>SUM(F117:F121)</f>
        <v>0</v>
      </c>
      <c r="G116" s="161">
        <f>SUM(G117:G121)</f>
        <v>0</v>
      </c>
      <c r="H116" s="72">
        <f t="shared" ref="H116:H188" si="8">SUM(I116:L116)</f>
        <v>0</v>
      </c>
      <c r="I116" s="160">
        <f>SUM(I117:I121)</f>
        <v>0</v>
      </c>
      <c r="J116" s="160">
        <f>SUM(J117:J121)</f>
        <v>0</v>
      </c>
      <c r="K116" s="160">
        <f>SUM(K117:K121)</f>
        <v>0</v>
      </c>
      <c r="L116" s="162">
        <f>SUM(L117:L121)</f>
        <v>0</v>
      </c>
    </row>
    <row r="117" spans="1:12" x14ac:dyDescent="0.25">
      <c r="A117" s="44">
        <v>2261</v>
      </c>
      <c r="B117" s="71" t="s">
        <v>125</v>
      </c>
      <c r="C117" s="72">
        <f t="shared" si="7"/>
        <v>0</v>
      </c>
      <c r="D117" s="74"/>
      <c r="E117" s="74"/>
      <c r="F117" s="74"/>
      <c r="G117" s="157"/>
      <c r="H117" s="72">
        <f t="shared" si="8"/>
        <v>0</v>
      </c>
      <c r="I117" s="74"/>
      <c r="J117" s="74"/>
      <c r="K117" s="74"/>
      <c r="L117" s="158"/>
    </row>
    <row r="118" spans="1:12" x14ac:dyDescent="0.25">
      <c r="A118" s="44">
        <v>2262</v>
      </c>
      <c r="B118" s="71" t="s">
        <v>126</v>
      </c>
      <c r="C118" s="72">
        <f t="shared" si="7"/>
        <v>0</v>
      </c>
      <c r="D118" s="74"/>
      <c r="E118" s="74"/>
      <c r="F118" s="74"/>
      <c r="G118" s="157"/>
      <c r="H118" s="72">
        <f t="shared" si="8"/>
        <v>0</v>
      </c>
      <c r="I118" s="74"/>
      <c r="J118" s="74"/>
      <c r="K118" s="74"/>
      <c r="L118" s="158"/>
    </row>
    <row r="119" spans="1:12" x14ac:dyDescent="0.25">
      <c r="A119" s="44">
        <v>2263</v>
      </c>
      <c r="B119" s="71" t="s">
        <v>127</v>
      </c>
      <c r="C119" s="72">
        <f t="shared" si="7"/>
        <v>0</v>
      </c>
      <c r="D119" s="74"/>
      <c r="E119" s="74"/>
      <c r="F119" s="74"/>
      <c r="G119" s="157"/>
      <c r="H119" s="72">
        <f t="shared" si="8"/>
        <v>0</v>
      </c>
      <c r="I119" s="74"/>
      <c r="J119" s="74"/>
      <c r="K119" s="74"/>
      <c r="L119" s="158"/>
    </row>
    <row r="120" spans="1:12" ht="24" x14ac:dyDescent="0.25">
      <c r="A120" s="44">
        <v>2264</v>
      </c>
      <c r="B120" s="71" t="s">
        <v>128</v>
      </c>
      <c r="C120" s="72">
        <f t="shared" si="7"/>
        <v>0</v>
      </c>
      <c r="D120" s="74"/>
      <c r="E120" s="74"/>
      <c r="F120" s="74"/>
      <c r="G120" s="157"/>
      <c r="H120" s="72">
        <f t="shared" si="8"/>
        <v>0</v>
      </c>
      <c r="I120" s="74"/>
      <c r="J120" s="74"/>
      <c r="K120" s="74"/>
      <c r="L120" s="158"/>
    </row>
    <row r="121" spans="1:12" x14ac:dyDescent="0.25">
      <c r="A121" s="44">
        <v>2269</v>
      </c>
      <c r="B121" s="71" t="s">
        <v>129</v>
      </c>
      <c r="C121" s="72">
        <f t="shared" si="7"/>
        <v>0</v>
      </c>
      <c r="D121" s="74"/>
      <c r="E121" s="74"/>
      <c r="F121" s="74"/>
      <c r="G121" s="157"/>
      <c r="H121" s="72">
        <f t="shared" si="8"/>
        <v>0</v>
      </c>
      <c r="I121" s="74"/>
      <c r="J121" s="74"/>
      <c r="K121" s="74"/>
      <c r="L121" s="158"/>
    </row>
    <row r="122" spans="1:12" x14ac:dyDescent="0.25">
      <c r="A122" s="159">
        <v>2270</v>
      </c>
      <c r="B122" s="71" t="s">
        <v>130</v>
      </c>
      <c r="C122" s="72">
        <f t="shared" si="7"/>
        <v>0</v>
      </c>
      <c r="D122" s="160">
        <f>SUM(D123:D127)</f>
        <v>0</v>
      </c>
      <c r="E122" s="160">
        <f>SUM(E123:E127)</f>
        <v>0</v>
      </c>
      <c r="F122" s="160">
        <f>SUM(F123:F127)</f>
        <v>0</v>
      </c>
      <c r="G122" s="161">
        <f>SUM(G123:G127)</f>
        <v>0</v>
      </c>
      <c r="H122" s="72">
        <f t="shared" si="8"/>
        <v>0</v>
      </c>
      <c r="I122" s="160">
        <f>SUM(I123:I127)</f>
        <v>0</v>
      </c>
      <c r="J122" s="160">
        <f>SUM(J123:J127)</f>
        <v>0</v>
      </c>
      <c r="K122" s="160">
        <f>SUM(K123:K127)</f>
        <v>0</v>
      </c>
      <c r="L122" s="162">
        <f>SUM(L123:L127)</f>
        <v>0</v>
      </c>
    </row>
    <row r="123" spans="1:12" x14ac:dyDescent="0.25">
      <c r="A123" s="44">
        <v>2272</v>
      </c>
      <c r="B123" s="174" t="s">
        <v>131</v>
      </c>
      <c r="C123" s="72">
        <f t="shared" si="7"/>
        <v>0</v>
      </c>
      <c r="D123" s="74"/>
      <c r="E123" s="74"/>
      <c r="F123" s="74"/>
      <c r="G123" s="157"/>
      <c r="H123" s="72">
        <f t="shared" si="8"/>
        <v>0</v>
      </c>
      <c r="I123" s="74"/>
      <c r="J123" s="74"/>
      <c r="K123" s="74"/>
      <c r="L123" s="158"/>
    </row>
    <row r="124" spans="1:12" ht="24" x14ac:dyDescent="0.25">
      <c r="A124" s="44">
        <v>2274</v>
      </c>
      <c r="B124" s="175" t="s">
        <v>132</v>
      </c>
      <c r="C124" s="72">
        <f t="shared" si="7"/>
        <v>0</v>
      </c>
      <c r="D124" s="74"/>
      <c r="E124" s="74"/>
      <c r="F124" s="74"/>
      <c r="G124" s="157"/>
      <c r="H124" s="72">
        <f t="shared" si="8"/>
        <v>0</v>
      </c>
      <c r="I124" s="74"/>
      <c r="J124" s="74"/>
      <c r="K124" s="74"/>
      <c r="L124" s="158"/>
    </row>
    <row r="125" spans="1:12" ht="24" x14ac:dyDescent="0.25">
      <c r="A125" s="44">
        <v>2275</v>
      </c>
      <c r="B125" s="71" t="s">
        <v>133</v>
      </c>
      <c r="C125" s="72">
        <f t="shared" si="7"/>
        <v>0</v>
      </c>
      <c r="D125" s="74"/>
      <c r="E125" s="74"/>
      <c r="F125" s="74"/>
      <c r="G125" s="157"/>
      <c r="H125" s="72">
        <f t="shared" si="8"/>
        <v>0</v>
      </c>
      <c r="I125" s="74"/>
      <c r="J125" s="74"/>
      <c r="K125" s="74"/>
      <c r="L125" s="158"/>
    </row>
    <row r="126" spans="1:12" ht="36" x14ac:dyDescent="0.25">
      <c r="A126" s="44">
        <v>2276</v>
      </c>
      <c r="B126" s="71" t="s">
        <v>134</v>
      </c>
      <c r="C126" s="72">
        <f t="shared" si="7"/>
        <v>0</v>
      </c>
      <c r="D126" s="74"/>
      <c r="E126" s="74"/>
      <c r="F126" s="74"/>
      <c r="G126" s="157"/>
      <c r="H126" s="72">
        <f t="shared" si="8"/>
        <v>0</v>
      </c>
      <c r="I126" s="74"/>
      <c r="J126" s="74"/>
      <c r="K126" s="74"/>
      <c r="L126" s="158"/>
    </row>
    <row r="127" spans="1:12" ht="24" x14ac:dyDescent="0.25">
      <c r="A127" s="44">
        <v>2279</v>
      </c>
      <c r="B127" s="71" t="s">
        <v>135</v>
      </c>
      <c r="C127" s="72">
        <f t="shared" si="7"/>
        <v>0</v>
      </c>
      <c r="D127" s="74"/>
      <c r="E127" s="74"/>
      <c r="F127" s="74"/>
      <c r="G127" s="157"/>
      <c r="H127" s="72">
        <f t="shared" si="8"/>
        <v>0</v>
      </c>
      <c r="I127" s="74"/>
      <c r="J127" s="74"/>
      <c r="K127" s="74"/>
      <c r="L127" s="158"/>
    </row>
    <row r="128" spans="1:12" ht="24" x14ac:dyDescent="0.25">
      <c r="A128" s="168">
        <v>2280</v>
      </c>
      <c r="B128" s="65" t="s">
        <v>136</v>
      </c>
      <c r="C128" s="66">
        <f t="shared" ref="C128:L128" si="9">SUM(C129)</f>
        <v>0</v>
      </c>
      <c r="D128" s="169">
        <f t="shared" si="9"/>
        <v>0</v>
      </c>
      <c r="E128" s="169">
        <f t="shared" si="9"/>
        <v>0</v>
      </c>
      <c r="F128" s="169">
        <f t="shared" si="9"/>
        <v>0</v>
      </c>
      <c r="G128" s="169">
        <f t="shared" si="9"/>
        <v>0</v>
      </c>
      <c r="H128" s="66">
        <f t="shared" si="9"/>
        <v>0</v>
      </c>
      <c r="I128" s="169">
        <f t="shared" si="9"/>
        <v>0</v>
      </c>
      <c r="J128" s="169">
        <f t="shared" si="9"/>
        <v>0</v>
      </c>
      <c r="K128" s="169">
        <f t="shared" si="9"/>
        <v>0</v>
      </c>
      <c r="L128" s="176">
        <f t="shared" si="9"/>
        <v>0</v>
      </c>
    </row>
    <row r="129" spans="1:12" ht="24" x14ac:dyDescent="0.25">
      <c r="A129" s="44">
        <v>2283</v>
      </c>
      <c r="B129" s="71" t="s">
        <v>137</v>
      </c>
      <c r="C129" s="72">
        <f>SUM(D129:G129)</f>
        <v>0</v>
      </c>
      <c r="D129" s="74"/>
      <c r="E129" s="74"/>
      <c r="F129" s="74"/>
      <c r="G129" s="157"/>
      <c r="H129" s="72">
        <f>SUM(I129:L129)</f>
        <v>0</v>
      </c>
      <c r="I129" s="74"/>
      <c r="J129" s="74"/>
      <c r="K129" s="74"/>
      <c r="L129" s="158"/>
    </row>
    <row r="130" spans="1:12" ht="38.25" customHeight="1" x14ac:dyDescent="0.25">
      <c r="A130" s="56">
        <v>2300</v>
      </c>
      <c r="B130" s="147" t="s">
        <v>138</v>
      </c>
      <c r="C130" s="57">
        <f t="shared" si="7"/>
        <v>0</v>
      </c>
      <c r="D130" s="63">
        <f>SUM(D131,D136,D140,D141,D144,D151,D159,D160,D163)</f>
        <v>0</v>
      </c>
      <c r="E130" s="63">
        <f>SUM(E131,E136,E140,E141,E144,E151,E159,E160,E163)</f>
        <v>0</v>
      </c>
      <c r="F130" s="63">
        <f>SUM(F131,F136,F140,F141,F144,F151,F159,F160,F163)</f>
        <v>0</v>
      </c>
      <c r="G130" s="166">
        <f>SUM(G131,G136,G140,G141,G144,G151,G159,G160,G163)</f>
        <v>0</v>
      </c>
      <c r="H130" s="57">
        <f t="shared" si="8"/>
        <v>0</v>
      </c>
      <c r="I130" s="63">
        <f>SUM(I131,I136,I140,I141,I144,I151,I159,I160,I163)</f>
        <v>0</v>
      </c>
      <c r="J130" s="63">
        <f>SUM(J131,J136,J140,J141,J144,J151,J159,J160,J163)</f>
        <v>0</v>
      </c>
      <c r="K130" s="63">
        <f>SUM(K131,K136,K140,K141,K144,K151,K159,K160,K163)</f>
        <v>0</v>
      </c>
      <c r="L130" s="167">
        <f>SUM(L131,L136,L140,L141,L144,L151,L159,L160,L163)</f>
        <v>0</v>
      </c>
    </row>
    <row r="131" spans="1:12" ht="24" x14ac:dyDescent="0.25">
      <c r="A131" s="168">
        <v>2310</v>
      </c>
      <c r="B131" s="65" t="s">
        <v>139</v>
      </c>
      <c r="C131" s="66">
        <f t="shared" si="7"/>
        <v>0</v>
      </c>
      <c r="D131" s="169">
        <f>SUM(D132:D135)</f>
        <v>0</v>
      </c>
      <c r="E131" s="169">
        <f t="shared" ref="E131:L131" si="10">SUM(E132:E135)</f>
        <v>0</v>
      </c>
      <c r="F131" s="169">
        <f t="shared" si="10"/>
        <v>0</v>
      </c>
      <c r="G131" s="170">
        <f t="shared" si="10"/>
        <v>0</v>
      </c>
      <c r="H131" s="66">
        <f t="shared" si="8"/>
        <v>0</v>
      </c>
      <c r="I131" s="169">
        <f t="shared" si="10"/>
        <v>0</v>
      </c>
      <c r="J131" s="169">
        <f t="shared" si="10"/>
        <v>0</v>
      </c>
      <c r="K131" s="169">
        <f t="shared" si="10"/>
        <v>0</v>
      </c>
      <c r="L131" s="171">
        <f t="shared" si="10"/>
        <v>0</v>
      </c>
    </row>
    <row r="132" spans="1:12" x14ac:dyDescent="0.25">
      <c r="A132" s="44">
        <v>2311</v>
      </c>
      <c r="B132" s="71" t="s">
        <v>140</v>
      </c>
      <c r="C132" s="72">
        <f t="shared" si="7"/>
        <v>0</v>
      </c>
      <c r="D132" s="74"/>
      <c r="E132" s="74"/>
      <c r="F132" s="74"/>
      <c r="G132" s="157"/>
      <c r="H132" s="72">
        <f t="shared" si="8"/>
        <v>0</v>
      </c>
      <c r="I132" s="74"/>
      <c r="J132" s="74"/>
      <c r="K132" s="74"/>
      <c r="L132" s="158"/>
    </row>
    <row r="133" spans="1:12" x14ac:dyDescent="0.25">
      <c r="A133" s="44">
        <v>2312</v>
      </c>
      <c r="B133" s="71" t="s">
        <v>141</v>
      </c>
      <c r="C133" s="72">
        <f t="shared" si="7"/>
        <v>0</v>
      </c>
      <c r="D133" s="74"/>
      <c r="E133" s="74"/>
      <c r="F133" s="74"/>
      <c r="G133" s="157"/>
      <c r="H133" s="72">
        <f t="shared" si="8"/>
        <v>0</v>
      </c>
      <c r="I133" s="74"/>
      <c r="J133" s="74"/>
      <c r="K133" s="74"/>
      <c r="L133" s="158"/>
    </row>
    <row r="134" spans="1:12" x14ac:dyDescent="0.25">
      <c r="A134" s="44">
        <v>2313</v>
      </c>
      <c r="B134" s="71" t="s">
        <v>142</v>
      </c>
      <c r="C134" s="72">
        <f t="shared" si="7"/>
        <v>0</v>
      </c>
      <c r="D134" s="74"/>
      <c r="E134" s="74"/>
      <c r="F134" s="74"/>
      <c r="G134" s="157"/>
      <c r="H134" s="72">
        <f t="shared" si="8"/>
        <v>0</v>
      </c>
      <c r="I134" s="74"/>
      <c r="J134" s="74"/>
      <c r="K134" s="74"/>
      <c r="L134" s="158"/>
    </row>
    <row r="135" spans="1:12" ht="36" customHeight="1" x14ac:dyDescent="0.25">
      <c r="A135" s="44">
        <v>2314</v>
      </c>
      <c r="B135" s="71" t="s">
        <v>143</v>
      </c>
      <c r="C135" s="72">
        <f t="shared" si="7"/>
        <v>0</v>
      </c>
      <c r="D135" s="74"/>
      <c r="E135" s="74"/>
      <c r="F135" s="74"/>
      <c r="G135" s="157"/>
      <c r="H135" s="72">
        <f t="shared" si="8"/>
        <v>0</v>
      </c>
      <c r="I135" s="74"/>
      <c r="J135" s="74"/>
      <c r="K135" s="74"/>
      <c r="L135" s="158"/>
    </row>
    <row r="136" spans="1:12" x14ac:dyDescent="0.25">
      <c r="A136" s="159">
        <v>2320</v>
      </c>
      <c r="B136" s="71" t="s">
        <v>144</v>
      </c>
      <c r="C136" s="72">
        <f t="shared" si="7"/>
        <v>0</v>
      </c>
      <c r="D136" s="160">
        <f>SUM(D137:D139)</f>
        <v>0</v>
      </c>
      <c r="E136" s="160">
        <f>SUM(E137:E139)</f>
        <v>0</v>
      </c>
      <c r="F136" s="160">
        <f>SUM(F137:F139)</f>
        <v>0</v>
      </c>
      <c r="G136" s="161">
        <f>SUM(G137:G139)</f>
        <v>0</v>
      </c>
      <c r="H136" s="72">
        <f t="shared" si="8"/>
        <v>0</v>
      </c>
      <c r="I136" s="160">
        <f>SUM(I137:I139)</f>
        <v>0</v>
      </c>
      <c r="J136" s="160">
        <f>SUM(J137:J139)</f>
        <v>0</v>
      </c>
      <c r="K136" s="160">
        <f>SUM(K137:K139)</f>
        <v>0</v>
      </c>
      <c r="L136" s="162">
        <f>SUM(L137:L139)</f>
        <v>0</v>
      </c>
    </row>
    <row r="137" spans="1:12" x14ac:dyDescent="0.25">
      <c r="A137" s="44">
        <v>2321</v>
      </c>
      <c r="B137" s="71" t="s">
        <v>145</v>
      </c>
      <c r="C137" s="72">
        <f t="shared" si="7"/>
        <v>0</v>
      </c>
      <c r="D137" s="74"/>
      <c r="E137" s="74"/>
      <c r="F137" s="74"/>
      <c r="G137" s="157"/>
      <c r="H137" s="72">
        <f t="shared" si="8"/>
        <v>0</v>
      </c>
      <c r="I137" s="74"/>
      <c r="J137" s="74"/>
      <c r="K137" s="74"/>
      <c r="L137" s="158"/>
    </row>
    <row r="138" spans="1:12" x14ac:dyDescent="0.25">
      <c r="A138" s="44">
        <v>2322</v>
      </c>
      <c r="B138" s="71" t="s">
        <v>146</v>
      </c>
      <c r="C138" s="72">
        <f t="shared" si="7"/>
        <v>0</v>
      </c>
      <c r="D138" s="74"/>
      <c r="E138" s="74"/>
      <c r="F138" s="74"/>
      <c r="G138" s="157"/>
      <c r="H138" s="72">
        <f t="shared" si="8"/>
        <v>0</v>
      </c>
      <c r="I138" s="74"/>
      <c r="J138" s="74"/>
      <c r="K138" s="74"/>
      <c r="L138" s="158"/>
    </row>
    <row r="139" spans="1:12" ht="10.5" customHeight="1" x14ac:dyDescent="0.25">
      <c r="A139" s="44">
        <v>2329</v>
      </c>
      <c r="B139" s="71" t="s">
        <v>147</v>
      </c>
      <c r="C139" s="72">
        <f t="shared" si="7"/>
        <v>0</v>
      </c>
      <c r="D139" s="74"/>
      <c r="E139" s="74"/>
      <c r="F139" s="74"/>
      <c r="G139" s="157"/>
      <c r="H139" s="72">
        <f t="shared" si="8"/>
        <v>0</v>
      </c>
      <c r="I139" s="74"/>
      <c r="J139" s="74"/>
      <c r="K139" s="74"/>
      <c r="L139" s="158"/>
    </row>
    <row r="140" spans="1:12" x14ac:dyDescent="0.25">
      <c r="A140" s="159">
        <v>2330</v>
      </c>
      <c r="B140" s="71" t="s">
        <v>148</v>
      </c>
      <c r="C140" s="72">
        <f t="shared" si="7"/>
        <v>0</v>
      </c>
      <c r="D140" s="74"/>
      <c r="E140" s="74"/>
      <c r="F140" s="74"/>
      <c r="G140" s="157"/>
      <c r="H140" s="72">
        <f t="shared" si="8"/>
        <v>0</v>
      </c>
      <c r="I140" s="74"/>
      <c r="J140" s="74"/>
      <c r="K140" s="74"/>
      <c r="L140" s="158"/>
    </row>
    <row r="141" spans="1:12" ht="48" x14ac:dyDescent="0.25">
      <c r="A141" s="159">
        <v>2340</v>
      </c>
      <c r="B141" s="71" t="s">
        <v>149</v>
      </c>
      <c r="C141" s="72">
        <f t="shared" si="7"/>
        <v>0</v>
      </c>
      <c r="D141" s="160">
        <f>SUM(D142:D143)</f>
        <v>0</v>
      </c>
      <c r="E141" s="160">
        <f>SUM(E142:E143)</f>
        <v>0</v>
      </c>
      <c r="F141" s="160">
        <f>SUM(F142:F143)</f>
        <v>0</v>
      </c>
      <c r="G141" s="161">
        <f>SUM(G142:G143)</f>
        <v>0</v>
      </c>
      <c r="H141" s="72">
        <f t="shared" si="8"/>
        <v>0</v>
      </c>
      <c r="I141" s="160">
        <f>SUM(I142:I143)</f>
        <v>0</v>
      </c>
      <c r="J141" s="160">
        <f>SUM(J142:J143)</f>
        <v>0</v>
      </c>
      <c r="K141" s="160">
        <f>SUM(K142:K143)</f>
        <v>0</v>
      </c>
      <c r="L141" s="162">
        <f>SUM(L142:L143)</f>
        <v>0</v>
      </c>
    </row>
    <row r="142" spans="1:12" x14ac:dyDescent="0.25">
      <c r="A142" s="44">
        <v>2341</v>
      </c>
      <c r="B142" s="71" t="s">
        <v>150</v>
      </c>
      <c r="C142" s="72">
        <f t="shared" si="7"/>
        <v>0</v>
      </c>
      <c r="D142" s="74"/>
      <c r="E142" s="74"/>
      <c r="F142" s="74"/>
      <c r="G142" s="157"/>
      <c r="H142" s="72">
        <f t="shared" si="8"/>
        <v>0</v>
      </c>
      <c r="I142" s="74"/>
      <c r="J142" s="74"/>
      <c r="K142" s="74"/>
      <c r="L142" s="158"/>
    </row>
    <row r="143" spans="1:12" ht="24" x14ac:dyDescent="0.25">
      <c r="A143" s="44">
        <v>2344</v>
      </c>
      <c r="B143" s="71" t="s">
        <v>151</v>
      </c>
      <c r="C143" s="72">
        <f t="shared" si="7"/>
        <v>0</v>
      </c>
      <c r="D143" s="74"/>
      <c r="E143" s="74"/>
      <c r="F143" s="74"/>
      <c r="G143" s="157"/>
      <c r="H143" s="72">
        <f t="shared" si="8"/>
        <v>0</v>
      </c>
      <c r="I143" s="74"/>
      <c r="J143" s="74"/>
      <c r="K143" s="74"/>
      <c r="L143" s="158"/>
    </row>
    <row r="144" spans="1:12" ht="24" x14ac:dyDescent="0.25">
      <c r="A144" s="150">
        <v>2350</v>
      </c>
      <c r="B144" s="112" t="s">
        <v>152</v>
      </c>
      <c r="C144" s="117">
        <f t="shared" si="7"/>
        <v>0</v>
      </c>
      <c r="D144" s="151">
        <f>SUM(D145:D150)</f>
        <v>0</v>
      </c>
      <c r="E144" s="151">
        <f>SUM(E145:E150)</f>
        <v>0</v>
      </c>
      <c r="F144" s="151">
        <f>SUM(F145:F150)</f>
        <v>0</v>
      </c>
      <c r="G144" s="152">
        <f>SUM(G145:G150)</f>
        <v>0</v>
      </c>
      <c r="H144" s="117">
        <f t="shared" si="8"/>
        <v>0</v>
      </c>
      <c r="I144" s="151">
        <f>SUM(I145:I150)</f>
        <v>0</v>
      </c>
      <c r="J144" s="151">
        <f>SUM(J145:J150)</f>
        <v>0</v>
      </c>
      <c r="K144" s="151">
        <f>SUM(K145:K150)</f>
        <v>0</v>
      </c>
      <c r="L144" s="153">
        <f>SUM(L145:L150)</f>
        <v>0</v>
      </c>
    </row>
    <row r="145" spans="1:12" x14ac:dyDescent="0.25">
      <c r="A145" s="38">
        <v>2351</v>
      </c>
      <c r="B145" s="65" t="s">
        <v>153</v>
      </c>
      <c r="C145" s="66">
        <f t="shared" si="7"/>
        <v>0</v>
      </c>
      <c r="D145" s="68"/>
      <c r="E145" s="68"/>
      <c r="F145" s="68"/>
      <c r="G145" s="154"/>
      <c r="H145" s="66">
        <f t="shared" si="8"/>
        <v>0</v>
      </c>
      <c r="I145" s="68"/>
      <c r="J145" s="68"/>
      <c r="K145" s="68"/>
      <c r="L145" s="155"/>
    </row>
    <row r="146" spans="1:12" x14ac:dyDescent="0.25">
      <c r="A146" s="44">
        <v>2352</v>
      </c>
      <c r="B146" s="71" t="s">
        <v>154</v>
      </c>
      <c r="C146" s="72">
        <f t="shared" si="7"/>
        <v>0</v>
      </c>
      <c r="D146" s="74"/>
      <c r="E146" s="74"/>
      <c r="F146" s="74"/>
      <c r="G146" s="157"/>
      <c r="H146" s="72">
        <f t="shared" si="8"/>
        <v>0</v>
      </c>
      <c r="I146" s="74"/>
      <c r="J146" s="74"/>
      <c r="K146" s="74"/>
      <c r="L146" s="158"/>
    </row>
    <row r="147" spans="1:12" ht="24" x14ac:dyDescent="0.25">
      <c r="A147" s="44">
        <v>2353</v>
      </c>
      <c r="B147" s="71" t="s">
        <v>155</v>
      </c>
      <c r="C147" s="72">
        <f t="shared" si="7"/>
        <v>0</v>
      </c>
      <c r="D147" s="74"/>
      <c r="E147" s="74"/>
      <c r="F147" s="74"/>
      <c r="G147" s="157"/>
      <c r="H147" s="72">
        <f t="shared" si="8"/>
        <v>0</v>
      </c>
      <c r="I147" s="74"/>
      <c r="J147" s="74"/>
      <c r="K147" s="74"/>
      <c r="L147" s="158"/>
    </row>
    <row r="148" spans="1:12" ht="24" x14ac:dyDescent="0.25">
      <c r="A148" s="44">
        <v>2354</v>
      </c>
      <c r="B148" s="71" t="s">
        <v>156</v>
      </c>
      <c r="C148" s="72">
        <f t="shared" si="7"/>
        <v>0</v>
      </c>
      <c r="D148" s="74"/>
      <c r="E148" s="74"/>
      <c r="F148" s="74"/>
      <c r="G148" s="157"/>
      <c r="H148" s="72">
        <f t="shared" si="8"/>
        <v>0</v>
      </c>
      <c r="I148" s="74"/>
      <c r="J148" s="74"/>
      <c r="K148" s="74"/>
      <c r="L148" s="158"/>
    </row>
    <row r="149" spans="1:12" ht="24" x14ac:dyDescent="0.25">
      <c r="A149" s="44">
        <v>2355</v>
      </c>
      <c r="B149" s="71" t="s">
        <v>157</v>
      </c>
      <c r="C149" s="72">
        <f t="shared" si="7"/>
        <v>0</v>
      </c>
      <c r="D149" s="74"/>
      <c r="E149" s="74"/>
      <c r="F149" s="74"/>
      <c r="G149" s="157"/>
      <c r="H149" s="72">
        <f t="shared" si="8"/>
        <v>0</v>
      </c>
      <c r="I149" s="74"/>
      <c r="J149" s="74"/>
      <c r="K149" s="74"/>
      <c r="L149" s="158"/>
    </row>
    <row r="150" spans="1:12" ht="24" x14ac:dyDescent="0.25">
      <c r="A150" s="44">
        <v>2359</v>
      </c>
      <c r="B150" s="71" t="s">
        <v>158</v>
      </c>
      <c r="C150" s="72">
        <f t="shared" si="7"/>
        <v>0</v>
      </c>
      <c r="D150" s="74"/>
      <c r="E150" s="74"/>
      <c r="F150" s="74"/>
      <c r="G150" s="157"/>
      <c r="H150" s="72">
        <f t="shared" si="8"/>
        <v>0</v>
      </c>
      <c r="I150" s="74"/>
      <c r="J150" s="74"/>
      <c r="K150" s="74"/>
      <c r="L150" s="158"/>
    </row>
    <row r="151" spans="1:12" ht="24.75" customHeight="1" x14ac:dyDescent="0.25">
      <c r="A151" s="159">
        <v>2360</v>
      </c>
      <c r="B151" s="71" t="s">
        <v>159</v>
      </c>
      <c r="C151" s="72">
        <f t="shared" si="7"/>
        <v>0</v>
      </c>
      <c r="D151" s="160">
        <f>SUM(D152:D158)</f>
        <v>0</v>
      </c>
      <c r="E151" s="160">
        <f>SUM(E152:E158)</f>
        <v>0</v>
      </c>
      <c r="F151" s="160">
        <f>SUM(F152:F158)</f>
        <v>0</v>
      </c>
      <c r="G151" s="161">
        <f>SUM(G152:G158)</f>
        <v>0</v>
      </c>
      <c r="H151" s="72">
        <f t="shared" si="8"/>
        <v>0</v>
      </c>
      <c r="I151" s="160">
        <f>SUM(I152:I158)</f>
        <v>0</v>
      </c>
      <c r="J151" s="160">
        <f>SUM(J152:J158)</f>
        <v>0</v>
      </c>
      <c r="K151" s="160">
        <f>SUM(K152:K158)</f>
        <v>0</v>
      </c>
      <c r="L151" s="162">
        <f>SUM(L152:L158)</f>
        <v>0</v>
      </c>
    </row>
    <row r="152" spans="1:12" x14ac:dyDescent="0.25">
      <c r="A152" s="43">
        <v>2361</v>
      </c>
      <c r="B152" s="71" t="s">
        <v>160</v>
      </c>
      <c r="C152" s="72">
        <f t="shared" si="7"/>
        <v>0</v>
      </c>
      <c r="D152" s="74"/>
      <c r="E152" s="74"/>
      <c r="F152" s="74"/>
      <c r="G152" s="157"/>
      <c r="H152" s="72">
        <f t="shared" si="8"/>
        <v>0</v>
      </c>
      <c r="I152" s="74"/>
      <c r="J152" s="74"/>
      <c r="K152" s="74"/>
      <c r="L152" s="158"/>
    </row>
    <row r="153" spans="1:12" ht="24" x14ac:dyDescent="0.25">
      <c r="A153" s="43">
        <v>2362</v>
      </c>
      <c r="B153" s="71" t="s">
        <v>161</v>
      </c>
      <c r="C153" s="72">
        <f t="shared" si="7"/>
        <v>0</v>
      </c>
      <c r="D153" s="74"/>
      <c r="E153" s="74"/>
      <c r="F153" s="74"/>
      <c r="G153" s="157"/>
      <c r="H153" s="72">
        <f t="shared" si="8"/>
        <v>0</v>
      </c>
      <c r="I153" s="74"/>
      <c r="J153" s="74"/>
      <c r="K153" s="74"/>
      <c r="L153" s="158"/>
    </row>
    <row r="154" spans="1:12" x14ac:dyDescent="0.25">
      <c r="A154" s="43">
        <v>2363</v>
      </c>
      <c r="B154" s="71" t="s">
        <v>162</v>
      </c>
      <c r="C154" s="72">
        <f t="shared" si="7"/>
        <v>0</v>
      </c>
      <c r="D154" s="74"/>
      <c r="E154" s="74"/>
      <c r="F154" s="74"/>
      <c r="G154" s="157"/>
      <c r="H154" s="72">
        <f t="shared" si="8"/>
        <v>0</v>
      </c>
      <c r="I154" s="74"/>
      <c r="J154" s="74"/>
      <c r="K154" s="74"/>
      <c r="L154" s="158"/>
    </row>
    <row r="155" spans="1:12" x14ac:dyDescent="0.25">
      <c r="A155" s="43">
        <v>2364</v>
      </c>
      <c r="B155" s="71" t="s">
        <v>163</v>
      </c>
      <c r="C155" s="72">
        <f t="shared" si="7"/>
        <v>0</v>
      </c>
      <c r="D155" s="74"/>
      <c r="E155" s="74"/>
      <c r="F155" s="74"/>
      <c r="G155" s="157"/>
      <c r="H155" s="72">
        <f t="shared" si="8"/>
        <v>0</v>
      </c>
      <c r="I155" s="74"/>
      <c r="J155" s="74"/>
      <c r="K155" s="74"/>
      <c r="L155" s="158"/>
    </row>
    <row r="156" spans="1:12" ht="12.75" customHeight="1" x14ac:dyDescent="0.25">
      <c r="A156" s="43">
        <v>2365</v>
      </c>
      <c r="B156" s="71" t="s">
        <v>164</v>
      </c>
      <c r="C156" s="72">
        <f t="shared" si="7"/>
        <v>0</v>
      </c>
      <c r="D156" s="74"/>
      <c r="E156" s="74"/>
      <c r="F156" s="74"/>
      <c r="G156" s="157"/>
      <c r="H156" s="72">
        <f t="shared" si="8"/>
        <v>0</v>
      </c>
      <c r="I156" s="74"/>
      <c r="J156" s="74"/>
      <c r="K156" s="74"/>
      <c r="L156" s="158"/>
    </row>
    <row r="157" spans="1:12" ht="36" x14ac:dyDescent="0.25">
      <c r="A157" s="43">
        <v>2366</v>
      </c>
      <c r="B157" s="71" t="s">
        <v>165</v>
      </c>
      <c r="C157" s="72">
        <f t="shared" si="7"/>
        <v>0</v>
      </c>
      <c r="D157" s="74"/>
      <c r="E157" s="74"/>
      <c r="F157" s="74"/>
      <c r="G157" s="157"/>
      <c r="H157" s="72">
        <f t="shared" si="8"/>
        <v>0</v>
      </c>
      <c r="I157" s="74"/>
      <c r="J157" s="74"/>
      <c r="K157" s="74"/>
      <c r="L157" s="158"/>
    </row>
    <row r="158" spans="1:12" ht="48" x14ac:dyDescent="0.25">
      <c r="A158" s="43">
        <v>2369</v>
      </c>
      <c r="B158" s="71" t="s">
        <v>166</v>
      </c>
      <c r="C158" s="72">
        <f t="shared" si="7"/>
        <v>0</v>
      </c>
      <c r="D158" s="74"/>
      <c r="E158" s="74"/>
      <c r="F158" s="74"/>
      <c r="G158" s="157"/>
      <c r="H158" s="72">
        <f t="shared" si="8"/>
        <v>0</v>
      </c>
      <c r="I158" s="74"/>
      <c r="J158" s="74"/>
      <c r="K158" s="74"/>
      <c r="L158" s="158"/>
    </row>
    <row r="159" spans="1:12" x14ac:dyDescent="0.25">
      <c r="A159" s="150">
        <v>2370</v>
      </c>
      <c r="B159" s="112" t="s">
        <v>167</v>
      </c>
      <c r="C159" s="117">
        <f t="shared" si="7"/>
        <v>0</v>
      </c>
      <c r="D159" s="163"/>
      <c r="E159" s="163"/>
      <c r="F159" s="163"/>
      <c r="G159" s="164"/>
      <c r="H159" s="117">
        <f t="shared" si="8"/>
        <v>0</v>
      </c>
      <c r="I159" s="163"/>
      <c r="J159" s="163"/>
      <c r="K159" s="163"/>
      <c r="L159" s="165"/>
    </row>
    <row r="160" spans="1:12" x14ac:dyDescent="0.25">
      <c r="A160" s="150">
        <v>2380</v>
      </c>
      <c r="B160" s="112" t="s">
        <v>168</v>
      </c>
      <c r="C160" s="117">
        <f t="shared" si="7"/>
        <v>0</v>
      </c>
      <c r="D160" s="151">
        <f>SUM(D161:D162)</f>
        <v>0</v>
      </c>
      <c r="E160" s="151">
        <f>SUM(E161:E162)</f>
        <v>0</v>
      </c>
      <c r="F160" s="151">
        <f>SUM(F161:F162)</f>
        <v>0</v>
      </c>
      <c r="G160" s="152">
        <f>SUM(G161:G162)</f>
        <v>0</v>
      </c>
      <c r="H160" s="117">
        <f t="shared" si="8"/>
        <v>0</v>
      </c>
      <c r="I160" s="151">
        <f>SUM(I161:I162)</f>
        <v>0</v>
      </c>
      <c r="J160" s="151">
        <f>SUM(J161:J162)</f>
        <v>0</v>
      </c>
      <c r="K160" s="151">
        <f>SUM(K161:K162)</f>
        <v>0</v>
      </c>
      <c r="L160" s="153">
        <f>SUM(L161:L162)</f>
        <v>0</v>
      </c>
    </row>
    <row r="161" spans="1:12" x14ac:dyDescent="0.25">
      <c r="A161" s="37">
        <v>2381</v>
      </c>
      <c r="B161" s="65" t="s">
        <v>169</v>
      </c>
      <c r="C161" s="66">
        <f t="shared" si="7"/>
        <v>0</v>
      </c>
      <c r="D161" s="68"/>
      <c r="E161" s="68"/>
      <c r="F161" s="68"/>
      <c r="G161" s="154"/>
      <c r="H161" s="66">
        <f t="shared" si="8"/>
        <v>0</v>
      </c>
      <c r="I161" s="68"/>
      <c r="J161" s="68"/>
      <c r="K161" s="68"/>
      <c r="L161" s="155"/>
    </row>
    <row r="162" spans="1:12" ht="24" x14ac:dyDescent="0.25">
      <c r="A162" s="43">
        <v>2389</v>
      </c>
      <c r="B162" s="71" t="s">
        <v>170</v>
      </c>
      <c r="C162" s="72">
        <f t="shared" si="7"/>
        <v>0</v>
      </c>
      <c r="D162" s="74"/>
      <c r="E162" s="74"/>
      <c r="F162" s="74"/>
      <c r="G162" s="157"/>
      <c r="H162" s="72">
        <f t="shared" si="8"/>
        <v>0</v>
      </c>
      <c r="I162" s="74"/>
      <c r="J162" s="74"/>
      <c r="K162" s="74"/>
      <c r="L162" s="158"/>
    </row>
    <row r="163" spans="1:12" x14ac:dyDescent="0.25">
      <c r="A163" s="150">
        <v>2390</v>
      </c>
      <c r="B163" s="112" t="s">
        <v>171</v>
      </c>
      <c r="C163" s="117">
        <f t="shared" si="7"/>
        <v>0</v>
      </c>
      <c r="D163" s="163"/>
      <c r="E163" s="163"/>
      <c r="F163" s="163"/>
      <c r="G163" s="164"/>
      <c r="H163" s="117">
        <f t="shared" si="8"/>
        <v>0</v>
      </c>
      <c r="I163" s="163"/>
      <c r="J163" s="163"/>
      <c r="K163" s="163"/>
      <c r="L163" s="165"/>
    </row>
    <row r="164" spans="1:12" x14ac:dyDescent="0.25">
      <c r="A164" s="56">
        <v>2400</v>
      </c>
      <c r="B164" s="147" t="s">
        <v>172</v>
      </c>
      <c r="C164" s="57">
        <f t="shared" si="7"/>
        <v>0</v>
      </c>
      <c r="D164" s="177"/>
      <c r="E164" s="177"/>
      <c r="F164" s="177"/>
      <c r="G164" s="178"/>
      <c r="H164" s="57">
        <f t="shared" si="8"/>
        <v>0</v>
      </c>
      <c r="I164" s="177"/>
      <c r="J164" s="177"/>
      <c r="K164" s="177"/>
      <c r="L164" s="179"/>
    </row>
    <row r="165" spans="1:12" ht="24" x14ac:dyDescent="0.25">
      <c r="A165" s="56">
        <v>2500</v>
      </c>
      <c r="B165" s="147" t="s">
        <v>173</v>
      </c>
      <c r="C165" s="57">
        <f t="shared" si="7"/>
        <v>0</v>
      </c>
      <c r="D165" s="63">
        <f>SUM(D166,D171)</f>
        <v>0</v>
      </c>
      <c r="E165" s="63">
        <f t="shared" ref="E165:G165" si="11">SUM(E166,E171)</f>
        <v>0</v>
      </c>
      <c r="F165" s="63">
        <f t="shared" si="11"/>
        <v>0</v>
      </c>
      <c r="G165" s="63">
        <f t="shared" si="11"/>
        <v>0</v>
      </c>
      <c r="H165" s="57">
        <f t="shared" si="8"/>
        <v>0</v>
      </c>
      <c r="I165" s="63">
        <f>SUM(I166,I171)</f>
        <v>0</v>
      </c>
      <c r="J165" s="63">
        <f t="shared" ref="J165:L165" si="12">SUM(J166,J171)</f>
        <v>0</v>
      </c>
      <c r="K165" s="63">
        <f t="shared" si="12"/>
        <v>0</v>
      </c>
      <c r="L165" s="149">
        <f t="shared" si="12"/>
        <v>0</v>
      </c>
    </row>
    <row r="166" spans="1:12" ht="16.5" customHeight="1" x14ac:dyDescent="0.25">
      <c r="A166" s="168">
        <v>2510</v>
      </c>
      <c r="B166" s="65" t="s">
        <v>174</v>
      </c>
      <c r="C166" s="66">
        <f t="shared" si="7"/>
        <v>0</v>
      </c>
      <c r="D166" s="169">
        <f>SUM(D167:D170)</f>
        <v>0</v>
      </c>
      <c r="E166" s="169">
        <f t="shared" ref="E166:G166" si="13">SUM(E167:E170)</f>
        <v>0</v>
      </c>
      <c r="F166" s="169">
        <f t="shared" si="13"/>
        <v>0</v>
      </c>
      <c r="G166" s="169">
        <f t="shared" si="13"/>
        <v>0</v>
      </c>
      <c r="H166" s="66">
        <f t="shared" si="8"/>
        <v>0</v>
      </c>
      <c r="I166" s="169">
        <f>SUM(I167:I170)</f>
        <v>0</v>
      </c>
      <c r="J166" s="169">
        <f t="shared" ref="J166:L166" si="14">SUM(J167:J170)</f>
        <v>0</v>
      </c>
      <c r="K166" s="169">
        <f t="shared" si="14"/>
        <v>0</v>
      </c>
      <c r="L166" s="180">
        <f t="shared" si="14"/>
        <v>0</v>
      </c>
    </row>
    <row r="167" spans="1:12" ht="24" x14ac:dyDescent="0.25">
      <c r="A167" s="44">
        <v>2512</v>
      </c>
      <c r="B167" s="71" t="s">
        <v>175</v>
      </c>
      <c r="C167" s="72">
        <f t="shared" si="7"/>
        <v>0</v>
      </c>
      <c r="D167" s="74"/>
      <c r="E167" s="74"/>
      <c r="F167" s="74"/>
      <c r="G167" s="157"/>
      <c r="H167" s="72">
        <f t="shared" si="8"/>
        <v>0</v>
      </c>
      <c r="I167" s="74"/>
      <c r="J167" s="74"/>
      <c r="K167" s="74"/>
      <c r="L167" s="158"/>
    </row>
    <row r="168" spans="1:12" ht="36" x14ac:dyDescent="0.25">
      <c r="A168" s="44">
        <v>2513</v>
      </c>
      <c r="B168" s="71" t="s">
        <v>176</v>
      </c>
      <c r="C168" s="72">
        <f t="shared" si="7"/>
        <v>0</v>
      </c>
      <c r="D168" s="74"/>
      <c r="E168" s="74"/>
      <c r="F168" s="74"/>
      <c r="G168" s="157"/>
      <c r="H168" s="72">
        <f t="shared" si="8"/>
        <v>0</v>
      </c>
      <c r="I168" s="74"/>
      <c r="J168" s="74"/>
      <c r="K168" s="74"/>
      <c r="L168" s="158"/>
    </row>
    <row r="169" spans="1:12" ht="24" x14ac:dyDescent="0.25">
      <c r="A169" s="44">
        <v>2515</v>
      </c>
      <c r="B169" s="71" t="s">
        <v>177</v>
      </c>
      <c r="C169" s="72">
        <f t="shared" si="7"/>
        <v>0</v>
      </c>
      <c r="D169" s="74"/>
      <c r="E169" s="74"/>
      <c r="F169" s="74"/>
      <c r="G169" s="157"/>
      <c r="H169" s="72">
        <f t="shared" si="8"/>
        <v>0</v>
      </c>
      <c r="I169" s="74"/>
      <c r="J169" s="74"/>
      <c r="K169" s="74"/>
      <c r="L169" s="158"/>
    </row>
    <row r="170" spans="1:12" ht="24" x14ac:dyDescent="0.25">
      <c r="A170" s="44">
        <v>2519</v>
      </c>
      <c r="B170" s="71" t="s">
        <v>178</v>
      </c>
      <c r="C170" s="72">
        <f t="shared" si="7"/>
        <v>0</v>
      </c>
      <c r="D170" s="74"/>
      <c r="E170" s="74"/>
      <c r="F170" s="74"/>
      <c r="G170" s="157"/>
      <c r="H170" s="72">
        <f t="shared" si="8"/>
        <v>0</v>
      </c>
      <c r="I170" s="74"/>
      <c r="J170" s="74"/>
      <c r="K170" s="74"/>
      <c r="L170" s="158"/>
    </row>
    <row r="171" spans="1:12" ht="24" x14ac:dyDescent="0.25">
      <c r="A171" s="159">
        <v>2520</v>
      </c>
      <c r="B171" s="71" t="s">
        <v>179</v>
      </c>
      <c r="C171" s="72">
        <f t="shared" si="7"/>
        <v>0</v>
      </c>
      <c r="D171" s="74"/>
      <c r="E171" s="74"/>
      <c r="F171" s="74"/>
      <c r="G171" s="157"/>
      <c r="H171" s="72">
        <f t="shared" si="8"/>
        <v>0</v>
      </c>
      <c r="I171" s="74"/>
      <c r="J171" s="74"/>
      <c r="K171" s="74"/>
      <c r="L171" s="158"/>
    </row>
    <row r="172" spans="1:12" s="182" customFormat="1" ht="36" customHeight="1" x14ac:dyDescent="0.25">
      <c r="A172" s="19">
        <v>2800</v>
      </c>
      <c r="B172" s="65" t="s">
        <v>180</v>
      </c>
      <c r="C172" s="66">
        <f t="shared" si="7"/>
        <v>0</v>
      </c>
      <c r="D172" s="40"/>
      <c r="E172" s="40"/>
      <c r="F172" s="40"/>
      <c r="G172" s="41"/>
      <c r="H172" s="66">
        <f t="shared" si="8"/>
        <v>0</v>
      </c>
      <c r="I172" s="40"/>
      <c r="J172" s="40"/>
      <c r="K172" s="40"/>
      <c r="L172" s="42"/>
    </row>
    <row r="173" spans="1:12" x14ac:dyDescent="0.25">
      <c r="A173" s="142">
        <v>3000</v>
      </c>
      <c r="B173" s="142" t="s">
        <v>181</v>
      </c>
      <c r="C173" s="143">
        <f t="shared" si="7"/>
        <v>0</v>
      </c>
      <c r="D173" s="144">
        <f>SUM(D174,D184)</f>
        <v>0</v>
      </c>
      <c r="E173" s="144">
        <f>SUM(E174,E184)</f>
        <v>0</v>
      </c>
      <c r="F173" s="144">
        <f>SUM(F174,F184)</f>
        <v>0</v>
      </c>
      <c r="G173" s="145">
        <f>SUM(G174,G184)</f>
        <v>0</v>
      </c>
      <c r="H173" s="143">
        <f t="shared" si="8"/>
        <v>0</v>
      </c>
      <c r="I173" s="144">
        <f>SUM(I174,I184)</f>
        <v>0</v>
      </c>
      <c r="J173" s="144">
        <f>SUM(J174,J184)</f>
        <v>0</v>
      </c>
      <c r="K173" s="144">
        <f>SUM(K174,K184)</f>
        <v>0</v>
      </c>
      <c r="L173" s="146">
        <f>SUM(L174,L184)</f>
        <v>0</v>
      </c>
    </row>
    <row r="174" spans="1:12" ht="24" x14ac:dyDescent="0.25">
      <c r="A174" s="56">
        <v>3200</v>
      </c>
      <c r="B174" s="183" t="s">
        <v>182</v>
      </c>
      <c r="C174" s="184">
        <f t="shared" si="7"/>
        <v>0</v>
      </c>
      <c r="D174" s="63">
        <f>SUM(D175,D179)</f>
        <v>0</v>
      </c>
      <c r="E174" s="63">
        <f t="shared" ref="E174:G174" si="15">SUM(E175,E179)</f>
        <v>0</v>
      </c>
      <c r="F174" s="63">
        <f t="shared" si="15"/>
        <v>0</v>
      </c>
      <c r="G174" s="63">
        <f t="shared" si="15"/>
        <v>0</v>
      </c>
      <c r="H174" s="57">
        <f t="shared" si="8"/>
        <v>0</v>
      </c>
      <c r="I174" s="63">
        <f>SUM(I175,I179)</f>
        <v>0</v>
      </c>
      <c r="J174" s="63">
        <f t="shared" ref="J174:L174" si="16">SUM(J175,J179)</f>
        <v>0</v>
      </c>
      <c r="K174" s="63">
        <f t="shared" si="16"/>
        <v>0</v>
      </c>
      <c r="L174" s="149">
        <f t="shared" si="16"/>
        <v>0</v>
      </c>
    </row>
    <row r="175" spans="1:12" ht="36" x14ac:dyDescent="0.25">
      <c r="A175" s="168">
        <v>3260</v>
      </c>
      <c r="B175" s="65" t="s">
        <v>183</v>
      </c>
      <c r="C175" s="66">
        <f t="shared" si="7"/>
        <v>0</v>
      </c>
      <c r="D175" s="169">
        <f>SUM(D176:D178)</f>
        <v>0</v>
      </c>
      <c r="E175" s="169">
        <f>SUM(E176:E178)</f>
        <v>0</v>
      </c>
      <c r="F175" s="169">
        <f>SUM(F176:F178)</f>
        <v>0</v>
      </c>
      <c r="G175" s="170">
        <f>SUM(G176:G178)</f>
        <v>0</v>
      </c>
      <c r="H175" s="66">
        <f t="shared" si="8"/>
        <v>0</v>
      </c>
      <c r="I175" s="169">
        <f>SUM(I176:I178)</f>
        <v>0</v>
      </c>
      <c r="J175" s="169">
        <f>SUM(J176:J178)</f>
        <v>0</v>
      </c>
      <c r="K175" s="169">
        <f>SUM(K176:K178)</f>
        <v>0</v>
      </c>
      <c r="L175" s="171">
        <f>SUM(L176:L178)</f>
        <v>0</v>
      </c>
    </row>
    <row r="176" spans="1:12" ht="24" x14ac:dyDescent="0.25">
      <c r="A176" s="44">
        <v>3261</v>
      </c>
      <c r="B176" s="71" t="s">
        <v>184</v>
      </c>
      <c r="C176" s="72">
        <f>SUM(D176:G176)</f>
        <v>0</v>
      </c>
      <c r="D176" s="74"/>
      <c r="E176" s="74"/>
      <c r="F176" s="74"/>
      <c r="G176" s="157"/>
      <c r="H176" s="72">
        <f>SUM(I176:L176)</f>
        <v>0</v>
      </c>
      <c r="I176" s="74"/>
      <c r="J176" s="74"/>
      <c r="K176" s="74"/>
      <c r="L176" s="158"/>
    </row>
    <row r="177" spans="1:12" ht="36" x14ac:dyDescent="0.25">
      <c r="A177" s="44">
        <v>3262</v>
      </c>
      <c r="B177" s="71" t="s">
        <v>185</v>
      </c>
      <c r="C177" s="72">
        <f>SUM(D177:G177)</f>
        <v>0</v>
      </c>
      <c r="D177" s="74"/>
      <c r="E177" s="74"/>
      <c r="F177" s="74"/>
      <c r="G177" s="157"/>
      <c r="H177" s="72">
        <f>SUM(I177:L177)</f>
        <v>0</v>
      </c>
      <c r="I177" s="74"/>
      <c r="J177" s="74"/>
      <c r="K177" s="74"/>
      <c r="L177" s="158"/>
    </row>
    <row r="178" spans="1:12" ht="24" x14ac:dyDescent="0.25">
      <c r="A178" s="44">
        <v>3263</v>
      </c>
      <c r="B178" s="71" t="s">
        <v>186</v>
      </c>
      <c r="C178" s="72">
        <f>SUM(D178:G178)</f>
        <v>0</v>
      </c>
      <c r="D178" s="74"/>
      <c r="E178" s="74"/>
      <c r="F178" s="74"/>
      <c r="G178" s="157"/>
      <c r="H178" s="72">
        <f>SUM(I178:L178)</f>
        <v>0</v>
      </c>
      <c r="I178" s="74"/>
      <c r="J178" s="74"/>
      <c r="K178" s="74"/>
      <c r="L178" s="158"/>
    </row>
    <row r="179" spans="1:12" ht="84" x14ac:dyDescent="0.25">
      <c r="A179" s="168">
        <v>3290</v>
      </c>
      <c r="B179" s="65" t="s">
        <v>187</v>
      </c>
      <c r="C179" s="185">
        <f t="shared" ref="C179:C183" si="17">SUM(D179:G179)</f>
        <v>0</v>
      </c>
      <c r="D179" s="169">
        <f>SUM(D180:D183)</f>
        <v>0</v>
      </c>
      <c r="E179" s="169">
        <f t="shared" ref="E179:G179" si="18">SUM(E180:E183)</f>
        <v>0</v>
      </c>
      <c r="F179" s="169">
        <f t="shared" si="18"/>
        <v>0</v>
      </c>
      <c r="G179" s="169">
        <f t="shared" si="18"/>
        <v>0</v>
      </c>
      <c r="H179" s="185">
        <f t="shared" ref="H179:H183" si="19">SUM(I179:L179)</f>
        <v>0</v>
      </c>
      <c r="I179" s="169">
        <f>SUM(I180:I183)</f>
        <v>0</v>
      </c>
      <c r="J179" s="169">
        <f t="shared" ref="J179:L179" si="20">SUM(J180:J183)</f>
        <v>0</v>
      </c>
      <c r="K179" s="169">
        <f t="shared" si="20"/>
        <v>0</v>
      </c>
      <c r="L179" s="186">
        <f t="shared" si="20"/>
        <v>0</v>
      </c>
    </row>
    <row r="180" spans="1:12" ht="72" x14ac:dyDescent="0.25">
      <c r="A180" s="44">
        <v>3291</v>
      </c>
      <c r="B180" s="71" t="s">
        <v>188</v>
      </c>
      <c r="C180" s="72">
        <f t="shared" si="17"/>
        <v>0</v>
      </c>
      <c r="D180" s="74"/>
      <c r="E180" s="74"/>
      <c r="F180" s="74"/>
      <c r="G180" s="187"/>
      <c r="H180" s="72">
        <f t="shared" si="19"/>
        <v>0</v>
      </c>
      <c r="I180" s="74"/>
      <c r="J180" s="74"/>
      <c r="K180" s="74"/>
      <c r="L180" s="158"/>
    </row>
    <row r="181" spans="1:12" ht="72" x14ac:dyDescent="0.25">
      <c r="A181" s="44">
        <v>3292</v>
      </c>
      <c r="B181" s="71" t="s">
        <v>189</v>
      </c>
      <c r="C181" s="72">
        <f t="shared" si="17"/>
        <v>0</v>
      </c>
      <c r="D181" s="74"/>
      <c r="E181" s="74"/>
      <c r="F181" s="74"/>
      <c r="G181" s="187"/>
      <c r="H181" s="72">
        <f t="shared" si="19"/>
        <v>0</v>
      </c>
      <c r="I181" s="74"/>
      <c r="J181" s="74"/>
      <c r="K181" s="74"/>
      <c r="L181" s="158"/>
    </row>
    <row r="182" spans="1:12" ht="72" x14ac:dyDescent="0.25">
      <c r="A182" s="44">
        <v>3293</v>
      </c>
      <c r="B182" s="71" t="s">
        <v>190</v>
      </c>
      <c r="C182" s="72">
        <f t="shared" si="17"/>
        <v>0</v>
      </c>
      <c r="D182" s="74"/>
      <c r="E182" s="74"/>
      <c r="F182" s="74"/>
      <c r="G182" s="187"/>
      <c r="H182" s="72">
        <f t="shared" si="19"/>
        <v>0</v>
      </c>
      <c r="I182" s="74"/>
      <c r="J182" s="74"/>
      <c r="K182" s="74"/>
      <c r="L182" s="158"/>
    </row>
    <row r="183" spans="1:12" ht="60" x14ac:dyDescent="0.25">
      <c r="A183" s="188">
        <v>3294</v>
      </c>
      <c r="B183" s="71" t="s">
        <v>191</v>
      </c>
      <c r="C183" s="185">
        <f t="shared" si="17"/>
        <v>0</v>
      </c>
      <c r="D183" s="189"/>
      <c r="E183" s="189"/>
      <c r="F183" s="189"/>
      <c r="G183" s="190"/>
      <c r="H183" s="185">
        <f t="shared" si="19"/>
        <v>0</v>
      </c>
      <c r="I183" s="189"/>
      <c r="J183" s="189"/>
      <c r="K183" s="189"/>
      <c r="L183" s="191"/>
    </row>
    <row r="184" spans="1:12" ht="48" x14ac:dyDescent="0.25">
      <c r="A184" s="192">
        <v>3300</v>
      </c>
      <c r="B184" s="183" t="s">
        <v>192</v>
      </c>
      <c r="C184" s="193">
        <f t="shared" si="7"/>
        <v>0</v>
      </c>
      <c r="D184" s="194">
        <f>SUM(D185:D186)</f>
        <v>0</v>
      </c>
      <c r="E184" s="194">
        <f t="shared" ref="E184:G184" si="21">SUM(E185:E186)</f>
        <v>0</v>
      </c>
      <c r="F184" s="194">
        <f t="shared" si="21"/>
        <v>0</v>
      </c>
      <c r="G184" s="194">
        <f t="shared" si="21"/>
        <v>0</v>
      </c>
      <c r="H184" s="193">
        <f t="shared" si="8"/>
        <v>0</v>
      </c>
      <c r="I184" s="194">
        <f>SUM(I185:I186)</f>
        <v>0</v>
      </c>
      <c r="J184" s="194">
        <f t="shared" ref="J184:L184" si="22">SUM(J185:J186)</f>
        <v>0</v>
      </c>
      <c r="K184" s="194">
        <f t="shared" si="22"/>
        <v>0</v>
      </c>
      <c r="L184" s="149">
        <f t="shared" si="22"/>
        <v>0</v>
      </c>
    </row>
    <row r="185" spans="1:12" ht="48" x14ac:dyDescent="0.25">
      <c r="A185" s="111">
        <v>3310</v>
      </c>
      <c r="B185" s="112" t="s">
        <v>193</v>
      </c>
      <c r="C185" s="195">
        <f t="shared" si="7"/>
        <v>0</v>
      </c>
      <c r="D185" s="163"/>
      <c r="E185" s="163"/>
      <c r="F185" s="163"/>
      <c r="G185" s="164"/>
      <c r="H185" s="195">
        <f t="shared" si="8"/>
        <v>0</v>
      </c>
      <c r="I185" s="163"/>
      <c r="J185" s="163"/>
      <c r="K185" s="163"/>
      <c r="L185" s="165"/>
    </row>
    <row r="186" spans="1:12" ht="48.75" customHeight="1" x14ac:dyDescent="0.25">
      <c r="A186" s="38">
        <v>3320</v>
      </c>
      <c r="B186" s="65" t="s">
        <v>194</v>
      </c>
      <c r="C186" s="66">
        <f t="shared" si="7"/>
        <v>0</v>
      </c>
      <c r="D186" s="68"/>
      <c r="E186" s="68"/>
      <c r="F186" s="68"/>
      <c r="G186" s="154"/>
      <c r="H186" s="66">
        <f t="shared" si="8"/>
        <v>0</v>
      </c>
      <c r="I186" s="68"/>
      <c r="J186" s="68"/>
      <c r="K186" s="68"/>
      <c r="L186" s="155"/>
    </row>
    <row r="187" spans="1:12" x14ac:dyDescent="0.25">
      <c r="A187" s="196">
        <v>4000</v>
      </c>
      <c r="B187" s="142" t="s">
        <v>195</v>
      </c>
      <c r="C187" s="143">
        <f t="shared" si="7"/>
        <v>0</v>
      </c>
      <c r="D187" s="144">
        <f>SUM(D188,D191)</f>
        <v>0</v>
      </c>
      <c r="E187" s="144">
        <f>SUM(E188,E191)</f>
        <v>0</v>
      </c>
      <c r="F187" s="144">
        <f>SUM(F188,F191)</f>
        <v>0</v>
      </c>
      <c r="G187" s="145">
        <f>SUM(G188,G191)</f>
        <v>0</v>
      </c>
      <c r="H187" s="143">
        <f t="shared" si="8"/>
        <v>0</v>
      </c>
      <c r="I187" s="144">
        <f>SUM(I188,I191)</f>
        <v>0</v>
      </c>
      <c r="J187" s="144">
        <f>SUM(J188,J191)</f>
        <v>0</v>
      </c>
      <c r="K187" s="144">
        <f>SUM(K188,K191)</f>
        <v>0</v>
      </c>
      <c r="L187" s="146">
        <f>SUM(L188,L191)</f>
        <v>0</v>
      </c>
    </row>
    <row r="188" spans="1:12" ht="24" x14ac:dyDescent="0.25">
      <c r="A188" s="197">
        <v>4200</v>
      </c>
      <c r="B188" s="147" t="s">
        <v>196</v>
      </c>
      <c r="C188" s="57">
        <f>SUM(D188:G188)</f>
        <v>0</v>
      </c>
      <c r="D188" s="63">
        <f>SUM(D189,D190)</f>
        <v>0</v>
      </c>
      <c r="E188" s="63">
        <f>SUM(E189,E190)</f>
        <v>0</v>
      </c>
      <c r="F188" s="63">
        <f>SUM(F189,F190)</f>
        <v>0</v>
      </c>
      <c r="G188" s="166">
        <f>SUM(G189,G190)</f>
        <v>0</v>
      </c>
      <c r="H188" s="57">
        <f t="shared" si="8"/>
        <v>0</v>
      </c>
      <c r="I188" s="63">
        <f>SUM(I189,I190)</f>
        <v>0</v>
      </c>
      <c r="J188" s="63">
        <f>SUM(J189,J190)</f>
        <v>0</v>
      </c>
      <c r="K188" s="63">
        <f>SUM(K189,K190)</f>
        <v>0</v>
      </c>
      <c r="L188" s="167">
        <f>SUM(L189,L190)</f>
        <v>0</v>
      </c>
    </row>
    <row r="189" spans="1:12" ht="36" x14ac:dyDescent="0.25">
      <c r="A189" s="168">
        <v>4240</v>
      </c>
      <c r="B189" s="65" t="s">
        <v>197</v>
      </c>
      <c r="C189" s="66">
        <f t="shared" ref="C189:C264" si="23">SUM(D189:G189)</f>
        <v>0</v>
      </c>
      <c r="D189" s="68"/>
      <c r="E189" s="68"/>
      <c r="F189" s="68"/>
      <c r="G189" s="154"/>
      <c r="H189" s="66">
        <f t="shared" ref="H189:H263" si="24">SUM(I189:L189)</f>
        <v>0</v>
      </c>
      <c r="I189" s="68"/>
      <c r="J189" s="68"/>
      <c r="K189" s="68"/>
      <c r="L189" s="155"/>
    </row>
    <row r="190" spans="1:12" ht="24" x14ac:dyDescent="0.25">
      <c r="A190" s="159">
        <v>4250</v>
      </c>
      <c r="B190" s="71" t="s">
        <v>198</v>
      </c>
      <c r="C190" s="72">
        <f t="shared" si="23"/>
        <v>0</v>
      </c>
      <c r="D190" s="74"/>
      <c r="E190" s="74"/>
      <c r="F190" s="74"/>
      <c r="G190" s="157"/>
      <c r="H190" s="72">
        <f t="shared" si="24"/>
        <v>0</v>
      </c>
      <c r="I190" s="74"/>
      <c r="J190" s="74"/>
      <c r="K190" s="74"/>
      <c r="L190" s="158"/>
    </row>
    <row r="191" spans="1:12" x14ac:dyDescent="0.25">
      <c r="A191" s="56">
        <v>4300</v>
      </c>
      <c r="B191" s="147" t="s">
        <v>199</v>
      </c>
      <c r="C191" s="57">
        <f t="shared" si="23"/>
        <v>0</v>
      </c>
      <c r="D191" s="63">
        <f>SUM(D192)</f>
        <v>0</v>
      </c>
      <c r="E191" s="63">
        <f>SUM(E192)</f>
        <v>0</v>
      </c>
      <c r="F191" s="63">
        <f>SUM(F192)</f>
        <v>0</v>
      </c>
      <c r="G191" s="166">
        <f>SUM(G192)</f>
        <v>0</v>
      </c>
      <c r="H191" s="57">
        <f t="shared" si="24"/>
        <v>0</v>
      </c>
      <c r="I191" s="63">
        <f>SUM(I192)</f>
        <v>0</v>
      </c>
      <c r="J191" s="63">
        <f>SUM(J192)</f>
        <v>0</v>
      </c>
      <c r="K191" s="63">
        <f>SUM(K192)</f>
        <v>0</v>
      </c>
      <c r="L191" s="167">
        <f>SUM(L192)</f>
        <v>0</v>
      </c>
    </row>
    <row r="192" spans="1:12" ht="24" x14ac:dyDescent="0.25">
      <c r="A192" s="168">
        <v>4310</v>
      </c>
      <c r="B192" s="65" t="s">
        <v>200</v>
      </c>
      <c r="C192" s="66">
        <f>SUM(D192:G192)</f>
        <v>0</v>
      </c>
      <c r="D192" s="169">
        <f>SUM(D193:D193)</f>
        <v>0</v>
      </c>
      <c r="E192" s="169">
        <f>SUM(E193:E193)</f>
        <v>0</v>
      </c>
      <c r="F192" s="169">
        <f>SUM(F193:F193)</f>
        <v>0</v>
      </c>
      <c r="G192" s="170">
        <f>SUM(G193:G193)</f>
        <v>0</v>
      </c>
      <c r="H192" s="66">
        <f t="shared" si="24"/>
        <v>0</v>
      </c>
      <c r="I192" s="169">
        <f>SUM(I193:I193)</f>
        <v>0</v>
      </c>
      <c r="J192" s="169">
        <f>SUM(J193:J193)</f>
        <v>0</v>
      </c>
      <c r="K192" s="169">
        <f>SUM(K193:K193)</f>
        <v>0</v>
      </c>
      <c r="L192" s="171">
        <f>SUM(L193:L193)</f>
        <v>0</v>
      </c>
    </row>
    <row r="193" spans="1:12" ht="36" x14ac:dyDescent="0.25">
      <c r="A193" s="44">
        <v>4311</v>
      </c>
      <c r="B193" s="71" t="s">
        <v>201</v>
      </c>
      <c r="C193" s="72">
        <f t="shared" si="23"/>
        <v>0</v>
      </c>
      <c r="D193" s="74"/>
      <c r="E193" s="74"/>
      <c r="F193" s="74"/>
      <c r="G193" s="157"/>
      <c r="H193" s="72">
        <f t="shared" si="24"/>
        <v>0</v>
      </c>
      <c r="I193" s="74"/>
      <c r="J193" s="74"/>
      <c r="K193" s="74"/>
      <c r="L193" s="158"/>
    </row>
    <row r="194" spans="1:12" s="24" customFormat="1" ht="24" x14ac:dyDescent="0.25">
      <c r="A194" s="198"/>
      <c r="B194" s="19" t="s">
        <v>202</v>
      </c>
      <c r="C194" s="138">
        <f t="shared" si="23"/>
        <v>0</v>
      </c>
      <c r="D194" s="139">
        <f>SUM(D195,D230,D269)</f>
        <v>0</v>
      </c>
      <c r="E194" s="139">
        <f>SUM(E195,E230,E269)</f>
        <v>0</v>
      </c>
      <c r="F194" s="139">
        <f>SUM(F195,F230,F269)</f>
        <v>0</v>
      </c>
      <c r="G194" s="139">
        <f>SUM(G195,G230,G269)</f>
        <v>0</v>
      </c>
      <c r="H194" s="138">
        <f t="shared" si="24"/>
        <v>0</v>
      </c>
      <c r="I194" s="139">
        <f>SUM(I195,I230,I269)</f>
        <v>0</v>
      </c>
      <c r="J194" s="139">
        <f>SUM(J195,J230,J269)</f>
        <v>0</v>
      </c>
      <c r="K194" s="139">
        <f>SUM(K195,K230,K269)</f>
        <v>0</v>
      </c>
      <c r="L194" s="199">
        <f>SUM(L195,L230,L269)</f>
        <v>0</v>
      </c>
    </row>
    <row r="195" spans="1:12" x14ac:dyDescent="0.25">
      <c r="A195" s="142">
        <v>5000</v>
      </c>
      <c r="B195" s="142" t="s">
        <v>203</v>
      </c>
      <c r="C195" s="143">
        <f t="shared" si="23"/>
        <v>0</v>
      </c>
      <c r="D195" s="144">
        <f>D196+D204</f>
        <v>0</v>
      </c>
      <c r="E195" s="144">
        <f>E196+E204</f>
        <v>0</v>
      </c>
      <c r="F195" s="144">
        <f>F196+F204</f>
        <v>0</v>
      </c>
      <c r="G195" s="144">
        <f>G196+G204</f>
        <v>0</v>
      </c>
      <c r="H195" s="143">
        <f t="shared" si="24"/>
        <v>0</v>
      </c>
      <c r="I195" s="144">
        <f>I196+I204</f>
        <v>0</v>
      </c>
      <c r="J195" s="144">
        <f>J196+J204</f>
        <v>0</v>
      </c>
      <c r="K195" s="144">
        <f>K196+K204</f>
        <v>0</v>
      </c>
      <c r="L195" s="200">
        <f>L196+L204</f>
        <v>0</v>
      </c>
    </row>
    <row r="196" spans="1:12" x14ac:dyDescent="0.25">
      <c r="A196" s="56">
        <v>5100</v>
      </c>
      <c r="B196" s="147" t="s">
        <v>204</v>
      </c>
      <c r="C196" s="57">
        <f t="shared" si="23"/>
        <v>0</v>
      </c>
      <c r="D196" s="63">
        <f>D197+D198+D201+D202+D203</f>
        <v>0</v>
      </c>
      <c r="E196" s="63">
        <f>E197+E198+E201+E202+E203</f>
        <v>0</v>
      </c>
      <c r="F196" s="63">
        <f>F197+F198+F201+F202+F203</f>
        <v>0</v>
      </c>
      <c r="G196" s="166">
        <f>G197+G198+G201+G202+G203</f>
        <v>0</v>
      </c>
      <c r="H196" s="57">
        <f t="shared" si="24"/>
        <v>0</v>
      </c>
      <c r="I196" s="63">
        <f>I197+I198+I201+I202+I203</f>
        <v>0</v>
      </c>
      <c r="J196" s="63">
        <f>J197+J198+J201+J202+J203</f>
        <v>0</v>
      </c>
      <c r="K196" s="63">
        <f>K197+K198+K201+K202+K203</f>
        <v>0</v>
      </c>
      <c r="L196" s="167">
        <f>L197+L198+L201+L202+L203</f>
        <v>0</v>
      </c>
    </row>
    <row r="197" spans="1:12" x14ac:dyDescent="0.25">
      <c r="A197" s="168">
        <v>5110</v>
      </c>
      <c r="B197" s="65" t="s">
        <v>205</v>
      </c>
      <c r="C197" s="66">
        <f t="shared" si="23"/>
        <v>0</v>
      </c>
      <c r="D197" s="68"/>
      <c r="E197" s="68"/>
      <c r="F197" s="68"/>
      <c r="G197" s="154"/>
      <c r="H197" s="66">
        <f t="shared" si="24"/>
        <v>0</v>
      </c>
      <c r="I197" s="68"/>
      <c r="J197" s="68"/>
      <c r="K197" s="68"/>
      <c r="L197" s="155"/>
    </row>
    <row r="198" spans="1:12" ht="24" x14ac:dyDescent="0.25">
      <c r="A198" s="159">
        <v>5120</v>
      </c>
      <c r="B198" s="71" t="s">
        <v>206</v>
      </c>
      <c r="C198" s="72">
        <f t="shared" si="23"/>
        <v>0</v>
      </c>
      <c r="D198" s="160">
        <f>D199+D200</f>
        <v>0</v>
      </c>
      <c r="E198" s="160">
        <f>E199+E200</f>
        <v>0</v>
      </c>
      <c r="F198" s="160">
        <f>F199+F200</f>
        <v>0</v>
      </c>
      <c r="G198" s="161">
        <f>G199+G200</f>
        <v>0</v>
      </c>
      <c r="H198" s="72">
        <f t="shared" si="24"/>
        <v>0</v>
      </c>
      <c r="I198" s="160">
        <f>I199+I200</f>
        <v>0</v>
      </c>
      <c r="J198" s="160">
        <f>J199+J200</f>
        <v>0</v>
      </c>
      <c r="K198" s="160">
        <f>K199+K200</f>
        <v>0</v>
      </c>
      <c r="L198" s="162">
        <f>L199+L200</f>
        <v>0</v>
      </c>
    </row>
    <row r="199" spans="1:12" x14ac:dyDescent="0.25">
      <c r="A199" s="44">
        <v>5121</v>
      </c>
      <c r="B199" s="71" t="s">
        <v>207</v>
      </c>
      <c r="C199" s="72">
        <f t="shared" si="23"/>
        <v>0</v>
      </c>
      <c r="D199" s="74"/>
      <c r="E199" s="74"/>
      <c r="F199" s="74"/>
      <c r="G199" s="157"/>
      <c r="H199" s="72">
        <f t="shared" si="24"/>
        <v>0</v>
      </c>
      <c r="I199" s="74"/>
      <c r="J199" s="74"/>
      <c r="K199" s="74"/>
      <c r="L199" s="158"/>
    </row>
    <row r="200" spans="1:12" ht="24" x14ac:dyDescent="0.25">
      <c r="A200" s="44">
        <v>5129</v>
      </c>
      <c r="B200" s="71" t="s">
        <v>208</v>
      </c>
      <c r="C200" s="72">
        <f t="shared" si="23"/>
        <v>0</v>
      </c>
      <c r="D200" s="74"/>
      <c r="E200" s="74"/>
      <c r="F200" s="74"/>
      <c r="G200" s="157"/>
      <c r="H200" s="72">
        <f t="shared" si="24"/>
        <v>0</v>
      </c>
      <c r="I200" s="74"/>
      <c r="J200" s="74"/>
      <c r="K200" s="74"/>
      <c r="L200" s="158"/>
    </row>
    <row r="201" spans="1:12" x14ac:dyDescent="0.25">
      <c r="A201" s="159">
        <v>5130</v>
      </c>
      <c r="B201" s="71" t="s">
        <v>209</v>
      </c>
      <c r="C201" s="72">
        <f t="shared" si="23"/>
        <v>0</v>
      </c>
      <c r="D201" s="74"/>
      <c r="E201" s="74"/>
      <c r="F201" s="74"/>
      <c r="G201" s="157"/>
      <c r="H201" s="72">
        <f t="shared" si="24"/>
        <v>0</v>
      </c>
      <c r="I201" s="74"/>
      <c r="J201" s="74"/>
      <c r="K201" s="74"/>
      <c r="L201" s="158"/>
    </row>
    <row r="202" spans="1:12" x14ac:dyDescent="0.25">
      <c r="A202" s="159">
        <v>5140</v>
      </c>
      <c r="B202" s="71" t="s">
        <v>210</v>
      </c>
      <c r="C202" s="72">
        <f t="shared" si="23"/>
        <v>0</v>
      </c>
      <c r="D202" s="74"/>
      <c r="E202" s="74"/>
      <c r="F202" s="74"/>
      <c r="G202" s="157"/>
      <c r="H202" s="72">
        <f t="shared" si="24"/>
        <v>0</v>
      </c>
      <c r="I202" s="74"/>
      <c r="J202" s="74"/>
      <c r="K202" s="74"/>
      <c r="L202" s="158"/>
    </row>
    <row r="203" spans="1:12" ht="24" x14ac:dyDescent="0.25">
      <c r="A203" s="159">
        <v>5170</v>
      </c>
      <c r="B203" s="71" t="s">
        <v>211</v>
      </c>
      <c r="C203" s="72">
        <f t="shared" si="23"/>
        <v>0</v>
      </c>
      <c r="D203" s="74"/>
      <c r="E203" s="74"/>
      <c r="F203" s="74"/>
      <c r="G203" s="157"/>
      <c r="H203" s="72">
        <f t="shared" si="24"/>
        <v>0</v>
      </c>
      <c r="I203" s="74"/>
      <c r="J203" s="74"/>
      <c r="K203" s="74"/>
      <c r="L203" s="158"/>
    </row>
    <row r="204" spans="1:12" x14ac:dyDescent="0.25">
      <c r="A204" s="56">
        <v>5200</v>
      </c>
      <c r="B204" s="147" t="s">
        <v>212</v>
      </c>
      <c r="C204" s="57">
        <f t="shared" si="23"/>
        <v>0</v>
      </c>
      <c r="D204" s="63">
        <f>D205+D215+D216+D225+D226+D227+D229</f>
        <v>0</v>
      </c>
      <c r="E204" s="63">
        <f>E205+E215+E216+E225+E226+E227+E229</f>
        <v>0</v>
      </c>
      <c r="F204" s="63">
        <f>F205+F215+F216+F225+F226+F227+F229</f>
        <v>0</v>
      </c>
      <c r="G204" s="166">
        <f>G205+G215+G216+G225+G226+G227+G229</f>
        <v>0</v>
      </c>
      <c r="H204" s="57">
        <f t="shared" si="24"/>
        <v>0</v>
      </c>
      <c r="I204" s="63">
        <f>I205+I215+I216+I225+I226+I227+I229</f>
        <v>0</v>
      </c>
      <c r="J204" s="63">
        <f>J205+J215+J216+J225+J226+J227+J229</f>
        <v>0</v>
      </c>
      <c r="K204" s="63">
        <f>K205+K215+K216+K225+K226+K227+K229</f>
        <v>0</v>
      </c>
      <c r="L204" s="167">
        <f>L205+L215+L216+L225+L226+L227+L229</f>
        <v>0</v>
      </c>
    </row>
    <row r="205" spans="1:12" x14ac:dyDescent="0.25">
      <c r="A205" s="150">
        <v>5210</v>
      </c>
      <c r="B205" s="112" t="s">
        <v>213</v>
      </c>
      <c r="C205" s="117">
        <f t="shared" si="23"/>
        <v>0</v>
      </c>
      <c r="D205" s="151">
        <f>SUM(D206:D214)</f>
        <v>0</v>
      </c>
      <c r="E205" s="151">
        <f>SUM(E206:E214)</f>
        <v>0</v>
      </c>
      <c r="F205" s="151">
        <f>SUM(F206:F214)</f>
        <v>0</v>
      </c>
      <c r="G205" s="152">
        <f>SUM(G206:G214)</f>
        <v>0</v>
      </c>
      <c r="H205" s="117">
        <f t="shared" si="24"/>
        <v>0</v>
      </c>
      <c r="I205" s="151">
        <f>SUM(I206:I214)</f>
        <v>0</v>
      </c>
      <c r="J205" s="151">
        <f>SUM(J206:J214)</f>
        <v>0</v>
      </c>
      <c r="K205" s="151">
        <f>SUM(K206:K214)</f>
        <v>0</v>
      </c>
      <c r="L205" s="153">
        <f>SUM(L206:L214)</f>
        <v>0</v>
      </c>
    </row>
    <row r="206" spans="1:12" x14ac:dyDescent="0.25">
      <c r="A206" s="38">
        <v>5211</v>
      </c>
      <c r="B206" s="65" t="s">
        <v>214</v>
      </c>
      <c r="C206" s="66">
        <f t="shared" si="23"/>
        <v>0</v>
      </c>
      <c r="D206" s="68"/>
      <c r="E206" s="68"/>
      <c r="F206" s="68"/>
      <c r="G206" s="154"/>
      <c r="H206" s="66">
        <f t="shared" si="24"/>
        <v>0</v>
      </c>
      <c r="I206" s="68"/>
      <c r="J206" s="68"/>
      <c r="K206" s="68"/>
      <c r="L206" s="155"/>
    </row>
    <row r="207" spans="1:12" x14ac:dyDescent="0.25">
      <c r="A207" s="44">
        <v>5212</v>
      </c>
      <c r="B207" s="71" t="s">
        <v>215</v>
      </c>
      <c r="C207" s="72">
        <f t="shared" si="23"/>
        <v>0</v>
      </c>
      <c r="D207" s="74"/>
      <c r="E207" s="74"/>
      <c r="F207" s="74"/>
      <c r="G207" s="157"/>
      <c r="H207" s="72">
        <f t="shared" si="24"/>
        <v>0</v>
      </c>
      <c r="I207" s="74"/>
      <c r="J207" s="74"/>
      <c r="K207" s="74"/>
      <c r="L207" s="158"/>
    </row>
    <row r="208" spans="1:12" x14ac:dyDescent="0.25">
      <c r="A208" s="44">
        <v>5213</v>
      </c>
      <c r="B208" s="71" t="s">
        <v>216</v>
      </c>
      <c r="C208" s="72">
        <f t="shared" si="23"/>
        <v>0</v>
      </c>
      <c r="D208" s="74"/>
      <c r="E208" s="74"/>
      <c r="F208" s="74"/>
      <c r="G208" s="157"/>
      <c r="H208" s="72">
        <f t="shared" si="24"/>
        <v>0</v>
      </c>
      <c r="I208" s="74"/>
      <c r="J208" s="74"/>
      <c r="K208" s="74"/>
      <c r="L208" s="158"/>
    </row>
    <row r="209" spans="1:12" x14ac:dyDescent="0.25">
      <c r="A209" s="44">
        <v>5214</v>
      </c>
      <c r="B209" s="71" t="s">
        <v>217</v>
      </c>
      <c r="C209" s="72">
        <f t="shared" si="23"/>
        <v>0</v>
      </c>
      <c r="D209" s="74"/>
      <c r="E209" s="74"/>
      <c r="F209" s="74"/>
      <c r="G209" s="157"/>
      <c r="H209" s="72">
        <f t="shared" si="24"/>
        <v>0</v>
      </c>
      <c r="I209" s="74"/>
      <c r="J209" s="74"/>
      <c r="K209" s="74"/>
      <c r="L209" s="158"/>
    </row>
    <row r="210" spans="1:12" x14ac:dyDescent="0.25">
      <c r="A210" s="44">
        <v>5215</v>
      </c>
      <c r="B210" s="71" t="s">
        <v>218</v>
      </c>
      <c r="C210" s="72">
        <f>SUM(D210:G210)</f>
        <v>0</v>
      </c>
      <c r="D210" s="74"/>
      <c r="E210" s="74"/>
      <c r="F210" s="74"/>
      <c r="G210" s="157"/>
      <c r="H210" s="72">
        <f>SUM(I210:L210)</f>
        <v>0</v>
      </c>
      <c r="I210" s="74"/>
      <c r="J210" s="74"/>
      <c r="K210" s="74"/>
      <c r="L210" s="158"/>
    </row>
    <row r="211" spans="1:12" ht="14.25" customHeight="1" x14ac:dyDescent="0.25">
      <c r="A211" s="44">
        <v>5216</v>
      </c>
      <c r="B211" s="71" t="s">
        <v>219</v>
      </c>
      <c r="C211" s="72">
        <f t="shared" si="23"/>
        <v>0</v>
      </c>
      <c r="D211" s="74"/>
      <c r="E211" s="74"/>
      <c r="F211" s="74"/>
      <c r="G211" s="157"/>
      <c r="H211" s="72">
        <f t="shared" si="24"/>
        <v>0</v>
      </c>
      <c r="I211" s="74"/>
      <c r="J211" s="74"/>
      <c r="K211" s="74"/>
      <c r="L211" s="158"/>
    </row>
    <row r="212" spans="1:12" x14ac:dyDescent="0.25">
      <c r="A212" s="44">
        <v>5217</v>
      </c>
      <c r="B212" s="71" t="s">
        <v>220</v>
      </c>
      <c r="C212" s="72">
        <f t="shared" si="23"/>
        <v>0</v>
      </c>
      <c r="D212" s="74"/>
      <c r="E212" s="74"/>
      <c r="F212" s="74"/>
      <c r="G212" s="157"/>
      <c r="H212" s="72">
        <f t="shared" si="24"/>
        <v>0</v>
      </c>
      <c r="I212" s="74"/>
      <c r="J212" s="74"/>
      <c r="K212" s="74"/>
      <c r="L212" s="158"/>
    </row>
    <row r="213" spans="1:12" x14ac:dyDescent="0.25">
      <c r="A213" s="44">
        <v>5218</v>
      </c>
      <c r="B213" s="71" t="s">
        <v>221</v>
      </c>
      <c r="C213" s="72">
        <f t="shared" si="23"/>
        <v>0</v>
      </c>
      <c r="D213" s="74"/>
      <c r="E213" s="74"/>
      <c r="F213" s="74"/>
      <c r="G213" s="157"/>
      <c r="H213" s="72">
        <f t="shared" si="24"/>
        <v>0</v>
      </c>
      <c r="I213" s="74"/>
      <c r="J213" s="74"/>
      <c r="K213" s="74"/>
      <c r="L213" s="158"/>
    </row>
    <row r="214" spans="1:12" x14ac:dyDescent="0.25">
      <c r="A214" s="44">
        <v>5219</v>
      </c>
      <c r="B214" s="71" t="s">
        <v>222</v>
      </c>
      <c r="C214" s="72">
        <f t="shared" si="23"/>
        <v>0</v>
      </c>
      <c r="D214" s="74"/>
      <c r="E214" s="74"/>
      <c r="F214" s="74"/>
      <c r="G214" s="157"/>
      <c r="H214" s="72">
        <f t="shared" si="24"/>
        <v>0</v>
      </c>
      <c r="I214" s="74"/>
      <c r="J214" s="74"/>
      <c r="K214" s="74"/>
      <c r="L214" s="158"/>
    </row>
    <row r="215" spans="1:12" ht="13.5" customHeight="1" x14ac:dyDescent="0.25">
      <c r="A215" s="159">
        <v>5220</v>
      </c>
      <c r="B215" s="71" t="s">
        <v>223</v>
      </c>
      <c r="C215" s="72">
        <f t="shared" si="23"/>
        <v>0</v>
      </c>
      <c r="D215" s="74"/>
      <c r="E215" s="74"/>
      <c r="F215" s="74"/>
      <c r="G215" s="157"/>
      <c r="H215" s="72">
        <f t="shared" si="24"/>
        <v>0</v>
      </c>
      <c r="I215" s="74"/>
      <c r="J215" s="74"/>
      <c r="K215" s="74"/>
      <c r="L215" s="158"/>
    </row>
    <row r="216" spans="1:12" x14ac:dyDescent="0.25">
      <c r="A216" s="159">
        <v>5230</v>
      </c>
      <c r="B216" s="71" t="s">
        <v>224</v>
      </c>
      <c r="C216" s="72">
        <f t="shared" si="23"/>
        <v>0</v>
      </c>
      <c r="D216" s="160">
        <f>SUM(D217:D224)</f>
        <v>0</v>
      </c>
      <c r="E216" s="160">
        <f>SUM(E217:E224)</f>
        <v>0</v>
      </c>
      <c r="F216" s="160">
        <f>SUM(F217:F224)</f>
        <v>0</v>
      </c>
      <c r="G216" s="161">
        <f>SUM(G217:G224)</f>
        <v>0</v>
      </c>
      <c r="H216" s="72">
        <f t="shared" si="24"/>
        <v>0</v>
      </c>
      <c r="I216" s="160">
        <f>SUM(I217:I224)</f>
        <v>0</v>
      </c>
      <c r="J216" s="160">
        <f>SUM(J217:J224)</f>
        <v>0</v>
      </c>
      <c r="K216" s="160">
        <f>SUM(K217:K224)</f>
        <v>0</v>
      </c>
      <c r="L216" s="162">
        <f>SUM(L217:L224)</f>
        <v>0</v>
      </c>
    </row>
    <row r="217" spans="1:12" x14ac:dyDescent="0.25">
      <c r="A217" s="44">
        <v>5231</v>
      </c>
      <c r="B217" s="71" t="s">
        <v>225</v>
      </c>
      <c r="C217" s="72">
        <f t="shared" si="23"/>
        <v>0</v>
      </c>
      <c r="D217" s="74"/>
      <c r="E217" s="74"/>
      <c r="F217" s="74"/>
      <c r="G217" s="157"/>
      <c r="H217" s="72">
        <f t="shared" si="24"/>
        <v>0</v>
      </c>
      <c r="I217" s="74"/>
      <c r="J217" s="74"/>
      <c r="K217" s="74"/>
      <c r="L217" s="158"/>
    </row>
    <row r="218" spans="1:12" x14ac:dyDescent="0.25">
      <c r="A218" s="44">
        <v>5232</v>
      </c>
      <c r="B218" s="71" t="s">
        <v>226</v>
      </c>
      <c r="C218" s="72">
        <f t="shared" si="23"/>
        <v>0</v>
      </c>
      <c r="D218" s="74"/>
      <c r="E218" s="74"/>
      <c r="F218" s="74"/>
      <c r="G218" s="157"/>
      <c r="H218" s="72">
        <f t="shared" si="24"/>
        <v>0</v>
      </c>
      <c r="I218" s="74"/>
      <c r="J218" s="74"/>
      <c r="K218" s="74"/>
      <c r="L218" s="158"/>
    </row>
    <row r="219" spans="1:12" x14ac:dyDescent="0.25">
      <c r="A219" s="44">
        <v>5233</v>
      </c>
      <c r="B219" s="71" t="s">
        <v>227</v>
      </c>
      <c r="C219" s="201">
        <f t="shared" si="23"/>
        <v>0</v>
      </c>
      <c r="D219" s="74"/>
      <c r="E219" s="74"/>
      <c r="F219" s="74"/>
      <c r="G219" s="157"/>
      <c r="H219" s="72">
        <f t="shared" si="24"/>
        <v>0</v>
      </c>
      <c r="I219" s="74"/>
      <c r="J219" s="74"/>
      <c r="K219" s="74"/>
      <c r="L219" s="158"/>
    </row>
    <row r="220" spans="1:12" ht="24" x14ac:dyDescent="0.25">
      <c r="A220" s="44">
        <v>5234</v>
      </c>
      <c r="B220" s="71" t="s">
        <v>228</v>
      </c>
      <c r="C220" s="201">
        <f t="shared" si="23"/>
        <v>0</v>
      </c>
      <c r="D220" s="74"/>
      <c r="E220" s="74"/>
      <c r="F220" s="74"/>
      <c r="G220" s="157"/>
      <c r="H220" s="72">
        <f t="shared" si="24"/>
        <v>0</v>
      </c>
      <c r="I220" s="74"/>
      <c r="J220" s="74"/>
      <c r="K220" s="74"/>
      <c r="L220" s="158"/>
    </row>
    <row r="221" spans="1:12" ht="14.25" customHeight="1" x14ac:dyDescent="0.25">
      <c r="A221" s="44">
        <v>5236</v>
      </c>
      <c r="B221" s="71" t="s">
        <v>229</v>
      </c>
      <c r="C221" s="201">
        <f t="shared" si="23"/>
        <v>0</v>
      </c>
      <c r="D221" s="74"/>
      <c r="E221" s="74"/>
      <c r="F221" s="74"/>
      <c r="G221" s="157"/>
      <c r="H221" s="72">
        <f t="shared" si="24"/>
        <v>0</v>
      </c>
      <c r="I221" s="74"/>
      <c r="J221" s="74"/>
      <c r="K221" s="74"/>
      <c r="L221" s="158"/>
    </row>
    <row r="222" spans="1:12" ht="14.25" customHeight="1" x14ac:dyDescent="0.25">
      <c r="A222" s="44">
        <v>5237</v>
      </c>
      <c r="B222" s="71" t="s">
        <v>230</v>
      </c>
      <c r="C222" s="201">
        <f t="shared" si="23"/>
        <v>0</v>
      </c>
      <c r="D222" s="74"/>
      <c r="E222" s="74"/>
      <c r="F222" s="74"/>
      <c r="G222" s="157"/>
      <c r="H222" s="72">
        <f t="shared" si="24"/>
        <v>0</v>
      </c>
      <c r="I222" s="74"/>
      <c r="J222" s="74"/>
      <c r="K222" s="74"/>
      <c r="L222" s="158"/>
    </row>
    <row r="223" spans="1:12" ht="24" x14ac:dyDescent="0.25">
      <c r="A223" s="44">
        <v>5238</v>
      </c>
      <c r="B223" s="71" t="s">
        <v>231</v>
      </c>
      <c r="C223" s="201">
        <f t="shared" si="23"/>
        <v>0</v>
      </c>
      <c r="D223" s="74"/>
      <c r="E223" s="74"/>
      <c r="F223" s="74"/>
      <c r="G223" s="157"/>
      <c r="H223" s="72">
        <f t="shared" si="24"/>
        <v>0</v>
      </c>
      <c r="I223" s="74"/>
      <c r="J223" s="74"/>
      <c r="K223" s="74"/>
      <c r="L223" s="158"/>
    </row>
    <row r="224" spans="1:12" ht="24" x14ac:dyDescent="0.25">
      <c r="A224" s="44">
        <v>5239</v>
      </c>
      <c r="B224" s="71" t="s">
        <v>232</v>
      </c>
      <c r="C224" s="201">
        <f t="shared" si="23"/>
        <v>0</v>
      </c>
      <c r="D224" s="74"/>
      <c r="E224" s="74"/>
      <c r="F224" s="74"/>
      <c r="G224" s="157"/>
      <c r="H224" s="72">
        <f t="shared" si="24"/>
        <v>0</v>
      </c>
      <c r="I224" s="74"/>
      <c r="J224" s="74"/>
      <c r="K224" s="74"/>
      <c r="L224" s="158"/>
    </row>
    <row r="225" spans="1:12" ht="24" x14ac:dyDescent="0.25">
      <c r="A225" s="159">
        <v>5240</v>
      </c>
      <c r="B225" s="71" t="s">
        <v>233</v>
      </c>
      <c r="C225" s="201">
        <f t="shared" si="23"/>
        <v>0</v>
      </c>
      <c r="D225" s="74"/>
      <c r="E225" s="74"/>
      <c r="F225" s="74"/>
      <c r="G225" s="157"/>
      <c r="H225" s="72">
        <f t="shared" si="24"/>
        <v>0</v>
      </c>
      <c r="I225" s="74"/>
      <c r="J225" s="74"/>
      <c r="K225" s="74"/>
      <c r="L225" s="158"/>
    </row>
    <row r="226" spans="1:12" x14ac:dyDescent="0.25">
      <c r="A226" s="159">
        <v>5250</v>
      </c>
      <c r="B226" s="71" t="s">
        <v>234</v>
      </c>
      <c r="C226" s="201">
        <f t="shared" si="23"/>
        <v>0</v>
      </c>
      <c r="D226" s="74"/>
      <c r="E226" s="74"/>
      <c r="F226" s="74"/>
      <c r="G226" s="157"/>
      <c r="H226" s="72">
        <f t="shared" si="24"/>
        <v>0</v>
      </c>
      <c r="I226" s="74"/>
      <c r="J226" s="74"/>
      <c r="K226" s="74"/>
      <c r="L226" s="158"/>
    </row>
    <row r="227" spans="1:12" x14ac:dyDescent="0.25">
      <c r="A227" s="159">
        <v>5260</v>
      </c>
      <c r="B227" s="71" t="s">
        <v>235</v>
      </c>
      <c r="C227" s="201">
        <f t="shared" si="23"/>
        <v>0</v>
      </c>
      <c r="D227" s="160">
        <f>SUM(D228)</f>
        <v>0</v>
      </c>
      <c r="E227" s="160">
        <f>SUM(E228)</f>
        <v>0</v>
      </c>
      <c r="F227" s="160">
        <f>SUM(F228)</f>
        <v>0</v>
      </c>
      <c r="G227" s="161">
        <f>SUM(G228)</f>
        <v>0</v>
      </c>
      <c r="H227" s="72">
        <f t="shared" si="24"/>
        <v>0</v>
      </c>
      <c r="I227" s="160">
        <f>SUM(I228)</f>
        <v>0</v>
      </c>
      <c r="J227" s="160">
        <f>SUM(J228)</f>
        <v>0</v>
      </c>
      <c r="K227" s="160">
        <f>SUM(K228)</f>
        <v>0</v>
      </c>
      <c r="L227" s="162">
        <f>SUM(L228)</f>
        <v>0</v>
      </c>
    </row>
    <row r="228" spans="1:12" ht="24" x14ac:dyDescent="0.25">
      <c r="A228" s="44">
        <v>5269</v>
      </c>
      <c r="B228" s="71" t="s">
        <v>236</v>
      </c>
      <c r="C228" s="201">
        <f t="shared" si="23"/>
        <v>0</v>
      </c>
      <c r="D228" s="74"/>
      <c r="E228" s="74"/>
      <c r="F228" s="74"/>
      <c r="G228" s="157"/>
      <c r="H228" s="72">
        <f t="shared" si="24"/>
        <v>0</v>
      </c>
      <c r="I228" s="74"/>
      <c r="J228" s="74"/>
      <c r="K228" s="74"/>
      <c r="L228" s="158"/>
    </row>
    <row r="229" spans="1:12" ht="24" x14ac:dyDescent="0.25">
      <c r="A229" s="150">
        <v>5270</v>
      </c>
      <c r="B229" s="112" t="s">
        <v>237</v>
      </c>
      <c r="C229" s="202">
        <f t="shared" si="23"/>
        <v>0</v>
      </c>
      <c r="D229" s="163"/>
      <c r="E229" s="163"/>
      <c r="F229" s="163"/>
      <c r="G229" s="164"/>
      <c r="H229" s="117">
        <f t="shared" si="24"/>
        <v>0</v>
      </c>
      <c r="I229" s="163"/>
      <c r="J229" s="163"/>
      <c r="K229" s="163"/>
      <c r="L229" s="165"/>
    </row>
    <row r="230" spans="1:12" x14ac:dyDescent="0.25">
      <c r="A230" s="142">
        <v>6000</v>
      </c>
      <c r="B230" s="142" t="s">
        <v>238</v>
      </c>
      <c r="C230" s="203">
        <f t="shared" si="23"/>
        <v>0</v>
      </c>
      <c r="D230" s="144">
        <f>D231+D251+D259</f>
        <v>0</v>
      </c>
      <c r="E230" s="144">
        <f>E231+E251+E259</f>
        <v>0</v>
      </c>
      <c r="F230" s="144">
        <f>F231+F251+F259</f>
        <v>0</v>
      </c>
      <c r="G230" s="145">
        <f>G231+G251+G259</f>
        <v>0</v>
      </c>
      <c r="H230" s="143">
        <f t="shared" si="24"/>
        <v>0</v>
      </c>
      <c r="I230" s="144">
        <f>I231+I251+I259</f>
        <v>0</v>
      </c>
      <c r="J230" s="144">
        <f>J231+J251+J259</f>
        <v>0</v>
      </c>
      <c r="K230" s="144">
        <f>K231+K251+K259</f>
        <v>0</v>
      </c>
      <c r="L230" s="146">
        <f>L231+L251+L259</f>
        <v>0</v>
      </c>
    </row>
    <row r="231" spans="1:12" ht="14.25" customHeight="1" x14ac:dyDescent="0.25">
      <c r="A231" s="192">
        <v>6200</v>
      </c>
      <c r="B231" s="183" t="s">
        <v>239</v>
      </c>
      <c r="C231" s="204">
        <f>SUM(D231:G231)</f>
        <v>0</v>
      </c>
      <c r="D231" s="194">
        <f>SUM(D232,D233,D235,D238,D244,D245,D246)</f>
        <v>0</v>
      </c>
      <c r="E231" s="194">
        <f>SUM(E232,E233,E235,E238,E244,E245,E246)</f>
        <v>0</v>
      </c>
      <c r="F231" s="194">
        <f>SUM(F232,F233,F235,F238,F244,F245,F246)</f>
        <v>0</v>
      </c>
      <c r="G231" s="194">
        <f>SUM(G232,G233,G235,G238,G244,G245,G246)</f>
        <v>0</v>
      </c>
      <c r="H231" s="193">
        <f t="shared" si="24"/>
        <v>0</v>
      </c>
      <c r="I231" s="194">
        <f>SUM(I232,I233,I235,I238,I244,I245,I246)</f>
        <v>0</v>
      </c>
      <c r="J231" s="194">
        <f>SUM(J232,J233,J235,J238,J244,J245,J246)</f>
        <v>0</v>
      </c>
      <c r="K231" s="194">
        <f>SUM(K232,K233,K235,K238,K244,K245,K246)</f>
        <v>0</v>
      </c>
      <c r="L231" s="149">
        <f>SUM(L232,L233,L235,L238,L244,L245,L246)</f>
        <v>0</v>
      </c>
    </row>
    <row r="232" spans="1:12" ht="24" x14ac:dyDescent="0.25">
      <c r="A232" s="168">
        <v>6220</v>
      </c>
      <c r="B232" s="65" t="s">
        <v>240</v>
      </c>
      <c r="C232" s="205">
        <f t="shared" si="23"/>
        <v>0</v>
      </c>
      <c r="D232" s="68"/>
      <c r="E232" s="68"/>
      <c r="F232" s="68"/>
      <c r="G232" s="206"/>
      <c r="H232" s="207">
        <f t="shared" si="24"/>
        <v>0</v>
      </c>
      <c r="I232" s="68"/>
      <c r="J232" s="68"/>
      <c r="K232" s="68"/>
      <c r="L232" s="155"/>
    </row>
    <row r="233" spans="1:12" x14ac:dyDescent="0.25">
      <c r="A233" s="159">
        <v>6230</v>
      </c>
      <c r="B233" s="71" t="s">
        <v>241</v>
      </c>
      <c r="C233" s="201">
        <f t="shared" si="23"/>
        <v>0</v>
      </c>
      <c r="D233" s="160">
        <f>SUM(D234)</f>
        <v>0</v>
      </c>
      <c r="E233" s="160">
        <f t="shared" ref="E233:L233" si="25">SUM(E234)</f>
        <v>0</v>
      </c>
      <c r="F233" s="160">
        <f t="shared" si="25"/>
        <v>0</v>
      </c>
      <c r="G233" s="161">
        <f t="shared" si="25"/>
        <v>0</v>
      </c>
      <c r="H233" s="208">
        <f t="shared" si="24"/>
        <v>0</v>
      </c>
      <c r="I233" s="160">
        <f t="shared" si="25"/>
        <v>0</v>
      </c>
      <c r="J233" s="160">
        <f t="shared" si="25"/>
        <v>0</v>
      </c>
      <c r="K233" s="160">
        <f t="shared" si="25"/>
        <v>0</v>
      </c>
      <c r="L233" s="162">
        <f t="shared" si="25"/>
        <v>0</v>
      </c>
    </row>
    <row r="234" spans="1:12" ht="24" x14ac:dyDescent="0.25">
      <c r="A234" s="44">
        <v>6239</v>
      </c>
      <c r="B234" s="65" t="s">
        <v>242</v>
      </c>
      <c r="C234" s="201">
        <f t="shared" si="23"/>
        <v>0</v>
      </c>
      <c r="D234" s="68"/>
      <c r="E234" s="68"/>
      <c r="F234" s="68"/>
      <c r="G234" s="154"/>
      <c r="H234" s="208">
        <f t="shared" si="24"/>
        <v>0</v>
      </c>
      <c r="I234" s="68"/>
      <c r="J234" s="68"/>
      <c r="K234" s="68"/>
      <c r="L234" s="155"/>
    </row>
    <row r="235" spans="1:12" ht="24" x14ac:dyDescent="0.25">
      <c r="A235" s="159">
        <v>6240</v>
      </c>
      <c r="B235" s="71" t="s">
        <v>243</v>
      </c>
      <c r="C235" s="201">
        <f>SUM(D235:G235)</f>
        <v>0</v>
      </c>
      <c r="D235" s="160">
        <f>SUM(D236:D237)</f>
        <v>0</v>
      </c>
      <c r="E235" s="160">
        <f>SUM(E236:E237)</f>
        <v>0</v>
      </c>
      <c r="F235" s="160">
        <f>SUM(F236:F237)</f>
        <v>0</v>
      </c>
      <c r="G235" s="161">
        <f>SUM(G236:G237)</f>
        <v>0</v>
      </c>
      <c r="H235" s="208">
        <f t="shared" si="24"/>
        <v>0</v>
      </c>
      <c r="I235" s="160">
        <f>SUM(I236:I237)</f>
        <v>0</v>
      </c>
      <c r="J235" s="160">
        <f>SUM(J236:J237)</f>
        <v>0</v>
      </c>
      <c r="K235" s="160">
        <f>SUM(K236:K237)</f>
        <v>0</v>
      </c>
      <c r="L235" s="162">
        <f>SUM(L236:L237)</f>
        <v>0</v>
      </c>
    </row>
    <row r="236" spans="1:12" x14ac:dyDescent="0.25">
      <c r="A236" s="44">
        <v>6241</v>
      </c>
      <c r="B236" s="71" t="s">
        <v>244</v>
      </c>
      <c r="C236" s="201">
        <f>SUM(D236:G236)</f>
        <v>0</v>
      </c>
      <c r="D236" s="74"/>
      <c r="E236" s="74"/>
      <c r="F236" s="74"/>
      <c r="G236" s="157"/>
      <c r="H236" s="208">
        <f>SUM(I236:L236)</f>
        <v>0</v>
      </c>
      <c r="I236" s="74"/>
      <c r="J236" s="74"/>
      <c r="K236" s="74"/>
      <c r="L236" s="158"/>
    </row>
    <row r="237" spans="1:12" x14ac:dyDescent="0.25">
      <c r="A237" s="44">
        <v>6242</v>
      </c>
      <c r="B237" s="71" t="s">
        <v>245</v>
      </c>
      <c r="C237" s="201">
        <f>SUM(D237:G237)</f>
        <v>0</v>
      </c>
      <c r="D237" s="74"/>
      <c r="E237" s="74"/>
      <c r="F237" s="74"/>
      <c r="G237" s="157"/>
      <c r="H237" s="208">
        <f t="shared" si="24"/>
        <v>0</v>
      </c>
      <c r="I237" s="74"/>
      <c r="J237" s="74"/>
      <c r="K237" s="74"/>
      <c r="L237" s="158"/>
    </row>
    <row r="238" spans="1:12" ht="25.5" customHeight="1" x14ac:dyDescent="0.25">
      <c r="A238" s="159">
        <v>6250</v>
      </c>
      <c r="B238" s="71" t="s">
        <v>246</v>
      </c>
      <c r="C238" s="201">
        <f>SUM(D238:G238)</f>
        <v>0</v>
      </c>
      <c r="D238" s="160">
        <f>SUM(D239:D243)</f>
        <v>0</v>
      </c>
      <c r="E238" s="160">
        <f>SUM(E239:E243)</f>
        <v>0</v>
      </c>
      <c r="F238" s="160">
        <f>SUM(F239:F243)</f>
        <v>0</v>
      </c>
      <c r="G238" s="161">
        <f>SUM(G239:G243)</f>
        <v>0</v>
      </c>
      <c r="H238" s="208">
        <f t="shared" si="24"/>
        <v>0</v>
      </c>
      <c r="I238" s="160">
        <f>SUM(I239:I243)</f>
        <v>0</v>
      </c>
      <c r="J238" s="160">
        <f>SUM(J239:J243)</f>
        <v>0</v>
      </c>
      <c r="K238" s="160">
        <f>SUM(K239:K243)</f>
        <v>0</v>
      </c>
      <c r="L238" s="162">
        <f>SUM(L239:L243)</f>
        <v>0</v>
      </c>
    </row>
    <row r="239" spans="1:12" ht="14.25" customHeight="1" x14ac:dyDescent="0.25">
      <c r="A239" s="44">
        <v>6252</v>
      </c>
      <c r="B239" s="71" t="s">
        <v>247</v>
      </c>
      <c r="C239" s="201">
        <f>SUM(D239:G239)</f>
        <v>0</v>
      </c>
      <c r="D239" s="74"/>
      <c r="E239" s="74"/>
      <c r="F239" s="74"/>
      <c r="G239" s="157"/>
      <c r="H239" s="208">
        <f t="shared" si="24"/>
        <v>0</v>
      </c>
      <c r="I239" s="74"/>
      <c r="J239" s="74"/>
      <c r="K239" s="74"/>
      <c r="L239" s="158"/>
    </row>
    <row r="240" spans="1:12" ht="14.25" customHeight="1" x14ac:dyDescent="0.25">
      <c r="A240" s="44">
        <v>6253</v>
      </c>
      <c r="B240" s="71" t="s">
        <v>248</v>
      </c>
      <c r="C240" s="201">
        <f t="shared" si="23"/>
        <v>0</v>
      </c>
      <c r="D240" s="74"/>
      <c r="E240" s="74"/>
      <c r="F240" s="74"/>
      <c r="G240" s="157"/>
      <c r="H240" s="208">
        <f t="shared" si="24"/>
        <v>0</v>
      </c>
      <c r="I240" s="74"/>
      <c r="J240" s="74"/>
      <c r="K240" s="74"/>
      <c r="L240" s="158"/>
    </row>
    <row r="241" spans="1:12" ht="24" x14ac:dyDescent="0.25">
      <c r="A241" s="44">
        <v>6254</v>
      </c>
      <c r="B241" s="71" t="s">
        <v>249</v>
      </c>
      <c r="C241" s="201">
        <f t="shared" si="23"/>
        <v>0</v>
      </c>
      <c r="D241" s="74"/>
      <c r="E241" s="74"/>
      <c r="F241" s="74"/>
      <c r="G241" s="157"/>
      <c r="H241" s="208">
        <f t="shared" si="24"/>
        <v>0</v>
      </c>
      <c r="I241" s="74"/>
      <c r="J241" s="74"/>
      <c r="K241" s="74"/>
      <c r="L241" s="158"/>
    </row>
    <row r="242" spans="1:12" ht="24" x14ac:dyDescent="0.25">
      <c r="A242" s="44">
        <v>6255</v>
      </c>
      <c r="B242" s="71" t="s">
        <v>250</v>
      </c>
      <c r="C242" s="201">
        <f t="shared" si="23"/>
        <v>0</v>
      </c>
      <c r="D242" s="74"/>
      <c r="E242" s="74"/>
      <c r="F242" s="74"/>
      <c r="G242" s="157"/>
      <c r="H242" s="208">
        <f t="shared" si="24"/>
        <v>0</v>
      </c>
      <c r="I242" s="74"/>
      <c r="J242" s="74"/>
      <c r="K242" s="74"/>
      <c r="L242" s="158"/>
    </row>
    <row r="243" spans="1:12" x14ac:dyDescent="0.25">
      <c r="A243" s="44">
        <v>6259</v>
      </c>
      <c r="B243" s="71" t="s">
        <v>251</v>
      </c>
      <c r="C243" s="201">
        <f t="shared" si="23"/>
        <v>0</v>
      </c>
      <c r="D243" s="74"/>
      <c r="E243" s="74"/>
      <c r="F243" s="74"/>
      <c r="G243" s="157"/>
      <c r="H243" s="208">
        <f t="shared" si="24"/>
        <v>0</v>
      </c>
      <c r="I243" s="74"/>
      <c r="J243" s="74"/>
      <c r="K243" s="74"/>
      <c r="L243" s="158"/>
    </row>
    <row r="244" spans="1:12" ht="24" x14ac:dyDescent="0.25">
      <c r="A244" s="159">
        <v>6260</v>
      </c>
      <c r="B244" s="71" t="s">
        <v>252</v>
      </c>
      <c r="C244" s="201">
        <f t="shared" si="23"/>
        <v>0</v>
      </c>
      <c r="D244" s="74"/>
      <c r="E244" s="74"/>
      <c r="F244" s="74"/>
      <c r="G244" s="157"/>
      <c r="H244" s="208">
        <f t="shared" si="24"/>
        <v>0</v>
      </c>
      <c r="I244" s="74"/>
      <c r="J244" s="74"/>
      <c r="K244" s="74"/>
      <c r="L244" s="158"/>
    </row>
    <row r="245" spans="1:12" x14ac:dyDescent="0.25">
      <c r="A245" s="159">
        <v>6270</v>
      </c>
      <c r="B245" s="71" t="s">
        <v>253</v>
      </c>
      <c r="C245" s="201">
        <f t="shared" si="23"/>
        <v>0</v>
      </c>
      <c r="D245" s="74"/>
      <c r="E245" s="74"/>
      <c r="F245" s="74"/>
      <c r="G245" s="157"/>
      <c r="H245" s="208">
        <f t="shared" si="24"/>
        <v>0</v>
      </c>
      <c r="I245" s="74"/>
      <c r="J245" s="74"/>
      <c r="K245" s="74"/>
      <c r="L245" s="158"/>
    </row>
    <row r="246" spans="1:12" ht="24" x14ac:dyDescent="0.25">
      <c r="A246" s="168">
        <v>6290</v>
      </c>
      <c r="B246" s="65" t="s">
        <v>254</v>
      </c>
      <c r="C246" s="209">
        <f t="shared" si="23"/>
        <v>0</v>
      </c>
      <c r="D246" s="169">
        <f>SUM(D247:D250)</f>
        <v>0</v>
      </c>
      <c r="E246" s="169">
        <f t="shared" ref="E246:G246" si="26">SUM(E247:E250)</f>
        <v>0</v>
      </c>
      <c r="F246" s="169">
        <f t="shared" si="26"/>
        <v>0</v>
      </c>
      <c r="G246" s="210">
        <f t="shared" si="26"/>
        <v>0</v>
      </c>
      <c r="H246" s="209">
        <f t="shared" si="24"/>
        <v>0</v>
      </c>
      <c r="I246" s="169">
        <f>SUM(I247:I250)</f>
        <v>0</v>
      </c>
      <c r="J246" s="169">
        <f t="shared" ref="J246:L246" si="27">SUM(J247:J250)</f>
        <v>0</v>
      </c>
      <c r="K246" s="169">
        <f t="shared" si="27"/>
        <v>0</v>
      </c>
      <c r="L246" s="186">
        <f t="shared" si="27"/>
        <v>0</v>
      </c>
    </row>
    <row r="247" spans="1:12" x14ac:dyDescent="0.25">
      <c r="A247" s="44">
        <v>6291</v>
      </c>
      <c r="B247" s="71" t="s">
        <v>255</v>
      </c>
      <c r="C247" s="201">
        <f t="shared" si="23"/>
        <v>0</v>
      </c>
      <c r="D247" s="74"/>
      <c r="E247" s="74"/>
      <c r="F247" s="74"/>
      <c r="G247" s="211"/>
      <c r="H247" s="201">
        <f t="shared" si="24"/>
        <v>0</v>
      </c>
      <c r="I247" s="74"/>
      <c r="J247" s="74"/>
      <c r="K247" s="74"/>
      <c r="L247" s="158"/>
    </row>
    <row r="248" spans="1:12" x14ac:dyDescent="0.25">
      <c r="A248" s="44">
        <v>6292</v>
      </c>
      <c r="B248" s="71" t="s">
        <v>256</v>
      </c>
      <c r="C248" s="201">
        <f t="shared" si="23"/>
        <v>0</v>
      </c>
      <c r="D248" s="74"/>
      <c r="E248" s="74"/>
      <c r="F248" s="74"/>
      <c r="G248" s="211"/>
      <c r="H248" s="201">
        <f t="shared" si="24"/>
        <v>0</v>
      </c>
      <c r="I248" s="74"/>
      <c r="J248" s="74"/>
      <c r="K248" s="74"/>
      <c r="L248" s="158"/>
    </row>
    <row r="249" spans="1:12" ht="72" x14ac:dyDescent="0.25">
      <c r="A249" s="44">
        <v>6296</v>
      </c>
      <c r="B249" s="71" t="s">
        <v>257</v>
      </c>
      <c r="C249" s="201">
        <f t="shared" si="23"/>
        <v>0</v>
      </c>
      <c r="D249" s="74"/>
      <c r="E249" s="74"/>
      <c r="F249" s="74"/>
      <c r="G249" s="211"/>
      <c r="H249" s="201">
        <f t="shared" si="24"/>
        <v>0</v>
      </c>
      <c r="I249" s="74"/>
      <c r="J249" s="74"/>
      <c r="K249" s="74"/>
      <c r="L249" s="158"/>
    </row>
    <row r="250" spans="1:12" ht="39.75" customHeight="1" x14ac:dyDescent="0.25">
      <c r="A250" s="44">
        <v>6299</v>
      </c>
      <c r="B250" s="71" t="s">
        <v>258</v>
      </c>
      <c r="C250" s="201">
        <f t="shared" si="23"/>
        <v>0</v>
      </c>
      <c r="D250" s="74"/>
      <c r="E250" s="74"/>
      <c r="F250" s="74"/>
      <c r="G250" s="211"/>
      <c r="H250" s="201">
        <f t="shared" si="24"/>
        <v>0</v>
      </c>
      <c r="I250" s="74"/>
      <c r="J250" s="74"/>
      <c r="K250" s="74"/>
      <c r="L250" s="158"/>
    </row>
    <row r="251" spans="1:12" x14ac:dyDescent="0.25">
      <c r="A251" s="56">
        <v>6300</v>
      </c>
      <c r="B251" s="147" t="s">
        <v>259</v>
      </c>
      <c r="C251" s="184">
        <f t="shared" si="23"/>
        <v>0</v>
      </c>
      <c r="D251" s="63">
        <f>SUM(D252,D257,D258)</f>
        <v>0</v>
      </c>
      <c r="E251" s="63">
        <f t="shared" ref="E251:G251" si="28">SUM(E252,E257,E258)</f>
        <v>0</v>
      </c>
      <c r="F251" s="63">
        <f t="shared" si="28"/>
        <v>0</v>
      </c>
      <c r="G251" s="63">
        <f t="shared" si="28"/>
        <v>0</v>
      </c>
      <c r="H251" s="57">
        <f t="shared" si="24"/>
        <v>0</v>
      </c>
      <c r="I251" s="63">
        <f>SUM(I252,I257,I258)</f>
        <v>0</v>
      </c>
      <c r="J251" s="63">
        <f t="shared" ref="J251:L251" si="29">SUM(J252,J257,J258)</f>
        <v>0</v>
      </c>
      <c r="K251" s="63">
        <f t="shared" si="29"/>
        <v>0</v>
      </c>
      <c r="L251" s="172">
        <f t="shared" si="29"/>
        <v>0</v>
      </c>
    </row>
    <row r="252" spans="1:12" ht="24" x14ac:dyDescent="0.25">
      <c r="A252" s="168">
        <v>6320</v>
      </c>
      <c r="B252" s="65" t="s">
        <v>260</v>
      </c>
      <c r="C252" s="209">
        <f t="shared" si="23"/>
        <v>0</v>
      </c>
      <c r="D252" s="169">
        <f>SUM(D253:D256)</f>
        <v>0</v>
      </c>
      <c r="E252" s="169">
        <f>SUM(E253:E256)</f>
        <v>0</v>
      </c>
      <c r="F252" s="169">
        <f t="shared" ref="F252:G252" si="30">SUM(F253:F256)</f>
        <v>0</v>
      </c>
      <c r="G252" s="212">
        <f t="shared" si="30"/>
        <v>0</v>
      </c>
      <c r="H252" s="209">
        <f t="shared" si="24"/>
        <v>0</v>
      </c>
      <c r="I252" s="169">
        <f>SUM(I253:I256)</f>
        <v>0</v>
      </c>
      <c r="J252" s="169">
        <f t="shared" ref="J252:L252" si="31">SUM(J253:J256)</f>
        <v>0</v>
      </c>
      <c r="K252" s="169">
        <f t="shared" si="31"/>
        <v>0</v>
      </c>
      <c r="L252" s="213">
        <f t="shared" si="31"/>
        <v>0</v>
      </c>
    </row>
    <row r="253" spans="1:12" x14ac:dyDescent="0.25">
      <c r="A253" s="44">
        <v>6322</v>
      </c>
      <c r="B253" s="71" t="s">
        <v>261</v>
      </c>
      <c r="C253" s="201">
        <f t="shared" si="23"/>
        <v>0</v>
      </c>
      <c r="D253" s="74"/>
      <c r="E253" s="74"/>
      <c r="F253" s="74"/>
      <c r="G253" s="211"/>
      <c r="H253" s="201">
        <f t="shared" si="24"/>
        <v>0</v>
      </c>
      <c r="I253" s="74"/>
      <c r="J253" s="74"/>
      <c r="K253" s="74"/>
      <c r="L253" s="158"/>
    </row>
    <row r="254" spans="1:12" ht="24" x14ac:dyDescent="0.25">
      <c r="A254" s="44">
        <v>6323</v>
      </c>
      <c r="B254" s="71" t="s">
        <v>262</v>
      </c>
      <c r="C254" s="201">
        <f t="shared" si="23"/>
        <v>0</v>
      </c>
      <c r="D254" s="74"/>
      <c r="E254" s="74"/>
      <c r="F254" s="74"/>
      <c r="G254" s="211"/>
      <c r="H254" s="201">
        <f t="shared" si="24"/>
        <v>0</v>
      </c>
      <c r="I254" s="74"/>
      <c r="J254" s="74"/>
      <c r="K254" s="74"/>
      <c r="L254" s="158"/>
    </row>
    <row r="255" spans="1:12" ht="24" x14ac:dyDescent="0.25">
      <c r="A255" s="44">
        <v>6324</v>
      </c>
      <c r="B255" s="71" t="s">
        <v>263</v>
      </c>
      <c r="C255" s="201">
        <f t="shared" si="23"/>
        <v>0</v>
      </c>
      <c r="D255" s="74"/>
      <c r="E255" s="74"/>
      <c r="F255" s="74"/>
      <c r="G255" s="211"/>
      <c r="H255" s="201">
        <f t="shared" si="24"/>
        <v>0</v>
      </c>
      <c r="I255" s="74"/>
      <c r="J255" s="74"/>
      <c r="K255" s="74"/>
      <c r="L255" s="158"/>
    </row>
    <row r="256" spans="1:12" x14ac:dyDescent="0.25">
      <c r="A256" s="38">
        <v>6329</v>
      </c>
      <c r="B256" s="65" t="s">
        <v>264</v>
      </c>
      <c r="C256" s="205">
        <f t="shared" si="23"/>
        <v>0</v>
      </c>
      <c r="D256" s="68"/>
      <c r="E256" s="68"/>
      <c r="F256" s="68"/>
      <c r="G256" s="214"/>
      <c r="H256" s="205">
        <f t="shared" si="24"/>
        <v>0</v>
      </c>
      <c r="I256" s="68"/>
      <c r="J256" s="68"/>
      <c r="K256" s="68"/>
      <c r="L256" s="155"/>
    </row>
    <row r="257" spans="1:13" ht="24" x14ac:dyDescent="0.25">
      <c r="A257" s="215">
        <v>6330</v>
      </c>
      <c r="B257" s="216" t="s">
        <v>265</v>
      </c>
      <c r="C257" s="209">
        <f>SUM(D257:G257)</f>
        <v>0</v>
      </c>
      <c r="D257" s="189"/>
      <c r="E257" s="189"/>
      <c r="F257" s="189"/>
      <c r="G257" s="211"/>
      <c r="H257" s="209">
        <f>SUM(I257:L257)</f>
        <v>0</v>
      </c>
      <c r="I257" s="189"/>
      <c r="J257" s="189"/>
      <c r="K257" s="189"/>
      <c r="L257" s="191"/>
    </row>
    <row r="258" spans="1:13" x14ac:dyDescent="0.25">
      <c r="A258" s="159">
        <v>6360</v>
      </c>
      <c r="B258" s="71" t="s">
        <v>266</v>
      </c>
      <c r="C258" s="201">
        <f t="shared" si="23"/>
        <v>0</v>
      </c>
      <c r="D258" s="74"/>
      <c r="E258" s="74"/>
      <c r="F258" s="74"/>
      <c r="G258" s="157"/>
      <c r="H258" s="208">
        <f t="shared" si="24"/>
        <v>0</v>
      </c>
      <c r="I258" s="74"/>
      <c r="J258" s="74"/>
      <c r="K258" s="74"/>
      <c r="L258" s="158"/>
    </row>
    <row r="259" spans="1:13" ht="36" x14ac:dyDescent="0.25">
      <c r="A259" s="56">
        <v>6400</v>
      </c>
      <c r="B259" s="147" t="s">
        <v>267</v>
      </c>
      <c r="C259" s="184">
        <f>SUM(D259:G259)</f>
        <v>0</v>
      </c>
      <c r="D259" s="63">
        <f>SUM(D260,D264)</f>
        <v>0</v>
      </c>
      <c r="E259" s="63">
        <f t="shared" ref="E259:G259" si="32">SUM(E260,E264)</f>
        <v>0</v>
      </c>
      <c r="F259" s="63">
        <f t="shared" si="32"/>
        <v>0</v>
      </c>
      <c r="G259" s="63">
        <f t="shared" si="32"/>
        <v>0</v>
      </c>
      <c r="H259" s="57">
        <f>SUM(I259:L259)</f>
        <v>0</v>
      </c>
      <c r="I259" s="63">
        <f>SUM(I260,I264)</f>
        <v>0</v>
      </c>
      <c r="J259" s="63">
        <f t="shared" ref="J259:L259" si="33">SUM(J260,J264)</f>
        <v>0</v>
      </c>
      <c r="K259" s="63">
        <f t="shared" si="33"/>
        <v>0</v>
      </c>
      <c r="L259" s="172">
        <f t="shared" si="33"/>
        <v>0</v>
      </c>
    </row>
    <row r="260" spans="1:13" ht="24" x14ac:dyDescent="0.25">
      <c r="A260" s="168">
        <v>6410</v>
      </c>
      <c r="B260" s="65" t="s">
        <v>268</v>
      </c>
      <c r="C260" s="205">
        <f t="shared" si="23"/>
        <v>0</v>
      </c>
      <c r="D260" s="169">
        <f>SUM(D261:D263)</f>
        <v>0</v>
      </c>
      <c r="E260" s="169">
        <f t="shared" ref="E260:G260" si="34">SUM(E261:E263)</f>
        <v>0</v>
      </c>
      <c r="F260" s="169">
        <f t="shared" si="34"/>
        <v>0</v>
      </c>
      <c r="G260" s="217">
        <f t="shared" si="34"/>
        <v>0</v>
      </c>
      <c r="H260" s="205">
        <f t="shared" si="24"/>
        <v>0</v>
      </c>
      <c r="I260" s="169">
        <f>SUM(I261:I263)</f>
        <v>0</v>
      </c>
      <c r="J260" s="169">
        <f t="shared" ref="J260:L260" si="35">SUM(J261:J263)</f>
        <v>0</v>
      </c>
      <c r="K260" s="169">
        <f t="shared" si="35"/>
        <v>0</v>
      </c>
      <c r="L260" s="180">
        <f t="shared" si="35"/>
        <v>0</v>
      </c>
    </row>
    <row r="261" spans="1:13" x14ac:dyDescent="0.25">
      <c r="A261" s="44">
        <v>6411</v>
      </c>
      <c r="B261" s="174" t="s">
        <v>269</v>
      </c>
      <c r="C261" s="201">
        <f t="shared" si="23"/>
        <v>0</v>
      </c>
      <c r="D261" s="74"/>
      <c r="E261" s="74"/>
      <c r="F261" s="74"/>
      <c r="G261" s="157"/>
      <c r="H261" s="208">
        <f t="shared" si="24"/>
        <v>0</v>
      </c>
      <c r="I261" s="74"/>
      <c r="J261" s="74"/>
      <c r="K261" s="74"/>
      <c r="L261" s="158"/>
    </row>
    <row r="262" spans="1:13" ht="36" x14ac:dyDescent="0.25">
      <c r="A262" s="44">
        <v>6412</v>
      </c>
      <c r="B262" s="71" t="s">
        <v>270</v>
      </c>
      <c r="C262" s="201">
        <f t="shared" si="23"/>
        <v>0</v>
      </c>
      <c r="D262" s="74"/>
      <c r="E262" s="74"/>
      <c r="F262" s="74"/>
      <c r="G262" s="157"/>
      <c r="H262" s="208">
        <f t="shared" si="24"/>
        <v>0</v>
      </c>
      <c r="I262" s="74"/>
      <c r="J262" s="74"/>
      <c r="K262" s="74"/>
      <c r="L262" s="158"/>
    </row>
    <row r="263" spans="1:13" ht="36" x14ac:dyDescent="0.25">
      <c r="A263" s="44">
        <v>6419</v>
      </c>
      <c r="B263" s="71" t="s">
        <v>271</v>
      </c>
      <c r="C263" s="201">
        <f t="shared" si="23"/>
        <v>0</v>
      </c>
      <c r="D263" s="74"/>
      <c r="E263" s="74"/>
      <c r="F263" s="74"/>
      <c r="G263" s="157"/>
      <c r="H263" s="208">
        <f t="shared" si="24"/>
        <v>0</v>
      </c>
      <c r="I263" s="74"/>
      <c r="J263" s="74"/>
      <c r="K263" s="74"/>
      <c r="L263" s="158"/>
    </row>
    <row r="264" spans="1:13" ht="36" x14ac:dyDescent="0.25">
      <c r="A264" s="159">
        <v>6420</v>
      </c>
      <c r="B264" s="71" t="s">
        <v>272</v>
      </c>
      <c r="C264" s="201">
        <f t="shared" si="23"/>
        <v>0</v>
      </c>
      <c r="D264" s="160">
        <f>SUM(D265:D268)</f>
        <v>0</v>
      </c>
      <c r="E264" s="160">
        <f>SUM(E265:E268)</f>
        <v>0</v>
      </c>
      <c r="F264" s="160">
        <f>SUM(F265:F268)</f>
        <v>0</v>
      </c>
      <c r="G264" s="218">
        <f>SUM(G265:G268)</f>
        <v>0</v>
      </c>
      <c r="H264" s="201">
        <f>SUM(I264:L264)</f>
        <v>0</v>
      </c>
      <c r="I264" s="160">
        <f>SUM(I265:I268)</f>
        <v>0</v>
      </c>
      <c r="J264" s="160">
        <f>SUM(J265:J268)</f>
        <v>0</v>
      </c>
      <c r="K264" s="160">
        <f>SUM(K265:K268)</f>
        <v>0</v>
      </c>
      <c r="L264" s="176">
        <f>SUM(L265:L268)</f>
        <v>0</v>
      </c>
    </row>
    <row r="265" spans="1:13" x14ac:dyDescent="0.25">
      <c r="A265" s="44">
        <v>6421</v>
      </c>
      <c r="B265" s="71" t="s">
        <v>273</v>
      </c>
      <c r="C265" s="201">
        <f t="shared" ref="C265:C285" si="36">SUM(D265:G265)</f>
        <v>0</v>
      </c>
      <c r="D265" s="74"/>
      <c r="E265" s="74"/>
      <c r="F265" s="74"/>
      <c r="G265" s="157"/>
      <c r="H265" s="208">
        <f t="shared" ref="H265:H285" si="37">SUM(I265:L265)</f>
        <v>0</v>
      </c>
      <c r="I265" s="74"/>
      <c r="J265" s="74"/>
      <c r="K265" s="74"/>
      <c r="L265" s="158"/>
    </row>
    <row r="266" spans="1:13" x14ac:dyDescent="0.25">
      <c r="A266" s="44">
        <v>6422</v>
      </c>
      <c r="B266" s="71" t="s">
        <v>274</v>
      </c>
      <c r="C266" s="201">
        <f t="shared" si="36"/>
        <v>0</v>
      </c>
      <c r="D266" s="74"/>
      <c r="E266" s="74"/>
      <c r="F266" s="74"/>
      <c r="G266" s="157"/>
      <c r="H266" s="208">
        <f t="shared" si="37"/>
        <v>0</v>
      </c>
      <c r="I266" s="74"/>
      <c r="J266" s="74"/>
      <c r="K266" s="74"/>
      <c r="L266" s="158"/>
    </row>
    <row r="267" spans="1:13" ht="13.5" customHeight="1" x14ac:dyDescent="0.25">
      <c r="A267" s="44">
        <v>6423</v>
      </c>
      <c r="B267" s="71" t="s">
        <v>275</v>
      </c>
      <c r="C267" s="201">
        <f>SUM(D267:G267)</f>
        <v>0</v>
      </c>
      <c r="D267" s="74"/>
      <c r="E267" s="74"/>
      <c r="F267" s="74"/>
      <c r="G267" s="157"/>
      <c r="H267" s="208">
        <f>SUM(I267:L267)</f>
        <v>0</v>
      </c>
      <c r="I267" s="74"/>
      <c r="J267" s="74"/>
      <c r="K267" s="74"/>
      <c r="L267" s="158"/>
    </row>
    <row r="268" spans="1:13" ht="36" x14ac:dyDescent="0.25">
      <c r="A268" s="44">
        <v>6424</v>
      </c>
      <c r="B268" s="71" t="s">
        <v>276</v>
      </c>
      <c r="C268" s="201">
        <f>SUM(D268:G268)</f>
        <v>0</v>
      </c>
      <c r="D268" s="74"/>
      <c r="E268" s="74"/>
      <c r="F268" s="74"/>
      <c r="G268" s="157"/>
      <c r="H268" s="208">
        <f>SUM(I268:L268)</f>
        <v>0</v>
      </c>
      <c r="I268" s="74"/>
      <c r="J268" s="74"/>
      <c r="K268" s="74"/>
      <c r="L268" s="158"/>
      <c r="M268" s="225"/>
    </row>
    <row r="269" spans="1:13" ht="36" x14ac:dyDescent="0.25">
      <c r="A269" s="220">
        <v>7000</v>
      </c>
      <c r="B269" s="220" t="s">
        <v>277</v>
      </c>
      <c r="C269" s="221">
        <f t="shared" si="36"/>
        <v>0</v>
      </c>
      <c r="D269" s="222">
        <f>SUM(D270,D281)</f>
        <v>0</v>
      </c>
      <c r="E269" s="222">
        <f>SUM(E270,E281)</f>
        <v>0</v>
      </c>
      <c r="F269" s="222">
        <f>SUM(F270,F281)</f>
        <v>0</v>
      </c>
      <c r="G269" s="222">
        <f>SUM(G270,G281)</f>
        <v>0</v>
      </c>
      <c r="H269" s="223">
        <f t="shared" si="37"/>
        <v>0</v>
      </c>
      <c r="I269" s="222">
        <f>SUM(I270,I281)</f>
        <v>0</v>
      </c>
      <c r="J269" s="222">
        <f>SUM(J270,J281)</f>
        <v>0</v>
      </c>
      <c r="K269" s="222">
        <f>SUM(K270,K281)</f>
        <v>0</v>
      </c>
      <c r="L269" s="224">
        <f>SUM(L270,L281)</f>
        <v>0</v>
      </c>
    </row>
    <row r="270" spans="1:13" ht="24" x14ac:dyDescent="0.25">
      <c r="A270" s="56">
        <v>7200</v>
      </c>
      <c r="B270" s="147" t="s">
        <v>278</v>
      </c>
      <c r="C270" s="184">
        <f t="shared" si="36"/>
        <v>0</v>
      </c>
      <c r="D270" s="63">
        <f>SUM(D271,D272,D275,D276,D280)</f>
        <v>0</v>
      </c>
      <c r="E270" s="63">
        <f>SUM(E271,E272,E275,E276,E280)</f>
        <v>0</v>
      </c>
      <c r="F270" s="63">
        <f>SUM(F271,F272,F275,F276,F280)</f>
        <v>0</v>
      </c>
      <c r="G270" s="63">
        <f>SUM(G271,G272,G275,G276,G280)</f>
        <v>0</v>
      </c>
      <c r="H270" s="57">
        <f t="shared" si="37"/>
        <v>0</v>
      </c>
      <c r="I270" s="63">
        <f>SUM(I271,I272,I275,I276,I280)</f>
        <v>0</v>
      </c>
      <c r="J270" s="63">
        <f>SUM(J271,J272,J275,J276,J280)</f>
        <v>0</v>
      </c>
      <c r="K270" s="63">
        <f>SUM(K271,K272,K275,K276,K280)</f>
        <v>0</v>
      </c>
      <c r="L270" s="149">
        <f>SUM(L271,L272,L275,L276,L280)</f>
        <v>0</v>
      </c>
    </row>
    <row r="271" spans="1:13" ht="24" x14ac:dyDescent="0.25">
      <c r="A271" s="168">
        <v>7210</v>
      </c>
      <c r="B271" s="65" t="s">
        <v>279</v>
      </c>
      <c r="C271" s="205">
        <f t="shared" si="36"/>
        <v>0</v>
      </c>
      <c r="D271" s="68"/>
      <c r="E271" s="68"/>
      <c r="F271" s="68"/>
      <c r="G271" s="154"/>
      <c r="H271" s="66">
        <f t="shared" si="37"/>
        <v>0</v>
      </c>
      <c r="I271" s="68"/>
      <c r="J271" s="68"/>
      <c r="K271" s="68"/>
      <c r="L271" s="155"/>
    </row>
    <row r="272" spans="1:13" s="225" customFormat="1" ht="36" x14ac:dyDescent="0.25">
      <c r="A272" s="159">
        <v>7220</v>
      </c>
      <c r="B272" s="71" t="s">
        <v>280</v>
      </c>
      <c r="C272" s="201">
        <f>SUM(D272:G272)</f>
        <v>0</v>
      </c>
      <c r="D272" s="160">
        <f>SUM(D273:D274)</f>
        <v>0</v>
      </c>
      <c r="E272" s="160">
        <f>SUM(E273:E274)</f>
        <v>0</v>
      </c>
      <c r="F272" s="160">
        <f>SUM(F273:F274)</f>
        <v>0</v>
      </c>
      <c r="G272" s="160">
        <f>SUM(G273:G274)</f>
        <v>0</v>
      </c>
      <c r="H272" s="72">
        <f>SUM(I272:L272)</f>
        <v>0</v>
      </c>
      <c r="I272" s="160">
        <f>SUM(I273:I274)</f>
        <v>0</v>
      </c>
      <c r="J272" s="160">
        <f>SUM(J273:J274)</f>
        <v>0</v>
      </c>
      <c r="K272" s="160">
        <f>SUM(K273:K274)</f>
        <v>0</v>
      </c>
      <c r="L272" s="162">
        <f>SUM(L273:L274)</f>
        <v>0</v>
      </c>
    </row>
    <row r="273" spans="1:12" s="225" customFormat="1" ht="36" x14ac:dyDescent="0.25">
      <c r="A273" s="44">
        <v>7221</v>
      </c>
      <c r="B273" s="71" t="s">
        <v>281</v>
      </c>
      <c r="C273" s="201">
        <f t="shared" si="36"/>
        <v>0</v>
      </c>
      <c r="D273" s="74"/>
      <c r="E273" s="74"/>
      <c r="F273" s="74"/>
      <c r="G273" s="157"/>
      <c r="H273" s="72">
        <f t="shared" si="37"/>
        <v>0</v>
      </c>
      <c r="I273" s="74"/>
      <c r="J273" s="74"/>
      <c r="K273" s="74"/>
      <c r="L273" s="158"/>
    </row>
    <row r="274" spans="1:12" s="225" customFormat="1" ht="36" x14ac:dyDescent="0.25">
      <c r="A274" s="44">
        <v>7222</v>
      </c>
      <c r="B274" s="71" t="s">
        <v>282</v>
      </c>
      <c r="C274" s="201">
        <f t="shared" si="36"/>
        <v>0</v>
      </c>
      <c r="D274" s="74"/>
      <c r="E274" s="74"/>
      <c r="F274" s="74"/>
      <c r="G274" s="157"/>
      <c r="H274" s="72">
        <f t="shared" si="37"/>
        <v>0</v>
      </c>
      <c r="I274" s="74"/>
      <c r="J274" s="74"/>
      <c r="K274" s="74"/>
      <c r="L274" s="158"/>
    </row>
    <row r="275" spans="1:12" ht="24" x14ac:dyDescent="0.25">
      <c r="A275" s="159">
        <v>7230</v>
      </c>
      <c r="B275" s="71" t="s">
        <v>283</v>
      </c>
      <c r="C275" s="201">
        <f t="shared" si="36"/>
        <v>0</v>
      </c>
      <c r="D275" s="74"/>
      <c r="E275" s="74"/>
      <c r="F275" s="74"/>
      <c r="G275" s="157"/>
      <c r="H275" s="72">
        <f t="shared" si="37"/>
        <v>0</v>
      </c>
      <c r="I275" s="74"/>
      <c r="J275" s="74"/>
      <c r="K275" s="74"/>
      <c r="L275" s="158"/>
    </row>
    <row r="276" spans="1:12" ht="24" x14ac:dyDescent="0.25">
      <c r="A276" s="159">
        <v>7240</v>
      </c>
      <c r="B276" s="71" t="s">
        <v>284</v>
      </c>
      <c r="C276" s="201">
        <f t="shared" si="36"/>
        <v>0</v>
      </c>
      <c r="D276" s="160">
        <f>SUM(D277:D279)</f>
        <v>0</v>
      </c>
      <c r="E276" s="160">
        <f t="shared" ref="E276:G276" si="38">SUM(E277:E279)</f>
        <v>0</v>
      </c>
      <c r="F276" s="160">
        <f t="shared" si="38"/>
        <v>0</v>
      </c>
      <c r="G276" s="161">
        <f t="shared" si="38"/>
        <v>0</v>
      </c>
      <c r="H276" s="72">
        <f t="shared" si="37"/>
        <v>0</v>
      </c>
      <c r="I276" s="160">
        <f t="shared" ref="I276:L276" si="39">SUM(I277:I279)</f>
        <v>0</v>
      </c>
      <c r="J276" s="160">
        <f t="shared" si="39"/>
        <v>0</v>
      </c>
      <c r="K276" s="160">
        <f>SUM(K277:K279)</f>
        <v>0</v>
      </c>
      <c r="L276" s="162">
        <f t="shared" si="39"/>
        <v>0</v>
      </c>
    </row>
    <row r="277" spans="1:12" ht="48" x14ac:dyDescent="0.25">
      <c r="A277" s="44">
        <v>7245</v>
      </c>
      <c r="B277" s="71" t="s">
        <v>285</v>
      </c>
      <c r="C277" s="201">
        <f t="shared" si="36"/>
        <v>0</v>
      </c>
      <c r="D277" s="74"/>
      <c r="E277" s="74"/>
      <c r="F277" s="74"/>
      <c r="G277" s="157"/>
      <c r="H277" s="72">
        <f t="shared" si="37"/>
        <v>0</v>
      </c>
      <c r="I277" s="74"/>
      <c r="J277" s="74"/>
      <c r="K277" s="74"/>
      <c r="L277" s="158"/>
    </row>
    <row r="278" spans="1:12" ht="84.75" customHeight="1" x14ac:dyDescent="0.25">
      <c r="A278" s="44">
        <v>7246</v>
      </c>
      <c r="B278" s="71" t="s">
        <v>286</v>
      </c>
      <c r="C278" s="201">
        <f t="shared" si="36"/>
        <v>0</v>
      </c>
      <c r="D278" s="74"/>
      <c r="E278" s="74"/>
      <c r="F278" s="74"/>
      <c r="G278" s="157"/>
      <c r="H278" s="72">
        <f t="shared" si="37"/>
        <v>0</v>
      </c>
      <c r="I278" s="74"/>
      <c r="J278" s="74"/>
      <c r="K278" s="74"/>
      <c r="L278" s="158"/>
    </row>
    <row r="279" spans="1:12" ht="36" x14ac:dyDescent="0.25">
      <c r="A279" s="44">
        <v>7247</v>
      </c>
      <c r="B279" s="71" t="s">
        <v>287</v>
      </c>
      <c r="C279" s="201">
        <f t="shared" si="36"/>
        <v>0</v>
      </c>
      <c r="D279" s="74"/>
      <c r="E279" s="74"/>
      <c r="F279" s="74"/>
      <c r="G279" s="157"/>
      <c r="H279" s="72">
        <f t="shared" si="37"/>
        <v>0</v>
      </c>
      <c r="I279" s="74"/>
      <c r="J279" s="74"/>
      <c r="K279" s="74"/>
      <c r="L279" s="158"/>
    </row>
    <row r="280" spans="1:12" ht="24" x14ac:dyDescent="0.25">
      <c r="A280" s="168">
        <v>7260</v>
      </c>
      <c r="B280" s="65" t="s">
        <v>288</v>
      </c>
      <c r="C280" s="205">
        <f t="shared" si="36"/>
        <v>0</v>
      </c>
      <c r="D280" s="68"/>
      <c r="E280" s="68"/>
      <c r="F280" s="68"/>
      <c r="G280" s="154"/>
      <c r="H280" s="66">
        <f t="shared" si="37"/>
        <v>0</v>
      </c>
      <c r="I280" s="68"/>
      <c r="J280" s="68"/>
      <c r="K280" s="68"/>
      <c r="L280" s="155"/>
    </row>
    <row r="281" spans="1:12" x14ac:dyDescent="0.25">
      <c r="A281" s="108">
        <v>7700</v>
      </c>
      <c r="B281" s="85" t="s">
        <v>289</v>
      </c>
      <c r="C281" s="86">
        <f t="shared" si="36"/>
        <v>0</v>
      </c>
      <c r="D281" s="226">
        <f>D282</f>
        <v>0</v>
      </c>
      <c r="E281" s="226">
        <f t="shared" ref="E281:G281" si="40">E282</f>
        <v>0</v>
      </c>
      <c r="F281" s="226">
        <f t="shared" si="40"/>
        <v>0</v>
      </c>
      <c r="G281" s="227">
        <f t="shared" si="40"/>
        <v>0</v>
      </c>
      <c r="H281" s="86">
        <f t="shared" si="37"/>
        <v>0</v>
      </c>
      <c r="I281" s="226">
        <f t="shared" ref="I281:L281" si="41">I282</f>
        <v>0</v>
      </c>
      <c r="J281" s="226">
        <f t="shared" si="41"/>
        <v>0</v>
      </c>
      <c r="K281" s="226">
        <f t="shared" si="41"/>
        <v>0</v>
      </c>
      <c r="L281" s="228">
        <f t="shared" si="41"/>
        <v>0</v>
      </c>
    </row>
    <row r="282" spans="1:12" x14ac:dyDescent="0.25">
      <c r="A282" s="150">
        <v>7720</v>
      </c>
      <c r="B282" s="65" t="s">
        <v>290</v>
      </c>
      <c r="C282" s="79">
        <f t="shared" si="36"/>
        <v>0</v>
      </c>
      <c r="D282" s="81"/>
      <c r="E282" s="81"/>
      <c r="F282" s="81"/>
      <c r="G282" s="229"/>
      <c r="H282" s="79">
        <f t="shared" si="37"/>
        <v>0</v>
      </c>
      <c r="I282" s="81"/>
      <c r="J282" s="81"/>
      <c r="K282" s="81"/>
      <c r="L282" s="230"/>
    </row>
    <row r="283" spans="1:12" x14ac:dyDescent="0.25">
      <c r="A283" s="174"/>
      <c r="B283" s="71" t="s">
        <v>291</v>
      </c>
      <c r="C283" s="201">
        <f t="shared" si="36"/>
        <v>0</v>
      </c>
      <c r="D283" s="160">
        <f>SUM(D284:D285)</f>
        <v>0</v>
      </c>
      <c r="E283" s="160">
        <f>SUM(E284:E285)</f>
        <v>0</v>
      </c>
      <c r="F283" s="160">
        <f>SUM(F284:F285)</f>
        <v>0</v>
      </c>
      <c r="G283" s="161">
        <f>SUM(G284:G285)</f>
        <v>0</v>
      </c>
      <c r="H283" s="72">
        <f t="shared" si="37"/>
        <v>0</v>
      </c>
      <c r="I283" s="160">
        <f>SUM(I284:I285)</f>
        <v>0</v>
      </c>
      <c r="J283" s="160">
        <f>SUM(J284:J285)</f>
        <v>0</v>
      </c>
      <c r="K283" s="160">
        <f>SUM(K284:K285)</f>
        <v>0</v>
      </c>
      <c r="L283" s="162">
        <f>SUM(L284:L285)</f>
        <v>0</v>
      </c>
    </row>
    <row r="284" spans="1:12" x14ac:dyDescent="0.25">
      <c r="A284" s="174" t="s">
        <v>292</v>
      </c>
      <c r="B284" s="44" t="s">
        <v>293</v>
      </c>
      <c r="C284" s="201">
        <f t="shared" si="36"/>
        <v>0</v>
      </c>
      <c r="D284" s="74"/>
      <c r="E284" s="74"/>
      <c r="F284" s="74"/>
      <c r="G284" s="157"/>
      <c r="H284" s="72">
        <f t="shared" si="37"/>
        <v>0</v>
      </c>
      <c r="I284" s="74"/>
      <c r="J284" s="74"/>
      <c r="K284" s="74"/>
      <c r="L284" s="158"/>
    </row>
    <row r="285" spans="1:12" ht="24" x14ac:dyDescent="0.25">
      <c r="A285" s="174" t="s">
        <v>294</v>
      </c>
      <c r="B285" s="231" t="s">
        <v>295</v>
      </c>
      <c r="C285" s="205">
        <f t="shared" si="36"/>
        <v>0</v>
      </c>
      <c r="D285" s="68"/>
      <c r="E285" s="68"/>
      <c r="F285" s="68"/>
      <c r="G285" s="154"/>
      <c r="H285" s="66">
        <f t="shared" si="37"/>
        <v>0</v>
      </c>
      <c r="I285" s="68"/>
      <c r="J285" s="68"/>
      <c r="K285" s="68"/>
      <c r="L285" s="155"/>
    </row>
    <row r="286" spans="1:12" ht="12.75" thickBot="1" x14ac:dyDescent="0.3">
      <c r="A286" s="232"/>
      <c r="B286" s="232" t="s">
        <v>296</v>
      </c>
      <c r="C286" s="233">
        <f t="shared" ref="C286:L286" si="42">SUM(C283,C269,C230,C195,C187,C173,C75,C53)</f>
        <v>3335</v>
      </c>
      <c r="D286" s="233">
        <f t="shared" si="42"/>
        <v>3335</v>
      </c>
      <c r="E286" s="233">
        <f t="shared" si="42"/>
        <v>0</v>
      </c>
      <c r="F286" s="233">
        <f t="shared" si="42"/>
        <v>0</v>
      </c>
      <c r="G286" s="234">
        <f t="shared" si="42"/>
        <v>0</v>
      </c>
      <c r="H286" s="235">
        <f t="shared" si="42"/>
        <v>3326</v>
      </c>
      <c r="I286" s="233">
        <f t="shared" si="42"/>
        <v>3326</v>
      </c>
      <c r="J286" s="233">
        <f t="shared" si="42"/>
        <v>0</v>
      </c>
      <c r="K286" s="233">
        <f t="shared" si="42"/>
        <v>0</v>
      </c>
      <c r="L286" s="236">
        <f t="shared" si="42"/>
        <v>0</v>
      </c>
    </row>
    <row r="287" spans="1:12" s="24" customFormat="1" ht="13.5" thickTop="1" thickBot="1" x14ac:dyDescent="0.3">
      <c r="A287" s="601" t="s">
        <v>297</v>
      </c>
      <c r="B287" s="602"/>
      <c r="C287" s="237">
        <f>SUM(D287:G287)</f>
        <v>0</v>
      </c>
      <c r="D287" s="238">
        <f>SUM(D24,D25,D41)-D51</f>
        <v>0</v>
      </c>
      <c r="E287" s="238">
        <f>SUM(E24,E25,E41)-E51</f>
        <v>0</v>
      </c>
      <c r="F287" s="238">
        <f>(F26+F43)-F51</f>
        <v>0</v>
      </c>
      <c r="G287" s="239">
        <f>G45-G51</f>
        <v>0</v>
      </c>
      <c r="H287" s="237">
        <f>SUM(I287:L287)</f>
        <v>0</v>
      </c>
      <c r="I287" s="238">
        <f>SUM(I24,I25,I41)-I51</f>
        <v>0</v>
      </c>
      <c r="J287" s="238">
        <f>SUM(J24,J25,J41)-J51</f>
        <v>0</v>
      </c>
      <c r="K287" s="238">
        <f>(K26+K43)-K51</f>
        <v>0</v>
      </c>
      <c r="L287" s="240">
        <f>L45-L51</f>
        <v>0</v>
      </c>
    </row>
    <row r="288" spans="1:12" s="24" customFormat="1" ht="12.75" thickTop="1" x14ac:dyDescent="0.25">
      <c r="A288" s="620" t="s">
        <v>298</v>
      </c>
      <c r="B288" s="621"/>
      <c r="C288" s="241">
        <f t="shared" ref="C288:L288" si="43">SUM(C289,C290)-C297+C298</f>
        <v>0</v>
      </c>
      <c r="D288" s="242">
        <f t="shared" si="43"/>
        <v>0</v>
      </c>
      <c r="E288" s="242">
        <f t="shared" si="43"/>
        <v>0</v>
      </c>
      <c r="F288" s="242">
        <f t="shared" si="43"/>
        <v>0</v>
      </c>
      <c r="G288" s="243">
        <f t="shared" si="43"/>
        <v>0</v>
      </c>
      <c r="H288" s="244">
        <f t="shared" si="43"/>
        <v>0</v>
      </c>
      <c r="I288" s="242">
        <f t="shared" si="43"/>
        <v>0</v>
      </c>
      <c r="J288" s="242">
        <f t="shared" si="43"/>
        <v>0</v>
      </c>
      <c r="K288" s="242">
        <f t="shared" si="43"/>
        <v>0</v>
      </c>
      <c r="L288" s="245">
        <f t="shared" si="43"/>
        <v>0</v>
      </c>
    </row>
    <row r="289" spans="1:12" s="24" customFormat="1" ht="12.75" thickBot="1" x14ac:dyDescent="0.3">
      <c r="A289" s="126" t="s">
        <v>299</v>
      </c>
      <c r="B289" s="126" t="s">
        <v>300</v>
      </c>
      <c r="C289" s="246">
        <f t="shared" ref="C289:L289" si="44">C21-C283</f>
        <v>0</v>
      </c>
      <c r="D289" s="128">
        <f t="shared" si="44"/>
        <v>0</v>
      </c>
      <c r="E289" s="128">
        <f t="shared" si="44"/>
        <v>0</v>
      </c>
      <c r="F289" s="128">
        <f t="shared" si="44"/>
        <v>0</v>
      </c>
      <c r="G289" s="129">
        <f t="shared" si="44"/>
        <v>0</v>
      </c>
      <c r="H289" s="247">
        <f t="shared" si="44"/>
        <v>0</v>
      </c>
      <c r="I289" s="128">
        <f t="shared" si="44"/>
        <v>0</v>
      </c>
      <c r="J289" s="128">
        <f t="shared" si="44"/>
        <v>0</v>
      </c>
      <c r="K289" s="128">
        <f t="shared" si="44"/>
        <v>0</v>
      </c>
      <c r="L289" s="130">
        <f t="shared" si="44"/>
        <v>0</v>
      </c>
    </row>
    <row r="290" spans="1:12" s="24" customFormat="1" ht="12.75" thickTop="1" x14ac:dyDescent="0.25">
      <c r="A290" s="248" t="s">
        <v>301</v>
      </c>
      <c r="B290" s="248" t="s">
        <v>302</v>
      </c>
      <c r="C290" s="241">
        <f t="shared" ref="C290:L290" si="45">SUM(C291,C293,C295)-SUM(C292,C294,C296)</f>
        <v>0</v>
      </c>
      <c r="D290" s="242">
        <f t="shared" si="45"/>
        <v>0</v>
      </c>
      <c r="E290" s="242">
        <f t="shared" si="45"/>
        <v>0</v>
      </c>
      <c r="F290" s="242">
        <f t="shared" si="45"/>
        <v>0</v>
      </c>
      <c r="G290" s="249">
        <f t="shared" si="45"/>
        <v>0</v>
      </c>
      <c r="H290" s="244">
        <f t="shared" si="45"/>
        <v>0</v>
      </c>
      <c r="I290" s="242">
        <f t="shared" si="45"/>
        <v>0</v>
      </c>
      <c r="J290" s="242">
        <f t="shared" si="45"/>
        <v>0</v>
      </c>
      <c r="K290" s="242">
        <f t="shared" si="45"/>
        <v>0</v>
      </c>
      <c r="L290" s="245">
        <f t="shared" si="45"/>
        <v>0</v>
      </c>
    </row>
    <row r="291" spans="1:12" x14ac:dyDescent="0.25">
      <c r="A291" s="250" t="s">
        <v>303</v>
      </c>
      <c r="B291" s="116" t="s">
        <v>304</v>
      </c>
      <c r="C291" s="79">
        <f t="shared" ref="C291:C296" si="46">SUM(D291:G291)</f>
        <v>0</v>
      </c>
      <c r="D291" s="81"/>
      <c r="E291" s="81"/>
      <c r="F291" s="81"/>
      <c r="G291" s="229"/>
      <c r="H291" s="79">
        <f t="shared" ref="H291:H296" si="47">SUM(I291:L291)</f>
        <v>0</v>
      </c>
      <c r="I291" s="81"/>
      <c r="J291" s="81"/>
      <c r="K291" s="81"/>
      <c r="L291" s="230"/>
    </row>
    <row r="292" spans="1:12" ht="24" x14ac:dyDescent="0.25">
      <c r="A292" s="174" t="s">
        <v>305</v>
      </c>
      <c r="B292" s="43" t="s">
        <v>306</v>
      </c>
      <c r="C292" s="72">
        <f t="shared" si="46"/>
        <v>0</v>
      </c>
      <c r="D292" s="74"/>
      <c r="E292" s="74"/>
      <c r="F292" s="74"/>
      <c r="G292" s="157"/>
      <c r="H292" s="72">
        <f t="shared" si="47"/>
        <v>0</v>
      </c>
      <c r="I292" s="74"/>
      <c r="J292" s="74"/>
      <c r="K292" s="74"/>
      <c r="L292" s="158"/>
    </row>
    <row r="293" spans="1:12" x14ac:dyDescent="0.25">
      <c r="A293" s="174" t="s">
        <v>307</v>
      </c>
      <c r="B293" s="43" t="s">
        <v>308</v>
      </c>
      <c r="C293" s="72">
        <f t="shared" si="46"/>
        <v>0</v>
      </c>
      <c r="D293" s="74"/>
      <c r="E293" s="74"/>
      <c r="F293" s="74"/>
      <c r="G293" s="157"/>
      <c r="H293" s="72">
        <f t="shared" si="47"/>
        <v>0</v>
      </c>
      <c r="I293" s="74"/>
      <c r="J293" s="74"/>
      <c r="K293" s="74"/>
      <c r="L293" s="158"/>
    </row>
    <row r="294" spans="1:12" ht="24" x14ac:dyDescent="0.25">
      <c r="A294" s="174" t="s">
        <v>309</v>
      </c>
      <c r="B294" s="43" t="s">
        <v>310</v>
      </c>
      <c r="C294" s="72">
        <f t="shared" si="46"/>
        <v>0</v>
      </c>
      <c r="D294" s="74"/>
      <c r="E294" s="74"/>
      <c r="F294" s="74"/>
      <c r="G294" s="157"/>
      <c r="H294" s="72">
        <f t="shared" si="47"/>
        <v>0</v>
      </c>
      <c r="I294" s="74"/>
      <c r="J294" s="74"/>
      <c r="K294" s="74"/>
      <c r="L294" s="158"/>
    </row>
    <row r="295" spans="1:12" x14ac:dyDescent="0.25">
      <c r="A295" s="174" t="s">
        <v>311</v>
      </c>
      <c r="B295" s="43" t="s">
        <v>312</v>
      </c>
      <c r="C295" s="72">
        <f t="shared" si="46"/>
        <v>0</v>
      </c>
      <c r="D295" s="74"/>
      <c r="E295" s="74"/>
      <c r="F295" s="74"/>
      <c r="G295" s="157"/>
      <c r="H295" s="72">
        <f t="shared" si="47"/>
        <v>0</v>
      </c>
      <c r="I295" s="74"/>
      <c r="J295" s="74"/>
      <c r="K295" s="74"/>
      <c r="L295" s="158"/>
    </row>
    <row r="296" spans="1:12" ht="24.75" thickBot="1" x14ac:dyDescent="0.3">
      <c r="A296" s="251" t="s">
        <v>313</v>
      </c>
      <c r="B296" s="252" t="s">
        <v>314</v>
      </c>
      <c r="C296" s="185">
        <f t="shared" si="46"/>
        <v>0</v>
      </c>
      <c r="D296" s="189"/>
      <c r="E296" s="189"/>
      <c r="F296" s="189"/>
      <c r="G296" s="253"/>
      <c r="H296" s="185">
        <f t="shared" si="47"/>
        <v>0</v>
      </c>
      <c r="I296" s="189"/>
      <c r="J296" s="189"/>
      <c r="K296" s="189"/>
      <c r="L296" s="191"/>
    </row>
    <row r="297" spans="1:12" s="24" customFormat="1" ht="13.5" thickTop="1" thickBot="1" x14ac:dyDescent="0.3">
      <c r="A297" s="254" t="s">
        <v>315</v>
      </c>
      <c r="B297" s="254" t="s">
        <v>316</v>
      </c>
      <c r="C297" s="255">
        <f>SUM(D297:G297)</f>
        <v>0</v>
      </c>
      <c r="D297" s="256"/>
      <c r="E297" s="256"/>
      <c r="F297" s="256"/>
      <c r="G297" s="257"/>
      <c r="H297" s="255">
        <f>SUM(I297:L297)</f>
        <v>0</v>
      </c>
      <c r="I297" s="256"/>
      <c r="J297" s="256"/>
      <c r="K297" s="256"/>
      <c r="L297" s="258"/>
    </row>
    <row r="298" spans="1:12" s="24" customFormat="1" ht="48.75" thickTop="1" x14ac:dyDescent="0.25">
      <c r="A298" s="248" t="s">
        <v>317</v>
      </c>
      <c r="B298" s="259" t="s">
        <v>318</v>
      </c>
      <c r="C298" s="260">
        <f>SUM(D298:G298)</f>
        <v>0</v>
      </c>
      <c r="D298" s="177"/>
      <c r="E298" s="177"/>
      <c r="F298" s="177"/>
      <c r="G298" s="178"/>
      <c r="H298" s="260">
        <f>SUM(I298:L298)</f>
        <v>0</v>
      </c>
      <c r="I298" s="177"/>
      <c r="J298" s="177"/>
      <c r="K298" s="177"/>
      <c r="L298" s="179"/>
    </row>
    <row r="299" spans="1:12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</row>
    <row r="300" spans="1:12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</row>
    <row r="301" spans="1:12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</row>
    <row r="302" spans="1:12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</row>
    <row r="303" spans="1:12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</row>
    <row r="304" spans="1:12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</row>
    <row r="305" spans="1:12" x14ac:dyDescent="0.2">
      <c r="A305" s="1"/>
      <c r="B305" s="1"/>
      <c r="C305" s="261"/>
      <c r="D305" s="1"/>
      <c r="E305" s="1"/>
      <c r="F305" s="1"/>
      <c r="G305" s="1"/>
      <c r="H305" s="1"/>
      <c r="I305" s="1"/>
      <c r="J305" s="1"/>
      <c r="K305" s="1"/>
      <c r="L305" s="1"/>
    </row>
    <row r="306" spans="1:12" x14ac:dyDescent="0.2">
      <c r="A306" s="1"/>
      <c r="B306" s="1"/>
      <c r="C306" s="261"/>
      <c r="D306" s="1"/>
      <c r="E306" s="1"/>
      <c r="F306" s="1"/>
      <c r="G306" s="1"/>
      <c r="H306" s="1"/>
      <c r="I306" s="1"/>
      <c r="J306" s="1"/>
      <c r="K306" s="1"/>
      <c r="L306" s="1"/>
    </row>
    <row r="307" spans="1:12" x14ac:dyDescent="0.2">
      <c r="A307" s="1"/>
      <c r="B307" s="1"/>
      <c r="C307" s="261"/>
      <c r="D307" s="1"/>
      <c r="E307" s="1"/>
      <c r="F307" s="1"/>
      <c r="G307" s="1"/>
      <c r="H307" s="1"/>
      <c r="I307" s="1"/>
      <c r="J307" s="1"/>
      <c r="K307" s="1"/>
      <c r="L307" s="1"/>
    </row>
    <row r="308" spans="1:12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</row>
    <row r="309" spans="1:12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</row>
    <row r="310" spans="1:12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</row>
    <row r="311" spans="1:12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</row>
    <row r="312" spans="1:12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</row>
    <row r="313" spans="1:12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</row>
    <row r="314" spans="1:12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</row>
    <row r="315" spans="1:12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</row>
    <row r="316" spans="1:12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</row>
  </sheetData>
  <sheetProtection formatCells="0" formatColumns="0" formatRows="0"/>
  <autoFilter ref="A18:L298"/>
  <mergeCells count="29">
    <mergeCell ref="A288:B288"/>
    <mergeCell ref="H16:H17"/>
    <mergeCell ref="I16:I17"/>
    <mergeCell ref="J16:J17"/>
    <mergeCell ref="K16:K17"/>
    <mergeCell ref="L16:L17"/>
    <mergeCell ref="A287:B287"/>
    <mergeCell ref="C13:L13"/>
    <mergeCell ref="A15:A17"/>
    <mergeCell ref="B15:B17"/>
    <mergeCell ref="C15:G15"/>
    <mergeCell ref="H15:L15"/>
    <mergeCell ref="C16:C17"/>
    <mergeCell ref="D16:D17"/>
    <mergeCell ref="E16:E17"/>
    <mergeCell ref="F16:F17"/>
    <mergeCell ref="G16:G17"/>
    <mergeCell ref="C12:L12"/>
    <mergeCell ref="A1:L1"/>
    <mergeCell ref="A2:L2"/>
    <mergeCell ref="C3:L3"/>
    <mergeCell ref="C4:L4"/>
    <mergeCell ref="C5:L5"/>
    <mergeCell ref="C6:L6"/>
    <mergeCell ref="C7:L7"/>
    <mergeCell ref="C8:L8"/>
    <mergeCell ref="C9:L9"/>
    <mergeCell ref="C10:L10"/>
    <mergeCell ref="C11:L11"/>
  </mergeCells>
  <pageMargins left="0.78740157480314965" right="0.39370078740157483" top="0.39370078740157483" bottom="0.39370078740157483" header="0.23622047244094491" footer="0.19685039370078741"/>
  <pageSetup paperSize="9" scale="70" orientation="portrait" verticalDpi="4294967294" r:id="rId1"/>
  <headerFooter>
    <oddHeader xml:space="preserve">&amp;C                               </oddHeader>
    <oddFooter>&amp;L&amp;D, &amp;T&amp;R&amp;"Times New Roman,Regular"&amp;10&amp;P (&amp;N)</oddFooter>
  </headerFooter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M316"/>
  <sheetViews>
    <sheetView showGridLines="0" view="pageLayout" zoomScaleNormal="100" workbookViewId="0">
      <selection activeCell="C6" sqref="C6:L6"/>
    </sheetView>
  </sheetViews>
  <sheetFormatPr defaultRowHeight="12" x14ac:dyDescent="0.25"/>
  <cols>
    <col min="1" max="1" width="10.85546875" style="262" customWidth="1"/>
    <col min="2" max="2" width="28" style="262" customWidth="1"/>
    <col min="3" max="3" width="9.7109375" style="262" customWidth="1"/>
    <col min="4" max="4" width="9.5703125" style="262" customWidth="1"/>
    <col min="5" max="6" width="8.7109375" style="262" customWidth="1"/>
    <col min="7" max="7" width="8.28515625" style="262" customWidth="1"/>
    <col min="8" max="11" width="8.7109375" style="262" customWidth="1"/>
    <col min="12" max="12" width="7.5703125" style="262" customWidth="1"/>
    <col min="13" max="16" width="0" style="1" hidden="1" customWidth="1"/>
    <col min="17" max="16384" width="9.140625" style="1"/>
  </cols>
  <sheetData>
    <row r="1" spans="1:12" x14ac:dyDescent="0.25">
      <c r="A1" s="591" t="s">
        <v>650</v>
      </c>
      <c r="B1" s="591"/>
      <c r="C1" s="591"/>
      <c r="D1" s="591"/>
      <c r="E1" s="591"/>
      <c r="F1" s="591"/>
      <c r="G1" s="591"/>
      <c r="H1" s="591"/>
      <c r="I1" s="591"/>
      <c r="J1" s="591"/>
      <c r="K1" s="591"/>
      <c r="L1" s="591"/>
    </row>
    <row r="2" spans="1:12" ht="35.25" customHeight="1" x14ac:dyDescent="0.25">
      <c r="A2" s="592" t="s">
        <v>1</v>
      </c>
      <c r="B2" s="593"/>
      <c r="C2" s="593"/>
      <c r="D2" s="593"/>
      <c r="E2" s="593"/>
      <c r="F2" s="593"/>
      <c r="G2" s="593"/>
      <c r="H2" s="593"/>
      <c r="I2" s="593"/>
      <c r="J2" s="593"/>
      <c r="K2" s="593"/>
      <c r="L2" s="594"/>
    </row>
    <row r="3" spans="1:12" ht="12.75" customHeight="1" x14ac:dyDescent="0.25">
      <c r="A3" s="2" t="s">
        <v>2</v>
      </c>
      <c r="B3" s="3"/>
      <c r="C3" s="595" t="s">
        <v>651</v>
      </c>
      <c r="D3" s="595"/>
      <c r="E3" s="595"/>
      <c r="F3" s="595"/>
      <c r="G3" s="595"/>
      <c r="H3" s="595"/>
      <c r="I3" s="595"/>
      <c r="J3" s="595"/>
      <c r="K3" s="595"/>
      <c r="L3" s="596"/>
    </row>
    <row r="4" spans="1:12" ht="12.75" customHeight="1" x14ac:dyDescent="0.25">
      <c r="A4" s="2" t="s">
        <v>4</v>
      </c>
      <c r="B4" s="3"/>
      <c r="C4" s="595" t="s">
        <v>652</v>
      </c>
      <c r="D4" s="595"/>
      <c r="E4" s="595"/>
      <c r="F4" s="595"/>
      <c r="G4" s="595"/>
      <c r="H4" s="595"/>
      <c r="I4" s="595"/>
      <c r="J4" s="595"/>
      <c r="K4" s="595"/>
      <c r="L4" s="596"/>
    </row>
    <row r="5" spans="1:12" ht="12.75" customHeight="1" x14ac:dyDescent="0.25">
      <c r="A5" s="4" t="s">
        <v>6</v>
      </c>
      <c r="B5" s="5"/>
      <c r="C5" s="589" t="s">
        <v>653</v>
      </c>
      <c r="D5" s="589"/>
      <c r="E5" s="589"/>
      <c r="F5" s="589"/>
      <c r="G5" s="589"/>
      <c r="H5" s="589"/>
      <c r="I5" s="589"/>
      <c r="J5" s="589"/>
      <c r="K5" s="589"/>
      <c r="L5" s="590"/>
    </row>
    <row r="6" spans="1:12" ht="12.75" customHeight="1" x14ac:dyDescent="0.25">
      <c r="A6" s="4" t="s">
        <v>8</v>
      </c>
      <c r="B6" s="5"/>
      <c r="C6" s="589" t="s">
        <v>9</v>
      </c>
      <c r="D6" s="589"/>
      <c r="E6" s="589"/>
      <c r="F6" s="589"/>
      <c r="G6" s="589"/>
      <c r="H6" s="589"/>
      <c r="I6" s="589"/>
      <c r="J6" s="589"/>
      <c r="K6" s="589"/>
      <c r="L6" s="590"/>
    </row>
    <row r="7" spans="1:12" x14ac:dyDescent="0.25">
      <c r="A7" s="4" t="s">
        <v>10</v>
      </c>
      <c r="B7" s="5"/>
      <c r="C7" s="595" t="s">
        <v>621</v>
      </c>
      <c r="D7" s="595"/>
      <c r="E7" s="595"/>
      <c r="F7" s="595"/>
      <c r="G7" s="595"/>
      <c r="H7" s="595"/>
      <c r="I7" s="595"/>
      <c r="J7" s="595"/>
      <c r="K7" s="595"/>
      <c r="L7" s="596"/>
    </row>
    <row r="8" spans="1:12" x14ac:dyDescent="0.25">
      <c r="A8" s="6" t="s">
        <v>12</v>
      </c>
      <c r="B8" s="5"/>
      <c r="C8" s="674" t="s">
        <v>654</v>
      </c>
      <c r="D8" s="674"/>
      <c r="E8" s="674"/>
      <c r="F8" s="674"/>
      <c r="G8" s="674"/>
      <c r="H8" s="674"/>
      <c r="I8" s="674"/>
      <c r="J8" s="674"/>
      <c r="K8" s="674"/>
      <c r="L8" s="675"/>
    </row>
    <row r="9" spans="1:12" ht="12.75" customHeight="1" x14ac:dyDescent="0.25">
      <c r="A9" s="4"/>
      <c r="B9" s="5" t="s">
        <v>13</v>
      </c>
      <c r="C9" s="589" t="s">
        <v>655</v>
      </c>
      <c r="D9" s="589"/>
      <c r="E9" s="589"/>
      <c r="F9" s="589"/>
      <c r="G9" s="589"/>
      <c r="H9" s="589"/>
      <c r="I9" s="589"/>
      <c r="J9" s="589"/>
      <c r="K9" s="589"/>
      <c r="L9" s="590"/>
    </row>
    <row r="10" spans="1:12" ht="12.75" customHeight="1" x14ac:dyDescent="0.25">
      <c r="A10" s="4"/>
      <c r="B10" s="5" t="s">
        <v>15</v>
      </c>
      <c r="C10" s="589" t="s">
        <v>656</v>
      </c>
      <c r="D10" s="589"/>
      <c r="E10" s="589"/>
      <c r="F10" s="589"/>
      <c r="G10" s="589"/>
      <c r="H10" s="589"/>
      <c r="I10" s="589"/>
      <c r="J10" s="589"/>
      <c r="K10" s="589"/>
      <c r="L10" s="590"/>
    </row>
    <row r="11" spans="1:12" ht="12.75" customHeight="1" x14ac:dyDescent="0.25">
      <c r="A11" s="4"/>
      <c r="B11" s="5" t="s">
        <v>16</v>
      </c>
      <c r="C11" s="597"/>
      <c r="D11" s="597"/>
      <c r="E11" s="597"/>
      <c r="F11" s="597"/>
      <c r="G11" s="597"/>
      <c r="H11" s="597"/>
      <c r="I11" s="597"/>
      <c r="J11" s="597"/>
      <c r="K11" s="597"/>
      <c r="L11" s="598"/>
    </row>
    <row r="12" spans="1:12" ht="12.75" customHeight="1" x14ac:dyDescent="0.25">
      <c r="A12" s="4"/>
      <c r="B12" s="5" t="s">
        <v>17</v>
      </c>
      <c r="C12" s="589" t="s">
        <v>657</v>
      </c>
      <c r="D12" s="589"/>
      <c r="E12" s="589"/>
      <c r="F12" s="589"/>
      <c r="G12" s="589"/>
      <c r="H12" s="589"/>
      <c r="I12" s="589"/>
      <c r="J12" s="589"/>
      <c r="K12" s="589"/>
      <c r="L12" s="590"/>
    </row>
    <row r="13" spans="1:12" ht="12.75" customHeight="1" x14ac:dyDescent="0.25">
      <c r="A13" s="4"/>
      <c r="B13" s="5" t="s">
        <v>18</v>
      </c>
      <c r="C13" s="589"/>
      <c r="D13" s="589"/>
      <c r="E13" s="589"/>
      <c r="F13" s="589"/>
      <c r="G13" s="589"/>
      <c r="H13" s="589"/>
      <c r="I13" s="589"/>
      <c r="J13" s="589"/>
      <c r="K13" s="589"/>
      <c r="L13" s="590"/>
    </row>
    <row r="14" spans="1:12" ht="12.75" customHeight="1" x14ac:dyDescent="0.25">
      <c r="A14" s="7"/>
      <c r="B14" s="8"/>
      <c r="C14" s="9"/>
      <c r="D14" s="9"/>
      <c r="E14" s="9"/>
      <c r="F14" s="9"/>
      <c r="G14" s="9"/>
      <c r="H14" s="9"/>
      <c r="I14" s="9"/>
      <c r="J14" s="9"/>
      <c r="K14" s="9"/>
      <c r="L14" s="10"/>
    </row>
    <row r="15" spans="1:12" s="11" customFormat="1" ht="12.75" customHeight="1" x14ac:dyDescent="0.25">
      <c r="A15" s="603" t="s">
        <v>19</v>
      </c>
      <c r="B15" s="606" t="s">
        <v>20</v>
      </c>
      <c r="C15" s="608" t="s">
        <v>21</v>
      </c>
      <c r="D15" s="609"/>
      <c r="E15" s="609"/>
      <c r="F15" s="609"/>
      <c r="G15" s="610"/>
      <c r="H15" s="608" t="s">
        <v>22</v>
      </c>
      <c r="I15" s="609"/>
      <c r="J15" s="609"/>
      <c r="K15" s="609"/>
      <c r="L15" s="611"/>
    </row>
    <row r="16" spans="1:12" s="11" customFormat="1" ht="12.75" customHeight="1" x14ac:dyDescent="0.25">
      <c r="A16" s="604"/>
      <c r="B16" s="607"/>
      <c r="C16" s="612" t="s">
        <v>23</v>
      </c>
      <c r="D16" s="613" t="s">
        <v>24</v>
      </c>
      <c r="E16" s="615" t="s">
        <v>25</v>
      </c>
      <c r="F16" s="617" t="s">
        <v>26</v>
      </c>
      <c r="G16" s="619" t="s">
        <v>27</v>
      </c>
      <c r="H16" s="612" t="s">
        <v>23</v>
      </c>
      <c r="I16" s="613" t="s">
        <v>24</v>
      </c>
      <c r="J16" s="615" t="s">
        <v>25</v>
      </c>
      <c r="K16" s="617" t="s">
        <v>26</v>
      </c>
      <c r="L16" s="599" t="s">
        <v>27</v>
      </c>
    </row>
    <row r="17" spans="1:12" s="12" customFormat="1" ht="61.5" customHeight="1" thickBot="1" x14ac:dyDescent="0.3">
      <c r="A17" s="605"/>
      <c r="B17" s="607"/>
      <c r="C17" s="612"/>
      <c r="D17" s="614"/>
      <c r="E17" s="616"/>
      <c r="F17" s="618"/>
      <c r="G17" s="619"/>
      <c r="H17" s="622"/>
      <c r="I17" s="623"/>
      <c r="J17" s="616"/>
      <c r="K17" s="618"/>
      <c r="L17" s="600"/>
    </row>
    <row r="18" spans="1:12" s="12" customFormat="1" ht="9.75" customHeight="1" thickTop="1" x14ac:dyDescent="0.25">
      <c r="A18" s="13" t="s">
        <v>28</v>
      </c>
      <c r="B18" s="13">
        <v>2</v>
      </c>
      <c r="C18" s="14">
        <v>3</v>
      </c>
      <c r="D18" s="15">
        <v>4</v>
      </c>
      <c r="E18" s="15">
        <v>5</v>
      </c>
      <c r="F18" s="15">
        <v>6</v>
      </c>
      <c r="G18" s="16">
        <v>7</v>
      </c>
      <c r="H18" s="14">
        <v>8</v>
      </c>
      <c r="I18" s="15">
        <v>9</v>
      </c>
      <c r="J18" s="15">
        <v>10</v>
      </c>
      <c r="K18" s="15">
        <v>11</v>
      </c>
      <c r="L18" s="17">
        <v>12</v>
      </c>
    </row>
    <row r="19" spans="1:12" s="24" customFormat="1" x14ac:dyDescent="0.25">
      <c r="A19" s="18"/>
      <c r="B19" s="19" t="s">
        <v>29</v>
      </c>
      <c r="C19" s="20"/>
      <c r="D19" s="21"/>
      <c r="E19" s="21"/>
      <c r="F19" s="21"/>
      <c r="G19" s="22"/>
      <c r="H19" s="20"/>
      <c r="I19" s="21"/>
      <c r="J19" s="21"/>
      <c r="K19" s="21"/>
      <c r="L19" s="23"/>
    </row>
    <row r="20" spans="1:12" s="24" customFormat="1" ht="12.75" thickBot="1" x14ac:dyDescent="0.3">
      <c r="A20" s="25"/>
      <c r="B20" s="26" t="s">
        <v>30</v>
      </c>
      <c r="C20" s="27">
        <f t="shared" ref="C20:C47" si="0">SUM(D20:G20)</f>
        <v>896027</v>
      </c>
      <c r="D20" s="28">
        <f>SUM(D21,D24,D25,D41,D43)</f>
        <v>65919</v>
      </c>
      <c r="E20" s="28">
        <f>SUM(E21,E24,E43)</f>
        <v>810033</v>
      </c>
      <c r="F20" s="28">
        <f>SUM(F21,F26,F43)</f>
        <v>11375</v>
      </c>
      <c r="G20" s="29">
        <f>SUM(G21,G45)</f>
        <v>8700</v>
      </c>
      <c r="H20" s="27">
        <f>SUM(I20:L20)</f>
        <v>895121</v>
      </c>
      <c r="I20" s="28">
        <f>SUM(I21,I24,I25,I41,I43)</f>
        <v>48895</v>
      </c>
      <c r="J20" s="28">
        <f>SUM(J21,J24,J43)</f>
        <v>839413</v>
      </c>
      <c r="K20" s="28">
        <f>SUM(K21,K26,K43)</f>
        <v>6813</v>
      </c>
      <c r="L20" s="30">
        <f>SUM(L21,L45)</f>
        <v>0</v>
      </c>
    </row>
    <row r="21" spans="1:12" ht="12.75" thickTop="1" x14ac:dyDescent="0.25">
      <c r="A21" s="31"/>
      <c r="B21" s="32" t="s">
        <v>31</v>
      </c>
      <c r="C21" s="33">
        <f t="shared" si="0"/>
        <v>0</v>
      </c>
      <c r="D21" s="34">
        <f>SUM(D22:D23)</f>
        <v>0</v>
      </c>
      <c r="E21" s="34">
        <f>SUM(E22:E23)</f>
        <v>0</v>
      </c>
      <c r="F21" s="34">
        <f>SUM(F22:F23)</f>
        <v>0</v>
      </c>
      <c r="G21" s="35">
        <f>SUM(G22:G23)</f>
        <v>0</v>
      </c>
      <c r="H21" s="33">
        <f t="shared" ref="H21:H47" si="1">SUM(I21:L21)</f>
        <v>0</v>
      </c>
      <c r="I21" s="34">
        <f>SUM(I22:I23)</f>
        <v>0</v>
      </c>
      <c r="J21" s="34">
        <f>SUM(J22:J23)</f>
        <v>0</v>
      </c>
      <c r="K21" s="34">
        <f>SUM(K22:K23)</f>
        <v>0</v>
      </c>
      <c r="L21" s="36">
        <f>SUM(L22:L23)</f>
        <v>0</v>
      </c>
    </row>
    <row r="22" spans="1:12" x14ac:dyDescent="0.25">
      <c r="A22" s="37"/>
      <c r="B22" s="38" t="s">
        <v>32</v>
      </c>
      <c r="C22" s="39">
        <f t="shared" si="0"/>
        <v>0</v>
      </c>
      <c r="D22" s="40"/>
      <c r="E22" s="40"/>
      <c r="F22" s="40"/>
      <c r="G22" s="41"/>
      <c r="H22" s="39">
        <f t="shared" si="1"/>
        <v>0</v>
      </c>
      <c r="I22" s="40"/>
      <c r="J22" s="40"/>
      <c r="K22" s="40"/>
      <c r="L22" s="42"/>
    </row>
    <row r="23" spans="1:12" x14ac:dyDescent="0.25">
      <c r="A23" s="43"/>
      <c r="B23" s="44" t="s">
        <v>33</v>
      </c>
      <c r="C23" s="45">
        <f t="shared" si="0"/>
        <v>0</v>
      </c>
      <c r="D23" s="46"/>
      <c r="E23" s="46"/>
      <c r="F23" s="46"/>
      <c r="G23" s="47"/>
      <c r="H23" s="45">
        <f t="shared" si="1"/>
        <v>0</v>
      </c>
      <c r="I23" s="46"/>
      <c r="J23" s="46"/>
      <c r="K23" s="46"/>
      <c r="L23" s="48"/>
    </row>
    <row r="24" spans="1:12" s="24" customFormat="1" ht="24.75" thickBot="1" x14ac:dyDescent="0.3">
      <c r="A24" s="49">
        <v>19300</v>
      </c>
      <c r="B24" s="49" t="s">
        <v>34</v>
      </c>
      <c r="C24" s="50">
        <f t="shared" si="0"/>
        <v>875952</v>
      </c>
      <c r="D24" s="51">
        <v>65919</v>
      </c>
      <c r="E24" s="51">
        <v>810033</v>
      </c>
      <c r="F24" s="52" t="s">
        <v>35</v>
      </c>
      <c r="G24" s="53" t="s">
        <v>35</v>
      </c>
      <c r="H24" s="50">
        <f t="shared" si="1"/>
        <v>888308</v>
      </c>
      <c r="I24" s="51">
        <v>48895</v>
      </c>
      <c r="J24" s="51">
        <v>839413</v>
      </c>
      <c r="K24" s="52" t="s">
        <v>35</v>
      </c>
      <c r="L24" s="54" t="s">
        <v>35</v>
      </c>
    </row>
    <row r="25" spans="1:12" s="24" customFormat="1" ht="24.75" thickTop="1" x14ac:dyDescent="0.25">
      <c r="A25" s="55"/>
      <c r="B25" s="56" t="s">
        <v>36</v>
      </c>
      <c r="C25" s="57">
        <f t="shared" si="0"/>
        <v>0</v>
      </c>
      <c r="D25" s="58"/>
      <c r="E25" s="59" t="s">
        <v>35</v>
      </c>
      <c r="F25" s="59" t="s">
        <v>35</v>
      </c>
      <c r="G25" s="60" t="s">
        <v>35</v>
      </c>
      <c r="H25" s="57">
        <f t="shared" si="1"/>
        <v>0</v>
      </c>
      <c r="I25" s="61"/>
      <c r="J25" s="59" t="s">
        <v>35</v>
      </c>
      <c r="K25" s="59" t="s">
        <v>35</v>
      </c>
      <c r="L25" s="62" t="s">
        <v>35</v>
      </c>
    </row>
    <row r="26" spans="1:12" s="24" customFormat="1" ht="36" x14ac:dyDescent="0.25">
      <c r="A26" s="56">
        <v>21300</v>
      </c>
      <c r="B26" s="56" t="s">
        <v>37</v>
      </c>
      <c r="C26" s="57">
        <f t="shared" si="0"/>
        <v>11375</v>
      </c>
      <c r="D26" s="59" t="s">
        <v>35</v>
      </c>
      <c r="E26" s="59" t="s">
        <v>35</v>
      </c>
      <c r="F26" s="63">
        <f>SUM(F27,F31,F33,F36)</f>
        <v>11375</v>
      </c>
      <c r="G26" s="60" t="s">
        <v>35</v>
      </c>
      <c r="H26" s="57">
        <f t="shared" si="1"/>
        <v>6627</v>
      </c>
      <c r="I26" s="59" t="s">
        <v>35</v>
      </c>
      <c r="J26" s="59" t="s">
        <v>35</v>
      </c>
      <c r="K26" s="63">
        <f>SUM(K27,K31,K33,K36)</f>
        <v>6627</v>
      </c>
      <c r="L26" s="62" t="s">
        <v>35</v>
      </c>
    </row>
    <row r="27" spans="1:12" s="24" customFormat="1" ht="24" x14ac:dyDescent="0.25">
      <c r="A27" s="64">
        <v>21350</v>
      </c>
      <c r="B27" s="56" t="s">
        <v>38</v>
      </c>
      <c r="C27" s="57">
        <f t="shared" si="0"/>
        <v>4711</v>
      </c>
      <c r="D27" s="59" t="s">
        <v>35</v>
      </c>
      <c r="E27" s="59" t="s">
        <v>35</v>
      </c>
      <c r="F27" s="63">
        <f>SUM(F28:F30)</f>
        <v>4711</v>
      </c>
      <c r="G27" s="60" t="s">
        <v>35</v>
      </c>
      <c r="H27" s="57">
        <f t="shared" si="1"/>
        <v>0</v>
      </c>
      <c r="I27" s="59" t="s">
        <v>35</v>
      </c>
      <c r="J27" s="59" t="s">
        <v>35</v>
      </c>
      <c r="K27" s="63">
        <f>SUM(K28:K30)</f>
        <v>0</v>
      </c>
      <c r="L27" s="62" t="s">
        <v>35</v>
      </c>
    </row>
    <row r="28" spans="1:12" x14ac:dyDescent="0.25">
      <c r="A28" s="37">
        <v>21351</v>
      </c>
      <c r="B28" s="65" t="s">
        <v>39</v>
      </c>
      <c r="C28" s="66">
        <f t="shared" si="0"/>
        <v>0</v>
      </c>
      <c r="D28" s="67" t="s">
        <v>35</v>
      </c>
      <c r="E28" s="67" t="s">
        <v>35</v>
      </c>
      <c r="F28" s="68"/>
      <c r="G28" s="69" t="s">
        <v>35</v>
      </c>
      <c r="H28" s="66">
        <f t="shared" si="1"/>
        <v>0</v>
      </c>
      <c r="I28" s="67" t="s">
        <v>35</v>
      </c>
      <c r="J28" s="67" t="s">
        <v>35</v>
      </c>
      <c r="K28" s="68"/>
      <c r="L28" s="70" t="s">
        <v>35</v>
      </c>
    </row>
    <row r="29" spans="1:12" x14ac:dyDescent="0.25">
      <c r="A29" s="43">
        <v>21352</v>
      </c>
      <c r="B29" s="71" t="s">
        <v>40</v>
      </c>
      <c r="C29" s="72">
        <f t="shared" si="0"/>
        <v>4711</v>
      </c>
      <c r="D29" s="73" t="s">
        <v>35</v>
      </c>
      <c r="E29" s="73" t="s">
        <v>35</v>
      </c>
      <c r="F29" s="74">
        <v>4711</v>
      </c>
      <c r="G29" s="75" t="s">
        <v>35</v>
      </c>
      <c r="H29" s="72">
        <f t="shared" si="1"/>
        <v>0</v>
      </c>
      <c r="I29" s="73" t="s">
        <v>35</v>
      </c>
      <c r="J29" s="73" t="s">
        <v>35</v>
      </c>
      <c r="K29" s="74"/>
      <c r="L29" s="76" t="s">
        <v>35</v>
      </c>
    </row>
    <row r="30" spans="1:12" ht="24" x14ac:dyDescent="0.25">
      <c r="A30" s="43">
        <v>21359</v>
      </c>
      <c r="B30" s="71" t="s">
        <v>41</v>
      </c>
      <c r="C30" s="72">
        <f t="shared" si="0"/>
        <v>0</v>
      </c>
      <c r="D30" s="73" t="s">
        <v>35</v>
      </c>
      <c r="E30" s="73" t="s">
        <v>35</v>
      </c>
      <c r="F30" s="74"/>
      <c r="G30" s="75" t="s">
        <v>35</v>
      </c>
      <c r="H30" s="72">
        <f t="shared" si="1"/>
        <v>0</v>
      </c>
      <c r="I30" s="73" t="s">
        <v>35</v>
      </c>
      <c r="J30" s="73" t="s">
        <v>35</v>
      </c>
      <c r="K30" s="74"/>
      <c r="L30" s="76" t="s">
        <v>35</v>
      </c>
    </row>
    <row r="31" spans="1:12" s="24" customFormat="1" ht="36" x14ac:dyDescent="0.25">
      <c r="A31" s="64">
        <v>21370</v>
      </c>
      <c r="B31" s="56" t="s">
        <v>42</v>
      </c>
      <c r="C31" s="57">
        <f t="shared" si="0"/>
        <v>0</v>
      </c>
      <c r="D31" s="59" t="s">
        <v>35</v>
      </c>
      <c r="E31" s="59" t="s">
        <v>35</v>
      </c>
      <c r="F31" s="63">
        <f>SUM(F32)</f>
        <v>0</v>
      </c>
      <c r="G31" s="60" t="s">
        <v>35</v>
      </c>
      <c r="H31" s="57">
        <f t="shared" si="1"/>
        <v>0</v>
      </c>
      <c r="I31" s="59" t="s">
        <v>35</v>
      </c>
      <c r="J31" s="59" t="s">
        <v>35</v>
      </c>
      <c r="K31" s="63">
        <f>SUM(K32)</f>
        <v>0</v>
      </c>
      <c r="L31" s="62" t="s">
        <v>35</v>
      </c>
    </row>
    <row r="32" spans="1:12" ht="36" x14ac:dyDescent="0.25">
      <c r="A32" s="77">
        <v>21379</v>
      </c>
      <c r="B32" s="78" t="s">
        <v>43</v>
      </c>
      <c r="C32" s="79">
        <f t="shared" si="0"/>
        <v>0</v>
      </c>
      <c r="D32" s="80" t="s">
        <v>35</v>
      </c>
      <c r="E32" s="80" t="s">
        <v>35</v>
      </c>
      <c r="F32" s="81"/>
      <c r="G32" s="82" t="s">
        <v>35</v>
      </c>
      <c r="H32" s="79">
        <f t="shared" si="1"/>
        <v>0</v>
      </c>
      <c r="I32" s="80" t="s">
        <v>35</v>
      </c>
      <c r="J32" s="80" t="s">
        <v>35</v>
      </c>
      <c r="K32" s="81"/>
      <c r="L32" s="83" t="s">
        <v>35</v>
      </c>
    </row>
    <row r="33" spans="1:12" s="24" customFormat="1" x14ac:dyDescent="0.25">
      <c r="A33" s="64">
        <v>21380</v>
      </c>
      <c r="B33" s="56" t="s">
        <v>44</v>
      </c>
      <c r="C33" s="57">
        <f t="shared" si="0"/>
        <v>3557</v>
      </c>
      <c r="D33" s="59" t="s">
        <v>35</v>
      </c>
      <c r="E33" s="59" t="s">
        <v>35</v>
      </c>
      <c r="F33" s="63">
        <f>SUM(F34:F35)</f>
        <v>3557</v>
      </c>
      <c r="G33" s="60" t="s">
        <v>35</v>
      </c>
      <c r="H33" s="57">
        <f t="shared" si="1"/>
        <v>1570</v>
      </c>
      <c r="I33" s="59" t="s">
        <v>35</v>
      </c>
      <c r="J33" s="59" t="s">
        <v>35</v>
      </c>
      <c r="K33" s="63">
        <f>SUM(K34:K35)</f>
        <v>1570</v>
      </c>
      <c r="L33" s="62" t="s">
        <v>35</v>
      </c>
    </row>
    <row r="34" spans="1:12" x14ac:dyDescent="0.25">
      <c r="A34" s="38">
        <v>21381</v>
      </c>
      <c r="B34" s="65" t="s">
        <v>45</v>
      </c>
      <c r="C34" s="66">
        <f t="shared" si="0"/>
        <v>3557</v>
      </c>
      <c r="D34" s="67" t="s">
        <v>35</v>
      </c>
      <c r="E34" s="67" t="s">
        <v>35</v>
      </c>
      <c r="F34" s="68">
        <v>3557</v>
      </c>
      <c r="G34" s="69" t="s">
        <v>35</v>
      </c>
      <c r="H34" s="66">
        <f t="shared" si="1"/>
        <v>1570</v>
      </c>
      <c r="I34" s="67" t="s">
        <v>35</v>
      </c>
      <c r="J34" s="67" t="s">
        <v>35</v>
      </c>
      <c r="K34" s="68">
        <v>1570</v>
      </c>
      <c r="L34" s="70" t="s">
        <v>35</v>
      </c>
    </row>
    <row r="35" spans="1:12" ht="24" x14ac:dyDescent="0.25">
      <c r="A35" s="44">
        <v>21383</v>
      </c>
      <c r="B35" s="71" t="s">
        <v>46</v>
      </c>
      <c r="C35" s="72">
        <f>SUM(D35:G35)</f>
        <v>0</v>
      </c>
      <c r="D35" s="73" t="s">
        <v>35</v>
      </c>
      <c r="E35" s="73" t="s">
        <v>35</v>
      </c>
      <c r="F35" s="74"/>
      <c r="G35" s="75" t="s">
        <v>35</v>
      </c>
      <c r="H35" s="72">
        <f t="shared" si="1"/>
        <v>0</v>
      </c>
      <c r="I35" s="73" t="s">
        <v>35</v>
      </c>
      <c r="J35" s="73" t="s">
        <v>35</v>
      </c>
      <c r="K35" s="74"/>
      <c r="L35" s="76" t="s">
        <v>35</v>
      </c>
    </row>
    <row r="36" spans="1:12" s="24" customFormat="1" ht="25.5" customHeight="1" x14ac:dyDescent="0.25">
      <c r="A36" s="64">
        <v>21390</v>
      </c>
      <c r="B36" s="56" t="s">
        <v>47</v>
      </c>
      <c r="C36" s="57">
        <f t="shared" si="0"/>
        <v>3107</v>
      </c>
      <c r="D36" s="59" t="s">
        <v>35</v>
      </c>
      <c r="E36" s="59" t="s">
        <v>35</v>
      </c>
      <c r="F36" s="63">
        <f>SUM(F37:F40)</f>
        <v>3107</v>
      </c>
      <c r="G36" s="60" t="s">
        <v>35</v>
      </c>
      <c r="H36" s="57">
        <f t="shared" si="1"/>
        <v>5057</v>
      </c>
      <c r="I36" s="59" t="s">
        <v>35</v>
      </c>
      <c r="J36" s="59" t="s">
        <v>35</v>
      </c>
      <c r="K36" s="63">
        <f>SUM(K37:K40)</f>
        <v>5057</v>
      </c>
      <c r="L36" s="62" t="s">
        <v>35</v>
      </c>
    </row>
    <row r="37" spans="1:12" ht="24" x14ac:dyDescent="0.25">
      <c r="A37" s="38">
        <v>21391</v>
      </c>
      <c r="B37" s="65" t="s">
        <v>48</v>
      </c>
      <c r="C37" s="66">
        <f t="shared" si="0"/>
        <v>0</v>
      </c>
      <c r="D37" s="67" t="s">
        <v>35</v>
      </c>
      <c r="E37" s="67" t="s">
        <v>35</v>
      </c>
      <c r="F37" s="68"/>
      <c r="G37" s="69" t="s">
        <v>35</v>
      </c>
      <c r="H37" s="66">
        <f t="shared" si="1"/>
        <v>0</v>
      </c>
      <c r="I37" s="67" t="s">
        <v>35</v>
      </c>
      <c r="J37" s="67" t="s">
        <v>35</v>
      </c>
      <c r="K37" s="68"/>
      <c r="L37" s="70" t="s">
        <v>35</v>
      </c>
    </row>
    <row r="38" spans="1:12" x14ac:dyDescent="0.25">
      <c r="A38" s="44">
        <v>21393</v>
      </c>
      <c r="B38" s="71" t="s">
        <v>49</v>
      </c>
      <c r="C38" s="72">
        <f t="shared" si="0"/>
        <v>0</v>
      </c>
      <c r="D38" s="73" t="s">
        <v>35</v>
      </c>
      <c r="E38" s="73" t="s">
        <v>35</v>
      </c>
      <c r="F38" s="74"/>
      <c r="G38" s="75" t="s">
        <v>35</v>
      </c>
      <c r="H38" s="72">
        <f t="shared" si="1"/>
        <v>0</v>
      </c>
      <c r="I38" s="73" t="s">
        <v>35</v>
      </c>
      <c r="J38" s="73" t="s">
        <v>35</v>
      </c>
      <c r="K38" s="74"/>
      <c r="L38" s="76" t="s">
        <v>35</v>
      </c>
    </row>
    <row r="39" spans="1:12" x14ac:dyDescent="0.25">
      <c r="A39" s="44">
        <v>21395</v>
      </c>
      <c r="B39" s="71" t="s">
        <v>50</v>
      </c>
      <c r="C39" s="72">
        <f t="shared" si="0"/>
        <v>0</v>
      </c>
      <c r="D39" s="73" t="s">
        <v>35</v>
      </c>
      <c r="E39" s="73" t="s">
        <v>35</v>
      </c>
      <c r="F39" s="74"/>
      <c r="G39" s="75" t="s">
        <v>35</v>
      </c>
      <c r="H39" s="72">
        <f t="shared" si="1"/>
        <v>0</v>
      </c>
      <c r="I39" s="73" t="s">
        <v>35</v>
      </c>
      <c r="J39" s="73" t="s">
        <v>35</v>
      </c>
      <c r="K39" s="74"/>
      <c r="L39" s="76" t="s">
        <v>35</v>
      </c>
    </row>
    <row r="40" spans="1:12" ht="24" x14ac:dyDescent="0.25">
      <c r="A40" s="84">
        <v>21399</v>
      </c>
      <c r="B40" s="85" t="s">
        <v>51</v>
      </c>
      <c r="C40" s="86">
        <f t="shared" si="0"/>
        <v>3107</v>
      </c>
      <c r="D40" s="87" t="s">
        <v>35</v>
      </c>
      <c r="E40" s="87" t="s">
        <v>35</v>
      </c>
      <c r="F40" s="88">
        <v>3107</v>
      </c>
      <c r="G40" s="89" t="s">
        <v>35</v>
      </c>
      <c r="H40" s="86">
        <f t="shared" si="1"/>
        <v>5057</v>
      </c>
      <c r="I40" s="87" t="s">
        <v>35</v>
      </c>
      <c r="J40" s="87" t="s">
        <v>35</v>
      </c>
      <c r="K40" s="88">
        <f>3957+1100</f>
        <v>5057</v>
      </c>
      <c r="L40" s="90" t="s">
        <v>35</v>
      </c>
    </row>
    <row r="41" spans="1:12" s="24" customFormat="1" ht="26.25" customHeight="1" x14ac:dyDescent="0.25">
      <c r="A41" s="91">
        <v>21420</v>
      </c>
      <c r="B41" s="92" t="s">
        <v>52</v>
      </c>
      <c r="C41" s="86">
        <f>SUM(D41:G41)</f>
        <v>0</v>
      </c>
      <c r="D41" s="94">
        <f>SUM(D42)</f>
        <v>0</v>
      </c>
      <c r="E41" s="95" t="s">
        <v>35</v>
      </c>
      <c r="F41" s="95" t="s">
        <v>35</v>
      </c>
      <c r="G41" s="96" t="s">
        <v>35</v>
      </c>
      <c r="H41" s="93">
        <f>SUM(I41:L41)</f>
        <v>0</v>
      </c>
      <c r="I41" s="94">
        <f>SUM(I42)</f>
        <v>0</v>
      </c>
      <c r="J41" s="95" t="s">
        <v>35</v>
      </c>
      <c r="K41" s="95" t="s">
        <v>35</v>
      </c>
      <c r="L41" s="97" t="s">
        <v>35</v>
      </c>
    </row>
    <row r="42" spans="1:12" s="24" customFormat="1" ht="26.25" customHeight="1" x14ac:dyDescent="0.25">
      <c r="A42" s="84">
        <v>21429</v>
      </c>
      <c r="B42" s="85" t="s">
        <v>53</v>
      </c>
      <c r="C42" s="86">
        <f>SUM(D42:G42)</f>
        <v>0</v>
      </c>
      <c r="D42" s="98"/>
      <c r="E42" s="87" t="s">
        <v>35</v>
      </c>
      <c r="F42" s="87" t="s">
        <v>35</v>
      </c>
      <c r="G42" s="89" t="s">
        <v>35</v>
      </c>
      <c r="H42" s="86">
        <f t="shared" ref="H42:H44" si="2">SUM(I42:L42)</f>
        <v>0</v>
      </c>
      <c r="I42" s="98"/>
      <c r="J42" s="87" t="s">
        <v>35</v>
      </c>
      <c r="K42" s="87" t="s">
        <v>35</v>
      </c>
      <c r="L42" s="90" t="s">
        <v>35</v>
      </c>
    </row>
    <row r="43" spans="1:12" s="24" customFormat="1" ht="24" x14ac:dyDescent="0.25">
      <c r="A43" s="64">
        <v>21490</v>
      </c>
      <c r="B43" s="56" t="s">
        <v>54</v>
      </c>
      <c r="C43" s="57">
        <f t="shared" si="0"/>
        <v>0</v>
      </c>
      <c r="D43" s="99">
        <f>D44</f>
        <v>0</v>
      </c>
      <c r="E43" s="99">
        <f t="shared" ref="E43:F43" si="3">E44</f>
        <v>0</v>
      </c>
      <c r="F43" s="99">
        <f t="shared" si="3"/>
        <v>0</v>
      </c>
      <c r="G43" s="60" t="s">
        <v>35</v>
      </c>
      <c r="H43" s="100">
        <f t="shared" si="2"/>
        <v>186</v>
      </c>
      <c r="I43" s="99">
        <f>I44</f>
        <v>0</v>
      </c>
      <c r="J43" s="99">
        <f t="shared" ref="J43:K43" si="4">J44</f>
        <v>0</v>
      </c>
      <c r="K43" s="99">
        <f t="shared" si="4"/>
        <v>186</v>
      </c>
      <c r="L43" s="62" t="s">
        <v>35</v>
      </c>
    </row>
    <row r="44" spans="1:12" s="24" customFormat="1" ht="24" x14ac:dyDescent="0.25">
      <c r="A44" s="44">
        <v>21499</v>
      </c>
      <c r="B44" s="71" t="s">
        <v>55</v>
      </c>
      <c r="C44" s="79">
        <f>SUM(D44:G44)</f>
        <v>0</v>
      </c>
      <c r="D44" s="101"/>
      <c r="E44" s="102"/>
      <c r="F44" s="102"/>
      <c r="G44" s="103" t="s">
        <v>35</v>
      </c>
      <c r="H44" s="104">
        <f t="shared" si="2"/>
        <v>186</v>
      </c>
      <c r="I44" s="40"/>
      <c r="J44" s="105"/>
      <c r="K44" s="105">
        <v>186</v>
      </c>
      <c r="L44" s="106" t="s">
        <v>35</v>
      </c>
    </row>
    <row r="45" spans="1:12" ht="12.75" customHeight="1" x14ac:dyDescent="0.25">
      <c r="A45" s="107">
        <v>23000</v>
      </c>
      <c r="B45" s="108" t="s">
        <v>56</v>
      </c>
      <c r="C45" s="109">
        <f>SUM(D45:G45)</f>
        <v>8700</v>
      </c>
      <c r="D45" s="59" t="s">
        <v>35</v>
      </c>
      <c r="E45" s="59" t="s">
        <v>35</v>
      </c>
      <c r="F45" s="59" t="s">
        <v>35</v>
      </c>
      <c r="G45" s="99">
        <f>SUM(G46:G47)</f>
        <v>8700</v>
      </c>
      <c r="H45" s="109">
        <f t="shared" si="1"/>
        <v>0</v>
      </c>
      <c r="I45" s="87" t="s">
        <v>35</v>
      </c>
      <c r="J45" s="87" t="s">
        <v>35</v>
      </c>
      <c r="K45" s="87" t="s">
        <v>35</v>
      </c>
      <c r="L45" s="110">
        <f>SUM(L46:L47)</f>
        <v>0</v>
      </c>
    </row>
    <row r="46" spans="1:12" ht="24" x14ac:dyDescent="0.25">
      <c r="A46" s="111">
        <v>23410</v>
      </c>
      <c r="B46" s="112" t="s">
        <v>57</v>
      </c>
      <c r="C46" s="113">
        <f t="shared" si="0"/>
        <v>8700</v>
      </c>
      <c r="D46" s="95" t="s">
        <v>35</v>
      </c>
      <c r="E46" s="95" t="s">
        <v>35</v>
      </c>
      <c r="F46" s="95" t="s">
        <v>35</v>
      </c>
      <c r="G46" s="114">
        <v>8700</v>
      </c>
      <c r="H46" s="113">
        <f t="shared" si="1"/>
        <v>0</v>
      </c>
      <c r="I46" s="95" t="s">
        <v>35</v>
      </c>
      <c r="J46" s="95" t="s">
        <v>35</v>
      </c>
      <c r="K46" s="95" t="s">
        <v>35</v>
      </c>
      <c r="L46" s="115"/>
    </row>
    <row r="47" spans="1:12" ht="24" x14ac:dyDescent="0.25">
      <c r="A47" s="111">
        <v>23510</v>
      </c>
      <c r="B47" s="112" t="s">
        <v>58</v>
      </c>
      <c r="C47" s="93">
        <f t="shared" si="0"/>
        <v>0</v>
      </c>
      <c r="D47" s="95" t="s">
        <v>35</v>
      </c>
      <c r="E47" s="95" t="s">
        <v>35</v>
      </c>
      <c r="F47" s="95" t="s">
        <v>35</v>
      </c>
      <c r="G47" s="114"/>
      <c r="H47" s="93">
        <f t="shared" si="1"/>
        <v>0</v>
      </c>
      <c r="I47" s="95" t="s">
        <v>35</v>
      </c>
      <c r="J47" s="95" t="s">
        <v>35</v>
      </c>
      <c r="K47" s="95" t="s">
        <v>35</v>
      </c>
      <c r="L47" s="115"/>
    </row>
    <row r="48" spans="1:12" x14ac:dyDescent="0.25">
      <c r="A48" s="116"/>
      <c r="B48" s="112"/>
      <c r="C48" s="117"/>
      <c r="D48" s="95"/>
      <c r="E48" s="95"/>
      <c r="F48" s="94"/>
      <c r="G48" s="118"/>
      <c r="H48" s="117"/>
      <c r="I48" s="95"/>
      <c r="J48" s="95"/>
      <c r="K48" s="94"/>
      <c r="L48" s="119"/>
    </row>
    <row r="49" spans="1:12" s="24" customFormat="1" x14ac:dyDescent="0.25">
      <c r="A49" s="120"/>
      <c r="B49" s="121" t="s">
        <v>59</v>
      </c>
      <c r="C49" s="122"/>
      <c r="D49" s="123"/>
      <c r="E49" s="123"/>
      <c r="F49" s="123"/>
      <c r="G49" s="124"/>
      <c r="H49" s="122"/>
      <c r="I49" s="123"/>
      <c r="J49" s="123"/>
      <c r="K49" s="123"/>
      <c r="L49" s="125"/>
    </row>
    <row r="50" spans="1:12" s="24" customFormat="1" ht="12.75" thickBot="1" x14ac:dyDescent="0.3">
      <c r="A50" s="126"/>
      <c r="B50" s="25" t="s">
        <v>60</v>
      </c>
      <c r="C50" s="127">
        <f t="shared" ref="C50:C113" si="5">SUM(D50:G50)</f>
        <v>896027</v>
      </c>
      <c r="D50" s="128">
        <f>SUM(D51,D283)</f>
        <v>65919</v>
      </c>
      <c r="E50" s="128">
        <f>SUM(E51,E283)</f>
        <v>810033</v>
      </c>
      <c r="F50" s="128">
        <f>SUM(F51,F283)</f>
        <v>11375</v>
      </c>
      <c r="G50" s="129">
        <f>SUM(G51,G283)</f>
        <v>8700</v>
      </c>
      <c r="H50" s="127">
        <f t="shared" ref="H50:H113" si="6">SUM(I50:L50)</f>
        <v>895121</v>
      </c>
      <c r="I50" s="128">
        <f>SUM(I51,I283)</f>
        <v>48895</v>
      </c>
      <c r="J50" s="128">
        <f>SUM(J51,J283)</f>
        <v>839413</v>
      </c>
      <c r="K50" s="128">
        <f>SUM(K51,K283)</f>
        <v>6813</v>
      </c>
      <c r="L50" s="130">
        <f>SUM(L51,L283)</f>
        <v>0</v>
      </c>
    </row>
    <row r="51" spans="1:12" s="24" customFormat="1" ht="36.75" thickTop="1" x14ac:dyDescent="0.25">
      <c r="A51" s="131"/>
      <c r="B51" s="132" t="s">
        <v>61</v>
      </c>
      <c r="C51" s="133">
        <f t="shared" si="5"/>
        <v>896027</v>
      </c>
      <c r="D51" s="134">
        <f>SUM(D52,D194)</f>
        <v>65919</v>
      </c>
      <c r="E51" s="134">
        <f>SUM(E52,E194)</f>
        <v>810033</v>
      </c>
      <c r="F51" s="134">
        <f>SUM(F52,F194)</f>
        <v>11375</v>
      </c>
      <c r="G51" s="135">
        <f>SUM(G52,G194)</f>
        <v>8700</v>
      </c>
      <c r="H51" s="133">
        <f t="shared" si="6"/>
        <v>895121</v>
      </c>
      <c r="I51" s="134">
        <f>SUM(I52,I194)</f>
        <v>48895</v>
      </c>
      <c r="J51" s="134">
        <f>SUM(J52,J194)</f>
        <v>839413</v>
      </c>
      <c r="K51" s="134">
        <f>SUM(K52,K194)</f>
        <v>6813</v>
      </c>
      <c r="L51" s="136">
        <f>SUM(L52,L194)</f>
        <v>0</v>
      </c>
    </row>
    <row r="52" spans="1:12" s="24" customFormat="1" ht="24" x14ac:dyDescent="0.25">
      <c r="A52" s="137"/>
      <c r="B52" s="18" t="s">
        <v>62</v>
      </c>
      <c r="C52" s="138">
        <f t="shared" si="5"/>
        <v>871207</v>
      </c>
      <c r="D52" s="139">
        <f>SUM(D53,D75,D173,D187)</f>
        <v>65919</v>
      </c>
      <c r="E52" s="139">
        <f>SUM(E53,E75,E173,E187)</f>
        <v>793913</v>
      </c>
      <c r="F52" s="139">
        <f>SUM(F53,F75,F173,F187)</f>
        <v>11375</v>
      </c>
      <c r="G52" s="140">
        <f>SUM(G53,G75,G173,G187)</f>
        <v>0</v>
      </c>
      <c r="H52" s="138">
        <f t="shared" si="6"/>
        <v>876991</v>
      </c>
      <c r="I52" s="139">
        <f>SUM(I53,I75,I173,I187)</f>
        <v>48895</v>
      </c>
      <c r="J52" s="139">
        <f>SUM(J53,J75,J173,J187)</f>
        <v>821283</v>
      </c>
      <c r="K52" s="139">
        <f>SUM(K53,K75,K173,K187)</f>
        <v>6813</v>
      </c>
      <c r="L52" s="141">
        <f>SUM(L53,L75,L173,L187)</f>
        <v>0</v>
      </c>
    </row>
    <row r="53" spans="1:12" s="24" customFormat="1" x14ac:dyDescent="0.25">
      <c r="A53" s="142">
        <v>1000</v>
      </c>
      <c r="B53" s="142" t="s">
        <v>63</v>
      </c>
      <c r="C53" s="143">
        <f t="shared" si="5"/>
        <v>693448</v>
      </c>
      <c r="D53" s="144">
        <f>SUM(D54,D67)</f>
        <v>65919</v>
      </c>
      <c r="E53" s="144">
        <f>SUM(E54,E67)</f>
        <v>627529</v>
      </c>
      <c r="F53" s="144">
        <f>SUM(F54,F67)</f>
        <v>0</v>
      </c>
      <c r="G53" s="145">
        <f>SUM(G54,G67)</f>
        <v>0</v>
      </c>
      <c r="H53" s="143">
        <f t="shared" si="6"/>
        <v>699207</v>
      </c>
      <c r="I53" s="144">
        <f>SUM(I54,I67)</f>
        <v>48895</v>
      </c>
      <c r="J53" s="144">
        <f>SUM(J54,J67)</f>
        <v>650312</v>
      </c>
      <c r="K53" s="144">
        <f>SUM(K54,K67)</f>
        <v>0</v>
      </c>
      <c r="L53" s="146">
        <f>SUM(L54,L67)</f>
        <v>0</v>
      </c>
    </row>
    <row r="54" spans="1:12" x14ac:dyDescent="0.25">
      <c r="A54" s="56">
        <v>1100</v>
      </c>
      <c r="B54" s="147" t="s">
        <v>64</v>
      </c>
      <c r="C54" s="57">
        <f t="shared" si="5"/>
        <v>529358</v>
      </c>
      <c r="D54" s="63">
        <f>SUM(D55,D58,D66)</f>
        <v>30163</v>
      </c>
      <c r="E54" s="63">
        <f>SUM(E55,E58,E66)</f>
        <v>499195</v>
      </c>
      <c r="F54" s="63">
        <f>SUM(F55,F58,F66)</f>
        <v>0</v>
      </c>
      <c r="G54" s="148">
        <f>SUM(G55,G58,G66)</f>
        <v>0</v>
      </c>
      <c r="H54" s="57">
        <f t="shared" si="6"/>
        <v>532795</v>
      </c>
      <c r="I54" s="63">
        <f>SUM(I55,I58,I66)</f>
        <v>16487</v>
      </c>
      <c r="J54" s="63">
        <f>SUM(J55,J58,J66)</f>
        <v>516308</v>
      </c>
      <c r="K54" s="63">
        <f>SUM(K55,K58,K66)</f>
        <v>0</v>
      </c>
      <c r="L54" s="149">
        <f>SUM(L55,L58,L66)</f>
        <v>0</v>
      </c>
    </row>
    <row r="55" spans="1:12" x14ac:dyDescent="0.25">
      <c r="A55" s="150">
        <v>1110</v>
      </c>
      <c r="B55" s="112" t="s">
        <v>65</v>
      </c>
      <c r="C55" s="117">
        <f t="shared" si="5"/>
        <v>439314</v>
      </c>
      <c r="D55" s="151">
        <f>SUM(D56:D57)</f>
        <v>1240</v>
      </c>
      <c r="E55" s="151">
        <f>SUM(E56:E57)</f>
        <v>438074</v>
      </c>
      <c r="F55" s="151">
        <f>SUM(F56:F57)</f>
        <v>0</v>
      </c>
      <c r="G55" s="152">
        <f>SUM(G56:G57)</f>
        <v>0</v>
      </c>
      <c r="H55" s="117">
        <f t="shared" si="6"/>
        <v>485165</v>
      </c>
      <c r="I55" s="151">
        <f>SUM(I56:I57)</f>
        <v>0</v>
      </c>
      <c r="J55" s="151">
        <f>SUM(J56:J57)</f>
        <v>485165</v>
      </c>
      <c r="K55" s="151">
        <f>SUM(K56:K57)</f>
        <v>0</v>
      </c>
      <c r="L55" s="153">
        <f>SUM(L56:L57)</f>
        <v>0</v>
      </c>
    </row>
    <row r="56" spans="1:12" x14ac:dyDescent="0.25">
      <c r="A56" s="38">
        <v>1111</v>
      </c>
      <c r="B56" s="65" t="s">
        <v>66</v>
      </c>
      <c r="C56" s="66">
        <f t="shared" si="5"/>
        <v>0</v>
      </c>
      <c r="D56" s="68"/>
      <c r="E56" s="68"/>
      <c r="F56" s="68"/>
      <c r="G56" s="154"/>
      <c r="H56" s="66">
        <f t="shared" si="6"/>
        <v>0</v>
      </c>
      <c r="I56" s="68"/>
      <c r="J56" s="68"/>
      <c r="K56" s="68"/>
      <c r="L56" s="155"/>
    </row>
    <row r="57" spans="1:12" ht="24" customHeight="1" x14ac:dyDescent="0.25">
      <c r="A57" s="44">
        <v>1119</v>
      </c>
      <c r="B57" s="71" t="s">
        <v>67</v>
      </c>
      <c r="C57" s="72">
        <f t="shared" si="5"/>
        <v>439314</v>
      </c>
      <c r="D57" s="74">
        <v>1240</v>
      </c>
      <c r="E57" s="74">
        <v>438074</v>
      </c>
      <c r="F57" s="74"/>
      <c r="G57" s="157"/>
      <c r="H57" s="72">
        <f t="shared" si="6"/>
        <v>485165</v>
      </c>
      <c r="I57" s="74"/>
      <c r="J57" s="74">
        <f>2244+341388+138060+3473</f>
        <v>485165</v>
      </c>
      <c r="K57" s="74"/>
      <c r="L57" s="158"/>
    </row>
    <row r="58" spans="1:12" x14ac:dyDescent="0.25">
      <c r="A58" s="159">
        <v>1140</v>
      </c>
      <c r="B58" s="71" t="s">
        <v>68</v>
      </c>
      <c r="C58" s="72">
        <f t="shared" si="5"/>
        <v>89519</v>
      </c>
      <c r="D58" s="160">
        <f>SUM(D59:D65)</f>
        <v>28923</v>
      </c>
      <c r="E58" s="160">
        <f>SUM(E59:E65)</f>
        <v>60596</v>
      </c>
      <c r="F58" s="160">
        <f>SUM(F59:F65)</f>
        <v>0</v>
      </c>
      <c r="G58" s="161">
        <f>SUM(G59:G65)</f>
        <v>0</v>
      </c>
      <c r="H58" s="72">
        <f t="shared" si="6"/>
        <v>47105</v>
      </c>
      <c r="I58" s="160">
        <f>SUM(I59:I65)</f>
        <v>16487</v>
      </c>
      <c r="J58" s="160">
        <f>SUM(J59:J65)</f>
        <v>30618</v>
      </c>
      <c r="K58" s="160">
        <f>SUM(K59:K65)</f>
        <v>0</v>
      </c>
      <c r="L58" s="162">
        <f>SUM(L59:L65)</f>
        <v>0</v>
      </c>
    </row>
    <row r="59" spans="1:12" x14ac:dyDescent="0.25">
      <c r="A59" s="44">
        <v>1141</v>
      </c>
      <c r="B59" s="71" t="s">
        <v>69</v>
      </c>
      <c r="C59" s="72">
        <f t="shared" si="5"/>
        <v>3822</v>
      </c>
      <c r="D59" s="74"/>
      <c r="E59" s="74">
        <v>3822</v>
      </c>
      <c r="F59" s="74"/>
      <c r="G59" s="157"/>
      <c r="H59" s="72">
        <f t="shared" si="6"/>
        <v>3822</v>
      </c>
      <c r="I59" s="74"/>
      <c r="J59" s="74">
        <v>3822</v>
      </c>
      <c r="K59" s="74"/>
      <c r="L59" s="158"/>
    </row>
    <row r="60" spans="1:12" ht="24.75" customHeight="1" x14ac:dyDescent="0.25">
      <c r="A60" s="44">
        <v>1142</v>
      </c>
      <c r="B60" s="71" t="s">
        <v>70</v>
      </c>
      <c r="C60" s="72">
        <f t="shared" si="5"/>
        <v>1389</v>
      </c>
      <c r="D60" s="74"/>
      <c r="E60" s="74">
        <v>1389</v>
      </c>
      <c r="F60" s="74"/>
      <c r="G60" s="157"/>
      <c r="H60" s="72">
        <f t="shared" si="6"/>
        <v>1389</v>
      </c>
      <c r="I60" s="74"/>
      <c r="J60" s="74">
        <v>1389</v>
      </c>
      <c r="K60" s="74"/>
      <c r="L60" s="158"/>
    </row>
    <row r="61" spans="1:12" ht="24" x14ac:dyDescent="0.25">
      <c r="A61" s="44">
        <v>1145</v>
      </c>
      <c r="B61" s="71" t="s">
        <v>71</v>
      </c>
      <c r="C61" s="72">
        <f t="shared" si="5"/>
        <v>43953</v>
      </c>
      <c r="D61" s="74">
        <v>240</v>
      </c>
      <c r="E61" s="74">
        <v>43713</v>
      </c>
      <c r="F61" s="74"/>
      <c r="G61" s="157"/>
      <c r="H61" s="72">
        <f t="shared" si="6"/>
        <v>14629</v>
      </c>
      <c r="I61" s="74"/>
      <c r="J61" s="74">
        <f>7420+7209</f>
        <v>14629</v>
      </c>
      <c r="K61" s="74"/>
      <c r="L61" s="158"/>
    </row>
    <row r="62" spans="1:12" ht="27.75" customHeight="1" x14ac:dyDescent="0.25">
      <c r="A62" s="44">
        <v>1146</v>
      </c>
      <c r="B62" s="71" t="s">
        <v>72</v>
      </c>
      <c r="C62" s="72">
        <f t="shared" si="5"/>
        <v>894</v>
      </c>
      <c r="D62" s="74"/>
      <c r="E62" s="74">
        <v>894</v>
      </c>
      <c r="F62" s="74"/>
      <c r="G62" s="157"/>
      <c r="H62" s="72">
        <f t="shared" si="6"/>
        <v>0</v>
      </c>
      <c r="I62" s="74"/>
      <c r="J62" s="74"/>
      <c r="K62" s="74"/>
      <c r="L62" s="158"/>
    </row>
    <row r="63" spans="1:12" x14ac:dyDescent="0.25">
      <c r="A63" s="44">
        <v>1147</v>
      </c>
      <c r="B63" s="71" t="s">
        <v>73</v>
      </c>
      <c r="C63" s="72">
        <f t="shared" si="5"/>
        <v>4226</v>
      </c>
      <c r="D63" s="74"/>
      <c r="E63" s="74">
        <v>4226</v>
      </c>
      <c r="F63" s="74"/>
      <c r="G63" s="157"/>
      <c r="H63" s="72">
        <f t="shared" si="6"/>
        <v>4226</v>
      </c>
      <c r="I63" s="74"/>
      <c r="J63" s="74">
        <v>4226</v>
      </c>
      <c r="K63" s="74"/>
      <c r="L63" s="158"/>
    </row>
    <row r="64" spans="1:12" x14ac:dyDescent="0.25">
      <c r="A64" s="44">
        <v>1148</v>
      </c>
      <c r="B64" s="71" t="s">
        <v>74</v>
      </c>
      <c r="C64" s="72">
        <f t="shared" si="5"/>
        <v>28683</v>
      </c>
      <c r="D64" s="74">
        <v>28683</v>
      </c>
      <c r="E64" s="74"/>
      <c r="F64" s="74"/>
      <c r="G64" s="157"/>
      <c r="H64" s="72">
        <f t="shared" si="6"/>
        <v>16487</v>
      </c>
      <c r="I64" s="74">
        <v>16487</v>
      </c>
      <c r="J64" s="74"/>
      <c r="K64" s="74"/>
      <c r="L64" s="158"/>
    </row>
    <row r="65" spans="1:12" ht="24" customHeight="1" x14ac:dyDescent="0.25">
      <c r="A65" s="44">
        <v>1149</v>
      </c>
      <c r="B65" s="71" t="s">
        <v>75</v>
      </c>
      <c r="C65" s="72">
        <f t="shared" si="5"/>
        <v>6552</v>
      </c>
      <c r="D65" s="74"/>
      <c r="E65" s="74">
        <v>6552</v>
      </c>
      <c r="F65" s="74"/>
      <c r="G65" s="157"/>
      <c r="H65" s="72">
        <f t="shared" si="6"/>
        <v>6552</v>
      </c>
      <c r="I65" s="74"/>
      <c r="J65" s="74">
        <v>6552</v>
      </c>
      <c r="K65" s="74"/>
      <c r="L65" s="158"/>
    </row>
    <row r="66" spans="1:12" ht="36" x14ac:dyDescent="0.25">
      <c r="A66" s="150">
        <v>1150</v>
      </c>
      <c r="B66" s="112" t="s">
        <v>76</v>
      </c>
      <c r="C66" s="117">
        <f t="shared" si="5"/>
        <v>525</v>
      </c>
      <c r="D66" s="163"/>
      <c r="E66" s="163">
        <v>525</v>
      </c>
      <c r="F66" s="163"/>
      <c r="G66" s="164"/>
      <c r="H66" s="117">
        <f t="shared" si="6"/>
        <v>525</v>
      </c>
      <c r="I66" s="163"/>
      <c r="J66" s="163">
        <v>525</v>
      </c>
      <c r="K66" s="163"/>
      <c r="L66" s="165"/>
    </row>
    <row r="67" spans="1:12" ht="24" x14ac:dyDescent="0.25">
      <c r="A67" s="56">
        <v>1200</v>
      </c>
      <c r="B67" s="147" t="s">
        <v>77</v>
      </c>
      <c r="C67" s="57">
        <f t="shared" si="5"/>
        <v>164090</v>
      </c>
      <c r="D67" s="63">
        <f>SUM(D68:D69)</f>
        <v>35756</v>
      </c>
      <c r="E67" s="63">
        <f>SUM(E68:E69)</f>
        <v>128334</v>
      </c>
      <c r="F67" s="63">
        <f>SUM(F68:F69)</f>
        <v>0</v>
      </c>
      <c r="G67" s="166">
        <f>SUM(G68:G69)</f>
        <v>0</v>
      </c>
      <c r="H67" s="57">
        <f t="shared" si="6"/>
        <v>166412</v>
      </c>
      <c r="I67" s="63">
        <f>SUM(I68:I69)</f>
        <v>32408</v>
      </c>
      <c r="J67" s="63">
        <f>SUM(J68:J69)</f>
        <v>134004</v>
      </c>
      <c r="K67" s="63">
        <f>SUM(K68:K69)</f>
        <v>0</v>
      </c>
      <c r="L67" s="167">
        <f>SUM(L68:L69)</f>
        <v>0</v>
      </c>
    </row>
    <row r="68" spans="1:12" ht="24" x14ac:dyDescent="0.25">
      <c r="A68" s="168">
        <v>1210</v>
      </c>
      <c r="B68" s="65" t="s">
        <v>78</v>
      </c>
      <c r="C68" s="66">
        <f t="shared" si="5"/>
        <v>129764</v>
      </c>
      <c r="D68" s="68">
        <v>11060</v>
      </c>
      <c r="E68" s="68">
        <v>118704</v>
      </c>
      <c r="F68" s="68"/>
      <c r="G68" s="154"/>
      <c r="H68" s="66">
        <f t="shared" si="6"/>
        <v>133434</v>
      </c>
      <c r="I68" s="68">
        <v>8338</v>
      </c>
      <c r="J68" s="68">
        <f>541+86088+38105+362</f>
        <v>125096</v>
      </c>
      <c r="K68" s="68"/>
      <c r="L68" s="155"/>
    </row>
    <row r="69" spans="1:12" ht="24" x14ac:dyDescent="0.25">
      <c r="A69" s="159">
        <v>1220</v>
      </c>
      <c r="B69" s="71" t="s">
        <v>79</v>
      </c>
      <c r="C69" s="72">
        <f t="shared" si="5"/>
        <v>34326</v>
      </c>
      <c r="D69" s="160">
        <f>SUM(D70:D74)</f>
        <v>24696</v>
      </c>
      <c r="E69" s="160">
        <f>SUM(E70:E74)</f>
        <v>9630</v>
      </c>
      <c r="F69" s="160">
        <f>SUM(F70:F74)</f>
        <v>0</v>
      </c>
      <c r="G69" s="161">
        <f>SUM(G70:G74)</f>
        <v>0</v>
      </c>
      <c r="H69" s="72">
        <f t="shared" si="6"/>
        <v>32978</v>
      </c>
      <c r="I69" s="160">
        <f>SUM(I70:I74)</f>
        <v>24070</v>
      </c>
      <c r="J69" s="160">
        <f>SUM(J70:J74)</f>
        <v>8908</v>
      </c>
      <c r="K69" s="160">
        <f>SUM(K70:K74)</f>
        <v>0</v>
      </c>
      <c r="L69" s="162">
        <f>SUM(L70:L74)</f>
        <v>0</v>
      </c>
    </row>
    <row r="70" spans="1:12" ht="48" x14ac:dyDescent="0.25">
      <c r="A70" s="44">
        <v>1221</v>
      </c>
      <c r="B70" s="71" t="s">
        <v>80</v>
      </c>
      <c r="C70" s="72">
        <f t="shared" si="5"/>
        <v>20722</v>
      </c>
      <c r="D70" s="74">
        <v>16722</v>
      </c>
      <c r="E70" s="74">
        <v>4000</v>
      </c>
      <c r="F70" s="74"/>
      <c r="G70" s="157"/>
      <c r="H70" s="72">
        <f t="shared" si="6"/>
        <v>21624</v>
      </c>
      <c r="I70" s="74">
        <v>18124</v>
      </c>
      <c r="J70" s="74">
        <f>2000+1500</f>
        <v>3500</v>
      </c>
      <c r="K70" s="74"/>
      <c r="L70" s="158"/>
    </row>
    <row r="71" spans="1:12" x14ac:dyDescent="0.25">
      <c r="A71" s="44">
        <v>1223</v>
      </c>
      <c r="B71" s="71" t="s">
        <v>81</v>
      </c>
      <c r="C71" s="72">
        <f t="shared" si="5"/>
        <v>0</v>
      </c>
      <c r="D71" s="74"/>
      <c r="E71" s="74"/>
      <c r="F71" s="74"/>
      <c r="G71" s="157"/>
      <c r="H71" s="72">
        <f t="shared" si="6"/>
        <v>0</v>
      </c>
      <c r="I71" s="74"/>
      <c r="J71" s="74"/>
      <c r="K71" s="74"/>
      <c r="L71" s="158"/>
    </row>
    <row r="72" spans="1:12" x14ac:dyDescent="0.25">
      <c r="A72" s="44">
        <v>1225</v>
      </c>
      <c r="B72" s="71" t="s">
        <v>82</v>
      </c>
      <c r="C72" s="72">
        <f t="shared" si="5"/>
        <v>0</v>
      </c>
      <c r="D72" s="74"/>
      <c r="E72" s="74"/>
      <c r="F72" s="74"/>
      <c r="G72" s="157"/>
      <c r="H72" s="72">
        <f t="shared" si="6"/>
        <v>0</v>
      </c>
      <c r="I72" s="74"/>
      <c r="J72" s="74"/>
      <c r="K72" s="74"/>
      <c r="L72" s="158"/>
    </row>
    <row r="73" spans="1:12" ht="36" x14ac:dyDescent="0.25">
      <c r="A73" s="44">
        <v>1227</v>
      </c>
      <c r="B73" s="71" t="s">
        <v>83</v>
      </c>
      <c r="C73" s="72">
        <f t="shared" si="5"/>
        <v>12750</v>
      </c>
      <c r="D73" s="74">
        <v>7547</v>
      </c>
      <c r="E73" s="74">
        <v>5203</v>
      </c>
      <c r="F73" s="74"/>
      <c r="G73" s="157"/>
      <c r="H73" s="72">
        <f t="shared" si="6"/>
        <v>10354</v>
      </c>
      <c r="I73" s="74">
        <v>5446</v>
      </c>
      <c r="J73" s="74">
        <v>4908</v>
      </c>
      <c r="K73" s="74"/>
      <c r="L73" s="158"/>
    </row>
    <row r="74" spans="1:12" ht="48" x14ac:dyDescent="0.25">
      <c r="A74" s="44">
        <v>1228</v>
      </c>
      <c r="B74" s="71" t="s">
        <v>84</v>
      </c>
      <c r="C74" s="72">
        <f t="shared" si="5"/>
        <v>854</v>
      </c>
      <c r="D74" s="74">
        <v>427</v>
      </c>
      <c r="E74" s="74">
        <v>427</v>
      </c>
      <c r="F74" s="74"/>
      <c r="G74" s="157"/>
      <c r="H74" s="72">
        <f t="shared" si="6"/>
        <v>1000</v>
      </c>
      <c r="I74" s="74">
        <v>500</v>
      </c>
      <c r="J74" s="74">
        <v>500</v>
      </c>
      <c r="K74" s="74"/>
      <c r="L74" s="158"/>
    </row>
    <row r="75" spans="1:12" x14ac:dyDescent="0.25">
      <c r="A75" s="142">
        <v>2000</v>
      </c>
      <c r="B75" s="142" t="s">
        <v>85</v>
      </c>
      <c r="C75" s="143">
        <f t="shared" si="5"/>
        <v>177759</v>
      </c>
      <c r="D75" s="144">
        <f>SUM(D76,D83,D130,D164,D165,D172)</f>
        <v>0</v>
      </c>
      <c r="E75" s="144">
        <f>SUM(E76,E83,E130,E164,E165,E172)</f>
        <v>166384</v>
      </c>
      <c r="F75" s="144">
        <f>SUM(F76,F83,F130,F164,F165,F172)</f>
        <v>11375</v>
      </c>
      <c r="G75" s="145">
        <f>SUM(G76,G83,G130,G164,G165,G172)</f>
        <v>0</v>
      </c>
      <c r="H75" s="143">
        <f t="shared" si="6"/>
        <v>177784</v>
      </c>
      <c r="I75" s="144">
        <f>SUM(I76,I83,I130,I164,I165,I172)</f>
        <v>0</v>
      </c>
      <c r="J75" s="144">
        <f>SUM(J76,J83,J130,J164,J165,J172)</f>
        <v>170971</v>
      </c>
      <c r="K75" s="144">
        <f>SUM(K76,K83,K130,K164,K165,K172)</f>
        <v>6813</v>
      </c>
      <c r="L75" s="146">
        <f>SUM(L76,L83,L130,L164,L165,L172)</f>
        <v>0</v>
      </c>
    </row>
    <row r="76" spans="1:12" ht="24" x14ac:dyDescent="0.25">
      <c r="A76" s="56">
        <v>2100</v>
      </c>
      <c r="B76" s="147" t="s">
        <v>86</v>
      </c>
      <c r="C76" s="57">
        <f t="shared" si="5"/>
        <v>1680</v>
      </c>
      <c r="D76" s="63">
        <f>SUM(D77,D80)</f>
        <v>0</v>
      </c>
      <c r="E76" s="63">
        <f>SUM(E77,E80)</f>
        <v>1238</v>
      </c>
      <c r="F76" s="63">
        <f>SUM(F77,F80)</f>
        <v>442</v>
      </c>
      <c r="G76" s="166">
        <f>SUM(G77,G80)</f>
        <v>0</v>
      </c>
      <c r="H76" s="57">
        <f t="shared" si="6"/>
        <v>0</v>
      </c>
      <c r="I76" s="63">
        <f>SUM(I77,I80)</f>
        <v>0</v>
      </c>
      <c r="J76" s="63">
        <f>SUM(J77,J80)</f>
        <v>0</v>
      </c>
      <c r="K76" s="63">
        <f>SUM(K77,K80)</f>
        <v>0</v>
      </c>
      <c r="L76" s="167">
        <f>SUM(L77,L80)</f>
        <v>0</v>
      </c>
    </row>
    <row r="77" spans="1:12" ht="24" x14ac:dyDescent="0.25">
      <c r="A77" s="168">
        <v>2110</v>
      </c>
      <c r="B77" s="65" t="s">
        <v>87</v>
      </c>
      <c r="C77" s="66">
        <f t="shared" si="5"/>
        <v>280</v>
      </c>
      <c r="D77" s="169">
        <f>SUM(D78:D79)</f>
        <v>0</v>
      </c>
      <c r="E77" s="169">
        <f>SUM(E78:E79)</f>
        <v>280</v>
      </c>
      <c r="F77" s="169">
        <f>SUM(F78:F79)</f>
        <v>0</v>
      </c>
      <c r="G77" s="170">
        <f>SUM(G78:G79)</f>
        <v>0</v>
      </c>
      <c r="H77" s="66">
        <f t="shared" si="6"/>
        <v>0</v>
      </c>
      <c r="I77" s="169">
        <f>SUM(I78:I79)</f>
        <v>0</v>
      </c>
      <c r="J77" s="169">
        <f>SUM(J78:J79)</f>
        <v>0</v>
      </c>
      <c r="K77" s="169">
        <f>SUM(K78:K79)</f>
        <v>0</v>
      </c>
      <c r="L77" s="171">
        <f>SUM(L78:L79)</f>
        <v>0</v>
      </c>
    </row>
    <row r="78" spans="1:12" x14ac:dyDescent="0.25">
      <c r="A78" s="44">
        <v>2111</v>
      </c>
      <c r="B78" s="71" t="s">
        <v>88</v>
      </c>
      <c r="C78" s="72">
        <f t="shared" si="5"/>
        <v>24</v>
      </c>
      <c r="D78" s="74"/>
      <c r="E78" s="74">
        <v>24</v>
      </c>
      <c r="F78" s="74"/>
      <c r="G78" s="157"/>
      <c r="H78" s="72">
        <f t="shared" si="6"/>
        <v>0</v>
      </c>
      <c r="I78" s="74"/>
      <c r="J78" s="74"/>
      <c r="K78" s="74"/>
      <c r="L78" s="158"/>
    </row>
    <row r="79" spans="1:12" ht="24" x14ac:dyDescent="0.25">
      <c r="A79" s="44">
        <v>2112</v>
      </c>
      <c r="B79" s="71" t="s">
        <v>89</v>
      </c>
      <c r="C79" s="72">
        <f t="shared" si="5"/>
        <v>256</v>
      </c>
      <c r="D79" s="74"/>
      <c r="E79" s="74">
        <v>256</v>
      </c>
      <c r="F79" s="74"/>
      <c r="G79" s="157"/>
      <c r="H79" s="72">
        <f t="shared" si="6"/>
        <v>0</v>
      </c>
      <c r="I79" s="74"/>
      <c r="J79" s="74"/>
      <c r="K79" s="74"/>
      <c r="L79" s="158"/>
    </row>
    <row r="80" spans="1:12" ht="24" x14ac:dyDescent="0.25">
      <c r="A80" s="159">
        <v>2120</v>
      </c>
      <c r="B80" s="71" t="s">
        <v>90</v>
      </c>
      <c r="C80" s="72">
        <f t="shared" si="5"/>
        <v>1400</v>
      </c>
      <c r="D80" s="160">
        <f>SUM(D81:D82)</f>
        <v>0</v>
      </c>
      <c r="E80" s="160">
        <f>SUM(E81:E82)</f>
        <v>958</v>
      </c>
      <c r="F80" s="160">
        <f>SUM(F81:F82)</f>
        <v>442</v>
      </c>
      <c r="G80" s="161">
        <f>SUM(G81:G82)</f>
        <v>0</v>
      </c>
      <c r="H80" s="72">
        <f t="shared" si="6"/>
        <v>0</v>
      </c>
      <c r="I80" s="160">
        <f>SUM(I81:I82)</f>
        <v>0</v>
      </c>
      <c r="J80" s="160">
        <f>SUM(J81:J82)</f>
        <v>0</v>
      </c>
      <c r="K80" s="160">
        <f>SUM(K81:K82)</f>
        <v>0</v>
      </c>
      <c r="L80" s="162">
        <f>SUM(L81:L82)</f>
        <v>0</v>
      </c>
    </row>
    <row r="81" spans="1:12" x14ac:dyDescent="0.25">
      <c r="A81" s="44">
        <v>2121</v>
      </c>
      <c r="B81" s="71" t="s">
        <v>88</v>
      </c>
      <c r="C81" s="72">
        <f t="shared" si="5"/>
        <v>917</v>
      </c>
      <c r="D81" s="74"/>
      <c r="E81" s="74">
        <v>638</v>
      </c>
      <c r="F81" s="74">
        <v>279</v>
      </c>
      <c r="G81" s="157">
        <v>0</v>
      </c>
      <c r="H81" s="72">
        <f t="shared" si="6"/>
        <v>0</v>
      </c>
      <c r="I81" s="74"/>
      <c r="J81" s="74"/>
      <c r="K81" s="74"/>
      <c r="L81" s="158"/>
    </row>
    <row r="82" spans="1:12" ht="24" x14ac:dyDescent="0.25">
      <c r="A82" s="44">
        <v>2122</v>
      </c>
      <c r="B82" s="71" t="s">
        <v>89</v>
      </c>
      <c r="C82" s="72">
        <f t="shared" si="5"/>
        <v>483</v>
      </c>
      <c r="D82" s="74"/>
      <c r="E82" s="74">
        <v>320</v>
      </c>
      <c r="F82" s="74">
        <v>163</v>
      </c>
      <c r="G82" s="157"/>
      <c r="H82" s="72">
        <f t="shared" si="6"/>
        <v>0</v>
      </c>
      <c r="I82" s="74"/>
      <c r="J82" s="74"/>
      <c r="K82" s="74"/>
      <c r="L82" s="158"/>
    </row>
    <row r="83" spans="1:12" x14ac:dyDescent="0.25">
      <c r="A83" s="56">
        <v>2200</v>
      </c>
      <c r="B83" s="147" t="s">
        <v>91</v>
      </c>
      <c r="C83" s="57">
        <f t="shared" si="5"/>
        <v>67528</v>
      </c>
      <c r="D83" s="63">
        <f>SUM(D84,D89,D95,D103,D112,D116,D122,D128)</f>
        <v>0</v>
      </c>
      <c r="E83" s="63">
        <f>SUM(E84,E89,E95,E103,E112,E116,E122,E128)</f>
        <v>64098</v>
      </c>
      <c r="F83" s="63">
        <f>SUM(F84,F89,F95,F103,F112,F116,F122,F128)</f>
        <v>3430</v>
      </c>
      <c r="G83" s="166">
        <f>SUM(G84,G89,G95,G103,G112,G116,G122,G128)</f>
        <v>0</v>
      </c>
      <c r="H83" s="57">
        <f t="shared" si="6"/>
        <v>68236</v>
      </c>
      <c r="I83" s="63">
        <f>SUM(I84,I89,I95,I103,I112,I116,I122,I128)</f>
        <v>0</v>
      </c>
      <c r="J83" s="63">
        <f>SUM(J84,J89,J95,J103,J112,J116,J122,J128)</f>
        <v>65749</v>
      </c>
      <c r="K83" s="63">
        <f>SUM(K84,K89,K95,K103,K112,K116,K122,K128)</f>
        <v>2487</v>
      </c>
      <c r="L83" s="172">
        <f>SUM(L84,L89,L95,L103,L112,L116,L122,L128)</f>
        <v>0</v>
      </c>
    </row>
    <row r="84" spans="1:12" ht="24" x14ac:dyDescent="0.25">
      <c r="A84" s="150">
        <v>2210</v>
      </c>
      <c r="B84" s="112" t="s">
        <v>92</v>
      </c>
      <c r="C84" s="117">
        <f t="shared" si="5"/>
        <v>3330</v>
      </c>
      <c r="D84" s="151">
        <f>SUM(D85:D88)</f>
        <v>0</v>
      </c>
      <c r="E84" s="151">
        <f>SUM(E85:E88)</f>
        <v>3144</v>
      </c>
      <c r="F84" s="151">
        <f>SUM(F85:F88)</f>
        <v>186</v>
      </c>
      <c r="G84" s="151">
        <f>SUM(G85:G88)</f>
        <v>0</v>
      </c>
      <c r="H84" s="117">
        <f t="shared" si="6"/>
        <v>3031</v>
      </c>
      <c r="I84" s="151">
        <f>SUM(I85:I88)</f>
        <v>0</v>
      </c>
      <c r="J84" s="151">
        <f>SUM(J85:J88)</f>
        <v>2845</v>
      </c>
      <c r="K84" s="151">
        <f>SUM(K85:K88)</f>
        <v>186</v>
      </c>
      <c r="L84" s="153">
        <f>SUM(L85:L88)</f>
        <v>0</v>
      </c>
    </row>
    <row r="85" spans="1:12" ht="24" x14ac:dyDescent="0.25">
      <c r="A85" s="38">
        <v>2211</v>
      </c>
      <c r="B85" s="65" t="s">
        <v>93</v>
      </c>
      <c r="C85" s="66">
        <f t="shared" si="5"/>
        <v>0</v>
      </c>
      <c r="D85" s="68"/>
      <c r="E85" s="68"/>
      <c r="F85" s="68"/>
      <c r="G85" s="154"/>
      <c r="H85" s="66">
        <f t="shared" si="6"/>
        <v>0</v>
      </c>
      <c r="I85" s="68"/>
      <c r="J85" s="68"/>
      <c r="K85" s="68"/>
      <c r="L85" s="155"/>
    </row>
    <row r="86" spans="1:12" ht="36" x14ac:dyDescent="0.25">
      <c r="A86" s="44">
        <v>2212</v>
      </c>
      <c r="B86" s="71" t="s">
        <v>94</v>
      </c>
      <c r="C86" s="72">
        <f t="shared" si="5"/>
        <v>2148</v>
      </c>
      <c r="D86" s="74"/>
      <c r="E86" s="74">
        <v>2062</v>
      </c>
      <c r="F86" s="74">
        <v>86</v>
      </c>
      <c r="G86" s="157"/>
      <c r="H86" s="72">
        <f t="shared" si="6"/>
        <v>2148</v>
      </c>
      <c r="I86" s="74"/>
      <c r="J86" s="74">
        <v>2062</v>
      </c>
      <c r="K86" s="74">
        <v>86</v>
      </c>
      <c r="L86" s="158"/>
    </row>
    <row r="87" spans="1:12" ht="24" x14ac:dyDescent="0.25">
      <c r="A87" s="44">
        <v>2214</v>
      </c>
      <c r="B87" s="71" t="s">
        <v>95</v>
      </c>
      <c r="C87" s="72">
        <f t="shared" si="5"/>
        <v>1020</v>
      </c>
      <c r="D87" s="74"/>
      <c r="E87" s="74">
        <v>920</v>
      </c>
      <c r="F87" s="74">
        <v>100</v>
      </c>
      <c r="G87" s="157"/>
      <c r="H87" s="72">
        <f t="shared" si="6"/>
        <v>733</v>
      </c>
      <c r="I87" s="74"/>
      <c r="J87" s="74">
        <v>633</v>
      </c>
      <c r="K87" s="74">
        <v>100</v>
      </c>
      <c r="L87" s="158"/>
    </row>
    <row r="88" spans="1:12" x14ac:dyDescent="0.25">
      <c r="A88" s="44">
        <v>2219</v>
      </c>
      <c r="B88" s="71" t="s">
        <v>96</v>
      </c>
      <c r="C88" s="72">
        <f t="shared" si="5"/>
        <v>162</v>
      </c>
      <c r="D88" s="74"/>
      <c r="E88" s="74">
        <v>162</v>
      </c>
      <c r="F88" s="74"/>
      <c r="G88" s="157"/>
      <c r="H88" s="72">
        <f t="shared" si="6"/>
        <v>150</v>
      </c>
      <c r="I88" s="74"/>
      <c r="J88" s="74">
        <v>150</v>
      </c>
      <c r="K88" s="74"/>
      <c r="L88" s="158"/>
    </row>
    <row r="89" spans="1:12" ht="24" x14ac:dyDescent="0.25">
      <c r="A89" s="159">
        <v>2220</v>
      </c>
      <c r="B89" s="71" t="s">
        <v>97</v>
      </c>
      <c r="C89" s="72">
        <f t="shared" si="5"/>
        <v>17887</v>
      </c>
      <c r="D89" s="160">
        <f>SUM(D90:D94)</f>
        <v>0</v>
      </c>
      <c r="E89" s="160">
        <f>SUM(E90:E94)</f>
        <v>16347</v>
      </c>
      <c r="F89" s="160">
        <f>SUM(F90:F94)</f>
        <v>1540</v>
      </c>
      <c r="G89" s="161">
        <f>SUM(G90:G94)</f>
        <v>0</v>
      </c>
      <c r="H89" s="72">
        <f t="shared" si="6"/>
        <v>17350</v>
      </c>
      <c r="I89" s="160">
        <f>SUM(I90:I94)</f>
        <v>0</v>
      </c>
      <c r="J89" s="160">
        <f>SUM(J90:J94)</f>
        <v>15548</v>
      </c>
      <c r="K89" s="160">
        <f>SUM(K90:K94)</f>
        <v>1802</v>
      </c>
      <c r="L89" s="162">
        <f>SUM(L90:L94)</f>
        <v>0</v>
      </c>
    </row>
    <row r="90" spans="1:12" ht="24" x14ac:dyDescent="0.25">
      <c r="A90" s="44">
        <v>2221</v>
      </c>
      <c r="B90" s="71" t="s">
        <v>98</v>
      </c>
      <c r="C90" s="72">
        <f t="shared" si="5"/>
        <v>0</v>
      </c>
      <c r="D90" s="74"/>
      <c r="E90" s="74"/>
      <c r="F90" s="74"/>
      <c r="G90" s="157"/>
      <c r="H90" s="72">
        <f t="shared" si="6"/>
        <v>0</v>
      </c>
      <c r="I90" s="74"/>
      <c r="J90" s="74"/>
      <c r="K90" s="74"/>
      <c r="L90" s="158"/>
    </row>
    <row r="91" spans="1:12" x14ac:dyDescent="0.25">
      <c r="A91" s="44">
        <v>2222</v>
      </c>
      <c r="B91" s="71" t="s">
        <v>99</v>
      </c>
      <c r="C91" s="72">
        <f t="shared" si="5"/>
        <v>3210</v>
      </c>
      <c r="D91" s="74"/>
      <c r="E91" s="74">
        <v>2900</v>
      </c>
      <c r="F91" s="74">
        <v>310</v>
      </c>
      <c r="G91" s="157"/>
      <c r="H91" s="72">
        <f t="shared" si="6"/>
        <v>3529</v>
      </c>
      <c r="I91" s="74"/>
      <c r="J91" s="74">
        <v>3207</v>
      </c>
      <c r="K91" s="74">
        <v>322</v>
      </c>
      <c r="L91" s="158"/>
    </row>
    <row r="92" spans="1:12" x14ac:dyDescent="0.25">
      <c r="A92" s="44">
        <v>2223</v>
      </c>
      <c r="B92" s="71" t="s">
        <v>100</v>
      </c>
      <c r="C92" s="72">
        <f t="shared" si="5"/>
        <v>13648</v>
      </c>
      <c r="D92" s="74"/>
      <c r="E92" s="74">
        <v>12648</v>
      </c>
      <c r="F92" s="74">
        <v>1000</v>
      </c>
      <c r="G92" s="157"/>
      <c r="H92" s="72">
        <f t="shared" si="6"/>
        <v>12862</v>
      </c>
      <c r="I92" s="74"/>
      <c r="J92" s="74">
        <v>11542</v>
      </c>
      <c r="K92" s="74">
        <v>1320</v>
      </c>
      <c r="L92" s="158"/>
    </row>
    <row r="93" spans="1:12" ht="48" x14ac:dyDescent="0.25">
      <c r="A93" s="44">
        <v>2224</v>
      </c>
      <c r="B93" s="71" t="s">
        <v>101</v>
      </c>
      <c r="C93" s="72">
        <f t="shared" si="5"/>
        <v>1029</v>
      </c>
      <c r="D93" s="74"/>
      <c r="E93" s="74">
        <v>799</v>
      </c>
      <c r="F93" s="74">
        <v>230</v>
      </c>
      <c r="G93" s="157"/>
      <c r="H93" s="72">
        <f t="shared" si="6"/>
        <v>959</v>
      </c>
      <c r="I93" s="74"/>
      <c r="J93" s="74">
        <v>799</v>
      </c>
      <c r="K93" s="74">
        <v>160</v>
      </c>
      <c r="L93" s="158"/>
    </row>
    <row r="94" spans="1:12" ht="24" x14ac:dyDescent="0.25">
      <c r="A94" s="44">
        <v>2229</v>
      </c>
      <c r="B94" s="71" t="s">
        <v>102</v>
      </c>
      <c r="C94" s="72">
        <f t="shared" si="5"/>
        <v>0</v>
      </c>
      <c r="D94" s="74"/>
      <c r="E94" s="74"/>
      <c r="F94" s="74"/>
      <c r="G94" s="157"/>
      <c r="H94" s="72">
        <f t="shared" si="6"/>
        <v>0</v>
      </c>
      <c r="I94" s="74"/>
      <c r="J94" s="74"/>
      <c r="K94" s="74"/>
      <c r="L94" s="158"/>
    </row>
    <row r="95" spans="1:12" ht="36" x14ac:dyDescent="0.25">
      <c r="A95" s="159">
        <v>2230</v>
      </c>
      <c r="B95" s="71" t="s">
        <v>103</v>
      </c>
      <c r="C95" s="72">
        <f t="shared" si="5"/>
        <v>2762</v>
      </c>
      <c r="D95" s="160">
        <f>SUM(D96:D102)</f>
        <v>0</v>
      </c>
      <c r="E95" s="160">
        <f>SUM(E96:E102)</f>
        <v>2202</v>
      </c>
      <c r="F95" s="160">
        <f>SUM(F96:F102)</f>
        <v>560</v>
      </c>
      <c r="G95" s="161">
        <f>SUM(G96:G102)</f>
        <v>0</v>
      </c>
      <c r="H95" s="72">
        <f t="shared" si="6"/>
        <v>2203</v>
      </c>
      <c r="I95" s="160">
        <f>SUM(I96:I102)</f>
        <v>0</v>
      </c>
      <c r="J95" s="160">
        <f>SUM(J96:J102)</f>
        <v>2203</v>
      </c>
      <c r="K95" s="160">
        <f>SUM(K96:K102)</f>
        <v>0</v>
      </c>
      <c r="L95" s="162">
        <f>SUM(L96:L102)</f>
        <v>0</v>
      </c>
    </row>
    <row r="96" spans="1:12" ht="24" x14ac:dyDescent="0.25">
      <c r="A96" s="44">
        <v>2231</v>
      </c>
      <c r="B96" s="71" t="s">
        <v>104</v>
      </c>
      <c r="C96" s="72">
        <f t="shared" si="5"/>
        <v>0</v>
      </c>
      <c r="D96" s="74"/>
      <c r="E96" s="74">
        <v>0</v>
      </c>
      <c r="F96" s="74">
        <v>0</v>
      </c>
      <c r="G96" s="157"/>
      <c r="H96" s="72">
        <f t="shared" si="6"/>
        <v>0</v>
      </c>
      <c r="I96" s="74"/>
      <c r="J96" s="74"/>
      <c r="K96" s="74"/>
      <c r="L96" s="158"/>
    </row>
    <row r="97" spans="1:12" ht="24.75" customHeight="1" x14ac:dyDescent="0.25">
      <c r="A97" s="44">
        <v>2232</v>
      </c>
      <c r="B97" s="71" t="s">
        <v>105</v>
      </c>
      <c r="C97" s="72">
        <f t="shared" si="5"/>
        <v>0</v>
      </c>
      <c r="D97" s="74"/>
      <c r="E97" s="74"/>
      <c r="F97" s="74"/>
      <c r="G97" s="157"/>
      <c r="H97" s="72">
        <f t="shared" si="6"/>
        <v>0</v>
      </c>
      <c r="I97" s="74"/>
      <c r="J97" s="74"/>
      <c r="K97" s="74"/>
      <c r="L97" s="158"/>
    </row>
    <row r="98" spans="1:12" ht="24" x14ac:dyDescent="0.25">
      <c r="A98" s="38">
        <v>2233</v>
      </c>
      <c r="B98" s="65" t="s">
        <v>106</v>
      </c>
      <c r="C98" s="66">
        <f t="shared" si="5"/>
        <v>0</v>
      </c>
      <c r="D98" s="68"/>
      <c r="E98" s="68"/>
      <c r="F98" s="68"/>
      <c r="G98" s="154"/>
      <c r="H98" s="66">
        <f t="shared" si="6"/>
        <v>0</v>
      </c>
      <c r="I98" s="68"/>
      <c r="J98" s="68"/>
      <c r="K98" s="68"/>
      <c r="L98" s="155"/>
    </row>
    <row r="99" spans="1:12" ht="36" x14ac:dyDescent="0.25">
      <c r="A99" s="44">
        <v>2234</v>
      </c>
      <c r="B99" s="71" t="s">
        <v>107</v>
      </c>
      <c r="C99" s="72">
        <f t="shared" si="5"/>
        <v>50</v>
      </c>
      <c r="D99" s="74"/>
      <c r="E99" s="74"/>
      <c r="F99" s="74">
        <v>50</v>
      </c>
      <c r="G99" s="157"/>
      <c r="H99" s="72">
        <f t="shared" si="6"/>
        <v>0</v>
      </c>
      <c r="I99" s="74"/>
      <c r="J99" s="74"/>
      <c r="K99" s="74"/>
      <c r="L99" s="158"/>
    </row>
    <row r="100" spans="1:12" ht="24" x14ac:dyDescent="0.25">
      <c r="A100" s="44">
        <v>2235</v>
      </c>
      <c r="B100" s="71" t="s">
        <v>108</v>
      </c>
      <c r="C100" s="72">
        <f t="shared" si="5"/>
        <v>1145</v>
      </c>
      <c r="D100" s="74"/>
      <c r="E100" s="74">
        <v>645</v>
      </c>
      <c r="F100" s="74">
        <v>500</v>
      </c>
      <c r="G100" s="157"/>
      <c r="H100" s="72">
        <f t="shared" si="6"/>
        <v>646</v>
      </c>
      <c r="I100" s="74"/>
      <c r="J100" s="74">
        <v>646</v>
      </c>
      <c r="K100" s="74"/>
      <c r="L100" s="158"/>
    </row>
    <row r="101" spans="1:12" x14ac:dyDescent="0.25">
      <c r="A101" s="44">
        <v>2236</v>
      </c>
      <c r="B101" s="71" t="s">
        <v>109</v>
      </c>
      <c r="C101" s="72">
        <f t="shared" si="5"/>
        <v>10</v>
      </c>
      <c r="D101" s="74"/>
      <c r="E101" s="74"/>
      <c r="F101" s="74">
        <v>10</v>
      </c>
      <c r="G101" s="157"/>
      <c r="H101" s="72">
        <f t="shared" si="6"/>
        <v>0</v>
      </c>
      <c r="I101" s="74"/>
      <c r="J101" s="74"/>
      <c r="K101" s="74"/>
      <c r="L101" s="158"/>
    </row>
    <row r="102" spans="1:12" ht="24" x14ac:dyDescent="0.25">
      <c r="A102" s="44">
        <v>2239</v>
      </c>
      <c r="B102" s="71" t="s">
        <v>110</v>
      </c>
      <c r="C102" s="72">
        <f t="shared" si="5"/>
        <v>1557</v>
      </c>
      <c r="D102" s="74"/>
      <c r="E102" s="74">
        <v>1557</v>
      </c>
      <c r="F102" s="74"/>
      <c r="G102" s="157"/>
      <c r="H102" s="72">
        <f t="shared" si="6"/>
        <v>1557</v>
      </c>
      <c r="I102" s="74"/>
      <c r="J102" s="74">
        <v>1557</v>
      </c>
      <c r="K102" s="74"/>
      <c r="L102" s="158"/>
    </row>
    <row r="103" spans="1:12" ht="36" x14ac:dyDescent="0.25">
      <c r="A103" s="159">
        <v>2240</v>
      </c>
      <c r="B103" s="71" t="s">
        <v>111</v>
      </c>
      <c r="C103" s="72">
        <f t="shared" si="5"/>
        <v>32093</v>
      </c>
      <c r="D103" s="160">
        <f>SUM(D104:D111)</f>
        <v>0</v>
      </c>
      <c r="E103" s="160">
        <f>SUM(E104:E111)</f>
        <v>31261</v>
      </c>
      <c r="F103" s="160">
        <f>SUM(F104:F111)</f>
        <v>832</v>
      </c>
      <c r="G103" s="161">
        <f>SUM(G104:G111)</f>
        <v>0</v>
      </c>
      <c r="H103" s="72">
        <f t="shared" si="6"/>
        <v>21540</v>
      </c>
      <c r="I103" s="160">
        <f>SUM(I104:I111)</f>
        <v>0</v>
      </c>
      <c r="J103" s="160">
        <f>SUM(J104:J111)</f>
        <v>21041</v>
      </c>
      <c r="K103" s="160">
        <f>SUM(K104:K111)</f>
        <v>499</v>
      </c>
      <c r="L103" s="162">
        <f>SUM(L104:L111)</f>
        <v>0</v>
      </c>
    </row>
    <row r="104" spans="1:12" x14ac:dyDescent="0.25">
      <c r="A104" s="44">
        <v>2241</v>
      </c>
      <c r="B104" s="71" t="s">
        <v>112</v>
      </c>
      <c r="C104" s="72">
        <f t="shared" si="5"/>
        <v>10250</v>
      </c>
      <c r="D104" s="74"/>
      <c r="E104" s="74">
        <v>10250</v>
      </c>
      <c r="F104" s="74">
        <v>0</v>
      </c>
      <c r="G104" s="157"/>
      <c r="H104" s="72">
        <f t="shared" si="6"/>
        <v>0</v>
      </c>
      <c r="I104" s="74"/>
      <c r="J104" s="74"/>
      <c r="K104" s="74"/>
      <c r="L104" s="158"/>
    </row>
    <row r="105" spans="1:12" ht="24" x14ac:dyDescent="0.25">
      <c r="A105" s="44">
        <v>2242</v>
      </c>
      <c r="B105" s="71" t="s">
        <v>113</v>
      </c>
      <c r="C105" s="72">
        <f t="shared" si="5"/>
        <v>5938</v>
      </c>
      <c r="D105" s="74"/>
      <c r="E105" s="74">
        <v>5439</v>
      </c>
      <c r="F105" s="74">
        <v>499</v>
      </c>
      <c r="G105" s="157"/>
      <c r="H105" s="72">
        <f t="shared" si="6"/>
        <v>5938</v>
      </c>
      <c r="I105" s="74"/>
      <c r="J105" s="74">
        <v>5439</v>
      </c>
      <c r="K105" s="74">
        <v>499</v>
      </c>
      <c r="L105" s="158"/>
    </row>
    <row r="106" spans="1:12" ht="24" x14ac:dyDescent="0.25">
      <c r="A106" s="44">
        <v>2243</v>
      </c>
      <c r="B106" s="71" t="s">
        <v>114</v>
      </c>
      <c r="C106" s="72">
        <f t="shared" si="5"/>
        <v>1294</v>
      </c>
      <c r="D106" s="74"/>
      <c r="E106" s="74">
        <v>1104</v>
      </c>
      <c r="F106" s="74">
        <v>190</v>
      </c>
      <c r="G106" s="157"/>
      <c r="H106" s="72">
        <f t="shared" si="6"/>
        <v>1104</v>
      </c>
      <c r="I106" s="74"/>
      <c r="J106" s="74">
        <v>1104</v>
      </c>
      <c r="K106" s="74"/>
      <c r="L106" s="158"/>
    </row>
    <row r="107" spans="1:12" x14ac:dyDescent="0.25">
      <c r="A107" s="44">
        <v>2244</v>
      </c>
      <c r="B107" s="71" t="s">
        <v>115</v>
      </c>
      <c r="C107" s="72">
        <f t="shared" si="5"/>
        <v>12005</v>
      </c>
      <c r="D107" s="74"/>
      <c r="E107" s="74">
        <v>12005</v>
      </c>
      <c r="F107" s="74"/>
      <c r="G107" s="157"/>
      <c r="H107" s="72">
        <f t="shared" si="6"/>
        <v>12005</v>
      </c>
      <c r="I107" s="74"/>
      <c r="J107" s="74">
        <v>12005</v>
      </c>
      <c r="K107" s="74"/>
      <c r="L107" s="158"/>
    </row>
    <row r="108" spans="1:12" ht="24" x14ac:dyDescent="0.25">
      <c r="A108" s="44">
        <v>2246</v>
      </c>
      <c r="B108" s="71" t="s">
        <v>116</v>
      </c>
      <c r="C108" s="72">
        <f t="shared" si="5"/>
        <v>0</v>
      </c>
      <c r="D108" s="74"/>
      <c r="E108" s="74"/>
      <c r="F108" s="74"/>
      <c r="G108" s="157"/>
      <c r="H108" s="72">
        <f t="shared" si="6"/>
        <v>0</v>
      </c>
      <c r="I108" s="74"/>
      <c r="J108" s="74"/>
      <c r="K108" s="74"/>
      <c r="L108" s="158"/>
    </row>
    <row r="109" spans="1:12" x14ac:dyDescent="0.25">
      <c r="A109" s="44">
        <v>2247</v>
      </c>
      <c r="B109" s="71" t="s">
        <v>117</v>
      </c>
      <c r="C109" s="72">
        <f t="shared" si="5"/>
        <v>1739</v>
      </c>
      <c r="D109" s="74"/>
      <c r="E109" s="74">
        <v>1739</v>
      </c>
      <c r="F109" s="74"/>
      <c r="G109" s="157"/>
      <c r="H109" s="72">
        <f t="shared" si="6"/>
        <v>1739</v>
      </c>
      <c r="I109" s="74"/>
      <c r="J109" s="74">
        <v>1739</v>
      </c>
      <c r="K109" s="74"/>
      <c r="L109" s="158"/>
    </row>
    <row r="110" spans="1:12" ht="24" x14ac:dyDescent="0.25">
      <c r="A110" s="44">
        <v>2248</v>
      </c>
      <c r="B110" s="71" t="s">
        <v>118</v>
      </c>
      <c r="C110" s="72">
        <f t="shared" si="5"/>
        <v>0</v>
      </c>
      <c r="D110" s="74"/>
      <c r="E110" s="74"/>
      <c r="F110" s="74"/>
      <c r="G110" s="157"/>
      <c r="H110" s="72">
        <f t="shared" si="6"/>
        <v>0</v>
      </c>
      <c r="I110" s="74"/>
      <c r="J110" s="74"/>
      <c r="K110" s="74"/>
      <c r="L110" s="158"/>
    </row>
    <row r="111" spans="1:12" ht="24" x14ac:dyDescent="0.25">
      <c r="A111" s="44">
        <v>2249</v>
      </c>
      <c r="B111" s="71" t="s">
        <v>119</v>
      </c>
      <c r="C111" s="72">
        <f t="shared" si="5"/>
        <v>867</v>
      </c>
      <c r="D111" s="74"/>
      <c r="E111" s="74">
        <v>724</v>
      </c>
      <c r="F111" s="74">
        <v>143</v>
      </c>
      <c r="G111" s="157"/>
      <c r="H111" s="72">
        <f t="shared" si="6"/>
        <v>754</v>
      </c>
      <c r="I111" s="74"/>
      <c r="J111" s="74">
        <v>754</v>
      </c>
      <c r="K111" s="74"/>
      <c r="L111" s="158"/>
    </row>
    <row r="112" spans="1:12" x14ac:dyDescent="0.25">
      <c r="A112" s="159">
        <v>2250</v>
      </c>
      <c r="B112" s="71" t="s">
        <v>120</v>
      </c>
      <c r="C112" s="72">
        <f t="shared" si="5"/>
        <v>912</v>
      </c>
      <c r="D112" s="160">
        <f>SUM(D113:D115)</f>
        <v>0</v>
      </c>
      <c r="E112" s="160">
        <f>SUM(E113:E115)</f>
        <v>612</v>
      </c>
      <c r="F112" s="160">
        <f>SUM(F113:F115)</f>
        <v>300</v>
      </c>
      <c r="G112" s="173">
        <f>SUM(G113:G115)</f>
        <v>0</v>
      </c>
      <c r="H112" s="72">
        <f t="shared" si="6"/>
        <v>612</v>
      </c>
      <c r="I112" s="160">
        <f>SUM(I113:I115)</f>
        <v>0</v>
      </c>
      <c r="J112" s="160">
        <f>SUM(J113:J115)</f>
        <v>612</v>
      </c>
      <c r="K112" s="160">
        <f>SUM(K113:K115)</f>
        <v>0</v>
      </c>
      <c r="L112" s="162">
        <f>SUM(L113:L115)</f>
        <v>0</v>
      </c>
    </row>
    <row r="113" spans="1:12" x14ac:dyDescent="0.25">
      <c r="A113" s="44">
        <v>2251</v>
      </c>
      <c r="B113" s="71" t="s">
        <v>121</v>
      </c>
      <c r="C113" s="72">
        <f t="shared" si="5"/>
        <v>0</v>
      </c>
      <c r="D113" s="74"/>
      <c r="E113" s="74"/>
      <c r="F113" s="74"/>
      <c r="G113" s="157"/>
      <c r="H113" s="72">
        <f t="shared" si="6"/>
        <v>0</v>
      </c>
      <c r="I113" s="74"/>
      <c r="J113" s="74"/>
      <c r="K113" s="74"/>
      <c r="L113" s="158"/>
    </row>
    <row r="114" spans="1:12" ht="24" x14ac:dyDescent="0.25">
      <c r="A114" s="44">
        <v>2252</v>
      </c>
      <c r="B114" s="71" t="s">
        <v>122</v>
      </c>
      <c r="C114" s="72">
        <f>SUM(D114:G114)</f>
        <v>0</v>
      </c>
      <c r="D114" s="74"/>
      <c r="E114" s="74"/>
      <c r="F114" s="74"/>
      <c r="G114" s="157"/>
      <c r="H114" s="72">
        <f>SUM(I114:L114)</f>
        <v>0</v>
      </c>
      <c r="I114" s="74"/>
      <c r="J114" s="74"/>
      <c r="K114" s="74"/>
      <c r="L114" s="158"/>
    </row>
    <row r="115" spans="1:12" ht="24" x14ac:dyDescent="0.25">
      <c r="A115" s="44">
        <v>2259</v>
      </c>
      <c r="B115" s="71" t="s">
        <v>123</v>
      </c>
      <c r="C115" s="72">
        <f>SUM(D115:G115)</f>
        <v>912</v>
      </c>
      <c r="D115" s="74"/>
      <c r="E115" s="74">
        <v>612</v>
      </c>
      <c r="F115" s="74">
        <v>300</v>
      </c>
      <c r="G115" s="157"/>
      <c r="H115" s="72">
        <f>SUM(I115:L115)</f>
        <v>612</v>
      </c>
      <c r="I115" s="74"/>
      <c r="J115" s="74">
        <v>612</v>
      </c>
      <c r="K115" s="74"/>
      <c r="L115" s="158"/>
    </row>
    <row r="116" spans="1:12" x14ac:dyDescent="0.25">
      <c r="A116" s="159">
        <v>2260</v>
      </c>
      <c r="B116" s="71" t="s">
        <v>124</v>
      </c>
      <c r="C116" s="72">
        <f t="shared" ref="C116:C187" si="7">SUM(D116:G116)</f>
        <v>59</v>
      </c>
      <c r="D116" s="160">
        <f>SUM(D117:D121)</f>
        <v>0</v>
      </c>
      <c r="E116" s="160">
        <f>SUM(E117:E121)</f>
        <v>47</v>
      </c>
      <c r="F116" s="160">
        <f>SUM(F117:F121)</f>
        <v>12</v>
      </c>
      <c r="G116" s="161">
        <f>SUM(G117:G121)</f>
        <v>0</v>
      </c>
      <c r="H116" s="72">
        <f t="shared" ref="H116:H188" si="8">SUM(I116:L116)</f>
        <v>59</v>
      </c>
      <c r="I116" s="160">
        <f>SUM(I117:I121)</f>
        <v>0</v>
      </c>
      <c r="J116" s="160">
        <f>SUM(J117:J121)</f>
        <v>59</v>
      </c>
      <c r="K116" s="160">
        <f>SUM(K117:K121)</f>
        <v>0</v>
      </c>
      <c r="L116" s="162">
        <f>SUM(L117:L121)</f>
        <v>0</v>
      </c>
    </row>
    <row r="117" spans="1:12" x14ac:dyDescent="0.25">
      <c r="A117" s="44">
        <v>2261</v>
      </c>
      <c r="B117" s="71" t="s">
        <v>125</v>
      </c>
      <c r="C117" s="72">
        <f t="shared" si="7"/>
        <v>0</v>
      </c>
      <c r="D117" s="74"/>
      <c r="E117" s="74"/>
      <c r="F117" s="74"/>
      <c r="G117" s="157"/>
      <c r="H117" s="72">
        <f t="shared" si="8"/>
        <v>0</v>
      </c>
      <c r="I117" s="74"/>
      <c r="J117" s="74"/>
      <c r="K117" s="74"/>
      <c r="L117" s="158"/>
    </row>
    <row r="118" spans="1:12" x14ac:dyDescent="0.25">
      <c r="A118" s="44">
        <v>2262</v>
      </c>
      <c r="B118" s="71" t="s">
        <v>126</v>
      </c>
      <c r="C118" s="72">
        <f t="shared" si="7"/>
        <v>0</v>
      </c>
      <c r="D118" s="74"/>
      <c r="E118" s="74"/>
      <c r="F118" s="74"/>
      <c r="G118" s="157"/>
      <c r="H118" s="72">
        <f t="shared" si="8"/>
        <v>0</v>
      </c>
      <c r="I118" s="74"/>
      <c r="J118" s="74"/>
      <c r="K118" s="74"/>
      <c r="L118" s="158"/>
    </row>
    <row r="119" spans="1:12" x14ac:dyDescent="0.25">
      <c r="A119" s="44">
        <v>2263</v>
      </c>
      <c r="B119" s="71" t="s">
        <v>127</v>
      </c>
      <c r="C119" s="72">
        <f t="shared" si="7"/>
        <v>0</v>
      </c>
      <c r="D119" s="74"/>
      <c r="E119" s="74"/>
      <c r="F119" s="74"/>
      <c r="G119" s="157"/>
      <c r="H119" s="72">
        <f t="shared" si="8"/>
        <v>0</v>
      </c>
      <c r="I119" s="74"/>
      <c r="J119" s="74"/>
      <c r="K119" s="74"/>
      <c r="L119" s="158"/>
    </row>
    <row r="120" spans="1:12" ht="24" x14ac:dyDescent="0.25">
      <c r="A120" s="44">
        <v>2264</v>
      </c>
      <c r="B120" s="71" t="s">
        <v>128</v>
      </c>
      <c r="C120" s="72">
        <f t="shared" si="7"/>
        <v>0</v>
      </c>
      <c r="D120" s="74"/>
      <c r="E120" s="74"/>
      <c r="F120" s="74"/>
      <c r="G120" s="157"/>
      <c r="H120" s="72">
        <f t="shared" si="8"/>
        <v>0</v>
      </c>
      <c r="I120" s="74"/>
      <c r="J120" s="74"/>
      <c r="K120" s="74"/>
      <c r="L120" s="158"/>
    </row>
    <row r="121" spans="1:12" x14ac:dyDescent="0.25">
      <c r="A121" s="44">
        <v>2269</v>
      </c>
      <c r="B121" s="71" t="s">
        <v>129</v>
      </c>
      <c r="C121" s="72">
        <f t="shared" si="7"/>
        <v>59</v>
      </c>
      <c r="D121" s="74"/>
      <c r="E121" s="74">
        <v>47</v>
      </c>
      <c r="F121" s="74">
        <v>12</v>
      </c>
      <c r="G121" s="157"/>
      <c r="H121" s="72">
        <f t="shared" si="8"/>
        <v>59</v>
      </c>
      <c r="I121" s="74"/>
      <c r="J121" s="74">
        <v>59</v>
      </c>
      <c r="K121" s="74"/>
      <c r="L121" s="158"/>
    </row>
    <row r="122" spans="1:12" x14ac:dyDescent="0.25">
      <c r="A122" s="159">
        <v>2270</v>
      </c>
      <c r="B122" s="71" t="s">
        <v>130</v>
      </c>
      <c r="C122" s="72">
        <f t="shared" si="7"/>
        <v>10485</v>
      </c>
      <c r="D122" s="160">
        <f>SUM(D123:D127)</f>
        <v>0</v>
      </c>
      <c r="E122" s="160">
        <f>SUM(E123:E127)</f>
        <v>10485</v>
      </c>
      <c r="F122" s="160">
        <f>SUM(F123:F127)</f>
        <v>0</v>
      </c>
      <c r="G122" s="161">
        <f>SUM(G123:G127)</f>
        <v>0</v>
      </c>
      <c r="H122" s="72">
        <f t="shared" si="8"/>
        <v>23441</v>
      </c>
      <c r="I122" s="160">
        <f>SUM(I123:I127)</f>
        <v>0</v>
      </c>
      <c r="J122" s="160">
        <f>SUM(J123:J127)</f>
        <v>23441</v>
      </c>
      <c r="K122" s="160">
        <f>SUM(K123:K127)</f>
        <v>0</v>
      </c>
      <c r="L122" s="162">
        <f>SUM(L123:L127)</f>
        <v>0</v>
      </c>
    </row>
    <row r="123" spans="1:12" x14ac:dyDescent="0.25">
      <c r="A123" s="44">
        <v>2272</v>
      </c>
      <c r="B123" s="174" t="s">
        <v>131</v>
      </c>
      <c r="C123" s="72">
        <f t="shared" si="7"/>
        <v>0</v>
      </c>
      <c r="D123" s="74"/>
      <c r="E123" s="74"/>
      <c r="F123" s="74"/>
      <c r="G123" s="157"/>
      <c r="H123" s="72">
        <f t="shared" si="8"/>
        <v>0</v>
      </c>
      <c r="I123" s="74"/>
      <c r="J123" s="74"/>
      <c r="K123" s="74"/>
      <c r="L123" s="158"/>
    </row>
    <row r="124" spans="1:12" ht="24" x14ac:dyDescent="0.25">
      <c r="A124" s="44">
        <v>2274</v>
      </c>
      <c r="B124" s="175" t="s">
        <v>132</v>
      </c>
      <c r="C124" s="72">
        <f t="shared" si="7"/>
        <v>0</v>
      </c>
      <c r="D124" s="74"/>
      <c r="E124" s="74"/>
      <c r="F124" s="74"/>
      <c r="G124" s="157"/>
      <c r="H124" s="72">
        <f t="shared" si="8"/>
        <v>0</v>
      </c>
      <c r="I124" s="74"/>
      <c r="J124" s="74"/>
      <c r="K124" s="74"/>
      <c r="L124" s="158"/>
    </row>
    <row r="125" spans="1:12" ht="24" x14ac:dyDescent="0.25">
      <c r="A125" s="44">
        <v>2275</v>
      </c>
      <c r="B125" s="71" t="s">
        <v>133</v>
      </c>
      <c r="C125" s="72">
        <f t="shared" si="7"/>
        <v>5691</v>
      </c>
      <c r="D125" s="74"/>
      <c r="E125" s="74">
        <v>5691</v>
      </c>
      <c r="F125" s="74"/>
      <c r="G125" s="157"/>
      <c r="H125" s="72">
        <f t="shared" si="8"/>
        <v>18647</v>
      </c>
      <c r="I125" s="74"/>
      <c r="J125" s="74">
        <v>18647</v>
      </c>
      <c r="K125" s="74"/>
      <c r="L125" s="158"/>
    </row>
    <row r="126" spans="1:12" ht="36" x14ac:dyDescent="0.25">
      <c r="A126" s="44">
        <v>2276</v>
      </c>
      <c r="B126" s="71" t="s">
        <v>134</v>
      </c>
      <c r="C126" s="72">
        <f t="shared" si="7"/>
        <v>0</v>
      </c>
      <c r="D126" s="74"/>
      <c r="E126" s="74"/>
      <c r="F126" s="74"/>
      <c r="G126" s="157"/>
      <c r="H126" s="72">
        <f t="shared" si="8"/>
        <v>0</v>
      </c>
      <c r="I126" s="74"/>
      <c r="J126" s="74"/>
      <c r="K126" s="74"/>
      <c r="L126" s="158"/>
    </row>
    <row r="127" spans="1:12" ht="24" x14ac:dyDescent="0.25">
      <c r="A127" s="44">
        <v>2279</v>
      </c>
      <c r="B127" s="71" t="s">
        <v>135</v>
      </c>
      <c r="C127" s="72">
        <f t="shared" si="7"/>
        <v>4794</v>
      </c>
      <c r="D127" s="74"/>
      <c r="E127" s="74">
        <v>4794</v>
      </c>
      <c r="F127" s="74"/>
      <c r="G127" s="157"/>
      <c r="H127" s="72">
        <f t="shared" si="8"/>
        <v>4794</v>
      </c>
      <c r="I127" s="74"/>
      <c r="J127" s="74">
        <v>4794</v>
      </c>
      <c r="K127" s="74"/>
      <c r="L127" s="158"/>
    </row>
    <row r="128" spans="1:12" ht="24" x14ac:dyDescent="0.25">
      <c r="A128" s="168">
        <v>2280</v>
      </c>
      <c r="B128" s="65" t="s">
        <v>136</v>
      </c>
      <c r="C128" s="66">
        <f t="shared" ref="C128:L128" si="9">SUM(C129)</f>
        <v>0</v>
      </c>
      <c r="D128" s="169">
        <f t="shared" si="9"/>
        <v>0</v>
      </c>
      <c r="E128" s="169">
        <f t="shared" si="9"/>
        <v>0</v>
      </c>
      <c r="F128" s="169">
        <f t="shared" si="9"/>
        <v>0</v>
      </c>
      <c r="G128" s="169">
        <f t="shared" si="9"/>
        <v>0</v>
      </c>
      <c r="H128" s="66">
        <f t="shared" si="9"/>
        <v>0</v>
      </c>
      <c r="I128" s="169">
        <f t="shared" si="9"/>
        <v>0</v>
      </c>
      <c r="J128" s="169">
        <f t="shared" si="9"/>
        <v>0</v>
      </c>
      <c r="K128" s="169">
        <f t="shared" si="9"/>
        <v>0</v>
      </c>
      <c r="L128" s="176">
        <f t="shared" si="9"/>
        <v>0</v>
      </c>
    </row>
    <row r="129" spans="1:12" ht="24" x14ac:dyDescent="0.25">
      <c r="A129" s="44">
        <v>2283</v>
      </c>
      <c r="B129" s="71" t="s">
        <v>137</v>
      </c>
      <c r="C129" s="72">
        <f>SUM(D129:G129)</f>
        <v>0</v>
      </c>
      <c r="D129" s="74"/>
      <c r="E129" s="74"/>
      <c r="F129" s="74"/>
      <c r="G129" s="157"/>
      <c r="H129" s="72">
        <f>SUM(I129:L129)</f>
        <v>0</v>
      </c>
      <c r="I129" s="74"/>
      <c r="J129" s="74"/>
      <c r="K129" s="74"/>
      <c r="L129" s="158"/>
    </row>
    <row r="130" spans="1:12" ht="38.25" customHeight="1" x14ac:dyDescent="0.25">
      <c r="A130" s="56">
        <v>2300</v>
      </c>
      <c r="B130" s="147" t="s">
        <v>138</v>
      </c>
      <c r="C130" s="57">
        <f t="shared" si="7"/>
        <v>108167</v>
      </c>
      <c r="D130" s="63">
        <f>SUM(D131,D136,D140,D141,D144,D151,D159,D160,D163)</f>
        <v>0</v>
      </c>
      <c r="E130" s="63">
        <f>SUM(E131,E136,E140,E141,E144,E151,E159,E160,E163)</f>
        <v>100664</v>
      </c>
      <c r="F130" s="63">
        <f>SUM(F131,F136,F140,F141,F144,F151,F159,F160,F163)</f>
        <v>7503</v>
      </c>
      <c r="G130" s="166">
        <f>SUM(G131,G136,G140,G141,G144,G151,G159,G160,G163)</f>
        <v>0</v>
      </c>
      <c r="H130" s="57">
        <f t="shared" si="8"/>
        <v>109164</v>
      </c>
      <c r="I130" s="63">
        <f>SUM(I131,I136,I140,I141,I144,I151,I159,I160,I163)</f>
        <v>0</v>
      </c>
      <c r="J130" s="63">
        <f>SUM(J131,J136,J140,J141,J144,J151,J159,J160,J163)</f>
        <v>104838</v>
      </c>
      <c r="K130" s="63">
        <f>SUM(K131,K136,K140,K141,K144,K151,K159,K160,K163)</f>
        <v>4326</v>
      </c>
      <c r="L130" s="167">
        <f>SUM(L131,L136,L140,L141,L144,L151,L159,L160,L163)</f>
        <v>0</v>
      </c>
    </row>
    <row r="131" spans="1:12" ht="24" x14ac:dyDescent="0.25">
      <c r="A131" s="168">
        <v>2310</v>
      </c>
      <c r="B131" s="65" t="s">
        <v>139</v>
      </c>
      <c r="C131" s="66">
        <f t="shared" si="7"/>
        <v>13800</v>
      </c>
      <c r="D131" s="169">
        <f>SUM(D132:D135)</f>
        <v>0</v>
      </c>
      <c r="E131" s="169">
        <f t="shared" ref="E131:L131" si="10">SUM(E132:E135)</f>
        <v>13481</v>
      </c>
      <c r="F131" s="169">
        <f t="shared" si="10"/>
        <v>319</v>
      </c>
      <c r="G131" s="170">
        <f t="shared" si="10"/>
        <v>0</v>
      </c>
      <c r="H131" s="66">
        <f t="shared" si="8"/>
        <v>13481</v>
      </c>
      <c r="I131" s="169">
        <f t="shared" si="10"/>
        <v>0</v>
      </c>
      <c r="J131" s="169">
        <f t="shared" si="10"/>
        <v>13481</v>
      </c>
      <c r="K131" s="169">
        <f t="shared" si="10"/>
        <v>0</v>
      </c>
      <c r="L131" s="171">
        <f t="shared" si="10"/>
        <v>0</v>
      </c>
    </row>
    <row r="132" spans="1:12" x14ac:dyDescent="0.25">
      <c r="A132" s="44">
        <v>2311</v>
      </c>
      <c r="B132" s="71" t="s">
        <v>140</v>
      </c>
      <c r="C132" s="72">
        <f t="shared" si="7"/>
        <v>2727</v>
      </c>
      <c r="D132" s="74"/>
      <c r="E132" s="74">
        <v>2408</v>
      </c>
      <c r="F132" s="74">
        <v>319</v>
      </c>
      <c r="G132" s="157"/>
      <c r="H132" s="72">
        <f t="shared" si="8"/>
        <v>2408</v>
      </c>
      <c r="I132" s="74"/>
      <c r="J132" s="74">
        <v>2408</v>
      </c>
      <c r="K132" s="74"/>
      <c r="L132" s="158"/>
    </row>
    <row r="133" spans="1:12" x14ac:dyDescent="0.25">
      <c r="A133" s="44">
        <v>2312</v>
      </c>
      <c r="B133" s="71" t="s">
        <v>141</v>
      </c>
      <c r="C133" s="72">
        <f t="shared" si="7"/>
        <v>9600</v>
      </c>
      <c r="D133" s="74"/>
      <c r="E133" s="74">
        <v>9600</v>
      </c>
      <c r="F133" s="74"/>
      <c r="G133" s="157"/>
      <c r="H133" s="72">
        <f t="shared" si="8"/>
        <v>9600</v>
      </c>
      <c r="I133" s="74"/>
      <c r="J133" s="74">
        <v>9600</v>
      </c>
      <c r="K133" s="74"/>
      <c r="L133" s="158"/>
    </row>
    <row r="134" spans="1:12" x14ac:dyDescent="0.25">
      <c r="A134" s="44">
        <v>2313</v>
      </c>
      <c r="B134" s="71" t="s">
        <v>142</v>
      </c>
      <c r="C134" s="72">
        <f t="shared" si="7"/>
        <v>0</v>
      </c>
      <c r="D134" s="74"/>
      <c r="E134" s="74"/>
      <c r="F134" s="74"/>
      <c r="G134" s="157"/>
      <c r="H134" s="72">
        <f t="shared" si="8"/>
        <v>0</v>
      </c>
      <c r="I134" s="74"/>
      <c r="J134" s="74"/>
      <c r="K134" s="74"/>
      <c r="L134" s="158"/>
    </row>
    <row r="135" spans="1:12" ht="36" customHeight="1" x14ac:dyDescent="0.25">
      <c r="A135" s="44">
        <v>2314</v>
      </c>
      <c r="B135" s="71" t="s">
        <v>143</v>
      </c>
      <c r="C135" s="72">
        <f t="shared" si="7"/>
        <v>1473</v>
      </c>
      <c r="D135" s="74"/>
      <c r="E135" s="74">
        <v>1473</v>
      </c>
      <c r="F135" s="74">
        <v>0</v>
      </c>
      <c r="G135" s="157"/>
      <c r="H135" s="72">
        <f t="shared" si="8"/>
        <v>1473</v>
      </c>
      <c r="I135" s="74"/>
      <c r="J135" s="74">
        <v>1473</v>
      </c>
      <c r="K135" s="74"/>
      <c r="L135" s="158"/>
    </row>
    <row r="136" spans="1:12" x14ac:dyDescent="0.25">
      <c r="A136" s="159">
        <v>2320</v>
      </c>
      <c r="B136" s="71" t="s">
        <v>144</v>
      </c>
      <c r="C136" s="72">
        <f t="shared" si="7"/>
        <v>19931</v>
      </c>
      <c r="D136" s="160">
        <f>SUM(D137:D139)</f>
        <v>0</v>
      </c>
      <c r="E136" s="160">
        <f>SUM(E137:E139)</f>
        <v>18794</v>
      </c>
      <c r="F136" s="160">
        <f>SUM(F137:F139)</f>
        <v>1137</v>
      </c>
      <c r="G136" s="161">
        <f>SUM(G137:G139)</f>
        <v>0</v>
      </c>
      <c r="H136" s="72">
        <f t="shared" si="8"/>
        <v>19131</v>
      </c>
      <c r="I136" s="160">
        <f>SUM(I137:I139)</f>
        <v>0</v>
      </c>
      <c r="J136" s="160">
        <f>SUM(J137:J139)</f>
        <v>17994</v>
      </c>
      <c r="K136" s="160">
        <f>SUM(K137:K139)</f>
        <v>1137</v>
      </c>
      <c r="L136" s="162">
        <f>SUM(L137:L139)</f>
        <v>0</v>
      </c>
    </row>
    <row r="137" spans="1:12" x14ac:dyDescent="0.25">
      <c r="A137" s="44">
        <v>2321</v>
      </c>
      <c r="B137" s="71" t="s">
        <v>145</v>
      </c>
      <c r="C137" s="72">
        <f t="shared" si="7"/>
        <v>13100</v>
      </c>
      <c r="D137" s="74"/>
      <c r="E137" s="74">
        <v>12800</v>
      </c>
      <c r="F137" s="74">
        <v>300</v>
      </c>
      <c r="G137" s="157"/>
      <c r="H137" s="72">
        <f t="shared" si="8"/>
        <v>13100</v>
      </c>
      <c r="I137" s="74"/>
      <c r="J137" s="74">
        <v>12800</v>
      </c>
      <c r="K137" s="74">
        <v>300</v>
      </c>
      <c r="L137" s="158"/>
    </row>
    <row r="138" spans="1:12" x14ac:dyDescent="0.25">
      <c r="A138" s="44">
        <v>2322</v>
      </c>
      <c r="B138" s="71" t="s">
        <v>146</v>
      </c>
      <c r="C138" s="72">
        <f t="shared" si="7"/>
        <v>6831</v>
      </c>
      <c r="D138" s="74"/>
      <c r="E138" s="74">
        <v>5994</v>
      </c>
      <c r="F138" s="74">
        <v>837</v>
      </c>
      <c r="G138" s="157"/>
      <c r="H138" s="72">
        <f t="shared" si="8"/>
        <v>6031</v>
      </c>
      <c r="I138" s="74"/>
      <c r="J138" s="74">
        <v>5194</v>
      </c>
      <c r="K138" s="74">
        <v>837</v>
      </c>
      <c r="L138" s="158"/>
    </row>
    <row r="139" spans="1:12" ht="10.5" customHeight="1" x14ac:dyDescent="0.25">
      <c r="A139" s="44">
        <v>2329</v>
      </c>
      <c r="B139" s="71" t="s">
        <v>147</v>
      </c>
      <c r="C139" s="72">
        <f t="shared" si="7"/>
        <v>0</v>
      </c>
      <c r="D139" s="74"/>
      <c r="E139" s="74"/>
      <c r="F139" s="74"/>
      <c r="G139" s="157"/>
      <c r="H139" s="72">
        <f t="shared" si="8"/>
        <v>0</v>
      </c>
      <c r="I139" s="74"/>
      <c r="J139" s="74"/>
      <c r="K139" s="74"/>
      <c r="L139" s="158"/>
    </row>
    <row r="140" spans="1:12" x14ac:dyDescent="0.25">
      <c r="A140" s="159">
        <v>2330</v>
      </c>
      <c r="B140" s="71" t="s">
        <v>148</v>
      </c>
      <c r="C140" s="72">
        <f t="shared" si="7"/>
        <v>0</v>
      </c>
      <c r="D140" s="74"/>
      <c r="E140" s="74"/>
      <c r="F140" s="74"/>
      <c r="G140" s="157"/>
      <c r="H140" s="72">
        <f t="shared" si="8"/>
        <v>0</v>
      </c>
      <c r="I140" s="74"/>
      <c r="J140" s="74"/>
      <c r="K140" s="74"/>
      <c r="L140" s="158"/>
    </row>
    <row r="141" spans="1:12" ht="48" x14ac:dyDescent="0.25">
      <c r="A141" s="159">
        <v>2340</v>
      </c>
      <c r="B141" s="71" t="s">
        <v>149</v>
      </c>
      <c r="C141" s="72">
        <f t="shared" si="7"/>
        <v>1566</v>
      </c>
      <c r="D141" s="160">
        <f>SUM(D142:D143)</f>
        <v>0</v>
      </c>
      <c r="E141" s="160">
        <f>SUM(E142:E143)</f>
        <v>1566</v>
      </c>
      <c r="F141" s="160">
        <f>SUM(F142:F143)</f>
        <v>0</v>
      </c>
      <c r="G141" s="161">
        <f>SUM(G142:G143)</f>
        <v>0</v>
      </c>
      <c r="H141" s="72">
        <f t="shared" si="8"/>
        <v>950</v>
      </c>
      <c r="I141" s="160">
        <f>SUM(I142:I143)</f>
        <v>0</v>
      </c>
      <c r="J141" s="160">
        <f>SUM(J142:J143)</f>
        <v>950</v>
      </c>
      <c r="K141" s="160">
        <f>SUM(K142:K143)</f>
        <v>0</v>
      </c>
      <c r="L141" s="162">
        <f>SUM(L142:L143)</f>
        <v>0</v>
      </c>
    </row>
    <row r="142" spans="1:12" x14ac:dyDescent="0.25">
      <c r="A142" s="44">
        <v>2341</v>
      </c>
      <c r="B142" s="71" t="s">
        <v>150</v>
      </c>
      <c r="C142" s="72">
        <f t="shared" si="7"/>
        <v>1566</v>
      </c>
      <c r="D142" s="74"/>
      <c r="E142" s="74">
        <v>1566</v>
      </c>
      <c r="F142" s="74"/>
      <c r="G142" s="157"/>
      <c r="H142" s="72">
        <f t="shared" si="8"/>
        <v>950</v>
      </c>
      <c r="I142" s="74"/>
      <c r="J142" s="74">
        <v>950</v>
      </c>
      <c r="K142" s="74"/>
      <c r="L142" s="158"/>
    </row>
    <row r="143" spans="1:12" ht="24" x14ac:dyDescent="0.25">
      <c r="A143" s="44">
        <v>2344</v>
      </c>
      <c r="B143" s="71" t="s">
        <v>151</v>
      </c>
      <c r="C143" s="72">
        <f t="shared" si="7"/>
        <v>0</v>
      </c>
      <c r="D143" s="74"/>
      <c r="E143" s="74"/>
      <c r="F143" s="74"/>
      <c r="G143" s="157"/>
      <c r="H143" s="72">
        <f t="shared" si="8"/>
        <v>0</v>
      </c>
      <c r="I143" s="74"/>
      <c r="J143" s="74"/>
      <c r="K143" s="74"/>
      <c r="L143" s="158"/>
    </row>
    <row r="144" spans="1:12" ht="24" x14ac:dyDescent="0.25">
      <c r="A144" s="150">
        <v>2350</v>
      </c>
      <c r="B144" s="112" t="s">
        <v>152</v>
      </c>
      <c r="C144" s="117">
        <f t="shared" si="7"/>
        <v>14939</v>
      </c>
      <c r="D144" s="151">
        <f>SUM(D145:D150)</f>
        <v>0</v>
      </c>
      <c r="E144" s="151">
        <f>SUM(E145:E150)</f>
        <v>13542</v>
      </c>
      <c r="F144" s="151">
        <f>SUM(F145:F150)</f>
        <v>1397</v>
      </c>
      <c r="G144" s="152">
        <f>SUM(G145:G150)</f>
        <v>0</v>
      </c>
      <c r="H144" s="117">
        <f t="shared" si="8"/>
        <v>13611</v>
      </c>
      <c r="I144" s="151">
        <f>SUM(I145:I150)</f>
        <v>0</v>
      </c>
      <c r="J144" s="151">
        <f>SUM(J145:J150)</f>
        <v>13542</v>
      </c>
      <c r="K144" s="151">
        <f>SUM(K145:K150)</f>
        <v>69</v>
      </c>
      <c r="L144" s="153">
        <f>SUM(L145:L150)</f>
        <v>0</v>
      </c>
    </row>
    <row r="145" spans="1:12" x14ac:dyDescent="0.25">
      <c r="A145" s="38">
        <v>2351</v>
      </c>
      <c r="B145" s="65" t="s">
        <v>153</v>
      </c>
      <c r="C145" s="66">
        <f t="shared" si="7"/>
        <v>8233</v>
      </c>
      <c r="D145" s="68"/>
      <c r="E145" s="68">
        <v>7794</v>
      </c>
      <c r="F145" s="68">
        <v>439</v>
      </c>
      <c r="G145" s="154"/>
      <c r="H145" s="66">
        <f t="shared" si="8"/>
        <v>7794</v>
      </c>
      <c r="I145" s="68"/>
      <c r="J145" s="68">
        <v>7794</v>
      </c>
      <c r="K145" s="68"/>
      <c r="L145" s="155"/>
    </row>
    <row r="146" spans="1:12" x14ac:dyDescent="0.25">
      <c r="A146" s="44">
        <v>2352</v>
      </c>
      <c r="B146" s="71" t="s">
        <v>154</v>
      </c>
      <c r="C146" s="72">
        <f t="shared" si="7"/>
        <v>4785</v>
      </c>
      <c r="D146" s="74"/>
      <c r="E146" s="74">
        <v>4346</v>
      </c>
      <c r="F146" s="74">
        <v>439</v>
      </c>
      <c r="G146" s="157"/>
      <c r="H146" s="72">
        <f t="shared" si="8"/>
        <v>4415</v>
      </c>
      <c r="I146" s="74"/>
      <c r="J146" s="74">
        <v>4346</v>
      </c>
      <c r="K146" s="74">
        <v>69</v>
      </c>
      <c r="L146" s="158"/>
    </row>
    <row r="147" spans="1:12" ht="24" x14ac:dyDescent="0.25">
      <c r="A147" s="44">
        <v>2353</v>
      </c>
      <c r="B147" s="71" t="s">
        <v>155</v>
      </c>
      <c r="C147" s="72">
        <f t="shared" si="7"/>
        <v>122</v>
      </c>
      <c r="D147" s="74"/>
      <c r="E147" s="74">
        <v>122</v>
      </c>
      <c r="F147" s="74"/>
      <c r="G147" s="157"/>
      <c r="H147" s="72">
        <f t="shared" si="8"/>
        <v>122</v>
      </c>
      <c r="I147" s="74"/>
      <c r="J147" s="74">
        <v>122</v>
      </c>
      <c r="K147" s="74"/>
      <c r="L147" s="158"/>
    </row>
    <row r="148" spans="1:12" ht="24" x14ac:dyDescent="0.25">
      <c r="A148" s="44">
        <v>2354</v>
      </c>
      <c r="B148" s="71" t="s">
        <v>156</v>
      </c>
      <c r="C148" s="72">
        <f t="shared" si="7"/>
        <v>1045</v>
      </c>
      <c r="D148" s="74"/>
      <c r="E148" s="74">
        <v>583</v>
      </c>
      <c r="F148" s="74">
        <v>462</v>
      </c>
      <c r="G148" s="157"/>
      <c r="H148" s="72">
        <f t="shared" si="8"/>
        <v>583</v>
      </c>
      <c r="I148" s="74"/>
      <c r="J148" s="74">
        <v>583</v>
      </c>
      <c r="K148" s="74"/>
      <c r="L148" s="158"/>
    </row>
    <row r="149" spans="1:12" ht="24" x14ac:dyDescent="0.25">
      <c r="A149" s="44">
        <v>2355</v>
      </c>
      <c r="B149" s="71" t="s">
        <v>157</v>
      </c>
      <c r="C149" s="72">
        <f t="shared" si="7"/>
        <v>754</v>
      </c>
      <c r="D149" s="74"/>
      <c r="E149" s="74">
        <v>697</v>
      </c>
      <c r="F149" s="74">
        <v>57</v>
      </c>
      <c r="G149" s="157"/>
      <c r="H149" s="72">
        <f t="shared" si="8"/>
        <v>697</v>
      </c>
      <c r="I149" s="74"/>
      <c r="J149" s="74">
        <v>697</v>
      </c>
      <c r="K149" s="74"/>
      <c r="L149" s="158"/>
    </row>
    <row r="150" spans="1:12" ht="24" x14ac:dyDescent="0.25">
      <c r="A150" s="44">
        <v>2359</v>
      </c>
      <c r="B150" s="71" t="s">
        <v>158</v>
      </c>
      <c r="C150" s="72">
        <f t="shared" si="7"/>
        <v>0</v>
      </c>
      <c r="D150" s="74"/>
      <c r="E150" s="74"/>
      <c r="F150" s="74"/>
      <c r="G150" s="157"/>
      <c r="H150" s="72">
        <f t="shared" si="8"/>
        <v>0</v>
      </c>
      <c r="I150" s="74"/>
      <c r="J150" s="74"/>
      <c r="K150" s="74"/>
      <c r="L150" s="158"/>
    </row>
    <row r="151" spans="1:12" ht="24.75" customHeight="1" x14ac:dyDescent="0.25">
      <c r="A151" s="159">
        <v>2360</v>
      </c>
      <c r="B151" s="71" t="s">
        <v>159</v>
      </c>
      <c r="C151" s="72">
        <f t="shared" si="7"/>
        <v>51682</v>
      </c>
      <c r="D151" s="160">
        <f>SUM(D152:D158)</f>
        <v>0</v>
      </c>
      <c r="E151" s="160">
        <f>SUM(E152:E158)</f>
        <v>47267</v>
      </c>
      <c r="F151" s="160">
        <f>SUM(F152:F158)</f>
        <v>4415</v>
      </c>
      <c r="G151" s="161">
        <f>SUM(G152:G158)</f>
        <v>0</v>
      </c>
      <c r="H151" s="72">
        <f t="shared" si="8"/>
        <v>55977</v>
      </c>
      <c r="I151" s="160">
        <f>SUM(I152:I158)</f>
        <v>0</v>
      </c>
      <c r="J151" s="160">
        <f>SUM(J152:J158)</f>
        <v>52857</v>
      </c>
      <c r="K151" s="160">
        <f>SUM(K152:K158)</f>
        <v>3120</v>
      </c>
      <c r="L151" s="162">
        <f>SUM(L152:L158)</f>
        <v>0</v>
      </c>
    </row>
    <row r="152" spans="1:12" x14ac:dyDescent="0.25">
      <c r="A152" s="43">
        <v>2361</v>
      </c>
      <c r="B152" s="71" t="s">
        <v>160</v>
      </c>
      <c r="C152" s="72">
        <f t="shared" si="7"/>
        <v>8711</v>
      </c>
      <c r="D152" s="74"/>
      <c r="E152" s="74">
        <v>8021</v>
      </c>
      <c r="F152" s="74">
        <v>690</v>
      </c>
      <c r="G152" s="157"/>
      <c r="H152" s="72">
        <f t="shared" si="8"/>
        <v>8021</v>
      </c>
      <c r="I152" s="74"/>
      <c r="J152" s="74">
        <v>8021</v>
      </c>
      <c r="K152" s="74"/>
      <c r="L152" s="158"/>
    </row>
    <row r="153" spans="1:12" ht="24" x14ac:dyDescent="0.25">
      <c r="A153" s="43">
        <v>2362</v>
      </c>
      <c r="B153" s="71" t="s">
        <v>161</v>
      </c>
      <c r="C153" s="72">
        <f t="shared" si="7"/>
        <v>1473</v>
      </c>
      <c r="D153" s="74"/>
      <c r="E153" s="74">
        <v>1003</v>
      </c>
      <c r="F153" s="74">
        <v>470</v>
      </c>
      <c r="G153" s="157"/>
      <c r="H153" s="72">
        <f t="shared" si="8"/>
        <v>1003</v>
      </c>
      <c r="I153" s="74"/>
      <c r="J153" s="74">
        <v>1003</v>
      </c>
      <c r="K153" s="74"/>
      <c r="L153" s="158"/>
    </row>
    <row r="154" spans="1:12" x14ac:dyDescent="0.25">
      <c r="A154" s="43">
        <v>2363</v>
      </c>
      <c r="B154" s="71" t="s">
        <v>162</v>
      </c>
      <c r="C154" s="72">
        <f t="shared" si="7"/>
        <v>39720</v>
      </c>
      <c r="D154" s="74"/>
      <c r="E154" s="74">
        <v>36600</v>
      </c>
      <c r="F154" s="74">
        <v>3120</v>
      </c>
      <c r="G154" s="157"/>
      <c r="H154" s="72">
        <f t="shared" si="8"/>
        <v>45420</v>
      </c>
      <c r="I154" s="74"/>
      <c r="J154" s="74">
        <v>42300</v>
      </c>
      <c r="K154" s="74">
        <v>3120</v>
      </c>
      <c r="L154" s="158"/>
    </row>
    <row r="155" spans="1:12" x14ac:dyDescent="0.25">
      <c r="A155" s="43">
        <v>2364</v>
      </c>
      <c r="B155" s="71" t="s">
        <v>163</v>
      </c>
      <c r="C155" s="72">
        <f t="shared" si="7"/>
        <v>0</v>
      </c>
      <c r="D155" s="74"/>
      <c r="E155" s="74"/>
      <c r="F155" s="74"/>
      <c r="G155" s="157"/>
      <c r="H155" s="72">
        <f t="shared" si="8"/>
        <v>0</v>
      </c>
      <c r="I155" s="74"/>
      <c r="J155" s="74"/>
      <c r="K155" s="74"/>
      <c r="L155" s="158"/>
    </row>
    <row r="156" spans="1:12" ht="12.75" customHeight="1" x14ac:dyDescent="0.25">
      <c r="A156" s="43">
        <v>2365</v>
      </c>
      <c r="B156" s="71" t="s">
        <v>164</v>
      </c>
      <c r="C156" s="72">
        <f t="shared" si="7"/>
        <v>0</v>
      </c>
      <c r="D156" s="74"/>
      <c r="E156" s="74"/>
      <c r="F156" s="74"/>
      <c r="G156" s="157"/>
      <c r="H156" s="72">
        <f t="shared" si="8"/>
        <v>0</v>
      </c>
      <c r="I156" s="74"/>
      <c r="J156" s="74"/>
      <c r="K156" s="74"/>
      <c r="L156" s="158"/>
    </row>
    <row r="157" spans="1:12" ht="36" x14ac:dyDescent="0.25">
      <c r="A157" s="43">
        <v>2366</v>
      </c>
      <c r="B157" s="71" t="s">
        <v>165</v>
      </c>
      <c r="C157" s="72">
        <f t="shared" si="7"/>
        <v>143</v>
      </c>
      <c r="D157" s="74"/>
      <c r="E157" s="74">
        <v>143</v>
      </c>
      <c r="F157" s="74"/>
      <c r="G157" s="157"/>
      <c r="H157" s="72">
        <f t="shared" si="8"/>
        <v>143</v>
      </c>
      <c r="I157" s="74"/>
      <c r="J157" s="74">
        <v>143</v>
      </c>
      <c r="K157" s="74"/>
      <c r="L157" s="158"/>
    </row>
    <row r="158" spans="1:12" ht="48" x14ac:dyDescent="0.25">
      <c r="A158" s="43">
        <v>2369</v>
      </c>
      <c r="B158" s="71" t="s">
        <v>166</v>
      </c>
      <c r="C158" s="72">
        <f t="shared" si="7"/>
        <v>1635</v>
      </c>
      <c r="D158" s="74"/>
      <c r="E158" s="74">
        <v>1500</v>
      </c>
      <c r="F158" s="74">
        <v>135</v>
      </c>
      <c r="G158" s="157"/>
      <c r="H158" s="72">
        <f t="shared" si="8"/>
        <v>1390</v>
      </c>
      <c r="I158" s="74"/>
      <c r="J158" s="74">
        <v>1390</v>
      </c>
      <c r="K158" s="74"/>
      <c r="L158" s="158"/>
    </row>
    <row r="159" spans="1:12" x14ac:dyDescent="0.25">
      <c r="A159" s="150">
        <v>2370</v>
      </c>
      <c r="B159" s="112" t="s">
        <v>167</v>
      </c>
      <c r="C159" s="117">
        <f t="shared" si="7"/>
        <v>6249</v>
      </c>
      <c r="D159" s="163"/>
      <c r="E159" s="163">
        <v>6014</v>
      </c>
      <c r="F159" s="163">
        <v>235</v>
      </c>
      <c r="G159" s="164"/>
      <c r="H159" s="117">
        <f t="shared" si="8"/>
        <v>6014</v>
      </c>
      <c r="I159" s="163"/>
      <c r="J159" s="163">
        <v>6014</v>
      </c>
      <c r="K159" s="163"/>
      <c r="L159" s="165"/>
    </row>
    <row r="160" spans="1:12" x14ac:dyDescent="0.25">
      <c r="A160" s="150">
        <v>2380</v>
      </c>
      <c r="B160" s="112" t="s">
        <v>168</v>
      </c>
      <c r="C160" s="117">
        <f t="shared" si="7"/>
        <v>0</v>
      </c>
      <c r="D160" s="151">
        <f>SUM(D161:D162)</f>
        <v>0</v>
      </c>
      <c r="E160" s="151">
        <f>SUM(E161:E162)</f>
        <v>0</v>
      </c>
      <c r="F160" s="151">
        <f>SUM(F161:F162)</f>
        <v>0</v>
      </c>
      <c r="G160" s="152">
        <f>SUM(G161:G162)</f>
        <v>0</v>
      </c>
      <c r="H160" s="117">
        <f t="shared" si="8"/>
        <v>0</v>
      </c>
      <c r="I160" s="151">
        <f>SUM(I161:I162)</f>
        <v>0</v>
      </c>
      <c r="J160" s="151">
        <f>SUM(J161:J162)</f>
        <v>0</v>
      </c>
      <c r="K160" s="151">
        <f>SUM(K161:K162)</f>
        <v>0</v>
      </c>
      <c r="L160" s="153">
        <f>SUM(L161:L162)</f>
        <v>0</v>
      </c>
    </row>
    <row r="161" spans="1:12" x14ac:dyDescent="0.25">
      <c r="A161" s="37">
        <v>2381</v>
      </c>
      <c r="B161" s="65" t="s">
        <v>169</v>
      </c>
      <c r="C161" s="66">
        <f t="shared" si="7"/>
        <v>0</v>
      </c>
      <c r="D161" s="68"/>
      <c r="E161" s="68"/>
      <c r="F161" s="68"/>
      <c r="G161" s="154"/>
      <c r="H161" s="66">
        <f t="shared" si="8"/>
        <v>0</v>
      </c>
      <c r="I161" s="68"/>
      <c r="J161" s="68"/>
      <c r="K161" s="68"/>
      <c r="L161" s="155"/>
    </row>
    <row r="162" spans="1:12" ht="24" x14ac:dyDescent="0.25">
      <c r="A162" s="43">
        <v>2389</v>
      </c>
      <c r="B162" s="71" t="s">
        <v>170</v>
      </c>
      <c r="C162" s="72">
        <f t="shared" si="7"/>
        <v>0</v>
      </c>
      <c r="D162" s="74"/>
      <c r="E162" s="74"/>
      <c r="F162" s="74"/>
      <c r="G162" s="157"/>
      <c r="H162" s="72">
        <f t="shared" si="8"/>
        <v>0</v>
      </c>
      <c r="I162" s="74"/>
      <c r="J162" s="74"/>
      <c r="K162" s="74"/>
      <c r="L162" s="158"/>
    </row>
    <row r="163" spans="1:12" x14ac:dyDescent="0.25">
      <c r="A163" s="150">
        <v>2390</v>
      </c>
      <c r="B163" s="112" t="s">
        <v>171</v>
      </c>
      <c r="C163" s="117">
        <f t="shared" si="7"/>
        <v>0</v>
      </c>
      <c r="D163" s="163"/>
      <c r="E163" s="163"/>
      <c r="F163" s="163"/>
      <c r="G163" s="164"/>
      <c r="H163" s="117">
        <f t="shared" si="8"/>
        <v>0</v>
      </c>
      <c r="I163" s="163"/>
      <c r="J163" s="163"/>
      <c r="K163" s="163"/>
      <c r="L163" s="165"/>
    </row>
    <row r="164" spans="1:12" x14ac:dyDescent="0.25">
      <c r="A164" s="56">
        <v>2400</v>
      </c>
      <c r="B164" s="147" t="s">
        <v>172</v>
      </c>
      <c r="C164" s="57">
        <f t="shared" si="7"/>
        <v>0</v>
      </c>
      <c r="D164" s="177"/>
      <c r="E164" s="177"/>
      <c r="F164" s="177"/>
      <c r="G164" s="178"/>
      <c r="H164" s="57">
        <f t="shared" si="8"/>
        <v>0</v>
      </c>
      <c r="I164" s="177"/>
      <c r="J164" s="177"/>
      <c r="K164" s="177"/>
      <c r="L164" s="179"/>
    </row>
    <row r="165" spans="1:12" ht="24" x14ac:dyDescent="0.25">
      <c r="A165" s="56">
        <v>2500</v>
      </c>
      <c r="B165" s="147" t="s">
        <v>173</v>
      </c>
      <c r="C165" s="57">
        <f t="shared" si="7"/>
        <v>384</v>
      </c>
      <c r="D165" s="63">
        <f>SUM(D166,D171)</f>
        <v>0</v>
      </c>
      <c r="E165" s="63">
        <f t="shared" ref="E165:G165" si="11">SUM(E166,E171)</f>
        <v>384</v>
      </c>
      <c r="F165" s="63">
        <f t="shared" si="11"/>
        <v>0</v>
      </c>
      <c r="G165" s="63">
        <f t="shared" si="11"/>
        <v>0</v>
      </c>
      <c r="H165" s="57">
        <f t="shared" si="8"/>
        <v>384</v>
      </c>
      <c r="I165" s="63">
        <f>SUM(I166,I171)</f>
        <v>0</v>
      </c>
      <c r="J165" s="63">
        <f t="shared" ref="J165:L165" si="12">SUM(J166,J171)</f>
        <v>384</v>
      </c>
      <c r="K165" s="63">
        <f t="shared" si="12"/>
        <v>0</v>
      </c>
      <c r="L165" s="149">
        <f t="shared" si="12"/>
        <v>0</v>
      </c>
    </row>
    <row r="166" spans="1:12" ht="16.5" customHeight="1" x14ac:dyDescent="0.25">
      <c r="A166" s="168">
        <v>2510</v>
      </c>
      <c r="B166" s="65" t="s">
        <v>174</v>
      </c>
      <c r="C166" s="66">
        <f t="shared" si="7"/>
        <v>384</v>
      </c>
      <c r="D166" s="169">
        <f>SUM(D167:D170)</f>
        <v>0</v>
      </c>
      <c r="E166" s="169">
        <f t="shared" ref="E166:G166" si="13">SUM(E167:E170)</f>
        <v>384</v>
      </c>
      <c r="F166" s="169">
        <f t="shared" si="13"/>
        <v>0</v>
      </c>
      <c r="G166" s="169">
        <f t="shared" si="13"/>
        <v>0</v>
      </c>
      <c r="H166" s="66">
        <f t="shared" si="8"/>
        <v>384</v>
      </c>
      <c r="I166" s="169">
        <f>SUM(I167:I170)</f>
        <v>0</v>
      </c>
      <c r="J166" s="169">
        <f t="shared" ref="J166:L166" si="14">SUM(J167:J170)</f>
        <v>384</v>
      </c>
      <c r="K166" s="169">
        <f t="shared" si="14"/>
        <v>0</v>
      </c>
      <c r="L166" s="180">
        <f t="shared" si="14"/>
        <v>0</v>
      </c>
    </row>
    <row r="167" spans="1:12" ht="24" x14ac:dyDescent="0.25">
      <c r="A167" s="44">
        <v>2512</v>
      </c>
      <c r="B167" s="71" t="s">
        <v>175</v>
      </c>
      <c r="C167" s="72">
        <f t="shared" si="7"/>
        <v>0</v>
      </c>
      <c r="D167" s="74"/>
      <c r="E167" s="74"/>
      <c r="F167" s="74"/>
      <c r="G167" s="157"/>
      <c r="H167" s="72">
        <f t="shared" si="8"/>
        <v>0</v>
      </c>
      <c r="I167" s="74"/>
      <c r="J167" s="74"/>
      <c r="K167" s="74"/>
      <c r="L167" s="158"/>
    </row>
    <row r="168" spans="1:12" ht="36" x14ac:dyDescent="0.25">
      <c r="A168" s="44">
        <v>2513</v>
      </c>
      <c r="B168" s="71" t="s">
        <v>176</v>
      </c>
      <c r="C168" s="72">
        <f t="shared" si="7"/>
        <v>0</v>
      </c>
      <c r="D168" s="74"/>
      <c r="E168" s="74"/>
      <c r="F168" s="74"/>
      <c r="G168" s="157"/>
      <c r="H168" s="72">
        <f t="shared" si="8"/>
        <v>0</v>
      </c>
      <c r="I168" s="74"/>
      <c r="J168" s="74"/>
      <c r="K168" s="74"/>
      <c r="L168" s="158"/>
    </row>
    <row r="169" spans="1:12" ht="24" x14ac:dyDescent="0.25">
      <c r="A169" s="44">
        <v>2515</v>
      </c>
      <c r="B169" s="71" t="s">
        <v>177</v>
      </c>
      <c r="C169" s="72">
        <f t="shared" si="7"/>
        <v>210</v>
      </c>
      <c r="D169" s="74"/>
      <c r="E169" s="74">
        <v>210</v>
      </c>
      <c r="F169" s="74"/>
      <c r="G169" s="157"/>
      <c r="H169" s="72">
        <f t="shared" si="8"/>
        <v>210</v>
      </c>
      <c r="I169" s="74"/>
      <c r="J169" s="74">
        <v>210</v>
      </c>
      <c r="K169" s="74"/>
      <c r="L169" s="158"/>
    </row>
    <row r="170" spans="1:12" ht="24" x14ac:dyDescent="0.25">
      <c r="A170" s="44">
        <v>2519</v>
      </c>
      <c r="B170" s="71" t="s">
        <v>178</v>
      </c>
      <c r="C170" s="72">
        <f t="shared" si="7"/>
        <v>174</v>
      </c>
      <c r="D170" s="74"/>
      <c r="E170" s="74">
        <v>174</v>
      </c>
      <c r="F170" s="74"/>
      <c r="G170" s="157"/>
      <c r="H170" s="72">
        <f t="shared" si="8"/>
        <v>174</v>
      </c>
      <c r="I170" s="74"/>
      <c r="J170" s="74">
        <v>174</v>
      </c>
      <c r="K170" s="74"/>
      <c r="L170" s="158"/>
    </row>
    <row r="171" spans="1:12" ht="24" x14ac:dyDescent="0.25">
      <c r="A171" s="159">
        <v>2520</v>
      </c>
      <c r="B171" s="71" t="s">
        <v>179</v>
      </c>
      <c r="C171" s="72">
        <f t="shared" si="7"/>
        <v>0</v>
      </c>
      <c r="D171" s="74"/>
      <c r="E171" s="74"/>
      <c r="F171" s="74"/>
      <c r="G171" s="157"/>
      <c r="H171" s="72">
        <f t="shared" si="8"/>
        <v>0</v>
      </c>
      <c r="I171" s="74"/>
      <c r="J171" s="74"/>
      <c r="K171" s="74"/>
      <c r="L171" s="158"/>
    </row>
    <row r="172" spans="1:12" s="182" customFormat="1" ht="36" customHeight="1" x14ac:dyDescent="0.25">
      <c r="A172" s="19">
        <v>2800</v>
      </c>
      <c r="B172" s="65" t="s">
        <v>180</v>
      </c>
      <c r="C172" s="66">
        <f t="shared" si="7"/>
        <v>0</v>
      </c>
      <c r="D172" s="40"/>
      <c r="E172" s="40"/>
      <c r="F172" s="40"/>
      <c r="G172" s="41"/>
      <c r="H172" s="66">
        <f t="shared" si="8"/>
        <v>0</v>
      </c>
      <c r="I172" s="40"/>
      <c r="J172" s="40"/>
      <c r="K172" s="40"/>
      <c r="L172" s="42"/>
    </row>
    <row r="173" spans="1:12" x14ac:dyDescent="0.25">
      <c r="A173" s="142">
        <v>3000</v>
      </c>
      <c r="B173" s="142" t="s">
        <v>181</v>
      </c>
      <c r="C173" s="143">
        <f t="shared" si="7"/>
        <v>0</v>
      </c>
      <c r="D173" s="144">
        <f>SUM(D174,D184)</f>
        <v>0</v>
      </c>
      <c r="E173" s="144">
        <f>SUM(E174,E184)</f>
        <v>0</v>
      </c>
      <c r="F173" s="144">
        <f>SUM(F174,F184)</f>
        <v>0</v>
      </c>
      <c r="G173" s="145">
        <f>SUM(G174,G184)</f>
        <v>0</v>
      </c>
      <c r="H173" s="143">
        <f t="shared" si="8"/>
        <v>0</v>
      </c>
      <c r="I173" s="144">
        <f>SUM(I174,I184)</f>
        <v>0</v>
      </c>
      <c r="J173" s="144">
        <f>SUM(J174,J184)</f>
        <v>0</v>
      </c>
      <c r="K173" s="144">
        <f>SUM(K174,K184)</f>
        <v>0</v>
      </c>
      <c r="L173" s="146">
        <f>SUM(L174,L184)</f>
        <v>0</v>
      </c>
    </row>
    <row r="174" spans="1:12" ht="24" x14ac:dyDescent="0.25">
      <c r="A174" s="56">
        <v>3200</v>
      </c>
      <c r="B174" s="183" t="s">
        <v>182</v>
      </c>
      <c r="C174" s="184">
        <f t="shared" si="7"/>
        <v>0</v>
      </c>
      <c r="D174" s="63">
        <f>SUM(D175,D179)</f>
        <v>0</v>
      </c>
      <c r="E174" s="63">
        <f t="shared" ref="E174:G174" si="15">SUM(E175,E179)</f>
        <v>0</v>
      </c>
      <c r="F174" s="63">
        <f t="shared" si="15"/>
        <v>0</v>
      </c>
      <c r="G174" s="63">
        <f t="shared" si="15"/>
        <v>0</v>
      </c>
      <c r="H174" s="57">
        <f t="shared" si="8"/>
        <v>0</v>
      </c>
      <c r="I174" s="63">
        <f>SUM(I175,I179)</f>
        <v>0</v>
      </c>
      <c r="J174" s="63">
        <f t="shared" ref="J174:L174" si="16">SUM(J175,J179)</f>
        <v>0</v>
      </c>
      <c r="K174" s="63">
        <f t="shared" si="16"/>
        <v>0</v>
      </c>
      <c r="L174" s="149">
        <f t="shared" si="16"/>
        <v>0</v>
      </c>
    </row>
    <row r="175" spans="1:12" ht="36" x14ac:dyDescent="0.25">
      <c r="A175" s="168">
        <v>3260</v>
      </c>
      <c r="B175" s="65" t="s">
        <v>183</v>
      </c>
      <c r="C175" s="66">
        <f t="shared" si="7"/>
        <v>0</v>
      </c>
      <c r="D175" s="169">
        <f>SUM(D176:D178)</f>
        <v>0</v>
      </c>
      <c r="E175" s="169">
        <f>SUM(E176:E178)</f>
        <v>0</v>
      </c>
      <c r="F175" s="169">
        <f>SUM(F176:F178)</f>
        <v>0</v>
      </c>
      <c r="G175" s="170">
        <f>SUM(G176:G178)</f>
        <v>0</v>
      </c>
      <c r="H175" s="66">
        <f t="shared" si="8"/>
        <v>0</v>
      </c>
      <c r="I175" s="169">
        <f>SUM(I176:I178)</f>
        <v>0</v>
      </c>
      <c r="J175" s="169">
        <f>SUM(J176:J178)</f>
        <v>0</v>
      </c>
      <c r="K175" s="169">
        <f>SUM(K176:K178)</f>
        <v>0</v>
      </c>
      <c r="L175" s="171">
        <f>SUM(L176:L178)</f>
        <v>0</v>
      </c>
    </row>
    <row r="176" spans="1:12" ht="24" x14ac:dyDescent="0.25">
      <c r="A176" s="44">
        <v>3261</v>
      </c>
      <c r="B176" s="71" t="s">
        <v>184</v>
      </c>
      <c r="C176" s="72">
        <f>SUM(D176:G176)</f>
        <v>0</v>
      </c>
      <c r="D176" s="74"/>
      <c r="E176" s="74"/>
      <c r="F176" s="74"/>
      <c r="G176" s="157"/>
      <c r="H176" s="72">
        <f>SUM(I176:L176)</f>
        <v>0</v>
      </c>
      <c r="I176" s="74"/>
      <c r="J176" s="74"/>
      <c r="K176" s="74"/>
      <c r="L176" s="158"/>
    </row>
    <row r="177" spans="1:12" ht="36" x14ac:dyDescent="0.25">
      <c r="A177" s="44">
        <v>3262</v>
      </c>
      <c r="B177" s="71" t="s">
        <v>185</v>
      </c>
      <c r="C177" s="72">
        <f>SUM(D177:G177)</f>
        <v>0</v>
      </c>
      <c r="D177" s="74"/>
      <c r="E177" s="74"/>
      <c r="F177" s="74"/>
      <c r="G177" s="157"/>
      <c r="H177" s="72">
        <f>SUM(I177:L177)</f>
        <v>0</v>
      </c>
      <c r="I177" s="74"/>
      <c r="J177" s="74"/>
      <c r="K177" s="74"/>
      <c r="L177" s="158"/>
    </row>
    <row r="178" spans="1:12" ht="24" x14ac:dyDescent="0.25">
      <c r="A178" s="44">
        <v>3263</v>
      </c>
      <c r="B178" s="71" t="s">
        <v>186</v>
      </c>
      <c r="C178" s="72">
        <f>SUM(D178:G178)</f>
        <v>0</v>
      </c>
      <c r="D178" s="74"/>
      <c r="E178" s="74"/>
      <c r="F178" s="74"/>
      <c r="G178" s="157"/>
      <c r="H178" s="72">
        <f>SUM(I178:L178)</f>
        <v>0</v>
      </c>
      <c r="I178" s="74"/>
      <c r="J178" s="74"/>
      <c r="K178" s="74"/>
      <c r="L178" s="158"/>
    </row>
    <row r="179" spans="1:12" ht="84" x14ac:dyDescent="0.25">
      <c r="A179" s="168">
        <v>3290</v>
      </c>
      <c r="B179" s="65" t="s">
        <v>187</v>
      </c>
      <c r="C179" s="185">
        <f t="shared" ref="C179:C183" si="17">SUM(D179:G179)</f>
        <v>0</v>
      </c>
      <c r="D179" s="169">
        <f>SUM(D180:D183)</f>
        <v>0</v>
      </c>
      <c r="E179" s="169">
        <f t="shared" ref="E179:G179" si="18">SUM(E180:E183)</f>
        <v>0</v>
      </c>
      <c r="F179" s="169">
        <f t="shared" si="18"/>
        <v>0</v>
      </c>
      <c r="G179" s="169">
        <f t="shared" si="18"/>
        <v>0</v>
      </c>
      <c r="H179" s="185">
        <f t="shared" ref="H179:H183" si="19">SUM(I179:L179)</f>
        <v>0</v>
      </c>
      <c r="I179" s="169">
        <f>SUM(I180:I183)</f>
        <v>0</v>
      </c>
      <c r="J179" s="169">
        <f t="shared" ref="J179:L179" si="20">SUM(J180:J183)</f>
        <v>0</v>
      </c>
      <c r="K179" s="169">
        <f t="shared" si="20"/>
        <v>0</v>
      </c>
      <c r="L179" s="186">
        <f t="shared" si="20"/>
        <v>0</v>
      </c>
    </row>
    <row r="180" spans="1:12" ht="72" x14ac:dyDescent="0.25">
      <c r="A180" s="44">
        <v>3291</v>
      </c>
      <c r="B180" s="71" t="s">
        <v>188</v>
      </c>
      <c r="C180" s="72">
        <f t="shared" si="17"/>
        <v>0</v>
      </c>
      <c r="D180" s="74"/>
      <c r="E180" s="74"/>
      <c r="F180" s="74"/>
      <c r="G180" s="187"/>
      <c r="H180" s="72">
        <f t="shared" si="19"/>
        <v>0</v>
      </c>
      <c r="I180" s="74"/>
      <c r="J180" s="74"/>
      <c r="K180" s="74"/>
      <c r="L180" s="158"/>
    </row>
    <row r="181" spans="1:12" ht="72" x14ac:dyDescent="0.25">
      <c r="A181" s="44">
        <v>3292</v>
      </c>
      <c r="B181" s="71" t="s">
        <v>189</v>
      </c>
      <c r="C181" s="72">
        <f t="shared" si="17"/>
        <v>0</v>
      </c>
      <c r="D181" s="74"/>
      <c r="E181" s="74"/>
      <c r="F181" s="74"/>
      <c r="G181" s="187"/>
      <c r="H181" s="72">
        <f t="shared" si="19"/>
        <v>0</v>
      </c>
      <c r="I181" s="74"/>
      <c r="J181" s="74"/>
      <c r="K181" s="74"/>
      <c r="L181" s="158"/>
    </row>
    <row r="182" spans="1:12" ht="72" x14ac:dyDescent="0.25">
      <c r="A182" s="44">
        <v>3293</v>
      </c>
      <c r="B182" s="71" t="s">
        <v>190</v>
      </c>
      <c r="C182" s="72">
        <f t="shared" si="17"/>
        <v>0</v>
      </c>
      <c r="D182" s="74"/>
      <c r="E182" s="74"/>
      <c r="F182" s="74"/>
      <c r="G182" s="187"/>
      <c r="H182" s="72">
        <f t="shared" si="19"/>
        <v>0</v>
      </c>
      <c r="I182" s="74"/>
      <c r="J182" s="74"/>
      <c r="K182" s="74"/>
      <c r="L182" s="158"/>
    </row>
    <row r="183" spans="1:12" ht="60" x14ac:dyDescent="0.25">
      <c r="A183" s="188">
        <v>3294</v>
      </c>
      <c r="B183" s="71" t="s">
        <v>191</v>
      </c>
      <c r="C183" s="185">
        <f t="shared" si="17"/>
        <v>0</v>
      </c>
      <c r="D183" s="189"/>
      <c r="E183" s="189"/>
      <c r="F183" s="189"/>
      <c r="G183" s="190"/>
      <c r="H183" s="185">
        <f t="shared" si="19"/>
        <v>0</v>
      </c>
      <c r="I183" s="189"/>
      <c r="J183" s="189"/>
      <c r="K183" s="189"/>
      <c r="L183" s="191"/>
    </row>
    <row r="184" spans="1:12" ht="48" x14ac:dyDescent="0.25">
      <c r="A184" s="192">
        <v>3300</v>
      </c>
      <c r="B184" s="183" t="s">
        <v>192</v>
      </c>
      <c r="C184" s="193">
        <f t="shared" si="7"/>
        <v>0</v>
      </c>
      <c r="D184" s="194">
        <f>SUM(D185:D186)</f>
        <v>0</v>
      </c>
      <c r="E184" s="194">
        <f t="shared" ref="E184:G184" si="21">SUM(E185:E186)</f>
        <v>0</v>
      </c>
      <c r="F184" s="194">
        <f t="shared" si="21"/>
        <v>0</v>
      </c>
      <c r="G184" s="194">
        <f t="shared" si="21"/>
        <v>0</v>
      </c>
      <c r="H184" s="193">
        <f t="shared" si="8"/>
        <v>0</v>
      </c>
      <c r="I184" s="194">
        <f>SUM(I185:I186)</f>
        <v>0</v>
      </c>
      <c r="J184" s="194">
        <f t="shared" ref="J184:L184" si="22">SUM(J185:J186)</f>
        <v>0</v>
      </c>
      <c r="K184" s="194">
        <f t="shared" si="22"/>
        <v>0</v>
      </c>
      <c r="L184" s="149">
        <f t="shared" si="22"/>
        <v>0</v>
      </c>
    </row>
    <row r="185" spans="1:12" ht="48" x14ac:dyDescent="0.25">
      <c r="A185" s="111">
        <v>3310</v>
      </c>
      <c r="B185" s="112" t="s">
        <v>193</v>
      </c>
      <c r="C185" s="195">
        <f t="shared" si="7"/>
        <v>0</v>
      </c>
      <c r="D185" s="163"/>
      <c r="E185" s="163"/>
      <c r="F185" s="163"/>
      <c r="G185" s="164"/>
      <c r="H185" s="195">
        <f t="shared" si="8"/>
        <v>0</v>
      </c>
      <c r="I185" s="163"/>
      <c r="J185" s="163"/>
      <c r="K185" s="163"/>
      <c r="L185" s="165"/>
    </row>
    <row r="186" spans="1:12" ht="48.75" customHeight="1" x14ac:dyDescent="0.25">
      <c r="A186" s="38">
        <v>3320</v>
      </c>
      <c r="B186" s="65" t="s">
        <v>194</v>
      </c>
      <c r="C186" s="66">
        <f t="shared" si="7"/>
        <v>0</v>
      </c>
      <c r="D186" s="68"/>
      <c r="E186" s="68"/>
      <c r="F186" s="68"/>
      <c r="G186" s="154"/>
      <c r="H186" s="66">
        <f t="shared" si="8"/>
        <v>0</v>
      </c>
      <c r="I186" s="68"/>
      <c r="J186" s="68"/>
      <c r="K186" s="68"/>
      <c r="L186" s="155"/>
    </row>
    <row r="187" spans="1:12" x14ac:dyDescent="0.25">
      <c r="A187" s="196">
        <v>4000</v>
      </c>
      <c r="B187" s="142" t="s">
        <v>195</v>
      </c>
      <c r="C187" s="143">
        <f t="shared" si="7"/>
        <v>0</v>
      </c>
      <c r="D187" s="144">
        <f>SUM(D188,D191)</f>
        <v>0</v>
      </c>
      <c r="E187" s="144">
        <f>SUM(E188,E191)</f>
        <v>0</v>
      </c>
      <c r="F187" s="144">
        <f>SUM(F188,F191)</f>
        <v>0</v>
      </c>
      <c r="G187" s="145">
        <f>SUM(G188,G191)</f>
        <v>0</v>
      </c>
      <c r="H187" s="143">
        <f t="shared" si="8"/>
        <v>0</v>
      </c>
      <c r="I187" s="144">
        <f>SUM(I188,I191)</f>
        <v>0</v>
      </c>
      <c r="J187" s="144">
        <f>SUM(J188,J191)</f>
        <v>0</v>
      </c>
      <c r="K187" s="144">
        <f>SUM(K188,K191)</f>
        <v>0</v>
      </c>
      <c r="L187" s="146">
        <f>SUM(L188,L191)</f>
        <v>0</v>
      </c>
    </row>
    <row r="188" spans="1:12" ht="24" x14ac:dyDescent="0.25">
      <c r="A188" s="197">
        <v>4200</v>
      </c>
      <c r="B188" s="147" t="s">
        <v>196</v>
      </c>
      <c r="C188" s="57">
        <f>SUM(D188:G188)</f>
        <v>0</v>
      </c>
      <c r="D188" s="63">
        <f>SUM(D189,D190)</f>
        <v>0</v>
      </c>
      <c r="E188" s="63">
        <f>SUM(E189,E190)</f>
        <v>0</v>
      </c>
      <c r="F188" s="63">
        <f>SUM(F189,F190)</f>
        <v>0</v>
      </c>
      <c r="G188" s="166">
        <f>SUM(G189,G190)</f>
        <v>0</v>
      </c>
      <c r="H188" s="57">
        <f t="shared" si="8"/>
        <v>0</v>
      </c>
      <c r="I188" s="63">
        <f>SUM(I189,I190)</f>
        <v>0</v>
      </c>
      <c r="J188" s="63">
        <f>SUM(J189,J190)</f>
        <v>0</v>
      </c>
      <c r="K188" s="63">
        <f>SUM(K189,K190)</f>
        <v>0</v>
      </c>
      <c r="L188" s="167">
        <f>SUM(L189,L190)</f>
        <v>0</v>
      </c>
    </row>
    <row r="189" spans="1:12" ht="36" x14ac:dyDescent="0.25">
      <c r="A189" s="168">
        <v>4240</v>
      </c>
      <c r="B189" s="65" t="s">
        <v>197</v>
      </c>
      <c r="C189" s="66">
        <f t="shared" ref="C189:C264" si="23">SUM(D189:G189)</f>
        <v>0</v>
      </c>
      <c r="D189" s="68"/>
      <c r="E189" s="68"/>
      <c r="F189" s="68"/>
      <c r="G189" s="154"/>
      <c r="H189" s="66">
        <f t="shared" ref="H189:H263" si="24">SUM(I189:L189)</f>
        <v>0</v>
      </c>
      <c r="I189" s="68"/>
      <c r="J189" s="68"/>
      <c r="K189" s="68"/>
      <c r="L189" s="155"/>
    </row>
    <row r="190" spans="1:12" ht="24" x14ac:dyDescent="0.25">
      <c r="A190" s="159">
        <v>4250</v>
      </c>
      <c r="B190" s="71" t="s">
        <v>198</v>
      </c>
      <c r="C190" s="72">
        <f t="shared" si="23"/>
        <v>0</v>
      </c>
      <c r="D190" s="74"/>
      <c r="E190" s="74"/>
      <c r="F190" s="74"/>
      <c r="G190" s="157"/>
      <c r="H190" s="72">
        <f t="shared" si="24"/>
        <v>0</v>
      </c>
      <c r="I190" s="74"/>
      <c r="J190" s="74"/>
      <c r="K190" s="74"/>
      <c r="L190" s="158"/>
    </row>
    <row r="191" spans="1:12" x14ac:dyDescent="0.25">
      <c r="A191" s="56">
        <v>4300</v>
      </c>
      <c r="B191" s="147" t="s">
        <v>199</v>
      </c>
      <c r="C191" s="57">
        <f t="shared" si="23"/>
        <v>0</v>
      </c>
      <c r="D191" s="63">
        <f>SUM(D192)</f>
        <v>0</v>
      </c>
      <c r="E191" s="63">
        <f>SUM(E192)</f>
        <v>0</v>
      </c>
      <c r="F191" s="63">
        <f>SUM(F192)</f>
        <v>0</v>
      </c>
      <c r="G191" s="166">
        <f>SUM(G192)</f>
        <v>0</v>
      </c>
      <c r="H191" s="57">
        <f t="shared" si="24"/>
        <v>0</v>
      </c>
      <c r="I191" s="63">
        <f>SUM(I192)</f>
        <v>0</v>
      </c>
      <c r="J191" s="63">
        <f>SUM(J192)</f>
        <v>0</v>
      </c>
      <c r="K191" s="63">
        <f>SUM(K192)</f>
        <v>0</v>
      </c>
      <c r="L191" s="167">
        <f>SUM(L192)</f>
        <v>0</v>
      </c>
    </row>
    <row r="192" spans="1:12" ht="24" x14ac:dyDescent="0.25">
      <c r="A192" s="168">
        <v>4310</v>
      </c>
      <c r="B192" s="65" t="s">
        <v>200</v>
      </c>
      <c r="C192" s="66">
        <f>SUM(D192:G192)</f>
        <v>0</v>
      </c>
      <c r="D192" s="169">
        <f>SUM(D193:D193)</f>
        <v>0</v>
      </c>
      <c r="E192" s="169">
        <f>SUM(E193:E193)</f>
        <v>0</v>
      </c>
      <c r="F192" s="169">
        <f>SUM(F193:F193)</f>
        <v>0</v>
      </c>
      <c r="G192" s="170">
        <f>SUM(G193:G193)</f>
        <v>0</v>
      </c>
      <c r="H192" s="66">
        <f t="shared" si="24"/>
        <v>0</v>
      </c>
      <c r="I192" s="169">
        <f>SUM(I193:I193)</f>
        <v>0</v>
      </c>
      <c r="J192" s="169">
        <f>SUM(J193:J193)</f>
        <v>0</v>
      </c>
      <c r="K192" s="169">
        <f>SUM(K193:K193)</f>
        <v>0</v>
      </c>
      <c r="L192" s="171">
        <f>SUM(L193:L193)</f>
        <v>0</v>
      </c>
    </row>
    <row r="193" spans="1:12" ht="36" x14ac:dyDescent="0.25">
      <c r="A193" s="44">
        <v>4311</v>
      </c>
      <c r="B193" s="71" t="s">
        <v>201</v>
      </c>
      <c r="C193" s="72">
        <f t="shared" si="23"/>
        <v>0</v>
      </c>
      <c r="D193" s="74"/>
      <c r="E193" s="74"/>
      <c r="F193" s="74"/>
      <c r="G193" s="157"/>
      <c r="H193" s="72">
        <f t="shared" si="24"/>
        <v>0</v>
      </c>
      <c r="I193" s="74"/>
      <c r="J193" s="74"/>
      <c r="K193" s="74"/>
      <c r="L193" s="158"/>
    </row>
    <row r="194" spans="1:12" s="24" customFormat="1" ht="24" x14ac:dyDescent="0.25">
      <c r="A194" s="198"/>
      <c r="B194" s="19" t="s">
        <v>202</v>
      </c>
      <c r="C194" s="138">
        <f t="shared" si="23"/>
        <v>24820</v>
      </c>
      <c r="D194" s="139">
        <f>SUM(D195,D230,D269)</f>
        <v>0</v>
      </c>
      <c r="E194" s="139">
        <f>SUM(E195,E230,E269)</f>
        <v>16120</v>
      </c>
      <c r="F194" s="139">
        <f>SUM(F195,F230,F269)</f>
        <v>0</v>
      </c>
      <c r="G194" s="139">
        <f>SUM(G195,G230,G269)</f>
        <v>8700</v>
      </c>
      <c r="H194" s="138">
        <f t="shared" si="24"/>
        <v>18130</v>
      </c>
      <c r="I194" s="139">
        <f>SUM(I195,I230,I269)</f>
        <v>0</v>
      </c>
      <c r="J194" s="139">
        <f>SUM(J195,J230,J269)</f>
        <v>18130</v>
      </c>
      <c r="K194" s="139">
        <f>SUM(K195,K230,K269)</f>
        <v>0</v>
      </c>
      <c r="L194" s="199">
        <f>SUM(L195,L230,L269)</f>
        <v>0</v>
      </c>
    </row>
    <row r="195" spans="1:12" x14ac:dyDescent="0.25">
      <c r="A195" s="142">
        <v>5000</v>
      </c>
      <c r="B195" s="142" t="s">
        <v>203</v>
      </c>
      <c r="C195" s="143">
        <f t="shared" si="23"/>
        <v>24820</v>
      </c>
      <c r="D195" s="144">
        <f>D196+D204</f>
        <v>0</v>
      </c>
      <c r="E195" s="144">
        <f>E196+E204</f>
        <v>16120</v>
      </c>
      <c r="F195" s="144">
        <f>F196+F204</f>
        <v>0</v>
      </c>
      <c r="G195" s="144">
        <f>G196+G204</f>
        <v>8700</v>
      </c>
      <c r="H195" s="143">
        <f t="shared" si="24"/>
        <v>18130</v>
      </c>
      <c r="I195" s="144">
        <f>I196+I204</f>
        <v>0</v>
      </c>
      <c r="J195" s="144">
        <f>J196+J204</f>
        <v>18130</v>
      </c>
      <c r="K195" s="144">
        <f>K196+K204</f>
        <v>0</v>
      </c>
      <c r="L195" s="200">
        <f>L196+L204</f>
        <v>0</v>
      </c>
    </row>
    <row r="196" spans="1:12" x14ac:dyDescent="0.25">
      <c r="A196" s="56">
        <v>5100</v>
      </c>
      <c r="B196" s="147" t="s">
        <v>204</v>
      </c>
      <c r="C196" s="57">
        <f t="shared" si="23"/>
        <v>1800</v>
      </c>
      <c r="D196" s="63">
        <f>D197+D198+D201+D202+D203</f>
        <v>0</v>
      </c>
      <c r="E196" s="63">
        <f>E197+E198+E201+E202+E203</f>
        <v>1800</v>
      </c>
      <c r="F196" s="63">
        <f>F197+F198+F201+F202+F203</f>
        <v>0</v>
      </c>
      <c r="G196" s="166">
        <f>G197+G198+G201+G202+G203</f>
        <v>0</v>
      </c>
      <c r="H196" s="57">
        <f t="shared" si="24"/>
        <v>520</v>
      </c>
      <c r="I196" s="63">
        <f>I197+I198+I201+I202+I203</f>
        <v>0</v>
      </c>
      <c r="J196" s="63">
        <f>J197+J198+J201+J202+J203</f>
        <v>520</v>
      </c>
      <c r="K196" s="63">
        <f>K197+K198+K201+K202+K203</f>
        <v>0</v>
      </c>
      <c r="L196" s="167">
        <f>L197+L198+L201+L202+L203</f>
        <v>0</v>
      </c>
    </row>
    <row r="197" spans="1:12" x14ac:dyDescent="0.25">
      <c r="A197" s="168">
        <v>5110</v>
      </c>
      <c r="B197" s="65" t="s">
        <v>205</v>
      </c>
      <c r="C197" s="66">
        <f t="shared" si="23"/>
        <v>0</v>
      </c>
      <c r="D197" s="68"/>
      <c r="E197" s="68"/>
      <c r="F197" s="68"/>
      <c r="G197" s="154"/>
      <c r="H197" s="66">
        <f t="shared" si="24"/>
        <v>0</v>
      </c>
      <c r="I197" s="68"/>
      <c r="J197" s="68"/>
      <c r="K197" s="68"/>
      <c r="L197" s="155"/>
    </row>
    <row r="198" spans="1:12" ht="24" x14ac:dyDescent="0.25">
      <c r="A198" s="159">
        <v>5120</v>
      </c>
      <c r="B198" s="71" t="s">
        <v>206</v>
      </c>
      <c r="C198" s="72">
        <f t="shared" si="23"/>
        <v>1800</v>
      </c>
      <c r="D198" s="160">
        <f>D199+D200</f>
        <v>0</v>
      </c>
      <c r="E198" s="160">
        <f>E199+E200</f>
        <v>1800</v>
      </c>
      <c r="F198" s="160">
        <f>F199+F200</f>
        <v>0</v>
      </c>
      <c r="G198" s="161">
        <f>G199+G200</f>
        <v>0</v>
      </c>
      <c r="H198" s="72">
        <f t="shared" si="24"/>
        <v>520</v>
      </c>
      <c r="I198" s="160">
        <f>I199+I200</f>
        <v>0</v>
      </c>
      <c r="J198" s="160">
        <f>J199+J200</f>
        <v>520</v>
      </c>
      <c r="K198" s="160">
        <f>K199+K200</f>
        <v>0</v>
      </c>
      <c r="L198" s="162">
        <f>L199+L200</f>
        <v>0</v>
      </c>
    </row>
    <row r="199" spans="1:12" x14ac:dyDescent="0.25">
      <c r="A199" s="44">
        <v>5121</v>
      </c>
      <c r="B199" s="71" t="s">
        <v>207</v>
      </c>
      <c r="C199" s="72">
        <f t="shared" si="23"/>
        <v>1800</v>
      </c>
      <c r="D199" s="74"/>
      <c r="E199" s="74">
        <v>1800</v>
      </c>
      <c r="F199" s="74"/>
      <c r="G199" s="157"/>
      <c r="H199" s="72">
        <f t="shared" si="24"/>
        <v>520</v>
      </c>
      <c r="I199" s="74"/>
      <c r="J199" s="74">
        <v>520</v>
      </c>
      <c r="K199" s="74"/>
      <c r="L199" s="158"/>
    </row>
    <row r="200" spans="1:12" ht="24" x14ac:dyDescent="0.25">
      <c r="A200" s="44">
        <v>5129</v>
      </c>
      <c r="B200" s="71" t="s">
        <v>208</v>
      </c>
      <c r="C200" s="72">
        <f t="shared" si="23"/>
        <v>0</v>
      </c>
      <c r="D200" s="74"/>
      <c r="E200" s="74"/>
      <c r="F200" s="74"/>
      <c r="G200" s="157"/>
      <c r="H200" s="72">
        <f t="shared" si="24"/>
        <v>0</v>
      </c>
      <c r="I200" s="74"/>
      <c r="J200" s="74"/>
      <c r="K200" s="74"/>
      <c r="L200" s="158"/>
    </row>
    <row r="201" spans="1:12" x14ac:dyDescent="0.25">
      <c r="A201" s="159">
        <v>5130</v>
      </c>
      <c r="B201" s="71" t="s">
        <v>209</v>
      </c>
      <c r="C201" s="72">
        <f t="shared" si="23"/>
        <v>0</v>
      </c>
      <c r="D201" s="74"/>
      <c r="E201" s="74"/>
      <c r="F201" s="74"/>
      <c r="G201" s="157"/>
      <c r="H201" s="72">
        <f t="shared" si="24"/>
        <v>0</v>
      </c>
      <c r="I201" s="74"/>
      <c r="J201" s="74"/>
      <c r="K201" s="74"/>
      <c r="L201" s="158"/>
    </row>
    <row r="202" spans="1:12" x14ac:dyDescent="0.25">
      <c r="A202" s="159">
        <v>5140</v>
      </c>
      <c r="B202" s="71" t="s">
        <v>210</v>
      </c>
      <c r="C202" s="72">
        <f t="shared" si="23"/>
        <v>0</v>
      </c>
      <c r="D202" s="74"/>
      <c r="E202" s="74"/>
      <c r="F202" s="74"/>
      <c r="G202" s="157"/>
      <c r="H202" s="72">
        <f t="shared" si="24"/>
        <v>0</v>
      </c>
      <c r="I202" s="74"/>
      <c r="J202" s="74"/>
      <c r="K202" s="74"/>
      <c r="L202" s="158"/>
    </row>
    <row r="203" spans="1:12" ht="24" x14ac:dyDescent="0.25">
      <c r="A203" s="159">
        <v>5170</v>
      </c>
      <c r="B203" s="71" t="s">
        <v>211</v>
      </c>
      <c r="C203" s="72">
        <f t="shared" si="23"/>
        <v>0</v>
      </c>
      <c r="D203" s="74"/>
      <c r="E203" s="74"/>
      <c r="F203" s="74"/>
      <c r="G203" s="157"/>
      <c r="H203" s="72">
        <f t="shared" si="24"/>
        <v>0</v>
      </c>
      <c r="I203" s="74"/>
      <c r="J203" s="74"/>
      <c r="K203" s="74"/>
      <c r="L203" s="158"/>
    </row>
    <row r="204" spans="1:12" x14ac:dyDescent="0.25">
      <c r="A204" s="56">
        <v>5200</v>
      </c>
      <c r="B204" s="147" t="s">
        <v>212</v>
      </c>
      <c r="C204" s="57">
        <f t="shared" si="23"/>
        <v>23020</v>
      </c>
      <c r="D204" s="63">
        <f>D205+D215+D216+D225+D226+D227+D229</f>
        <v>0</v>
      </c>
      <c r="E204" s="63">
        <f>E205+E215+E216+E225+E226+E227+E229</f>
        <v>14320</v>
      </c>
      <c r="F204" s="63">
        <f>F205+F215+F216+F225+F226+F227+F229</f>
        <v>0</v>
      </c>
      <c r="G204" s="166">
        <f>G205+G215+G216+G225+G226+G227+G229</f>
        <v>8700</v>
      </c>
      <c r="H204" s="57">
        <f t="shared" si="24"/>
        <v>17610</v>
      </c>
      <c r="I204" s="63">
        <f>I205+I215+I216+I225+I226+I227+I229</f>
        <v>0</v>
      </c>
      <c r="J204" s="63">
        <f>J205+J215+J216+J225+J226+J227+J229</f>
        <v>17610</v>
      </c>
      <c r="K204" s="63">
        <f>K205+K215+K216+K225+K226+K227+K229</f>
        <v>0</v>
      </c>
      <c r="L204" s="167">
        <f>L205+L215+L216+L225+L226+L227+L229</f>
        <v>0</v>
      </c>
    </row>
    <row r="205" spans="1:12" x14ac:dyDescent="0.25">
      <c r="A205" s="150">
        <v>5210</v>
      </c>
      <c r="B205" s="112" t="s">
        <v>213</v>
      </c>
      <c r="C205" s="117">
        <f t="shared" si="23"/>
        <v>0</v>
      </c>
      <c r="D205" s="151">
        <f>SUM(D206:D214)</f>
        <v>0</v>
      </c>
      <c r="E205" s="151">
        <f>SUM(E206:E214)</f>
        <v>0</v>
      </c>
      <c r="F205" s="151">
        <f>SUM(F206:F214)</f>
        <v>0</v>
      </c>
      <c r="G205" s="152">
        <f>SUM(G206:G214)</f>
        <v>0</v>
      </c>
      <c r="H205" s="117">
        <f t="shared" si="24"/>
        <v>0</v>
      </c>
      <c r="I205" s="151">
        <f>SUM(I206:I214)</f>
        <v>0</v>
      </c>
      <c r="J205" s="151">
        <f>SUM(J206:J214)</f>
        <v>0</v>
      </c>
      <c r="K205" s="151">
        <f>SUM(K206:K214)</f>
        <v>0</v>
      </c>
      <c r="L205" s="153">
        <f>SUM(L206:L214)</f>
        <v>0</v>
      </c>
    </row>
    <row r="206" spans="1:12" x14ac:dyDescent="0.25">
      <c r="A206" s="38">
        <v>5211</v>
      </c>
      <c r="B206" s="65" t="s">
        <v>214</v>
      </c>
      <c r="C206" s="66">
        <f t="shared" si="23"/>
        <v>0</v>
      </c>
      <c r="D206" s="68"/>
      <c r="E206" s="68"/>
      <c r="F206" s="68"/>
      <c r="G206" s="154"/>
      <c r="H206" s="66">
        <f t="shared" si="24"/>
        <v>0</v>
      </c>
      <c r="I206" s="68"/>
      <c r="J206" s="68"/>
      <c r="K206" s="68"/>
      <c r="L206" s="155"/>
    </row>
    <row r="207" spans="1:12" x14ac:dyDescent="0.25">
      <c r="A207" s="44">
        <v>5212</v>
      </c>
      <c r="B207" s="71" t="s">
        <v>215</v>
      </c>
      <c r="C207" s="72">
        <f t="shared" si="23"/>
        <v>0</v>
      </c>
      <c r="D207" s="74"/>
      <c r="E207" s="74"/>
      <c r="F207" s="74"/>
      <c r="G207" s="157"/>
      <c r="H207" s="72">
        <f t="shared" si="24"/>
        <v>0</v>
      </c>
      <c r="I207" s="74"/>
      <c r="J207" s="74"/>
      <c r="K207" s="74"/>
      <c r="L207" s="158"/>
    </row>
    <row r="208" spans="1:12" x14ac:dyDescent="0.25">
      <c r="A208" s="44">
        <v>5213</v>
      </c>
      <c r="B208" s="71" t="s">
        <v>216</v>
      </c>
      <c r="C208" s="72">
        <f t="shared" si="23"/>
        <v>0</v>
      </c>
      <c r="D208" s="74"/>
      <c r="E208" s="74"/>
      <c r="F208" s="74"/>
      <c r="G208" s="157"/>
      <c r="H208" s="72">
        <f t="shared" si="24"/>
        <v>0</v>
      </c>
      <c r="I208" s="74"/>
      <c r="J208" s="74"/>
      <c r="K208" s="74"/>
      <c r="L208" s="158"/>
    </row>
    <row r="209" spans="1:12" x14ac:dyDescent="0.25">
      <c r="A209" s="44">
        <v>5214</v>
      </c>
      <c r="B209" s="71" t="s">
        <v>217</v>
      </c>
      <c r="C209" s="72">
        <f t="shared" si="23"/>
        <v>0</v>
      </c>
      <c r="D209" s="74"/>
      <c r="E209" s="74"/>
      <c r="F209" s="74"/>
      <c r="G209" s="157"/>
      <c r="H209" s="72">
        <f t="shared" si="24"/>
        <v>0</v>
      </c>
      <c r="I209" s="74"/>
      <c r="J209" s="74"/>
      <c r="K209" s="74"/>
      <c r="L209" s="158"/>
    </row>
    <row r="210" spans="1:12" x14ac:dyDescent="0.25">
      <c r="A210" s="44">
        <v>5215</v>
      </c>
      <c r="B210" s="71" t="s">
        <v>218</v>
      </c>
      <c r="C210" s="72">
        <f>SUM(D210:G210)</f>
        <v>0</v>
      </c>
      <c r="D210" s="74"/>
      <c r="E210" s="74"/>
      <c r="F210" s="74"/>
      <c r="G210" s="157"/>
      <c r="H210" s="72">
        <f>SUM(I210:L210)</f>
        <v>0</v>
      </c>
      <c r="I210" s="74"/>
      <c r="J210" s="74"/>
      <c r="K210" s="74"/>
      <c r="L210" s="158"/>
    </row>
    <row r="211" spans="1:12" ht="14.25" customHeight="1" x14ac:dyDescent="0.25">
      <c r="A211" s="44">
        <v>5216</v>
      </c>
      <c r="B211" s="71" t="s">
        <v>219</v>
      </c>
      <c r="C211" s="72">
        <f t="shared" si="23"/>
        <v>0</v>
      </c>
      <c r="D211" s="74"/>
      <c r="E211" s="74"/>
      <c r="F211" s="74"/>
      <c r="G211" s="157"/>
      <c r="H211" s="72">
        <f t="shared" si="24"/>
        <v>0</v>
      </c>
      <c r="I211" s="74"/>
      <c r="J211" s="74"/>
      <c r="K211" s="74"/>
      <c r="L211" s="158"/>
    </row>
    <row r="212" spans="1:12" x14ac:dyDescent="0.25">
      <c r="A212" s="44">
        <v>5217</v>
      </c>
      <c r="B212" s="71" t="s">
        <v>220</v>
      </c>
      <c r="C212" s="72">
        <f t="shared" si="23"/>
        <v>0</v>
      </c>
      <c r="D212" s="74"/>
      <c r="E212" s="74"/>
      <c r="F212" s="74"/>
      <c r="G212" s="157"/>
      <c r="H212" s="72">
        <f t="shared" si="24"/>
        <v>0</v>
      </c>
      <c r="I212" s="74"/>
      <c r="J212" s="74"/>
      <c r="K212" s="74"/>
      <c r="L212" s="158"/>
    </row>
    <row r="213" spans="1:12" x14ac:dyDescent="0.25">
      <c r="A213" s="44">
        <v>5218</v>
      </c>
      <c r="B213" s="71" t="s">
        <v>221</v>
      </c>
      <c r="C213" s="72">
        <f t="shared" si="23"/>
        <v>0</v>
      </c>
      <c r="D213" s="74"/>
      <c r="E213" s="74"/>
      <c r="F213" s="74"/>
      <c r="G213" s="157"/>
      <c r="H213" s="72">
        <f t="shared" si="24"/>
        <v>0</v>
      </c>
      <c r="I213" s="74"/>
      <c r="J213" s="74"/>
      <c r="K213" s="74"/>
      <c r="L213" s="158"/>
    </row>
    <row r="214" spans="1:12" x14ac:dyDescent="0.25">
      <c r="A214" s="44">
        <v>5219</v>
      </c>
      <c r="B214" s="71" t="s">
        <v>222</v>
      </c>
      <c r="C214" s="72">
        <f t="shared" si="23"/>
        <v>0</v>
      </c>
      <c r="D214" s="74"/>
      <c r="E214" s="74"/>
      <c r="F214" s="74"/>
      <c r="G214" s="157"/>
      <c r="H214" s="72">
        <f t="shared" si="24"/>
        <v>0</v>
      </c>
      <c r="I214" s="74"/>
      <c r="J214" s="74"/>
      <c r="K214" s="74"/>
      <c r="L214" s="158"/>
    </row>
    <row r="215" spans="1:12" ht="13.5" customHeight="1" x14ac:dyDescent="0.25">
      <c r="A215" s="159">
        <v>5220</v>
      </c>
      <c r="B215" s="71" t="s">
        <v>223</v>
      </c>
      <c r="C215" s="72">
        <f t="shared" si="23"/>
        <v>0</v>
      </c>
      <c r="D215" s="74"/>
      <c r="E215" s="74"/>
      <c r="F215" s="74"/>
      <c r="G215" s="157"/>
      <c r="H215" s="72">
        <f t="shared" si="24"/>
        <v>0</v>
      </c>
      <c r="I215" s="74"/>
      <c r="J215" s="74"/>
      <c r="K215" s="74"/>
      <c r="L215" s="158"/>
    </row>
    <row r="216" spans="1:12" x14ac:dyDescent="0.25">
      <c r="A216" s="159">
        <v>5230</v>
      </c>
      <c r="B216" s="71" t="s">
        <v>224</v>
      </c>
      <c r="C216" s="72">
        <f t="shared" si="23"/>
        <v>23020</v>
      </c>
      <c r="D216" s="160">
        <f>SUM(D217:D224)</f>
        <v>0</v>
      </c>
      <c r="E216" s="160">
        <f>SUM(E217:E224)</f>
        <v>14320</v>
      </c>
      <c r="F216" s="160">
        <f>SUM(F217:F224)</f>
        <v>0</v>
      </c>
      <c r="G216" s="161">
        <f>SUM(G217:G224)</f>
        <v>8700</v>
      </c>
      <c r="H216" s="72">
        <f t="shared" si="24"/>
        <v>17610</v>
      </c>
      <c r="I216" s="160">
        <f>SUM(I217:I224)</f>
        <v>0</v>
      </c>
      <c r="J216" s="160">
        <f>SUM(J217:J224)</f>
        <v>17610</v>
      </c>
      <c r="K216" s="160">
        <f>SUM(K217:K224)</f>
        <v>0</v>
      </c>
      <c r="L216" s="162">
        <f>SUM(L217:L224)</f>
        <v>0</v>
      </c>
    </row>
    <row r="217" spans="1:12" x14ac:dyDescent="0.25">
      <c r="A217" s="44">
        <v>5231</v>
      </c>
      <c r="B217" s="71" t="s">
        <v>225</v>
      </c>
      <c r="C217" s="72">
        <f t="shared" si="23"/>
        <v>0</v>
      </c>
      <c r="D217" s="74"/>
      <c r="E217" s="74"/>
      <c r="F217" s="74"/>
      <c r="G217" s="157"/>
      <c r="H217" s="72">
        <f t="shared" si="24"/>
        <v>0</v>
      </c>
      <c r="I217" s="74"/>
      <c r="J217" s="74"/>
      <c r="K217" s="74"/>
      <c r="L217" s="158"/>
    </row>
    <row r="218" spans="1:12" x14ac:dyDescent="0.25">
      <c r="A218" s="44">
        <v>5232</v>
      </c>
      <c r="B218" s="71" t="s">
        <v>226</v>
      </c>
      <c r="C218" s="72">
        <f t="shared" si="23"/>
        <v>5660</v>
      </c>
      <c r="D218" s="74"/>
      <c r="E218" s="74">
        <v>5660</v>
      </c>
      <c r="F218" s="74"/>
      <c r="G218" s="157"/>
      <c r="H218" s="72">
        <f t="shared" si="24"/>
        <v>5660</v>
      </c>
      <c r="I218" s="74"/>
      <c r="J218" s="74">
        <v>5660</v>
      </c>
      <c r="K218" s="74"/>
      <c r="L218" s="158"/>
    </row>
    <row r="219" spans="1:12" x14ac:dyDescent="0.25">
      <c r="A219" s="44">
        <v>5233</v>
      </c>
      <c r="B219" s="71" t="s">
        <v>227</v>
      </c>
      <c r="C219" s="201">
        <f t="shared" si="23"/>
        <v>800</v>
      </c>
      <c r="D219" s="74"/>
      <c r="E219" s="74">
        <v>800</v>
      </c>
      <c r="F219" s="74"/>
      <c r="G219" s="157"/>
      <c r="H219" s="72">
        <f t="shared" si="24"/>
        <v>800</v>
      </c>
      <c r="I219" s="74"/>
      <c r="J219" s="74">
        <v>800</v>
      </c>
      <c r="K219" s="74"/>
      <c r="L219" s="158"/>
    </row>
    <row r="220" spans="1:12" ht="24" x14ac:dyDescent="0.25">
      <c r="A220" s="44">
        <v>5234</v>
      </c>
      <c r="B220" s="71" t="s">
        <v>228</v>
      </c>
      <c r="C220" s="201">
        <f t="shared" si="23"/>
        <v>0</v>
      </c>
      <c r="D220" s="74"/>
      <c r="E220" s="74"/>
      <c r="F220" s="74"/>
      <c r="G220" s="157"/>
      <c r="H220" s="72">
        <f t="shared" si="24"/>
        <v>0</v>
      </c>
      <c r="I220" s="74"/>
      <c r="J220" s="74"/>
      <c r="K220" s="74"/>
      <c r="L220" s="158"/>
    </row>
    <row r="221" spans="1:12" ht="14.25" customHeight="1" x14ac:dyDescent="0.25">
      <c r="A221" s="44">
        <v>5236</v>
      </c>
      <c r="B221" s="71" t="s">
        <v>229</v>
      </c>
      <c r="C221" s="201">
        <f t="shared" si="23"/>
        <v>0</v>
      </c>
      <c r="D221" s="74"/>
      <c r="E221" s="74"/>
      <c r="F221" s="74"/>
      <c r="G221" s="157"/>
      <c r="H221" s="72">
        <f t="shared" si="24"/>
        <v>0</v>
      </c>
      <c r="I221" s="74"/>
      <c r="J221" s="74"/>
      <c r="K221" s="74"/>
      <c r="L221" s="158"/>
    </row>
    <row r="222" spans="1:12" ht="14.25" customHeight="1" x14ac:dyDescent="0.25">
      <c r="A222" s="44">
        <v>5237</v>
      </c>
      <c r="B222" s="71" t="s">
        <v>230</v>
      </c>
      <c r="C222" s="201">
        <f t="shared" si="23"/>
        <v>0</v>
      </c>
      <c r="D222" s="74"/>
      <c r="E222" s="74"/>
      <c r="F222" s="74"/>
      <c r="G222" s="157"/>
      <c r="H222" s="72">
        <f t="shared" si="24"/>
        <v>0</v>
      </c>
      <c r="I222" s="74"/>
      <c r="J222" s="74"/>
      <c r="K222" s="74"/>
      <c r="L222" s="158"/>
    </row>
    <row r="223" spans="1:12" ht="24" x14ac:dyDescent="0.25">
      <c r="A223" s="44">
        <v>5238</v>
      </c>
      <c r="B223" s="71" t="s">
        <v>231</v>
      </c>
      <c r="C223" s="201">
        <f t="shared" si="23"/>
        <v>6260</v>
      </c>
      <c r="D223" s="74"/>
      <c r="E223" s="74">
        <v>6260</v>
      </c>
      <c r="F223" s="74"/>
      <c r="G223" s="157"/>
      <c r="H223" s="72">
        <f t="shared" si="24"/>
        <v>9550</v>
      </c>
      <c r="I223" s="74"/>
      <c r="J223" s="74">
        <v>9550</v>
      </c>
      <c r="K223" s="74"/>
      <c r="L223" s="158"/>
    </row>
    <row r="224" spans="1:12" ht="24" x14ac:dyDescent="0.25">
      <c r="A224" s="44">
        <v>5239</v>
      </c>
      <c r="B224" s="71" t="s">
        <v>232</v>
      </c>
      <c r="C224" s="201">
        <f t="shared" si="23"/>
        <v>10300</v>
      </c>
      <c r="D224" s="74"/>
      <c r="E224" s="74">
        <v>1600</v>
      </c>
      <c r="F224" s="74"/>
      <c r="G224" s="157">
        <v>8700</v>
      </c>
      <c r="H224" s="72">
        <f t="shared" si="24"/>
        <v>1600</v>
      </c>
      <c r="I224" s="74"/>
      <c r="J224" s="74">
        <v>1600</v>
      </c>
      <c r="K224" s="74"/>
      <c r="L224" s="158"/>
    </row>
    <row r="225" spans="1:12" ht="24" x14ac:dyDescent="0.25">
      <c r="A225" s="159">
        <v>5240</v>
      </c>
      <c r="B225" s="71" t="s">
        <v>233</v>
      </c>
      <c r="C225" s="201">
        <f t="shared" si="23"/>
        <v>0</v>
      </c>
      <c r="D225" s="74"/>
      <c r="E225" s="74"/>
      <c r="F225" s="74"/>
      <c r="G225" s="157"/>
      <c r="H225" s="72">
        <f t="shared" si="24"/>
        <v>0</v>
      </c>
      <c r="I225" s="74"/>
      <c r="J225" s="74"/>
      <c r="K225" s="74"/>
      <c r="L225" s="158"/>
    </row>
    <row r="226" spans="1:12" x14ac:dyDescent="0.25">
      <c r="A226" s="159">
        <v>5250</v>
      </c>
      <c r="B226" s="71" t="s">
        <v>234</v>
      </c>
      <c r="C226" s="201">
        <f t="shared" si="23"/>
        <v>0</v>
      </c>
      <c r="D226" s="74"/>
      <c r="E226" s="74"/>
      <c r="F226" s="74"/>
      <c r="G226" s="157"/>
      <c r="H226" s="72">
        <f t="shared" si="24"/>
        <v>0</v>
      </c>
      <c r="I226" s="74"/>
      <c r="J226" s="74"/>
      <c r="K226" s="74"/>
      <c r="L226" s="158"/>
    </row>
    <row r="227" spans="1:12" x14ac:dyDescent="0.25">
      <c r="A227" s="159">
        <v>5260</v>
      </c>
      <c r="B227" s="71" t="s">
        <v>235</v>
      </c>
      <c r="C227" s="201">
        <f t="shared" si="23"/>
        <v>0</v>
      </c>
      <c r="D227" s="160">
        <f>SUM(D228)</f>
        <v>0</v>
      </c>
      <c r="E227" s="160">
        <f>SUM(E228)</f>
        <v>0</v>
      </c>
      <c r="F227" s="160">
        <f>SUM(F228)</f>
        <v>0</v>
      </c>
      <c r="G227" s="161">
        <f>SUM(G228)</f>
        <v>0</v>
      </c>
      <c r="H227" s="72">
        <f t="shared" si="24"/>
        <v>0</v>
      </c>
      <c r="I227" s="160">
        <f>SUM(I228)</f>
        <v>0</v>
      </c>
      <c r="J227" s="160">
        <f>SUM(J228)</f>
        <v>0</v>
      </c>
      <c r="K227" s="160">
        <f>SUM(K228)</f>
        <v>0</v>
      </c>
      <c r="L227" s="162">
        <f>SUM(L228)</f>
        <v>0</v>
      </c>
    </row>
    <row r="228" spans="1:12" ht="24" x14ac:dyDescent="0.25">
      <c r="A228" s="44">
        <v>5269</v>
      </c>
      <c r="B228" s="71" t="s">
        <v>236</v>
      </c>
      <c r="C228" s="201">
        <f t="shared" si="23"/>
        <v>0</v>
      </c>
      <c r="D228" s="74"/>
      <c r="E228" s="74"/>
      <c r="F228" s="74"/>
      <c r="G228" s="157"/>
      <c r="H228" s="72">
        <f t="shared" si="24"/>
        <v>0</v>
      </c>
      <c r="I228" s="74"/>
      <c r="J228" s="74"/>
      <c r="K228" s="74"/>
      <c r="L228" s="158"/>
    </row>
    <row r="229" spans="1:12" ht="24" x14ac:dyDescent="0.25">
      <c r="A229" s="150">
        <v>5270</v>
      </c>
      <c r="B229" s="112" t="s">
        <v>237</v>
      </c>
      <c r="C229" s="202">
        <f t="shared" si="23"/>
        <v>0</v>
      </c>
      <c r="D229" s="163"/>
      <c r="E229" s="163"/>
      <c r="F229" s="163"/>
      <c r="G229" s="164"/>
      <c r="H229" s="117">
        <f t="shared" si="24"/>
        <v>0</v>
      </c>
      <c r="I229" s="163"/>
      <c r="J229" s="163"/>
      <c r="K229" s="163"/>
      <c r="L229" s="165"/>
    </row>
    <row r="230" spans="1:12" x14ac:dyDescent="0.25">
      <c r="A230" s="142">
        <v>6000</v>
      </c>
      <c r="B230" s="142" t="s">
        <v>238</v>
      </c>
      <c r="C230" s="203">
        <f t="shared" si="23"/>
        <v>0</v>
      </c>
      <c r="D230" s="144">
        <f>D231+D251+D259</f>
        <v>0</v>
      </c>
      <c r="E230" s="144">
        <f>E231+E251+E259</f>
        <v>0</v>
      </c>
      <c r="F230" s="144">
        <f>F231+F251+F259</f>
        <v>0</v>
      </c>
      <c r="G230" s="145">
        <f>G231+G251+G259</f>
        <v>0</v>
      </c>
      <c r="H230" s="143">
        <f t="shared" si="24"/>
        <v>0</v>
      </c>
      <c r="I230" s="144">
        <f>I231+I251+I259</f>
        <v>0</v>
      </c>
      <c r="J230" s="144">
        <f>J231+J251+J259</f>
        <v>0</v>
      </c>
      <c r="K230" s="144">
        <f>K231+K251+K259</f>
        <v>0</v>
      </c>
      <c r="L230" s="146">
        <f>L231+L251+L259</f>
        <v>0</v>
      </c>
    </row>
    <row r="231" spans="1:12" ht="14.25" customHeight="1" x14ac:dyDescent="0.25">
      <c r="A231" s="192">
        <v>6200</v>
      </c>
      <c r="B231" s="183" t="s">
        <v>239</v>
      </c>
      <c r="C231" s="204">
        <f>SUM(D231:G231)</f>
        <v>0</v>
      </c>
      <c r="D231" s="194">
        <f>SUM(D232,D233,D235,D238,D244,D245,D246)</f>
        <v>0</v>
      </c>
      <c r="E231" s="194">
        <f>SUM(E232,E233,E235,E238,E244,E245,E246)</f>
        <v>0</v>
      </c>
      <c r="F231" s="194">
        <f>SUM(F232,F233,F235,F238,F244,F245,F246)</f>
        <v>0</v>
      </c>
      <c r="G231" s="194">
        <f>SUM(G232,G233,G235,G238,G244,G245,G246)</f>
        <v>0</v>
      </c>
      <c r="H231" s="193">
        <f t="shared" si="24"/>
        <v>0</v>
      </c>
      <c r="I231" s="194">
        <f>SUM(I232,I233,I235,I238,I244,I245,I246)</f>
        <v>0</v>
      </c>
      <c r="J231" s="194">
        <f>SUM(J232,J233,J235,J238,J244,J245,J246)</f>
        <v>0</v>
      </c>
      <c r="K231" s="194">
        <f>SUM(K232,K233,K235,K238,K244,K245,K246)</f>
        <v>0</v>
      </c>
      <c r="L231" s="149">
        <f>SUM(L232,L233,L235,L238,L244,L245,L246)</f>
        <v>0</v>
      </c>
    </row>
    <row r="232" spans="1:12" ht="24" x14ac:dyDescent="0.25">
      <c r="A232" s="168">
        <v>6220</v>
      </c>
      <c r="B232" s="65" t="s">
        <v>240</v>
      </c>
      <c r="C232" s="205">
        <f t="shared" si="23"/>
        <v>0</v>
      </c>
      <c r="D232" s="68"/>
      <c r="E232" s="68"/>
      <c r="F232" s="68"/>
      <c r="G232" s="206"/>
      <c r="H232" s="207">
        <f t="shared" si="24"/>
        <v>0</v>
      </c>
      <c r="I232" s="68"/>
      <c r="J232" s="68"/>
      <c r="K232" s="68"/>
      <c r="L232" s="155"/>
    </row>
    <row r="233" spans="1:12" x14ac:dyDescent="0.25">
      <c r="A233" s="159">
        <v>6230</v>
      </c>
      <c r="B233" s="71" t="s">
        <v>241</v>
      </c>
      <c r="C233" s="201">
        <f t="shared" si="23"/>
        <v>0</v>
      </c>
      <c r="D233" s="160">
        <f>SUM(D234)</f>
        <v>0</v>
      </c>
      <c r="E233" s="160">
        <f t="shared" ref="E233:L233" si="25">SUM(E234)</f>
        <v>0</v>
      </c>
      <c r="F233" s="160">
        <f t="shared" si="25"/>
        <v>0</v>
      </c>
      <c r="G233" s="161">
        <f t="shared" si="25"/>
        <v>0</v>
      </c>
      <c r="H233" s="208">
        <f t="shared" si="24"/>
        <v>0</v>
      </c>
      <c r="I233" s="160">
        <f t="shared" si="25"/>
        <v>0</v>
      </c>
      <c r="J233" s="160">
        <f t="shared" si="25"/>
        <v>0</v>
      </c>
      <c r="K233" s="160">
        <f t="shared" si="25"/>
        <v>0</v>
      </c>
      <c r="L233" s="162">
        <f t="shared" si="25"/>
        <v>0</v>
      </c>
    </row>
    <row r="234" spans="1:12" ht="24" x14ac:dyDescent="0.25">
      <c r="A234" s="44">
        <v>6239</v>
      </c>
      <c r="B234" s="65" t="s">
        <v>242</v>
      </c>
      <c r="C234" s="201">
        <f t="shared" si="23"/>
        <v>0</v>
      </c>
      <c r="D234" s="68"/>
      <c r="E234" s="68"/>
      <c r="F234" s="68"/>
      <c r="G234" s="154"/>
      <c r="H234" s="208">
        <f t="shared" si="24"/>
        <v>0</v>
      </c>
      <c r="I234" s="68"/>
      <c r="J234" s="68"/>
      <c r="K234" s="68"/>
      <c r="L234" s="155"/>
    </row>
    <row r="235" spans="1:12" ht="24" x14ac:dyDescent="0.25">
      <c r="A235" s="159">
        <v>6240</v>
      </c>
      <c r="B235" s="71" t="s">
        <v>243</v>
      </c>
      <c r="C235" s="201">
        <f>SUM(D235:G235)</f>
        <v>0</v>
      </c>
      <c r="D235" s="160">
        <f>SUM(D236:D237)</f>
        <v>0</v>
      </c>
      <c r="E235" s="160">
        <f>SUM(E236:E237)</f>
        <v>0</v>
      </c>
      <c r="F235" s="160">
        <f>SUM(F236:F237)</f>
        <v>0</v>
      </c>
      <c r="G235" s="161">
        <f>SUM(G236:G237)</f>
        <v>0</v>
      </c>
      <c r="H235" s="208">
        <f t="shared" si="24"/>
        <v>0</v>
      </c>
      <c r="I235" s="160">
        <f>SUM(I236:I237)</f>
        <v>0</v>
      </c>
      <c r="J235" s="160">
        <f>SUM(J236:J237)</f>
        <v>0</v>
      </c>
      <c r="K235" s="160">
        <f>SUM(K236:K237)</f>
        <v>0</v>
      </c>
      <c r="L235" s="162">
        <f>SUM(L236:L237)</f>
        <v>0</v>
      </c>
    </row>
    <row r="236" spans="1:12" x14ac:dyDescent="0.25">
      <c r="A236" s="44">
        <v>6241</v>
      </c>
      <c r="B236" s="71" t="s">
        <v>244</v>
      </c>
      <c r="C236" s="201">
        <f>SUM(D236:G236)</f>
        <v>0</v>
      </c>
      <c r="D236" s="74"/>
      <c r="E236" s="74"/>
      <c r="F236" s="74"/>
      <c r="G236" s="157"/>
      <c r="H236" s="208">
        <f>SUM(I236:L236)</f>
        <v>0</v>
      </c>
      <c r="I236" s="74"/>
      <c r="J236" s="74"/>
      <c r="K236" s="74"/>
      <c r="L236" s="158"/>
    </row>
    <row r="237" spans="1:12" x14ac:dyDescent="0.25">
      <c r="A237" s="44">
        <v>6242</v>
      </c>
      <c r="B237" s="71" t="s">
        <v>245</v>
      </c>
      <c r="C237" s="201">
        <f>SUM(D237:G237)</f>
        <v>0</v>
      </c>
      <c r="D237" s="74"/>
      <c r="E237" s="74"/>
      <c r="F237" s="74"/>
      <c r="G237" s="157"/>
      <c r="H237" s="208">
        <f t="shared" si="24"/>
        <v>0</v>
      </c>
      <c r="I237" s="74"/>
      <c r="J237" s="74"/>
      <c r="K237" s="74"/>
      <c r="L237" s="158"/>
    </row>
    <row r="238" spans="1:12" ht="25.5" customHeight="1" x14ac:dyDescent="0.25">
      <c r="A238" s="159">
        <v>6250</v>
      </c>
      <c r="B238" s="71" t="s">
        <v>246</v>
      </c>
      <c r="C238" s="201">
        <f>SUM(D238:G238)</f>
        <v>0</v>
      </c>
      <c r="D238" s="160">
        <f>SUM(D239:D243)</f>
        <v>0</v>
      </c>
      <c r="E238" s="160">
        <f>SUM(E239:E243)</f>
        <v>0</v>
      </c>
      <c r="F238" s="160">
        <f>SUM(F239:F243)</f>
        <v>0</v>
      </c>
      <c r="G238" s="161">
        <f>SUM(G239:G243)</f>
        <v>0</v>
      </c>
      <c r="H238" s="208">
        <f t="shared" si="24"/>
        <v>0</v>
      </c>
      <c r="I238" s="160">
        <f>SUM(I239:I243)</f>
        <v>0</v>
      </c>
      <c r="J238" s="160">
        <f>SUM(J239:J243)</f>
        <v>0</v>
      </c>
      <c r="K238" s="160">
        <f>SUM(K239:K243)</f>
        <v>0</v>
      </c>
      <c r="L238" s="162">
        <f>SUM(L239:L243)</f>
        <v>0</v>
      </c>
    </row>
    <row r="239" spans="1:12" ht="14.25" customHeight="1" x14ac:dyDescent="0.25">
      <c r="A239" s="44">
        <v>6252</v>
      </c>
      <c r="B239" s="71" t="s">
        <v>247</v>
      </c>
      <c r="C239" s="201">
        <f>SUM(D239:G239)</f>
        <v>0</v>
      </c>
      <c r="D239" s="74"/>
      <c r="E239" s="74"/>
      <c r="F239" s="74"/>
      <c r="G239" s="157"/>
      <c r="H239" s="208">
        <f t="shared" si="24"/>
        <v>0</v>
      </c>
      <c r="I239" s="74"/>
      <c r="J239" s="74"/>
      <c r="K239" s="74"/>
      <c r="L239" s="158"/>
    </row>
    <row r="240" spans="1:12" ht="14.25" customHeight="1" x14ac:dyDescent="0.25">
      <c r="A240" s="44">
        <v>6253</v>
      </c>
      <c r="B240" s="71" t="s">
        <v>248</v>
      </c>
      <c r="C240" s="201">
        <f t="shared" si="23"/>
        <v>0</v>
      </c>
      <c r="D240" s="74"/>
      <c r="E240" s="74"/>
      <c r="F240" s="74"/>
      <c r="G240" s="157"/>
      <c r="H240" s="208">
        <f t="shared" si="24"/>
        <v>0</v>
      </c>
      <c r="I240" s="74"/>
      <c r="J240" s="74"/>
      <c r="K240" s="74"/>
      <c r="L240" s="158"/>
    </row>
    <row r="241" spans="1:12" ht="24" x14ac:dyDescent="0.25">
      <c r="A241" s="44">
        <v>6254</v>
      </c>
      <c r="B241" s="71" t="s">
        <v>249</v>
      </c>
      <c r="C241" s="201">
        <f t="shared" si="23"/>
        <v>0</v>
      </c>
      <c r="D241" s="74"/>
      <c r="E241" s="74"/>
      <c r="F241" s="74"/>
      <c r="G241" s="157"/>
      <c r="H241" s="208">
        <f t="shared" si="24"/>
        <v>0</v>
      </c>
      <c r="I241" s="74"/>
      <c r="J241" s="74"/>
      <c r="K241" s="74"/>
      <c r="L241" s="158"/>
    </row>
    <row r="242" spans="1:12" ht="24" x14ac:dyDescent="0.25">
      <c r="A242" s="44">
        <v>6255</v>
      </c>
      <c r="B242" s="71" t="s">
        <v>250</v>
      </c>
      <c r="C242" s="201">
        <f t="shared" si="23"/>
        <v>0</v>
      </c>
      <c r="D242" s="74"/>
      <c r="E242" s="74"/>
      <c r="F242" s="74"/>
      <c r="G242" s="157"/>
      <c r="H242" s="208">
        <f t="shared" si="24"/>
        <v>0</v>
      </c>
      <c r="I242" s="74"/>
      <c r="J242" s="74"/>
      <c r="K242" s="74"/>
      <c r="L242" s="158"/>
    </row>
    <row r="243" spans="1:12" x14ac:dyDescent="0.25">
      <c r="A243" s="44">
        <v>6259</v>
      </c>
      <c r="B243" s="71" t="s">
        <v>251</v>
      </c>
      <c r="C243" s="201">
        <f t="shared" si="23"/>
        <v>0</v>
      </c>
      <c r="D243" s="74"/>
      <c r="E243" s="74"/>
      <c r="F243" s="74"/>
      <c r="G243" s="157"/>
      <c r="H243" s="208">
        <f t="shared" si="24"/>
        <v>0</v>
      </c>
      <c r="I243" s="74"/>
      <c r="J243" s="74"/>
      <c r="K243" s="74"/>
      <c r="L243" s="158"/>
    </row>
    <row r="244" spans="1:12" ht="24" x14ac:dyDescent="0.25">
      <c r="A244" s="159">
        <v>6260</v>
      </c>
      <c r="B244" s="71" t="s">
        <v>252</v>
      </c>
      <c r="C244" s="201">
        <f t="shared" si="23"/>
        <v>0</v>
      </c>
      <c r="D244" s="74"/>
      <c r="E244" s="74"/>
      <c r="F244" s="74"/>
      <c r="G244" s="157"/>
      <c r="H244" s="208">
        <f t="shared" si="24"/>
        <v>0</v>
      </c>
      <c r="I244" s="74"/>
      <c r="J244" s="74"/>
      <c r="K244" s="74"/>
      <c r="L244" s="158"/>
    </row>
    <row r="245" spans="1:12" x14ac:dyDescent="0.25">
      <c r="A245" s="159">
        <v>6270</v>
      </c>
      <c r="B245" s="71" t="s">
        <v>253</v>
      </c>
      <c r="C245" s="201">
        <f t="shared" si="23"/>
        <v>0</v>
      </c>
      <c r="D245" s="74"/>
      <c r="E245" s="74"/>
      <c r="F245" s="74"/>
      <c r="G245" s="157"/>
      <c r="H245" s="208">
        <f t="shared" si="24"/>
        <v>0</v>
      </c>
      <c r="I245" s="74"/>
      <c r="J245" s="74"/>
      <c r="K245" s="74"/>
      <c r="L245" s="158"/>
    </row>
    <row r="246" spans="1:12" ht="24" x14ac:dyDescent="0.25">
      <c r="A246" s="168">
        <v>6290</v>
      </c>
      <c r="B246" s="65" t="s">
        <v>254</v>
      </c>
      <c r="C246" s="209">
        <f t="shared" si="23"/>
        <v>0</v>
      </c>
      <c r="D246" s="169">
        <f>SUM(D247:D250)</f>
        <v>0</v>
      </c>
      <c r="E246" s="169">
        <f t="shared" ref="E246:G246" si="26">SUM(E247:E250)</f>
        <v>0</v>
      </c>
      <c r="F246" s="169">
        <f t="shared" si="26"/>
        <v>0</v>
      </c>
      <c r="G246" s="210">
        <f t="shared" si="26"/>
        <v>0</v>
      </c>
      <c r="H246" s="209">
        <f t="shared" si="24"/>
        <v>0</v>
      </c>
      <c r="I246" s="169">
        <f>SUM(I247:I250)</f>
        <v>0</v>
      </c>
      <c r="J246" s="169">
        <f t="shared" ref="J246:L246" si="27">SUM(J247:J250)</f>
        <v>0</v>
      </c>
      <c r="K246" s="169">
        <f t="shared" si="27"/>
        <v>0</v>
      </c>
      <c r="L246" s="186">
        <f t="shared" si="27"/>
        <v>0</v>
      </c>
    </row>
    <row r="247" spans="1:12" x14ac:dyDescent="0.25">
      <c r="A247" s="44">
        <v>6291</v>
      </c>
      <c r="B247" s="71" t="s">
        <v>255</v>
      </c>
      <c r="C247" s="201">
        <f t="shared" si="23"/>
        <v>0</v>
      </c>
      <c r="D247" s="74"/>
      <c r="E247" s="74"/>
      <c r="F247" s="74"/>
      <c r="G247" s="211"/>
      <c r="H247" s="201">
        <f t="shared" si="24"/>
        <v>0</v>
      </c>
      <c r="I247" s="74"/>
      <c r="J247" s="74"/>
      <c r="K247" s="74"/>
      <c r="L247" s="158"/>
    </row>
    <row r="248" spans="1:12" x14ac:dyDescent="0.25">
      <c r="A248" s="44">
        <v>6292</v>
      </c>
      <c r="B248" s="71" t="s">
        <v>256</v>
      </c>
      <c r="C248" s="201">
        <f t="shared" si="23"/>
        <v>0</v>
      </c>
      <c r="D248" s="74"/>
      <c r="E248" s="74"/>
      <c r="F248" s="74"/>
      <c r="G248" s="211"/>
      <c r="H248" s="201">
        <f t="shared" si="24"/>
        <v>0</v>
      </c>
      <c r="I248" s="74"/>
      <c r="J248" s="74"/>
      <c r="K248" s="74"/>
      <c r="L248" s="158"/>
    </row>
    <row r="249" spans="1:12" ht="72" x14ac:dyDescent="0.25">
      <c r="A249" s="44">
        <v>6296</v>
      </c>
      <c r="B249" s="71" t="s">
        <v>257</v>
      </c>
      <c r="C249" s="201">
        <f t="shared" si="23"/>
        <v>0</v>
      </c>
      <c r="D249" s="74"/>
      <c r="E249" s="74"/>
      <c r="F249" s="74"/>
      <c r="G249" s="211"/>
      <c r="H249" s="201">
        <f t="shared" si="24"/>
        <v>0</v>
      </c>
      <c r="I249" s="74"/>
      <c r="J249" s="74"/>
      <c r="K249" s="74"/>
      <c r="L249" s="158"/>
    </row>
    <row r="250" spans="1:12" ht="39.75" customHeight="1" x14ac:dyDescent="0.25">
      <c r="A250" s="44">
        <v>6299</v>
      </c>
      <c r="B250" s="71" t="s">
        <v>258</v>
      </c>
      <c r="C250" s="201">
        <f t="shared" si="23"/>
        <v>0</v>
      </c>
      <c r="D250" s="74"/>
      <c r="E250" s="74"/>
      <c r="F250" s="74"/>
      <c r="G250" s="211"/>
      <c r="H250" s="201">
        <f t="shared" si="24"/>
        <v>0</v>
      </c>
      <c r="I250" s="74"/>
      <c r="J250" s="74"/>
      <c r="K250" s="74"/>
      <c r="L250" s="158"/>
    </row>
    <row r="251" spans="1:12" x14ac:dyDescent="0.25">
      <c r="A251" s="56">
        <v>6300</v>
      </c>
      <c r="B251" s="147" t="s">
        <v>259</v>
      </c>
      <c r="C251" s="184">
        <f t="shared" si="23"/>
        <v>0</v>
      </c>
      <c r="D251" s="63">
        <f>SUM(D252,D257,D258)</f>
        <v>0</v>
      </c>
      <c r="E251" s="63">
        <f t="shared" ref="E251:G251" si="28">SUM(E252,E257,E258)</f>
        <v>0</v>
      </c>
      <c r="F251" s="63">
        <f t="shared" si="28"/>
        <v>0</v>
      </c>
      <c r="G251" s="63">
        <f t="shared" si="28"/>
        <v>0</v>
      </c>
      <c r="H251" s="57">
        <f t="shared" si="24"/>
        <v>0</v>
      </c>
      <c r="I251" s="63">
        <f>SUM(I252,I257,I258)</f>
        <v>0</v>
      </c>
      <c r="J251" s="63">
        <f t="shared" ref="J251:L251" si="29">SUM(J252,J257,J258)</f>
        <v>0</v>
      </c>
      <c r="K251" s="63">
        <f t="shared" si="29"/>
        <v>0</v>
      </c>
      <c r="L251" s="172">
        <f t="shared" si="29"/>
        <v>0</v>
      </c>
    </row>
    <row r="252" spans="1:12" ht="24" x14ac:dyDescent="0.25">
      <c r="A252" s="168">
        <v>6320</v>
      </c>
      <c r="B252" s="65" t="s">
        <v>260</v>
      </c>
      <c r="C252" s="209">
        <f t="shared" si="23"/>
        <v>0</v>
      </c>
      <c r="D252" s="169">
        <f>SUM(D253:D256)</f>
        <v>0</v>
      </c>
      <c r="E252" s="169">
        <f>SUM(E253:E256)</f>
        <v>0</v>
      </c>
      <c r="F252" s="169">
        <f t="shared" ref="F252:G252" si="30">SUM(F253:F256)</f>
        <v>0</v>
      </c>
      <c r="G252" s="212">
        <f t="shared" si="30"/>
        <v>0</v>
      </c>
      <c r="H252" s="209">
        <f t="shared" si="24"/>
        <v>0</v>
      </c>
      <c r="I252" s="169">
        <f>SUM(I253:I256)</f>
        <v>0</v>
      </c>
      <c r="J252" s="169">
        <f t="shared" ref="J252:L252" si="31">SUM(J253:J256)</f>
        <v>0</v>
      </c>
      <c r="K252" s="169">
        <f t="shared" si="31"/>
        <v>0</v>
      </c>
      <c r="L252" s="213">
        <f t="shared" si="31"/>
        <v>0</v>
      </c>
    </row>
    <row r="253" spans="1:12" x14ac:dyDescent="0.25">
      <c r="A253" s="44">
        <v>6322</v>
      </c>
      <c r="B253" s="71" t="s">
        <v>261</v>
      </c>
      <c r="C253" s="201">
        <f t="shared" si="23"/>
        <v>0</v>
      </c>
      <c r="D253" s="74"/>
      <c r="E253" s="74"/>
      <c r="F253" s="74"/>
      <c r="G253" s="211"/>
      <c r="H253" s="201">
        <f t="shared" si="24"/>
        <v>0</v>
      </c>
      <c r="I253" s="74"/>
      <c r="J253" s="74"/>
      <c r="K253" s="74"/>
      <c r="L253" s="158"/>
    </row>
    <row r="254" spans="1:12" ht="24" x14ac:dyDescent="0.25">
      <c r="A254" s="44">
        <v>6323</v>
      </c>
      <c r="B254" s="71" t="s">
        <v>262</v>
      </c>
      <c r="C254" s="201">
        <f t="shared" si="23"/>
        <v>0</v>
      </c>
      <c r="D254" s="74"/>
      <c r="E254" s="74"/>
      <c r="F254" s="74"/>
      <c r="G254" s="211"/>
      <c r="H254" s="201">
        <f t="shared" si="24"/>
        <v>0</v>
      </c>
      <c r="I254" s="74"/>
      <c r="J254" s="74"/>
      <c r="K254" s="74"/>
      <c r="L254" s="158"/>
    </row>
    <row r="255" spans="1:12" ht="24" x14ac:dyDescent="0.25">
      <c r="A255" s="44">
        <v>6324</v>
      </c>
      <c r="B255" s="71" t="s">
        <v>263</v>
      </c>
      <c r="C255" s="201">
        <f t="shared" si="23"/>
        <v>0</v>
      </c>
      <c r="D255" s="74"/>
      <c r="E255" s="74"/>
      <c r="F255" s="74"/>
      <c r="G255" s="211"/>
      <c r="H255" s="201">
        <f t="shared" si="24"/>
        <v>0</v>
      </c>
      <c r="I255" s="74"/>
      <c r="J255" s="74"/>
      <c r="K255" s="74"/>
      <c r="L255" s="158"/>
    </row>
    <row r="256" spans="1:12" x14ac:dyDescent="0.25">
      <c r="A256" s="38">
        <v>6329</v>
      </c>
      <c r="B256" s="65" t="s">
        <v>264</v>
      </c>
      <c r="C256" s="205">
        <f t="shared" si="23"/>
        <v>0</v>
      </c>
      <c r="D256" s="68"/>
      <c r="E256" s="68"/>
      <c r="F256" s="68"/>
      <c r="G256" s="214"/>
      <c r="H256" s="205">
        <f t="shared" si="24"/>
        <v>0</v>
      </c>
      <c r="I256" s="68"/>
      <c r="J256" s="68"/>
      <c r="K256" s="68"/>
      <c r="L256" s="155"/>
    </row>
    <row r="257" spans="1:13" ht="24" x14ac:dyDescent="0.25">
      <c r="A257" s="215">
        <v>6330</v>
      </c>
      <c r="B257" s="216" t="s">
        <v>265</v>
      </c>
      <c r="C257" s="209">
        <f>SUM(D257:G257)</f>
        <v>0</v>
      </c>
      <c r="D257" s="189"/>
      <c r="E257" s="189"/>
      <c r="F257" s="189"/>
      <c r="G257" s="211"/>
      <c r="H257" s="209">
        <f>SUM(I257:L257)</f>
        <v>0</v>
      </c>
      <c r="I257" s="189"/>
      <c r="J257" s="189"/>
      <c r="K257" s="189"/>
      <c r="L257" s="191"/>
    </row>
    <row r="258" spans="1:13" x14ac:dyDescent="0.25">
      <c r="A258" s="159">
        <v>6360</v>
      </c>
      <c r="B258" s="71" t="s">
        <v>266</v>
      </c>
      <c r="C258" s="201">
        <f t="shared" si="23"/>
        <v>0</v>
      </c>
      <c r="D258" s="74"/>
      <c r="E258" s="74"/>
      <c r="F258" s="74"/>
      <c r="G258" s="157"/>
      <c r="H258" s="208">
        <f t="shared" si="24"/>
        <v>0</v>
      </c>
      <c r="I258" s="74"/>
      <c r="J258" s="74"/>
      <c r="K258" s="74"/>
      <c r="L258" s="158"/>
    </row>
    <row r="259" spans="1:13" ht="36" x14ac:dyDescent="0.25">
      <c r="A259" s="56">
        <v>6400</v>
      </c>
      <c r="B259" s="147" t="s">
        <v>267</v>
      </c>
      <c r="C259" s="184">
        <f>SUM(D259:G259)</f>
        <v>0</v>
      </c>
      <c r="D259" s="63">
        <f>SUM(D260,D264)</f>
        <v>0</v>
      </c>
      <c r="E259" s="63">
        <f t="shared" ref="E259:G259" si="32">SUM(E260,E264)</f>
        <v>0</v>
      </c>
      <c r="F259" s="63">
        <f t="shared" si="32"/>
        <v>0</v>
      </c>
      <c r="G259" s="63">
        <f t="shared" si="32"/>
        <v>0</v>
      </c>
      <c r="H259" s="57">
        <f>SUM(I259:L259)</f>
        <v>0</v>
      </c>
      <c r="I259" s="63">
        <f>SUM(I260,I264)</f>
        <v>0</v>
      </c>
      <c r="J259" s="63">
        <f t="shared" ref="J259:L259" si="33">SUM(J260,J264)</f>
        <v>0</v>
      </c>
      <c r="K259" s="63">
        <f t="shared" si="33"/>
        <v>0</v>
      </c>
      <c r="L259" s="172">
        <f t="shared" si="33"/>
        <v>0</v>
      </c>
    </row>
    <row r="260" spans="1:13" ht="24" x14ac:dyDescent="0.25">
      <c r="A260" s="168">
        <v>6410</v>
      </c>
      <c r="B260" s="65" t="s">
        <v>268</v>
      </c>
      <c r="C260" s="205">
        <f t="shared" si="23"/>
        <v>0</v>
      </c>
      <c r="D260" s="169">
        <f>SUM(D261:D263)</f>
        <v>0</v>
      </c>
      <c r="E260" s="169">
        <f t="shared" ref="E260:G260" si="34">SUM(E261:E263)</f>
        <v>0</v>
      </c>
      <c r="F260" s="169">
        <f t="shared" si="34"/>
        <v>0</v>
      </c>
      <c r="G260" s="217">
        <f t="shared" si="34"/>
        <v>0</v>
      </c>
      <c r="H260" s="205">
        <f t="shared" si="24"/>
        <v>0</v>
      </c>
      <c r="I260" s="169">
        <f>SUM(I261:I263)</f>
        <v>0</v>
      </c>
      <c r="J260" s="169">
        <f t="shared" ref="J260:L260" si="35">SUM(J261:J263)</f>
        <v>0</v>
      </c>
      <c r="K260" s="169">
        <f t="shared" si="35"/>
        <v>0</v>
      </c>
      <c r="L260" s="180">
        <f t="shared" si="35"/>
        <v>0</v>
      </c>
    </row>
    <row r="261" spans="1:13" x14ac:dyDescent="0.25">
      <c r="A261" s="44">
        <v>6411</v>
      </c>
      <c r="B261" s="174" t="s">
        <v>269</v>
      </c>
      <c r="C261" s="201">
        <f t="shared" si="23"/>
        <v>0</v>
      </c>
      <c r="D261" s="74"/>
      <c r="E261" s="74"/>
      <c r="F261" s="74"/>
      <c r="G261" s="157"/>
      <c r="H261" s="208">
        <f t="shared" si="24"/>
        <v>0</v>
      </c>
      <c r="I261" s="74"/>
      <c r="J261" s="74"/>
      <c r="K261" s="74"/>
      <c r="L261" s="158"/>
    </row>
    <row r="262" spans="1:13" ht="36" x14ac:dyDescent="0.25">
      <c r="A262" s="44">
        <v>6412</v>
      </c>
      <c r="B262" s="71" t="s">
        <v>270</v>
      </c>
      <c r="C262" s="201">
        <f t="shared" si="23"/>
        <v>0</v>
      </c>
      <c r="D262" s="74"/>
      <c r="E262" s="74"/>
      <c r="F262" s="74"/>
      <c r="G262" s="157"/>
      <c r="H262" s="208">
        <f t="shared" si="24"/>
        <v>0</v>
      </c>
      <c r="I262" s="74"/>
      <c r="J262" s="74"/>
      <c r="K262" s="74"/>
      <c r="L262" s="158"/>
    </row>
    <row r="263" spans="1:13" ht="36" x14ac:dyDescent="0.25">
      <c r="A263" s="44">
        <v>6419</v>
      </c>
      <c r="B263" s="71" t="s">
        <v>271</v>
      </c>
      <c r="C263" s="201">
        <f t="shared" si="23"/>
        <v>0</v>
      </c>
      <c r="D263" s="74"/>
      <c r="E263" s="74"/>
      <c r="F263" s="74"/>
      <c r="G263" s="157"/>
      <c r="H263" s="208">
        <f t="shared" si="24"/>
        <v>0</v>
      </c>
      <c r="I263" s="74"/>
      <c r="J263" s="74"/>
      <c r="K263" s="74"/>
      <c r="L263" s="158"/>
    </row>
    <row r="264" spans="1:13" ht="36" x14ac:dyDescent="0.25">
      <c r="A264" s="159">
        <v>6420</v>
      </c>
      <c r="B264" s="71" t="s">
        <v>272</v>
      </c>
      <c r="C264" s="201">
        <f t="shared" si="23"/>
        <v>0</v>
      </c>
      <c r="D264" s="160">
        <f>SUM(D265:D268)</f>
        <v>0</v>
      </c>
      <c r="E264" s="160">
        <f>SUM(E265:E268)</f>
        <v>0</v>
      </c>
      <c r="F264" s="160">
        <f>SUM(F265:F268)</f>
        <v>0</v>
      </c>
      <c r="G264" s="218">
        <f>SUM(G265:G268)</f>
        <v>0</v>
      </c>
      <c r="H264" s="201">
        <f>SUM(I264:L264)</f>
        <v>0</v>
      </c>
      <c r="I264" s="160">
        <f>SUM(I265:I268)</f>
        <v>0</v>
      </c>
      <c r="J264" s="160">
        <f>SUM(J265:J268)</f>
        <v>0</v>
      </c>
      <c r="K264" s="160">
        <f>SUM(K265:K268)</f>
        <v>0</v>
      </c>
      <c r="L264" s="176">
        <f>SUM(L265:L268)</f>
        <v>0</v>
      </c>
    </row>
    <row r="265" spans="1:13" x14ac:dyDescent="0.25">
      <c r="A265" s="44">
        <v>6421</v>
      </c>
      <c r="B265" s="71" t="s">
        <v>273</v>
      </c>
      <c r="C265" s="201">
        <f t="shared" ref="C265:C285" si="36">SUM(D265:G265)</f>
        <v>0</v>
      </c>
      <c r="D265" s="74"/>
      <c r="E265" s="74"/>
      <c r="F265" s="74"/>
      <c r="G265" s="157"/>
      <c r="H265" s="208">
        <f t="shared" ref="H265:H285" si="37">SUM(I265:L265)</f>
        <v>0</v>
      </c>
      <c r="I265" s="74"/>
      <c r="J265" s="74"/>
      <c r="K265" s="74"/>
      <c r="L265" s="158"/>
    </row>
    <row r="266" spans="1:13" x14ac:dyDescent="0.25">
      <c r="A266" s="44">
        <v>6422</v>
      </c>
      <c r="B266" s="71" t="s">
        <v>274</v>
      </c>
      <c r="C266" s="201">
        <f t="shared" si="36"/>
        <v>0</v>
      </c>
      <c r="D266" s="74"/>
      <c r="E266" s="74"/>
      <c r="F266" s="74"/>
      <c r="G266" s="157"/>
      <c r="H266" s="208">
        <f t="shared" si="37"/>
        <v>0</v>
      </c>
      <c r="I266" s="74"/>
      <c r="J266" s="74"/>
      <c r="K266" s="74"/>
      <c r="L266" s="158"/>
    </row>
    <row r="267" spans="1:13" ht="13.5" customHeight="1" x14ac:dyDescent="0.25">
      <c r="A267" s="44">
        <v>6423</v>
      </c>
      <c r="B267" s="71" t="s">
        <v>275</v>
      </c>
      <c r="C267" s="201">
        <f>SUM(D267:G267)</f>
        <v>0</v>
      </c>
      <c r="D267" s="74"/>
      <c r="E267" s="74"/>
      <c r="F267" s="74"/>
      <c r="G267" s="157"/>
      <c r="H267" s="208">
        <f>SUM(I267:L267)</f>
        <v>0</v>
      </c>
      <c r="I267" s="74"/>
      <c r="J267" s="74"/>
      <c r="K267" s="74"/>
      <c r="L267" s="158"/>
    </row>
    <row r="268" spans="1:13" ht="36" x14ac:dyDescent="0.25">
      <c r="A268" s="44">
        <v>6424</v>
      </c>
      <c r="B268" s="71" t="s">
        <v>276</v>
      </c>
      <c r="C268" s="201">
        <f>SUM(D268:G268)</f>
        <v>0</v>
      </c>
      <c r="D268" s="74"/>
      <c r="E268" s="74"/>
      <c r="F268" s="74"/>
      <c r="G268" s="157"/>
      <c r="H268" s="208">
        <f>SUM(I268:L268)</f>
        <v>0</v>
      </c>
      <c r="I268" s="74"/>
      <c r="J268" s="74"/>
      <c r="K268" s="74"/>
      <c r="L268" s="158"/>
      <c r="M268" s="225"/>
    </row>
    <row r="269" spans="1:13" ht="36" x14ac:dyDescent="0.25">
      <c r="A269" s="220">
        <v>7000</v>
      </c>
      <c r="B269" s="220" t="s">
        <v>277</v>
      </c>
      <c r="C269" s="221">
        <f t="shared" si="36"/>
        <v>0</v>
      </c>
      <c r="D269" s="222">
        <f>SUM(D270,D281)</f>
        <v>0</v>
      </c>
      <c r="E269" s="222">
        <f>SUM(E270,E281)</f>
        <v>0</v>
      </c>
      <c r="F269" s="222">
        <f>SUM(F270,F281)</f>
        <v>0</v>
      </c>
      <c r="G269" s="222">
        <f>SUM(G270,G281)</f>
        <v>0</v>
      </c>
      <c r="H269" s="223">
        <f t="shared" si="37"/>
        <v>0</v>
      </c>
      <c r="I269" s="222">
        <f>SUM(I270,I281)</f>
        <v>0</v>
      </c>
      <c r="J269" s="222">
        <f>SUM(J270,J281)</f>
        <v>0</v>
      </c>
      <c r="K269" s="222">
        <f>SUM(K270,K281)</f>
        <v>0</v>
      </c>
      <c r="L269" s="224">
        <f>SUM(L270,L281)</f>
        <v>0</v>
      </c>
    </row>
    <row r="270" spans="1:13" ht="24" x14ac:dyDescent="0.25">
      <c r="A270" s="56">
        <v>7200</v>
      </c>
      <c r="B270" s="147" t="s">
        <v>278</v>
      </c>
      <c r="C270" s="184">
        <f t="shared" si="36"/>
        <v>0</v>
      </c>
      <c r="D270" s="63">
        <f>SUM(D271,D272,D275,D276,D280)</f>
        <v>0</v>
      </c>
      <c r="E270" s="63">
        <f>SUM(E271,E272,E275,E276,E280)</f>
        <v>0</v>
      </c>
      <c r="F270" s="63">
        <f>SUM(F271,F272,F275,F276,F280)</f>
        <v>0</v>
      </c>
      <c r="G270" s="63">
        <f>SUM(G271,G272,G275,G276,G280)</f>
        <v>0</v>
      </c>
      <c r="H270" s="57">
        <f t="shared" si="37"/>
        <v>0</v>
      </c>
      <c r="I270" s="63">
        <f>SUM(I271,I272,I275,I276,I280)</f>
        <v>0</v>
      </c>
      <c r="J270" s="63">
        <f>SUM(J271,J272,J275,J276,J280)</f>
        <v>0</v>
      </c>
      <c r="K270" s="63">
        <f>SUM(K271,K272,K275,K276,K280)</f>
        <v>0</v>
      </c>
      <c r="L270" s="149">
        <f>SUM(L271,L272,L275,L276,L280)</f>
        <v>0</v>
      </c>
    </row>
    <row r="271" spans="1:13" ht="24" x14ac:dyDescent="0.25">
      <c r="A271" s="168">
        <v>7210</v>
      </c>
      <c r="B271" s="65" t="s">
        <v>279</v>
      </c>
      <c r="C271" s="205">
        <f t="shared" si="36"/>
        <v>0</v>
      </c>
      <c r="D271" s="68"/>
      <c r="E271" s="68"/>
      <c r="F271" s="68"/>
      <c r="G271" s="154"/>
      <c r="H271" s="66">
        <f t="shared" si="37"/>
        <v>0</v>
      </c>
      <c r="I271" s="68"/>
      <c r="J271" s="68"/>
      <c r="K271" s="68"/>
      <c r="L271" s="155"/>
    </row>
    <row r="272" spans="1:13" s="225" customFormat="1" ht="36" x14ac:dyDescent="0.25">
      <c r="A272" s="159">
        <v>7220</v>
      </c>
      <c r="B272" s="71" t="s">
        <v>280</v>
      </c>
      <c r="C272" s="201">
        <f>SUM(D272:G272)</f>
        <v>0</v>
      </c>
      <c r="D272" s="160">
        <f>SUM(D273:D274)</f>
        <v>0</v>
      </c>
      <c r="E272" s="160">
        <f>SUM(E273:E274)</f>
        <v>0</v>
      </c>
      <c r="F272" s="160">
        <f>SUM(F273:F274)</f>
        <v>0</v>
      </c>
      <c r="G272" s="160">
        <f>SUM(G273:G274)</f>
        <v>0</v>
      </c>
      <c r="H272" s="72">
        <f>SUM(I272:L272)</f>
        <v>0</v>
      </c>
      <c r="I272" s="160">
        <f>SUM(I273:I274)</f>
        <v>0</v>
      </c>
      <c r="J272" s="160">
        <f>SUM(J273:J274)</f>
        <v>0</v>
      </c>
      <c r="K272" s="160">
        <f>SUM(K273:K274)</f>
        <v>0</v>
      </c>
      <c r="L272" s="162">
        <f>SUM(L273:L274)</f>
        <v>0</v>
      </c>
    </row>
    <row r="273" spans="1:12" s="225" customFormat="1" ht="36" x14ac:dyDescent="0.25">
      <c r="A273" s="44">
        <v>7221</v>
      </c>
      <c r="B273" s="71" t="s">
        <v>281</v>
      </c>
      <c r="C273" s="201">
        <f t="shared" si="36"/>
        <v>0</v>
      </c>
      <c r="D273" s="74"/>
      <c r="E273" s="74"/>
      <c r="F273" s="74"/>
      <c r="G273" s="157"/>
      <c r="H273" s="72">
        <f t="shared" si="37"/>
        <v>0</v>
      </c>
      <c r="I273" s="74"/>
      <c r="J273" s="74"/>
      <c r="K273" s="74"/>
      <c r="L273" s="158"/>
    </row>
    <row r="274" spans="1:12" s="225" customFormat="1" ht="36" x14ac:dyDescent="0.25">
      <c r="A274" s="44">
        <v>7222</v>
      </c>
      <c r="B274" s="71" t="s">
        <v>282</v>
      </c>
      <c r="C274" s="201">
        <f t="shared" si="36"/>
        <v>0</v>
      </c>
      <c r="D274" s="74"/>
      <c r="E274" s="74"/>
      <c r="F274" s="74"/>
      <c r="G274" s="157"/>
      <c r="H274" s="72">
        <f t="shared" si="37"/>
        <v>0</v>
      </c>
      <c r="I274" s="74"/>
      <c r="J274" s="74"/>
      <c r="K274" s="74"/>
      <c r="L274" s="158"/>
    </row>
    <row r="275" spans="1:12" ht="24" x14ac:dyDescent="0.25">
      <c r="A275" s="159">
        <v>7230</v>
      </c>
      <c r="B275" s="71" t="s">
        <v>283</v>
      </c>
      <c r="C275" s="201">
        <f t="shared" si="36"/>
        <v>0</v>
      </c>
      <c r="D275" s="74"/>
      <c r="E275" s="74"/>
      <c r="F275" s="74"/>
      <c r="G275" s="157"/>
      <c r="H275" s="72">
        <f t="shared" si="37"/>
        <v>0</v>
      </c>
      <c r="I275" s="74"/>
      <c r="J275" s="74"/>
      <c r="K275" s="74"/>
      <c r="L275" s="158"/>
    </row>
    <row r="276" spans="1:12" ht="24" x14ac:dyDescent="0.25">
      <c r="A276" s="159">
        <v>7240</v>
      </c>
      <c r="B276" s="71" t="s">
        <v>284</v>
      </c>
      <c r="C276" s="201">
        <f t="shared" si="36"/>
        <v>0</v>
      </c>
      <c r="D276" s="160">
        <f>SUM(D277:D279)</f>
        <v>0</v>
      </c>
      <c r="E276" s="160">
        <f t="shared" ref="E276:G276" si="38">SUM(E277:E279)</f>
        <v>0</v>
      </c>
      <c r="F276" s="160">
        <f t="shared" si="38"/>
        <v>0</v>
      </c>
      <c r="G276" s="161">
        <f t="shared" si="38"/>
        <v>0</v>
      </c>
      <c r="H276" s="72">
        <f t="shared" si="37"/>
        <v>0</v>
      </c>
      <c r="I276" s="160">
        <f t="shared" ref="I276:L276" si="39">SUM(I277:I279)</f>
        <v>0</v>
      </c>
      <c r="J276" s="160">
        <f t="shared" si="39"/>
        <v>0</v>
      </c>
      <c r="K276" s="160">
        <f>SUM(K277:K279)</f>
        <v>0</v>
      </c>
      <c r="L276" s="162">
        <f t="shared" si="39"/>
        <v>0</v>
      </c>
    </row>
    <row r="277" spans="1:12" ht="48" x14ac:dyDescent="0.25">
      <c r="A277" s="44">
        <v>7245</v>
      </c>
      <c r="B277" s="71" t="s">
        <v>285</v>
      </c>
      <c r="C277" s="201">
        <f t="shared" si="36"/>
        <v>0</v>
      </c>
      <c r="D277" s="74"/>
      <c r="E277" s="74"/>
      <c r="F277" s="74"/>
      <c r="G277" s="157"/>
      <c r="H277" s="72">
        <f t="shared" si="37"/>
        <v>0</v>
      </c>
      <c r="I277" s="74"/>
      <c r="J277" s="74"/>
      <c r="K277" s="74"/>
      <c r="L277" s="158"/>
    </row>
    <row r="278" spans="1:12" ht="84.75" customHeight="1" x14ac:dyDescent="0.25">
      <c r="A278" s="44">
        <v>7246</v>
      </c>
      <c r="B278" s="71" t="s">
        <v>286</v>
      </c>
      <c r="C278" s="201">
        <f t="shared" si="36"/>
        <v>0</v>
      </c>
      <c r="D278" s="74"/>
      <c r="E278" s="74"/>
      <c r="F278" s="74"/>
      <c r="G278" s="157"/>
      <c r="H278" s="72">
        <f t="shared" si="37"/>
        <v>0</v>
      </c>
      <c r="I278" s="74"/>
      <c r="J278" s="74"/>
      <c r="K278" s="74"/>
      <c r="L278" s="158"/>
    </row>
    <row r="279" spans="1:12" ht="36" x14ac:dyDescent="0.25">
      <c r="A279" s="44">
        <v>7247</v>
      </c>
      <c r="B279" s="71" t="s">
        <v>287</v>
      </c>
      <c r="C279" s="201">
        <f t="shared" si="36"/>
        <v>0</v>
      </c>
      <c r="D279" s="74"/>
      <c r="E279" s="74"/>
      <c r="F279" s="74"/>
      <c r="G279" s="157"/>
      <c r="H279" s="72">
        <f t="shared" si="37"/>
        <v>0</v>
      </c>
      <c r="I279" s="74"/>
      <c r="J279" s="74"/>
      <c r="K279" s="74"/>
      <c r="L279" s="158"/>
    </row>
    <row r="280" spans="1:12" ht="24" x14ac:dyDescent="0.25">
      <c r="A280" s="168">
        <v>7260</v>
      </c>
      <c r="B280" s="65" t="s">
        <v>288</v>
      </c>
      <c r="C280" s="205">
        <f t="shared" si="36"/>
        <v>0</v>
      </c>
      <c r="D280" s="68"/>
      <c r="E280" s="68"/>
      <c r="F280" s="68"/>
      <c r="G280" s="154"/>
      <c r="H280" s="66">
        <f t="shared" si="37"/>
        <v>0</v>
      </c>
      <c r="I280" s="68"/>
      <c r="J280" s="68"/>
      <c r="K280" s="68"/>
      <c r="L280" s="155"/>
    </row>
    <row r="281" spans="1:12" x14ac:dyDescent="0.25">
      <c r="A281" s="108">
        <v>7700</v>
      </c>
      <c r="B281" s="85" t="s">
        <v>289</v>
      </c>
      <c r="C281" s="86">
        <f t="shared" si="36"/>
        <v>0</v>
      </c>
      <c r="D281" s="226">
        <f>D282</f>
        <v>0</v>
      </c>
      <c r="E281" s="226">
        <f t="shared" ref="E281:G281" si="40">E282</f>
        <v>0</v>
      </c>
      <c r="F281" s="226">
        <f t="shared" si="40"/>
        <v>0</v>
      </c>
      <c r="G281" s="227">
        <f t="shared" si="40"/>
        <v>0</v>
      </c>
      <c r="H281" s="86">
        <f t="shared" si="37"/>
        <v>0</v>
      </c>
      <c r="I281" s="226">
        <f t="shared" ref="I281:L281" si="41">I282</f>
        <v>0</v>
      </c>
      <c r="J281" s="226">
        <f t="shared" si="41"/>
        <v>0</v>
      </c>
      <c r="K281" s="226">
        <f t="shared" si="41"/>
        <v>0</v>
      </c>
      <c r="L281" s="228">
        <f t="shared" si="41"/>
        <v>0</v>
      </c>
    </row>
    <row r="282" spans="1:12" x14ac:dyDescent="0.25">
      <c r="A282" s="150">
        <v>7720</v>
      </c>
      <c r="B282" s="65" t="s">
        <v>290</v>
      </c>
      <c r="C282" s="79">
        <f t="shared" si="36"/>
        <v>0</v>
      </c>
      <c r="D282" s="81"/>
      <c r="E282" s="81"/>
      <c r="F282" s="81"/>
      <c r="G282" s="229"/>
      <c r="H282" s="79">
        <f t="shared" si="37"/>
        <v>0</v>
      </c>
      <c r="I282" s="81"/>
      <c r="J282" s="81"/>
      <c r="K282" s="81"/>
      <c r="L282" s="230"/>
    </row>
    <row r="283" spans="1:12" x14ac:dyDescent="0.25">
      <c r="A283" s="174"/>
      <c r="B283" s="71" t="s">
        <v>291</v>
      </c>
      <c r="C283" s="201">
        <f t="shared" si="36"/>
        <v>0</v>
      </c>
      <c r="D283" s="160">
        <f>SUM(D284:D285)</f>
        <v>0</v>
      </c>
      <c r="E283" s="160">
        <f>SUM(E284:E285)</f>
        <v>0</v>
      </c>
      <c r="F283" s="160">
        <f>SUM(F284:F285)</f>
        <v>0</v>
      </c>
      <c r="G283" s="161">
        <f>SUM(G284:G285)</f>
        <v>0</v>
      </c>
      <c r="H283" s="72">
        <f t="shared" si="37"/>
        <v>0</v>
      </c>
      <c r="I283" s="160">
        <f>SUM(I284:I285)</f>
        <v>0</v>
      </c>
      <c r="J283" s="160">
        <f>SUM(J284:J285)</f>
        <v>0</v>
      </c>
      <c r="K283" s="160">
        <f>SUM(K284:K285)</f>
        <v>0</v>
      </c>
      <c r="L283" s="162">
        <f>SUM(L284:L285)</f>
        <v>0</v>
      </c>
    </row>
    <row r="284" spans="1:12" x14ac:dyDescent="0.25">
      <c r="A284" s="174" t="s">
        <v>292</v>
      </c>
      <c r="B284" s="44" t="s">
        <v>293</v>
      </c>
      <c r="C284" s="201">
        <f t="shared" si="36"/>
        <v>0</v>
      </c>
      <c r="D284" s="74"/>
      <c r="E284" s="74"/>
      <c r="F284" s="74"/>
      <c r="G284" s="157"/>
      <c r="H284" s="72">
        <f t="shared" si="37"/>
        <v>0</v>
      </c>
      <c r="I284" s="74"/>
      <c r="J284" s="74"/>
      <c r="K284" s="74"/>
      <c r="L284" s="158"/>
    </row>
    <row r="285" spans="1:12" ht="24" x14ac:dyDescent="0.25">
      <c r="A285" s="174" t="s">
        <v>294</v>
      </c>
      <c r="B285" s="231" t="s">
        <v>295</v>
      </c>
      <c r="C285" s="205">
        <f t="shared" si="36"/>
        <v>0</v>
      </c>
      <c r="D285" s="68"/>
      <c r="E285" s="68"/>
      <c r="F285" s="68"/>
      <c r="G285" s="154"/>
      <c r="H285" s="66">
        <f t="shared" si="37"/>
        <v>0</v>
      </c>
      <c r="I285" s="68"/>
      <c r="J285" s="68"/>
      <c r="K285" s="68"/>
      <c r="L285" s="155"/>
    </row>
    <row r="286" spans="1:12" ht="12.75" thickBot="1" x14ac:dyDescent="0.3">
      <c r="A286" s="232"/>
      <c r="B286" s="232" t="s">
        <v>296</v>
      </c>
      <c r="C286" s="233">
        <f t="shared" ref="C286:L286" si="42">SUM(C283,C269,C230,C195,C187,C173,C75,C53)</f>
        <v>896027</v>
      </c>
      <c r="D286" s="233">
        <f t="shared" si="42"/>
        <v>65919</v>
      </c>
      <c r="E286" s="233">
        <f t="shared" si="42"/>
        <v>810033</v>
      </c>
      <c r="F286" s="233">
        <f t="shared" si="42"/>
        <v>11375</v>
      </c>
      <c r="G286" s="234">
        <f t="shared" si="42"/>
        <v>8700</v>
      </c>
      <c r="H286" s="235">
        <f t="shared" si="42"/>
        <v>895121</v>
      </c>
      <c r="I286" s="233">
        <f t="shared" si="42"/>
        <v>48895</v>
      </c>
      <c r="J286" s="233">
        <f t="shared" si="42"/>
        <v>839413</v>
      </c>
      <c r="K286" s="233">
        <f t="shared" si="42"/>
        <v>6813</v>
      </c>
      <c r="L286" s="236">
        <f t="shared" si="42"/>
        <v>0</v>
      </c>
    </row>
    <row r="287" spans="1:12" s="24" customFormat="1" ht="13.5" thickTop="1" thickBot="1" x14ac:dyDescent="0.3">
      <c r="A287" s="601" t="s">
        <v>297</v>
      </c>
      <c r="B287" s="602"/>
      <c r="C287" s="237">
        <f>SUM(D287:G287)</f>
        <v>0</v>
      </c>
      <c r="D287" s="238">
        <f>SUM(D24,D25,D41)-D51</f>
        <v>0</v>
      </c>
      <c r="E287" s="238">
        <f>SUM(E24,E25,E41)-E51</f>
        <v>0</v>
      </c>
      <c r="F287" s="238">
        <f>(F26+F43)-F51</f>
        <v>0</v>
      </c>
      <c r="G287" s="239">
        <f>G45-G51</f>
        <v>0</v>
      </c>
      <c r="H287" s="237">
        <f>SUM(I287:L287)</f>
        <v>0</v>
      </c>
      <c r="I287" s="238">
        <f>SUM(I24,I25,I41)-I51</f>
        <v>0</v>
      </c>
      <c r="J287" s="238">
        <f>SUM(J24,J25,J41)-J51</f>
        <v>0</v>
      </c>
      <c r="K287" s="238">
        <f>(K26+K43)-K51</f>
        <v>0</v>
      </c>
      <c r="L287" s="240">
        <f>L45-L51</f>
        <v>0</v>
      </c>
    </row>
    <row r="288" spans="1:12" s="24" customFormat="1" ht="12.75" thickTop="1" x14ac:dyDescent="0.25">
      <c r="A288" s="620" t="s">
        <v>298</v>
      </c>
      <c r="B288" s="621"/>
      <c r="C288" s="241">
        <f t="shared" ref="C288:L288" si="43">SUM(C289,C290)-C297+C298</f>
        <v>0</v>
      </c>
      <c r="D288" s="242">
        <f t="shared" si="43"/>
        <v>0</v>
      </c>
      <c r="E288" s="242">
        <f t="shared" si="43"/>
        <v>0</v>
      </c>
      <c r="F288" s="242">
        <f t="shared" si="43"/>
        <v>0</v>
      </c>
      <c r="G288" s="243">
        <f t="shared" si="43"/>
        <v>0</v>
      </c>
      <c r="H288" s="244">
        <f t="shared" si="43"/>
        <v>0</v>
      </c>
      <c r="I288" s="242">
        <f t="shared" si="43"/>
        <v>0</v>
      </c>
      <c r="J288" s="242">
        <f t="shared" si="43"/>
        <v>0</v>
      </c>
      <c r="K288" s="242">
        <f t="shared" si="43"/>
        <v>0</v>
      </c>
      <c r="L288" s="245">
        <f t="shared" si="43"/>
        <v>0</v>
      </c>
    </row>
    <row r="289" spans="1:12" s="24" customFormat="1" ht="12.75" thickBot="1" x14ac:dyDescent="0.3">
      <c r="A289" s="126" t="s">
        <v>299</v>
      </c>
      <c r="B289" s="126" t="s">
        <v>300</v>
      </c>
      <c r="C289" s="246">
        <f t="shared" ref="C289:L289" si="44">C21-C283</f>
        <v>0</v>
      </c>
      <c r="D289" s="128">
        <f t="shared" si="44"/>
        <v>0</v>
      </c>
      <c r="E289" s="128">
        <f t="shared" si="44"/>
        <v>0</v>
      </c>
      <c r="F289" s="128">
        <f t="shared" si="44"/>
        <v>0</v>
      </c>
      <c r="G289" s="129">
        <f t="shared" si="44"/>
        <v>0</v>
      </c>
      <c r="H289" s="247">
        <f t="shared" si="44"/>
        <v>0</v>
      </c>
      <c r="I289" s="128">
        <f t="shared" si="44"/>
        <v>0</v>
      </c>
      <c r="J289" s="128">
        <f t="shared" si="44"/>
        <v>0</v>
      </c>
      <c r="K289" s="128">
        <f t="shared" si="44"/>
        <v>0</v>
      </c>
      <c r="L289" s="130">
        <f t="shared" si="44"/>
        <v>0</v>
      </c>
    </row>
    <row r="290" spans="1:12" s="24" customFormat="1" ht="12.75" thickTop="1" x14ac:dyDescent="0.25">
      <c r="A290" s="248" t="s">
        <v>301</v>
      </c>
      <c r="B290" s="248" t="s">
        <v>302</v>
      </c>
      <c r="C290" s="241">
        <f t="shared" ref="C290:L290" si="45">SUM(C291,C293,C295)-SUM(C292,C294,C296)</f>
        <v>0</v>
      </c>
      <c r="D290" s="242">
        <f t="shared" si="45"/>
        <v>0</v>
      </c>
      <c r="E290" s="242">
        <f t="shared" si="45"/>
        <v>0</v>
      </c>
      <c r="F290" s="242">
        <f t="shared" si="45"/>
        <v>0</v>
      </c>
      <c r="G290" s="249">
        <f t="shared" si="45"/>
        <v>0</v>
      </c>
      <c r="H290" s="244">
        <f t="shared" si="45"/>
        <v>0</v>
      </c>
      <c r="I290" s="242">
        <f t="shared" si="45"/>
        <v>0</v>
      </c>
      <c r="J290" s="242">
        <f t="shared" si="45"/>
        <v>0</v>
      </c>
      <c r="K290" s="242">
        <f t="shared" si="45"/>
        <v>0</v>
      </c>
      <c r="L290" s="245">
        <f t="shared" si="45"/>
        <v>0</v>
      </c>
    </row>
    <row r="291" spans="1:12" x14ac:dyDescent="0.25">
      <c r="A291" s="250" t="s">
        <v>303</v>
      </c>
      <c r="B291" s="116" t="s">
        <v>304</v>
      </c>
      <c r="C291" s="79">
        <f t="shared" ref="C291:C296" si="46">SUM(D291:G291)</f>
        <v>0</v>
      </c>
      <c r="D291" s="81"/>
      <c r="E291" s="81"/>
      <c r="F291" s="81"/>
      <c r="G291" s="229"/>
      <c r="H291" s="79">
        <f t="shared" ref="H291:H296" si="47">SUM(I291:L291)</f>
        <v>0</v>
      </c>
      <c r="I291" s="81"/>
      <c r="J291" s="81"/>
      <c r="K291" s="81"/>
      <c r="L291" s="230"/>
    </row>
    <row r="292" spans="1:12" ht="24" x14ac:dyDescent="0.25">
      <c r="A292" s="174" t="s">
        <v>305</v>
      </c>
      <c r="B292" s="43" t="s">
        <v>306</v>
      </c>
      <c r="C292" s="72">
        <f t="shared" si="46"/>
        <v>0</v>
      </c>
      <c r="D292" s="74"/>
      <c r="E292" s="74"/>
      <c r="F292" s="74"/>
      <c r="G292" s="157"/>
      <c r="H292" s="72">
        <f t="shared" si="47"/>
        <v>0</v>
      </c>
      <c r="I292" s="74"/>
      <c r="J292" s="74"/>
      <c r="K292" s="74"/>
      <c r="L292" s="158"/>
    </row>
    <row r="293" spans="1:12" x14ac:dyDescent="0.25">
      <c r="A293" s="174" t="s">
        <v>307</v>
      </c>
      <c r="B293" s="43" t="s">
        <v>308</v>
      </c>
      <c r="C293" s="72">
        <f t="shared" si="46"/>
        <v>0</v>
      </c>
      <c r="D293" s="74"/>
      <c r="E293" s="74"/>
      <c r="F293" s="74"/>
      <c r="G293" s="157"/>
      <c r="H293" s="72">
        <f t="shared" si="47"/>
        <v>0</v>
      </c>
      <c r="I293" s="74"/>
      <c r="J293" s="74"/>
      <c r="K293" s="74"/>
      <c r="L293" s="158"/>
    </row>
    <row r="294" spans="1:12" ht="24" x14ac:dyDescent="0.25">
      <c r="A294" s="174" t="s">
        <v>309</v>
      </c>
      <c r="B294" s="43" t="s">
        <v>310</v>
      </c>
      <c r="C294" s="72">
        <f t="shared" si="46"/>
        <v>0</v>
      </c>
      <c r="D294" s="74"/>
      <c r="E294" s="74"/>
      <c r="F294" s="74"/>
      <c r="G294" s="157"/>
      <c r="H294" s="72">
        <f t="shared" si="47"/>
        <v>0</v>
      </c>
      <c r="I294" s="74"/>
      <c r="J294" s="74"/>
      <c r="K294" s="74"/>
      <c r="L294" s="158"/>
    </row>
    <row r="295" spans="1:12" x14ac:dyDescent="0.25">
      <c r="A295" s="174" t="s">
        <v>311</v>
      </c>
      <c r="B295" s="43" t="s">
        <v>312</v>
      </c>
      <c r="C295" s="72">
        <f t="shared" si="46"/>
        <v>0</v>
      </c>
      <c r="D295" s="74"/>
      <c r="E295" s="74"/>
      <c r="F295" s="74"/>
      <c r="G295" s="157"/>
      <c r="H295" s="72">
        <f t="shared" si="47"/>
        <v>0</v>
      </c>
      <c r="I295" s="74"/>
      <c r="J295" s="74"/>
      <c r="K295" s="74"/>
      <c r="L295" s="158"/>
    </row>
    <row r="296" spans="1:12" ht="24.75" thickBot="1" x14ac:dyDescent="0.3">
      <c r="A296" s="251" t="s">
        <v>313</v>
      </c>
      <c r="B296" s="252" t="s">
        <v>314</v>
      </c>
      <c r="C296" s="185">
        <f t="shared" si="46"/>
        <v>0</v>
      </c>
      <c r="D296" s="189"/>
      <c r="E296" s="189"/>
      <c r="F296" s="189"/>
      <c r="G296" s="253"/>
      <c r="H296" s="185">
        <f t="shared" si="47"/>
        <v>0</v>
      </c>
      <c r="I296" s="189"/>
      <c r="J296" s="189"/>
      <c r="K296" s="189"/>
      <c r="L296" s="191"/>
    </row>
    <row r="297" spans="1:12" s="24" customFormat="1" ht="13.5" thickTop="1" thickBot="1" x14ac:dyDescent="0.3">
      <c r="A297" s="254" t="s">
        <v>315</v>
      </c>
      <c r="B297" s="254" t="s">
        <v>316</v>
      </c>
      <c r="C297" s="255">
        <f>SUM(D297:G297)</f>
        <v>0</v>
      </c>
      <c r="D297" s="256"/>
      <c r="E297" s="256"/>
      <c r="F297" s="256"/>
      <c r="G297" s="257"/>
      <c r="H297" s="255">
        <f>SUM(I297:L297)</f>
        <v>0</v>
      </c>
      <c r="I297" s="256"/>
      <c r="J297" s="256"/>
      <c r="K297" s="256"/>
      <c r="L297" s="258"/>
    </row>
    <row r="298" spans="1:12" s="24" customFormat="1" ht="48.75" thickTop="1" x14ac:dyDescent="0.25">
      <c r="A298" s="248" t="s">
        <v>317</v>
      </c>
      <c r="B298" s="259" t="s">
        <v>318</v>
      </c>
      <c r="C298" s="260">
        <f>SUM(D298:G298)</f>
        <v>0</v>
      </c>
      <c r="D298" s="177"/>
      <c r="E298" s="177"/>
      <c r="F298" s="177"/>
      <c r="G298" s="178"/>
      <c r="H298" s="260">
        <f>SUM(I298:L298)</f>
        <v>0</v>
      </c>
      <c r="I298" s="177"/>
      <c r="J298" s="177"/>
      <c r="K298" s="177"/>
      <c r="L298" s="179"/>
    </row>
    <row r="299" spans="1:12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</row>
    <row r="300" spans="1:12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</row>
    <row r="301" spans="1:12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</row>
    <row r="302" spans="1:12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</row>
    <row r="303" spans="1:12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</row>
    <row r="304" spans="1:12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</row>
    <row r="305" spans="1:12" x14ac:dyDescent="0.2">
      <c r="A305" s="1"/>
      <c r="B305" s="1"/>
      <c r="C305" s="261"/>
      <c r="D305" s="1"/>
      <c r="E305" s="1"/>
      <c r="F305" s="1"/>
      <c r="G305" s="1"/>
      <c r="H305" s="1"/>
      <c r="I305" s="1"/>
      <c r="J305" s="1"/>
      <c r="K305" s="1"/>
      <c r="L305" s="1"/>
    </row>
    <row r="306" spans="1:12" x14ac:dyDescent="0.2">
      <c r="A306" s="1"/>
      <c r="B306" s="1"/>
      <c r="C306" s="261"/>
      <c r="D306" s="1"/>
      <c r="E306" s="1"/>
      <c r="F306" s="1"/>
      <c r="G306" s="1"/>
      <c r="H306" s="1"/>
      <c r="I306" s="1"/>
      <c r="J306" s="1"/>
      <c r="K306" s="1"/>
      <c r="L306" s="1"/>
    </row>
    <row r="307" spans="1:12" x14ac:dyDescent="0.2">
      <c r="A307" s="1"/>
      <c r="B307" s="1"/>
      <c r="C307" s="261"/>
      <c r="D307" s="1"/>
      <c r="E307" s="1"/>
      <c r="F307" s="1"/>
      <c r="G307" s="1"/>
      <c r="H307" s="1"/>
      <c r="I307" s="1"/>
      <c r="J307" s="1"/>
      <c r="K307" s="1"/>
      <c r="L307" s="1"/>
    </row>
    <row r="308" spans="1:12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</row>
    <row r="309" spans="1:12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</row>
    <row r="310" spans="1:12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</row>
    <row r="311" spans="1:12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</row>
    <row r="312" spans="1:12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</row>
    <row r="313" spans="1:12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</row>
    <row r="314" spans="1:12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</row>
    <row r="315" spans="1:12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</row>
    <row r="316" spans="1:12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</row>
  </sheetData>
  <sheetProtection formatCells="0" formatColumns="0" formatRows="0"/>
  <autoFilter ref="A18:L298"/>
  <mergeCells count="29">
    <mergeCell ref="A288:B288"/>
    <mergeCell ref="H16:H17"/>
    <mergeCell ref="I16:I17"/>
    <mergeCell ref="J16:J17"/>
    <mergeCell ref="K16:K17"/>
    <mergeCell ref="L16:L17"/>
    <mergeCell ref="A287:B287"/>
    <mergeCell ref="C13:L13"/>
    <mergeCell ref="A15:A17"/>
    <mergeCell ref="B15:B17"/>
    <mergeCell ref="C15:G15"/>
    <mergeCell ref="H15:L15"/>
    <mergeCell ref="C16:C17"/>
    <mergeCell ref="D16:D17"/>
    <mergeCell ref="E16:E17"/>
    <mergeCell ref="F16:F17"/>
    <mergeCell ref="G16:G17"/>
    <mergeCell ref="C12:L12"/>
    <mergeCell ref="A1:L1"/>
    <mergeCell ref="A2:L2"/>
    <mergeCell ref="C3:L3"/>
    <mergeCell ref="C4:L4"/>
    <mergeCell ref="C5:L5"/>
    <mergeCell ref="C6:L6"/>
    <mergeCell ref="C7:L7"/>
    <mergeCell ref="C8:L8"/>
    <mergeCell ref="C9:L9"/>
    <mergeCell ref="C10:L10"/>
    <mergeCell ref="C11:L11"/>
  </mergeCells>
  <pageMargins left="0.78740157480314965" right="0.39370078740157483" top="0.39370078740157483" bottom="0.39370078740157483" header="0.23622047244094491" footer="0.19685039370078741"/>
  <pageSetup paperSize="9" scale="70" orientation="portrait" r:id="rId1"/>
  <headerFooter>
    <oddHeader xml:space="preserve">&amp;C                               </oddHeader>
    <oddFooter>&amp;L&amp;D, &amp;T&amp;R&amp;"Times New Roman,Regular"&amp;10&amp;P (&amp;N)</oddFooter>
  </headerFooter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M316"/>
  <sheetViews>
    <sheetView showGridLines="0" view="pageLayout" zoomScaleNormal="100" workbookViewId="0">
      <selection activeCell="C6" sqref="C6:L6"/>
    </sheetView>
  </sheetViews>
  <sheetFormatPr defaultRowHeight="12" x14ac:dyDescent="0.25"/>
  <cols>
    <col min="1" max="1" width="10.85546875" style="262" customWidth="1"/>
    <col min="2" max="2" width="28" style="262" customWidth="1"/>
    <col min="3" max="3" width="9.7109375" style="262" customWidth="1"/>
    <col min="4" max="4" width="9.5703125" style="316" customWidth="1"/>
    <col min="5" max="5" width="8.7109375" style="262" customWidth="1"/>
    <col min="6" max="6" width="8.7109375" style="316" customWidth="1"/>
    <col min="7" max="7" width="8.28515625" style="262" customWidth="1"/>
    <col min="8" max="11" width="8.7109375" style="262" customWidth="1"/>
    <col min="12" max="12" width="7.5703125" style="262" customWidth="1"/>
    <col min="13" max="16" width="0" style="1" hidden="1" customWidth="1"/>
    <col min="17" max="16384" width="9.140625" style="1"/>
  </cols>
  <sheetData>
    <row r="1" spans="1:12" x14ac:dyDescent="0.25">
      <c r="A1" s="591" t="s">
        <v>535</v>
      </c>
      <c r="B1" s="591"/>
      <c r="C1" s="591"/>
      <c r="D1" s="591"/>
      <c r="E1" s="591"/>
      <c r="F1" s="591"/>
      <c r="G1" s="591"/>
      <c r="H1" s="591"/>
      <c r="I1" s="591"/>
      <c r="J1" s="591"/>
      <c r="K1" s="591"/>
      <c r="L1" s="591"/>
    </row>
    <row r="2" spans="1:12" ht="35.25" customHeight="1" x14ac:dyDescent="0.25">
      <c r="A2" s="592" t="s">
        <v>1</v>
      </c>
      <c r="B2" s="593"/>
      <c r="C2" s="593"/>
      <c r="D2" s="593"/>
      <c r="E2" s="593"/>
      <c r="F2" s="593"/>
      <c r="G2" s="593"/>
      <c r="H2" s="593"/>
      <c r="I2" s="593"/>
      <c r="J2" s="593"/>
      <c r="K2" s="593"/>
      <c r="L2" s="594"/>
    </row>
    <row r="3" spans="1:12" ht="12.75" customHeight="1" x14ac:dyDescent="0.25">
      <c r="A3" s="2" t="s">
        <v>2</v>
      </c>
      <c r="B3" s="3"/>
      <c r="C3" s="595" t="s">
        <v>536</v>
      </c>
      <c r="D3" s="595"/>
      <c r="E3" s="595"/>
      <c r="F3" s="595"/>
      <c r="G3" s="595"/>
      <c r="H3" s="595"/>
      <c r="I3" s="595"/>
      <c r="J3" s="595"/>
      <c r="K3" s="595"/>
      <c r="L3" s="596"/>
    </row>
    <row r="4" spans="1:12" ht="12.75" customHeight="1" x14ac:dyDescent="0.25">
      <c r="A4" s="2" t="s">
        <v>4</v>
      </c>
      <c r="B4" s="3"/>
      <c r="C4" s="595" t="s">
        <v>537</v>
      </c>
      <c r="D4" s="595"/>
      <c r="E4" s="595"/>
      <c r="F4" s="595"/>
      <c r="G4" s="595"/>
      <c r="H4" s="595"/>
      <c r="I4" s="595"/>
      <c r="J4" s="595"/>
      <c r="K4" s="595"/>
      <c r="L4" s="596"/>
    </row>
    <row r="5" spans="1:12" ht="12.75" customHeight="1" x14ac:dyDescent="0.25">
      <c r="A5" s="4" t="s">
        <v>6</v>
      </c>
      <c r="B5" s="5"/>
      <c r="C5" s="589" t="s">
        <v>538</v>
      </c>
      <c r="D5" s="589"/>
      <c r="E5" s="589"/>
      <c r="F5" s="589"/>
      <c r="G5" s="589"/>
      <c r="H5" s="589"/>
      <c r="I5" s="589"/>
      <c r="J5" s="589"/>
      <c r="K5" s="589"/>
      <c r="L5" s="590"/>
    </row>
    <row r="6" spans="1:12" ht="12.75" customHeight="1" x14ac:dyDescent="0.25">
      <c r="A6" s="4" t="s">
        <v>8</v>
      </c>
      <c r="B6" s="5"/>
      <c r="C6" s="589" t="s">
        <v>325</v>
      </c>
      <c r="D6" s="589"/>
      <c r="E6" s="589"/>
      <c r="F6" s="589"/>
      <c r="G6" s="589"/>
      <c r="H6" s="589"/>
      <c r="I6" s="589"/>
      <c r="J6" s="589"/>
      <c r="K6" s="589"/>
      <c r="L6" s="590"/>
    </row>
    <row r="7" spans="1:12" x14ac:dyDescent="0.25">
      <c r="A7" s="4" t="s">
        <v>10</v>
      </c>
      <c r="B7" s="5"/>
      <c r="C7" s="595" t="s">
        <v>539</v>
      </c>
      <c r="D7" s="595"/>
      <c r="E7" s="595"/>
      <c r="F7" s="595"/>
      <c r="G7" s="595"/>
      <c r="H7" s="595"/>
      <c r="I7" s="595"/>
      <c r="J7" s="595"/>
      <c r="K7" s="595"/>
      <c r="L7" s="596"/>
    </row>
    <row r="8" spans="1:12" ht="12.75" customHeight="1" x14ac:dyDescent="0.25">
      <c r="A8" s="6" t="s">
        <v>12</v>
      </c>
      <c r="B8" s="5"/>
      <c r="C8" s="597"/>
      <c r="D8" s="597"/>
      <c r="E8" s="597"/>
      <c r="F8" s="597"/>
      <c r="G8" s="597"/>
      <c r="H8" s="597"/>
      <c r="I8" s="597"/>
      <c r="J8" s="597"/>
      <c r="K8" s="597"/>
      <c r="L8" s="598"/>
    </row>
    <row r="9" spans="1:12" ht="12.75" customHeight="1" x14ac:dyDescent="0.25">
      <c r="A9" s="4"/>
      <c r="B9" s="5" t="s">
        <v>13</v>
      </c>
      <c r="C9" s="589" t="s">
        <v>540</v>
      </c>
      <c r="D9" s="589"/>
      <c r="E9" s="589"/>
      <c r="F9" s="589"/>
      <c r="G9" s="589"/>
      <c r="H9" s="589"/>
      <c r="I9" s="589"/>
      <c r="J9" s="589"/>
      <c r="K9" s="589"/>
      <c r="L9" s="590"/>
    </row>
    <row r="10" spans="1:12" ht="12.75" customHeight="1" x14ac:dyDescent="0.25">
      <c r="A10" s="4"/>
      <c r="B10" s="5" t="s">
        <v>15</v>
      </c>
      <c r="C10" s="589" t="s">
        <v>541</v>
      </c>
      <c r="D10" s="589"/>
      <c r="E10" s="589"/>
      <c r="F10" s="589"/>
      <c r="G10" s="589"/>
      <c r="H10" s="589"/>
      <c r="I10" s="589"/>
      <c r="J10" s="589"/>
      <c r="K10" s="589"/>
      <c r="L10" s="590"/>
    </row>
    <row r="11" spans="1:12" ht="12.75" customHeight="1" x14ac:dyDescent="0.25">
      <c r="A11" s="4"/>
      <c r="B11" s="5" t="s">
        <v>16</v>
      </c>
      <c r="C11" s="597"/>
      <c r="D11" s="597"/>
      <c r="E11" s="597"/>
      <c r="F11" s="597"/>
      <c r="G11" s="597"/>
      <c r="H11" s="597"/>
      <c r="I11" s="597"/>
      <c r="J11" s="597"/>
      <c r="K11" s="597"/>
      <c r="L11" s="598"/>
    </row>
    <row r="12" spans="1:12" ht="12.75" customHeight="1" x14ac:dyDescent="0.25">
      <c r="A12" s="4"/>
      <c r="B12" s="5" t="s">
        <v>17</v>
      </c>
      <c r="C12" s="589" t="s">
        <v>542</v>
      </c>
      <c r="D12" s="589"/>
      <c r="E12" s="589"/>
      <c r="F12" s="589"/>
      <c r="G12" s="589"/>
      <c r="H12" s="589"/>
      <c r="I12" s="589"/>
      <c r="J12" s="589"/>
      <c r="K12" s="589"/>
      <c r="L12" s="590"/>
    </row>
    <row r="13" spans="1:12" ht="12.75" customHeight="1" x14ac:dyDescent="0.25">
      <c r="A13" s="4"/>
      <c r="B13" s="5" t="s">
        <v>18</v>
      </c>
      <c r="C13" s="589" t="s">
        <v>543</v>
      </c>
      <c r="D13" s="589"/>
      <c r="E13" s="589"/>
      <c r="F13" s="589"/>
      <c r="G13" s="589"/>
      <c r="H13" s="589"/>
      <c r="I13" s="589"/>
      <c r="J13" s="589"/>
      <c r="K13" s="589"/>
      <c r="L13" s="590"/>
    </row>
    <row r="14" spans="1:12" ht="12.75" customHeight="1" x14ac:dyDescent="0.25">
      <c r="A14" s="7"/>
      <c r="B14" s="8"/>
      <c r="C14" s="9"/>
      <c r="D14" s="275"/>
      <c r="E14" s="9"/>
      <c r="F14" s="275"/>
      <c r="G14" s="9"/>
      <c r="H14" s="9"/>
      <c r="I14" s="9"/>
      <c r="J14" s="9"/>
      <c r="K14" s="9"/>
      <c r="L14" s="10"/>
    </row>
    <row r="15" spans="1:12" s="11" customFormat="1" ht="12.75" customHeight="1" x14ac:dyDescent="0.25">
      <c r="A15" s="603" t="s">
        <v>19</v>
      </c>
      <c r="B15" s="606" t="s">
        <v>20</v>
      </c>
      <c r="C15" s="608" t="s">
        <v>21</v>
      </c>
      <c r="D15" s="609"/>
      <c r="E15" s="609"/>
      <c r="F15" s="609"/>
      <c r="G15" s="610"/>
      <c r="H15" s="608" t="s">
        <v>22</v>
      </c>
      <c r="I15" s="609"/>
      <c r="J15" s="609"/>
      <c r="K15" s="609"/>
      <c r="L15" s="611"/>
    </row>
    <row r="16" spans="1:12" s="11" customFormat="1" ht="12.75" customHeight="1" x14ac:dyDescent="0.25">
      <c r="A16" s="604"/>
      <c r="B16" s="607"/>
      <c r="C16" s="612" t="s">
        <v>23</v>
      </c>
      <c r="D16" s="676" t="s">
        <v>24</v>
      </c>
      <c r="E16" s="615" t="s">
        <v>25</v>
      </c>
      <c r="F16" s="678" t="s">
        <v>26</v>
      </c>
      <c r="G16" s="619" t="s">
        <v>27</v>
      </c>
      <c r="H16" s="612" t="s">
        <v>23</v>
      </c>
      <c r="I16" s="613" t="s">
        <v>24</v>
      </c>
      <c r="J16" s="615" t="s">
        <v>25</v>
      </c>
      <c r="K16" s="617" t="s">
        <v>26</v>
      </c>
      <c r="L16" s="599" t="s">
        <v>27</v>
      </c>
    </row>
    <row r="17" spans="1:12" s="12" customFormat="1" ht="61.5" customHeight="1" thickBot="1" x14ac:dyDescent="0.3">
      <c r="A17" s="605"/>
      <c r="B17" s="607"/>
      <c r="C17" s="612"/>
      <c r="D17" s="677"/>
      <c r="E17" s="616"/>
      <c r="F17" s="679"/>
      <c r="G17" s="619"/>
      <c r="H17" s="622"/>
      <c r="I17" s="623"/>
      <c r="J17" s="616"/>
      <c r="K17" s="618"/>
      <c r="L17" s="600"/>
    </row>
    <row r="18" spans="1:12" s="12" customFormat="1" ht="9.75" customHeight="1" thickTop="1" x14ac:dyDescent="0.25">
      <c r="A18" s="13" t="s">
        <v>28</v>
      </c>
      <c r="B18" s="13">
        <v>2</v>
      </c>
      <c r="C18" s="14">
        <v>3</v>
      </c>
      <c r="D18" s="276">
        <v>4</v>
      </c>
      <c r="E18" s="15">
        <v>5</v>
      </c>
      <c r="F18" s="276">
        <v>6</v>
      </c>
      <c r="G18" s="16">
        <v>7</v>
      </c>
      <c r="H18" s="14">
        <v>8</v>
      </c>
      <c r="I18" s="15">
        <v>9</v>
      </c>
      <c r="J18" s="15">
        <v>10</v>
      </c>
      <c r="K18" s="15">
        <v>11</v>
      </c>
      <c r="L18" s="17">
        <v>12</v>
      </c>
    </row>
    <row r="19" spans="1:12" s="24" customFormat="1" x14ac:dyDescent="0.25">
      <c r="A19" s="18"/>
      <c r="B19" s="19" t="s">
        <v>29</v>
      </c>
      <c r="C19" s="20"/>
      <c r="D19" s="277"/>
      <c r="E19" s="21"/>
      <c r="F19" s="277"/>
      <c r="G19" s="22"/>
      <c r="H19" s="20"/>
      <c r="I19" s="21"/>
      <c r="J19" s="21"/>
      <c r="K19" s="21"/>
      <c r="L19" s="23"/>
    </row>
    <row r="20" spans="1:12" s="24" customFormat="1" ht="12.75" thickBot="1" x14ac:dyDescent="0.3">
      <c r="A20" s="25"/>
      <c r="B20" s="26" t="s">
        <v>30</v>
      </c>
      <c r="C20" s="27">
        <f t="shared" ref="C20:C47" si="0">SUM(D20:G20)</f>
        <v>1461098</v>
      </c>
      <c r="D20" s="278">
        <f>SUM(D21,D24,D25,D41,D43)</f>
        <v>904279</v>
      </c>
      <c r="E20" s="28">
        <f>SUM(E21,E24,E43)</f>
        <v>521212</v>
      </c>
      <c r="F20" s="278">
        <f>SUM(F21,F26,F43)</f>
        <v>35607</v>
      </c>
      <c r="G20" s="29">
        <f>SUM(G21,G45)</f>
        <v>0</v>
      </c>
      <c r="H20" s="27">
        <f>SUM(I20:L20)</f>
        <v>1524480</v>
      </c>
      <c r="I20" s="28">
        <f>SUM(I21,I24,I25,I41,I43)</f>
        <v>974766</v>
      </c>
      <c r="J20" s="28">
        <f>SUM(J21,J24,J43)</f>
        <v>514087</v>
      </c>
      <c r="K20" s="28">
        <f>SUM(K21,K26,K43)</f>
        <v>35627</v>
      </c>
      <c r="L20" s="30">
        <f>SUM(L21,L45)</f>
        <v>0</v>
      </c>
    </row>
    <row r="21" spans="1:12" ht="12.75" thickTop="1" x14ac:dyDescent="0.25">
      <c r="A21" s="31"/>
      <c r="B21" s="32" t="s">
        <v>31</v>
      </c>
      <c r="C21" s="33">
        <f t="shared" si="0"/>
        <v>0</v>
      </c>
      <c r="D21" s="279">
        <f>SUM(D22:D23)</f>
        <v>0</v>
      </c>
      <c r="E21" s="34">
        <f>SUM(E22:E23)</f>
        <v>0</v>
      </c>
      <c r="F21" s="279">
        <f>SUM(F22:F23)</f>
        <v>0</v>
      </c>
      <c r="G21" s="35">
        <f>SUM(G22:G23)</f>
        <v>0</v>
      </c>
      <c r="H21" s="33">
        <f t="shared" ref="H21:H47" si="1">SUM(I21:L21)</f>
        <v>0</v>
      </c>
      <c r="I21" s="34">
        <f>SUM(I22:I23)</f>
        <v>0</v>
      </c>
      <c r="J21" s="34">
        <f>SUM(J22:J23)</f>
        <v>0</v>
      </c>
      <c r="K21" s="34">
        <f>SUM(K22:K23)</f>
        <v>0</v>
      </c>
      <c r="L21" s="36">
        <f>SUM(L22:L23)</f>
        <v>0</v>
      </c>
    </row>
    <row r="22" spans="1:12" x14ac:dyDescent="0.25">
      <c r="A22" s="37"/>
      <c r="B22" s="38" t="s">
        <v>32</v>
      </c>
      <c r="C22" s="39">
        <f t="shared" si="0"/>
        <v>0</v>
      </c>
      <c r="D22" s="280"/>
      <c r="E22" s="40"/>
      <c r="F22" s="280"/>
      <c r="G22" s="41"/>
      <c r="H22" s="39">
        <f t="shared" si="1"/>
        <v>0</v>
      </c>
      <c r="I22" s="40"/>
      <c r="J22" s="40"/>
      <c r="K22" s="40"/>
      <c r="L22" s="42"/>
    </row>
    <row r="23" spans="1:12" x14ac:dyDescent="0.25">
      <c r="A23" s="43"/>
      <c r="B23" s="44" t="s">
        <v>33</v>
      </c>
      <c r="C23" s="45">
        <f t="shared" si="0"/>
        <v>0</v>
      </c>
      <c r="D23" s="281"/>
      <c r="E23" s="46"/>
      <c r="F23" s="281"/>
      <c r="G23" s="47"/>
      <c r="H23" s="45">
        <f t="shared" si="1"/>
        <v>0</v>
      </c>
      <c r="I23" s="46"/>
      <c r="J23" s="46"/>
      <c r="K23" s="46"/>
      <c r="L23" s="48"/>
    </row>
    <row r="24" spans="1:12" s="24" customFormat="1" ht="24.75" thickBot="1" x14ac:dyDescent="0.3">
      <c r="A24" s="49">
        <v>19300</v>
      </c>
      <c r="B24" s="49" t="s">
        <v>34</v>
      </c>
      <c r="C24" s="50">
        <f t="shared" si="0"/>
        <v>1425491</v>
      </c>
      <c r="D24" s="282">
        <v>904279</v>
      </c>
      <c r="E24" s="51">
        <v>521212</v>
      </c>
      <c r="F24" s="283" t="s">
        <v>35</v>
      </c>
      <c r="G24" s="53" t="s">
        <v>35</v>
      </c>
      <c r="H24" s="50">
        <f t="shared" si="1"/>
        <v>1488853</v>
      </c>
      <c r="I24" s="51">
        <f>I51</f>
        <v>974766</v>
      </c>
      <c r="J24" s="51">
        <f>J51</f>
        <v>514087</v>
      </c>
      <c r="K24" s="52" t="s">
        <v>35</v>
      </c>
      <c r="L24" s="54" t="s">
        <v>35</v>
      </c>
    </row>
    <row r="25" spans="1:12" s="24" customFormat="1" ht="24.75" thickTop="1" x14ac:dyDescent="0.25">
      <c r="A25" s="55"/>
      <c r="B25" s="56" t="s">
        <v>36</v>
      </c>
      <c r="C25" s="57">
        <f t="shared" si="0"/>
        <v>0</v>
      </c>
      <c r="D25" s="284"/>
      <c r="E25" s="59" t="s">
        <v>35</v>
      </c>
      <c r="F25" s="285" t="s">
        <v>35</v>
      </c>
      <c r="G25" s="60" t="s">
        <v>35</v>
      </c>
      <c r="H25" s="57">
        <f t="shared" si="1"/>
        <v>0</v>
      </c>
      <c r="I25" s="61"/>
      <c r="J25" s="59" t="s">
        <v>35</v>
      </c>
      <c r="K25" s="59" t="s">
        <v>35</v>
      </c>
      <c r="L25" s="62" t="s">
        <v>35</v>
      </c>
    </row>
    <row r="26" spans="1:12" s="24" customFormat="1" ht="36" x14ac:dyDescent="0.25">
      <c r="A26" s="56">
        <v>21300</v>
      </c>
      <c r="B26" s="56" t="s">
        <v>37</v>
      </c>
      <c r="C26" s="57">
        <f t="shared" si="0"/>
        <v>35577</v>
      </c>
      <c r="D26" s="285" t="s">
        <v>35</v>
      </c>
      <c r="E26" s="59" t="s">
        <v>35</v>
      </c>
      <c r="F26" s="286">
        <f>SUM(F27,F31,F33,F36)</f>
        <v>35577</v>
      </c>
      <c r="G26" s="60" t="s">
        <v>35</v>
      </c>
      <c r="H26" s="57">
        <f t="shared" si="1"/>
        <v>35577</v>
      </c>
      <c r="I26" s="59" t="s">
        <v>35</v>
      </c>
      <c r="J26" s="59" t="s">
        <v>35</v>
      </c>
      <c r="K26" s="63">
        <f>SUM(K27,K31,K33,K36)</f>
        <v>35577</v>
      </c>
      <c r="L26" s="62" t="s">
        <v>35</v>
      </c>
    </row>
    <row r="27" spans="1:12" s="24" customFormat="1" ht="24" x14ac:dyDescent="0.25">
      <c r="A27" s="64">
        <v>21350</v>
      </c>
      <c r="B27" s="56" t="s">
        <v>38</v>
      </c>
      <c r="C27" s="57">
        <f t="shared" si="0"/>
        <v>0</v>
      </c>
      <c r="D27" s="285" t="s">
        <v>35</v>
      </c>
      <c r="E27" s="59" t="s">
        <v>35</v>
      </c>
      <c r="F27" s="286">
        <f>SUM(F28:F30)</f>
        <v>0</v>
      </c>
      <c r="G27" s="60" t="s">
        <v>35</v>
      </c>
      <c r="H27" s="57">
        <f t="shared" si="1"/>
        <v>0</v>
      </c>
      <c r="I27" s="59" t="s">
        <v>35</v>
      </c>
      <c r="J27" s="59" t="s">
        <v>35</v>
      </c>
      <c r="K27" s="63">
        <f>SUM(K28:K30)</f>
        <v>0</v>
      </c>
      <c r="L27" s="62" t="s">
        <v>35</v>
      </c>
    </row>
    <row r="28" spans="1:12" x14ac:dyDescent="0.25">
      <c r="A28" s="37">
        <v>21351</v>
      </c>
      <c r="B28" s="65" t="s">
        <v>39</v>
      </c>
      <c r="C28" s="66">
        <f t="shared" si="0"/>
        <v>0</v>
      </c>
      <c r="D28" s="287" t="s">
        <v>35</v>
      </c>
      <c r="E28" s="67" t="s">
        <v>35</v>
      </c>
      <c r="F28" s="288"/>
      <c r="G28" s="69" t="s">
        <v>35</v>
      </c>
      <c r="H28" s="66">
        <f t="shared" si="1"/>
        <v>0</v>
      </c>
      <c r="I28" s="67" t="s">
        <v>35</v>
      </c>
      <c r="J28" s="67" t="s">
        <v>35</v>
      </c>
      <c r="K28" s="68"/>
      <c r="L28" s="70" t="s">
        <v>35</v>
      </c>
    </row>
    <row r="29" spans="1:12" x14ac:dyDescent="0.25">
      <c r="A29" s="43">
        <v>21352</v>
      </c>
      <c r="B29" s="71" t="s">
        <v>40</v>
      </c>
      <c r="C29" s="72">
        <f t="shared" si="0"/>
        <v>0</v>
      </c>
      <c r="D29" s="289" t="s">
        <v>35</v>
      </c>
      <c r="E29" s="73" t="s">
        <v>35</v>
      </c>
      <c r="F29" s="273"/>
      <c r="G29" s="75" t="s">
        <v>35</v>
      </c>
      <c r="H29" s="72">
        <f t="shared" si="1"/>
        <v>0</v>
      </c>
      <c r="I29" s="73" t="s">
        <v>35</v>
      </c>
      <c r="J29" s="73" t="s">
        <v>35</v>
      </c>
      <c r="K29" s="74"/>
      <c r="L29" s="76" t="s">
        <v>35</v>
      </c>
    </row>
    <row r="30" spans="1:12" ht="24" x14ac:dyDescent="0.25">
      <c r="A30" s="43">
        <v>21359</v>
      </c>
      <c r="B30" s="71" t="s">
        <v>41</v>
      </c>
      <c r="C30" s="72">
        <f t="shared" si="0"/>
        <v>0</v>
      </c>
      <c r="D30" s="289" t="s">
        <v>35</v>
      </c>
      <c r="E30" s="73" t="s">
        <v>35</v>
      </c>
      <c r="F30" s="273"/>
      <c r="G30" s="75" t="s">
        <v>35</v>
      </c>
      <c r="H30" s="72">
        <f t="shared" si="1"/>
        <v>0</v>
      </c>
      <c r="I30" s="73" t="s">
        <v>35</v>
      </c>
      <c r="J30" s="73" t="s">
        <v>35</v>
      </c>
      <c r="K30" s="74"/>
      <c r="L30" s="76" t="s">
        <v>35</v>
      </c>
    </row>
    <row r="31" spans="1:12" s="24" customFormat="1" ht="36" x14ac:dyDescent="0.25">
      <c r="A31" s="64">
        <v>21370</v>
      </c>
      <c r="B31" s="56" t="s">
        <v>42</v>
      </c>
      <c r="C31" s="57">
        <f t="shared" si="0"/>
        <v>0</v>
      </c>
      <c r="D31" s="285" t="s">
        <v>35</v>
      </c>
      <c r="E31" s="59" t="s">
        <v>35</v>
      </c>
      <c r="F31" s="286">
        <f>SUM(F32)</f>
        <v>0</v>
      </c>
      <c r="G31" s="60" t="s">
        <v>35</v>
      </c>
      <c r="H31" s="57">
        <f t="shared" si="1"/>
        <v>0</v>
      </c>
      <c r="I31" s="59" t="s">
        <v>35</v>
      </c>
      <c r="J31" s="59" t="s">
        <v>35</v>
      </c>
      <c r="K31" s="63">
        <f>SUM(K32)</f>
        <v>0</v>
      </c>
      <c r="L31" s="62" t="s">
        <v>35</v>
      </c>
    </row>
    <row r="32" spans="1:12" ht="36" x14ac:dyDescent="0.25">
      <c r="A32" s="77">
        <v>21379</v>
      </c>
      <c r="B32" s="78" t="s">
        <v>43</v>
      </c>
      <c r="C32" s="79">
        <f t="shared" si="0"/>
        <v>0</v>
      </c>
      <c r="D32" s="290" t="s">
        <v>35</v>
      </c>
      <c r="E32" s="80" t="s">
        <v>35</v>
      </c>
      <c r="F32" s="291"/>
      <c r="G32" s="82" t="s">
        <v>35</v>
      </c>
      <c r="H32" s="79">
        <f t="shared" si="1"/>
        <v>0</v>
      </c>
      <c r="I32" s="80" t="s">
        <v>35</v>
      </c>
      <c r="J32" s="80" t="s">
        <v>35</v>
      </c>
      <c r="K32" s="81"/>
      <c r="L32" s="83" t="s">
        <v>35</v>
      </c>
    </row>
    <row r="33" spans="1:12" s="24" customFormat="1" x14ac:dyDescent="0.25">
      <c r="A33" s="64">
        <v>21380</v>
      </c>
      <c r="B33" s="56" t="s">
        <v>44</v>
      </c>
      <c r="C33" s="57">
        <f t="shared" si="0"/>
        <v>7000</v>
      </c>
      <c r="D33" s="285" t="s">
        <v>35</v>
      </c>
      <c r="E33" s="59" t="s">
        <v>35</v>
      </c>
      <c r="F33" s="286">
        <f>SUM(F34:F35)</f>
        <v>7000</v>
      </c>
      <c r="G33" s="60" t="s">
        <v>35</v>
      </c>
      <c r="H33" s="57">
        <f t="shared" si="1"/>
        <v>7000</v>
      </c>
      <c r="I33" s="59" t="s">
        <v>35</v>
      </c>
      <c r="J33" s="59" t="s">
        <v>35</v>
      </c>
      <c r="K33" s="63">
        <f>SUM(K34:K35)</f>
        <v>7000</v>
      </c>
      <c r="L33" s="62" t="s">
        <v>35</v>
      </c>
    </row>
    <row r="34" spans="1:12" x14ac:dyDescent="0.25">
      <c r="A34" s="38">
        <v>21381</v>
      </c>
      <c r="B34" s="65" t="s">
        <v>45</v>
      </c>
      <c r="C34" s="66">
        <f t="shared" si="0"/>
        <v>7000</v>
      </c>
      <c r="D34" s="287" t="s">
        <v>35</v>
      </c>
      <c r="E34" s="67" t="s">
        <v>35</v>
      </c>
      <c r="F34" s="288">
        <v>7000</v>
      </c>
      <c r="G34" s="69" t="s">
        <v>35</v>
      </c>
      <c r="H34" s="66">
        <f t="shared" si="1"/>
        <v>7000</v>
      </c>
      <c r="I34" s="67" t="s">
        <v>35</v>
      </c>
      <c r="J34" s="67" t="s">
        <v>35</v>
      </c>
      <c r="K34" s="68">
        <v>7000</v>
      </c>
      <c r="L34" s="70" t="s">
        <v>35</v>
      </c>
    </row>
    <row r="35" spans="1:12" ht="24" x14ac:dyDescent="0.25">
      <c r="A35" s="44">
        <v>21383</v>
      </c>
      <c r="B35" s="71" t="s">
        <v>46</v>
      </c>
      <c r="C35" s="72">
        <f>SUM(D35:G35)</f>
        <v>0</v>
      </c>
      <c r="D35" s="289" t="s">
        <v>35</v>
      </c>
      <c r="E35" s="73" t="s">
        <v>35</v>
      </c>
      <c r="F35" s="273"/>
      <c r="G35" s="75" t="s">
        <v>35</v>
      </c>
      <c r="H35" s="72">
        <f t="shared" si="1"/>
        <v>0</v>
      </c>
      <c r="I35" s="73" t="s">
        <v>35</v>
      </c>
      <c r="J35" s="73" t="s">
        <v>35</v>
      </c>
      <c r="K35" s="74"/>
      <c r="L35" s="76" t="s">
        <v>35</v>
      </c>
    </row>
    <row r="36" spans="1:12" s="24" customFormat="1" ht="25.5" customHeight="1" x14ac:dyDescent="0.25">
      <c r="A36" s="64">
        <v>21390</v>
      </c>
      <c r="B36" s="56" t="s">
        <v>47</v>
      </c>
      <c r="C36" s="57">
        <f t="shared" si="0"/>
        <v>28577</v>
      </c>
      <c r="D36" s="285" t="s">
        <v>35</v>
      </c>
      <c r="E36" s="59" t="s">
        <v>35</v>
      </c>
      <c r="F36" s="286">
        <f>SUM(F37:F40)</f>
        <v>28577</v>
      </c>
      <c r="G36" s="60" t="s">
        <v>35</v>
      </c>
      <c r="H36" s="57">
        <f t="shared" si="1"/>
        <v>28577</v>
      </c>
      <c r="I36" s="59" t="s">
        <v>35</v>
      </c>
      <c r="J36" s="59" t="s">
        <v>35</v>
      </c>
      <c r="K36" s="63">
        <f>SUM(K37:K40)</f>
        <v>28577</v>
      </c>
      <c r="L36" s="62" t="s">
        <v>35</v>
      </c>
    </row>
    <row r="37" spans="1:12" ht="24" x14ac:dyDescent="0.25">
      <c r="A37" s="38">
        <v>21391</v>
      </c>
      <c r="B37" s="65" t="s">
        <v>48</v>
      </c>
      <c r="C37" s="66">
        <f t="shared" si="0"/>
        <v>0</v>
      </c>
      <c r="D37" s="287" t="s">
        <v>35</v>
      </c>
      <c r="E37" s="67" t="s">
        <v>35</v>
      </c>
      <c r="F37" s="288"/>
      <c r="G37" s="69" t="s">
        <v>35</v>
      </c>
      <c r="H37" s="66">
        <f t="shared" si="1"/>
        <v>0</v>
      </c>
      <c r="I37" s="67" t="s">
        <v>35</v>
      </c>
      <c r="J37" s="67" t="s">
        <v>35</v>
      </c>
      <c r="K37" s="68"/>
      <c r="L37" s="70" t="s">
        <v>35</v>
      </c>
    </row>
    <row r="38" spans="1:12" x14ac:dyDescent="0.25">
      <c r="A38" s="44">
        <v>21393</v>
      </c>
      <c r="B38" s="71" t="s">
        <v>49</v>
      </c>
      <c r="C38" s="72">
        <f t="shared" si="0"/>
        <v>0</v>
      </c>
      <c r="D38" s="289" t="s">
        <v>35</v>
      </c>
      <c r="E38" s="73" t="s">
        <v>35</v>
      </c>
      <c r="F38" s="273"/>
      <c r="G38" s="75" t="s">
        <v>35</v>
      </c>
      <c r="H38" s="72">
        <f t="shared" si="1"/>
        <v>0</v>
      </c>
      <c r="I38" s="73" t="s">
        <v>35</v>
      </c>
      <c r="J38" s="73" t="s">
        <v>35</v>
      </c>
      <c r="K38" s="74"/>
      <c r="L38" s="76" t="s">
        <v>35</v>
      </c>
    </row>
    <row r="39" spans="1:12" x14ac:dyDescent="0.25">
      <c r="A39" s="44">
        <v>21395</v>
      </c>
      <c r="B39" s="71" t="s">
        <v>50</v>
      </c>
      <c r="C39" s="72">
        <f t="shared" si="0"/>
        <v>0</v>
      </c>
      <c r="D39" s="289" t="s">
        <v>35</v>
      </c>
      <c r="E39" s="73" t="s">
        <v>35</v>
      </c>
      <c r="F39" s="273"/>
      <c r="G39" s="75" t="s">
        <v>35</v>
      </c>
      <c r="H39" s="72">
        <f t="shared" si="1"/>
        <v>0</v>
      </c>
      <c r="I39" s="73" t="s">
        <v>35</v>
      </c>
      <c r="J39" s="73" t="s">
        <v>35</v>
      </c>
      <c r="K39" s="74"/>
      <c r="L39" s="76" t="s">
        <v>35</v>
      </c>
    </row>
    <row r="40" spans="1:12" ht="24" x14ac:dyDescent="0.25">
      <c r="A40" s="84">
        <v>21399</v>
      </c>
      <c r="B40" s="85" t="s">
        <v>51</v>
      </c>
      <c r="C40" s="86">
        <f t="shared" si="0"/>
        <v>28577</v>
      </c>
      <c r="D40" s="292" t="s">
        <v>35</v>
      </c>
      <c r="E40" s="87" t="s">
        <v>35</v>
      </c>
      <c r="F40" s="274">
        <v>28577</v>
      </c>
      <c r="G40" s="89" t="s">
        <v>35</v>
      </c>
      <c r="H40" s="86">
        <f t="shared" si="1"/>
        <v>28577</v>
      </c>
      <c r="I40" s="87" t="s">
        <v>35</v>
      </c>
      <c r="J40" s="87" t="s">
        <v>35</v>
      </c>
      <c r="K40" s="88">
        <v>28577</v>
      </c>
      <c r="L40" s="90" t="s">
        <v>35</v>
      </c>
    </row>
    <row r="41" spans="1:12" s="24" customFormat="1" ht="26.25" customHeight="1" x14ac:dyDescent="0.25">
      <c r="A41" s="91">
        <v>21420</v>
      </c>
      <c r="B41" s="92" t="s">
        <v>52</v>
      </c>
      <c r="C41" s="93">
        <f>SUM(D41:G41)</f>
        <v>0</v>
      </c>
      <c r="D41" s="293">
        <f>SUM(D42)</f>
        <v>0</v>
      </c>
      <c r="E41" s="95" t="s">
        <v>35</v>
      </c>
      <c r="F41" s="294" t="s">
        <v>35</v>
      </c>
      <c r="G41" s="96" t="s">
        <v>35</v>
      </c>
      <c r="H41" s="93">
        <f>SUM(I41:L41)</f>
        <v>0</v>
      </c>
      <c r="I41" s="94">
        <f>SUM(I42)</f>
        <v>0</v>
      </c>
      <c r="J41" s="95" t="s">
        <v>35</v>
      </c>
      <c r="K41" s="95" t="s">
        <v>35</v>
      </c>
      <c r="L41" s="97" t="s">
        <v>35</v>
      </c>
    </row>
    <row r="42" spans="1:12" s="24" customFormat="1" ht="26.25" customHeight="1" x14ac:dyDescent="0.25">
      <c r="A42" s="84">
        <v>21429</v>
      </c>
      <c r="B42" s="85" t="s">
        <v>53</v>
      </c>
      <c r="C42" s="86">
        <f>SUM(D42:G42)</f>
        <v>0</v>
      </c>
      <c r="D42" s="295"/>
      <c r="E42" s="87" t="s">
        <v>35</v>
      </c>
      <c r="F42" s="292" t="s">
        <v>35</v>
      </c>
      <c r="G42" s="89" t="s">
        <v>35</v>
      </c>
      <c r="H42" s="86">
        <f t="shared" ref="H42:H44" si="2">SUM(I42:L42)</f>
        <v>0</v>
      </c>
      <c r="I42" s="98"/>
      <c r="J42" s="87" t="s">
        <v>35</v>
      </c>
      <c r="K42" s="87" t="s">
        <v>35</v>
      </c>
      <c r="L42" s="90" t="s">
        <v>35</v>
      </c>
    </row>
    <row r="43" spans="1:12" s="24" customFormat="1" ht="24" x14ac:dyDescent="0.25">
      <c r="A43" s="64">
        <v>21490</v>
      </c>
      <c r="B43" s="56" t="s">
        <v>54</v>
      </c>
      <c r="C43" s="57">
        <f t="shared" si="0"/>
        <v>30</v>
      </c>
      <c r="D43" s="296">
        <f>D44</f>
        <v>0</v>
      </c>
      <c r="E43" s="99">
        <f t="shared" ref="E43:F43" si="3">E44</f>
        <v>0</v>
      </c>
      <c r="F43" s="296">
        <f t="shared" si="3"/>
        <v>30</v>
      </c>
      <c r="G43" s="60" t="s">
        <v>35</v>
      </c>
      <c r="H43" s="100">
        <f t="shared" si="2"/>
        <v>50</v>
      </c>
      <c r="I43" s="99">
        <f>I44</f>
        <v>0</v>
      </c>
      <c r="J43" s="99">
        <f t="shared" ref="J43:K43" si="4">J44</f>
        <v>0</v>
      </c>
      <c r="K43" s="99">
        <f t="shared" si="4"/>
        <v>50</v>
      </c>
      <c r="L43" s="62" t="s">
        <v>35</v>
      </c>
    </row>
    <row r="44" spans="1:12" s="24" customFormat="1" ht="24" x14ac:dyDescent="0.25">
      <c r="A44" s="44">
        <v>21499</v>
      </c>
      <c r="B44" s="71" t="s">
        <v>55</v>
      </c>
      <c r="C44" s="79">
        <f>SUM(D44:G44)</f>
        <v>30</v>
      </c>
      <c r="D44" s="297"/>
      <c r="E44" s="102"/>
      <c r="F44" s="298">
        <v>30</v>
      </c>
      <c r="G44" s="103" t="s">
        <v>35</v>
      </c>
      <c r="H44" s="104">
        <f t="shared" si="2"/>
        <v>50</v>
      </c>
      <c r="I44" s="40"/>
      <c r="J44" s="105"/>
      <c r="K44" s="105">
        <v>50</v>
      </c>
      <c r="L44" s="106" t="s">
        <v>35</v>
      </c>
    </row>
    <row r="45" spans="1:12" ht="12.75" customHeight="1" x14ac:dyDescent="0.25">
      <c r="A45" s="107">
        <v>23000</v>
      </c>
      <c r="B45" s="108" t="s">
        <v>56</v>
      </c>
      <c r="C45" s="109">
        <f>SUM(D45:G45)</f>
        <v>0</v>
      </c>
      <c r="D45" s="285" t="s">
        <v>35</v>
      </c>
      <c r="E45" s="59" t="s">
        <v>35</v>
      </c>
      <c r="F45" s="285" t="s">
        <v>35</v>
      </c>
      <c r="G45" s="99">
        <f>SUM(G46:G47)</f>
        <v>0</v>
      </c>
      <c r="H45" s="109">
        <f t="shared" si="1"/>
        <v>0</v>
      </c>
      <c r="I45" s="87" t="s">
        <v>35</v>
      </c>
      <c r="J45" s="87" t="s">
        <v>35</v>
      </c>
      <c r="K45" s="87" t="s">
        <v>35</v>
      </c>
      <c r="L45" s="110">
        <f>SUM(L46:L47)</f>
        <v>0</v>
      </c>
    </row>
    <row r="46" spans="1:12" ht="24" x14ac:dyDescent="0.25">
      <c r="A46" s="111">
        <v>23410</v>
      </c>
      <c r="B46" s="112" t="s">
        <v>57</v>
      </c>
      <c r="C46" s="113">
        <f t="shared" si="0"/>
        <v>0</v>
      </c>
      <c r="D46" s="294" t="s">
        <v>35</v>
      </c>
      <c r="E46" s="95" t="s">
        <v>35</v>
      </c>
      <c r="F46" s="294" t="s">
        <v>35</v>
      </c>
      <c r="G46" s="114"/>
      <c r="H46" s="113">
        <f t="shared" si="1"/>
        <v>0</v>
      </c>
      <c r="I46" s="95" t="s">
        <v>35</v>
      </c>
      <c r="J46" s="95" t="s">
        <v>35</v>
      </c>
      <c r="K46" s="95" t="s">
        <v>35</v>
      </c>
      <c r="L46" s="115"/>
    </row>
    <row r="47" spans="1:12" ht="24" x14ac:dyDescent="0.25">
      <c r="A47" s="111">
        <v>23510</v>
      </c>
      <c r="B47" s="112" t="s">
        <v>58</v>
      </c>
      <c r="C47" s="93">
        <f t="shared" si="0"/>
        <v>0</v>
      </c>
      <c r="D47" s="294" t="s">
        <v>35</v>
      </c>
      <c r="E47" s="95" t="s">
        <v>35</v>
      </c>
      <c r="F47" s="294" t="s">
        <v>35</v>
      </c>
      <c r="G47" s="114"/>
      <c r="H47" s="93">
        <f t="shared" si="1"/>
        <v>0</v>
      </c>
      <c r="I47" s="95" t="s">
        <v>35</v>
      </c>
      <c r="J47" s="95" t="s">
        <v>35</v>
      </c>
      <c r="K47" s="95" t="s">
        <v>35</v>
      </c>
      <c r="L47" s="115"/>
    </row>
    <row r="48" spans="1:12" x14ac:dyDescent="0.25">
      <c r="A48" s="116"/>
      <c r="B48" s="112"/>
      <c r="C48" s="117"/>
      <c r="D48" s="294"/>
      <c r="E48" s="95"/>
      <c r="F48" s="293"/>
      <c r="G48" s="118"/>
      <c r="H48" s="117"/>
      <c r="I48" s="95"/>
      <c r="J48" s="95"/>
      <c r="K48" s="94"/>
      <c r="L48" s="119"/>
    </row>
    <row r="49" spans="1:12" s="24" customFormat="1" x14ac:dyDescent="0.25">
      <c r="A49" s="120"/>
      <c r="B49" s="121" t="s">
        <v>59</v>
      </c>
      <c r="C49" s="122"/>
      <c r="D49" s="299"/>
      <c r="E49" s="123"/>
      <c r="F49" s="299"/>
      <c r="G49" s="124"/>
      <c r="H49" s="122"/>
      <c r="I49" s="123"/>
      <c r="J49" s="123"/>
      <c r="K49" s="123"/>
      <c r="L49" s="125"/>
    </row>
    <row r="50" spans="1:12" s="24" customFormat="1" ht="12.75" thickBot="1" x14ac:dyDescent="0.3">
      <c r="A50" s="126"/>
      <c r="B50" s="25" t="s">
        <v>60</v>
      </c>
      <c r="C50" s="127">
        <f t="shared" ref="C50:C113" si="5">SUM(D50:G50)</f>
        <v>1461098</v>
      </c>
      <c r="D50" s="300">
        <f>SUM(D51,D283)</f>
        <v>904279</v>
      </c>
      <c r="E50" s="128">
        <f>SUM(E51,E283)</f>
        <v>521212</v>
      </c>
      <c r="F50" s="300">
        <f>SUM(F51,F283)</f>
        <v>35607</v>
      </c>
      <c r="G50" s="129">
        <f>SUM(G51,G283)</f>
        <v>0</v>
      </c>
      <c r="H50" s="127">
        <f t="shared" ref="H50:H113" si="6">SUM(I50:L50)</f>
        <v>1524480</v>
      </c>
      <c r="I50" s="128">
        <f>SUM(I51,I283)</f>
        <v>974766</v>
      </c>
      <c r="J50" s="128">
        <f>SUM(J51,J283)</f>
        <v>514087</v>
      </c>
      <c r="K50" s="128">
        <f>SUM(K51,K283)</f>
        <v>35627</v>
      </c>
      <c r="L50" s="130">
        <f>SUM(L51,L283)</f>
        <v>0</v>
      </c>
    </row>
    <row r="51" spans="1:12" s="24" customFormat="1" ht="36.75" thickTop="1" x14ac:dyDescent="0.25">
      <c r="A51" s="131"/>
      <c r="B51" s="132" t="s">
        <v>61</v>
      </c>
      <c r="C51" s="133">
        <f t="shared" si="5"/>
        <v>1461098</v>
      </c>
      <c r="D51" s="301">
        <f>SUM(D52,D194)</f>
        <v>904279</v>
      </c>
      <c r="E51" s="134">
        <f>SUM(E52,E194)</f>
        <v>521212</v>
      </c>
      <c r="F51" s="301">
        <f>SUM(F52,F194)</f>
        <v>35607</v>
      </c>
      <c r="G51" s="135">
        <f>SUM(G52,G194)</f>
        <v>0</v>
      </c>
      <c r="H51" s="133">
        <f t="shared" si="6"/>
        <v>1524480</v>
      </c>
      <c r="I51" s="134">
        <f>SUM(I52,I194)</f>
        <v>974766</v>
      </c>
      <c r="J51" s="134">
        <f>SUM(J52,J194)</f>
        <v>514087</v>
      </c>
      <c r="K51" s="134">
        <f>SUM(K52,K194)</f>
        <v>35627</v>
      </c>
      <c r="L51" s="136">
        <f>SUM(L52,L194)</f>
        <v>0</v>
      </c>
    </row>
    <row r="52" spans="1:12" s="24" customFormat="1" ht="24" x14ac:dyDescent="0.25">
      <c r="A52" s="137"/>
      <c r="B52" s="18" t="s">
        <v>62</v>
      </c>
      <c r="C52" s="138">
        <f t="shared" si="5"/>
        <v>1460498</v>
      </c>
      <c r="D52" s="299">
        <f>SUM(D53,D75,D173,D187)</f>
        <v>904279</v>
      </c>
      <c r="E52" s="139">
        <f>SUM(E53,E75,E173,E187)</f>
        <v>521212</v>
      </c>
      <c r="F52" s="299">
        <f>SUM(F53,F75,F173,F187)</f>
        <v>35007</v>
      </c>
      <c r="G52" s="140">
        <f>SUM(G53,G75,G173,G187)</f>
        <v>0</v>
      </c>
      <c r="H52" s="138">
        <f t="shared" si="6"/>
        <v>1524180</v>
      </c>
      <c r="I52" s="139">
        <f>SUM(I53,I75,I173,I187)</f>
        <v>974766</v>
      </c>
      <c r="J52" s="139">
        <f>SUM(J53,J75,J173,J187)</f>
        <v>514087</v>
      </c>
      <c r="K52" s="139">
        <f>SUM(K53,K75,K173,K187)</f>
        <v>35327</v>
      </c>
      <c r="L52" s="141">
        <f>SUM(L53,L75,L173,L187)</f>
        <v>0</v>
      </c>
    </row>
    <row r="53" spans="1:12" s="24" customFormat="1" x14ac:dyDescent="0.25">
      <c r="A53" s="142">
        <v>1000</v>
      </c>
      <c r="B53" s="142" t="s">
        <v>63</v>
      </c>
      <c r="C53" s="143">
        <f t="shared" si="5"/>
        <v>1167774</v>
      </c>
      <c r="D53" s="302">
        <f>SUM(D54,D67)</f>
        <v>644018</v>
      </c>
      <c r="E53" s="144">
        <f>SUM(E54,E67)</f>
        <v>521212</v>
      </c>
      <c r="F53" s="302">
        <f>SUM(F54,F67)</f>
        <v>2544</v>
      </c>
      <c r="G53" s="145">
        <f>SUM(G54,G67)</f>
        <v>0</v>
      </c>
      <c r="H53" s="143">
        <f t="shared" si="6"/>
        <v>1245914</v>
      </c>
      <c r="I53" s="144">
        <f>SUM(I54,I67)</f>
        <v>729046</v>
      </c>
      <c r="J53" s="144">
        <f>SUM(J54,J67)</f>
        <v>514087</v>
      </c>
      <c r="K53" s="144">
        <f>SUM(K54,K67)</f>
        <v>2781</v>
      </c>
      <c r="L53" s="146">
        <f>SUM(L54,L67)</f>
        <v>0</v>
      </c>
    </row>
    <row r="54" spans="1:12" x14ac:dyDescent="0.25">
      <c r="A54" s="56">
        <v>1100</v>
      </c>
      <c r="B54" s="147" t="s">
        <v>64</v>
      </c>
      <c r="C54" s="57">
        <f t="shared" si="5"/>
        <v>886124</v>
      </c>
      <c r="D54" s="286">
        <f>SUM(D55,D58,D66)</f>
        <v>467047</v>
      </c>
      <c r="E54" s="63">
        <f>SUM(E55,E58,E66)</f>
        <v>417027</v>
      </c>
      <c r="F54" s="286">
        <f>SUM(F55,F58,F66)</f>
        <v>2050</v>
      </c>
      <c r="G54" s="148">
        <f>SUM(G55,G58,G66)</f>
        <v>0</v>
      </c>
      <c r="H54" s="57">
        <f t="shared" si="6"/>
        <v>946418</v>
      </c>
      <c r="I54" s="63">
        <f>SUM(I55,I58,I66)</f>
        <v>532377</v>
      </c>
      <c r="J54" s="63">
        <f>SUM(J55,J58,J66)</f>
        <v>411886</v>
      </c>
      <c r="K54" s="63">
        <f>SUM(K55,K58,K66)</f>
        <v>2155</v>
      </c>
      <c r="L54" s="149">
        <f>SUM(L55,L58,L66)</f>
        <v>0</v>
      </c>
    </row>
    <row r="55" spans="1:12" x14ac:dyDescent="0.25">
      <c r="A55" s="150">
        <v>1110</v>
      </c>
      <c r="B55" s="112" t="s">
        <v>65</v>
      </c>
      <c r="C55" s="117">
        <f t="shared" si="5"/>
        <v>803292</v>
      </c>
      <c r="D55" s="303">
        <f>SUM(D56:D57)</f>
        <v>397076</v>
      </c>
      <c r="E55" s="151">
        <f>SUM(E56:E57)</f>
        <v>404166</v>
      </c>
      <c r="F55" s="303">
        <f>SUM(F56:F57)</f>
        <v>2050</v>
      </c>
      <c r="G55" s="152">
        <f>SUM(G56:G57)</f>
        <v>0</v>
      </c>
      <c r="H55" s="117">
        <f t="shared" si="6"/>
        <v>848842</v>
      </c>
      <c r="I55" s="151">
        <f>SUM(I56:I57)</f>
        <v>477107</v>
      </c>
      <c r="J55" s="151">
        <f>SUM(J56:J57)</f>
        <v>369683</v>
      </c>
      <c r="K55" s="151">
        <f>SUM(K56:K57)</f>
        <v>2052</v>
      </c>
      <c r="L55" s="153">
        <f>SUM(L56:L57)</f>
        <v>0</v>
      </c>
    </row>
    <row r="56" spans="1:12" x14ac:dyDescent="0.25">
      <c r="A56" s="38">
        <v>1111</v>
      </c>
      <c r="B56" s="65" t="s">
        <v>66</v>
      </c>
      <c r="C56" s="66">
        <f t="shared" si="5"/>
        <v>0</v>
      </c>
      <c r="D56" s="288"/>
      <c r="E56" s="68"/>
      <c r="F56" s="288"/>
      <c r="G56" s="154"/>
      <c r="H56" s="66">
        <f t="shared" si="6"/>
        <v>0</v>
      </c>
      <c r="I56" s="68"/>
      <c r="J56" s="68"/>
      <c r="K56" s="68"/>
      <c r="L56" s="155"/>
    </row>
    <row r="57" spans="1:12" ht="24" customHeight="1" x14ac:dyDescent="0.25">
      <c r="A57" s="44">
        <v>1119</v>
      </c>
      <c r="B57" s="71" t="s">
        <v>67</v>
      </c>
      <c r="C57" s="72">
        <f t="shared" si="5"/>
        <v>803292</v>
      </c>
      <c r="D57" s="273">
        <v>397076</v>
      </c>
      <c r="E57" s="74">
        <v>404166</v>
      </c>
      <c r="F57" s="273">
        <v>2050</v>
      </c>
      <c r="G57" s="157"/>
      <c r="H57" s="72">
        <f t="shared" si="6"/>
        <v>848842</v>
      </c>
      <c r="I57" s="74">
        <v>477107</v>
      </c>
      <c r="J57" s="74">
        <f>12176+357507</f>
        <v>369683</v>
      </c>
      <c r="K57" s="74">
        <v>2052</v>
      </c>
      <c r="L57" s="158"/>
    </row>
    <row r="58" spans="1:12" x14ac:dyDescent="0.25">
      <c r="A58" s="159">
        <v>1140</v>
      </c>
      <c r="B58" s="71" t="s">
        <v>68</v>
      </c>
      <c r="C58" s="72">
        <f t="shared" si="5"/>
        <v>82832</v>
      </c>
      <c r="D58" s="304">
        <f>SUM(D59:D65)</f>
        <v>69971</v>
      </c>
      <c r="E58" s="160">
        <f>SUM(E59:E65)</f>
        <v>12861</v>
      </c>
      <c r="F58" s="304">
        <f>SUM(F59:F65)</f>
        <v>0</v>
      </c>
      <c r="G58" s="161">
        <f>SUM(G59:G65)</f>
        <v>0</v>
      </c>
      <c r="H58" s="72">
        <f t="shared" si="6"/>
        <v>97576</v>
      </c>
      <c r="I58" s="160">
        <f>SUM(I59:I65)</f>
        <v>55270</v>
      </c>
      <c r="J58" s="160">
        <f>SUM(J59:J65)</f>
        <v>42203</v>
      </c>
      <c r="K58" s="160">
        <f>SUM(K59:K65)</f>
        <v>103</v>
      </c>
      <c r="L58" s="162">
        <f>SUM(L59:L65)</f>
        <v>0</v>
      </c>
    </row>
    <row r="59" spans="1:12" x14ac:dyDescent="0.25">
      <c r="A59" s="44">
        <v>1141</v>
      </c>
      <c r="B59" s="71" t="s">
        <v>69</v>
      </c>
      <c r="C59" s="72">
        <f t="shared" si="5"/>
        <v>4459</v>
      </c>
      <c r="D59" s="273">
        <v>4459</v>
      </c>
      <c r="E59" s="74"/>
      <c r="F59" s="273"/>
      <c r="G59" s="157"/>
      <c r="H59" s="72">
        <f t="shared" si="6"/>
        <v>4931</v>
      </c>
      <c r="I59" s="74">
        <v>4931</v>
      </c>
      <c r="J59" s="74"/>
      <c r="K59" s="74"/>
      <c r="L59" s="158"/>
    </row>
    <row r="60" spans="1:12" ht="24.75" customHeight="1" x14ac:dyDescent="0.25">
      <c r="A60" s="44">
        <v>1142</v>
      </c>
      <c r="B60" s="71" t="s">
        <v>70</v>
      </c>
      <c r="C60" s="72">
        <f t="shared" si="5"/>
        <v>2346</v>
      </c>
      <c r="D60" s="273">
        <v>2346</v>
      </c>
      <c r="E60" s="74"/>
      <c r="F60" s="273"/>
      <c r="G60" s="157"/>
      <c r="H60" s="72">
        <f t="shared" si="6"/>
        <v>2594</v>
      </c>
      <c r="I60" s="74">
        <v>2594</v>
      </c>
      <c r="J60" s="74"/>
      <c r="K60" s="74"/>
      <c r="L60" s="158"/>
    </row>
    <row r="61" spans="1:12" ht="24" x14ac:dyDescent="0.25">
      <c r="A61" s="44">
        <v>1145</v>
      </c>
      <c r="B61" s="71" t="s">
        <v>71</v>
      </c>
      <c r="C61" s="72">
        <f t="shared" si="5"/>
        <v>2448</v>
      </c>
      <c r="D61" s="273">
        <v>2448</v>
      </c>
      <c r="E61" s="74"/>
      <c r="F61" s="273"/>
      <c r="G61" s="157"/>
      <c r="H61" s="72">
        <f t="shared" si="6"/>
        <v>2708</v>
      </c>
      <c r="I61" s="74">
        <v>2708</v>
      </c>
      <c r="J61" s="74"/>
      <c r="K61" s="74"/>
      <c r="L61" s="158"/>
    </row>
    <row r="62" spans="1:12" ht="27.75" customHeight="1" x14ac:dyDescent="0.25">
      <c r="A62" s="44">
        <v>1146</v>
      </c>
      <c r="B62" s="71" t="s">
        <v>72</v>
      </c>
      <c r="C62" s="72">
        <f t="shared" si="5"/>
        <v>0</v>
      </c>
      <c r="D62" s="273"/>
      <c r="E62" s="74"/>
      <c r="F62" s="273"/>
      <c r="G62" s="157"/>
      <c r="H62" s="72">
        <f t="shared" si="6"/>
        <v>0</v>
      </c>
      <c r="I62" s="74"/>
      <c r="J62" s="74"/>
      <c r="K62" s="74"/>
      <c r="L62" s="158"/>
    </row>
    <row r="63" spans="1:12" x14ac:dyDescent="0.25">
      <c r="A63" s="44">
        <v>1147</v>
      </c>
      <c r="B63" s="71" t="s">
        <v>73</v>
      </c>
      <c r="C63" s="72">
        <f t="shared" si="5"/>
        <v>6049</v>
      </c>
      <c r="D63" s="273">
        <v>6049</v>
      </c>
      <c r="E63" s="74"/>
      <c r="F63" s="273"/>
      <c r="G63" s="157"/>
      <c r="H63" s="72">
        <f t="shared" si="6"/>
        <v>17081</v>
      </c>
      <c r="I63" s="74">
        <v>17081</v>
      </c>
      <c r="J63" s="74"/>
      <c r="K63" s="74"/>
      <c r="L63" s="158"/>
    </row>
    <row r="64" spans="1:12" x14ac:dyDescent="0.25">
      <c r="A64" s="44">
        <v>1148</v>
      </c>
      <c r="B64" s="71" t="s">
        <v>74</v>
      </c>
      <c r="C64" s="72">
        <f t="shared" si="5"/>
        <v>53981</v>
      </c>
      <c r="D64" s="273">
        <v>53981</v>
      </c>
      <c r="E64" s="74"/>
      <c r="F64" s="273"/>
      <c r="G64" s="157"/>
      <c r="H64" s="72">
        <f t="shared" si="6"/>
        <v>27371</v>
      </c>
      <c r="I64" s="74">
        <v>27268</v>
      </c>
      <c r="J64" s="74"/>
      <c r="K64" s="74">
        <v>103</v>
      </c>
      <c r="L64" s="158"/>
    </row>
    <row r="65" spans="1:12" ht="24" customHeight="1" x14ac:dyDescent="0.25">
      <c r="A65" s="44">
        <v>1149</v>
      </c>
      <c r="B65" s="71" t="s">
        <v>75</v>
      </c>
      <c r="C65" s="72">
        <f t="shared" si="5"/>
        <v>13549</v>
      </c>
      <c r="D65" s="273">
        <v>688</v>
      </c>
      <c r="E65" s="74">
        <v>12861</v>
      </c>
      <c r="F65" s="273"/>
      <c r="G65" s="157"/>
      <c r="H65" s="72">
        <f t="shared" si="6"/>
        <v>42891</v>
      </c>
      <c r="I65" s="74">
        <v>688</v>
      </c>
      <c r="J65" s="74">
        <f>17208+24995</f>
        <v>42203</v>
      </c>
      <c r="K65" s="74"/>
      <c r="L65" s="158"/>
    </row>
    <row r="66" spans="1:12" ht="36" x14ac:dyDescent="0.25">
      <c r="A66" s="150">
        <v>1150</v>
      </c>
      <c r="B66" s="112" t="s">
        <v>76</v>
      </c>
      <c r="C66" s="117">
        <f t="shared" si="5"/>
        <v>0</v>
      </c>
      <c r="D66" s="305"/>
      <c r="E66" s="163"/>
      <c r="F66" s="305"/>
      <c r="G66" s="164"/>
      <c r="H66" s="117">
        <f t="shared" si="6"/>
        <v>0</v>
      </c>
      <c r="I66" s="163"/>
      <c r="J66" s="163"/>
      <c r="K66" s="163"/>
      <c r="L66" s="165"/>
    </row>
    <row r="67" spans="1:12" ht="24" x14ac:dyDescent="0.25">
      <c r="A67" s="56">
        <v>1200</v>
      </c>
      <c r="B67" s="147" t="s">
        <v>77</v>
      </c>
      <c r="C67" s="57">
        <f t="shared" si="5"/>
        <v>281650</v>
      </c>
      <c r="D67" s="286">
        <f>SUM(D68:D69)</f>
        <v>176971</v>
      </c>
      <c r="E67" s="63">
        <f>SUM(E68:E69)</f>
        <v>104185</v>
      </c>
      <c r="F67" s="286">
        <f>SUM(F68:F69)</f>
        <v>494</v>
      </c>
      <c r="G67" s="166">
        <f>SUM(G68:G69)</f>
        <v>0</v>
      </c>
      <c r="H67" s="57">
        <f t="shared" si="6"/>
        <v>299496</v>
      </c>
      <c r="I67" s="63">
        <f>SUM(I68:I69)</f>
        <v>196669</v>
      </c>
      <c r="J67" s="63">
        <f>SUM(J68:J69)</f>
        <v>102201</v>
      </c>
      <c r="K67" s="63">
        <f>SUM(K68:K69)</f>
        <v>626</v>
      </c>
      <c r="L67" s="167">
        <f>SUM(L68:L69)</f>
        <v>0</v>
      </c>
    </row>
    <row r="68" spans="1:12" ht="24" x14ac:dyDescent="0.25">
      <c r="A68" s="168">
        <v>1210</v>
      </c>
      <c r="B68" s="65" t="s">
        <v>78</v>
      </c>
      <c r="C68" s="66">
        <f t="shared" si="5"/>
        <v>223292</v>
      </c>
      <c r="D68" s="288">
        <v>121613</v>
      </c>
      <c r="E68" s="68">
        <v>101185</v>
      </c>
      <c r="F68" s="288">
        <v>494</v>
      </c>
      <c r="G68" s="154"/>
      <c r="H68" s="66">
        <f t="shared" si="6"/>
        <v>238461</v>
      </c>
      <c r="I68" s="68">
        <v>138120</v>
      </c>
      <c r="J68" s="68">
        <f>7247+92554</f>
        <v>99801</v>
      </c>
      <c r="K68" s="68">
        <v>540</v>
      </c>
      <c r="L68" s="155"/>
    </row>
    <row r="69" spans="1:12" ht="24" x14ac:dyDescent="0.25">
      <c r="A69" s="159">
        <v>1220</v>
      </c>
      <c r="B69" s="71" t="s">
        <v>79</v>
      </c>
      <c r="C69" s="72">
        <f t="shared" si="5"/>
        <v>58358</v>
      </c>
      <c r="D69" s="304">
        <f>SUM(D70:D74)</f>
        <v>55358</v>
      </c>
      <c r="E69" s="160">
        <f>SUM(E70:E74)</f>
        <v>3000</v>
      </c>
      <c r="F69" s="304">
        <f>SUM(F70:F74)</f>
        <v>0</v>
      </c>
      <c r="G69" s="161">
        <f>SUM(G70:G74)</f>
        <v>0</v>
      </c>
      <c r="H69" s="72">
        <f t="shared" si="6"/>
        <v>61035</v>
      </c>
      <c r="I69" s="160">
        <f>SUM(I70:I74)</f>
        <v>58549</v>
      </c>
      <c r="J69" s="160">
        <f>SUM(J70:J74)</f>
        <v>2400</v>
      </c>
      <c r="K69" s="160">
        <f>SUM(K70:K74)</f>
        <v>86</v>
      </c>
      <c r="L69" s="162">
        <f>SUM(L70:L74)</f>
        <v>0</v>
      </c>
    </row>
    <row r="70" spans="1:12" ht="48" x14ac:dyDescent="0.25">
      <c r="A70" s="44">
        <v>1221</v>
      </c>
      <c r="B70" s="71" t="s">
        <v>80</v>
      </c>
      <c r="C70" s="72">
        <f t="shared" si="5"/>
        <v>40783</v>
      </c>
      <c r="D70" s="273">
        <v>37783</v>
      </c>
      <c r="E70" s="74">
        <v>3000</v>
      </c>
      <c r="F70" s="273"/>
      <c r="G70" s="157"/>
      <c r="H70" s="72">
        <f t="shared" si="6"/>
        <v>43460</v>
      </c>
      <c r="I70" s="74">
        <v>40974</v>
      </c>
      <c r="J70" s="74">
        <f>700+1700</f>
        <v>2400</v>
      </c>
      <c r="K70" s="74">
        <v>86</v>
      </c>
      <c r="L70" s="158"/>
    </row>
    <row r="71" spans="1:12" x14ac:dyDescent="0.25">
      <c r="A71" s="44">
        <v>1223</v>
      </c>
      <c r="B71" s="71" t="s">
        <v>81</v>
      </c>
      <c r="C71" s="72">
        <f t="shared" si="5"/>
        <v>0</v>
      </c>
      <c r="D71" s="273"/>
      <c r="E71" s="74"/>
      <c r="F71" s="273"/>
      <c r="G71" s="157"/>
      <c r="H71" s="72">
        <f t="shared" si="6"/>
        <v>0</v>
      </c>
      <c r="I71" s="74"/>
      <c r="J71" s="74"/>
      <c r="K71" s="74"/>
      <c r="L71" s="158"/>
    </row>
    <row r="72" spans="1:12" x14ac:dyDescent="0.25">
      <c r="A72" s="44">
        <v>1225</v>
      </c>
      <c r="B72" s="71" t="s">
        <v>82</v>
      </c>
      <c r="C72" s="72">
        <f t="shared" si="5"/>
        <v>0</v>
      </c>
      <c r="D72" s="273"/>
      <c r="E72" s="74"/>
      <c r="F72" s="273"/>
      <c r="G72" s="157"/>
      <c r="H72" s="72">
        <f t="shared" si="6"/>
        <v>0</v>
      </c>
      <c r="I72" s="74"/>
      <c r="J72" s="74"/>
      <c r="K72" s="74"/>
      <c r="L72" s="158"/>
    </row>
    <row r="73" spans="1:12" ht="36" x14ac:dyDescent="0.25">
      <c r="A73" s="44">
        <v>1227</v>
      </c>
      <c r="B73" s="71" t="s">
        <v>83</v>
      </c>
      <c r="C73" s="72">
        <f t="shared" si="5"/>
        <v>17075</v>
      </c>
      <c r="D73" s="273">
        <v>17075</v>
      </c>
      <c r="E73" s="74"/>
      <c r="F73" s="273"/>
      <c r="G73" s="157"/>
      <c r="H73" s="72">
        <f t="shared" si="6"/>
        <v>17075</v>
      </c>
      <c r="I73" s="74">
        <v>17075</v>
      </c>
      <c r="J73" s="74"/>
      <c r="K73" s="74"/>
      <c r="L73" s="158"/>
    </row>
    <row r="74" spans="1:12" ht="48" x14ac:dyDescent="0.25">
      <c r="A74" s="44">
        <v>1228</v>
      </c>
      <c r="B74" s="71" t="s">
        <v>84</v>
      </c>
      <c r="C74" s="72">
        <f t="shared" si="5"/>
        <v>500</v>
      </c>
      <c r="D74" s="273">
        <v>500</v>
      </c>
      <c r="E74" s="74"/>
      <c r="F74" s="273"/>
      <c r="G74" s="157"/>
      <c r="H74" s="72">
        <f t="shared" si="6"/>
        <v>500</v>
      </c>
      <c r="I74" s="74">
        <v>500</v>
      </c>
      <c r="J74" s="74"/>
      <c r="K74" s="74"/>
      <c r="L74" s="158"/>
    </row>
    <row r="75" spans="1:12" x14ac:dyDescent="0.25">
      <c r="A75" s="142">
        <v>2000</v>
      </c>
      <c r="B75" s="142" t="s">
        <v>85</v>
      </c>
      <c r="C75" s="143">
        <f t="shared" si="5"/>
        <v>292724</v>
      </c>
      <c r="D75" s="302">
        <f>SUM(D76,D83,D130,D164,D165,D172)</f>
        <v>260261</v>
      </c>
      <c r="E75" s="144">
        <f>SUM(E76,E83,E130,E164,E165,E172)</f>
        <v>0</v>
      </c>
      <c r="F75" s="302">
        <f>SUM(F76,F83,F130,F164,F165,F172)</f>
        <v>32463</v>
      </c>
      <c r="G75" s="145">
        <f>SUM(G76,G83,G130,G164,G165,G172)</f>
        <v>0</v>
      </c>
      <c r="H75" s="143">
        <f t="shared" si="6"/>
        <v>278266</v>
      </c>
      <c r="I75" s="144">
        <f>SUM(I76,I83,I130,I164,I165,I172)</f>
        <v>245720</v>
      </c>
      <c r="J75" s="144">
        <f>SUM(J76,J83,J130,J164,J165,J172)</f>
        <v>0</v>
      </c>
      <c r="K75" s="144">
        <f>SUM(K76,K83,K130,K164,K165,K172)</f>
        <v>32546</v>
      </c>
      <c r="L75" s="146">
        <f>SUM(L76,L83,L130,L164,L165,L172)</f>
        <v>0</v>
      </c>
    </row>
    <row r="76" spans="1:12" ht="24" x14ac:dyDescent="0.25">
      <c r="A76" s="56">
        <v>2100</v>
      </c>
      <c r="B76" s="147" t="s">
        <v>86</v>
      </c>
      <c r="C76" s="57">
        <f t="shared" si="5"/>
        <v>2682</v>
      </c>
      <c r="D76" s="286">
        <f>SUM(D77,D80)</f>
        <v>2682</v>
      </c>
      <c r="E76" s="63">
        <f>SUM(E77,E80)</f>
        <v>0</v>
      </c>
      <c r="F76" s="286">
        <f>SUM(F77,F80)</f>
        <v>0</v>
      </c>
      <c r="G76" s="166">
        <f>SUM(G77,G80)</f>
        <v>0</v>
      </c>
      <c r="H76" s="57">
        <f t="shared" si="6"/>
        <v>2682</v>
      </c>
      <c r="I76" s="63">
        <f>SUM(I77,I80)</f>
        <v>2682</v>
      </c>
      <c r="J76" s="63">
        <f>SUM(J77,J80)</f>
        <v>0</v>
      </c>
      <c r="K76" s="63">
        <f>SUM(K77,K80)</f>
        <v>0</v>
      </c>
      <c r="L76" s="167">
        <f>SUM(L77,L80)</f>
        <v>0</v>
      </c>
    </row>
    <row r="77" spans="1:12" ht="24" x14ac:dyDescent="0.25">
      <c r="A77" s="168">
        <v>2110</v>
      </c>
      <c r="B77" s="65" t="s">
        <v>87</v>
      </c>
      <c r="C77" s="66">
        <f t="shared" si="5"/>
        <v>2682</v>
      </c>
      <c r="D77" s="306">
        <f>SUM(D78:D79)</f>
        <v>2682</v>
      </c>
      <c r="E77" s="169">
        <f>SUM(E78:E79)</f>
        <v>0</v>
      </c>
      <c r="F77" s="306">
        <f>SUM(F78:F79)</f>
        <v>0</v>
      </c>
      <c r="G77" s="170">
        <f>SUM(G78:G79)</f>
        <v>0</v>
      </c>
      <c r="H77" s="66">
        <f t="shared" si="6"/>
        <v>2682</v>
      </c>
      <c r="I77" s="169">
        <f>SUM(I78:I79)</f>
        <v>2682</v>
      </c>
      <c r="J77" s="169">
        <f>SUM(J78:J79)</f>
        <v>0</v>
      </c>
      <c r="K77" s="169">
        <f>SUM(K78:K79)</f>
        <v>0</v>
      </c>
      <c r="L77" s="171">
        <f>SUM(L78:L79)</f>
        <v>0</v>
      </c>
    </row>
    <row r="78" spans="1:12" x14ac:dyDescent="0.25">
      <c r="A78" s="44">
        <v>2111</v>
      </c>
      <c r="B78" s="71" t="s">
        <v>88</v>
      </c>
      <c r="C78" s="72">
        <f t="shared" si="5"/>
        <v>2106</v>
      </c>
      <c r="D78" s="273">
        <v>2106</v>
      </c>
      <c r="E78" s="74"/>
      <c r="F78" s="273"/>
      <c r="G78" s="157"/>
      <c r="H78" s="72">
        <f t="shared" si="6"/>
        <v>2106</v>
      </c>
      <c r="I78" s="74">
        <v>2106</v>
      </c>
      <c r="J78" s="74"/>
      <c r="K78" s="74"/>
      <c r="L78" s="158"/>
    </row>
    <row r="79" spans="1:12" ht="24" x14ac:dyDescent="0.25">
      <c r="A79" s="44">
        <v>2112</v>
      </c>
      <c r="B79" s="71" t="s">
        <v>89</v>
      </c>
      <c r="C79" s="72">
        <f t="shared" si="5"/>
        <v>576</v>
      </c>
      <c r="D79" s="273">
        <v>576</v>
      </c>
      <c r="E79" s="74"/>
      <c r="F79" s="273"/>
      <c r="G79" s="157"/>
      <c r="H79" s="72">
        <f t="shared" si="6"/>
        <v>576</v>
      </c>
      <c r="I79" s="74">
        <v>576</v>
      </c>
      <c r="J79" s="74"/>
      <c r="K79" s="74"/>
      <c r="L79" s="158"/>
    </row>
    <row r="80" spans="1:12" ht="24" x14ac:dyDescent="0.25">
      <c r="A80" s="159">
        <v>2120</v>
      </c>
      <c r="B80" s="71" t="s">
        <v>90</v>
      </c>
      <c r="C80" s="72">
        <f t="shared" si="5"/>
        <v>0</v>
      </c>
      <c r="D80" s="304">
        <f>SUM(D81:D82)</f>
        <v>0</v>
      </c>
      <c r="E80" s="160">
        <f>SUM(E81:E82)</f>
        <v>0</v>
      </c>
      <c r="F80" s="304">
        <f>SUM(F81:F82)</f>
        <v>0</v>
      </c>
      <c r="G80" s="161">
        <f>SUM(G81:G82)</f>
        <v>0</v>
      </c>
      <c r="H80" s="72">
        <f t="shared" si="6"/>
        <v>0</v>
      </c>
      <c r="I80" s="160">
        <f>SUM(I81:I82)</f>
        <v>0</v>
      </c>
      <c r="J80" s="160">
        <f>SUM(J81:J82)</f>
        <v>0</v>
      </c>
      <c r="K80" s="160">
        <f>SUM(K81:K82)</f>
        <v>0</v>
      </c>
      <c r="L80" s="162">
        <f>SUM(L81:L82)</f>
        <v>0</v>
      </c>
    </row>
    <row r="81" spans="1:12" x14ac:dyDescent="0.25">
      <c r="A81" s="44">
        <v>2121</v>
      </c>
      <c r="B81" s="71" t="s">
        <v>88</v>
      </c>
      <c r="C81" s="72">
        <f t="shared" si="5"/>
        <v>0</v>
      </c>
      <c r="D81" s="273"/>
      <c r="E81" s="74"/>
      <c r="F81" s="273"/>
      <c r="G81" s="157"/>
      <c r="H81" s="72">
        <f t="shared" si="6"/>
        <v>0</v>
      </c>
      <c r="I81" s="74"/>
      <c r="J81" s="74"/>
      <c r="K81" s="74"/>
      <c r="L81" s="158"/>
    </row>
    <row r="82" spans="1:12" ht="24" x14ac:dyDescent="0.25">
      <c r="A82" s="44">
        <v>2122</v>
      </c>
      <c r="B82" s="71" t="s">
        <v>89</v>
      </c>
      <c r="C82" s="72">
        <f t="shared" si="5"/>
        <v>0</v>
      </c>
      <c r="D82" s="273"/>
      <c r="E82" s="74"/>
      <c r="F82" s="273"/>
      <c r="G82" s="157"/>
      <c r="H82" s="72">
        <f t="shared" si="6"/>
        <v>0</v>
      </c>
      <c r="I82" s="74"/>
      <c r="J82" s="74"/>
      <c r="K82" s="74"/>
      <c r="L82" s="158"/>
    </row>
    <row r="83" spans="1:12" x14ac:dyDescent="0.25">
      <c r="A83" s="56">
        <v>2200</v>
      </c>
      <c r="B83" s="147" t="s">
        <v>91</v>
      </c>
      <c r="C83" s="57">
        <f t="shared" si="5"/>
        <v>271985</v>
      </c>
      <c r="D83" s="286">
        <f>SUM(D84,D89,D95,D103,D112,D116,D122,D128)</f>
        <v>251585</v>
      </c>
      <c r="E83" s="63">
        <f>SUM(E84,E89,E95,E103,E112,E116,E122,E128)</f>
        <v>0</v>
      </c>
      <c r="F83" s="286">
        <f>SUM(F84,F89,F95,F103,F112,F116,F122,F128)</f>
        <v>20400</v>
      </c>
      <c r="G83" s="166">
        <f>SUM(G84,G89,G95,G103,G112,G116,G122,G128)</f>
        <v>0</v>
      </c>
      <c r="H83" s="57">
        <f t="shared" si="6"/>
        <v>260046</v>
      </c>
      <c r="I83" s="63">
        <f>SUM(I84,I89,I95,I103,I112,I116,I122,I128)</f>
        <v>237350</v>
      </c>
      <c r="J83" s="63">
        <f>SUM(J84,J89,J95,J103,J112,J116,J122,J128)</f>
        <v>0</v>
      </c>
      <c r="K83" s="63">
        <f>SUM(K84,K89,K95,K103,K112,K116,K122,K128)</f>
        <v>22696</v>
      </c>
      <c r="L83" s="172">
        <f>SUM(L84,L89,L95,L103,L112,L116,L122,L128)</f>
        <v>0</v>
      </c>
    </row>
    <row r="84" spans="1:12" ht="24" x14ac:dyDescent="0.25">
      <c r="A84" s="150">
        <v>2210</v>
      </c>
      <c r="B84" s="112" t="s">
        <v>92</v>
      </c>
      <c r="C84" s="117">
        <f t="shared" si="5"/>
        <v>2239</v>
      </c>
      <c r="D84" s="303">
        <f>SUM(D85:D88)</f>
        <v>2096</v>
      </c>
      <c r="E84" s="151">
        <f>SUM(E85:E88)</f>
        <v>0</v>
      </c>
      <c r="F84" s="303">
        <f>SUM(F85:F88)</f>
        <v>143</v>
      </c>
      <c r="G84" s="151">
        <f>SUM(G85:G88)</f>
        <v>0</v>
      </c>
      <c r="H84" s="117">
        <f t="shared" si="6"/>
        <v>2289</v>
      </c>
      <c r="I84" s="151">
        <f>SUM(I85:I88)</f>
        <v>2196</v>
      </c>
      <c r="J84" s="151">
        <f>SUM(J85:J88)</f>
        <v>0</v>
      </c>
      <c r="K84" s="151">
        <f>SUM(K85:K88)</f>
        <v>93</v>
      </c>
      <c r="L84" s="153">
        <f>SUM(L85:L88)</f>
        <v>0</v>
      </c>
    </row>
    <row r="85" spans="1:12" ht="24" x14ac:dyDescent="0.25">
      <c r="A85" s="38">
        <v>2211</v>
      </c>
      <c r="B85" s="65" t="s">
        <v>93</v>
      </c>
      <c r="C85" s="66">
        <f t="shared" si="5"/>
        <v>0</v>
      </c>
      <c r="D85" s="288"/>
      <c r="E85" s="68"/>
      <c r="F85" s="288"/>
      <c r="G85" s="154"/>
      <c r="H85" s="66">
        <f t="shared" si="6"/>
        <v>0</v>
      </c>
      <c r="I85" s="68"/>
      <c r="J85" s="68"/>
      <c r="K85" s="68"/>
      <c r="L85" s="155"/>
    </row>
    <row r="86" spans="1:12" ht="36" x14ac:dyDescent="0.25">
      <c r="A86" s="44">
        <v>2212</v>
      </c>
      <c r="B86" s="71" t="s">
        <v>94</v>
      </c>
      <c r="C86" s="72">
        <f t="shared" si="5"/>
        <v>1663</v>
      </c>
      <c r="D86" s="273">
        <v>1620</v>
      </c>
      <c r="E86" s="74"/>
      <c r="F86" s="273">
        <v>43</v>
      </c>
      <c r="G86" s="157"/>
      <c r="H86" s="72">
        <f t="shared" si="6"/>
        <v>1662</v>
      </c>
      <c r="I86" s="74">
        <v>1619</v>
      </c>
      <c r="J86" s="74"/>
      <c r="K86" s="74">
        <v>43</v>
      </c>
      <c r="L86" s="158"/>
    </row>
    <row r="87" spans="1:12" ht="24" x14ac:dyDescent="0.25">
      <c r="A87" s="44">
        <v>2214</v>
      </c>
      <c r="B87" s="71" t="s">
        <v>95</v>
      </c>
      <c r="C87" s="72">
        <f t="shared" si="5"/>
        <v>339</v>
      </c>
      <c r="D87" s="273">
        <v>239</v>
      </c>
      <c r="E87" s="74"/>
      <c r="F87" s="273">
        <v>100</v>
      </c>
      <c r="G87" s="157"/>
      <c r="H87" s="72">
        <f t="shared" si="6"/>
        <v>390</v>
      </c>
      <c r="I87" s="74">
        <v>340</v>
      </c>
      <c r="J87" s="74"/>
      <c r="K87" s="74">
        <v>50</v>
      </c>
      <c r="L87" s="158"/>
    </row>
    <row r="88" spans="1:12" x14ac:dyDescent="0.25">
      <c r="A88" s="44">
        <v>2219</v>
      </c>
      <c r="B88" s="71" t="s">
        <v>96</v>
      </c>
      <c r="C88" s="72">
        <f t="shared" si="5"/>
        <v>237</v>
      </c>
      <c r="D88" s="273">
        <v>237</v>
      </c>
      <c r="E88" s="74"/>
      <c r="F88" s="273"/>
      <c r="G88" s="157"/>
      <c r="H88" s="72">
        <f t="shared" si="6"/>
        <v>237</v>
      </c>
      <c r="I88" s="74">
        <v>237</v>
      </c>
      <c r="J88" s="74"/>
      <c r="K88" s="74"/>
      <c r="L88" s="158"/>
    </row>
    <row r="89" spans="1:12" ht="24" x14ac:dyDescent="0.25">
      <c r="A89" s="159">
        <v>2220</v>
      </c>
      <c r="B89" s="71" t="s">
        <v>97</v>
      </c>
      <c r="C89" s="72">
        <f t="shared" si="5"/>
        <v>118687</v>
      </c>
      <c r="D89" s="304">
        <f>SUM(D90:D94)</f>
        <v>101588</v>
      </c>
      <c r="E89" s="160">
        <f>SUM(E90:E94)</f>
        <v>0</v>
      </c>
      <c r="F89" s="304">
        <f>SUM(F90:F94)</f>
        <v>17099</v>
      </c>
      <c r="G89" s="161">
        <f>SUM(G90:G94)</f>
        <v>0</v>
      </c>
      <c r="H89" s="72">
        <f t="shared" si="6"/>
        <v>123492</v>
      </c>
      <c r="I89" s="160">
        <f>SUM(I90:I94)</f>
        <v>103935</v>
      </c>
      <c r="J89" s="160">
        <f>SUM(J90:J94)</f>
        <v>0</v>
      </c>
      <c r="K89" s="160">
        <f>SUM(K90:K94)</f>
        <v>19557</v>
      </c>
      <c r="L89" s="162">
        <f>SUM(L90:L94)</f>
        <v>0</v>
      </c>
    </row>
    <row r="90" spans="1:12" ht="24" x14ac:dyDescent="0.25">
      <c r="A90" s="44">
        <v>2221</v>
      </c>
      <c r="B90" s="71" t="s">
        <v>98</v>
      </c>
      <c r="C90" s="72">
        <f t="shared" si="5"/>
        <v>71305</v>
      </c>
      <c r="D90" s="273">
        <v>65941</v>
      </c>
      <c r="E90" s="74"/>
      <c r="F90" s="273">
        <v>5364</v>
      </c>
      <c r="G90" s="157"/>
      <c r="H90" s="72">
        <f t="shared" si="6"/>
        <v>75870</v>
      </c>
      <c r="I90" s="74">
        <v>70506</v>
      </c>
      <c r="J90" s="74"/>
      <c r="K90" s="74">
        <v>5364</v>
      </c>
      <c r="L90" s="158"/>
    </row>
    <row r="91" spans="1:12" x14ac:dyDescent="0.25">
      <c r="A91" s="44">
        <v>2222</v>
      </c>
      <c r="B91" s="71" t="s">
        <v>99</v>
      </c>
      <c r="C91" s="72">
        <f t="shared" si="5"/>
        <v>26586</v>
      </c>
      <c r="D91" s="273">
        <v>23848</v>
      </c>
      <c r="E91" s="74"/>
      <c r="F91" s="273">
        <v>2738</v>
      </c>
      <c r="G91" s="157"/>
      <c r="H91" s="72">
        <f t="shared" si="6"/>
        <v>26848</v>
      </c>
      <c r="I91" s="74">
        <f>24110-2458</f>
        <v>21652</v>
      </c>
      <c r="J91" s="74"/>
      <c r="K91" s="74">
        <f>2738+2458</f>
        <v>5196</v>
      </c>
      <c r="L91" s="158"/>
    </row>
    <row r="92" spans="1:12" x14ac:dyDescent="0.25">
      <c r="A92" s="44">
        <v>2223</v>
      </c>
      <c r="B92" s="71" t="s">
        <v>100</v>
      </c>
      <c r="C92" s="72">
        <f t="shared" si="5"/>
        <v>20223</v>
      </c>
      <c r="D92" s="273">
        <v>11551</v>
      </c>
      <c r="E92" s="74"/>
      <c r="F92" s="273">
        <v>8672</v>
      </c>
      <c r="G92" s="157"/>
      <c r="H92" s="72">
        <f t="shared" si="6"/>
        <v>20223</v>
      </c>
      <c r="I92" s="74">
        <v>11551</v>
      </c>
      <c r="J92" s="74"/>
      <c r="K92" s="74">
        <v>8672</v>
      </c>
      <c r="L92" s="158"/>
    </row>
    <row r="93" spans="1:12" ht="48" x14ac:dyDescent="0.25">
      <c r="A93" s="44">
        <v>2224</v>
      </c>
      <c r="B93" s="71" t="s">
        <v>101</v>
      </c>
      <c r="C93" s="72">
        <f t="shared" si="5"/>
        <v>573</v>
      </c>
      <c r="D93" s="273">
        <v>248</v>
      </c>
      <c r="E93" s="74"/>
      <c r="F93" s="273">
        <v>325</v>
      </c>
      <c r="G93" s="157"/>
      <c r="H93" s="72">
        <f t="shared" si="6"/>
        <v>551</v>
      </c>
      <c r="I93" s="74">
        <v>226</v>
      </c>
      <c r="J93" s="74"/>
      <c r="K93" s="74">
        <v>325</v>
      </c>
      <c r="L93" s="158"/>
    </row>
    <row r="94" spans="1:12" ht="24" x14ac:dyDescent="0.25">
      <c r="A94" s="44">
        <v>2229</v>
      </c>
      <c r="B94" s="71" t="s">
        <v>102</v>
      </c>
      <c r="C94" s="72">
        <f t="shared" si="5"/>
        <v>0</v>
      </c>
      <c r="D94" s="273"/>
      <c r="E94" s="74"/>
      <c r="F94" s="273"/>
      <c r="G94" s="157"/>
      <c r="H94" s="72">
        <f t="shared" si="6"/>
        <v>0</v>
      </c>
      <c r="I94" s="74"/>
      <c r="J94" s="74"/>
      <c r="K94" s="74"/>
      <c r="L94" s="158"/>
    </row>
    <row r="95" spans="1:12" ht="36" x14ac:dyDescent="0.25">
      <c r="A95" s="159">
        <v>2230</v>
      </c>
      <c r="B95" s="71" t="s">
        <v>103</v>
      </c>
      <c r="C95" s="72">
        <f t="shared" si="5"/>
        <v>1948</v>
      </c>
      <c r="D95" s="304">
        <f>SUM(D96:D102)</f>
        <v>1240</v>
      </c>
      <c r="E95" s="160">
        <f>SUM(E96:E102)</f>
        <v>0</v>
      </c>
      <c r="F95" s="304">
        <f>SUM(F96:F102)</f>
        <v>708</v>
      </c>
      <c r="G95" s="161">
        <f>SUM(G96:G102)</f>
        <v>0</v>
      </c>
      <c r="H95" s="72">
        <f t="shared" si="6"/>
        <v>1743</v>
      </c>
      <c r="I95" s="160">
        <f>SUM(I96:I102)</f>
        <v>990</v>
      </c>
      <c r="J95" s="160">
        <f>SUM(J96:J102)</f>
        <v>0</v>
      </c>
      <c r="K95" s="160">
        <f>SUM(K96:K102)</f>
        <v>753</v>
      </c>
      <c r="L95" s="162">
        <f>SUM(L96:L102)</f>
        <v>0</v>
      </c>
    </row>
    <row r="96" spans="1:12" ht="24" x14ac:dyDescent="0.25">
      <c r="A96" s="44">
        <v>2231</v>
      </c>
      <c r="B96" s="71" t="s">
        <v>104</v>
      </c>
      <c r="C96" s="72">
        <f t="shared" si="5"/>
        <v>0</v>
      </c>
      <c r="D96" s="273"/>
      <c r="E96" s="74"/>
      <c r="F96" s="273"/>
      <c r="G96" s="157"/>
      <c r="H96" s="72">
        <f t="shared" si="6"/>
        <v>0</v>
      </c>
      <c r="I96" s="74"/>
      <c r="J96" s="74"/>
      <c r="K96" s="74"/>
      <c r="L96" s="158"/>
    </row>
    <row r="97" spans="1:12" ht="24.75" customHeight="1" x14ac:dyDescent="0.25">
      <c r="A97" s="44">
        <v>2232</v>
      </c>
      <c r="B97" s="71" t="s">
        <v>105</v>
      </c>
      <c r="C97" s="72">
        <f t="shared" si="5"/>
        <v>0</v>
      </c>
      <c r="D97" s="273"/>
      <c r="E97" s="74"/>
      <c r="F97" s="273"/>
      <c r="G97" s="157"/>
      <c r="H97" s="72">
        <f t="shared" si="6"/>
        <v>0</v>
      </c>
      <c r="I97" s="74"/>
      <c r="J97" s="74"/>
      <c r="K97" s="74"/>
      <c r="L97" s="158"/>
    </row>
    <row r="98" spans="1:12" ht="24" x14ac:dyDescent="0.25">
      <c r="A98" s="38">
        <v>2233</v>
      </c>
      <c r="B98" s="65" t="s">
        <v>106</v>
      </c>
      <c r="C98" s="66">
        <f t="shared" si="5"/>
        <v>0</v>
      </c>
      <c r="D98" s="288"/>
      <c r="E98" s="68"/>
      <c r="F98" s="288"/>
      <c r="G98" s="154"/>
      <c r="H98" s="66">
        <f t="shared" si="6"/>
        <v>0</v>
      </c>
      <c r="I98" s="68"/>
      <c r="J98" s="68"/>
      <c r="K98" s="68"/>
      <c r="L98" s="155"/>
    </row>
    <row r="99" spans="1:12" ht="36" x14ac:dyDescent="0.25">
      <c r="A99" s="44">
        <v>2234</v>
      </c>
      <c r="B99" s="71" t="s">
        <v>107</v>
      </c>
      <c r="C99" s="72">
        <f t="shared" si="5"/>
        <v>84</v>
      </c>
      <c r="D99" s="273">
        <v>84</v>
      </c>
      <c r="E99" s="74"/>
      <c r="F99" s="273"/>
      <c r="G99" s="157"/>
      <c r="H99" s="72">
        <f t="shared" si="6"/>
        <v>84</v>
      </c>
      <c r="I99" s="74">
        <v>84</v>
      </c>
      <c r="J99" s="74"/>
      <c r="K99" s="74"/>
      <c r="L99" s="158"/>
    </row>
    <row r="100" spans="1:12" ht="24" x14ac:dyDescent="0.25">
      <c r="A100" s="44">
        <v>2235</v>
      </c>
      <c r="B100" s="71" t="s">
        <v>108</v>
      </c>
      <c r="C100" s="72">
        <f t="shared" si="5"/>
        <v>250</v>
      </c>
      <c r="D100" s="273">
        <v>250</v>
      </c>
      <c r="E100" s="74"/>
      <c r="F100" s="273"/>
      <c r="G100" s="157"/>
      <c r="H100" s="72">
        <f t="shared" si="6"/>
        <v>60</v>
      </c>
      <c r="I100" s="74">
        <v>0</v>
      </c>
      <c r="J100" s="74"/>
      <c r="K100" s="74">
        <v>60</v>
      </c>
      <c r="L100" s="158"/>
    </row>
    <row r="101" spans="1:12" x14ac:dyDescent="0.25">
      <c r="A101" s="44">
        <v>2236</v>
      </c>
      <c r="B101" s="71" t="s">
        <v>109</v>
      </c>
      <c r="C101" s="72">
        <f t="shared" si="5"/>
        <v>200</v>
      </c>
      <c r="D101" s="273"/>
      <c r="E101" s="74"/>
      <c r="F101" s="273">
        <v>200</v>
      </c>
      <c r="G101" s="157"/>
      <c r="H101" s="72">
        <f t="shared" si="6"/>
        <v>200</v>
      </c>
      <c r="I101" s="74"/>
      <c r="J101" s="74"/>
      <c r="K101" s="74">
        <v>200</v>
      </c>
      <c r="L101" s="158"/>
    </row>
    <row r="102" spans="1:12" ht="24" x14ac:dyDescent="0.25">
      <c r="A102" s="44">
        <v>2239</v>
      </c>
      <c r="B102" s="71" t="s">
        <v>110</v>
      </c>
      <c r="C102" s="72">
        <f t="shared" si="5"/>
        <v>1414</v>
      </c>
      <c r="D102" s="273">
        <v>906</v>
      </c>
      <c r="E102" s="74"/>
      <c r="F102" s="273">
        <v>508</v>
      </c>
      <c r="G102" s="157"/>
      <c r="H102" s="72">
        <f t="shared" si="6"/>
        <v>1399</v>
      </c>
      <c r="I102" s="74">
        <v>906</v>
      </c>
      <c r="J102" s="74"/>
      <c r="K102" s="74">
        <v>493</v>
      </c>
      <c r="L102" s="158"/>
    </row>
    <row r="103" spans="1:12" ht="36" x14ac:dyDescent="0.25">
      <c r="A103" s="159">
        <v>2240</v>
      </c>
      <c r="B103" s="71" t="s">
        <v>111</v>
      </c>
      <c r="C103" s="72">
        <f t="shared" si="5"/>
        <v>7607</v>
      </c>
      <c r="D103" s="304">
        <f>SUM(D104:D111)</f>
        <v>5227</v>
      </c>
      <c r="E103" s="160">
        <f>SUM(E104:E111)</f>
        <v>0</v>
      </c>
      <c r="F103" s="304">
        <f>SUM(F104:F111)</f>
        <v>2380</v>
      </c>
      <c r="G103" s="161">
        <f>SUM(G104:G111)</f>
        <v>0</v>
      </c>
      <c r="H103" s="72">
        <f t="shared" si="6"/>
        <v>6577</v>
      </c>
      <c r="I103" s="160">
        <f>SUM(I104:I111)</f>
        <v>4354</v>
      </c>
      <c r="J103" s="160">
        <f>SUM(J104:J111)</f>
        <v>0</v>
      </c>
      <c r="K103" s="160">
        <f>SUM(K104:K111)</f>
        <v>2223</v>
      </c>
      <c r="L103" s="162">
        <f>SUM(L104:L111)</f>
        <v>0</v>
      </c>
    </row>
    <row r="104" spans="1:12" x14ac:dyDescent="0.25">
      <c r="A104" s="44">
        <v>2241</v>
      </c>
      <c r="B104" s="71" t="s">
        <v>112</v>
      </c>
      <c r="C104" s="72">
        <f t="shared" si="5"/>
        <v>0</v>
      </c>
      <c r="D104" s="273"/>
      <c r="E104" s="74"/>
      <c r="F104" s="273"/>
      <c r="G104" s="157"/>
      <c r="H104" s="72">
        <f t="shared" si="6"/>
        <v>0</v>
      </c>
      <c r="I104" s="74"/>
      <c r="J104" s="74"/>
      <c r="K104" s="74"/>
      <c r="L104" s="158"/>
    </row>
    <row r="105" spans="1:12" ht="24" x14ac:dyDescent="0.25">
      <c r="A105" s="44">
        <v>2242</v>
      </c>
      <c r="B105" s="71" t="s">
        <v>113</v>
      </c>
      <c r="C105" s="72">
        <f t="shared" si="5"/>
        <v>1280</v>
      </c>
      <c r="D105" s="273">
        <v>640</v>
      </c>
      <c r="E105" s="74"/>
      <c r="F105" s="273">
        <v>640</v>
      </c>
      <c r="G105" s="157"/>
      <c r="H105" s="72">
        <f t="shared" si="6"/>
        <v>1280</v>
      </c>
      <c r="I105" s="74">
        <v>640</v>
      </c>
      <c r="J105" s="74"/>
      <c r="K105" s="74">
        <v>640</v>
      </c>
      <c r="L105" s="158"/>
    </row>
    <row r="106" spans="1:12" ht="24" x14ac:dyDescent="0.25">
      <c r="A106" s="44">
        <v>2243</v>
      </c>
      <c r="B106" s="71" t="s">
        <v>114</v>
      </c>
      <c r="C106" s="72">
        <f t="shared" si="5"/>
        <v>510</v>
      </c>
      <c r="D106" s="273">
        <v>180</v>
      </c>
      <c r="E106" s="74"/>
      <c r="F106" s="273">
        <v>330</v>
      </c>
      <c r="G106" s="157"/>
      <c r="H106" s="72">
        <f t="shared" si="6"/>
        <v>510</v>
      </c>
      <c r="I106" s="74">
        <v>180</v>
      </c>
      <c r="J106" s="74"/>
      <c r="K106" s="74">
        <v>330</v>
      </c>
      <c r="L106" s="158"/>
    </row>
    <row r="107" spans="1:12" x14ac:dyDescent="0.25">
      <c r="A107" s="44">
        <v>2244</v>
      </c>
      <c r="B107" s="71" t="s">
        <v>115</v>
      </c>
      <c r="C107" s="72">
        <f t="shared" si="5"/>
        <v>5217</v>
      </c>
      <c r="D107" s="273">
        <v>4407</v>
      </c>
      <c r="E107" s="74"/>
      <c r="F107" s="273">
        <v>810</v>
      </c>
      <c r="G107" s="157"/>
      <c r="H107" s="72">
        <f t="shared" si="6"/>
        <v>4344</v>
      </c>
      <c r="I107" s="74">
        <v>3534</v>
      </c>
      <c r="J107" s="74"/>
      <c r="K107" s="74">
        <v>810</v>
      </c>
      <c r="L107" s="158"/>
    </row>
    <row r="108" spans="1:12" ht="24" x14ac:dyDescent="0.25">
      <c r="A108" s="44">
        <v>2246</v>
      </c>
      <c r="B108" s="71" t="s">
        <v>116</v>
      </c>
      <c r="C108" s="72">
        <f t="shared" si="5"/>
        <v>0</v>
      </c>
      <c r="D108" s="273"/>
      <c r="E108" s="74"/>
      <c r="F108" s="273"/>
      <c r="G108" s="157"/>
      <c r="H108" s="72">
        <f t="shared" si="6"/>
        <v>0</v>
      </c>
      <c r="I108" s="74"/>
      <c r="J108" s="74"/>
      <c r="K108" s="74"/>
      <c r="L108" s="158"/>
    </row>
    <row r="109" spans="1:12" x14ac:dyDescent="0.25">
      <c r="A109" s="44">
        <v>2247</v>
      </c>
      <c r="B109" s="71" t="s">
        <v>117</v>
      </c>
      <c r="C109" s="72">
        <f t="shared" si="5"/>
        <v>600</v>
      </c>
      <c r="D109" s="273"/>
      <c r="E109" s="74"/>
      <c r="F109" s="273">
        <v>600</v>
      </c>
      <c r="G109" s="157"/>
      <c r="H109" s="72">
        <f t="shared" si="6"/>
        <v>443</v>
      </c>
      <c r="I109" s="74"/>
      <c r="J109" s="74"/>
      <c r="K109" s="74">
        <v>443</v>
      </c>
      <c r="L109" s="158"/>
    </row>
    <row r="110" spans="1:12" ht="24" x14ac:dyDescent="0.25">
      <c r="A110" s="44">
        <v>2248</v>
      </c>
      <c r="B110" s="71" t="s">
        <v>118</v>
      </c>
      <c r="C110" s="72">
        <f t="shared" si="5"/>
        <v>0</v>
      </c>
      <c r="D110" s="273"/>
      <c r="E110" s="74"/>
      <c r="F110" s="273"/>
      <c r="G110" s="157"/>
      <c r="H110" s="72">
        <f t="shared" si="6"/>
        <v>0</v>
      </c>
      <c r="I110" s="74"/>
      <c r="J110" s="74"/>
      <c r="K110" s="74"/>
      <c r="L110" s="158"/>
    </row>
    <row r="111" spans="1:12" ht="24" x14ac:dyDescent="0.25">
      <c r="A111" s="44">
        <v>2249</v>
      </c>
      <c r="B111" s="71" t="s">
        <v>119</v>
      </c>
      <c r="C111" s="72">
        <f t="shared" si="5"/>
        <v>0</v>
      </c>
      <c r="D111" s="273"/>
      <c r="E111" s="74"/>
      <c r="F111" s="273"/>
      <c r="G111" s="157"/>
      <c r="H111" s="72">
        <f t="shared" si="6"/>
        <v>0</v>
      </c>
      <c r="I111" s="74"/>
      <c r="J111" s="74"/>
      <c r="K111" s="74"/>
      <c r="L111" s="158"/>
    </row>
    <row r="112" spans="1:12" x14ac:dyDescent="0.25">
      <c r="A112" s="159">
        <v>2250</v>
      </c>
      <c r="B112" s="71" t="s">
        <v>120</v>
      </c>
      <c r="C112" s="72">
        <f t="shared" si="5"/>
        <v>330</v>
      </c>
      <c r="D112" s="304">
        <f>SUM(D113:D115)</f>
        <v>330</v>
      </c>
      <c r="E112" s="160">
        <f>SUM(E113:E115)</f>
        <v>0</v>
      </c>
      <c r="F112" s="304">
        <f>SUM(F113:F115)</f>
        <v>0</v>
      </c>
      <c r="G112" s="173">
        <f>SUM(G113:G115)</f>
        <v>0</v>
      </c>
      <c r="H112" s="72">
        <f t="shared" si="6"/>
        <v>330</v>
      </c>
      <c r="I112" s="160">
        <f>SUM(I113:I115)</f>
        <v>330</v>
      </c>
      <c r="J112" s="160">
        <f>SUM(J113:J115)</f>
        <v>0</v>
      </c>
      <c r="K112" s="160">
        <f>SUM(K113:K115)</f>
        <v>0</v>
      </c>
      <c r="L112" s="162">
        <f>SUM(L113:L115)</f>
        <v>0</v>
      </c>
    </row>
    <row r="113" spans="1:12" x14ac:dyDescent="0.25">
      <c r="A113" s="44">
        <v>2251</v>
      </c>
      <c r="B113" s="71" t="s">
        <v>121</v>
      </c>
      <c r="C113" s="72">
        <f t="shared" si="5"/>
        <v>0</v>
      </c>
      <c r="D113" s="273"/>
      <c r="E113" s="74"/>
      <c r="F113" s="273"/>
      <c r="G113" s="157"/>
      <c r="H113" s="72">
        <f t="shared" si="6"/>
        <v>0</v>
      </c>
      <c r="I113" s="74"/>
      <c r="J113" s="74"/>
      <c r="K113" s="74"/>
      <c r="L113" s="158"/>
    </row>
    <row r="114" spans="1:12" ht="24" x14ac:dyDescent="0.25">
      <c r="A114" s="44">
        <v>2252</v>
      </c>
      <c r="B114" s="71" t="s">
        <v>122</v>
      </c>
      <c r="C114" s="72">
        <f>SUM(D114:G114)</f>
        <v>0</v>
      </c>
      <c r="D114" s="273"/>
      <c r="E114" s="74"/>
      <c r="F114" s="273"/>
      <c r="G114" s="157"/>
      <c r="H114" s="72">
        <f>SUM(I114:L114)</f>
        <v>0</v>
      </c>
      <c r="I114" s="74"/>
      <c r="J114" s="74"/>
      <c r="K114" s="74"/>
      <c r="L114" s="158"/>
    </row>
    <row r="115" spans="1:12" ht="24" x14ac:dyDescent="0.25">
      <c r="A115" s="44">
        <v>2259</v>
      </c>
      <c r="B115" s="71" t="s">
        <v>123</v>
      </c>
      <c r="C115" s="72">
        <f>SUM(D115:G115)</f>
        <v>330</v>
      </c>
      <c r="D115" s="273">
        <v>330</v>
      </c>
      <c r="E115" s="74"/>
      <c r="F115" s="273"/>
      <c r="G115" s="157"/>
      <c r="H115" s="72">
        <f>SUM(I115:L115)</f>
        <v>330</v>
      </c>
      <c r="I115" s="74">
        <v>330</v>
      </c>
      <c r="J115" s="74"/>
      <c r="K115" s="74"/>
      <c r="L115" s="158"/>
    </row>
    <row r="116" spans="1:12" x14ac:dyDescent="0.25">
      <c r="A116" s="159">
        <v>2260</v>
      </c>
      <c r="B116" s="71" t="s">
        <v>124</v>
      </c>
      <c r="C116" s="72">
        <f t="shared" ref="C116:C187" si="7">SUM(D116:G116)</f>
        <v>137035</v>
      </c>
      <c r="D116" s="304">
        <f>SUM(D117:D121)</f>
        <v>137035</v>
      </c>
      <c r="E116" s="160">
        <f>SUM(E117:E121)</f>
        <v>0</v>
      </c>
      <c r="F116" s="304">
        <f>SUM(F117:F121)</f>
        <v>0</v>
      </c>
      <c r="G116" s="161">
        <f>SUM(G117:G121)</f>
        <v>0</v>
      </c>
      <c r="H116" s="72">
        <f t="shared" ref="H116:H188" si="8">SUM(I116:L116)</f>
        <v>122026</v>
      </c>
      <c r="I116" s="160">
        <f>SUM(I117:I121)</f>
        <v>122026</v>
      </c>
      <c r="J116" s="160">
        <f>SUM(J117:J121)</f>
        <v>0</v>
      </c>
      <c r="K116" s="160">
        <f>SUM(K117:K121)</f>
        <v>0</v>
      </c>
      <c r="L116" s="162">
        <f>SUM(L117:L121)</f>
        <v>0</v>
      </c>
    </row>
    <row r="117" spans="1:12" x14ac:dyDescent="0.25">
      <c r="A117" s="44">
        <v>2261</v>
      </c>
      <c r="B117" s="71" t="s">
        <v>125</v>
      </c>
      <c r="C117" s="72">
        <f t="shared" si="7"/>
        <v>0</v>
      </c>
      <c r="D117" s="273"/>
      <c r="E117" s="74"/>
      <c r="F117" s="273"/>
      <c r="G117" s="157"/>
      <c r="H117" s="72">
        <f t="shared" si="8"/>
        <v>121977</v>
      </c>
      <c r="I117" s="74">
        <f>14027+107950</f>
        <v>121977</v>
      </c>
      <c r="J117" s="74"/>
      <c r="K117" s="74"/>
      <c r="L117" s="158"/>
    </row>
    <row r="118" spans="1:12" x14ac:dyDescent="0.25">
      <c r="A118" s="44">
        <v>2262</v>
      </c>
      <c r="B118" s="71" t="s">
        <v>126</v>
      </c>
      <c r="C118" s="72">
        <f t="shared" si="7"/>
        <v>0</v>
      </c>
      <c r="D118" s="273"/>
      <c r="E118" s="74"/>
      <c r="F118" s="273"/>
      <c r="G118" s="157"/>
      <c r="H118" s="72">
        <f t="shared" si="8"/>
        <v>0</v>
      </c>
      <c r="I118" s="74"/>
      <c r="J118" s="74"/>
      <c r="K118" s="74"/>
      <c r="L118" s="158"/>
    </row>
    <row r="119" spans="1:12" x14ac:dyDescent="0.25">
      <c r="A119" s="44">
        <v>2263</v>
      </c>
      <c r="B119" s="71" t="s">
        <v>127</v>
      </c>
      <c r="C119" s="72">
        <f t="shared" si="7"/>
        <v>0</v>
      </c>
      <c r="D119" s="273"/>
      <c r="E119" s="74"/>
      <c r="F119" s="273"/>
      <c r="G119" s="157"/>
      <c r="H119" s="72">
        <f t="shared" si="8"/>
        <v>0</v>
      </c>
      <c r="I119" s="74"/>
      <c r="J119" s="74"/>
      <c r="K119" s="74"/>
      <c r="L119" s="158"/>
    </row>
    <row r="120" spans="1:12" ht="24" x14ac:dyDescent="0.25">
      <c r="A120" s="44">
        <v>2264</v>
      </c>
      <c r="B120" s="71" t="s">
        <v>128</v>
      </c>
      <c r="C120" s="72">
        <f t="shared" si="7"/>
        <v>0</v>
      </c>
      <c r="D120" s="273"/>
      <c r="E120" s="74"/>
      <c r="F120" s="273"/>
      <c r="G120" s="157"/>
      <c r="H120" s="72">
        <f t="shared" si="8"/>
        <v>0</v>
      </c>
      <c r="I120" s="74"/>
      <c r="J120" s="74"/>
      <c r="K120" s="74"/>
      <c r="L120" s="158"/>
    </row>
    <row r="121" spans="1:12" x14ac:dyDescent="0.25">
      <c r="A121" s="44">
        <v>2269</v>
      </c>
      <c r="B121" s="71" t="s">
        <v>129</v>
      </c>
      <c r="C121" s="72">
        <f t="shared" si="7"/>
        <v>137035</v>
      </c>
      <c r="D121" s="74">
        <v>137035</v>
      </c>
      <c r="E121" s="74"/>
      <c r="F121" s="273"/>
      <c r="G121" s="157"/>
      <c r="H121" s="72">
        <f t="shared" si="8"/>
        <v>49</v>
      </c>
      <c r="I121" s="74">
        <v>49</v>
      </c>
      <c r="J121" s="74"/>
      <c r="K121" s="74"/>
      <c r="L121" s="158"/>
    </row>
    <row r="122" spans="1:12" x14ac:dyDescent="0.25">
      <c r="A122" s="159">
        <v>2270</v>
      </c>
      <c r="B122" s="71" t="s">
        <v>130</v>
      </c>
      <c r="C122" s="72">
        <f t="shared" si="7"/>
        <v>4139</v>
      </c>
      <c r="D122" s="304">
        <f>SUM(D123:D127)</f>
        <v>4069</v>
      </c>
      <c r="E122" s="160">
        <f>SUM(E123:E127)</f>
        <v>0</v>
      </c>
      <c r="F122" s="304">
        <f>SUM(F123:F127)</f>
        <v>70</v>
      </c>
      <c r="G122" s="161">
        <f>SUM(G123:G127)</f>
        <v>0</v>
      </c>
      <c r="H122" s="72">
        <f t="shared" si="8"/>
        <v>3589</v>
      </c>
      <c r="I122" s="160">
        <f>SUM(I123:I127)</f>
        <v>3519</v>
      </c>
      <c r="J122" s="160">
        <f>SUM(J123:J127)</f>
        <v>0</v>
      </c>
      <c r="K122" s="160">
        <f>SUM(K123:K127)</f>
        <v>70</v>
      </c>
      <c r="L122" s="162">
        <f>SUM(L123:L127)</f>
        <v>0</v>
      </c>
    </row>
    <row r="123" spans="1:12" x14ac:dyDescent="0.25">
      <c r="A123" s="44">
        <v>2272</v>
      </c>
      <c r="B123" s="174" t="s">
        <v>131</v>
      </c>
      <c r="C123" s="72">
        <f t="shared" si="7"/>
        <v>0</v>
      </c>
      <c r="D123" s="273"/>
      <c r="E123" s="74"/>
      <c r="F123" s="273"/>
      <c r="G123" s="157"/>
      <c r="H123" s="72">
        <f t="shared" si="8"/>
        <v>0</v>
      </c>
      <c r="I123" s="74"/>
      <c r="J123" s="74"/>
      <c r="K123" s="74"/>
      <c r="L123" s="158"/>
    </row>
    <row r="124" spans="1:12" ht="24" x14ac:dyDescent="0.25">
      <c r="A124" s="44">
        <v>2274</v>
      </c>
      <c r="B124" s="175" t="s">
        <v>132</v>
      </c>
      <c r="C124" s="72">
        <f t="shared" si="7"/>
        <v>0</v>
      </c>
      <c r="D124" s="273"/>
      <c r="E124" s="74"/>
      <c r="F124" s="273"/>
      <c r="G124" s="157"/>
      <c r="H124" s="72">
        <f t="shared" si="8"/>
        <v>0</v>
      </c>
      <c r="I124" s="74"/>
      <c r="J124" s="74"/>
      <c r="K124" s="74"/>
      <c r="L124" s="158"/>
    </row>
    <row r="125" spans="1:12" ht="24" x14ac:dyDescent="0.25">
      <c r="A125" s="44">
        <v>2275</v>
      </c>
      <c r="B125" s="71" t="s">
        <v>133</v>
      </c>
      <c r="C125" s="72">
        <f t="shared" si="7"/>
        <v>0</v>
      </c>
      <c r="D125" s="273"/>
      <c r="E125" s="74"/>
      <c r="F125" s="273"/>
      <c r="G125" s="157"/>
      <c r="H125" s="72">
        <f t="shared" si="8"/>
        <v>0</v>
      </c>
      <c r="I125" s="74"/>
      <c r="J125" s="74"/>
      <c r="K125" s="74"/>
      <c r="L125" s="158"/>
    </row>
    <row r="126" spans="1:12" ht="36" x14ac:dyDescent="0.25">
      <c r="A126" s="44">
        <v>2276</v>
      </c>
      <c r="B126" s="71" t="s">
        <v>134</v>
      </c>
      <c r="C126" s="72">
        <f t="shared" si="7"/>
        <v>0</v>
      </c>
      <c r="D126" s="273"/>
      <c r="E126" s="74"/>
      <c r="F126" s="273"/>
      <c r="G126" s="157"/>
      <c r="H126" s="72">
        <f t="shared" si="8"/>
        <v>0</v>
      </c>
      <c r="I126" s="74"/>
      <c r="J126" s="74"/>
      <c r="K126" s="74"/>
      <c r="L126" s="158"/>
    </row>
    <row r="127" spans="1:12" ht="24" x14ac:dyDescent="0.25">
      <c r="A127" s="44">
        <v>2279</v>
      </c>
      <c r="B127" s="71" t="s">
        <v>135</v>
      </c>
      <c r="C127" s="72">
        <f t="shared" si="7"/>
        <v>4139</v>
      </c>
      <c r="D127" s="273">
        <v>4069</v>
      </c>
      <c r="E127" s="74"/>
      <c r="F127" s="273">
        <v>70</v>
      </c>
      <c r="G127" s="157"/>
      <c r="H127" s="72">
        <f t="shared" si="8"/>
        <v>3589</v>
      </c>
      <c r="I127" s="74">
        <v>3519</v>
      </c>
      <c r="J127" s="74"/>
      <c r="K127" s="74">
        <v>70</v>
      </c>
      <c r="L127" s="158"/>
    </row>
    <row r="128" spans="1:12" ht="24" x14ac:dyDescent="0.25">
      <c r="A128" s="168">
        <v>2280</v>
      </c>
      <c r="B128" s="65" t="s">
        <v>136</v>
      </c>
      <c r="C128" s="66">
        <f t="shared" ref="C128:L128" si="9">SUM(C129)</f>
        <v>0</v>
      </c>
      <c r="D128" s="306">
        <f t="shared" si="9"/>
        <v>0</v>
      </c>
      <c r="E128" s="169">
        <f t="shared" si="9"/>
        <v>0</v>
      </c>
      <c r="F128" s="306">
        <f t="shared" si="9"/>
        <v>0</v>
      </c>
      <c r="G128" s="169">
        <f t="shared" si="9"/>
        <v>0</v>
      </c>
      <c r="H128" s="66">
        <f t="shared" si="9"/>
        <v>0</v>
      </c>
      <c r="I128" s="169">
        <f t="shared" si="9"/>
        <v>0</v>
      </c>
      <c r="J128" s="169">
        <f t="shared" si="9"/>
        <v>0</v>
      </c>
      <c r="K128" s="169">
        <f t="shared" si="9"/>
        <v>0</v>
      </c>
      <c r="L128" s="176">
        <f t="shared" si="9"/>
        <v>0</v>
      </c>
    </row>
    <row r="129" spans="1:12" ht="24" x14ac:dyDescent="0.25">
      <c r="A129" s="44">
        <v>2283</v>
      </c>
      <c r="B129" s="71" t="s">
        <v>137</v>
      </c>
      <c r="C129" s="72">
        <f>SUM(D129:G129)</f>
        <v>0</v>
      </c>
      <c r="D129" s="273"/>
      <c r="E129" s="74"/>
      <c r="F129" s="273"/>
      <c r="G129" s="157"/>
      <c r="H129" s="72">
        <f>SUM(I129:L129)</f>
        <v>0</v>
      </c>
      <c r="I129" s="74"/>
      <c r="J129" s="74"/>
      <c r="K129" s="74"/>
      <c r="L129" s="158"/>
    </row>
    <row r="130" spans="1:12" ht="38.25" customHeight="1" x14ac:dyDescent="0.25">
      <c r="A130" s="56">
        <v>2300</v>
      </c>
      <c r="B130" s="147" t="s">
        <v>138</v>
      </c>
      <c r="C130" s="57">
        <f t="shared" si="7"/>
        <v>13323</v>
      </c>
      <c r="D130" s="286">
        <f>SUM(D131,D136,D140,D141,D144,D151,D159,D160,D163)</f>
        <v>5708</v>
      </c>
      <c r="E130" s="63">
        <f>SUM(E131,E136,E140,E141,E144,E151,E159,E160,E163)</f>
        <v>0</v>
      </c>
      <c r="F130" s="286">
        <f>SUM(F131,F136,F140,F141,F144,F151,F159,F160,F163)</f>
        <v>7615</v>
      </c>
      <c r="G130" s="166">
        <f>SUM(G131,G136,G140,G141,G144,G151,G159,G160,G163)</f>
        <v>0</v>
      </c>
      <c r="H130" s="57">
        <f t="shared" si="8"/>
        <v>12333</v>
      </c>
      <c r="I130" s="63">
        <f>SUM(I131,I136,I140,I141,I144,I151,I159,I160,I163)</f>
        <v>5558</v>
      </c>
      <c r="J130" s="63">
        <f>SUM(J131,J136,J140,J141,J144,J151,J159,J160,J163)</f>
        <v>0</v>
      </c>
      <c r="K130" s="63">
        <f>SUM(K131,K136,K140,K141,K144,K151,K159,K160,K163)</f>
        <v>6775</v>
      </c>
      <c r="L130" s="167">
        <f>SUM(L131,L136,L140,L141,L144,L151,L159,L160,L163)</f>
        <v>0</v>
      </c>
    </row>
    <row r="131" spans="1:12" ht="24" x14ac:dyDescent="0.25">
      <c r="A131" s="168">
        <v>2310</v>
      </c>
      <c r="B131" s="65" t="s">
        <v>139</v>
      </c>
      <c r="C131" s="66">
        <f t="shared" si="7"/>
        <v>3276</v>
      </c>
      <c r="D131" s="306">
        <f>SUM(D132:D135)</f>
        <v>1108</v>
      </c>
      <c r="E131" s="169">
        <f t="shared" ref="E131:L131" si="10">SUM(E132:E135)</f>
        <v>0</v>
      </c>
      <c r="F131" s="306">
        <f t="shared" si="10"/>
        <v>2168</v>
      </c>
      <c r="G131" s="170">
        <f t="shared" si="10"/>
        <v>0</v>
      </c>
      <c r="H131" s="66">
        <f t="shared" si="8"/>
        <v>2336</v>
      </c>
      <c r="I131" s="169">
        <f t="shared" si="10"/>
        <v>1058</v>
      </c>
      <c r="J131" s="169">
        <f t="shared" si="10"/>
        <v>0</v>
      </c>
      <c r="K131" s="169">
        <f t="shared" si="10"/>
        <v>1278</v>
      </c>
      <c r="L131" s="171">
        <f t="shared" si="10"/>
        <v>0</v>
      </c>
    </row>
    <row r="132" spans="1:12" x14ac:dyDescent="0.25">
      <c r="A132" s="44">
        <v>2311</v>
      </c>
      <c r="B132" s="71" t="s">
        <v>140</v>
      </c>
      <c r="C132" s="72">
        <f t="shared" si="7"/>
        <v>608</v>
      </c>
      <c r="D132" s="273">
        <v>458</v>
      </c>
      <c r="E132" s="74"/>
      <c r="F132" s="273">
        <v>150</v>
      </c>
      <c r="G132" s="157"/>
      <c r="H132" s="72">
        <f t="shared" si="8"/>
        <v>608</v>
      </c>
      <c r="I132" s="74">
        <v>458</v>
      </c>
      <c r="J132" s="74"/>
      <c r="K132" s="74">
        <v>150</v>
      </c>
      <c r="L132" s="158"/>
    </row>
    <row r="133" spans="1:12" x14ac:dyDescent="0.25">
      <c r="A133" s="44">
        <v>2312</v>
      </c>
      <c r="B133" s="71" t="s">
        <v>141</v>
      </c>
      <c r="C133" s="72">
        <f t="shared" si="7"/>
        <v>568</v>
      </c>
      <c r="D133" s="273">
        <v>50</v>
      </c>
      <c r="E133" s="74"/>
      <c r="F133" s="273">
        <v>518</v>
      </c>
      <c r="G133" s="157"/>
      <c r="H133" s="72">
        <f t="shared" si="8"/>
        <v>328</v>
      </c>
      <c r="I133" s="74">
        <v>0</v>
      </c>
      <c r="J133" s="74"/>
      <c r="K133" s="74">
        <v>328</v>
      </c>
      <c r="L133" s="158"/>
    </row>
    <row r="134" spans="1:12" x14ac:dyDescent="0.25">
      <c r="A134" s="44">
        <v>2313</v>
      </c>
      <c r="B134" s="71" t="s">
        <v>142</v>
      </c>
      <c r="C134" s="72">
        <f t="shared" si="7"/>
        <v>450</v>
      </c>
      <c r="D134" s="273"/>
      <c r="E134" s="74"/>
      <c r="F134" s="273">
        <v>450</v>
      </c>
      <c r="G134" s="157"/>
      <c r="H134" s="72">
        <f t="shared" si="8"/>
        <v>200</v>
      </c>
      <c r="I134" s="74"/>
      <c r="J134" s="74"/>
      <c r="K134" s="74">
        <v>200</v>
      </c>
      <c r="L134" s="158"/>
    </row>
    <row r="135" spans="1:12" ht="36" customHeight="1" x14ac:dyDescent="0.25">
      <c r="A135" s="44">
        <v>2314</v>
      </c>
      <c r="B135" s="71" t="s">
        <v>143</v>
      </c>
      <c r="C135" s="72">
        <f t="shared" si="7"/>
        <v>1650</v>
      </c>
      <c r="D135" s="273">
        <v>600</v>
      </c>
      <c r="E135" s="74"/>
      <c r="F135" s="273">
        <v>1050</v>
      </c>
      <c r="G135" s="157"/>
      <c r="H135" s="72">
        <f t="shared" si="8"/>
        <v>1200</v>
      </c>
      <c r="I135" s="74">
        <v>600</v>
      </c>
      <c r="J135" s="74"/>
      <c r="K135" s="74">
        <v>600</v>
      </c>
      <c r="L135" s="158"/>
    </row>
    <row r="136" spans="1:12" x14ac:dyDescent="0.25">
      <c r="A136" s="159">
        <v>2320</v>
      </c>
      <c r="B136" s="71" t="s">
        <v>144</v>
      </c>
      <c r="C136" s="72">
        <f t="shared" si="7"/>
        <v>1198</v>
      </c>
      <c r="D136" s="304">
        <f>SUM(D137:D139)</f>
        <v>800</v>
      </c>
      <c r="E136" s="160">
        <f>SUM(E137:E139)</f>
        <v>0</v>
      </c>
      <c r="F136" s="304">
        <f>SUM(F137:F139)</f>
        <v>398</v>
      </c>
      <c r="G136" s="161">
        <f>SUM(G137:G139)</f>
        <v>0</v>
      </c>
      <c r="H136" s="72">
        <f t="shared" si="8"/>
        <v>1198</v>
      </c>
      <c r="I136" s="160">
        <f>SUM(I137:I139)</f>
        <v>800</v>
      </c>
      <c r="J136" s="160">
        <f>SUM(J137:J139)</f>
        <v>0</v>
      </c>
      <c r="K136" s="160">
        <f>SUM(K137:K139)</f>
        <v>398</v>
      </c>
      <c r="L136" s="162">
        <f>SUM(L137:L139)</f>
        <v>0</v>
      </c>
    </row>
    <row r="137" spans="1:12" x14ac:dyDescent="0.25">
      <c r="A137" s="44">
        <v>2321</v>
      </c>
      <c r="B137" s="71" t="s">
        <v>145</v>
      </c>
      <c r="C137" s="72">
        <f t="shared" si="7"/>
        <v>0</v>
      </c>
      <c r="D137" s="273"/>
      <c r="E137" s="74"/>
      <c r="F137" s="273"/>
      <c r="G137" s="157"/>
      <c r="H137" s="72">
        <f t="shared" si="8"/>
        <v>0</v>
      </c>
      <c r="I137" s="74"/>
      <c r="J137" s="74"/>
      <c r="K137" s="74"/>
      <c r="L137" s="158"/>
    </row>
    <row r="138" spans="1:12" x14ac:dyDescent="0.25">
      <c r="A138" s="44">
        <v>2322</v>
      </c>
      <c r="B138" s="71" t="s">
        <v>146</v>
      </c>
      <c r="C138" s="72">
        <f t="shared" si="7"/>
        <v>1198</v>
      </c>
      <c r="D138" s="273">
        <v>800</v>
      </c>
      <c r="E138" s="74"/>
      <c r="F138" s="273">
        <v>398</v>
      </c>
      <c r="G138" s="157"/>
      <c r="H138" s="72">
        <f t="shared" si="8"/>
        <v>1198</v>
      </c>
      <c r="I138" s="74">
        <v>800</v>
      </c>
      <c r="J138" s="74"/>
      <c r="K138" s="74">
        <v>398</v>
      </c>
      <c r="L138" s="158"/>
    </row>
    <row r="139" spans="1:12" ht="10.5" customHeight="1" x14ac:dyDescent="0.25">
      <c r="A139" s="44">
        <v>2329</v>
      </c>
      <c r="B139" s="71" t="s">
        <v>147</v>
      </c>
      <c r="C139" s="72">
        <f t="shared" si="7"/>
        <v>0</v>
      </c>
      <c r="D139" s="273"/>
      <c r="E139" s="74"/>
      <c r="F139" s="273"/>
      <c r="G139" s="157"/>
      <c r="H139" s="72">
        <f t="shared" si="8"/>
        <v>0</v>
      </c>
      <c r="I139" s="74"/>
      <c r="J139" s="74"/>
      <c r="K139" s="74"/>
      <c r="L139" s="158"/>
    </row>
    <row r="140" spans="1:12" x14ac:dyDescent="0.25">
      <c r="A140" s="159">
        <v>2330</v>
      </c>
      <c r="B140" s="71" t="s">
        <v>148</v>
      </c>
      <c r="C140" s="72">
        <f t="shared" si="7"/>
        <v>775</v>
      </c>
      <c r="D140" s="273"/>
      <c r="E140" s="74"/>
      <c r="F140" s="273">
        <v>775</v>
      </c>
      <c r="G140" s="157"/>
      <c r="H140" s="72">
        <f t="shared" si="8"/>
        <v>775</v>
      </c>
      <c r="I140" s="74"/>
      <c r="J140" s="74"/>
      <c r="K140" s="74">
        <v>775</v>
      </c>
      <c r="L140" s="158"/>
    </row>
    <row r="141" spans="1:12" ht="48" x14ac:dyDescent="0.25">
      <c r="A141" s="159">
        <v>2340</v>
      </c>
      <c r="B141" s="71" t="s">
        <v>149</v>
      </c>
      <c r="C141" s="72">
        <f t="shared" si="7"/>
        <v>0</v>
      </c>
      <c r="D141" s="304">
        <f>SUM(D142:D143)</f>
        <v>0</v>
      </c>
      <c r="E141" s="160">
        <f>SUM(E142:E143)</f>
        <v>0</v>
      </c>
      <c r="F141" s="304">
        <f>SUM(F142:F143)</f>
        <v>0</v>
      </c>
      <c r="G141" s="161">
        <f>SUM(G142:G143)</f>
        <v>0</v>
      </c>
      <c r="H141" s="72">
        <f t="shared" si="8"/>
        <v>0</v>
      </c>
      <c r="I141" s="160">
        <f>SUM(I142:I143)</f>
        <v>0</v>
      </c>
      <c r="J141" s="160">
        <f>SUM(J142:J143)</f>
        <v>0</v>
      </c>
      <c r="K141" s="160">
        <f>SUM(K142:K143)</f>
        <v>0</v>
      </c>
      <c r="L141" s="162">
        <f>SUM(L142:L143)</f>
        <v>0</v>
      </c>
    </row>
    <row r="142" spans="1:12" x14ac:dyDescent="0.25">
      <c r="A142" s="44">
        <v>2341</v>
      </c>
      <c r="B142" s="71" t="s">
        <v>150</v>
      </c>
      <c r="C142" s="72">
        <f t="shared" si="7"/>
        <v>0</v>
      </c>
      <c r="D142" s="273"/>
      <c r="E142" s="74"/>
      <c r="F142" s="273"/>
      <c r="G142" s="157"/>
      <c r="H142" s="72">
        <f t="shared" si="8"/>
        <v>0</v>
      </c>
      <c r="I142" s="74"/>
      <c r="J142" s="74"/>
      <c r="K142" s="74"/>
      <c r="L142" s="158"/>
    </row>
    <row r="143" spans="1:12" ht="24" x14ac:dyDescent="0.25">
      <c r="A143" s="44">
        <v>2344</v>
      </c>
      <c r="B143" s="71" t="s">
        <v>151</v>
      </c>
      <c r="C143" s="72">
        <f t="shared" si="7"/>
        <v>0</v>
      </c>
      <c r="D143" s="273"/>
      <c r="E143" s="74"/>
      <c r="F143" s="273"/>
      <c r="G143" s="157"/>
      <c r="H143" s="72">
        <f t="shared" si="8"/>
        <v>0</v>
      </c>
      <c r="I143" s="74"/>
      <c r="J143" s="74"/>
      <c r="K143" s="74"/>
      <c r="L143" s="158"/>
    </row>
    <row r="144" spans="1:12" ht="24" x14ac:dyDescent="0.25">
      <c r="A144" s="150">
        <v>2350</v>
      </c>
      <c r="B144" s="112" t="s">
        <v>152</v>
      </c>
      <c r="C144" s="117">
        <f t="shared" si="7"/>
        <v>7574</v>
      </c>
      <c r="D144" s="303">
        <f>SUM(D145:D150)</f>
        <v>3300</v>
      </c>
      <c r="E144" s="151">
        <f>SUM(E145:E150)</f>
        <v>0</v>
      </c>
      <c r="F144" s="303">
        <f>SUM(F145:F150)</f>
        <v>4274</v>
      </c>
      <c r="G144" s="152">
        <f>SUM(G145:G150)</f>
        <v>0</v>
      </c>
      <c r="H144" s="117">
        <f t="shared" si="8"/>
        <v>7524</v>
      </c>
      <c r="I144" s="151">
        <f>SUM(I145:I150)</f>
        <v>3200</v>
      </c>
      <c r="J144" s="151">
        <f>SUM(J145:J150)</f>
        <v>0</v>
      </c>
      <c r="K144" s="151">
        <f>SUM(K145:K150)</f>
        <v>4324</v>
      </c>
      <c r="L144" s="153">
        <f>SUM(L145:L150)</f>
        <v>0</v>
      </c>
    </row>
    <row r="145" spans="1:12" x14ac:dyDescent="0.25">
      <c r="A145" s="38">
        <v>2351</v>
      </c>
      <c r="B145" s="65" t="s">
        <v>153</v>
      </c>
      <c r="C145" s="66">
        <f t="shared" si="7"/>
        <v>1809</v>
      </c>
      <c r="D145" s="288">
        <v>200</v>
      </c>
      <c r="E145" s="68"/>
      <c r="F145" s="288">
        <v>1609</v>
      </c>
      <c r="G145" s="154"/>
      <c r="H145" s="66">
        <f t="shared" si="8"/>
        <v>1809</v>
      </c>
      <c r="I145" s="68">
        <v>200</v>
      </c>
      <c r="J145" s="68"/>
      <c r="K145" s="68">
        <v>1609</v>
      </c>
      <c r="L145" s="155"/>
    </row>
    <row r="146" spans="1:12" x14ac:dyDescent="0.25">
      <c r="A146" s="44">
        <v>2352</v>
      </c>
      <c r="B146" s="71" t="s">
        <v>154</v>
      </c>
      <c r="C146" s="72">
        <f t="shared" si="7"/>
        <v>5380</v>
      </c>
      <c r="D146" s="273">
        <v>2800</v>
      </c>
      <c r="E146" s="74"/>
      <c r="F146" s="273">
        <v>2580</v>
      </c>
      <c r="G146" s="157"/>
      <c r="H146" s="72">
        <f t="shared" si="8"/>
        <v>5380</v>
      </c>
      <c r="I146" s="74">
        <v>2800</v>
      </c>
      <c r="J146" s="74"/>
      <c r="K146" s="74">
        <v>2580</v>
      </c>
      <c r="L146" s="158"/>
    </row>
    <row r="147" spans="1:12" ht="24" x14ac:dyDescent="0.25">
      <c r="A147" s="44">
        <v>2353</v>
      </c>
      <c r="B147" s="71" t="s">
        <v>155</v>
      </c>
      <c r="C147" s="72">
        <f t="shared" si="7"/>
        <v>50</v>
      </c>
      <c r="D147" s="273">
        <v>50</v>
      </c>
      <c r="E147" s="74"/>
      <c r="F147" s="273"/>
      <c r="G147" s="157"/>
      <c r="H147" s="72">
        <f t="shared" si="8"/>
        <v>50</v>
      </c>
      <c r="I147" s="74">
        <v>0</v>
      </c>
      <c r="J147" s="74"/>
      <c r="K147" s="74">
        <v>50</v>
      </c>
      <c r="L147" s="158"/>
    </row>
    <row r="148" spans="1:12" ht="24" x14ac:dyDescent="0.25">
      <c r="A148" s="44">
        <v>2354</v>
      </c>
      <c r="B148" s="71" t="s">
        <v>156</v>
      </c>
      <c r="C148" s="72">
        <f t="shared" si="7"/>
        <v>285</v>
      </c>
      <c r="D148" s="273">
        <v>200</v>
      </c>
      <c r="E148" s="74"/>
      <c r="F148" s="273">
        <v>85</v>
      </c>
      <c r="G148" s="157"/>
      <c r="H148" s="72">
        <f t="shared" si="8"/>
        <v>285</v>
      </c>
      <c r="I148" s="74">
        <v>200</v>
      </c>
      <c r="J148" s="74"/>
      <c r="K148" s="74">
        <v>85</v>
      </c>
      <c r="L148" s="158"/>
    </row>
    <row r="149" spans="1:12" ht="24" x14ac:dyDescent="0.25">
      <c r="A149" s="44">
        <v>2355</v>
      </c>
      <c r="B149" s="71" t="s">
        <v>157</v>
      </c>
      <c r="C149" s="72">
        <f t="shared" si="7"/>
        <v>50</v>
      </c>
      <c r="D149" s="273">
        <v>50</v>
      </c>
      <c r="E149" s="74"/>
      <c r="F149" s="273"/>
      <c r="G149" s="157"/>
      <c r="H149" s="72">
        <f t="shared" si="8"/>
        <v>0</v>
      </c>
      <c r="I149" s="74">
        <v>0</v>
      </c>
      <c r="J149" s="74"/>
      <c r="K149" s="74"/>
      <c r="L149" s="158"/>
    </row>
    <row r="150" spans="1:12" ht="24" x14ac:dyDescent="0.25">
      <c r="A150" s="44">
        <v>2359</v>
      </c>
      <c r="B150" s="71" t="s">
        <v>158</v>
      </c>
      <c r="C150" s="72">
        <f t="shared" si="7"/>
        <v>0</v>
      </c>
      <c r="D150" s="273"/>
      <c r="E150" s="74"/>
      <c r="F150" s="273"/>
      <c r="G150" s="157"/>
      <c r="H150" s="72">
        <f t="shared" si="8"/>
        <v>0</v>
      </c>
      <c r="I150" s="74"/>
      <c r="J150" s="74"/>
      <c r="K150" s="74"/>
      <c r="L150" s="158"/>
    </row>
    <row r="151" spans="1:12" ht="24.75" customHeight="1" x14ac:dyDescent="0.25">
      <c r="A151" s="159">
        <v>2360</v>
      </c>
      <c r="B151" s="71" t="s">
        <v>159</v>
      </c>
      <c r="C151" s="72">
        <f t="shared" si="7"/>
        <v>0</v>
      </c>
      <c r="D151" s="304">
        <f>SUM(D152:D158)</f>
        <v>0</v>
      </c>
      <c r="E151" s="160">
        <f>SUM(E152:E158)</f>
        <v>0</v>
      </c>
      <c r="F151" s="304">
        <f>SUM(F152:F158)</f>
        <v>0</v>
      </c>
      <c r="G151" s="161">
        <f>SUM(G152:G158)</f>
        <v>0</v>
      </c>
      <c r="H151" s="72">
        <f t="shared" si="8"/>
        <v>0</v>
      </c>
      <c r="I151" s="160">
        <f>SUM(I152:I158)</f>
        <v>0</v>
      </c>
      <c r="J151" s="160">
        <f>SUM(J152:J158)</f>
        <v>0</v>
      </c>
      <c r="K151" s="160">
        <f>SUM(K152:K158)</f>
        <v>0</v>
      </c>
      <c r="L151" s="162">
        <f>SUM(L152:L158)</f>
        <v>0</v>
      </c>
    </row>
    <row r="152" spans="1:12" x14ac:dyDescent="0.25">
      <c r="A152" s="43">
        <v>2361</v>
      </c>
      <c r="B152" s="71" t="s">
        <v>160</v>
      </c>
      <c r="C152" s="72">
        <f t="shared" si="7"/>
        <v>0</v>
      </c>
      <c r="D152" s="273"/>
      <c r="E152" s="74"/>
      <c r="F152" s="273"/>
      <c r="G152" s="157"/>
      <c r="H152" s="72">
        <f t="shared" si="8"/>
        <v>0</v>
      </c>
      <c r="I152" s="74"/>
      <c r="J152" s="74"/>
      <c r="K152" s="74"/>
      <c r="L152" s="158"/>
    </row>
    <row r="153" spans="1:12" ht="24" x14ac:dyDescent="0.25">
      <c r="A153" s="43">
        <v>2362</v>
      </c>
      <c r="B153" s="71" t="s">
        <v>161</v>
      </c>
      <c r="C153" s="72">
        <f t="shared" si="7"/>
        <v>0</v>
      </c>
      <c r="D153" s="273"/>
      <c r="E153" s="74"/>
      <c r="F153" s="273"/>
      <c r="G153" s="157"/>
      <c r="H153" s="72">
        <f t="shared" si="8"/>
        <v>0</v>
      </c>
      <c r="I153" s="74"/>
      <c r="J153" s="74"/>
      <c r="K153" s="74"/>
      <c r="L153" s="158"/>
    </row>
    <row r="154" spans="1:12" x14ac:dyDescent="0.25">
      <c r="A154" s="43">
        <v>2363</v>
      </c>
      <c r="B154" s="71" t="s">
        <v>162</v>
      </c>
      <c r="C154" s="72">
        <f t="shared" si="7"/>
        <v>0</v>
      </c>
      <c r="D154" s="273"/>
      <c r="E154" s="74"/>
      <c r="F154" s="273"/>
      <c r="G154" s="157"/>
      <c r="H154" s="72">
        <f t="shared" si="8"/>
        <v>0</v>
      </c>
      <c r="I154" s="74"/>
      <c r="J154" s="74"/>
      <c r="K154" s="74"/>
      <c r="L154" s="158"/>
    </row>
    <row r="155" spans="1:12" x14ac:dyDescent="0.25">
      <c r="A155" s="43">
        <v>2364</v>
      </c>
      <c r="B155" s="71" t="s">
        <v>163</v>
      </c>
      <c r="C155" s="72">
        <f t="shared" si="7"/>
        <v>0</v>
      </c>
      <c r="D155" s="273"/>
      <c r="E155" s="74"/>
      <c r="F155" s="273"/>
      <c r="G155" s="157"/>
      <c r="H155" s="72">
        <f t="shared" si="8"/>
        <v>0</v>
      </c>
      <c r="I155" s="74"/>
      <c r="J155" s="74"/>
      <c r="K155" s="74"/>
      <c r="L155" s="158"/>
    </row>
    <row r="156" spans="1:12" ht="12.75" customHeight="1" x14ac:dyDescent="0.25">
      <c r="A156" s="43">
        <v>2365</v>
      </c>
      <c r="B156" s="71" t="s">
        <v>164</v>
      </c>
      <c r="C156" s="72">
        <f t="shared" si="7"/>
        <v>0</v>
      </c>
      <c r="D156" s="273"/>
      <c r="E156" s="74"/>
      <c r="F156" s="273"/>
      <c r="G156" s="157"/>
      <c r="H156" s="72">
        <f t="shared" si="8"/>
        <v>0</v>
      </c>
      <c r="I156" s="74"/>
      <c r="J156" s="74"/>
      <c r="K156" s="74"/>
      <c r="L156" s="158"/>
    </row>
    <row r="157" spans="1:12" ht="36" x14ac:dyDescent="0.25">
      <c r="A157" s="43">
        <v>2366</v>
      </c>
      <c r="B157" s="71" t="s">
        <v>165</v>
      </c>
      <c r="C157" s="72">
        <f t="shared" si="7"/>
        <v>0</v>
      </c>
      <c r="D157" s="273"/>
      <c r="E157" s="74"/>
      <c r="F157" s="273"/>
      <c r="G157" s="157"/>
      <c r="H157" s="72">
        <f t="shared" si="8"/>
        <v>0</v>
      </c>
      <c r="I157" s="74"/>
      <c r="J157" s="74"/>
      <c r="K157" s="74"/>
      <c r="L157" s="158"/>
    </row>
    <row r="158" spans="1:12" ht="48" x14ac:dyDescent="0.25">
      <c r="A158" s="43">
        <v>2369</v>
      </c>
      <c r="B158" s="71" t="s">
        <v>166</v>
      </c>
      <c r="C158" s="72">
        <f t="shared" si="7"/>
        <v>0</v>
      </c>
      <c r="D158" s="273"/>
      <c r="E158" s="74"/>
      <c r="F158" s="273"/>
      <c r="G158" s="157"/>
      <c r="H158" s="72">
        <f t="shared" si="8"/>
        <v>0</v>
      </c>
      <c r="I158" s="74"/>
      <c r="J158" s="74"/>
      <c r="K158" s="74"/>
      <c r="L158" s="158"/>
    </row>
    <row r="159" spans="1:12" x14ac:dyDescent="0.25">
      <c r="A159" s="150">
        <v>2370</v>
      </c>
      <c r="B159" s="112" t="s">
        <v>167</v>
      </c>
      <c r="C159" s="117">
        <f t="shared" si="7"/>
        <v>500</v>
      </c>
      <c r="D159" s="305">
        <v>500</v>
      </c>
      <c r="E159" s="163"/>
      <c r="F159" s="305"/>
      <c r="G159" s="164"/>
      <c r="H159" s="117">
        <f t="shared" si="8"/>
        <v>500</v>
      </c>
      <c r="I159" s="163">
        <v>500</v>
      </c>
      <c r="J159" s="163"/>
      <c r="K159" s="163"/>
      <c r="L159" s="165"/>
    </row>
    <row r="160" spans="1:12" x14ac:dyDescent="0.25">
      <c r="A160" s="150">
        <v>2380</v>
      </c>
      <c r="B160" s="112" t="s">
        <v>168</v>
      </c>
      <c r="C160" s="117">
        <f t="shared" si="7"/>
        <v>0</v>
      </c>
      <c r="D160" s="303">
        <f>SUM(D161:D162)</f>
        <v>0</v>
      </c>
      <c r="E160" s="151">
        <f>SUM(E161:E162)</f>
        <v>0</v>
      </c>
      <c r="F160" s="303">
        <f>SUM(F161:F162)</f>
        <v>0</v>
      </c>
      <c r="G160" s="152">
        <f>SUM(G161:G162)</f>
        <v>0</v>
      </c>
      <c r="H160" s="117">
        <f t="shared" si="8"/>
        <v>0</v>
      </c>
      <c r="I160" s="151">
        <f>SUM(I161:I162)</f>
        <v>0</v>
      </c>
      <c r="J160" s="151">
        <f>SUM(J161:J162)</f>
        <v>0</v>
      </c>
      <c r="K160" s="151">
        <f>SUM(K161:K162)</f>
        <v>0</v>
      </c>
      <c r="L160" s="153">
        <f>SUM(L161:L162)</f>
        <v>0</v>
      </c>
    </row>
    <row r="161" spans="1:12" x14ac:dyDescent="0.25">
      <c r="A161" s="37">
        <v>2381</v>
      </c>
      <c r="B161" s="65" t="s">
        <v>169</v>
      </c>
      <c r="C161" s="66">
        <f t="shared" si="7"/>
        <v>0</v>
      </c>
      <c r="D161" s="288"/>
      <c r="E161" s="68"/>
      <c r="F161" s="288"/>
      <c r="G161" s="154"/>
      <c r="H161" s="66">
        <f t="shared" si="8"/>
        <v>0</v>
      </c>
      <c r="I161" s="68"/>
      <c r="J161" s="68"/>
      <c r="K161" s="68"/>
      <c r="L161" s="155"/>
    </row>
    <row r="162" spans="1:12" ht="24" x14ac:dyDescent="0.25">
      <c r="A162" s="43">
        <v>2389</v>
      </c>
      <c r="B162" s="71" t="s">
        <v>170</v>
      </c>
      <c r="C162" s="72">
        <f t="shared" si="7"/>
        <v>0</v>
      </c>
      <c r="D162" s="273"/>
      <c r="E162" s="74"/>
      <c r="F162" s="273"/>
      <c r="G162" s="157"/>
      <c r="H162" s="72">
        <f t="shared" si="8"/>
        <v>0</v>
      </c>
      <c r="I162" s="74"/>
      <c r="J162" s="74"/>
      <c r="K162" s="74"/>
      <c r="L162" s="158"/>
    </row>
    <row r="163" spans="1:12" x14ac:dyDescent="0.25">
      <c r="A163" s="150">
        <v>2390</v>
      </c>
      <c r="B163" s="112" t="s">
        <v>171</v>
      </c>
      <c r="C163" s="117">
        <f t="shared" si="7"/>
        <v>0</v>
      </c>
      <c r="D163" s="305"/>
      <c r="E163" s="163"/>
      <c r="F163" s="305"/>
      <c r="G163" s="164"/>
      <c r="H163" s="117">
        <f t="shared" si="8"/>
        <v>0</v>
      </c>
      <c r="I163" s="163"/>
      <c r="J163" s="163"/>
      <c r="K163" s="163"/>
      <c r="L163" s="165"/>
    </row>
    <row r="164" spans="1:12" x14ac:dyDescent="0.25">
      <c r="A164" s="56">
        <v>2400</v>
      </c>
      <c r="B164" s="147" t="s">
        <v>172</v>
      </c>
      <c r="C164" s="57">
        <f t="shared" si="7"/>
        <v>0</v>
      </c>
      <c r="D164" s="307"/>
      <c r="E164" s="177"/>
      <c r="F164" s="307"/>
      <c r="G164" s="178"/>
      <c r="H164" s="57">
        <f t="shared" si="8"/>
        <v>0</v>
      </c>
      <c r="I164" s="177"/>
      <c r="J164" s="177"/>
      <c r="K164" s="177"/>
      <c r="L164" s="179"/>
    </row>
    <row r="165" spans="1:12" ht="24" x14ac:dyDescent="0.25">
      <c r="A165" s="56">
        <v>2500</v>
      </c>
      <c r="B165" s="147" t="s">
        <v>173</v>
      </c>
      <c r="C165" s="57">
        <f t="shared" si="7"/>
        <v>4734</v>
      </c>
      <c r="D165" s="286">
        <f>SUM(D166,D171)</f>
        <v>286</v>
      </c>
      <c r="E165" s="63">
        <f t="shared" ref="E165:G165" si="11">SUM(E166,E171)</f>
        <v>0</v>
      </c>
      <c r="F165" s="286">
        <f t="shared" si="11"/>
        <v>4448</v>
      </c>
      <c r="G165" s="63">
        <f t="shared" si="11"/>
        <v>0</v>
      </c>
      <c r="H165" s="57">
        <f t="shared" si="8"/>
        <v>3205</v>
      </c>
      <c r="I165" s="63">
        <f>SUM(I166,I171)</f>
        <v>130</v>
      </c>
      <c r="J165" s="63">
        <f t="shared" ref="J165:L165" si="12">SUM(J166,J171)</f>
        <v>0</v>
      </c>
      <c r="K165" s="63">
        <f t="shared" si="12"/>
        <v>3075</v>
      </c>
      <c r="L165" s="149">
        <f t="shared" si="12"/>
        <v>0</v>
      </c>
    </row>
    <row r="166" spans="1:12" ht="16.5" customHeight="1" x14ac:dyDescent="0.25">
      <c r="A166" s="168">
        <v>2510</v>
      </c>
      <c r="B166" s="65" t="s">
        <v>174</v>
      </c>
      <c r="C166" s="66">
        <f t="shared" si="7"/>
        <v>4734</v>
      </c>
      <c r="D166" s="306">
        <f>SUM(D167:D170)</f>
        <v>286</v>
      </c>
      <c r="E166" s="169">
        <f t="shared" ref="E166:G166" si="13">SUM(E167:E170)</f>
        <v>0</v>
      </c>
      <c r="F166" s="306">
        <f t="shared" si="13"/>
        <v>4448</v>
      </c>
      <c r="G166" s="169">
        <f t="shared" si="13"/>
        <v>0</v>
      </c>
      <c r="H166" s="66">
        <f t="shared" si="8"/>
        <v>3205</v>
      </c>
      <c r="I166" s="169">
        <f>SUM(I167:I170)</f>
        <v>130</v>
      </c>
      <c r="J166" s="169">
        <f t="shared" ref="J166:L166" si="14">SUM(J167:J170)</f>
        <v>0</v>
      </c>
      <c r="K166" s="169">
        <f t="shared" si="14"/>
        <v>3075</v>
      </c>
      <c r="L166" s="180">
        <f t="shared" si="14"/>
        <v>0</v>
      </c>
    </row>
    <row r="167" spans="1:12" ht="24" x14ac:dyDescent="0.25">
      <c r="A167" s="44">
        <v>2512</v>
      </c>
      <c r="B167" s="71" t="s">
        <v>175</v>
      </c>
      <c r="C167" s="72">
        <f t="shared" si="7"/>
        <v>4373</v>
      </c>
      <c r="D167" s="273"/>
      <c r="E167" s="74"/>
      <c r="F167" s="273">
        <v>4373</v>
      </c>
      <c r="G167" s="157"/>
      <c r="H167" s="72">
        <f t="shared" si="8"/>
        <v>3000</v>
      </c>
      <c r="I167" s="74"/>
      <c r="J167" s="74"/>
      <c r="K167" s="74">
        <v>3000</v>
      </c>
      <c r="L167" s="158"/>
    </row>
    <row r="168" spans="1:12" ht="36" x14ac:dyDescent="0.25">
      <c r="A168" s="44">
        <v>2513</v>
      </c>
      <c r="B168" s="71" t="s">
        <v>176</v>
      </c>
      <c r="C168" s="72">
        <f t="shared" si="7"/>
        <v>0</v>
      </c>
      <c r="D168" s="273"/>
      <c r="E168" s="74"/>
      <c r="F168" s="273"/>
      <c r="G168" s="157"/>
      <c r="H168" s="72">
        <f t="shared" si="8"/>
        <v>0</v>
      </c>
      <c r="I168" s="74"/>
      <c r="J168" s="74"/>
      <c r="K168" s="74"/>
      <c r="L168" s="158"/>
    </row>
    <row r="169" spans="1:12" ht="24" x14ac:dyDescent="0.25">
      <c r="A169" s="44">
        <v>2515</v>
      </c>
      <c r="B169" s="71" t="s">
        <v>177</v>
      </c>
      <c r="C169" s="72">
        <f t="shared" si="7"/>
        <v>75</v>
      </c>
      <c r="D169" s="273"/>
      <c r="E169" s="74"/>
      <c r="F169" s="273">
        <v>75</v>
      </c>
      <c r="G169" s="157"/>
      <c r="H169" s="72">
        <f t="shared" si="8"/>
        <v>75</v>
      </c>
      <c r="I169" s="74"/>
      <c r="J169" s="74"/>
      <c r="K169" s="74">
        <v>75</v>
      </c>
      <c r="L169" s="158"/>
    </row>
    <row r="170" spans="1:12" ht="24" x14ac:dyDescent="0.25">
      <c r="A170" s="44">
        <v>2519</v>
      </c>
      <c r="B170" s="71" t="s">
        <v>178</v>
      </c>
      <c r="C170" s="72">
        <f t="shared" si="7"/>
        <v>286</v>
      </c>
      <c r="D170" s="273">
        <v>286</v>
      </c>
      <c r="E170" s="74"/>
      <c r="F170" s="273"/>
      <c r="G170" s="157"/>
      <c r="H170" s="72">
        <f t="shared" si="8"/>
        <v>130</v>
      </c>
      <c r="I170" s="74">
        <v>130</v>
      </c>
      <c r="J170" s="74"/>
      <c r="K170" s="74"/>
      <c r="L170" s="158"/>
    </row>
    <row r="171" spans="1:12" ht="24" x14ac:dyDescent="0.25">
      <c r="A171" s="159">
        <v>2520</v>
      </c>
      <c r="B171" s="71" t="s">
        <v>179</v>
      </c>
      <c r="C171" s="72">
        <f t="shared" si="7"/>
        <v>0</v>
      </c>
      <c r="D171" s="273"/>
      <c r="E171" s="74"/>
      <c r="F171" s="273"/>
      <c r="G171" s="157"/>
      <c r="H171" s="72">
        <f t="shared" si="8"/>
        <v>0</v>
      </c>
      <c r="I171" s="74"/>
      <c r="J171" s="74"/>
      <c r="K171" s="74"/>
      <c r="L171" s="158"/>
    </row>
    <row r="172" spans="1:12" s="182" customFormat="1" ht="36" customHeight="1" x14ac:dyDescent="0.25">
      <c r="A172" s="19">
        <v>2800</v>
      </c>
      <c r="B172" s="65" t="s">
        <v>180</v>
      </c>
      <c r="C172" s="66">
        <f t="shared" si="7"/>
        <v>0</v>
      </c>
      <c r="D172" s="280"/>
      <c r="E172" s="40"/>
      <c r="F172" s="280"/>
      <c r="G172" s="41"/>
      <c r="H172" s="66">
        <f t="shared" si="8"/>
        <v>0</v>
      </c>
      <c r="I172" s="40"/>
      <c r="J172" s="40"/>
      <c r="K172" s="40"/>
      <c r="L172" s="42"/>
    </row>
    <row r="173" spans="1:12" x14ac:dyDescent="0.25">
      <c r="A173" s="142">
        <v>3000</v>
      </c>
      <c r="B173" s="142" t="s">
        <v>181</v>
      </c>
      <c r="C173" s="143">
        <f t="shared" si="7"/>
        <v>0</v>
      </c>
      <c r="D173" s="302">
        <f>SUM(D174,D184)</f>
        <v>0</v>
      </c>
      <c r="E173" s="144">
        <f>SUM(E174,E184)</f>
        <v>0</v>
      </c>
      <c r="F173" s="302">
        <f>SUM(F174,F184)</f>
        <v>0</v>
      </c>
      <c r="G173" s="145">
        <f>SUM(G174,G184)</f>
        <v>0</v>
      </c>
      <c r="H173" s="143">
        <f t="shared" si="8"/>
        <v>0</v>
      </c>
      <c r="I173" s="144">
        <f>SUM(I174,I184)</f>
        <v>0</v>
      </c>
      <c r="J173" s="144">
        <f>SUM(J174,J184)</f>
        <v>0</v>
      </c>
      <c r="K173" s="144">
        <f>SUM(K174,K184)</f>
        <v>0</v>
      </c>
      <c r="L173" s="146">
        <f>SUM(L174,L184)</f>
        <v>0</v>
      </c>
    </row>
    <row r="174" spans="1:12" ht="24" x14ac:dyDescent="0.25">
      <c r="A174" s="56">
        <v>3200</v>
      </c>
      <c r="B174" s="183" t="s">
        <v>182</v>
      </c>
      <c r="C174" s="184">
        <f t="shared" si="7"/>
        <v>0</v>
      </c>
      <c r="D174" s="286">
        <f>SUM(D175,D179)</f>
        <v>0</v>
      </c>
      <c r="E174" s="63">
        <f t="shared" ref="E174:G174" si="15">SUM(E175,E179)</f>
        <v>0</v>
      </c>
      <c r="F174" s="286">
        <f t="shared" si="15"/>
        <v>0</v>
      </c>
      <c r="G174" s="63">
        <f t="shared" si="15"/>
        <v>0</v>
      </c>
      <c r="H174" s="57">
        <f t="shared" si="8"/>
        <v>0</v>
      </c>
      <c r="I174" s="63">
        <f>SUM(I175,I179)</f>
        <v>0</v>
      </c>
      <c r="J174" s="63">
        <f t="shared" ref="J174:L174" si="16">SUM(J175,J179)</f>
        <v>0</v>
      </c>
      <c r="K174" s="63">
        <f t="shared" si="16"/>
        <v>0</v>
      </c>
      <c r="L174" s="149">
        <f t="shared" si="16"/>
        <v>0</v>
      </c>
    </row>
    <row r="175" spans="1:12" ht="36" x14ac:dyDescent="0.25">
      <c r="A175" s="168">
        <v>3260</v>
      </c>
      <c r="B175" s="65" t="s">
        <v>183</v>
      </c>
      <c r="C175" s="66">
        <f t="shared" si="7"/>
        <v>0</v>
      </c>
      <c r="D175" s="306">
        <f>SUM(D176:D178)</f>
        <v>0</v>
      </c>
      <c r="E175" s="169">
        <f>SUM(E176:E178)</f>
        <v>0</v>
      </c>
      <c r="F175" s="306">
        <f>SUM(F176:F178)</f>
        <v>0</v>
      </c>
      <c r="G175" s="170">
        <f>SUM(G176:G178)</f>
        <v>0</v>
      </c>
      <c r="H175" s="66">
        <f t="shared" si="8"/>
        <v>0</v>
      </c>
      <c r="I175" s="169">
        <f>SUM(I176:I178)</f>
        <v>0</v>
      </c>
      <c r="J175" s="169">
        <f>SUM(J176:J178)</f>
        <v>0</v>
      </c>
      <c r="K175" s="169">
        <f>SUM(K176:K178)</f>
        <v>0</v>
      </c>
      <c r="L175" s="171">
        <f>SUM(L176:L178)</f>
        <v>0</v>
      </c>
    </row>
    <row r="176" spans="1:12" ht="24" x14ac:dyDescent="0.25">
      <c r="A176" s="44">
        <v>3261</v>
      </c>
      <c r="B176" s="71" t="s">
        <v>184</v>
      </c>
      <c r="C176" s="72">
        <f>SUM(D176:G176)</f>
        <v>0</v>
      </c>
      <c r="D176" s="273"/>
      <c r="E176" s="74"/>
      <c r="F176" s="273"/>
      <c r="G176" s="157"/>
      <c r="H176" s="72">
        <f>SUM(I176:L176)</f>
        <v>0</v>
      </c>
      <c r="I176" s="74"/>
      <c r="J176" s="74"/>
      <c r="K176" s="74"/>
      <c r="L176" s="158"/>
    </row>
    <row r="177" spans="1:12" ht="36" x14ac:dyDescent="0.25">
      <c r="A177" s="44">
        <v>3262</v>
      </c>
      <c r="B177" s="71" t="s">
        <v>185</v>
      </c>
      <c r="C177" s="72">
        <f>SUM(D177:G177)</f>
        <v>0</v>
      </c>
      <c r="D177" s="273"/>
      <c r="E177" s="74"/>
      <c r="F177" s="273"/>
      <c r="G177" s="157"/>
      <c r="H177" s="72">
        <f>SUM(I177:L177)</f>
        <v>0</v>
      </c>
      <c r="I177" s="74"/>
      <c r="J177" s="74"/>
      <c r="K177" s="74"/>
      <c r="L177" s="158"/>
    </row>
    <row r="178" spans="1:12" ht="24" x14ac:dyDescent="0.25">
      <c r="A178" s="44">
        <v>3263</v>
      </c>
      <c r="B178" s="71" t="s">
        <v>186</v>
      </c>
      <c r="C178" s="72">
        <f>SUM(D178:G178)</f>
        <v>0</v>
      </c>
      <c r="D178" s="273"/>
      <c r="E178" s="74"/>
      <c r="F178" s="273"/>
      <c r="G178" s="157"/>
      <c r="H178" s="72">
        <f>SUM(I178:L178)</f>
        <v>0</v>
      </c>
      <c r="I178" s="74"/>
      <c r="J178" s="74"/>
      <c r="K178" s="74"/>
      <c r="L178" s="158"/>
    </row>
    <row r="179" spans="1:12" ht="84" x14ac:dyDescent="0.25">
      <c r="A179" s="168">
        <v>3290</v>
      </c>
      <c r="B179" s="65" t="s">
        <v>187</v>
      </c>
      <c r="C179" s="185">
        <f t="shared" ref="C179:C183" si="17">SUM(D179:G179)</f>
        <v>0</v>
      </c>
      <c r="D179" s="306">
        <f>SUM(D180:D183)</f>
        <v>0</v>
      </c>
      <c r="E179" s="169">
        <f t="shared" ref="E179:G179" si="18">SUM(E180:E183)</f>
        <v>0</v>
      </c>
      <c r="F179" s="306">
        <f t="shared" si="18"/>
        <v>0</v>
      </c>
      <c r="G179" s="169">
        <f t="shared" si="18"/>
        <v>0</v>
      </c>
      <c r="H179" s="185">
        <f t="shared" ref="H179:H183" si="19">SUM(I179:L179)</f>
        <v>0</v>
      </c>
      <c r="I179" s="169">
        <f>SUM(I180:I183)</f>
        <v>0</v>
      </c>
      <c r="J179" s="169">
        <f t="shared" ref="J179:L179" si="20">SUM(J180:J183)</f>
        <v>0</v>
      </c>
      <c r="K179" s="169">
        <f t="shared" si="20"/>
        <v>0</v>
      </c>
      <c r="L179" s="186">
        <f t="shared" si="20"/>
        <v>0</v>
      </c>
    </row>
    <row r="180" spans="1:12" ht="72" x14ac:dyDescent="0.25">
      <c r="A180" s="44">
        <v>3291</v>
      </c>
      <c r="B180" s="71" t="s">
        <v>188</v>
      </c>
      <c r="C180" s="72">
        <f t="shared" si="17"/>
        <v>0</v>
      </c>
      <c r="D180" s="273"/>
      <c r="E180" s="74"/>
      <c r="F180" s="273"/>
      <c r="G180" s="187"/>
      <c r="H180" s="72">
        <f t="shared" si="19"/>
        <v>0</v>
      </c>
      <c r="I180" s="74"/>
      <c r="J180" s="74"/>
      <c r="K180" s="74"/>
      <c r="L180" s="158"/>
    </row>
    <row r="181" spans="1:12" ht="72" x14ac:dyDescent="0.25">
      <c r="A181" s="44">
        <v>3292</v>
      </c>
      <c r="B181" s="71" t="s">
        <v>189</v>
      </c>
      <c r="C181" s="72">
        <f t="shared" si="17"/>
        <v>0</v>
      </c>
      <c r="D181" s="273"/>
      <c r="E181" s="74"/>
      <c r="F181" s="273"/>
      <c r="G181" s="187"/>
      <c r="H181" s="72">
        <f t="shared" si="19"/>
        <v>0</v>
      </c>
      <c r="I181" s="74"/>
      <c r="J181" s="74"/>
      <c r="K181" s="74"/>
      <c r="L181" s="158"/>
    </row>
    <row r="182" spans="1:12" ht="72" x14ac:dyDescent="0.25">
      <c r="A182" s="44">
        <v>3293</v>
      </c>
      <c r="B182" s="71" t="s">
        <v>190</v>
      </c>
      <c r="C182" s="72">
        <f t="shared" si="17"/>
        <v>0</v>
      </c>
      <c r="D182" s="273"/>
      <c r="E182" s="74"/>
      <c r="F182" s="273"/>
      <c r="G182" s="187"/>
      <c r="H182" s="72">
        <f t="shared" si="19"/>
        <v>0</v>
      </c>
      <c r="I182" s="74"/>
      <c r="J182" s="74"/>
      <c r="K182" s="74"/>
      <c r="L182" s="158"/>
    </row>
    <row r="183" spans="1:12" ht="60" x14ac:dyDescent="0.25">
      <c r="A183" s="188">
        <v>3294</v>
      </c>
      <c r="B183" s="71" t="s">
        <v>191</v>
      </c>
      <c r="C183" s="185">
        <f t="shared" si="17"/>
        <v>0</v>
      </c>
      <c r="D183" s="308"/>
      <c r="E183" s="189"/>
      <c r="F183" s="308"/>
      <c r="G183" s="190"/>
      <c r="H183" s="185">
        <f t="shared" si="19"/>
        <v>0</v>
      </c>
      <c r="I183" s="189"/>
      <c r="J183" s="189"/>
      <c r="K183" s="189"/>
      <c r="L183" s="191"/>
    </row>
    <row r="184" spans="1:12" ht="48" x14ac:dyDescent="0.25">
      <c r="A184" s="192">
        <v>3300</v>
      </c>
      <c r="B184" s="183" t="s">
        <v>192</v>
      </c>
      <c r="C184" s="193">
        <f t="shared" si="7"/>
        <v>0</v>
      </c>
      <c r="D184" s="309">
        <f>SUM(D185:D186)</f>
        <v>0</v>
      </c>
      <c r="E184" s="194">
        <f t="shared" ref="E184:G184" si="21">SUM(E185:E186)</f>
        <v>0</v>
      </c>
      <c r="F184" s="309">
        <f t="shared" si="21"/>
        <v>0</v>
      </c>
      <c r="G184" s="194">
        <f t="shared" si="21"/>
        <v>0</v>
      </c>
      <c r="H184" s="193">
        <f t="shared" si="8"/>
        <v>0</v>
      </c>
      <c r="I184" s="194">
        <f>SUM(I185:I186)</f>
        <v>0</v>
      </c>
      <c r="J184" s="194">
        <f t="shared" ref="J184:L184" si="22">SUM(J185:J186)</f>
        <v>0</v>
      </c>
      <c r="K184" s="194">
        <f t="shared" si="22"/>
        <v>0</v>
      </c>
      <c r="L184" s="149">
        <f t="shared" si="22"/>
        <v>0</v>
      </c>
    </row>
    <row r="185" spans="1:12" ht="48" x14ac:dyDescent="0.25">
      <c r="A185" s="111">
        <v>3310</v>
      </c>
      <c r="B185" s="112" t="s">
        <v>193</v>
      </c>
      <c r="C185" s="195">
        <f t="shared" si="7"/>
        <v>0</v>
      </c>
      <c r="D185" s="305"/>
      <c r="E185" s="163"/>
      <c r="F185" s="305"/>
      <c r="G185" s="164"/>
      <c r="H185" s="195">
        <f t="shared" si="8"/>
        <v>0</v>
      </c>
      <c r="I185" s="163"/>
      <c r="J185" s="163"/>
      <c r="K185" s="163"/>
      <c r="L185" s="165"/>
    </row>
    <row r="186" spans="1:12" ht="48.75" customHeight="1" x14ac:dyDescent="0.25">
      <c r="A186" s="38">
        <v>3320</v>
      </c>
      <c r="B186" s="65" t="s">
        <v>194</v>
      </c>
      <c r="C186" s="66">
        <f t="shared" si="7"/>
        <v>0</v>
      </c>
      <c r="D186" s="288"/>
      <c r="E186" s="68"/>
      <c r="F186" s="288"/>
      <c r="G186" s="154"/>
      <c r="H186" s="66">
        <f t="shared" si="8"/>
        <v>0</v>
      </c>
      <c r="I186" s="68"/>
      <c r="J186" s="68"/>
      <c r="K186" s="68"/>
      <c r="L186" s="155"/>
    </row>
    <row r="187" spans="1:12" x14ac:dyDescent="0.25">
      <c r="A187" s="196">
        <v>4000</v>
      </c>
      <c r="B187" s="142" t="s">
        <v>195</v>
      </c>
      <c r="C187" s="143">
        <f t="shared" si="7"/>
        <v>0</v>
      </c>
      <c r="D187" s="302">
        <f>SUM(D188,D191)</f>
        <v>0</v>
      </c>
      <c r="E187" s="144">
        <f>SUM(E188,E191)</f>
        <v>0</v>
      </c>
      <c r="F187" s="302">
        <f>SUM(F188,F191)</f>
        <v>0</v>
      </c>
      <c r="G187" s="145">
        <f>SUM(G188,G191)</f>
        <v>0</v>
      </c>
      <c r="H187" s="143">
        <f t="shared" si="8"/>
        <v>0</v>
      </c>
      <c r="I187" s="144">
        <f>SUM(I188,I191)</f>
        <v>0</v>
      </c>
      <c r="J187" s="144">
        <f>SUM(J188,J191)</f>
        <v>0</v>
      </c>
      <c r="K187" s="144">
        <f>SUM(K188,K191)</f>
        <v>0</v>
      </c>
      <c r="L187" s="146">
        <f>SUM(L188,L191)</f>
        <v>0</v>
      </c>
    </row>
    <row r="188" spans="1:12" ht="24" x14ac:dyDescent="0.25">
      <c r="A188" s="197">
        <v>4200</v>
      </c>
      <c r="B188" s="147" t="s">
        <v>196</v>
      </c>
      <c r="C188" s="57">
        <f>SUM(D188:G188)</f>
        <v>0</v>
      </c>
      <c r="D188" s="286">
        <f>SUM(D189,D190)</f>
        <v>0</v>
      </c>
      <c r="E188" s="63">
        <f>SUM(E189,E190)</f>
        <v>0</v>
      </c>
      <c r="F188" s="286">
        <f>SUM(F189,F190)</f>
        <v>0</v>
      </c>
      <c r="G188" s="166">
        <f>SUM(G189,G190)</f>
        <v>0</v>
      </c>
      <c r="H188" s="57">
        <f t="shared" si="8"/>
        <v>0</v>
      </c>
      <c r="I188" s="63">
        <f>SUM(I189,I190)</f>
        <v>0</v>
      </c>
      <c r="J188" s="63">
        <f>SUM(J189,J190)</f>
        <v>0</v>
      </c>
      <c r="K188" s="63">
        <f>SUM(K189,K190)</f>
        <v>0</v>
      </c>
      <c r="L188" s="167">
        <f>SUM(L189,L190)</f>
        <v>0</v>
      </c>
    </row>
    <row r="189" spans="1:12" ht="36" x14ac:dyDescent="0.25">
      <c r="A189" s="168">
        <v>4240</v>
      </c>
      <c r="B189" s="65" t="s">
        <v>197</v>
      </c>
      <c r="C189" s="66">
        <f t="shared" ref="C189:C264" si="23">SUM(D189:G189)</f>
        <v>0</v>
      </c>
      <c r="D189" s="288"/>
      <c r="E189" s="68"/>
      <c r="F189" s="288"/>
      <c r="G189" s="154"/>
      <c r="H189" s="66">
        <f t="shared" ref="H189:H263" si="24">SUM(I189:L189)</f>
        <v>0</v>
      </c>
      <c r="I189" s="68"/>
      <c r="J189" s="68"/>
      <c r="K189" s="68"/>
      <c r="L189" s="155"/>
    </row>
    <row r="190" spans="1:12" ht="24" x14ac:dyDescent="0.25">
      <c r="A190" s="159">
        <v>4250</v>
      </c>
      <c r="B190" s="71" t="s">
        <v>198</v>
      </c>
      <c r="C190" s="72">
        <f t="shared" si="23"/>
        <v>0</v>
      </c>
      <c r="D190" s="273"/>
      <c r="E190" s="74"/>
      <c r="F190" s="273"/>
      <c r="G190" s="157"/>
      <c r="H190" s="72">
        <f t="shared" si="24"/>
        <v>0</v>
      </c>
      <c r="I190" s="74"/>
      <c r="J190" s="74"/>
      <c r="K190" s="74"/>
      <c r="L190" s="158"/>
    </row>
    <row r="191" spans="1:12" x14ac:dyDescent="0.25">
      <c r="A191" s="56">
        <v>4300</v>
      </c>
      <c r="B191" s="147" t="s">
        <v>199</v>
      </c>
      <c r="C191" s="57">
        <f t="shared" si="23"/>
        <v>0</v>
      </c>
      <c r="D191" s="286">
        <f>SUM(D192)</f>
        <v>0</v>
      </c>
      <c r="E191" s="63">
        <f>SUM(E192)</f>
        <v>0</v>
      </c>
      <c r="F191" s="286">
        <f>SUM(F192)</f>
        <v>0</v>
      </c>
      <c r="G191" s="166">
        <f>SUM(G192)</f>
        <v>0</v>
      </c>
      <c r="H191" s="57">
        <f t="shared" si="24"/>
        <v>0</v>
      </c>
      <c r="I191" s="63">
        <f>SUM(I192)</f>
        <v>0</v>
      </c>
      <c r="J191" s="63">
        <f>SUM(J192)</f>
        <v>0</v>
      </c>
      <c r="K191" s="63">
        <f>SUM(K192)</f>
        <v>0</v>
      </c>
      <c r="L191" s="167">
        <f>SUM(L192)</f>
        <v>0</v>
      </c>
    </row>
    <row r="192" spans="1:12" ht="24" x14ac:dyDescent="0.25">
      <c r="A192" s="168">
        <v>4310</v>
      </c>
      <c r="B192" s="65" t="s">
        <v>200</v>
      </c>
      <c r="C192" s="66">
        <f>SUM(D192:G192)</f>
        <v>0</v>
      </c>
      <c r="D192" s="306">
        <f>SUM(D193:D193)</f>
        <v>0</v>
      </c>
      <c r="E192" s="169">
        <f>SUM(E193:E193)</f>
        <v>0</v>
      </c>
      <c r="F192" s="306">
        <f>SUM(F193:F193)</f>
        <v>0</v>
      </c>
      <c r="G192" s="170">
        <f>SUM(G193:G193)</f>
        <v>0</v>
      </c>
      <c r="H192" s="66">
        <f t="shared" si="24"/>
        <v>0</v>
      </c>
      <c r="I192" s="169">
        <f>SUM(I193:I193)</f>
        <v>0</v>
      </c>
      <c r="J192" s="169">
        <f>SUM(J193:J193)</f>
        <v>0</v>
      </c>
      <c r="K192" s="169">
        <f>SUM(K193:K193)</f>
        <v>0</v>
      </c>
      <c r="L192" s="171">
        <f>SUM(L193:L193)</f>
        <v>0</v>
      </c>
    </row>
    <row r="193" spans="1:12" ht="36" x14ac:dyDescent="0.25">
      <c r="A193" s="44">
        <v>4311</v>
      </c>
      <c r="B193" s="71" t="s">
        <v>201</v>
      </c>
      <c r="C193" s="72">
        <f t="shared" si="23"/>
        <v>0</v>
      </c>
      <c r="D193" s="273"/>
      <c r="E193" s="74"/>
      <c r="F193" s="273"/>
      <c r="G193" s="157"/>
      <c r="H193" s="72">
        <f t="shared" si="24"/>
        <v>0</v>
      </c>
      <c r="I193" s="74"/>
      <c r="J193" s="74"/>
      <c r="K193" s="74"/>
      <c r="L193" s="158"/>
    </row>
    <row r="194" spans="1:12" s="24" customFormat="1" ht="24" x14ac:dyDescent="0.25">
      <c r="A194" s="198"/>
      <c r="B194" s="19" t="s">
        <v>202</v>
      </c>
      <c r="C194" s="138">
        <f t="shared" si="23"/>
        <v>600</v>
      </c>
      <c r="D194" s="299">
        <f>SUM(D195,D230,D269)</f>
        <v>0</v>
      </c>
      <c r="E194" s="139">
        <f>SUM(E195,E230,E269)</f>
        <v>0</v>
      </c>
      <c r="F194" s="299">
        <f>SUM(F195,F230,F269)</f>
        <v>600</v>
      </c>
      <c r="G194" s="139">
        <f>SUM(G195,G230,G269)</f>
        <v>0</v>
      </c>
      <c r="H194" s="138">
        <f t="shared" si="24"/>
        <v>300</v>
      </c>
      <c r="I194" s="139">
        <f>SUM(I195,I230,I269)</f>
        <v>0</v>
      </c>
      <c r="J194" s="139">
        <f>SUM(J195,J230,J269)</f>
        <v>0</v>
      </c>
      <c r="K194" s="139">
        <f>SUM(K195,K230,K269)</f>
        <v>300</v>
      </c>
      <c r="L194" s="199">
        <f>SUM(L195,L230,L269)</f>
        <v>0</v>
      </c>
    </row>
    <row r="195" spans="1:12" x14ac:dyDescent="0.25">
      <c r="A195" s="142">
        <v>5000</v>
      </c>
      <c r="B195" s="142" t="s">
        <v>203</v>
      </c>
      <c r="C195" s="143">
        <f t="shared" si="23"/>
        <v>600</v>
      </c>
      <c r="D195" s="302">
        <f>D196+D204</f>
        <v>0</v>
      </c>
      <c r="E195" s="144">
        <f>E196+E204</f>
        <v>0</v>
      </c>
      <c r="F195" s="302">
        <f>F196+F204</f>
        <v>600</v>
      </c>
      <c r="G195" s="144">
        <f>G196+G204</f>
        <v>0</v>
      </c>
      <c r="H195" s="143">
        <f t="shared" si="24"/>
        <v>300</v>
      </c>
      <c r="I195" s="144">
        <f>I196+I204</f>
        <v>0</v>
      </c>
      <c r="J195" s="144">
        <f>J196+J204</f>
        <v>0</v>
      </c>
      <c r="K195" s="144">
        <f>K196+K204</f>
        <v>300</v>
      </c>
      <c r="L195" s="200">
        <f>L196+L204</f>
        <v>0</v>
      </c>
    </row>
    <row r="196" spans="1:12" x14ac:dyDescent="0.25">
      <c r="A196" s="56">
        <v>5100</v>
      </c>
      <c r="B196" s="147" t="s">
        <v>204</v>
      </c>
      <c r="C196" s="57">
        <f t="shared" si="23"/>
        <v>0</v>
      </c>
      <c r="D196" s="286">
        <f>D197+D198+D201+D202+D203</f>
        <v>0</v>
      </c>
      <c r="E196" s="63">
        <f>E197+E198+E201+E202+E203</f>
        <v>0</v>
      </c>
      <c r="F196" s="286">
        <f>F197+F198+F201+F202+F203</f>
        <v>0</v>
      </c>
      <c r="G196" s="166">
        <f>G197+G198+G201+G202+G203</f>
        <v>0</v>
      </c>
      <c r="H196" s="57">
        <f t="shared" si="24"/>
        <v>0</v>
      </c>
      <c r="I196" s="63">
        <f>I197+I198+I201+I202+I203</f>
        <v>0</v>
      </c>
      <c r="J196" s="63">
        <f>J197+J198+J201+J202+J203</f>
        <v>0</v>
      </c>
      <c r="K196" s="63">
        <f>K197+K198+K201+K202+K203</f>
        <v>0</v>
      </c>
      <c r="L196" s="167">
        <f>L197+L198+L201+L202+L203</f>
        <v>0</v>
      </c>
    </row>
    <row r="197" spans="1:12" x14ac:dyDescent="0.25">
      <c r="A197" s="168">
        <v>5110</v>
      </c>
      <c r="B197" s="65" t="s">
        <v>205</v>
      </c>
      <c r="C197" s="66">
        <f t="shared" si="23"/>
        <v>0</v>
      </c>
      <c r="D197" s="288"/>
      <c r="E197" s="68"/>
      <c r="F197" s="288"/>
      <c r="G197" s="154"/>
      <c r="H197" s="66">
        <f t="shared" si="24"/>
        <v>0</v>
      </c>
      <c r="I197" s="68"/>
      <c r="J197" s="68"/>
      <c r="K197" s="68"/>
      <c r="L197" s="155"/>
    </row>
    <row r="198" spans="1:12" ht="24" x14ac:dyDescent="0.25">
      <c r="A198" s="159">
        <v>5120</v>
      </c>
      <c r="B198" s="71" t="s">
        <v>206</v>
      </c>
      <c r="C198" s="72">
        <f t="shared" si="23"/>
        <v>0</v>
      </c>
      <c r="D198" s="304">
        <f>D199+D200</f>
        <v>0</v>
      </c>
      <c r="E198" s="160">
        <f>E199+E200</f>
        <v>0</v>
      </c>
      <c r="F198" s="304">
        <f>F199+F200</f>
        <v>0</v>
      </c>
      <c r="G198" s="161">
        <f>G199+G200</f>
        <v>0</v>
      </c>
      <c r="H198" s="72">
        <f t="shared" si="24"/>
        <v>0</v>
      </c>
      <c r="I198" s="160">
        <f>I199+I200</f>
        <v>0</v>
      </c>
      <c r="J198" s="160">
        <f>J199+J200</f>
        <v>0</v>
      </c>
      <c r="K198" s="160">
        <f>K199+K200</f>
        <v>0</v>
      </c>
      <c r="L198" s="162">
        <f>L199+L200</f>
        <v>0</v>
      </c>
    </row>
    <row r="199" spans="1:12" x14ac:dyDescent="0.25">
      <c r="A199" s="44">
        <v>5121</v>
      </c>
      <c r="B199" s="71" t="s">
        <v>207</v>
      </c>
      <c r="C199" s="72">
        <f t="shared" si="23"/>
        <v>0</v>
      </c>
      <c r="D199" s="273"/>
      <c r="E199" s="74"/>
      <c r="F199" s="273"/>
      <c r="G199" s="157"/>
      <c r="H199" s="72">
        <f t="shared" si="24"/>
        <v>0</v>
      </c>
      <c r="I199" s="74"/>
      <c r="J199" s="74"/>
      <c r="K199" s="74"/>
      <c r="L199" s="158"/>
    </row>
    <row r="200" spans="1:12" ht="24" x14ac:dyDescent="0.25">
      <c r="A200" s="44">
        <v>5129</v>
      </c>
      <c r="B200" s="71" t="s">
        <v>208</v>
      </c>
      <c r="C200" s="72">
        <f t="shared" si="23"/>
        <v>0</v>
      </c>
      <c r="D200" s="273"/>
      <c r="E200" s="74"/>
      <c r="F200" s="273"/>
      <c r="G200" s="157"/>
      <c r="H200" s="72">
        <f t="shared" si="24"/>
        <v>0</v>
      </c>
      <c r="I200" s="74"/>
      <c r="J200" s="74"/>
      <c r="K200" s="74"/>
      <c r="L200" s="158"/>
    </row>
    <row r="201" spans="1:12" x14ac:dyDescent="0.25">
      <c r="A201" s="159">
        <v>5130</v>
      </c>
      <c r="B201" s="71" t="s">
        <v>209</v>
      </c>
      <c r="C201" s="72">
        <f t="shared" si="23"/>
        <v>0</v>
      </c>
      <c r="D201" s="273"/>
      <c r="E201" s="74"/>
      <c r="F201" s="273"/>
      <c r="G201" s="157"/>
      <c r="H201" s="72">
        <f t="shared" si="24"/>
        <v>0</v>
      </c>
      <c r="I201" s="74"/>
      <c r="J201" s="74"/>
      <c r="K201" s="74"/>
      <c r="L201" s="158"/>
    </row>
    <row r="202" spans="1:12" x14ac:dyDescent="0.25">
      <c r="A202" s="159">
        <v>5140</v>
      </c>
      <c r="B202" s="71" t="s">
        <v>210</v>
      </c>
      <c r="C202" s="72">
        <f t="shared" si="23"/>
        <v>0</v>
      </c>
      <c r="D202" s="273"/>
      <c r="E202" s="74"/>
      <c r="F202" s="273"/>
      <c r="G202" s="157"/>
      <c r="H202" s="72">
        <f t="shared" si="24"/>
        <v>0</v>
      </c>
      <c r="I202" s="74"/>
      <c r="J202" s="74"/>
      <c r="K202" s="74"/>
      <c r="L202" s="158"/>
    </row>
    <row r="203" spans="1:12" ht="24" x14ac:dyDescent="0.25">
      <c r="A203" s="159">
        <v>5170</v>
      </c>
      <c r="B203" s="71" t="s">
        <v>211</v>
      </c>
      <c r="C203" s="72">
        <f t="shared" si="23"/>
        <v>0</v>
      </c>
      <c r="D203" s="273"/>
      <c r="E203" s="74"/>
      <c r="F203" s="273"/>
      <c r="G203" s="157"/>
      <c r="H203" s="72">
        <f t="shared" si="24"/>
        <v>0</v>
      </c>
      <c r="I203" s="74"/>
      <c r="J203" s="74"/>
      <c r="K203" s="74"/>
      <c r="L203" s="158"/>
    </row>
    <row r="204" spans="1:12" x14ac:dyDescent="0.25">
      <c r="A204" s="56">
        <v>5200</v>
      </c>
      <c r="B204" s="147" t="s">
        <v>212</v>
      </c>
      <c r="C204" s="57">
        <f t="shared" si="23"/>
        <v>600</v>
      </c>
      <c r="D204" s="286">
        <f>D205+D215+D216+D225+D226+D227+D229</f>
        <v>0</v>
      </c>
      <c r="E204" s="63">
        <f>E205+E215+E216+E225+E226+E227+E229</f>
        <v>0</v>
      </c>
      <c r="F204" s="286">
        <f>F205+F215+F216+F225+F226+F227+F229</f>
        <v>600</v>
      </c>
      <c r="G204" s="166">
        <f>G205+G215+G216+G225+G226+G227+G229</f>
        <v>0</v>
      </c>
      <c r="H204" s="57">
        <f t="shared" si="24"/>
        <v>300</v>
      </c>
      <c r="I204" s="63">
        <f>I205+I215+I216+I225+I226+I227+I229</f>
        <v>0</v>
      </c>
      <c r="J204" s="63">
        <f>J205+J215+J216+J225+J226+J227+J229</f>
        <v>0</v>
      </c>
      <c r="K204" s="63">
        <f>K205+K215+K216+K225+K226+K227+K229</f>
        <v>300</v>
      </c>
      <c r="L204" s="167">
        <f>L205+L215+L216+L225+L226+L227+L229</f>
        <v>0</v>
      </c>
    </row>
    <row r="205" spans="1:12" x14ac:dyDescent="0.25">
      <c r="A205" s="150">
        <v>5210</v>
      </c>
      <c r="B205" s="112" t="s">
        <v>213</v>
      </c>
      <c r="C205" s="117">
        <f t="shared" si="23"/>
        <v>0</v>
      </c>
      <c r="D205" s="303">
        <f>SUM(D206:D214)</f>
        <v>0</v>
      </c>
      <c r="E205" s="151">
        <f>SUM(E206:E214)</f>
        <v>0</v>
      </c>
      <c r="F205" s="303">
        <f>SUM(F206:F214)</f>
        <v>0</v>
      </c>
      <c r="G205" s="152">
        <f>SUM(G206:G214)</f>
        <v>0</v>
      </c>
      <c r="H205" s="117">
        <f t="shared" si="24"/>
        <v>0</v>
      </c>
      <c r="I205" s="151">
        <f>SUM(I206:I214)</f>
        <v>0</v>
      </c>
      <c r="J205" s="151">
        <f>SUM(J206:J214)</f>
        <v>0</v>
      </c>
      <c r="K205" s="151">
        <f>SUM(K206:K214)</f>
        <v>0</v>
      </c>
      <c r="L205" s="153">
        <f>SUM(L206:L214)</f>
        <v>0</v>
      </c>
    </row>
    <row r="206" spans="1:12" x14ac:dyDescent="0.25">
      <c r="A206" s="38">
        <v>5211</v>
      </c>
      <c r="B206" s="65" t="s">
        <v>214</v>
      </c>
      <c r="C206" s="66">
        <f t="shared" si="23"/>
        <v>0</v>
      </c>
      <c r="D206" s="288"/>
      <c r="E206" s="68"/>
      <c r="F206" s="288"/>
      <c r="G206" s="154"/>
      <c r="H206" s="66">
        <f t="shared" si="24"/>
        <v>0</v>
      </c>
      <c r="I206" s="68"/>
      <c r="J206" s="68"/>
      <c r="K206" s="68"/>
      <c r="L206" s="155"/>
    </row>
    <row r="207" spans="1:12" x14ac:dyDescent="0.25">
      <c r="A207" s="44">
        <v>5212</v>
      </c>
      <c r="B207" s="71" t="s">
        <v>215</v>
      </c>
      <c r="C207" s="72">
        <f t="shared" si="23"/>
        <v>0</v>
      </c>
      <c r="D207" s="273"/>
      <c r="E207" s="74"/>
      <c r="F207" s="273"/>
      <c r="G207" s="157"/>
      <c r="H207" s="72">
        <f t="shared" si="24"/>
        <v>0</v>
      </c>
      <c r="I207" s="74"/>
      <c r="J207" s="74"/>
      <c r="K207" s="74"/>
      <c r="L207" s="158"/>
    </row>
    <row r="208" spans="1:12" x14ac:dyDescent="0.25">
      <c r="A208" s="44">
        <v>5213</v>
      </c>
      <c r="B208" s="71" t="s">
        <v>216</v>
      </c>
      <c r="C208" s="72">
        <f t="shared" si="23"/>
        <v>0</v>
      </c>
      <c r="D208" s="273"/>
      <c r="E208" s="74"/>
      <c r="F208" s="273"/>
      <c r="G208" s="157"/>
      <c r="H208" s="72">
        <f t="shared" si="24"/>
        <v>0</v>
      </c>
      <c r="I208" s="74"/>
      <c r="J208" s="74"/>
      <c r="K208" s="74"/>
      <c r="L208" s="158"/>
    </row>
    <row r="209" spans="1:12" x14ac:dyDescent="0.25">
      <c r="A209" s="44">
        <v>5214</v>
      </c>
      <c r="B209" s="71" t="s">
        <v>217</v>
      </c>
      <c r="C209" s="72">
        <f t="shared" si="23"/>
        <v>0</v>
      </c>
      <c r="D209" s="273"/>
      <c r="E209" s="74"/>
      <c r="F209" s="273"/>
      <c r="G209" s="157"/>
      <c r="H209" s="72">
        <f t="shared" si="24"/>
        <v>0</v>
      </c>
      <c r="I209" s="74"/>
      <c r="J209" s="74"/>
      <c r="K209" s="74"/>
      <c r="L209" s="158"/>
    </row>
    <row r="210" spans="1:12" x14ac:dyDescent="0.25">
      <c r="A210" s="44">
        <v>5215</v>
      </c>
      <c r="B210" s="71" t="s">
        <v>218</v>
      </c>
      <c r="C210" s="72">
        <f>SUM(D210:G210)</f>
        <v>0</v>
      </c>
      <c r="D210" s="273"/>
      <c r="E210" s="74"/>
      <c r="F210" s="273"/>
      <c r="G210" s="157"/>
      <c r="H210" s="72">
        <f>SUM(I210:L210)</f>
        <v>0</v>
      </c>
      <c r="I210" s="74"/>
      <c r="J210" s="74"/>
      <c r="K210" s="74"/>
      <c r="L210" s="158"/>
    </row>
    <row r="211" spans="1:12" ht="14.25" customHeight="1" x14ac:dyDescent="0.25">
      <c r="A211" s="44">
        <v>5216</v>
      </c>
      <c r="B211" s="71" t="s">
        <v>219</v>
      </c>
      <c r="C211" s="72">
        <f t="shared" si="23"/>
        <v>0</v>
      </c>
      <c r="D211" s="273"/>
      <c r="E211" s="74"/>
      <c r="F211" s="273"/>
      <c r="G211" s="157"/>
      <c r="H211" s="72">
        <f t="shared" si="24"/>
        <v>0</v>
      </c>
      <c r="I211" s="74"/>
      <c r="J211" s="74"/>
      <c r="K211" s="74"/>
      <c r="L211" s="158"/>
    </row>
    <row r="212" spans="1:12" x14ac:dyDescent="0.25">
      <c r="A212" s="44">
        <v>5217</v>
      </c>
      <c r="B212" s="71" t="s">
        <v>220</v>
      </c>
      <c r="C212" s="72">
        <f t="shared" si="23"/>
        <v>0</v>
      </c>
      <c r="D212" s="273"/>
      <c r="E212" s="74"/>
      <c r="F212" s="273"/>
      <c r="G212" s="157"/>
      <c r="H212" s="72">
        <f t="shared" si="24"/>
        <v>0</v>
      </c>
      <c r="I212" s="74"/>
      <c r="J212" s="74"/>
      <c r="K212" s="74"/>
      <c r="L212" s="158"/>
    </row>
    <row r="213" spans="1:12" x14ac:dyDescent="0.25">
      <c r="A213" s="44">
        <v>5218</v>
      </c>
      <c r="B213" s="71" t="s">
        <v>221</v>
      </c>
      <c r="C213" s="72">
        <f t="shared" si="23"/>
        <v>0</v>
      </c>
      <c r="D213" s="273"/>
      <c r="E213" s="74"/>
      <c r="F213" s="273"/>
      <c r="G213" s="157"/>
      <c r="H213" s="72">
        <f t="shared" si="24"/>
        <v>0</v>
      </c>
      <c r="I213" s="74"/>
      <c r="J213" s="74"/>
      <c r="K213" s="74"/>
      <c r="L213" s="158"/>
    </row>
    <row r="214" spans="1:12" x14ac:dyDescent="0.25">
      <c r="A214" s="44">
        <v>5219</v>
      </c>
      <c r="B214" s="71" t="s">
        <v>222</v>
      </c>
      <c r="C214" s="72">
        <f t="shared" si="23"/>
        <v>0</v>
      </c>
      <c r="D214" s="273"/>
      <c r="E214" s="74"/>
      <c r="F214" s="273"/>
      <c r="G214" s="157"/>
      <c r="H214" s="72">
        <f t="shared" si="24"/>
        <v>0</v>
      </c>
      <c r="I214" s="74"/>
      <c r="J214" s="74"/>
      <c r="K214" s="74"/>
      <c r="L214" s="158"/>
    </row>
    <row r="215" spans="1:12" ht="13.5" customHeight="1" x14ac:dyDescent="0.25">
      <c r="A215" s="159">
        <v>5220</v>
      </c>
      <c r="B215" s="71" t="s">
        <v>223</v>
      </c>
      <c r="C215" s="72">
        <f t="shared" si="23"/>
        <v>0</v>
      </c>
      <c r="D215" s="273"/>
      <c r="E215" s="74"/>
      <c r="F215" s="273"/>
      <c r="G215" s="157"/>
      <c r="H215" s="72">
        <f t="shared" si="24"/>
        <v>0</v>
      </c>
      <c r="I215" s="74"/>
      <c r="J215" s="74"/>
      <c r="K215" s="74"/>
      <c r="L215" s="158"/>
    </row>
    <row r="216" spans="1:12" x14ac:dyDescent="0.25">
      <c r="A216" s="159">
        <v>5230</v>
      </c>
      <c r="B216" s="71" t="s">
        <v>224</v>
      </c>
      <c r="C216" s="72">
        <f t="shared" si="23"/>
        <v>600</v>
      </c>
      <c r="D216" s="304">
        <f>SUM(D217:D224)</f>
        <v>0</v>
      </c>
      <c r="E216" s="160">
        <f>SUM(E217:E224)</f>
        <v>0</v>
      </c>
      <c r="F216" s="304">
        <f>SUM(F217:F224)</f>
        <v>600</v>
      </c>
      <c r="G216" s="161">
        <f>SUM(G217:G224)</f>
        <v>0</v>
      </c>
      <c r="H216" s="72">
        <f t="shared" si="24"/>
        <v>300</v>
      </c>
      <c r="I216" s="160">
        <f>SUM(I217:I224)</f>
        <v>0</v>
      </c>
      <c r="J216" s="160">
        <f>SUM(J217:J224)</f>
        <v>0</v>
      </c>
      <c r="K216" s="160">
        <f>SUM(K217:K224)</f>
        <v>300</v>
      </c>
      <c r="L216" s="162">
        <f>SUM(L217:L224)</f>
        <v>0</v>
      </c>
    </row>
    <row r="217" spans="1:12" x14ac:dyDescent="0.25">
      <c r="A217" s="44">
        <v>5231</v>
      </c>
      <c r="B217" s="71" t="s">
        <v>225</v>
      </c>
      <c r="C217" s="72">
        <f t="shared" si="23"/>
        <v>0</v>
      </c>
      <c r="D217" s="273"/>
      <c r="E217" s="74"/>
      <c r="F217" s="273"/>
      <c r="G217" s="157"/>
      <c r="H217" s="72">
        <f t="shared" si="24"/>
        <v>0</v>
      </c>
      <c r="I217" s="74"/>
      <c r="J217" s="74"/>
      <c r="K217" s="74"/>
      <c r="L217" s="158"/>
    </row>
    <row r="218" spans="1:12" x14ac:dyDescent="0.25">
      <c r="A218" s="44">
        <v>5232</v>
      </c>
      <c r="B218" s="71" t="s">
        <v>226</v>
      </c>
      <c r="C218" s="72">
        <f t="shared" si="23"/>
        <v>600</v>
      </c>
      <c r="D218" s="273"/>
      <c r="E218" s="74"/>
      <c r="F218" s="273">
        <v>600</v>
      </c>
      <c r="G218" s="157"/>
      <c r="H218" s="72">
        <f t="shared" si="24"/>
        <v>300</v>
      </c>
      <c r="I218" s="74"/>
      <c r="J218" s="74"/>
      <c r="K218" s="74">
        <v>300</v>
      </c>
      <c r="L218" s="158"/>
    </row>
    <row r="219" spans="1:12" x14ac:dyDescent="0.25">
      <c r="A219" s="44">
        <v>5233</v>
      </c>
      <c r="B219" s="71" t="s">
        <v>227</v>
      </c>
      <c r="C219" s="201">
        <f t="shared" si="23"/>
        <v>0</v>
      </c>
      <c r="D219" s="273"/>
      <c r="E219" s="74"/>
      <c r="F219" s="273"/>
      <c r="G219" s="157"/>
      <c r="H219" s="72">
        <f t="shared" si="24"/>
        <v>0</v>
      </c>
      <c r="I219" s="74"/>
      <c r="J219" s="74"/>
      <c r="K219" s="74"/>
      <c r="L219" s="158"/>
    </row>
    <row r="220" spans="1:12" ht="24" x14ac:dyDescent="0.25">
      <c r="A220" s="44">
        <v>5234</v>
      </c>
      <c r="B220" s="71" t="s">
        <v>228</v>
      </c>
      <c r="C220" s="201">
        <f t="shared" si="23"/>
        <v>0</v>
      </c>
      <c r="D220" s="273"/>
      <c r="E220" s="74"/>
      <c r="F220" s="273"/>
      <c r="G220" s="157"/>
      <c r="H220" s="72">
        <f t="shared" si="24"/>
        <v>0</v>
      </c>
      <c r="I220" s="74"/>
      <c r="J220" s="74"/>
      <c r="K220" s="74"/>
      <c r="L220" s="158"/>
    </row>
    <row r="221" spans="1:12" ht="14.25" customHeight="1" x14ac:dyDescent="0.25">
      <c r="A221" s="44">
        <v>5236</v>
      </c>
      <c r="B221" s="71" t="s">
        <v>229</v>
      </c>
      <c r="C221" s="201">
        <f t="shared" si="23"/>
        <v>0</v>
      </c>
      <c r="D221" s="273"/>
      <c r="E221" s="74"/>
      <c r="F221" s="273"/>
      <c r="G221" s="157"/>
      <c r="H221" s="72">
        <f t="shared" si="24"/>
        <v>0</v>
      </c>
      <c r="I221" s="74"/>
      <c r="J221" s="74"/>
      <c r="K221" s="74"/>
      <c r="L221" s="158"/>
    </row>
    <row r="222" spans="1:12" ht="14.25" customHeight="1" x14ac:dyDescent="0.25">
      <c r="A222" s="44">
        <v>5237</v>
      </c>
      <c r="B222" s="71" t="s">
        <v>230</v>
      </c>
      <c r="C222" s="201">
        <f t="shared" si="23"/>
        <v>0</v>
      </c>
      <c r="D222" s="273"/>
      <c r="E222" s="74"/>
      <c r="F222" s="273"/>
      <c r="G222" s="157"/>
      <c r="H222" s="72">
        <f t="shared" si="24"/>
        <v>0</v>
      </c>
      <c r="I222" s="74"/>
      <c r="J222" s="74"/>
      <c r="K222" s="74"/>
      <c r="L222" s="158"/>
    </row>
    <row r="223" spans="1:12" ht="24" x14ac:dyDescent="0.25">
      <c r="A223" s="44">
        <v>5238</v>
      </c>
      <c r="B223" s="71" t="s">
        <v>231</v>
      </c>
      <c r="C223" s="201">
        <f t="shared" si="23"/>
        <v>0</v>
      </c>
      <c r="D223" s="273"/>
      <c r="E223" s="74"/>
      <c r="F223" s="273"/>
      <c r="G223" s="157"/>
      <c r="H223" s="72">
        <f t="shared" si="24"/>
        <v>0</v>
      </c>
      <c r="I223" s="74"/>
      <c r="J223" s="74"/>
      <c r="K223" s="74"/>
      <c r="L223" s="158"/>
    </row>
    <row r="224" spans="1:12" ht="24" x14ac:dyDescent="0.25">
      <c r="A224" s="44">
        <v>5239</v>
      </c>
      <c r="B224" s="71" t="s">
        <v>232</v>
      </c>
      <c r="C224" s="201">
        <f t="shared" si="23"/>
        <v>0</v>
      </c>
      <c r="D224" s="273"/>
      <c r="E224" s="74"/>
      <c r="F224" s="273"/>
      <c r="G224" s="157"/>
      <c r="H224" s="72">
        <f t="shared" si="24"/>
        <v>0</v>
      </c>
      <c r="I224" s="74"/>
      <c r="J224" s="74"/>
      <c r="K224" s="74"/>
      <c r="L224" s="158"/>
    </row>
    <row r="225" spans="1:12" ht="24" x14ac:dyDescent="0.25">
      <c r="A225" s="159">
        <v>5240</v>
      </c>
      <c r="B225" s="71" t="s">
        <v>233</v>
      </c>
      <c r="C225" s="201">
        <f t="shared" si="23"/>
        <v>0</v>
      </c>
      <c r="D225" s="273"/>
      <c r="E225" s="74"/>
      <c r="F225" s="273"/>
      <c r="G225" s="157"/>
      <c r="H225" s="72">
        <f t="shared" si="24"/>
        <v>0</v>
      </c>
      <c r="I225" s="74"/>
      <c r="J225" s="74"/>
      <c r="K225" s="74"/>
      <c r="L225" s="158"/>
    </row>
    <row r="226" spans="1:12" x14ac:dyDescent="0.25">
      <c r="A226" s="159">
        <v>5250</v>
      </c>
      <c r="B226" s="71" t="s">
        <v>234</v>
      </c>
      <c r="C226" s="201">
        <f t="shared" si="23"/>
        <v>0</v>
      </c>
      <c r="D226" s="273"/>
      <c r="E226" s="74"/>
      <c r="F226" s="273"/>
      <c r="G226" s="157"/>
      <c r="H226" s="72">
        <f t="shared" si="24"/>
        <v>0</v>
      </c>
      <c r="I226" s="74"/>
      <c r="J226" s="74"/>
      <c r="K226" s="74"/>
      <c r="L226" s="158"/>
    </row>
    <row r="227" spans="1:12" x14ac:dyDescent="0.25">
      <c r="A227" s="159">
        <v>5260</v>
      </c>
      <c r="B227" s="71" t="s">
        <v>235</v>
      </c>
      <c r="C227" s="201">
        <f t="shared" si="23"/>
        <v>0</v>
      </c>
      <c r="D227" s="304">
        <f>SUM(D228)</f>
        <v>0</v>
      </c>
      <c r="E227" s="160">
        <f>SUM(E228)</f>
        <v>0</v>
      </c>
      <c r="F227" s="304">
        <f>SUM(F228)</f>
        <v>0</v>
      </c>
      <c r="G227" s="161">
        <f>SUM(G228)</f>
        <v>0</v>
      </c>
      <c r="H227" s="72">
        <f t="shared" si="24"/>
        <v>0</v>
      </c>
      <c r="I227" s="160">
        <f>SUM(I228)</f>
        <v>0</v>
      </c>
      <c r="J227" s="160">
        <f>SUM(J228)</f>
        <v>0</v>
      </c>
      <c r="K227" s="160">
        <f>SUM(K228)</f>
        <v>0</v>
      </c>
      <c r="L227" s="162">
        <f>SUM(L228)</f>
        <v>0</v>
      </c>
    </row>
    <row r="228" spans="1:12" ht="24" x14ac:dyDescent="0.25">
      <c r="A228" s="44">
        <v>5269</v>
      </c>
      <c r="B228" s="71" t="s">
        <v>236</v>
      </c>
      <c r="C228" s="201">
        <f t="shared" si="23"/>
        <v>0</v>
      </c>
      <c r="D228" s="273"/>
      <c r="E228" s="74"/>
      <c r="F228" s="273"/>
      <c r="G228" s="157"/>
      <c r="H228" s="72">
        <f t="shared" si="24"/>
        <v>0</v>
      </c>
      <c r="I228" s="74"/>
      <c r="J228" s="74"/>
      <c r="K228" s="74"/>
      <c r="L228" s="158"/>
    </row>
    <row r="229" spans="1:12" ht="24" x14ac:dyDescent="0.25">
      <c r="A229" s="150">
        <v>5270</v>
      </c>
      <c r="B229" s="112" t="s">
        <v>237</v>
      </c>
      <c r="C229" s="202">
        <f t="shared" si="23"/>
        <v>0</v>
      </c>
      <c r="D229" s="305"/>
      <c r="E229" s="163"/>
      <c r="F229" s="305"/>
      <c r="G229" s="164"/>
      <c r="H229" s="117">
        <f t="shared" si="24"/>
        <v>0</v>
      </c>
      <c r="I229" s="163"/>
      <c r="J229" s="163"/>
      <c r="K229" s="163"/>
      <c r="L229" s="165"/>
    </row>
    <row r="230" spans="1:12" x14ac:dyDescent="0.25">
      <c r="A230" s="142">
        <v>6000</v>
      </c>
      <c r="B230" s="142" t="s">
        <v>238</v>
      </c>
      <c r="C230" s="203">
        <f t="shared" si="23"/>
        <v>0</v>
      </c>
      <c r="D230" s="302">
        <f>D231+D251+D259</f>
        <v>0</v>
      </c>
      <c r="E230" s="144">
        <f>E231+E251+E259</f>
        <v>0</v>
      </c>
      <c r="F230" s="302">
        <f>F231+F251+F259</f>
        <v>0</v>
      </c>
      <c r="G230" s="145">
        <f>G231+G251+G259</f>
        <v>0</v>
      </c>
      <c r="H230" s="143">
        <f t="shared" si="24"/>
        <v>0</v>
      </c>
      <c r="I230" s="144">
        <f>I231+I251+I259</f>
        <v>0</v>
      </c>
      <c r="J230" s="144">
        <f>J231+J251+J259</f>
        <v>0</v>
      </c>
      <c r="K230" s="144">
        <f>K231+K251+K259</f>
        <v>0</v>
      </c>
      <c r="L230" s="146">
        <f>L231+L251+L259</f>
        <v>0</v>
      </c>
    </row>
    <row r="231" spans="1:12" ht="14.25" customHeight="1" x14ac:dyDescent="0.25">
      <c r="A231" s="192">
        <v>6200</v>
      </c>
      <c r="B231" s="183" t="s">
        <v>239</v>
      </c>
      <c r="C231" s="204">
        <f>SUM(D231:G231)</f>
        <v>0</v>
      </c>
      <c r="D231" s="309">
        <f>SUM(D232,D233,D235,D238,D244,D245,D246)</f>
        <v>0</v>
      </c>
      <c r="E231" s="194">
        <f>SUM(E232,E233,E235,E238,E244,E245,E246)</f>
        <v>0</v>
      </c>
      <c r="F231" s="309">
        <f>SUM(F232,F233,F235,F238,F244,F245,F246)</f>
        <v>0</v>
      </c>
      <c r="G231" s="194">
        <f>SUM(G232,G233,G235,G238,G244,G245,G246)</f>
        <v>0</v>
      </c>
      <c r="H231" s="193">
        <f t="shared" si="24"/>
        <v>0</v>
      </c>
      <c r="I231" s="194">
        <f>SUM(I232,I233,I235,I238,I244,I245,I246)</f>
        <v>0</v>
      </c>
      <c r="J231" s="194">
        <f>SUM(J232,J233,J235,J238,J244,J245,J246)</f>
        <v>0</v>
      </c>
      <c r="K231" s="194">
        <f>SUM(K232,K233,K235,K238,K244,K245,K246)</f>
        <v>0</v>
      </c>
      <c r="L231" s="149">
        <f>SUM(L232,L233,L235,L238,L244,L245,L246)</f>
        <v>0</v>
      </c>
    </row>
    <row r="232" spans="1:12" ht="24" x14ac:dyDescent="0.25">
      <c r="A232" s="168">
        <v>6220</v>
      </c>
      <c r="B232" s="65" t="s">
        <v>240</v>
      </c>
      <c r="C232" s="205">
        <f t="shared" si="23"/>
        <v>0</v>
      </c>
      <c r="D232" s="288"/>
      <c r="E232" s="68"/>
      <c r="F232" s="288"/>
      <c r="G232" s="206"/>
      <c r="H232" s="207">
        <f t="shared" si="24"/>
        <v>0</v>
      </c>
      <c r="I232" s="68"/>
      <c r="J232" s="68"/>
      <c r="K232" s="68"/>
      <c r="L232" s="155"/>
    </row>
    <row r="233" spans="1:12" x14ac:dyDescent="0.25">
      <c r="A233" s="159">
        <v>6230</v>
      </c>
      <c r="B233" s="71" t="s">
        <v>241</v>
      </c>
      <c r="C233" s="201">
        <f t="shared" si="23"/>
        <v>0</v>
      </c>
      <c r="D233" s="304">
        <f>SUM(D234)</f>
        <v>0</v>
      </c>
      <c r="E233" s="160">
        <f t="shared" ref="E233:L233" si="25">SUM(E234)</f>
        <v>0</v>
      </c>
      <c r="F233" s="304">
        <f t="shared" si="25"/>
        <v>0</v>
      </c>
      <c r="G233" s="161">
        <f t="shared" si="25"/>
        <v>0</v>
      </c>
      <c r="H233" s="208">
        <f t="shared" si="24"/>
        <v>0</v>
      </c>
      <c r="I233" s="160">
        <f t="shared" si="25"/>
        <v>0</v>
      </c>
      <c r="J233" s="160">
        <f t="shared" si="25"/>
        <v>0</v>
      </c>
      <c r="K233" s="160">
        <f t="shared" si="25"/>
        <v>0</v>
      </c>
      <c r="L233" s="162">
        <f t="shared" si="25"/>
        <v>0</v>
      </c>
    </row>
    <row r="234" spans="1:12" ht="24" x14ac:dyDescent="0.25">
      <c r="A234" s="44">
        <v>6239</v>
      </c>
      <c r="B234" s="65" t="s">
        <v>242</v>
      </c>
      <c r="C234" s="201">
        <f t="shared" si="23"/>
        <v>0</v>
      </c>
      <c r="D234" s="288"/>
      <c r="E234" s="68"/>
      <c r="F234" s="288"/>
      <c r="G234" s="154"/>
      <c r="H234" s="208">
        <f t="shared" si="24"/>
        <v>0</v>
      </c>
      <c r="I234" s="68"/>
      <c r="J234" s="68"/>
      <c r="K234" s="68"/>
      <c r="L234" s="155"/>
    </row>
    <row r="235" spans="1:12" ht="24" x14ac:dyDescent="0.25">
      <c r="A235" s="159">
        <v>6240</v>
      </c>
      <c r="B235" s="71" t="s">
        <v>243</v>
      </c>
      <c r="C235" s="201">
        <f>SUM(D235:G235)</f>
        <v>0</v>
      </c>
      <c r="D235" s="304">
        <f>SUM(D236:D237)</f>
        <v>0</v>
      </c>
      <c r="E235" s="160">
        <f>SUM(E236:E237)</f>
        <v>0</v>
      </c>
      <c r="F235" s="304">
        <f>SUM(F236:F237)</f>
        <v>0</v>
      </c>
      <c r="G235" s="161">
        <f>SUM(G236:G237)</f>
        <v>0</v>
      </c>
      <c r="H235" s="208">
        <f t="shared" si="24"/>
        <v>0</v>
      </c>
      <c r="I235" s="160">
        <f>SUM(I236:I237)</f>
        <v>0</v>
      </c>
      <c r="J235" s="160">
        <f>SUM(J236:J237)</f>
        <v>0</v>
      </c>
      <c r="K235" s="160">
        <f>SUM(K236:K237)</f>
        <v>0</v>
      </c>
      <c r="L235" s="162">
        <f>SUM(L236:L237)</f>
        <v>0</v>
      </c>
    </row>
    <row r="236" spans="1:12" x14ac:dyDescent="0.25">
      <c r="A236" s="44">
        <v>6241</v>
      </c>
      <c r="B236" s="71" t="s">
        <v>244</v>
      </c>
      <c r="C236" s="201">
        <f>SUM(D236:G236)</f>
        <v>0</v>
      </c>
      <c r="D236" s="273"/>
      <c r="E236" s="74"/>
      <c r="F236" s="273"/>
      <c r="G236" s="157"/>
      <c r="H236" s="208">
        <f>SUM(I236:L236)</f>
        <v>0</v>
      </c>
      <c r="I236" s="74"/>
      <c r="J236" s="74"/>
      <c r="K236" s="74"/>
      <c r="L236" s="158"/>
    </row>
    <row r="237" spans="1:12" x14ac:dyDescent="0.25">
      <c r="A237" s="44">
        <v>6242</v>
      </c>
      <c r="B237" s="71" t="s">
        <v>245</v>
      </c>
      <c r="C237" s="201">
        <f>SUM(D237:G237)</f>
        <v>0</v>
      </c>
      <c r="D237" s="273"/>
      <c r="E237" s="74"/>
      <c r="F237" s="273"/>
      <c r="G237" s="157"/>
      <c r="H237" s="208">
        <f t="shared" si="24"/>
        <v>0</v>
      </c>
      <c r="I237" s="74"/>
      <c r="J237" s="74"/>
      <c r="K237" s="74"/>
      <c r="L237" s="158"/>
    </row>
    <row r="238" spans="1:12" ht="25.5" customHeight="1" x14ac:dyDescent="0.25">
      <c r="A238" s="159">
        <v>6250</v>
      </c>
      <c r="B238" s="71" t="s">
        <v>246</v>
      </c>
      <c r="C238" s="201">
        <f>SUM(D238:G238)</f>
        <v>0</v>
      </c>
      <c r="D238" s="304">
        <f>SUM(D239:D243)</f>
        <v>0</v>
      </c>
      <c r="E238" s="160">
        <f>SUM(E239:E243)</f>
        <v>0</v>
      </c>
      <c r="F238" s="304">
        <f>SUM(F239:F243)</f>
        <v>0</v>
      </c>
      <c r="G238" s="161">
        <f>SUM(G239:G243)</f>
        <v>0</v>
      </c>
      <c r="H238" s="208">
        <f t="shared" si="24"/>
        <v>0</v>
      </c>
      <c r="I238" s="160">
        <f>SUM(I239:I243)</f>
        <v>0</v>
      </c>
      <c r="J238" s="160">
        <f>SUM(J239:J243)</f>
        <v>0</v>
      </c>
      <c r="K238" s="160">
        <f>SUM(K239:K243)</f>
        <v>0</v>
      </c>
      <c r="L238" s="162">
        <f>SUM(L239:L243)</f>
        <v>0</v>
      </c>
    </row>
    <row r="239" spans="1:12" ht="14.25" customHeight="1" x14ac:dyDescent="0.25">
      <c r="A239" s="44">
        <v>6252</v>
      </c>
      <c r="B239" s="71" t="s">
        <v>247</v>
      </c>
      <c r="C239" s="201">
        <f>SUM(D239:G239)</f>
        <v>0</v>
      </c>
      <c r="D239" s="273"/>
      <c r="E239" s="74"/>
      <c r="F239" s="273"/>
      <c r="G239" s="157"/>
      <c r="H239" s="208">
        <f t="shared" si="24"/>
        <v>0</v>
      </c>
      <c r="I239" s="74"/>
      <c r="J239" s="74"/>
      <c r="K239" s="74"/>
      <c r="L239" s="158"/>
    </row>
    <row r="240" spans="1:12" ht="14.25" customHeight="1" x14ac:dyDescent="0.25">
      <c r="A240" s="44">
        <v>6253</v>
      </c>
      <c r="B240" s="71" t="s">
        <v>248</v>
      </c>
      <c r="C240" s="201">
        <f t="shared" si="23"/>
        <v>0</v>
      </c>
      <c r="D240" s="273"/>
      <c r="E240" s="74"/>
      <c r="F240" s="273"/>
      <c r="G240" s="157"/>
      <c r="H240" s="208">
        <f t="shared" si="24"/>
        <v>0</v>
      </c>
      <c r="I240" s="74"/>
      <c r="J240" s="74"/>
      <c r="K240" s="74"/>
      <c r="L240" s="158"/>
    </row>
    <row r="241" spans="1:12" ht="24" x14ac:dyDescent="0.25">
      <c r="A241" s="44">
        <v>6254</v>
      </c>
      <c r="B241" s="71" t="s">
        <v>249</v>
      </c>
      <c r="C241" s="201">
        <f t="shared" si="23"/>
        <v>0</v>
      </c>
      <c r="D241" s="273"/>
      <c r="E241" s="74"/>
      <c r="F241" s="273"/>
      <c r="G241" s="157"/>
      <c r="H241" s="208">
        <f t="shared" si="24"/>
        <v>0</v>
      </c>
      <c r="I241" s="74"/>
      <c r="J241" s="74"/>
      <c r="K241" s="74"/>
      <c r="L241" s="158"/>
    </row>
    <row r="242" spans="1:12" ht="24" x14ac:dyDescent="0.25">
      <c r="A242" s="44">
        <v>6255</v>
      </c>
      <c r="B242" s="71" t="s">
        <v>250</v>
      </c>
      <c r="C242" s="201">
        <f t="shared" si="23"/>
        <v>0</v>
      </c>
      <c r="D242" s="273"/>
      <c r="E242" s="74"/>
      <c r="F242" s="273"/>
      <c r="G242" s="157"/>
      <c r="H242" s="208">
        <f t="shared" si="24"/>
        <v>0</v>
      </c>
      <c r="I242" s="74"/>
      <c r="J242" s="74"/>
      <c r="K242" s="74"/>
      <c r="L242" s="158"/>
    </row>
    <row r="243" spans="1:12" x14ac:dyDescent="0.25">
      <c r="A243" s="44">
        <v>6259</v>
      </c>
      <c r="B243" s="71" t="s">
        <v>251</v>
      </c>
      <c r="C243" s="201">
        <f t="shared" si="23"/>
        <v>0</v>
      </c>
      <c r="D243" s="273"/>
      <c r="E243" s="74"/>
      <c r="F243" s="273"/>
      <c r="G243" s="157"/>
      <c r="H243" s="208">
        <f t="shared" si="24"/>
        <v>0</v>
      </c>
      <c r="I243" s="74"/>
      <c r="J243" s="74"/>
      <c r="K243" s="74"/>
      <c r="L243" s="158"/>
    </row>
    <row r="244" spans="1:12" ht="24" x14ac:dyDescent="0.25">
      <c r="A244" s="159">
        <v>6260</v>
      </c>
      <c r="B244" s="71" t="s">
        <v>252</v>
      </c>
      <c r="C244" s="201">
        <f t="shared" si="23"/>
        <v>0</v>
      </c>
      <c r="D244" s="273"/>
      <c r="E244" s="74"/>
      <c r="F244" s="273"/>
      <c r="G244" s="157"/>
      <c r="H244" s="208">
        <f t="shared" si="24"/>
        <v>0</v>
      </c>
      <c r="I244" s="74"/>
      <c r="J244" s="74"/>
      <c r="K244" s="74"/>
      <c r="L244" s="158"/>
    </row>
    <row r="245" spans="1:12" x14ac:dyDescent="0.25">
      <c r="A245" s="159">
        <v>6270</v>
      </c>
      <c r="B245" s="71" t="s">
        <v>253</v>
      </c>
      <c r="C245" s="201">
        <f t="shared" si="23"/>
        <v>0</v>
      </c>
      <c r="D245" s="273"/>
      <c r="E245" s="74"/>
      <c r="F245" s="273"/>
      <c r="G245" s="157"/>
      <c r="H245" s="208">
        <f t="shared" si="24"/>
        <v>0</v>
      </c>
      <c r="I245" s="74"/>
      <c r="J245" s="74"/>
      <c r="K245" s="74"/>
      <c r="L245" s="158"/>
    </row>
    <row r="246" spans="1:12" ht="24" x14ac:dyDescent="0.25">
      <c r="A246" s="168">
        <v>6290</v>
      </c>
      <c r="B246" s="65" t="s">
        <v>254</v>
      </c>
      <c r="C246" s="209">
        <f t="shared" si="23"/>
        <v>0</v>
      </c>
      <c r="D246" s="306">
        <f>SUM(D247:D250)</f>
        <v>0</v>
      </c>
      <c r="E246" s="169">
        <f t="shared" ref="E246:G246" si="26">SUM(E247:E250)</f>
        <v>0</v>
      </c>
      <c r="F246" s="306">
        <f t="shared" si="26"/>
        <v>0</v>
      </c>
      <c r="G246" s="210">
        <f t="shared" si="26"/>
        <v>0</v>
      </c>
      <c r="H246" s="209">
        <f t="shared" si="24"/>
        <v>0</v>
      </c>
      <c r="I246" s="169">
        <f>SUM(I247:I250)</f>
        <v>0</v>
      </c>
      <c r="J246" s="169">
        <f t="shared" ref="J246:L246" si="27">SUM(J247:J250)</f>
        <v>0</v>
      </c>
      <c r="K246" s="169">
        <f t="shared" si="27"/>
        <v>0</v>
      </c>
      <c r="L246" s="186">
        <f t="shared" si="27"/>
        <v>0</v>
      </c>
    </row>
    <row r="247" spans="1:12" x14ac:dyDescent="0.25">
      <c r="A247" s="44">
        <v>6291</v>
      </c>
      <c r="B247" s="71" t="s">
        <v>255</v>
      </c>
      <c r="C247" s="201">
        <f t="shared" si="23"/>
        <v>0</v>
      </c>
      <c r="D247" s="273"/>
      <c r="E247" s="74"/>
      <c r="F247" s="273"/>
      <c r="G247" s="211"/>
      <c r="H247" s="201">
        <f t="shared" si="24"/>
        <v>0</v>
      </c>
      <c r="I247" s="74"/>
      <c r="J247" s="74"/>
      <c r="K247" s="74"/>
      <c r="L247" s="158"/>
    </row>
    <row r="248" spans="1:12" x14ac:dyDescent="0.25">
      <c r="A248" s="44">
        <v>6292</v>
      </c>
      <c r="B248" s="71" t="s">
        <v>256</v>
      </c>
      <c r="C248" s="201">
        <f t="shared" si="23"/>
        <v>0</v>
      </c>
      <c r="D248" s="273"/>
      <c r="E248" s="74"/>
      <c r="F248" s="273"/>
      <c r="G248" s="211"/>
      <c r="H248" s="201">
        <f t="shared" si="24"/>
        <v>0</v>
      </c>
      <c r="I248" s="74"/>
      <c r="J248" s="74"/>
      <c r="K248" s="74"/>
      <c r="L248" s="158"/>
    </row>
    <row r="249" spans="1:12" ht="72" x14ac:dyDescent="0.25">
      <c r="A249" s="44">
        <v>6296</v>
      </c>
      <c r="B249" s="71" t="s">
        <v>257</v>
      </c>
      <c r="C249" s="201">
        <f t="shared" si="23"/>
        <v>0</v>
      </c>
      <c r="D249" s="273"/>
      <c r="E249" s="74"/>
      <c r="F249" s="273"/>
      <c r="G249" s="211"/>
      <c r="H249" s="201">
        <f t="shared" si="24"/>
        <v>0</v>
      </c>
      <c r="I249" s="74"/>
      <c r="J249" s="74"/>
      <c r="K249" s="74"/>
      <c r="L249" s="158"/>
    </row>
    <row r="250" spans="1:12" ht="39.75" customHeight="1" x14ac:dyDescent="0.25">
      <c r="A250" s="44">
        <v>6299</v>
      </c>
      <c r="B250" s="71" t="s">
        <v>258</v>
      </c>
      <c r="C250" s="201">
        <f t="shared" si="23"/>
        <v>0</v>
      </c>
      <c r="D250" s="273"/>
      <c r="E250" s="74"/>
      <c r="F250" s="273"/>
      <c r="G250" s="211"/>
      <c r="H250" s="201">
        <f t="shared" si="24"/>
        <v>0</v>
      </c>
      <c r="I250" s="74"/>
      <c r="J250" s="74"/>
      <c r="K250" s="74"/>
      <c r="L250" s="158"/>
    </row>
    <row r="251" spans="1:12" x14ac:dyDescent="0.25">
      <c r="A251" s="56">
        <v>6300</v>
      </c>
      <c r="B251" s="147" t="s">
        <v>259</v>
      </c>
      <c r="C251" s="184">
        <f t="shared" si="23"/>
        <v>0</v>
      </c>
      <c r="D251" s="286">
        <f>SUM(D252,D257,D258)</f>
        <v>0</v>
      </c>
      <c r="E251" s="63">
        <f t="shared" ref="E251:G251" si="28">SUM(E252,E257,E258)</f>
        <v>0</v>
      </c>
      <c r="F251" s="286">
        <f t="shared" si="28"/>
        <v>0</v>
      </c>
      <c r="G251" s="63">
        <f t="shared" si="28"/>
        <v>0</v>
      </c>
      <c r="H251" s="57">
        <f t="shared" si="24"/>
        <v>0</v>
      </c>
      <c r="I251" s="63">
        <f>SUM(I252,I257,I258)</f>
        <v>0</v>
      </c>
      <c r="J251" s="63">
        <f t="shared" ref="J251:L251" si="29">SUM(J252,J257,J258)</f>
        <v>0</v>
      </c>
      <c r="K251" s="63">
        <f t="shared" si="29"/>
        <v>0</v>
      </c>
      <c r="L251" s="172">
        <f t="shared" si="29"/>
        <v>0</v>
      </c>
    </row>
    <row r="252" spans="1:12" ht="24" x14ac:dyDescent="0.25">
      <c r="A252" s="168">
        <v>6320</v>
      </c>
      <c r="B252" s="65" t="s">
        <v>260</v>
      </c>
      <c r="C252" s="209">
        <f t="shared" si="23"/>
        <v>0</v>
      </c>
      <c r="D252" s="306">
        <f>SUM(D253:D256)</f>
        <v>0</v>
      </c>
      <c r="E252" s="169">
        <f>SUM(E253:E256)</f>
        <v>0</v>
      </c>
      <c r="F252" s="306">
        <f t="shared" ref="F252:G252" si="30">SUM(F253:F256)</f>
        <v>0</v>
      </c>
      <c r="G252" s="212">
        <f t="shared" si="30"/>
        <v>0</v>
      </c>
      <c r="H252" s="209">
        <f t="shared" si="24"/>
        <v>0</v>
      </c>
      <c r="I252" s="169">
        <f>SUM(I253:I256)</f>
        <v>0</v>
      </c>
      <c r="J252" s="169">
        <f t="shared" ref="J252:L252" si="31">SUM(J253:J256)</f>
        <v>0</v>
      </c>
      <c r="K252" s="169">
        <f t="shared" si="31"/>
        <v>0</v>
      </c>
      <c r="L252" s="213">
        <f t="shared" si="31"/>
        <v>0</v>
      </c>
    </row>
    <row r="253" spans="1:12" x14ac:dyDescent="0.25">
      <c r="A253" s="44">
        <v>6322</v>
      </c>
      <c r="B253" s="71" t="s">
        <v>261</v>
      </c>
      <c r="C253" s="201">
        <f t="shared" si="23"/>
        <v>0</v>
      </c>
      <c r="D253" s="273"/>
      <c r="E253" s="74"/>
      <c r="F253" s="273"/>
      <c r="G253" s="211"/>
      <c r="H253" s="201">
        <f t="shared" si="24"/>
        <v>0</v>
      </c>
      <c r="I253" s="74"/>
      <c r="J253" s="74"/>
      <c r="K253" s="74"/>
      <c r="L253" s="158"/>
    </row>
    <row r="254" spans="1:12" ht="24" x14ac:dyDescent="0.25">
      <c r="A254" s="44">
        <v>6323</v>
      </c>
      <c r="B254" s="71" t="s">
        <v>262</v>
      </c>
      <c r="C254" s="201">
        <f t="shared" si="23"/>
        <v>0</v>
      </c>
      <c r="D254" s="273"/>
      <c r="E254" s="74"/>
      <c r="F254" s="273"/>
      <c r="G254" s="211"/>
      <c r="H254" s="201">
        <f t="shared" si="24"/>
        <v>0</v>
      </c>
      <c r="I254" s="74"/>
      <c r="J254" s="74"/>
      <c r="K254" s="74"/>
      <c r="L254" s="158"/>
    </row>
    <row r="255" spans="1:12" ht="24" x14ac:dyDescent="0.25">
      <c r="A255" s="44">
        <v>6324</v>
      </c>
      <c r="B255" s="71" t="s">
        <v>263</v>
      </c>
      <c r="C255" s="201">
        <f t="shared" si="23"/>
        <v>0</v>
      </c>
      <c r="D255" s="273"/>
      <c r="E255" s="74"/>
      <c r="F255" s="273"/>
      <c r="G255" s="211"/>
      <c r="H255" s="201">
        <f t="shared" si="24"/>
        <v>0</v>
      </c>
      <c r="I255" s="74"/>
      <c r="J255" s="74"/>
      <c r="K255" s="74"/>
      <c r="L255" s="158"/>
    </row>
    <row r="256" spans="1:12" x14ac:dyDescent="0.25">
      <c r="A256" s="38">
        <v>6329</v>
      </c>
      <c r="B256" s="65" t="s">
        <v>264</v>
      </c>
      <c r="C256" s="205">
        <f t="shared" si="23"/>
        <v>0</v>
      </c>
      <c r="D256" s="288"/>
      <c r="E256" s="68"/>
      <c r="F256" s="288"/>
      <c r="G256" s="214"/>
      <c r="H256" s="205">
        <f t="shared" si="24"/>
        <v>0</v>
      </c>
      <c r="I256" s="68"/>
      <c r="J256" s="68"/>
      <c r="K256" s="68"/>
      <c r="L256" s="155"/>
    </row>
    <row r="257" spans="1:13" ht="24" x14ac:dyDescent="0.25">
      <c r="A257" s="215">
        <v>6330</v>
      </c>
      <c r="B257" s="216" t="s">
        <v>265</v>
      </c>
      <c r="C257" s="209">
        <f>SUM(D257:G257)</f>
        <v>0</v>
      </c>
      <c r="D257" s="308"/>
      <c r="E257" s="189"/>
      <c r="F257" s="308"/>
      <c r="G257" s="211"/>
      <c r="H257" s="209">
        <f>SUM(I257:L257)</f>
        <v>0</v>
      </c>
      <c r="I257" s="189"/>
      <c r="J257" s="189"/>
      <c r="K257" s="189"/>
      <c r="L257" s="191"/>
    </row>
    <row r="258" spans="1:13" x14ac:dyDescent="0.25">
      <c r="A258" s="159">
        <v>6360</v>
      </c>
      <c r="B258" s="71" t="s">
        <v>266</v>
      </c>
      <c r="C258" s="201">
        <f t="shared" si="23"/>
        <v>0</v>
      </c>
      <c r="D258" s="273"/>
      <c r="E258" s="74"/>
      <c r="F258" s="273"/>
      <c r="G258" s="157"/>
      <c r="H258" s="208">
        <f t="shared" si="24"/>
        <v>0</v>
      </c>
      <c r="I258" s="74"/>
      <c r="J258" s="74"/>
      <c r="K258" s="74"/>
      <c r="L258" s="158"/>
    </row>
    <row r="259" spans="1:13" ht="36" x14ac:dyDescent="0.25">
      <c r="A259" s="56">
        <v>6400</v>
      </c>
      <c r="B259" s="147" t="s">
        <v>267</v>
      </c>
      <c r="C259" s="184">
        <f>SUM(D259:G259)</f>
        <v>0</v>
      </c>
      <c r="D259" s="286">
        <f>SUM(D260,D264)</f>
        <v>0</v>
      </c>
      <c r="E259" s="63">
        <f t="shared" ref="E259:G259" si="32">SUM(E260,E264)</f>
        <v>0</v>
      </c>
      <c r="F259" s="286">
        <f t="shared" si="32"/>
        <v>0</v>
      </c>
      <c r="G259" s="63">
        <f t="shared" si="32"/>
        <v>0</v>
      </c>
      <c r="H259" s="57">
        <f>SUM(I259:L259)</f>
        <v>0</v>
      </c>
      <c r="I259" s="63">
        <f>SUM(I260,I264)</f>
        <v>0</v>
      </c>
      <c r="J259" s="63">
        <f t="shared" ref="J259:L259" si="33">SUM(J260,J264)</f>
        <v>0</v>
      </c>
      <c r="K259" s="63">
        <f t="shared" si="33"/>
        <v>0</v>
      </c>
      <c r="L259" s="172">
        <f t="shared" si="33"/>
        <v>0</v>
      </c>
    </row>
    <row r="260" spans="1:13" ht="24" x14ac:dyDescent="0.25">
      <c r="A260" s="168">
        <v>6410</v>
      </c>
      <c r="B260" s="65" t="s">
        <v>268</v>
      </c>
      <c r="C260" s="205">
        <f t="shared" si="23"/>
        <v>0</v>
      </c>
      <c r="D260" s="306">
        <f>SUM(D261:D263)</f>
        <v>0</v>
      </c>
      <c r="E260" s="169">
        <f t="shared" ref="E260:G260" si="34">SUM(E261:E263)</f>
        <v>0</v>
      </c>
      <c r="F260" s="306">
        <f t="shared" si="34"/>
        <v>0</v>
      </c>
      <c r="G260" s="217">
        <f t="shared" si="34"/>
        <v>0</v>
      </c>
      <c r="H260" s="205">
        <f t="shared" si="24"/>
        <v>0</v>
      </c>
      <c r="I260" s="169">
        <f>SUM(I261:I263)</f>
        <v>0</v>
      </c>
      <c r="J260" s="169">
        <f t="shared" ref="J260:L260" si="35">SUM(J261:J263)</f>
        <v>0</v>
      </c>
      <c r="K260" s="169">
        <f t="shared" si="35"/>
        <v>0</v>
      </c>
      <c r="L260" s="180">
        <f t="shared" si="35"/>
        <v>0</v>
      </c>
    </row>
    <row r="261" spans="1:13" x14ac:dyDescent="0.25">
      <c r="A261" s="44">
        <v>6411</v>
      </c>
      <c r="B261" s="174" t="s">
        <v>269</v>
      </c>
      <c r="C261" s="201">
        <f t="shared" si="23"/>
        <v>0</v>
      </c>
      <c r="D261" s="273"/>
      <c r="E261" s="74"/>
      <c r="F261" s="273"/>
      <c r="G261" s="157"/>
      <c r="H261" s="208">
        <f t="shared" si="24"/>
        <v>0</v>
      </c>
      <c r="I261" s="74"/>
      <c r="J261" s="74"/>
      <c r="K261" s="74"/>
      <c r="L261" s="158"/>
    </row>
    <row r="262" spans="1:13" ht="36" x14ac:dyDescent="0.25">
      <c r="A262" s="44">
        <v>6412</v>
      </c>
      <c r="B262" s="71" t="s">
        <v>270</v>
      </c>
      <c r="C262" s="201">
        <f t="shared" si="23"/>
        <v>0</v>
      </c>
      <c r="D262" s="273"/>
      <c r="E262" s="74"/>
      <c r="F262" s="273"/>
      <c r="G262" s="157"/>
      <c r="H262" s="208">
        <f t="shared" si="24"/>
        <v>0</v>
      </c>
      <c r="I262" s="74"/>
      <c r="J262" s="74"/>
      <c r="K262" s="74"/>
      <c r="L262" s="158"/>
    </row>
    <row r="263" spans="1:13" ht="36" x14ac:dyDescent="0.25">
      <c r="A263" s="44">
        <v>6419</v>
      </c>
      <c r="B263" s="71" t="s">
        <v>271</v>
      </c>
      <c r="C263" s="201">
        <f t="shared" si="23"/>
        <v>0</v>
      </c>
      <c r="D263" s="273"/>
      <c r="E263" s="74"/>
      <c r="F263" s="273"/>
      <c r="G263" s="157"/>
      <c r="H263" s="208">
        <f t="shared" si="24"/>
        <v>0</v>
      </c>
      <c r="I263" s="74"/>
      <c r="J263" s="74"/>
      <c r="K263" s="74"/>
      <c r="L263" s="158"/>
    </row>
    <row r="264" spans="1:13" ht="36" x14ac:dyDescent="0.25">
      <c r="A264" s="159">
        <v>6420</v>
      </c>
      <c r="B264" s="71" t="s">
        <v>272</v>
      </c>
      <c r="C264" s="201">
        <f t="shared" si="23"/>
        <v>0</v>
      </c>
      <c r="D264" s="304">
        <f>SUM(D265:D268)</f>
        <v>0</v>
      </c>
      <c r="E264" s="160">
        <f>SUM(E265:E268)</f>
        <v>0</v>
      </c>
      <c r="F264" s="304">
        <f>SUM(F265:F268)</f>
        <v>0</v>
      </c>
      <c r="G264" s="218">
        <f>SUM(G265:G268)</f>
        <v>0</v>
      </c>
      <c r="H264" s="201">
        <f>SUM(I264:L264)</f>
        <v>0</v>
      </c>
      <c r="I264" s="160">
        <f>SUM(I265:I268)</f>
        <v>0</v>
      </c>
      <c r="J264" s="160">
        <f>SUM(J265:J268)</f>
        <v>0</v>
      </c>
      <c r="K264" s="160">
        <f>SUM(K265:K268)</f>
        <v>0</v>
      </c>
      <c r="L264" s="176">
        <f>SUM(L265:L268)</f>
        <v>0</v>
      </c>
    </row>
    <row r="265" spans="1:13" x14ac:dyDescent="0.25">
      <c r="A265" s="44">
        <v>6421</v>
      </c>
      <c r="B265" s="71" t="s">
        <v>273</v>
      </c>
      <c r="C265" s="201">
        <f t="shared" ref="C265:C285" si="36">SUM(D265:G265)</f>
        <v>0</v>
      </c>
      <c r="D265" s="273"/>
      <c r="E265" s="74"/>
      <c r="F265" s="273"/>
      <c r="G265" s="157"/>
      <c r="H265" s="208">
        <f t="shared" ref="H265:H285" si="37">SUM(I265:L265)</f>
        <v>0</v>
      </c>
      <c r="I265" s="74"/>
      <c r="J265" s="74"/>
      <c r="K265" s="74"/>
      <c r="L265" s="158"/>
    </row>
    <row r="266" spans="1:13" x14ac:dyDescent="0.25">
      <c r="A266" s="44">
        <v>6422</v>
      </c>
      <c r="B266" s="71" t="s">
        <v>274</v>
      </c>
      <c r="C266" s="201">
        <f t="shared" si="36"/>
        <v>0</v>
      </c>
      <c r="D266" s="273"/>
      <c r="E266" s="74"/>
      <c r="F266" s="273"/>
      <c r="G266" s="157"/>
      <c r="H266" s="208">
        <f t="shared" si="37"/>
        <v>0</v>
      </c>
      <c r="I266" s="74"/>
      <c r="J266" s="74"/>
      <c r="K266" s="74"/>
      <c r="L266" s="158"/>
    </row>
    <row r="267" spans="1:13" ht="13.5" customHeight="1" x14ac:dyDescent="0.25">
      <c r="A267" s="44">
        <v>6423</v>
      </c>
      <c r="B267" s="71" t="s">
        <v>275</v>
      </c>
      <c r="C267" s="201">
        <f>SUM(D267:G267)</f>
        <v>0</v>
      </c>
      <c r="D267" s="273"/>
      <c r="E267" s="74"/>
      <c r="F267" s="273"/>
      <c r="G267" s="157"/>
      <c r="H267" s="208">
        <f>SUM(I267:L267)</f>
        <v>0</v>
      </c>
      <c r="I267" s="74"/>
      <c r="J267" s="74"/>
      <c r="K267" s="74"/>
      <c r="L267" s="158"/>
    </row>
    <row r="268" spans="1:13" ht="36" x14ac:dyDescent="0.25">
      <c r="A268" s="44">
        <v>6424</v>
      </c>
      <c r="B268" s="71" t="s">
        <v>276</v>
      </c>
      <c r="C268" s="201">
        <f>SUM(D268:G268)</f>
        <v>0</v>
      </c>
      <c r="D268" s="273"/>
      <c r="E268" s="74"/>
      <c r="F268" s="273"/>
      <c r="G268" s="157"/>
      <c r="H268" s="208">
        <f>SUM(I268:L268)</f>
        <v>0</v>
      </c>
      <c r="I268" s="74"/>
      <c r="J268" s="74"/>
      <c r="K268" s="74"/>
      <c r="L268" s="158"/>
      <c r="M268" s="225"/>
    </row>
    <row r="269" spans="1:13" ht="36" x14ac:dyDescent="0.25">
      <c r="A269" s="220">
        <v>7000</v>
      </c>
      <c r="B269" s="220" t="s">
        <v>277</v>
      </c>
      <c r="C269" s="221">
        <f t="shared" si="36"/>
        <v>0</v>
      </c>
      <c r="D269" s="310">
        <f>SUM(D270,D281)</f>
        <v>0</v>
      </c>
      <c r="E269" s="222">
        <f>SUM(E270,E281)</f>
        <v>0</v>
      </c>
      <c r="F269" s="310">
        <f>SUM(F270,F281)</f>
        <v>0</v>
      </c>
      <c r="G269" s="222">
        <f>SUM(G270,G281)</f>
        <v>0</v>
      </c>
      <c r="H269" s="223">
        <f t="shared" si="37"/>
        <v>0</v>
      </c>
      <c r="I269" s="222">
        <f>SUM(I270,I281)</f>
        <v>0</v>
      </c>
      <c r="J269" s="222">
        <f>SUM(J270,J281)</f>
        <v>0</v>
      </c>
      <c r="K269" s="222">
        <f>SUM(K270,K281)</f>
        <v>0</v>
      </c>
      <c r="L269" s="224">
        <f>SUM(L270,L281)</f>
        <v>0</v>
      </c>
    </row>
    <row r="270" spans="1:13" ht="24" x14ac:dyDescent="0.25">
      <c r="A270" s="56">
        <v>7200</v>
      </c>
      <c r="B270" s="147" t="s">
        <v>278</v>
      </c>
      <c r="C270" s="184">
        <f t="shared" si="36"/>
        <v>0</v>
      </c>
      <c r="D270" s="286">
        <f>SUM(D271,D272,D275,D276,D280)</f>
        <v>0</v>
      </c>
      <c r="E270" s="63">
        <f>SUM(E271,E272,E275,E276,E280)</f>
        <v>0</v>
      </c>
      <c r="F270" s="286">
        <f>SUM(F271,F272,F275,F276,F280)</f>
        <v>0</v>
      </c>
      <c r="G270" s="63">
        <f>SUM(G271,G272,G275,G276,G280)</f>
        <v>0</v>
      </c>
      <c r="H270" s="57">
        <f t="shared" si="37"/>
        <v>0</v>
      </c>
      <c r="I270" s="63">
        <f>SUM(I271,I272,I275,I276,I280)</f>
        <v>0</v>
      </c>
      <c r="J270" s="63">
        <f>SUM(J271,J272,J275,J276,J280)</f>
        <v>0</v>
      </c>
      <c r="K270" s="63">
        <f>SUM(K271,K272,K275,K276,K280)</f>
        <v>0</v>
      </c>
      <c r="L270" s="149">
        <f>SUM(L271,L272,L275,L276,L280)</f>
        <v>0</v>
      </c>
    </row>
    <row r="271" spans="1:13" ht="24" x14ac:dyDescent="0.25">
      <c r="A271" s="168">
        <v>7210</v>
      </c>
      <c r="B271" s="65" t="s">
        <v>279</v>
      </c>
      <c r="C271" s="205">
        <f t="shared" si="36"/>
        <v>0</v>
      </c>
      <c r="D271" s="288"/>
      <c r="E271" s="68"/>
      <c r="F271" s="288"/>
      <c r="G271" s="154"/>
      <c r="H271" s="66">
        <f t="shared" si="37"/>
        <v>0</v>
      </c>
      <c r="I271" s="68"/>
      <c r="J271" s="68"/>
      <c r="K271" s="68"/>
      <c r="L271" s="155"/>
    </row>
    <row r="272" spans="1:13" s="225" customFormat="1" ht="36" x14ac:dyDescent="0.25">
      <c r="A272" s="159">
        <v>7220</v>
      </c>
      <c r="B272" s="71" t="s">
        <v>280</v>
      </c>
      <c r="C272" s="201">
        <f>SUM(D272:G272)</f>
        <v>0</v>
      </c>
      <c r="D272" s="304">
        <f>SUM(D273:D274)</f>
        <v>0</v>
      </c>
      <c r="E272" s="160">
        <f>SUM(E273:E274)</f>
        <v>0</v>
      </c>
      <c r="F272" s="304">
        <f>SUM(F273:F274)</f>
        <v>0</v>
      </c>
      <c r="G272" s="160">
        <f>SUM(G273:G274)</f>
        <v>0</v>
      </c>
      <c r="H272" s="72">
        <f>SUM(I272:L272)</f>
        <v>0</v>
      </c>
      <c r="I272" s="160">
        <f>SUM(I273:I274)</f>
        <v>0</v>
      </c>
      <c r="J272" s="160">
        <f>SUM(J273:J274)</f>
        <v>0</v>
      </c>
      <c r="K272" s="160">
        <f>SUM(K273:K274)</f>
        <v>0</v>
      </c>
      <c r="L272" s="162">
        <f>SUM(L273:L274)</f>
        <v>0</v>
      </c>
    </row>
    <row r="273" spans="1:12" s="225" customFormat="1" ht="36" x14ac:dyDescent="0.25">
      <c r="A273" s="44">
        <v>7221</v>
      </c>
      <c r="B273" s="71" t="s">
        <v>281</v>
      </c>
      <c r="C273" s="201">
        <f t="shared" si="36"/>
        <v>0</v>
      </c>
      <c r="D273" s="273"/>
      <c r="E273" s="74"/>
      <c r="F273" s="273"/>
      <c r="G273" s="157"/>
      <c r="H273" s="72">
        <f t="shared" si="37"/>
        <v>0</v>
      </c>
      <c r="I273" s="74"/>
      <c r="J273" s="74"/>
      <c r="K273" s="74"/>
      <c r="L273" s="158"/>
    </row>
    <row r="274" spans="1:12" s="225" customFormat="1" ht="36" x14ac:dyDescent="0.25">
      <c r="A274" s="44">
        <v>7222</v>
      </c>
      <c r="B274" s="71" t="s">
        <v>282</v>
      </c>
      <c r="C274" s="201">
        <f t="shared" si="36"/>
        <v>0</v>
      </c>
      <c r="D274" s="273"/>
      <c r="E274" s="74"/>
      <c r="F274" s="273"/>
      <c r="G274" s="157"/>
      <c r="H274" s="72">
        <f t="shared" si="37"/>
        <v>0</v>
      </c>
      <c r="I274" s="74"/>
      <c r="J274" s="74"/>
      <c r="K274" s="74"/>
      <c r="L274" s="158"/>
    </row>
    <row r="275" spans="1:12" ht="24" x14ac:dyDescent="0.25">
      <c r="A275" s="159">
        <v>7230</v>
      </c>
      <c r="B275" s="71" t="s">
        <v>283</v>
      </c>
      <c r="C275" s="201">
        <f t="shared" si="36"/>
        <v>0</v>
      </c>
      <c r="D275" s="273"/>
      <c r="E275" s="74"/>
      <c r="F275" s="273"/>
      <c r="G275" s="157"/>
      <c r="H275" s="72">
        <f t="shared" si="37"/>
        <v>0</v>
      </c>
      <c r="I275" s="74"/>
      <c r="J275" s="74"/>
      <c r="K275" s="74"/>
      <c r="L275" s="158"/>
    </row>
    <row r="276" spans="1:12" ht="24" x14ac:dyDescent="0.25">
      <c r="A276" s="159">
        <v>7240</v>
      </c>
      <c r="B276" s="71" t="s">
        <v>284</v>
      </c>
      <c r="C276" s="201">
        <f t="shared" si="36"/>
        <v>0</v>
      </c>
      <c r="D276" s="304">
        <f>SUM(D277:D279)</f>
        <v>0</v>
      </c>
      <c r="E276" s="160">
        <f t="shared" ref="E276:G276" si="38">SUM(E277:E279)</f>
        <v>0</v>
      </c>
      <c r="F276" s="304">
        <f t="shared" si="38"/>
        <v>0</v>
      </c>
      <c r="G276" s="161">
        <f t="shared" si="38"/>
        <v>0</v>
      </c>
      <c r="H276" s="72">
        <f t="shared" si="37"/>
        <v>0</v>
      </c>
      <c r="I276" s="160">
        <f t="shared" ref="I276:L276" si="39">SUM(I277:I279)</f>
        <v>0</v>
      </c>
      <c r="J276" s="160">
        <f t="shared" si="39"/>
        <v>0</v>
      </c>
      <c r="K276" s="160">
        <f>SUM(K277:K279)</f>
        <v>0</v>
      </c>
      <c r="L276" s="162">
        <f t="shared" si="39"/>
        <v>0</v>
      </c>
    </row>
    <row r="277" spans="1:12" ht="48" x14ac:dyDescent="0.25">
      <c r="A277" s="44">
        <v>7245</v>
      </c>
      <c r="B277" s="71" t="s">
        <v>285</v>
      </c>
      <c r="C277" s="201">
        <f t="shared" si="36"/>
        <v>0</v>
      </c>
      <c r="D277" s="273"/>
      <c r="E277" s="74"/>
      <c r="F277" s="273"/>
      <c r="G277" s="157"/>
      <c r="H277" s="72">
        <f t="shared" si="37"/>
        <v>0</v>
      </c>
      <c r="I277" s="74"/>
      <c r="J277" s="74"/>
      <c r="K277" s="74"/>
      <c r="L277" s="158"/>
    </row>
    <row r="278" spans="1:12" ht="84.75" customHeight="1" x14ac:dyDescent="0.25">
      <c r="A278" s="44">
        <v>7246</v>
      </c>
      <c r="B278" s="71" t="s">
        <v>286</v>
      </c>
      <c r="C278" s="201">
        <f t="shared" si="36"/>
        <v>0</v>
      </c>
      <c r="D278" s="273"/>
      <c r="E278" s="74"/>
      <c r="F278" s="273"/>
      <c r="G278" s="157"/>
      <c r="H278" s="72">
        <f t="shared" si="37"/>
        <v>0</v>
      </c>
      <c r="I278" s="74"/>
      <c r="J278" s="74"/>
      <c r="K278" s="74"/>
      <c r="L278" s="158"/>
    </row>
    <row r="279" spans="1:12" ht="36" x14ac:dyDescent="0.25">
      <c r="A279" s="44">
        <v>7247</v>
      </c>
      <c r="B279" s="71" t="s">
        <v>287</v>
      </c>
      <c r="C279" s="201">
        <f t="shared" si="36"/>
        <v>0</v>
      </c>
      <c r="D279" s="273"/>
      <c r="E279" s="74"/>
      <c r="F279" s="273"/>
      <c r="G279" s="157"/>
      <c r="H279" s="72">
        <f t="shared" si="37"/>
        <v>0</v>
      </c>
      <c r="I279" s="74"/>
      <c r="J279" s="74"/>
      <c r="K279" s="74"/>
      <c r="L279" s="158"/>
    </row>
    <row r="280" spans="1:12" ht="24" x14ac:dyDescent="0.25">
      <c r="A280" s="168">
        <v>7260</v>
      </c>
      <c r="B280" s="65" t="s">
        <v>288</v>
      </c>
      <c r="C280" s="205">
        <f t="shared" si="36"/>
        <v>0</v>
      </c>
      <c r="D280" s="288"/>
      <c r="E280" s="68"/>
      <c r="F280" s="288"/>
      <c r="G280" s="154"/>
      <c r="H280" s="66">
        <f t="shared" si="37"/>
        <v>0</v>
      </c>
      <c r="I280" s="68"/>
      <c r="J280" s="68"/>
      <c r="K280" s="68"/>
      <c r="L280" s="155"/>
    </row>
    <row r="281" spans="1:12" x14ac:dyDescent="0.25">
      <c r="A281" s="108">
        <v>7700</v>
      </c>
      <c r="B281" s="85" t="s">
        <v>289</v>
      </c>
      <c r="C281" s="86">
        <f t="shared" si="36"/>
        <v>0</v>
      </c>
      <c r="D281" s="311">
        <f>D282</f>
        <v>0</v>
      </c>
      <c r="E281" s="226">
        <f t="shared" ref="E281:G281" si="40">E282</f>
        <v>0</v>
      </c>
      <c r="F281" s="311">
        <f t="shared" si="40"/>
        <v>0</v>
      </c>
      <c r="G281" s="227">
        <f t="shared" si="40"/>
        <v>0</v>
      </c>
      <c r="H281" s="86">
        <f t="shared" si="37"/>
        <v>0</v>
      </c>
      <c r="I281" s="226">
        <f t="shared" ref="I281:L281" si="41">I282</f>
        <v>0</v>
      </c>
      <c r="J281" s="226">
        <f t="shared" si="41"/>
        <v>0</v>
      </c>
      <c r="K281" s="226">
        <f t="shared" si="41"/>
        <v>0</v>
      </c>
      <c r="L281" s="228">
        <f t="shared" si="41"/>
        <v>0</v>
      </c>
    </row>
    <row r="282" spans="1:12" x14ac:dyDescent="0.25">
      <c r="A282" s="150">
        <v>7720</v>
      </c>
      <c r="B282" s="65" t="s">
        <v>290</v>
      </c>
      <c r="C282" s="79">
        <f t="shared" si="36"/>
        <v>0</v>
      </c>
      <c r="D282" s="291"/>
      <c r="E282" s="81"/>
      <c r="F282" s="291"/>
      <c r="G282" s="229"/>
      <c r="H282" s="79">
        <f t="shared" si="37"/>
        <v>0</v>
      </c>
      <c r="I282" s="81"/>
      <c r="J282" s="81"/>
      <c r="K282" s="81"/>
      <c r="L282" s="230"/>
    </row>
    <row r="283" spans="1:12" x14ac:dyDescent="0.25">
      <c r="A283" s="174"/>
      <c r="B283" s="71" t="s">
        <v>291</v>
      </c>
      <c r="C283" s="201">
        <f t="shared" si="36"/>
        <v>0</v>
      </c>
      <c r="D283" s="304">
        <f>SUM(D284:D285)</f>
        <v>0</v>
      </c>
      <c r="E283" s="160">
        <f>SUM(E284:E285)</f>
        <v>0</v>
      </c>
      <c r="F283" s="304">
        <f>SUM(F284:F285)</f>
        <v>0</v>
      </c>
      <c r="G283" s="161">
        <f>SUM(G284:G285)</f>
        <v>0</v>
      </c>
      <c r="H283" s="72">
        <f t="shared" si="37"/>
        <v>0</v>
      </c>
      <c r="I283" s="160">
        <f>SUM(I284:I285)</f>
        <v>0</v>
      </c>
      <c r="J283" s="160">
        <f>SUM(J284:J285)</f>
        <v>0</v>
      </c>
      <c r="K283" s="160">
        <f>SUM(K284:K285)</f>
        <v>0</v>
      </c>
      <c r="L283" s="162">
        <f>SUM(L284:L285)</f>
        <v>0</v>
      </c>
    </row>
    <row r="284" spans="1:12" x14ac:dyDescent="0.25">
      <c r="A284" s="174" t="s">
        <v>292</v>
      </c>
      <c r="B284" s="44" t="s">
        <v>293</v>
      </c>
      <c r="C284" s="201">
        <f t="shared" si="36"/>
        <v>0</v>
      </c>
      <c r="D284" s="273"/>
      <c r="E284" s="74"/>
      <c r="F284" s="273"/>
      <c r="G284" s="157"/>
      <c r="H284" s="72">
        <f t="shared" si="37"/>
        <v>0</v>
      </c>
      <c r="I284" s="74"/>
      <c r="J284" s="74"/>
      <c r="K284" s="74"/>
      <c r="L284" s="158"/>
    </row>
    <row r="285" spans="1:12" ht="24" x14ac:dyDescent="0.25">
      <c r="A285" s="174" t="s">
        <v>294</v>
      </c>
      <c r="B285" s="231" t="s">
        <v>295</v>
      </c>
      <c r="C285" s="205">
        <f t="shared" si="36"/>
        <v>0</v>
      </c>
      <c r="D285" s="288"/>
      <c r="E285" s="68"/>
      <c r="F285" s="288"/>
      <c r="G285" s="154"/>
      <c r="H285" s="66">
        <f t="shared" si="37"/>
        <v>0</v>
      </c>
      <c r="I285" s="68"/>
      <c r="J285" s="68"/>
      <c r="K285" s="68"/>
      <c r="L285" s="155"/>
    </row>
    <row r="286" spans="1:12" ht="12.75" thickBot="1" x14ac:dyDescent="0.3">
      <c r="A286" s="232"/>
      <c r="B286" s="232" t="s">
        <v>296</v>
      </c>
      <c r="C286" s="233">
        <f t="shared" ref="C286:L286" si="42">SUM(C283,C269,C230,C195,C187,C173,C75,C53)</f>
        <v>1461098</v>
      </c>
      <c r="D286" s="312">
        <f t="shared" si="42"/>
        <v>904279</v>
      </c>
      <c r="E286" s="233">
        <f t="shared" si="42"/>
        <v>521212</v>
      </c>
      <c r="F286" s="312">
        <f t="shared" si="42"/>
        <v>35607</v>
      </c>
      <c r="G286" s="234">
        <f t="shared" si="42"/>
        <v>0</v>
      </c>
      <c r="H286" s="235">
        <f t="shared" si="42"/>
        <v>1524480</v>
      </c>
      <c r="I286" s="233">
        <f t="shared" si="42"/>
        <v>974766</v>
      </c>
      <c r="J286" s="233">
        <f t="shared" si="42"/>
        <v>514087</v>
      </c>
      <c r="K286" s="233">
        <f t="shared" si="42"/>
        <v>35627</v>
      </c>
      <c r="L286" s="236">
        <f t="shared" si="42"/>
        <v>0</v>
      </c>
    </row>
    <row r="287" spans="1:12" s="24" customFormat="1" ht="13.5" thickTop="1" thickBot="1" x14ac:dyDescent="0.3">
      <c r="A287" s="601" t="s">
        <v>297</v>
      </c>
      <c r="B287" s="602"/>
      <c r="C287" s="237">
        <f>SUM(D287:G287)</f>
        <v>0</v>
      </c>
      <c r="D287" s="313">
        <f>SUM(D24,D25,D41)-D51</f>
        <v>0</v>
      </c>
      <c r="E287" s="238">
        <f>SUM(E24,E25,E41)-E51</f>
        <v>0</v>
      </c>
      <c r="F287" s="313">
        <f>(F26+F43)-F51</f>
        <v>0</v>
      </c>
      <c r="G287" s="239">
        <f>G45-G51</f>
        <v>0</v>
      </c>
      <c r="H287" s="237">
        <f>SUM(I287:L287)</f>
        <v>0</v>
      </c>
      <c r="I287" s="238">
        <f>SUM(I24,I25,I41)-I51</f>
        <v>0</v>
      </c>
      <c r="J287" s="238">
        <f>SUM(J24,J25,J41)-J51</f>
        <v>0</v>
      </c>
      <c r="K287" s="238">
        <f>(K26+K43)-K51</f>
        <v>0</v>
      </c>
      <c r="L287" s="240">
        <f>L45-L51</f>
        <v>0</v>
      </c>
    </row>
    <row r="288" spans="1:12" s="24" customFormat="1" ht="12.75" thickTop="1" x14ac:dyDescent="0.25">
      <c r="A288" s="620" t="s">
        <v>298</v>
      </c>
      <c r="B288" s="621"/>
      <c r="C288" s="241">
        <f t="shared" ref="C288:L288" si="43">SUM(C289,C290)-C297+C298</f>
        <v>0</v>
      </c>
      <c r="D288" s="314">
        <f t="shared" si="43"/>
        <v>0</v>
      </c>
      <c r="E288" s="242">
        <f t="shared" si="43"/>
        <v>0</v>
      </c>
      <c r="F288" s="314">
        <f t="shared" si="43"/>
        <v>0</v>
      </c>
      <c r="G288" s="243">
        <f t="shared" si="43"/>
        <v>0</v>
      </c>
      <c r="H288" s="244">
        <f t="shared" si="43"/>
        <v>0</v>
      </c>
      <c r="I288" s="242">
        <f t="shared" si="43"/>
        <v>0</v>
      </c>
      <c r="J288" s="242">
        <f t="shared" si="43"/>
        <v>0</v>
      </c>
      <c r="K288" s="242">
        <f t="shared" si="43"/>
        <v>0</v>
      </c>
      <c r="L288" s="245">
        <f t="shared" si="43"/>
        <v>0</v>
      </c>
    </row>
    <row r="289" spans="1:12" s="24" customFormat="1" ht="12.75" thickBot="1" x14ac:dyDescent="0.3">
      <c r="A289" s="126" t="s">
        <v>299</v>
      </c>
      <c r="B289" s="126" t="s">
        <v>300</v>
      </c>
      <c r="C289" s="246">
        <f t="shared" ref="C289:L289" si="44">C21-C283</f>
        <v>0</v>
      </c>
      <c r="D289" s="300">
        <f t="shared" si="44"/>
        <v>0</v>
      </c>
      <c r="E289" s="128">
        <f t="shared" si="44"/>
        <v>0</v>
      </c>
      <c r="F289" s="300">
        <f t="shared" si="44"/>
        <v>0</v>
      </c>
      <c r="G289" s="129">
        <f t="shared" si="44"/>
        <v>0</v>
      </c>
      <c r="H289" s="247">
        <f t="shared" si="44"/>
        <v>0</v>
      </c>
      <c r="I289" s="128">
        <f t="shared" si="44"/>
        <v>0</v>
      </c>
      <c r="J289" s="128">
        <f t="shared" si="44"/>
        <v>0</v>
      </c>
      <c r="K289" s="128">
        <f t="shared" si="44"/>
        <v>0</v>
      </c>
      <c r="L289" s="130">
        <f t="shared" si="44"/>
        <v>0</v>
      </c>
    </row>
    <row r="290" spans="1:12" s="24" customFormat="1" ht="12.75" thickTop="1" x14ac:dyDescent="0.25">
      <c r="A290" s="248" t="s">
        <v>301</v>
      </c>
      <c r="B290" s="248" t="s">
        <v>302</v>
      </c>
      <c r="C290" s="241">
        <f t="shared" ref="C290:L290" si="45">SUM(C291,C293,C295)-SUM(C292,C294,C296)</f>
        <v>0</v>
      </c>
      <c r="D290" s="314">
        <f t="shared" si="45"/>
        <v>0</v>
      </c>
      <c r="E290" s="242">
        <f t="shared" si="45"/>
        <v>0</v>
      </c>
      <c r="F290" s="314">
        <f t="shared" si="45"/>
        <v>0</v>
      </c>
      <c r="G290" s="249">
        <f t="shared" si="45"/>
        <v>0</v>
      </c>
      <c r="H290" s="244">
        <f t="shared" si="45"/>
        <v>0</v>
      </c>
      <c r="I290" s="242">
        <f t="shared" si="45"/>
        <v>0</v>
      </c>
      <c r="J290" s="242">
        <f t="shared" si="45"/>
        <v>0</v>
      </c>
      <c r="K290" s="242">
        <f t="shared" si="45"/>
        <v>0</v>
      </c>
      <c r="L290" s="245">
        <f t="shared" si="45"/>
        <v>0</v>
      </c>
    </row>
    <row r="291" spans="1:12" x14ac:dyDescent="0.25">
      <c r="A291" s="250" t="s">
        <v>303</v>
      </c>
      <c r="B291" s="116" t="s">
        <v>304</v>
      </c>
      <c r="C291" s="79">
        <f t="shared" ref="C291:C296" si="46">SUM(D291:G291)</f>
        <v>0</v>
      </c>
      <c r="D291" s="291"/>
      <c r="E291" s="81"/>
      <c r="F291" s="291"/>
      <c r="G291" s="229"/>
      <c r="H291" s="79">
        <f t="shared" ref="H291:H296" si="47">SUM(I291:L291)</f>
        <v>0</v>
      </c>
      <c r="I291" s="81"/>
      <c r="J291" s="81"/>
      <c r="K291" s="81"/>
      <c r="L291" s="230"/>
    </row>
    <row r="292" spans="1:12" ht="24" x14ac:dyDescent="0.25">
      <c r="A292" s="174" t="s">
        <v>305</v>
      </c>
      <c r="B292" s="43" t="s">
        <v>306</v>
      </c>
      <c r="C292" s="72">
        <f t="shared" si="46"/>
        <v>0</v>
      </c>
      <c r="D292" s="273"/>
      <c r="E292" s="74"/>
      <c r="F292" s="273"/>
      <c r="G292" s="157"/>
      <c r="H292" s="72">
        <f t="shared" si="47"/>
        <v>0</v>
      </c>
      <c r="I292" s="74"/>
      <c r="J292" s="74"/>
      <c r="K292" s="74"/>
      <c r="L292" s="158"/>
    </row>
    <row r="293" spans="1:12" x14ac:dyDescent="0.25">
      <c r="A293" s="174" t="s">
        <v>307</v>
      </c>
      <c r="B293" s="43" t="s">
        <v>308</v>
      </c>
      <c r="C293" s="72">
        <f t="shared" si="46"/>
        <v>0</v>
      </c>
      <c r="D293" s="273"/>
      <c r="E293" s="74"/>
      <c r="F293" s="273"/>
      <c r="G293" s="157"/>
      <c r="H293" s="72">
        <f t="shared" si="47"/>
        <v>0</v>
      </c>
      <c r="I293" s="74"/>
      <c r="J293" s="74"/>
      <c r="K293" s="74"/>
      <c r="L293" s="158"/>
    </row>
    <row r="294" spans="1:12" ht="24" x14ac:dyDescent="0.25">
      <c r="A294" s="174" t="s">
        <v>309</v>
      </c>
      <c r="B294" s="43" t="s">
        <v>310</v>
      </c>
      <c r="C294" s="72">
        <f t="shared" si="46"/>
        <v>0</v>
      </c>
      <c r="D294" s="273"/>
      <c r="E294" s="74"/>
      <c r="F294" s="273"/>
      <c r="G294" s="157"/>
      <c r="H294" s="72">
        <f t="shared" si="47"/>
        <v>0</v>
      </c>
      <c r="I294" s="74"/>
      <c r="J294" s="74"/>
      <c r="K294" s="74"/>
      <c r="L294" s="158"/>
    </row>
    <row r="295" spans="1:12" x14ac:dyDescent="0.25">
      <c r="A295" s="174" t="s">
        <v>311</v>
      </c>
      <c r="B295" s="43" t="s">
        <v>312</v>
      </c>
      <c r="C295" s="72">
        <f t="shared" si="46"/>
        <v>0</v>
      </c>
      <c r="D295" s="273"/>
      <c r="E295" s="74"/>
      <c r="F295" s="273"/>
      <c r="G295" s="157"/>
      <c r="H295" s="72">
        <f t="shared" si="47"/>
        <v>0</v>
      </c>
      <c r="I295" s="74"/>
      <c r="J295" s="74"/>
      <c r="K295" s="74"/>
      <c r="L295" s="158"/>
    </row>
    <row r="296" spans="1:12" ht="24.75" thickBot="1" x14ac:dyDescent="0.3">
      <c r="A296" s="251" t="s">
        <v>313</v>
      </c>
      <c r="B296" s="252" t="s">
        <v>314</v>
      </c>
      <c r="C296" s="185">
        <f t="shared" si="46"/>
        <v>0</v>
      </c>
      <c r="D296" s="308"/>
      <c r="E296" s="189"/>
      <c r="F296" s="308"/>
      <c r="G296" s="253"/>
      <c r="H296" s="185">
        <f t="shared" si="47"/>
        <v>0</v>
      </c>
      <c r="I296" s="189"/>
      <c r="J296" s="189"/>
      <c r="K296" s="189"/>
      <c r="L296" s="191"/>
    </row>
    <row r="297" spans="1:12" s="24" customFormat="1" ht="13.5" thickTop="1" thickBot="1" x14ac:dyDescent="0.3">
      <c r="A297" s="254" t="s">
        <v>315</v>
      </c>
      <c r="B297" s="254" t="s">
        <v>316</v>
      </c>
      <c r="C297" s="255">
        <f>SUM(D297:G297)</f>
        <v>0</v>
      </c>
      <c r="D297" s="315"/>
      <c r="E297" s="256"/>
      <c r="F297" s="315"/>
      <c r="G297" s="257"/>
      <c r="H297" s="255">
        <f>SUM(I297:L297)</f>
        <v>0</v>
      </c>
      <c r="I297" s="256"/>
      <c r="J297" s="256"/>
      <c r="K297" s="256"/>
      <c r="L297" s="258"/>
    </row>
    <row r="298" spans="1:12" s="24" customFormat="1" ht="48.75" thickTop="1" x14ac:dyDescent="0.25">
      <c r="A298" s="248" t="s">
        <v>317</v>
      </c>
      <c r="B298" s="259" t="s">
        <v>318</v>
      </c>
      <c r="C298" s="260">
        <f>SUM(D298:G298)</f>
        <v>0</v>
      </c>
      <c r="D298" s="307"/>
      <c r="E298" s="177"/>
      <c r="F298" s="307"/>
      <c r="G298" s="178"/>
      <c r="H298" s="260">
        <f>SUM(I298:L298)</f>
        <v>0</v>
      </c>
      <c r="I298" s="177"/>
      <c r="J298" s="177"/>
      <c r="K298" s="177"/>
      <c r="L298" s="179"/>
    </row>
    <row r="299" spans="1:12" x14ac:dyDescent="0.25">
      <c r="A299" s="1"/>
      <c r="B299" s="1"/>
      <c r="C299" s="1"/>
      <c r="E299" s="1"/>
      <c r="G299" s="1"/>
      <c r="H299" s="1"/>
      <c r="I299" s="1"/>
      <c r="J299" s="1"/>
      <c r="K299" s="1"/>
      <c r="L299" s="1"/>
    </row>
    <row r="300" spans="1:12" x14ac:dyDescent="0.25">
      <c r="A300" s="1"/>
      <c r="B300" s="1"/>
      <c r="C300" s="1"/>
      <c r="E300" s="1"/>
      <c r="G300" s="1"/>
      <c r="H300" s="1"/>
      <c r="I300" s="1"/>
      <c r="J300" s="1"/>
      <c r="K300" s="1"/>
      <c r="L300" s="1"/>
    </row>
    <row r="301" spans="1:12" x14ac:dyDescent="0.25">
      <c r="A301" s="1"/>
      <c r="B301" s="1"/>
      <c r="C301" s="1"/>
      <c r="E301" s="1"/>
      <c r="G301" s="1"/>
      <c r="H301" s="1"/>
      <c r="I301" s="1"/>
      <c r="J301" s="1"/>
      <c r="K301" s="1"/>
      <c r="L301" s="1"/>
    </row>
    <row r="302" spans="1:12" x14ac:dyDescent="0.25">
      <c r="A302" s="1"/>
      <c r="B302" s="1"/>
      <c r="C302" s="1"/>
      <c r="E302" s="1"/>
      <c r="G302" s="1"/>
      <c r="H302" s="1"/>
      <c r="I302" s="1"/>
      <c r="J302" s="1"/>
      <c r="K302" s="1"/>
      <c r="L302" s="1"/>
    </row>
    <row r="303" spans="1:12" x14ac:dyDescent="0.25">
      <c r="A303" s="1"/>
      <c r="B303" s="1"/>
      <c r="C303" s="1"/>
      <c r="E303" s="1"/>
      <c r="G303" s="1"/>
      <c r="H303" s="1"/>
      <c r="I303" s="1"/>
      <c r="J303" s="1"/>
      <c r="K303" s="1"/>
      <c r="L303" s="1"/>
    </row>
    <row r="304" spans="1:12" x14ac:dyDescent="0.25">
      <c r="A304" s="1"/>
      <c r="B304" s="1"/>
      <c r="C304" s="1"/>
      <c r="E304" s="1"/>
      <c r="G304" s="1"/>
      <c r="H304" s="1"/>
      <c r="I304" s="1"/>
      <c r="J304" s="1"/>
      <c r="K304" s="1"/>
      <c r="L304" s="1"/>
    </row>
    <row r="305" spans="1:12" x14ac:dyDescent="0.2">
      <c r="A305" s="1"/>
      <c r="B305" s="1"/>
      <c r="C305" s="261"/>
      <c r="E305" s="1"/>
      <c r="G305" s="1"/>
      <c r="H305" s="1"/>
      <c r="I305" s="1"/>
      <c r="J305" s="1"/>
      <c r="K305" s="1"/>
      <c r="L305" s="1"/>
    </row>
    <row r="306" spans="1:12" x14ac:dyDescent="0.2">
      <c r="A306" s="1"/>
      <c r="B306" s="1"/>
      <c r="C306" s="261"/>
      <c r="E306" s="1"/>
      <c r="G306" s="1"/>
      <c r="H306" s="1"/>
      <c r="I306" s="1"/>
      <c r="J306" s="1"/>
      <c r="K306" s="1"/>
      <c r="L306" s="1"/>
    </row>
    <row r="307" spans="1:12" x14ac:dyDescent="0.2">
      <c r="A307" s="1"/>
      <c r="B307" s="1"/>
      <c r="C307" s="261"/>
      <c r="E307" s="1"/>
      <c r="G307" s="1"/>
      <c r="H307" s="1"/>
      <c r="I307" s="1"/>
      <c r="J307" s="1"/>
      <c r="K307" s="1"/>
      <c r="L307" s="1"/>
    </row>
    <row r="308" spans="1:12" x14ac:dyDescent="0.25">
      <c r="A308" s="1"/>
      <c r="B308" s="1"/>
      <c r="C308" s="1"/>
      <c r="E308" s="1"/>
      <c r="G308" s="1"/>
      <c r="H308" s="1"/>
      <c r="I308" s="1"/>
      <c r="J308" s="1"/>
      <c r="K308" s="1"/>
      <c r="L308" s="1"/>
    </row>
    <row r="309" spans="1:12" x14ac:dyDescent="0.25">
      <c r="A309" s="1"/>
      <c r="B309" s="1"/>
      <c r="C309" s="1"/>
      <c r="E309" s="1"/>
      <c r="G309" s="1"/>
      <c r="H309" s="1"/>
      <c r="I309" s="1"/>
      <c r="J309" s="1"/>
      <c r="K309" s="1"/>
      <c r="L309" s="1"/>
    </row>
    <row r="310" spans="1:12" x14ac:dyDescent="0.25">
      <c r="A310" s="1"/>
      <c r="B310" s="1"/>
      <c r="C310" s="1"/>
      <c r="E310" s="1"/>
      <c r="G310" s="1"/>
      <c r="H310" s="1"/>
      <c r="I310" s="1"/>
      <c r="J310" s="1"/>
      <c r="K310" s="1"/>
      <c r="L310" s="1"/>
    </row>
    <row r="311" spans="1:12" x14ac:dyDescent="0.25">
      <c r="A311" s="1"/>
      <c r="B311" s="1"/>
      <c r="C311" s="1"/>
      <c r="E311" s="1"/>
      <c r="G311" s="1"/>
      <c r="H311" s="1"/>
      <c r="I311" s="1"/>
      <c r="J311" s="1"/>
      <c r="K311" s="1"/>
      <c r="L311" s="1"/>
    </row>
    <row r="312" spans="1:12" x14ac:dyDescent="0.25">
      <c r="A312" s="1"/>
      <c r="B312" s="1"/>
      <c r="C312" s="1"/>
      <c r="E312" s="1"/>
      <c r="G312" s="1"/>
      <c r="H312" s="1"/>
      <c r="I312" s="1"/>
      <c r="J312" s="1"/>
      <c r="K312" s="1"/>
      <c r="L312" s="1"/>
    </row>
    <row r="313" spans="1:12" x14ac:dyDescent="0.25">
      <c r="A313" s="1"/>
      <c r="B313" s="1"/>
      <c r="C313" s="1"/>
      <c r="E313" s="1"/>
      <c r="G313" s="1"/>
      <c r="H313" s="1"/>
      <c r="I313" s="1"/>
      <c r="J313" s="1"/>
      <c r="K313" s="1"/>
      <c r="L313" s="1"/>
    </row>
    <row r="314" spans="1:12" x14ac:dyDescent="0.25">
      <c r="A314" s="1"/>
      <c r="B314" s="1"/>
      <c r="C314" s="1"/>
      <c r="E314" s="1"/>
      <c r="G314" s="1"/>
      <c r="H314" s="1"/>
      <c r="I314" s="1"/>
      <c r="J314" s="1"/>
      <c r="K314" s="1"/>
      <c r="L314" s="1"/>
    </row>
    <row r="315" spans="1:12" x14ac:dyDescent="0.25">
      <c r="A315" s="1"/>
      <c r="B315" s="1"/>
      <c r="C315" s="1"/>
      <c r="E315" s="1"/>
      <c r="G315" s="1"/>
      <c r="H315" s="1"/>
      <c r="I315" s="1"/>
      <c r="J315" s="1"/>
      <c r="K315" s="1"/>
      <c r="L315" s="1"/>
    </row>
    <row r="316" spans="1:12" x14ac:dyDescent="0.25">
      <c r="A316" s="1"/>
      <c r="B316" s="1"/>
      <c r="C316" s="1"/>
      <c r="E316" s="1"/>
      <c r="G316" s="1"/>
      <c r="H316" s="1"/>
      <c r="I316" s="1"/>
      <c r="J316" s="1"/>
      <c r="K316" s="1"/>
      <c r="L316" s="1"/>
    </row>
  </sheetData>
  <sheetProtection formatCells="0" formatColumns="0" formatRows="0"/>
  <autoFilter ref="A18:L298"/>
  <mergeCells count="29">
    <mergeCell ref="A288:B288"/>
    <mergeCell ref="H16:H17"/>
    <mergeCell ref="I16:I17"/>
    <mergeCell ref="J16:J17"/>
    <mergeCell ref="K16:K17"/>
    <mergeCell ref="L16:L17"/>
    <mergeCell ref="A287:B287"/>
    <mergeCell ref="C13:L13"/>
    <mergeCell ref="A15:A17"/>
    <mergeCell ref="B15:B17"/>
    <mergeCell ref="C15:G15"/>
    <mergeCell ref="H15:L15"/>
    <mergeCell ref="C16:C17"/>
    <mergeCell ref="D16:D17"/>
    <mergeCell ref="E16:E17"/>
    <mergeCell ref="F16:F17"/>
    <mergeCell ref="G16:G17"/>
    <mergeCell ref="C12:L12"/>
    <mergeCell ref="A1:L1"/>
    <mergeCell ref="A2:L2"/>
    <mergeCell ref="C3:L3"/>
    <mergeCell ref="C4:L4"/>
    <mergeCell ref="C5:L5"/>
    <mergeCell ref="C6:L6"/>
    <mergeCell ref="C7:L7"/>
    <mergeCell ref="C8:L8"/>
    <mergeCell ref="C9:L9"/>
    <mergeCell ref="C10:L10"/>
    <mergeCell ref="C11:L11"/>
  </mergeCells>
  <pageMargins left="0.78740157480314965" right="0.39370078740157483" top="0.39370078740157483" bottom="0.39370078740157483" header="0.23622047244094491" footer="0.19685039370078741"/>
  <pageSetup paperSize="9" scale="70" orientation="portrait" r:id="rId1"/>
  <headerFooter>
    <oddHeader xml:space="preserve">&amp;C                               </oddHeader>
    <oddFooter>&amp;L&amp;D, &amp;T&amp;R&amp;"Times New Roman,Regular"&amp;10&amp;P (&amp;N)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M316"/>
  <sheetViews>
    <sheetView showGridLines="0" view="pageLayout" zoomScaleNormal="100" workbookViewId="0">
      <selection activeCell="C6" sqref="C6:L6"/>
    </sheetView>
  </sheetViews>
  <sheetFormatPr defaultColWidth="9.140625" defaultRowHeight="12" x14ac:dyDescent="0.25"/>
  <cols>
    <col min="1" max="1" width="10.85546875" style="262" customWidth="1"/>
    <col min="2" max="2" width="28" style="262" customWidth="1"/>
    <col min="3" max="3" width="9.7109375" style="262" customWidth="1"/>
    <col min="4" max="4" width="9.5703125" style="262" customWidth="1"/>
    <col min="5" max="6" width="8.7109375" style="262" customWidth="1"/>
    <col min="7" max="7" width="8.28515625" style="262" customWidth="1"/>
    <col min="8" max="11" width="8.7109375" style="262" customWidth="1"/>
    <col min="12" max="12" width="7.5703125" style="262" customWidth="1"/>
    <col min="13" max="13" width="0" style="1" hidden="1" customWidth="1"/>
    <col min="14" max="16384" width="9.140625" style="1"/>
  </cols>
  <sheetData>
    <row r="1" spans="1:12" x14ac:dyDescent="0.25">
      <c r="A1" s="591" t="s">
        <v>331</v>
      </c>
      <c r="B1" s="591"/>
      <c r="C1" s="591"/>
      <c r="D1" s="591"/>
      <c r="E1" s="591"/>
      <c r="F1" s="591"/>
      <c r="G1" s="591"/>
      <c r="H1" s="591"/>
      <c r="I1" s="591"/>
      <c r="J1" s="591"/>
      <c r="K1" s="591"/>
      <c r="L1" s="591"/>
    </row>
    <row r="2" spans="1:12" ht="35.25" customHeight="1" x14ac:dyDescent="0.25">
      <c r="A2" s="592" t="s">
        <v>1</v>
      </c>
      <c r="B2" s="593"/>
      <c r="C2" s="593"/>
      <c r="D2" s="593"/>
      <c r="E2" s="593"/>
      <c r="F2" s="593"/>
      <c r="G2" s="593"/>
      <c r="H2" s="593"/>
      <c r="I2" s="593"/>
      <c r="J2" s="593"/>
      <c r="K2" s="593"/>
      <c r="L2" s="594"/>
    </row>
    <row r="3" spans="1:12" ht="12.75" customHeight="1" x14ac:dyDescent="0.25">
      <c r="A3" s="2" t="s">
        <v>2</v>
      </c>
      <c r="B3" s="3"/>
      <c r="C3" s="595" t="s">
        <v>3</v>
      </c>
      <c r="D3" s="595"/>
      <c r="E3" s="595"/>
      <c r="F3" s="595"/>
      <c r="G3" s="595"/>
      <c r="H3" s="595"/>
      <c r="I3" s="595"/>
      <c r="J3" s="595"/>
      <c r="K3" s="595"/>
      <c r="L3" s="596"/>
    </row>
    <row r="4" spans="1:12" ht="12.75" customHeight="1" x14ac:dyDescent="0.25">
      <c r="A4" s="2" t="s">
        <v>4</v>
      </c>
      <c r="B4" s="3"/>
      <c r="C4" s="595" t="s">
        <v>5</v>
      </c>
      <c r="D4" s="595"/>
      <c r="E4" s="595"/>
      <c r="F4" s="595"/>
      <c r="G4" s="595"/>
      <c r="H4" s="595"/>
      <c r="I4" s="595"/>
      <c r="J4" s="595"/>
      <c r="K4" s="595"/>
      <c r="L4" s="596"/>
    </row>
    <row r="5" spans="1:12" ht="12.75" customHeight="1" x14ac:dyDescent="0.25">
      <c r="A5" s="4" t="s">
        <v>6</v>
      </c>
      <c r="B5" s="5"/>
      <c r="C5" s="589" t="s">
        <v>7</v>
      </c>
      <c r="D5" s="589"/>
      <c r="E5" s="589"/>
      <c r="F5" s="589"/>
      <c r="G5" s="589"/>
      <c r="H5" s="589"/>
      <c r="I5" s="589"/>
      <c r="J5" s="589"/>
      <c r="K5" s="589"/>
      <c r="L5" s="590"/>
    </row>
    <row r="6" spans="1:12" ht="12.75" customHeight="1" x14ac:dyDescent="0.25">
      <c r="A6" s="4" t="s">
        <v>8</v>
      </c>
      <c r="B6" s="5"/>
      <c r="C6" s="589" t="s">
        <v>320</v>
      </c>
      <c r="D6" s="589"/>
      <c r="E6" s="589"/>
      <c r="F6" s="589"/>
      <c r="G6" s="589"/>
      <c r="H6" s="589"/>
      <c r="I6" s="589"/>
      <c r="J6" s="589"/>
      <c r="K6" s="589"/>
      <c r="L6" s="590"/>
    </row>
    <row r="7" spans="1:12" x14ac:dyDescent="0.25">
      <c r="A7" s="4" t="s">
        <v>10</v>
      </c>
      <c r="B7" s="5"/>
      <c r="C7" s="595" t="s">
        <v>332</v>
      </c>
      <c r="D7" s="595"/>
      <c r="E7" s="595"/>
      <c r="F7" s="595"/>
      <c r="G7" s="595"/>
      <c r="H7" s="595"/>
      <c r="I7" s="595"/>
      <c r="J7" s="595"/>
      <c r="K7" s="595"/>
      <c r="L7" s="596"/>
    </row>
    <row r="8" spans="1:12" ht="12.75" customHeight="1" x14ac:dyDescent="0.25">
      <c r="A8" s="6" t="s">
        <v>12</v>
      </c>
      <c r="B8" s="5"/>
      <c r="C8" s="597"/>
      <c r="D8" s="597"/>
      <c r="E8" s="597"/>
      <c r="F8" s="597"/>
      <c r="G8" s="597"/>
      <c r="H8" s="597"/>
      <c r="I8" s="597"/>
      <c r="J8" s="597"/>
      <c r="K8" s="597"/>
      <c r="L8" s="598"/>
    </row>
    <row r="9" spans="1:12" ht="12.75" customHeight="1" x14ac:dyDescent="0.25">
      <c r="A9" s="4"/>
      <c r="B9" s="5" t="s">
        <v>13</v>
      </c>
      <c r="C9" s="589" t="s">
        <v>14</v>
      </c>
      <c r="D9" s="589"/>
      <c r="E9" s="589"/>
      <c r="F9" s="589"/>
      <c r="G9" s="589"/>
      <c r="H9" s="589"/>
      <c r="I9" s="589"/>
      <c r="J9" s="589"/>
      <c r="K9" s="589"/>
      <c r="L9" s="590"/>
    </row>
    <row r="10" spans="1:12" ht="12.75" customHeight="1" x14ac:dyDescent="0.25">
      <c r="A10" s="4"/>
      <c r="B10" s="5" t="s">
        <v>15</v>
      </c>
      <c r="C10" s="589"/>
      <c r="D10" s="589"/>
      <c r="E10" s="589"/>
      <c r="F10" s="589"/>
      <c r="G10" s="589"/>
      <c r="H10" s="589"/>
      <c r="I10" s="589"/>
      <c r="J10" s="589"/>
      <c r="K10" s="589"/>
      <c r="L10" s="590"/>
    </row>
    <row r="11" spans="1:12" ht="12.75" customHeight="1" x14ac:dyDescent="0.25">
      <c r="A11" s="4"/>
      <c r="B11" s="5" t="s">
        <v>16</v>
      </c>
      <c r="C11" s="597"/>
      <c r="D11" s="597"/>
      <c r="E11" s="597"/>
      <c r="F11" s="597"/>
      <c r="G11" s="597"/>
      <c r="H11" s="597"/>
      <c r="I11" s="597"/>
      <c r="J11" s="597"/>
      <c r="K11" s="597"/>
      <c r="L11" s="598"/>
    </row>
    <row r="12" spans="1:12" ht="12.75" customHeight="1" x14ac:dyDescent="0.25">
      <c r="A12" s="4"/>
      <c r="B12" s="5" t="s">
        <v>17</v>
      </c>
      <c r="C12" s="589"/>
      <c r="D12" s="589"/>
      <c r="E12" s="589"/>
      <c r="F12" s="589"/>
      <c r="G12" s="589"/>
      <c r="H12" s="589"/>
      <c r="I12" s="589"/>
      <c r="J12" s="589"/>
      <c r="K12" s="589"/>
      <c r="L12" s="590"/>
    </row>
    <row r="13" spans="1:12" ht="12.75" customHeight="1" x14ac:dyDescent="0.25">
      <c r="A13" s="4"/>
      <c r="B13" s="5" t="s">
        <v>18</v>
      </c>
      <c r="C13" s="589"/>
      <c r="D13" s="589"/>
      <c r="E13" s="589"/>
      <c r="F13" s="589"/>
      <c r="G13" s="589"/>
      <c r="H13" s="589"/>
      <c r="I13" s="589"/>
      <c r="J13" s="589"/>
      <c r="K13" s="589"/>
      <c r="L13" s="590"/>
    </row>
    <row r="14" spans="1:12" ht="12.75" customHeight="1" x14ac:dyDescent="0.25">
      <c r="A14" s="7"/>
      <c r="B14" s="8"/>
      <c r="C14" s="9"/>
      <c r="D14" s="9"/>
      <c r="E14" s="9"/>
      <c r="F14" s="9"/>
      <c r="G14" s="9"/>
      <c r="H14" s="9"/>
      <c r="I14" s="9"/>
      <c r="J14" s="9"/>
      <c r="K14" s="9"/>
      <c r="L14" s="10"/>
    </row>
    <row r="15" spans="1:12" s="11" customFormat="1" ht="12.75" customHeight="1" x14ac:dyDescent="0.25">
      <c r="A15" s="603" t="s">
        <v>19</v>
      </c>
      <c r="B15" s="606" t="s">
        <v>20</v>
      </c>
      <c r="C15" s="608" t="s">
        <v>21</v>
      </c>
      <c r="D15" s="609"/>
      <c r="E15" s="609"/>
      <c r="F15" s="609"/>
      <c r="G15" s="610"/>
      <c r="H15" s="608" t="s">
        <v>22</v>
      </c>
      <c r="I15" s="609"/>
      <c r="J15" s="609"/>
      <c r="K15" s="609"/>
      <c r="L15" s="611"/>
    </row>
    <row r="16" spans="1:12" s="11" customFormat="1" ht="12.75" customHeight="1" x14ac:dyDescent="0.25">
      <c r="A16" s="604"/>
      <c r="B16" s="607"/>
      <c r="C16" s="612" t="s">
        <v>23</v>
      </c>
      <c r="D16" s="613" t="s">
        <v>24</v>
      </c>
      <c r="E16" s="615" t="s">
        <v>25</v>
      </c>
      <c r="F16" s="617" t="s">
        <v>26</v>
      </c>
      <c r="G16" s="619" t="s">
        <v>27</v>
      </c>
      <c r="H16" s="612" t="s">
        <v>23</v>
      </c>
      <c r="I16" s="613" t="s">
        <v>24</v>
      </c>
      <c r="J16" s="615" t="s">
        <v>25</v>
      </c>
      <c r="K16" s="617" t="s">
        <v>26</v>
      </c>
      <c r="L16" s="599" t="s">
        <v>27</v>
      </c>
    </row>
    <row r="17" spans="1:12" s="12" customFormat="1" ht="61.5" customHeight="1" thickBot="1" x14ac:dyDescent="0.3">
      <c r="A17" s="605"/>
      <c r="B17" s="607"/>
      <c r="C17" s="612"/>
      <c r="D17" s="614"/>
      <c r="E17" s="616"/>
      <c r="F17" s="618"/>
      <c r="G17" s="619"/>
      <c r="H17" s="622"/>
      <c r="I17" s="623"/>
      <c r="J17" s="616"/>
      <c r="K17" s="618"/>
      <c r="L17" s="600"/>
    </row>
    <row r="18" spans="1:12" s="12" customFormat="1" ht="9.75" customHeight="1" thickTop="1" x14ac:dyDescent="0.25">
      <c r="A18" s="13" t="s">
        <v>28</v>
      </c>
      <c r="B18" s="13">
        <v>2</v>
      </c>
      <c r="C18" s="14">
        <v>3</v>
      </c>
      <c r="D18" s="15">
        <v>4</v>
      </c>
      <c r="E18" s="15">
        <v>5</v>
      </c>
      <c r="F18" s="15">
        <v>6</v>
      </c>
      <c r="G18" s="16">
        <v>7</v>
      </c>
      <c r="H18" s="14">
        <v>8</v>
      </c>
      <c r="I18" s="15">
        <v>9</v>
      </c>
      <c r="J18" s="15">
        <v>10</v>
      </c>
      <c r="K18" s="15">
        <v>11</v>
      </c>
      <c r="L18" s="17">
        <v>12</v>
      </c>
    </row>
    <row r="19" spans="1:12" s="24" customFormat="1" x14ac:dyDescent="0.25">
      <c r="A19" s="18"/>
      <c r="B19" s="19" t="s">
        <v>29</v>
      </c>
      <c r="C19" s="20"/>
      <c r="D19" s="21"/>
      <c r="E19" s="21"/>
      <c r="F19" s="21"/>
      <c r="G19" s="22"/>
      <c r="H19" s="20"/>
      <c r="I19" s="21"/>
      <c r="J19" s="21"/>
      <c r="K19" s="21"/>
      <c r="L19" s="23"/>
    </row>
    <row r="20" spans="1:12" s="24" customFormat="1" ht="12.75" thickBot="1" x14ac:dyDescent="0.3">
      <c r="A20" s="25"/>
      <c r="B20" s="26" t="s">
        <v>30</v>
      </c>
      <c r="C20" s="27">
        <f t="shared" ref="C20:C47" si="0">SUM(D20:G20)</f>
        <v>504451</v>
      </c>
      <c r="D20" s="28">
        <f>SUM(D21,D24,D25,D41,D43)</f>
        <v>504451</v>
      </c>
      <c r="E20" s="28">
        <f>SUM(E21,E24,E43)</f>
        <v>0</v>
      </c>
      <c r="F20" s="28">
        <f>SUM(F21,F26,F43)</f>
        <v>0</v>
      </c>
      <c r="G20" s="29">
        <f>SUM(G21,G45)</f>
        <v>0</v>
      </c>
      <c r="H20" s="27">
        <f>SUM(I20:L20)</f>
        <v>376211</v>
      </c>
      <c r="I20" s="28">
        <f>SUM(I21,I24,I25,I41,I43)</f>
        <v>376211</v>
      </c>
      <c r="J20" s="28">
        <f>SUM(J21,J24,J43)</f>
        <v>0</v>
      </c>
      <c r="K20" s="28">
        <f>SUM(K21,K26,K43)</f>
        <v>0</v>
      </c>
      <c r="L20" s="30">
        <f>SUM(L21,L45)</f>
        <v>0</v>
      </c>
    </row>
    <row r="21" spans="1:12" ht="12.75" thickTop="1" x14ac:dyDescent="0.25">
      <c r="A21" s="31"/>
      <c r="B21" s="32" t="s">
        <v>31</v>
      </c>
      <c r="C21" s="33">
        <f t="shared" si="0"/>
        <v>0</v>
      </c>
      <c r="D21" s="34">
        <f>SUM(D22:D23)</f>
        <v>0</v>
      </c>
      <c r="E21" s="34">
        <f>SUM(E22:E23)</f>
        <v>0</v>
      </c>
      <c r="F21" s="34">
        <f>SUM(F22:F23)</f>
        <v>0</v>
      </c>
      <c r="G21" s="35">
        <f>SUM(G22:G23)</f>
        <v>0</v>
      </c>
      <c r="H21" s="33">
        <f t="shared" ref="H21:H47" si="1">SUM(I21:L21)</f>
        <v>0</v>
      </c>
      <c r="I21" s="34">
        <f>SUM(I22:I23)</f>
        <v>0</v>
      </c>
      <c r="J21" s="34">
        <f>SUM(J22:J23)</f>
        <v>0</v>
      </c>
      <c r="K21" s="34">
        <f>SUM(K22:K23)</f>
        <v>0</v>
      </c>
      <c r="L21" s="36">
        <f>SUM(L22:L23)</f>
        <v>0</v>
      </c>
    </row>
    <row r="22" spans="1:12" x14ac:dyDescent="0.25">
      <c r="A22" s="37"/>
      <c r="B22" s="38" t="s">
        <v>32</v>
      </c>
      <c r="C22" s="39">
        <f t="shared" si="0"/>
        <v>0</v>
      </c>
      <c r="D22" s="40"/>
      <c r="E22" s="40"/>
      <c r="F22" s="40"/>
      <c r="G22" s="41"/>
      <c r="H22" s="39">
        <f t="shared" si="1"/>
        <v>0</v>
      </c>
      <c r="I22" s="40"/>
      <c r="J22" s="40"/>
      <c r="K22" s="40"/>
      <c r="L22" s="42"/>
    </row>
    <row r="23" spans="1:12" x14ac:dyDescent="0.25">
      <c r="A23" s="43"/>
      <c r="B23" s="44" t="s">
        <v>33</v>
      </c>
      <c r="C23" s="45">
        <f t="shared" si="0"/>
        <v>0</v>
      </c>
      <c r="D23" s="46"/>
      <c r="E23" s="46"/>
      <c r="F23" s="46"/>
      <c r="G23" s="47"/>
      <c r="H23" s="45">
        <f t="shared" si="1"/>
        <v>0</v>
      </c>
      <c r="I23" s="46"/>
      <c r="J23" s="46"/>
      <c r="K23" s="46"/>
      <c r="L23" s="48"/>
    </row>
    <row r="24" spans="1:12" s="24" customFormat="1" ht="24.75" thickBot="1" x14ac:dyDescent="0.3">
      <c r="A24" s="49">
        <v>19300</v>
      </c>
      <c r="B24" s="49" t="s">
        <v>34</v>
      </c>
      <c r="C24" s="50">
        <f t="shared" si="0"/>
        <v>504451</v>
      </c>
      <c r="D24" s="51">
        <f>504451</f>
        <v>504451</v>
      </c>
      <c r="E24" s="51"/>
      <c r="F24" s="52" t="s">
        <v>35</v>
      </c>
      <c r="G24" s="53" t="s">
        <v>35</v>
      </c>
      <c r="H24" s="50">
        <f t="shared" si="1"/>
        <v>376211</v>
      </c>
      <c r="I24" s="51">
        <f>I51</f>
        <v>376211</v>
      </c>
      <c r="J24" s="51"/>
      <c r="K24" s="52" t="s">
        <v>35</v>
      </c>
      <c r="L24" s="54" t="s">
        <v>35</v>
      </c>
    </row>
    <row r="25" spans="1:12" s="24" customFormat="1" ht="24.75" thickTop="1" x14ac:dyDescent="0.25">
      <c r="A25" s="55"/>
      <c r="B25" s="56" t="s">
        <v>36</v>
      </c>
      <c r="C25" s="57">
        <f t="shared" si="0"/>
        <v>0</v>
      </c>
      <c r="D25" s="58"/>
      <c r="E25" s="59" t="s">
        <v>35</v>
      </c>
      <c r="F25" s="59" t="s">
        <v>35</v>
      </c>
      <c r="G25" s="60" t="s">
        <v>35</v>
      </c>
      <c r="H25" s="57">
        <f t="shared" si="1"/>
        <v>0</v>
      </c>
      <c r="I25" s="61"/>
      <c r="J25" s="59" t="s">
        <v>35</v>
      </c>
      <c r="K25" s="59" t="s">
        <v>35</v>
      </c>
      <c r="L25" s="62" t="s">
        <v>35</v>
      </c>
    </row>
    <row r="26" spans="1:12" s="24" customFormat="1" ht="36" x14ac:dyDescent="0.25">
      <c r="A26" s="56">
        <v>21300</v>
      </c>
      <c r="B26" s="56" t="s">
        <v>37</v>
      </c>
      <c r="C26" s="57">
        <f t="shared" si="0"/>
        <v>0</v>
      </c>
      <c r="D26" s="59" t="s">
        <v>35</v>
      </c>
      <c r="E26" s="59" t="s">
        <v>35</v>
      </c>
      <c r="F26" s="63">
        <f>SUM(F27,F31,F33,F36)</f>
        <v>0</v>
      </c>
      <c r="G26" s="60" t="s">
        <v>35</v>
      </c>
      <c r="H26" s="57">
        <f t="shared" si="1"/>
        <v>0</v>
      </c>
      <c r="I26" s="59" t="s">
        <v>35</v>
      </c>
      <c r="J26" s="59" t="s">
        <v>35</v>
      </c>
      <c r="K26" s="63">
        <f>SUM(K27,K31,K33,K36)</f>
        <v>0</v>
      </c>
      <c r="L26" s="62" t="s">
        <v>35</v>
      </c>
    </row>
    <row r="27" spans="1:12" s="24" customFormat="1" ht="24" x14ac:dyDescent="0.25">
      <c r="A27" s="64">
        <v>21350</v>
      </c>
      <c r="B27" s="56" t="s">
        <v>38</v>
      </c>
      <c r="C27" s="57">
        <f t="shared" si="0"/>
        <v>0</v>
      </c>
      <c r="D27" s="59" t="s">
        <v>35</v>
      </c>
      <c r="E27" s="59" t="s">
        <v>35</v>
      </c>
      <c r="F27" s="63">
        <f>SUM(F28:F30)</f>
        <v>0</v>
      </c>
      <c r="G27" s="60" t="s">
        <v>35</v>
      </c>
      <c r="H27" s="57">
        <f t="shared" si="1"/>
        <v>0</v>
      </c>
      <c r="I27" s="59" t="s">
        <v>35</v>
      </c>
      <c r="J27" s="59" t="s">
        <v>35</v>
      </c>
      <c r="K27" s="63">
        <f>SUM(K28:K30)</f>
        <v>0</v>
      </c>
      <c r="L27" s="62" t="s">
        <v>35</v>
      </c>
    </row>
    <row r="28" spans="1:12" x14ac:dyDescent="0.25">
      <c r="A28" s="37">
        <v>21351</v>
      </c>
      <c r="B28" s="65" t="s">
        <v>39</v>
      </c>
      <c r="C28" s="66">
        <f t="shared" si="0"/>
        <v>0</v>
      </c>
      <c r="D28" s="67" t="s">
        <v>35</v>
      </c>
      <c r="E28" s="67" t="s">
        <v>35</v>
      </c>
      <c r="F28" s="68"/>
      <c r="G28" s="69" t="s">
        <v>35</v>
      </c>
      <c r="H28" s="66">
        <f t="shared" si="1"/>
        <v>0</v>
      </c>
      <c r="I28" s="67" t="s">
        <v>35</v>
      </c>
      <c r="J28" s="67" t="s">
        <v>35</v>
      </c>
      <c r="K28" s="68"/>
      <c r="L28" s="70" t="s">
        <v>35</v>
      </c>
    </row>
    <row r="29" spans="1:12" x14ac:dyDescent="0.25">
      <c r="A29" s="43">
        <v>21352</v>
      </c>
      <c r="B29" s="71" t="s">
        <v>40</v>
      </c>
      <c r="C29" s="72">
        <f t="shared" si="0"/>
        <v>0</v>
      </c>
      <c r="D29" s="73" t="s">
        <v>35</v>
      </c>
      <c r="E29" s="73" t="s">
        <v>35</v>
      </c>
      <c r="F29" s="74"/>
      <c r="G29" s="75" t="s">
        <v>35</v>
      </c>
      <c r="H29" s="72">
        <f t="shared" si="1"/>
        <v>0</v>
      </c>
      <c r="I29" s="73" t="s">
        <v>35</v>
      </c>
      <c r="J29" s="73" t="s">
        <v>35</v>
      </c>
      <c r="K29" s="74"/>
      <c r="L29" s="76" t="s">
        <v>35</v>
      </c>
    </row>
    <row r="30" spans="1:12" ht="24" x14ac:dyDescent="0.25">
      <c r="A30" s="43">
        <v>21359</v>
      </c>
      <c r="B30" s="71" t="s">
        <v>41</v>
      </c>
      <c r="C30" s="72">
        <f t="shared" si="0"/>
        <v>0</v>
      </c>
      <c r="D30" s="73" t="s">
        <v>35</v>
      </c>
      <c r="E30" s="73" t="s">
        <v>35</v>
      </c>
      <c r="F30" s="74"/>
      <c r="G30" s="75" t="s">
        <v>35</v>
      </c>
      <c r="H30" s="72">
        <f t="shared" si="1"/>
        <v>0</v>
      </c>
      <c r="I30" s="73" t="s">
        <v>35</v>
      </c>
      <c r="J30" s="73" t="s">
        <v>35</v>
      </c>
      <c r="K30" s="74"/>
      <c r="L30" s="76" t="s">
        <v>35</v>
      </c>
    </row>
    <row r="31" spans="1:12" s="24" customFormat="1" ht="36" x14ac:dyDescent="0.25">
      <c r="A31" s="64">
        <v>21370</v>
      </c>
      <c r="B31" s="56" t="s">
        <v>42</v>
      </c>
      <c r="C31" s="57">
        <f t="shared" si="0"/>
        <v>0</v>
      </c>
      <c r="D31" s="59" t="s">
        <v>35</v>
      </c>
      <c r="E31" s="59" t="s">
        <v>35</v>
      </c>
      <c r="F31" s="63">
        <f>SUM(F32)</f>
        <v>0</v>
      </c>
      <c r="G31" s="60" t="s">
        <v>35</v>
      </c>
      <c r="H31" s="57">
        <f t="shared" si="1"/>
        <v>0</v>
      </c>
      <c r="I31" s="59" t="s">
        <v>35</v>
      </c>
      <c r="J31" s="59" t="s">
        <v>35</v>
      </c>
      <c r="K31" s="63">
        <f>SUM(K32)</f>
        <v>0</v>
      </c>
      <c r="L31" s="62" t="s">
        <v>35</v>
      </c>
    </row>
    <row r="32" spans="1:12" ht="36" x14ac:dyDescent="0.25">
      <c r="A32" s="77">
        <v>21379</v>
      </c>
      <c r="B32" s="78" t="s">
        <v>43</v>
      </c>
      <c r="C32" s="79">
        <f t="shared" si="0"/>
        <v>0</v>
      </c>
      <c r="D32" s="80" t="s">
        <v>35</v>
      </c>
      <c r="E32" s="80" t="s">
        <v>35</v>
      </c>
      <c r="F32" s="81"/>
      <c r="G32" s="82" t="s">
        <v>35</v>
      </c>
      <c r="H32" s="79">
        <f t="shared" si="1"/>
        <v>0</v>
      </c>
      <c r="I32" s="80" t="s">
        <v>35</v>
      </c>
      <c r="J32" s="80" t="s">
        <v>35</v>
      </c>
      <c r="K32" s="81"/>
      <c r="L32" s="83" t="s">
        <v>35</v>
      </c>
    </row>
    <row r="33" spans="1:12" s="24" customFormat="1" x14ac:dyDescent="0.25">
      <c r="A33" s="64">
        <v>21380</v>
      </c>
      <c r="B33" s="56" t="s">
        <v>44</v>
      </c>
      <c r="C33" s="57">
        <f t="shared" si="0"/>
        <v>0</v>
      </c>
      <c r="D33" s="59" t="s">
        <v>35</v>
      </c>
      <c r="E33" s="59" t="s">
        <v>35</v>
      </c>
      <c r="F33" s="63">
        <f>SUM(F34:F35)</f>
        <v>0</v>
      </c>
      <c r="G33" s="60" t="s">
        <v>35</v>
      </c>
      <c r="H33" s="57">
        <f t="shared" si="1"/>
        <v>0</v>
      </c>
      <c r="I33" s="59" t="s">
        <v>35</v>
      </c>
      <c r="J33" s="59" t="s">
        <v>35</v>
      </c>
      <c r="K33" s="63">
        <f>SUM(K34:K35)</f>
        <v>0</v>
      </c>
      <c r="L33" s="62" t="s">
        <v>35</v>
      </c>
    </row>
    <row r="34" spans="1:12" x14ac:dyDescent="0.25">
      <c r="A34" s="38">
        <v>21381</v>
      </c>
      <c r="B34" s="65" t="s">
        <v>45</v>
      </c>
      <c r="C34" s="66">
        <f t="shared" si="0"/>
        <v>0</v>
      </c>
      <c r="D34" s="67" t="s">
        <v>35</v>
      </c>
      <c r="E34" s="67" t="s">
        <v>35</v>
      </c>
      <c r="F34" s="68"/>
      <c r="G34" s="69" t="s">
        <v>35</v>
      </c>
      <c r="H34" s="66">
        <f t="shared" si="1"/>
        <v>0</v>
      </c>
      <c r="I34" s="67" t="s">
        <v>35</v>
      </c>
      <c r="J34" s="67" t="s">
        <v>35</v>
      </c>
      <c r="K34" s="68"/>
      <c r="L34" s="70" t="s">
        <v>35</v>
      </c>
    </row>
    <row r="35" spans="1:12" ht="24" x14ac:dyDescent="0.25">
      <c r="A35" s="44">
        <v>21383</v>
      </c>
      <c r="B35" s="71" t="s">
        <v>46</v>
      </c>
      <c r="C35" s="72">
        <f>SUM(D35:G35)</f>
        <v>0</v>
      </c>
      <c r="D35" s="73" t="s">
        <v>35</v>
      </c>
      <c r="E35" s="73" t="s">
        <v>35</v>
      </c>
      <c r="F35" s="74"/>
      <c r="G35" s="75" t="s">
        <v>35</v>
      </c>
      <c r="H35" s="72">
        <f t="shared" si="1"/>
        <v>0</v>
      </c>
      <c r="I35" s="73" t="s">
        <v>35</v>
      </c>
      <c r="J35" s="73" t="s">
        <v>35</v>
      </c>
      <c r="K35" s="74"/>
      <c r="L35" s="76" t="s">
        <v>35</v>
      </c>
    </row>
    <row r="36" spans="1:12" s="24" customFormat="1" ht="25.5" customHeight="1" x14ac:dyDescent="0.25">
      <c r="A36" s="64">
        <v>21390</v>
      </c>
      <c r="B36" s="56" t="s">
        <v>47</v>
      </c>
      <c r="C36" s="57">
        <f t="shared" si="0"/>
        <v>0</v>
      </c>
      <c r="D36" s="59" t="s">
        <v>35</v>
      </c>
      <c r="E36" s="59" t="s">
        <v>35</v>
      </c>
      <c r="F36" s="63">
        <f>SUM(F37:F40)</f>
        <v>0</v>
      </c>
      <c r="G36" s="60" t="s">
        <v>35</v>
      </c>
      <c r="H36" s="57">
        <f t="shared" si="1"/>
        <v>0</v>
      </c>
      <c r="I36" s="59" t="s">
        <v>35</v>
      </c>
      <c r="J36" s="59" t="s">
        <v>35</v>
      </c>
      <c r="K36" s="63">
        <f>SUM(K37:K40)</f>
        <v>0</v>
      </c>
      <c r="L36" s="62" t="s">
        <v>35</v>
      </c>
    </row>
    <row r="37" spans="1:12" ht="24" x14ac:dyDescent="0.25">
      <c r="A37" s="38">
        <v>21391</v>
      </c>
      <c r="B37" s="65" t="s">
        <v>48</v>
      </c>
      <c r="C37" s="66">
        <f t="shared" si="0"/>
        <v>0</v>
      </c>
      <c r="D37" s="67" t="s">
        <v>35</v>
      </c>
      <c r="E37" s="67" t="s">
        <v>35</v>
      </c>
      <c r="F37" s="68"/>
      <c r="G37" s="69" t="s">
        <v>35</v>
      </c>
      <c r="H37" s="66">
        <f t="shared" si="1"/>
        <v>0</v>
      </c>
      <c r="I37" s="67" t="s">
        <v>35</v>
      </c>
      <c r="J37" s="67" t="s">
        <v>35</v>
      </c>
      <c r="K37" s="68"/>
      <c r="L37" s="70" t="s">
        <v>35</v>
      </c>
    </row>
    <row r="38" spans="1:12" x14ac:dyDescent="0.25">
      <c r="A38" s="44">
        <v>21393</v>
      </c>
      <c r="B38" s="71" t="s">
        <v>49</v>
      </c>
      <c r="C38" s="72">
        <f t="shared" si="0"/>
        <v>0</v>
      </c>
      <c r="D38" s="73" t="s">
        <v>35</v>
      </c>
      <c r="E38" s="73" t="s">
        <v>35</v>
      </c>
      <c r="F38" s="74"/>
      <c r="G38" s="75" t="s">
        <v>35</v>
      </c>
      <c r="H38" s="72">
        <f t="shared" si="1"/>
        <v>0</v>
      </c>
      <c r="I38" s="73" t="s">
        <v>35</v>
      </c>
      <c r="J38" s="73" t="s">
        <v>35</v>
      </c>
      <c r="K38" s="74"/>
      <c r="L38" s="76" t="s">
        <v>35</v>
      </c>
    </row>
    <row r="39" spans="1:12" x14ac:dyDescent="0.25">
      <c r="A39" s="44">
        <v>21395</v>
      </c>
      <c r="B39" s="71" t="s">
        <v>50</v>
      </c>
      <c r="C39" s="72">
        <f t="shared" si="0"/>
        <v>0</v>
      </c>
      <c r="D39" s="73" t="s">
        <v>35</v>
      </c>
      <c r="E39" s="73" t="s">
        <v>35</v>
      </c>
      <c r="F39" s="74"/>
      <c r="G39" s="75" t="s">
        <v>35</v>
      </c>
      <c r="H39" s="72">
        <f t="shared" si="1"/>
        <v>0</v>
      </c>
      <c r="I39" s="73" t="s">
        <v>35</v>
      </c>
      <c r="J39" s="73" t="s">
        <v>35</v>
      </c>
      <c r="K39" s="74"/>
      <c r="L39" s="76" t="s">
        <v>35</v>
      </c>
    </row>
    <row r="40" spans="1:12" ht="24" x14ac:dyDescent="0.25">
      <c r="A40" s="84">
        <v>21399</v>
      </c>
      <c r="B40" s="85" t="s">
        <v>51</v>
      </c>
      <c r="C40" s="86">
        <f t="shared" si="0"/>
        <v>0</v>
      </c>
      <c r="D40" s="87" t="s">
        <v>35</v>
      </c>
      <c r="E40" s="87" t="s">
        <v>35</v>
      </c>
      <c r="F40" s="88"/>
      <c r="G40" s="89" t="s">
        <v>35</v>
      </c>
      <c r="H40" s="86">
        <f t="shared" si="1"/>
        <v>0</v>
      </c>
      <c r="I40" s="87" t="s">
        <v>35</v>
      </c>
      <c r="J40" s="87" t="s">
        <v>35</v>
      </c>
      <c r="K40" s="88"/>
      <c r="L40" s="90" t="s">
        <v>35</v>
      </c>
    </row>
    <row r="41" spans="1:12" s="24" customFormat="1" ht="26.25" customHeight="1" x14ac:dyDescent="0.25">
      <c r="A41" s="91">
        <v>21420</v>
      </c>
      <c r="B41" s="92" t="s">
        <v>52</v>
      </c>
      <c r="C41" s="93">
        <f>SUM(D41:G41)</f>
        <v>0</v>
      </c>
      <c r="D41" s="94">
        <f>SUM(D42)</f>
        <v>0</v>
      </c>
      <c r="E41" s="95" t="s">
        <v>35</v>
      </c>
      <c r="F41" s="95" t="s">
        <v>35</v>
      </c>
      <c r="G41" s="96" t="s">
        <v>35</v>
      </c>
      <c r="H41" s="93">
        <f>SUM(I41:L41)</f>
        <v>0</v>
      </c>
      <c r="I41" s="94">
        <f>SUM(I42)</f>
        <v>0</v>
      </c>
      <c r="J41" s="95" t="s">
        <v>35</v>
      </c>
      <c r="K41" s="95" t="s">
        <v>35</v>
      </c>
      <c r="L41" s="97" t="s">
        <v>35</v>
      </c>
    </row>
    <row r="42" spans="1:12" s="24" customFormat="1" ht="26.25" customHeight="1" x14ac:dyDescent="0.25">
      <c r="A42" s="84">
        <v>21429</v>
      </c>
      <c r="B42" s="85" t="s">
        <v>53</v>
      </c>
      <c r="C42" s="86">
        <f>SUM(D42:G42)</f>
        <v>0</v>
      </c>
      <c r="D42" s="98"/>
      <c r="E42" s="87" t="s">
        <v>35</v>
      </c>
      <c r="F42" s="87" t="s">
        <v>35</v>
      </c>
      <c r="G42" s="89" t="s">
        <v>35</v>
      </c>
      <c r="H42" s="86">
        <f t="shared" ref="H42:H44" si="2">SUM(I42:L42)</f>
        <v>0</v>
      </c>
      <c r="I42" s="98"/>
      <c r="J42" s="87" t="s">
        <v>35</v>
      </c>
      <c r="K42" s="87" t="s">
        <v>35</v>
      </c>
      <c r="L42" s="90" t="s">
        <v>35</v>
      </c>
    </row>
    <row r="43" spans="1:12" s="24" customFormat="1" ht="24" x14ac:dyDescent="0.25">
      <c r="A43" s="64">
        <v>21490</v>
      </c>
      <c r="B43" s="56" t="s">
        <v>54</v>
      </c>
      <c r="C43" s="57">
        <f t="shared" si="0"/>
        <v>0</v>
      </c>
      <c r="D43" s="99">
        <f>D44</f>
        <v>0</v>
      </c>
      <c r="E43" s="99">
        <f t="shared" ref="E43:F43" si="3">E44</f>
        <v>0</v>
      </c>
      <c r="F43" s="99">
        <f t="shared" si="3"/>
        <v>0</v>
      </c>
      <c r="G43" s="60" t="s">
        <v>35</v>
      </c>
      <c r="H43" s="100">
        <f t="shared" si="2"/>
        <v>0</v>
      </c>
      <c r="I43" s="99">
        <f>I44</f>
        <v>0</v>
      </c>
      <c r="J43" s="99">
        <f t="shared" ref="J43:K43" si="4">J44</f>
        <v>0</v>
      </c>
      <c r="K43" s="99">
        <f t="shared" si="4"/>
        <v>0</v>
      </c>
      <c r="L43" s="62" t="s">
        <v>35</v>
      </c>
    </row>
    <row r="44" spans="1:12" s="24" customFormat="1" ht="24" x14ac:dyDescent="0.25">
      <c r="A44" s="44">
        <v>21499</v>
      </c>
      <c r="B44" s="71" t="s">
        <v>55</v>
      </c>
      <c r="C44" s="79">
        <f>SUM(D44:G44)</f>
        <v>0</v>
      </c>
      <c r="D44" s="101"/>
      <c r="E44" s="102"/>
      <c r="F44" s="102"/>
      <c r="G44" s="103" t="s">
        <v>35</v>
      </c>
      <c r="H44" s="104">
        <f t="shared" si="2"/>
        <v>0</v>
      </c>
      <c r="I44" s="40"/>
      <c r="J44" s="105"/>
      <c r="K44" s="105"/>
      <c r="L44" s="106" t="s">
        <v>35</v>
      </c>
    </row>
    <row r="45" spans="1:12" ht="12.75" customHeight="1" x14ac:dyDescent="0.25">
      <c r="A45" s="107">
        <v>23000</v>
      </c>
      <c r="B45" s="108" t="s">
        <v>56</v>
      </c>
      <c r="C45" s="109">
        <f>SUM(D45:G45)</f>
        <v>0</v>
      </c>
      <c r="D45" s="59" t="s">
        <v>35</v>
      </c>
      <c r="E45" s="59" t="s">
        <v>35</v>
      </c>
      <c r="F45" s="59" t="s">
        <v>35</v>
      </c>
      <c r="G45" s="99">
        <f>SUM(G46:G47)</f>
        <v>0</v>
      </c>
      <c r="H45" s="109">
        <f t="shared" si="1"/>
        <v>0</v>
      </c>
      <c r="I45" s="87" t="s">
        <v>35</v>
      </c>
      <c r="J45" s="87" t="s">
        <v>35</v>
      </c>
      <c r="K45" s="87" t="s">
        <v>35</v>
      </c>
      <c r="L45" s="110">
        <f>SUM(L46:L47)</f>
        <v>0</v>
      </c>
    </row>
    <row r="46" spans="1:12" ht="24" x14ac:dyDescent="0.25">
      <c r="A46" s="111">
        <v>23410</v>
      </c>
      <c r="B46" s="112" t="s">
        <v>57</v>
      </c>
      <c r="C46" s="113">
        <f t="shared" si="0"/>
        <v>0</v>
      </c>
      <c r="D46" s="95" t="s">
        <v>35</v>
      </c>
      <c r="E46" s="95" t="s">
        <v>35</v>
      </c>
      <c r="F46" s="95" t="s">
        <v>35</v>
      </c>
      <c r="G46" s="114"/>
      <c r="H46" s="113">
        <f t="shared" si="1"/>
        <v>0</v>
      </c>
      <c r="I46" s="95" t="s">
        <v>35</v>
      </c>
      <c r="J46" s="95" t="s">
        <v>35</v>
      </c>
      <c r="K46" s="95" t="s">
        <v>35</v>
      </c>
      <c r="L46" s="115"/>
    </row>
    <row r="47" spans="1:12" ht="24" x14ac:dyDescent="0.25">
      <c r="A47" s="111">
        <v>23510</v>
      </c>
      <c r="B47" s="112" t="s">
        <v>58</v>
      </c>
      <c r="C47" s="93">
        <f t="shared" si="0"/>
        <v>0</v>
      </c>
      <c r="D47" s="95" t="s">
        <v>35</v>
      </c>
      <c r="E47" s="95" t="s">
        <v>35</v>
      </c>
      <c r="F47" s="95" t="s">
        <v>35</v>
      </c>
      <c r="G47" s="114"/>
      <c r="H47" s="93">
        <f t="shared" si="1"/>
        <v>0</v>
      </c>
      <c r="I47" s="95" t="s">
        <v>35</v>
      </c>
      <c r="J47" s="95" t="s">
        <v>35</v>
      </c>
      <c r="K47" s="95" t="s">
        <v>35</v>
      </c>
      <c r="L47" s="115"/>
    </row>
    <row r="48" spans="1:12" x14ac:dyDescent="0.25">
      <c r="A48" s="116"/>
      <c r="B48" s="112"/>
      <c r="C48" s="117"/>
      <c r="D48" s="95"/>
      <c r="E48" s="95"/>
      <c r="F48" s="94"/>
      <c r="G48" s="118"/>
      <c r="H48" s="117"/>
      <c r="I48" s="95"/>
      <c r="J48" s="95"/>
      <c r="K48" s="94"/>
      <c r="L48" s="119"/>
    </row>
    <row r="49" spans="1:13" s="24" customFormat="1" x14ac:dyDescent="0.25">
      <c r="A49" s="120"/>
      <c r="B49" s="121" t="s">
        <v>59</v>
      </c>
      <c r="C49" s="122"/>
      <c r="D49" s="123"/>
      <c r="E49" s="123"/>
      <c r="F49" s="123"/>
      <c r="G49" s="124"/>
      <c r="H49" s="122"/>
      <c r="I49" s="123"/>
      <c r="J49" s="123"/>
      <c r="K49" s="123"/>
      <c r="L49" s="125"/>
    </row>
    <row r="50" spans="1:13" s="24" customFormat="1" ht="12.75" thickBot="1" x14ac:dyDescent="0.3">
      <c r="A50" s="126"/>
      <c r="B50" s="25" t="s">
        <v>60</v>
      </c>
      <c r="C50" s="127">
        <f t="shared" ref="C50:C113" si="5">SUM(D50:G50)</f>
        <v>504451</v>
      </c>
      <c r="D50" s="128">
        <f>SUM(D51,D283)</f>
        <v>504451</v>
      </c>
      <c r="E50" s="128">
        <f>SUM(E51,E283)</f>
        <v>0</v>
      </c>
      <c r="F50" s="128">
        <f>SUM(F51,F283)</f>
        <v>0</v>
      </c>
      <c r="G50" s="129">
        <f>SUM(G51,G283)</f>
        <v>0</v>
      </c>
      <c r="H50" s="127">
        <f t="shared" ref="H50:H113" si="6">SUM(I50:L50)</f>
        <v>376211</v>
      </c>
      <c r="I50" s="128">
        <f>SUM(I51,I283)</f>
        <v>376211</v>
      </c>
      <c r="J50" s="128">
        <f>SUM(J51,J283)</f>
        <v>0</v>
      </c>
      <c r="K50" s="128">
        <f>SUM(K51,K283)</f>
        <v>0</v>
      </c>
      <c r="L50" s="130">
        <f>SUM(L51,L283)</f>
        <v>0</v>
      </c>
    </row>
    <row r="51" spans="1:13" s="24" customFormat="1" ht="36.75" thickTop="1" x14ac:dyDescent="0.25">
      <c r="A51" s="131"/>
      <c r="B51" s="132" t="s">
        <v>61</v>
      </c>
      <c r="C51" s="133">
        <f t="shared" si="5"/>
        <v>504451</v>
      </c>
      <c r="D51" s="134">
        <f>SUM(D52,D194)</f>
        <v>504451</v>
      </c>
      <c r="E51" s="134">
        <f>SUM(E52,E194)</f>
        <v>0</v>
      </c>
      <c r="F51" s="134">
        <f>SUM(F52,F194)</f>
        <v>0</v>
      </c>
      <c r="G51" s="135">
        <f>SUM(G52,G194)</f>
        <v>0</v>
      </c>
      <c r="H51" s="133">
        <f t="shared" si="6"/>
        <v>376211</v>
      </c>
      <c r="I51" s="134">
        <f>SUM(I52,I194)</f>
        <v>376211</v>
      </c>
      <c r="J51" s="134">
        <f>SUM(J52,J194)</f>
        <v>0</v>
      </c>
      <c r="K51" s="134">
        <f>SUM(K52,K194)</f>
        <v>0</v>
      </c>
      <c r="L51" s="136">
        <f>SUM(L52,L194)</f>
        <v>0</v>
      </c>
    </row>
    <row r="52" spans="1:13" s="24" customFormat="1" ht="24" x14ac:dyDescent="0.25">
      <c r="A52" s="137"/>
      <c r="B52" s="18" t="s">
        <v>62</v>
      </c>
      <c r="C52" s="138">
        <f t="shared" si="5"/>
        <v>68299</v>
      </c>
      <c r="D52" s="139">
        <f>SUM(D53,D75,D173,D187)</f>
        <v>68299</v>
      </c>
      <c r="E52" s="139">
        <f>SUM(E53,E75,E173,E187)</f>
        <v>0</v>
      </c>
      <c r="F52" s="139">
        <f>SUM(F53,F75,F173,F187)</f>
        <v>0</v>
      </c>
      <c r="G52" s="140">
        <f>SUM(G53,G75,G173,G187)</f>
        <v>0</v>
      </c>
      <c r="H52" s="138">
        <f t="shared" si="6"/>
        <v>89892</v>
      </c>
      <c r="I52" s="139">
        <f>SUM(I53,I75,I173,I187)</f>
        <v>89892</v>
      </c>
      <c r="J52" s="139">
        <f>SUM(J53,J75,J173,J187)</f>
        <v>0</v>
      </c>
      <c r="K52" s="139">
        <f>SUM(K53,K75,K173,K187)</f>
        <v>0</v>
      </c>
      <c r="L52" s="141">
        <f>SUM(L53,L75,L173,L187)</f>
        <v>0</v>
      </c>
    </row>
    <row r="53" spans="1:13" s="24" customFormat="1" x14ac:dyDescent="0.25">
      <c r="A53" s="142">
        <v>1000</v>
      </c>
      <c r="B53" s="142" t="s">
        <v>63</v>
      </c>
      <c r="C53" s="143">
        <f t="shared" si="5"/>
        <v>0</v>
      </c>
      <c r="D53" s="144">
        <f>SUM(D54,D67)</f>
        <v>0</v>
      </c>
      <c r="E53" s="144">
        <f>SUM(E54,E67)</f>
        <v>0</v>
      </c>
      <c r="F53" s="144">
        <f>SUM(F54,F67)</f>
        <v>0</v>
      </c>
      <c r="G53" s="145">
        <f>SUM(G54,G67)</f>
        <v>0</v>
      </c>
      <c r="H53" s="143">
        <f t="shared" si="6"/>
        <v>0</v>
      </c>
      <c r="I53" s="144">
        <f>SUM(I54,I67)</f>
        <v>0</v>
      </c>
      <c r="J53" s="144">
        <f>SUM(J54,J67)</f>
        <v>0</v>
      </c>
      <c r="K53" s="144">
        <f>SUM(K54,K67)</f>
        <v>0</v>
      </c>
      <c r="L53" s="146">
        <f>SUM(L54,L67)</f>
        <v>0</v>
      </c>
    </row>
    <row r="54" spans="1:13" x14ac:dyDescent="0.25">
      <c r="A54" s="56">
        <v>1100</v>
      </c>
      <c r="B54" s="147" t="s">
        <v>64</v>
      </c>
      <c r="C54" s="57">
        <f t="shared" si="5"/>
        <v>0</v>
      </c>
      <c r="D54" s="63">
        <f>SUM(D55,D58,D66)</f>
        <v>0</v>
      </c>
      <c r="E54" s="63">
        <f>SUM(E55,E58,E66)</f>
        <v>0</v>
      </c>
      <c r="F54" s="63">
        <f>SUM(F55,F58,F66)</f>
        <v>0</v>
      </c>
      <c r="G54" s="148">
        <f>SUM(G55,G58,G66)</f>
        <v>0</v>
      </c>
      <c r="H54" s="57">
        <f t="shared" si="6"/>
        <v>0</v>
      </c>
      <c r="I54" s="63">
        <f>SUM(I55,I58,I66)</f>
        <v>0</v>
      </c>
      <c r="J54" s="63">
        <f>SUM(J55,J58,J66)</f>
        <v>0</v>
      </c>
      <c r="K54" s="63">
        <f>SUM(K55,K58,K66)</f>
        <v>0</v>
      </c>
      <c r="L54" s="149">
        <f>SUM(L55,L58,L66)</f>
        <v>0</v>
      </c>
    </row>
    <row r="55" spans="1:13" x14ac:dyDescent="0.25">
      <c r="A55" s="150">
        <v>1110</v>
      </c>
      <c r="B55" s="112" t="s">
        <v>65</v>
      </c>
      <c r="C55" s="117">
        <f t="shared" si="5"/>
        <v>0</v>
      </c>
      <c r="D55" s="151">
        <f>SUM(D56:D57)</f>
        <v>0</v>
      </c>
      <c r="E55" s="151">
        <f>SUM(E56:E57)</f>
        <v>0</v>
      </c>
      <c r="F55" s="151">
        <f>SUM(F56:F57)</f>
        <v>0</v>
      </c>
      <c r="G55" s="152">
        <f>SUM(G56:G57)</f>
        <v>0</v>
      </c>
      <c r="H55" s="117">
        <f t="shared" si="6"/>
        <v>0</v>
      </c>
      <c r="I55" s="151">
        <f>SUM(I56:I57)</f>
        <v>0</v>
      </c>
      <c r="J55" s="151">
        <f>SUM(J56:J57)</f>
        <v>0</v>
      </c>
      <c r="K55" s="151">
        <f>SUM(K56:K57)</f>
        <v>0</v>
      </c>
      <c r="L55" s="153">
        <f>SUM(L56:L57)</f>
        <v>0</v>
      </c>
    </row>
    <row r="56" spans="1:13" x14ac:dyDescent="0.25">
      <c r="A56" s="38">
        <v>1111</v>
      </c>
      <c r="B56" s="65" t="s">
        <v>66</v>
      </c>
      <c r="C56" s="66">
        <f t="shared" si="5"/>
        <v>0</v>
      </c>
      <c r="D56" s="68"/>
      <c r="E56" s="68"/>
      <c r="F56" s="68"/>
      <c r="G56" s="154"/>
      <c r="H56" s="66">
        <f t="shared" si="6"/>
        <v>0</v>
      </c>
      <c r="I56" s="68">
        <v>0</v>
      </c>
      <c r="J56" s="68"/>
      <c r="K56" s="68"/>
      <c r="L56" s="155"/>
      <c r="M56" s="156"/>
    </row>
    <row r="57" spans="1:13" ht="24" customHeight="1" x14ac:dyDescent="0.25">
      <c r="A57" s="44">
        <v>1119</v>
      </c>
      <c r="B57" s="71" t="s">
        <v>67</v>
      </c>
      <c r="C57" s="72">
        <f t="shared" si="5"/>
        <v>0</v>
      </c>
      <c r="D57" s="74"/>
      <c r="E57" s="74"/>
      <c r="F57" s="74"/>
      <c r="G57" s="157"/>
      <c r="H57" s="72">
        <f t="shared" si="6"/>
        <v>0</v>
      </c>
      <c r="I57" s="74">
        <v>0</v>
      </c>
      <c r="J57" s="74"/>
      <c r="K57" s="74"/>
      <c r="L57" s="158"/>
      <c r="M57" s="156"/>
    </row>
    <row r="58" spans="1:13" x14ac:dyDescent="0.25">
      <c r="A58" s="159">
        <v>1140</v>
      </c>
      <c r="B58" s="71" t="s">
        <v>68</v>
      </c>
      <c r="C58" s="72">
        <f t="shared" si="5"/>
        <v>0</v>
      </c>
      <c r="D58" s="160">
        <f>SUM(D59:D65)</f>
        <v>0</v>
      </c>
      <c r="E58" s="160">
        <f>SUM(E59:E65)</f>
        <v>0</v>
      </c>
      <c r="F58" s="160">
        <f>SUM(F59:F65)</f>
        <v>0</v>
      </c>
      <c r="G58" s="161">
        <f>SUM(G59:G65)</f>
        <v>0</v>
      </c>
      <c r="H58" s="72">
        <f t="shared" si="6"/>
        <v>0</v>
      </c>
      <c r="I58" s="160">
        <f>SUM(I59:I65)</f>
        <v>0</v>
      </c>
      <c r="J58" s="160">
        <f>SUM(J59:J65)</f>
        <v>0</v>
      </c>
      <c r="K58" s="160">
        <f>SUM(K59:K65)</f>
        <v>0</v>
      </c>
      <c r="L58" s="162">
        <f>SUM(L59:L65)</f>
        <v>0</v>
      </c>
    </row>
    <row r="59" spans="1:13" x14ac:dyDescent="0.25">
      <c r="A59" s="44">
        <v>1141</v>
      </c>
      <c r="B59" s="71" t="s">
        <v>69</v>
      </c>
      <c r="C59" s="72">
        <f t="shared" si="5"/>
        <v>0</v>
      </c>
      <c r="D59" s="74"/>
      <c r="E59" s="74"/>
      <c r="F59" s="74"/>
      <c r="G59" s="157"/>
      <c r="H59" s="72">
        <f t="shared" si="6"/>
        <v>0</v>
      </c>
      <c r="I59" s="74">
        <v>0</v>
      </c>
      <c r="J59" s="74"/>
      <c r="K59" s="74"/>
      <c r="L59" s="158"/>
      <c r="M59" s="156"/>
    </row>
    <row r="60" spans="1:13" ht="24.75" customHeight="1" x14ac:dyDescent="0.25">
      <c r="A60" s="44">
        <v>1142</v>
      </c>
      <c r="B60" s="71" t="s">
        <v>70</v>
      </c>
      <c r="C60" s="72">
        <f t="shared" si="5"/>
        <v>0</v>
      </c>
      <c r="D60" s="74"/>
      <c r="E60" s="74"/>
      <c r="F60" s="74"/>
      <c r="G60" s="157"/>
      <c r="H60" s="72">
        <f t="shared" si="6"/>
        <v>0</v>
      </c>
      <c r="I60" s="74">
        <v>0</v>
      </c>
      <c r="J60" s="74"/>
      <c r="K60" s="74"/>
      <c r="L60" s="158"/>
      <c r="M60" s="156"/>
    </row>
    <row r="61" spans="1:13" ht="24" x14ac:dyDescent="0.25">
      <c r="A61" s="44">
        <v>1145</v>
      </c>
      <c r="B61" s="71" t="s">
        <v>71</v>
      </c>
      <c r="C61" s="72">
        <f t="shared" si="5"/>
        <v>0</v>
      </c>
      <c r="D61" s="74"/>
      <c r="E61" s="74"/>
      <c r="F61" s="74"/>
      <c r="G61" s="157"/>
      <c r="H61" s="72">
        <f t="shared" si="6"/>
        <v>0</v>
      </c>
      <c r="I61" s="74">
        <v>0</v>
      </c>
      <c r="J61" s="74"/>
      <c r="K61" s="74"/>
      <c r="L61" s="158"/>
      <c r="M61" s="156"/>
    </row>
    <row r="62" spans="1:13" ht="27.75" customHeight="1" x14ac:dyDescent="0.25">
      <c r="A62" s="44">
        <v>1146</v>
      </c>
      <c r="B62" s="71" t="s">
        <v>72</v>
      </c>
      <c r="C62" s="72">
        <f t="shared" si="5"/>
        <v>0</v>
      </c>
      <c r="D62" s="74"/>
      <c r="E62" s="74"/>
      <c r="F62" s="74"/>
      <c r="G62" s="157"/>
      <c r="H62" s="72">
        <f t="shared" si="6"/>
        <v>0</v>
      </c>
      <c r="I62" s="74">
        <v>0</v>
      </c>
      <c r="J62" s="74"/>
      <c r="K62" s="74"/>
      <c r="L62" s="158"/>
      <c r="M62" s="156"/>
    </row>
    <row r="63" spans="1:13" x14ac:dyDescent="0.25">
      <c r="A63" s="44">
        <v>1147</v>
      </c>
      <c r="B63" s="71" t="s">
        <v>73</v>
      </c>
      <c r="C63" s="72">
        <f t="shared" si="5"/>
        <v>0</v>
      </c>
      <c r="D63" s="74"/>
      <c r="E63" s="74"/>
      <c r="F63" s="74"/>
      <c r="G63" s="157"/>
      <c r="H63" s="72">
        <f t="shared" si="6"/>
        <v>0</v>
      </c>
      <c r="I63" s="74">
        <v>0</v>
      </c>
      <c r="J63" s="74"/>
      <c r="K63" s="74"/>
      <c r="L63" s="158"/>
      <c r="M63" s="156"/>
    </row>
    <row r="64" spans="1:13" x14ac:dyDescent="0.25">
      <c r="A64" s="44">
        <v>1148</v>
      </c>
      <c r="B64" s="71" t="s">
        <v>74</v>
      </c>
      <c r="C64" s="72">
        <f t="shared" si="5"/>
        <v>0</v>
      </c>
      <c r="D64" s="74"/>
      <c r="E64" s="74"/>
      <c r="F64" s="74"/>
      <c r="G64" s="157"/>
      <c r="H64" s="72">
        <f t="shared" si="6"/>
        <v>0</v>
      </c>
      <c r="I64" s="74">
        <v>0</v>
      </c>
      <c r="J64" s="74"/>
      <c r="K64" s="74"/>
      <c r="L64" s="158"/>
      <c r="M64" s="156"/>
    </row>
    <row r="65" spans="1:13" ht="24" customHeight="1" x14ac:dyDescent="0.25">
      <c r="A65" s="44">
        <v>1149</v>
      </c>
      <c r="B65" s="71" t="s">
        <v>75</v>
      </c>
      <c r="C65" s="72">
        <f t="shared" si="5"/>
        <v>0</v>
      </c>
      <c r="D65" s="74"/>
      <c r="E65" s="74"/>
      <c r="F65" s="74"/>
      <c r="G65" s="157"/>
      <c r="H65" s="72">
        <f t="shared" si="6"/>
        <v>0</v>
      </c>
      <c r="I65" s="74">
        <v>0</v>
      </c>
      <c r="J65" s="74"/>
      <c r="K65" s="74"/>
      <c r="L65" s="158"/>
      <c r="M65" s="156"/>
    </row>
    <row r="66" spans="1:13" ht="36" x14ac:dyDescent="0.25">
      <c r="A66" s="150">
        <v>1150</v>
      </c>
      <c r="B66" s="112" t="s">
        <v>76</v>
      </c>
      <c r="C66" s="117">
        <f t="shared" si="5"/>
        <v>0</v>
      </c>
      <c r="D66" s="163"/>
      <c r="E66" s="163"/>
      <c r="F66" s="163"/>
      <c r="G66" s="164"/>
      <c r="H66" s="117">
        <f t="shared" si="6"/>
        <v>0</v>
      </c>
      <c r="I66" s="163">
        <v>0</v>
      </c>
      <c r="J66" s="163"/>
      <c r="K66" s="163"/>
      <c r="L66" s="165"/>
      <c r="M66" s="156"/>
    </row>
    <row r="67" spans="1:13" ht="24" x14ac:dyDescent="0.25">
      <c r="A67" s="56">
        <v>1200</v>
      </c>
      <c r="B67" s="147" t="s">
        <v>77</v>
      </c>
      <c r="C67" s="57">
        <f t="shared" si="5"/>
        <v>0</v>
      </c>
      <c r="D67" s="63">
        <f>SUM(D68:D69)</f>
        <v>0</v>
      </c>
      <c r="E67" s="63">
        <f>SUM(E68:E69)</f>
        <v>0</v>
      </c>
      <c r="F67" s="63">
        <f>SUM(F68:F69)</f>
        <v>0</v>
      </c>
      <c r="G67" s="166">
        <f>SUM(G68:G69)</f>
        <v>0</v>
      </c>
      <c r="H67" s="57">
        <f t="shared" si="6"/>
        <v>0</v>
      </c>
      <c r="I67" s="63">
        <f>SUM(I68:I69)</f>
        <v>0</v>
      </c>
      <c r="J67" s="63">
        <f>SUM(J68:J69)</f>
        <v>0</v>
      </c>
      <c r="K67" s="63">
        <f>SUM(K68:K69)</f>
        <v>0</v>
      </c>
      <c r="L67" s="167">
        <f>SUM(L68:L69)</f>
        <v>0</v>
      </c>
    </row>
    <row r="68" spans="1:13" ht="24" x14ac:dyDescent="0.25">
      <c r="A68" s="168">
        <v>1210</v>
      </c>
      <c r="B68" s="65" t="s">
        <v>78</v>
      </c>
      <c r="C68" s="66">
        <f t="shared" si="5"/>
        <v>0</v>
      </c>
      <c r="D68" s="68"/>
      <c r="E68" s="68"/>
      <c r="F68" s="68"/>
      <c r="G68" s="154"/>
      <c r="H68" s="66">
        <f t="shared" si="6"/>
        <v>0</v>
      </c>
      <c r="I68" s="68">
        <v>0</v>
      </c>
      <c r="J68" s="68"/>
      <c r="K68" s="68"/>
      <c r="L68" s="155"/>
      <c r="M68" s="156"/>
    </row>
    <row r="69" spans="1:13" ht="24" x14ac:dyDescent="0.25">
      <c r="A69" s="159">
        <v>1220</v>
      </c>
      <c r="B69" s="71" t="s">
        <v>79</v>
      </c>
      <c r="C69" s="72">
        <f t="shared" si="5"/>
        <v>0</v>
      </c>
      <c r="D69" s="160">
        <f>SUM(D70:D74)</f>
        <v>0</v>
      </c>
      <c r="E69" s="160">
        <f>SUM(E70:E74)</f>
        <v>0</v>
      </c>
      <c r="F69" s="160">
        <f>SUM(F70:F74)</f>
        <v>0</v>
      </c>
      <c r="G69" s="161">
        <f>SUM(G70:G74)</f>
        <v>0</v>
      </c>
      <c r="H69" s="72">
        <f t="shared" si="6"/>
        <v>0</v>
      </c>
      <c r="I69" s="160">
        <f>SUM(I70:I74)</f>
        <v>0</v>
      </c>
      <c r="J69" s="160">
        <f>SUM(J70:J74)</f>
        <v>0</v>
      </c>
      <c r="K69" s="160">
        <f>SUM(K70:K74)</f>
        <v>0</v>
      </c>
      <c r="L69" s="162">
        <f>SUM(L70:L74)</f>
        <v>0</v>
      </c>
    </row>
    <row r="70" spans="1:13" ht="48" x14ac:dyDescent="0.25">
      <c r="A70" s="44">
        <v>1221</v>
      </c>
      <c r="B70" s="71" t="s">
        <v>80</v>
      </c>
      <c r="C70" s="72">
        <f t="shared" si="5"/>
        <v>0</v>
      </c>
      <c r="D70" s="74"/>
      <c r="E70" s="74"/>
      <c r="F70" s="74"/>
      <c r="G70" s="157"/>
      <c r="H70" s="72">
        <f t="shared" si="6"/>
        <v>0</v>
      </c>
      <c r="I70" s="74">
        <v>0</v>
      </c>
      <c r="J70" s="74"/>
      <c r="K70" s="74"/>
      <c r="L70" s="158"/>
      <c r="M70" s="156"/>
    </row>
    <row r="71" spans="1:13" x14ac:dyDescent="0.25">
      <c r="A71" s="44">
        <v>1223</v>
      </c>
      <c r="B71" s="71" t="s">
        <v>81</v>
      </c>
      <c r="C71" s="72">
        <f t="shared" si="5"/>
        <v>0</v>
      </c>
      <c r="D71" s="74"/>
      <c r="E71" s="74"/>
      <c r="F71" s="74"/>
      <c r="G71" s="157"/>
      <c r="H71" s="72">
        <f t="shared" si="6"/>
        <v>0</v>
      </c>
      <c r="I71" s="74">
        <v>0</v>
      </c>
      <c r="J71" s="74"/>
      <c r="K71" s="74"/>
      <c r="L71" s="158"/>
      <c r="M71" s="156"/>
    </row>
    <row r="72" spans="1:13" x14ac:dyDescent="0.25">
      <c r="A72" s="44">
        <v>1225</v>
      </c>
      <c r="B72" s="71" t="s">
        <v>82</v>
      </c>
      <c r="C72" s="72">
        <f t="shared" si="5"/>
        <v>0</v>
      </c>
      <c r="D72" s="74"/>
      <c r="E72" s="74"/>
      <c r="F72" s="74"/>
      <c r="G72" s="157"/>
      <c r="H72" s="72">
        <f t="shared" si="6"/>
        <v>0</v>
      </c>
      <c r="I72" s="74">
        <v>0</v>
      </c>
      <c r="J72" s="74"/>
      <c r="K72" s="74"/>
      <c r="L72" s="158"/>
      <c r="M72" s="156"/>
    </row>
    <row r="73" spans="1:13" ht="36" x14ac:dyDescent="0.25">
      <c r="A73" s="44">
        <v>1227</v>
      </c>
      <c r="B73" s="71" t="s">
        <v>83</v>
      </c>
      <c r="C73" s="72">
        <f t="shared" si="5"/>
        <v>0</v>
      </c>
      <c r="D73" s="74"/>
      <c r="E73" s="74"/>
      <c r="F73" s="74"/>
      <c r="G73" s="157"/>
      <c r="H73" s="72">
        <f t="shared" si="6"/>
        <v>0</v>
      </c>
      <c r="I73" s="74">
        <v>0</v>
      </c>
      <c r="J73" s="74"/>
      <c r="K73" s="74"/>
      <c r="L73" s="158"/>
      <c r="M73" s="156"/>
    </row>
    <row r="74" spans="1:13" ht="48" x14ac:dyDescent="0.25">
      <c r="A74" s="44">
        <v>1228</v>
      </c>
      <c r="B74" s="71" t="s">
        <v>84</v>
      </c>
      <c r="C74" s="72">
        <f t="shared" si="5"/>
        <v>0</v>
      </c>
      <c r="D74" s="74"/>
      <c r="E74" s="74"/>
      <c r="F74" s="74"/>
      <c r="G74" s="157"/>
      <c r="H74" s="72">
        <f t="shared" si="6"/>
        <v>0</v>
      </c>
      <c r="I74" s="74">
        <v>0</v>
      </c>
      <c r="J74" s="74"/>
      <c r="K74" s="74"/>
      <c r="L74" s="158"/>
      <c r="M74" s="156"/>
    </row>
    <row r="75" spans="1:13" x14ac:dyDescent="0.25">
      <c r="A75" s="142">
        <v>2000</v>
      </c>
      <c r="B75" s="142" t="s">
        <v>85</v>
      </c>
      <c r="C75" s="143">
        <f t="shared" si="5"/>
        <v>68299</v>
      </c>
      <c r="D75" s="144">
        <f>SUM(D76,D83,D130,D164,D165,D172)</f>
        <v>68299</v>
      </c>
      <c r="E75" s="144">
        <f>SUM(E76,E83,E130,E164,E165,E172)</f>
        <v>0</v>
      </c>
      <c r="F75" s="144">
        <f>SUM(F76,F83,F130,F164,F165,F172)</f>
        <v>0</v>
      </c>
      <c r="G75" s="145">
        <f>SUM(G76,G83,G130,G164,G165,G172)</f>
        <v>0</v>
      </c>
      <c r="H75" s="143">
        <f t="shared" si="6"/>
        <v>89892</v>
      </c>
      <c r="I75" s="144">
        <f>SUM(I76,I83,I130,I164,I165,I172)</f>
        <v>89892</v>
      </c>
      <c r="J75" s="144">
        <f>SUM(J76,J83,J130,J164,J165,J172)</f>
        <v>0</v>
      </c>
      <c r="K75" s="144">
        <f>SUM(K76,K83,K130,K164,K165,K172)</f>
        <v>0</v>
      </c>
      <c r="L75" s="146">
        <f>SUM(L76,L83,L130,L164,L165,L172)</f>
        <v>0</v>
      </c>
    </row>
    <row r="76" spans="1:13" ht="24" x14ac:dyDescent="0.25">
      <c r="A76" s="56">
        <v>2100</v>
      </c>
      <c r="B76" s="147" t="s">
        <v>86</v>
      </c>
      <c r="C76" s="57">
        <f t="shared" si="5"/>
        <v>0</v>
      </c>
      <c r="D76" s="63">
        <f>SUM(D77,D80)</f>
        <v>0</v>
      </c>
      <c r="E76" s="63">
        <f>SUM(E77,E80)</f>
        <v>0</v>
      </c>
      <c r="F76" s="63">
        <f>SUM(F77,F80)</f>
        <v>0</v>
      </c>
      <c r="G76" s="166">
        <f>SUM(G77,G80)</f>
        <v>0</v>
      </c>
      <c r="H76" s="57">
        <f t="shared" si="6"/>
        <v>0</v>
      </c>
      <c r="I76" s="63">
        <f>SUM(I77,I80)</f>
        <v>0</v>
      </c>
      <c r="J76" s="63">
        <f>SUM(J77,J80)</f>
        <v>0</v>
      </c>
      <c r="K76" s="63">
        <f>SUM(K77,K80)</f>
        <v>0</v>
      </c>
      <c r="L76" s="167">
        <f>SUM(L77,L80)</f>
        <v>0</v>
      </c>
    </row>
    <row r="77" spans="1:13" ht="24" x14ac:dyDescent="0.25">
      <c r="A77" s="168">
        <v>2110</v>
      </c>
      <c r="B77" s="65" t="s">
        <v>87</v>
      </c>
      <c r="C77" s="66">
        <f t="shared" si="5"/>
        <v>0</v>
      </c>
      <c r="D77" s="169">
        <f>SUM(D78:D79)</f>
        <v>0</v>
      </c>
      <c r="E77" s="169">
        <f>SUM(E78:E79)</f>
        <v>0</v>
      </c>
      <c r="F77" s="169">
        <f>SUM(F78:F79)</f>
        <v>0</v>
      </c>
      <c r="G77" s="170">
        <f>SUM(G78:G79)</f>
        <v>0</v>
      </c>
      <c r="H77" s="66">
        <f t="shared" si="6"/>
        <v>0</v>
      </c>
      <c r="I77" s="169">
        <f>SUM(I78:I79)</f>
        <v>0</v>
      </c>
      <c r="J77" s="169">
        <f>SUM(J78:J79)</f>
        <v>0</v>
      </c>
      <c r="K77" s="169">
        <f>SUM(K78:K79)</f>
        <v>0</v>
      </c>
      <c r="L77" s="171">
        <f>SUM(L78:L79)</f>
        <v>0</v>
      </c>
    </row>
    <row r="78" spans="1:13" x14ac:dyDescent="0.25">
      <c r="A78" s="44">
        <v>2111</v>
      </c>
      <c r="B78" s="71" t="s">
        <v>88</v>
      </c>
      <c r="C78" s="72">
        <f t="shared" si="5"/>
        <v>0</v>
      </c>
      <c r="D78" s="74"/>
      <c r="E78" s="74"/>
      <c r="F78" s="74"/>
      <c r="G78" s="157"/>
      <c r="H78" s="72">
        <f t="shared" si="6"/>
        <v>0</v>
      </c>
      <c r="I78" s="74">
        <v>0</v>
      </c>
      <c r="J78" s="74"/>
      <c r="K78" s="74"/>
      <c r="L78" s="158"/>
      <c r="M78" s="156"/>
    </row>
    <row r="79" spans="1:13" ht="24" x14ac:dyDescent="0.25">
      <c r="A79" s="44">
        <v>2112</v>
      </c>
      <c r="B79" s="71" t="s">
        <v>89</v>
      </c>
      <c r="C79" s="72">
        <f t="shared" si="5"/>
        <v>0</v>
      </c>
      <c r="D79" s="74"/>
      <c r="E79" s="74"/>
      <c r="F79" s="74"/>
      <c r="G79" s="157"/>
      <c r="H79" s="72">
        <f t="shared" si="6"/>
        <v>0</v>
      </c>
      <c r="I79" s="74">
        <v>0</v>
      </c>
      <c r="J79" s="74"/>
      <c r="K79" s="74"/>
      <c r="L79" s="158"/>
      <c r="M79" s="156"/>
    </row>
    <row r="80" spans="1:13" ht="24" x14ac:dyDescent="0.25">
      <c r="A80" s="159">
        <v>2120</v>
      </c>
      <c r="B80" s="71" t="s">
        <v>90</v>
      </c>
      <c r="C80" s="72">
        <f t="shared" si="5"/>
        <v>0</v>
      </c>
      <c r="D80" s="160">
        <f>SUM(D81:D82)</f>
        <v>0</v>
      </c>
      <c r="E80" s="160">
        <f>SUM(E81:E82)</f>
        <v>0</v>
      </c>
      <c r="F80" s="160">
        <f>SUM(F81:F82)</f>
        <v>0</v>
      </c>
      <c r="G80" s="161">
        <f>SUM(G81:G82)</f>
        <v>0</v>
      </c>
      <c r="H80" s="72">
        <f t="shared" si="6"/>
        <v>0</v>
      </c>
      <c r="I80" s="160">
        <f>SUM(I81:I82)</f>
        <v>0</v>
      </c>
      <c r="J80" s="160">
        <f>SUM(J81:J82)</f>
        <v>0</v>
      </c>
      <c r="K80" s="160">
        <f>SUM(K81:K82)</f>
        <v>0</v>
      </c>
      <c r="L80" s="162">
        <f>SUM(L81:L82)</f>
        <v>0</v>
      </c>
    </row>
    <row r="81" spans="1:13" x14ac:dyDescent="0.25">
      <c r="A81" s="44">
        <v>2121</v>
      </c>
      <c r="B81" s="71" t="s">
        <v>88</v>
      </c>
      <c r="C81" s="72">
        <f t="shared" si="5"/>
        <v>0</v>
      </c>
      <c r="D81" s="74"/>
      <c r="E81" s="74"/>
      <c r="F81" s="74"/>
      <c r="G81" s="157"/>
      <c r="H81" s="72">
        <f t="shared" si="6"/>
        <v>0</v>
      </c>
      <c r="I81" s="74">
        <v>0</v>
      </c>
      <c r="J81" s="74"/>
      <c r="K81" s="74"/>
      <c r="L81" s="158"/>
      <c r="M81" s="156"/>
    </row>
    <row r="82" spans="1:13" ht="24" x14ac:dyDescent="0.25">
      <c r="A82" s="44">
        <v>2122</v>
      </c>
      <c r="B82" s="71" t="s">
        <v>89</v>
      </c>
      <c r="C82" s="72">
        <f t="shared" si="5"/>
        <v>0</v>
      </c>
      <c r="D82" s="74"/>
      <c r="E82" s="74"/>
      <c r="F82" s="74"/>
      <c r="G82" s="157"/>
      <c r="H82" s="72">
        <f t="shared" si="6"/>
        <v>0</v>
      </c>
      <c r="I82" s="74">
        <v>0</v>
      </c>
      <c r="J82" s="74"/>
      <c r="K82" s="74"/>
      <c r="L82" s="158"/>
      <c r="M82" s="156"/>
    </row>
    <row r="83" spans="1:13" x14ac:dyDescent="0.25">
      <c r="A83" s="56">
        <v>2200</v>
      </c>
      <c r="B83" s="147" t="s">
        <v>91</v>
      </c>
      <c r="C83" s="57">
        <f t="shared" si="5"/>
        <v>68299</v>
      </c>
      <c r="D83" s="63">
        <f>SUM(D84,D89,D95,D103,D112,D116,D122,D128)</f>
        <v>68299</v>
      </c>
      <c r="E83" s="63">
        <f>SUM(E84,E89,E95,E103,E112,E116,E122,E128)</f>
        <v>0</v>
      </c>
      <c r="F83" s="63">
        <f>SUM(F84,F89,F95,F103,F112,F116,F122,F128)</f>
        <v>0</v>
      </c>
      <c r="G83" s="166">
        <f>SUM(G84,G89,G95,G103,G112,G116,G122,G128)</f>
        <v>0</v>
      </c>
      <c r="H83" s="57">
        <f t="shared" si="6"/>
        <v>89892</v>
      </c>
      <c r="I83" s="63">
        <f>SUM(I84,I89,I95,I103,I112,I116,I122,I128)</f>
        <v>89892</v>
      </c>
      <c r="J83" s="63">
        <f>SUM(J84,J89,J95,J103,J112,J116,J122,J128)</f>
        <v>0</v>
      </c>
      <c r="K83" s="63">
        <f>SUM(K84,K89,K95,K103,K112,K116,K122,K128)</f>
        <v>0</v>
      </c>
      <c r="L83" s="172">
        <f>SUM(L84,L89,L95,L103,L112,L116,L122,L128)</f>
        <v>0</v>
      </c>
    </row>
    <row r="84" spans="1:13" ht="24" x14ac:dyDescent="0.25">
      <c r="A84" s="150">
        <v>2210</v>
      </c>
      <c r="B84" s="112" t="s">
        <v>92</v>
      </c>
      <c r="C84" s="117">
        <f t="shared" si="5"/>
        <v>0</v>
      </c>
      <c r="D84" s="151">
        <f>SUM(D85:D88)</f>
        <v>0</v>
      </c>
      <c r="E84" s="151">
        <f>SUM(E85:E88)</f>
        <v>0</v>
      </c>
      <c r="F84" s="151">
        <f>SUM(F85:F88)</f>
        <v>0</v>
      </c>
      <c r="G84" s="151">
        <f>SUM(G85:G88)</f>
        <v>0</v>
      </c>
      <c r="H84" s="117">
        <f t="shared" si="6"/>
        <v>0</v>
      </c>
      <c r="I84" s="151">
        <f>SUM(I85:I88)</f>
        <v>0</v>
      </c>
      <c r="J84" s="151">
        <f>SUM(J85:J88)</f>
        <v>0</v>
      </c>
      <c r="K84" s="151">
        <f>SUM(K85:K88)</f>
        <v>0</v>
      </c>
      <c r="L84" s="153">
        <f>SUM(L85:L88)</f>
        <v>0</v>
      </c>
    </row>
    <row r="85" spans="1:13" ht="24" x14ac:dyDescent="0.25">
      <c r="A85" s="38">
        <v>2211</v>
      </c>
      <c r="B85" s="65" t="s">
        <v>93</v>
      </c>
      <c r="C85" s="66">
        <f t="shared" si="5"/>
        <v>0</v>
      </c>
      <c r="D85" s="68"/>
      <c r="E85" s="68"/>
      <c r="F85" s="68"/>
      <c r="G85" s="154"/>
      <c r="H85" s="66">
        <f t="shared" si="6"/>
        <v>0</v>
      </c>
      <c r="I85" s="68">
        <v>0</v>
      </c>
      <c r="J85" s="68"/>
      <c r="K85" s="68"/>
      <c r="L85" s="155"/>
      <c r="M85" s="156"/>
    </row>
    <row r="86" spans="1:13" ht="36" x14ac:dyDescent="0.25">
      <c r="A86" s="44">
        <v>2212</v>
      </c>
      <c r="B86" s="71" t="s">
        <v>94</v>
      </c>
      <c r="C86" s="72">
        <f t="shared" si="5"/>
        <v>0</v>
      </c>
      <c r="D86" s="74"/>
      <c r="E86" s="74"/>
      <c r="F86" s="74"/>
      <c r="G86" s="157"/>
      <c r="H86" s="72">
        <f t="shared" si="6"/>
        <v>0</v>
      </c>
      <c r="I86" s="74">
        <v>0</v>
      </c>
      <c r="J86" s="74"/>
      <c r="K86" s="74"/>
      <c r="L86" s="158"/>
      <c r="M86" s="156"/>
    </row>
    <row r="87" spans="1:13" ht="24" x14ac:dyDescent="0.25">
      <c r="A87" s="44">
        <v>2214</v>
      </c>
      <c r="B87" s="71" t="s">
        <v>95</v>
      </c>
      <c r="C87" s="72">
        <f t="shared" si="5"/>
        <v>0</v>
      </c>
      <c r="D87" s="74"/>
      <c r="E87" s="74"/>
      <c r="F87" s="74"/>
      <c r="G87" s="157"/>
      <c r="H87" s="72">
        <f t="shared" si="6"/>
        <v>0</v>
      </c>
      <c r="I87" s="74">
        <v>0</v>
      </c>
      <c r="J87" s="74"/>
      <c r="K87" s="74"/>
      <c r="L87" s="158"/>
      <c r="M87" s="156"/>
    </row>
    <row r="88" spans="1:13" x14ac:dyDescent="0.25">
      <c r="A88" s="44">
        <v>2219</v>
      </c>
      <c r="B88" s="71" t="s">
        <v>96</v>
      </c>
      <c r="C88" s="72">
        <f t="shared" si="5"/>
        <v>0</v>
      </c>
      <c r="D88" s="74"/>
      <c r="E88" s="74"/>
      <c r="F88" s="74"/>
      <c r="G88" s="157"/>
      <c r="H88" s="72">
        <f t="shared" si="6"/>
        <v>0</v>
      </c>
      <c r="I88" s="74">
        <v>0</v>
      </c>
      <c r="J88" s="74"/>
      <c r="K88" s="74"/>
      <c r="L88" s="158"/>
      <c r="M88" s="156"/>
    </row>
    <row r="89" spans="1:13" ht="24" x14ac:dyDescent="0.25">
      <c r="A89" s="159">
        <v>2220</v>
      </c>
      <c r="B89" s="71" t="s">
        <v>97</v>
      </c>
      <c r="C89" s="72">
        <f t="shared" si="5"/>
        <v>0</v>
      </c>
      <c r="D89" s="160">
        <f>SUM(D90:D94)</f>
        <v>0</v>
      </c>
      <c r="E89" s="160">
        <f>SUM(E90:E94)</f>
        <v>0</v>
      </c>
      <c r="F89" s="160">
        <f>SUM(F90:F94)</f>
        <v>0</v>
      </c>
      <c r="G89" s="161">
        <f>SUM(G90:G94)</f>
        <v>0</v>
      </c>
      <c r="H89" s="72">
        <f t="shared" si="6"/>
        <v>0</v>
      </c>
      <c r="I89" s="160">
        <f>SUM(I90:I94)</f>
        <v>0</v>
      </c>
      <c r="J89" s="160">
        <f>SUM(J90:J94)</f>
        <v>0</v>
      </c>
      <c r="K89" s="160">
        <f>SUM(K90:K94)</f>
        <v>0</v>
      </c>
      <c r="L89" s="162">
        <f>SUM(L90:L94)</f>
        <v>0</v>
      </c>
    </row>
    <row r="90" spans="1:13" ht="24" x14ac:dyDescent="0.25">
      <c r="A90" s="44">
        <v>2221</v>
      </c>
      <c r="B90" s="71" t="s">
        <v>98</v>
      </c>
      <c r="C90" s="72">
        <f t="shared" si="5"/>
        <v>0</v>
      </c>
      <c r="D90" s="74"/>
      <c r="E90" s="74"/>
      <c r="F90" s="74"/>
      <c r="G90" s="157"/>
      <c r="H90" s="72">
        <f t="shared" si="6"/>
        <v>0</v>
      </c>
      <c r="I90" s="74">
        <v>0</v>
      </c>
      <c r="J90" s="74"/>
      <c r="K90" s="74"/>
      <c r="L90" s="158"/>
      <c r="M90" s="156"/>
    </row>
    <row r="91" spans="1:13" x14ac:dyDescent="0.25">
      <c r="A91" s="44">
        <v>2222</v>
      </c>
      <c r="B91" s="71" t="s">
        <v>99</v>
      </c>
      <c r="C91" s="72">
        <f t="shared" si="5"/>
        <v>0</v>
      </c>
      <c r="D91" s="74"/>
      <c r="E91" s="74"/>
      <c r="F91" s="74"/>
      <c r="G91" s="157"/>
      <c r="H91" s="72">
        <f t="shared" si="6"/>
        <v>0</v>
      </c>
      <c r="I91" s="74">
        <v>0</v>
      </c>
      <c r="J91" s="74"/>
      <c r="K91" s="74"/>
      <c r="L91" s="158"/>
      <c r="M91" s="156"/>
    </row>
    <row r="92" spans="1:13" x14ac:dyDescent="0.25">
      <c r="A92" s="44">
        <v>2223</v>
      </c>
      <c r="B92" s="71" t="s">
        <v>100</v>
      </c>
      <c r="C92" s="72">
        <f t="shared" si="5"/>
        <v>0</v>
      </c>
      <c r="D92" s="74"/>
      <c r="E92" s="74"/>
      <c r="F92" s="74"/>
      <c r="G92" s="157"/>
      <c r="H92" s="72">
        <f t="shared" si="6"/>
        <v>0</v>
      </c>
      <c r="I92" s="74">
        <v>0</v>
      </c>
      <c r="J92" s="74"/>
      <c r="K92" s="74"/>
      <c r="L92" s="158"/>
      <c r="M92" s="156"/>
    </row>
    <row r="93" spans="1:13" ht="48" x14ac:dyDescent="0.25">
      <c r="A93" s="44">
        <v>2224</v>
      </c>
      <c r="B93" s="71" t="s">
        <v>101</v>
      </c>
      <c r="C93" s="72">
        <f t="shared" si="5"/>
        <v>0</v>
      </c>
      <c r="D93" s="74"/>
      <c r="E93" s="74"/>
      <c r="F93" s="74"/>
      <c r="G93" s="157"/>
      <c r="H93" s="72">
        <f t="shared" si="6"/>
        <v>0</v>
      </c>
      <c r="I93" s="74">
        <v>0</v>
      </c>
      <c r="J93" s="74"/>
      <c r="K93" s="74"/>
      <c r="L93" s="158"/>
      <c r="M93" s="156"/>
    </row>
    <row r="94" spans="1:13" ht="24" x14ac:dyDescent="0.25">
      <c r="A94" s="44">
        <v>2229</v>
      </c>
      <c r="B94" s="71" t="s">
        <v>102</v>
      </c>
      <c r="C94" s="72">
        <f t="shared" si="5"/>
        <v>0</v>
      </c>
      <c r="D94" s="74"/>
      <c r="E94" s="74"/>
      <c r="F94" s="74"/>
      <c r="G94" s="157"/>
      <c r="H94" s="72">
        <f t="shared" si="6"/>
        <v>0</v>
      </c>
      <c r="I94" s="74">
        <v>0</v>
      </c>
      <c r="J94" s="74"/>
      <c r="K94" s="74"/>
      <c r="L94" s="158"/>
      <c r="M94" s="156"/>
    </row>
    <row r="95" spans="1:13" ht="36" x14ac:dyDescent="0.25">
      <c r="A95" s="159">
        <v>2230</v>
      </c>
      <c r="B95" s="71" t="s">
        <v>103</v>
      </c>
      <c r="C95" s="72">
        <f t="shared" si="5"/>
        <v>0</v>
      </c>
      <c r="D95" s="160">
        <f>SUM(D96:D102)</f>
        <v>0</v>
      </c>
      <c r="E95" s="160">
        <f>SUM(E96:E102)</f>
        <v>0</v>
      </c>
      <c r="F95" s="160">
        <f>SUM(F96:F102)</f>
        <v>0</v>
      </c>
      <c r="G95" s="161">
        <f>SUM(G96:G102)</f>
        <v>0</v>
      </c>
      <c r="H95" s="72">
        <f t="shared" si="6"/>
        <v>0</v>
      </c>
      <c r="I95" s="160">
        <f>SUM(I96:I102)</f>
        <v>0</v>
      </c>
      <c r="J95" s="160">
        <f>SUM(J96:J102)</f>
        <v>0</v>
      </c>
      <c r="K95" s="160">
        <f>SUM(K96:K102)</f>
        <v>0</v>
      </c>
      <c r="L95" s="162">
        <f>SUM(L96:L102)</f>
        <v>0</v>
      </c>
    </row>
    <row r="96" spans="1:13" ht="24" x14ac:dyDescent="0.25">
      <c r="A96" s="44">
        <v>2231</v>
      </c>
      <c r="B96" s="71" t="s">
        <v>104</v>
      </c>
      <c r="C96" s="72">
        <f t="shared" si="5"/>
        <v>0</v>
      </c>
      <c r="D96" s="74"/>
      <c r="E96" s="74"/>
      <c r="F96" s="74"/>
      <c r="G96" s="157"/>
      <c r="H96" s="72">
        <f t="shared" si="6"/>
        <v>0</v>
      </c>
      <c r="I96" s="74">
        <v>0</v>
      </c>
      <c r="J96" s="74"/>
      <c r="K96" s="74"/>
      <c r="L96" s="158"/>
      <c r="M96" s="156"/>
    </row>
    <row r="97" spans="1:13" ht="24.75" customHeight="1" x14ac:dyDescent="0.25">
      <c r="A97" s="44">
        <v>2232</v>
      </c>
      <c r="B97" s="71" t="s">
        <v>105</v>
      </c>
      <c r="C97" s="72">
        <f t="shared" si="5"/>
        <v>0</v>
      </c>
      <c r="D97" s="74"/>
      <c r="E97" s="74"/>
      <c r="F97" s="74"/>
      <c r="G97" s="157"/>
      <c r="H97" s="72">
        <f t="shared" si="6"/>
        <v>0</v>
      </c>
      <c r="I97" s="74">
        <v>0</v>
      </c>
      <c r="J97" s="74"/>
      <c r="K97" s="74"/>
      <c r="L97" s="158"/>
      <c r="M97" s="156"/>
    </row>
    <row r="98" spans="1:13" ht="24" x14ac:dyDescent="0.25">
      <c r="A98" s="38">
        <v>2233</v>
      </c>
      <c r="B98" s="65" t="s">
        <v>106</v>
      </c>
      <c r="C98" s="66">
        <f t="shared" si="5"/>
        <v>0</v>
      </c>
      <c r="D98" s="68"/>
      <c r="E98" s="68"/>
      <c r="F98" s="68"/>
      <c r="G98" s="154"/>
      <c r="H98" s="66">
        <f t="shared" si="6"/>
        <v>0</v>
      </c>
      <c r="I98" s="68">
        <v>0</v>
      </c>
      <c r="J98" s="68"/>
      <c r="K98" s="68"/>
      <c r="L98" s="155"/>
      <c r="M98" s="156"/>
    </row>
    <row r="99" spans="1:13" ht="36" x14ac:dyDescent="0.25">
      <c r="A99" s="44">
        <v>2234</v>
      </c>
      <c r="B99" s="71" t="s">
        <v>107</v>
      </c>
      <c r="C99" s="72">
        <f t="shared" si="5"/>
        <v>0</v>
      </c>
      <c r="D99" s="74"/>
      <c r="E99" s="74"/>
      <c r="F99" s="74"/>
      <c r="G99" s="157"/>
      <c r="H99" s="72">
        <f t="shared" si="6"/>
        <v>0</v>
      </c>
      <c r="I99" s="74">
        <v>0</v>
      </c>
      <c r="J99" s="74"/>
      <c r="K99" s="74"/>
      <c r="L99" s="158"/>
      <c r="M99" s="156"/>
    </row>
    <row r="100" spans="1:13" ht="24" x14ac:dyDescent="0.25">
      <c r="A100" s="44">
        <v>2235</v>
      </c>
      <c r="B100" s="71" t="s">
        <v>108</v>
      </c>
      <c r="C100" s="72">
        <f t="shared" si="5"/>
        <v>0</v>
      </c>
      <c r="D100" s="74"/>
      <c r="E100" s="74"/>
      <c r="F100" s="74"/>
      <c r="G100" s="157"/>
      <c r="H100" s="72">
        <f t="shared" si="6"/>
        <v>0</v>
      </c>
      <c r="I100" s="74">
        <v>0</v>
      </c>
      <c r="J100" s="74"/>
      <c r="K100" s="74"/>
      <c r="L100" s="158"/>
      <c r="M100" s="156"/>
    </row>
    <row r="101" spans="1:13" x14ac:dyDescent="0.25">
      <c r="A101" s="44">
        <v>2236</v>
      </c>
      <c r="B101" s="71" t="s">
        <v>109</v>
      </c>
      <c r="C101" s="72">
        <f t="shared" si="5"/>
        <v>0</v>
      </c>
      <c r="D101" s="74"/>
      <c r="E101" s="74"/>
      <c r="F101" s="74"/>
      <c r="G101" s="157"/>
      <c r="H101" s="72">
        <f t="shared" si="6"/>
        <v>0</v>
      </c>
      <c r="I101" s="74">
        <v>0</v>
      </c>
      <c r="J101" s="74"/>
      <c r="K101" s="74"/>
      <c r="L101" s="158"/>
      <c r="M101" s="156"/>
    </row>
    <row r="102" spans="1:13" ht="24" x14ac:dyDescent="0.25">
      <c r="A102" s="44">
        <v>2239</v>
      </c>
      <c r="B102" s="71" t="s">
        <v>110</v>
      </c>
      <c r="C102" s="72">
        <f t="shared" si="5"/>
        <v>0</v>
      </c>
      <c r="D102" s="74"/>
      <c r="E102" s="74"/>
      <c r="F102" s="74"/>
      <c r="G102" s="157"/>
      <c r="H102" s="72">
        <f t="shared" si="6"/>
        <v>0</v>
      </c>
      <c r="I102" s="74">
        <v>0</v>
      </c>
      <c r="J102" s="74"/>
      <c r="K102" s="74"/>
      <c r="L102" s="158"/>
      <c r="M102" s="156"/>
    </row>
    <row r="103" spans="1:13" ht="36" x14ac:dyDescent="0.25">
      <c r="A103" s="159">
        <v>2240</v>
      </c>
      <c r="B103" s="71" t="s">
        <v>111</v>
      </c>
      <c r="C103" s="72">
        <f t="shared" si="5"/>
        <v>68299</v>
      </c>
      <c r="D103" s="160">
        <f>SUM(D104:D111)</f>
        <v>68299</v>
      </c>
      <c r="E103" s="160">
        <f>SUM(E104:E111)</f>
        <v>0</v>
      </c>
      <c r="F103" s="160">
        <f>SUM(F104:F111)</f>
        <v>0</v>
      </c>
      <c r="G103" s="161">
        <f>SUM(G104:G111)</f>
        <v>0</v>
      </c>
      <c r="H103" s="72">
        <f t="shared" si="6"/>
        <v>89892</v>
      </c>
      <c r="I103" s="160">
        <f>SUM(I104:I111)</f>
        <v>89892</v>
      </c>
      <c r="J103" s="160">
        <f>SUM(J104:J111)</f>
        <v>0</v>
      </c>
      <c r="K103" s="160">
        <f>SUM(K104:K111)</f>
        <v>0</v>
      </c>
      <c r="L103" s="162">
        <f>SUM(L104:L111)</f>
        <v>0</v>
      </c>
    </row>
    <row r="104" spans="1:13" x14ac:dyDescent="0.25">
      <c r="A104" s="44">
        <v>2241</v>
      </c>
      <c r="B104" s="71" t="s">
        <v>112</v>
      </c>
      <c r="C104" s="72">
        <f t="shared" si="5"/>
        <v>68299</v>
      </c>
      <c r="D104" s="74">
        <f>57000+11299</f>
        <v>68299</v>
      </c>
      <c r="E104" s="74"/>
      <c r="F104" s="74"/>
      <c r="G104" s="157"/>
      <c r="H104" s="72">
        <f t="shared" si="6"/>
        <v>89892</v>
      </c>
      <c r="I104" s="74">
        <v>89892</v>
      </c>
      <c r="J104" s="74"/>
      <c r="K104" s="74"/>
      <c r="L104" s="158"/>
      <c r="M104" s="156"/>
    </row>
    <row r="105" spans="1:13" ht="24" x14ac:dyDescent="0.25">
      <c r="A105" s="44">
        <v>2242</v>
      </c>
      <c r="B105" s="71" t="s">
        <v>113</v>
      </c>
      <c r="C105" s="72">
        <f t="shared" si="5"/>
        <v>0</v>
      </c>
      <c r="D105" s="74"/>
      <c r="E105" s="74"/>
      <c r="F105" s="74"/>
      <c r="G105" s="157"/>
      <c r="H105" s="72">
        <f t="shared" si="6"/>
        <v>0</v>
      </c>
      <c r="I105" s="74">
        <v>0</v>
      </c>
      <c r="J105" s="74"/>
      <c r="K105" s="74"/>
      <c r="L105" s="158"/>
      <c r="M105" s="156"/>
    </row>
    <row r="106" spans="1:13" ht="24" x14ac:dyDescent="0.25">
      <c r="A106" s="44">
        <v>2243</v>
      </c>
      <c r="B106" s="71" t="s">
        <v>114</v>
      </c>
      <c r="C106" s="72">
        <f t="shared" si="5"/>
        <v>0</v>
      </c>
      <c r="D106" s="74"/>
      <c r="E106" s="74"/>
      <c r="F106" s="74"/>
      <c r="G106" s="157"/>
      <c r="H106" s="72">
        <f t="shared" si="6"/>
        <v>0</v>
      </c>
      <c r="I106" s="74">
        <v>0</v>
      </c>
      <c r="J106" s="74"/>
      <c r="K106" s="74"/>
      <c r="L106" s="158"/>
      <c r="M106" s="156"/>
    </row>
    <row r="107" spans="1:13" x14ac:dyDescent="0.25">
      <c r="A107" s="44">
        <v>2244</v>
      </c>
      <c r="B107" s="71" t="s">
        <v>115</v>
      </c>
      <c r="C107" s="72">
        <f t="shared" si="5"/>
        <v>0</v>
      </c>
      <c r="D107" s="74"/>
      <c r="E107" s="74"/>
      <c r="F107" s="74"/>
      <c r="G107" s="157"/>
      <c r="H107" s="72">
        <f t="shared" si="6"/>
        <v>0</v>
      </c>
      <c r="I107" s="74">
        <v>0</v>
      </c>
      <c r="J107" s="74"/>
      <c r="K107" s="74"/>
      <c r="L107" s="158"/>
      <c r="M107" s="156"/>
    </row>
    <row r="108" spans="1:13" ht="24" x14ac:dyDescent="0.25">
      <c r="A108" s="44">
        <v>2246</v>
      </c>
      <c r="B108" s="71" t="s">
        <v>116</v>
      </c>
      <c r="C108" s="72">
        <f t="shared" si="5"/>
        <v>0</v>
      </c>
      <c r="D108" s="74"/>
      <c r="E108" s="74"/>
      <c r="F108" s="74"/>
      <c r="G108" s="157"/>
      <c r="H108" s="72">
        <f t="shared" si="6"/>
        <v>0</v>
      </c>
      <c r="I108" s="74">
        <v>0</v>
      </c>
      <c r="J108" s="74"/>
      <c r="K108" s="74"/>
      <c r="L108" s="158"/>
      <c r="M108" s="156"/>
    </row>
    <row r="109" spans="1:13" x14ac:dyDescent="0.25">
      <c r="A109" s="44">
        <v>2247</v>
      </c>
      <c r="B109" s="71" t="s">
        <v>117</v>
      </c>
      <c r="C109" s="72">
        <f t="shared" si="5"/>
        <v>0</v>
      </c>
      <c r="D109" s="74"/>
      <c r="E109" s="74"/>
      <c r="F109" s="74"/>
      <c r="G109" s="157"/>
      <c r="H109" s="72">
        <f t="shared" si="6"/>
        <v>0</v>
      </c>
      <c r="I109" s="74">
        <v>0</v>
      </c>
      <c r="J109" s="74"/>
      <c r="K109" s="74"/>
      <c r="L109" s="158"/>
      <c r="M109" s="156"/>
    </row>
    <row r="110" spans="1:13" ht="24" x14ac:dyDescent="0.25">
      <c r="A110" s="44">
        <v>2248</v>
      </c>
      <c r="B110" s="71" t="s">
        <v>118</v>
      </c>
      <c r="C110" s="72">
        <f t="shared" si="5"/>
        <v>0</v>
      </c>
      <c r="D110" s="74"/>
      <c r="E110" s="74"/>
      <c r="F110" s="74"/>
      <c r="G110" s="157"/>
      <c r="H110" s="72">
        <f t="shared" si="6"/>
        <v>0</v>
      </c>
      <c r="I110" s="74">
        <v>0</v>
      </c>
      <c r="J110" s="74"/>
      <c r="K110" s="74"/>
      <c r="L110" s="158"/>
      <c r="M110" s="156"/>
    </row>
    <row r="111" spans="1:13" ht="24" x14ac:dyDescent="0.25">
      <c r="A111" s="44">
        <v>2249</v>
      </c>
      <c r="B111" s="71" t="s">
        <v>119</v>
      </c>
      <c r="C111" s="72">
        <f t="shared" si="5"/>
        <v>0</v>
      </c>
      <c r="D111" s="74"/>
      <c r="E111" s="74"/>
      <c r="F111" s="74"/>
      <c r="G111" s="157"/>
      <c r="H111" s="72">
        <f t="shared" si="6"/>
        <v>0</v>
      </c>
      <c r="I111" s="74">
        <v>0</v>
      </c>
      <c r="J111" s="74"/>
      <c r="K111" s="74"/>
      <c r="L111" s="158"/>
      <c r="M111" s="156"/>
    </row>
    <row r="112" spans="1:13" x14ac:dyDescent="0.25">
      <c r="A112" s="159">
        <v>2250</v>
      </c>
      <c r="B112" s="71" t="s">
        <v>120</v>
      </c>
      <c r="C112" s="72">
        <f t="shared" si="5"/>
        <v>0</v>
      </c>
      <c r="D112" s="160">
        <f>SUM(D113:D115)</f>
        <v>0</v>
      </c>
      <c r="E112" s="160">
        <f>SUM(E113:E115)</f>
        <v>0</v>
      </c>
      <c r="F112" s="160">
        <f>SUM(F113:F115)</f>
        <v>0</v>
      </c>
      <c r="G112" s="173">
        <f>SUM(G113:G115)</f>
        <v>0</v>
      </c>
      <c r="H112" s="72">
        <f t="shared" si="6"/>
        <v>0</v>
      </c>
      <c r="I112" s="160">
        <f>SUM(I113:I115)</f>
        <v>0</v>
      </c>
      <c r="J112" s="160">
        <f>SUM(J113:J115)</f>
        <v>0</v>
      </c>
      <c r="K112" s="160">
        <f>SUM(K113:K115)</f>
        <v>0</v>
      </c>
      <c r="L112" s="162">
        <f>SUM(L113:L115)</f>
        <v>0</v>
      </c>
    </row>
    <row r="113" spans="1:13" x14ac:dyDescent="0.25">
      <c r="A113" s="44">
        <v>2251</v>
      </c>
      <c r="B113" s="71" t="s">
        <v>121</v>
      </c>
      <c r="C113" s="72">
        <f t="shared" si="5"/>
        <v>0</v>
      </c>
      <c r="D113" s="74"/>
      <c r="E113" s="74"/>
      <c r="F113" s="74"/>
      <c r="G113" s="157"/>
      <c r="H113" s="72">
        <f t="shared" si="6"/>
        <v>0</v>
      </c>
      <c r="I113" s="74">
        <v>0</v>
      </c>
      <c r="J113" s="74"/>
      <c r="K113" s="74"/>
      <c r="L113" s="158"/>
      <c r="M113" s="156"/>
    </row>
    <row r="114" spans="1:13" ht="24" x14ac:dyDescent="0.25">
      <c r="A114" s="44">
        <v>2252</v>
      </c>
      <c r="B114" s="71" t="s">
        <v>122</v>
      </c>
      <c r="C114" s="72">
        <f>SUM(D114:G114)</f>
        <v>0</v>
      </c>
      <c r="D114" s="74"/>
      <c r="E114" s="74"/>
      <c r="F114" s="74"/>
      <c r="G114" s="157"/>
      <c r="H114" s="72">
        <f>SUM(I114:L114)</f>
        <v>0</v>
      </c>
      <c r="I114" s="74">
        <v>0</v>
      </c>
      <c r="J114" s="74"/>
      <c r="K114" s="74"/>
      <c r="L114" s="158"/>
      <c r="M114" s="156"/>
    </row>
    <row r="115" spans="1:13" ht="24" x14ac:dyDescent="0.25">
      <c r="A115" s="44">
        <v>2259</v>
      </c>
      <c r="B115" s="71" t="s">
        <v>123</v>
      </c>
      <c r="C115" s="72">
        <f>SUM(D115:G115)</f>
        <v>0</v>
      </c>
      <c r="D115" s="74"/>
      <c r="E115" s="74"/>
      <c r="F115" s="74"/>
      <c r="G115" s="157"/>
      <c r="H115" s="72">
        <f>SUM(I115:L115)</f>
        <v>0</v>
      </c>
      <c r="I115" s="74">
        <v>0</v>
      </c>
      <c r="J115" s="74"/>
      <c r="K115" s="74"/>
      <c r="L115" s="158"/>
      <c r="M115" s="156"/>
    </row>
    <row r="116" spans="1:13" x14ac:dyDescent="0.25">
      <c r="A116" s="159">
        <v>2260</v>
      </c>
      <c r="B116" s="71" t="s">
        <v>124</v>
      </c>
      <c r="C116" s="72">
        <f t="shared" ref="C116:C187" si="7">SUM(D116:G116)</f>
        <v>0</v>
      </c>
      <c r="D116" s="160">
        <f>SUM(D117:D121)</f>
        <v>0</v>
      </c>
      <c r="E116" s="160">
        <f>SUM(E117:E121)</f>
        <v>0</v>
      </c>
      <c r="F116" s="160">
        <f>SUM(F117:F121)</f>
        <v>0</v>
      </c>
      <c r="G116" s="161">
        <f>SUM(G117:G121)</f>
        <v>0</v>
      </c>
      <c r="H116" s="72">
        <f t="shared" ref="H116:H188" si="8">SUM(I116:L116)</f>
        <v>0</v>
      </c>
      <c r="I116" s="160">
        <f>SUM(I117:I121)</f>
        <v>0</v>
      </c>
      <c r="J116" s="160">
        <f>SUM(J117:J121)</f>
        <v>0</v>
      </c>
      <c r="K116" s="160">
        <f>SUM(K117:K121)</f>
        <v>0</v>
      </c>
      <c r="L116" s="162">
        <f>SUM(L117:L121)</f>
        <v>0</v>
      </c>
    </row>
    <row r="117" spans="1:13" x14ac:dyDescent="0.25">
      <c r="A117" s="44">
        <v>2261</v>
      </c>
      <c r="B117" s="71" t="s">
        <v>125</v>
      </c>
      <c r="C117" s="72">
        <f t="shared" si="7"/>
        <v>0</v>
      </c>
      <c r="D117" s="74"/>
      <c r="E117" s="74"/>
      <c r="F117" s="74"/>
      <c r="G117" s="157"/>
      <c r="H117" s="72">
        <f t="shared" si="8"/>
        <v>0</v>
      </c>
      <c r="I117" s="74">
        <v>0</v>
      </c>
      <c r="J117" s="74"/>
      <c r="K117" s="74"/>
      <c r="L117" s="158"/>
      <c r="M117" s="156"/>
    </row>
    <row r="118" spans="1:13" x14ac:dyDescent="0.25">
      <c r="A118" s="44">
        <v>2262</v>
      </c>
      <c r="B118" s="71" t="s">
        <v>126</v>
      </c>
      <c r="C118" s="72">
        <f t="shared" si="7"/>
        <v>0</v>
      </c>
      <c r="D118" s="74"/>
      <c r="E118" s="74"/>
      <c r="F118" s="74"/>
      <c r="G118" s="157"/>
      <c r="H118" s="72">
        <f t="shared" si="8"/>
        <v>0</v>
      </c>
      <c r="I118" s="74">
        <v>0</v>
      </c>
      <c r="J118" s="74"/>
      <c r="K118" s="74"/>
      <c r="L118" s="158"/>
      <c r="M118" s="156"/>
    </row>
    <row r="119" spans="1:13" x14ac:dyDescent="0.25">
      <c r="A119" s="44">
        <v>2263</v>
      </c>
      <c r="B119" s="71" t="s">
        <v>127</v>
      </c>
      <c r="C119" s="72">
        <f t="shared" si="7"/>
        <v>0</v>
      </c>
      <c r="D119" s="74"/>
      <c r="E119" s="74"/>
      <c r="F119" s="74"/>
      <c r="G119" s="157"/>
      <c r="H119" s="72">
        <f t="shared" si="8"/>
        <v>0</v>
      </c>
      <c r="I119" s="74">
        <v>0</v>
      </c>
      <c r="J119" s="74"/>
      <c r="K119" s="74"/>
      <c r="L119" s="158"/>
      <c r="M119" s="156"/>
    </row>
    <row r="120" spans="1:13" ht="24" x14ac:dyDescent="0.25">
      <c r="A120" s="44">
        <v>2264</v>
      </c>
      <c r="B120" s="71" t="s">
        <v>128</v>
      </c>
      <c r="C120" s="72">
        <f t="shared" si="7"/>
        <v>0</v>
      </c>
      <c r="D120" s="74"/>
      <c r="E120" s="74"/>
      <c r="F120" s="74"/>
      <c r="G120" s="157"/>
      <c r="H120" s="72">
        <f t="shared" si="8"/>
        <v>0</v>
      </c>
      <c r="I120" s="74">
        <v>0</v>
      </c>
      <c r="J120" s="74"/>
      <c r="K120" s="74"/>
      <c r="L120" s="158"/>
      <c r="M120" s="156"/>
    </row>
    <row r="121" spans="1:13" x14ac:dyDescent="0.25">
      <c r="A121" s="44">
        <v>2269</v>
      </c>
      <c r="B121" s="71" t="s">
        <v>129</v>
      </c>
      <c r="C121" s="72">
        <f t="shared" si="7"/>
        <v>0</v>
      </c>
      <c r="D121" s="74"/>
      <c r="E121" s="74"/>
      <c r="F121" s="74"/>
      <c r="G121" s="157"/>
      <c r="H121" s="72">
        <f t="shared" si="8"/>
        <v>0</v>
      </c>
      <c r="I121" s="74">
        <v>0</v>
      </c>
      <c r="J121" s="74"/>
      <c r="K121" s="74"/>
      <c r="L121" s="158"/>
      <c r="M121" s="156"/>
    </row>
    <row r="122" spans="1:13" x14ac:dyDescent="0.25">
      <c r="A122" s="159">
        <v>2270</v>
      </c>
      <c r="B122" s="71" t="s">
        <v>130</v>
      </c>
      <c r="C122" s="72">
        <f t="shared" si="7"/>
        <v>0</v>
      </c>
      <c r="D122" s="160">
        <f>SUM(D123:D127)</f>
        <v>0</v>
      </c>
      <c r="E122" s="160">
        <f>SUM(E123:E127)</f>
        <v>0</v>
      </c>
      <c r="F122" s="160">
        <f>SUM(F123:F127)</f>
        <v>0</v>
      </c>
      <c r="G122" s="161">
        <f>SUM(G123:G127)</f>
        <v>0</v>
      </c>
      <c r="H122" s="72">
        <f t="shared" si="8"/>
        <v>0</v>
      </c>
      <c r="I122" s="160">
        <f>SUM(I123:I127)</f>
        <v>0</v>
      </c>
      <c r="J122" s="160">
        <f>SUM(J123:J127)</f>
        <v>0</v>
      </c>
      <c r="K122" s="160">
        <f>SUM(K123:K127)</f>
        <v>0</v>
      </c>
      <c r="L122" s="162">
        <f>SUM(L123:L127)</f>
        <v>0</v>
      </c>
    </row>
    <row r="123" spans="1:13" x14ac:dyDescent="0.25">
      <c r="A123" s="44">
        <v>2272</v>
      </c>
      <c r="B123" s="174" t="s">
        <v>131</v>
      </c>
      <c r="C123" s="72">
        <f t="shared" si="7"/>
        <v>0</v>
      </c>
      <c r="D123" s="74"/>
      <c r="E123" s="74"/>
      <c r="F123" s="74"/>
      <c r="G123" s="157"/>
      <c r="H123" s="72">
        <f t="shared" si="8"/>
        <v>0</v>
      </c>
      <c r="I123" s="74">
        <v>0</v>
      </c>
      <c r="J123" s="74"/>
      <c r="K123" s="74"/>
      <c r="L123" s="158"/>
      <c r="M123" s="156"/>
    </row>
    <row r="124" spans="1:13" ht="24" x14ac:dyDescent="0.25">
      <c r="A124" s="44">
        <v>2274</v>
      </c>
      <c r="B124" s="175" t="s">
        <v>132</v>
      </c>
      <c r="C124" s="72">
        <f t="shared" si="7"/>
        <v>0</v>
      </c>
      <c r="D124" s="74"/>
      <c r="E124" s="74"/>
      <c r="F124" s="74"/>
      <c r="G124" s="157"/>
      <c r="H124" s="72">
        <f t="shared" si="8"/>
        <v>0</v>
      </c>
      <c r="I124" s="74">
        <v>0</v>
      </c>
      <c r="J124" s="74"/>
      <c r="K124" s="74"/>
      <c r="L124" s="158"/>
      <c r="M124" s="156"/>
    </row>
    <row r="125" spans="1:13" ht="24" x14ac:dyDescent="0.25">
      <c r="A125" s="44">
        <v>2275</v>
      </c>
      <c r="B125" s="71" t="s">
        <v>133</v>
      </c>
      <c r="C125" s="72">
        <f t="shared" si="7"/>
        <v>0</v>
      </c>
      <c r="D125" s="74"/>
      <c r="E125" s="74"/>
      <c r="F125" s="74"/>
      <c r="G125" s="157"/>
      <c r="H125" s="72">
        <f t="shared" si="8"/>
        <v>0</v>
      </c>
      <c r="I125" s="74">
        <v>0</v>
      </c>
      <c r="J125" s="74"/>
      <c r="K125" s="74"/>
      <c r="L125" s="158"/>
      <c r="M125" s="156"/>
    </row>
    <row r="126" spans="1:13" ht="36" x14ac:dyDescent="0.25">
      <c r="A126" s="44">
        <v>2276</v>
      </c>
      <c r="B126" s="71" t="s">
        <v>134</v>
      </c>
      <c r="C126" s="72">
        <f t="shared" si="7"/>
        <v>0</v>
      </c>
      <c r="D126" s="74"/>
      <c r="E126" s="74"/>
      <c r="F126" s="74"/>
      <c r="G126" s="157"/>
      <c r="H126" s="72">
        <f t="shared" si="8"/>
        <v>0</v>
      </c>
      <c r="I126" s="74">
        <v>0</v>
      </c>
      <c r="J126" s="74"/>
      <c r="K126" s="74"/>
      <c r="L126" s="158"/>
      <c r="M126" s="156"/>
    </row>
    <row r="127" spans="1:13" ht="24" x14ac:dyDescent="0.25">
      <c r="A127" s="44">
        <v>2279</v>
      </c>
      <c r="B127" s="71" t="s">
        <v>135</v>
      </c>
      <c r="C127" s="72">
        <f t="shared" si="7"/>
        <v>0</v>
      </c>
      <c r="D127" s="74"/>
      <c r="E127" s="74"/>
      <c r="F127" s="74"/>
      <c r="G127" s="157"/>
      <c r="H127" s="72">
        <f t="shared" si="8"/>
        <v>0</v>
      </c>
      <c r="I127" s="74">
        <v>0</v>
      </c>
      <c r="J127" s="74"/>
      <c r="K127" s="74"/>
      <c r="L127" s="158"/>
      <c r="M127" s="156"/>
    </row>
    <row r="128" spans="1:13" ht="24" x14ac:dyDescent="0.25">
      <c r="A128" s="168">
        <v>2280</v>
      </c>
      <c r="B128" s="65" t="s">
        <v>136</v>
      </c>
      <c r="C128" s="66">
        <f t="shared" ref="C128:L128" si="9">SUM(C129)</f>
        <v>0</v>
      </c>
      <c r="D128" s="169">
        <f t="shared" si="9"/>
        <v>0</v>
      </c>
      <c r="E128" s="169">
        <f t="shared" si="9"/>
        <v>0</v>
      </c>
      <c r="F128" s="169">
        <f t="shared" si="9"/>
        <v>0</v>
      </c>
      <c r="G128" s="169">
        <f t="shared" si="9"/>
        <v>0</v>
      </c>
      <c r="H128" s="66">
        <f t="shared" si="9"/>
        <v>0</v>
      </c>
      <c r="I128" s="169">
        <f t="shared" si="9"/>
        <v>0</v>
      </c>
      <c r="J128" s="169">
        <f t="shared" si="9"/>
        <v>0</v>
      </c>
      <c r="K128" s="169">
        <f t="shared" si="9"/>
        <v>0</v>
      </c>
      <c r="L128" s="176">
        <f t="shared" si="9"/>
        <v>0</v>
      </c>
    </row>
    <row r="129" spans="1:13" ht="24" x14ac:dyDescent="0.25">
      <c r="A129" s="44">
        <v>2283</v>
      </c>
      <c r="B129" s="71" t="s">
        <v>137</v>
      </c>
      <c r="C129" s="72">
        <f>SUM(D129:G129)</f>
        <v>0</v>
      </c>
      <c r="D129" s="74"/>
      <c r="E129" s="74"/>
      <c r="F129" s="74"/>
      <c r="G129" s="157"/>
      <c r="H129" s="72">
        <f>SUM(I129:L129)</f>
        <v>0</v>
      </c>
      <c r="I129" s="74">
        <v>0</v>
      </c>
      <c r="J129" s="74"/>
      <c r="K129" s="74"/>
      <c r="L129" s="158"/>
      <c r="M129" s="156"/>
    </row>
    <row r="130" spans="1:13" ht="38.25" customHeight="1" x14ac:dyDescent="0.25">
      <c r="A130" s="56">
        <v>2300</v>
      </c>
      <c r="B130" s="147" t="s">
        <v>138</v>
      </c>
      <c r="C130" s="57">
        <f t="shared" si="7"/>
        <v>0</v>
      </c>
      <c r="D130" s="63">
        <f>SUM(D131,D136,D140,D141,D144,D151,D159,D160,D163)</f>
        <v>0</v>
      </c>
      <c r="E130" s="63">
        <f>SUM(E131,E136,E140,E141,E144,E151,E159,E160,E163)</f>
        <v>0</v>
      </c>
      <c r="F130" s="63">
        <f>SUM(F131,F136,F140,F141,F144,F151,F159,F160,F163)</f>
        <v>0</v>
      </c>
      <c r="G130" s="166">
        <f>SUM(G131,G136,G140,G141,G144,G151,G159,G160,G163)</f>
        <v>0</v>
      </c>
      <c r="H130" s="57">
        <f t="shared" si="8"/>
        <v>0</v>
      </c>
      <c r="I130" s="63">
        <f>SUM(I131,I136,I140,I141,I144,I151,I159,I160,I163)</f>
        <v>0</v>
      </c>
      <c r="J130" s="63">
        <f>SUM(J131,J136,J140,J141,J144,J151,J159,J160,J163)</f>
        <v>0</v>
      </c>
      <c r="K130" s="63">
        <f>SUM(K131,K136,K140,K141,K144,K151,K159,K160,K163)</f>
        <v>0</v>
      </c>
      <c r="L130" s="167">
        <f>SUM(L131,L136,L140,L141,L144,L151,L159,L160,L163)</f>
        <v>0</v>
      </c>
    </row>
    <row r="131" spans="1:13" ht="24" x14ac:dyDescent="0.25">
      <c r="A131" s="168">
        <v>2310</v>
      </c>
      <c r="B131" s="65" t="s">
        <v>139</v>
      </c>
      <c r="C131" s="66">
        <f t="shared" si="7"/>
        <v>0</v>
      </c>
      <c r="D131" s="169">
        <f>SUM(D132:D135)</f>
        <v>0</v>
      </c>
      <c r="E131" s="169">
        <f t="shared" ref="E131:L131" si="10">SUM(E132:E135)</f>
        <v>0</v>
      </c>
      <c r="F131" s="169">
        <f t="shared" si="10"/>
        <v>0</v>
      </c>
      <c r="G131" s="170">
        <f t="shared" si="10"/>
        <v>0</v>
      </c>
      <c r="H131" s="66">
        <f t="shared" si="8"/>
        <v>0</v>
      </c>
      <c r="I131" s="169">
        <f t="shared" si="10"/>
        <v>0</v>
      </c>
      <c r="J131" s="169">
        <f t="shared" si="10"/>
        <v>0</v>
      </c>
      <c r="K131" s="169">
        <f t="shared" si="10"/>
        <v>0</v>
      </c>
      <c r="L131" s="171">
        <f t="shared" si="10"/>
        <v>0</v>
      </c>
    </row>
    <row r="132" spans="1:13" x14ac:dyDescent="0.25">
      <c r="A132" s="44">
        <v>2311</v>
      </c>
      <c r="B132" s="71" t="s">
        <v>140</v>
      </c>
      <c r="C132" s="72">
        <f t="shared" si="7"/>
        <v>0</v>
      </c>
      <c r="D132" s="74"/>
      <c r="E132" s="74"/>
      <c r="F132" s="74"/>
      <c r="G132" s="157"/>
      <c r="H132" s="72">
        <f t="shared" si="8"/>
        <v>0</v>
      </c>
      <c r="I132" s="74">
        <v>0</v>
      </c>
      <c r="J132" s="74"/>
      <c r="K132" s="74"/>
      <c r="L132" s="158"/>
      <c r="M132" s="156"/>
    </row>
    <row r="133" spans="1:13" x14ac:dyDescent="0.25">
      <c r="A133" s="44">
        <v>2312</v>
      </c>
      <c r="B133" s="71" t="s">
        <v>141</v>
      </c>
      <c r="C133" s="72">
        <f t="shared" si="7"/>
        <v>0</v>
      </c>
      <c r="D133" s="74"/>
      <c r="E133" s="74"/>
      <c r="F133" s="74"/>
      <c r="G133" s="157"/>
      <c r="H133" s="72">
        <f t="shared" si="8"/>
        <v>0</v>
      </c>
      <c r="I133" s="74">
        <v>0</v>
      </c>
      <c r="J133" s="74"/>
      <c r="K133" s="74"/>
      <c r="L133" s="158"/>
      <c r="M133" s="156"/>
    </row>
    <row r="134" spans="1:13" x14ac:dyDescent="0.25">
      <c r="A134" s="44">
        <v>2313</v>
      </c>
      <c r="B134" s="71" t="s">
        <v>142</v>
      </c>
      <c r="C134" s="72">
        <f t="shared" si="7"/>
        <v>0</v>
      </c>
      <c r="D134" s="74"/>
      <c r="E134" s="74"/>
      <c r="F134" s="74"/>
      <c r="G134" s="157"/>
      <c r="H134" s="72">
        <f t="shared" si="8"/>
        <v>0</v>
      </c>
      <c r="I134" s="74">
        <v>0</v>
      </c>
      <c r="J134" s="74"/>
      <c r="K134" s="74"/>
      <c r="L134" s="158"/>
      <c r="M134" s="156"/>
    </row>
    <row r="135" spans="1:13" ht="36" customHeight="1" x14ac:dyDescent="0.25">
      <c r="A135" s="44">
        <v>2314</v>
      </c>
      <c r="B135" s="71" t="s">
        <v>143</v>
      </c>
      <c r="C135" s="72">
        <f t="shared" si="7"/>
        <v>0</v>
      </c>
      <c r="D135" s="74"/>
      <c r="E135" s="74"/>
      <c r="F135" s="74"/>
      <c r="G135" s="157"/>
      <c r="H135" s="72">
        <f t="shared" si="8"/>
        <v>0</v>
      </c>
      <c r="I135" s="74">
        <v>0</v>
      </c>
      <c r="J135" s="74"/>
      <c r="K135" s="74"/>
      <c r="L135" s="158"/>
      <c r="M135" s="156"/>
    </row>
    <row r="136" spans="1:13" x14ac:dyDescent="0.25">
      <c r="A136" s="159">
        <v>2320</v>
      </c>
      <c r="B136" s="71" t="s">
        <v>144</v>
      </c>
      <c r="C136" s="72">
        <f t="shared" si="7"/>
        <v>0</v>
      </c>
      <c r="D136" s="160">
        <f>SUM(D137:D139)</f>
        <v>0</v>
      </c>
      <c r="E136" s="160">
        <f>SUM(E137:E139)</f>
        <v>0</v>
      </c>
      <c r="F136" s="160">
        <f>SUM(F137:F139)</f>
        <v>0</v>
      </c>
      <c r="G136" s="161">
        <f>SUM(G137:G139)</f>
        <v>0</v>
      </c>
      <c r="H136" s="72">
        <f t="shared" si="8"/>
        <v>0</v>
      </c>
      <c r="I136" s="160">
        <f>SUM(I137:I139)</f>
        <v>0</v>
      </c>
      <c r="J136" s="160">
        <f>SUM(J137:J139)</f>
        <v>0</v>
      </c>
      <c r="K136" s="160">
        <f>SUM(K137:K139)</f>
        <v>0</v>
      </c>
      <c r="L136" s="162">
        <f>SUM(L137:L139)</f>
        <v>0</v>
      </c>
    </row>
    <row r="137" spans="1:13" x14ac:dyDescent="0.25">
      <c r="A137" s="44">
        <v>2321</v>
      </c>
      <c r="B137" s="71" t="s">
        <v>145</v>
      </c>
      <c r="C137" s="72">
        <f t="shared" si="7"/>
        <v>0</v>
      </c>
      <c r="D137" s="74"/>
      <c r="E137" s="74"/>
      <c r="F137" s="74"/>
      <c r="G137" s="157"/>
      <c r="H137" s="72">
        <f t="shared" si="8"/>
        <v>0</v>
      </c>
      <c r="I137" s="74">
        <v>0</v>
      </c>
      <c r="J137" s="74"/>
      <c r="K137" s="74"/>
      <c r="L137" s="158"/>
      <c r="M137" s="156"/>
    </row>
    <row r="138" spans="1:13" x14ac:dyDescent="0.25">
      <c r="A138" s="44">
        <v>2322</v>
      </c>
      <c r="B138" s="71" t="s">
        <v>146</v>
      </c>
      <c r="C138" s="72">
        <f t="shared" si="7"/>
        <v>0</v>
      </c>
      <c r="D138" s="74"/>
      <c r="E138" s="74"/>
      <c r="F138" s="74"/>
      <c r="G138" s="157"/>
      <c r="H138" s="72">
        <f t="shared" si="8"/>
        <v>0</v>
      </c>
      <c r="I138" s="74">
        <v>0</v>
      </c>
      <c r="J138" s="74"/>
      <c r="K138" s="74"/>
      <c r="L138" s="158"/>
      <c r="M138" s="156"/>
    </row>
    <row r="139" spans="1:13" ht="10.5" customHeight="1" x14ac:dyDescent="0.25">
      <c r="A139" s="44">
        <v>2329</v>
      </c>
      <c r="B139" s="71" t="s">
        <v>147</v>
      </c>
      <c r="C139" s="72">
        <f t="shared" si="7"/>
        <v>0</v>
      </c>
      <c r="D139" s="74"/>
      <c r="E139" s="74"/>
      <c r="F139" s="74"/>
      <c r="G139" s="157"/>
      <c r="H139" s="72">
        <f t="shared" si="8"/>
        <v>0</v>
      </c>
      <c r="I139" s="74">
        <v>0</v>
      </c>
      <c r="J139" s="74"/>
      <c r="K139" s="74"/>
      <c r="L139" s="158"/>
      <c r="M139" s="156"/>
    </row>
    <row r="140" spans="1:13" x14ac:dyDescent="0.25">
      <c r="A140" s="159">
        <v>2330</v>
      </c>
      <c r="B140" s="71" t="s">
        <v>148</v>
      </c>
      <c r="C140" s="72">
        <f t="shared" si="7"/>
        <v>0</v>
      </c>
      <c r="D140" s="74"/>
      <c r="E140" s="74"/>
      <c r="F140" s="74"/>
      <c r="G140" s="157"/>
      <c r="H140" s="72">
        <f t="shared" si="8"/>
        <v>0</v>
      </c>
      <c r="I140" s="74">
        <v>0</v>
      </c>
      <c r="J140" s="74"/>
      <c r="K140" s="74"/>
      <c r="L140" s="158"/>
      <c r="M140" s="156"/>
    </row>
    <row r="141" spans="1:13" ht="48" x14ac:dyDescent="0.25">
      <c r="A141" s="159">
        <v>2340</v>
      </c>
      <c r="B141" s="71" t="s">
        <v>149</v>
      </c>
      <c r="C141" s="72">
        <f t="shared" si="7"/>
        <v>0</v>
      </c>
      <c r="D141" s="160">
        <f>SUM(D142:D143)</f>
        <v>0</v>
      </c>
      <c r="E141" s="160">
        <f>SUM(E142:E143)</f>
        <v>0</v>
      </c>
      <c r="F141" s="160">
        <f>SUM(F142:F143)</f>
        <v>0</v>
      </c>
      <c r="G141" s="161">
        <f>SUM(G142:G143)</f>
        <v>0</v>
      </c>
      <c r="H141" s="72">
        <f t="shared" si="8"/>
        <v>0</v>
      </c>
      <c r="I141" s="160">
        <f>SUM(I142:I143)</f>
        <v>0</v>
      </c>
      <c r="J141" s="160">
        <f>SUM(J142:J143)</f>
        <v>0</v>
      </c>
      <c r="K141" s="160">
        <f>SUM(K142:K143)</f>
        <v>0</v>
      </c>
      <c r="L141" s="162">
        <f>SUM(L142:L143)</f>
        <v>0</v>
      </c>
    </row>
    <row r="142" spans="1:13" x14ac:dyDescent="0.25">
      <c r="A142" s="44">
        <v>2341</v>
      </c>
      <c r="B142" s="71" t="s">
        <v>150</v>
      </c>
      <c r="C142" s="72">
        <f t="shared" si="7"/>
        <v>0</v>
      </c>
      <c r="D142" s="74"/>
      <c r="E142" s="74"/>
      <c r="F142" s="74"/>
      <c r="G142" s="157"/>
      <c r="H142" s="72">
        <f t="shared" si="8"/>
        <v>0</v>
      </c>
      <c r="I142" s="74">
        <v>0</v>
      </c>
      <c r="J142" s="74"/>
      <c r="K142" s="74"/>
      <c r="L142" s="158"/>
      <c r="M142" s="156"/>
    </row>
    <row r="143" spans="1:13" ht="24" x14ac:dyDescent="0.25">
      <c r="A143" s="44">
        <v>2344</v>
      </c>
      <c r="B143" s="71" t="s">
        <v>151</v>
      </c>
      <c r="C143" s="72">
        <f t="shared" si="7"/>
        <v>0</v>
      </c>
      <c r="D143" s="74"/>
      <c r="E143" s="74"/>
      <c r="F143" s="74"/>
      <c r="G143" s="157"/>
      <c r="H143" s="72">
        <f t="shared" si="8"/>
        <v>0</v>
      </c>
      <c r="I143" s="74">
        <v>0</v>
      </c>
      <c r="J143" s="74"/>
      <c r="K143" s="74"/>
      <c r="L143" s="158"/>
      <c r="M143" s="156"/>
    </row>
    <row r="144" spans="1:13" ht="24" x14ac:dyDescent="0.25">
      <c r="A144" s="150">
        <v>2350</v>
      </c>
      <c r="B144" s="112" t="s">
        <v>152</v>
      </c>
      <c r="C144" s="117">
        <f t="shared" si="7"/>
        <v>0</v>
      </c>
      <c r="D144" s="151">
        <f>SUM(D145:D150)</f>
        <v>0</v>
      </c>
      <c r="E144" s="151">
        <f>SUM(E145:E150)</f>
        <v>0</v>
      </c>
      <c r="F144" s="151">
        <f>SUM(F145:F150)</f>
        <v>0</v>
      </c>
      <c r="G144" s="152">
        <f>SUM(G145:G150)</f>
        <v>0</v>
      </c>
      <c r="H144" s="117">
        <f t="shared" si="8"/>
        <v>0</v>
      </c>
      <c r="I144" s="151">
        <f>SUM(I145:I150)</f>
        <v>0</v>
      </c>
      <c r="J144" s="151">
        <f>SUM(J145:J150)</f>
        <v>0</v>
      </c>
      <c r="K144" s="151">
        <f>SUM(K145:K150)</f>
        <v>0</v>
      </c>
      <c r="L144" s="153">
        <f>SUM(L145:L150)</f>
        <v>0</v>
      </c>
    </row>
    <row r="145" spans="1:13" x14ac:dyDescent="0.25">
      <c r="A145" s="38">
        <v>2351</v>
      </c>
      <c r="B145" s="65" t="s">
        <v>153</v>
      </c>
      <c r="C145" s="66">
        <f t="shared" si="7"/>
        <v>0</v>
      </c>
      <c r="D145" s="68"/>
      <c r="E145" s="68"/>
      <c r="F145" s="68"/>
      <c r="G145" s="154"/>
      <c r="H145" s="66">
        <f t="shared" si="8"/>
        <v>0</v>
      </c>
      <c r="I145" s="68">
        <v>0</v>
      </c>
      <c r="J145" s="68"/>
      <c r="K145" s="68"/>
      <c r="L145" s="155"/>
      <c r="M145" s="156"/>
    </row>
    <row r="146" spans="1:13" x14ac:dyDescent="0.25">
      <c r="A146" s="44">
        <v>2352</v>
      </c>
      <c r="B146" s="71" t="s">
        <v>154</v>
      </c>
      <c r="C146" s="72">
        <f t="shared" si="7"/>
        <v>0</v>
      </c>
      <c r="D146" s="74"/>
      <c r="E146" s="74"/>
      <c r="F146" s="74"/>
      <c r="G146" s="157"/>
      <c r="H146" s="72">
        <f t="shared" si="8"/>
        <v>0</v>
      </c>
      <c r="I146" s="74">
        <v>0</v>
      </c>
      <c r="J146" s="74"/>
      <c r="K146" s="74"/>
      <c r="L146" s="158"/>
      <c r="M146" s="156"/>
    </row>
    <row r="147" spans="1:13" ht="24" x14ac:dyDescent="0.25">
      <c r="A147" s="44">
        <v>2353</v>
      </c>
      <c r="B147" s="71" t="s">
        <v>155</v>
      </c>
      <c r="C147" s="72">
        <f t="shared" si="7"/>
        <v>0</v>
      </c>
      <c r="D147" s="74"/>
      <c r="E147" s="74"/>
      <c r="F147" s="74"/>
      <c r="G147" s="157"/>
      <c r="H147" s="72">
        <f t="shared" si="8"/>
        <v>0</v>
      </c>
      <c r="I147" s="74">
        <v>0</v>
      </c>
      <c r="J147" s="74"/>
      <c r="K147" s="74"/>
      <c r="L147" s="158"/>
      <c r="M147" s="156"/>
    </row>
    <row r="148" spans="1:13" ht="24" x14ac:dyDescent="0.25">
      <c r="A148" s="44">
        <v>2354</v>
      </c>
      <c r="B148" s="71" t="s">
        <v>156</v>
      </c>
      <c r="C148" s="72">
        <f t="shared" si="7"/>
        <v>0</v>
      </c>
      <c r="D148" s="74"/>
      <c r="E148" s="74"/>
      <c r="F148" s="74"/>
      <c r="G148" s="157"/>
      <c r="H148" s="72">
        <f t="shared" si="8"/>
        <v>0</v>
      </c>
      <c r="I148" s="74">
        <v>0</v>
      </c>
      <c r="J148" s="74"/>
      <c r="K148" s="74"/>
      <c r="L148" s="158"/>
      <c r="M148" s="156"/>
    </row>
    <row r="149" spans="1:13" ht="24" x14ac:dyDescent="0.25">
      <c r="A149" s="44">
        <v>2355</v>
      </c>
      <c r="B149" s="71" t="s">
        <v>157</v>
      </c>
      <c r="C149" s="72">
        <f t="shared" si="7"/>
        <v>0</v>
      </c>
      <c r="D149" s="74"/>
      <c r="E149" s="74"/>
      <c r="F149" s="74"/>
      <c r="G149" s="157"/>
      <c r="H149" s="72">
        <f t="shared" si="8"/>
        <v>0</v>
      </c>
      <c r="I149" s="74">
        <v>0</v>
      </c>
      <c r="J149" s="74"/>
      <c r="K149" s="74"/>
      <c r="L149" s="158"/>
      <c r="M149" s="156"/>
    </row>
    <row r="150" spans="1:13" ht="24" x14ac:dyDescent="0.25">
      <c r="A150" s="44">
        <v>2359</v>
      </c>
      <c r="B150" s="71" t="s">
        <v>158</v>
      </c>
      <c r="C150" s="72">
        <f t="shared" si="7"/>
        <v>0</v>
      </c>
      <c r="D150" s="74"/>
      <c r="E150" s="74"/>
      <c r="F150" s="74"/>
      <c r="G150" s="157"/>
      <c r="H150" s="72">
        <f t="shared" si="8"/>
        <v>0</v>
      </c>
      <c r="I150" s="74">
        <v>0</v>
      </c>
      <c r="J150" s="74"/>
      <c r="K150" s="74"/>
      <c r="L150" s="158"/>
      <c r="M150" s="156"/>
    </row>
    <row r="151" spans="1:13" ht="24.75" customHeight="1" x14ac:dyDescent="0.25">
      <c r="A151" s="159">
        <v>2360</v>
      </c>
      <c r="B151" s="71" t="s">
        <v>159</v>
      </c>
      <c r="C151" s="72">
        <f t="shared" si="7"/>
        <v>0</v>
      </c>
      <c r="D151" s="160">
        <f>SUM(D152:D158)</f>
        <v>0</v>
      </c>
      <c r="E151" s="160">
        <f>SUM(E152:E158)</f>
        <v>0</v>
      </c>
      <c r="F151" s="160">
        <f>SUM(F152:F158)</f>
        <v>0</v>
      </c>
      <c r="G151" s="161">
        <f>SUM(G152:G158)</f>
        <v>0</v>
      </c>
      <c r="H151" s="72">
        <f t="shared" si="8"/>
        <v>0</v>
      </c>
      <c r="I151" s="160">
        <f>SUM(I152:I158)</f>
        <v>0</v>
      </c>
      <c r="J151" s="160">
        <f>SUM(J152:J158)</f>
        <v>0</v>
      </c>
      <c r="K151" s="160">
        <f>SUM(K152:K158)</f>
        <v>0</v>
      </c>
      <c r="L151" s="162">
        <f>SUM(L152:L158)</f>
        <v>0</v>
      </c>
    </row>
    <row r="152" spans="1:13" x14ac:dyDescent="0.25">
      <c r="A152" s="43">
        <v>2361</v>
      </c>
      <c r="B152" s="71" t="s">
        <v>160</v>
      </c>
      <c r="C152" s="72">
        <f t="shared" si="7"/>
        <v>0</v>
      </c>
      <c r="D152" s="74"/>
      <c r="E152" s="74"/>
      <c r="F152" s="74"/>
      <c r="G152" s="157"/>
      <c r="H152" s="72">
        <f t="shared" si="8"/>
        <v>0</v>
      </c>
      <c r="I152" s="74">
        <v>0</v>
      </c>
      <c r="J152" s="74"/>
      <c r="K152" s="74"/>
      <c r="L152" s="158"/>
      <c r="M152" s="156"/>
    </row>
    <row r="153" spans="1:13" ht="24" x14ac:dyDescent="0.25">
      <c r="A153" s="43">
        <v>2362</v>
      </c>
      <c r="B153" s="71" t="s">
        <v>161</v>
      </c>
      <c r="C153" s="72">
        <f t="shared" si="7"/>
        <v>0</v>
      </c>
      <c r="D153" s="74"/>
      <c r="E153" s="74"/>
      <c r="F153" s="74"/>
      <c r="G153" s="157"/>
      <c r="H153" s="72">
        <f t="shared" si="8"/>
        <v>0</v>
      </c>
      <c r="I153" s="74">
        <v>0</v>
      </c>
      <c r="J153" s="74"/>
      <c r="K153" s="74"/>
      <c r="L153" s="158"/>
      <c r="M153" s="156"/>
    </row>
    <row r="154" spans="1:13" x14ac:dyDescent="0.25">
      <c r="A154" s="43">
        <v>2363</v>
      </c>
      <c r="B154" s="71" t="s">
        <v>162</v>
      </c>
      <c r="C154" s="72">
        <f t="shared" si="7"/>
        <v>0</v>
      </c>
      <c r="D154" s="74"/>
      <c r="E154" s="74"/>
      <c r="F154" s="74"/>
      <c r="G154" s="157"/>
      <c r="H154" s="72">
        <f t="shared" si="8"/>
        <v>0</v>
      </c>
      <c r="I154" s="74">
        <v>0</v>
      </c>
      <c r="J154" s="74"/>
      <c r="K154" s="74"/>
      <c r="L154" s="158"/>
      <c r="M154" s="156"/>
    </row>
    <row r="155" spans="1:13" x14ac:dyDescent="0.25">
      <c r="A155" s="43">
        <v>2364</v>
      </c>
      <c r="B155" s="71" t="s">
        <v>163</v>
      </c>
      <c r="C155" s="72">
        <f t="shared" si="7"/>
        <v>0</v>
      </c>
      <c r="D155" s="74"/>
      <c r="E155" s="74"/>
      <c r="F155" s="74"/>
      <c r="G155" s="157"/>
      <c r="H155" s="72">
        <f t="shared" si="8"/>
        <v>0</v>
      </c>
      <c r="I155" s="74">
        <v>0</v>
      </c>
      <c r="J155" s="74"/>
      <c r="K155" s="74"/>
      <c r="L155" s="158"/>
      <c r="M155" s="156"/>
    </row>
    <row r="156" spans="1:13" ht="12.75" customHeight="1" x14ac:dyDescent="0.25">
      <c r="A156" s="43">
        <v>2365</v>
      </c>
      <c r="B156" s="71" t="s">
        <v>164</v>
      </c>
      <c r="C156" s="72">
        <f t="shared" si="7"/>
        <v>0</v>
      </c>
      <c r="D156" s="74"/>
      <c r="E156" s="74"/>
      <c r="F156" s="74"/>
      <c r="G156" s="157"/>
      <c r="H156" s="72">
        <f t="shared" si="8"/>
        <v>0</v>
      </c>
      <c r="I156" s="74">
        <v>0</v>
      </c>
      <c r="J156" s="74"/>
      <c r="K156" s="74"/>
      <c r="L156" s="158"/>
      <c r="M156" s="156"/>
    </row>
    <row r="157" spans="1:13" ht="36" x14ac:dyDescent="0.25">
      <c r="A157" s="43">
        <v>2366</v>
      </c>
      <c r="B157" s="71" t="s">
        <v>165</v>
      </c>
      <c r="C157" s="72">
        <f t="shared" si="7"/>
        <v>0</v>
      </c>
      <c r="D157" s="74"/>
      <c r="E157" s="74"/>
      <c r="F157" s="74"/>
      <c r="G157" s="157"/>
      <c r="H157" s="72">
        <f t="shared" si="8"/>
        <v>0</v>
      </c>
      <c r="I157" s="74">
        <v>0</v>
      </c>
      <c r="J157" s="74"/>
      <c r="K157" s="74"/>
      <c r="L157" s="158"/>
      <c r="M157" s="156"/>
    </row>
    <row r="158" spans="1:13" ht="48" x14ac:dyDescent="0.25">
      <c r="A158" s="43">
        <v>2369</v>
      </c>
      <c r="B158" s="71" t="s">
        <v>166</v>
      </c>
      <c r="C158" s="72">
        <f t="shared" si="7"/>
        <v>0</v>
      </c>
      <c r="D158" s="74"/>
      <c r="E158" s="74"/>
      <c r="F158" s="74"/>
      <c r="G158" s="157"/>
      <c r="H158" s="72">
        <f t="shared" si="8"/>
        <v>0</v>
      </c>
      <c r="I158" s="74">
        <v>0</v>
      </c>
      <c r="J158" s="74"/>
      <c r="K158" s="74"/>
      <c r="L158" s="158"/>
      <c r="M158" s="156"/>
    </row>
    <row r="159" spans="1:13" x14ac:dyDescent="0.25">
      <c r="A159" s="150">
        <v>2370</v>
      </c>
      <c r="B159" s="112" t="s">
        <v>167</v>
      </c>
      <c r="C159" s="117">
        <f t="shared" si="7"/>
        <v>0</v>
      </c>
      <c r="D159" s="163"/>
      <c r="E159" s="163"/>
      <c r="F159" s="163"/>
      <c r="G159" s="164"/>
      <c r="H159" s="117">
        <f t="shared" si="8"/>
        <v>0</v>
      </c>
      <c r="I159" s="163">
        <v>0</v>
      </c>
      <c r="J159" s="163"/>
      <c r="K159" s="163"/>
      <c r="L159" s="165"/>
      <c r="M159" s="156"/>
    </row>
    <row r="160" spans="1:13" x14ac:dyDescent="0.25">
      <c r="A160" s="150">
        <v>2380</v>
      </c>
      <c r="B160" s="112" t="s">
        <v>168</v>
      </c>
      <c r="C160" s="117">
        <f t="shared" si="7"/>
        <v>0</v>
      </c>
      <c r="D160" s="151">
        <f>SUM(D161:D162)</f>
        <v>0</v>
      </c>
      <c r="E160" s="151">
        <f>SUM(E161:E162)</f>
        <v>0</v>
      </c>
      <c r="F160" s="151">
        <f>SUM(F161:F162)</f>
        <v>0</v>
      </c>
      <c r="G160" s="152">
        <f>SUM(G161:G162)</f>
        <v>0</v>
      </c>
      <c r="H160" s="117">
        <f t="shared" si="8"/>
        <v>0</v>
      </c>
      <c r="I160" s="151">
        <f>SUM(I161:I162)</f>
        <v>0</v>
      </c>
      <c r="J160" s="151">
        <f>SUM(J161:J162)</f>
        <v>0</v>
      </c>
      <c r="K160" s="151">
        <f>SUM(K161:K162)</f>
        <v>0</v>
      </c>
      <c r="L160" s="153">
        <f>SUM(L161:L162)</f>
        <v>0</v>
      </c>
    </row>
    <row r="161" spans="1:13" x14ac:dyDescent="0.25">
      <c r="A161" s="37">
        <v>2381</v>
      </c>
      <c r="B161" s="65" t="s">
        <v>169</v>
      </c>
      <c r="C161" s="66">
        <f t="shared" si="7"/>
        <v>0</v>
      </c>
      <c r="D161" s="68"/>
      <c r="E161" s="68"/>
      <c r="F161" s="68"/>
      <c r="G161" s="154"/>
      <c r="H161" s="66">
        <f t="shared" si="8"/>
        <v>0</v>
      </c>
      <c r="I161" s="68">
        <v>0</v>
      </c>
      <c r="J161" s="68"/>
      <c r="K161" s="68"/>
      <c r="L161" s="155"/>
      <c r="M161" s="156"/>
    </row>
    <row r="162" spans="1:13" ht="24" x14ac:dyDescent="0.25">
      <c r="A162" s="43">
        <v>2389</v>
      </c>
      <c r="B162" s="71" t="s">
        <v>170</v>
      </c>
      <c r="C162" s="72">
        <f t="shared" si="7"/>
        <v>0</v>
      </c>
      <c r="D162" s="74"/>
      <c r="E162" s="74"/>
      <c r="F162" s="74"/>
      <c r="G162" s="157"/>
      <c r="H162" s="72">
        <f t="shared" si="8"/>
        <v>0</v>
      </c>
      <c r="I162" s="74">
        <v>0</v>
      </c>
      <c r="J162" s="74"/>
      <c r="K162" s="74"/>
      <c r="L162" s="158"/>
      <c r="M162" s="156"/>
    </row>
    <row r="163" spans="1:13" x14ac:dyDescent="0.25">
      <c r="A163" s="150">
        <v>2390</v>
      </c>
      <c r="B163" s="112" t="s">
        <v>171</v>
      </c>
      <c r="C163" s="117">
        <f t="shared" si="7"/>
        <v>0</v>
      </c>
      <c r="D163" s="163"/>
      <c r="E163" s="163"/>
      <c r="F163" s="163"/>
      <c r="G163" s="164"/>
      <c r="H163" s="117">
        <f t="shared" si="8"/>
        <v>0</v>
      </c>
      <c r="I163" s="163">
        <v>0</v>
      </c>
      <c r="J163" s="163"/>
      <c r="K163" s="163"/>
      <c r="L163" s="165"/>
      <c r="M163" s="156"/>
    </row>
    <row r="164" spans="1:13" x14ac:dyDescent="0.25">
      <c r="A164" s="56">
        <v>2400</v>
      </c>
      <c r="B164" s="147" t="s">
        <v>172</v>
      </c>
      <c r="C164" s="57">
        <f t="shared" si="7"/>
        <v>0</v>
      </c>
      <c r="D164" s="177"/>
      <c r="E164" s="177"/>
      <c r="F164" s="177"/>
      <c r="G164" s="178"/>
      <c r="H164" s="57">
        <f t="shared" si="8"/>
        <v>0</v>
      </c>
      <c r="I164" s="177">
        <v>0</v>
      </c>
      <c r="J164" s="177"/>
      <c r="K164" s="177"/>
      <c r="L164" s="179"/>
      <c r="M164" s="156"/>
    </row>
    <row r="165" spans="1:13" ht="24" x14ac:dyDescent="0.25">
      <c r="A165" s="56">
        <v>2500</v>
      </c>
      <c r="B165" s="147" t="s">
        <v>173</v>
      </c>
      <c r="C165" s="57">
        <f t="shared" si="7"/>
        <v>0</v>
      </c>
      <c r="D165" s="63">
        <f>SUM(D166,D171)</f>
        <v>0</v>
      </c>
      <c r="E165" s="63">
        <f t="shared" ref="E165:G165" si="11">SUM(E166,E171)</f>
        <v>0</v>
      </c>
      <c r="F165" s="63">
        <f t="shared" si="11"/>
        <v>0</v>
      </c>
      <c r="G165" s="63">
        <f t="shared" si="11"/>
        <v>0</v>
      </c>
      <c r="H165" s="57">
        <f t="shared" si="8"/>
        <v>0</v>
      </c>
      <c r="I165" s="63">
        <f>SUM(I166,I171)</f>
        <v>0</v>
      </c>
      <c r="J165" s="63">
        <f t="shared" ref="J165:L165" si="12">SUM(J166,J171)</f>
        <v>0</v>
      </c>
      <c r="K165" s="63">
        <f t="shared" si="12"/>
        <v>0</v>
      </c>
      <c r="L165" s="149">
        <f t="shared" si="12"/>
        <v>0</v>
      </c>
    </row>
    <row r="166" spans="1:13" ht="16.5" customHeight="1" x14ac:dyDescent="0.25">
      <c r="A166" s="168">
        <v>2510</v>
      </c>
      <c r="B166" s="65" t="s">
        <v>174</v>
      </c>
      <c r="C166" s="66">
        <f t="shared" si="7"/>
        <v>0</v>
      </c>
      <c r="D166" s="169">
        <f>SUM(D167:D170)</f>
        <v>0</v>
      </c>
      <c r="E166" s="169">
        <f t="shared" ref="E166:G166" si="13">SUM(E167:E170)</f>
        <v>0</v>
      </c>
      <c r="F166" s="169">
        <f t="shared" si="13"/>
        <v>0</v>
      </c>
      <c r="G166" s="169">
        <f t="shared" si="13"/>
        <v>0</v>
      </c>
      <c r="H166" s="66">
        <f t="shared" si="8"/>
        <v>0</v>
      </c>
      <c r="I166" s="169">
        <f>SUM(I167:I170)</f>
        <v>0</v>
      </c>
      <c r="J166" s="169">
        <f t="shared" ref="J166:L166" si="14">SUM(J167:J170)</f>
        <v>0</v>
      </c>
      <c r="K166" s="169">
        <f t="shared" si="14"/>
        <v>0</v>
      </c>
      <c r="L166" s="180">
        <f t="shared" si="14"/>
        <v>0</v>
      </c>
    </row>
    <row r="167" spans="1:13" ht="24" x14ac:dyDescent="0.25">
      <c r="A167" s="44">
        <v>2512</v>
      </c>
      <c r="B167" s="71" t="s">
        <v>175</v>
      </c>
      <c r="C167" s="72">
        <f t="shared" si="7"/>
        <v>0</v>
      </c>
      <c r="D167" s="74"/>
      <c r="E167" s="74"/>
      <c r="F167" s="74"/>
      <c r="G167" s="157"/>
      <c r="H167" s="72">
        <f t="shared" si="8"/>
        <v>0</v>
      </c>
      <c r="I167" s="74">
        <v>0</v>
      </c>
      <c r="J167" s="74"/>
      <c r="K167" s="74"/>
      <c r="L167" s="158"/>
      <c r="M167" s="156"/>
    </row>
    <row r="168" spans="1:13" ht="36" x14ac:dyDescent="0.25">
      <c r="A168" s="44">
        <v>2513</v>
      </c>
      <c r="B168" s="71" t="s">
        <v>176</v>
      </c>
      <c r="C168" s="72">
        <f t="shared" si="7"/>
        <v>0</v>
      </c>
      <c r="D168" s="74"/>
      <c r="E168" s="74"/>
      <c r="F168" s="74"/>
      <c r="G168" s="157"/>
      <c r="H168" s="72">
        <f t="shared" si="8"/>
        <v>0</v>
      </c>
      <c r="I168" s="74">
        <v>0</v>
      </c>
      <c r="J168" s="74"/>
      <c r="K168" s="74"/>
      <c r="L168" s="158"/>
      <c r="M168" s="156"/>
    </row>
    <row r="169" spans="1:13" ht="24" x14ac:dyDescent="0.25">
      <c r="A169" s="44">
        <v>2515</v>
      </c>
      <c r="B169" s="71" t="s">
        <v>177</v>
      </c>
      <c r="C169" s="72">
        <f t="shared" si="7"/>
        <v>0</v>
      </c>
      <c r="D169" s="74"/>
      <c r="E169" s="74"/>
      <c r="F169" s="74"/>
      <c r="G169" s="157"/>
      <c r="H169" s="72">
        <f t="shared" si="8"/>
        <v>0</v>
      </c>
      <c r="I169" s="74">
        <v>0</v>
      </c>
      <c r="J169" s="74"/>
      <c r="K169" s="74"/>
      <c r="L169" s="158"/>
      <c r="M169" s="156"/>
    </row>
    <row r="170" spans="1:13" ht="24" x14ac:dyDescent="0.25">
      <c r="A170" s="44">
        <v>2519</v>
      </c>
      <c r="B170" s="71" t="s">
        <v>178</v>
      </c>
      <c r="C170" s="72">
        <f t="shared" si="7"/>
        <v>0</v>
      </c>
      <c r="D170" s="74"/>
      <c r="E170" s="74"/>
      <c r="F170" s="74"/>
      <c r="G170" s="157"/>
      <c r="H170" s="72">
        <f t="shared" si="8"/>
        <v>0</v>
      </c>
      <c r="I170" s="74">
        <v>0</v>
      </c>
      <c r="J170" s="74"/>
      <c r="K170" s="74"/>
      <c r="L170" s="158"/>
      <c r="M170" s="156"/>
    </row>
    <row r="171" spans="1:13" ht="24" x14ac:dyDescent="0.25">
      <c r="A171" s="159">
        <v>2520</v>
      </c>
      <c r="B171" s="71" t="s">
        <v>179</v>
      </c>
      <c r="C171" s="72">
        <f t="shared" si="7"/>
        <v>0</v>
      </c>
      <c r="D171" s="74"/>
      <c r="E171" s="74"/>
      <c r="F171" s="74"/>
      <c r="G171" s="157"/>
      <c r="H171" s="72">
        <f t="shared" si="8"/>
        <v>0</v>
      </c>
      <c r="I171" s="74">
        <v>0</v>
      </c>
      <c r="J171" s="74"/>
      <c r="K171" s="74"/>
      <c r="L171" s="158"/>
      <c r="M171" s="156"/>
    </row>
    <row r="172" spans="1:13" s="182" customFormat="1" ht="36" customHeight="1" x14ac:dyDescent="0.25">
      <c r="A172" s="19">
        <v>2800</v>
      </c>
      <c r="B172" s="65" t="s">
        <v>180</v>
      </c>
      <c r="C172" s="66">
        <f t="shared" si="7"/>
        <v>0</v>
      </c>
      <c r="D172" s="40"/>
      <c r="E172" s="40"/>
      <c r="F172" s="40"/>
      <c r="G172" s="41"/>
      <c r="H172" s="66">
        <f t="shared" si="8"/>
        <v>0</v>
      </c>
      <c r="I172" s="40">
        <v>0</v>
      </c>
      <c r="J172" s="40"/>
      <c r="K172" s="40"/>
      <c r="L172" s="42"/>
      <c r="M172" s="181"/>
    </row>
    <row r="173" spans="1:13" x14ac:dyDescent="0.25">
      <c r="A173" s="142">
        <v>3000</v>
      </c>
      <c r="B173" s="142" t="s">
        <v>181</v>
      </c>
      <c r="C173" s="143">
        <f t="shared" si="7"/>
        <v>0</v>
      </c>
      <c r="D173" s="144">
        <f>SUM(D174,D184)</f>
        <v>0</v>
      </c>
      <c r="E173" s="144">
        <f>SUM(E174,E184)</f>
        <v>0</v>
      </c>
      <c r="F173" s="144">
        <f>SUM(F174,F184)</f>
        <v>0</v>
      </c>
      <c r="G173" s="145">
        <f>SUM(G174,G184)</f>
        <v>0</v>
      </c>
      <c r="H173" s="143">
        <f t="shared" si="8"/>
        <v>0</v>
      </c>
      <c r="I173" s="144">
        <f>SUM(I174,I184)</f>
        <v>0</v>
      </c>
      <c r="J173" s="144">
        <f>SUM(J174,J184)</f>
        <v>0</v>
      </c>
      <c r="K173" s="144">
        <f>SUM(K174,K184)</f>
        <v>0</v>
      </c>
      <c r="L173" s="146">
        <f>SUM(L174,L184)</f>
        <v>0</v>
      </c>
    </row>
    <row r="174" spans="1:13" ht="24" x14ac:dyDescent="0.25">
      <c r="A174" s="56">
        <v>3200</v>
      </c>
      <c r="B174" s="183" t="s">
        <v>182</v>
      </c>
      <c r="C174" s="184">
        <f t="shared" si="7"/>
        <v>0</v>
      </c>
      <c r="D174" s="63">
        <f>SUM(D175,D179)</f>
        <v>0</v>
      </c>
      <c r="E174" s="63">
        <f t="shared" ref="E174:G174" si="15">SUM(E175,E179)</f>
        <v>0</v>
      </c>
      <c r="F174" s="63">
        <f t="shared" si="15"/>
        <v>0</v>
      </c>
      <c r="G174" s="63">
        <f t="shared" si="15"/>
        <v>0</v>
      </c>
      <c r="H174" s="57">
        <f t="shared" si="8"/>
        <v>0</v>
      </c>
      <c r="I174" s="63">
        <f>SUM(I175,I179)</f>
        <v>0</v>
      </c>
      <c r="J174" s="63">
        <f t="shared" ref="J174:L174" si="16">SUM(J175,J179)</f>
        <v>0</v>
      </c>
      <c r="K174" s="63">
        <f t="shared" si="16"/>
        <v>0</v>
      </c>
      <c r="L174" s="149">
        <f t="shared" si="16"/>
        <v>0</v>
      </c>
    </row>
    <row r="175" spans="1:13" ht="36" x14ac:dyDescent="0.25">
      <c r="A175" s="168">
        <v>3260</v>
      </c>
      <c r="B175" s="65" t="s">
        <v>183</v>
      </c>
      <c r="C175" s="66">
        <f t="shared" si="7"/>
        <v>0</v>
      </c>
      <c r="D175" s="169">
        <f>SUM(D176:D178)</f>
        <v>0</v>
      </c>
      <c r="E175" s="169">
        <f>SUM(E176:E178)</f>
        <v>0</v>
      </c>
      <c r="F175" s="169">
        <f>SUM(F176:F178)</f>
        <v>0</v>
      </c>
      <c r="G175" s="170">
        <f>SUM(G176:G178)</f>
        <v>0</v>
      </c>
      <c r="H175" s="66">
        <f t="shared" si="8"/>
        <v>0</v>
      </c>
      <c r="I175" s="169">
        <f>SUM(I176:I178)</f>
        <v>0</v>
      </c>
      <c r="J175" s="169">
        <f>SUM(J176:J178)</f>
        <v>0</v>
      </c>
      <c r="K175" s="169">
        <f>SUM(K176:K178)</f>
        <v>0</v>
      </c>
      <c r="L175" s="171">
        <f>SUM(L176:L178)</f>
        <v>0</v>
      </c>
    </row>
    <row r="176" spans="1:13" ht="24" x14ac:dyDescent="0.25">
      <c r="A176" s="44">
        <v>3261</v>
      </c>
      <c r="B176" s="71" t="s">
        <v>184</v>
      </c>
      <c r="C176" s="72">
        <f>SUM(D176:G176)</f>
        <v>0</v>
      </c>
      <c r="D176" s="74"/>
      <c r="E176" s="74"/>
      <c r="F176" s="74"/>
      <c r="G176" s="157"/>
      <c r="H176" s="72">
        <f>SUM(I176:L176)</f>
        <v>0</v>
      </c>
      <c r="I176" s="74">
        <v>0</v>
      </c>
      <c r="J176" s="74"/>
      <c r="K176" s="74"/>
      <c r="L176" s="158"/>
      <c r="M176" s="156"/>
    </row>
    <row r="177" spans="1:13" ht="36" x14ac:dyDescent="0.25">
      <c r="A177" s="44">
        <v>3262</v>
      </c>
      <c r="B177" s="71" t="s">
        <v>185</v>
      </c>
      <c r="C177" s="72">
        <f>SUM(D177:G177)</f>
        <v>0</v>
      </c>
      <c r="D177" s="74"/>
      <c r="E177" s="74"/>
      <c r="F177" s="74"/>
      <c r="G177" s="157"/>
      <c r="H177" s="72">
        <f>SUM(I177:L177)</f>
        <v>0</v>
      </c>
      <c r="I177" s="74">
        <v>0</v>
      </c>
      <c r="J177" s="74"/>
      <c r="K177" s="74"/>
      <c r="L177" s="158"/>
      <c r="M177" s="156"/>
    </row>
    <row r="178" spans="1:13" ht="24" x14ac:dyDescent="0.25">
      <c r="A178" s="44">
        <v>3263</v>
      </c>
      <c r="B178" s="71" t="s">
        <v>186</v>
      </c>
      <c r="C178" s="72">
        <f>SUM(D178:G178)</f>
        <v>0</v>
      </c>
      <c r="D178" s="74"/>
      <c r="E178" s="74"/>
      <c r="F178" s="74"/>
      <c r="G178" s="157"/>
      <c r="H178" s="72">
        <f>SUM(I178:L178)</f>
        <v>0</v>
      </c>
      <c r="I178" s="74">
        <v>0</v>
      </c>
      <c r="J178" s="74"/>
      <c r="K178" s="74"/>
      <c r="L178" s="158"/>
      <c r="M178" s="156"/>
    </row>
    <row r="179" spans="1:13" ht="84" x14ac:dyDescent="0.25">
      <c r="A179" s="168">
        <v>3290</v>
      </c>
      <c r="B179" s="65" t="s">
        <v>187</v>
      </c>
      <c r="C179" s="185">
        <f t="shared" ref="C179:C183" si="17">SUM(D179:G179)</f>
        <v>0</v>
      </c>
      <c r="D179" s="169">
        <f>SUM(D180:D183)</f>
        <v>0</v>
      </c>
      <c r="E179" s="169">
        <f t="shared" ref="E179:G179" si="18">SUM(E180:E183)</f>
        <v>0</v>
      </c>
      <c r="F179" s="169">
        <f t="shared" si="18"/>
        <v>0</v>
      </c>
      <c r="G179" s="169">
        <f t="shared" si="18"/>
        <v>0</v>
      </c>
      <c r="H179" s="185">
        <f t="shared" ref="H179:H183" si="19">SUM(I179:L179)</f>
        <v>0</v>
      </c>
      <c r="I179" s="169">
        <f>SUM(I180:I183)</f>
        <v>0</v>
      </c>
      <c r="J179" s="169">
        <f t="shared" ref="J179:L179" si="20">SUM(J180:J183)</f>
        <v>0</v>
      </c>
      <c r="K179" s="169">
        <f t="shared" si="20"/>
        <v>0</v>
      </c>
      <c r="L179" s="186">
        <f t="shared" si="20"/>
        <v>0</v>
      </c>
    </row>
    <row r="180" spans="1:13" ht="72" x14ac:dyDescent="0.25">
      <c r="A180" s="44">
        <v>3291</v>
      </c>
      <c r="B180" s="71" t="s">
        <v>188</v>
      </c>
      <c r="C180" s="72">
        <f t="shared" si="17"/>
        <v>0</v>
      </c>
      <c r="D180" s="74"/>
      <c r="E180" s="74"/>
      <c r="F180" s="74"/>
      <c r="G180" s="187"/>
      <c r="H180" s="72">
        <f t="shared" si="19"/>
        <v>0</v>
      </c>
      <c r="I180" s="74">
        <v>0</v>
      </c>
      <c r="J180" s="74"/>
      <c r="K180" s="74"/>
      <c r="L180" s="158"/>
      <c r="M180" s="156"/>
    </row>
    <row r="181" spans="1:13" ht="72" x14ac:dyDescent="0.25">
      <c r="A181" s="44">
        <v>3292</v>
      </c>
      <c r="B181" s="71" t="s">
        <v>189</v>
      </c>
      <c r="C181" s="72">
        <f t="shared" si="17"/>
        <v>0</v>
      </c>
      <c r="D181" s="74"/>
      <c r="E181" s="74"/>
      <c r="F181" s="74"/>
      <c r="G181" s="187"/>
      <c r="H181" s="72">
        <f t="shared" si="19"/>
        <v>0</v>
      </c>
      <c r="I181" s="74">
        <v>0</v>
      </c>
      <c r="J181" s="74"/>
      <c r="K181" s="74"/>
      <c r="L181" s="158"/>
      <c r="M181" s="156"/>
    </row>
    <row r="182" spans="1:13" ht="72" x14ac:dyDescent="0.25">
      <c r="A182" s="44">
        <v>3293</v>
      </c>
      <c r="B182" s="71" t="s">
        <v>190</v>
      </c>
      <c r="C182" s="72">
        <f t="shared" si="17"/>
        <v>0</v>
      </c>
      <c r="D182" s="74"/>
      <c r="E182" s="74"/>
      <c r="F182" s="74"/>
      <c r="G182" s="187"/>
      <c r="H182" s="72">
        <f t="shared" si="19"/>
        <v>0</v>
      </c>
      <c r="I182" s="74">
        <v>0</v>
      </c>
      <c r="J182" s="74"/>
      <c r="K182" s="74"/>
      <c r="L182" s="158"/>
      <c r="M182" s="156"/>
    </row>
    <row r="183" spans="1:13" ht="60" x14ac:dyDescent="0.25">
      <c r="A183" s="188">
        <v>3294</v>
      </c>
      <c r="B183" s="71" t="s">
        <v>191</v>
      </c>
      <c r="C183" s="185">
        <f t="shared" si="17"/>
        <v>0</v>
      </c>
      <c r="D183" s="189"/>
      <c r="E183" s="189"/>
      <c r="F183" s="189"/>
      <c r="G183" s="190"/>
      <c r="H183" s="185">
        <f t="shared" si="19"/>
        <v>0</v>
      </c>
      <c r="I183" s="189">
        <v>0</v>
      </c>
      <c r="J183" s="189"/>
      <c r="K183" s="189"/>
      <c r="L183" s="191"/>
      <c r="M183" s="156"/>
    </row>
    <row r="184" spans="1:13" ht="48" x14ac:dyDescent="0.25">
      <c r="A184" s="192">
        <v>3300</v>
      </c>
      <c r="B184" s="183" t="s">
        <v>192</v>
      </c>
      <c r="C184" s="193">
        <f t="shared" si="7"/>
        <v>0</v>
      </c>
      <c r="D184" s="194">
        <f>SUM(D185:D186)</f>
        <v>0</v>
      </c>
      <c r="E184" s="194">
        <f t="shared" ref="E184:G184" si="21">SUM(E185:E186)</f>
        <v>0</v>
      </c>
      <c r="F184" s="194">
        <f t="shared" si="21"/>
        <v>0</v>
      </c>
      <c r="G184" s="194">
        <f t="shared" si="21"/>
        <v>0</v>
      </c>
      <c r="H184" s="193">
        <f t="shared" si="8"/>
        <v>0</v>
      </c>
      <c r="I184" s="194">
        <f>SUM(I185:I186)</f>
        <v>0</v>
      </c>
      <c r="J184" s="194">
        <f t="shared" ref="J184:L184" si="22">SUM(J185:J186)</f>
        <v>0</v>
      </c>
      <c r="K184" s="194">
        <f t="shared" si="22"/>
        <v>0</v>
      </c>
      <c r="L184" s="149">
        <f t="shared" si="22"/>
        <v>0</v>
      </c>
    </row>
    <row r="185" spans="1:13" ht="48" x14ac:dyDescent="0.25">
      <c r="A185" s="111">
        <v>3310</v>
      </c>
      <c r="B185" s="112" t="s">
        <v>193</v>
      </c>
      <c r="C185" s="195">
        <f t="shared" si="7"/>
        <v>0</v>
      </c>
      <c r="D185" s="163"/>
      <c r="E185" s="163"/>
      <c r="F185" s="163"/>
      <c r="G185" s="164"/>
      <c r="H185" s="195">
        <f t="shared" si="8"/>
        <v>0</v>
      </c>
      <c r="I185" s="163">
        <v>0</v>
      </c>
      <c r="J185" s="163"/>
      <c r="K185" s="163"/>
      <c r="L185" s="165"/>
      <c r="M185" s="156"/>
    </row>
    <row r="186" spans="1:13" ht="48.75" customHeight="1" x14ac:dyDescent="0.25">
      <c r="A186" s="38">
        <v>3320</v>
      </c>
      <c r="B186" s="65" t="s">
        <v>194</v>
      </c>
      <c r="C186" s="66">
        <f t="shared" si="7"/>
        <v>0</v>
      </c>
      <c r="D186" s="68"/>
      <c r="E186" s="68"/>
      <c r="F186" s="68"/>
      <c r="G186" s="154"/>
      <c r="H186" s="66">
        <f t="shared" si="8"/>
        <v>0</v>
      </c>
      <c r="I186" s="68">
        <v>0</v>
      </c>
      <c r="J186" s="68"/>
      <c r="K186" s="68"/>
      <c r="L186" s="155"/>
      <c r="M186" s="156"/>
    </row>
    <row r="187" spans="1:13" x14ac:dyDescent="0.25">
      <c r="A187" s="196">
        <v>4000</v>
      </c>
      <c r="B187" s="142" t="s">
        <v>195</v>
      </c>
      <c r="C187" s="143">
        <f t="shared" si="7"/>
        <v>0</v>
      </c>
      <c r="D187" s="144">
        <f>SUM(D188,D191)</f>
        <v>0</v>
      </c>
      <c r="E187" s="144">
        <f>SUM(E188,E191)</f>
        <v>0</v>
      </c>
      <c r="F187" s="144">
        <f>SUM(F188,F191)</f>
        <v>0</v>
      </c>
      <c r="G187" s="145">
        <f>SUM(G188,G191)</f>
        <v>0</v>
      </c>
      <c r="H187" s="143">
        <f t="shared" si="8"/>
        <v>0</v>
      </c>
      <c r="I187" s="144">
        <f>SUM(I188,I191)</f>
        <v>0</v>
      </c>
      <c r="J187" s="144">
        <f>SUM(J188,J191)</f>
        <v>0</v>
      </c>
      <c r="K187" s="144">
        <f>SUM(K188,K191)</f>
        <v>0</v>
      </c>
      <c r="L187" s="146">
        <f>SUM(L188,L191)</f>
        <v>0</v>
      </c>
    </row>
    <row r="188" spans="1:13" ht="24" x14ac:dyDescent="0.25">
      <c r="A188" s="197">
        <v>4200</v>
      </c>
      <c r="B188" s="147" t="s">
        <v>196</v>
      </c>
      <c r="C188" s="57">
        <f>SUM(D188:G188)</f>
        <v>0</v>
      </c>
      <c r="D188" s="63">
        <f>SUM(D189,D190)</f>
        <v>0</v>
      </c>
      <c r="E188" s="63">
        <f>SUM(E189,E190)</f>
        <v>0</v>
      </c>
      <c r="F188" s="63">
        <f>SUM(F189,F190)</f>
        <v>0</v>
      </c>
      <c r="G188" s="166">
        <f>SUM(G189,G190)</f>
        <v>0</v>
      </c>
      <c r="H188" s="57">
        <f t="shared" si="8"/>
        <v>0</v>
      </c>
      <c r="I188" s="63">
        <f>SUM(I189,I190)</f>
        <v>0</v>
      </c>
      <c r="J188" s="63">
        <f>SUM(J189,J190)</f>
        <v>0</v>
      </c>
      <c r="K188" s="63">
        <f>SUM(K189,K190)</f>
        <v>0</v>
      </c>
      <c r="L188" s="167">
        <f>SUM(L189,L190)</f>
        <v>0</v>
      </c>
    </row>
    <row r="189" spans="1:13" ht="36" x14ac:dyDescent="0.25">
      <c r="A189" s="168">
        <v>4240</v>
      </c>
      <c r="B189" s="65" t="s">
        <v>197</v>
      </c>
      <c r="C189" s="66">
        <f t="shared" ref="C189:C264" si="23">SUM(D189:G189)</f>
        <v>0</v>
      </c>
      <c r="D189" s="68"/>
      <c r="E189" s="68"/>
      <c r="F189" s="68"/>
      <c r="G189" s="154"/>
      <c r="H189" s="66">
        <f t="shared" ref="H189:H263" si="24">SUM(I189:L189)</f>
        <v>0</v>
      </c>
      <c r="I189" s="68">
        <v>0</v>
      </c>
      <c r="J189" s="68"/>
      <c r="K189" s="68"/>
      <c r="L189" s="155"/>
      <c r="M189" s="156"/>
    </row>
    <row r="190" spans="1:13" ht="24" x14ac:dyDescent="0.25">
      <c r="A190" s="159">
        <v>4250</v>
      </c>
      <c r="B190" s="71" t="s">
        <v>198</v>
      </c>
      <c r="C190" s="72">
        <f t="shared" si="23"/>
        <v>0</v>
      </c>
      <c r="D190" s="74"/>
      <c r="E190" s="74"/>
      <c r="F190" s="74"/>
      <c r="G190" s="157"/>
      <c r="H190" s="72">
        <f t="shared" si="24"/>
        <v>0</v>
      </c>
      <c r="I190" s="74">
        <v>0</v>
      </c>
      <c r="J190" s="74"/>
      <c r="K190" s="74"/>
      <c r="L190" s="158"/>
      <c r="M190" s="156"/>
    </row>
    <row r="191" spans="1:13" x14ac:dyDescent="0.25">
      <c r="A191" s="56">
        <v>4300</v>
      </c>
      <c r="B191" s="147" t="s">
        <v>199</v>
      </c>
      <c r="C191" s="57">
        <f t="shared" si="23"/>
        <v>0</v>
      </c>
      <c r="D191" s="63">
        <f>SUM(D192)</f>
        <v>0</v>
      </c>
      <c r="E191" s="63">
        <f>SUM(E192)</f>
        <v>0</v>
      </c>
      <c r="F191" s="63">
        <f>SUM(F192)</f>
        <v>0</v>
      </c>
      <c r="G191" s="166">
        <f>SUM(G192)</f>
        <v>0</v>
      </c>
      <c r="H191" s="57">
        <f t="shared" si="24"/>
        <v>0</v>
      </c>
      <c r="I191" s="63">
        <f>SUM(I192)</f>
        <v>0</v>
      </c>
      <c r="J191" s="63">
        <f>SUM(J192)</f>
        <v>0</v>
      </c>
      <c r="K191" s="63">
        <f>SUM(K192)</f>
        <v>0</v>
      </c>
      <c r="L191" s="167">
        <f>SUM(L192)</f>
        <v>0</v>
      </c>
    </row>
    <row r="192" spans="1:13" ht="24" x14ac:dyDescent="0.25">
      <c r="A192" s="168">
        <v>4310</v>
      </c>
      <c r="B192" s="65" t="s">
        <v>200</v>
      </c>
      <c r="C192" s="66">
        <f>SUM(D192:G192)</f>
        <v>0</v>
      </c>
      <c r="D192" s="169">
        <f>SUM(D193:D193)</f>
        <v>0</v>
      </c>
      <c r="E192" s="169">
        <f>SUM(E193:E193)</f>
        <v>0</v>
      </c>
      <c r="F192" s="169">
        <f>SUM(F193:F193)</f>
        <v>0</v>
      </c>
      <c r="G192" s="170">
        <f>SUM(G193:G193)</f>
        <v>0</v>
      </c>
      <c r="H192" s="66">
        <f t="shared" si="24"/>
        <v>0</v>
      </c>
      <c r="I192" s="169">
        <f>SUM(I193:I193)</f>
        <v>0</v>
      </c>
      <c r="J192" s="169">
        <f>SUM(J193:J193)</f>
        <v>0</v>
      </c>
      <c r="K192" s="169">
        <f>SUM(K193:K193)</f>
        <v>0</v>
      </c>
      <c r="L192" s="171">
        <f>SUM(L193:L193)</f>
        <v>0</v>
      </c>
    </row>
    <row r="193" spans="1:13" ht="36" x14ac:dyDescent="0.25">
      <c r="A193" s="44">
        <v>4311</v>
      </c>
      <c r="B193" s="71" t="s">
        <v>201</v>
      </c>
      <c r="C193" s="72">
        <f t="shared" si="23"/>
        <v>0</v>
      </c>
      <c r="D193" s="74"/>
      <c r="E193" s="74"/>
      <c r="F193" s="74"/>
      <c r="G193" s="157"/>
      <c r="H193" s="72">
        <f t="shared" si="24"/>
        <v>0</v>
      </c>
      <c r="I193" s="74">
        <v>0</v>
      </c>
      <c r="J193" s="74"/>
      <c r="K193" s="74"/>
      <c r="L193" s="158"/>
      <c r="M193" s="156"/>
    </row>
    <row r="194" spans="1:13" s="24" customFormat="1" ht="24" x14ac:dyDescent="0.25">
      <c r="A194" s="198"/>
      <c r="B194" s="19" t="s">
        <v>202</v>
      </c>
      <c r="C194" s="138">
        <f t="shared" si="23"/>
        <v>436152</v>
      </c>
      <c r="D194" s="139">
        <f>SUM(D195,D230,D269)</f>
        <v>436152</v>
      </c>
      <c r="E194" s="139">
        <f>SUM(E195,E230,E269)</f>
        <v>0</v>
      </c>
      <c r="F194" s="139">
        <f>SUM(F195,F230,F269)</f>
        <v>0</v>
      </c>
      <c r="G194" s="139">
        <f>SUM(G195,G230,G269)</f>
        <v>0</v>
      </c>
      <c r="H194" s="138">
        <f t="shared" si="24"/>
        <v>286319</v>
      </c>
      <c r="I194" s="139">
        <f>SUM(I195,I230,I269)</f>
        <v>286319</v>
      </c>
      <c r="J194" s="139">
        <f>SUM(J195,J230,J269)</f>
        <v>0</v>
      </c>
      <c r="K194" s="139">
        <f>SUM(K195,K230,K269)</f>
        <v>0</v>
      </c>
      <c r="L194" s="199">
        <f>SUM(L195,L230,L269)</f>
        <v>0</v>
      </c>
    </row>
    <row r="195" spans="1:13" x14ac:dyDescent="0.25">
      <c r="A195" s="142">
        <v>5000</v>
      </c>
      <c r="B195" s="142" t="s">
        <v>203</v>
      </c>
      <c r="C195" s="143">
        <f t="shared" si="23"/>
        <v>436152</v>
      </c>
      <c r="D195" s="144">
        <f>D196+D204</f>
        <v>436152</v>
      </c>
      <c r="E195" s="144">
        <f>E196+E204</f>
        <v>0</v>
      </c>
      <c r="F195" s="144">
        <f>F196+F204</f>
        <v>0</v>
      </c>
      <c r="G195" s="144">
        <f>G196+G204</f>
        <v>0</v>
      </c>
      <c r="H195" s="143">
        <f t="shared" si="24"/>
        <v>286319</v>
      </c>
      <c r="I195" s="144">
        <f>I196+I204</f>
        <v>286319</v>
      </c>
      <c r="J195" s="144">
        <f>J196+J204</f>
        <v>0</v>
      </c>
      <c r="K195" s="144">
        <f>K196+K204</f>
        <v>0</v>
      </c>
      <c r="L195" s="200">
        <f>L196+L204</f>
        <v>0</v>
      </c>
    </row>
    <row r="196" spans="1:13" x14ac:dyDescent="0.25">
      <c r="A196" s="56">
        <v>5100</v>
      </c>
      <c r="B196" s="147" t="s">
        <v>204</v>
      </c>
      <c r="C196" s="57">
        <f t="shared" si="23"/>
        <v>0</v>
      </c>
      <c r="D196" s="63">
        <f>D197+D198+D201+D202+D203</f>
        <v>0</v>
      </c>
      <c r="E196" s="63">
        <f>E197+E198+E201+E202+E203</f>
        <v>0</v>
      </c>
      <c r="F196" s="63">
        <f>F197+F198+F201+F202+F203</f>
        <v>0</v>
      </c>
      <c r="G196" s="166">
        <f>G197+G198+G201+G202+G203</f>
        <v>0</v>
      </c>
      <c r="H196" s="57">
        <f t="shared" si="24"/>
        <v>0</v>
      </c>
      <c r="I196" s="63">
        <f>I197+I198+I201+I202+I203</f>
        <v>0</v>
      </c>
      <c r="J196" s="63">
        <f>J197+J198+J201+J202+J203</f>
        <v>0</v>
      </c>
      <c r="K196" s="63">
        <f>K197+K198+K201+K202+K203</f>
        <v>0</v>
      </c>
      <c r="L196" s="167">
        <f>L197+L198+L201+L202+L203</f>
        <v>0</v>
      </c>
    </row>
    <row r="197" spans="1:13" x14ac:dyDescent="0.25">
      <c r="A197" s="168">
        <v>5110</v>
      </c>
      <c r="B197" s="65" t="s">
        <v>205</v>
      </c>
      <c r="C197" s="66">
        <f t="shared" si="23"/>
        <v>0</v>
      </c>
      <c r="D197" s="68"/>
      <c r="E197" s="68"/>
      <c r="F197" s="68"/>
      <c r="G197" s="154"/>
      <c r="H197" s="66">
        <f t="shared" si="24"/>
        <v>0</v>
      </c>
      <c r="I197" s="68">
        <v>0</v>
      </c>
      <c r="J197" s="68"/>
      <c r="K197" s="68"/>
      <c r="L197" s="155"/>
      <c r="M197" s="156"/>
    </row>
    <row r="198" spans="1:13" ht="24" x14ac:dyDescent="0.25">
      <c r="A198" s="159">
        <v>5120</v>
      </c>
      <c r="B198" s="71" t="s">
        <v>206</v>
      </c>
      <c r="C198" s="72">
        <f t="shared" si="23"/>
        <v>0</v>
      </c>
      <c r="D198" s="160">
        <f>D199+D200</f>
        <v>0</v>
      </c>
      <c r="E198" s="160">
        <f>E199+E200</f>
        <v>0</v>
      </c>
      <c r="F198" s="160">
        <f>F199+F200</f>
        <v>0</v>
      </c>
      <c r="G198" s="161">
        <f>G199+G200</f>
        <v>0</v>
      </c>
      <c r="H198" s="72">
        <f t="shared" si="24"/>
        <v>0</v>
      </c>
      <c r="I198" s="160">
        <f>I199+I200</f>
        <v>0</v>
      </c>
      <c r="J198" s="160">
        <f>J199+J200</f>
        <v>0</v>
      </c>
      <c r="K198" s="160">
        <f>K199+K200</f>
        <v>0</v>
      </c>
      <c r="L198" s="162">
        <f>L199+L200</f>
        <v>0</v>
      </c>
    </row>
    <row r="199" spans="1:13" x14ac:dyDescent="0.25">
      <c r="A199" s="44">
        <v>5121</v>
      </c>
      <c r="B199" s="71" t="s">
        <v>207</v>
      </c>
      <c r="C199" s="72">
        <f t="shared" si="23"/>
        <v>0</v>
      </c>
      <c r="D199" s="74"/>
      <c r="E199" s="74"/>
      <c r="F199" s="74"/>
      <c r="G199" s="157"/>
      <c r="H199" s="72">
        <f t="shared" si="24"/>
        <v>0</v>
      </c>
      <c r="I199" s="74">
        <v>0</v>
      </c>
      <c r="J199" s="74"/>
      <c r="K199" s="74"/>
      <c r="L199" s="158"/>
      <c r="M199" s="156"/>
    </row>
    <row r="200" spans="1:13" ht="24" x14ac:dyDescent="0.25">
      <c r="A200" s="44">
        <v>5129</v>
      </c>
      <c r="B200" s="71" t="s">
        <v>208</v>
      </c>
      <c r="C200" s="72">
        <f t="shared" si="23"/>
        <v>0</v>
      </c>
      <c r="D200" s="74"/>
      <c r="E200" s="74"/>
      <c r="F200" s="74"/>
      <c r="G200" s="157"/>
      <c r="H200" s="72">
        <f t="shared" si="24"/>
        <v>0</v>
      </c>
      <c r="I200" s="74">
        <v>0</v>
      </c>
      <c r="J200" s="74"/>
      <c r="K200" s="74"/>
      <c r="L200" s="158"/>
      <c r="M200" s="156"/>
    </row>
    <row r="201" spans="1:13" x14ac:dyDescent="0.25">
      <c r="A201" s="159">
        <v>5130</v>
      </c>
      <c r="B201" s="71" t="s">
        <v>209</v>
      </c>
      <c r="C201" s="72">
        <f t="shared" si="23"/>
        <v>0</v>
      </c>
      <c r="D201" s="74"/>
      <c r="E201" s="74"/>
      <c r="F201" s="74"/>
      <c r="G201" s="157"/>
      <c r="H201" s="72">
        <f t="shared" si="24"/>
        <v>0</v>
      </c>
      <c r="I201" s="74">
        <v>0</v>
      </c>
      <c r="J201" s="74"/>
      <c r="K201" s="74"/>
      <c r="L201" s="158"/>
      <c r="M201" s="156"/>
    </row>
    <row r="202" spans="1:13" x14ac:dyDescent="0.25">
      <c r="A202" s="159">
        <v>5140</v>
      </c>
      <c r="B202" s="71" t="s">
        <v>210</v>
      </c>
      <c r="C202" s="72">
        <f t="shared" si="23"/>
        <v>0</v>
      </c>
      <c r="D202" s="74"/>
      <c r="E202" s="74"/>
      <c r="F202" s="74"/>
      <c r="G202" s="157"/>
      <c r="H202" s="72">
        <f t="shared" si="24"/>
        <v>0</v>
      </c>
      <c r="I202" s="74">
        <v>0</v>
      </c>
      <c r="J202" s="74"/>
      <c r="K202" s="74"/>
      <c r="L202" s="158"/>
      <c r="M202" s="156"/>
    </row>
    <row r="203" spans="1:13" ht="24" x14ac:dyDescent="0.25">
      <c r="A203" s="159">
        <v>5170</v>
      </c>
      <c r="B203" s="71" t="s">
        <v>211</v>
      </c>
      <c r="C203" s="72">
        <f t="shared" si="23"/>
        <v>0</v>
      </c>
      <c r="D203" s="74"/>
      <c r="E203" s="74"/>
      <c r="F203" s="74"/>
      <c r="G203" s="157"/>
      <c r="H203" s="72">
        <f t="shared" si="24"/>
        <v>0</v>
      </c>
      <c r="I203" s="74">
        <v>0</v>
      </c>
      <c r="J203" s="74"/>
      <c r="K203" s="74"/>
      <c r="L203" s="158"/>
      <c r="M203" s="156"/>
    </row>
    <row r="204" spans="1:13" x14ac:dyDescent="0.25">
      <c r="A204" s="56">
        <v>5200</v>
      </c>
      <c r="B204" s="147" t="s">
        <v>212</v>
      </c>
      <c r="C204" s="57">
        <f t="shared" si="23"/>
        <v>436152</v>
      </c>
      <c r="D204" s="63">
        <f>D205+D215+D216+D225+D226+D227+D229</f>
        <v>436152</v>
      </c>
      <c r="E204" s="63">
        <f>E205+E215+E216+E225+E226+E227+E229</f>
        <v>0</v>
      </c>
      <c r="F204" s="63">
        <f>F205+F215+F216+F225+F226+F227+F229</f>
        <v>0</v>
      </c>
      <c r="G204" s="166">
        <f>G205+G215+G216+G225+G226+G227+G229</f>
        <v>0</v>
      </c>
      <c r="H204" s="57">
        <f t="shared" si="24"/>
        <v>286319</v>
      </c>
      <c r="I204" s="63">
        <f>I205+I215+I216+I225+I226+I227+I229</f>
        <v>286319</v>
      </c>
      <c r="J204" s="63">
        <f>J205+J215+J216+J225+J226+J227+J229</f>
        <v>0</v>
      </c>
      <c r="K204" s="63">
        <f>K205+K215+K216+K225+K226+K227+K229</f>
        <v>0</v>
      </c>
      <c r="L204" s="167">
        <f>L205+L215+L216+L225+L226+L227+L229</f>
        <v>0</v>
      </c>
    </row>
    <row r="205" spans="1:13" x14ac:dyDescent="0.25">
      <c r="A205" s="150">
        <v>5210</v>
      </c>
      <c r="B205" s="112" t="s">
        <v>213</v>
      </c>
      <c r="C205" s="117">
        <f t="shared" si="23"/>
        <v>0</v>
      </c>
      <c r="D205" s="151">
        <f>SUM(D206:D214)</f>
        <v>0</v>
      </c>
      <c r="E205" s="151">
        <f>SUM(E206:E214)</f>
        <v>0</v>
      </c>
      <c r="F205" s="151">
        <f>SUM(F206:F214)</f>
        <v>0</v>
      </c>
      <c r="G205" s="152">
        <f>SUM(G206:G214)</f>
        <v>0</v>
      </c>
      <c r="H205" s="117">
        <f t="shared" si="24"/>
        <v>0</v>
      </c>
      <c r="I205" s="151">
        <f>SUM(I206:I214)</f>
        <v>0</v>
      </c>
      <c r="J205" s="151">
        <f>SUM(J206:J214)</f>
        <v>0</v>
      </c>
      <c r="K205" s="151">
        <f>SUM(K206:K214)</f>
        <v>0</v>
      </c>
      <c r="L205" s="153">
        <f>SUM(L206:L214)</f>
        <v>0</v>
      </c>
    </row>
    <row r="206" spans="1:13" x14ac:dyDescent="0.25">
      <c r="A206" s="38">
        <v>5211</v>
      </c>
      <c r="B206" s="65" t="s">
        <v>214</v>
      </c>
      <c r="C206" s="66">
        <f t="shared" si="23"/>
        <v>0</v>
      </c>
      <c r="D206" s="68"/>
      <c r="E206" s="68"/>
      <c r="F206" s="68"/>
      <c r="G206" s="154"/>
      <c r="H206" s="66">
        <f t="shared" si="24"/>
        <v>0</v>
      </c>
      <c r="I206" s="68">
        <v>0</v>
      </c>
      <c r="J206" s="68"/>
      <c r="K206" s="68"/>
      <c r="L206" s="155"/>
      <c r="M206" s="156"/>
    </row>
    <row r="207" spans="1:13" x14ac:dyDescent="0.25">
      <c r="A207" s="44">
        <v>5212</v>
      </c>
      <c r="B207" s="71" t="s">
        <v>215</v>
      </c>
      <c r="C207" s="72">
        <f t="shared" si="23"/>
        <v>0</v>
      </c>
      <c r="D207" s="74"/>
      <c r="E207" s="74"/>
      <c r="F207" s="74"/>
      <c r="G207" s="157"/>
      <c r="H207" s="72">
        <f t="shared" si="24"/>
        <v>0</v>
      </c>
      <c r="I207" s="74">
        <v>0</v>
      </c>
      <c r="J207" s="74"/>
      <c r="K207" s="74"/>
      <c r="L207" s="158"/>
      <c r="M207" s="156"/>
    </row>
    <row r="208" spans="1:13" x14ac:dyDescent="0.25">
      <c r="A208" s="44">
        <v>5213</v>
      </c>
      <c r="B208" s="71" t="s">
        <v>216</v>
      </c>
      <c r="C208" s="72">
        <f t="shared" si="23"/>
        <v>0</v>
      </c>
      <c r="D208" s="74"/>
      <c r="E208" s="74"/>
      <c r="F208" s="74"/>
      <c r="G208" s="157"/>
      <c r="H208" s="72">
        <f t="shared" si="24"/>
        <v>0</v>
      </c>
      <c r="I208" s="74">
        <v>0</v>
      </c>
      <c r="J208" s="74"/>
      <c r="K208" s="74"/>
      <c r="L208" s="158"/>
      <c r="M208" s="156"/>
    </row>
    <row r="209" spans="1:13" x14ac:dyDescent="0.25">
      <c r="A209" s="44">
        <v>5214</v>
      </c>
      <c r="B209" s="71" t="s">
        <v>217</v>
      </c>
      <c r="C209" s="72">
        <f t="shared" si="23"/>
        <v>0</v>
      </c>
      <c r="D209" s="74"/>
      <c r="E209" s="74"/>
      <c r="F209" s="74"/>
      <c r="G209" s="157"/>
      <c r="H209" s="72">
        <f t="shared" si="24"/>
        <v>0</v>
      </c>
      <c r="I209" s="74">
        <v>0</v>
      </c>
      <c r="J209" s="74"/>
      <c r="K209" s="74"/>
      <c r="L209" s="158"/>
      <c r="M209" s="156"/>
    </row>
    <row r="210" spans="1:13" x14ac:dyDescent="0.25">
      <c r="A210" s="44">
        <v>5215</v>
      </c>
      <c r="B210" s="71" t="s">
        <v>218</v>
      </c>
      <c r="C210" s="72">
        <f>SUM(D210:G210)</f>
        <v>0</v>
      </c>
      <c r="D210" s="74"/>
      <c r="E210" s="74"/>
      <c r="F210" s="74"/>
      <c r="G210" s="157"/>
      <c r="H210" s="72">
        <f>SUM(I210:L210)</f>
        <v>0</v>
      </c>
      <c r="I210" s="74">
        <v>0</v>
      </c>
      <c r="J210" s="74"/>
      <c r="K210" s="74"/>
      <c r="L210" s="158"/>
      <c r="M210" s="156"/>
    </row>
    <row r="211" spans="1:13" ht="14.25" customHeight="1" x14ac:dyDescent="0.25">
      <c r="A211" s="44">
        <v>5216</v>
      </c>
      <c r="B211" s="71" t="s">
        <v>219</v>
      </c>
      <c r="C211" s="72">
        <f t="shared" si="23"/>
        <v>0</v>
      </c>
      <c r="D211" s="74"/>
      <c r="E211" s="74"/>
      <c r="F211" s="74"/>
      <c r="G211" s="157"/>
      <c r="H211" s="72">
        <f t="shared" si="24"/>
        <v>0</v>
      </c>
      <c r="I211" s="74">
        <v>0</v>
      </c>
      <c r="J211" s="74"/>
      <c r="K211" s="74"/>
      <c r="L211" s="158"/>
      <c r="M211" s="156"/>
    </row>
    <row r="212" spans="1:13" x14ac:dyDescent="0.25">
      <c r="A212" s="44">
        <v>5217</v>
      </c>
      <c r="B212" s="71" t="s">
        <v>220</v>
      </c>
      <c r="C212" s="72">
        <f t="shared" si="23"/>
        <v>0</v>
      </c>
      <c r="D212" s="74"/>
      <c r="E212" s="74"/>
      <c r="F212" s="74"/>
      <c r="G212" s="157"/>
      <c r="H212" s="72">
        <f t="shared" si="24"/>
        <v>0</v>
      </c>
      <c r="I212" s="74">
        <v>0</v>
      </c>
      <c r="J212" s="74"/>
      <c r="K212" s="74"/>
      <c r="L212" s="158"/>
      <c r="M212" s="156"/>
    </row>
    <row r="213" spans="1:13" x14ac:dyDescent="0.25">
      <c r="A213" s="44">
        <v>5218</v>
      </c>
      <c r="B213" s="71" t="s">
        <v>221</v>
      </c>
      <c r="C213" s="72">
        <f t="shared" si="23"/>
        <v>0</v>
      </c>
      <c r="D213" s="74"/>
      <c r="E213" s="74"/>
      <c r="F213" s="74"/>
      <c r="G213" s="157"/>
      <c r="H213" s="72">
        <f t="shared" si="24"/>
        <v>0</v>
      </c>
      <c r="I213" s="74">
        <v>0</v>
      </c>
      <c r="J213" s="74"/>
      <c r="K213" s="74"/>
      <c r="L213" s="158"/>
      <c r="M213" s="156"/>
    </row>
    <row r="214" spans="1:13" x14ac:dyDescent="0.25">
      <c r="A214" s="44">
        <v>5219</v>
      </c>
      <c r="B214" s="71" t="s">
        <v>222</v>
      </c>
      <c r="C214" s="72">
        <f t="shared" si="23"/>
        <v>0</v>
      </c>
      <c r="D214" s="74"/>
      <c r="E214" s="74"/>
      <c r="F214" s="74"/>
      <c r="G214" s="157"/>
      <c r="H214" s="72">
        <f t="shared" si="24"/>
        <v>0</v>
      </c>
      <c r="I214" s="74">
        <v>0</v>
      </c>
      <c r="J214" s="74"/>
      <c r="K214" s="74"/>
      <c r="L214" s="158"/>
      <c r="M214" s="156"/>
    </row>
    <row r="215" spans="1:13" ht="13.5" customHeight="1" x14ac:dyDescent="0.25">
      <c r="A215" s="159">
        <v>5220</v>
      </c>
      <c r="B215" s="71" t="s">
        <v>223</v>
      </c>
      <c r="C215" s="72">
        <f t="shared" si="23"/>
        <v>0</v>
      </c>
      <c r="D215" s="74"/>
      <c r="E215" s="74"/>
      <c r="F215" s="74"/>
      <c r="G215" s="157"/>
      <c r="H215" s="72">
        <f t="shared" si="24"/>
        <v>0</v>
      </c>
      <c r="I215" s="74">
        <v>0</v>
      </c>
      <c r="J215" s="74"/>
      <c r="K215" s="74"/>
      <c r="L215" s="158"/>
      <c r="M215" s="156"/>
    </row>
    <row r="216" spans="1:13" x14ac:dyDescent="0.25">
      <c r="A216" s="159">
        <v>5230</v>
      </c>
      <c r="B216" s="71" t="s">
        <v>224</v>
      </c>
      <c r="C216" s="72">
        <f t="shared" si="23"/>
        <v>0</v>
      </c>
      <c r="D216" s="160">
        <f>SUM(D217:D224)</f>
        <v>0</v>
      </c>
      <c r="E216" s="160">
        <f>SUM(E217:E224)</f>
        <v>0</v>
      </c>
      <c r="F216" s="160">
        <f>SUM(F217:F224)</f>
        <v>0</v>
      </c>
      <c r="G216" s="161">
        <f>SUM(G217:G224)</f>
        <v>0</v>
      </c>
      <c r="H216" s="72">
        <f t="shared" si="24"/>
        <v>0</v>
      </c>
      <c r="I216" s="160">
        <f>SUM(I217:I224)</f>
        <v>0</v>
      </c>
      <c r="J216" s="160">
        <f>SUM(J217:J224)</f>
        <v>0</v>
      </c>
      <c r="K216" s="160">
        <f>SUM(K217:K224)</f>
        <v>0</v>
      </c>
      <c r="L216" s="162">
        <f>SUM(L217:L224)</f>
        <v>0</v>
      </c>
    </row>
    <row r="217" spans="1:13" x14ac:dyDescent="0.25">
      <c r="A217" s="44">
        <v>5231</v>
      </c>
      <c r="B217" s="71" t="s">
        <v>225</v>
      </c>
      <c r="C217" s="72">
        <f t="shared" si="23"/>
        <v>0</v>
      </c>
      <c r="D217" s="74"/>
      <c r="E217" s="74"/>
      <c r="F217" s="74"/>
      <c r="G217" s="157"/>
      <c r="H217" s="72">
        <f t="shared" si="24"/>
        <v>0</v>
      </c>
      <c r="I217" s="74">
        <v>0</v>
      </c>
      <c r="J217" s="74"/>
      <c r="K217" s="74"/>
      <c r="L217" s="158"/>
      <c r="M217" s="156"/>
    </row>
    <row r="218" spans="1:13" x14ac:dyDescent="0.25">
      <c r="A218" s="44">
        <v>5232</v>
      </c>
      <c r="B218" s="71" t="s">
        <v>226</v>
      </c>
      <c r="C218" s="72">
        <f t="shared" si="23"/>
        <v>0</v>
      </c>
      <c r="D218" s="74"/>
      <c r="E218" s="74"/>
      <c r="F218" s="74"/>
      <c r="G218" s="157"/>
      <c r="H218" s="72">
        <f t="shared" si="24"/>
        <v>0</v>
      </c>
      <c r="I218" s="74">
        <v>0</v>
      </c>
      <c r="J218" s="74"/>
      <c r="K218" s="74"/>
      <c r="L218" s="158"/>
      <c r="M218" s="156"/>
    </row>
    <row r="219" spans="1:13" x14ac:dyDescent="0.25">
      <c r="A219" s="44">
        <v>5233</v>
      </c>
      <c r="B219" s="71" t="s">
        <v>227</v>
      </c>
      <c r="C219" s="201">
        <f t="shared" si="23"/>
        <v>0</v>
      </c>
      <c r="D219" s="74"/>
      <c r="E219" s="74"/>
      <c r="F219" s="74"/>
      <c r="G219" s="157"/>
      <c r="H219" s="72">
        <f t="shared" si="24"/>
        <v>0</v>
      </c>
      <c r="I219" s="74">
        <v>0</v>
      </c>
      <c r="J219" s="74"/>
      <c r="K219" s="74"/>
      <c r="L219" s="158"/>
      <c r="M219" s="156"/>
    </row>
    <row r="220" spans="1:13" ht="24" x14ac:dyDescent="0.25">
      <c r="A220" s="44">
        <v>5234</v>
      </c>
      <c r="B220" s="71" t="s">
        <v>228</v>
      </c>
      <c r="C220" s="201">
        <f t="shared" si="23"/>
        <v>0</v>
      </c>
      <c r="D220" s="74"/>
      <c r="E220" s="74"/>
      <c r="F220" s="74"/>
      <c r="G220" s="157"/>
      <c r="H220" s="72">
        <f t="shared" si="24"/>
        <v>0</v>
      </c>
      <c r="I220" s="74">
        <v>0</v>
      </c>
      <c r="J220" s="74"/>
      <c r="K220" s="74"/>
      <c r="L220" s="158"/>
      <c r="M220" s="156"/>
    </row>
    <row r="221" spans="1:13" ht="14.25" customHeight="1" x14ac:dyDescent="0.25">
      <c r="A221" s="44">
        <v>5236</v>
      </c>
      <c r="B221" s="71" t="s">
        <v>229</v>
      </c>
      <c r="C221" s="201">
        <f t="shared" si="23"/>
        <v>0</v>
      </c>
      <c r="D221" s="74"/>
      <c r="E221" s="74"/>
      <c r="F221" s="74"/>
      <c r="G221" s="157"/>
      <c r="H221" s="72">
        <f t="shared" si="24"/>
        <v>0</v>
      </c>
      <c r="I221" s="74">
        <v>0</v>
      </c>
      <c r="J221" s="74"/>
      <c r="K221" s="74"/>
      <c r="L221" s="158"/>
      <c r="M221" s="156"/>
    </row>
    <row r="222" spans="1:13" ht="14.25" customHeight="1" x14ac:dyDescent="0.25">
      <c r="A222" s="44">
        <v>5237</v>
      </c>
      <c r="B222" s="71" t="s">
        <v>230</v>
      </c>
      <c r="C222" s="201">
        <f t="shared" si="23"/>
        <v>0</v>
      </c>
      <c r="D222" s="74"/>
      <c r="E222" s="74"/>
      <c r="F222" s="74"/>
      <c r="G222" s="157"/>
      <c r="H222" s="72">
        <f t="shared" si="24"/>
        <v>0</v>
      </c>
      <c r="I222" s="74">
        <v>0</v>
      </c>
      <c r="J222" s="74"/>
      <c r="K222" s="74"/>
      <c r="L222" s="158"/>
      <c r="M222" s="156"/>
    </row>
    <row r="223" spans="1:13" ht="24" x14ac:dyDescent="0.25">
      <c r="A223" s="44">
        <v>5238</v>
      </c>
      <c r="B223" s="71" t="s">
        <v>231</v>
      </c>
      <c r="C223" s="201">
        <f t="shared" si="23"/>
        <v>0</v>
      </c>
      <c r="D223" s="74"/>
      <c r="E223" s="74"/>
      <c r="F223" s="74"/>
      <c r="G223" s="157"/>
      <c r="H223" s="72">
        <f t="shared" si="24"/>
        <v>0</v>
      </c>
      <c r="I223" s="74">
        <v>0</v>
      </c>
      <c r="J223" s="74"/>
      <c r="K223" s="74"/>
      <c r="L223" s="158"/>
      <c r="M223" s="156"/>
    </row>
    <row r="224" spans="1:13" ht="24" x14ac:dyDescent="0.25">
      <c r="A224" s="44">
        <v>5239</v>
      </c>
      <c r="B224" s="71" t="s">
        <v>232</v>
      </c>
      <c r="C224" s="201">
        <f t="shared" si="23"/>
        <v>0</v>
      </c>
      <c r="D224" s="74"/>
      <c r="E224" s="74"/>
      <c r="F224" s="74"/>
      <c r="G224" s="157"/>
      <c r="H224" s="72">
        <f t="shared" si="24"/>
        <v>0</v>
      </c>
      <c r="I224" s="74">
        <v>0</v>
      </c>
      <c r="J224" s="74"/>
      <c r="K224" s="74"/>
      <c r="L224" s="158"/>
      <c r="M224" s="156"/>
    </row>
    <row r="225" spans="1:13" ht="24" x14ac:dyDescent="0.25">
      <c r="A225" s="159">
        <v>5240</v>
      </c>
      <c r="B225" s="71" t="s">
        <v>233</v>
      </c>
      <c r="C225" s="201">
        <f t="shared" si="23"/>
        <v>0</v>
      </c>
      <c r="D225" s="74"/>
      <c r="E225" s="74"/>
      <c r="F225" s="74"/>
      <c r="G225" s="157"/>
      <c r="H225" s="72">
        <f t="shared" si="24"/>
        <v>0</v>
      </c>
      <c r="I225" s="74">
        <v>0</v>
      </c>
      <c r="J225" s="74"/>
      <c r="K225" s="74"/>
      <c r="L225" s="158"/>
      <c r="M225" s="156"/>
    </row>
    <row r="226" spans="1:13" x14ac:dyDescent="0.25">
      <c r="A226" s="159">
        <v>5250</v>
      </c>
      <c r="B226" s="71" t="s">
        <v>234</v>
      </c>
      <c r="C226" s="201">
        <f t="shared" si="23"/>
        <v>436152</v>
      </c>
      <c r="D226" s="74">
        <f>14595+51955+27997+40959+26400+49000+48593+22636+24205+29060+32442+24086+24224+20000</f>
        <v>436152</v>
      </c>
      <c r="E226" s="74"/>
      <c r="F226" s="74"/>
      <c r="G226" s="157"/>
      <c r="H226" s="72">
        <f t="shared" si="24"/>
        <v>286319</v>
      </c>
      <c r="I226" s="74">
        <v>286319</v>
      </c>
      <c r="J226" s="74"/>
      <c r="K226" s="74"/>
      <c r="L226" s="158"/>
      <c r="M226" s="156"/>
    </row>
    <row r="227" spans="1:13" x14ac:dyDescent="0.25">
      <c r="A227" s="159">
        <v>5260</v>
      </c>
      <c r="B227" s="71" t="s">
        <v>235</v>
      </c>
      <c r="C227" s="201">
        <f t="shared" si="23"/>
        <v>0</v>
      </c>
      <c r="D227" s="160">
        <f>SUM(D228)</f>
        <v>0</v>
      </c>
      <c r="E227" s="160">
        <f>SUM(E228)</f>
        <v>0</v>
      </c>
      <c r="F227" s="160">
        <f>SUM(F228)</f>
        <v>0</v>
      </c>
      <c r="G227" s="161">
        <f>SUM(G228)</f>
        <v>0</v>
      </c>
      <c r="H227" s="72">
        <f t="shared" si="24"/>
        <v>0</v>
      </c>
      <c r="I227" s="160">
        <f>SUM(I228)</f>
        <v>0</v>
      </c>
      <c r="J227" s="160">
        <f>SUM(J228)</f>
        <v>0</v>
      </c>
      <c r="K227" s="160">
        <f>SUM(K228)</f>
        <v>0</v>
      </c>
      <c r="L227" s="162">
        <f>SUM(L228)</f>
        <v>0</v>
      </c>
    </row>
    <row r="228" spans="1:13" ht="24" x14ac:dyDescent="0.25">
      <c r="A228" s="44">
        <v>5269</v>
      </c>
      <c r="B228" s="71" t="s">
        <v>236</v>
      </c>
      <c r="C228" s="201">
        <f t="shared" si="23"/>
        <v>0</v>
      </c>
      <c r="D228" s="74"/>
      <c r="E228" s="74"/>
      <c r="F228" s="74"/>
      <c r="G228" s="157"/>
      <c r="H228" s="72">
        <f t="shared" si="24"/>
        <v>0</v>
      </c>
      <c r="I228" s="74">
        <v>0</v>
      </c>
      <c r="J228" s="74"/>
      <c r="K228" s="74"/>
      <c r="L228" s="158"/>
      <c r="M228" s="156"/>
    </row>
    <row r="229" spans="1:13" ht="24" x14ac:dyDescent="0.25">
      <c r="A229" s="150">
        <v>5270</v>
      </c>
      <c r="B229" s="112" t="s">
        <v>237</v>
      </c>
      <c r="C229" s="202">
        <f t="shared" si="23"/>
        <v>0</v>
      </c>
      <c r="D229" s="163"/>
      <c r="E229" s="163"/>
      <c r="F229" s="163"/>
      <c r="G229" s="164"/>
      <c r="H229" s="117">
        <f t="shared" si="24"/>
        <v>0</v>
      </c>
      <c r="I229" s="163">
        <v>0</v>
      </c>
      <c r="J229" s="163"/>
      <c r="K229" s="163"/>
      <c r="L229" s="165"/>
      <c r="M229" s="156"/>
    </row>
    <row r="230" spans="1:13" x14ac:dyDescent="0.25">
      <c r="A230" s="142">
        <v>6000</v>
      </c>
      <c r="B230" s="142" t="s">
        <v>238</v>
      </c>
      <c r="C230" s="203">
        <f t="shared" si="23"/>
        <v>0</v>
      </c>
      <c r="D230" s="144">
        <f>D231+D251+D259</f>
        <v>0</v>
      </c>
      <c r="E230" s="144">
        <f>E231+E251+E259</f>
        <v>0</v>
      </c>
      <c r="F230" s="144">
        <f>F231+F251+F259</f>
        <v>0</v>
      </c>
      <c r="G230" s="145">
        <f>G231+G251+G259</f>
        <v>0</v>
      </c>
      <c r="H230" s="143">
        <f t="shared" si="24"/>
        <v>0</v>
      </c>
      <c r="I230" s="144">
        <f>I231+I251+I259</f>
        <v>0</v>
      </c>
      <c r="J230" s="144">
        <f>J231+J251+J259</f>
        <v>0</v>
      </c>
      <c r="K230" s="144">
        <f>K231+K251+K259</f>
        <v>0</v>
      </c>
      <c r="L230" s="146">
        <f>L231+L251+L259</f>
        <v>0</v>
      </c>
    </row>
    <row r="231" spans="1:13" ht="14.25" customHeight="1" x14ac:dyDescent="0.25">
      <c r="A231" s="192">
        <v>6200</v>
      </c>
      <c r="B231" s="183" t="s">
        <v>239</v>
      </c>
      <c r="C231" s="204">
        <f>SUM(D231:G231)</f>
        <v>0</v>
      </c>
      <c r="D231" s="194">
        <f>SUM(D232,D233,D235,D238,D244,D245,D246)</f>
        <v>0</v>
      </c>
      <c r="E231" s="194">
        <f>SUM(E232,E233,E235,E238,E244,E245,E246)</f>
        <v>0</v>
      </c>
      <c r="F231" s="194">
        <f>SUM(F232,F233,F235,F238,F244,F245,F246)</f>
        <v>0</v>
      </c>
      <c r="G231" s="194">
        <f>SUM(G232,G233,G235,G238,G244,G245,G246)</f>
        <v>0</v>
      </c>
      <c r="H231" s="193">
        <f t="shared" si="24"/>
        <v>0</v>
      </c>
      <c r="I231" s="194">
        <f>SUM(I232,I233,I235,I238,I244,I245,I246)</f>
        <v>0</v>
      </c>
      <c r="J231" s="194">
        <f>SUM(J232,J233,J235,J238,J244,J245,J246)</f>
        <v>0</v>
      </c>
      <c r="K231" s="194">
        <f>SUM(K232,K233,K235,K238,K244,K245,K246)</f>
        <v>0</v>
      </c>
      <c r="L231" s="149">
        <f>SUM(L232,L233,L235,L238,L244,L245,L246)</f>
        <v>0</v>
      </c>
    </row>
    <row r="232" spans="1:13" ht="24" x14ac:dyDescent="0.25">
      <c r="A232" s="168">
        <v>6220</v>
      </c>
      <c r="B232" s="65" t="s">
        <v>240</v>
      </c>
      <c r="C232" s="205">
        <f t="shared" si="23"/>
        <v>0</v>
      </c>
      <c r="D232" s="68"/>
      <c r="E232" s="68"/>
      <c r="F232" s="68"/>
      <c r="G232" s="206"/>
      <c r="H232" s="207">
        <f t="shared" si="24"/>
        <v>0</v>
      </c>
      <c r="I232" s="68">
        <v>0</v>
      </c>
      <c r="J232" s="68"/>
      <c r="K232" s="68"/>
      <c r="L232" s="155"/>
      <c r="M232" s="156"/>
    </row>
    <row r="233" spans="1:13" x14ac:dyDescent="0.25">
      <c r="A233" s="159">
        <v>6230</v>
      </c>
      <c r="B233" s="71" t="s">
        <v>241</v>
      </c>
      <c r="C233" s="201">
        <f t="shared" si="23"/>
        <v>0</v>
      </c>
      <c r="D233" s="160">
        <f>SUM(D234)</f>
        <v>0</v>
      </c>
      <c r="E233" s="160">
        <f t="shared" ref="E233:L233" si="25">SUM(E234)</f>
        <v>0</v>
      </c>
      <c r="F233" s="160">
        <f t="shared" si="25"/>
        <v>0</v>
      </c>
      <c r="G233" s="161">
        <f t="shared" si="25"/>
        <v>0</v>
      </c>
      <c r="H233" s="208">
        <f t="shared" si="24"/>
        <v>0</v>
      </c>
      <c r="I233" s="160">
        <f t="shared" si="25"/>
        <v>0</v>
      </c>
      <c r="J233" s="160">
        <f t="shared" si="25"/>
        <v>0</v>
      </c>
      <c r="K233" s="160">
        <f t="shared" si="25"/>
        <v>0</v>
      </c>
      <c r="L233" s="162">
        <f t="shared" si="25"/>
        <v>0</v>
      </c>
    </row>
    <row r="234" spans="1:13" ht="24" x14ac:dyDescent="0.25">
      <c r="A234" s="44">
        <v>6239</v>
      </c>
      <c r="B234" s="65" t="s">
        <v>242</v>
      </c>
      <c r="C234" s="201">
        <f t="shared" si="23"/>
        <v>0</v>
      </c>
      <c r="D234" s="68"/>
      <c r="E234" s="68"/>
      <c r="F234" s="68"/>
      <c r="G234" s="154"/>
      <c r="H234" s="208">
        <f t="shared" si="24"/>
        <v>0</v>
      </c>
      <c r="I234" s="68">
        <v>0</v>
      </c>
      <c r="J234" s="68"/>
      <c r="K234" s="68"/>
      <c r="L234" s="155"/>
      <c r="M234" s="156"/>
    </row>
    <row r="235" spans="1:13" ht="24" x14ac:dyDescent="0.25">
      <c r="A235" s="159">
        <v>6240</v>
      </c>
      <c r="B235" s="71" t="s">
        <v>243</v>
      </c>
      <c r="C235" s="201">
        <f>SUM(D235:G235)</f>
        <v>0</v>
      </c>
      <c r="D235" s="160">
        <f>SUM(D236:D237)</f>
        <v>0</v>
      </c>
      <c r="E235" s="160">
        <f>SUM(E236:E237)</f>
        <v>0</v>
      </c>
      <c r="F235" s="160">
        <f>SUM(F236:F237)</f>
        <v>0</v>
      </c>
      <c r="G235" s="161">
        <f>SUM(G236:G237)</f>
        <v>0</v>
      </c>
      <c r="H235" s="208">
        <f t="shared" si="24"/>
        <v>0</v>
      </c>
      <c r="I235" s="160">
        <f>SUM(I236:I237)</f>
        <v>0</v>
      </c>
      <c r="J235" s="160">
        <f>SUM(J236:J237)</f>
        <v>0</v>
      </c>
      <c r="K235" s="160">
        <f>SUM(K236:K237)</f>
        <v>0</v>
      </c>
      <c r="L235" s="162">
        <f>SUM(L236:L237)</f>
        <v>0</v>
      </c>
    </row>
    <row r="236" spans="1:13" x14ac:dyDescent="0.25">
      <c r="A236" s="44">
        <v>6241</v>
      </c>
      <c r="B236" s="71" t="s">
        <v>244</v>
      </c>
      <c r="C236" s="201">
        <f>SUM(D236:G236)</f>
        <v>0</v>
      </c>
      <c r="D236" s="74"/>
      <c r="E236" s="74"/>
      <c r="F236" s="74"/>
      <c r="G236" s="157"/>
      <c r="H236" s="208">
        <f>SUM(I236:L236)</f>
        <v>0</v>
      </c>
      <c r="I236" s="74">
        <v>0</v>
      </c>
      <c r="J236" s="74"/>
      <c r="K236" s="74"/>
      <c r="L236" s="158"/>
      <c r="M236" s="156"/>
    </row>
    <row r="237" spans="1:13" x14ac:dyDescent="0.25">
      <c r="A237" s="44">
        <v>6242</v>
      </c>
      <c r="B237" s="71" t="s">
        <v>245</v>
      </c>
      <c r="C237" s="201">
        <f>SUM(D237:G237)</f>
        <v>0</v>
      </c>
      <c r="D237" s="74"/>
      <c r="E237" s="74"/>
      <c r="F237" s="74"/>
      <c r="G237" s="157"/>
      <c r="H237" s="208">
        <f t="shared" si="24"/>
        <v>0</v>
      </c>
      <c r="I237" s="74">
        <v>0</v>
      </c>
      <c r="J237" s="74"/>
      <c r="K237" s="74"/>
      <c r="L237" s="158"/>
      <c r="M237" s="156"/>
    </row>
    <row r="238" spans="1:13" ht="25.5" customHeight="1" x14ac:dyDescent="0.25">
      <c r="A238" s="159">
        <v>6250</v>
      </c>
      <c r="B238" s="71" t="s">
        <v>246</v>
      </c>
      <c r="C238" s="201">
        <f>SUM(D238:G238)</f>
        <v>0</v>
      </c>
      <c r="D238" s="160">
        <f>SUM(D239:D243)</f>
        <v>0</v>
      </c>
      <c r="E238" s="160">
        <f>SUM(E239:E243)</f>
        <v>0</v>
      </c>
      <c r="F238" s="160">
        <f>SUM(F239:F243)</f>
        <v>0</v>
      </c>
      <c r="G238" s="161">
        <f>SUM(G239:G243)</f>
        <v>0</v>
      </c>
      <c r="H238" s="208">
        <f t="shared" si="24"/>
        <v>0</v>
      </c>
      <c r="I238" s="160">
        <f>SUM(I239:I243)</f>
        <v>0</v>
      </c>
      <c r="J238" s="160">
        <f>SUM(J239:J243)</f>
        <v>0</v>
      </c>
      <c r="K238" s="160">
        <f>SUM(K239:K243)</f>
        <v>0</v>
      </c>
      <c r="L238" s="162">
        <f>SUM(L239:L243)</f>
        <v>0</v>
      </c>
    </row>
    <row r="239" spans="1:13" ht="14.25" customHeight="1" x14ac:dyDescent="0.25">
      <c r="A239" s="44">
        <v>6252</v>
      </c>
      <c r="B239" s="71" t="s">
        <v>247</v>
      </c>
      <c r="C239" s="201">
        <f>SUM(D239:G239)</f>
        <v>0</v>
      </c>
      <c r="D239" s="74"/>
      <c r="E239" s="74"/>
      <c r="F239" s="74"/>
      <c r="G239" s="157"/>
      <c r="H239" s="208">
        <f t="shared" si="24"/>
        <v>0</v>
      </c>
      <c r="I239" s="74">
        <v>0</v>
      </c>
      <c r="J239" s="74"/>
      <c r="K239" s="74"/>
      <c r="L239" s="158"/>
      <c r="M239" s="156"/>
    </row>
    <row r="240" spans="1:13" ht="14.25" customHeight="1" x14ac:dyDescent="0.25">
      <c r="A240" s="44">
        <v>6253</v>
      </c>
      <c r="B240" s="71" t="s">
        <v>248</v>
      </c>
      <c r="C240" s="201">
        <f t="shared" si="23"/>
        <v>0</v>
      </c>
      <c r="D240" s="74"/>
      <c r="E240" s="74"/>
      <c r="F240" s="74"/>
      <c r="G240" s="157"/>
      <c r="H240" s="208">
        <f t="shared" si="24"/>
        <v>0</v>
      </c>
      <c r="I240" s="74">
        <v>0</v>
      </c>
      <c r="J240" s="74"/>
      <c r="K240" s="74"/>
      <c r="L240" s="158"/>
      <c r="M240" s="156"/>
    </row>
    <row r="241" spans="1:13" ht="24" x14ac:dyDescent="0.25">
      <c r="A241" s="44">
        <v>6254</v>
      </c>
      <c r="B241" s="71" t="s">
        <v>249</v>
      </c>
      <c r="C241" s="201">
        <f t="shared" si="23"/>
        <v>0</v>
      </c>
      <c r="D241" s="74"/>
      <c r="E241" s="74"/>
      <c r="F241" s="74"/>
      <c r="G241" s="157"/>
      <c r="H241" s="208">
        <f t="shared" si="24"/>
        <v>0</v>
      </c>
      <c r="I241" s="74">
        <v>0</v>
      </c>
      <c r="J241" s="74"/>
      <c r="K241" s="74"/>
      <c r="L241" s="158"/>
      <c r="M241" s="156"/>
    </row>
    <row r="242" spans="1:13" ht="24" x14ac:dyDescent="0.25">
      <c r="A242" s="44">
        <v>6255</v>
      </c>
      <c r="B242" s="71" t="s">
        <v>250</v>
      </c>
      <c r="C242" s="201">
        <f t="shared" si="23"/>
        <v>0</v>
      </c>
      <c r="D242" s="74"/>
      <c r="E242" s="74"/>
      <c r="F242" s="74"/>
      <c r="G242" s="157"/>
      <c r="H242" s="208">
        <f t="shared" si="24"/>
        <v>0</v>
      </c>
      <c r="I242" s="74">
        <v>0</v>
      </c>
      <c r="J242" s="74"/>
      <c r="K242" s="74"/>
      <c r="L242" s="158"/>
      <c r="M242" s="156"/>
    </row>
    <row r="243" spans="1:13" x14ac:dyDescent="0.25">
      <c r="A243" s="44">
        <v>6259</v>
      </c>
      <c r="B243" s="71" t="s">
        <v>251</v>
      </c>
      <c r="C243" s="201">
        <f t="shared" si="23"/>
        <v>0</v>
      </c>
      <c r="D243" s="74"/>
      <c r="E243" s="74"/>
      <c r="F243" s="74"/>
      <c r="G243" s="157"/>
      <c r="H243" s="208">
        <f t="shared" si="24"/>
        <v>0</v>
      </c>
      <c r="I243" s="74">
        <v>0</v>
      </c>
      <c r="J243" s="74"/>
      <c r="K243" s="74"/>
      <c r="L243" s="158"/>
      <c r="M243" s="156"/>
    </row>
    <row r="244" spans="1:13" ht="24" x14ac:dyDescent="0.25">
      <c r="A244" s="159">
        <v>6260</v>
      </c>
      <c r="B244" s="71" t="s">
        <v>252</v>
      </c>
      <c r="C244" s="201">
        <f t="shared" si="23"/>
        <v>0</v>
      </c>
      <c r="D244" s="74"/>
      <c r="E244" s="74"/>
      <c r="F244" s="74"/>
      <c r="G244" s="157"/>
      <c r="H244" s="208">
        <f t="shared" si="24"/>
        <v>0</v>
      </c>
      <c r="I244" s="74">
        <v>0</v>
      </c>
      <c r="J244" s="74"/>
      <c r="K244" s="74"/>
      <c r="L244" s="158"/>
      <c r="M244" s="156"/>
    </row>
    <row r="245" spans="1:13" x14ac:dyDescent="0.25">
      <c r="A245" s="159">
        <v>6270</v>
      </c>
      <c r="B245" s="71" t="s">
        <v>253</v>
      </c>
      <c r="C245" s="201">
        <f t="shared" si="23"/>
        <v>0</v>
      </c>
      <c r="D245" s="74"/>
      <c r="E245" s="74"/>
      <c r="F245" s="74"/>
      <c r="G245" s="157"/>
      <c r="H245" s="208">
        <f t="shared" si="24"/>
        <v>0</v>
      </c>
      <c r="I245" s="74">
        <v>0</v>
      </c>
      <c r="J245" s="74"/>
      <c r="K245" s="74"/>
      <c r="L245" s="158"/>
      <c r="M245" s="156"/>
    </row>
    <row r="246" spans="1:13" ht="24" x14ac:dyDescent="0.25">
      <c r="A246" s="168">
        <v>6290</v>
      </c>
      <c r="B246" s="65" t="s">
        <v>254</v>
      </c>
      <c r="C246" s="209">
        <f t="shared" si="23"/>
        <v>0</v>
      </c>
      <c r="D246" s="169">
        <f>SUM(D247:D250)</f>
        <v>0</v>
      </c>
      <c r="E246" s="169">
        <f t="shared" ref="E246:G246" si="26">SUM(E247:E250)</f>
        <v>0</v>
      </c>
      <c r="F246" s="169">
        <f t="shared" si="26"/>
        <v>0</v>
      </c>
      <c r="G246" s="210">
        <f t="shared" si="26"/>
        <v>0</v>
      </c>
      <c r="H246" s="209">
        <f t="shared" si="24"/>
        <v>0</v>
      </c>
      <c r="I246" s="169">
        <f>SUM(I247:I250)</f>
        <v>0</v>
      </c>
      <c r="J246" s="169">
        <f t="shared" ref="J246:L246" si="27">SUM(J247:J250)</f>
        <v>0</v>
      </c>
      <c r="K246" s="169">
        <f t="shared" si="27"/>
        <v>0</v>
      </c>
      <c r="L246" s="186">
        <f t="shared" si="27"/>
        <v>0</v>
      </c>
    </row>
    <row r="247" spans="1:13" x14ac:dyDescent="0.25">
      <c r="A247" s="44">
        <v>6291</v>
      </c>
      <c r="B247" s="71" t="s">
        <v>255</v>
      </c>
      <c r="C247" s="201">
        <f t="shared" si="23"/>
        <v>0</v>
      </c>
      <c r="D247" s="74"/>
      <c r="E247" s="74"/>
      <c r="F247" s="74"/>
      <c r="G247" s="211"/>
      <c r="H247" s="201">
        <f t="shared" si="24"/>
        <v>0</v>
      </c>
      <c r="I247" s="74">
        <v>0</v>
      </c>
      <c r="J247" s="74"/>
      <c r="K247" s="74"/>
      <c r="L247" s="158"/>
      <c r="M247" s="156"/>
    </row>
    <row r="248" spans="1:13" x14ac:dyDescent="0.25">
      <c r="A248" s="44">
        <v>6292</v>
      </c>
      <c r="B248" s="71" t="s">
        <v>256</v>
      </c>
      <c r="C248" s="201">
        <f t="shared" si="23"/>
        <v>0</v>
      </c>
      <c r="D248" s="74"/>
      <c r="E248" s="74"/>
      <c r="F248" s="74"/>
      <c r="G248" s="211"/>
      <c r="H248" s="201">
        <f t="shared" si="24"/>
        <v>0</v>
      </c>
      <c r="I248" s="74">
        <v>0</v>
      </c>
      <c r="J248" s="74"/>
      <c r="K248" s="74"/>
      <c r="L248" s="158"/>
      <c r="M248" s="156"/>
    </row>
    <row r="249" spans="1:13" ht="72" x14ac:dyDescent="0.25">
      <c r="A249" s="44">
        <v>6296</v>
      </c>
      <c r="B249" s="71" t="s">
        <v>257</v>
      </c>
      <c r="C249" s="201">
        <f t="shared" si="23"/>
        <v>0</v>
      </c>
      <c r="D249" s="74"/>
      <c r="E249" s="74"/>
      <c r="F249" s="74"/>
      <c r="G249" s="211"/>
      <c r="H249" s="201">
        <f t="shared" si="24"/>
        <v>0</v>
      </c>
      <c r="I249" s="74">
        <v>0</v>
      </c>
      <c r="J249" s="74"/>
      <c r="K249" s="74"/>
      <c r="L249" s="158"/>
      <c r="M249" s="156"/>
    </row>
    <row r="250" spans="1:13" ht="39.75" customHeight="1" x14ac:dyDescent="0.25">
      <c r="A250" s="44">
        <v>6299</v>
      </c>
      <c r="B250" s="71" t="s">
        <v>258</v>
      </c>
      <c r="C250" s="201">
        <f t="shared" si="23"/>
        <v>0</v>
      </c>
      <c r="D250" s="74"/>
      <c r="E250" s="74"/>
      <c r="F250" s="74"/>
      <c r="G250" s="211"/>
      <c r="H250" s="201">
        <f t="shared" si="24"/>
        <v>0</v>
      </c>
      <c r="I250" s="74">
        <v>0</v>
      </c>
      <c r="J250" s="74"/>
      <c r="K250" s="74"/>
      <c r="L250" s="158"/>
      <c r="M250" s="156"/>
    </row>
    <row r="251" spans="1:13" x14ac:dyDescent="0.25">
      <c r="A251" s="56">
        <v>6300</v>
      </c>
      <c r="B251" s="147" t="s">
        <v>259</v>
      </c>
      <c r="C251" s="184">
        <f t="shared" si="23"/>
        <v>0</v>
      </c>
      <c r="D251" s="63">
        <f>SUM(D252,D257,D258)</f>
        <v>0</v>
      </c>
      <c r="E251" s="63">
        <f t="shared" ref="E251:G251" si="28">SUM(E252,E257,E258)</f>
        <v>0</v>
      </c>
      <c r="F251" s="63">
        <f t="shared" si="28"/>
        <v>0</v>
      </c>
      <c r="G251" s="63">
        <f t="shared" si="28"/>
        <v>0</v>
      </c>
      <c r="H251" s="57">
        <f t="shared" si="24"/>
        <v>0</v>
      </c>
      <c r="I251" s="63">
        <f>SUM(I252,I257,I258)</f>
        <v>0</v>
      </c>
      <c r="J251" s="63">
        <f t="shared" ref="J251:L251" si="29">SUM(J252,J257,J258)</f>
        <v>0</v>
      </c>
      <c r="K251" s="63">
        <f t="shared" si="29"/>
        <v>0</v>
      </c>
      <c r="L251" s="172">
        <f t="shared" si="29"/>
        <v>0</v>
      </c>
    </row>
    <row r="252" spans="1:13" ht="24" x14ac:dyDescent="0.25">
      <c r="A252" s="168">
        <v>6320</v>
      </c>
      <c r="B252" s="65" t="s">
        <v>260</v>
      </c>
      <c r="C252" s="209">
        <f t="shared" si="23"/>
        <v>0</v>
      </c>
      <c r="D252" s="169">
        <f>SUM(D253:D256)</f>
        <v>0</v>
      </c>
      <c r="E252" s="169">
        <f>SUM(E253:E256)</f>
        <v>0</v>
      </c>
      <c r="F252" s="169">
        <f t="shared" ref="F252:G252" si="30">SUM(F253:F256)</f>
        <v>0</v>
      </c>
      <c r="G252" s="212">
        <f t="shared" si="30"/>
        <v>0</v>
      </c>
      <c r="H252" s="209">
        <f t="shared" si="24"/>
        <v>0</v>
      </c>
      <c r="I252" s="169">
        <f>SUM(I253:I256)</f>
        <v>0</v>
      </c>
      <c r="J252" s="169">
        <f t="shared" ref="J252:L252" si="31">SUM(J253:J256)</f>
        <v>0</v>
      </c>
      <c r="K252" s="169">
        <f t="shared" si="31"/>
        <v>0</v>
      </c>
      <c r="L252" s="213">
        <f t="shared" si="31"/>
        <v>0</v>
      </c>
    </row>
    <row r="253" spans="1:13" x14ac:dyDescent="0.25">
      <c r="A253" s="44">
        <v>6322</v>
      </c>
      <c r="B253" s="71" t="s">
        <v>261</v>
      </c>
      <c r="C253" s="201">
        <f t="shared" si="23"/>
        <v>0</v>
      </c>
      <c r="D253" s="74"/>
      <c r="E253" s="74"/>
      <c r="F253" s="74"/>
      <c r="G253" s="211"/>
      <c r="H253" s="201">
        <f t="shared" si="24"/>
        <v>0</v>
      </c>
      <c r="I253" s="74">
        <v>0</v>
      </c>
      <c r="J253" s="74"/>
      <c r="K253" s="74"/>
      <c r="L253" s="158"/>
      <c r="M253" s="156"/>
    </row>
    <row r="254" spans="1:13" ht="24" x14ac:dyDescent="0.25">
      <c r="A254" s="44">
        <v>6323</v>
      </c>
      <c r="B254" s="71" t="s">
        <v>262</v>
      </c>
      <c r="C254" s="201">
        <f t="shared" si="23"/>
        <v>0</v>
      </c>
      <c r="D254" s="74"/>
      <c r="E254" s="74"/>
      <c r="F254" s="74"/>
      <c r="G254" s="211"/>
      <c r="H254" s="201">
        <f t="shared" si="24"/>
        <v>0</v>
      </c>
      <c r="I254" s="74">
        <v>0</v>
      </c>
      <c r="J254" s="74"/>
      <c r="K254" s="74"/>
      <c r="L254" s="158"/>
      <c r="M254" s="156"/>
    </row>
    <row r="255" spans="1:13" ht="24" x14ac:dyDescent="0.25">
      <c r="A255" s="44">
        <v>6324</v>
      </c>
      <c r="B255" s="71" t="s">
        <v>263</v>
      </c>
      <c r="C255" s="201">
        <f t="shared" si="23"/>
        <v>0</v>
      </c>
      <c r="D255" s="74"/>
      <c r="E255" s="74"/>
      <c r="F255" s="74"/>
      <c r="G255" s="211"/>
      <c r="H255" s="201">
        <f t="shared" si="24"/>
        <v>0</v>
      </c>
      <c r="I255" s="74">
        <v>0</v>
      </c>
      <c r="J255" s="74"/>
      <c r="K255" s="74"/>
      <c r="L255" s="158"/>
      <c r="M255" s="156"/>
    </row>
    <row r="256" spans="1:13" x14ac:dyDescent="0.25">
      <c r="A256" s="38">
        <v>6329</v>
      </c>
      <c r="B256" s="65" t="s">
        <v>264</v>
      </c>
      <c r="C256" s="205">
        <f t="shared" si="23"/>
        <v>0</v>
      </c>
      <c r="D256" s="68"/>
      <c r="E256" s="68"/>
      <c r="F256" s="68"/>
      <c r="G256" s="214"/>
      <c r="H256" s="205">
        <f t="shared" si="24"/>
        <v>0</v>
      </c>
      <c r="I256" s="68">
        <v>0</v>
      </c>
      <c r="J256" s="68"/>
      <c r="K256" s="68"/>
      <c r="L256" s="155"/>
      <c r="M256" s="156"/>
    </row>
    <row r="257" spans="1:13" ht="24" x14ac:dyDescent="0.25">
      <c r="A257" s="215">
        <v>6330</v>
      </c>
      <c r="B257" s="216" t="s">
        <v>265</v>
      </c>
      <c r="C257" s="209">
        <f>SUM(D257:G257)</f>
        <v>0</v>
      </c>
      <c r="D257" s="189"/>
      <c r="E257" s="189"/>
      <c r="F257" s="189"/>
      <c r="G257" s="211"/>
      <c r="H257" s="209">
        <f>SUM(I257:L257)</f>
        <v>0</v>
      </c>
      <c r="I257" s="189">
        <v>0</v>
      </c>
      <c r="J257" s="189"/>
      <c r="K257" s="189"/>
      <c r="L257" s="191"/>
      <c r="M257" s="156"/>
    </row>
    <row r="258" spans="1:13" x14ac:dyDescent="0.25">
      <c r="A258" s="159">
        <v>6360</v>
      </c>
      <c r="B258" s="71" t="s">
        <v>266</v>
      </c>
      <c r="C258" s="201">
        <f t="shared" si="23"/>
        <v>0</v>
      </c>
      <c r="D258" s="74"/>
      <c r="E258" s="74"/>
      <c r="F258" s="74"/>
      <c r="G258" s="157"/>
      <c r="H258" s="208">
        <f t="shared" si="24"/>
        <v>0</v>
      </c>
      <c r="I258" s="74">
        <v>0</v>
      </c>
      <c r="J258" s="74"/>
      <c r="K258" s="74"/>
      <c r="L258" s="158"/>
      <c r="M258" s="156"/>
    </row>
    <row r="259" spans="1:13" ht="36" x14ac:dyDescent="0.25">
      <c r="A259" s="56">
        <v>6400</v>
      </c>
      <c r="B259" s="147" t="s">
        <v>267</v>
      </c>
      <c r="C259" s="184">
        <f>SUM(D259:G259)</f>
        <v>0</v>
      </c>
      <c r="D259" s="63">
        <f>SUM(D260,D264)</f>
        <v>0</v>
      </c>
      <c r="E259" s="63">
        <f t="shared" ref="E259:G259" si="32">SUM(E260,E264)</f>
        <v>0</v>
      </c>
      <c r="F259" s="63">
        <f t="shared" si="32"/>
        <v>0</v>
      </c>
      <c r="G259" s="63">
        <f t="shared" si="32"/>
        <v>0</v>
      </c>
      <c r="H259" s="57">
        <f>SUM(I259:L259)</f>
        <v>0</v>
      </c>
      <c r="I259" s="63">
        <f>SUM(I260,I264)</f>
        <v>0</v>
      </c>
      <c r="J259" s="63">
        <f t="shared" ref="J259:L259" si="33">SUM(J260,J264)</f>
        <v>0</v>
      </c>
      <c r="K259" s="63">
        <f t="shared" si="33"/>
        <v>0</v>
      </c>
      <c r="L259" s="172">
        <f t="shared" si="33"/>
        <v>0</v>
      </c>
    </row>
    <row r="260" spans="1:13" ht="24" x14ac:dyDescent="0.25">
      <c r="A260" s="168">
        <v>6410</v>
      </c>
      <c r="B260" s="65" t="s">
        <v>268</v>
      </c>
      <c r="C260" s="205">
        <f t="shared" si="23"/>
        <v>0</v>
      </c>
      <c r="D260" s="169">
        <f>SUM(D261:D263)</f>
        <v>0</v>
      </c>
      <c r="E260" s="169">
        <f t="shared" ref="E260:G260" si="34">SUM(E261:E263)</f>
        <v>0</v>
      </c>
      <c r="F260" s="169">
        <f t="shared" si="34"/>
        <v>0</v>
      </c>
      <c r="G260" s="217">
        <f t="shared" si="34"/>
        <v>0</v>
      </c>
      <c r="H260" s="205">
        <f t="shared" si="24"/>
        <v>0</v>
      </c>
      <c r="I260" s="169">
        <f>SUM(I261:I263)</f>
        <v>0</v>
      </c>
      <c r="J260" s="169">
        <f t="shared" ref="J260:L260" si="35">SUM(J261:J263)</f>
        <v>0</v>
      </c>
      <c r="K260" s="169">
        <f t="shared" si="35"/>
        <v>0</v>
      </c>
      <c r="L260" s="180">
        <f t="shared" si="35"/>
        <v>0</v>
      </c>
    </row>
    <row r="261" spans="1:13" x14ac:dyDescent="0.25">
      <c r="A261" s="44">
        <v>6411</v>
      </c>
      <c r="B261" s="174" t="s">
        <v>269</v>
      </c>
      <c r="C261" s="201">
        <f t="shared" si="23"/>
        <v>0</v>
      </c>
      <c r="D261" s="74"/>
      <c r="E261" s="74"/>
      <c r="F261" s="74"/>
      <c r="G261" s="157"/>
      <c r="H261" s="208">
        <f t="shared" si="24"/>
        <v>0</v>
      </c>
      <c r="I261" s="74">
        <v>0</v>
      </c>
      <c r="J261" s="74"/>
      <c r="K261" s="74"/>
      <c r="L261" s="158"/>
      <c r="M261" s="156"/>
    </row>
    <row r="262" spans="1:13" ht="36" x14ac:dyDescent="0.25">
      <c r="A262" s="44">
        <v>6412</v>
      </c>
      <c r="B262" s="71" t="s">
        <v>270</v>
      </c>
      <c r="C262" s="201">
        <f t="shared" si="23"/>
        <v>0</v>
      </c>
      <c r="D262" s="74"/>
      <c r="E262" s="74"/>
      <c r="F262" s="74"/>
      <c r="G262" s="157"/>
      <c r="H262" s="208">
        <f t="shared" si="24"/>
        <v>0</v>
      </c>
      <c r="I262" s="74">
        <v>0</v>
      </c>
      <c r="J262" s="74"/>
      <c r="K262" s="74"/>
      <c r="L262" s="158"/>
      <c r="M262" s="156"/>
    </row>
    <row r="263" spans="1:13" ht="36" x14ac:dyDescent="0.25">
      <c r="A263" s="44">
        <v>6419</v>
      </c>
      <c r="B263" s="71" t="s">
        <v>271</v>
      </c>
      <c r="C263" s="201">
        <f t="shared" si="23"/>
        <v>0</v>
      </c>
      <c r="D263" s="74"/>
      <c r="E263" s="74"/>
      <c r="F263" s="74"/>
      <c r="G263" s="157"/>
      <c r="H263" s="208">
        <f t="shared" si="24"/>
        <v>0</v>
      </c>
      <c r="I263" s="74">
        <v>0</v>
      </c>
      <c r="J263" s="74"/>
      <c r="K263" s="74"/>
      <c r="L263" s="158"/>
      <c r="M263" s="156"/>
    </row>
    <row r="264" spans="1:13" ht="36" x14ac:dyDescent="0.25">
      <c r="A264" s="159">
        <v>6420</v>
      </c>
      <c r="B264" s="71" t="s">
        <v>272</v>
      </c>
      <c r="C264" s="201">
        <f t="shared" si="23"/>
        <v>0</v>
      </c>
      <c r="D264" s="160">
        <f>SUM(D265:D268)</f>
        <v>0</v>
      </c>
      <c r="E264" s="160">
        <f>SUM(E265:E268)</f>
        <v>0</v>
      </c>
      <c r="F264" s="160">
        <f>SUM(F265:F268)</f>
        <v>0</v>
      </c>
      <c r="G264" s="218">
        <f>SUM(G265:G268)</f>
        <v>0</v>
      </c>
      <c r="H264" s="201">
        <f>SUM(I264:L264)</f>
        <v>0</v>
      </c>
      <c r="I264" s="160">
        <f>SUM(I265:I268)</f>
        <v>0</v>
      </c>
      <c r="J264" s="160">
        <f>SUM(J265:J268)</f>
        <v>0</v>
      </c>
      <c r="K264" s="160">
        <f>SUM(K265:K268)</f>
        <v>0</v>
      </c>
      <c r="L264" s="176">
        <f>SUM(L265:L268)</f>
        <v>0</v>
      </c>
    </row>
    <row r="265" spans="1:13" x14ac:dyDescent="0.25">
      <c r="A265" s="44">
        <v>6421</v>
      </c>
      <c r="B265" s="71" t="s">
        <v>273</v>
      </c>
      <c r="C265" s="201">
        <f t="shared" ref="C265:C285" si="36">SUM(D265:G265)</f>
        <v>0</v>
      </c>
      <c r="D265" s="74"/>
      <c r="E265" s="74"/>
      <c r="F265" s="74"/>
      <c r="G265" s="157"/>
      <c r="H265" s="208">
        <f t="shared" ref="H265:H285" si="37">SUM(I265:L265)</f>
        <v>0</v>
      </c>
      <c r="I265" s="74">
        <v>0</v>
      </c>
      <c r="J265" s="74"/>
      <c r="K265" s="74"/>
      <c r="L265" s="158"/>
      <c r="M265" s="156"/>
    </row>
    <row r="266" spans="1:13" x14ac:dyDescent="0.25">
      <c r="A266" s="44">
        <v>6422</v>
      </c>
      <c r="B266" s="71" t="s">
        <v>274</v>
      </c>
      <c r="C266" s="201">
        <f t="shared" si="36"/>
        <v>0</v>
      </c>
      <c r="D266" s="74"/>
      <c r="E266" s="74"/>
      <c r="F266" s="74"/>
      <c r="G266" s="157"/>
      <c r="H266" s="208">
        <f t="shared" si="37"/>
        <v>0</v>
      </c>
      <c r="I266" s="74">
        <v>0</v>
      </c>
      <c r="J266" s="74"/>
      <c r="K266" s="74"/>
      <c r="L266" s="158"/>
      <c r="M266" s="156"/>
    </row>
    <row r="267" spans="1:13" ht="13.5" customHeight="1" x14ac:dyDescent="0.25">
      <c r="A267" s="44">
        <v>6423</v>
      </c>
      <c r="B267" s="71" t="s">
        <v>275</v>
      </c>
      <c r="C267" s="201">
        <f>SUM(D267:G267)</f>
        <v>0</v>
      </c>
      <c r="D267" s="74"/>
      <c r="E267" s="74"/>
      <c r="F267" s="74"/>
      <c r="G267" s="157"/>
      <c r="H267" s="208">
        <f>SUM(I267:L267)</f>
        <v>0</v>
      </c>
      <c r="I267" s="74">
        <v>0</v>
      </c>
      <c r="J267" s="74"/>
      <c r="K267" s="74"/>
      <c r="L267" s="158"/>
      <c r="M267" s="156"/>
    </row>
    <row r="268" spans="1:13" ht="36" x14ac:dyDescent="0.25">
      <c r="A268" s="44">
        <v>6424</v>
      </c>
      <c r="B268" s="71" t="s">
        <v>276</v>
      </c>
      <c r="C268" s="201">
        <f>SUM(D268:G268)</f>
        <v>0</v>
      </c>
      <c r="D268" s="74"/>
      <c r="E268" s="74"/>
      <c r="F268" s="74"/>
      <c r="G268" s="157"/>
      <c r="H268" s="208">
        <f>SUM(I268:L268)</f>
        <v>0</v>
      </c>
      <c r="I268" s="74">
        <v>0</v>
      </c>
      <c r="J268" s="74"/>
      <c r="K268" s="74"/>
      <c r="L268" s="158"/>
      <c r="M268" s="219"/>
    </row>
    <row r="269" spans="1:13" ht="36" x14ac:dyDescent="0.25">
      <c r="A269" s="220">
        <v>7000</v>
      </c>
      <c r="B269" s="220" t="s">
        <v>277</v>
      </c>
      <c r="C269" s="221">
        <f t="shared" si="36"/>
        <v>0</v>
      </c>
      <c r="D269" s="222">
        <f>SUM(D270,D281)</f>
        <v>0</v>
      </c>
      <c r="E269" s="222">
        <f>SUM(E270,E281)</f>
        <v>0</v>
      </c>
      <c r="F269" s="222">
        <f>SUM(F270,F281)</f>
        <v>0</v>
      </c>
      <c r="G269" s="222">
        <f>SUM(G270,G281)</f>
        <v>0</v>
      </c>
      <c r="H269" s="223">
        <f t="shared" si="37"/>
        <v>0</v>
      </c>
      <c r="I269" s="222">
        <f>SUM(I270,I281)</f>
        <v>0</v>
      </c>
      <c r="J269" s="222">
        <f>SUM(J270,J281)</f>
        <v>0</v>
      </c>
      <c r="K269" s="222">
        <f>SUM(K270,K281)</f>
        <v>0</v>
      </c>
      <c r="L269" s="224">
        <f>SUM(L270,L281)</f>
        <v>0</v>
      </c>
    </row>
    <row r="270" spans="1:13" ht="24" x14ac:dyDescent="0.25">
      <c r="A270" s="56">
        <v>7200</v>
      </c>
      <c r="B270" s="147" t="s">
        <v>278</v>
      </c>
      <c r="C270" s="184">
        <f t="shared" si="36"/>
        <v>0</v>
      </c>
      <c r="D270" s="63">
        <f>SUM(D271,D272,D275,D276,D280)</f>
        <v>0</v>
      </c>
      <c r="E270" s="63">
        <f>SUM(E271,E272,E275,E276,E280)</f>
        <v>0</v>
      </c>
      <c r="F270" s="63">
        <f>SUM(F271,F272,F275,F276,F280)</f>
        <v>0</v>
      </c>
      <c r="G270" s="63">
        <f>SUM(G271,G272,G275,G276,G280)</f>
        <v>0</v>
      </c>
      <c r="H270" s="57">
        <f t="shared" si="37"/>
        <v>0</v>
      </c>
      <c r="I270" s="63">
        <f>SUM(I271,I272,I275,I276,I280)</f>
        <v>0</v>
      </c>
      <c r="J270" s="63">
        <f>SUM(J271,J272,J275,J276,J280)</f>
        <v>0</v>
      </c>
      <c r="K270" s="63">
        <f>SUM(K271,K272,K275,K276,K280)</f>
        <v>0</v>
      </c>
      <c r="L270" s="149">
        <f>SUM(L271,L272,L275,L276,L280)</f>
        <v>0</v>
      </c>
    </row>
    <row r="271" spans="1:13" ht="24" x14ac:dyDescent="0.25">
      <c r="A271" s="168">
        <v>7210</v>
      </c>
      <c r="B271" s="65" t="s">
        <v>279</v>
      </c>
      <c r="C271" s="205">
        <f t="shared" si="36"/>
        <v>0</v>
      </c>
      <c r="D271" s="68"/>
      <c r="E271" s="68"/>
      <c r="F271" s="68"/>
      <c r="G271" s="154"/>
      <c r="H271" s="66">
        <f t="shared" si="37"/>
        <v>0</v>
      </c>
      <c r="I271" s="68">
        <v>0</v>
      </c>
      <c r="J271" s="68"/>
      <c r="K271" s="68"/>
      <c r="L271" s="155"/>
      <c r="M271" s="156"/>
    </row>
    <row r="272" spans="1:13" s="225" customFormat="1" ht="36" x14ac:dyDescent="0.25">
      <c r="A272" s="159">
        <v>7220</v>
      </c>
      <c r="B272" s="71" t="s">
        <v>280</v>
      </c>
      <c r="C272" s="201">
        <f>SUM(D272:G272)</f>
        <v>0</v>
      </c>
      <c r="D272" s="160">
        <f>SUM(D273:D274)</f>
        <v>0</v>
      </c>
      <c r="E272" s="160">
        <f>SUM(E273:E274)</f>
        <v>0</v>
      </c>
      <c r="F272" s="160">
        <f>SUM(F273:F274)</f>
        <v>0</v>
      </c>
      <c r="G272" s="160">
        <f>SUM(G273:G274)</f>
        <v>0</v>
      </c>
      <c r="H272" s="72">
        <f>SUM(I272:L272)</f>
        <v>0</v>
      </c>
      <c r="I272" s="160">
        <f>SUM(I273:I274)</f>
        <v>0</v>
      </c>
      <c r="J272" s="160">
        <f>SUM(J273:J274)</f>
        <v>0</v>
      </c>
      <c r="K272" s="160">
        <f>SUM(K273:K274)</f>
        <v>0</v>
      </c>
      <c r="L272" s="162">
        <f>SUM(L273:L274)</f>
        <v>0</v>
      </c>
    </row>
    <row r="273" spans="1:13" s="225" customFormat="1" ht="36" x14ac:dyDescent="0.25">
      <c r="A273" s="44">
        <v>7221</v>
      </c>
      <c r="B273" s="71" t="s">
        <v>281</v>
      </c>
      <c r="C273" s="201">
        <f t="shared" si="36"/>
        <v>0</v>
      </c>
      <c r="D273" s="74"/>
      <c r="E273" s="74"/>
      <c r="F273" s="74"/>
      <c r="G273" s="157"/>
      <c r="H273" s="72">
        <f t="shared" si="37"/>
        <v>0</v>
      </c>
      <c r="I273" s="74">
        <v>0</v>
      </c>
      <c r="J273" s="74"/>
      <c r="K273" s="74"/>
      <c r="L273" s="158"/>
      <c r="M273" s="219"/>
    </row>
    <row r="274" spans="1:13" s="225" customFormat="1" ht="36" x14ac:dyDescent="0.25">
      <c r="A274" s="44">
        <v>7222</v>
      </c>
      <c r="B274" s="71" t="s">
        <v>282</v>
      </c>
      <c r="C274" s="201">
        <f t="shared" si="36"/>
        <v>0</v>
      </c>
      <c r="D274" s="74"/>
      <c r="E274" s="74"/>
      <c r="F274" s="74"/>
      <c r="G274" s="157"/>
      <c r="H274" s="72">
        <f t="shared" si="37"/>
        <v>0</v>
      </c>
      <c r="I274" s="74">
        <v>0</v>
      </c>
      <c r="J274" s="74"/>
      <c r="K274" s="74"/>
      <c r="L274" s="158"/>
      <c r="M274" s="219"/>
    </row>
    <row r="275" spans="1:13" ht="24" x14ac:dyDescent="0.25">
      <c r="A275" s="159">
        <v>7230</v>
      </c>
      <c r="B275" s="71" t="s">
        <v>283</v>
      </c>
      <c r="C275" s="201">
        <f t="shared" si="36"/>
        <v>0</v>
      </c>
      <c r="D275" s="74"/>
      <c r="E275" s="74"/>
      <c r="F275" s="74"/>
      <c r="G275" s="157"/>
      <c r="H275" s="72">
        <f t="shared" si="37"/>
        <v>0</v>
      </c>
      <c r="I275" s="74">
        <v>0</v>
      </c>
      <c r="J275" s="74"/>
      <c r="K275" s="74"/>
      <c r="L275" s="158"/>
      <c r="M275" s="156"/>
    </row>
    <row r="276" spans="1:13" ht="24" x14ac:dyDescent="0.25">
      <c r="A276" s="159">
        <v>7240</v>
      </c>
      <c r="B276" s="71" t="s">
        <v>284</v>
      </c>
      <c r="C276" s="201">
        <f t="shared" si="36"/>
        <v>0</v>
      </c>
      <c r="D276" s="160">
        <f>SUM(D277:D279)</f>
        <v>0</v>
      </c>
      <c r="E276" s="160">
        <f t="shared" ref="E276:G276" si="38">SUM(E277:E279)</f>
        <v>0</v>
      </c>
      <c r="F276" s="160">
        <f t="shared" si="38"/>
        <v>0</v>
      </c>
      <c r="G276" s="161">
        <f t="shared" si="38"/>
        <v>0</v>
      </c>
      <c r="H276" s="72">
        <f t="shared" si="37"/>
        <v>0</v>
      </c>
      <c r="I276" s="160">
        <f t="shared" ref="I276:L276" si="39">SUM(I277:I279)</f>
        <v>0</v>
      </c>
      <c r="J276" s="160">
        <f t="shared" si="39"/>
        <v>0</v>
      </c>
      <c r="K276" s="160">
        <f>SUM(K277:K279)</f>
        <v>0</v>
      </c>
      <c r="L276" s="162">
        <f t="shared" si="39"/>
        <v>0</v>
      </c>
    </row>
    <row r="277" spans="1:13" ht="48" x14ac:dyDescent="0.25">
      <c r="A277" s="44">
        <v>7245</v>
      </c>
      <c r="B277" s="71" t="s">
        <v>285</v>
      </c>
      <c r="C277" s="201">
        <f t="shared" si="36"/>
        <v>0</v>
      </c>
      <c r="D277" s="74"/>
      <c r="E277" s="74"/>
      <c r="F277" s="74"/>
      <c r="G277" s="157"/>
      <c r="H277" s="72">
        <f t="shared" si="37"/>
        <v>0</v>
      </c>
      <c r="I277" s="74">
        <v>0</v>
      </c>
      <c r="J277" s="74"/>
      <c r="K277" s="74"/>
      <c r="L277" s="158"/>
      <c r="M277" s="156"/>
    </row>
    <row r="278" spans="1:13" ht="84.75" customHeight="1" x14ac:dyDescent="0.25">
      <c r="A278" s="44">
        <v>7246</v>
      </c>
      <c r="B278" s="71" t="s">
        <v>286</v>
      </c>
      <c r="C278" s="201">
        <f t="shared" si="36"/>
        <v>0</v>
      </c>
      <c r="D278" s="74"/>
      <c r="E278" s="74"/>
      <c r="F278" s="74"/>
      <c r="G278" s="157"/>
      <c r="H278" s="72">
        <f t="shared" si="37"/>
        <v>0</v>
      </c>
      <c r="I278" s="74">
        <v>0</v>
      </c>
      <c r="J278" s="74"/>
      <c r="K278" s="74"/>
      <c r="L278" s="158"/>
      <c r="M278" s="156"/>
    </row>
    <row r="279" spans="1:13" ht="36" x14ac:dyDescent="0.25">
      <c r="A279" s="44">
        <v>7247</v>
      </c>
      <c r="B279" s="71" t="s">
        <v>287</v>
      </c>
      <c r="C279" s="201">
        <f t="shared" si="36"/>
        <v>0</v>
      </c>
      <c r="D279" s="74"/>
      <c r="E279" s="74"/>
      <c r="F279" s="74"/>
      <c r="G279" s="157"/>
      <c r="H279" s="72">
        <f t="shared" si="37"/>
        <v>0</v>
      </c>
      <c r="I279" s="74">
        <v>0</v>
      </c>
      <c r="J279" s="74"/>
      <c r="K279" s="74"/>
      <c r="L279" s="158"/>
      <c r="M279" s="156"/>
    </row>
    <row r="280" spans="1:13" ht="24" x14ac:dyDescent="0.25">
      <c r="A280" s="168">
        <v>7260</v>
      </c>
      <c r="B280" s="65" t="s">
        <v>288</v>
      </c>
      <c r="C280" s="205">
        <f t="shared" si="36"/>
        <v>0</v>
      </c>
      <c r="D280" s="68"/>
      <c r="E280" s="68"/>
      <c r="F280" s="68"/>
      <c r="G280" s="154"/>
      <c r="H280" s="66">
        <f t="shared" si="37"/>
        <v>0</v>
      </c>
      <c r="I280" s="68">
        <v>0</v>
      </c>
      <c r="J280" s="68"/>
      <c r="K280" s="68"/>
      <c r="L280" s="155"/>
      <c r="M280" s="156"/>
    </row>
    <row r="281" spans="1:13" x14ac:dyDescent="0.25">
      <c r="A281" s="108">
        <v>7700</v>
      </c>
      <c r="B281" s="85" t="s">
        <v>289</v>
      </c>
      <c r="C281" s="86">
        <f t="shared" si="36"/>
        <v>0</v>
      </c>
      <c r="D281" s="226">
        <f>D282</f>
        <v>0</v>
      </c>
      <c r="E281" s="226">
        <f t="shared" ref="E281:G281" si="40">E282</f>
        <v>0</v>
      </c>
      <c r="F281" s="226">
        <f t="shared" si="40"/>
        <v>0</v>
      </c>
      <c r="G281" s="227">
        <f t="shared" si="40"/>
        <v>0</v>
      </c>
      <c r="H281" s="86">
        <f t="shared" si="37"/>
        <v>0</v>
      </c>
      <c r="I281" s="226">
        <f t="shared" ref="I281:L281" si="41">I282</f>
        <v>0</v>
      </c>
      <c r="J281" s="226">
        <f t="shared" si="41"/>
        <v>0</v>
      </c>
      <c r="K281" s="226">
        <f t="shared" si="41"/>
        <v>0</v>
      </c>
      <c r="L281" s="228">
        <f t="shared" si="41"/>
        <v>0</v>
      </c>
    </row>
    <row r="282" spans="1:13" x14ac:dyDescent="0.25">
      <c r="A282" s="150">
        <v>7720</v>
      </c>
      <c r="B282" s="65" t="s">
        <v>290</v>
      </c>
      <c r="C282" s="79">
        <f t="shared" si="36"/>
        <v>0</v>
      </c>
      <c r="D282" s="81"/>
      <c r="E282" s="81"/>
      <c r="F282" s="81"/>
      <c r="G282" s="229"/>
      <c r="H282" s="79">
        <f t="shared" si="37"/>
        <v>0</v>
      </c>
      <c r="I282" s="81">
        <v>0</v>
      </c>
      <c r="J282" s="81"/>
      <c r="K282" s="81"/>
      <c r="L282" s="230"/>
      <c r="M282" s="156"/>
    </row>
    <row r="283" spans="1:13" x14ac:dyDescent="0.25">
      <c r="A283" s="174"/>
      <c r="B283" s="71" t="s">
        <v>291</v>
      </c>
      <c r="C283" s="201">
        <f t="shared" si="36"/>
        <v>0</v>
      </c>
      <c r="D283" s="160">
        <f>SUM(D284:D285)</f>
        <v>0</v>
      </c>
      <c r="E283" s="160">
        <f>SUM(E284:E285)</f>
        <v>0</v>
      </c>
      <c r="F283" s="160">
        <f>SUM(F284:F285)</f>
        <v>0</v>
      </c>
      <c r="G283" s="161">
        <f>SUM(G284:G285)</f>
        <v>0</v>
      </c>
      <c r="H283" s="72">
        <f t="shared" si="37"/>
        <v>0</v>
      </c>
      <c r="I283" s="160">
        <f>SUM(I284:I285)</f>
        <v>0</v>
      </c>
      <c r="J283" s="160">
        <f>SUM(J284:J285)</f>
        <v>0</v>
      </c>
      <c r="K283" s="160">
        <f>SUM(K284:K285)</f>
        <v>0</v>
      </c>
      <c r="L283" s="162">
        <f>SUM(L284:L285)</f>
        <v>0</v>
      </c>
    </row>
    <row r="284" spans="1:13" x14ac:dyDescent="0.25">
      <c r="A284" s="174" t="s">
        <v>292</v>
      </c>
      <c r="B284" s="44" t="s">
        <v>293</v>
      </c>
      <c r="C284" s="201">
        <f t="shared" si="36"/>
        <v>0</v>
      </c>
      <c r="D284" s="74"/>
      <c r="E284" s="74"/>
      <c r="F284" s="74"/>
      <c r="G284" s="157"/>
      <c r="H284" s="72">
        <f t="shared" si="37"/>
        <v>0</v>
      </c>
      <c r="I284" s="74">
        <v>0</v>
      </c>
      <c r="J284" s="74"/>
      <c r="K284" s="74"/>
      <c r="L284" s="158"/>
      <c r="M284" s="156"/>
    </row>
    <row r="285" spans="1:13" ht="24" x14ac:dyDescent="0.25">
      <c r="A285" s="174" t="s">
        <v>294</v>
      </c>
      <c r="B285" s="231" t="s">
        <v>295</v>
      </c>
      <c r="C285" s="205">
        <f t="shared" si="36"/>
        <v>0</v>
      </c>
      <c r="D285" s="68"/>
      <c r="E285" s="68"/>
      <c r="F285" s="68"/>
      <c r="G285" s="154"/>
      <c r="H285" s="66">
        <f t="shared" si="37"/>
        <v>0</v>
      </c>
      <c r="I285" s="68">
        <v>0</v>
      </c>
      <c r="J285" s="68"/>
      <c r="K285" s="68"/>
      <c r="L285" s="155"/>
      <c r="M285" s="156"/>
    </row>
    <row r="286" spans="1:13" ht="12.75" thickBot="1" x14ac:dyDescent="0.3">
      <c r="A286" s="232"/>
      <c r="B286" s="232" t="s">
        <v>296</v>
      </c>
      <c r="C286" s="233">
        <f t="shared" ref="C286:L286" si="42">SUM(C283,C269,C230,C195,C187,C173,C75,C53)</f>
        <v>504451</v>
      </c>
      <c r="D286" s="233">
        <f t="shared" si="42"/>
        <v>504451</v>
      </c>
      <c r="E286" s="233">
        <f t="shared" si="42"/>
        <v>0</v>
      </c>
      <c r="F286" s="233">
        <f t="shared" si="42"/>
        <v>0</v>
      </c>
      <c r="G286" s="234">
        <f t="shared" si="42"/>
        <v>0</v>
      </c>
      <c r="H286" s="235">
        <f t="shared" si="42"/>
        <v>376211</v>
      </c>
      <c r="I286" s="233">
        <f t="shared" si="42"/>
        <v>376211</v>
      </c>
      <c r="J286" s="233">
        <f t="shared" si="42"/>
        <v>0</v>
      </c>
      <c r="K286" s="233">
        <f t="shared" si="42"/>
        <v>0</v>
      </c>
      <c r="L286" s="236">
        <f t="shared" si="42"/>
        <v>0</v>
      </c>
    </row>
    <row r="287" spans="1:13" s="24" customFormat="1" ht="13.5" thickTop="1" thickBot="1" x14ac:dyDescent="0.3">
      <c r="A287" s="601" t="s">
        <v>297</v>
      </c>
      <c r="B287" s="602"/>
      <c r="C287" s="237">
        <f>SUM(D287:G287)</f>
        <v>0</v>
      </c>
      <c r="D287" s="238">
        <f>SUM(D24,D25,D41)-D51</f>
        <v>0</v>
      </c>
      <c r="E287" s="238">
        <f>SUM(E24,E25,E41)-E51</f>
        <v>0</v>
      </c>
      <c r="F287" s="238">
        <f>(F26+F43)-F51</f>
        <v>0</v>
      </c>
      <c r="G287" s="239">
        <f>G45-G51</f>
        <v>0</v>
      </c>
      <c r="H287" s="237">
        <f>SUM(I287:L287)</f>
        <v>0</v>
      </c>
      <c r="I287" s="238">
        <f>SUM(I24,I25,I41)-I51</f>
        <v>0</v>
      </c>
      <c r="J287" s="238">
        <f>SUM(J24,J25,J41)-J51</f>
        <v>0</v>
      </c>
      <c r="K287" s="238">
        <f>(K26+K43)-K51</f>
        <v>0</v>
      </c>
      <c r="L287" s="240">
        <f>L45-L51</f>
        <v>0</v>
      </c>
    </row>
    <row r="288" spans="1:13" s="24" customFormat="1" ht="12.75" thickTop="1" x14ac:dyDescent="0.25">
      <c r="A288" s="620" t="s">
        <v>298</v>
      </c>
      <c r="B288" s="621"/>
      <c r="C288" s="241">
        <f t="shared" ref="C288:L288" si="43">SUM(C289,C290)-C297+C298</f>
        <v>0</v>
      </c>
      <c r="D288" s="242">
        <f t="shared" si="43"/>
        <v>0</v>
      </c>
      <c r="E288" s="242">
        <f t="shared" si="43"/>
        <v>0</v>
      </c>
      <c r="F288" s="242">
        <f t="shared" si="43"/>
        <v>0</v>
      </c>
      <c r="G288" s="243">
        <f t="shared" si="43"/>
        <v>0</v>
      </c>
      <c r="H288" s="244">
        <f t="shared" si="43"/>
        <v>0</v>
      </c>
      <c r="I288" s="242">
        <f t="shared" si="43"/>
        <v>0</v>
      </c>
      <c r="J288" s="242">
        <f t="shared" si="43"/>
        <v>0</v>
      </c>
      <c r="K288" s="242">
        <f t="shared" si="43"/>
        <v>0</v>
      </c>
      <c r="L288" s="245">
        <f t="shared" si="43"/>
        <v>0</v>
      </c>
    </row>
    <row r="289" spans="1:12" s="24" customFormat="1" ht="12.75" thickBot="1" x14ac:dyDescent="0.3">
      <c r="A289" s="126" t="s">
        <v>299</v>
      </c>
      <c r="B289" s="126" t="s">
        <v>300</v>
      </c>
      <c r="C289" s="246">
        <f t="shared" ref="C289:L289" si="44">C21-C283</f>
        <v>0</v>
      </c>
      <c r="D289" s="128">
        <f t="shared" si="44"/>
        <v>0</v>
      </c>
      <c r="E289" s="128">
        <f t="shared" si="44"/>
        <v>0</v>
      </c>
      <c r="F289" s="128">
        <f t="shared" si="44"/>
        <v>0</v>
      </c>
      <c r="G289" s="129">
        <f t="shared" si="44"/>
        <v>0</v>
      </c>
      <c r="H289" s="247">
        <f t="shared" si="44"/>
        <v>0</v>
      </c>
      <c r="I289" s="128">
        <f t="shared" si="44"/>
        <v>0</v>
      </c>
      <c r="J289" s="128">
        <f t="shared" si="44"/>
        <v>0</v>
      </c>
      <c r="K289" s="128">
        <f t="shared" si="44"/>
        <v>0</v>
      </c>
      <c r="L289" s="130">
        <f t="shared" si="44"/>
        <v>0</v>
      </c>
    </row>
    <row r="290" spans="1:12" s="24" customFormat="1" ht="12.75" thickTop="1" x14ac:dyDescent="0.25">
      <c r="A290" s="248" t="s">
        <v>301</v>
      </c>
      <c r="B290" s="248" t="s">
        <v>302</v>
      </c>
      <c r="C290" s="241">
        <f t="shared" ref="C290:L290" si="45">SUM(C291,C293,C295)-SUM(C292,C294,C296)</f>
        <v>0</v>
      </c>
      <c r="D290" s="242">
        <f t="shared" si="45"/>
        <v>0</v>
      </c>
      <c r="E290" s="242">
        <f t="shared" si="45"/>
        <v>0</v>
      </c>
      <c r="F290" s="242">
        <f t="shared" si="45"/>
        <v>0</v>
      </c>
      <c r="G290" s="249">
        <f t="shared" si="45"/>
        <v>0</v>
      </c>
      <c r="H290" s="244">
        <f t="shared" si="45"/>
        <v>0</v>
      </c>
      <c r="I290" s="242">
        <f t="shared" si="45"/>
        <v>0</v>
      </c>
      <c r="J290" s="242">
        <f t="shared" si="45"/>
        <v>0</v>
      </c>
      <c r="K290" s="242">
        <f t="shared" si="45"/>
        <v>0</v>
      </c>
      <c r="L290" s="245">
        <f t="shared" si="45"/>
        <v>0</v>
      </c>
    </row>
    <row r="291" spans="1:12" x14ac:dyDescent="0.25">
      <c r="A291" s="250" t="s">
        <v>303</v>
      </c>
      <c r="B291" s="116" t="s">
        <v>304</v>
      </c>
      <c r="C291" s="79">
        <f t="shared" ref="C291:C296" si="46">SUM(D291:G291)</f>
        <v>0</v>
      </c>
      <c r="D291" s="81"/>
      <c r="E291" s="81"/>
      <c r="F291" s="81"/>
      <c r="G291" s="229"/>
      <c r="H291" s="79">
        <f t="shared" ref="H291:H296" si="47">SUM(I291:L291)</f>
        <v>0</v>
      </c>
      <c r="I291" s="81"/>
      <c r="J291" s="81"/>
      <c r="K291" s="81"/>
      <c r="L291" s="230"/>
    </row>
    <row r="292" spans="1:12" ht="24" x14ac:dyDescent="0.25">
      <c r="A292" s="174" t="s">
        <v>305</v>
      </c>
      <c r="B292" s="43" t="s">
        <v>306</v>
      </c>
      <c r="C292" s="72">
        <f t="shared" si="46"/>
        <v>0</v>
      </c>
      <c r="D292" s="74"/>
      <c r="E292" s="74"/>
      <c r="F292" s="74"/>
      <c r="G292" s="157"/>
      <c r="H292" s="72">
        <f t="shared" si="47"/>
        <v>0</v>
      </c>
      <c r="I292" s="74"/>
      <c r="J292" s="74"/>
      <c r="K292" s="74"/>
      <c r="L292" s="158"/>
    </row>
    <row r="293" spans="1:12" x14ac:dyDescent="0.25">
      <c r="A293" s="174" t="s">
        <v>307</v>
      </c>
      <c r="B293" s="43" t="s">
        <v>308</v>
      </c>
      <c r="C293" s="72">
        <f t="shared" si="46"/>
        <v>0</v>
      </c>
      <c r="D293" s="74"/>
      <c r="E293" s="74"/>
      <c r="F293" s="74"/>
      <c r="G293" s="157"/>
      <c r="H293" s="72">
        <f t="shared" si="47"/>
        <v>0</v>
      </c>
      <c r="I293" s="74"/>
      <c r="J293" s="74"/>
      <c r="K293" s="74"/>
      <c r="L293" s="158"/>
    </row>
    <row r="294" spans="1:12" ht="24" x14ac:dyDescent="0.25">
      <c r="A294" s="174" t="s">
        <v>309</v>
      </c>
      <c r="B294" s="43" t="s">
        <v>310</v>
      </c>
      <c r="C294" s="72">
        <f t="shared" si="46"/>
        <v>0</v>
      </c>
      <c r="D294" s="74"/>
      <c r="E294" s="74"/>
      <c r="F294" s="74"/>
      <c r="G294" s="157"/>
      <c r="H294" s="72">
        <f t="shared" si="47"/>
        <v>0</v>
      </c>
      <c r="I294" s="74"/>
      <c r="J294" s="74"/>
      <c r="K294" s="74"/>
      <c r="L294" s="158"/>
    </row>
    <row r="295" spans="1:12" x14ac:dyDescent="0.25">
      <c r="A295" s="174" t="s">
        <v>311</v>
      </c>
      <c r="B295" s="43" t="s">
        <v>312</v>
      </c>
      <c r="C295" s="72">
        <f t="shared" si="46"/>
        <v>0</v>
      </c>
      <c r="D295" s="74"/>
      <c r="E295" s="74"/>
      <c r="F295" s="74"/>
      <c r="G295" s="157"/>
      <c r="H295" s="72">
        <f t="shared" si="47"/>
        <v>0</v>
      </c>
      <c r="I295" s="74"/>
      <c r="J295" s="74"/>
      <c r="K295" s="74"/>
      <c r="L295" s="158"/>
    </row>
    <row r="296" spans="1:12" ht="24.75" thickBot="1" x14ac:dyDescent="0.3">
      <c r="A296" s="251" t="s">
        <v>313</v>
      </c>
      <c r="B296" s="252" t="s">
        <v>314</v>
      </c>
      <c r="C296" s="185">
        <f t="shared" si="46"/>
        <v>0</v>
      </c>
      <c r="D296" s="189"/>
      <c r="E296" s="189"/>
      <c r="F296" s="189"/>
      <c r="G296" s="253"/>
      <c r="H296" s="185">
        <f t="shared" si="47"/>
        <v>0</v>
      </c>
      <c r="I296" s="189"/>
      <c r="J296" s="189"/>
      <c r="K296" s="189"/>
      <c r="L296" s="191"/>
    </row>
    <row r="297" spans="1:12" s="24" customFormat="1" ht="13.5" thickTop="1" thickBot="1" x14ac:dyDescent="0.3">
      <c r="A297" s="254" t="s">
        <v>315</v>
      </c>
      <c r="B297" s="254" t="s">
        <v>316</v>
      </c>
      <c r="C297" s="255">
        <f>SUM(D297:G297)</f>
        <v>0</v>
      </c>
      <c r="D297" s="256"/>
      <c r="E297" s="256"/>
      <c r="F297" s="256"/>
      <c r="G297" s="257"/>
      <c r="H297" s="255">
        <f>SUM(I297:L297)</f>
        <v>0</v>
      </c>
      <c r="I297" s="256"/>
      <c r="J297" s="256"/>
      <c r="K297" s="256"/>
      <c r="L297" s="258"/>
    </row>
    <row r="298" spans="1:12" s="24" customFormat="1" ht="48.75" thickTop="1" x14ac:dyDescent="0.25">
      <c r="A298" s="248" t="s">
        <v>317</v>
      </c>
      <c r="B298" s="259" t="s">
        <v>318</v>
      </c>
      <c r="C298" s="260">
        <f>SUM(D298:G298)</f>
        <v>0</v>
      </c>
      <c r="D298" s="177"/>
      <c r="E298" s="177"/>
      <c r="F298" s="177"/>
      <c r="G298" s="178"/>
      <c r="H298" s="260">
        <f>SUM(I298:L298)</f>
        <v>0</v>
      </c>
      <c r="I298" s="177"/>
      <c r="J298" s="177"/>
      <c r="K298" s="177"/>
      <c r="L298" s="179"/>
    </row>
    <row r="299" spans="1:12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</row>
    <row r="300" spans="1:12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</row>
    <row r="301" spans="1:12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</row>
    <row r="302" spans="1:12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</row>
    <row r="303" spans="1:12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</row>
    <row r="304" spans="1:12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</row>
    <row r="305" spans="1:12" x14ac:dyDescent="0.2">
      <c r="A305" s="1"/>
      <c r="B305" s="1"/>
      <c r="C305" s="261"/>
      <c r="D305" s="1"/>
      <c r="E305" s="1"/>
      <c r="F305" s="1"/>
      <c r="G305" s="1"/>
      <c r="H305" s="1"/>
      <c r="I305" s="1"/>
      <c r="J305" s="1"/>
      <c r="K305" s="1"/>
      <c r="L305" s="1"/>
    </row>
    <row r="306" spans="1:12" x14ac:dyDescent="0.2">
      <c r="A306" s="1"/>
      <c r="B306" s="1"/>
      <c r="C306" s="261"/>
      <c r="D306" s="1"/>
      <c r="E306" s="1"/>
      <c r="F306" s="1"/>
      <c r="G306" s="1"/>
      <c r="H306" s="1"/>
      <c r="I306" s="1"/>
      <c r="J306" s="1"/>
      <c r="K306" s="1"/>
      <c r="L306" s="1"/>
    </row>
    <row r="307" spans="1:12" x14ac:dyDescent="0.2">
      <c r="A307" s="1"/>
      <c r="B307" s="1"/>
      <c r="C307" s="261"/>
      <c r="D307" s="1"/>
      <c r="E307" s="1"/>
      <c r="F307" s="1"/>
      <c r="G307" s="1"/>
      <c r="H307" s="1"/>
      <c r="I307" s="1"/>
      <c r="J307" s="1"/>
      <c r="K307" s="1"/>
      <c r="L307" s="1"/>
    </row>
    <row r="308" spans="1:12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</row>
    <row r="309" spans="1:12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</row>
    <row r="310" spans="1:12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</row>
    <row r="311" spans="1:12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</row>
    <row r="312" spans="1:12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</row>
    <row r="313" spans="1:12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</row>
    <row r="314" spans="1:12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</row>
    <row r="315" spans="1:12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</row>
    <row r="316" spans="1:12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</row>
  </sheetData>
  <sheetProtection formatCells="0" formatColumns="0" formatRows="0"/>
  <autoFilter ref="A18:M298"/>
  <mergeCells count="29">
    <mergeCell ref="C12:L12"/>
    <mergeCell ref="A1:L1"/>
    <mergeCell ref="A2:L2"/>
    <mergeCell ref="C3:L3"/>
    <mergeCell ref="C4:L4"/>
    <mergeCell ref="C5:L5"/>
    <mergeCell ref="C6:L6"/>
    <mergeCell ref="C7:L7"/>
    <mergeCell ref="C8:L8"/>
    <mergeCell ref="C9:L9"/>
    <mergeCell ref="C10:L10"/>
    <mergeCell ref="C11:L11"/>
    <mergeCell ref="L16:L17"/>
    <mergeCell ref="A287:B287"/>
    <mergeCell ref="C13:L13"/>
    <mergeCell ref="A15:A17"/>
    <mergeCell ref="B15:B17"/>
    <mergeCell ref="C15:G15"/>
    <mergeCell ref="H15:L15"/>
    <mergeCell ref="C16:C17"/>
    <mergeCell ref="D16:D17"/>
    <mergeCell ref="E16:E17"/>
    <mergeCell ref="F16:F17"/>
    <mergeCell ref="G16:G17"/>
    <mergeCell ref="A288:B288"/>
    <mergeCell ref="H16:H17"/>
    <mergeCell ref="I16:I17"/>
    <mergeCell ref="J16:J17"/>
    <mergeCell ref="K16:K17"/>
  </mergeCells>
  <pageMargins left="0.78740157480314965" right="0.39370078740157483" top="0.39370078740157483" bottom="0.39370078740157483" header="0.23622047244094491" footer="0.19685039370078741"/>
  <pageSetup paperSize="9" scale="70" orientation="portrait" r:id="rId1"/>
  <headerFooter>
    <oddHeader xml:space="preserve">&amp;C                               </oddHeader>
    <oddFooter>&amp;L&amp;D, &amp;T&amp;R&amp;"Times New Roman,Regular"&amp;10&amp;P (&amp;N)</oddFooter>
  </headerFooter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M315"/>
  <sheetViews>
    <sheetView showGridLines="0" view="pageLayout" zoomScaleNormal="100" workbookViewId="0">
      <selection activeCell="C6" sqref="C6:L6"/>
    </sheetView>
  </sheetViews>
  <sheetFormatPr defaultRowHeight="12" x14ac:dyDescent="0.25"/>
  <cols>
    <col min="1" max="1" width="10.85546875" style="262" customWidth="1"/>
    <col min="2" max="2" width="28" style="262" customWidth="1"/>
    <col min="3" max="3" width="9.7109375" style="262" customWidth="1"/>
    <col min="4" max="4" width="9.5703125" style="262" customWidth="1"/>
    <col min="5" max="6" width="8.7109375" style="262" customWidth="1"/>
    <col min="7" max="7" width="8.28515625" style="262" customWidth="1"/>
    <col min="8" max="11" width="8.7109375" style="262" customWidth="1"/>
    <col min="12" max="12" width="7.5703125" style="262" customWidth="1"/>
    <col min="13" max="16" width="0" style="1" hidden="1" customWidth="1"/>
    <col min="17" max="16384" width="9.140625" style="1"/>
  </cols>
  <sheetData>
    <row r="1" spans="1:12" x14ac:dyDescent="0.25">
      <c r="A1" s="591" t="s">
        <v>544</v>
      </c>
      <c r="B1" s="591"/>
      <c r="C1" s="591"/>
      <c r="D1" s="591"/>
      <c r="E1" s="591"/>
      <c r="F1" s="591"/>
      <c r="G1" s="591"/>
      <c r="H1" s="591"/>
      <c r="I1" s="591"/>
      <c r="J1" s="591"/>
      <c r="K1" s="591"/>
      <c r="L1" s="591"/>
    </row>
    <row r="2" spans="1:12" ht="35.25" customHeight="1" x14ac:dyDescent="0.25">
      <c r="A2" s="592" t="s">
        <v>1</v>
      </c>
      <c r="B2" s="593"/>
      <c r="C2" s="593"/>
      <c r="D2" s="593"/>
      <c r="E2" s="593"/>
      <c r="F2" s="593"/>
      <c r="G2" s="593"/>
      <c r="H2" s="593"/>
      <c r="I2" s="593"/>
      <c r="J2" s="593"/>
      <c r="K2" s="593"/>
      <c r="L2" s="594"/>
    </row>
    <row r="3" spans="1:12" ht="12.75" customHeight="1" x14ac:dyDescent="0.25">
      <c r="A3" s="2" t="s">
        <v>2</v>
      </c>
      <c r="B3" s="3"/>
      <c r="C3" s="595" t="s">
        <v>536</v>
      </c>
      <c r="D3" s="595"/>
      <c r="E3" s="595"/>
      <c r="F3" s="595"/>
      <c r="G3" s="595"/>
      <c r="H3" s="595"/>
      <c r="I3" s="595"/>
      <c r="J3" s="595"/>
      <c r="K3" s="595"/>
      <c r="L3" s="596"/>
    </row>
    <row r="4" spans="1:12" ht="12.75" customHeight="1" x14ac:dyDescent="0.25">
      <c r="A4" s="2" t="s">
        <v>4</v>
      </c>
      <c r="B4" s="3"/>
      <c r="C4" s="595" t="s">
        <v>537</v>
      </c>
      <c r="D4" s="595"/>
      <c r="E4" s="595"/>
      <c r="F4" s="595"/>
      <c r="G4" s="595"/>
      <c r="H4" s="595"/>
      <c r="I4" s="595"/>
      <c r="J4" s="595"/>
      <c r="K4" s="595"/>
      <c r="L4" s="596"/>
    </row>
    <row r="5" spans="1:12" ht="12.75" customHeight="1" x14ac:dyDescent="0.25">
      <c r="A5" s="4" t="s">
        <v>6</v>
      </c>
      <c r="B5" s="5"/>
      <c r="C5" s="589" t="s">
        <v>538</v>
      </c>
      <c r="D5" s="589"/>
      <c r="E5" s="589"/>
      <c r="F5" s="589"/>
      <c r="G5" s="589"/>
      <c r="H5" s="589"/>
      <c r="I5" s="589"/>
      <c r="J5" s="589"/>
      <c r="K5" s="589"/>
      <c r="L5" s="590"/>
    </row>
    <row r="6" spans="1:12" ht="12.75" customHeight="1" x14ac:dyDescent="0.25">
      <c r="A6" s="4" t="s">
        <v>8</v>
      </c>
      <c r="B6" s="5"/>
      <c r="C6" s="589" t="s">
        <v>325</v>
      </c>
      <c r="D6" s="589"/>
      <c r="E6" s="589"/>
      <c r="F6" s="589"/>
      <c r="G6" s="589"/>
      <c r="H6" s="589"/>
      <c r="I6" s="589"/>
      <c r="J6" s="589"/>
      <c r="K6" s="589"/>
      <c r="L6" s="590"/>
    </row>
    <row r="7" spans="1:12" x14ac:dyDescent="0.25">
      <c r="A7" s="4" t="s">
        <v>10</v>
      </c>
      <c r="B7" s="5"/>
      <c r="C7" s="595" t="s">
        <v>545</v>
      </c>
      <c r="D7" s="595"/>
      <c r="E7" s="595"/>
      <c r="F7" s="595"/>
      <c r="G7" s="595"/>
      <c r="H7" s="595"/>
      <c r="I7" s="595"/>
      <c r="J7" s="595"/>
      <c r="K7" s="595"/>
      <c r="L7" s="596"/>
    </row>
    <row r="8" spans="1:12" ht="12.75" customHeight="1" x14ac:dyDescent="0.25">
      <c r="A8" s="6" t="s">
        <v>12</v>
      </c>
      <c r="B8" s="5"/>
      <c r="C8" s="597"/>
      <c r="D8" s="597"/>
      <c r="E8" s="597"/>
      <c r="F8" s="597"/>
      <c r="G8" s="597"/>
      <c r="H8" s="597"/>
      <c r="I8" s="597"/>
      <c r="J8" s="597"/>
      <c r="K8" s="597"/>
      <c r="L8" s="598"/>
    </row>
    <row r="9" spans="1:12" ht="12.75" customHeight="1" x14ac:dyDescent="0.25">
      <c r="A9" s="4"/>
      <c r="B9" s="5" t="s">
        <v>13</v>
      </c>
      <c r="C9" s="589" t="s">
        <v>540</v>
      </c>
      <c r="D9" s="589"/>
      <c r="E9" s="589"/>
      <c r="F9" s="589"/>
      <c r="G9" s="589"/>
      <c r="H9" s="589"/>
      <c r="I9" s="589"/>
      <c r="J9" s="589"/>
      <c r="K9" s="589"/>
      <c r="L9" s="590"/>
    </row>
    <row r="10" spans="1:12" ht="12.75" customHeight="1" x14ac:dyDescent="0.25">
      <c r="A10" s="4"/>
      <c r="B10" s="5" t="s">
        <v>15</v>
      </c>
      <c r="C10" s="589"/>
      <c r="D10" s="589"/>
      <c r="E10" s="589"/>
      <c r="F10" s="589"/>
      <c r="G10" s="589"/>
      <c r="H10" s="589"/>
      <c r="I10" s="589"/>
      <c r="J10" s="589"/>
      <c r="K10" s="589"/>
      <c r="L10" s="590"/>
    </row>
    <row r="11" spans="1:12" ht="12.75" customHeight="1" x14ac:dyDescent="0.25">
      <c r="A11" s="4"/>
      <c r="B11" s="5" t="s">
        <v>16</v>
      </c>
      <c r="C11" s="597"/>
      <c r="D11" s="597"/>
      <c r="E11" s="597"/>
      <c r="F11" s="597"/>
      <c r="G11" s="597"/>
      <c r="H11" s="597"/>
      <c r="I11" s="597"/>
      <c r="J11" s="597"/>
      <c r="K11" s="597"/>
      <c r="L11" s="598"/>
    </row>
    <row r="12" spans="1:12" ht="12.75" customHeight="1" x14ac:dyDescent="0.25">
      <c r="A12" s="4"/>
      <c r="B12" s="5" t="s">
        <v>17</v>
      </c>
      <c r="C12" s="589" t="s">
        <v>542</v>
      </c>
      <c r="D12" s="589"/>
      <c r="E12" s="589"/>
      <c r="F12" s="589"/>
      <c r="G12" s="589"/>
      <c r="H12" s="589"/>
      <c r="I12" s="589"/>
      <c r="J12" s="589"/>
      <c r="K12" s="589"/>
      <c r="L12" s="590"/>
    </row>
    <row r="13" spans="1:12" ht="12.75" customHeight="1" x14ac:dyDescent="0.25">
      <c r="A13" s="4"/>
      <c r="B13" s="5" t="s">
        <v>18</v>
      </c>
      <c r="C13" s="589"/>
      <c r="D13" s="589"/>
      <c r="E13" s="589"/>
      <c r="F13" s="589"/>
      <c r="G13" s="589"/>
      <c r="H13" s="589"/>
      <c r="I13" s="589"/>
      <c r="J13" s="589"/>
      <c r="K13" s="589"/>
      <c r="L13" s="590"/>
    </row>
    <row r="14" spans="1:12" ht="12.75" customHeight="1" x14ac:dyDescent="0.25">
      <c r="A14" s="7"/>
      <c r="B14" s="8"/>
      <c r="C14" s="9"/>
      <c r="D14" s="9"/>
      <c r="E14" s="9"/>
      <c r="F14" s="9"/>
      <c r="G14" s="9"/>
      <c r="H14" s="9"/>
      <c r="I14" s="9"/>
      <c r="J14" s="9"/>
      <c r="K14" s="9"/>
      <c r="L14" s="10"/>
    </row>
    <row r="15" spans="1:12" s="11" customFormat="1" ht="12.75" customHeight="1" x14ac:dyDescent="0.25">
      <c r="A15" s="603" t="s">
        <v>19</v>
      </c>
      <c r="B15" s="606" t="s">
        <v>20</v>
      </c>
      <c r="C15" s="608" t="s">
        <v>21</v>
      </c>
      <c r="D15" s="609"/>
      <c r="E15" s="609"/>
      <c r="F15" s="609"/>
      <c r="G15" s="610"/>
      <c r="H15" s="608" t="s">
        <v>22</v>
      </c>
      <c r="I15" s="609"/>
      <c r="J15" s="609"/>
      <c r="K15" s="609"/>
      <c r="L15" s="611"/>
    </row>
    <row r="16" spans="1:12" s="11" customFormat="1" ht="12.75" customHeight="1" x14ac:dyDescent="0.25">
      <c r="A16" s="604"/>
      <c r="B16" s="607"/>
      <c r="C16" s="612" t="s">
        <v>23</v>
      </c>
      <c r="D16" s="613" t="s">
        <v>24</v>
      </c>
      <c r="E16" s="615" t="s">
        <v>25</v>
      </c>
      <c r="F16" s="617" t="s">
        <v>26</v>
      </c>
      <c r="G16" s="619" t="s">
        <v>27</v>
      </c>
      <c r="H16" s="612" t="s">
        <v>23</v>
      </c>
      <c r="I16" s="613" t="s">
        <v>24</v>
      </c>
      <c r="J16" s="615" t="s">
        <v>25</v>
      </c>
      <c r="K16" s="617" t="s">
        <v>26</v>
      </c>
      <c r="L16" s="599" t="s">
        <v>27</v>
      </c>
    </row>
    <row r="17" spans="1:12" s="12" customFormat="1" ht="61.5" customHeight="1" thickBot="1" x14ac:dyDescent="0.3">
      <c r="A17" s="605"/>
      <c r="B17" s="607"/>
      <c r="C17" s="612"/>
      <c r="D17" s="614"/>
      <c r="E17" s="616"/>
      <c r="F17" s="618"/>
      <c r="G17" s="619"/>
      <c r="H17" s="622"/>
      <c r="I17" s="623"/>
      <c r="J17" s="616"/>
      <c r="K17" s="618"/>
      <c r="L17" s="600"/>
    </row>
    <row r="18" spans="1:12" s="12" customFormat="1" ht="9.75" customHeight="1" thickTop="1" x14ac:dyDescent="0.25">
      <c r="A18" s="13" t="s">
        <v>28</v>
      </c>
      <c r="B18" s="13">
        <v>2</v>
      </c>
      <c r="C18" s="14">
        <v>3</v>
      </c>
      <c r="D18" s="15">
        <v>4</v>
      </c>
      <c r="E18" s="15">
        <v>5</v>
      </c>
      <c r="F18" s="15">
        <v>6</v>
      </c>
      <c r="G18" s="16">
        <v>7</v>
      </c>
      <c r="H18" s="14">
        <v>8</v>
      </c>
      <c r="I18" s="15">
        <v>9</v>
      </c>
      <c r="J18" s="15">
        <v>10</v>
      </c>
      <c r="K18" s="15">
        <v>11</v>
      </c>
      <c r="L18" s="17">
        <v>12</v>
      </c>
    </row>
    <row r="19" spans="1:12" s="24" customFormat="1" x14ac:dyDescent="0.25">
      <c r="A19" s="18"/>
      <c r="B19" s="19" t="s">
        <v>29</v>
      </c>
      <c r="C19" s="20"/>
      <c r="D19" s="21"/>
      <c r="E19" s="21"/>
      <c r="F19" s="21"/>
      <c r="G19" s="22"/>
      <c r="H19" s="20"/>
      <c r="I19" s="21"/>
      <c r="J19" s="21"/>
      <c r="K19" s="21"/>
      <c r="L19" s="23"/>
    </row>
    <row r="20" spans="1:12" s="24" customFormat="1" ht="12.75" thickBot="1" x14ac:dyDescent="0.3">
      <c r="A20" s="25"/>
      <c r="B20" s="26" t="s">
        <v>30</v>
      </c>
      <c r="C20" s="27">
        <f t="shared" ref="C20:C47" si="0">SUM(D20:G20)</f>
        <v>197428</v>
      </c>
      <c r="D20" s="28">
        <f>SUM(D21,D24,D25,D41,D43)</f>
        <v>197428</v>
      </c>
      <c r="E20" s="28">
        <f>SUM(E21,E24,E43)</f>
        <v>0</v>
      </c>
      <c r="F20" s="28">
        <f>SUM(F21,F26,F43)</f>
        <v>0</v>
      </c>
      <c r="G20" s="29">
        <f>SUM(G21,G45)</f>
        <v>0</v>
      </c>
      <c r="H20" s="27">
        <f>SUM(I20:L20)</f>
        <v>175001</v>
      </c>
      <c r="I20" s="28">
        <f>SUM(I21,I24,I25,I41,I43)</f>
        <v>175001</v>
      </c>
      <c r="J20" s="28">
        <f>SUM(J21,J24,J43)</f>
        <v>0</v>
      </c>
      <c r="K20" s="28">
        <f>SUM(K21,K26,K43)</f>
        <v>0</v>
      </c>
      <c r="L20" s="30">
        <f>SUM(L21,L45)</f>
        <v>0</v>
      </c>
    </row>
    <row r="21" spans="1:12" ht="12.75" thickTop="1" x14ac:dyDescent="0.25">
      <c r="A21" s="31"/>
      <c r="B21" s="32" t="s">
        <v>31</v>
      </c>
      <c r="C21" s="33">
        <f t="shared" si="0"/>
        <v>0</v>
      </c>
      <c r="D21" s="34">
        <f>SUM(D22:D23)</f>
        <v>0</v>
      </c>
      <c r="E21" s="34">
        <f>SUM(E22:E23)</f>
        <v>0</v>
      </c>
      <c r="F21" s="34">
        <f>SUM(F22:F23)</f>
        <v>0</v>
      </c>
      <c r="G21" s="35">
        <f>SUM(G22:G23)</f>
        <v>0</v>
      </c>
      <c r="H21" s="33">
        <f t="shared" ref="H21:H47" si="1">SUM(I21:L21)</f>
        <v>0</v>
      </c>
      <c r="I21" s="34">
        <f>SUM(I22:I23)</f>
        <v>0</v>
      </c>
      <c r="J21" s="34">
        <f>SUM(J22:J23)</f>
        <v>0</v>
      </c>
      <c r="K21" s="34">
        <f>SUM(K22:K23)</f>
        <v>0</v>
      </c>
      <c r="L21" s="36">
        <f>SUM(L22:L23)</f>
        <v>0</v>
      </c>
    </row>
    <row r="22" spans="1:12" x14ac:dyDescent="0.25">
      <c r="A22" s="37"/>
      <c r="B22" s="38" t="s">
        <v>32</v>
      </c>
      <c r="C22" s="39">
        <f t="shared" si="0"/>
        <v>0</v>
      </c>
      <c r="D22" s="40"/>
      <c r="E22" s="40"/>
      <c r="F22" s="40"/>
      <c r="G22" s="41"/>
      <c r="H22" s="39">
        <f t="shared" si="1"/>
        <v>0</v>
      </c>
      <c r="I22" s="40"/>
      <c r="J22" s="40"/>
      <c r="K22" s="40"/>
      <c r="L22" s="42"/>
    </row>
    <row r="23" spans="1:12" x14ac:dyDescent="0.25">
      <c r="A23" s="43"/>
      <c r="B23" s="44" t="s">
        <v>33</v>
      </c>
      <c r="C23" s="45">
        <f t="shared" si="0"/>
        <v>0</v>
      </c>
      <c r="D23" s="46"/>
      <c r="E23" s="46"/>
      <c r="F23" s="46">
        <v>0</v>
      </c>
      <c r="G23" s="47"/>
      <c r="H23" s="45">
        <f t="shared" si="1"/>
        <v>0</v>
      </c>
      <c r="I23" s="46"/>
      <c r="J23" s="46"/>
      <c r="K23" s="46"/>
      <c r="L23" s="48"/>
    </row>
    <row r="24" spans="1:12" s="24" customFormat="1" ht="24.75" thickBot="1" x14ac:dyDescent="0.3">
      <c r="A24" s="49">
        <v>19300</v>
      </c>
      <c r="B24" s="49" t="s">
        <v>34</v>
      </c>
      <c r="C24" s="50">
        <f t="shared" si="0"/>
        <v>197428</v>
      </c>
      <c r="D24" s="51">
        <v>197428</v>
      </c>
      <c r="E24" s="51"/>
      <c r="F24" s="52" t="s">
        <v>35</v>
      </c>
      <c r="G24" s="53" t="s">
        <v>35</v>
      </c>
      <c r="H24" s="50">
        <f t="shared" si="1"/>
        <v>175001</v>
      </c>
      <c r="I24" s="51">
        <f>I51</f>
        <v>175001</v>
      </c>
      <c r="J24" s="51"/>
      <c r="K24" s="52" t="s">
        <v>35</v>
      </c>
      <c r="L24" s="54" t="s">
        <v>35</v>
      </c>
    </row>
    <row r="25" spans="1:12" s="24" customFormat="1" ht="24.75" thickTop="1" x14ac:dyDescent="0.25">
      <c r="A25" s="55"/>
      <c r="B25" s="56" t="s">
        <v>36</v>
      </c>
      <c r="C25" s="57">
        <f t="shared" si="0"/>
        <v>0</v>
      </c>
      <c r="D25" s="58"/>
      <c r="E25" s="59" t="s">
        <v>35</v>
      </c>
      <c r="F25" s="59" t="s">
        <v>35</v>
      </c>
      <c r="G25" s="60" t="s">
        <v>35</v>
      </c>
      <c r="H25" s="57">
        <f t="shared" si="1"/>
        <v>0</v>
      </c>
      <c r="I25" s="61"/>
      <c r="J25" s="59" t="s">
        <v>35</v>
      </c>
      <c r="K25" s="59" t="s">
        <v>35</v>
      </c>
      <c r="L25" s="62" t="s">
        <v>35</v>
      </c>
    </row>
    <row r="26" spans="1:12" s="24" customFormat="1" ht="36" x14ac:dyDescent="0.25">
      <c r="A26" s="56">
        <v>21300</v>
      </c>
      <c r="B26" s="56" t="s">
        <v>37</v>
      </c>
      <c r="C26" s="57">
        <f t="shared" si="0"/>
        <v>0</v>
      </c>
      <c r="D26" s="59" t="s">
        <v>35</v>
      </c>
      <c r="E26" s="59" t="s">
        <v>35</v>
      </c>
      <c r="F26" s="63">
        <f>SUM(F27,F31,F33,F36)</f>
        <v>0</v>
      </c>
      <c r="G26" s="60" t="s">
        <v>35</v>
      </c>
      <c r="H26" s="57">
        <f t="shared" si="1"/>
        <v>0</v>
      </c>
      <c r="I26" s="59" t="s">
        <v>35</v>
      </c>
      <c r="J26" s="59" t="s">
        <v>35</v>
      </c>
      <c r="K26" s="63">
        <f>SUM(K27,K31,K33,K36)</f>
        <v>0</v>
      </c>
      <c r="L26" s="62" t="s">
        <v>35</v>
      </c>
    </row>
    <row r="27" spans="1:12" s="24" customFormat="1" ht="24" x14ac:dyDescent="0.25">
      <c r="A27" s="64">
        <v>21350</v>
      </c>
      <c r="B27" s="56" t="s">
        <v>38</v>
      </c>
      <c r="C27" s="57">
        <f t="shared" si="0"/>
        <v>0</v>
      </c>
      <c r="D27" s="59" t="s">
        <v>35</v>
      </c>
      <c r="E27" s="59" t="s">
        <v>35</v>
      </c>
      <c r="F27" s="63">
        <f>SUM(F28:F30)</f>
        <v>0</v>
      </c>
      <c r="G27" s="60" t="s">
        <v>35</v>
      </c>
      <c r="H27" s="57">
        <f t="shared" si="1"/>
        <v>0</v>
      </c>
      <c r="I27" s="59" t="s">
        <v>35</v>
      </c>
      <c r="J27" s="59" t="s">
        <v>35</v>
      </c>
      <c r="K27" s="63">
        <f>SUM(K28:K30)</f>
        <v>0</v>
      </c>
      <c r="L27" s="62" t="s">
        <v>35</v>
      </c>
    </row>
    <row r="28" spans="1:12" x14ac:dyDescent="0.25">
      <c r="A28" s="37">
        <v>21351</v>
      </c>
      <c r="B28" s="65" t="s">
        <v>39</v>
      </c>
      <c r="C28" s="66">
        <f t="shared" si="0"/>
        <v>0</v>
      </c>
      <c r="D28" s="67" t="s">
        <v>35</v>
      </c>
      <c r="E28" s="67" t="s">
        <v>35</v>
      </c>
      <c r="F28" s="68"/>
      <c r="G28" s="69" t="s">
        <v>35</v>
      </c>
      <c r="H28" s="66">
        <f t="shared" si="1"/>
        <v>0</v>
      </c>
      <c r="I28" s="67" t="s">
        <v>35</v>
      </c>
      <c r="J28" s="67" t="s">
        <v>35</v>
      </c>
      <c r="K28" s="68"/>
      <c r="L28" s="70" t="s">
        <v>35</v>
      </c>
    </row>
    <row r="29" spans="1:12" x14ac:dyDescent="0.25">
      <c r="A29" s="43">
        <v>21352</v>
      </c>
      <c r="B29" s="71" t="s">
        <v>40</v>
      </c>
      <c r="C29" s="72">
        <f t="shared" si="0"/>
        <v>0</v>
      </c>
      <c r="D29" s="73" t="s">
        <v>35</v>
      </c>
      <c r="E29" s="73" t="s">
        <v>35</v>
      </c>
      <c r="F29" s="74"/>
      <c r="G29" s="75" t="s">
        <v>35</v>
      </c>
      <c r="H29" s="72">
        <f t="shared" si="1"/>
        <v>0</v>
      </c>
      <c r="I29" s="73" t="s">
        <v>35</v>
      </c>
      <c r="J29" s="73" t="s">
        <v>35</v>
      </c>
      <c r="K29" s="74"/>
      <c r="L29" s="76" t="s">
        <v>35</v>
      </c>
    </row>
    <row r="30" spans="1:12" ht="24" x14ac:dyDescent="0.25">
      <c r="A30" s="43">
        <v>21359</v>
      </c>
      <c r="B30" s="71" t="s">
        <v>41</v>
      </c>
      <c r="C30" s="72">
        <f t="shared" si="0"/>
        <v>0</v>
      </c>
      <c r="D30" s="73" t="s">
        <v>35</v>
      </c>
      <c r="E30" s="73" t="s">
        <v>35</v>
      </c>
      <c r="F30" s="74"/>
      <c r="G30" s="75" t="s">
        <v>35</v>
      </c>
      <c r="H30" s="72">
        <f t="shared" si="1"/>
        <v>0</v>
      </c>
      <c r="I30" s="73" t="s">
        <v>35</v>
      </c>
      <c r="J30" s="73" t="s">
        <v>35</v>
      </c>
      <c r="K30" s="74"/>
      <c r="L30" s="76" t="s">
        <v>35</v>
      </c>
    </row>
    <row r="31" spans="1:12" s="24" customFormat="1" ht="36" x14ac:dyDescent="0.25">
      <c r="A31" s="64">
        <v>21370</v>
      </c>
      <c r="B31" s="56" t="s">
        <v>42</v>
      </c>
      <c r="C31" s="57">
        <f t="shared" si="0"/>
        <v>0</v>
      </c>
      <c r="D31" s="59" t="s">
        <v>35</v>
      </c>
      <c r="E31" s="59" t="s">
        <v>35</v>
      </c>
      <c r="F31" s="63">
        <f>SUM(F32)</f>
        <v>0</v>
      </c>
      <c r="G31" s="60" t="s">
        <v>35</v>
      </c>
      <c r="H31" s="57">
        <f t="shared" si="1"/>
        <v>0</v>
      </c>
      <c r="I31" s="59" t="s">
        <v>35</v>
      </c>
      <c r="J31" s="59" t="s">
        <v>35</v>
      </c>
      <c r="K31" s="63">
        <f>SUM(K32)</f>
        <v>0</v>
      </c>
      <c r="L31" s="62" t="s">
        <v>35</v>
      </c>
    </row>
    <row r="32" spans="1:12" ht="36" x14ac:dyDescent="0.25">
      <c r="A32" s="77">
        <v>21379</v>
      </c>
      <c r="B32" s="78" t="s">
        <v>43</v>
      </c>
      <c r="C32" s="79">
        <f t="shared" si="0"/>
        <v>0</v>
      </c>
      <c r="D32" s="80" t="s">
        <v>35</v>
      </c>
      <c r="E32" s="80" t="s">
        <v>35</v>
      </c>
      <c r="F32" s="81"/>
      <c r="G32" s="82" t="s">
        <v>35</v>
      </c>
      <c r="H32" s="79">
        <f t="shared" si="1"/>
        <v>0</v>
      </c>
      <c r="I32" s="80" t="s">
        <v>35</v>
      </c>
      <c r="J32" s="80" t="s">
        <v>35</v>
      </c>
      <c r="K32" s="81"/>
      <c r="L32" s="83" t="s">
        <v>35</v>
      </c>
    </row>
    <row r="33" spans="1:12" s="24" customFormat="1" x14ac:dyDescent="0.25">
      <c r="A33" s="64">
        <v>21380</v>
      </c>
      <c r="B33" s="56" t="s">
        <v>44</v>
      </c>
      <c r="C33" s="57">
        <f t="shared" si="0"/>
        <v>0</v>
      </c>
      <c r="D33" s="59" t="s">
        <v>35</v>
      </c>
      <c r="E33" s="59" t="s">
        <v>35</v>
      </c>
      <c r="F33" s="63">
        <f>SUM(F34:F35)</f>
        <v>0</v>
      </c>
      <c r="G33" s="60" t="s">
        <v>35</v>
      </c>
      <c r="H33" s="57">
        <f t="shared" si="1"/>
        <v>0</v>
      </c>
      <c r="I33" s="59" t="s">
        <v>35</v>
      </c>
      <c r="J33" s="59" t="s">
        <v>35</v>
      </c>
      <c r="K33" s="63">
        <f>SUM(K34:K35)</f>
        <v>0</v>
      </c>
      <c r="L33" s="62" t="s">
        <v>35</v>
      </c>
    </row>
    <row r="34" spans="1:12" x14ac:dyDescent="0.25">
      <c r="A34" s="38">
        <v>21381</v>
      </c>
      <c r="B34" s="65" t="s">
        <v>45</v>
      </c>
      <c r="C34" s="66">
        <f t="shared" si="0"/>
        <v>0</v>
      </c>
      <c r="D34" s="67" t="s">
        <v>35</v>
      </c>
      <c r="E34" s="67" t="s">
        <v>35</v>
      </c>
      <c r="F34" s="68"/>
      <c r="G34" s="69" t="s">
        <v>35</v>
      </c>
      <c r="H34" s="66">
        <f t="shared" si="1"/>
        <v>0</v>
      </c>
      <c r="I34" s="67" t="s">
        <v>35</v>
      </c>
      <c r="J34" s="67" t="s">
        <v>35</v>
      </c>
      <c r="K34" s="68"/>
      <c r="L34" s="70" t="s">
        <v>35</v>
      </c>
    </row>
    <row r="35" spans="1:12" ht="24" x14ac:dyDescent="0.25">
      <c r="A35" s="44">
        <v>21383</v>
      </c>
      <c r="B35" s="71" t="s">
        <v>46</v>
      </c>
      <c r="C35" s="72">
        <f>SUM(D35:G35)</f>
        <v>0</v>
      </c>
      <c r="D35" s="73" t="s">
        <v>35</v>
      </c>
      <c r="E35" s="73" t="s">
        <v>35</v>
      </c>
      <c r="F35" s="74"/>
      <c r="G35" s="75" t="s">
        <v>35</v>
      </c>
      <c r="H35" s="72">
        <f t="shared" si="1"/>
        <v>0</v>
      </c>
      <c r="I35" s="73" t="s">
        <v>35</v>
      </c>
      <c r="J35" s="73" t="s">
        <v>35</v>
      </c>
      <c r="K35" s="74"/>
      <c r="L35" s="76" t="s">
        <v>35</v>
      </c>
    </row>
    <row r="36" spans="1:12" s="24" customFormat="1" ht="25.5" customHeight="1" x14ac:dyDescent="0.25">
      <c r="A36" s="64">
        <v>21390</v>
      </c>
      <c r="B36" s="56" t="s">
        <v>47</v>
      </c>
      <c r="C36" s="57">
        <f t="shared" si="0"/>
        <v>0</v>
      </c>
      <c r="D36" s="59" t="s">
        <v>35</v>
      </c>
      <c r="E36" s="59" t="s">
        <v>35</v>
      </c>
      <c r="F36" s="63">
        <f>SUM(F37:F40)</f>
        <v>0</v>
      </c>
      <c r="G36" s="60" t="s">
        <v>35</v>
      </c>
      <c r="H36" s="57">
        <f t="shared" si="1"/>
        <v>0</v>
      </c>
      <c r="I36" s="59" t="s">
        <v>35</v>
      </c>
      <c r="J36" s="59" t="s">
        <v>35</v>
      </c>
      <c r="K36" s="63">
        <f>SUM(K37:K40)</f>
        <v>0</v>
      </c>
      <c r="L36" s="62" t="s">
        <v>35</v>
      </c>
    </row>
    <row r="37" spans="1:12" ht="24" x14ac:dyDescent="0.25">
      <c r="A37" s="38">
        <v>21391</v>
      </c>
      <c r="B37" s="65" t="s">
        <v>48</v>
      </c>
      <c r="C37" s="66">
        <f t="shared" si="0"/>
        <v>0</v>
      </c>
      <c r="D37" s="67" t="s">
        <v>35</v>
      </c>
      <c r="E37" s="67" t="s">
        <v>35</v>
      </c>
      <c r="F37" s="68"/>
      <c r="G37" s="69" t="s">
        <v>35</v>
      </c>
      <c r="H37" s="66">
        <f t="shared" si="1"/>
        <v>0</v>
      </c>
      <c r="I37" s="67" t="s">
        <v>35</v>
      </c>
      <c r="J37" s="67" t="s">
        <v>35</v>
      </c>
      <c r="K37" s="68"/>
      <c r="L37" s="70" t="s">
        <v>35</v>
      </c>
    </row>
    <row r="38" spans="1:12" x14ac:dyDescent="0.25">
      <c r="A38" s="44">
        <v>21393</v>
      </c>
      <c r="B38" s="71" t="s">
        <v>49</v>
      </c>
      <c r="C38" s="72">
        <f t="shared" si="0"/>
        <v>0</v>
      </c>
      <c r="D38" s="73" t="s">
        <v>35</v>
      </c>
      <c r="E38" s="73" t="s">
        <v>35</v>
      </c>
      <c r="F38" s="74"/>
      <c r="G38" s="75" t="s">
        <v>35</v>
      </c>
      <c r="H38" s="72">
        <f t="shared" si="1"/>
        <v>0</v>
      </c>
      <c r="I38" s="73" t="s">
        <v>35</v>
      </c>
      <c r="J38" s="73" t="s">
        <v>35</v>
      </c>
      <c r="K38" s="74"/>
      <c r="L38" s="76" t="s">
        <v>35</v>
      </c>
    </row>
    <row r="39" spans="1:12" x14ac:dyDescent="0.25">
      <c r="A39" s="44">
        <v>21395</v>
      </c>
      <c r="B39" s="71" t="s">
        <v>50</v>
      </c>
      <c r="C39" s="72">
        <f t="shared" si="0"/>
        <v>0</v>
      </c>
      <c r="D39" s="73" t="s">
        <v>35</v>
      </c>
      <c r="E39" s="73" t="s">
        <v>35</v>
      </c>
      <c r="F39" s="74"/>
      <c r="G39" s="75" t="s">
        <v>35</v>
      </c>
      <c r="H39" s="72">
        <f t="shared" si="1"/>
        <v>0</v>
      </c>
      <c r="I39" s="73" t="s">
        <v>35</v>
      </c>
      <c r="J39" s="73" t="s">
        <v>35</v>
      </c>
      <c r="K39" s="74"/>
      <c r="L39" s="76" t="s">
        <v>35</v>
      </c>
    </row>
    <row r="40" spans="1:12" ht="24" x14ac:dyDescent="0.25">
      <c r="A40" s="84">
        <v>21399</v>
      </c>
      <c r="B40" s="85" t="s">
        <v>51</v>
      </c>
      <c r="C40" s="86">
        <f t="shared" si="0"/>
        <v>0</v>
      </c>
      <c r="D40" s="87" t="s">
        <v>35</v>
      </c>
      <c r="E40" s="87" t="s">
        <v>35</v>
      </c>
      <c r="F40" s="88"/>
      <c r="G40" s="89" t="s">
        <v>35</v>
      </c>
      <c r="H40" s="86">
        <f t="shared" si="1"/>
        <v>0</v>
      </c>
      <c r="I40" s="87" t="s">
        <v>35</v>
      </c>
      <c r="J40" s="87" t="s">
        <v>35</v>
      </c>
      <c r="K40" s="88"/>
      <c r="L40" s="90" t="s">
        <v>35</v>
      </c>
    </row>
    <row r="41" spans="1:12" s="24" customFormat="1" ht="26.25" customHeight="1" x14ac:dyDescent="0.25">
      <c r="A41" s="91">
        <v>21420</v>
      </c>
      <c r="B41" s="92" t="s">
        <v>52</v>
      </c>
      <c r="C41" s="93">
        <f>SUM(D41:G41)</f>
        <v>0</v>
      </c>
      <c r="D41" s="94">
        <f>SUM(D42)</f>
        <v>0</v>
      </c>
      <c r="E41" s="95" t="s">
        <v>35</v>
      </c>
      <c r="F41" s="95" t="s">
        <v>35</v>
      </c>
      <c r="G41" s="96" t="s">
        <v>35</v>
      </c>
      <c r="H41" s="93">
        <f>SUM(I41:L41)</f>
        <v>0</v>
      </c>
      <c r="I41" s="94">
        <f>SUM(I42)</f>
        <v>0</v>
      </c>
      <c r="J41" s="95" t="s">
        <v>35</v>
      </c>
      <c r="K41" s="95" t="s">
        <v>35</v>
      </c>
      <c r="L41" s="97" t="s">
        <v>35</v>
      </c>
    </row>
    <row r="42" spans="1:12" s="24" customFormat="1" ht="26.25" customHeight="1" x14ac:dyDescent="0.25">
      <c r="A42" s="84">
        <v>21429</v>
      </c>
      <c r="B42" s="85" t="s">
        <v>53</v>
      </c>
      <c r="C42" s="86">
        <f>SUM(D42:G42)</f>
        <v>0</v>
      </c>
      <c r="D42" s="98"/>
      <c r="E42" s="87" t="s">
        <v>35</v>
      </c>
      <c r="F42" s="87" t="s">
        <v>35</v>
      </c>
      <c r="G42" s="89" t="s">
        <v>35</v>
      </c>
      <c r="H42" s="86">
        <f t="shared" ref="H42:H44" si="2">SUM(I42:L42)</f>
        <v>0</v>
      </c>
      <c r="I42" s="98"/>
      <c r="J42" s="87" t="s">
        <v>35</v>
      </c>
      <c r="K42" s="87" t="s">
        <v>35</v>
      </c>
      <c r="L42" s="90" t="s">
        <v>35</v>
      </c>
    </row>
    <row r="43" spans="1:12" s="24" customFormat="1" ht="24" x14ac:dyDescent="0.25">
      <c r="A43" s="64">
        <v>21490</v>
      </c>
      <c r="B43" s="56" t="s">
        <v>54</v>
      </c>
      <c r="C43" s="57">
        <f t="shared" si="0"/>
        <v>0</v>
      </c>
      <c r="D43" s="99">
        <f>D44</f>
        <v>0</v>
      </c>
      <c r="E43" s="99">
        <f t="shared" ref="E43:F43" si="3">E44</f>
        <v>0</v>
      </c>
      <c r="F43" s="99">
        <f t="shared" si="3"/>
        <v>0</v>
      </c>
      <c r="G43" s="60" t="s">
        <v>35</v>
      </c>
      <c r="H43" s="100">
        <f t="shared" si="2"/>
        <v>0</v>
      </c>
      <c r="I43" s="99">
        <f>I44</f>
        <v>0</v>
      </c>
      <c r="J43" s="99">
        <f t="shared" ref="J43:K43" si="4">J44</f>
        <v>0</v>
      </c>
      <c r="K43" s="99">
        <f t="shared" si="4"/>
        <v>0</v>
      </c>
      <c r="L43" s="62" t="s">
        <v>35</v>
      </c>
    </row>
    <row r="44" spans="1:12" s="24" customFormat="1" ht="24" x14ac:dyDescent="0.25">
      <c r="A44" s="44">
        <v>21499</v>
      </c>
      <c r="B44" s="71" t="s">
        <v>55</v>
      </c>
      <c r="C44" s="79">
        <f>SUM(D44:G44)</f>
        <v>0</v>
      </c>
      <c r="D44" s="101"/>
      <c r="E44" s="102"/>
      <c r="F44" s="102"/>
      <c r="G44" s="103" t="s">
        <v>35</v>
      </c>
      <c r="H44" s="104">
        <f t="shared" si="2"/>
        <v>0</v>
      </c>
      <c r="I44" s="40"/>
      <c r="J44" s="105"/>
      <c r="K44" s="105"/>
      <c r="L44" s="106" t="s">
        <v>35</v>
      </c>
    </row>
    <row r="45" spans="1:12" ht="12.75" customHeight="1" x14ac:dyDescent="0.25">
      <c r="A45" s="107">
        <v>23000</v>
      </c>
      <c r="B45" s="108" t="s">
        <v>56</v>
      </c>
      <c r="C45" s="109">
        <f>SUM(D45:G45)</f>
        <v>0</v>
      </c>
      <c r="D45" s="59" t="s">
        <v>35</v>
      </c>
      <c r="E45" s="59" t="s">
        <v>35</v>
      </c>
      <c r="F45" s="59" t="s">
        <v>35</v>
      </c>
      <c r="G45" s="99">
        <f>SUM(G46:G47)</f>
        <v>0</v>
      </c>
      <c r="H45" s="109">
        <f t="shared" si="1"/>
        <v>0</v>
      </c>
      <c r="I45" s="87" t="s">
        <v>35</v>
      </c>
      <c r="J45" s="87" t="s">
        <v>35</v>
      </c>
      <c r="K45" s="87" t="s">
        <v>35</v>
      </c>
      <c r="L45" s="110">
        <f>SUM(L46:L47)</f>
        <v>0</v>
      </c>
    </row>
    <row r="46" spans="1:12" ht="24" x14ac:dyDescent="0.25">
      <c r="A46" s="111">
        <v>23410</v>
      </c>
      <c r="B46" s="112" t="s">
        <v>57</v>
      </c>
      <c r="C46" s="113">
        <f t="shared" si="0"/>
        <v>0</v>
      </c>
      <c r="D46" s="95" t="s">
        <v>35</v>
      </c>
      <c r="E46" s="95" t="s">
        <v>35</v>
      </c>
      <c r="F46" s="95" t="s">
        <v>35</v>
      </c>
      <c r="G46" s="114"/>
      <c r="H46" s="113">
        <f t="shared" si="1"/>
        <v>0</v>
      </c>
      <c r="I46" s="95" t="s">
        <v>35</v>
      </c>
      <c r="J46" s="95" t="s">
        <v>35</v>
      </c>
      <c r="K46" s="95" t="s">
        <v>35</v>
      </c>
      <c r="L46" s="115"/>
    </row>
    <row r="47" spans="1:12" ht="24" x14ac:dyDescent="0.25">
      <c r="A47" s="111">
        <v>23510</v>
      </c>
      <c r="B47" s="112" t="s">
        <v>58</v>
      </c>
      <c r="C47" s="93">
        <f t="shared" si="0"/>
        <v>0</v>
      </c>
      <c r="D47" s="95" t="s">
        <v>35</v>
      </c>
      <c r="E47" s="95" t="s">
        <v>35</v>
      </c>
      <c r="F47" s="95" t="s">
        <v>35</v>
      </c>
      <c r="G47" s="114"/>
      <c r="H47" s="93">
        <f t="shared" si="1"/>
        <v>0</v>
      </c>
      <c r="I47" s="95" t="s">
        <v>35</v>
      </c>
      <c r="J47" s="95" t="s">
        <v>35</v>
      </c>
      <c r="K47" s="95" t="s">
        <v>35</v>
      </c>
      <c r="L47" s="115"/>
    </row>
    <row r="48" spans="1:12" x14ac:dyDescent="0.25">
      <c r="A48" s="116"/>
      <c r="B48" s="112"/>
      <c r="C48" s="117"/>
      <c r="D48" s="95"/>
      <c r="E48" s="95"/>
      <c r="F48" s="94"/>
      <c r="G48" s="118"/>
      <c r="H48" s="117"/>
      <c r="I48" s="95"/>
      <c r="J48" s="95"/>
      <c r="K48" s="94"/>
      <c r="L48" s="119"/>
    </row>
    <row r="49" spans="1:13" s="24" customFormat="1" x14ac:dyDescent="0.25">
      <c r="A49" s="120"/>
      <c r="B49" s="121" t="s">
        <v>59</v>
      </c>
      <c r="C49" s="122"/>
      <c r="D49" s="123"/>
      <c r="E49" s="123"/>
      <c r="F49" s="123"/>
      <c r="G49" s="124"/>
      <c r="H49" s="122"/>
      <c r="I49" s="123"/>
      <c r="J49" s="123"/>
      <c r="K49" s="123"/>
      <c r="L49" s="125"/>
    </row>
    <row r="50" spans="1:13" s="24" customFormat="1" ht="12.75" thickBot="1" x14ac:dyDescent="0.3">
      <c r="A50" s="126"/>
      <c r="B50" s="25" t="s">
        <v>60</v>
      </c>
      <c r="C50" s="127">
        <f t="shared" ref="C50:C113" si="5">SUM(D50:G50)</f>
        <v>197428</v>
      </c>
      <c r="D50" s="128">
        <f>SUM(D51,D283)</f>
        <v>197428</v>
      </c>
      <c r="E50" s="128">
        <f>SUM(E51,E283)</f>
        <v>0</v>
      </c>
      <c r="F50" s="128">
        <f>SUM(F51,F283)</f>
        <v>0</v>
      </c>
      <c r="G50" s="129">
        <f>SUM(G51,G283)</f>
        <v>0</v>
      </c>
      <c r="H50" s="127">
        <f t="shared" ref="H50:H113" si="6">SUM(I50:L50)</f>
        <v>175001</v>
      </c>
      <c r="I50" s="128">
        <f>SUM(I51,I283)</f>
        <v>175001</v>
      </c>
      <c r="J50" s="128">
        <f>SUM(J51,J283)</f>
        <v>0</v>
      </c>
      <c r="K50" s="128">
        <f>SUM(K51,K283)</f>
        <v>0</v>
      </c>
      <c r="L50" s="130">
        <f>SUM(L51,L283)</f>
        <v>0</v>
      </c>
    </row>
    <row r="51" spans="1:13" s="24" customFormat="1" ht="36.75" thickTop="1" x14ac:dyDescent="0.25">
      <c r="A51" s="131"/>
      <c r="B51" s="132" t="s">
        <v>61</v>
      </c>
      <c r="C51" s="133">
        <f t="shared" si="5"/>
        <v>197428</v>
      </c>
      <c r="D51" s="134">
        <f>SUM(D52,D194)</f>
        <v>197428</v>
      </c>
      <c r="E51" s="134">
        <f>SUM(E52,E194)</f>
        <v>0</v>
      </c>
      <c r="F51" s="134">
        <f>SUM(F52,F194)</f>
        <v>0</v>
      </c>
      <c r="G51" s="135">
        <f>SUM(G52,G194)</f>
        <v>0</v>
      </c>
      <c r="H51" s="133">
        <f t="shared" si="6"/>
        <v>175001</v>
      </c>
      <c r="I51" s="134">
        <f>SUM(I52,I194)</f>
        <v>175001</v>
      </c>
      <c r="J51" s="134">
        <f>SUM(J52,J194)</f>
        <v>0</v>
      </c>
      <c r="K51" s="134">
        <f>SUM(K52,K194)</f>
        <v>0</v>
      </c>
      <c r="L51" s="136">
        <f>SUM(L52,L194)</f>
        <v>0</v>
      </c>
    </row>
    <row r="52" spans="1:13" s="24" customFormat="1" ht="24" x14ac:dyDescent="0.25">
      <c r="A52" s="137"/>
      <c r="B52" s="18" t="s">
        <v>62</v>
      </c>
      <c r="C52" s="138">
        <f t="shared" si="5"/>
        <v>190708</v>
      </c>
      <c r="D52" s="139">
        <f>SUM(D53,D75,D173,D187)</f>
        <v>190708</v>
      </c>
      <c r="E52" s="139">
        <f>SUM(E53,E75,E173,E187)</f>
        <v>0</v>
      </c>
      <c r="F52" s="139">
        <f>SUM(F53,F75,F173,F187)</f>
        <v>0</v>
      </c>
      <c r="G52" s="140">
        <f>SUM(G53,G75,G173,G187)</f>
        <v>0</v>
      </c>
      <c r="H52" s="138">
        <f t="shared" si="6"/>
        <v>174281</v>
      </c>
      <c r="I52" s="139">
        <f>SUM(I53,I75,I173,I187)</f>
        <v>174281</v>
      </c>
      <c r="J52" s="139">
        <f>SUM(J53,J75,J173,J187)</f>
        <v>0</v>
      </c>
      <c r="K52" s="139">
        <f>SUM(K53,K75,K173,K187)</f>
        <v>0</v>
      </c>
      <c r="L52" s="141">
        <f>SUM(L53,L75,L173,L187)</f>
        <v>0</v>
      </c>
    </row>
    <row r="53" spans="1:13" s="24" customFormat="1" x14ac:dyDescent="0.25">
      <c r="A53" s="142">
        <v>1000</v>
      </c>
      <c r="B53" s="142" t="s">
        <v>63</v>
      </c>
      <c r="C53" s="143">
        <f t="shared" si="5"/>
        <v>2793</v>
      </c>
      <c r="D53" s="144">
        <f>SUM(D54,D67)</f>
        <v>2793</v>
      </c>
      <c r="E53" s="144">
        <f>SUM(E54,E67)</f>
        <v>0</v>
      </c>
      <c r="F53" s="144">
        <f>SUM(F54,F67)</f>
        <v>0</v>
      </c>
      <c r="G53" s="145">
        <f>SUM(G54,G67)</f>
        <v>0</v>
      </c>
      <c r="H53" s="143">
        <f t="shared" si="6"/>
        <v>2110</v>
      </c>
      <c r="I53" s="144">
        <f>SUM(I54,I67)</f>
        <v>2110</v>
      </c>
      <c r="J53" s="144">
        <f>SUM(J54,J67)</f>
        <v>0</v>
      </c>
      <c r="K53" s="144">
        <f>SUM(K54,K67)</f>
        <v>0</v>
      </c>
      <c r="L53" s="146">
        <f>SUM(L54,L67)</f>
        <v>0</v>
      </c>
    </row>
    <row r="54" spans="1:13" x14ac:dyDescent="0.25">
      <c r="A54" s="56">
        <v>1100</v>
      </c>
      <c r="B54" s="147" t="s">
        <v>64</v>
      </c>
      <c r="C54" s="57">
        <f t="shared" si="5"/>
        <v>2250</v>
      </c>
      <c r="D54" s="63">
        <f>SUM(D55,D58,D66)</f>
        <v>2250</v>
      </c>
      <c r="E54" s="63">
        <f>SUM(E55,E58,E66)</f>
        <v>0</v>
      </c>
      <c r="F54" s="63">
        <f>SUM(F55,F58,F66)</f>
        <v>0</v>
      </c>
      <c r="G54" s="148">
        <f>SUM(G55,G58,G66)</f>
        <v>0</v>
      </c>
      <c r="H54" s="57">
        <f t="shared" si="6"/>
        <v>1700</v>
      </c>
      <c r="I54" s="63">
        <f>SUM(I55,I58,I66)</f>
        <v>1700</v>
      </c>
      <c r="J54" s="63">
        <f>SUM(J55,J58,J66)</f>
        <v>0</v>
      </c>
      <c r="K54" s="63">
        <f>SUM(K55,K58,K66)</f>
        <v>0</v>
      </c>
      <c r="L54" s="149">
        <f>SUM(L55,L58,L66)</f>
        <v>0</v>
      </c>
    </row>
    <row r="55" spans="1:13" x14ac:dyDescent="0.25">
      <c r="A55" s="150">
        <v>1110</v>
      </c>
      <c r="B55" s="112" t="s">
        <v>65</v>
      </c>
      <c r="C55" s="117">
        <f t="shared" si="5"/>
        <v>0</v>
      </c>
      <c r="D55" s="151">
        <f>SUM(D56:D57)</f>
        <v>0</v>
      </c>
      <c r="E55" s="151">
        <f>SUM(E56:E57)</f>
        <v>0</v>
      </c>
      <c r="F55" s="151">
        <f>SUM(F56:F57)</f>
        <v>0</v>
      </c>
      <c r="G55" s="152">
        <f>SUM(G56:G57)</f>
        <v>0</v>
      </c>
      <c r="H55" s="117">
        <f t="shared" si="6"/>
        <v>0</v>
      </c>
      <c r="I55" s="151">
        <f>SUM(I56:I57)</f>
        <v>0</v>
      </c>
      <c r="J55" s="151">
        <f>SUM(J56:J57)</f>
        <v>0</v>
      </c>
      <c r="K55" s="151">
        <f>SUM(K56:K57)</f>
        <v>0</v>
      </c>
      <c r="L55" s="153">
        <f>SUM(L56:L57)</f>
        <v>0</v>
      </c>
    </row>
    <row r="56" spans="1:13" x14ac:dyDescent="0.25">
      <c r="A56" s="38">
        <v>1111</v>
      </c>
      <c r="B56" s="65" t="s">
        <v>66</v>
      </c>
      <c r="C56" s="66">
        <f t="shared" si="5"/>
        <v>0</v>
      </c>
      <c r="D56" s="68"/>
      <c r="E56" s="68"/>
      <c r="F56" s="68"/>
      <c r="G56" s="154"/>
      <c r="H56" s="66">
        <f t="shared" si="6"/>
        <v>0</v>
      </c>
      <c r="I56" s="68">
        <v>0</v>
      </c>
      <c r="J56" s="68"/>
      <c r="K56" s="68">
        <v>0</v>
      </c>
      <c r="L56" s="155"/>
      <c r="M56" s="156"/>
    </row>
    <row r="57" spans="1:13" ht="24" customHeight="1" x14ac:dyDescent="0.25">
      <c r="A57" s="44">
        <v>1119</v>
      </c>
      <c r="B57" s="71" t="s">
        <v>67</v>
      </c>
      <c r="C57" s="72">
        <f t="shared" si="5"/>
        <v>0</v>
      </c>
      <c r="D57" s="74"/>
      <c r="E57" s="74"/>
      <c r="F57" s="74"/>
      <c r="G57" s="157"/>
      <c r="H57" s="72">
        <f t="shared" si="6"/>
        <v>0</v>
      </c>
      <c r="I57" s="74">
        <v>0</v>
      </c>
      <c r="J57" s="74"/>
      <c r="K57" s="74">
        <v>0</v>
      </c>
      <c r="L57" s="158"/>
      <c r="M57" s="156"/>
    </row>
    <row r="58" spans="1:13" x14ac:dyDescent="0.25">
      <c r="A58" s="159">
        <v>1140</v>
      </c>
      <c r="B58" s="71" t="s">
        <v>68</v>
      </c>
      <c r="C58" s="72">
        <f t="shared" si="5"/>
        <v>0</v>
      </c>
      <c r="D58" s="160">
        <f>SUM(D59:D65)</f>
        <v>0</v>
      </c>
      <c r="E58" s="160">
        <f>SUM(E59:E65)</f>
        <v>0</v>
      </c>
      <c r="F58" s="160">
        <f>SUM(F59:F65)</f>
        <v>0</v>
      </c>
      <c r="G58" s="161">
        <f>SUM(G59:G65)</f>
        <v>0</v>
      </c>
      <c r="H58" s="72">
        <f t="shared" si="6"/>
        <v>0</v>
      </c>
      <c r="I58" s="160">
        <f>SUM(I59:I65)</f>
        <v>0</v>
      </c>
      <c r="J58" s="160">
        <f>SUM(J59:J65)</f>
        <v>0</v>
      </c>
      <c r="K58" s="160">
        <f>SUM(K59:K65)</f>
        <v>0</v>
      </c>
      <c r="L58" s="162">
        <f>SUM(L59:L65)</f>
        <v>0</v>
      </c>
    </row>
    <row r="59" spans="1:13" x14ac:dyDescent="0.25">
      <c r="A59" s="44">
        <v>1141</v>
      </c>
      <c r="B59" s="71" t="s">
        <v>69</v>
      </c>
      <c r="C59" s="72">
        <f t="shared" si="5"/>
        <v>0</v>
      </c>
      <c r="D59" s="74"/>
      <c r="E59" s="74"/>
      <c r="F59" s="74"/>
      <c r="G59" s="157"/>
      <c r="H59" s="72">
        <f t="shared" si="6"/>
        <v>0</v>
      </c>
      <c r="I59" s="74">
        <v>0</v>
      </c>
      <c r="J59" s="74"/>
      <c r="K59" s="74">
        <v>0</v>
      </c>
      <c r="L59" s="158"/>
      <c r="M59" s="156"/>
    </row>
    <row r="60" spans="1:13" ht="24.75" customHeight="1" x14ac:dyDescent="0.25">
      <c r="A60" s="44">
        <v>1142</v>
      </c>
      <c r="B60" s="71" t="s">
        <v>70</v>
      </c>
      <c r="C60" s="72">
        <f t="shared" si="5"/>
        <v>0</v>
      </c>
      <c r="D60" s="74"/>
      <c r="E60" s="74"/>
      <c r="F60" s="74"/>
      <c r="G60" s="157"/>
      <c r="H60" s="72">
        <f t="shared" si="6"/>
        <v>0</v>
      </c>
      <c r="I60" s="74">
        <v>0</v>
      </c>
      <c r="J60" s="74"/>
      <c r="K60" s="74">
        <v>0</v>
      </c>
      <c r="L60" s="158"/>
      <c r="M60" s="156"/>
    </row>
    <row r="61" spans="1:13" ht="24" x14ac:dyDescent="0.25">
      <c r="A61" s="44">
        <v>1145</v>
      </c>
      <c r="B61" s="71" t="s">
        <v>71</v>
      </c>
      <c r="C61" s="72">
        <f t="shared" si="5"/>
        <v>0</v>
      </c>
      <c r="D61" s="74"/>
      <c r="E61" s="74"/>
      <c r="F61" s="74"/>
      <c r="G61" s="157"/>
      <c r="H61" s="72">
        <f t="shared" si="6"/>
        <v>0</v>
      </c>
      <c r="I61" s="74">
        <v>0</v>
      </c>
      <c r="J61" s="74"/>
      <c r="K61" s="74">
        <v>0</v>
      </c>
      <c r="L61" s="158"/>
      <c r="M61" s="156"/>
    </row>
    <row r="62" spans="1:13" ht="27.75" customHeight="1" x14ac:dyDescent="0.25">
      <c r="A62" s="44">
        <v>1146</v>
      </c>
      <c r="B62" s="71" t="s">
        <v>72</v>
      </c>
      <c r="C62" s="72">
        <f t="shared" si="5"/>
        <v>0</v>
      </c>
      <c r="D62" s="74"/>
      <c r="E62" s="74"/>
      <c r="F62" s="74"/>
      <c r="G62" s="157"/>
      <c r="H62" s="72">
        <f t="shared" si="6"/>
        <v>0</v>
      </c>
      <c r="I62" s="74">
        <v>0</v>
      </c>
      <c r="J62" s="74"/>
      <c r="K62" s="74">
        <v>0</v>
      </c>
      <c r="L62" s="158"/>
      <c r="M62" s="156"/>
    </row>
    <row r="63" spans="1:13" x14ac:dyDescent="0.25">
      <c r="A63" s="44">
        <v>1147</v>
      </c>
      <c r="B63" s="71" t="s">
        <v>73</v>
      </c>
      <c r="C63" s="72">
        <f t="shared" si="5"/>
        <v>0</v>
      </c>
      <c r="D63" s="74"/>
      <c r="E63" s="74"/>
      <c r="F63" s="74"/>
      <c r="G63" s="157"/>
      <c r="H63" s="72">
        <f t="shared" si="6"/>
        <v>0</v>
      </c>
      <c r="I63" s="74">
        <v>0</v>
      </c>
      <c r="J63" s="74"/>
      <c r="K63" s="74">
        <v>0</v>
      </c>
      <c r="L63" s="158"/>
      <c r="M63" s="156"/>
    </row>
    <row r="64" spans="1:13" x14ac:dyDescent="0.25">
      <c r="A64" s="44">
        <v>1148</v>
      </c>
      <c r="B64" s="71" t="s">
        <v>74</v>
      </c>
      <c r="C64" s="72">
        <f t="shared" si="5"/>
        <v>0</v>
      </c>
      <c r="D64" s="74"/>
      <c r="E64" s="74"/>
      <c r="F64" s="74"/>
      <c r="G64" s="157"/>
      <c r="H64" s="72">
        <f t="shared" si="6"/>
        <v>0</v>
      </c>
      <c r="I64" s="74">
        <v>0</v>
      </c>
      <c r="J64" s="74"/>
      <c r="K64" s="74">
        <v>0</v>
      </c>
      <c r="L64" s="158"/>
      <c r="M64" s="156"/>
    </row>
    <row r="65" spans="1:13" ht="24" customHeight="1" x14ac:dyDescent="0.25">
      <c r="A65" s="44">
        <v>1149</v>
      </c>
      <c r="B65" s="71" t="s">
        <v>75</v>
      </c>
      <c r="C65" s="72">
        <f t="shared" si="5"/>
        <v>0</v>
      </c>
      <c r="D65" s="74"/>
      <c r="E65" s="74"/>
      <c r="F65" s="74"/>
      <c r="G65" s="157"/>
      <c r="H65" s="72">
        <f t="shared" si="6"/>
        <v>0</v>
      </c>
      <c r="I65" s="74">
        <v>0</v>
      </c>
      <c r="J65" s="74"/>
      <c r="K65" s="74">
        <v>0</v>
      </c>
      <c r="L65" s="158"/>
      <c r="M65" s="156"/>
    </row>
    <row r="66" spans="1:13" ht="36" x14ac:dyDescent="0.25">
      <c r="A66" s="150">
        <v>1150</v>
      </c>
      <c r="B66" s="112" t="s">
        <v>76</v>
      </c>
      <c r="C66" s="117">
        <f t="shared" si="5"/>
        <v>2250</v>
      </c>
      <c r="D66" s="163">
        <v>2250</v>
      </c>
      <c r="E66" s="163"/>
      <c r="F66" s="163"/>
      <c r="G66" s="164"/>
      <c r="H66" s="117">
        <f t="shared" si="6"/>
        <v>1700</v>
      </c>
      <c r="I66" s="163">
        <v>1700</v>
      </c>
      <c r="J66" s="163"/>
      <c r="K66" s="163">
        <v>0</v>
      </c>
      <c r="L66" s="165"/>
      <c r="M66" s="156"/>
    </row>
    <row r="67" spans="1:13" ht="24" x14ac:dyDescent="0.25">
      <c r="A67" s="56">
        <v>1200</v>
      </c>
      <c r="B67" s="147" t="s">
        <v>77</v>
      </c>
      <c r="C67" s="57">
        <f t="shared" si="5"/>
        <v>543</v>
      </c>
      <c r="D67" s="63">
        <f>SUM(D68:D69)</f>
        <v>543</v>
      </c>
      <c r="E67" s="63">
        <f>SUM(E68:E69)</f>
        <v>0</v>
      </c>
      <c r="F67" s="63">
        <f>SUM(F68:F69)</f>
        <v>0</v>
      </c>
      <c r="G67" s="166">
        <f>SUM(G68:G69)</f>
        <v>0</v>
      </c>
      <c r="H67" s="57">
        <f t="shared" si="6"/>
        <v>410</v>
      </c>
      <c r="I67" s="63">
        <f>SUM(I68:I69)</f>
        <v>410</v>
      </c>
      <c r="J67" s="63">
        <f>SUM(J68:J69)</f>
        <v>0</v>
      </c>
      <c r="K67" s="63">
        <f>SUM(K68:K69)</f>
        <v>0</v>
      </c>
      <c r="L67" s="167">
        <f>SUM(L68:L69)</f>
        <v>0</v>
      </c>
    </row>
    <row r="68" spans="1:13" ht="24" x14ac:dyDescent="0.25">
      <c r="A68" s="168">
        <v>1210</v>
      </c>
      <c r="B68" s="65" t="s">
        <v>78</v>
      </c>
      <c r="C68" s="66">
        <f t="shared" si="5"/>
        <v>543</v>
      </c>
      <c r="D68" s="68">
        <v>543</v>
      </c>
      <c r="E68" s="68"/>
      <c r="F68" s="68"/>
      <c r="G68" s="154"/>
      <c r="H68" s="66">
        <f t="shared" si="6"/>
        <v>410</v>
      </c>
      <c r="I68" s="68">
        <v>410</v>
      </c>
      <c r="J68" s="68"/>
      <c r="K68" s="68">
        <v>0</v>
      </c>
      <c r="L68" s="155"/>
      <c r="M68" s="156"/>
    </row>
    <row r="69" spans="1:13" ht="24" x14ac:dyDescent="0.25">
      <c r="A69" s="159">
        <v>1220</v>
      </c>
      <c r="B69" s="71" t="s">
        <v>79</v>
      </c>
      <c r="C69" s="72">
        <f t="shared" si="5"/>
        <v>0</v>
      </c>
      <c r="D69" s="160">
        <f>SUM(D70:D74)</f>
        <v>0</v>
      </c>
      <c r="E69" s="160">
        <f>SUM(E70:E74)</f>
        <v>0</v>
      </c>
      <c r="F69" s="160">
        <f>SUM(F70:F74)</f>
        <v>0</v>
      </c>
      <c r="G69" s="161">
        <f>SUM(G70:G74)</f>
        <v>0</v>
      </c>
      <c r="H69" s="72">
        <f t="shared" si="6"/>
        <v>0</v>
      </c>
      <c r="I69" s="160">
        <f>SUM(I70:I74)</f>
        <v>0</v>
      </c>
      <c r="J69" s="160">
        <f>SUM(J70:J74)</f>
        <v>0</v>
      </c>
      <c r="K69" s="160">
        <f>SUM(K70:K74)</f>
        <v>0</v>
      </c>
      <c r="L69" s="162">
        <f>SUM(L70:L74)</f>
        <v>0</v>
      </c>
    </row>
    <row r="70" spans="1:13" ht="48" x14ac:dyDescent="0.25">
      <c r="A70" s="44">
        <v>1221</v>
      </c>
      <c r="B70" s="71" t="s">
        <v>80</v>
      </c>
      <c r="C70" s="72">
        <f t="shared" si="5"/>
        <v>0</v>
      </c>
      <c r="D70" s="74"/>
      <c r="E70" s="74"/>
      <c r="F70" s="74"/>
      <c r="G70" s="157"/>
      <c r="H70" s="72">
        <f t="shared" si="6"/>
        <v>0</v>
      </c>
      <c r="I70" s="74">
        <v>0</v>
      </c>
      <c r="J70" s="74"/>
      <c r="K70" s="74">
        <v>0</v>
      </c>
      <c r="L70" s="158"/>
      <c r="M70" s="156"/>
    </row>
    <row r="71" spans="1:13" x14ac:dyDescent="0.25">
      <c r="A71" s="44">
        <v>1223</v>
      </c>
      <c r="B71" s="71" t="s">
        <v>81</v>
      </c>
      <c r="C71" s="72">
        <f t="shared" si="5"/>
        <v>0</v>
      </c>
      <c r="D71" s="74"/>
      <c r="E71" s="74"/>
      <c r="F71" s="74"/>
      <c r="G71" s="157"/>
      <c r="H71" s="72">
        <f t="shared" si="6"/>
        <v>0</v>
      </c>
      <c r="I71" s="74">
        <v>0</v>
      </c>
      <c r="J71" s="74"/>
      <c r="K71" s="74">
        <v>0</v>
      </c>
      <c r="L71" s="158"/>
      <c r="M71" s="156"/>
    </row>
    <row r="72" spans="1:13" x14ac:dyDescent="0.25">
      <c r="A72" s="44">
        <v>1225</v>
      </c>
      <c r="B72" s="71" t="s">
        <v>82</v>
      </c>
      <c r="C72" s="72">
        <f t="shared" si="5"/>
        <v>0</v>
      </c>
      <c r="D72" s="74"/>
      <c r="E72" s="74"/>
      <c r="F72" s="74"/>
      <c r="G72" s="157"/>
      <c r="H72" s="72">
        <f t="shared" si="6"/>
        <v>0</v>
      </c>
      <c r="I72" s="74">
        <v>0</v>
      </c>
      <c r="J72" s="74"/>
      <c r="K72" s="74">
        <v>0</v>
      </c>
      <c r="L72" s="158"/>
      <c r="M72" s="156"/>
    </row>
    <row r="73" spans="1:13" ht="36" x14ac:dyDescent="0.25">
      <c r="A73" s="44">
        <v>1227</v>
      </c>
      <c r="B73" s="71" t="s">
        <v>83</v>
      </c>
      <c r="C73" s="72">
        <f t="shared" si="5"/>
        <v>0</v>
      </c>
      <c r="D73" s="74"/>
      <c r="E73" s="74"/>
      <c r="F73" s="74"/>
      <c r="G73" s="157"/>
      <c r="H73" s="72">
        <f t="shared" si="6"/>
        <v>0</v>
      </c>
      <c r="I73" s="74">
        <v>0</v>
      </c>
      <c r="J73" s="74"/>
      <c r="K73" s="74">
        <v>0</v>
      </c>
      <c r="L73" s="158"/>
      <c r="M73" s="156"/>
    </row>
    <row r="74" spans="1:13" ht="48" x14ac:dyDescent="0.25">
      <c r="A74" s="44">
        <v>1228</v>
      </c>
      <c r="B74" s="71" t="s">
        <v>84</v>
      </c>
      <c r="C74" s="72">
        <f t="shared" si="5"/>
        <v>0</v>
      </c>
      <c r="D74" s="74"/>
      <c r="E74" s="74"/>
      <c r="F74" s="74"/>
      <c r="G74" s="157"/>
      <c r="H74" s="72">
        <f t="shared" si="6"/>
        <v>0</v>
      </c>
      <c r="I74" s="74">
        <v>0</v>
      </c>
      <c r="J74" s="74"/>
      <c r="K74" s="74">
        <v>0</v>
      </c>
      <c r="L74" s="158"/>
      <c r="M74" s="156"/>
    </row>
    <row r="75" spans="1:13" x14ac:dyDescent="0.25">
      <c r="A75" s="142">
        <v>2000</v>
      </c>
      <c r="B75" s="142" t="s">
        <v>85</v>
      </c>
      <c r="C75" s="143">
        <f t="shared" si="5"/>
        <v>187915</v>
      </c>
      <c r="D75" s="144">
        <f>SUM(D76,D83,D130,D164,D165,D172)</f>
        <v>187915</v>
      </c>
      <c r="E75" s="144">
        <f>SUM(E76,E83,E130,E164,E165,E172)</f>
        <v>0</v>
      </c>
      <c r="F75" s="144">
        <f>SUM(F76,F83,F130,F164,F165,F172)</f>
        <v>0</v>
      </c>
      <c r="G75" s="145">
        <f>SUM(G76,G83,G130,G164,G165,G172)</f>
        <v>0</v>
      </c>
      <c r="H75" s="143">
        <f t="shared" si="6"/>
        <v>172171</v>
      </c>
      <c r="I75" s="144">
        <f>SUM(I76,I83,I130,I164,I165,I172)</f>
        <v>172171</v>
      </c>
      <c r="J75" s="144">
        <f>SUM(J76,J83,J130,J164,J165,J172)</f>
        <v>0</v>
      </c>
      <c r="K75" s="144">
        <f>SUM(K76,K83,K130,K164,K165,K172)</f>
        <v>0</v>
      </c>
      <c r="L75" s="146">
        <f>SUM(L76,L83,L130,L164,L165,L172)</f>
        <v>0</v>
      </c>
    </row>
    <row r="76" spans="1:13" ht="24" x14ac:dyDescent="0.25">
      <c r="A76" s="56">
        <v>2100</v>
      </c>
      <c r="B76" s="147" t="s">
        <v>86</v>
      </c>
      <c r="C76" s="57">
        <f t="shared" si="5"/>
        <v>4318</v>
      </c>
      <c r="D76" s="63">
        <f>SUM(D77,D80)</f>
        <v>4318</v>
      </c>
      <c r="E76" s="63">
        <f>SUM(E77,E80)</f>
        <v>0</v>
      </c>
      <c r="F76" s="63">
        <f>SUM(F77,F80)</f>
        <v>0</v>
      </c>
      <c r="G76" s="166">
        <f>SUM(G77,G80)</f>
        <v>0</v>
      </c>
      <c r="H76" s="57">
        <f t="shared" si="6"/>
        <v>6712</v>
      </c>
      <c r="I76" s="63">
        <f>SUM(I77,I80)</f>
        <v>6712</v>
      </c>
      <c r="J76" s="63">
        <f>SUM(J77,J80)</f>
        <v>0</v>
      </c>
      <c r="K76" s="63">
        <f>SUM(K77,K80)</f>
        <v>0</v>
      </c>
      <c r="L76" s="167">
        <f>SUM(L77,L80)</f>
        <v>0</v>
      </c>
    </row>
    <row r="77" spans="1:13" ht="24" x14ac:dyDescent="0.25">
      <c r="A77" s="168">
        <v>2110</v>
      </c>
      <c r="B77" s="65" t="s">
        <v>87</v>
      </c>
      <c r="C77" s="66">
        <f t="shared" si="5"/>
        <v>1156</v>
      </c>
      <c r="D77" s="169">
        <f>SUM(D78:D79)</f>
        <v>1156</v>
      </c>
      <c r="E77" s="169">
        <f>SUM(E78:E79)</f>
        <v>0</v>
      </c>
      <c r="F77" s="169">
        <f>SUM(F78:F79)</f>
        <v>0</v>
      </c>
      <c r="G77" s="170">
        <f>SUM(G78:G79)</f>
        <v>0</v>
      </c>
      <c r="H77" s="66">
        <f t="shared" si="6"/>
        <v>870</v>
      </c>
      <c r="I77" s="169">
        <f>SUM(I78:I79)</f>
        <v>870</v>
      </c>
      <c r="J77" s="169">
        <f>SUM(J78:J79)</f>
        <v>0</v>
      </c>
      <c r="K77" s="169">
        <f>SUM(K78:K79)</f>
        <v>0</v>
      </c>
      <c r="L77" s="171">
        <f>SUM(L78:L79)</f>
        <v>0</v>
      </c>
    </row>
    <row r="78" spans="1:13" x14ac:dyDescent="0.25">
      <c r="A78" s="44">
        <v>2111</v>
      </c>
      <c r="B78" s="71" t="s">
        <v>88</v>
      </c>
      <c r="C78" s="72">
        <f t="shared" si="5"/>
        <v>1056</v>
      </c>
      <c r="D78" s="74">
        <v>1056</v>
      </c>
      <c r="E78" s="74"/>
      <c r="F78" s="74"/>
      <c r="G78" s="157"/>
      <c r="H78" s="72">
        <f t="shared" si="6"/>
        <v>870</v>
      </c>
      <c r="I78" s="74">
        <v>870</v>
      </c>
      <c r="J78" s="74"/>
      <c r="K78" s="74">
        <v>0</v>
      </c>
      <c r="L78" s="158"/>
      <c r="M78" s="156"/>
    </row>
    <row r="79" spans="1:13" ht="24" x14ac:dyDescent="0.25">
      <c r="A79" s="44">
        <v>2112</v>
      </c>
      <c r="B79" s="71" t="s">
        <v>89</v>
      </c>
      <c r="C79" s="72">
        <f t="shared" si="5"/>
        <v>100</v>
      </c>
      <c r="D79" s="74">
        <v>100</v>
      </c>
      <c r="E79" s="74"/>
      <c r="F79" s="74"/>
      <c r="G79" s="157"/>
      <c r="H79" s="72">
        <f t="shared" si="6"/>
        <v>0</v>
      </c>
      <c r="I79" s="74">
        <v>0</v>
      </c>
      <c r="J79" s="74"/>
      <c r="K79" s="74">
        <v>0</v>
      </c>
      <c r="L79" s="158"/>
      <c r="M79" s="156"/>
    </row>
    <row r="80" spans="1:13" ht="24" x14ac:dyDescent="0.25">
      <c r="A80" s="159">
        <v>2120</v>
      </c>
      <c r="B80" s="71" t="s">
        <v>90</v>
      </c>
      <c r="C80" s="72">
        <f t="shared" si="5"/>
        <v>3162</v>
      </c>
      <c r="D80" s="160">
        <f>SUM(D81:D82)</f>
        <v>3162</v>
      </c>
      <c r="E80" s="160">
        <f>SUM(E81:E82)</f>
        <v>0</v>
      </c>
      <c r="F80" s="160">
        <f>SUM(F81:F82)</f>
        <v>0</v>
      </c>
      <c r="G80" s="161">
        <f>SUM(G81:G82)</f>
        <v>0</v>
      </c>
      <c r="H80" s="72">
        <f t="shared" si="6"/>
        <v>5842</v>
      </c>
      <c r="I80" s="160">
        <f>SUM(I81:I82)</f>
        <v>5842</v>
      </c>
      <c r="J80" s="160">
        <f>SUM(J81:J82)</f>
        <v>0</v>
      </c>
      <c r="K80" s="160">
        <f>SUM(K81:K82)</f>
        <v>0</v>
      </c>
      <c r="L80" s="162">
        <f>SUM(L81:L82)</f>
        <v>0</v>
      </c>
    </row>
    <row r="81" spans="1:13" x14ac:dyDescent="0.25">
      <c r="A81" s="44">
        <v>2121</v>
      </c>
      <c r="B81" s="71" t="s">
        <v>88</v>
      </c>
      <c r="C81" s="72">
        <f t="shared" si="5"/>
        <v>1944</v>
      </c>
      <c r="D81" s="74">
        <v>1944</v>
      </c>
      <c r="E81" s="74"/>
      <c r="F81" s="74"/>
      <c r="G81" s="157"/>
      <c r="H81" s="72">
        <f t="shared" si="6"/>
        <v>3349</v>
      </c>
      <c r="I81" s="74">
        <v>3349</v>
      </c>
      <c r="J81" s="74"/>
      <c r="K81" s="74">
        <v>0</v>
      </c>
      <c r="L81" s="158"/>
      <c r="M81" s="156"/>
    </row>
    <row r="82" spans="1:13" ht="24" x14ac:dyDescent="0.25">
      <c r="A82" s="44">
        <v>2122</v>
      </c>
      <c r="B82" s="71" t="s">
        <v>89</v>
      </c>
      <c r="C82" s="72">
        <f t="shared" si="5"/>
        <v>1218</v>
      </c>
      <c r="D82" s="74">
        <v>1218</v>
      </c>
      <c r="E82" s="74"/>
      <c r="F82" s="74"/>
      <c r="G82" s="157"/>
      <c r="H82" s="72">
        <f t="shared" si="6"/>
        <v>2493</v>
      </c>
      <c r="I82" s="74">
        <v>2493</v>
      </c>
      <c r="J82" s="74"/>
      <c r="K82" s="74">
        <v>0</v>
      </c>
      <c r="L82" s="158"/>
      <c r="M82" s="156"/>
    </row>
    <row r="83" spans="1:13" x14ac:dyDescent="0.25">
      <c r="A83" s="56">
        <v>2200</v>
      </c>
      <c r="B83" s="147" t="s">
        <v>91</v>
      </c>
      <c r="C83" s="57">
        <f t="shared" si="5"/>
        <v>115376</v>
      </c>
      <c r="D83" s="63">
        <f>SUM(D84,D89,D95,D103,D112,D116,D122,D128)</f>
        <v>115376</v>
      </c>
      <c r="E83" s="63">
        <f>SUM(E84,E89,E95,E103,E112,E116,E122,E128)</f>
        <v>0</v>
      </c>
      <c r="F83" s="63">
        <f>SUM(F84,F89,F95,F103,F112,F116,F122,F128)</f>
        <v>0</v>
      </c>
      <c r="G83" s="166">
        <f>SUM(G84,G89,G95,G103,G112,G116,G122,G128)</f>
        <v>0</v>
      </c>
      <c r="H83" s="57">
        <f t="shared" si="6"/>
        <v>107070</v>
      </c>
      <c r="I83" s="63">
        <f>SUM(I84,I89,I95,I103,I112,I116,I122,I128)</f>
        <v>107070</v>
      </c>
      <c r="J83" s="63">
        <f>SUM(J84,J89,J95,J103,J112,J116,J122,J128)</f>
        <v>0</v>
      </c>
      <c r="K83" s="63">
        <f>SUM(K84,K89,K95,K103,K112,K116,K122,K128)</f>
        <v>0</v>
      </c>
      <c r="L83" s="172">
        <f>SUM(L84,L89,L95,L103,L112,L116,L122,L128)</f>
        <v>0</v>
      </c>
    </row>
    <row r="84" spans="1:13" ht="24" x14ac:dyDescent="0.25">
      <c r="A84" s="150">
        <v>2210</v>
      </c>
      <c r="B84" s="112" t="s">
        <v>92</v>
      </c>
      <c r="C84" s="117">
        <f t="shared" si="5"/>
        <v>0</v>
      </c>
      <c r="D84" s="151">
        <f>SUM(D85:D88)</f>
        <v>0</v>
      </c>
      <c r="E84" s="151">
        <f>SUM(E85:E88)</f>
        <v>0</v>
      </c>
      <c r="F84" s="151">
        <f>SUM(F85:F88)</f>
        <v>0</v>
      </c>
      <c r="G84" s="151">
        <f>SUM(G85:G88)</f>
        <v>0</v>
      </c>
      <c r="H84" s="117">
        <f t="shared" si="6"/>
        <v>0</v>
      </c>
      <c r="I84" s="151">
        <f>SUM(I85:I88)</f>
        <v>0</v>
      </c>
      <c r="J84" s="151">
        <f>SUM(J85:J88)</f>
        <v>0</v>
      </c>
      <c r="K84" s="151">
        <f>SUM(K85:K88)</f>
        <v>0</v>
      </c>
      <c r="L84" s="153">
        <f>SUM(L85:L88)</f>
        <v>0</v>
      </c>
    </row>
    <row r="85" spans="1:13" ht="24" x14ac:dyDescent="0.25">
      <c r="A85" s="38">
        <v>2211</v>
      </c>
      <c r="B85" s="65" t="s">
        <v>93</v>
      </c>
      <c r="C85" s="66">
        <f t="shared" si="5"/>
        <v>0</v>
      </c>
      <c r="D85" s="68"/>
      <c r="E85" s="68"/>
      <c r="F85" s="68"/>
      <c r="G85" s="154"/>
      <c r="H85" s="66">
        <f t="shared" si="6"/>
        <v>0</v>
      </c>
      <c r="I85" s="68">
        <v>0</v>
      </c>
      <c r="J85" s="68"/>
      <c r="K85" s="68">
        <v>0</v>
      </c>
      <c r="L85" s="155"/>
      <c r="M85" s="156"/>
    </row>
    <row r="86" spans="1:13" ht="36" x14ac:dyDescent="0.25">
      <c r="A86" s="44">
        <v>2212</v>
      </c>
      <c r="B86" s="71" t="s">
        <v>94</v>
      </c>
      <c r="C86" s="72">
        <f t="shared" si="5"/>
        <v>0</v>
      </c>
      <c r="D86" s="74"/>
      <c r="E86" s="74"/>
      <c r="F86" s="74"/>
      <c r="G86" s="157"/>
      <c r="H86" s="72">
        <f t="shared" si="6"/>
        <v>0</v>
      </c>
      <c r="I86" s="74">
        <v>0</v>
      </c>
      <c r="J86" s="74"/>
      <c r="K86" s="74">
        <v>0</v>
      </c>
      <c r="L86" s="158"/>
      <c r="M86" s="156"/>
    </row>
    <row r="87" spans="1:13" ht="24" x14ac:dyDescent="0.25">
      <c r="A87" s="44">
        <v>2214</v>
      </c>
      <c r="B87" s="71" t="s">
        <v>95</v>
      </c>
      <c r="C87" s="72">
        <f t="shared" si="5"/>
        <v>0</v>
      </c>
      <c r="D87" s="74"/>
      <c r="E87" s="74"/>
      <c r="F87" s="74"/>
      <c r="G87" s="157"/>
      <c r="H87" s="72">
        <f t="shared" si="6"/>
        <v>0</v>
      </c>
      <c r="I87" s="74">
        <v>0</v>
      </c>
      <c r="J87" s="74"/>
      <c r="K87" s="74">
        <v>0</v>
      </c>
      <c r="L87" s="158"/>
      <c r="M87" s="156"/>
    </row>
    <row r="88" spans="1:13" x14ac:dyDescent="0.25">
      <c r="A88" s="44">
        <v>2219</v>
      </c>
      <c r="B88" s="71" t="s">
        <v>96</v>
      </c>
      <c r="C88" s="72">
        <f t="shared" si="5"/>
        <v>0</v>
      </c>
      <c r="D88" s="74"/>
      <c r="E88" s="74"/>
      <c r="F88" s="74"/>
      <c r="G88" s="157"/>
      <c r="H88" s="72">
        <f t="shared" si="6"/>
        <v>0</v>
      </c>
      <c r="I88" s="74">
        <v>0</v>
      </c>
      <c r="J88" s="74"/>
      <c r="K88" s="74">
        <v>0</v>
      </c>
      <c r="L88" s="158"/>
      <c r="M88" s="156"/>
    </row>
    <row r="89" spans="1:13" ht="24" x14ac:dyDescent="0.25">
      <c r="A89" s="159">
        <v>2220</v>
      </c>
      <c r="B89" s="71" t="s">
        <v>97</v>
      </c>
      <c r="C89" s="72">
        <f t="shared" si="5"/>
        <v>0</v>
      </c>
      <c r="D89" s="160">
        <f>SUM(D90:D94)</f>
        <v>0</v>
      </c>
      <c r="E89" s="160">
        <f>SUM(E90:E94)</f>
        <v>0</v>
      </c>
      <c r="F89" s="160">
        <f>SUM(F90:F94)</f>
        <v>0</v>
      </c>
      <c r="G89" s="161">
        <f>SUM(G90:G94)</f>
        <v>0</v>
      </c>
      <c r="H89" s="72">
        <f t="shared" si="6"/>
        <v>0</v>
      </c>
      <c r="I89" s="160">
        <f>SUM(I90:I94)</f>
        <v>0</v>
      </c>
      <c r="J89" s="160">
        <f>SUM(J90:J94)</f>
        <v>0</v>
      </c>
      <c r="K89" s="160">
        <f>SUM(K90:K94)</f>
        <v>0</v>
      </c>
      <c r="L89" s="162">
        <f>SUM(L90:L94)</f>
        <v>0</v>
      </c>
    </row>
    <row r="90" spans="1:13" ht="24" x14ac:dyDescent="0.25">
      <c r="A90" s="44">
        <v>2221</v>
      </c>
      <c r="B90" s="71" t="s">
        <v>98</v>
      </c>
      <c r="C90" s="72">
        <f t="shared" si="5"/>
        <v>0</v>
      </c>
      <c r="D90" s="74"/>
      <c r="E90" s="74"/>
      <c r="F90" s="74"/>
      <c r="G90" s="157"/>
      <c r="H90" s="72">
        <f t="shared" si="6"/>
        <v>0</v>
      </c>
      <c r="I90" s="74">
        <v>0</v>
      </c>
      <c r="J90" s="74"/>
      <c r="K90" s="74">
        <v>0</v>
      </c>
      <c r="L90" s="158"/>
      <c r="M90" s="156"/>
    </row>
    <row r="91" spans="1:13" x14ac:dyDescent="0.25">
      <c r="A91" s="44">
        <v>2222</v>
      </c>
      <c r="B91" s="71" t="s">
        <v>99</v>
      </c>
      <c r="C91" s="72">
        <f t="shared" si="5"/>
        <v>0</v>
      </c>
      <c r="D91" s="74"/>
      <c r="E91" s="74"/>
      <c r="F91" s="74"/>
      <c r="G91" s="157"/>
      <c r="H91" s="72">
        <f t="shared" si="6"/>
        <v>0</v>
      </c>
      <c r="I91" s="74">
        <v>0</v>
      </c>
      <c r="J91" s="74"/>
      <c r="K91" s="74">
        <v>0</v>
      </c>
      <c r="L91" s="158"/>
      <c r="M91" s="156"/>
    </row>
    <row r="92" spans="1:13" x14ac:dyDescent="0.25">
      <c r="A92" s="44">
        <v>2223</v>
      </c>
      <c r="B92" s="71" t="s">
        <v>100</v>
      </c>
      <c r="C92" s="72">
        <f t="shared" si="5"/>
        <v>0</v>
      </c>
      <c r="D92" s="74"/>
      <c r="E92" s="74"/>
      <c r="F92" s="74"/>
      <c r="G92" s="157"/>
      <c r="H92" s="72">
        <f t="shared" si="6"/>
        <v>0</v>
      </c>
      <c r="I92" s="74">
        <v>0</v>
      </c>
      <c r="J92" s="74"/>
      <c r="K92" s="74">
        <v>0</v>
      </c>
      <c r="L92" s="158"/>
      <c r="M92" s="156"/>
    </row>
    <row r="93" spans="1:13" ht="48" x14ac:dyDescent="0.25">
      <c r="A93" s="44">
        <v>2224</v>
      </c>
      <c r="B93" s="71" t="s">
        <v>101</v>
      </c>
      <c r="C93" s="72">
        <f t="shared" si="5"/>
        <v>0</v>
      </c>
      <c r="D93" s="74"/>
      <c r="E93" s="74"/>
      <c r="F93" s="74"/>
      <c r="G93" s="157"/>
      <c r="H93" s="72">
        <f t="shared" si="6"/>
        <v>0</v>
      </c>
      <c r="I93" s="74">
        <v>0</v>
      </c>
      <c r="J93" s="74"/>
      <c r="K93" s="74">
        <v>0</v>
      </c>
      <c r="L93" s="158"/>
      <c r="M93" s="156"/>
    </row>
    <row r="94" spans="1:13" ht="24" x14ac:dyDescent="0.25">
      <c r="A94" s="44">
        <v>2229</v>
      </c>
      <c r="B94" s="71" t="s">
        <v>102</v>
      </c>
      <c r="C94" s="72">
        <f t="shared" si="5"/>
        <v>0</v>
      </c>
      <c r="D94" s="74"/>
      <c r="E94" s="74"/>
      <c r="F94" s="74"/>
      <c r="G94" s="157"/>
      <c r="H94" s="72">
        <f t="shared" si="6"/>
        <v>0</v>
      </c>
      <c r="I94" s="74">
        <v>0</v>
      </c>
      <c r="J94" s="74"/>
      <c r="K94" s="74">
        <v>0</v>
      </c>
      <c r="L94" s="158"/>
      <c r="M94" s="156"/>
    </row>
    <row r="95" spans="1:13" ht="36" x14ac:dyDescent="0.25">
      <c r="A95" s="159">
        <v>2230</v>
      </c>
      <c r="B95" s="71" t="s">
        <v>103</v>
      </c>
      <c r="C95" s="72">
        <f t="shared" si="5"/>
        <v>12495</v>
      </c>
      <c r="D95" s="160">
        <f>SUM(D96:D102)</f>
        <v>12495</v>
      </c>
      <c r="E95" s="160">
        <f>SUM(E96:E102)</f>
        <v>0</v>
      </c>
      <c r="F95" s="160">
        <f>SUM(F96:F102)</f>
        <v>0</v>
      </c>
      <c r="G95" s="161">
        <f>SUM(G96:G102)</f>
        <v>0</v>
      </c>
      <c r="H95" s="72">
        <f t="shared" si="6"/>
        <v>10230</v>
      </c>
      <c r="I95" s="160">
        <f>SUM(I96:I102)</f>
        <v>10230</v>
      </c>
      <c r="J95" s="160">
        <f>SUM(J96:J102)</f>
        <v>0</v>
      </c>
      <c r="K95" s="160">
        <f>SUM(K96:K102)</f>
        <v>0</v>
      </c>
      <c r="L95" s="162">
        <f>SUM(L96:L102)</f>
        <v>0</v>
      </c>
    </row>
    <row r="96" spans="1:13" ht="24" x14ac:dyDescent="0.25">
      <c r="A96" s="44">
        <v>2231</v>
      </c>
      <c r="B96" s="71" t="s">
        <v>104</v>
      </c>
      <c r="C96" s="72">
        <f t="shared" si="5"/>
        <v>12415</v>
      </c>
      <c r="D96" s="74">
        <v>12415</v>
      </c>
      <c r="E96" s="74"/>
      <c r="F96" s="74"/>
      <c r="G96" s="157"/>
      <c r="H96" s="72">
        <f t="shared" si="6"/>
        <v>10150</v>
      </c>
      <c r="I96" s="74">
        <v>10150</v>
      </c>
      <c r="J96" s="74"/>
      <c r="K96" s="74">
        <v>0</v>
      </c>
      <c r="L96" s="158"/>
      <c r="M96" s="156"/>
    </row>
    <row r="97" spans="1:13" ht="24.75" customHeight="1" x14ac:dyDescent="0.25">
      <c r="A97" s="44">
        <v>2232</v>
      </c>
      <c r="B97" s="71" t="s">
        <v>105</v>
      </c>
      <c r="C97" s="72">
        <f t="shared" si="5"/>
        <v>0</v>
      </c>
      <c r="D97" s="74"/>
      <c r="E97" s="74"/>
      <c r="F97" s="74"/>
      <c r="G97" s="157"/>
      <c r="H97" s="72">
        <f t="shared" si="6"/>
        <v>0</v>
      </c>
      <c r="I97" s="74">
        <v>0</v>
      </c>
      <c r="J97" s="74"/>
      <c r="K97" s="74">
        <v>0</v>
      </c>
      <c r="L97" s="158"/>
      <c r="M97" s="156"/>
    </row>
    <row r="98" spans="1:13" ht="24" x14ac:dyDescent="0.25">
      <c r="A98" s="38">
        <v>2233</v>
      </c>
      <c r="B98" s="65" t="s">
        <v>106</v>
      </c>
      <c r="C98" s="66">
        <f t="shared" si="5"/>
        <v>0</v>
      </c>
      <c r="D98" s="68"/>
      <c r="E98" s="68"/>
      <c r="F98" s="68"/>
      <c r="G98" s="154"/>
      <c r="H98" s="66">
        <f t="shared" si="6"/>
        <v>0</v>
      </c>
      <c r="I98" s="68">
        <v>0</v>
      </c>
      <c r="J98" s="68"/>
      <c r="K98" s="68">
        <v>0</v>
      </c>
      <c r="L98" s="155"/>
      <c r="M98" s="156"/>
    </row>
    <row r="99" spans="1:13" ht="36" x14ac:dyDescent="0.25">
      <c r="A99" s="44">
        <v>2234</v>
      </c>
      <c r="B99" s="71" t="s">
        <v>107</v>
      </c>
      <c r="C99" s="72">
        <f t="shared" si="5"/>
        <v>0</v>
      </c>
      <c r="D99" s="74"/>
      <c r="E99" s="74"/>
      <c r="F99" s="74"/>
      <c r="G99" s="157"/>
      <c r="H99" s="72">
        <f t="shared" si="6"/>
        <v>0</v>
      </c>
      <c r="I99" s="74">
        <v>0</v>
      </c>
      <c r="J99" s="74"/>
      <c r="K99" s="74">
        <v>0</v>
      </c>
      <c r="L99" s="158"/>
      <c r="M99" s="156"/>
    </row>
    <row r="100" spans="1:13" ht="24" x14ac:dyDescent="0.25">
      <c r="A100" s="44">
        <v>2235</v>
      </c>
      <c r="B100" s="71" t="s">
        <v>108</v>
      </c>
      <c r="C100" s="72">
        <f t="shared" si="5"/>
        <v>0</v>
      </c>
      <c r="D100" s="74"/>
      <c r="E100" s="74"/>
      <c r="F100" s="74"/>
      <c r="G100" s="157"/>
      <c r="H100" s="72">
        <f t="shared" si="6"/>
        <v>0</v>
      </c>
      <c r="I100" s="74">
        <v>0</v>
      </c>
      <c r="J100" s="74"/>
      <c r="K100" s="74">
        <v>0</v>
      </c>
      <c r="L100" s="158"/>
      <c r="M100" s="156"/>
    </row>
    <row r="101" spans="1:13" x14ac:dyDescent="0.25">
      <c r="A101" s="44">
        <v>2236</v>
      </c>
      <c r="B101" s="71" t="s">
        <v>109</v>
      </c>
      <c r="C101" s="72">
        <f t="shared" si="5"/>
        <v>0</v>
      </c>
      <c r="D101" s="74"/>
      <c r="E101" s="74"/>
      <c r="F101" s="74"/>
      <c r="G101" s="157"/>
      <c r="H101" s="72">
        <f t="shared" si="6"/>
        <v>0</v>
      </c>
      <c r="I101" s="74">
        <v>0</v>
      </c>
      <c r="J101" s="74"/>
      <c r="K101" s="74">
        <v>0</v>
      </c>
      <c r="L101" s="158"/>
      <c r="M101" s="156"/>
    </row>
    <row r="102" spans="1:13" ht="24" x14ac:dyDescent="0.25">
      <c r="A102" s="44">
        <v>2239</v>
      </c>
      <c r="B102" s="71" t="s">
        <v>110</v>
      </c>
      <c r="C102" s="72">
        <f t="shared" si="5"/>
        <v>80</v>
      </c>
      <c r="D102" s="74">
        <v>80</v>
      </c>
      <c r="E102" s="74"/>
      <c r="F102" s="74"/>
      <c r="G102" s="157"/>
      <c r="H102" s="72">
        <f t="shared" si="6"/>
        <v>80</v>
      </c>
      <c r="I102" s="74">
        <v>80</v>
      </c>
      <c r="J102" s="74"/>
      <c r="K102" s="74">
        <v>0</v>
      </c>
      <c r="L102" s="158"/>
      <c r="M102" s="156"/>
    </row>
    <row r="103" spans="1:13" ht="36" x14ac:dyDescent="0.25">
      <c r="A103" s="159">
        <v>2240</v>
      </c>
      <c r="B103" s="71" t="s">
        <v>111</v>
      </c>
      <c r="C103" s="72">
        <f t="shared" si="5"/>
        <v>120</v>
      </c>
      <c r="D103" s="160">
        <f>SUM(D104:D111)</f>
        <v>120</v>
      </c>
      <c r="E103" s="160">
        <f>SUM(E104:E111)</f>
        <v>0</v>
      </c>
      <c r="F103" s="160">
        <f>SUM(F104:F111)</f>
        <v>0</v>
      </c>
      <c r="G103" s="161">
        <f>SUM(G104:G111)</f>
        <v>0</v>
      </c>
      <c r="H103" s="72">
        <f t="shared" si="6"/>
        <v>120</v>
      </c>
      <c r="I103" s="160">
        <f>SUM(I104:I111)</f>
        <v>120</v>
      </c>
      <c r="J103" s="160">
        <f>SUM(J104:J111)</f>
        <v>0</v>
      </c>
      <c r="K103" s="160">
        <f>SUM(K104:K111)</f>
        <v>0</v>
      </c>
      <c r="L103" s="162">
        <f>SUM(L104:L111)</f>
        <v>0</v>
      </c>
    </row>
    <row r="104" spans="1:13" x14ac:dyDescent="0.25">
      <c r="A104" s="44">
        <v>2241</v>
      </c>
      <c r="B104" s="71" t="s">
        <v>112</v>
      </c>
      <c r="C104" s="72">
        <f t="shared" si="5"/>
        <v>0</v>
      </c>
      <c r="D104" s="74"/>
      <c r="E104" s="74"/>
      <c r="F104" s="74"/>
      <c r="G104" s="157"/>
      <c r="H104" s="72">
        <f t="shared" si="6"/>
        <v>0</v>
      </c>
      <c r="I104" s="74">
        <v>0</v>
      </c>
      <c r="J104" s="74"/>
      <c r="K104" s="74">
        <v>0</v>
      </c>
      <c r="L104" s="158"/>
      <c r="M104" s="156"/>
    </row>
    <row r="105" spans="1:13" ht="24" x14ac:dyDescent="0.25">
      <c r="A105" s="44">
        <v>2242</v>
      </c>
      <c r="B105" s="71" t="s">
        <v>113</v>
      </c>
      <c r="C105" s="72">
        <f t="shared" si="5"/>
        <v>120</v>
      </c>
      <c r="D105" s="74">
        <v>120</v>
      </c>
      <c r="E105" s="74"/>
      <c r="F105" s="74"/>
      <c r="G105" s="157"/>
      <c r="H105" s="72">
        <f t="shared" si="6"/>
        <v>120</v>
      </c>
      <c r="I105" s="74">
        <v>120</v>
      </c>
      <c r="J105" s="74"/>
      <c r="K105" s="74">
        <v>0</v>
      </c>
      <c r="L105" s="158"/>
      <c r="M105" s="156"/>
    </row>
    <row r="106" spans="1:13" ht="24" x14ac:dyDescent="0.25">
      <c r="A106" s="44">
        <v>2243</v>
      </c>
      <c r="B106" s="71" t="s">
        <v>114</v>
      </c>
      <c r="C106" s="72">
        <f t="shared" si="5"/>
        <v>0</v>
      </c>
      <c r="D106" s="74"/>
      <c r="E106" s="74"/>
      <c r="F106" s="74"/>
      <c r="G106" s="157"/>
      <c r="H106" s="72">
        <f t="shared" si="6"/>
        <v>0</v>
      </c>
      <c r="I106" s="74">
        <v>0</v>
      </c>
      <c r="J106" s="74"/>
      <c r="K106" s="74">
        <v>0</v>
      </c>
      <c r="L106" s="158"/>
      <c r="M106" s="156"/>
    </row>
    <row r="107" spans="1:13" x14ac:dyDescent="0.25">
      <c r="A107" s="44">
        <v>2244</v>
      </c>
      <c r="B107" s="71" t="s">
        <v>115</v>
      </c>
      <c r="C107" s="72">
        <f t="shared" si="5"/>
        <v>0</v>
      </c>
      <c r="D107" s="74"/>
      <c r="E107" s="74"/>
      <c r="F107" s="74"/>
      <c r="G107" s="157"/>
      <c r="H107" s="72">
        <f t="shared" si="6"/>
        <v>0</v>
      </c>
      <c r="I107" s="74">
        <v>0</v>
      </c>
      <c r="J107" s="74"/>
      <c r="K107" s="74">
        <v>0</v>
      </c>
      <c r="L107" s="158"/>
      <c r="M107" s="156"/>
    </row>
    <row r="108" spans="1:13" ht="24" x14ac:dyDescent="0.25">
      <c r="A108" s="44">
        <v>2246</v>
      </c>
      <c r="B108" s="71" t="s">
        <v>116</v>
      </c>
      <c r="C108" s="72">
        <f t="shared" si="5"/>
        <v>0</v>
      </c>
      <c r="D108" s="74"/>
      <c r="E108" s="74"/>
      <c r="F108" s="74"/>
      <c r="G108" s="157"/>
      <c r="H108" s="72">
        <f t="shared" si="6"/>
        <v>0</v>
      </c>
      <c r="I108" s="74">
        <v>0</v>
      </c>
      <c r="J108" s="74"/>
      <c r="K108" s="74">
        <v>0</v>
      </c>
      <c r="L108" s="158"/>
      <c r="M108" s="156"/>
    </row>
    <row r="109" spans="1:13" x14ac:dyDescent="0.25">
      <c r="A109" s="44">
        <v>2247</v>
      </c>
      <c r="B109" s="71" t="s">
        <v>117</v>
      </c>
      <c r="C109" s="72">
        <f t="shared" si="5"/>
        <v>0</v>
      </c>
      <c r="D109" s="74"/>
      <c r="E109" s="74"/>
      <c r="F109" s="74"/>
      <c r="G109" s="157"/>
      <c r="H109" s="72">
        <f t="shared" si="6"/>
        <v>0</v>
      </c>
      <c r="I109" s="74">
        <v>0</v>
      </c>
      <c r="J109" s="74"/>
      <c r="K109" s="74">
        <v>0</v>
      </c>
      <c r="L109" s="158"/>
      <c r="M109" s="156"/>
    </row>
    <row r="110" spans="1:13" ht="24" x14ac:dyDescent="0.25">
      <c r="A110" s="44">
        <v>2248</v>
      </c>
      <c r="B110" s="71" t="s">
        <v>118</v>
      </c>
      <c r="C110" s="72">
        <f t="shared" si="5"/>
        <v>0</v>
      </c>
      <c r="D110" s="74"/>
      <c r="E110" s="74"/>
      <c r="F110" s="74"/>
      <c r="G110" s="157"/>
      <c r="H110" s="72">
        <f t="shared" si="6"/>
        <v>0</v>
      </c>
      <c r="I110" s="74">
        <v>0</v>
      </c>
      <c r="J110" s="74"/>
      <c r="K110" s="74">
        <v>0</v>
      </c>
      <c r="L110" s="158"/>
      <c r="M110" s="156"/>
    </row>
    <row r="111" spans="1:13" ht="24" x14ac:dyDescent="0.25">
      <c r="A111" s="44">
        <v>2249</v>
      </c>
      <c r="B111" s="71" t="s">
        <v>119</v>
      </c>
      <c r="C111" s="72">
        <f t="shared" si="5"/>
        <v>0</v>
      </c>
      <c r="D111" s="74"/>
      <c r="E111" s="74"/>
      <c r="F111" s="74"/>
      <c r="G111" s="157"/>
      <c r="H111" s="72">
        <f t="shared" si="6"/>
        <v>0</v>
      </c>
      <c r="I111" s="74">
        <v>0</v>
      </c>
      <c r="J111" s="74"/>
      <c r="K111" s="74">
        <v>0</v>
      </c>
      <c r="L111" s="158"/>
      <c r="M111" s="156"/>
    </row>
    <row r="112" spans="1:13" x14ac:dyDescent="0.25">
      <c r="A112" s="159">
        <v>2250</v>
      </c>
      <c r="B112" s="71" t="s">
        <v>120</v>
      </c>
      <c r="C112" s="72">
        <f t="shared" si="5"/>
        <v>0</v>
      </c>
      <c r="D112" s="160">
        <f>SUM(D113:D115)</f>
        <v>0</v>
      </c>
      <c r="E112" s="160">
        <f>SUM(E113:E115)</f>
        <v>0</v>
      </c>
      <c r="F112" s="160">
        <f>SUM(F113:F115)</f>
        <v>0</v>
      </c>
      <c r="G112" s="173">
        <f>SUM(G113:G115)</f>
        <v>0</v>
      </c>
      <c r="H112" s="72">
        <f t="shared" si="6"/>
        <v>0</v>
      </c>
      <c r="I112" s="160">
        <f>SUM(I113:I115)</f>
        <v>0</v>
      </c>
      <c r="J112" s="160">
        <f>SUM(J113:J115)</f>
        <v>0</v>
      </c>
      <c r="K112" s="160">
        <f>SUM(K113:K115)</f>
        <v>0</v>
      </c>
      <c r="L112" s="162">
        <f>SUM(L113:L115)</f>
        <v>0</v>
      </c>
    </row>
    <row r="113" spans="1:13" x14ac:dyDescent="0.25">
      <c r="A113" s="44">
        <v>2251</v>
      </c>
      <c r="B113" s="71" t="s">
        <v>121</v>
      </c>
      <c r="C113" s="72">
        <f t="shared" si="5"/>
        <v>0</v>
      </c>
      <c r="D113" s="74"/>
      <c r="E113" s="74"/>
      <c r="F113" s="74"/>
      <c r="G113" s="157"/>
      <c r="H113" s="72">
        <f t="shared" si="6"/>
        <v>0</v>
      </c>
      <c r="I113" s="74">
        <v>0</v>
      </c>
      <c r="J113" s="74"/>
      <c r="K113" s="74">
        <v>0</v>
      </c>
      <c r="L113" s="158"/>
      <c r="M113" s="156"/>
    </row>
    <row r="114" spans="1:13" ht="24" x14ac:dyDescent="0.25">
      <c r="A114" s="44">
        <v>2252</v>
      </c>
      <c r="B114" s="71" t="s">
        <v>122</v>
      </c>
      <c r="C114" s="72">
        <f>SUM(D114:G114)</f>
        <v>0</v>
      </c>
      <c r="D114" s="74"/>
      <c r="E114" s="74"/>
      <c r="F114" s="74"/>
      <c r="G114" s="157"/>
      <c r="H114" s="72">
        <f>SUM(I114:L114)</f>
        <v>0</v>
      </c>
      <c r="I114" s="74">
        <v>0</v>
      </c>
      <c r="J114" s="74"/>
      <c r="K114" s="74">
        <v>0</v>
      </c>
      <c r="L114" s="158"/>
      <c r="M114" s="156"/>
    </row>
    <row r="115" spans="1:13" ht="24" x14ac:dyDescent="0.25">
      <c r="A115" s="44">
        <v>2259</v>
      </c>
      <c r="B115" s="71" t="s">
        <v>123</v>
      </c>
      <c r="C115" s="72">
        <f>SUM(D115:G115)</f>
        <v>0</v>
      </c>
      <c r="D115" s="74"/>
      <c r="E115" s="74"/>
      <c r="F115" s="74"/>
      <c r="G115" s="157"/>
      <c r="H115" s="72">
        <f>SUM(I115:L115)</f>
        <v>0</v>
      </c>
      <c r="I115" s="74">
        <v>0</v>
      </c>
      <c r="J115" s="74"/>
      <c r="K115" s="74">
        <v>0</v>
      </c>
      <c r="L115" s="158"/>
      <c r="M115" s="156"/>
    </row>
    <row r="116" spans="1:13" x14ac:dyDescent="0.25">
      <c r="A116" s="159">
        <v>2260</v>
      </c>
      <c r="B116" s="71" t="s">
        <v>124</v>
      </c>
      <c r="C116" s="72">
        <f t="shared" ref="C116:C187" si="7">SUM(D116:G116)</f>
        <v>74938</v>
      </c>
      <c r="D116" s="160">
        <f>SUM(D117:D121)</f>
        <v>74938</v>
      </c>
      <c r="E116" s="160">
        <f>SUM(E117:E121)</f>
        <v>0</v>
      </c>
      <c r="F116" s="160">
        <f>SUM(F117:F121)</f>
        <v>0</v>
      </c>
      <c r="G116" s="161">
        <f>SUM(G117:G121)</f>
        <v>0</v>
      </c>
      <c r="H116" s="72">
        <f t="shared" ref="H116:H188" si="8">SUM(I116:L116)</f>
        <v>67682</v>
      </c>
      <c r="I116" s="160">
        <f>SUM(I117:I121)</f>
        <v>67682</v>
      </c>
      <c r="J116" s="160">
        <f>SUM(J117:J121)</f>
        <v>0</v>
      </c>
      <c r="K116" s="160">
        <f>SUM(K117:K121)</f>
        <v>0</v>
      </c>
      <c r="L116" s="162">
        <f>SUM(L117:L121)</f>
        <v>0</v>
      </c>
    </row>
    <row r="117" spans="1:13" x14ac:dyDescent="0.25">
      <c r="A117" s="44">
        <v>2261</v>
      </c>
      <c r="B117" s="71" t="s">
        <v>125</v>
      </c>
      <c r="C117" s="72">
        <f t="shared" si="7"/>
        <v>30476</v>
      </c>
      <c r="D117" s="74">
        <v>30476</v>
      </c>
      <c r="E117" s="74"/>
      <c r="F117" s="74"/>
      <c r="G117" s="157"/>
      <c r="H117" s="72">
        <f t="shared" si="8"/>
        <v>24830</v>
      </c>
      <c r="I117" s="74">
        <v>24830</v>
      </c>
      <c r="J117" s="74"/>
      <c r="K117" s="74">
        <v>0</v>
      </c>
      <c r="L117" s="158"/>
      <c r="M117" s="156"/>
    </row>
    <row r="118" spans="1:13" x14ac:dyDescent="0.25">
      <c r="A118" s="44">
        <v>2262</v>
      </c>
      <c r="B118" s="71" t="s">
        <v>126</v>
      </c>
      <c r="C118" s="72">
        <f t="shared" si="7"/>
        <v>44462</v>
      </c>
      <c r="D118" s="74">
        <v>44462</v>
      </c>
      <c r="E118" s="74"/>
      <c r="F118" s="74"/>
      <c r="G118" s="157"/>
      <c r="H118" s="72">
        <f t="shared" si="8"/>
        <v>42852</v>
      </c>
      <c r="I118" s="74">
        <v>42852</v>
      </c>
      <c r="J118" s="74"/>
      <c r="K118" s="74">
        <v>0</v>
      </c>
      <c r="L118" s="158"/>
      <c r="M118" s="156"/>
    </row>
    <row r="119" spans="1:13" x14ac:dyDescent="0.25">
      <c r="A119" s="44">
        <v>2263</v>
      </c>
      <c r="B119" s="71" t="s">
        <v>127</v>
      </c>
      <c r="C119" s="72">
        <f t="shared" si="7"/>
        <v>0</v>
      </c>
      <c r="D119" s="74"/>
      <c r="E119" s="74"/>
      <c r="F119" s="74"/>
      <c r="G119" s="157"/>
      <c r="H119" s="72">
        <f t="shared" si="8"/>
        <v>0</v>
      </c>
      <c r="I119" s="74">
        <v>0</v>
      </c>
      <c r="J119" s="74"/>
      <c r="K119" s="74">
        <v>0</v>
      </c>
      <c r="L119" s="158"/>
      <c r="M119" s="156"/>
    </row>
    <row r="120" spans="1:13" ht="24" x14ac:dyDescent="0.25">
      <c r="A120" s="44">
        <v>2264</v>
      </c>
      <c r="B120" s="71" t="s">
        <v>128</v>
      </c>
      <c r="C120" s="72">
        <f t="shared" si="7"/>
        <v>0</v>
      </c>
      <c r="D120" s="74"/>
      <c r="E120" s="74"/>
      <c r="F120" s="74"/>
      <c r="G120" s="157"/>
      <c r="H120" s="72">
        <f t="shared" si="8"/>
        <v>0</v>
      </c>
      <c r="I120" s="74">
        <v>0</v>
      </c>
      <c r="J120" s="74"/>
      <c r="K120" s="74">
        <v>0</v>
      </c>
      <c r="L120" s="158"/>
      <c r="M120" s="156"/>
    </row>
    <row r="121" spans="1:13" x14ac:dyDescent="0.25">
      <c r="A121" s="44">
        <v>2269</v>
      </c>
      <c r="B121" s="71" t="s">
        <v>129</v>
      </c>
      <c r="C121" s="72">
        <f t="shared" si="7"/>
        <v>0</v>
      </c>
      <c r="D121" s="74"/>
      <c r="E121" s="74"/>
      <c r="F121" s="74"/>
      <c r="G121" s="157"/>
      <c r="H121" s="72">
        <f t="shared" si="8"/>
        <v>0</v>
      </c>
      <c r="I121" s="74">
        <v>0</v>
      </c>
      <c r="J121" s="74"/>
      <c r="K121" s="74">
        <v>0</v>
      </c>
      <c r="L121" s="158"/>
      <c r="M121" s="156"/>
    </row>
    <row r="122" spans="1:13" x14ac:dyDescent="0.25">
      <c r="A122" s="159">
        <v>2270</v>
      </c>
      <c r="B122" s="71" t="s">
        <v>130</v>
      </c>
      <c r="C122" s="72">
        <f t="shared" si="7"/>
        <v>27823</v>
      </c>
      <c r="D122" s="160">
        <f>SUM(D123:D127)</f>
        <v>27823</v>
      </c>
      <c r="E122" s="160">
        <f>SUM(E123:E127)</f>
        <v>0</v>
      </c>
      <c r="F122" s="160">
        <f>SUM(F123:F127)</f>
        <v>0</v>
      </c>
      <c r="G122" s="161">
        <f>SUM(G123:G127)</f>
        <v>0</v>
      </c>
      <c r="H122" s="72">
        <f t="shared" si="8"/>
        <v>29038</v>
      </c>
      <c r="I122" s="160">
        <f>SUM(I123:I127)</f>
        <v>29038</v>
      </c>
      <c r="J122" s="160">
        <f>SUM(J123:J127)</f>
        <v>0</v>
      </c>
      <c r="K122" s="160">
        <f>SUM(K123:K127)</f>
        <v>0</v>
      </c>
      <c r="L122" s="162">
        <f>SUM(L123:L127)</f>
        <v>0</v>
      </c>
    </row>
    <row r="123" spans="1:13" x14ac:dyDescent="0.25">
      <c r="A123" s="44">
        <v>2272</v>
      </c>
      <c r="B123" s="174" t="s">
        <v>131</v>
      </c>
      <c r="C123" s="72">
        <f t="shared" si="7"/>
        <v>0</v>
      </c>
      <c r="D123" s="74"/>
      <c r="E123" s="74"/>
      <c r="F123" s="74"/>
      <c r="G123" s="157"/>
      <c r="H123" s="72">
        <f t="shared" si="8"/>
        <v>0</v>
      </c>
      <c r="I123" s="74">
        <v>0</v>
      </c>
      <c r="J123" s="74"/>
      <c r="K123" s="74">
        <v>0</v>
      </c>
      <c r="L123" s="158"/>
      <c r="M123" s="156"/>
    </row>
    <row r="124" spans="1:13" ht="24" x14ac:dyDescent="0.25">
      <c r="A124" s="44">
        <v>2274</v>
      </c>
      <c r="B124" s="175" t="s">
        <v>132</v>
      </c>
      <c r="C124" s="72">
        <f t="shared" si="7"/>
        <v>0</v>
      </c>
      <c r="D124" s="74"/>
      <c r="E124" s="74"/>
      <c r="F124" s="74"/>
      <c r="G124" s="157"/>
      <c r="H124" s="72">
        <f t="shared" si="8"/>
        <v>0</v>
      </c>
      <c r="I124" s="74">
        <v>0</v>
      </c>
      <c r="J124" s="74"/>
      <c r="K124" s="74">
        <v>0</v>
      </c>
      <c r="L124" s="158"/>
      <c r="M124" s="156"/>
    </row>
    <row r="125" spans="1:13" ht="24" x14ac:dyDescent="0.25">
      <c r="A125" s="44">
        <v>2275</v>
      </c>
      <c r="B125" s="71" t="s">
        <v>133</v>
      </c>
      <c r="C125" s="72">
        <f t="shared" si="7"/>
        <v>0</v>
      </c>
      <c r="D125" s="74"/>
      <c r="E125" s="74"/>
      <c r="F125" s="74"/>
      <c r="G125" s="157"/>
      <c r="H125" s="72">
        <f t="shared" si="8"/>
        <v>0</v>
      </c>
      <c r="I125" s="74">
        <v>0</v>
      </c>
      <c r="J125" s="74"/>
      <c r="K125" s="74">
        <v>0</v>
      </c>
      <c r="L125" s="158"/>
      <c r="M125" s="156"/>
    </row>
    <row r="126" spans="1:13" ht="36" x14ac:dyDescent="0.25">
      <c r="A126" s="44">
        <v>2276</v>
      </c>
      <c r="B126" s="71" t="s">
        <v>134</v>
      </c>
      <c r="C126" s="72">
        <f t="shared" si="7"/>
        <v>0</v>
      </c>
      <c r="D126" s="74"/>
      <c r="E126" s="74"/>
      <c r="F126" s="74"/>
      <c r="G126" s="157"/>
      <c r="H126" s="72">
        <f t="shared" si="8"/>
        <v>0</v>
      </c>
      <c r="I126" s="74">
        <v>0</v>
      </c>
      <c r="J126" s="74"/>
      <c r="K126" s="74">
        <v>0</v>
      </c>
      <c r="L126" s="158"/>
      <c r="M126" s="156"/>
    </row>
    <row r="127" spans="1:13" ht="24" x14ac:dyDescent="0.25">
      <c r="A127" s="44">
        <v>2279</v>
      </c>
      <c r="B127" s="71" t="s">
        <v>135</v>
      </c>
      <c r="C127" s="72">
        <f t="shared" si="7"/>
        <v>27823</v>
      </c>
      <c r="D127" s="74">
        <v>27823</v>
      </c>
      <c r="E127" s="74"/>
      <c r="F127" s="74"/>
      <c r="G127" s="157"/>
      <c r="H127" s="72">
        <f t="shared" si="8"/>
        <v>29038</v>
      </c>
      <c r="I127" s="74">
        <v>29038</v>
      </c>
      <c r="J127" s="74"/>
      <c r="K127" s="74">
        <v>0</v>
      </c>
      <c r="L127" s="158"/>
      <c r="M127" s="156"/>
    </row>
    <row r="128" spans="1:13" ht="24" x14ac:dyDescent="0.25">
      <c r="A128" s="168">
        <v>2280</v>
      </c>
      <c r="B128" s="65" t="s">
        <v>136</v>
      </c>
      <c r="C128" s="66">
        <f t="shared" ref="C128:L128" si="9">SUM(C129)</f>
        <v>0</v>
      </c>
      <c r="D128" s="169">
        <f t="shared" si="9"/>
        <v>0</v>
      </c>
      <c r="E128" s="169">
        <f t="shared" si="9"/>
        <v>0</v>
      </c>
      <c r="F128" s="169">
        <f t="shared" si="9"/>
        <v>0</v>
      </c>
      <c r="G128" s="169">
        <f t="shared" si="9"/>
        <v>0</v>
      </c>
      <c r="H128" s="66">
        <f t="shared" si="9"/>
        <v>0</v>
      </c>
      <c r="I128" s="169">
        <f t="shared" si="9"/>
        <v>0</v>
      </c>
      <c r="J128" s="169">
        <f t="shared" si="9"/>
        <v>0</v>
      </c>
      <c r="K128" s="169">
        <f t="shared" si="9"/>
        <v>0</v>
      </c>
      <c r="L128" s="176">
        <f t="shared" si="9"/>
        <v>0</v>
      </c>
    </row>
    <row r="129" spans="1:13" ht="24" x14ac:dyDescent="0.25">
      <c r="A129" s="44">
        <v>2283</v>
      </c>
      <c r="B129" s="71" t="s">
        <v>137</v>
      </c>
      <c r="C129" s="72">
        <f>SUM(D129:G129)</f>
        <v>0</v>
      </c>
      <c r="D129" s="74"/>
      <c r="E129" s="74"/>
      <c r="F129" s="74"/>
      <c r="G129" s="157"/>
      <c r="H129" s="72">
        <f>SUM(I129:L129)</f>
        <v>0</v>
      </c>
      <c r="I129" s="74">
        <v>0</v>
      </c>
      <c r="J129" s="74"/>
      <c r="K129" s="74">
        <v>0</v>
      </c>
      <c r="L129" s="158"/>
      <c r="M129" s="156"/>
    </row>
    <row r="130" spans="1:13" ht="38.25" customHeight="1" x14ac:dyDescent="0.25">
      <c r="A130" s="56">
        <v>2300</v>
      </c>
      <c r="B130" s="147" t="s">
        <v>138</v>
      </c>
      <c r="C130" s="57">
        <f t="shared" si="7"/>
        <v>68221</v>
      </c>
      <c r="D130" s="63">
        <f>SUM(D131,D136,D140,D141,D144,D151,D159,D160,D163)</f>
        <v>68221</v>
      </c>
      <c r="E130" s="63">
        <f>SUM(E131,E136,E140,E141,E144,E151,E159,E160,E163)</f>
        <v>0</v>
      </c>
      <c r="F130" s="63">
        <f>SUM(F131,F136,F140,F141,F144,F151,F159,F160,F163)</f>
        <v>0</v>
      </c>
      <c r="G130" s="166">
        <f>SUM(G131,G136,G140,G141,G144,G151,G159,G160,G163)</f>
        <v>0</v>
      </c>
      <c r="H130" s="57">
        <f t="shared" si="8"/>
        <v>58389</v>
      </c>
      <c r="I130" s="63">
        <f>SUM(I131,I136,I140,I141,I144,I151,I159,I160,I163)</f>
        <v>58389</v>
      </c>
      <c r="J130" s="63">
        <f>SUM(J131,J136,J140,J141,J144,J151,J159,J160,J163)</f>
        <v>0</v>
      </c>
      <c r="K130" s="63">
        <f>SUM(K131,K136,K140,K141,K144,K151,K159,K160,K163)</f>
        <v>0</v>
      </c>
      <c r="L130" s="167">
        <f>SUM(L131,L136,L140,L141,L144,L151,L159,L160,L163)</f>
        <v>0</v>
      </c>
    </row>
    <row r="131" spans="1:13" ht="24" x14ac:dyDescent="0.25">
      <c r="A131" s="168">
        <v>2310</v>
      </c>
      <c r="B131" s="65" t="s">
        <v>139</v>
      </c>
      <c r="C131" s="66">
        <f t="shared" si="7"/>
        <v>2460</v>
      </c>
      <c r="D131" s="169">
        <f>SUM(D132:D135)</f>
        <v>2460</v>
      </c>
      <c r="E131" s="169">
        <f t="shared" ref="E131:L131" si="10">SUM(E132:E135)</f>
        <v>0</v>
      </c>
      <c r="F131" s="169">
        <f t="shared" si="10"/>
        <v>0</v>
      </c>
      <c r="G131" s="170">
        <f t="shared" si="10"/>
        <v>0</v>
      </c>
      <c r="H131" s="66">
        <f t="shared" si="8"/>
        <v>1690</v>
      </c>
      <c r="I131" s="169">
        <f t="shared" si="10"/>
        <v>1690</v>
      </c>
      <c r="J131" s="169">
        <f t="shared" si="10"/>
        <v>0</v>
      </c>
      <c r="K131" s="169">
        <f t="shared" si="10"/>
        <v>0</v>
      </c>
      <c r="L131" s="171">
        <f t="shared" si="10"/>
        <v>0</v>
      </c>
    </row>
    <row r="132" spans="1:13" x14ac:dyDescent="0.25">
      <c r="A132" s="44">
        <v>2311</v>
      </c>
      <c r="B132" s="71" t="s">
        <v>140</v>
      </c>
      <c r="C132" s="72">
        <f t="shared" si="7"/>
        <v>0</v>
      </c>
      <c r="D132" s="74"/>
      <c r="E132" s="74"/>
      <c r="F132" s="74"/>
      <c r="G132" s="157"/>
      <c r="H132" s="72">
        <f t="shared" si="8"/>
        <v>0</v>
      </c>
      <c r="I132" s="74">
        <v>0</v>
      </c>
      <c r="J132" s="74"/>
      <c r="K132" s="74">
        <v>0</v>
      </c>
      <c r="L132" s="158"/>
      <c r="M132" s="156"/>
    </row>
    <row r="133" spans="1:13" x14ac:dyDescent="0.25">
      <c r="A133" s="44">
        <v>2312</v>
      </c>
      <c r="B133" s="71" t="s">
        <v>141</v>
      </c>
      <c r="C133" s="72">
        <f t="shared" si="7"/>
        <v>450</v>
      </c>
      <c r="D133" s="74">
        <v>450</v>
      </c>
      <c r="E133" s="74"/>
      <c r="F133" s="74"/>
      <c r="G133" s="157"/>
      <c r="H133" s="72">
        <f t="shared" si="8"/>
        <v>180</v>
      </c>
      <c r="I133" s="74">
        <v>180</v>
      </c>
      <c r="J133" s="74"/>
      <c r="K133" s="74">
        <v>0</v>
      </c>
      <c r="L133" s="158"/>
      <c r="M133" s="156"/>
    </row>
    <row r="134" spans="1:13" x14ac:dyDescent="0.25">
      <c r="A134" s="44">
        <v>2313</v>
      </c>
      <c r="B134" s="71" t="s">
        <v>142</v>
      </c>
      <c r="C134" s="72">
        <f t="shared" si="7"/>
        <v>0</v>
      </c>
      <c r="D134" s="74"/>
      <c r="E134" s="74"/>
      <c r="F134" s="74"/>
      <c r="G134" s="157"/>
      <c r="H134" s="72">
        <f t="shared" si="8"/>
        <v>0</v>
      </c>
      <c r="I134" s="74">
        <v>0</v>
      </c>
      <c r="J134" s="74"/>
      <c r="K134" s="74">
        <v>0</v>
      </c>
      <c r="L134" s="158"/>
      <c r="M134" s="156"/>
    </row>
    <row r="135" spans="1:13" ht="36" customHeight="1" x14ac:dyDescent="0.25">
      <c r="A135" s="44">
        <v>2314</v>
      </c>
      <c r="B135" s="71" t="s">
        <v>143</v>
      </c>
      <c r="C135" s="72">
        <f t="shared" si="7"/>
        <v>2010</v>
      </c>
      <c r="D135" s="74">
        <v>2010</v>
      </c>
      <c r="E135" s="74"/>
      <c r="F135" s="74"/>
      <c r="G135" s="157"/>
      <c r="H135" s="72">
        <f t="shared" si="8"/>
        <v>1510</v>
      </c>
      <c r="I135" s="74">
        <v>1510</v>
      </c>
      <c r="J135" s="74"/>
      <c r="K135" s="74">
        <v>0</v>
      </c>
      <c r="L135" s="158"/>
      <c r="M135" s="156"/>
    </row>
    <row r="136" spans="1:13" x14ac:dyDescent="0.25">
      <c r="A136" s="159">
        <v>2320</v>
      </c>
      <c r="B136" s="71" t="s">
        <v>144</v>
      </c>
      <c r="C136" s="72">
        <f t="shared" si="7"/>
        <v>1400</v>
      </c>
      <c r="D136" s="160">
        <f>SUM(D137:D139)</f>
        <v>1400</v>
      </c>
      <c r="E136" s="160">
        <f>SUM(E137:E139)</f>
        <v>0</v>
      </c>
      <c r="F136" s="160">
        <f>SUM(F137:F139)</f>
        <v>0</v>
      </c>
      <c r="G136" s="161">
        <f>SUM(G137:G139)</f>
        <v>0</v>
      </c>
      <c r="H136" s="72">
        <f t="shared" si="8"/>
        <v>1200</v>
      </c>
      <c r="I136" s="160">
        <f>SUM(I137:I139)</f>
        <v>1200</v>
      </c>
      <c r="J136" s="160">
        <f>SUM(J137:J139)</f>
        <v>0</v>
      </c>
      <c r="K136" s="160">
        <f>SUM(K137:K139)</f>
        <v>0</v>
      </c>
      <c r="L136" s="162">
        <f>SUM(L137:L139)</f>
        <v>0</v>
      </c>
    </row>
    <row r="137" spans="1:13" x14ac:dyDescent="0.25">
      <c r="A137" s="44">
        <v>2321</v>
      </c>
      <c r="B137" s="71" t="s">
        <v>145</v>
      </c>
      <c r="C137" s="72">
        <f t="shared" si="7"/>
        <v>0</v>
      </c>
      <c r="D137" s="74"/>
      <c r="E137" s="74"/>
      <c r="F137" s="74"/>
      <c r="G137" s="157"/>
      <c r="H137" s="72">
        <f t="shared" si="8"/>
        <v>0</v>
      </c>
      <c r="I137" s="74">
        <v>0</v>
      </c>
      <c r="J137" s="74"/>
      <c r="K137" s="74">
        <v>0</v>
      </c>
      <c r="L137" s="158"/>
      <c r="M137" s="156"/>
    </row>
    <row r="138" spans="1:13" x14ac:dyDescent="0.25">
      <c r="A138" s="44">
        <v>2322</v>
      </c>
      <c r="B138" s="71" t="s">
        <v>146</v>
      </c>
      <c r="C138" s="72">
        <f t="shared" si="7"/>
        <v>1400</v>
      </c>
      <c r="D138" s="74">
        <v>1400</v>
      </c>
      <c r="E138" s="74"/>
      <c r="F138" s="74"/>
      <c r="G138" s="157"/>
      <c r="H138" s="72">
        <f t="shared" si="8"/>
        <v>1200</v>
      </c>
      <c r="I138" s="74">
        <v>1200</v>
      </c>
      <c r="J138" s="74"/>
      <c r="K138" s="74">
        <v>0</v>
      </c>
      <c r="L138" s="158"/>
      <c r="M138" s="156"/>
    </row>
    <row r="139" spans="1:13" ht="10.5" customHeight="1" x14ac:dyDescent="0.25">
      <c r="A139" s="44">
        <v>2329</v>
      </c>
      <c r="B139" s="71" t="s">
        <v>147</v>
      </c>
      <c r="C139" s="72">
        <f t="shared" si="7"/>
        <v>0</v>
      </c>
      <c r="D139" s="74"/>
      <c r="E139" s="74"/>
      <c r="F139" s="74"/>
      <c r="G139" s="157"/>
      <c r="H139" s="72">
        <f t="shared" si="8"/>
        <v>0</v>
      </c>
      <c r="I139" s="74">
        <v>0</v>
      </c>
      <c r="J139" s="74"/>
      <c r="K139" s="74">
        <v>0</v>
      </c>
      <c r="L139" s="158"/>
      <c r="M139" s="156"/>
    </row>
    <row r="140" spans="1:13" x14ac:dyDescent="0.25">
      <c r="A140" s="159">
        <v>2330</v>
      </c>
      <c r="B140" s="71" t="s">
        <v>148</v>
      </c>
      <c r="C140" s="72">
        <f t="shared" si="7"/>
        <v>0</v>
      </c>
      <c r="D140" s="74"/>
      <c r="E140" s="74"/>
      <c r="F140" s="74"/>
      <c r="G140" s="157"/>
      <c r="H140" s="72">
        <f t="shared" si="8"/>
        <v>0</v>
      </c>
      <c r="I140" s="74">
        <v>0</v>
      </c>
      <c r="J140" s="74"/>
      <c r="K140" s="74">
        <v>0</v>
      </c>
      <c r="L140" s="158"/>
      <c r="M140" s="156"/>
    </row>
    <row r="141" spans="1:13" ht="48" x14ac:dyDescent="0.25">
      <c r="A141" s="159">
        <v>2340</v>
      </c>
      <c r="B141" s="71" t="s">
        <v>149</v>
      </c>
      <c r="C141" s="72">
        <f t="shared" si="7"/>
        <v>1185</v>
      </c>
      <c r="D141" s="160">
        <f>SUM(D142:D143)</f>
        <v>1185</v>
      </c>
      <c r="E141" s="160">
        <f>SUM(E142:E143)</f>
        <v>0</v>
      </c>
      <c r="F141" s="160">
        <f>SUM(F142:F143)</f>
        <v>0</v>
      </c>
      <c r="G141" s="161">
        <f>SUM(G142:G143)</f>
        <v>0</v>
      </c>
      <c r="H141" s="72">
        <f t="shared" si="8"/>
        <v>2135</v>
      </c>
      <c r="I141" s="160">
        <f>SUM(I142:I143)</f>
        <v>2135</v>
      </c>
      <c r="J141" s="160">
        <f>SUM(J142:J143)</f>
        <v>0</v>
      </c>
      <c r="K141" s="160">
        <f>SUM(K142:K143)</f>
        <v>0</v>
      </c>
      <c r="L141" s="162">
        <f>SUM(L142:L143)</f>
        <v>0</v>
      </c>
    </row>
    <row r="142" spans="1:13" x14ac:dyDescent="0.25">
      <c r="A142" s="44">
        <v>2341</v>
      </c>
      <c r="B142" s="71" t="s">
        <v>150</v>
      </c>
      <c r="C142" s="72">
        <f t="shared" si="7"/>
        <v>1185</v>
      </c>
      <c r="D142" s="74">
        <v>1185</v>
      </c>
      <c r="E142" s="74"/>
      <c r="F142" s="74"/>
      <c r="G142" s="157"/>
      <c r="H142" s="72">
        <f t="shared" si="8"/>
        <v>2135</v>
      </c>
      <c r="I142" s="74">
        <v>2135</v>
      </c>
      <c r="J142" s="74"/>
      <c r="K142" s="74">
        <v>0</v>
      </c>
      <c r="L142" s="158"/>
      <c r="M142" s="156"/>
    </row>
    <row r="143" spans="1:13" ht="24" x14ac:dyDescent="0.25">
      <c r="A143" s="44">
        <v>2344</v>
      </c>
      <c r="B143" s="71" t="s">
        <v>151</v>
      </c>
      <c r="C143" s="72">
        <f t="shared" si="7"/>
        <v>0</v>
      </c>
      <c r="D143" s="74"/>
      <c r="E143" s="74"/>
      <c r="F143" s="74"/>
      <c r="G143" s="157"/>
      <c r="H143" s="72">
        <f t="shared" si="8"/>
        <v>0</v>
      </c>
      <c r="I143" s="74">
        <v>0</v>
      </c>
      <c r="J143" s="74"/>
      <c r="K143" s="74">
        <v>0</v>
      </c>
      <c r="L143" s="158"/>
      <c r="M143" s="156"/>
    </row>
    <row r="144" spans="1:13" ht="24" x14ac:dyDescent="0.25">
      <c r="A144" s="150">
        <v>2350</v>
      </c>
      <c r="B144" s="112" t="s">
        <v>152</v>
      </c>
      <c r="C144" s="117">
        <f t="shared" si="7"/>
        <v>100</v>
      </c>
      <c r="D144" s="151">
        <f>SUM(D145:D150)</f>
        <v>100</v>
      </c>
      <c r="E144" s="151">
        <f>SUM(E145:E150)</f>
        <v>0</v>
      </c>
      <c r="F144" s="151">
        <f>SUM(F145:F150)</f>
        <v>0</v>
      </c>
      <c r="G144" s="152">
        <f>SUM(G145:G150)</f>
        <v>0</v>
      </c>
      <c r="H144" s="117">
        <f t="shared" si="8"/>
        <v>100</v>
      </c>
      <c r="I144" s="151">
        <f>SUM(I145:I150)</f>
        <v>100</v>
      </c>
      <c r="J144" s="151">
        <f>SUM(J145:J150)</f>
        <v>0</v>
      </c>
      <c r="K144" s="151">
        <f>SUM(K145:K150)</f>
        <v>0</v>
      </c>
      <c r="L144" s="153">
        <f>SUM(L145:L150)</f>
        <v>0</v>
      </c>
    </row>
    <row r="145" spans="1:13" x14ac:dyDescent="0.25">
      <c r="A145" s="38">
        <v>2351</v>
      </c>
      <c r="B145" s="65" t="s">
        <v>153</v>
      </c>
      <c r="C145" s="66">
        <f t="shared" si="7"/>
        <v>0</v>
      </c>
      <c r="D145" s="68"/>
      <c r="E145" s="68"/>
      <c r="F145" s="68"/>
      <c r="G145" s="154"/>
      <c r="H145" s="66">
        <f t="shared" si="8"/>
        <v>0</v>
      </c>
      <c r="I145" s="68">
        <v>0</v>
      </c>
      <c r="J145" s="68"/>
      <c r="K145" s="68">
        <v>0</v>
      </c>
      <c r="L145" s="155"/>
      <c r="M145" s="156"/>
    </row>
    <row r="146" spans="1:13" x14ac:dyDescent="0.25">
      <c r="A146" s="44">
        <v>2352</v>
      </c>
      <c r="B146" s="71" t="s">
        <v>154</v>
      </c>
      <c r="C146" s="72">
        <f t="shared" si="7"/>
        <v>0</v>
      </c>
      <c r="D146" s="74"/>
      <c r="E146" s="74"/>
      <c r="F146" s="74"/>
      <c r="G146" s="157"/>
      <c r="H146" s="72">
        <f t="shared" si="8"/>
        <v>0</v>
      </c>
      <c r="I146" s="74">
        <v>0</v>
      </c>
      <c r="J146" s="74"/>
      <c r="K146" s="74">
        <v>0</v>
      </c>
      <c r="L146" s="158"/>
      <c r="M146" s="156"/>
    </row>
    <row r="147" spans="1:13" ht="24" x14ac:dyDescent="0.25">
      <c r="A147" s="44">
        <v>2353</v>
      </c>
      <c r="B147" s="71" t="s">
        <v>155</v>
      </c>
      <c r="C147" s="72">
        <f t="shared" si="7"/>
        <v>0</v>
      </c>
      <c r="D147" s="74"/>
      <c r="E147" s="74"/>
      <c r="F147" s="74"/>
      <c r="G147" s="157"/>
      <c r="H147" s="72">
        <f t="shared" si="8"/>
        <v>0</v>
      </c>
      <c r="I147" s="74">
        <v>0</v>
      </c>
      <c r="J147" s="74"/>
      <c r="K147" s="74">
        <v>0</v>
      </c>
      <c r="L147" s="158"/>
      <c r="M147" s="156"/>
    </row>
    <row r="148" spans="1:13" ht="24" x14ac:dyDescent="0.25">
      <c r="A148" s="44">
        <v>2354</v>
      </c>
      <c r="B148" s="71" t="s">
        <v>156</v>
      </c>
      <c r="C148" s="72">
        <f t="shared" si="7"/>
        <v>100</v>
      </c>
      <c r="D148" s="74">
        <v>100</v>
      </c>
      <c r="E148" s="74"/>
      <c r="F148" s="74"/>
      <c r="G148" s="157"/>
      <c r="H148" s="72">
        <f t="shared" si="8"/>
        <v>100</v>
      </c>
      <c r="I148" s="74">
        <v>100</v>
      </c>
      <c r="J148" s="74"/>
      <c r="K148" s="74">
        <v>0</v>
      </c>
      <c r="L148" s="158"/>
      <c r="M148" s="156"/>
    </row>
    <row r="149" spans="1:13" ht="24" x14ac:dyDescent="0.25">
      <c r="A149" s="44">
        <v>2355</v>
      </c>
      <c r="B149" s="71" t="s">
        <v>157</v>
      </c>
      <c r="C149" s="72">
        <f t="shared" si="7"/>
        <v>0</v>
      </c>
      <c r="D149" s="74"/>
      <c r="E149" s="74"/>
      <c r="F149" s="74"/>
      <c r="G149" s="157"/>
      <c r="H149" s="72">
        <f t="shared" si="8"/>
        <v>0</v>
      </c>
      <c r="I149" s="74">
        <v>0</v>
      </c>
      <c r="J149" s="74"/>
      <c r="K149" s="74">
        <v>0</v>
      </c>
      <c r="L149" s="158"/>
      <c r="M149" s="156"/>
    </row>
    <row r="150" spans="1:13" ht="24" x14ac:dyDescent="0.25">
      <c r="A150" s="44">
        <v>2359</v>
      </c>
      <c r="B150" s="71" t="s">
        <v>158</v>
      </c>
      <c r="C150" s="72">
        <f t="shared" si="7"/>
        <v>0</v>
      </c>
      <c r="D150" s="74"/>
      <c r="E150" s="74"/>
      <c r="F150" s="74"/>
      <c r="G150" s="157"/>
      <c r="H150" s="72">
        <f t="shared" si="8"/>
        <v>0</v>
      </c>
      <c r="I150" s="74">
        <v>0</v>
      </c>
      <c r="J150" s="74"/>
      <c r="K150" s="74">
        <v>0</v>
      </c>
      <c r="L150" s="158"/>
      <c r="M150" s="156"/>
    </row>
    <row r="151" spans="1:13" ht="24.75" customHeight="1" x14ac:dyDescent="0.25">
      <c r="A151" s="159">
        <v>2360</v>
      </c>
      <c r="B151" s="71" t="s">
        <v>159</v>
      </c>
      <c r="C151" s="72">
        <f t="shared" si="7"/>
        <v>55066</v>
      </c>
      <c r="D151" s="160">
        <f>SUM(D152:D158)</f>
        <v>55066</v>
      </c>
      <c r="E151" s="160">
        <f>SUM(E152:E158)</f>
        <v>0</v>
      </c>
      <c r="F151" s="160">
        <f>SUM(F152:F158)</f>
        <v>0</v>
      </c>
      <c r="G151" s="161">
        <f>SUM(G152:G158)</f>
        <v>0</v>
      </c>
      <c r="H151" s="72">
        <f t="shared" si="8"/>
        <v>48789</v>
      </c>
      <c r="I151" s="160">
        <f>SUM(I152:I158)</f>
        <v>48789</v>
      </c>
      <c r="J151" s="160">
        <f>SUM(J152:J158)</f>
        <v>0</v>
      </c>
      <c r="K151" s="160">
        <f>SUM(K152:K158)</f>
        <v>0</v>
      </c>
      <c r="L151" s="162">
        <f>SUM(L152:L158)</f>
        <v>0</v>
      </c>
    </row>
    <row r="152" spans="1:13" x14ac:dyDescent="0.25">
      <c r="A152" s="43">
        <v>2361</v>
      </c>
      <c r="B152" s="71" t="s">
        <v>160</v>
      </c>
      <c r="C152" s="72">
        <f t="shared" si="7"/>
        <v>7640</v>
      </c>
      <c r="D152" s="74">
        <v>7640</v>
      </c>
      <c r="E152" s="74"/>
      <c r="F152" s="74"/>
      <c r="G152" s="157"/>
      <c r="H152" s="72">
        <f t="shared" si="8"/>
        <v>6340</v>
      </c>
      <c r="I152" s="74">
        <v>6340</v>
      </c>
      <c r="J152" s="74"/>
      <c r="K152" s="74">
        <v>0</v>
      </c>
      <c r="L152" s="158"/>
      <c r="M152" s="156"/>
    </row>
    <row r="153" spans="1:13" ht="24" x14ac:dyDescent="0.25">
      <c r="A153" s="43">
        <v>2362</v>
      </c>
      <c r="B153" s="71" t="s">
        <v>161</v>
      </c>
      <c r="C153" s="72">
        <f t="shared" si="7"/>
        <v>0</v>
      </c>
      <c r="D153" s="74"/>
      <c r="E153" s="74"/>
      <c r="F153" s="74"/>
      <c r="G153" s="157"/>
      <c r="H153" s="72">
        <f t="shared" si="8"/>
        <v>0</v>
      </c>
      <c r="I153" s="74">
        <v>0</v>
      </c>
      <c r="J153" s="74"/>
      <c r="K153" s="74">
        <v>0</v>
      </c>
      <c r="L153" s="158"/>
      <c r="M153" s="156"/>
    </row>
    <row r="154" spans="1:13" x14ac:dyDescent="0.25">
      <c r="A154" s="43">
        <v>2363</v>
      </c>
      <c r="B154" s="71" t="s">
        <v>162</v>
      </c>
      <c r="C154" s="72">
        <f t="shared" si="7"/>
        <v>47426</v>
      </c>
      <c r="D154" s="74">
        <v>47426</v>
      </c>
      <c r="E154" s="74"/>
      <c r="F154" s="74"/>
      <c r="G154" s="157"/>
      <c r="H154" s="72">
        <f t="shared" si="8"/>
        <v>42449</v>
      </c>
      <c r="I154" s="74">
        <v>42449</v>
      </c>
      <c r="J154" s="74"/>
      <c r="K154" s="74">
        <v>0</v>
      </c>
      <c r="L154" s="158"/>
      <c r="M154" s="156"/>
    </row>
    <row r="155" spans="1:13" x14ac:dyDescent="0.25">
      <c r="A155" s="43">
        <v>2364</v>
      </c>
      <c r="B155" s="71" t="s">
        <v>163</v>
      </c>
      <c r="C155" s="72">
        <f t="shared" si="7"/>
        <v>0</v>
      </c>
      <c r="D155" s="74"/>
      <c r="E155" s="74"/>
      <c r="F155" s="74"/>
      <c r="G155" s="157"/>
      <c r="H155" s="72">
        <f t="shared" si="8"/>
        <v>0</v>
      </c>
      <c r="I155" s="74">
        <v>0</v>
      </c>
      <c r="J155" s="74"/>
      <c r="K155" s="74">
        <v>0</v>
      </c>
      <c r="L155" s="158"/>
      <c r="M155" s="156"/>
    </row>
    <row r="156" spans="1:13" ht="12.75" customHeight="1" x14ac:dyDescent="0.25">
      <c r="A156" s="43">
        <v>2365</v>
      </c>
      <c r="B156" s="71" t="s">
        <v>164</v>
      </c>
      <c r="C156" s="72">
        <f t="shared" si="7"/>
        <v>0</v>
      </c>
      <c r="D156" s="74"/>
      <c r="E156" s="74"/>
      <c r="F156" s="74"/>
      <c r="G156" s="157"/>
      <c r="H156" s="72">
        <f t="shared" si="8"/>
        <v>0</v>
      </c>
      <c r="I156" s="74">
        <v>0</v>
      </c>
      <c r="J156" s="74"/>
      <c r="K156" s="74">
        <v>0</v>
      </c>
      <c r="L156" s="158"/>
      <c r="M156" s="156"/>
    </row>
    <row r="157" spans="1:13" ht="36" x14ac:dyDescent="0.25">
      <c r="A157" s="43">
        <v>2366</v>
      </c>
      <c r="B157" s="71" t="s">
        <v>165</v>
      </c>
      <c r="C157" s="72">
        <f t="shared" si="7"/>
        <v>0</v>
      </c>
      <c r="D157" s="74"/>
      <c r="E157" s="74"/>
      <c r="F157" s="74"/>
      <c r="G157" s="157"/>
      <c r="H157" s="72">
        <f t="shared" si="8"/>
        <v>0</v>
      </c>
      <c r="I157" s="74">
        <v>0</v>
      </c>
      <c r="J157" s="74"/>
      <c r="K157" s="74">
        <v>0</v>
      </c>
      <c r="L157" s="158"/>
      <c r="M157" s="156"/>
    </row>
    <row r="158" spans="1:13" ht="48" x14ac:dyDescent="0.25">
      <c r="A158" s="43">
        <v>2369</v>
      </c>
      <c r="B158" s="71" t="s">
        <v>166</v>
      </c>
      <c r="C158" s="72">
        <f t="shared" si="7"/>
        <v>0</v>
      </c>
      <c r="D158" s="74"/>
      <c r="E158" s="74"/>
      <c r="F158" s="74"/>
      <c r="G158" s="157"/>
      <c r="H158" s="72">
        <f t="shared" si="8"/>
        <v>0</v>
      </c>
      <c r="I158" s="74">
        <v>0</v>
      </c>
      <c r="J158" s="74"/>
      <c r="K158" s="74">
        <v>0</v>
      </c>
      <c r="L158" s="158"/>
      <c r="M158" s="156"/>
    </row>
    <row r="159" spans="1:13" x14ac:dyDescent="0.25">
      <c r="A159" s="150">
        <v>2370</v>
      </c>
      <c r="B159" s="112" t="s">
        <v>167</v>
      </c>
      <c r="C159" s="117">
        <f t="shared" si="7"/>
        <v>8010</v>
      </c>
      <c r="D159" s="163">
        <v>8010</v>
      </c>
      <c r="E159" s="163"/>
      <c r="F159" s="163"/>
      <c r="G159" s="164"/>
      <c r="H159" s="117">
        <f t="shared" si="8"/>
        <v>4475</v>
      </c>
      <c r="I159" s="163">
        <v>4475</v>
      </c>
      <c r="J159" s="163"/>
      <c r="K159" s="163">
        <v>0</v>
      </c>
      <c r="L159" s="165"/>
      <c r="M159" s="156"/>
    </row>
    <row r="160" spans="1:13" x14ac:dyDescent="0.25">
      <c r="A160" s="150">
        <v>2380</v>
      </c>
      <c r="B160" s="112" t="s">
        <v>168</v>
      </c>
      <c r="C160" s="117">
        <f t="shared" si="7"/>
        <v>0</v>
      </c>
      <c r="D160" s="151">
        <f>SUM(D161:D162)</f>
        <v>0</v>
      </c>
      <c r="E160" s="151">
        <f>SUM(E161:E162)</f>
        <v>0</v>
      </c>
      <c r="F160" s="151">
        <f>SUM(F161:F162)</f>
        <v>0</v>
      </c>
      <c r="G160" s="152">
        <f>SUM(G161:G162)</f>
        <v>0</v>
      </c>
      <c r="H160" s="117">
        <f t="shared" si="8"/>
        <v>0</v>
      </c>
      <c r="I160" s="151">
        <f>SUM(I161:I162)</f>
        <v>0</v>
      </c>
      <c r="J160" s="151">
        <f>SUM(J161:J162)</f>
        <v>0</v>
      </c>
      <c r="K160" s="151">
        <f>SUM(K161:K162)</f>
        <v>0</v>
      </c>
      <c r="L160" s="153">
        <f>SUM(L161:L162)</f>
        <v>0</v>
      </c>
    </row>
    <row r="161" spans="1:13" x14ac:dyDescent="0.25">
      <c r="A161" s="37">
        <v>2381</v>
      </c>
      <c r="B161" s="65" t="s">
        <v>169</v>
      </c>
      <c r="C161" s="66">
        <f t="shared" si="7"/>
        <v>0</v>
      </c>
      <c r="D161" s="68"/>
      <c r="E161" s="68"/>
      <c r="F161" s="68"/>
      <c r="G161" s="154"/>
      <c r="H161" s="66">
        <f t="shared" si="8"/>
        <v>0</v>
      </c>
      <c r="I161" s="68">
        <v>0</v>
      </c>
      <c r="J161" s="68"/>
      <c r="K161" s="68">
        <v>0</v>
      </c>
      <c r="L161" s="155"/>
      <c r="M161" s="156"/>
    </row>
    <row r="162" spans="1:13" ht="24" x14ac:dyDescent="0.25">
      <c r="A162" s="43">
        <v>2389</v>
      </c>
      <c r="B162" s="71" t="s">
        <v>170</v>
      </c>
      <c r="C162" s="72">
        <f t="shared" si="7"/>
        <v>0</v>
      </c>
      <c r="D162" s="74"/>
      <c r="E162" s="74"/>
      <c r="F162" s="74"/>
      <c r="G162" s="157"/>
      <c r="H162" s="72">
        <f t="shared" si="8"/>
        <v>0</v>
      </c>
      <c r="I162" s="74">
        <v>0</v>
      </c>
      <c r="J162" s="74"/>
      <c r="K162" s="74">
        <v>0</v>
      </c>
      <c r="L162" s="158"/>
      <c r="M162" s="156"/>
    </row>
    <row r="163" spans="1:13" x14ac:dyDescent="0.25">
      <c r="A163" s="150">
        <v>2390</v>
      </c>
      <c r="B163" s="112" t="s">
        <v>171</v>
      </c>
      <c r="C163" s="117">
        <f t="shared" si="7"/>
        <v>0</v>
      </c>
      <c r="D163" s="163"/>
      <c r="E163" s="163"/>
      <c r="F163" s="163"/>
      <c r="G163" s="164"/>
      <c r="H163" s="117">
        <f t="shared" si="8"/>
        <v>0</v>
      </c>
      <c r="I163" s="163">
        <v>0</v>
      </c>
      <c r="J163" s="163"/>
      <c r="K163" s="163">
        <v>0</v>
      </c>
      <c r="L163" s="165"/>
      <c r="M163" s="156"/>
    </row>
    <row r="164" spans="1:13" x14ac:dyDescent="0.25">
      <c r="A164" s="56">
        <v>2400</v>
      </c>
      <c r="B164" s="147" t="s">
        <v>172</v>
      </c>
      <c r="C164" s="57">
        <f t="shared" si="7"/>
        <v>0</v>
      </c>
      <c r="D164" s="177"/>
      <c r="E164" s="177"/>
      <c r="F164" s="177"/>
      <c r="G164" s="178"/>
      <c r="H164" s="57">
        <f t="shared" si="8"/>
        <v>0</v>
      </c>
      <c r="I164" s="177">
        <v>0</v>
      </c>
      <c r="J164" s="177"/>
      <c r="K164" s="177">
        <v>0</v>
      </c>
      <c r="L164" s="179"/>
      <c r="M164" s="156"/>
    </row>
    <row r="165" spans="1:13" ht="24" x14ac:dyDescent="0.25">
      <c r="A165" s="56">
        <v>2500</v>
      </c>
      <c r="B165" s="147" t="s">
        <v>173</v>
      </c>
      <c r="C165" s="57">
        <f t="shared" si="7"/>
        <v>0</v>
      </c>
      <c r="D165" s="63">
        <f>SUM(D166,D171)</f>
        <v>0</v>
      </c>
      <c r="E165" s="63">
        <f t="shared" ref="E165:G165" si="11">SUM(E166,E171)</f>
        <v>0</v>
      </c>
      <c r="F165" s="63">
        <f t="shared" si="11"/>
        <v>0</v>
      </c>
      <c r="G165" s="63">
        <f t="shared" si="11"/>
        <v>0</v>
      </c>
      <c r="H165" s="57">
        <f t="shared" si="8"/>
        <v>0</v>
      </c>
      <c r="I165" s="63">
        <f>SUM(I166,I171)</f>
        <v>0</v>
      </c>
      <c r="J165" s="63">
        <f t="shared" ref="J165:L165" si="12">SUM(J166,J171)</f>
        <v>0</v>
      </c>
      <c r="K165" s="63">
        <f t="shared" si="12"/>
        <v>0</v>
      </c>
      <c r="L165" s="149">
        <f t="shared" si="12"/>
        <v>0</v>
      </c>
    </row>
    <row r="166" spans="1:13" ht="16.5" customHeight="1" x14ac:dyDescent="0.25">
      <c r="A166" s="168">
        <v>2510</v>
      </c>
      <c r="B166" s="65" t="s">
        <v>174</v>
      </c>
      <c r="C166" s="66">
        <f t="shared" si="7"/>
        <v>0</v>
      </c>
      <c r="D166" s="169">
        <f>SUM(D167:D170)</f>
        <v>0</v>
      </c>
      <c r="E166" s="169">
        <f t="shared" ref="E166:G166" si="13">SUM(E167:E170)</f>
        <v>0</v>
      </c>
      <c r="F166" s="169">
        <f t="shared" si="13"/>
        <v>0</v>
      </c>
      <c r="G166" s="169">
        <f t="shared" si="13"/>
        <v>0</v>
      </c>
      <c r="H166" s="66">
        <f t="shared" si="8"/>
        <v>0</v>
      </c>
      <c r="I166" s="169">
        <f>SUM(I167:I170)</f>
        <v>0</v>
      </c>
      <c r="J166" s="169">
        <f t="shared" ref="J166:L166" si="14">SUM(J167:J170)</f>
        <v>0</v>
      </c>
      <c r="K166" s="169">
        <f t="shared" si="14"/>
        <v>0</v>
      </c>
      <c r="L166" s="180">
        <f t="shared" si="14"/>
        <v>0</v>
      </c>
    </row>
    <row r="167" spans="1:13" ht="24" x14ac:dyDescent="0.25">
      <c r="A167" s="44">
        <v>2512</v>
      </c>
      <c r="B167" s="71" t="s">
        <v>175</v>
      </c>
      <c r="C167" s="72">
        <f t="shared" si="7"/>
        <v>0</v>
      </c>
      <c r="D167" s="74"/>
      <c r="E167" s="74"/>
      <c r="F167" s="74"/>
      <c r="G167" s="157"/>
      <c r="H167" s="72">
        <f t="shared" si="8"/>
        <v>0</v>
      </c>
      <c r="I167" s="74">
        <v>0</v>
      </c>
      <c r="J167" s="74"/>
      <c r="K167" s="74">
        <v>0</v>
      </c>
      <c r="L167" s="158"/>
      <c r="M167" s="156"/>
    </row>
    <row r="168" spans="1:13" ht="36" x14ac:dyDescent="0.25">
      <c r="A168" s="44">
        <v>2513</v>
      </c>
      <c r="B168" s="71" t="s">
        <v>176</v>
      </c>
      <c r="C168" s="72">
        <f t="shared" si="7"/>
        <v>0</v>
      </c>
      <c r="D168" s="74"/>
      <c r="E168" s="74"/>
      <c r="F168" s="74"/>
      <c r="G168" s="157"/>
      <c r="H168" s="72">
        <f t="shared" si="8"/>
        <v>0</v>
      </c>
      <c r="I168" s="74">
        <v>0</v>
      </c>
      <c r="J168" s="74"/>
      <c r="K168" s="74">
        <v>0</v>
      </c>
      <c r="L168" s="158"/>
      <c r="M168" s="156"/>
    </row>
    <row r="169" spans="1:13" ht="24" x14ac:dyDescent="0.25">
      <c r="A169" s="44">
        <v>2515</v>
      </c>
      <c r="B169" s="71" t="s">
        <v>177</v>
      </c>
      <c r="C169" s="72">
        <f t="shared" si="7"/>
        <v>0</v>
      </c>
      <c r="D169" s="74"/>
      <c r="E169" s="74"/>
      <c r="F169" s="74"/>
      <c r="G169" s="157"/>
      <c r="H169" s="72">
        <f t="shared" si="8"/>
        <v>0</v>
      </c>
      <c r="I169" s="74">
        <v>0</v>
      </c>
      <c r="J169" s="74"/>
      <c r="K169" s="74">
        <v>0</v>
      </c>
      <c r="L169" s="158"/>
      <c r="M169" s="156"/>
    </row>
    <row r="170" spans="1:13" ht="24" x14ac:dyDescent="0.25">
      <c r="A170" s="44">
        <v>2519</v>
      </c>
      <c r="B170" s="71" t="s">
        <v>178</v>
      </c>
      <c r="C170" s="72">
        <f t="shared" si="7"/>
        <v>0</v>
      </c>
      <c r="D170" s="74"/>
      <c r="E170" s="74"/>
      <c r="F170" s="74"/>
      <c r="G170" s="157"/>
      <c r="H170" s="72">
        <f t="shared" si="8"/>
        <v>0</v>
      </c>
      <c r="I170" s="74">
        <v>0</v>
      </c>
      <c r="J170" s="74"/>
      <c r="K170" s="74">
        <v>0</v>
      </c>
      <c r="L170" s="158"/>
      <c r="M170" s="156"/>
    </row>
    <row r="171" spans="1:13" ht="24" x14ac:dyDescent="0.25">
      <c r="A171" s="159">
        <v>2520</v>
      </c>
      <c r="B171" s="71" t="s">
        <v>179</v>
      </c>
      <c r="C171" s="72">
        <f t="shared" si="7"/>
        <v>0</v>
      </c>
      <c r="D171" s="74"/>
      <c r="E171" s="74"/>
      <c r="F171" s="74"/>
      <c r="G171" s="157"/>
      <c r="H171" s="72">
        <f t="shared" si="8"/>
        <v>0</v>
      </c>
      <c r="I171" s="74">
        <v>0</v>
      </c>
      <c r="J171" s="74"/>
      <c r="K171" s="74">
        <v>0</v>
      </c>
      <c r="L171" s="158"/>
      <c r="M171" s="156"/>
    </row>
    <row r="172" spans="1:13" s="182" customFormat="1" ht="36" customHeight="1" x14ac:dyDescent="0.25">
      <c r="A172" s="19">
        <v>2800</v>
      </c>
      <c r="B172" s="65" t="s">
        <v>180</v>
      </c>
      <c r="C172" s="66">
        <f t="shared" si="7"/>
        <v>0</v>
      </c>
      <c r="D172" s="40"/>
      <c r="E172" s="40"/>
      <c r="F172" s="40"/>
      <c r="G172" s="41"/>
      <c r="H172" s="66">
        <f t="shared" si="8"/>
        <v>0</v>
      </c>
      <c r="I172" s="40">
        <v>0</v>
      </c>
      <c r="J172" s="40"/>
      <c r="K172" s="40">
        <v>0</v>
      </c>
      <c r="L172" s="42"/>
      <c r="M172" s="181"/>
    </row>
    <row r="173" spans="1:13" x14ac:dyDescent="0.25">
      <c r="A173" s="142">
        <v>3000</v>
      </c>
      <c r="B173" s="142" t="s">
        <v>181</v>
      </c>
      <c r="C173" s="143">
        <f t="shared" si="7"/>
        <v>0</v>
      </c>
      <c r="D173" s="144">
        <f>SUM(D174,D184)</f>
        <v>0</v>
      </c>
      <c r="E173" s="144">
        <f>SUM(E174,E184)</f>
        <v>0</v>
      </c>
      <c r="F173" s="144">
        <f>SUM(F174,F184)</f>
        <v>0</v>
      </c>
      <c r="G173" s="145">
        <f>SUM(G174,G184)</f>
        <v>0</v>
      </c>
      <c r="H173" s="143">
        <f t="shared" si="8"/>
        <v>0</v>
      </c>
      <c r="I173" s="144">
        <f>SUM(I174,I184)</f>
        <v>0</v>
      </c>
      <c r="J173" s="144">
        <f>SUM(J174,J184)</f>
        <v>0</v>
      </c>
      <c r="K173" s="144">
        <f>SUM(K174,K184)</f>
        <v>0</v>
      </c>
      <c r="L173" s="146">
        <f>SUM(L174,L184)</f>
        <v>0</v>
      </c>
    </row>
    <row r="174" spans="1:13" ht="24" x14ac:dyDescent="0.25">
      <c r="A174" s="56">
        <v>3200</v>
      </c>
      <c r="B174" s="183" t="s">
        <v>182</v>
      </c>
      <c r="C174" s="184">
        <f t="shared" si="7"/>
        <v>0</v>
      </c>
      <c r="D174" s="63">
        <f>SUM(D175,D179)</f>
        <v>0</v>
      </c>
      <c r="E174" s="63">
        <f t="shared" ref="E174:G174" si="15">SUM(E175,E179)</f>
        <v>0</v>
      </c>
      <c r="F174" s="63">
        <f t="shared" si="15"/>
        <v>0</v>
      </c>
      <c r="G174" s="63">
        <f t="shared" si="15"/>
        <v>0</v>
      </c>
      <c r="H174" s="57">
        <f t="shared" si="8"/>
        <v>0</v>
      </c>
      <c r="I174" s="63">
        <f>SUM(I175,I179)</f>
        <v>0</v>
      </c>
      <c r="J174" s="63">
        <f t="shared" ref="J174:L174" si="16">SUM(J175,J179)</f>
        <v>0</v>
      </c>
      <c r="K174" s="63">
        <f t="shared" si="16"/>
        <v>0</v>
      </c>
      <c r="L174" s="149">
        <f t="shared" si="16"/>
        <v>0</v>
      </c>
    </row>
    <row r="175" spans="1:13" ht="36" x14ac:dyDescent="0.25">
      <c r="A175" s="168">
        <v>3260</v>
      </c>
      <c r="B175" s="65" t="s">
        <v>183</v>
      </c>
      <c r="C175" s="66">
        <f t="shared" si="7"/>
        <v>0</v>
      </c>
      <c r="D175" s="169">
        <f>SUM(D176:D178)</f>
        <v>0</v>
      </c>
      <c r="E175" s="169">
        <f>SUM(E176:E178)</f>
        <v>0</v>
      </c>
      <c r="F175" s="169">
        <f>SUM(F176:F178)</f>
        <v>0</v>
      </c>
      <c r="G175" s="170">
        <f>SUM(G176:G178)</f>
        <v>0</v>
      </c>
      <c r="H175" s="66">
        <f t="shared" si="8"/>
        <v>0</v>
      </c>
      <c r="I175" s="169">
        <f>SUM(I176:I178)</f>
        <v>0</v>
      </c>
      <c r="J175" s="169">
        <f>SUM(J176:J178)</f>
        <v>0</v>
      </c>
      <c r="K175" s="169">
        <f>SUM(K176:K178)</f>
        <v>0</v>
      </c>
      <c r="L175" s="171">
        <f>SUM(L176:L178)</f>
        <v>0</v>
      </c>
    </row>
    <row r="176" spans="1:13" ht="24" x14ac:dyDescent="0.25">
      <c r="A176" s="44">
        <v>3261</v>
      </c>
      <c r="B176" s="71" t="s">
        <v>184</v>
      </c>
      <c r="C176" s="72">
        <f>SUM(D176:G176)</f>
        <v>0</v>
      </c>
      <c r="D176" s="74"/>
      <c r="E176" s="74"/>
      <c r="F176" s="74"/>
      <c r="G176" s="157"/>
      <c r="H176" s="72">
        <f>SUM(I176:L176)</f>
        <v>0</v>
      </c>
      <c r="I176" s="74">
        <v>0</v>
      </c>
      <c r="J176" s="74"/>
      <c r="K176" s="74">
        <v>0</v>
      </c>
      <c r="L176" s="158"/>
      <c r="M176" s="156"/>
    </row>
    <row r="177" spans="1:13" ht="36" x14ac:dyDescent="0.25">
      <c r="A177" s="44">
        <v>3262</v>
      </c>
      <c r="B177" s="71" t="s">
        <v>185</v>
      </c>
      <c r="C177" s="72">
        <f>SUM(D177:G177)</f>
        <v>0</v>
      </c>
      <c r="D177" s="74"/>
      <c r="E177" s="74"/>
      <c r="F177" s="74"/>
      <c r="G177" s="157"/>
      <c r="H177" s="72">
        <f>SUM(I177:L177)</f>
        <v>0</v>
      </c>
      <c r="I177" s="74">
        <v>0</v>
      </c>
      <c r="J177" s="74"/>
      <c r="K177" s="74">
        <v>0</v>
      </c>
      <c r="L177" s="158"/>
      <c r="M177" s="156"/>
    </row>
    <row r="178" spans="1:13" ht="24" x14ac:dyDescent="0.25">
      <c r="A178" s="44">
        <v>3263</v>
      </c>
      <c r="B178" s="71" t="s">
        <v>186</v>
      </c>
      <c r="C178" s="72">
        <f>SUM(D178:G178)</f>
        <v>0</v>
      </c>
      <c r="D178" s="74"/>
      <c r="E178" s="74"/>
      <c r="F178" s="74"/>
      <c r="G178" s="157"/>
      <c r="H178" s="72">
        <f>SUM(I178:L178)</f>
        <v>0</v>
      </c>
      <c r="I178" s="74">
        <v>0</v>
      </c>
      <c r="J178" s="74"/>
      <c r="K178" s="74">
        <v>0</v>
      </c>
      <c r="L178" s="158"/>
      <c r="M178" s="156"/>
    </row>
    <row r="179" spans="1:13" ht="84" x14ac:dyDescent="0.25">
      <c r="A179" s="168">
        <v>3290</v>
      </c>
      <c r="B179" s="65" t="s">
        <v>187</v>
      </c>
      <c r="C179" s="185">
        <f t="shared" ref="C179:C183" si="17">SUM(D179:G179)</f>
        <v>0</v>
      </c>
      <c r="D179" s="169">
        <f>SUM(D180:D183)</f>
        <v>0</v>
      </c>
      <c r="E179" s="169">
        <f t="shared" ref="E179:G179" si="18">SUM(E180:E183)</f>
        <v>0</v>
      </c>
      <c r="F179" s="169">
        <f t="shared" si="18"/>
        <v>0</v>
      </c>
      <c r="G179" s="169">
        <f t="shared" si="18"/>
        <v>0</v>
      </c>
      <c r="H179" s="185">
        <f t="shared" ref="H179:H183" si="19">SUM(I179:L179)</f>
        <v>0</v>
      </c>
      <c r="I179" s="169">
        <f>SUM(I180:I183)</f>
        <v>0</v>
      </c>
      <c r="J179" s="169">
        <f t="shared" ref="J179:L179" si="20">SUM(J180:J183)</f>
        <v>0</v>
      </c>
      <c r="K179" s="169">
        <f t="shared" si="20"/>
        <v>0</v>
      </c>
      <c r="L179" s="186">
        <f t="shared" si="20"/>
        <v>0</v>
      </c>
    </row>
    <row r="180" spans="1:13" ht="72" x14ac:dyDescent="0.25">
      <c r="A180" s="44">
        <v>3291</v>
      </c>
      <c r="B180" s="71" t="s">
        <v>188</v>
      </c>
      <c r="C180" s="72">
        <f t="shared" si="17"/>
        <v>0</v>
      </c>
      <c r="D180" s="74"/>
      <c r="E180" s="74"/>
      <c r="F180" s="74"/>
      <c r="G180" s="187"/>
      <c r="H180" s="72">
        <f t="shared" si="19"/>
        <v>0</v>
      </c>
      <c r="I180" s="74">
        <v>0</v>
      </c>
      <c r="J180" s="74"/>
      <c r="K180" s="74">
        <v>0</v>
      </c>
      <c r="L180" s="158"/>
      <c r="M180" s="156"/>
    </row>
    <row r="181" spans="1:13" ht="72" x14ac:dyDescent="0.25">
      <c r="A181" s="44">
        <v>3292</v>
      </c>
      <c r="B181" s="71" t="s">
        <v>189</v>
      </c>
      <c r="C181" s="72">
        <f t="shared" si="17"/>
        <v>0</v>
      </c>
      <c r="D181" s="74"/>
      <c r="E181" s="74"/>
      <c r="F181" s="74"/>
      <c r="G181" s="187"/>
      <c r="H181" s="72">
        <f t="shared" si="19"/>
        <v>0</v>
      </c>
      <c r="I181" s="74">
        <v>0</v>
      </c>
      <c r="J181" s="74"/>
      <c r="K181" s="74">
        <v>0</v>
      </c>
      <c r="L181" s="158"/>
      <c r="M181" s="156"/>
    </row>
    <row r="182" spans="1:13" ht="72" x14ac:dyDescent="0.25">
      <c r="A182" s="44">
        <v>3293</v>
      </c>
      <c r="B182" s="71" t="s">
        <v>190</v>
      </c>
      <c r="C182" s="72">
        <f t="shared" si="17"/>
        <v>0</v>
      </c>
      <c r="D182" s="74"/>
      <c r="E182" s="74"/>
      <c r="F182" s="74"/>
      <c r="G182" s="187"/>
      <c r="H182" s="72">
        <f t="shared" si="19"/>
        <v>0</v>
      </c>
      <c r="I182" s="74">
        <v>0</v>
      </c>
      <c r="J182" s="74"/>
      <c r="K182" s="74">
        <v>0</v>
      </c>
      <c r="L182" s="158"/>
      <c r="M182" s="156"/>
    </row>
    <row r="183" spans="1:13" ht="60" x14ac:dyDescent="0.25">
      <c r="A183" s="188">
        <v>3294</v>
      </c>
      <c r="B183" s="71" t="s">
        <v>191</v>
      </c>
      <c r="C183" s="185">
        <f t="shared" si="17"/>
        <v>0</v>
      </c>
      <c r="D183" s="189"/>
      <c r="E183" s="189"/>
      <c r="F183" s="189"/>
      <c r="G183" s="190"/>
      <c r="H183" s="185">
        <f t="shared" si="19"/>
        <v>0</v>
      </c>
      <c r="I183" s="189">
        <v>0</v>
      </c>
      <c r="J183" s="189"/>
      <c r="K183" s="189">
        <v>0</v>
      </c>
      <c r="L183" s="191"/>
      <c r="M183" s="156"/>
    </row>
    <row r="184" spans="1:13" ht="48" x14ac:dyDescent="0.25">
      <c r="A184" s="192">
        <v>3300</v>
      </c>
      <c r="B184" s="183" t="s">
        <v>192</v>
      </c>
      <c r="C184" s="193">
        <f t="shared" si="7"/>
        <v>0</v>
      </c>
      <c r="D184" s="194">
        <f>SUM(D185:D186)</f>
        <v>0</v>
      </c>
      <c r="E184" s="194">
        <f t="shared" ref="E184:G184" si="21">SUM(E185:E186)</f>
        <v>0</v>
      </c>
      <c r="F184" s="194">
        <f t="shared" si="21"/>
        <v>0</v>
      </c>
      <c r="G184" s="194">
        <f t="shared" si="21"/>
        <v>0</v>
      </c>
      <c r="H184" s="193">
        <f t="shared" si="8"/>
        <v>0</v>
      </c>
      <c r="I184" s="194">
        <f>SUM(I185:I186)</f>
        <v>0</v>
      </c>
      <c r="J184" s="194">
        <f t="shared" ref="J184:L184" si="22">SUM(J185:J186)</f>
        <v>0</v>
      </c>
      <c r="K184" s="194">
        <f t="shared" si="22"/>
        <v>0</v>
      </c>
      <c r="L184" s="149">
        <f t="shared" si="22"/>
        <v>0</v>
      </c>
    </row>
    <row r="185" spans="1:13" ht="48" x14ac:dyDescent="0.25">
      <c r="A185" s="111">
        <v>3310</v>
      </c>
      <c r="B185" s="112" t="s">
        <v>193</v>
      </c>
      <c r="C185" s="195">
        <f t="shared" si="7"/>
        <v>0</v>
      </c>
      <c r="D185" s="163"/>
      <c r="E185" s="163"/>
      <c r="F185" s="163"/>
      <c r="G185" s="164"/>
      <c r="H185" s="195">
        <f t="shared" si="8"/>
        <v>0</v>
      </c>
      <c r="I185" s="163">
        <v>0</v>
      </c>
      <c r="J185" s="163"/>
      <c r="K185" s="163">
        <v>0</v>
      </c>
      <c r="L185" s="165"/>
      <c r="M185" s="156"/>
    </row>
    <row r="186" spans="1:13" ht="48.75" customHeight="1" x14ac:dyDescent="0.25">
      <c r="A186" s="38">
        <v>3320</v>
      </c>
      <c r="B186" s="65" t="s">
        <v>194</v>
      </c>
      <c r="C186" s="66">
        <f t="shared" si="7"/>
        <v>0</v>
      </c>
      <c r="D186" s="68"/>
      <c r="E186" s="68"/>
      <c r="F186" s="68"/>
      <c r="G186" s="154"/>
      <c r="H186" s="66">
        <f t="shared" si="8"/>
        <v>0</v>
      </c>
      <c r="I186" s="68">
        <v>0</v>
      </c>
      <c r="J186" s="68"/>
      <c r="K186" s="68">
        <v>0</v>
      </c>
      <c r="L186" s="155"/>
      <c r="M186" s="156"/>
    </row>
    <row r="187" spans="1:13" x14ac:dyDescent="0.25">
      <c r="A187" s="196">
        <v>4000</v>
      </c>
      <c r="B187" s="142" t="s">
        <v>195</v>
      </c>
      <c r="C187" s="143">
        <f t="shared" si="7"/>
        <v>0</v>
      </c>
      <c r="D187" s="144">
        <f>SUM(D188,D191)</f>
        <v>0</v>
      </c>
      <c r="E187" s="144">
        <f>SUM(E188,E191)</f>
        <v>0</v>
      </c>
      <c r="F187" s="144">
        <f>SUM(F188,F191)</f>
        <v>0</v>
      </c>
      <c r="G187" s="145">
        <f>SUM(G188,G191)</f>
        <v>0</v>
      </c>
      <c r="H187" s="143">
        <f t="shared" si="8"/>
        <v>0</v>
      </c>
      <c r="I187" s="144">
        <f>SUM(I188,I191)</f>
        <v>0</v>
      </c>
      <c r="J187" s="144">
        <f>SUM(J188,J191)</f>
        <v>0</v>
      </c>
      <c r="K187" s="144">
        <f>SUM(K188,K191)</f>
        <v>0</v>
      </c>
      <c r="L187" s="146">
        <f>SUM(L188,L191)</f>
        <v>0</v>
      </c>
    </row>
    <row r="188" spans="1:13" ht="24" x14ac:dyDescent="0.25">
      <c r="A188" s="197">
        <v>4200</v>
      </c>
      <c r="B188" s="147" t="s">
        <v>196</v>
      </c>
      <c r="C188" s="57">
        <f>SUM(D188:G188)</f>
        <v>0</v>
      </c>
      <c r="D188" s="63">
        <f>SUM(D189,D190)</f>
        <v>0</v>
      </c>
      <c r="E188" s="63">
        <f>SUM(E189,E190)</f>
        <v>0</v>
      </c>
      <c r="F188" s="63">
        <f>SUM(F189,F190)</f>
        <v>0</v>
      </c>
      <c r="G188" s="166">
        <f>SUM(G189,G190)</f>
        <v>0</v>
      </c>
      <c r="H188" s="57">
        <f t="shared" si="8"/>
        <v>0</v>
      </c>
      <c r="I188" s="63">
        <f>SUM(I189,I190)</f>
        <v>0</v>
      </c>
      <c r="J188" s="63">
        <f>SUM(J189,J190)</f>
        <v>0</v>
      </c>
      <c r="K188" s="63">
        <f>SUM(K189,K190)</f>
        <v>0</v>
      </c>
      <c r="L188" s="167">
        <f>SUM(L189,L190)</f>
        <v>0</v>
      </c>
    </row>
    <row r="189" spans="1:13" ht="36" x14ac:dyDescent="0.25">
      <c r="A189" s="168">
        <v>4240</v>
      </c>
      <c r="B189" s="65" t="s">
        <v>197</v>
      </c>
      <c r="C189" s="66">
        <f t="shared" ref="C189:C264" si="23">SUM(D189:G189)</f>
        <v>0</v>
      </c>
      <c r="D189" s="68"/>
      <c r="E189" s="68"/>
      <c r="F189" s="68"/>
      <c r="G189" s="154"/>
      <c r="H189" s="66">
        <f t="shared" ref="H189:H263" si="24">SUM(I189:L189)</f>
        <v>0</v>
      </c>
      <c r="I189" s="68">
        <v>0</v>
      </c>
      <c r="J189" s="68"/>
      <c r="K189" s="68">
        <v>0</v>
      </c>
      <c r="L189" s="155"/>
      <c r="M189" s="156"/>
    </row>
    <row r="190" spans="1:13" ht="24" x14ac:dyDescent="0.25">
      <c r="A190" s="159">
        <v>4250</v>
      </c>
      <c r="B190" s="71" t="s">
        <v>198</v>
      </c>
      <c r="C190" s="72">
        <f t="shared" si="23"/>
        <v>0</v>
      </c>
      <c r="D190" s="74"/>
      <c r="E190" s="74"/>
      <c r="F190" s="74"/>
      <c r="G190" s="157"/>
      <c r="H190" s="72">
        <f t="shared" si="24"/>
        <v>0</v>
      </c>
      <c r="I190" s="74">
        <v>0</v>
      </c>
      <c r="J190" s="74"/>
      <c r="K190" s="74">
        <v>0</v>
      </c>
      <c r="L190" s="158"/>
      <c r="M190" s="156"/>
    </row>
    <row r="191" spans="1:13" x14ac:dyDescent="0.25">
      <c r="A191" s="56">
        <v>4300</v>
      </c>
      <c r="B191" s="147" t="s">
        <v>199</v>
      </c>
      <c r="C191" s="57">
        <f t="shared" si="23"/>
        <v>0</v>
      </c>
      <c r="D191" s="63">
        <f>SUM(D192)</f>
        <v>0</v>
      </c>
      <c r="E191" s="63">
        <f>SUM(E192)</f>
        <v>0</v>
      </c>
      <c r="F191" s="63">
        <f>SUM(F192)</f>
        <v>0</v>
      </c>
      <c r="G191" s="166">
        <f>SUM(G192)</f>
        <v>0</v>
      </c>
      <c r="H191" s="57">
        <f t="shared" si="24"/>
        <v>0</v>
      </c>
      <c r="I191" s="63">
        <f>SUM(I192)</f>
        <v>0</v>
      </c>
      <c r="J191" s="63">
        <f>SUM(J192)</f>
        <v>0</v>
      </c>
      <c r="K191" s="63">
        <f>SUM(K192)</f>
        <v>0</v>
      </c>
      <c r="L191" s="167">
        <f>SUM(L192)</f>
        <v>0</v>
      </c>
    </row>
    <row r="192" spans="1:13" ht="24" x14ac:dyDescent="0.25">
      <c r="A192" s="168">
        <v>4310</v>
      </c>
      <c r="B192" s="65" t="s">
        <v>200</v>
      </c>
      <c r="C192" s="66">
        <f>SUM(D192:G192)</f>
        <v>0</v>
      </c>
      <c r="D192" s="169">
        <f>SUM(D193:D193)</f>
        <v>0</v>
      </c>
      <c r="E192" s="169">
        <f>SUM(E193:E193)</f>
        <v>0</v>
      </c>
      <c r="F192" s="169">
        <f>SUM(F193:F193)</f>
        <v>0</v>
      </c>
      <c r="G192" s="170">
        <f>SUM(G193:G193)</f>
        <v>0</v>
      </c>
      <c r="H192" s="66">
        <f t="shared" si="24"/>
        <v>0</v>
      </c>
      <c r="I192" s="169">
        <f>SUM(I193:I193)</f>
        <v>0</v>
      </c>
      <c r="J192" s="169">
        <f>SUM(J193:J193)</f>
        <v>0</v>
      </c>
      <c r="K192" s="169">
        <f>SUM(K193:K193)</f>
        <v>0</v>
      </c>
      <c r="L192" s="171">
        <f>SUM(L193:L193)</f>
        <v>0</v>
      </c>
    </row>
    <row r="193" spans="1:13" ht="36" x14ac:dyDescent="0.25">
      <c r="A193" s="44">
        <v>4311</v>
      </c>
      <c r="B193" s="71" t="s">
        <v>201</v>
      </c>
      <c r="C193" s="72">
        <f t="shared" si="23"/>
        <v>0</v>
      </c>
      <c r="D193" s="74"/>
      <c r="E193" s="74"/>
      <c r="F193" s="74"/>
      <c r="G193" s="157"/>
      <c r="H193" s="72">
        <f t="shared" si="24"/>
        <v>0</v>
      </c>
      <c r="I193" s="74">
        <v>0</v>
      </c>
      <c r="J193" s="74"/>
      <c r="K193" s="74">
        <v>0</v>
      </c>
      <c r="L193" s="158"/>
      <c r="M193" s="156"/>
    </row>
    <row r="194" spans="1:13" s="24" customFormat="1" ht="24" x14ac:dyDescent="0.25">
      <c r="A194" s="198"/>
      <c r="B194" s="19" t="s">
        <v>202</v>
      </c>
      <c r="C194" s="138">
        <f t="shared" si="23"/>
        <v>6720</v>
      </c>
      <c r="D194" s="139">
        <f>SUM(D195,D230,D269)</f>
        <v>6720</v>
      </c>
      <c r="E194" s="139">
        <f>SUM(E195,E230,E269)</f>
        <v>0</v>
      </c>
      <c r="F194" s="139">
        <f>SUM(F195,F230,F269)</f>
        <v>0</v>
      </c>
      <c r="G194" s="139">
        <f>SUM(G195,G230,G269)</f>
        <v>0</v>
      </c>
      <c r="H194" s="138">
        <f t="shared" si="24"/>
        <v>720</v>
      </c>
      <c r="I194" s="139">
        <f>SUM(I195,I230,I269)</f>
        <v>720</v>
      </c>
      <c r="J194" s="139">
        <f>SUM(J195,J230,J269)</f>
        <v>0</v>
      </c>
      <c r="K194" s="139">
        <f>SUM(K195,K230,K269)</f>
        <v>0</v>
      </c>
      <c r="L194" s="199">
        <f>SUM(L195,L230,L269)</f>
        <v>0</v>
      </c>
    </row>
    <row r="195" spans="1:13" x14ac:dyDescent="0.25">
      <c r="A195" s="142">
        <v>5000</v>
      </c>
      <c r="B195" s="142" t="s">
        <v>203</v>
      </c>
      <c r="C195" s="143">
        <f t="shared" si="23"/>
        <v>6720</v>
      </c>
      <c r="D195" s="144">
        <f>D196+D204</f>
        <v>6720</v>
      </c>
      <c r="E195" s="144">
        <f>E196+E204</f>
        <v>0</v>
      </c>
      <c r="F195" s="144">
        <f>F196+F204</f>
        <v>0</v>
      </c>
      <c r="G195" s="144">
        <f>G196+G204</f>
        <v>0</v>
      </c>
      <c r="H195" s="143">
        <f t="shared" si="24"/>
        <v>720</v>
      </c>
      <c r="I195" s="144">
        <f>I196+I204</f>
        <v>720</v>
      </c>
      <c r="J195" s="144">
        <f>J196+J204</f>
        <v>0</v>
      </c>
      <c r="K195" s="144">
        <f>K196+K204</f>
        <v>0</v>
      </c>
      <c r="L195" s="200">
        <f>L196+L204</f>
        <v>0</v>
      </c>
    </row>
    <row r="196" spans="1:13" x14ac:dyDescent="0.25">
      <c r="A196" s="56">
        <v>5100</v>
      </c>
      <c r="B196" s="147" t="s">
        <v>204</v>
      </c>
      <c r="C196" s="57">
        <f t="shared" si="23"/>
        <v>0</v>
      </c>
      <c r="D196" s="63">
        <f>D197+D198+D201+D202+D203</f>
        <v>0</v>
      </c>
      <c r="E196" s="63">
        <f>E197+E198+E201+E202+E203</f>
        <v>0</v>
      </c>
      <c r="F196" s="63">
        <f>F197+F198+F201+F202+F203</f>
        <v>0</v>
      </c>
      <c r="G196" s="166">
        <f>G197+G198+G201+G202+G203</f>
        <v>0</v>
      </c>
      <c r="H196" s="57">
        <f t="shared" si="24"/>
        <v>0</v>
      </c>
      <c r="I196" s="63">
        <f>I197+I198+I201+I202+I203</f>
        <v>0</v>
      </c>
      <c r="J196" s="63">
        <f>J197+J198+J201+J202+J203</f>
        <v>0</v>
      </c>
      <c r="K196" s="63">
        <f>K197+K198+K201+K202+K203</f>
        <v>0</v>
      </c>
      <c r="L196" s="167">
        <f>L197+L198+L201+L202+L203</f>
        <v>0</v>
      </c>
    </row>
    <row r="197" spans="1:13" x14ac:dyDescent="0.25">
      <c r="A197" s="168">
        <v>5110</v>
      </c>
      <c r="B197" s="65" t="s">
        <v>205</v>
      </c>
      <c r="C197" s="66">
        <f t="shared" si="23"/>
        <v>0</v>
      </c>
      <c r="D197" s="68"/>
      <c r="E197" s="68"/>
      <c r="F197" s="68"/>
      <c r="G197" s="154"/>
      <c r="H197" s="66">
        <f t="shared" si="24"/>
        <v>0</v>
      </c>
      <c r="I197" s="68">
        <v>0</v>
      </c>
      <c r="J197" s="68"/>
      <c r="K197" s="68">
        <v>0</v>
      </c>
      <c r="L197" s="155"/>
      <c r="M197" s="156"/>
    </row>
    <row r="198" spans="1:13" ht="24" x14ac:dyDescent="0.25">
      <c r="A198" s="159">
        <v>5120</v>
      </c>
      <c r="B198" s="71" t="s">
        <v>206</v>
      </c>
      <c r="C198" s="72">
        <f t="shared" si="23"/>
        <v>0</v>
      </c>
      <c r="D198" s="160">
        <f>D199+D200</f>
        <v>0</v>
      </c>
      <c r="E198" s="160">
        <f>E199+E200</f>
        <v>0</v>
      </c>
      <c r="F198" s="160">
        <f>F199+F200</f>
        <v>0</v>
      </c>
      <c r="G198" s="161">
        <f>G199+G200</f>
        <v>0</v>
      </c>
      <c r="H198" s="72">
        <f t="shared" si="24"/>
        <v>0</v>
      </c>
      <c r="I198" s="160">
        <f>I199+I200</f>
        <v>0</v>
      </c>
      <c r="J198" s="160">
        <f>J199+J200</f>
        <v>0</v>
      </c>
      <c r="K198" s="160">
        <f>K199+K200</f>
        <v>0</v>
      </c>
      <c r="L198" s="162">
        <f>L199+L200</f>
        <v>0</v>
      </c>
    </row>
    <row r="199" spans="1:13" x14ac:dyDescent="0.25">
      <c r="A199" s="44">
        <v>5121</v>
      </c>
      <c r="B199" s="71" t="s">
        <v>207</v>
      </c>
      <c r="C199" s="72">
        <f t="shared" si="23"/>
        <v>0</v>
      </c>
      <c r="D199" s="74"/>
      <c r="E199" s="74"/>
      <c r="F199" s="74"/>
      <c r="G199" s="157"/>
      <c r="H199" s="72">
        <f t="shared" si="24"/>
        <v>0</v>
      </c>
      <c r="I199" s="74">
        <v>0</v>
      </c>
      <c r="J199" s="74"/>
      <c r="K199" s="74">
        <v>0</v>
      </c>
      <c r="L199" s="158"/>
      <c r="M199" s="156"/>
    </row>
    <row r="200" spans="1:13" ht="24" x14ac:dyDescent="0.25">
      <c r="A200" s="44">
        <v>5129</v>
      </c>
      <c r="B200" s="71" t="s">
        <v>208</v>
      </c>
      <c r="C200" s="72">
        <f t="shared" si="23"/>
        <v>0</v>
      </c>
      <c r="D200" s="74"/>
      <c r="E200" s="74"/>
      <c r="F200" s="74"/>
      <c r="G200" s="157"/>
      <c r="H200" s="72">
        <f t="shared" si="24"/>
        <v>0</v>
      </c>
      <c r="I200" s="74">
        <v>0</v>
      </c>
      <c r="J200" s="74"/>
      <c r="K200" s="74">
        <v>0</v>
      </c>
      <c r="L200" s="158"/>
      <c r="M200" s="156"/>
    </row>
    <row r="201" spans="1:13" x14ac:dyDescent="0.25">
      <c r="A201" s="159">
        <v>5130</v>
      </c>
      <c r="B201" s="71" t="s">
        <v>209</v>
      </c>
      <c r="C201" s="72">
        <f t="shared" si="23"/>
        <v>0</v>
      </c>
      <c r="D201" s="74"/>
      <c r="E201" s="74"/>
      <c r="F201" s="74"/>
      <c r="G201" s="157"/>
      <c r="H201" s="72">
        <f t="shared" si="24"/>
        <v>0</v>
      </c>
      <c r="I201" s="74">
        <v>0</v>
      </c>
      <c r="J201" s="74"/>
      <c r="K201" s="74">
        <v>0</v>
      </c>
      <c r="L201" s="158"/>
      <c r="M201" s="156"/>
    </row>
    <row r="202" spans="1:13" x14ac:dyDescent="0.25">
      <c r="A202" s="159">
        <v>5140</v>
      </c>
      <c r="B202" s="71" t="s">
        <v>210</v>
      </c>
      <c r="C202" s="72">
        <f t="shared" si="23"/>
        <v>0</v>
      </c>
      <c r="D202" s="74"/>
      <c r="E202" s="74"/>
      <c r="F202" s="74"/>
      <c r="G202" s="157"/>
      <c r="H202" s="72">
        <f t="shared" si="24"/>
        <v>0</v>
      </c>
      <c r="I202" s="74">
        <v>0</v>
      </c>
      <c r="J202" s="74"/>
      <c r="K202" s="74">
        <v>0</v>
      </c>
      <c r="L202" s="158"/>
      <c r="M202" s="156"/>
    </row>
    <row r="203" spans="1:13" ht="24" x14ac:dyDescent="0.25">
      <c r="A203" s="159">
        <v>5170</v>
      </c>
      <c r="B203" s="71" t="s">
        <v>211</v>
      </c>
      <c r="C203" s="72">
        <f t="shared" si="23"/>
        <v>0</v>
      </c>
      <c r="D203" s="74"/>
      <c r="E203" s="74"/>
      <c r="F203" s="74"/>
      <c r="G203" s="157"/>
      <c r="H203" s="72">
        <f t="shared" si="24"/>
        <v>0</v>
      </c>
      <c r="I203" s="74">
        <v>0</v>
      </c>
      <c r="J203" s="74"/>
      <c r="K203" s="74">
        <v>0</v>
      </c>
      <c r="L203" s="158"/>
      <c r="M203" s="156"/>
    </row>
    <row r="204" spans="1:13" x14ac:dyDescent="0.25">
      <c r="A204" s="56">
        <v>5200</v>
      </c>
      <c r="B204" s="147" t="s">
        <v>212</v>
      </c>
      <c r="C204" s="57">
        <f t="shared" si="23"/>
        <v>6720</v>
      </c>
      <c r="D204" s="63">
        <f>D205+D215+D216+D225+D226+D227+D229</f>
        <v>6720</v>
      </c>
      <c r="E204" s="63">
        <f>E205+E215+E216+E225+E226+E227+E229</f>
        <v>0</v>
      </c>
      <c r="F204" s="63">
        <f>F205+F215+F216+F225+F226+F227+F229</f>
        <v>0</v>
      </c>
      <c r="G204" s="166">
        <f>G205+G215+G216+G225+G226+G227+G229</f>
        <v>0</v>
      </c>
      <c r="H204" s="57">
        <f t="shared" si="24"/>
        <v>720</v>
      </c>
      <c r="I204" s="63">
        <f>I205+I215+I216+I225+I226+I227+I229</f>
        <v>720</v>
      </c>
      <c r="J204" s="63">
        <f>J205+J215+J216+J225+J226+J227+J229</f>
        <v>0</v>
      </c>
      <c r="K204" s="63">
        <f>K205+K215+K216+K225+K226+K227+K229</f>
        <v>0</v>
      </c>
      <c r="L204" s="167">
        <f>L205+L215+L216+L225+L226+L227+L229</f>
        <v>0</v>
      </c>
    </row>
    <row r="205" spans="1:13" x14ac:dyDescent="0.25">
      <c r="A205" s="150">
        <v>5210</v>
      </c>
      <c r="B205" s="112" t="s">
        <v>213</v>
      </c>
      <c r="C205" s="117">
        <f t="shared" si="23"/>
        <v>0</v>
      </c>
      <c r="D205" s="151">
        <f>SUM(D206:D214)</f>
        <v>0</v>
      </c>
      <c r="E205" s="151">
        <f>SUM(E206:E214)</f>
        <v>0</v>
      </c>
      <c r="F205" s="151">
        <f>SUM(F206:F214)</f>
        <v>0</v>
      </c>
      <c r="G205" s="152">
        <f>SUM(G206:G214)</f>
        <v>0</v>
      </c>
      <c r="H205" s="117">
        <f t="shared" si="24"/>
        <v>0</v>
      </c>
      <c r="I205" s="151">
        <f>SUM(I206:I214)</f>
        <v>0</v>
      </c>
      <c r="J205" s="151">
        <f>SUM(J206:J214)</f>
        <v>0</v>
      </c>
      <c r="K205" s="151">
        <f>SUM(K206:K214)</f>
        <v>0</v>
      </c>
      <c r="L205" s="153">
        <f>SUM(L206:L214)</f>
        <v>0</v>
      </c>
    </row>
    <row r="206" spans="1:13" x14ac:dyDescent="0.25">
      <c r="A206" s="38">
        <v>5211</v>
      </c>
      <c r="B206" s="65" t="s">
        <v>214</v>
      </c>
      <c r="C206" s="66">
        <f t="shared" si="23"/>
        <v>0</v>
      </c>
      <c r="D206" s="68"/>
      <c r="E206" s="68"/>
      <c r="F206" s="68"/>
      <c r="G206" s="154"/>
      <c r="H206" s="66">
        <f t="shared" si="24"/>
        <v>0</v>
      </c>
      <c r="I206" s="68">
        <v>0</v>
      </c>
      <c r="J206" s="68"/>
      <c r="K206" s="68">
        <v>0</v>
      </c>
      <c r="L206" s="155"/>
      <c r="M206" s="156"/>
    </row>
    <row r="207" spans="1:13" x14ac:dyDescent="0.25">
      <c r="A207" s="44">
        <v>5212</v>
      </c>
      <c r="B207" s="71" t="s">
        <v>215</v>
      </c>
      <c r="C207" s="72">
        <f t="shared" si="23"/>
        <v>0</v>
      </c>
      <c r="D207" s="74"/>
      <c r="E207" s="74"/>
      <c r="F207" s="74"/>
      <c r="G207" s="157"/>
      <c r="H207" s="72">
        <f t="shared" si="24"/>
        <v>0</v>
      </c>
      <c r="I207" s="74">
        <v>0</v>
      </c>
      <c r="J207" s="74"/>
      <c r="K207" s="74">
        <v>0</v>
      </c>
      <c r="L207" s="158"/>
      <c r="M207" s="156"/>
    </row>
    <row r="208" spans="1:13" x14ac:dyDescent="0.25">
      <c r="A208" s="44">
        <v>5213</v>
      </c>
      <c r="B208" s="71" t="s">
        <v>216</v>
      </c>
      <c r="C208" s="72">
        <f t="shared" si="23"/>
        <v>0</v>
      </c>
      <c r="D208" s="74"/>
      <c r="E208" s="74"/>
      <c r="F208" s="74"/>
      <c r="G208" s="157"/>
      <c r="H208" s="72">
        <f t="shared" si="24"/>
        <v>0</v>
      </c>
      <c r="I208" s="74">
        <v>0</v>
      </c>
      <c r="J208" s="74"/>
      <c r="K208" s="74">
        <v>0</v>
      </c>
      <c r="L208" s="158"/>
      <c r="M208" s="156"/>
    </row>
    <row r="209" spans="1:13" x14ac:dyDescent="0.25">
      <c r="A209" s="44">
        <v>5214</v>
      </c>
      <c r="B209" s="71" t="s">
        <v>217</v>
      </c>
      <c r="C209" s="72">
        <f t="shared" si="23"/>
        <v>0</v>
      </c>
      <c r="D209" s="74"/>
      <c r="E209" s="74"/>
      <c r="F209" s="74"/>
      <c r="G209" s="157"/>
      <c r="H209" s="72">
        <f t="shared" si="24"/>
        <v>0</v>
      </c>
      <c r="I209" s="74">
        <v>0</v>
      </c>
      <c r="J209" s="74"/>
      <c r="K209" s="74">
        <v>0</v>
      </c>
      <c r="L209" s="158"/>
      <c r="M209" s="156"/>
    </row>
    <row r="210" spans="1:13" x14ac:dyDescent="0.25">
      <c r="A210" s="44">
        <v>5215</v>
      </c>
      <c r="B210" s="71" t="s">
        <v>218</v>
      </c>
      <c r="C210" s="72">
        <f>SUM(D210:G210)</f>
        <v>0</v>
      </c>
      <c r="D210" s="74"/>
      <c r="E210" s="74"/>
      <c r="F210" s="74"/>
      <c r="G210" s="157"/>
      <c r="H210" s="72">
        <f>SUM(I210:L210)</f>
        <v>0</v>
      </c>
      <c r="I210" s="74">
        <v>0</v>
      </c>
      <c r="J210" s="74"/>
      <c r="K210" s="74">
        <v>0</v>
      </c>
      <c r="L210" s="158"/>
      <c r="M210" s="156"/>
    </row>
    <row r="211" spans="1:13" ht="14.25" customHeight="1" x14ac:dyDescent="0.25">
      <c r="A211" s="44">
        <v>5216</v>
      </c>
      <c r="B211" s="71" t="s">
        <v>219</v>
      </c>
      <c r="C211" s="72">
        <f t="shared" si="23"/>
        <v>0</v>
      </c>
      <c r="D211" s="74"/>
      <c r="E211" s="74"/>
      <c r="F211" s="74"/>
      <c r="G211" s="157"/>
      <c r="H211" s="72">
        <f t="shared" si="24"/>
        <v>0</v>
      </c>
      <c r="I211" s="74">
        <v>0</v>
      </c>
      <c r="J211" s="74"/>
      <c r="K211" s="74">
        <v>0</v>
      </c>
      <c r="L211" s="158"/>
      <c r="M211" s="156"/>
    </row>
    <row r="212" spans="1:13" x14ac:dyDescent="0.25">
      <c r="A212" s="44">
        <v>5217</v>
      </c>
      <c r="B212" s="71" t="s">
        <v>220</v>
      </c>
      <c r="C212" s="72">
        <f t="shared" si="23"/>
        <v>0</v>
      </c>
      <c r="D212" s="74"/>
      <c r="E212" s="74"/>
      <c r="F212" s="74"/>
      <c r="G212" s="157"/>
      <c r="H212" s="72">
        <f t="shared" si="24"/>
        <v>0</v>
      </c>
      <c r="I212" s="74">
        <v>0</v>
      </c>
      <c r="J212" s="74"/>
      <c r="K212" s="74">
        <v>0</v>
      </c>
      <c r="L212" s="158"/>
      <c r="M212" s="156"/>
    </row>
    <row r="213" spans="1:13" x14ac:dyDescent="0.25">
      <c r="A213" s="44">
        <v>5218</v>
      </c>
      <c r="B213" s="71" t="s">
        <v>221</v>
      </c>
      <c r="C213" s="72">
        <f t="shared" si="23"/>
        <v>0</v>
      </c>
      <c r="D213" s="74"/>
      <c r="E213" s="74"/>
      <c r="F213" s="74"/>
      <c r="G213" s="157"/>
      <c r="H213" s="72">
        <f t="shared" si="24"/>
        <v>0</v>
      </c>
      <c r="I213" s="74">
        <v>0</v>
      </c>
      <c r="J213" s="74"/>
      <c r="K213" s="74">
        <v>0</v>
      </c>
      <c r="L213" s="158"/>
      <c r="M213" s="156"/>
    </row>
    <row r="214" spans="1:13" x14ac:dyDescent="0.25">
      <c r="A214" s="44">
        <v>5219</v>
      </c>
      <c r="B214" s="71" t="s">
        <v>222</v>
      </c>
      <c r="C214" s="72">
        <f t="shared" si="23"/>
        <v>0</v>
      </c>
      <c r="D214" s="74"/>
      <c r="E214" s="74"/>
      <c r="F214" s="74"/>
      <c r="G214" s="157"/>
      <c r="H214" s="72">
        <f t="shared" si="24"/>
        <v>0</v>
      </c>
      <c r="I214" s="74">
        <v>0</v>
      </c>
      <c r="J214" s="74"/>
      <c r="K214" s="74">
        <v>0</v>
      </c>
      <c r="L214" s="158"/>
      <c r="M214" s="156"/>
    </row>
    <row r="215" spans="1:13" ht="13.5" customHeight="1" x14ac:dyDescent="0.25">
      <c r="A215" s="159">
        <v>5220</v>
      </c>
      <c r="B215" s="71" t="s">
        <v>223</v>
      </c>
      <c r="C215" s="72">
        <f t="shared" si="23"/>
        <v>0</v>
      </c>
      <c r="D215" s="74"/>
      <c r="E215" s="74"/>
      <c r="F215" s="74"/>
      <c r="G215" s="157"/>
      <c r="H215" s="72">
        <f t="shared" si="24"/>
        <v>0</v>
      </c>
      <c r="I215" s="74">
        <v>0</v>
      </c>
      <c r="J215" s="74"/>
      <c r="K215" s="74">
        <v>0</v>
      </c>
      <c r="L215" s="158"/>
      <c r="M215" s="156"/>
    </row>
    <row r="216" spans="1:13" x14ac:dyDescent="0.25">
      <c r="A216" s="159">
        <v>5230</v>
      </c>
      <c r="B216" s="71" t="s">
        <v>224</v>
      </c>
      <c r="C216" s="72">
        <f t="shared" si="23"/>
        <v>6720</v>
      </c>
      <c r="D216" s="160">
        <f>SUM(D217:D224)</f>
        <v>6720</v>
      </c>
      <c r="E216" s="160">
        <f>SUM(E217:E224)</f>
        <v>0</v>
      </c>
      <c r="F216" s="160">
        <f>SUM(F217:F224)</f>
        <v>0</v>
      </c>
      <c r="G216" s="161">
        <f>SUM(G217:G224)</f>
        <v>0</v>
      </c>
      <c r="H216" s="72">
        <f t="shared" si="24"/>
        <v>720</v>
      </c>
      <c r="I216" s="160">
        <f>SUM(I217:I224)</f>
        <v>720</v>
      </c>
      <c r="J216" s="160">
        <f>SUM(J217:J224)</f>
        <v>0</v>
      </c>
      <c r="K216" s="160">
        <f>SUM(K217:K224)</f>
        <v>0</v>
      </c>
      <c r="L216" s="162">
        <f>SUM(L217:L224)</f>
        <v>0</v>
      </c>
    </row>
    <row r="217" spans="1:13" x14ac:dyDescent="0.25">
      <c r="A217" s="44">
        <v>5231</v>
      </c>
      <c r="B217" s="71" t="s">
        <v>225</v>
      </c>
      <c r="C217" s="72">
        <f t="shared" si="23"/>
        <v>0</v>
      </c>
      <c r="D217" s="74"/>
      <c r="E217" s="74"/>
      <c r="F217" s="74"/>
      <c r="G217" s="157"/>
      <c r="H217" s="72">
        <f t="shared" si="24"/>
        <v>0</v>
      </c>
      <c r="I217" s="74">
        <v>0</v>
      </c>
      <c r="J217" s="74"/>
      <c r="K217" s="74">
        <v>0</v>
      </c>
      <c r="L217" s="158"/>
      <c r="M217" s="156"/>
    </row>
    <row r="218" spans="1:13" x14ac:dyDescent="0.25">
      <c r="A218" s="44">
        <v>5232</v>
      </c>
      <c r="B218" s="71" t="s">
        <v>226</v>
      </c>
      <c r="C218" s="72">
        <f t="shared" si="23"/>
        <v>0</v>
      </c>
      <c r="D218" s="74"/>
      <c r="E218" s="74"/>
      <c r="F218" s="74"/>
      <c r="G218" s="157"/>
      <c r="H218" s="72">
        <f t="shared" si="24"/>
        <v>0</v>
      </c>
      <c r="I218" s="74">
        <v>0</v>
      </c>
      <c r="J218" s="74"/>
      <c r="K218" s="74">
        <v>0</v>
      </c>
      <c r="L218" s="158"/>
      <c r="M218" s="156"/>
    </row>
    <row r="219" spans="1:13" x14ac:dyDescent="0.25">
      <c r="A219" s="44">
        <v>5233</v>
      </c>
      <c r="B219" s="71" t="s">
        <v>227</v>
      </c>
      <c r="C219" s="201">
        <f t="shared" si="23"/>
        <v>0</v>
      </c>
      <c r="D219" s="74"/>
      <c r="E219" s="74"/>
      <c r="F219" s="74"/>
      <c r="G219" s="157"/>
      <c r="H219" s="72">
        <f t="shared" si="24"/>
        <v>0</v>
      </c>
      <c r="I219" s="74">
        <v>0</v>
      </c>
      <c r="J219" s="74"/>
      <c r="K219" s="74">
        <v>0</v>
      </c>
      <c r="L219" s="158"/>
      <c r="M219" s="156"/>
    </row>
    <row r="220" spans="1:13" ht="24" x14ac:dyDescent="0.25">
      <c r="A220" s="44">
        <v>5234</v>
      </c>
      <c r="B220" s="71" t="s">
        <v>228</v>
      </c>
      <c r="C220" s="201">
        <f t="shared" si="23"/>
        <v>0</v>
      </c>
      <c r="D220" s="74"/>
      <c r="E220" s="74"/>
      <c r="F220" s="74"/>
      <c r="G220" s="157"/>
      <c r="H220" s="72">
        <f t="shared" si="24"/>
        <v>0</v>
      </c>
      <c r="I220" s="74">
        <v>0</v>
      </c>
      <c r="J220" s="74"/>
      <c r="K220" s="74">
        <v>0</v>
      </c>
      <c r="L220" s="158"/>
      <c r="M220" s="156"/>
    </row>
    <row r="221" spans="1:13" ht="14.25" customHeight="1" x14ac:dyDescent="0.25">
      <c r="A221" s="44">
        <v>5236</v>
      </c>
      <c r="B221" s="71" t="s">
        <v>229</v>
      </c>
      <c r="C221" s="201">
        <f t="shared" si="23"/>
        <v>0</v>
      </c>
      <c r="D221" s="74"/>
      <c r="E221" s="74"/>
      <c r="F221" s="74"/>
      <c r="G221" s="157"/>
      <c r="H221" s="72">
        <f t="shared" si="24"/>
        <v>0</v>
      </c>
      <c r="I221" s="74">
        <v>0</v>
      </c>
      <c r="J221" s="74"/>
      <c r="K221" s="74">
        <v>0</v>
      </c>
      <c r="L221" s="158"/>
      <c r="M221" s="156"/>
    </row>
    <row r="222" spans="1:13" ht="14.25" customHeight="1" x14ac:dyDescent="0.25">
      <c r="A222" s="44">
        <v>5237</v>
      </c>
      <c r="B222" s="71" t="s">
        <v>230</v>
      </c>
      <c r="C222" s="201">
        <f t="shared" si="23"/>
        <v>0</v>
      </c>
      <c r="D222" s="74"/>
      <c r="E222" s="74"/>
      <c r="F222" s="74"/>
      <c r="G222" s="157"/>
      <c r="H222" s="72">
        <f t="shared" si="24"/>
        <v>0</v>
      </c>
      <c r="I222" s="74">
        <v>0</v>
      </c>
      <c r="J222" s="74"/>
      <c r="K222" s="74">
        <v>0</v>
      </c>
      <c r="L222" s="158"/>
      <c r="M222" s="156"/>
    </row>
    <row r="223" spans="1:13" ht="24" x14ac:dyDescent="0.25">
      <c r="A223" s="44">
        <v>5238</v>
      </c>
      <c r="B223" s="71" t="s">
        <v>231</v>
      </c>
      <c r="C223" s="201">
        <f t="shared" si="23"/>
        <v>0</v>
      </c>
      <c r="D223" s="74"/>
      <c r="E223" s="74"/>
      <c r="F223" s="74"/>
      <c r="G223" s="157"/>
      <c r="H223" s="72">
        <f t="shared" si="24"/>
        <v>0</v>
      </c>
      <c r="I223" s="74">
        <v>0</v>
      </c>
      <c r="J223" s="74"/>
      <c r="K223" s="74">
        <v>0</v>
      </c>
      <c r="L223" s="158"/>
      <c r="M223" s="156"/>
    </row>
    <row r="224" spans="1:13" ht="24" x14ac:dyDescent="0.25">
      <c r="A224" s="44">
        <v>5239</v>
      </c>
      <c r="B224" s="71" t="s">
        <v>232</v>
      </c>
      <c r="C224" s="201">
        <f t="shared" si="23"/>
        <v>6720</v>
      </c>
      <c r="D224" s="74">
        <v>6720</v>
      </c>
      <c r="E224" s="74"/>
      <c r="F224" s="74"/>
      <c r="G224" s="157"/>
      <c r="H224" s="72">
        <f t="shared" si="24"/>
        <v>720</v>
      </c>
      <c r="I224" s="74">
        <v>720</v>
      </c>
      <c r="J224" s="74"/>
      <c r="K224" s="74">
        <v>0</v>
      </c>
      <c r="L224" s="158"/>
      <c r="M224" s="156"/>
    </row>
    <row r="225" spans="1:13" ht="24" x14ac:dyDescent="0.25">
      <c r="A225" s="159">
        <v>5240</v>
      </c>
      <c r="B225" s="71" t="s">
        <v>233</v>
      </c>
      <c r="C225" s="201">
        <f t="shared" si="23"/>
        <v>0</v>
      </c>
      <c r="D225" s="74"/>
      <c r="E225" s="74"/>
      <c r="F225" s="74"/>
      <c r="G225" s="157"/>
      <c r="H225" s="72">
        <f t="shared" si="24"/>
        <v>0</v>
      </c>
      <c r="I225" s="74">
        <v>0</v>
      </c>
      <c r="J225" s="74"/>
      <c r="K225" s="74">
        <v>0</v>
      </c>
      <c r="L225" s="158"/>
      <c r="M225" s="156"/>
    </row>
    <row r="226" spans="1:13" x14ac:dyDescent="0.25">
      <c r="A226" s="159">
        <v>5250</v>
      </c>
      <c r="B226" s="71" t="s">
        <v>234</v>
      </c>
      <c r="C226" s="201">
        <f t="shared" si="23"/>
        <v>0</v>
      </c>
      <c r="D226" s="74"/>
      <c r="E226" s="74"/>
      <c r="F226" s="74"/>
      <c r="G226" s="157"/>
      <c r="H226" s="72">
        <f t="shared" si="24"/>
        <v>0</v>
      </c>
      <c r="I226" s="74">
        <v>0</v>
      </c>
      <c r="J226" s="74"/>
      <c r="K226" s="74">
        <v>0</v>
      </c>
      <c r="L226" s="158"/>
      <c r="M226" s="156"/>
    </row>
    <row r="227" spans="1:13" x14ac:dyDescent="0.25">
      <c r="A227" s="159">
        <v>5260</v>
      </c>
      <c r="B227" s="71" t="s">
        <v>235</v>
      </c>
      <c r="C227" s="201">
        <f t="shared" si="23"/>
        <v>0</v>
      </c>
      <c r="D227" s="160">
        <f>SUM(D228)</f>
        <v>0</v>
      </c>
      <c r="E227" s="160">
        <f>SUM(E228)</f>
        <v>0</v>
      </c>
      <c r="F227" s="160">
        <f>SUM(F228)</f>
        <v>0</v>
      </c>
      <c r="G227" s="161">
        <f>SUM(G228)</f>
        <v>0</v>
      </c>
      <c r="H227" s="72">
        <f t="shared" si="24"/>
        <v>0</v>
      </c>
      <c r="I227" s="160">
        <f>SUM(I228)</f>
        <v>0</v>
      </c>
      <c r="J227" s="160">
        <f>SUM(J228)</f>
        <v>0</v>
      </c>
      <c r="K227" s="160">
        <f>SUM(K228)</f>
        <v>0</v>
      </c>
      <c r="L227" s="162">
        <f>SUM(L228)</f>
        <v>0</v>
      </c>
    </row>
    <row r="228" spans="1:13" ht="24" x14ac:dyDescent="0.25">
      <c r="A228" s="44">
        <v>5269</v>
      </c>
      <c r="B228" s="71" t="s">
        <v>236</v>
      </c>
      <c r="C228" s="201">
        <f t="shared" si="23"/>
        <v>0</v>
      </c>
      <c r="D228" s="74"/>
      <c r="E228" s="74"/>
      <c r="F228" s="74"/>
      <c r="G228" s="157"/>
      <c r="H228" s="72">
        <f t="shared" si="24"/>
        <v>0</v>
      </c>
      <c r="I228" s="74">
        <v>0</v>
      </c>
      <c r="J228" s="74"/>
      <c r="K228" s="74">
        <v>0</v>
      </c>
      <c r="L228" s="158"/>
      <c r="M228" s="156"/>
    </row>
    <row r="229" spans="1:13" ht="24" x14ac:dyDescent="0.25">
      <c r="A229" s="150">
        <v>5270</v>
      </c>
      <c r="B229" s="112" t="s">
        <v>237</v>
      </c>
      <c r="C229" s="202">
        <f t="shared" si="23"/>
        <v>0</v>
      </c>
      <c r="D229" s="163"/>
      <c r="E229" s="163"/>
      <c r="F229" s="163"/>
      <c r="G229" s="164"/>
      <c r="H229" s="117">
        <f t="shared" si="24"/>
        <v>0</v>
      </c>
      <c r="I229" s="163">
        <v>0</v>
      </c>
      <c r="J229" s="163"/>
      <c r="K229" s="163">
        <v>0</v>
      </c>
      <c r="L229" s="165"/>
      <c r="M229" s="156"/>
    </row>
    <row r="230" spans="1:13" x14ac:dyDescent="0.25">
      <c r="A230" s="142">
        <v>6000</v>
      </c>
      <c r="B230" s="142" t="s">
        <v>238</v>
      </c>
      <c r="C230" s="203">
        <f t="shared" si="23"/>
        <v>0</v>
      </c>
      <c r="D230" s="144">
        <f>D231+D251+D259</f>
        <v>0</v>
      </c>
      <c r="E230" s="144">
        <f>E231+E251+E259</f>
        <v>0</v>
      </c>
      <c r="F230" s="144">
        <f>F231+F251+F259</f>
        <v>0</v>
      </c>
      <c r="G230" s="145">
        <f>G231+G251+G259</f>
        <v>0</v>
      </c>
      <c r="H230" s="143">
        <f t="shared" si="24"/>
        <v>0</v>
      </c>
      <c r="I230" s="144">
        <f>I231+I251+I259</f>
        <v>0</v>
      </c>
      <c r="J230" s="144">
        <f>J231+J251+J259</f>
        <v>0</v>
      </c>
      <c r="K230" s="144">
        <f>K231+K251+K259</f>
        <v>0</v>
      </c>
      <c r="L230" s="146">
        <f>L231+L251+L259</f>
        <v>0</v>
      </c>
    </row>
    <row r="231" spans="1:13" ht="14.25" customHeight="1" x14ac:dyDescent="0.25">
      <c r="A231" s="192">
        <v>6200</v>
      </c>
      <c r="B231" s="183" t="s">
        <v>239</v>
      </c>
      <c r="C231" s="204">
        <f>SUM(D231:G231)</f>
        <v>0</v>
      </c>
      <c r="D231" s="194">
        <f>SUM(D232,D233,D235,D238,D244,D245,D246)</f>
        <v>0</v>
      </c>
      <c r="E231" s="194">
        <f>SUM(E232,E233,E235,E238,E244,E245,E246)</f>
        <v>0</v>
      </c>
      <c r="F231" s="194">
        <f>SUM(F232,F233,F235,F238,F244,F245,F246)</f>
        <v>0</v>
      </c>
      <c r="G231" s="194">
        <f>SUM(G232,G233,G235,G238,G244,G245,G246)</f>
        <v>0</v>
      </c>
      <c r="H231" s="193">
        <f t="shared" si="24"/>
        <v>0</v>
      </c>
      <c r="I231" s="194">
        <f>SUM(I232,I233,I235,I238,I244,I245,I246)</f>
        <v>0</v>
      </c>
      <c r="J231" s="194">
        <f>SUM(J232,J233,J235,J238,J244,J245,J246)</f>
        <v>0</v>
      </c>
      <c r="K231" s="194">
        <f>SUM(K232,K233,K235,K238,K244,K245,K246)</f>
        <v>0</v>
      </c>
      <c r="L231" s="149">
        <f>SUM(L232,L233,L235,L238,L244,L245,L246)</f>
        <v>0</v>
      </c>
    </row>
    <row r="232" spans="1:13" ht="24" x14ac:dyDescent="0.25">
      <c r="A232" s="168">
        <v>6220</v>
      </c>
      <c r="B232" s="65" t="s">
        <v>240</v>
      </c>
      <c r="C232" s="205">
        <f t="shared" si="23"/>
        <v>0</v>
      </c>
      <c r="D232" s="68"/>
      <c r="E232" s="68"/>
      <c r="F232" s="68"/>
      <c r="G232" s="206"/>
      <c r="H232" s="207">
        <f t="shared" si="24"/>
        <v>0</v>
      </c>
      <c r="I232" s="68">
        <v>0</v>
      </c>
      <c r="J232" s="68"/>
      <c r="K232" s="68">
        <v>0</v>
      </c>
      <c r="L232" s="155"/>
      <c r="M232" s="156"/>
    </row>
    <row r="233" spans="1:13" x14ac:dyDescent="0.25">
      <c r="A233" s="159">
        <v>6230</v>
      </c>
      <c r="B233" s="71" t="s">
        <v>241</v>
      </c>
      <c r="C233" s="201">
        <f t="shared" si="23"/>
        <v>0</v>
      </c>
      <c r="D233" s="160">
        <f>SUM(D234)</f>
        <v>0</v>
      </c>
      <c r="E233" s="160">
        <f t="shared" ref="E233:L233" si="25">SUM(E234)</f>
        <v>0</v>
      </c>
      <c r="F233" s="160">
        <f t="shared" si="25"/>
        <v>0</v>
      </c>
      <c r="G233" s="161">
        <f t="shared" si="25"/>
        <v>0</v>
      </c>
      <c r="H233" s="208">
        <f t="shared" si="24"/>
        <v>0</v>
      </c>
      <c r="I233" s="160">
        <f t="shared" si="25"/>
        <v>0</v>
      </c>
      <c r="J233" s="160">
        <f t="shared" si="25"/>
        <v>0</v>
      </c>
      <c r="K233" s="160">
        <f t="shared" si="25"/>
        <v>0</v>
      </c>
      <c r="L233" s="162">
        <f t="shared" si="25"/>
        <v>0</v>
      </c>
    </row>
    <row r="234" spans="1:13" ht="24" x14ac:dyDescent="0.25">
      <c r="A234" s="44">
        <v>6239</v>
      </c>
      <c r="B234" s="65" t="s">
        <v>242</v>
      </c>
      <c r="C234" s="201">
        <f t="shared" si="23"/>
        <v>0</v>
      </c>
      <c r="D234" s="68"/>
      <c r="E234" s="68"/>
      <c r="F234" s="68"/>
      <c r="G234" s="154"/>
      <c r="H234" s="208">
        <f t="shared" si="24"/>
        <v>0</v>
      </c>
      <c r="I234" s="68">
        <v>0</v>
      </c>
      <c r="J234" s="68"/>
      <c r="K234" s="68">
        <v>0</v>
      </c>
      <c r="L234" s="155"/>
      <c r="M234" s="156"/>
    </row>
    <row r="235" spans="1:13" ht="24" x14ac:dyDescent="0.25">
      <c r="A235" s="159">
        <v>6240</v>
      </c>
      <c r="B235" s="71" t="s">
        <v>243</v>
      </c>
      <c r="C235" s="201">
        <f>SUM(D235:G235)</f>
        <v>0</v>
      </c>
      <c r="D235" s="160">
        <f>SUM(D236:D237)</f>
        <v>0</v>
      </c>
      <c r="E235" s="160">
        <f>SUM(E236:E237)</f>
        <v>0</v>
      </c>
      <c r="F235" s="160">
        <f>SUM(F236:F237)</f>
        <v>0</v>
      </c>
      <c r="G235" s="161">
        <f>SUM(G236:G237)</f>
        <v>0</v>
      </c>
      <c r="H235" s="208">
        <f t="shared" si="24"/>
        <v>0</v>
      </c>
      <c r="I235" s="160">
        <f>SUM(I236:I237)</f>
        <v>0</v>
      </c>
      <c r="J235" s="160">
        <f>SUM(J236:J237)</f>
        <v>0</v>
      </c>
      <c r="K235" s="160">
        <f>SUM(K236:K237)</f>
        <v>0</v>
      </c>
      <c r="L235" s="162">
        <f>SUM(L236:L237)</f>
        <v>0</v>
      </c>
    </row>
    <row r="236" spans="1:13" x14ac:dyDescent="0.25">
      <c r="A236" s="44">
        <v>6241</v>
      </c>
      <c r="B236" s="71" t="s">
        <v>244</v>
      </c>
      <c r="C236" s="201">
        <f>SUM(D236:G236)</f>
        <v>0</v>
      </c>
      <c r="D236" s="74"/>
      <c r="E236" s="74"/>
      <c r="F236" s="74"/>
      <c r="G236" s="157"/>
      <c r="H236" s="208">
        <f>SUM(I236:L236)</f>
        <v>0</v>
      </c>
      <c r="I236" s="74">
        <v>0</v>
      </c>
      <c r="J236" s="74"/>
      <c r="K236" s="74">
        <v>0</v>
      </c>
      <c r="L236" s="158"/>
      <c r="M236" s="156"/>
    </row>
    <row r="237" spans="1:13" x14ac:dyDescent="0.25">
      <c r="A237" s="44">
        <v>6242</v>
      </c>
      <c r="B237" s="71" t="s">
        <v>245</v>
      </c>
      <c r="C237" s="201">
        <f>SUM(D237:G237)</f>
        <v>0</v>
      </c>
      <c r="D237" s="74"/>
      <c r="E237" s="74"/>
      <c r="F237" s="74"/>
      <c r="G237" s="157"/>
      <c r="H237" s="208">
        <f t="shared" si="24"/>
        <v>0</v>
      </c>
      <c r="I237" s="74">
        <v>0</v>
      </c>
      <c r="J237" s="74"/>
      <c r="K237" s="74">
        <v>0</v>
      </c>
      <c r="L237" s="158"/>
      <c r="M237" s="156"/>
    </row>
    <row r="238" spans="1:13" ht="25.5" customHeight="1" x14ac:dyDescent="0.25">
      <c r="A238" s="159">
        <v>6250</v>
      </c>
      <c r="B238" s="71" t="s">
        <v>246</v>
      </c>
      <c r="C238" s="201">
        <f>SUM(D238:G238)</f>
        <v>0</v>
      </c>
      <c r="D238" s="160">
        <f>SUM(D239:D243)</f>
        <v>0</v>
      </c>
      <c r="E238" s="160">
        <f>SUM(E239:E243)</f>
        <v>0</v>
      </c>
      <c r="F238" s="160">
        <f>SUM(F239:F243)</f>
        <v>0</v>
      </c>
      <c r="G238" s="161">
        <f>SUM(G239:G243)</f>
        <v>0</v>
      </c>
      <c r="H238" s="208">
        <f t="shared" si="24"/>
        <v>0</v>
      </c>
      <c r="I238" s="160">
        <f>SUM(I239:I243)</f>
        <v>0</v>
      </c>
      <c r="J238" s="160">
        <f>SUM(J239:J243)</f>
        <v>0</v>
      </c>
      <c r="K238" s="160">
        <f>SUM(K239:K243)</f>
        <v>0</v>
      </c>
      <c r="L238" s="162">
        <f>SUM(L239:L243)</f>
        <v>0</v>
      </c>
    </row>
    <row r="239" spans="1:13" ht="14.25" customHeight="1" x14ac:dyDescent="0.25">
      <c r="A239" s="44">
        <v>6252</v>
      </c>
      <c r="B239" s="71" t="s">
        <v>247</v>
      </c>
      <c r="C239" s="201">
        <f>SUM(D239:G239)</f>
        <v>0</v>
      </c>
      <c r="D239" s="74"/>
      <c r="E239" s="74"/>
      <c r="F239" s="74"/>
      <c r="G239" s="157"/>
      <c r="H239" s="208">
        <f t="shared" si="24"/>
        <v>0</v>
      </c>
      <c r="I239" s="74">
        <v>0</v>
      </c>
      <c r="J239" s="74"/>
      <c r="K239" s="74">
        <v>0</v>
      </c>
      <c r="L239" s="158"/>
      <c r="M239" s="156"/>
    </row>
    <row r="240" spans="1:13" ht="14.25" customHeight="1" x14ac:dyDescent="0.25">
      <c r="A240" s="44">
        <v>6253</v>
      </c>
      <c r="B240" s="71" t="s">
        <v>248</v>
      </c>
      <c r="C240" s="201">
        <f t="shared" si="23"/>
        <v>0</v>
      </c>
      <c r="D240" s="74"/>
      <c r="E240" s="74"/>
      <c r="F240" s="74"/>
      <c r="G240" s="157"/>
      <c r="H240" s="208">
        <f t="shared" si="24"/>
        <v>0</v>
      </c>
      <c r="I240" s="74">
        <v>0</v>
      </c>
      <c r="J240" s="74"/>
      <c r="K240" s="74">
        <v>0</v>
      </c>
      <c r="L240" s="158"/>
      <c r="M240" s="156"/>
    </row>
    <row r="241" spans="1:13" ht="24" x14ac:dyDescent="0.25">
      <c r="A241" s="44">
        <v>6254</v>
      </c>
      <c r="B241" s="71" t="s">
        <v>249</v>
      </c>
      <c r="C241" s="201">
        <f t="shared" si="23"/>
        <v>0</v>
      </c>
      <c r="D241" s="74"/>
      <c r="E241" s="74"/>
      <c r="F241" s="74"/>
      <c r="G241" s="157"/>
      <c r="H241" s="208">
        <f t="shared" si="24"/>
        <v>0</v>
      </c>
      <c r="I241" s="74">
        <v>0</v>
      </c>
      <c r="J241" s="74"/>
      <c r="K241" s="74">
        <v>0</v>
      </c>
      <c r="L241" s="158"/>
      <c r="M241" s="156"/>
    </row>
    <row r="242" spans="1:13" ht="24" x14ac:dyDescent="0.25">
      <c r="A242" s="44">
        <v>6255</v>
      </c>
      <c r="B242" s="71" t="s">
        <v>250</v>
      </c>
      <c r="C242" s="201">
        <f t="shared" si="23"/>
        <v>0</v>
      </c>
      <c r="D242" s="74"/>
      <c r="E242" s="74"/>
      <c r="F242" s="74"/>
      <c r="G242" s="157"/>
      <c r="H242" s="208">
        <f t="shared" si="24"/>
        <v>0</v>
      </c>
      <c r="I242" s="74">
        <v>0</v>
      </c>
      <c r="J242" s="74"/>
      <c r="K242" s="74">
        <v>0</v>
      </c>
      <c r="L242" s="158"/>
      <c r="M242" s="156"/>
    </row>
    <row r="243" spans="1:13" x14ac:dyDescent="0.25">
      <c r="A243" s="44">
        <v>6259</v>
      </c>
      <c r="B243" s="71" t="s">
        <v>251</v>
      </c>
      <c r="C243" s="201">
        <f t="shared" si="23"/>
        <v>0</v>
      </c>
      <c r="D243" s="74"/>
      <c r="E243" s="74"/>
      <c r="F243" s="74"/>
      <c r="G243" s="157"/>
      <c r="H243" s="208">
        <f t="shared" si="24"/>
        <v>0</v>
      </c>
      <c r="I243" s="74">
        <v>0</v>
      </c>
      <c r="J243" s="74"/>
      <c r="K243" s="74">
        <v>0</v>
      </c>
      <c r="L243" s="158"/>
      <c r="M243" s="156"/>
    </row>
    <row r="244" spans="1:13" ht="24" x14ac:dyDescent="0.25">
      <c r="A244" s="159">
        <v>6260</v>
      </c>
      <c r="B244" s="71" t="s">
        <v>252</v>
      </c>
      <c r="C244" s="201">
        <f t="shared" si="23"/>
        <v>0</v>
      </c>
      <c r="D244" s="74"/>
      <c r="E244" s="74"/>
      <c r="F244" s="74"/>
      <c r="G244" s="157"/>
      <c r="H244" s="208">
        <f t="shared" si="24"/>
        <v>0</v>
      </c>
      <c r="I244" s="74">
        <v>0</v>
      </c>
      <c r="J244" s="74"/>
      <c r="K244" s="74">
        <v>0</v>
      </c>
      <c r="L244" s="158"/>
      <c r="M244" s="156"/>
    </row>
    <row r="245" spans="1:13" x14ac:dyDescent="0.25">
      <c r="A245" s="159">
        <v>6270</v>
      </c>
      <c r="B245" s="71" t="s">
        <v>253</v>
      </c>
      <c r="C245" s="201">
        <f t="shared" si="23"/>
        <v>0</v>
      </c>
      <c r="D245" s="74"/>
      <c r="E245" s="74"/>
      <c r="F245" s="74"/>
      <c r="G245" s="157"/>
      <c r="H245" s="208">
        <f t="shared" si="24"/>
        <v>0</v>
      </c>
      <c r="I245" s="74">
        <v>0</v>
      </c>
      <c r="J245" s="74"/>
      <c r="K245" s="74">
        <v>0</v>
      </c>
      <c r="L245" s="158"/>
      <c r="M245" s="156"/>
    </row>
    <row r="246" spans="1:13" ht="24" x14ac:dyDescent="0.25">
      <c r="A246" s="168">
        <v>6290</v>
      </c>
      <c r="B246" s="65" t="s">
        <v>254</v>
      </c>
      <c r="C246" s="209">
        <f t="shared" si="23"/>
        <v>0</v>
      </c>
      <c r="D246" s="169">
        <f>SUM(D247:D250)</f>
        <v>0</v>
      </c>
      <c r="E246" s="169">
        <f t="shared" ref="E246:G246" si="26">SUM(E247:E250)</f>
        <v>0</v>
      </c>
      <c r="F246" s="169">
        <f t="shared" si="26"/>
        <v>0</v>
      </c>
      <c r="G246" s="210">
        <f t="shared" si="26"/>
        <v>0</v>
      </c>
      <c r="H246" s="209">
        <f t="shared" si="24"/>
        <v>0</v>
      </c>
      <c r="I246" s="169">
        <f>SUM(I247:I250)</f>
        <v>0</v>
      </c>
      <c r="J246" s="169">
        <f t="shared" ref="J246:L246" si="27">SUM(J247:J250)</f>
        <v>0</v>
      </c>
      <c r="K246" s="169">
        <f t="shared" si="27"/>
        <v>0</v>
      </c>
      <c r="L246" s="186">
        <f t="shared" si="27"/>
        <v>0</v>
      </c>
    </row>
    <row r="247" spans="1:13" x14ac:dyDescent="0.25">
      <c r="A247" s="44">
        <v>6291</v>
      </c>
      <c r="B247" s="71" t="s">
        <v>255</v>
      </c>
      <c r="C247" s="201">
        <f t="shared" si="23"/>
        <v>0</v>
      </c>
      <c r="D247" s="74"/>
      <c r="E247" s="74"/>
      <c r="F247" s="74"/>
      <c r="G247" s="211"/>
      <c r="H247" s="201">
        <f t="shared" si="24"/>
        <v>0</v>
      </c>
      <c r="I247" s="74">
        <v>0</v>
      </c>
      <c r="J247" s="74"/>
      <c r="K247" s="74">
        <v>0</v>
      </c>
      <c r="L247" s="158"/>
      <c r="M247" s="156"/>
    </row>
    <row r="248" spans="1:13" x14ac:dyDescent="0.25">
      <c r="A248" s="44">
        <v>6292</v>
      </c>
      <c r="B248" s="71" t="s">
        <v>256</v>
      </c>
      <c r="C248" s="201">
        <f t="shared" si="23"/>
        <v>0</v>
      </c>
      <c r="D248" s="74"/>
      <c r="E248" s="74"/>
      <c r="F248" s="74"/>
      <c r="G248" s="211"/>
      <c r="H248" s="201">
        <f t="shared" si="24"/>
        <v>0</v>
      </c>
      <c r="I248" s="74">
        <v>0</v>
      </c>
      <c r="J248" s="74"/>
      <c r="K248" s="74">
        <v>0</v>
      </c>
      <c r="L248" s="158"/>
      <c r="M248" s="156"/>
    </row>
    <row r="249" spans="1:13" ht="72" x14ac:dyDescent="0.25">
      <c r="A249" s="44">
        <v>6296</v>
      </c>
      <c r="B249" s="71" t="s">
        <v>257</v>
      </c>
      <c r="C249" s="201">
        <f t="shared" si="23"/>
        <v>0</v>
      </c>
      <c r="D249" s="74"/>
      <c r="E249" s="74"/>
      <c r="F249" s="74"/>
      <c r="G249" s="211"/>
      <c r="H249" s="201">
        <f t="shared" si="24"/>
        <v>0</v>
      </c>
      <c r="I249" s="74">
        <v>0</v>
      </c>
      <c r="J249" s="74"/>
      <c r="K249" s="74">
        <v>0</v>
      </c>
      <c r="L249" s="158"/>
      <c r="M249" s="156"/>
    </row>
    <row r="250" spans="1:13" ht="39.75" customHeight="1" x14ac:dyDescent="0.25">
      <c r="A250" s="44">
        <v>6299</v>
      </c>
      <c r="B250" s="71" t="s">
        <v>258</v>
      </c>
      <c r="C250" s="201">
        <f t="shared" si="23"/>
        <v>0</v>
      </c>
      <c r="D250" s="74"/>
      <c r="E250" s="74"/>
      <c r="F250" s="74"/>
      <c r="G250" s="211"/>
      <c r="H250" s="201">
        <f t="shared" si="24"/>
        <v>0</v>
      </c>
      <c r="I250" s="74">
        <v>0</v>
      </c>
      <c r="J250" s="74"/>
      <c r="K250" s="74">
        <v>0</v>
      </c>
      <c r="L250" s="158"/>
      <c r="M250" s="156"/>
    </row>
    <row r="251" spans="1:13" x14ac:dyDescent="0.25">
      <c r="A251" s="56">
        <v>6300</v>
      </c>
      <c r="B251" s="147" t="s">
        <v>259</v>
      </c>
      <c r="C251" s="184">
        <f t="shared" si="23"/>
        <v>0</v>
      </c>
      <c r="D251" s="63">
        <f>SUM(D252,D257,D258)</f>
        <v>0</v>
      </c>
      <c r="E251" s="63">
        <f t="shared" ref="E251:G251" si="28">SUM(E252,E257,E258)</f>
        <v>0</v>
      </c>
      <c r="F251" s="63">
        <f t="shared" si="28"/>
        <v>0</v>
      </c>
      <c r="G251" s="63">
        <f t="shared" si="28"/>
        <v>0</v>
      </c>
      <c r="H251" s="57">
        <f t="shared" si="24"/>
        <v>0</v>
      </c>
      <c r="I251" s="63">
        <f>SUM(I252,I257,I258)</f>
        <v>0</v>
      </c>
      <c r="J251" s="63">
        <f t="shared" ref="J251:L251" si="29">SUM(J252,J257,J258)</f>
        <v>0</v>
      </c>
      <c r="K251" s="63">
        <f t="shared" si="29"/>
        <v>0</v>
      </c>
      <c r="L251" s="172">
        <f t="shared" si="29"/>
        <v>0</v>
      </c>
    </row>
    <row r="252" spans="1:13" ht="24" x14ac:dyDescent="0.25">
      <c r="A252" s="168">
        <v>6320</v>
      </c>
      <c r="B252" s="65" t="s">
        <v>260</v>
      </c>
      <c r="C252" s="209">
        <f t="shared" si="23"/>
        <v>0</v>
      </c>
      <c r="D252" s="169">
        <f>SUM(D253:D256)</f>
        <v>0</v>
      </c>
      <c r="E252" s="169">
        <f>SUM(E253:E256)</f>
        <v>0</v>
      </c>
      <c r="F252" s="169">
        <f t="shared" ref="F252:G252" si="30">SUM(F253:F256)</f>
        <v>0</v>
      </c>
      <c r="G252" s="212">
        <f t="shared" si="30"/>
        <v>0</v>
      </c>
      <c r="H252" s="209">
        <f t="shared" si="24"/>
        <v>0</v>
      </c>
      <c r="I252" s="169">
        <f>SUM(I253:I256)</f>
        <v>0</v>
      </c>
      <c r="J252" s="169">
        <f t="shared" ref="J252:L252" si="31">SUM(J253:J256)</f>
        <v>0</v>
      </c>
      <c r="K252" s="169">
        <f t="shared" si="31"/>
        <v>0</v>
      </c>
      <c r="L252" s="213">
        <f t="shared" si="31"/>
        <v>0</v>
      </c>
    </row>
    <row r="253" spans="1:13" x14ac:dyDescent="0.25">
      <c r="A253" s="44">
        <v>6322</v>
      </c>
      <c r="B253" s="71" t="s">
        <v>261</v>
      </c>
      <c r="C253" s="201">
        <f t="shared" si="23"/>
        <v>0</v>
      </c>
      <c r="D253" s="74"/>
      <c r="E253" s="74"/>
      <c r="F253" s="74"/>
      <c r="G253" s="211"/>
      <c r="H253" s="201">
        <f t="shared" si="24"/>
        <v>0</v>
      </c>
      <c r="I253" s="74">
        <v>0</v>
      </c>
      <c r="J253" s="74"/>
      <c r="K253" s="74">
        <v>0</v>
      </c>
      <c r="L253" s="158"/>
      <c r="M253" s="156"/>
    </row>
    <row r="254" spans="1:13" ht="24" x14ac:dyDescent="0.25">
      <c r="A254" s="44">
        <v>6323</v>
      </c>
      <c r="B254" s="71" t="s">
        <v>262</v>
      </c>
      <c r="C254" s="201">
        <f t="shared" si="23"/>
        <v>0</v>
      </c>
      <c r="D254" s="74"/>
      <c r="E254" s="74"/>
      <c r="F254" s="74"/>
      <c r="G254" s="211"/>
      <c r="H254" s="201">
        <f t="shared" si="24"/>
        <v>0</v>
      </c>
      <c r="I254" s="74">
        <v>0</v>
      </c>
      <c r="J254" s="74"/>
      <c r="K254" s="74">
        <v>0</v>
      </c>
      <c r="L254" s="158"/>
      <c r="M254" s="156"/>
    </row>
    <row r="255" spans="1:13" ht="24" x14ac:dyDescent="0.25">
      <c r="A255" s="44">
        <v>6324</v>
      </c>
      <c r="B255" s="71" t="s">
        <v>263</v>
      </c>
      <c r="C255" s="201">
        <f t="shared" si="23"/>
        <v>0</v>
      </c>
      <c r="D255" s="74"/>
      <c r="E255" s="74"/>
      <c r="F255" s="74"/>
      <c r="G255" s="211"/>
      <c r="H255" s="201">
        <f t="shared" si="24"/>
        <v>0</v>
      </c>
      <c r="I255" s="74">
        <v>0</v>
      </c>
      <c r="J255" s="74"/>
      <c r="K255" s="74">
        <v>0</v>
      </c>
      <c r="L255" s="158"/>
      <c r="M255" s="156"/>
    </row>
    <row r="256" spans="1:13" x14ac:dyDescent="0.25">
      <c r="A256" s="38">
        <v>6329</v>
      </c>
      <c r="B256" s="65" t="s">
        <v>264</v>
      </c>
      <c r="C256" s="205">
        <f t="shared" si="23"/>
        <v>0</v>
      </c>
      <c r="D256" s="68"/>
      <c r="E256" s="68"/>
      <c r="F256" s="68"/>
      <c r="G256" s="214"/>
      <c r="H256" s="205">
        <f t="shared" si="24"/>
        <v>0</v>
      </c>
      <c r="I256" s="68">
        <v>0</v>
      </c>
      <c r="J256" s="68"/>
      <c r="K256" s="68">
        <v>0</v>
      </c>
      <c r="L256" s="155"/>
      <c r="M256" s="156"/>
    </row>
    <row r="257" spans="1:13" ht="24" x14ac:dyDescent="0.25">
      <c r="A257" s="215">
        <v>6330</v>
      </c>
      <c r="B257" s="216" t="s">
        <v>265</v>
      </c>
      <c r="C257" s="209">
        <f>SUM(D257:G257)</f>
        <v>0</v>
      </c>
      <c r="D257" s="189"/>
      <c r="E257" s="189"/>
      <c r="F257" s="189"/>
      <c r="G257" s="211"/>
      <c r="H257" s="209">
        <f>SUM(I257:L257)</f>
        <v>0</v>
      </c>
      <c r="I257" s="189">
        <v>0</v>
      </c>
      <c r="J257" s="189"/>
      <c r="K257" s="189">
        <v>0</v>
      </c>
      <c r="L257" s="191"/>
      <c r="M257" s="156"/>
    </row>
    <row r="258" spans="1:13" x14ac:dyDescent="0.25">
      <c r="A258" s="159">
        <v>6360</v>
      </c>
      <c r="B258" s="71" t="s">
        <v>266</v>
      </c>
      <c r="C258" s="201">
        <f t="shared" si="23"/>
        <v>0</v>
      </c>
      <c r="D258" s="74"/>
      <c r="E258" s="74"/>
      <c r="F258" s="74"/>
      <c r="G258" s="157"/>
      <c r="H258" s="208">
        <f t="shared" si="24"/>
        <v>0</v>
      </c>
      <c r="I258" s="74">
        <v>0</v>
      </c>
      <c r="J258" s="74"/>
      <c r="K258" s="74">
        <v>0</v>
      </c>
      <c r="L258" s="158"/>
      <c r="M258" s="156"/>
    </row>
    <row r="259" spans="1:13" ht="36" x14ac:dyDescent="0.25">
      <c r="A259" s="56">
        <v>6400</v>
      </c>
      <c r="B259" s="147" t="s">
        <v>267</v>
      </c>
      <c r="C259" s="184">
        <f>SUM(D259:G259)</f>
        <v>0</v>
      </c>
      <c r="D259" s="63">
        <f>SUM(D260,D264)</f>
        <v>0</v>
      </c>
      <c r="E259" s="63">
        <f t="shared" ref="E259:G259" si="32">SUM(E260,E264)</f>
        <v>0</v>
      </c>
      <c r="F259" s="63">
        <f t="shared" si="32"/>
        <v>0</v>
      </c>
      <c r="G259" s="63">
        <f t="shared" si="32"/>
        <v>0</v>
      </c>
      <c r="H259" s="57">
        <f>SUM(I259:L259)</f>
        <v>0</v>
      </c>
      <c r="I259" s="63">
        <f>SUM(I260,I264)</f>
        <v>0</v>
      </c>
      <c r="J259" s="63">
        <f t="shared" ref="J259:L259" si="33">SUM(J260,J264)</f>
        <v>0</v>
      </c>
      <c r="K259" s="63">
        <f t="shared" si="33"/>
        <v>0</v>
      </c>
      <c r="L259" s="172">
        <f t="shared" si="33"/>
        <v>0</v>
      </c>
    </row>
    <row r="260" spans="1:13" ht="24" x14ac:dyDescent="0.25">
      <c r="A260" s="168">
        <v>6410</v>
      </c>
      <c r="B260" s="65" t="s">
        <v>268</v>
      </c>
      <c r="C260" s="205">
        <f t="shared" si="23"/>
        <v>0</v>
      </c>
      <c r="D260" s="169">
        <f>SUM(D261:D263)</f>
        <v>0</v>
      </c>
      <c r="E260" s="169">
        <f t="shared" ref="E260:G260" si="34">SUM(E261:E263)</f>
        <v>0</v>
      </c>
      <c r="F260" s="169">
        <f t="shared" si="34"/>
        <v>0</v>
      </c>
      <c r="G260" s="217">
        <f t="shared" si="34"/>
        <v>0</v>
      </c>
      <c r="H260" s="205">
        <f t="shared" si="24"/>
        <v>0</v>
      </c>
      <c r="I260" s="169">
        <f>SUM(I261:I263)</f>
        <v>0</v>
      </c>
      <c r="J260" s="169">
        <f t="shared" ref="J260:L260" si="35">SUM(J261:J263)</f>
        <v>0</v>
      </c>
      <c r="K260" s="169">
        <f t="shared" si="35"/>
        <v>0</v>
      </c>
      <c r="L260" s="180">
        <f t="shared" si="35"/>
        <v>0</v>
      </c>
    </row>
    <row r="261" spans="1:13" x14ac:dyDescent="0.25">
      <c r="A261" s="44">
        <v>6411</v>
      </c>
      <c r="B261" s="174" t="s">
        <v>269</v>
      </c>
      <c r="C261" s="201">
        <f t="shared" si="23"/>
        <v>0</v>
      </c>
      <c r="D261" s="74"/>
      <c r="E261" s="74"/>
      <c r="F261" s="74"/>
      <c r="G261" s="157"/>
      <c r="H261" s="208">
        <f t="shared" si="24"/>
        <v>0</v>
      </c>
      <c r="I261" s="74">
        <v>0</v>
      </c>
      <c r="J261" s="74"/>
      <c r="K261" s="74">
        <v>0</v>
      </c>
      <c r="L261" s="158"/>
      <c r="M261" s="156"/>
    </row>
    <row r="262" spans="1:13" ht="36" x14ac:dyDescent="0.25">
      <c r="A262" s="44">
        <v>6412</v>
      </c>
      <c r="B262" s="71" t="s">
        <v>270</v>
      </c>
      <c r="C262" s="201">
        <f t="shared" si="23"/>
        <v>0</v>
      </c>
      <c r="D262" s="74"/>
      <c r="E262" s="74"/>
      <c r="F262" s="74"/>
      <c r="G262" s="157"/>
      <c r="H262" s="208">
        <f t="shared" si="24"/>
        <v>0</v>
      </c>
      <c r="I262" s="74">
        <v>0</v>
      </c>
      <c r="J262" s="74"/>
      <c r="K262" s="74">
        <v>0</v>
      </c>
      <c r="L262" s="158"/>
      <c r="M262" s="156"/>
    </row>
    <row r="263" spans="1:13" ht="36" x14ac:dyDescent="0.25">
      <c r="A263" s="44">
        <v>6419</v>
      </c>
      <c r="B263" s="71" t="s">
        <v>271</v>
      </c>
      <c r="C263" s="201">
        <f t="shared" si="23"/>
        <v>0</v>
      </c>
      <c r="D263" s="74"/>
      <c r="E263" s="74"/>
      <c r="F263" s="74"/>
      <c r="G263" s="157"/>
      <c r="H263" s="208">
        <f t="shared" si="24"/>
        <v>0</v>
      </c>
      <c r="I263" s="74">
        <v>0</v>
      </c>
      <c r="J263" s="74"/>
      <c r="K263" s="74">
        <v>0</v>
      </c>
      <c r="L263" s="158"/>
      <c r="M263" s="156"/>
    </row>
    <row r="264" spans="1:13" ht="36" x14ac:dyDescent="0.25">
      <c r="A264" s="159">
        <v>6420</v>
      </c>
      <c r="B264" s="71" t="s">
        <v>272</v>
      </c>
      <c r="C264" s="201">
        <f t="shared" si="23"/>
        <v>0</v>
      </c>
      <c r="D264" s="160">
        <f>SUM(D265:D268)</f>
        <v>0</v>
      </c>
      <c r="E264" s="160">
        <f>SUM(E265:E268)</f>
        <v>0</v>
      </c>
      <c r="F264" s="160">
        <f>SUM(F265:F268)</f>
        <v>0</v>
      </c>
      <c r="G264" s="218">
        <f>SUM(G265:G268)</f>
        <v>0</v>
      </c>
      <c r="H264" s="201">
        <f>SUM(I264:L264)</f>
        <v>0</v>
      </c>
      <c r="I264" s="160">
        <f>SUM(I265:I268)</f>
        <v>0</v>
      </c>
      <c r="J264" s="160">
        <f>SUM(J265:J268)</f>
        <v>0</v>
      </c>
      <c r="K264" s="160">
        <f>SUM(K265:K268)</f>
        <v>0</v>
      </c>
      <c r="L264" s="176">
        <f>SUM(L265:L268)</f>
        <v>0</v>
      </c>
    </row>
    <row r="265" spans="1:13" x14ac:dyDescent="0.25">
      <c r="A265" s="44">
        <v>6421</v>
      </c>
      <c r="B265" s="71" t="s">
        <v>273</v>
      </c>
      <c r="C265" s="201">
        <f t="shared" ref="C265:C285" si="36">SUM(D265:G265)</f>
        <v>0</v>
      </c>
      <c r="D265" s="74"/>
      <c r="E265" s="74"/>
      <c r="F265" s="74"/>
      <c r="G265" s="157"/>
      <c r="H265" s="208">
        <f t="shared" ref="H265:H285" si="37">SUM(I265:L265)</f>
        <v>0</v>
      </c>
      <c r="I265" s="74">
        <v>0</v>
      </c>
      <c r="J265" s="74"/>
      <c r="K265" s="74">
        <v>0</v>
      </c>
      <c r="L265" s="158"/>
      <c r="M265" s="156"/>
    </row>
    <row r="266" spans="1:13" x14ac:dyDescent="0.25">
      <c r="A266" s="44">
        <v>6422</v>
      </c>
      <c r="B266" s="71" t="s">
        <v>274</v>
      </c>
      <c r="C266" s="201">
        <f t="shared" si="36"/>
        <v>0</v>
      </c>
      <c r="D266" s="74"/>
      <c r="E266" s="74"/>
      <c r="F266" s="74"/>
      <c r="G266" s="157"/>
      <c r="H266" s="208">
        <f t="shared" si="37"/>
        <v>0</v>
      </c>
      <c r="I266" s="74">
        <v>0</v>
      </c>
      <c r="J266" s="74"/>
      <c r="K266" s="74">
        <v>0</v>
      </c>
      <c r="L266" s="158"/>
      <c r="M266" s="156"/>
    </row>
    <row r="267" spans="1:13" ht="13.5" customHeight="1" x14ac:dyDescent="0.25">
      <c r="A267" s="44">
        <v>6423</v>
      </c>
      <c r="B267" s="71" t="s">
        <v>275</v>
      </c>
      <c r="C267" s="201">
        <f>SUM(D267:G267)</f>
        <v>0</v>
      </c>
      <c r="D267" s="74"/>
      <c r="E267" s="74"/>
      <c r="F267" s="74"/>
      <c r="G267" s="157"/>
      <c r="H267" s="208">
        <f>SUM(I267:L267)</f>
        <v>0</v>
      </c>
      <c r="I267" s="74">
        <v>0</v>
      </c>
      <c r="J267" s="74"/>
      <c r="K267" s="74">
        <v>0</v>
      </c>
      <c r="L267" s="158"/>
      <c r="M267" s="156"/>
    </row>
    <row r="268" spans="1:13" ht="36" x14ac:dyDescent="0.25">
      <c r="A268" s="44">
        <v>6424</v>
      </c>
      <c r="B268" s="71" t="s">
        <v>276</v>
      </c>
      <c r="C268" s="201">
        <f>SUM(D268:G268)</f>
        <v>0</v>
      </c>
      <c r="D268" s="74"/>
      <c r="E268" s="74"/>
      <c r="F268" s="74"/>
      <c r="G268" s="157"/>
      <c r="H268" s="208">
        <f>SUM(I268:L268)</f>
        <v>0</v>
      </c>
      <c r="I268" s="74">
        <v>0</v>
      </c>
      <c r="J268" s="74"/>
      <c r="K268" s="74">
        <v>0</v>
      </c>
      <c r="L268" s="158"/>
      <c r="M268" s="219"/>
    </row>
    <row r="269" spans="1:13" ht="36" x14ac:dyDescent="0.25">
      <c r="A269" s="220">
        <v>7000</v>
      </c>
      <c r="B269" s="220" t="s">
        <v>277</v>
      </c>
      <c r="C269" s="221">
        <f t="shared" si="36"/>
        <v>0</v>
      </c>
      <c r="D269" s="222">
        <f>SUM(D270,D281)</f>
        <v>0</v>
      </c>
      <c r="E269" s="222">
        <f>SUM(E270,E281)</f>
        <v>0</v>
      </c>
      <c r="F269" s="222">
        <f>SUM(F270,F281)</f>
        <v>0</v>
      </c>
      <c r="G269" s="222">
        <f>SUM(G270,G281)</f>
        <v>0</v>
      </c>
      <c r="H269" s="223">
        <f t="shared" si="37"/>
        <v>0</v>
      </c>
      <c r="I269" s="222">
        <f>SUM(I270,I281)</f>
        <v>0</v>
      </c>
      <c r="J269" s="222">
        <f>SUM(J270,J281)</f>
        <v>0</v>
      </c>
      <c r="K269" s="222">
        <f>SUM(K270,K281)</f>
        <v>0</v>
      </c>
      <c r="L269" s="224">
        <f>SUM(L270,L281)</f>
        <v>0</v>
      </c>
    </row>
    <row r="270" spans="1:13" ht="24" x14ac:dyDescent="0.25">
      <c r="A270" s="56">
        <v>7200</v>
      </c>
      <c r="B270" s="147" t="s">
        <v>278</v>
      </c>
      <c r="C270" s="184">
        <f t="shared" si="36"/>
        <v>0</v>
      </c>
      <c r="D270" s="63">
        <f>SUM(D271,D272,D275,D276,D280)</f>
        <v>0</v>
      </c>
      <c r="E270" s="63">
        <f>SUM(E271,E272,E275,E276,E280)</f>
        <v>0</v>
      </c>
      <c r="F270" s="63">
        <f>SUM(F271,F272,F275,F276,F280)</f>
        <v>0</v>
      </c>
      <c r="G270" s="63">
        <f>SUM(G271,G272,G275,G276,G280)</f>
        <v>0</v>
      </c>
      <c r="H270" s="57">
        <f t="shared" si="37"/>
        <v>0</v>
      </c>
      <c r="I270" s="63">
        <f>SUM(I271,I272,I275,I276,I280)</f>
        <v>0</v>
      </c>
      <c r="J270" s="63">
        <f>SUM(J271,J272,J275,J276,J280)</f>
        <v>0</v>
      </c>
      <c r="K270" s="63">
        <f>SUM(K271,K272,K275,K276,K280)</f>
        <v>0</v>
      </c>
      <c r="L270" s="149">
        <f>SUM(L271,L272,L275,L276,L280)</f>
        <v>0</v>
      </c>
    </row>
    <row r="271" spans="1:13" ht="24" x14ac:dyDescent="0.25">
      <c r="A271" s="168">
        <v>7210</v>
      </c>
      <c r="B271" s="65" t="s">
        <v>279</v>
      </c>
      <c r="C271" s="205">
        <f t="shared" si="36"/>
        <v>0</v>
      </c>
      <c r="D271" s="68"/>
      <c r="E271" s="68"/>
      <c r="F271" s="68"/>
      <c r="G271" s="154"/>
      <c r="H271" s="66">
        <f t="shared" si="37"/>
        <v>0</v>
      </c>
      <c r="I271" s="68">
        <v>0</v>
      </c>
      <c r="J271" s="68"/>
      <c r="K271" s="68">
        <v>0</v>
      </c>
      <c r="L271" s="155"/>
      <c r="M271" s="156"/>
    </row>
    <row r="272" spans="1:13" s="225" customFormat="1" ht="36" x14ac:dyDescent="0.25">
      <c r="A272" s="159">
        <v>7220</v>
      </c>
      <c r="B272" s="71" t="s">
        <v>280</v>
      </c>
      <c r="C272" s="201">
        <f>SUM(D272:G272)</f>
        <v>0</v>
      </c>
      <c r="D272" s="160">
        <f>SUM(D273:D274)</f>
        <v>0</v>
      </c>
      <c r="E272" s="160">
        <f>SUM(E273:E274)</f>
        <v>0</v>
      </c>
      <c r="F272" s="160">
        <f>SUM(F273:F274)</f>
        <v>0</v>
      </c>
      <c r="G272" s="160">
        <f>SUM(G273:G274)</f>
        <v>0</v>
      </c>
      <c r="H272" s="72">
        <f>SUM(I272:L272)</f>
        <v>0</v>
      </c>
      <c r="I272" s="160">
        <f>SUM(I273:I274)</f>
        <v>0</v>
      </c>
      <c r="J272" s="160">
        <f>SUM(J273:J274)</f>
        <v>0</v>
      </c>
      <c r="K272" s="160">
        <f>SUM(K273:K274)</f>
        <v>0</v>
      </c>
      <c r="L272" s="162">
        <f>SUM(L273:L274)</f>
        <v>0</v>
      </c>
    </row>
    <row r="273" spans="1:13" s="225" customFormat="1" ht="36" x14ac:dyDescent="0.25">
      <c r="A273" s="44">
        <v>7221</v>
      </c>
      <c r="B273" s="71" t="s">
        <v>281</v>
      </c>
      <c r="C273" s="201">
        <f t="shared" si="36"/>
        <v>0</v>
      </c>
      <c r="D273" s="74"/>
      <c r="E273" s="74"/>
      <c r="F273" s="74"/>
      <c r="G273" s="157"/>
      <c r="H273" s="72">
        <f t="shared" si="37"/>
        <v>0</v>
      </c>
      <c r="I273" s="74">
        <v>0</v>
      </c>
      <c r="J273" s="74"/>
      <c r="K273" s="74">
        <v>0</v>
      </c>
      <c r="L273" s="158"/>
      <c r="M273" s="219"/>
    </row>
    <row r="274" spans="1:13" s="225" customFormat="1" ht="36" x14ac:dyDescent="0.25">
      <c r="A274" s="44">
        <v>7222</v>
      </c>
      <c r="B274" s="71" t="s">
        <v>282</v>
      </c>
      <c r="C274" s="201">
        <f t="shared" si="36"/>
        <v>0</v>
      </c>
      <c r="D274" s="74"/>
      <c r="E274" s="74"/>
      <c r="F274" s="74"/>
      <c r="G274" s="157"/>
      <c r="H274" s="72">
        <f t="shared" si="37"/>
        <v>0</v>
      </c>
      <c r="I274" s="74">
        <v>0</v>
      </c>
      <c r="J274" s="74"/>
      <c r="K274" s="74">
        <v>0</v>
      </c>
      <c r="L274" s="158"/>
      <c r="M274" s="219"/>
    </row>
    <row r="275" spans="1:13" ht="24" x14ac:dyDescent="0.25">
      <c r="A275" s="159">
        <v>7230</v>
      </c>
      <c r="B275" s="71" t="s">
        <v>283</v>
      </c>
      <c r="C275" s="201">
        <f t="shared" si="36"/>
        <v>0</v>
      </c>
      <c r="D275" s="74"/>
      <c r="E275" s="74"/>
      <c r="F275" s="74"/>
      <c r="G275" s="157"/>
      <c r="H275" s="72">
        <f t="shared" si="37"/>
        <v>0</v>
      </c>
      <c r="I275" s="74">
        <v>0</v>
      </c>
      <c r="J275" s="74"/>
      <c r="K275" s="74">
        <v>0</v>
      </c>
      <c r="L275" s="158"/>
      <c r="M275" s="156"/>
    </row>
    <row r="276" spans="1:13" ht="24" x14ac:dyDescent="0.25">
      <c r="A276" s="159">
        <v>7240</v>
      </c>
      <c r="B276" s="71" t="s">
        <v>284</v>
      </c>
      <c r="C276" s="201">
        <f t="shared" si="36"/>
        <v>0</v>
      </c>
      <c r="D276" s="160">
        <f>SUM(D277:D279)</f>
        <v>0</v>
      </c>
      <c r="E276" s="160">
        <f t="shared" ref="E276:G276" si="38">SUM(E277:E279)</f>
        <v>0</v>
      </c>
      <c r="F276" s="160">
        <f t="shared" si="38"/>
        <v>0</v>
      </c>
      <c r="G276" s="161">
        <f t="shared" si="38"/>
        <v>0</v>
      </c>
      <c r="H276" s="72">
        <f t="shared" si="37"/>
        <v>0</v>
      </c>
      <c r="I276" s="160">
        <f t="shared" ref="I276:L276" si="39">SUM(I277:I279)</f>
        <v>0</v>
      </c>
      <c r="J276" s="160">
        <f t="shared" si="39"/>
        <v>0</v>
      </c>
      <c r="K276" s="160">
        <f>SUM(K277:K279)</f>
        <v>0</v>
      </c>
      <c r="L276" s="162">
        <f t="shared" si="39"/>
        <v>0</v>
      </c>
    </row>
    <row r="277" spans="1:13" ht="48" x14ac:dyDescent="0.25">
      <c r="A277" s="44">
        <v>7245</v>
      </c>
      <c r="B277" s="71" t="s">
        <v>285</v>
      </c>
      <c r="C277" s="201">
        <f t="shared" si="36"/>
        <v>0</v>
      </c>
      <c r="D277" s="74"/>
      <c r="E277" s="74"/>
      <c r="F277" s="74"/>
      <c r="G277" s="157"/>
      <c r="H277" s="72">
        <f t="shared" si="37"/>
        <v>0</v>
      </c>
      <c r="I277" s="74">
        <v>0</v>
      </c>
      <c r="J277" s="74"/>
      <c r="K277" s="74">
        <v>0</v>
      </c>
      <c r="L277" s="158"/>
      <c r="M277" s="156"/>
    </row>
    <row r="278" spans="1:13" ht="84.75" customHeight="1" x14ac:dyDescent="0.25">
      <c r="A278" s="44">
        <v>7246</v>
      </c>
      <c r="B278" s="71" t="s">
        <v>286</v>
      </c>
      <c r="C278" s="201">
        <f t="shared" si="36"/>
        <v>0</v>
      </c>
      <c r="D278" s="74"/>
      <c r="E278" s="74"/>
      <c r="F278" s="74"/>
      <c r="G278" s="157"/>
      <c r="H278" s="72">
        <f t="shared" si="37"/>
        <v>0</v>
      </c>
      <c r="I278" s="74">
        <v>0</v>
      </c>
      <c r="J278" s="74"/>
      <c r="K278" s="74">
        <v>0</v>
      </c>
      <c r="L278" s="158"/>
      <c r="M278" s="156"/>
    </row>
    <row r="279" spans="1:13" ht="36" x14ac:dyDescent="0.25">
      <c r="A279" s="44">
        <v>7247</v>
      </c>
      <c r="B279" s="71" t="s">
        <v>287</v>
      </c>
      <c r="C279" s="201">
        <f t="shared" si="36"/>
        <v>0</v>
      </c>
      <c r="D279" s="74"/>
      <c r="E279" s="74"/>
      <c r="F279" s="74"/>
      <c r="G279" s="157"/>
      <c r="H279" s="72">
        <f t="shared" si="37"/>
        <v>0</v>
      </c>
      <c r="I279" s="74">
        <v>0</v>
      </c>
      <c r="J279" s="74"/>
      <c r="K279" s="74">
        <v>0</v>
      </c>
      <c r="L279" s="158"/>
      <c r="M279" s="156"/>
    </row>
    <row r="280" spans="1:13" ht="24" x14ac:dyDescent="0.25">
      <c r="A280" s="168">
        <v>7260</v>
      </c>
      <c r="B280" s="65" t="s">
        <v>288</v>
      </c>
      <c r="C280" s="205">
        <f t="shared" si="36"/>
        <v>0</v>
      </c>
      <c r="D280" s="68"/>
      <c r="E280" s="68"/>
      <c r="F280" s="68"/>
      <c r="G280" s="154"/>
      <c r="H280" s="66">
        <f t="shared" si="37"/>
        <v>0</v>
      </c>
      <c r="I280" s="68">
        <v>0</v>
      </c>
      <c r="J280" s="68"/>
      <c r="K280" s="68">
        <v>0</v>
      </c>
      <c r="L280" s="155"/>
      <c r="M280" s="156"/>
    </row>
    <row r="281" spans="1:13" x14ac:dyDescent="0.25">
      <c r="A281" s="108">
        <v>7700</v>
      </c>
      <c r="B281" s="85" t="s">
        <v>289</v>
      </c>
      <c r="C281" s="86">
        <f t="shared" si="36"/>
        <v>0</v>
      </c>
      <c r="D281" s="226">
        <f>D282</f>
        <v>0</v>
      </c>
      <c r="E281" s="226">
        <f t="shared" ref="E281:G281" si="40">E282</f>
        <v>0</v>
      </c>
      <c r="F281" s="226">
        <f t="shared" si="40"/>
        <v>0</v>
      </c>
      <c r="G281" s="227">
        <f t="shared" si="40"/>
        <v>0</v>
      </c>
      <c r="H281" s="86">
        <f t="shared" si="37"/>
        <v>0</v>
      </c>
      <c r="I281" s="226">
        <f t="shared" ref="I281:L281" si="41">I282</f>
        <v>0</v>
      </c>
      <c r="J281" s="226">
        <f t="shared" si="41"/>
        <v>0</v>
      </c>
      <c r="K281" s="226">
        <f t="shared" si="41"/>
        <v>0</v>
      </c>
      <c r="L281" s="228">
        <f t="shared" si="41"/>
        <v>0</v>
      </c>
    </row>
    <row r="282" spans="1:13" x14ac:dyDescent="0.25">
      <c r="A282" s="150">
        <v>7720</v>
      </c>
      <c r="B282" s="65" t="s">
        <v>290</v>
      </c>
      <c r="C282" s="79">
        <f t="shared" si="36"/>
        <v>0</v>
      </c>
      <c r="D282" s="81"/>
      <c r="E282" s="81"/>
      <c r="F282" s="81"/>
      <c r="G282" s="229"/>
      <c r="H282" s="79">
        <f t="shared" si="37"/>
        <v>0</v>
      </c>
      <c r="I282" s="81">
        <v>0</v>
      </c>
      <c r="J282" s="81"/>
      <c r="K282" s="81">
        <v>0</v>
      </c>
      <c r="L282" s="230"/>
      <c r="M282" s="156"/>
    </row>
    <row r="283" spans="1:13" x14ac:dyDescent="0.25">
      <c r="A283" s="174"/>
      <c r="B283" s="71" t="s">
        <v>291</v>
      </c>
      <c r="C283" s="201">
        <f t="shared" si="36"/>
        <v>0</v>
      </c>
      <c r="D283" s="160">
        <f>SUM(D284:D285)</f>
        <v>0</v>
      </c>
      <c r="E283" s="160">
        <f>SUM(E284:E285)</f>
        <v>0</v>
      </c>
      <c r="F283" s="160">
        <f>SUM(F284:F285)</f>
        <v>0</v>
      </c>
      <c r="G283" s="161">
        <f>SUM(G284:G285)</f>
        <v>0</v>
      </c>
      <c r="H283" s="72">
        <f t="shared" si="37"/>
        <v>0</v>
      </c>
      <c r="I283" s="160">
        <f>SUM(I284:I285)</f>
        <v>0</v>
      </c>
      <c r="J283" s="160">
        <f>SUM(J284:J285)</f>
        <v>0</v>
      </c>
      <c r="K283" s="160">
        <f>SUM(K284:K285)</f>
        <v>0</v>
      </c>
      <c r="L283" s="162">
        <f>SUM(L284:L285)</f>
        <v>0</v>
      </c>
    </row>
    <row r="284" spans="1:13" x14ac:dyDescent="0.25">
      <c r="A284" s="174" t="s">
        <v>292</v>
      </c>
      <c r="B284" s="44" t="s">
        <v>293</v>
      </c>
      <c r="C284" s="201">
        <f t="shared" si="36"/>
        <v>0</v>
      </c>
      <c r="D284" s="74"/>
      <c r="E284" s="74"/>
      <c r="F284" s="74"/>
      <c r="G284" s="157"/>
      <c r="H284" s="72">
        <f t="shared" si="37"/>
        <v>0</v>
      </c>
      <c r="I284" s="74">
        <v>0</v>
      </c>
      <c r="J284" s="74"/>
      <c r="K284" s="74">
        <v>0</v>
      </c>
      <c r="L284" s="158"/>
      <c r="M284" s="156"/>
    </row>
    <row r="285" spans="1:13" ht="24" x14ac:dyDescent="0.25">
      <c r="A285" s="174" t="s">
        <v>294</v>
      </c>
      <c r="B285" s="231" t="s">
        <v>295</v>
      </c>
      <c r="C285" s="205">
        <f t="shared" si="36"/>
        <v>0</v>
      </c>
      <c r="D285" s="68"/>
      <c r="E285" s="68"/>
      <c r="F285" s="68"/>
      <c r="G285" s="154"/>
      <c r="H285" s="66">
        <f t="shared" si="37"/>
        <v>0</v>
      </c>
      <c r="I285" s="68">
        <v>0</v>
      </c>
      <c r="J285" s="68"/>
      <c r="K285" s="68">
        <v>0</v>
      </c>
      <c r="L285" s="155"/>
      <c r="M285" s="156"/>
    </row>
    <row r="286" spans="1:13" ht="12.75" thickBot="1" x14ac:dyDescent="0.3">
      <c r="A286" s="232"/>
      <c r="B286" s="232" t="s">
        <v>296</v>
      </c>
      <c r="C286" s="233">
        <f t="shared" ref="C286:L286" si="42">SUM(C283,C269,C230,C195,C187,C173,C75,C53)</f>
        <v>197428</v>
      </c>
      <c r="D286" s="233">
        <f t="shared" si="42"/>
        <v>197428</v>
      </c>
      <c r="E286" s="233">
        <f t="shared" si="42"/>
        <v>0</v>
      </c>
      <c r="F286" s="233">
        <f t="shared" si="42"/>
        <v>0</v>
      </c>
      <c r="G286" s="234">
        <f t="shared" si="42"/>
        <v>0</v>
      </c>
      <c r="H286" s="235">
        <f t="shared" si="42"/>
        <v>175001</v>
      </c>
      <c r="I286" s="233">
        <f t="shared" si="42"/>
        <v>175001</v>
      </c>
      <c r="J286" s="233">
        <f t="shared" si="42"/>
        <v>0</v>
      </c>
      <c r="K286" s="233">
        <f t="shared" si="42"/>
        <v>0</v>
      </c>
      <c r="L286" s="236">
        <f t="shared" si="42"/>
        <v>0</v>
      </c>
    </row>
    <row r="287" spans="1:13" s="24" customFormat="1" ht="13.5" thickTop="1" thickBot="1" x14ac:dyDescent="0.3">
      <c r="A287" s="601" t="s">
        <v>297</v>
      </c>
      <c r="B287" s="602"/>
      <c r="C287" s="237">
        <f>SUM(D287:G287)</f>
        <v>0</v>
      </c>
      <c r="D287" s="238">
        <f>SUM(D24,D25,D41)-D51</f>
        <v>0</v>
      </c>
      <c r="E287" s="238">
        <f>SUM(E24,E25,E41)-E51</f>
        <v>0</v>
      </c>
      <c r="F287" s="238">
        <f>(F26+F43)-F51</f>
        <v>0</v>
      </c>
      <c r="G287" s="239">
        <f>G45-G51</f>
        <v>0</v>
      </c>
      <c r="H287" s="237">
        <f>SUM(I287:L287)</f>
        <v>0</v>
      </c>
      <c r="I287" s="238">
        <f>SUM(I24,I25,I41)-I51</f>
        <v>0</v>
      </c>
      <c r="J287" s="238">
        <f>SUM(J24,J25,J41)-J51</f>
        <v>0</v>
      </c>
      <c r="K287" s="238">
        <f>(K26+K43)-K51</f>
        <v>0</v>
      </c>
      <c r="L287" s="240">
        <f>L45-L51</f>
        <v>0</v>
      </c>
    </row>
    <row r="288" spans="1:13" s="24" customFormat="1" ht="12.75" thickTop="1" x14ac:dyDescent="0.25">
      <c r="A288" s="620" t="s">
        <v>298</v>
      </c>
      <c r="B288" s="621"/>
      <c r="C288" s="241">
        <f t="shared" ref="C288:L288" si="43">SUM(C289,C290)-C297+C298</f>
        <v>0</v>
      </c>
      <c r="D288" s="242">
        <f t="shared" si="43"/>
        <v>0</v>
      </c>
      <c r="E288" s="242">
        <f t="shared" si="43"/>
        <v>0</v>
      </c>
      <c r="F288" s="242">
        <f t="shared" si="43"/>
        <v>0</v>
      </c>
      <c r="G288" s="243">
        <f t="shared" si="43"/>
        <v>0</v>
      </c>
      <c r="H288" s="244">
        <f t="shared" si="43"/>
        <v>0</v>
      </c>
      <c r="I288" s="242">
        <f t="shared" si="43"/>
        <v>0</v>
      </c>
      <c r="J288" s="242">
        <f t="shared" si="43"/>
        <v>0</v>
      </c>
      <c r="K288" s="242">
        <f t="shared" si="43"/>
        <v>0</v>
      </c>
      <c r="L288" s="245">
        <f t="shared" si="43"/>
        <v>0</v>
      </c>
    </row>
    <row r="289" spans="1:12" s="24" customFormat="1" ht="12.75" thickBot="1" x14ac:dyDescent="0.3">
      <c r="A289" s="126" t="s">
        <v>299</v>
      </c>
      <c r="B289" s="126" t="s">
        <v>300</v>
      </c>
      <c r="C289" s="246">
        <f t="shared" ref="C289:L289" si="44">C21-C283</f>
        <v>0</v>
      </c>
      <c r="D289" s="128">
        <f t="shared" si="44"/>
        <v>0</v>
      </c>
      <c r="E289" s="128">
        <f t="shared" si="44"/>
        <v>0</v>
      </c>
      <c r="F289" s="128">
        <f t="shared" si="44"/>
        <v>0</v>
      </c>
      <c r="G289" s="129">
        <f t="shared" si="44"/>
        <v>0</v>
      </c>
      <c r="H289" s="247">
        <f t="shared" si="44"/>
        <v>0</v>
      </c>
      <c r="I289" s="128">
        <f t="shared" si="44"/>
        <v>0</v>
      </c>
      <c r="J289" s="128">
        <f t="shared" si="44"/>
        <v>0</v>
      </c>
      <c r="K289" s="128">
        <f t="shared" si="44"/>
        <v>0</v>
      </c>
      <c r="L289" s="130">
        <f t="shared" si="44"/>
        <v>0</v>
      </c>
    </row>
    <row r="290" spans="1:12" s="24" customFormat="1" ht="12.75" thickTop="1" x14ac:dyDescent="0.25">
      <c r="A290" s="248" t="s">
        <v>301</v>
      </c>
      <c r="B290" s="248" t="s">
        <v>302</v>
      </c>
      <c r="C290" s="241">
        <f t="shared" ref="C290:L290" si="45">SUM(C291,C293,C295)-SUM(C292,C294,C296)</f>
        <v>0</v>
      </c>
      <c r="D290" s="242">
        <f t="shared" si="45"/>
        <v>0</v>
      </c>
      <c r="E290" s="242">
        <f t="shared" si="45"/>
        <v>0</v>
      </c>
      <c r="F290" s="242">
        <f t="shared" si="45"/>
        <v>0</v>
      </c>
      <c r="G290" s="249">
        <f t="shared" si="45"/>
        <v>0</v>
      </c>
      <c r="H290" s="244">
        <f t="shared" si="45"/>
        <v>0</v>
      </c>
      <c r="I290" s="242">
        <f t="shared" si="45"/>
        <v>0</v>
      </c>
      <c r="J290" s="242">
        <f t="shared" si="45"/>
        <v>0</v>
      </c>
      <c r="K290" s="242">
        <f t="shared" si="45"/>
        <v>0</v>
      </c>
      <c r="L290" s="245">
        <f t="shared" si="45"/>
        <v>0</v>
      </c>
    </row>
    <row r="291" spans="1:12" x14ac:dyDescent="0.25">
      <c r="A291" s="250" t="s">
        <v>303</v>
      </c>
      <c r="B291" s="116" t="s">
        <v>304</v>
      </c>
      <c r="C291" s="79">
        <f t="shared" ref="C291:C296" si="46">SUM(D291:G291)</f>
        <v>0</v>
      </c>
      <c r="D291" s="81"/>
      <c r="E291" s="81"/>
      <c r="F291" s="81"/>
      <c r="G291" s="229"/>
      <c r="H291" s="79">
        <f t="shared" ref="H291:H296" si="47">SUM(I291:L291)</f>
        <v>0</v>
      </c>
      <c r="I291" s="81"/>
      <c r="J291" s="81"/>
      <c r="K291" s="81"/>
      <c r="L291" s="230"/>
    </row>
    <row r="292" spans="1:12" ht="24" x14ac:dyDescent="0.25">
      <c r="A292" s="174" t="s">
        <v>305</v>
      </c>
      <c r="B292" s="43" t="s">
        <v>306</v>
      </c>
      <c r="C292" s="72">
        <f t="shared" si="46"/>
        <v>0</v>
      </c>
      <c r="D292" s="74"/>
      <c r="E292" s="74"/>
      <c r="F292" s="74"/>
      <c r="G292" s="157"/>
      <c r="H292" s="72">
        <f t="shared" si="47"/>
        <v>0</v>
      </c>
      <c r="I292" s="74"/>
      <c r="J292" s="74"/>
      <c r="K292" s="74"/>
      <c r="L292" s="158"/>
    </row>
    <row r="293" spans="1:12" x14ac:dyDescent="0.25">
      <c r="A293" s="174" t="s">
        <v>307</v>
      </c>
      <c r="B293" s="43" t="s">
        <v>308</v>
      </c>
      <c r="C293" s="72">
        <f t="shared" si="46"/>
        <v>0</v>
      </c>
      <c r="D293" s="74"/>
      <c r="E293" s="74"/>
      <c r="F293" s="74"/>
      <c r="G293" s="157"/>
      <c r="H293" s="72">
        <f t="shared" si="47"/>
        <v>0</v>
      </c>
      <c r="I293" s="74"/>
      <c r="J293" s="74"/>
      <c r="K293" s="74"/>
      <c r="L293" s="158"/>
    </row>
    <row r="294" spans="1:12" ht="24" x14ac:dyDescent="0.25">
      <c r="A294" s="174" t="s">
        <v>309</v>
      </c>
      <c r="B294" s="43" t="s">
        <v>310</v>
      </c>
      <c r="C294" s="72">
        <f t="shared" si="46"/>
        <v>0</v>
      </c>
      <c r="D294" s="74"/>
      <c r="E294" s="74"/>
      <c r="F294" s="74"/>
      <c r="G294" s="157"/>
      <c r="H294" s="72">
        <f t="shared" si="47"/>
        <v>0</v>
      </c>
      <c r="I294" s="74"/>
      <c r="J294" s="74"/>
      <c r="K294" s="74"/>
      <c r="L294" s="158"/>
    </row>
    <row r="295" spans="1:12" x14ac:dyDescent="0.25">
      <c r="A295" s="174" t="s">
        <v>311</v>
      </c>
      <c r="B295" s="43" t="s">
        <v>312</v>
      </c>
      <c r="C295" s="72">
        <f t="shared" si="46"/>
        <v>0</v>
      </c>
      <c r="D295" s="74"/>
      <c r="E295" s="74"/>
      <c r="F295" s="74"/>
      <c r="G295" s="157"/>
      <c r="H295" s="72">
        <f t="shared" si="47"/>
        <v>0</v>
      </c>
      <c r="I295" s="74"/>
      <c r="J295" s="74"/>
      <c r="K295" s="74"/>
      <c r="L295" s="158"/>
    </row>
    <row r="296" spans="1:12" ht="24.75" thickBot="1" x14ac:dyDescent="0.3">
      <c r="A296" s="251" t="s">
        <v>313</v>
      </c>
      <c r="B296" s="252" t="s">
        <v>314</v>
      </c>
      <c r="C296" s="185">
        <f t="shared" si="46"/>
        <v>0</v>
      </c>
      <c r="D296" s="189"/>
      <c r="E296" s="189"/>
      <c r="F296" s="189"/>
      <c r="G296" s="253"/>
      <c r="H296" s="185">
        <f t="shared" si="47"/>
        <v>0</v>
      </c>
      <c r="I296" s="189"/>
      <c r="J296" s="189"/>
      <c r="K296" s="189"/>
      <c r="L296" s="191"/>
    </row>
    <row r="297" spans="1:12" s="24" customFormat="1" ht="13.5" thickTop="1" thickBot="1" x14ac:dyDescent="0.3">
      <c r="A297" s="254" t="s">
        <v>315</v>
      </c>
      <c r="B297" s="254" t="s">
        <v>316</v>
      </c>
      <c r="C297" s="255">
        <f>SUM(D297:G297)</f>
        <v>0</v>
      </c>
      <c r="D297" s="256"/>
      <c r="E297" s="256"/>
      <c r="F297" s="256"/>
      <c r="G297" s="257"/>
      <c r="H297" s="255">
        <f>SUM(I297:L297)</f>
        <v>0</v>
      </c>
      <c r="I297" s="256"/>
      <c r="J297" s="256"/>
      <c r="K297" s="256"/>
      <c r="L297" s="258"/>
    </row>
    <row r="298" spans="1:12" s="24" customFormat="1" ht="48.75" thickTop="1" x14ac:dyDescent="0.25">
      <c r="A298" s="248" t="s">
        <v>317</v>
      </c>
      <c r="B298" s="259" t="s">
        <v>318</v>
      </c>
      <c r="C298" s="260">
        <f>SUM(D298:G298)</f>
        <v>0</v>
      </c>
      <c r="D298" s="177"/>
      <c r="E298" s="177"/>
      <c r="F298" s="177"/>
      <c r="G298" s="178"/>
      <c r="H298" s="260">
        <f>SUM(I298:L298)</f>
        <v>0</v>
      </c>
      <c r="I298" s="177"/>
      <c r="J298" s="177"/>
      <c r="K298" s="177"/>
      <c r="L298" s="179"/>
    </row>
    <row r="299" spans="1:12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</row>
    <row r="300" spans="1:12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</row>
    <row r="301" spans="1:12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</row>
    <row r="302" spans="1:12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</row>
    <row r="303" spans="1:12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</row>
    <row r="304" spans="1:12" x14ac:dyDescent="0.2">
      <c r="A304" s="1"/>
      <c r="B304" s="1"/>
      <c r="C304" s="261"/>
      <c r="D304" s="1"/>
      <c r="E304" s="1"/>
      <c r="F304" s="1"/>
      <c r="G304" s="1"/>
      <c r="H304" s="1"/>
      <c r="I304" s="1"/>
      <c r="J304" s="1"/>
      <c r="K304" s="1"/>
      <c r="L304" s="1"/>
    </row>
    <row r="305" spans="1:12" x14ac:dyDescent="0.2">
      <c r="A305" s="1"/>
      <c r="B305" s="1"/>
      <c r="C305" s="261"/>
      <c r="D305" s="1"/>
      <c r="E305" s="1"/>
      <c r="F305" s="1"/>
      <c r="G305" s="1"/>
      <c r="H305" s="1"/>
      <c r="I305" s="1"/>
      <c r="J305" s="1"/>
      <c r="K305" s="1"/>
      <c r="L305" s="1"/>
    </row>
    <row r="306" spans="1:12" x14ac:dyDescent="0.2">
      <c r="A306" s="1"/>
      <c r="B306" s="1"/>
      <c r="C306" s="261"/>
      <c r="D306" s="1"/>
      <c r="E306" s="1"/>
      <c r="F306" s="1"/>
      <c r="G306" s="1"/>
      <c r="H306" s="1"/>
      <c r="I306" s="1"/>
      <c r="J306" s="1"/>
      <c r="K306" s="1"/>
      <c r="L306" s="1"/>
    </row>
    <row r="307" spans="1:12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</row>
    <row r="308" spans="1:12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</row>
    <row r="309" spans="1:12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</row>
    <row r="310" spans="1:12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</row>
    <row r="311" spans="1:12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</row>
    <row r="312" spans="1:12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</row>
    <row r="313" spans="1:12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</row>
    <row r="314" spans="1:12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</row>
    <row r="315" spans="1:12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</row>
  </sheetData>
  <sheetProtection formatCells="0" formatColumns="0" formatRows="0"/>
  <autoFilter ref="A18:M298"/>
  <mergeCells count="29">
    <mergeCell ref="A288:B288"/>
    <mergeCell ref="H16:H17"/>
    <mergeCell ref="I16:I17"/>
    <mergeCell ref="J16:J17"/>
    <mergeCell ref="K16:K17"/>
    <mergeCell ref="L16:L17"/>
    <mergeCell ref="A287:B287"/>
    <mergeCell ref="C13:L13"/>
    <mergeCell ref="A15:A17"/>
    <mergeCell ref="B15:B17"/>
    <mergeCell ref="C15:G15"/>
    <mergeCell ref="H15:L15"/>
    <mergeCell ref="C16:C17"/>
    <mergeCell ref="D16:D17"/>
    <mergeCell ref="E16:E17"/>
    <mergeCell ref="F16:F17"/>
    <mergeCell ref="G16:G17"/>
    <mergeCell ref="C12:L12"/>
    <mergeCell ref="A1:L1"/>
    <mergeCell ref="A2:L2"/>
    <mergeCell ref="C3:L3"/>
    <mergeCell ref="C4:L4"/>
    <mergeCell ref="C5:L5"/>
    <mergeCell ref="C6:L6"/>
    <mergeCell ref="C7:L7"/>
    <mergeCell ref="C8:L8"/>
    <mergeCell ref="C9:L9"/>
    <mergeCell ref="C10:L10"/>
    <mergeCell ref="C11:L11"/>
  </mergeCells>
  <pageMargins left="0.78740157480314965" right="0.39370078740157483" top="0.39370078740157483" bottom="0.39370078740157483" header="0.23622047244094491" footer="0.19685039370078741"/>
  <pageSetup paperSize="9" scale="70" orientation="portrait" r:id="rId1"/>
  <headerFooter>
    <oddHeader xml:space="preserve">&amp;C                               </oddHeader>
    <oddFooter>&amp;L&amp;D, &amp;T&amp;R&amp;"Times New Roman,Regular"&amp;10&amp;P (&amp;N)</oddFooter>
  </headerFooter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M316"/>
  <sheetViews>
    <sheetView showGridLines="0" view="pageLayout" zoomScaleNormal="100" workbookViewId="0">
      <selection activeCell="C6" sqref="C6:L6"/>
    </sheetView>
  </sheetViews>
  <sheetFormatPr defaultRowHeight="12" x14ac:dyDescent="0.25"/>
  <cols>
    <col min="1" max="1" width="10.85546875" style="262" customWidth="1"/>
    <col min="2" max="2" width="28" style="262" customWidth="1"/>
    <col min="3" max="3" width="9.7109375" style="262" customWidth="1"/>
    <col min="4" max="4" width="9.5703125" style="262" customWidth="1"/>
    <col min="5" max="6" width="8.7109375" style="262" customWidth="1"/>
    <col min="7" max="7" width="8.28515625" style="262" customWidth="1"/>
    <col min="8" max="11" width="8.7109375" style="262" customWidth="1"/>
    <col min="12" max="12" width="7.5703125" style="262" customWidth="1"/>
    <col min="13" max="16" width="0" style="1" hidden="1" customWidth="1"/>
    <col min="17" max="16384" width="9.140625" style="1"/>
  </cols>
  <sheetData>
    <row r="1" spans="1:12" x14ac:dyDescent="0.25">
      <c r="A1" s="591" t="s">
        <v>658</v>
      </c>
      <c r="B1" s="591"/>
      <c r="C1" s="591"/>
      <c r="D1" s="591"/>
      <c r="E1" s="591"/>
      <c r="F1" s="591"/>
      <c r="G1" s="591"/>
      <c r="H1" s="591"/>
      <c r="I1" s="591"/>
      <c r="J1" s="591"/>
      <c r="K1" s="591"/>
      <c r="L1" s="591"/>
    </row>
    <row r="2" spans="1:12" ht="35.25" customHeight="1" x14ac:dyDescent="0.25">
      <c r="A2" s="592" t="s">
        <v>1</v>
      </c>
      <c r="B2" s="593"/>
      <c r="C2" s="593"/>
      <c r="D2" s="593"/>
      <c r="E2" s="593"/>
      <c r="F2" s="593"/>
      <c r="G2" s="593"/>
      <c r="H2" s="593"/>
      <c r="I2" s="593"/>
      <c r="J2" s="593"/>
      <c r="K2" s="593"/>
      <c r="L2" s="594"/>
    </row>
    <row r="3" spans="1:12" ht="12.75" customHeight="1" x14ac:dyDescent="0.25">
      <c r="A3" s="2" t="s">
        <v>2</v>
      </c>
      <c r="B3" s="3"/>
      <c r="C3" s="595" t="s">
        <v>498</v>
      </c>
      <c r="D3" s="595"/>
      <c r="E3" s="595"/>
      <c r="F3" s="595"/>
      <c r="G3" s="595"/>
      <c r="H3" s="595"/>
      <c r="I3" s="595"/>
      <c r="J3" s="595"/>
      <c r="K3" s="595"/>
      <c r="L3" s="596"/>
    </row>
    <row r="4" spans="1:12" ht="12.75" customHeight="1" x14ac:dyDescent="0.25">
      <c r="A4" s="2" t="s">
        <v>4</v>
      </c>
      <c r="B4" s="3"/>
      <c r="C4" s="595" t="s">
        <v>499</v>
      </c>
      <c r="D4" s="595"/>
      <c r="E4" s="595"/>
      <c r="F4" s="595"/>
      <c r="G4" s="595"/>
      <c r="H4" s="595"/>
      <c r="I4" s="595"/>
      <c r="J4" s="595"/>
      <c r="K4" s="595"/>
      <c r="L4" s="596"/>
    </row>
    <row r="5" spans="1:12" ht="12.75" customHeight="1" x14ac:dyDescent="0.25">
      <c r="A5" s="4" t="s">
        <v>6</v>
      </c>
      <c r="B5" s="5"/>
      <c r="C5" s="589" t="s">
        <v>500</v>
      </c>
      <c r="D5" s="589"/>
      <c r="E5" s="589"/>
      <c r="F5" s="589"/>
      <c r="G5" s="589"/>
      <c r="H5" s="589"/>
      <c r="I5" s="589"/>
      <c r="J5" s="589"/>
      <c r="K5" s="589"/>
      <c r="L5" s="590"/>
    </row>
    <row r="6" spans="1:12" ht="12.75" customHeight="1" x14ac:dyDescent="0.25">
      <c r="A6" s="4" t="s">
        <v>8</v>
      </c>
      <c r="B6" s="5"/>
      <c r="C6" s="589" t="s">
        <v>9</v>
      </c>
      <c r="D6" s="589"/>
      <c r="E6" s="589"/>
      <c r="F6" s="589"/>
      <c r="G6" s="589"/>
      <c r="H6" s="589"/>
      <c r="I6" s="589"/>
      <c r="J6" s="589"/>
      <c r="K6" s="589"/>
      <c r="L6" s="590"/>
    </row>
    <row r="7" spans="1:12" ht="12" customHeight="1" x14ac:dyDescent="0.25">
      <c r="A7" s="4" t="s">
        <v>10</v>
      </c>
      <c r="B7" s="5"/>
      <c r="C7" s="595" t="s">
        <v>621</v>
      </c>
      <c r="D7" s="595"/>
      <c r="E7" s="595"/>
      <c r="F7" s="595"/>
      <c r="G7" s="595"/>
      <c r="H7" s="595"/>
      <c r="I7" s="595"/>
      <c r="J7" s="595"/>
      <c r="K7" s="595"/>
      <c r="L7" s="596"/>
    </row>
    <row r="8" spans="1:12" ht="12.75" customHeight="1" x14ac:dyDescent="0.25">
      <c r="A8" s="6" t="s">
        <v>12</v>
      </c>
      <c r="B8" s="5"/>
      <c r="C8" s="597"/>
      <c r="D8" s="597"/>
      <c r="E8" s="597"/>
      <c r="F8" s="597"/>
      <c r="G8" s="597"/>
      <c r="H8" s="597"/>
      <c r="I8" s="597"/>
      <c r="J8" s="597"/>
      <c r="K8" s="597"/>
      <c r="L8" s="598"/>
    </row>
    <row r="9" spans="1:12" ht="12.75" customHeight="1" x14ac:dyDescent="0.25">
      <c r="A9" s="4"/>
      <c r="B9" s="5" t="s">
        <v>13</v>
      </c>
      <c r="C9" s="589" t="s">
        <v>501</v>
      </c>
      <c r="D9" s="589"/>
      <c r="E9" s="589"/>
      <c r="F9" s="589"/>
      <c r="G9" s="589"/>
      <c r="H9" s="589"/>
      <c r="I9" s="589"/>
      <c r="J9" s="589"/>
      <c r="K9" s="589"/>
      <c r="L9" s="590"/>
    </row>
    <row r="10" spans="1:12" ht="12.75" customHeight="1" x14ac:dyDescent="0.25">
      <c r="A10" s="4"/>
      <c r="B10" s="5" t="s">
        <v>15</v>
      </c>
      <c r="C10" s="589" t="s">
        <v>502</v>
      </c>
      <c r="D10" s="589"/>
      <c r="E10" s="589"/>
      <c r="F10" s="589"/>
      <c r="G10" s="589"/>
      <c r="H10" s="589"/>
      <c r="I10" s="589"/>
      <c r="J10" s="589"/>
      <c r="K10" s="589"/>
      <c r="L10" s="590"/>
    </row>
    <row r="11" spans="1:12" ht="12.75" customHeight="1" x14ac:dyDescent="0.25">
      <c r="A11" s="4"/>
      <c r="B11" s="5" t="s">
        <v>16</v>
      </c>
      <c r="C11" s="597"/>
      <c r="D11" s="597"/>
      <c r="E11" s="597"/>
      <c r="F11" s="597"/>
      <c r="G11" s="597"/>
      <c r="H11" s="597"/>
      <c r="I11" s="597"/>
      <c r="J11" s="597"/>
      <c r="K11" s="597"/>
      <c r="L11" s="598"/>
    </row>
    <row r="12" spans="1:12" ht="12.75" customHeight="1" x14ac:dyDescent="0.25">
      <c r="A12" s="4"/>
      <c r="B12" s="5" t="s">
        <v>17</v>
      </c>
      <c r="C12" s="589" t="s">
        <v>659</v>
      </c>
      <c r="D12" s="589"/>
      <c r="E12" s="589"/>
      <c r="F12" s="589"/>
      <c r="G12" s="589"/>
      <c r="H12" s="589"/>
      <c r="I12" s="589"/>
      <c r="J12" s="589"/>
      <c r="K12" s="589"/>
      <c r="L12" s="590"/>
    </row>
    <row r="13" spans="1:12" ht="12.75" customHeight="1" x14ac:dyDescent="0.25">
      <c r="A13" s="4"/>
      <c r="B13" s="5" t="s">
        <v>18</v>
      </c>
      <c r="C13" s="589" t="s">
        <v>660</v>
      </c>
      <c r="D13" s="589"/>
      <c r="E13" s="589"/>
      <c r="F13" s="589"/>
      <c r="G13" s="589"/>
      <c r="H13" s="589"/>
      <c r="I13" s="589"/>
      <c r="J13" s="589"/>
      <c r="K13" s="589"/>
      <c r="L13" s="590"/>
    </row>
    <row r="14" spans="1:12" ht="12.75" customHeight="1" x14ac:dyDescent="0.25">
      <c r="A14" s="7"/>
      <c r="B14" s="8"/>
      <c r="C14" s="9"/>
      <c r="D14" s="9"/>
      <c r="E14" s="9"/>
      <c r="F14" s="9"/>
      <c r="G14" s="9"/>
      <c r="H14" s="9"/>
      <c r="I14" s="9"/>
      <c r="J14" s="9"/>
      <c r="K14" s="9"/>
      <c r="L14" s="10"/>
    </row>
    <row r="15" spans="1:12" s="11" customFormat="1" ht="12.75" customHeight="1" x14ac:dyDescent="0.25">
      <c r="A15" s="603" t="s">
        <v>19</v>
      </c>
      <c r="B15" s="606" t="s">
        <v>20</v>
      </c>
      <c r="C15" s="608" t="s">
        <v>21</v>
      </c>
      <c r="D15" s="609"/>
      <c r="E15" s="609"/>
      <c r="F15" s="609"/>
      <c r="G15" s="610"/>
      <c r="H15" s="608" t="s">
        <v>22</v>
      </c>
      <c r="I15" s="609"/>
      <c r="J15" s="609"/>
      <c r="K15" s="609"/>
      <c r="L15" s="611"/>
    </row>
    <row r="16" spans="1:12" s="11" customFormat="1" ht="12.75" customHeight="1" x14ac:dyDescent="0.25">
      <c r="A16" s="604"/>
      <c r="B16" s="607"/>
      <c r="C16" s="612" t="s">
        <v>23</v>
      </c>
      <c r="D16" s="613" t="s">
        <v>24</v>
      </c>
      <c r="E16" s="615" t="s">
        <v>25</v>
      </c>
      <c r="F16" s="617" t="s">
        <v>26</v>
      </c>
      <c r="G16" s="619" t="s">
        <v>27</v>
      </c>
      <c r="H16" s="612" t="s">
        <v>23</v>
      </c>
      <c r="I16" s="613" t="s">
        <v>24</v>
      </c>
      <c r="J16" s="615" t="s">
        <v>25</v>
      </c>
      <c r="K16" s="617" t="s">
        <v>26</v>
      </c>
      <c r="L16" s="599" t="s">
        <v>27</v>
      </c>
    </row>
    <row r="17" spans="1:12" s="12" customFormat="1" ht="61.5" customHeight="1" thickBot="1" x14ac:dyDescent="0.3">
      <c r="A17" s="605"/>
      <c r="B17" s="607"/>
      <c r="C17" s="612"/>
      <c r="D17" s="614"/>
      <c r="E17" s="616"/>
      <c r="F17" s="618"/>
      <c r="G17" s="619"/>
      <c r="H17" s="622"/>
      <c r="I17" s="623"/>
      <c r="J17" s="616"/>
      <c r="K17" s="618"/>
      <c r="L17" s="600"/>
    </row>
    <row r="18" spans="1:12" s="12" customFormat="1" ht="9.75" customHeight="1" thickTop="1" x14ac:dyDescent="0.25">
      <c r="A18" s="13" t="s">
        <v>28</v>
      </c>
      <c r="B18" s="13">
        <v>2</v>
      </c>
      <c r="C18" s="14">
        <v>3</v>
      </c>
      <c r="D18" s="15">
        <v>4</v>
      </c>
      <c r="E18" s="15">
        <v>5</v>
      </c>
      <c r="F18" s="15">
        <v>6</v>
      </c>
      <c r="G18" s="16">
        <v>7</v>
      </c>
      <c r="H18" s="14">
        <v>8</v>
      </c>
      <c r="I18" s="15">
        <v>9</v>
      </c>
      <c r="J18" s="15">
        <v>10</v>
      </c>
      <c r="K18" s="15">
        <v>11</v>
      </c>
      <c r="L18" s="17">
        <v>12</v>
      </c>
    </row>
    <row r="19" spans="1:12" s="24" customFormat="1" x14ac:dyDescent="0.25">
      <c r="A19" s="18"/>
      <c r="B19" s="19" t="s">
        <v>29</v>
      </c>
      <c r="C19" s="20"/>
      <c r="D19" s="21"/>
      <c r="E19" s="21"/>
      <c r="F19" s="21"/>
      <c r="G19" s="22"/>
      <c r="H19" s="20"/>
      <c r="I19" s="21"/>
      <c r="J19" s="21"/>
      <c r="K19" s="21"/>
      <c r="L19" s="23"/>
    </row>
    <row r="20" spans="1:12" s="24" customFormat="1" ht="12.75" thickBot="1" x14ac:dyDescent="0.3">
      <c r="A20" s="25"/>
      <c r="B20" s="26" t="s">
        <v>30</v>
      </c>
      <c r="C20" s="27">
        <f t="shared" ref="C20:C47" si="0">SUM(D20:G20)</f>
        <v>528734</v>
      </c>
      <c r="D20" s="28">
        <f>SUM(D21,D24,D25,D41,D43)</f>
        <v>315408</v>
      </c>
      <c r="E20" s="28">
        <f>SUM(E21,E24,E43)</f>
        <v>212376</v>
      </c>
      <c r="F20" s="28">
        <f>SUM(F21,F26,F43)</f>
        <v>950</v>
      </c>
      <c r="G20" s="29">
        <f>SUM(G21,G45)</f>
        <v>0</v>
      </c>
      <c r="H20" s="27">
        <f>SUM(I20:L20)</f>
        <v>637600</v>
      </c>
      <c r="I20" s="28">
        <f>SUM(I21,I24,I25,I41,I43)</f>
        <v>328628</v>
      </c>
      <c r="J20" s="28">
        <f>SUM(J21,J24,J43)</f>
        <v>305412</v>
      </c>
      <c r="K20" s="28">
        <f>SUM(K21,K26,K43)</f>
        <v>3560</v>
      </c>
      <c r="L20" s="30">
        <f>SUM(L21,L45)</f>
        <v>0</v>
      </c>
    </row>
    <row r="21" spans="1:12" ht="12.75" thickTop="1" x14ac:dyDescent="0.25">
      <c r="A21" s="31"/>
      <c r="B21" s="32" t="s">
        <v>31</v>
      </c>
      <c r="C21" s="33">
        <f t="shared" si="0"/>
        <v>0</v>
      </c>
      <c r="D21" s="34">
        <f>SUM(D22:D23)</f>
        <v>0</v>
      </c>
      <c r="E21" s="34">
        <f>SUM(E22:E23)</f>
        <v>0</v>
      </c>
      <c r="F21" s="34">
        <f>SUM(F22:F23)</f>
        <v>0</v>
      </c>
      <c r="G21" s="35">
        <f>SUM(G22:G23)</f>
        <v>0</v>
      </c>
      <c r="H21" s="33">
        <f t="shared" ref="H21:H47" si="1">SUM(I21:L21)</f>
        <v>0</v>
      </c>
      <c r="I21" s="34">
        <f>SUM(I22:I23)</f>
        <v>0</v>
      </c>
      <c r="J21" s="34">
        <f>SUM(J22:J23)</f>
        <v>0</v>
      </c>
      <c r="K21" s="34">
        <f>SUM(K22:K23)</f>
        <v>0</v>
      </c>
      <c r="L21" s="36">
        <f>SUM(L22:L23)</f>
        <v>0</v>
      </c>
    </row>
    <row r="22" spans="1:12" x14ac:dyDescent="0.25">
      <c r="A22" s="37"/>
      <c r="B22" s="38" t="s">
        <v>32</v>
      </c>
      <c r="C22" s="39">
        <f t="shared" si="0"/>
        <v>0</v>
      </c>
      <c r="D22" s="40"/>
      <c r="E22" s="40"/>
      <c r="F22" s="40"/>
      <c r="G22" s="41"/>
      <c r="H22" s="39">
        <f t="shared" si="1"/>
        <v>0</v>
      </c>
      <c r="I22" s="40"/>
      <c r="J22" s="40"/>
      <c r="K22" s="40"/>
      <c r="L22" s="42"/>
    </row>
    <row r="23" spans="1:12" x14ac:dyDescent="0.25">
      <c r="A23" s="43"/>
      <c r="B23" s="44" t="s">
        <v>33</v>
      </c>
      <c r="C23" s="45">
        <f t="shared" si="0"/>
        <v>0</v>
      </c>
      <c r="D23" s="46"/>
      <c r="E23" s="46"/>
      <c r="F23" s="46"/>
      <c r="G23" s="47"/>
      <c r="H23" s="45">
        <f t="shared" si="1"/>
        <v>0</v>
      </c>
      <c r="I23" s="46"/>
      <c r="J23" s="46"/>
      <c r="K23" s="46"/>
      <c r="L23" s="48"/>
    </row>
    <row r="24" spans="1:12" s="24" customFormat="1" ht="24.75" thickBot="1" x14ac:dyDescent="0.3">
      <c r="A24" s="49">
        <v>19300</v>
      </c>
      <c r="B24" s="49" t="s">
        <v>34</v>
      </c>
      <c r="C24" s="50">
        <f t="shared" si="0"/>
        <v>527784</v>
      </c>
      <c r="D24" s="51">
        <v>315408</v>
      </c>
      <c r="E24" s="51">
        <v>212376</v>
      </c>
      <c r="F24" s="52" t="s">
        <v>35</v>
      </c>
      <c r="G24" s="53" t="s">
        <v>35</v>
      </c>
      <c r="H24" s="50">
        <f t="shared" si="1"/>
        <v>634040</v>
      </c>
      <c r="I24" s="51">
        <v>328628</v>
      </c>
      <c r="J24" s="51">
        <v>305412</v>
      </c>
      <c r="K24" s="52" t="s">
        <v>35</v>
      </c>
      <c r="L24" s="54" t="s">
        <v>35</v>
      </c>
    </row>
    <row r="25" spans="1:12" s="24" customFormat="1" ht="24.75" thickTop="1" x14ac:dyDescent="0.25">
      <c r="A25" s="55"/>
      <c r="B25" s="56" t="s">
        <v>36</v>
      </c>
      <c r="C25" s="57">
        <f t="shared" si="0"/>
        <v>0</v>
      </c>
      <c r="D25" s="58"/>
      <c r="E25" s="59" t="s">
        <v>35</v>
      </c>
      <c r="F25" s="59" t="s">
        <v>35</v>
      </c>
      <c r="G25" s="60" t="s">
        <v>35</v>
      </c>
      <c r="H25" s="57">
        <f t="shared" si="1"/>
        <v>0</v>
      </c>
      <c r="I25" s="61"/>
      <c r="J25" s="59" t="s">
        <v>35</v>
      </c>
      <c r="K25" s="59" t="s">
        <v>35</v>
      </c>
      <c r="L25" s="62" t="s">
        <v>35</v>
      </c>
    </row>
    <row r="26" spans="1:12" s="24" customFormat="1" ht="36" x14ac:dyDescent="0.25">
      <c r="A26" s="56">
        <v>21300</v>
      </c>
      <c r="B26" s="56" t="s">
        <v>37</v>
      </c>
      <c r="C26" s="57">
        <f t="shared" si="0"/>
        <v>950</v>
      </c>
      <c r="D26" s="59" t="s">
        <v>35</v>
      </c>
      <c r="E26" s="59" t="s">
        <v>35</v>
      </c>
      <c r="F26" s="63">
        <f>SUM(F27,F31,F33,F36)</f>
        <v>950</v>
      </c>
      <c r="G26" s="60" t="s">
        <v>35</v>
      </c>
      <c r="H26" s="57">
        <f t="shared" si="1"/>
        <v>3360</v>
      </c>
      <c r="I26" s="59" t="s">
        <v>35</v>
      </c>
      <c r="J26" s="59" t="s">
        <v>35</v>
      </c>
      <c r="K26" s="63">
        <f>SUM(K27,K31,K33,K36)</f>
        <v>3360</v>
      </c>
      <c r="L26" s="62" t="s">
        <v>35</v>
      </c>
    </row>
    <row r="27" spans="1:12" s="24" customFormat="1" ht="24" x14ac:dyDescent="0.25">
      <c r="A27" s="64">
        <v>21350</v>
      </c>
      <c r="B27" s="56" t="s">
        <v>38</v>
      </c>
      <c r="C27" s="57">
        <f t="shared" si="0"/>
        <v>0</v>
      </c>
      <c r="D27" s="59" t="s">
        <v>35</v>
      </c>
      <c r="E27" s="59" t="s">
        <v>35</v>
      </c>
      <c r="F27" s="63">
        <f>SUM(F28:F30)</f>
        <v>0</v>
      </c>
      <c r="G27" s="60" t="s">
        <v>35</v>
      </c>
      <c r="H27" s="57">
        <f t="shared" si="1"/>
        <v>0</v>
      </c>
      <c r="I27" s="59" t="s">
        <v>35</v>
      </c>
      <c r="J27" s="59" t="s">
        <v>35</v>
      </c>
      <c r="K27" s="63">
        <f>SUM(K28:K30)</f>
        <v>0</v>
      </c>
      <c r="L27" s="62" t="s">
        <v>35</v>
      </c>
    </row>
    <row r="28" spans="1:12" x14ac:dyDescent="0.25">
      <c r="A28" s="37">
        <v>21351</v>
      </c>
      <c r="B28" s="65" t="s">
        <v>39</v>
      </c>
      <c r="C28" s="66">
        <f t="shared" si="0"/>
        <v>0</v>
      </c>
      <c r="D28" s="67" t="s">
        <v>35</v>
      </c>
      <c r="E28" s="67" t="s">
        <v>35</v>
      </c>
      <c r="F28" s="68"/>
      <c r="G28" s="69" t="s">
        <v>35</v>
      </c>
      <c r="H28" s="66">
        <f t="shared" si="1"/>
        <v>0</v>
      </c>
      <c r="I28" s="67" t="s">
        <v>35</v>
      </c>
      <c r="J28" s="67" t="s">
        <v>35</v>
      </c>
      <c r="K28" s="68"/>
      <c r="L28" s="70" t="s">
        <v>35</v>
      </c>
    </row>
    <row r="29" spans="1:12" x14ac:dyDescent="0.25">
      <c r="A29" s="43">
        <v>21352</v>
      </c>
      <c r="B29" s="71" t="s">
        <v>40</v>
      </c>
      <c r="C29" s="72">
        <f t="shared" si="0"/>
        <v>0</v>
      </c>
      <c r="D29" s="73" t="s">
        <v>35</v>
      </c>
      <c r="E29" s="73" t="s">
        <v>35</v>
      </c>
      <c r="F29" s="74"/>
      <c r="G29" s="75" t="s">
        <v>35</v>
      </c>
      <c r="H29" s="72">
        <f t="shared" si="1"/>
        <v>0</v>
      </c>
      <c r="I29" s="73" t="s">
        <v>35</v>
      </c>
      <c r="J29" s="73" t="s">
        <v>35</v>
      </c>
      <c r="K29" s="74"/>
      <c r="L29" s="76" t="s">
        <v>35</v>
      </c>
    </row>
    <row r="30" spans="1:12" ht="24" x14ac:dyDescent="0.25">
      <c r="A30" s="43">
        <v>21359</v>
      </c>
      <c r="B30" s="71" t="s">
        <v>41</v>
      </c>
      <c r="C30" s="72">
        <f t="shared" si="0"/>
        <v>0</v>
      </c>
      <c r="D30" s="73" t="s">
        <v>35</v>
      </c>
      <c r="E30" s="73" t="s">
        <v>35</v>
      </c>
      <c r="F30" s="74"/>
      <c r="G30" s="75" t="s">
        <v>35</v>
      </c>
      <c r="H30" s="72">
        <f t="shared" si="1"/>
        <v>0</v>
      </c>
      <c r="I30" s="73" t="s">
        <v>35</v>
      </c>
      <c r="J30" s="73" t="s">
        <v>35</v>
      </c>
      <c r="K30" s="74"/>
      <c r="L30" s="76" t="s">
        <v>35</v>
      </c>
    </row>
    <row r="31" spans="1:12" s="24" customFormat="1" ht="36" x14ac:dyDescent="0.25">
      <c r="A31" s="64">
        <v>21370</v>
      </c>
      <c r="B31" s="56" t="s">
        <v>42</v>
      </c>
      <c r="C31" s="57">
        <f t="shared" si="0"/>
        <v>0</v>
      </c>
      <c r="D31" s="59" t="s">
        <v>35</v>
      </c>
      <c r="E31" s="59" t="s">
        <v>35</v>
      </c>
      <c r="F31" s="63">
        <f>SUM(F32)</f>
        <v>0</v>
      </c>
      <c r="G31" s="60" t="s">
        <v>35</v>
      </c>
      <c r="H31" s="57">
        <f t="shared" si="1"/>
        <v>0</v>
      </c>
      <c r="I31" s="59" t="s">
        <v>35</v>
      </c>
      <c r="J31" s="59" t="s">
        <v>35</v>
      </c>
      <c r="K31" s="63">
        <f>SUM(K32)</f>
        <v>0</v>
      </c>
      <c r="L31" s="62" t="s">
        <v>35</v>
      </c>
    </row>
    <row r="32" spans="1:12" ht="36" x14ac:dyDescent="0.25">
      <c r="A32" s="77">
        <v>21379</v>
      </c>
      <c r="B32" s="78" t="s">
        <v>43</v>
      </c>
      <c r="C32" s="79">
        <f t="shared" si="0"/>
        <v>0</v>
      </c>
      <c r="D32" s="80" t="s">
        <v>35</v>
      </c>
      <c r="E32" s="80" t="s">
        <v>35</v>
      </c>
      <c r="F32" s="81"/>
      <c r="G32" s="82" t="s">
        <v>35</v>
      </c>
      <c r="H32" s="79">
        <f t="shared" si="1"/>
        <v>0</v>
      </c>
      <c r="I32" s="80" t="s">
        <v>35</v>
      </c>
      <c r="J32" s="80" t="s">
        <v>35</v>
      </c>
      <c r="K32" s="81"/>
      <c r="L32" s="83" t="s">
        <v>35</v>
      </c>
    </row>
    <row r="33" spans="1:12" s="24" customFormat="1" x14ac:dyDescent="0.25">
      <c r="A33" s="64">
        <v>21380</v>
      </c>
      <c r="B33" s="56" t="s">
        <v>44</v>
      </c>
      <c r="C33" s="57">
        <f t="shared" si="0"/>
        <v>0</v>
      </c>
      <c r="D33" s="59" t="s">
        <v>35</v>
      </c>
      <c r="E33" s="59" t="s">
        <v>35</v>
      </c>
      <c r="F33" s="63">
        <f>SUM(F34:F35)</f>
        <v>0</v>
      </c>
      <c r="G33" s="60" t="s">
        <v>35</v>
      </c>
      <c r="H33" s="57">
        <f t="shared" si="1"/>
        <v>0</v>
      </c>
      <c r="I33" s="59" t="s">
        <v>35</v>
      </c>
      <c r="J33" s="59" t="s">
        <v>35</v>
      </c>
      <c r="K33" s="63">
        <f>SUM(K34:K35)</f>
        <v>0</v>
      </c>
      <c r="L33" s="62" t="s">
        <v>35</v>
      </c>
    </row>
    <row r="34" spans="1:12" x14ac:dyDescent="0.25">
      <c r="A34" s="38">
        <v>21381</v>
      </c>
      <c r="B34" s="65" t="s">
        <v>45</v>
      </c>
      <c r="C34" s="66">
        <f t="shared" si="0"/>
        <v>0</v>
      </c>
      <c r="D34" s="67" t="s">
        <v>35</v>
      </c>
      <c r="E34" s="67" t="s">
        <v>35</v>
      </c>
      <c r="F34" s="68"/>
      <c r="G34" s="69" t="s">
        <v>35</v>
      </c>
      <c r="H34" s="66">
        <f t="shared" si="1"/>
        <v>0</v>
      </c>
      <c r="I34" s="67" t="s">
        <v>35</v>
      </c>
      <c r="J34" s="67" t="s">
        <v>35</v>
      </c>
      <c r="K34" s="68"/>
      <c r="L34" s="70" t="s">
        <v>35</v>
      </c>
    </row>
    <row r="35" spans="1:12" ht="24" x14ac:dyDescent="0.25">
      <c r="A35" s="44">
        <v>21383</v>
      </c>
      <c r="B35" s="71" t="s">
        <v>46</v>
      </c>
      <c r="C35" s="72">
        <f>SUM(D35:G35)</f>
        <v>0</v>
      </c>
      <c r="D35" s="73" t="s">
        <v>35</v>
      </c>
      <c r="E35" s="73" t="s">
        <v>35</v>
      </c>
      <c r="F35" s="74"/>
      <c r="G35" s="75" t="s">
        <v>35</v>
      </c>
      <c r="H35" s="72">
        <f t="shared" si="1"/>
        <v>0</v>
      </c>
      <c r="I35" s="73" t="s">
        <v>35</v>
      </c>
      <c r="J35" s="73" t="s">
        <v>35</v>
      </c>
      <c r="K35" s="74"/>
      <c r="L35" s="76" t="s">
        <v>35</v>
      </c>
    </row>
    <row r="36" spans="1:12" s="24" customFormat="1" ht="25.5" customHeight="1" x14ac:dyDescent="0.25">
      <c r="A36" s="64">
        <v>21390</v>
      </c>
      <c r="B36" s="56" t="s">
        <v>47</v>
      </c>
      <c r="C36" s="57">
        <f t="shared" si="0"/>
        <v>950</v>
      </c>
      <c r="D36" s="59" t="s">
        <v>35</v>
      </c>
      <c r="E36" s="59" t="s">
        <v>35</v>
      </c>
      <c r="F36" s="63">
        <f>SUM(F37:F40)</f>
        <v>950</v>
      </c>
      <c r="G36" s="60" t="s">
        <v>35</v>
      </c>
      <c r="H36" s="57">
        <f t="shared" si="1"/>
        <v>3360</v>
      </c>
      <c r="I36" s="59" t="s">
        <v>35</v>
      </c>
      <c r="J36" s="59" t="s">
        <v>35</v>
      </c>
      <c r="K36" s="63">
        <f>SUM(K37:K40)</f>
        <v>3360</v>
      </c>
      <c r="L36" s="62" t="s">
        <v>35</v>
      </c>
    </row>
    <row r="37" spans="1:12" ht="24" x14ac:dyDescent="0.25">
      <c r="A37" s="38">
        <v>21391</v>
      </c>
      <c r="B37" s="65" t="s">
        <v>48</v>
      </c>
      <c r="C37" s="66">
        <f t="shared" si="0"/>
        <v>0</v>
      </c>
      <c r="D37" s="67" t="s">
        <v>35</v>
      </c>
      <c r="E37" s="67" t="s">
        <v>35</v>
      </c>
      <c r="F37" s="68"/>
      <c r="G37" s="69" t="s">
        <v>35</v>
      </c>
      <c r="H37" s="66">
        <f t="shared" si="1"/>
        <v>0</v>
      </c>
      <c r="I37" s="67" t="s">
        <v>35</v>
      </c>
      <c r="J37" s="67" t="s">
        <v>35</v>
      </c>
      <c r="K37" s="68"/>
      <c r="L37" s="70" t="s">
        <v>35</v>
      </c>
    </row>
    <row r="38" spans="1:12" x14ac:dyDescent="0.25">
      <c r="A38" s="44">
        <v>21393</v>
      </c>
      <c r="B38" s="71" t="s">
        <v>49</v>
      </c>
      <c r="C38" s="72">
        <f t="shared" si="0"/>
        <v>0</v>
      </c>
      <c r="D38" s="73" t="s">
        <v>35</v>
      </c>
      <c r="E38" s="73" t="s">
        <v>35</v>
      </c>
      <c r="F38" s="74"/>
      <c r="G38" s="75" t="s">
        <v>35</v>
      </c>
      <c r="H38" s="72">
        <f t="shared" si="1"/>
        <v>0</v>
      </c>
      <c r="I38" s="73" t="s">
        <v>35</v>
      </c>
      <c r="J38" s="73" t="s">
        <v>35</v>
      </c>
      <c r="K38" s="74"/>
      <c r="L38" s="76" t="s">
        <v>35</v>
      </c>
    </row>
    <row r="39" spans="1:12" x14ac:dyDescent="0.25">
      <c r="A39" s="44">
        <v>21395</v>
      </c>
      <c r="B39" s="71" t="s">
        <v>50</v>
      </c>
      <c r="C39" s="72">
        <f t="shared" si="0"/>
        <v>0</v>
      </c>
      <c r="D39" s="73" t="s">
        <v>35</v>
      </c>
      <c r="E39" s="73" t="s">
        <v>35</v>
      </c>
      <c r="F39" s="74"/>
      <c r="G39" s="75" t="s">
        <v>35</v>
      </c>
      <c r="H39" s="72">
        <f t="shared" si="1"/>
        <v>0</v>
      </c>
      <c r="I39" s="73" t="s">
        <v>35</v>
      </c>
      <c r="J39" s="73" t="s">
        <v>35</v>
      </c>
      <c r="K39" s="74"/>
      <c r="L39" s="76" t="s">
        <v>35</v>
      </c>
    </row>
    <row r="40" spans="1:12" ht="24" x14ac:dyDescent="0.25">
      <c r="A40" s="84">
        <v>21399</v>
      </c>
      <c r="B40" s="85" t="s">
        <v>51</v>
      </c>
      <c r="C40" s="86">
        <f t="shared" si="0"/>
        <v>950</v>
      </c>
      <c r="D40" s="87" t="s">
        <v>35</v>
      </c>
      <c r="E40" s="87" t="s">
        <v>35</v>
      </c>
      <c r="F40" s="88">
        <v>950</v>
      </c>
      <c r="G40" s="89" t="s">
        <v>35</v>
      </c>
      <c r="H40" s="86">
        <f t="shared" si="1"/>
        <v>3360</v>
      </c>
      <c r="I40" s="87" t="s">
        <v>35</v>
      </c>
      <c r="J40" s="87" t="s">
        <v>35</v>
      </c>
      <c r="K40" s="88">
        <v>3360</v>
      </c>
      <c r="L40" s="90" t="s">
        <v>35</v>
      </c>
    </row>
    <row r="41" spans="1:12" s="24" customFormat="1" ht="26.25" customHeight="1" x14ac:dyDescent="0.25">
      <c r="A41" s="91">
        <v>21420</v>
      </c>
      <c r="B41" s="92" t="s">
        <v>52</v>
      </c>
      <c r="C41" s="93">
        <f>SUM(D41:G41)</f>
        <v>0</v>
      </c>
      <c r="D41" s="94">
        <f>SUM(D42)</f>
        <v>0</v>
      </c>
      <c r="E41" s="95" t="s">
        <v>35</v>
      </c>
      <c r="F41" s="95" t="s">
        <v>35</v>
      </c>
      <c r="G41" s="96" t="s">
        <v>35</v>
      </c>
      <c r="H41" s="93">
        <f>SUM(I41:L41)</f>
        <v>0</v>
      </c>
      <c r="I41" s="94">
        <f>SUM(I42)</f>
        <v>0</v>
      </c>
      <c r="J41" s="95" t="s">
        <v>35</v>
      </c>
      <c r="K41" s="95" t="s">
        <v>35</v>
      </c>
      <c r="L41" s="97" t="s">
        <v>35</v>
      </c>
    </row>
    <row r="42" spans="1:12" s="24" customFormat="1" ht="26.25" customHeight="1" x14ac:dyDescent="0.25">
      <c r="A42" s="84">
        <v>21429</v>
      </c>
      <c r="B42" s="85" t="s">
        <v>53</v>
      </c>
      <c r="C42" s="86">
        <f>SUM(D42:G42)</f>
        <v>0</v>
      </c>
      <c r="D42" s="98"/>
      <c r="E42" s="87" t="s">
        <v>35</v>
      </c>
      <c r="F42" s="87" t="s">
        <v>35</v>
      </c>
      <c r="G42" s="89" t="s">
        <v>35</v>
      </c>
      <c r="H42" s="86">
        <f t="shared" ref="H42:H44" si="2">SUM(I42:L42)</f>
        <v>0</v>
      </c>
      <c r="I42" s="98"/>
      <c r="J42" s="87" t="s">
        <v>35</v>
      </c>
      <c r="K42" s="87" t="s">
        <v>35</v>
      </c>
      <c r="L42" s="90" t="s">
        <v>35</v>
      </c>
    </row>
    <row r="43" spans="1:12" s="24" customFormat="1" ht="24" x14ac:dyDescent="0.25">
      <c r="A43" s="64">
        <v>21490</v>
      </c>
      <c r="B43" s="56" t="s">
        <v>54</v>
      </c>
      <c r="C43" s="57">
        <f t="shared" si="0"/>
        <v>0</v>
      </c>
      <c r="D43" s="99">
        <f>D44</f>
        <v>0</v>
      </c>
      <c r="E43" s="99">
        <f t="shared" ref="E43:F43" si="3">E44</f>
        <v>0</v>
      </c>
      <c r="F43" s="99">
        <f t="shared" si="3"/>
        <v>0</v>
      </c>
      <c r="G43" s="60" t="s">
        <v>35</v>
      </c>
      <c r="H43" s="100">
        <f t="shared" si="2"/>
        <v>200</v>
      </c>
      <c r="I43" s="99">
        <f>I44</f>
        <v>0</v>
      </c>
      <c r="J43" s="99">
        <f t="shared" ref="J43:K43" si="4">J44</f>
        <v>0</v>
      </c>
      <c r="K43" s="99">
        <f t="shared" si="4"/>
        <v>200</v>
      </c>
      <c r="L43" s="62" t="s">
        <v>35</v>
      </c>
    </row>
    <row r="44" spans="1:12" s="24" customFormat="1" ht="24" x14ac:dyDescent="0.25">
      <c r="A44" s="44">
        <v>21499</v>
      </c>
      <c r="B44" s="71" t="s">
        <v>55</v>
      </c>
      <c r="C44" s="79">
        <f>SUM(D44:G44)</f>
        <v>0</v>
      </c>
      <c r="D44" s="101"/>
      <c r="E44" s="102"/>
      <c r="F44" s="102"/>
      <c r="G44" s="103" t="s">
        <v>35</v>
      </c>
      <c r="H44" s="104">
        <f t="shared" si="2"/>
        <v>200</v>
      </c>
      <c r="I44" s="40"/>
      <c r="J44" s="105"/>
      <c r="K44" s="105">
        <v>200</v>
      </c>
      <c r="L44" s="106" t="s">
        <v>35</v>
      </c>
    </row>
    <row r="45" spans="1:12" ht="12.75" customHeight="1" x14ac:dyDescent="0.25">
      <c r="A45" s="107">
        <v>23000</v>
      </c>
      <c r="B45" s="108" t="s">
        <v>56</v>
      </c>
      <c r="C45" s="109">
        <f>SUM(D45:G45)</f>
        <v>0</v>
      </c>
      <c r="D45" s="59" t="s">
        <v>35</v>
      </c>
      <c r="E45" s="59" t="s">
        <v>35</v>
      </c>
      <c r="F45" s="59" t="s">
        <v>35</v>
      </c>
      <c r="G45" s="99">
        <f>SUM(G46:G47)</f>
        <v>0</v>
      </c>
      <c r="H45" s="109">
        <f t="shared" si="1"/>
        <v>0</v>
      </c>
      <c r="I45" s="87" t="s">
        <v>35</v>
      </c>
      <c r="J45" s="87" t="s">
        <v>35</v>
      </c>
      <c r="K45" s="87" t="s">
        <v>35</v>
      </c>
      <c r="L45" s="110">
        <f>SUM(L46:L47)</f>
        <v>0</v>
      </c>
    </row>
    <row r="46" spans="1:12" ht="24" x14ac:dyDescent="0.25">
      <c r="A46" s="111">
        <v>23410</v>
      </c>
      <c r="B46" s="112" t="s">
        <v>57</v>
      </c>
      <c r="C46" s="113">
        <f t="shared" si="0"/>
        <v>0</v>
      </c>
      <c r="D46" s="95" t="s">
        <v>35</v>
      </c>
      <c r="E46" s="95" t="s">
        <v>35</v>
      </c>
      <c r="F46" s="95" t="s">
        <v>35</v>
      </c>
      <c r="G46" s="114"/>
      <c r="H46" s="113">
        <f t="shared" si="1"/>
        <v>0</v>
      </c>
      <c r="I46" s="95" t="s">
        <v>35</v>
      </c>
      <c r="J46" s="95" t="s">
        <v>35</v>
      </c>
      <c r="K46" s="95" t="s">
        <v>35</v>
      </c>
      <c r="L46" s="115"/>
    </row>
    <row r="47" spans="1:12" ht="24" x14ac:dyDescent="0.25">
      <c r="A47" s="111">
        <v>23510</v>
      </c>
      <c r="B47" s="112" t="s">
        <v>58</v>
      </c>
      <c r="C47" s="93">
        <f t="shared" si="0"/>
        <v>0</v>
      </c>
      <c r="D47" s="95" t="s">
        <v>35</v>
      </c>
      <c r="E47" s="95" t="s">
        <v>35</v>
      </c>
      <c r="F47" s="95" t="s">
        <v>35</v>
      </c>
      <c r="G47" s="114"/>
      <c r="H47" s="93">
        <f t="shared" si="1"/>
        <v>0</v>
      </c>
      <c r="I47" s="95" t="s">
        <v>35</v>
      </c>
      <c r="J47" s="95" t="s">
        <v>35</v>
      </c>
      <c r="K47" s="95" t="s">
        <v>35</v>
      </c>
      <c r="L47" s="115"/>
    </row>
    <row r="48" spans="1:12" x14ac:dyDescent="0.25">
      <c r="A48" s="116"/>
      <c r="B48" s="112"/>
      <c r="C48" s="117"/>
      <c r="D48" s="95"/>
      <c r="E48" s="95"/>
      <c r="F48" s="94"/>
      <c r="G48" s="118"/>
      <c r="H48" s="117"/>
      <c r="I48" s="95"/>
      <c r="J48" s="95"/>
      <c r="K48" s="94"/>
      <c r="L48" s="119"/>
    </row>
    <row r="49" spans="1:12" s="24" customFormat="1" x14ac:dyDescent="0.25">
      <c r="A49" s="120"/>
      <c r="B49" s="121" t="s">
        <v>59</v>
      </c>
      <c r="C49" s="122"/>
      <c r="D49" s="123"/>
      <c r="E49" s="123"/>
      <c r="F49" s="123"/>
      <c r="G49" s="124"/>
      <c r="H49" s="122"/>
      <c r="I49" s="123"/>
      <c r="J49" s="123"/>
      <c r="K49" s="123"/>
      <c r="L49" s="125"/>
    </row>
    <row r="50" spans="1:12" s="24" customFormat="1" ht="12.75" thickBot="1" x14ac:dyDescent="0.3">
      <c r="A50" s="126"/>
      <c r="B50" s="25" t="s">
        <v>60</v>
      </c>
      <c r="C50" s="127">
        <f t="shared" ref="C50:C113" si="5">SUM(D50:G50)</f>
        <v>528734</v>
      </c>
      <c r="D50" s="128">
        <f>SUM(D51,D283)</f>
        <v>315408</v>
      </c>
      <c r="E50" s="128">
        <f>SUM(E51,E283)</f>
        <v>212376</v>
      </c>
      <c r="F50" s="128">
        <f>SUM(F51,F283)</f>
        <v>950</v>
      </c>
      <c r="G50" s="129">
        <f>SUM(G51,G283)</f>
        <v>0</v>
      </c>
      <c r="H50" s="127">
        <f t="shared" ref="H50:H113" si="6">SUM(I50:L50)</f>
        <v>637600</v>
      </c>
      <c r="I50" s="128">
        <f>SUM(I51,I283)</f>
        <v>328628</v>
      </c>
      <c r="J50" s="128">
        <f>SUM(J51,J283)</f>
        <v>305412</v>
      </c>
      <c r="K50" s="128">
        <f>SUM(K51,K283)</f>
        <v>3560</v>
      </c>
      <c r="L50" s="130">
        <f>SUM(L51,L283)</f>
        <v>0</v>
      </c>
    </row>
    <row r="51" spans="1:12" s="24" customFormat="1" ht="36.75" thickTop="1" x14ac:dyDescent="0.25">
      <c r="A51" s="131"/>
      <c r="B51" s="132" t="s">
        <v>61</v>
      </c>
      <c r="C51" s="133">
        <f t="shared" si="5"/>
        <v>528734</v>
      </c>
      <c r="D51" s="134">
        <f>SUM(D52,D194)</f>
        <v>315408</v>
      </c>
      <c r="E51" s="134">
        <f>SUM(E52,E194)</f>
        <v>212376</v>
      </c>
      <c r="F51" s="134">
        <f>SUM(F52,F194)</f>
        <v>950</v>
      </c>
      <c r="G51" s="135">
        <f>SUM(G52,G194)</f>
        <v>0</v>
      </c>
      <c r="H51" s="133">
        <f t="shared" si="6"/>
        <v>637600</v>
      </c>
      <c r="I51" s="134">
        <f>SUM(I52,I194)</f>
        <v>328628</v>
      </c>
      <c r="J51" s="134">
        <f>SUM(J52,J194)</f>
        <v>305412</v>
      </c>
      <c r="K51" s="134">
        <f>SUM(K52,K194)</f>
        <v>3560</v>
      </c>
      <c r="L51" s="136">
        <f>SUM(L52,L194)</f>
        <v>0</v>
      </c>
    </row>
    <row r="52" spans="1:12" s="24" customFormat="1" ht="24" x14ac:dyDescent="0.25">
      <c r="A52" s="137"/>
      <c r="B52" s="18" t="s">
        <v>62</v>
      </c>
      <c r="C52" s="138">
        <f t="shared" si="5"/>
        <v>523939</v>
      </c>
      <c r="D52" s="139">
        <f>SUM(D53,D75,D173,D187)</f>
        <v>310613</v>
      </c>
      <c r="E52" s="139">
        <f>SUM(E53,E75,E173,E187)</f>
        <v>212376</v>
      </c>
      <c r="F52" s="139">
        <f>SUM(F53,F75,F173,F187)</f>
        <v>950</v>
      </c>
      <c r="G52" s="140">
        <f>SUM(G53,G75,G173,G187)</f>
        <v>0</v>
      </c>
      <c r="H52" s="138">
        <f t="shared" si="6"/>
        <v>631540</v>
      </c>
      <c r="I52" s="139">
        <f>SUM(I53,I75,I173,I187)</f>
        <v>322568</v>
      </c>
      <c r="J52" s="139">
        <f>SUM(J53,J75,J173,J187)</f>
        <v>305412</v>
      </c>
      <c r="K52" s="139">
        <f>SUM(K53,K75,K173,K187)</f>
        <v>3560</v>
      </c>
      <c r="L52" s="141">
        <f>SUM(L53,L75,L173,L187)</f>
        <v>0</v>
      </c>
    </row>
    <row r="53" spans="1:12" s="24" customFormat="1" x14ac:dyDescent="0.25">
      <c r="A53" s="142">
        <v>1000</v>
      </c>
      <c r="B53" s="142" t="s">
        <v>63</v>
      </c>
      <c r="C53" s="143">
        <f t="shared" si="5"/>
        <v>461956</v>
      </c>
      <c r="D53" s="144">
        <f>SUM(D54,D67)</f>
        <v>249580</v>
      </c>
      <c r="E53" s="144">
        <f>SUM(E54,E67)</f>
        <v>212376</v>
      </c>
      <c r="F53" s="144">
        <f>SUM(F54,F67)</f>
        <v>0</v>
      </c>
      <c r="G53" s="145">
        <f>SUM(G54,G67)</f>
        <v>0</v>
      </c>
      <c r="H53" s="143">
        <f t="shared" si="6"/>
        <v>569483</v>
      </c>
      <c r="I53" s="144">
        <f>SUM(I54,I67)</f>
        <v>264071</v>
      </c>
      <c r="J53" s="144">
        <f>SUM(J54,J67)</f>
        <v>305412</v>
      </c>
      <c r="K53" s="144">
        <f>SUM(K54,K67)</f>
        <v>0</v>
      </c>
      <c r="L53" s="146">
        <f>SUM(L54,L67)</f>
        <v>0</v>
      </c>
    </row>
    <row r="54" spans="1:12" x14ac:dyDescent="0.25">
      <c r="A54" s="56">
        <v>1100</v>
      </c>
      <c r="B54" s="147" t="s">
        <v>64</v>
      </c>
      <c r="C54" s="57">
        <f t="shared" si="5"/>
        <v>391869</v>
      </c>
      <c r="D54" s="63">
        <f>SUM(D55,D58,D66)</f>
        <v>179493</v>
      </c>
      <c r="E54" s="63">
        <f>SUM(E55,E58,E66)</f>
        <v>212376</v>
      </c>
      <c r="F54" s="63">
        <f>SUM(F55,F58,F66)</f>
        <v>0</v>
      </c>
      <c r="G54" s="148">
        <f>SUM(G55,G58,G66)</f>
        <v>0</v>
      </c>
      <c r="H54" s="57">
        <f t="shared" si="6"/>
        <v>434556</v>
      </c>
      <c r="I54" s="63">
        <f>SUM(I55,I58,I66)</f>
        <v>190074</v>
      </c>
      <c r="J54" s="63">
        <f>SUM(J55,J58,J66)</f>
        <v>244482</v>
      </c>
      <c r="K54" s="63">
        <f>SUM(K55,K58,K66)</f>
        <v>0</v>
      </c>
      <c r="L54" s="149">
        <f>SUM(L55,L58,L66)</f>
        <v>0</v>
      </c>
    </row>
    <row r="55" spans="1:12" x14ac:dyDescent="0.25">
      <c r="A55" s="150">
        <v>1110</v>
      </c>
      <c r="B55" s="112" t="s">
        <v>65</v>
      </c>
      <c r="C55" s="117">
        <f t="shared" si="5"/>
        <v>356421</v>
      </c>
      <c r="D55" s="151">
        <f>SUM(D56:D57)</f>
        <v>154161</v>
      </c>
      <c r="E55" s="151">
        <f>SUM(E56:E57)</f>
        <v>202260</v>
      </c>
      <c r="F55" s="151">
        <f>SUM(F56:F57)</f>
        <v>0</v>
      </c>
      <c r="G55" s="152">
        <f>SUM(G56:G57)</f>
        <v>0</v>
      </c>
      <c r="H55" s="117">
        <f t="shared" si="6"/>
        <v>398739</v>
      </c>
      <c r="I55" s="151">
        <f>SUM(I56:I57)</f>
        <v>162419</v>
      </c>
      <c r="J55" s="151">
        <f>SUM(J56:J57)</f>
        <v>236320</v>
      </c>
      <c r="K55" s="151">
        <f>SUM(K56:K57)</f>
        <v>0</v>
      </c>
      <c r="L55" s="153">
        <f>SUM(L56:L57)</f>
        <v>0</v>
      </c>
    </row>
    <row r="56" spans="1:12" x14ac:dyDescent="0.25">
      <c r="A56" s="38">
        <v>1111</v>
      </c>
      <c r="B56" s="65" t="s">
        <v>66</v>
      </c>
      <c r="C56" s="66">
        <f t="shared" si="5"/>
        <v>0</v>
      </c>
      <c r="D56" s="68"/>
      <c r="E56" s="68"/>
      <c r="F56" s="68"/>
      <c r="G56" s="154"/>
      <c r="H56" s="66">
        <f t="shared" si="6"/>
        <v>0</v>
      </c>
      <c r="I56" s="68"/>
      <c r="J56" s="68"/>
      <c r="K56" s="68"/>
      <c r="L56" s="155"/>
    </row>
    <row r="57" spans="1:12" ht="24" customHeight="1" x14ac:dyDescent="0.25">
      <c r="A57" s="44">
        <v>1119</v>
      </c>
      <c r="B57" s="71" t="s">
        <v>67</v>
      </c>
      <c r="C57" s="72">
        <f t="shared" si="5"/>
        <v>356421</v>
      </c>
      <c r="D57" s="74">
        <v>154161</v>
      </c>
      <c r="E57" s="74">
        <v>202260</v>
      </c>
      <c r="F57" s="74"/>
      <c r="G57" s="157"/>
      <c r="H57" s="72">
        <f t="shared" si="6"/>
        <v>398739</v>
      </c>
      <c r="I57" s="74">
        <v>162419</v>
      </c>
      <c r="J57" s="74">
        <f>183394+7766+7310+37850</f>
        <v>236320</v>
      </c>
      <c r="K57" s="74"/>
      <c r="L57" s="158"/>
    </row>
    <row r="58" spans="1:12" x14ac:dyDescent="0.25">
      <c r="A58" s="159">
        <v>1140</v>
      </c>
      <c r="B58" s="71" t="s">
        <v>68</v>
      </c>
      <c r="C58" s="72">
        <f t="shared" si="5"/>
        <v>33536</v>
      </c>
      <c r="D58" s="160">
        <f>SUM(D59:D65)</f>
        <v>23420</v>
      </c>
      <c r="E58" s="160">
        <f>SUM(E59:E65)</f>
        <v>10116</v>
      </c>
      <c r="F58" s="160">
        <f>SUM(F59:F65)</f>
        <v>0</v>
      </c>
      <c r="G58" s="161">
        <f>SUM(G59:G65)</f>
        <v>0</v>
      </c>
      <c r="H58" s="72">
        <f t="shared" si="6"/>
        <v>33679</v>
      </c>
      <c r="I58" s="160">
        <f>SUM(I59:I65)</f>
        <v>25517</v>
      </c>
      <c r="J58" s="160">
        <f>SUM(J59:J65)</f>
        <v>8162</v>
      </c>
      <c r="K58" s="160">
        <f>SUM(K59:K65)</f>
        <v>0</v>
      </c>
      <c r="L58" s="162">
        <f>SUM(L59:L65)</f>
        <v>0</v>
      </c>
    </row>
    <row r="59" spans="1:12" x14ac:dyDescent="0.25">
      <c r="A59" s="44">
        <v>1141</v>
      </c>
      <c r="B59" s="71" t="s">
        <v>69</v>
      </c>
      <c r="C59" s="72">
        <f t="shared" si="5"/>
        <v>3716</v>
      </c>
      <c r="D59" s="74">
        <v>3716</v>
      </c>
      <c r="E59" s="74"/>
      <c r="F59" s="74"/>
      <c r="G59" s="157"/>
      <c r="H59" s="72">
        <f t="shared" si="6"/>
        <v>4153</v>
      </c>
      <c r="I59" s="74">
        <v>4153</v>
      </c>
      <c r="J59" s="74"/>
      <c r="K59" s="74"/>
      <c r="L59" s="158"/>
    </row>
    <row r="60" spans="1:12" ht="24.75" customHeight="1" x14ac:dyDescent="0.25">
      <c r="A60" s="44">
        <v>1142</v>
      </c>
      <c r="B60" s="71" t="s">
        <v>70</v>
      </c>
      <c r="C60" s="72">
        <f t="shared" si="5"/>
        <v>978</v>
      </c>
      <c r="D60" s="74">
        <v>978</v>
      </c>
      <c r="E60" s="74"/>
      <c r="F60" s="74"/>
      <c r="G60" s="157"/>
      <c r="H60" s="72">
        <f t="shared" si="6"/>
        <v>1093</v>
      </c>
      <c r="I60" s="74">
        <v>1093</v>
      </c>
      <c r="J60" s="74"/>
      <c r="K60" s="74"/>
      <c r="L60" s="158"/>
    </row>
    <row r="61" spans="1:12" ht="24" x14ac:dyDescent="0.25">
      <c r="A61" s="44">
        <v>1145</v>
      </c>
      <c r="B61" s="71" t="s">
        <v>71</v>
      </c>
      <c r="C61" s="72">
        <f t="shared" si="5"/>
        <v>2220</v>
      </c>
      <c r="D61" s="74"/>
      <c r="E61" s="74">
        <v>2220</v>
      </c>
      <c r="F61" s="74"/>
      <c r="G61" s="157"/>
      <c r="H61" s="72">
        <f t="shared" si="6"/>
        <v>2150</v>
      </c>
      <c r="I61" s="74"/>
      <c r="J61" s="74">
        <v>2150</v>
      </c>
      <c r="K61" s="74"/>
      <c r="L61" s="158"/>
    </row>
    <row r="62" spans="1:12" ht="27.75" customHeight="1" x14ac:dyDescent="0.25">
      <c r="A62" s="44">
        <v>1146</v>
      </c>
      <c r="B62" s="71" t="s">
        <v>72</v>
      </c>
      <c r="C62" s="72">
        <f t="shared" si="5"/>
        <v>0</v>
      </c>
      <c r="D62" s="74"/>
      <c r="E62" s="74"/>
      <c r="F62" s="74"/>
      <c r="G62" s="157"/>
      <c r="H62" s="72">
        <f t="shared" si="6"/>
        <v>0</v>
      </c>
      <c r="I62" s="74"/>
      <c r="J62" s="74"/>
      <c r="K62" s="74"/>
      <c r="L62" s="158"/>
    </row>
    <row r="63" spans="1:12" x14ac:dyDescent="0.25">
      <c r="A63" s="44">
        <v>1147</v>
      </c>
      <c r="B63" s="71" t="s">
        <v>73</v>
      </c>
      <c r="C63" s="72">
        <f t="shared" si="5"/>
        <v>0</v>
      </c>
      <c r="D63" s="74"/>
      <c r="E63" s="74"/>
      <c r="F63" s="74"/>
      <c r="G63" s="157"/>
      <c r="H63" s="72">
        <f t="shared" si="6"/>
        <v>2265</v>
      </c>
      <c r="I63" s="74">
        <v>2265</v>
      </c>
      <c r="J63" s="74"/>
      <c r="K63" s="74"/>
      <c r="L63" s="158"/>
    </row>
    <row r="64" spans="1:12" x14ac:dyDescent="0.25">
      <c r="A64" s="44">
        <v>1148</v>
      </c>
      <c r="B64" s="71" t="s">
        <v>74</v>
      </c>
      <c r="C64" s="72">
        <f t="shared" si="5"/>
        <v>17450</v>
      </c>
      <c r="D64" s="74">
        <v>17450</v>
      </c>
      <c r="E64" s="74"/>
      <c r="F64" s="74"/>
      <c r="G64" s="157"/>
      <c r="H64" s="72">
        <f t="shared" si="6"/>
        <v>16730</v>
      </c>
      <c r="I64" s="74">
        <v>16730</v>
      </c>
      <c r="J64" s="74"/>
      <c r="K64" s="74"/>
      <c r="L64" s="158"/>
    </row>
    <row r="65" spans="1:12" ht="24" customHeight="1" x14ac:dyDescent="0.25">
      <c r="A65" s="44">
        <v>1149</v>
      </c>
      <c r="B65" s="71" t="s">
        <v>75</v>
      </c>
      <c r="C65" s="72">
        <f t="shared" si="5"/>
        <v>9172</v>
      </c>
      <c r="D65" s="74">
        <v>1276</v>
      </c>
      <c r="E65" s="74">
        <v>7896</v>
      </c>
      <c r="F65" s="74"/>
      <c r="G65" s="157"/>
      <c r="H65" s="72">
        <f t="shared" si="6"/>
        <v>7288</v>
      </c>
      <c r="I65" s="74">
        <v>1276</v>
      </c>
      <c r="J65" s="74">
        <f>5544+180+288</f>
        <v>6012</v>
      </c>
      <c r="K65" s="74"/>
      <c r="L65" s="158"/>
    </row>
    <row r="66" spans="1:12" ht="36" x14ac:dyDescent="0.25">
      <c r="A66" s="150">
        <v>1150</v>
      </c>
      <c r="B66" s="112" t="s">
        <v>76</v>
      </c>
      <c r="C66" s="117">
        <f t="shared" si="5"/>
        <v>1912</v>
      </c>
      <c r="D66" s="163">
        <v>1912</v>
      </c>
      <c r="E66" s="163"/>
      <c r="F66" s="163"/>
      <c r="G66" s="164"/>
      <c r="H66" s="117">
        <f t="shared" si="6"/>
        <v>2138</v>
      </c>
      <c r="I66" s="163">
        <v>2138</v>
      </c>
      <c r="J66" s="163"/>
      <c r="K66" s="163"/>
      <c r="L66" s="165"/>
    </row>
    <row r="67" spans="1:12" ht="24" x14ac:dyDescent="0.25">
      <c r="A67" s="56">
        <v>1200</v>
      </c>
      <c r="B67" s="147" t="s">
        <v>77</v>
      </c>
      <c r="C67" s="57">
        <f t="shared" si="5"/>
        <v>70087</v>
      </c>
      <c r="D67" s="63">
        <f>SUM(D68:D69)</f>
        <v>70087</v>
      </c>
      <c r="E67" s="63">
        <f>SUM(E68:E69)</f>
        <v>0</v>
      </c>
      <c r="F67" s="63">
        <f>SUM(F68:F69)</f>
        <v>0</v>
      </c>
      <c r="G67" s="166">
        <f>SUM(G68:G69)</f>
        <v>0</v>
      </c>
      <c r="H67" s="57">
        <f t="shared" si="6"/>
        <v>134927</v>
      </c>
      <c r="I67" s="63">
        <f>SUM(I68:I69)</f>
        <v>73997</v>
      </c>
      <c r="J67" s="63">
        <f>SUM(J68:J69)</f>
        <v>60930</v>
      </c>
      <c r="K67" s="63">
        <f>SUM(K68:K69)</f>
        <v>0</v>
      </c>
      <c r="L67" s="167">
        <f>SUM(L68:L69)</f>
        <v>0</v>
      </c>
    </row>
    <row r="68" spans="1:12" ht="24" x14ac:dyDescent="0.25">
      <c r="A68" s="168">
        <v>1210</v>
      </c>
      <c r="B68" s="65" t="s">
        <v>78</v>
      </c>
      <c r="C68" s="66">
        <f t="shared" si="5"/>
        <v>45936</v>
      </c>
      <c r="D68" s="68">
        <v>45936</v>
      </c>
      <c r="E68" s="68"/>
      <c r="F68" s="68"/>
      <c r="G68" s="154"/>
      <c r="H68" s="66">
        <f t="shared" si="6"/>
        <v>108797</v>
      </c>
      <c r="I68" s="68">
        <v>49507</v>
      </c>
      <c r="J68" s="68">
        <f>46394+1931+1847+9118</f>
        <v>59290</v>
      </c>
      <c r="K68" s="68"/>
      <c r="L68" s="155"/>
    </row>
    <row r="69" spans="1:12" ht="24" x14ac:dyDescent="0.25">
      <c r="A69" s="159">
        <v>1220</v>
      </c>
      <c r="B69" s="71" t="s">
        <v>79</v>
      </c>
      <c r="C69" s="72">
        <f t="shared" si="5"/>
        <v>24151</v>
      </c>
      <c r="D69" s="160">
        <f>SUM(D70:D74)</f>
        <v>24151</v>
      </c>
      <c r="E69" s="160">
        <f>SUM(E70:E74)</f>
        <v>0</v>
      </c>
      <c r="F69" s="160">
        <f>SUM(F70:F74)</f>
        <v>0</v>
      </c>
      <c r="G69" s="161">
        <f>SUM(G70:G74)</f>
        <v>0</v>
      </c>
      <c r="H69" s="72">
        <f t="shared" si="6"/>
        <v>26130</v>
      </c>
      <c r="I69" s="160">
        <f>SUM(I70:I74)</f>
        <v>24490</v>
      </c>
      <c r="J69" s="160">
        <f>SUM(J70:J74)</f>
        <v>1640</v>
      </c>
      <c r="K69" s="160">
        <f>SUM(K70:K74)</f>
        <v>0</v>
      </c>
      <c r="L69" s="162">
        <f>SUM(L70:L74)</f>
        <v>0</v>
      </c>
    </row>
    <row r="70" spans="1:12" ht="48" x14ac:dyDescent="0.25">
      <c r="A70" s="44">
        <v>1221</v>
      </c>
      <c r="B70" s="71" t="s">
        <v>80</v>
      </c>
      <c r="C70" s="72">
        <f t="shared" si="5"/>
        <v>15234</v>
      </c>
      <c r="D70" s="74">
        <v>15234</v>
      </c>
      <c r="E70" s="74"/>
      <c r="F70" s="74"/>
      <c r="G70" s="157"/>
      <c r="H70" s="72">
        <f t="shared" si="6"/>
        <v>17079</v>
      </c>
      <c r="I70" s="74">
        <v>15439</v>
      </c>
      <c r="J70" s="74">
        <f>1500+70+70</f>
        <v>1640</v>
      </c>
      <c r="K70" s="74"/>
      <c r="L70" s="158"/>
    </row>
    <row r="71" spans="1:12" x14ac:dyDescent="0.25">
      <c r="A71" s="44">
        <v>1223</v>
      </c>
      <c r="B71" s="71" t="s">
        <v>81</v>
      </c>
      <c r="C71" s="72">
        <f t="shared" si="5"/>
        <v>0</v>
      </c>
      <c r="D71" s="74"/>
      <c r="E71" s="74"/>
      <c r="F71" s="74"/>
      <c r="G71" s="157"/>
      <c r="H71" s="72">
        <f t="shared" si="6"/>
        <v>0</v>
      </c>
      <c r="I71" s="74"/>
      <c r="J71" s="74"/>
      <c r="K71" s="74"/>
      <c r="L71" s="158"/>
    </row>
    <row r="72" spans="1:12" x14ac:dyDescent="0.25">
      <c r="A72" s="44">
        <v>1225</v>
      </c>
      <c r="B72" s="71" t="s">
        <v>82</v>
      </c>
      <c r="C72" s="72">
        <f t="shared" si="5"/>
        <v>0</v>
      </c>
      <c r="D72" s="74"/>
      <c r="E72" s="74"/>
      <c r="F72" s="74"/>
      <c r="G72" s="157"/>
      <c r="H72" s="72">
        <f t="shared" si="6"/>
        <v>0</v>
      </c>
      <c r="I72" s="74"/>
      <c r="J72" s="74"/>
      <c r="K72" s="74"/>
      <c r="L72" s="158"/>
    </row>
    <row r="73" spans="1:12" ht="36" x14ac:dyDescent="0.25">
      <c r="A73" s="44">
        <v>1227</v>
      </c>
      <c r="B73" s="71" t="s">
        <v>83</v>
      </c>
      <c r="C73" s="72">
        <f t="shared" si="5"/>
        <v>8490</v>
      </c>
      <c r="D73" s="74">
        <v>8490</v>
      </c>
      <c r="E73" s="74"/>
      <c r="F73" s="74"/>
      <c r="G73" s="157"/>
      <c r="H73" s="72">
        <f t="shared" si="6"/>
        <v>8491</v>
      </c>
      <c r="I73" s="74">
        <v>8491</v>
      </c>
      <c r="J73" s="74"/>
      <c r="K73" s="74"/>
      <c r="L73" s="158"/>
    </row>
    <row r="74" spans="1:12" ht="48" x14ac:dyDescent="0.25">
      <c r="A74" s="44">
        <v>1228</v>
      </c>
      <c r="B74" s="71" t="s">
        <v>84</v>
      </c>
      <c r="C74" s="72">
        <f t="shared" si="5"/>
        <v>427</v>
      </c>
      <c r="D74" s="74">
        <v>427</v>
      </c>
      <c r="E74" s="74"/>
      <c r="F74" s="74"/>
      <c r="G74" s="157"/>
      <c r="H74" s="72">
        <f t="shared" si="6"/>
        <v>560</v>
      </c>
      <c r="I74" s="74">
        <f>500+60</f>
        <v>560</v>
      </c>
      <c r="J74" s="74"/>
      <c r="K74" s="74"/>
      <c r="L74" s="158"/>
    </row>
    <row r="75" spans="1:12" x14ac:dyDescent="0.25">
      <c r="A75" s="142">
        <v>2000</v>
      </c>
      <c r="B75" s="142" t="s">
        <v>85</v>
      </c>
      <c r="C75" s="143">
        <f t="shared" si="5"/>
        <v>61983</v>
      </c>
      <c r="D75" s="144">
        <f>SUM(D76,D83,D130,D164,D165,D172)</f>
        <v>61033</v>
      </c>
      <c r="E75" s="144">
        <f>SUM(E76,E83,E130,E164,E165,E172)</f>
        <v>0</v>
      </c>
      <c r="F75" s="144">
        <f>SUM(F76,F83,F130,F164,F165,F172)</f>
        <v>950</v>
      </c>
      <c r="G75" s="145">
        <f>SUM(G76,G83,G130,G164,G165,G172)</f>
        <v>0</v>
      </c>
      <c r="H75" s="143">
        <f t="shared" si="6"/>
        <v>62057</v>
      </c>
      <c r="I75" s="144">
        <f>SUM(I76,I83,I130,I164,I165,I172)</f>
        <v>58497</v>
      </c>
      <c r="J75" s="144">
        <f>SUM(J76,J83,J130,J164,J165,J172)</f>
        <v>0</v>
      </c>
      <c r="K75" s="144">
        <f>SUM(K76,K83,K130,K164,K165,K172)</f>
        <v>3560</v>
      </c>
      <c r="L75" s="146">
        <f>SUM(L76,L83,L130,L164,L165,L172)</f>
        <v>0</v>
      </c>
    </row>
    <row r="76" spans="1:12" ht="24" x14ac:dyDescent="0.25">
      <c r="A76" s="56">
        <v>2100</v>
      </c>
      <c r="B76" s="147" t="s">
        <v>86</v>
      </c>
      <c r="C76" s="57">
        <f t="shared" si="5"/>
        <v>0</v>
      </c>
      <c r="D76" s="63">
        <f>SUM(D77,D80)</f>
        <v>0</v>
      </c>
      <c r="E76" s="63">
        <f>SUM(E77,E80)</f>
        <v>0</v>
      </c>
      <c r="F76" s="63">
        <f>SUM(F77,F80)</f>
        <v>0</v>
      </c>
      <c r="G76" s="166">
        <f>SUM(G77,G80)</f>
        <v>0</v>
      </c>
      <c r="H76" s="57">
        <f t="shared" si="6"/>
        <v>0</v>
      </c>
      <c r="I76" s="63">
        <f>SUM(I77,I80)</f>
        <v>0</v>
      </c>
      <c r="J76" s="63">
        <f>SUM(J77,J80)</f>
        <v>0</v>
      </c>
      <c r="K76" s="63">
        <f>SUM(K77,K80)</f>
        <v>0</v>
      </c>
      <c r="L76" s="167">
        <f>SUM(L77,L80)</f>
        <v>0</v>
      </c>
    </row>
    <row r="77" spans="1:12" ht="24" x14ac:dyDescent="0.25">
      <c r="A77" s="168">
        <v>2110</v>
      </c>
      <c r="B77" s="65" t="s">
        <v>87</v>
      </c>
      <c r="C77" s="66">
        <f t="shared" si="5"/>
        <v>0</v>
      </c>
      <c r="D77" s="169">
        <f>SUM(D78:D79)</f>
        <v>0</v>
      </c>
      <c r="E77" s="169">
        <f>SUM(E78:E79)</f>
        <v>0</v>
      </c>
      <c r="F77" s="169">
        <f>SUM(F78:F79)</f>
        <v>0</v>
      </c>
      <c r="G77" s="170">
        <f>SUM(G78:G79)</f>
        <v>0</v>
      </c>
      <c r="H77" s="66">
        <f t="shared" si="6"/>
        <v>0</v>
      </c>
      <c r="I77" s="169">
        <f>SUM(I78:I79)</f>
        <v>0</v>
      </c>
      <c r="J77" s="169">
        <f>SUM(J78:J79)</f>
        <v>0</v>
      </c>
      <c r="K77" s="169">
        <f>SUM(K78:K79)</f>
        <v>0</v>
      </c>
      <c r="L77" s="171">
        <f>SUM(L78:L79)</f>
        <v>0</v>
      </c>
    </row>
    <row r="78" spans="1:12" x14ac:dyDescent="0.25">
      <c r="A78" s="44">
        <v>2111</v>
      </c>
      <c r="B78" s="71" t="s">
        <v>88</v>
      </c>
      <c r="C78" s="72">
        <f t="shared" si="5"/>
        <v>0</v>
      </c>
      <c r="D78" s="74"/>
      <c r="E78" s="74"/>
      <c r="F78" s="74"/>
      <c r="G78" s="157"/>
      <c r="H78" s="72">
        <f t="shared" si="6"/>
        <v>0</v>
      </c>
      <c r="I78" s="74"/>
      <c r="J78" s="74"/>
      <c r="K78" s="74"/>
      <c r="L78" s="158"/>
    </row>
    <row r="79" spans="1:12" ht="24" x14ac:dyDescent="0.25">
      <c r="A79" s="44">
        <v>2112</v>
      </c>
      <c r="B79" s="71" t="s">
        <v>89</v>
      </c>
      <c r="C79" s="72">
        <f t="shared" si="5"/>
        <v>0</v>
      </c>
      <c r="D79" s="74"/>
      <c r="E79" s="74"/>
      <c r="F79" s="74"/>
      <c r="G79" s="157"/>
      <c r="H79" s="72">
        <f t="shared" si="6"/>
        <v>0</v>
      </c>
      <c r="I79" s="74"/>
      <c r="J79" s="74"/>
      <c r="K79" s="74"/>
      <c r="L79" s="158"/>
    </row>
    <row r="80" spans="1:12" ht="24" x14ac:dyDescent="0.25">
      <c r="A80" s="159">
        <v>2120</v>
      </c>
      <c r="B80" s="71" t="s">
        <v>90</v>
      </c>
      <c r="C80" s="72">
        <f t="shared" si="5"/>
        <v>0</v>
      </c>
      <c r="D80" s="160">
        <f>SUM(D81:D82)</f>
        <v>0</v>
      </c>
      <c r="E80" s="160">
        <f>SUM(E81:E82)</f>
        <v>0</v>
      </c>
      <c r="F80" s="160">
        <f>SUM(F81:F82)</f>
        <v>0</v>
      </c>
      <c r="G80" s="161">
        <f>SUM(G81:G82)</f>
        <v>0</v>
      </c>
      <c r="H80" s="72">
        <f t="shared" si="6"/>
        <v>0</v>
      </c>
      <c r="I80" s="160">
        <f>SUM(I81:I82)</f>
        <v>0</v>
      </c>
      <c r="J80" s="160">
        <f>SUM(J81:J82)</f>
        <v>0</v>
      </c>
      <c r="K80" s="160">
        <f>SUM(K81:K82)</f>
        <v>0</v>
      </c>
      <c r="L80" s="162">
        <f>SUM(L81:L82)</f>
        <v>0</v>
      </c>
    </row>
    <row r="81" spans="1:12" x14ac:dyDescent="0.25">
      <c r="A81" s="44">
        <v>2121</v>
      </c>
      <c r="B81" s="71" t="s">
        <v>88</v>
      </c>
      <c r="C81" s="72">
        <f t="shared" si="5"/>
        <v>0</v>
      </c>
      <c r="D81" s="74"/>
      <c r="E81" s="74"/>
      <c r="F81" s="74"/>
      <c r="G81" s="157"/>
      <c r="H81" s="72">
        <f t="shared" si="6"/>
        <v>0</v>
      </c>
      <c r="I81" s="74"/>
      <c r="J81" s="74"/>
      <c r="K81" s="74"/>
      <c r="L81" s="158"/>
    </row>
    <row r="82" spans="1:12" ht="24" x14ac:dyDescent="0.25">
      <c r="A82" s="44">
        <v>2122</v>
      </c>
      <c r="B82" s="71" t="s">
        <v>89</v>
      </c>
      <c r="C82" s="72">
        <f t="shared" si="5"/>
        <v>0</v>
      </c>
      <c r="D82" s="74"/>
      <c r="E82" s="74"/>
      <c r="F82" s="74"/>
      <c r="G82" s="157"/>
      <c r="H82" s="72">
        <f t="shared" si="6"/>
        <v>0</v>
      </c>
      <c r="I82" s="74"/>
      <c r="J82" s="74"/>
      <c r="K82" s="74"/>
      <c r="L82" s="158"/>
    </row>
    <row r="83" spans="1:12" x14ac:dyDescent="0.25">
      <c r="A83" s="56">
        <v>2200</v>
      </c>
      <c r="B83" s="147" t="s">
        <v>91</v>
      </c>
      <c r="C83" s="57">
        <f t="shared" si="5"/>
        <v>47136</v>
      </c>
      <c r="D83" s="63">
        <f>SUM(D84,D89,D95,D103,D112,D116,D122,D128)</f>
        <v>46936</v>
      </c>
      <c r="E83" s="63">
        <f>SUM(E84,E89,E95,E103,E112,E116,E122,E128)</f>
        <v>0</v>
      </c>
      <c r="F83" s="63">
        <f>SUM(F84,F89,F95,F103,F112,F116,F122,F128)</f>
        <v>200</v>
      </c>
      <c r="G83" s="166">
        <f>SUM(G84,G89,G95,G103,G112,G116,G122,G128)</f>
        <v>0</v>
      </c>
      <c r="H83" s="57">
        <f t="shared" si="6"/>
        <v>48502</v>
      </c>
      <c r="I83" s="63">
        <f>SUM(I84,I89,I95,I103,I112,I116,I122,I128)</f>
        <v>45342</v>
      </c>
      <c r="J83" s="63">
        <f>SUM(J84,J89,J95,J103,J112,J116,J122,J128)</f>
        <v>0</v>
      </c>
      <c r="K83" s="63">
        <f>SUM(K84,K89,K95,K103,K112,K116,K122,K128)</f>
        <v>3160</v>
      </c>
      <c r="L83" s="172">
        <f>SUM(L84,L89,L95,L103,L112,L116,L122,L128)</f>
        <v>0</v>
      </c>
    </row>
    <row r="84" spans="1:12" ht="24" x14ac:dyDescent="0.25">
      <c r="A84" s="150">
        <v>2210</v>
      </c>
      <c r="B84" s="112" t="s">
        <v>92</v>
      </c>
      <c r="C84" s="117">
        <f t="shared" si="5"/>
        <v>1270</v>
      </c>
      <c r="D84" s="151">
        <f>SUM(D85:D88)</f>
        <v>1070</v>
      </c>
      <c r="E84" s="151">
        <f>SUM(E85:E88)</f>
        <v>0</v>
      </c>
      <c r="F84" s="151">
        <f>SUM(F85:F88)</f>
        <v>200</v>
      </c>
      <c r="G84" s="151">
        <f>SUM(G85:G88)</f>
        <v>0</v>
      </c>
      <c r="H84" s="117">
        <f t="shared" si="6"/>
        <v>1278</v>
      </c>
      <c r="I84" s="151">
        <f>SUM(I85:I88)</f>
        <v>1078</v>
      </c>
      <c r="J84" s="151">
        <f>SUM(J85:J88)</f>
        <v>0</v>
      </c>
      <c r="K84" s="151">
        <f>SUM(K85:K88)</f>
        <v>200</v>
      </c>
      <c r="L84" s="153">
        <f>SUM(L85:L88)</f>
        <v>0</v>
      </c>
    </row>
    <row r="85" spans="1:12" ht="24" x14ac:dyDescent="0.25">
      <c r="A85" s="38">
        <v>2211</v>
      </c>
      <c r="B85" s="65" t="s">
        <v>93</v>
      </c>
      <c r="C85" s="66">
        <f t="shared" si="5"/>
        <v>0</v>
      </c>
      <c r="D85" s="68"/>
      <c r="E85" s="68"/>
      <c r="F85" s="68"/>
      <c r="G85" s="154"/>
      <c r="H85" s="66">
        <f t="shared" si="6"/>
        <v>0</v>
      </c>
      <c r="I85" s="68"/>
      <c r="J85" s="68"/>
      <c r="K85" s="68"/>
      <c r="L85" s="155"/>
    </row>
    <row r="86" spans="1:12" ht="36" x14ac:dyDescent="0.25">
      <c r="A86" s="44">
        <v>2212</v>
      </c>
      <c r="B86" s="71" t="s">
        <v>94</v>
      </c>
      <c r="C86" s="72">
        <f t="shared" si="5"/>
        <v>884</v>
      </c>
      <c r="D86" s="74">
        <v>834</v>
      </c>
      <c r="E86" s="74"/>
      <c r="F86" s="74">
        <v>50</v>
      </c>
      <c r="G86" s="157"/>
      <c r="H86" s="72">
        <f t="shared" si="6"/>
        <v>886</v>
      </c>
      <c r="I86" s="74">
        <v>836</v>
      </c>
      <c r="J86" s="74"/>
      <c r="K86" s="74">
        <v>50</v>
      </c>
      <c r="L86" s="158"/>
    </row>
    <row r="87" spans="1:12" ht="24" x14ac:dyDescent="0.25">
      <c r="A87" s="44">
        <v>2214</v>
      </c>
      <c r="B87" s="71" t="s">
        <v>95</v>
      </c>
      <c r="C87" s="72">
        <f t="shared" si="5"/>
        <v>340</v>
      </c>
      <c r="D87" s="74">
        <v>190</v>
      </c>
      <c r="E87" s="74"/>
      <c r="F87" s="74">
        <v>150</v>
      </c>
      <c r="G87" s="157"/>
      <c r="H87" s="72">
        <f t="shared" si="6"/>
        <v>343</v>
      </c>
      <c r="I87" s="74">
        <v>193</v>
      </c>
      <c r="J87" s="74"/>
      <c r="K87" s="74">
        <v>150</v>
      </c>
      <c r="L87" s="158"/>
    </row>
    <row r="88" spans="1:12" x14ac:dyDescent="0.25">
      <c r="A88" s="44">
        <v>2219</v>
      </c>
      <c r="B88" s="71" t="s">
        <v>96</v>
      </c>
      <c r="C88" s="72">
        <f t="shared" si="5"/>
        <v>46</v>
      </c>
      <c r="D88" s="74">
        <v>46</v>
      </c>
      <c r="E88" s="74"/>
      <c r="F88" s="74"/>
      <c r="G88" s="157"/>
      <c r="H88" s="72">
        <f t="shared" si="6"/>
        <v>49</v>
      </c>
      <c r="I88" s="74">
        <v>49</v>
      </c>
      <c r="J88" s="74"/>
      <c r="K88" s="74"/>
      <c r="L88" s="158"/>
    </row>
    <row r="89" spans="1:12" ht="24" x14ac:dyDescent="0.25">
      <c r="A89" s="159">
        <v>2220</v>
      </c>
      <c r="B89" s="71" t="s">
        <v>97</v>
      </c>
      <c r="C89" s="72">
        <f t="shared" si="5"/>
        <v>28093</v>
      </c>
      <c r="D89" s="160">
        <f>SUM(D90:D94)</f>
        <v>28093</v>
      </c>
      <c r="E89" s="160">
        <f>SUM(E90:E94)</f>
        <v>0</v>
      </c>
      <c r="F89" s="160">
        <f>SUM(F90:F94)</f>
        <v>0</v>
      </c>
      <c r="G89" s="161">
        <f>SUM(G90:G94)</f>
        <v>0</v>
      </c>
      <c r="H89" s="72">
        <f t="shared" si="6"/>
        <v>29258</v>
      </c>
      <c r="I89" s="160">
        <f>SUM(I90:I94)</f>
        <v>27898</v>
      </c>
      <c r="J89" s="160">
        <f>SUM(J90:J94)</f>
        <v>0</v>
      </c>
      <c r="K89" s="160">
        <f>SUM(K90:K94)</f>
        <v>1360</v>
      </c>
      <c r="L89" s="162">
        <f>SUM(L90:L94)</f>
        <v>0</v>
      </c>
    </row>
    <row r="90" spans="1:12" ht="24" x14ac:dyDescent="0.25">
      <c r="A90" s="44">
        <v>2221</v>
      </c>
      <c r="B90" s="71" t="s">
        <v>98</v>
      </c>
      <c r="C90" s="72">
        <f t="shared" si="5"/>
        <v>17282</v>
      </c>
      <c r="D90" s="74">
        <v>17282</v>
      </c>
      <c r="E90" s="74"/>
      <c r="F90" s="74"/>
      <c r="G90" s="157"/>
      <c r="H90" s="72">
        <f t="shared" si="6"/>
        <v>18489</v>
      </c>
      <c r="I90" s="74">
        <v>18489</v>
      </c>
      <c r="J90" s="74"/>
      <c r="K90" s="74"/>
      <c r="L90" s="158"/>
    </row>
    <row r="91" spans="1:12" x14ac:dyDescent="0.25">
      <c r="A91" s="44">
        <v>2222</v>
      </c>
      <c r="B91" s="71" t="s">
        <v>99</v>
      </c>
      <c r="C91" s="72">
        <f t="shared" si="5"/>
        <v>4975</v>
      </c>
      <c r="D91" s="74">
        <v>4975</v>
      </c>
      <c r="E91" s="74"/>
      <c r="F91" s="74"/>
      <c r="G91" s="157"/>
      <c r="H91" s="72">
        <f t="shared" si="6"/>
        <v>4178</v>
      </c>
      <c r="I91" s="74">
        <f>3343+185</f>
        <v>3528</v>
      </c>
      <c r="J91" s="74"/>
      <c r="K91" s="74">
        <v>650</v>
      </c>
      <c r="L91" s="158"/>
    </row>
    <row r="92" spans="1:12" x14ac:dyDescent="0.25">
      <c r="A92" s="44">
        <v>2223</v>
      </c>
      <c r="B92" s="71" t="s">
        <v>100</v>
      </c>
      <c r="C92" s="72">
        <f t="shared" si="5"/>
        <v>5438</v>
      </c>
      <c r="D92" s="74">
        <v>5438</v>
      </c>
      <c r="E92" s="74"/>
      <c r="F92" s="74"/>
      <c r="G92" s="157"/>
      <c r="H92" s="72">
        <f t="shared" si="6"/>
        <v>6210</v>
      </c>
      <c r="I92" s="74">
        <v>5500</v>
      </c>
      <c r="J92" s="74"/>
      <c r="K92" s="74">
        <v>710</v>
      </c>
      <c r="L92" s="158"/>
    </row>
    <row r="93" spans="1:12" ht="48" x14ac:dyDescent="0.25">
      <c r="A93" s="44">
        <v>2224</v>
      </c>
      <c r="B93" s="71" t="s">
        <v>101</v>
      </c>
      <c r="C93" s="72">
        <f t="shared" si="5"/>
        <v>398</v>
      </c>
      <c r="D93" s="74">
        <v>398</v>
      </c>
      <c r="E93" s="74"/>
      <c r="F93" s="74"/>
      <c r="G93" s="157"/>
      <c r="H93" s="72">
        <f t="shared" si="6"/>
        <v>381</v>
      </c>
      <c r="I93" s="74">
        <v>381</v>
      </c>
      <c r="J93" s="74"/>
      <c r="K93" s="74"/>
      <c r="L93" s="158"/>
    </row>
    <row r="94" spans="1:12" ht="24" x14ac:dyDescent="0.25">
      <c r="A94" s="44">
        <v>2229</v>
      </c>
      <c r="B94" s="71" t="s">
        <v>102</v>
      </c>
      <c r="C94" s="72">
        <f t="shared" si="5"/>
        <v>0</v>
      </c>
      <c r="D94" s="74"/>
      <c r="E94" s="74"/>
      <c r="F94" s="74"/>
      <c r="G94" s="157"/>
      <c r="H94" s="72">
        <f t="shared" si="6"/>
        <v>0</v>
      </c>
      <c r="I94" s="74"/>
      <c r="J94" s="74"/>
      <c r="K94" s="74"/>
      <c r="L94" s="158"/>
    </row>
    <row r="95" spans="1:12" ht="36" x14ac:dyDescent="0.25">
      <c r="A95" s="159">
        <v>2230</v>
      </c>
      <c r="B95" s="71" t="s">
        <v>103</v>
      </c>
      <c r="C95" s="72">
        <f t="shared" si="5"/>
        <v>445</v>
      </c>
      <c r="D95" s="160">
        <f>SUM(D96:D102)</f>
        <v>445</v>
      </c>
      <c r="E95" s="160">
        <f>SUM(E96:E102)</f>
        <v>0</v>
      </c>
      <c r="F95" s="160">
        <f>SUM(F96:F102)</f>
        <v>0</v>
      </c>
      <c r="G95" s="161">
        <f>SUM(G96:G102)</f>
        <v>0</v>
      </c>
      <c r="H95" s="72">
        <f t="shared" si="6"/>
        <v>445</v>
      </c>
      <c r="I95" s="160">
        <f>SUM(I96:I102)</f>
        <v>445</v>
      </c>
      <c r="J95" s="160">
        <f>SUM(J96:J102)</f>
        <v>0</v>
      </c>
      <c r="K95" s="160">
        <f>SUM(K96:K102)</f>
        <v>0</v>
      </c>
      <c r="L95" s="162">
        <f>SUM(L96:L102)</f>
        <v>0</v>
      </c>
    </row>
    <row r="96" spans="1:12" ht="24" x14ac:dyDescent="0.25">
      <c r="A96" s="44">
        <v>2231</v>
      </c>
      <c r="B96" s="71" t="s">
        <v>104</v>
      </c>
      <c r="C96" s="72">
        <f t="shared" si="5"/>
        <v>0</v>
      </c>
      <c r="D96" s="74"/>
      <c r="E96" s="74"/>
      <c r="F96" s="74"/>
      <c r="G96" s="157"/>
      <c r="H96" s="72">
        <f t="shared" si="6"/>
        <v>0</v>
      </c>
      <c r="I96" s="74"/>
      <c r="J96" s="74"/>
      <c r="K96" s="74"/>
      <c r="L96" s="158"/>
    </row>
    <row r="97" spans="1:12" ht="24.75" customHeight="1" x14ac:dyDescent="0.25">
      <c r="A97" s="44">
        <v>2232</v>
      </c>
      <c r="B97" s="71" t="s">
        <v>105</v>
      </c>
      <c r="C97" s="72">
        <f t="shared" si="5"/>
        <v>0</v>
      </c>
      <c r="D97" s="74"/>
      <c r="E97" s="74"/>
      <c r="F97" s="74"/>
      <c r="G97" s="157"/>
      <c r="H97" s="72">
        <f t="shared" si="6"/>
        <v>0</v>
      </c>
      <c r="I97" s="74"/>
      <c r="J97" s="74"/>
      <c r="K97" s="74"/>
      <c r="L97" s="158"/>
    </row>
    <row r="98" spans="1:12" ht="24" x14ac:dyDescent="0.25">
      <c r="A98" s="38">
        <v>2233</v>
      </c>
      <c r="B98" s="65" t="s">
        <v>106</v>
      </c>
      <c r="C98" s="66">
        <f t="shared" si="5"/>
        <v>0</v>
      </c>
      <c r="D98" s="68"/>
      <c r="E98" s="68"/>
      <c r="F98" s="68"/>
      <c r="G98" s="154"/>
      <c r="H98" s="66">
        <f t="shared" si="6"/>
        <v>0</v>
      </c>
      <c r="I98" s="68"/>
      <c r="J98" s="68"/>
      <c r="K98" s="68"/>
      <c r="L98" s="155"/>
    </row>
    <row r="99" spans="1:12" ht="36" x14ac:dyDescent="0.25">
      <c r="A99" s="44">
        <v>2234</v>
      </c>
      <c r="B99" s="71" t="s">
        <v>107</v>
      </c>
      <c r="C99" s="72">
        <f t="shared" si="5"/>
        <v>70</v>
      </c>
      <c r="D99" s="74">
        <v>70</v>
      </c>
      <c r="E99" s="74"/>
      <c r="F99" s="74"/>
      <c r="G99" s="157"/>
      <c r="H99" s="72">
        <f t="shared" si="6"/>
        <v>70</v>
      </c>
      <c r="I99" s="74">
        <v>70</v>
      </c>
      <c r="J99" s="74"/>
      <c r="K99" s="74"/>
      <c r="L99" s="158"/>
    </row>
    <row r="100" spans="1:12" ht="24" x14ac:dyDescent="0.25">
      <c r="A100" s="44">
        <v>2235</v>
      </c>
      <c r="B100" s="71" t="s">
        <v>108</v>
      </c>
      <c r="C100" s="72">
        <f t="shared" si="5"/>
        <v>0</v>
      </c>
      <c r="D100" s="74"/>
      <c r="E100" s="74"/>
      <c r="F100" s="74"/>
      <c r="G100" s="157"/>
      <c r="H100" s="72">
        <f t="shared" si="6"/>
        <v>0</v>
      </c>
      <c r="I100" s="74"/>
      <c r="J100" s="74"/>
      <c r="K100" s="74"/>
      <c r="L100" s="158"/>
    </row>
    <row r="101" spans="1:12" x14ac:dyDescent="0.25">
      <c r="A101" s="44">
        <v>2236</v>
      </c>
      <c r="B101" s="71" t="s">
        <v>109</v>
      </c>
      <c r="C101" s="72">
        <f t="shared" si="5"/>
        <v>0</v>
      </c>
      <c r="D101" s="74"/>
      <c r="E101" s="74"/>
      <c r="F101" s="74"/>
      <c r="G101" s="157"/>
      <c r="H101" s="72">
        <f t="shared" si="6"/>
        <v>0</v>
      </c>
      <c r="I101" s="74"/>
      <c r="J101" s="74"/>
      <c r="K101" s="74"/>
      <c r="L101" s="158"/>
    </row>
    <row r="102" spans="1:12" ht="24" x14ac:dyDescent="0.25">
      <c r="A102" s="44">
        <v>2239</v>
      </c>
      <c r="B102" s="71" t="s">
        <v>110</v>
      </c>
      <c r="C102" s="72">
        <f t="shared" si="5"/>
        <v>375</v>
      </c>
      <c r="D102" s="74">
        <v>375</v>
      </c>
      <c r="E102" s="74"/>
      <c r="F102" s="74"/>
      <c r="G102" s="157"/>
      <c r="H102" s="72">
        <f t="shared" si="6"/>
        <v>375</v>
      </c>
      <c r="I102" s="74">
        <v>375</v>
      </c>
      <c r="J102" s="74"/>
      <c r="K102" s="74"/>
      <c r="L102" s="158"/>
    </row>
    <row r="103" spans="1:12" ht="36" x14ac:dyDescent="0.25">
      <c r="A103" s="159">
        <v>2240</v>
      </c>
      <c r="B103" s="71" t="s">
        <v>111</v>
      </c>
      <c r="C103" s="72">
        <f t="shared" si="5"/>
        <v>3795</v>
      </c>
      <c r="D103" s="160">
        <f>SUM(D104:D111)</f>
        <v>3795</v>
      </c>
      <c r="E103" s="160">
        <f>SUM(E104:E111)</f>
        <v>0</v>
      </c>
      <c r="F103" s="160">
        <f>SUM(F104:F111)</f>
        <v>0</v>
      </c>
      <c r="G103" s="161">
        <f>SUM(G104:G111)</f>
        <v>0</v>
      </c>
      <c r="H103" s="72">
        <f t="shared" si="6"/>
        <v>2021</v>
      </c>
      <c r="I103" s="160">
        <f>SUM(I104:I111)</f>
        <v>2021</v>
      </c>
      <c r="J103" s="160">
        <f>SUM(J104:J111)</f>
        <v>0</v>
      </c>
      <c r="K103" s="160">
        <f>SUM(K104:K111)</f>
        <v>0</v>
      </c>
      <c r="L103" s="162">
        <f>SUM(L104:L111)</f>
        <v>0</v>
      </c>
    </row>
    <row r="104" spans="1:12" x14ac:dyDescent="0.25">
      <c r="A104" s="44">
        <v>2241</v>
      </c>
      <c r="B104" s="71" t="s">
        <v>112</v>
      </c>
      <c r="C104" s="72">
        <f t="shared" si="5"/>
        <v>0</v>
      </c>
      <c r="D104" s="74"/>
      <c r="E104" s="74"/>
      <c r="F104" s="74"/>
      <c r="G104" s="157"/>
      <c r="H104" s="72">
        <f t="shared" si="6"/>
        <v>0</v>
      </c>
      <c r="I104" s="74"/>
      <c r="J104" s="74"/>
      <c r="K104" s="74"/>
      <c r="L104" s="158"/>
    </row>
    <row r="105" spans="1:12" ht="24" x14ac:dyDescent="0.25">
      <c r="A105" s="44">
        <v>2242</v>
      </c>
      <c r="B105" s="71" t="s">
        <v>113</v>
      </c>
      <c r="C105" s="72">
        <f t="shared" si="5"/>
        <v>0</v>
      </c>
      <c r="D105" s="74"/>
      <c r="E105" s="74"/>
      <c r="F105" s="74"/>
      <c r="G105" s="157"/>
      <c r="H105" s="72">
        <f t="shared" si="6"/>
        <v>0</v>
      </c>
      <c r="I105" s="74"/>
      <c r="J105" s="74"/>
      <c r="K105" s="74"/>
      <c r="L105" s="158"/>
    </row>
    <row r="106" spans="1:12" ht="24" x14ac:dyDescent="0.25">
      <c r="A106" s="44">
        <v>2243</v>
      </c>
      <c r="B106" s="71" t="s">
        <v>114</v>
      </c>
      <c r="C106" s="72">
        <f t="shared" si="5"/>
        <v>460</v>
      </c>
      <c r="D106" s="74">
        <v>460</v>
      </c>
      <c r="E106" s="74"/>
      <c r="F106" s="74"/>
      <c r="G106" s="157"/>
      <c r="H106" s="72">
        <f t="shared" si="6"/>
        <v>400</v>
      </c>
      <c r="I106" s="74">
        <v>400</v>
      </c>
      <c r="J106" s="74"/>
      <c r="K106" s="74"/>
      <c r="L106" s="158"/>
    </row>
    <row r="107" spans="1:12" x14ac:dyDescent="0.25">
      <c r="A107" s="44">
        <v>2244</v>
      </c>
      <c r="B107" s="71" t="s">
        <v>115</v>
      </c>
      <c r="C107" s="72">
        <f t="shared" si="5"/>
        <v>2550</v>
      </c>
      <c r="D107" s="74">
        <v>2550</v>
      </c>
      <c r="E107" s="74"/>
      <c r="F107" s="74"/>
      <c r="G107" s="157"/>
      <c r="H107" s="72">
        <f t="shared" si="6"/>
        <v>836</v>
      </c>
      <c r="I107" s="74">
        <f>836</f>
        <v>836</v>
      </c>
      <c r="J107" s="74"/>
      <c r="K107" s="74"/>
      <c r="L107" s="158"/>
    </row>
    <row r="108" spans="1:12" ht="24" x14ac:dyDescent="0.25">
      <c r="A108" s="44">
        <v>2246</v>
      </c>
      <c r="B108" s="71" t="s">
        <v>116</v>
      </c>
      <c r="C108" s="72">
        <f t="shared" si="5"/>
        <v>0</v>
      </c>
      <c r="D108" s="74"/>
      <c r="E108" s="74"/>
      <c r="F108" s="74"/>
      <c r="G108" s="157"/>
      <c r="H108" s="72">
        <f t="shared" si="6"/>
        <v>0</v>
      </c>
      <c r="I108" s="74"/>
      <c r="J108" s="74"/>
      <c r="K108" s="74"/>
      <c r="L108" s="158"/>
    </row>
    <row r="109" spans="1:12" x14ac:dyDescent="0.25">
      <c r="A109" s="44">
        <v>2247</v>
      </c>
      <c r="B109" s="71" t="s">
        <v>117</v>
      </c>
      <c r="C109" s="72">
        <f t="shared" si="5"/>
        <v>385</v>
      </c>
      <c r="D109" s="74">
        <v>385</v>
      </c>
      <c r="E109" s="74"/>
      <c r="F109" s="74"/>
      <c r="G109" s="157"/>
      <c r="H109" s="72">
        <f t="shared" si="6"/>
        <v>385</v>
      </c>
      <c r="I109" s="74">
        <v>385</v>
      </c>
      <c r="J109" s="74"/>
      <c r="K109" s="74"/>
      <c r="L109" s="158"/>
    </row>
    <row r="110" spans="1:12" ht="24" x14ac:dyDescent="0.25">
      <c r="A110" s="44">
        <v>2248</v>
      </c>
      <c r="B110" s="71" t="s">
        <v>118</v>
      </c>
      <c r="C110" s="72">
        <f t="shared" si="5"/>
        <v>0</v>
      </c>
      <c r="D110" s="74"/>
      <c r="E110" s="74"/>
      <c r="F110" s="74"/>
      <c r="G110" s="157"/>
      <c r="H110" s="72">
        <f t="shared" si="6"/>
        <v>0</v>
      </c>
      <c r="I110" s="74"/>
      <c r="J110" s="74"/>
      <c r="K110" s="74"/>
      <c r="L110" s="158"/>
    </row>
    <row r="111" spans="1:12" ht="24" x14ac:dyDescent="0.25">
      <c r="A111" s="44">
        <v>2249</v>
      </c>
      <c r="B111" s="71" t="s">
        <v>119</v>
      </c>
      <c r="C111" s="72">
        <f t="shared" si="5"/>
        <v>400</v>
      </c>
      <c r="D111" s="74">
        <v>400</v>
      </c>
      <c r="E111" s="74"/>
      <c r="F111" s="74"/>
      <c r="G111" s="157"/>
      <c r="H111" s="72">
        <f t="shared" si="6"/>
        <v>400</v>
      </c>
      <c r="I111" s="74">
        <v>400</v>
      </c>
      <c r="J111" s="74"/>
      <c r="K111" s="74"/>
      <c r="L111" s="158"/>
    </row>
    <row r="112" spans="1:12" x14ac:dyDescent="0.25">
      <c r="A112" s="159">
        <v>2250</v>
      </c>
      <c r="B112" s="71" t="s">
        <v>120</v>
      </c>
      <c r="C112" s="72">
        <f t="shared" si="5"/>
        <v>514</v>
      </c>
      <c r="D112" s="160">
        <f>SUM(D113:D115)</f>
        <v>514</v>
      </c>
      <c r="E112" s="160">
        <f>SUM(E113:E115)</f>
        <v>0</v>
      </c>
      <c r="F112" s="160">
        <f>SUM(F113:F115)</f>
        <v>0</v>
      </c>
      <c r="G112" s="173">
        <f>SUM(G113:G115)</f>
        <v>0</v>
      </c>
      <c r="H112" s="72">
        <f t="shared" si="6"/>
        <v>514</v>
      </c>
      <c r="I112" s="160">
        <f>SUM(I113:I115)</f>
        <v>514</v>
      </c>
      <c r="J112" s="160">
        <f>SUM(J113:J115)</f>
        <v>0</v>
      </c>
      <c r="K112" s="160">
        <f>SUM(K113:K115)</f>
        <v>0</v>
      </c>
      <c r="L112" s="162">
        <f>SUM(L113:L115)</f>
        <v>0</v>
      </c>
    </row>
    <row r="113" spans="1:12" x14ac:dyDescent="0.25">
      <c r="A113" s="44">
        <v>2251</v>
      </c>
      <c r="B113" s="71" t="s">
        <v>121</v>
      </c>
      <c r="C113" s="72">
        <f t="shared" si="5"/>
        <v>85</v>
      </c>
      <c r="D113" s="74">
        <v>85</v>
      </c>
      <c r="E113" s="74"/>
      <c r="F113" s="74"/>
      <c r="G113" s="157"/>
      <c r="H113" s="72">
        <f t="shared" si="6"/>
        <v>85</v>
      </c>
      <c r="I113" s="74">
        <v>85</v>
      </c>
      <c r="J113" s="74"/>
      <c r="K113" s="74"/>
      <c r="L113" s="158"/>
    </row>
    <row r="114" spans="1:12" ht="24" x14ac:dyDescent="0.25">
      <c r="A114" s="44">
        <v>2252</v>
      </c>
      <c r="B114" s="71" t="s">
        <v>122</v>
      </c>
      <c r="C114" s="72">
        <f>SUM(D114:G114)</f>
        <v>0</v>
      </c>
      <c r="D114" s="74"/>
      <c r="E114" s="74"/>
      <c r="F114" s="74"/>
      <c r="G114" s="157"/>
      <c r="H114" s="72">
        <f>SUM(I114:L114)</f>
        <v>0</v>
      </c>
      <c r="I114" s="74"/>
      <c r="J114" s="74"/>
      <c r="K114" s="74"/>
      <c r="L114" s="158"/>
    </row>
    <row r="115" spans="1:12" ht="24" x14ac:dyDescent="0.25">
      <c r="A115" s="44">
        <v>2259</v>
      </c>
      <c r="B115" s="71" t="s">
        <v>123</v>
      </c>
      <c r="C115" s="72">
        <f>SUM(D115:G115)</f>
        <v>429</v>
      </c>
      <c r="D115" s="74">
        <v>429</v>
      </c>
      <c r="E115" s="74"/>
      <c r="F115" s="74"/>
      <c r="G115" s="157"/>
      <c r="H115" s="72">
        <f>SUM(I115:L115)</f>
        <v>429</v>
      </c>
      <c r="I115" s="74">
        <v>429</v>
      </c>
      <c r="J115" s="74"/>
      <c r="K115" s="74"/>
      <c r="L115" s="158"/>
    </row>
    <row r="116" spans="1:12" x14ac:dyDescent="0.25">
      <c r="A116" s="159">
        <v>2260</v>
      </c>
      <c r="B116" s="71" t="s">
        <v>124</v>
      </c>
      <c r="C116" s="72">
        <f t="shared" ref="C116:C187" si="7">SUM(D116:G116)</f>
        <v>12949</v>
      </c>
      <c r="D116" s="160">
        <f>SUM(D117:D121)</f>
        <v>12949</v>
      </c>
      <c r="E116" s="160">
        <f>SUM(E117:E121)</f>
        <v>0</v>
      </c>
      <c r="F116" s="160">
        <f>SUM(F117:F121)</f>
        <v>0</v>
      </c>
      <c r="G116" s="161">
        <f>SUM(G117:G121)</f>
        <v>0</v>
      </c>
      <c r="H116" s="72">
        <f t="shared" ref="H116:H188" si="8">SUM(I116:L116)</f>
        <v>12949</v>
      </c>
      <c r="I116" s="160">
        <f>SUM(I117:I121)</f>
        <v>12949</v>
      </c>
      <c r="J116" s="160">
        <f>SUM(J117:J121)</f>
        <v>0</v>
      </c>
      <c r="K116" s="160">
        <f>SUM(K117:K121)</f>
        <v>0</v>
      </c>
      <c r="L116" s="162">
        <f>SUM(L117:L121)</f>
        <v>0</v>
      </c>
    </row>
    <row r="117" spans="1:12" x14ac:dyDescent="0.25">
      <c r="A117" s="44">
        <v>2261</v>
      </c>
      <c r="B117" s="71" t="s">
        <v>125</v>
      </c>
      <c r="C117" s="72">
        <f t="shared" si="7"/>
        <v>7705</v>
      </c>
      <c r="D117" s="74">
        <v>7705</v>
      </c>
      <c r="E117" s="74"/>
      <c r="F117" s="74"/>
      <c r="G117" s="157"/>
      <c r="H117" s="72">
        <f t="shared" si="8"/>
        <v>7705</v>
      </c>
      <c r="I117" s="74">
        <v>7705</v>
      </c>
      <c r="J117" s="74"/>
      <c r="K117" s="74"/>
      <c r="L117" s="158"/>
    </row>
    <row r="118" spans="1:12" x14ac:dyDescent="0.25">
      <c r="A118" s="44">
        <v>2262</v>
      </c>
      <c r="B118" s="71" t="s">
        <v>126</v>
      </c>
      <c r="C118" s="72">
        <f t="shared" si="7"/>
        <v>0</v>
      </c>
      <c r="D118" s="74"/>
      <c r="E118" s="74"/>
      <c r="F118" s="74"/>
      <c r="G118" s="157"/>
      <c r="H118" s="72">
        <f t="shared" si="8"/>
        <v>0</v>
      </c>
      <c r="I118" s="74"/>
      <c r="J118" s="74"/>
      <c r="K118" s="74"/>
      <c r="L118" s="158"/>
    </row>
    <row r="119" spans="1:12" x14ac:dyDescent="0.25">
      <c r="A119" s="44">
        <v>2263</v>
      </c>
      <c r="B119" s="71" t="s">
        <v>127</v>
      </c>
      <c r="C119" s="72">
        <f t="shared" si="7"/>
        <v>5218</v>
      </c>
      <c r="D119" s="74">
        <v>5218</v>
      </c>
      <c r="E119" s="74"/>
      <c r="F119" s="74"/>
      <c r="G119" s="157"/>
      <c r="H119" s="72">
        <f t="shared" si="8"/>
        <v>5218</v>
      </c>
      <c r="I119" s="74">
        <v>5218</v>
      </c>
      <c r="J119" s="74"/>
      <c r="K119" s="74"/>
      <c r="L119" s="158"/>
    </row>
    <row r="120" spans="1:12" ht="24" x14ac:dyDescent="0.25">
      <c r="A120" s="44">
        <v>2264</v>
      </c>
      <c r="B120" s="71" t="s">
        <v>128</v>
      </c>
      <c r="C120" s="72">
        <f t="shared" si="7"/>
        <v>0</v>
      </c>
      <c r="D120" s="74"/>
      <c r="E120" s="74"/>
      <c r="F120" s="74"/>
      <c r="G120" s="157"/>
      <c r="H120" s="72">
        <f t="shared" si="8"/>
        <v>0</v>
      </c>
      <c r="I120" s="74"/>
      <c r="J120" s="74"/>
      <c r="K120" s="74"/>
      <c r="L120" s="158"/>
    </row>
    <row r="121" spans="1:12" x14ac:dyDescent="0.25">
      <c r="A121" s="44">
        <v>2269</v>
      </c>
      <c r="B121" s="71" t="s">
        <v>129</v>
      </c>
      <c r="C121" s="72">
        <f t="shared" si="7"/>
        <v>26</v>
      </c>
      <c r="D121" s="74">
        <v>26</v>
      </c>
      <c r="E121" s="74"/>
      <c r="F121" s="74"/>
      <c r="G121" s="157"/>
      <c r="H121" s="72">
        <f t="shared" si="8"/>
        <v>26</v>
      </c>
      <c r="I121" s="74">
        <v>26</v>
      </c>
      <c r="J121" s="74"/>
      <c r="K121" s="74"/>
      <c r="L121" s="158"/>
    </row>
    <row r="122" spans="1:12" x14ac:dyDescent="0.25">
      <c r="A122" s="159">
        <v>2270</v>
      </c>
      <c r="B122" s="71" t="s">
        <v>130</v>
      </c>
      <c r="C122" s="72">
        <f t="shared" si="7"/>
        <v>70</v>
      </c>
      <c r="D122" s="160">
        <f>SUM(D123:D127)</f>
        <v>70</v>
      </c>
      <c r="E122" s="160">
        <f>SUM(E123:E127)</f>
        <v>0</v>
      </c>
      <c r="F122" s="160">
        <f>SUM(F123:F127)</f>
        <v>0</v>
      </c>
      <c r="G122" s="161">
        <f>SUM(G123:G127)</f>
        <v>0</v>
      </c>
      <c r="H122" s="72">
        <f t="shared" si="8"/>
        <v>2037</v>
      </c>
      <c r="I122" s="160">
        <f>SUM(I123:I127)</f>
        <v>437</v>
      </c>
      <c r="J122" s="160">
        <f>SUM(J123:J127)</f>
        <v>0</v>
      </c>
      <c r="K122" s="160">
        <f>SUM(K123:K127)</f>
        <v>1600</v>
      </c>
      <c r="L122" s="162">
        <f>SUM(L123:L127)</f>
        <v>0</v>
      </c>
    </row>
    <row r="123" spans="1:12" x14ac:dyDescent="0.25">
      <c r="A123" s="44">
        <v>2272</v>
      </c>
      <c r="B123" s="174" t="s">
        <v>131</v>
      </c>
      <c r="C123" s="72">
        <f t="shared" si="7"/>
        <v>0</v>
      </c>
      <c r="D123" s="74"/>
      <c r="E123" s="74"/>
      <c r="F123" s="74"/>
      <c r="G123" s="157"/>
      <c r="H123" s="72">
        <f t="shared" si="8"/>
        <v>0</v>
      </c>
      <c r="I123" s="74"/>
      <c r="J123" s="74"/>
      <c r="K123" s="74"/>
      <c r="L123" s="158"/>
    </row>
    <row r="124" spans="1:12" ht="24" x14ac:dyDescent="0.25">
      <c r="A124" s="44">
        <v>2274</v>
      </c>
      <c r="B124" s="175" t="s">
        <v>132</v>
      </c>
      <c r="C124" s="72">
        <f t="shared" si="7"/>
        <v>0</v>
      </c>
      <c r="D124" s="74"/>
      <c r="E124" s="74"/>
      <c r="F124" s="74"/>
      <c r="G124" s="157"/>
      <c r="H124" s="72">
        <f t="shared" si="8"/>
        <v>0</v>
      </c>
      <c r="I124" s="74"/>
      <c r="J124" s="74"/>
      <c r="K124" s="74"/>
      <c r="L124" s="158"/>
    </row>
    <row r="125" spans="1:12" ht="24" x14ac:dyDescent="0.25">
      <c r="A125" s="44">
        <v>2275</v>
      </c>
      <c r="B125" s="71" t="s">
        <v>133</v>
      </c>
      <c r="C125" s="72">
        <f t="shared" si="7"/>
        <v>0</v>
      </c>
      <c r="D125" s="74"/>
      <c r="E125" s="74"/>
      <c r="F125" s="74"/>
      <c r="G125" s="157"/>
      <c r="H125" s="72">
        <f t="shared" si="8"/>
        <v>2037</v>
      </c>
      <c r="I125" s="74">
        <v>437</v>
      </c>
      <c r="J125" s="74"/>
      <c r="K125" s="74">
        <v>1600</v>
      </c>
      <c r="L125" s="158"/>
    </row>
    <row r="126" spans="1:12" ht="36" x14ac:dyDescent="0.25">
      <c r="A126" s="44">
        <v>2276</v>
      </c>
      <c r="B126" s="71" t="s">
        <v>134</v>
      </c>
      <c r="C126" s="72">
        <f t="shared" si="7"/>
        <v>0</v>
      </c>
      <c r="D126" s="74"/>
      <c r="E126" s="74"/>
      <c r="F126" s="74"/>
      <c r="G126" s="157"/>
      <c r="H126" s="72">
        <f t="shared" si="8"/>
        <v>0</v>
      </c>
      <c r="I126" s="74"/>
      <c r="J126" s="74"/>
      <c r="K126" s="74"/>
      <c r="L126" s="158"/>
    </row>
    <row r="127" spans="1:12" ht="24" x14ac:dyDescent="0.25">
      <c r="A127" s="44">
        <v>2279</v>
      </c>
      <c r="B127" s="71" t="s">
        <v>135</v>
      </c>
      <c r="C127" s="72">
        <f t="shared" si="7"/>
        <v>70</v>
      </c>
      <c r="D127" s="74">
        <v>70</v>
      </c>
      <c r="E127" s="74"/>
      <c r="F127" s="74"/>
      <c r="G127" s="157"/>
      <c r="H127" s="72">
        <f t="shared" si="8"/>
        <v>0</v>
      </c>
      <c r="I127" s="74"/>
      <c r="J127" s="74"/>
      <c r="K127" s="74"/>
      <c r="L127" s="158"/>
    </row>
    <row r="128" spans="1:12" ht="24" x14ac:dyDescent="0.25">
      <c r="A128" s="168">
        <v>2280</v>
      </c>
      <c r="B128" s="65" t="s">
        <v>136</v>
      </c>
      <c r="C128" s="66">
        <f t="shared" ref="C128:L128" si="9">SUM(C129)</f>
        <v>0</v>
      </c>
      <c r="D128" s="169">
        <f t="shared" si="9"/>
        <v>0</v>
      </c>
      <c r="E128" s="169">
        <f t="shared" si="9"/>
        <v>0</v>
      </c>
      <c r="F128" s="169">
        <f t="shared" si="9"/>
        <v>0</v>
      </c>
      <c r="G128" s="169">
        <f t="shared" si="9"/>
        <v>0</v>
      </c>
      <c r="H128" s="66">
        <f t="shared" si="9"/>
        <v>0</v>
      </c>
      <c r="I128" s="169">
        <f t="shared" si="9"/>
        <v>0</v>
      </c>
      <c r="J128" s="169">
        <f t="shared" si="9"/>
        <v>0</v>
      </c>
      <c r="K128" s="169">
        <f t="shared" si="9"/>
        <v>0</v>
      </c>
      <c r="L128" s="176">
        <f t="shared" si="9"/>
        <v>0</v>
      </c>
    </row>
    <row r="129" spans="1:12" ht="24" x14ac:dyDescent="0.25">
      <c r="A129" s="44">
        <v>2283</v>
      </c>
      <c r="B129" s="71" t="s">
        <v>137</v>
      </c>
      <c r="C129" s="72">
        <f>SUM(D129:G129)</f>
        <v>0</v>
      </c>
      <c r="D129" s="74"/>
      <c r="E129" s="74"/>
      <c r="F129" s="74"/>
      <c r="G129" s="157"/>
      <c r="H129" s="72">
        <f>SUM(I129:L129)</f>
        <v>0</v>
      </c>
      <c r="I129" s="74"/>
      <c r="J129" s="74"/>
      <c r="K129" s="74"/>
      <c r="L129" s="158"/>
    </row>
    <row r="130" spans="1:12" ht="38.25" customHeight="1" x14ac:dyDescent="0.25">
      <c r="A130" s="56">
        <v>2300</v>
      </c>
      <c r="B130" s="147" t="s">
        <v>138</v>
      </c>
      <c r="C130" s="57">
        <f t="shared" si="7"/>
        <v>14233</v>
      </c>
      <c r="D130" s="63">
        <f>SUM(D131,D136,D140,D141,D144,D151,D159,D160,D163)</f>
        <v>13483</v>
      </c>
      <c r="E130" s="63">
        <f>SUM(E131,E136,E140,E141,E144,E151,E159,E160,E163)</f>
        <v>0</v>
      </c>
      <c r="F130" s="63">
        <f>SUM(F131,F136,F140,F141,F144,F151,F159,F160,F163)</f>
        <v>750</v>
      </c>
      <c r="G130" s="166">
        <f>SUM(G131,G136,G140,G141,G144,G151,G159,G160,G163)</f>
        <v>0</v>
      </c>
      <c r="H130" s="57">
        <f t="shared" si="8"/>
        <v>12941</v>
      </c>
      <c r="I130" s="63">
        <f>SUM(I131,I136,I140,I141,I144,I151,I159,I160,I163)</f>
        <v>12541</v>
      </c>
      <c r="J130" s="63">
        <f>SUM(J131,J136,J140,J141,J144,J151,J159,J160,J163)</f>
        <v>0</v>
      </c>
      <c r="K130" s="63">
        <f>SUM(K131,K136,K140,K141,K144,K151,K159,K160,K163)</f>
        <v>400</v>
      </c>
      <c r="L130" s="167">
        <f>SUM(L131,L136,L140,L141,L144,L151,L159,L160,L163)</f>
        <v>0</v>
      </c>
    </row>
    <row r="131" spans="1:12" ht="24" x14ac:dyDescent="0.25">
      <c r="A131" s="168">
        <v>2310</v>
      </c>
      <c r="B131" s="65" t="s">
        <v>139</v>
      </c>
      <c r="C131" s="66">
        <f t="shared" si="7"/>
        <v>6900</v>
      </c>
      <c r="D131" s="169">
        <f>SUM(D132:D135)</f>
        <v>6900</v>
      </c>
      <c r="E131" s="169">
        <f t="shared" ref="E131:L131" si="10">SUM(E132:E135)</f>
        <v>0</v>
      </c>
      <c r="F131" s="169">
        <f t="shared" si="10"/>
        <v>0</v>
      </c>
      <c r="G131" s="170">
        <f t="shared" si="10"/>
        <v>0</v>
      </c>
      <c r="H131" s="66">
        <f t="shared" si="8"/>
        <v>6026</v>
      </c>
      <c r="I131" s="169">
        <f t="shared" si="10"/>
        <v>6026</v>
      </c>
      <c r="J131" s="169">
        <f t="shared" si="10"/>
        <v>0</v>
      </c>
      <c r="K131" s="169">
        <f t="shared" si="10"/>
        <v>0</v>
      </c>
      <c r="L131" s="171">
        <f t="shared" si="10"/>
        <v>0</v>
      </c>
    </row>
    <row r="132" spans="1:12" x14ac:dyDescent="0.25">
      <c r="A132" s="44">
        <v>2311</v>
      </c>
      <c r="B132" s="71" t="s">
        <v>140</v>
      </c>
      <c r="C132" s="72">
        <f t="shared" si="7"/>
        <v>1480</v>
      </c>
      <c r="D132" s="74">
        <v>1480</v>
      </c>
      <c r="E132" s="74"/>
      <c r="F132" s="74"/>
      <c r="G132" s="157"/>
      <c r="H132" s="72">
        <f t="shared" si="8"/>
        <v>1480</v>
      </c>
      <c r="I132" s="74">
        <v>1480</v>
      </c>
      <c r="J132" s="74"/>
      <c r="K132" s="74"/>
      <c r="L132" s="158"/>
    </row>
    <row r="133" spans="1:12" x14ac:dyDescent="0.25">
      <c r="A133" s="44">
        <v>2312</v>
      </c>
      <c r="B133" s="71" t="s">
        <v>141</v>
      </c>
      <c r="C133" s="72">
        <f t="shared" si="7"/>
        <v>5120</v>
      </c>
      <c r="D133" s="74">
        <v>5120</v>
      </c>
      <c r="E133" s="74"/>
      <c r="F133" s="74"/>
      <c r="G133" s="157"/>
      <c r="H133" s="72">
        <f t="shared" si="8"/>
        <v>4246</v>
      </c>
      <c r="I133" s="74">
        <v>4246</v>
      </c>
      <c r="J133" s="74"/>
      <c r="K133" s="74"/>
      <c r="L133" s="158"/>
    </row>
    <row r="134" spans="1:12" x14ac:dyDescent="0.25">
      <c r="A134" s="44">
        <v>2313</v>
      </c>
      <c r="B134" s="71" t="s">
        <v>142</v>
      </c>
      <c r="C134" s="72">
        <f t="shared" si="7"/>
        <v>0</v>
      </c>
      <c r="D134" s="74"/>
      <c r="E134" s="74"/>
      <c r="F134" s="74"/>
      <c r="G134" s="157"/>
      <c r="H134" s="72">
        <f t="shared" si="8"/>
        <v>0</v>
      </c>
      <c r="I134" s="74"/>
      <c r="J134" s="74"/>
      <c r="K134" s="74"/>
      <c r="L134" s="158"/>
    </row>
    <row r="135" spans="1:12" ht="36" customHeight="1" x14ac:dyDescent="0.25">
      <c r="A135" s="44">
        <v>2314</v>
      </c>
      <c r="B135" s="71" t="s">
        <v>143</v>
      </c>
      <c r="C135" s="72">
        <f t="shared" si="7"/>
        <v>300</v>
      </c>
      <c r="D135" s="74">
        <v>300</v>
      </c>
      <c r="E135" s="74"/>
      <c r="F135" s="74"/>
      <c r="G135" s="157"/>
      <c r="H135" s="72">
        <f t="shared" si="8"/>
        <v>300</v>
      </c>
      <c r="I135" s="74">
        <v>300</v>
      </c>
      <c r="J135" s="74"/>
      <c r="K135" s="74"/>
      <c r="L135" s="158"/>
    </row>
    <row r="136" spans="1:12" x14ac:dyDescent="0.25">
      <c r="A136" s="159">
        <v>2320</v>
      </c>
      <c r="B136" s="71" t="s">
        <v>144</v>
      </c>
      <c r="C136" s="72">
        <f t="shared" si="7"/>
        <v>1023</v>
      </c>
      <c r="D136" s="160">
        <f>SUM(D137:D139)</f>
        <v>273</v>
      </c>
      <c r="E136" s="160">
        <f>SUM(E137:E139)</f>
        <v>0</v>
      </c>
      <c r="F136" s="160">
        <f>SUM(F137:F139)</f>
        <v>750</v>
      </c>
      <c r="G136" s="161">
        <f>SUM(G137:G139)</f>
        <v>0</v>
      </c>
      <c r="H136" s="72">
        <f t="shared" si="8"/>
        <v>205</v>
      </c>
      <c r="I136" s="160">
        <f>SUM(I137:I139)</f>
        <v>205</v>
      </c>
      <c r="J136" s="160">
        <f>SUM(J137:J139)</f>
        <v>0</v>
      </c>
      <c r="K136" s="160">
        <f>SUM(K137:K139)</f>
        <v>0</v>
      </c>
      <c r="L136" s="162">
        <f>SUM(L137:L139)</f>
        <v>0</v>
      </c>
    </row>
    <row r="137" spans="1:12" x14ac:dyDescent="0.25">
      <c r="A137" s="44">
        <v>2321</v>
      </c>
      <c r="B137" s="71" t="s">
        <v>145</v>
      </c>
      <c r="C137" s="72">
        <f t="shared" si="7"/>
        <v>0</v>
      </c>
      <c r="D137" s="74"/>
      <c r="E137" s="74"/>
      <c r="F137" s="74"/>
      <c r="G137" s="157"/>
      <c r="H137" s="72">
        <f t="shared" si="8"/>
        <v>0</v>
      </c>
      <c r="I137" s="74"/>
      <c r="J137" s="74"/>
      <c r="K137" s="74"/>
      <c r="L137" s="158"/>
    </row>
    <row r="138" spans="1:12" x14ac:dyDescent="0.25">
      <c r="A138" s="44">
        <v>2322</v>
      </c>
      <c r="B138" s="71" t="s">
        <v>146</v>
      </c>
      <c r="C138" s="72">
        <f t="shared" si="7"/>
        <v>1023</v>
      </c>
      <c r="D138" s="74">
        <v>273</v>
      </c>
      <c r="E138" s="74"/>
      <c r="F138" s="74">
        <v>750</v>
      </c>
      <c r="G138" s="157"/>
      <c r="H138" s="72">
        <f t="shared" si="8"/>
        <v>205</v>
      </c>
      <c r="I138" s="74">
        <v>205</v>
      </c>
      <c r="J138" s="74"/>
      <c r="K138" s="74"/>
      <c r="L138" s="158"/>
    </row>
    <row r="139" spans="1:12" ht="10.5" customHeight="1" x14ac:dyDescent="0.25">
      <c r="A139" s="44">
        <v>2329</v>
      </c>
      <c r="B139" s="71" t="s">
        <v>147</v>
      </c>
      <c r="C139" s="72">
        <f t="shared" si="7"/>
        <v>0</v>
      </c>
      <c r="D139" s="74"/>
      <c r="E139" s="74"/>
      <c r="F139" s="74"/>
      <c r="G139" s="157"/>
      <c r="H139" s="72">
        <f t="shared" si="8"/>
        <v>0</v>
      </c>
      <c r="I139" s="74"/>
      <c r="J139" s="74"/>
      <c r="K139" s="74"/>
      <c r="L139" s="158"/>
    </row>
    <row r="140" spans="1:12" x14ac:dyDescent="0.25">
      <c r="A140" s="159">
        <v>2330</v>
      </c>
      <c r="B140" s="71" t="s">
        <v>148</v>
      </c>
      <c r="C140" s="72">
        <f t="shared" si="7"/>
        <v>0</v>
      </c>
      <c r="D140" s="74"/>
      <c r="E140" s="74"/>
      <c r="F140" s="74"/>
      <c r="G140" s="157"/>
      <c r="H140" s="72">
        <f t="shared" si="8"/>
        <v>0</v>
      </c>
      <c r="I140" s="74"/>
      <c r="J140" s="74"/>
      <c r="K140" s="74"/>
      <c r="L140" s="158"/>
    </row>
    <row r="141" spans="1:12" ht="48" x14ac:dyDescent="0.25">
      <c r="A141" s="159">
        <v>2340</v>
      </c>
      <c r="B141" s="71" t="s">
        <v>149</v>
      </c>
      <c r="C141" s="72">
        <f t="shared" si="7"/>
        <v>50</v>
      </c>
      <c r="D141" s="160">
        <f>SUM(D142:D143)</f>
        <v>50</v>
      </c>
      <c r="E141" s="160">
        <f>SUM(E142:E143)</f>
        <v>0</v>
      </c>
      <c r="F141" s="160">
        <f>SUM(F142:F143)</f>
        <v>0</v>
      </c>
      <c r="G141" s="161">
        <f>SUM(G142:G143)</f>
        <v>0</v>
      </c>
      <c r="H141" s="72">
        <f t="shared" si="8"/>
        <v>50</v>
      </c>
      <c r="I141" s="160">
        <f>SUM(I142:I143)</f>
        <v>50</v>
      </c>
      <c r="J141" s="160">
        <f>SUM(J142:J143)</f>
        <v>0</v>
      </c>
      <c r="K141" s="160">
        <f>SUM(K142:K143)</f>
        <v>0</v>
      </c>
      <c r="L141" s="162">
        <f>SUM(L142:L143)</f>
        <v>0</v>
      </c>
    </row>
    <row r="142" spans="1:12" x14ac:dyDescent="0.25">
      <c r="A142" s="44">
        <v>2341</v>
      </c>
      <c r="B142" s="71" t="s">
        <v>150</v>
      </c>
      <c r="C142" s="72">
        <f t="shared" si="7"/>
        <v>50</v>
      </c>
      <c r="D142" s="74">
        <v>50</v>
      </c>
      <c r="E142" s="74"/>
      <c r="F142" s="74"/>
      <c r="G142" s="157"/>
      <c r="H142" s="72">
        <f t="shared" si="8"/>
        <v>50</v>
      </c>
      <c r="I142" s="74">
        <v>50</v>
      </c>
      <c r="J142" s="74"/>
      <c r="K142" s="74"/>
      <c r="L142" s="158"/>
    </row>
    <row r="143" spans="1:12" ht="24" x14ac:dyDescent="0.25">
      <c r="A143" s="44">
        <v>2344</v>
      </c>
      <c r="B143" s="71" t="s">
        <v>151</v>
      </c>
      <c r="C143" s="72">
        <f t="shared" si="7"/>
        <v>0</v>
      </c>
      <c r="D143" s="74"/>
      <c r="E143" s="74"/>
      <c r="F143" s="74"/>
      <c r="G143" s="157"/>
      <c r="H143" s="72">
        <f t="shared" si="8"/>
        <v>0</v>
      </c>
      <c r="I143" s="74"/>
      <c r="J143" s="74"/>
      <c r="K143" s="74"/>
      <c r="L143" s="158"/>
    </row>
    <row r="144" spans="1:12" ht="24" x14ac:dyDescent="0.25">
      <c r="A144" s="150">
        <v>2350</v>
      </c>
      <c r="B144" s="112" t="s">
        <v>152</v>
      </c>
      <c r="C144" s="117">
        <f t="shared" si="7"/>
        <v>2240</v>
      </c>
      <c r="D144" s="151">
        <f>SUM(D145:D150)</f>
        <v>2240</v>
      </c>
      <c r="E144" s="151">
        <f>SUM(E145:E150)</f>
        <v>0</v>
      </c>
      <c r="F144" s="151">
        <f>SUM(F145:F150)</f>
        <v>0</v>
      </c>
      <c r="G144" s="152">
        <f>SUM(G145:G150)</f>
        <v>0</v>
      </c>
      <c r="H144" s="117">
        <f t="shared" si="8"/>
        <v>2640</v>
      </c>
      <c r="I144" s="151">
        <f>SUM(I145:I150)</f>
        <v>2240</v>
      </c>
      <c r="J144" s="151">
        <f>SUM(J145:J150)</f>
        <v>0</v>
      </c>
      <c r="K144" s="151">
        <f>SUM(K145:K150)</f>
        <v>400</v>
      </c>
      <c r="L144" s="153">
        <f>SUM(L145:L150)</f>
        <v>0</v>
      </c>
    </row>
    <row r="145" spans="1:12" x14ac:dyDescent="0.25">
      <c r="A145" s="38">
        <v>2351</v>
      </c>
      <c r="B145" s="65" t="s">
        <v>153</v>
      </c>
      <c r="C145" s="66">
        <f t="shared" si="7"/>
        <v>600</v>
      </c>
      <c r="D145" s="68">
        <v>600</v>
      </c>
      <c r="E145" s="68"/>
      <c r="F145" s="68"/>
      <c r="G145" s="154"/>
      <c r="H145" s="66">
        <f t="shared" si="8"/>
        <v>800</v>
      </c>
      <c r="I145" s="68">
        <v>600</v>
      </c>
      <c r="J145" s="68"/>
      <c r="K145" s="68">
        <v>200</v>
      </c>
      <c r="L145" s="155"/>
    </row>
    <row r="146" spans="1:12" x14ac:dyDescent="0.25">
      <c r="A146" s="44">
        <v>2352</v>
      </c>
      <c r="B146" s="71" t="s">
        <v>154</v>
      </c>
      <c r="C146" s="72">
        <f t="shared" si="7"/>
        <v>1470</v>
      </c>
      <c r="D146" s="74">
        <v>1470</v>
      </c>
      <c r="E146" s="74"/>
      <c r="F146" s="74"/>
      <c r="G146" s="157"/>
      <c r="H146" s="72">
        <f t="shared" si="8"/>
        <v>1670</v>
      </c>
      <c r="I146" s="74">
        <v>1470</v>
      </c>
      <c r="J146" s="74"/>
      <c r="K146" s="74">
        <v>200</v>
      </c>
      <c r="L146" s="158"/>
    </row>
    <row r="147" spans="1:12" ht="24" x14ac:dyDescent="0.25">
      <c r="A147" s="44">
        <v>2353</v>
      </c>
      <c r="B147" s="71" t="s">
        <v>155</v>
      </c>
      <c r="C147" s="72">
        <f t="shared" si="7"/>
        <v>70</v>
      </c>
      <c r="D147" s="74">
        <v>70</v>
      </c>
      <c r="E147" s="74"/>
      <c r="F147" s="74"/>
      <c r="G147" s="157"/>
      <c r="H147" s="72">
        <f t="shared" si="8"/>
        <v>70</v>
      </c>
      <c r="I147" s="74">
        <v>70</v>
      </c>
      <c r="J147" s="74"/>
      <c r="K147" s="74"/>
      <c r="L147" s="158"/>
    </row>
    <row r="148" spans="1:12" ht="24" x14ac:dyDescent="0.25">
      <c r="A148" s="44">
        <v>2354</v>
      </c>
      <c r="B148" s="71" t="s">
        <v>156</v>
      </c>
      <c r="C148" s="72">
        <f t="shared" si="7"/>
        <v>0</v>
      </c>
      <c r="D148" s="74"/>
      <c r="E148" s="74"/>
      <c r="F148" s="74"/>
      <c r="G148" s="157"/>
      <c r="H148" s="72">
        <f t="shared" si="8"/>
        <v>0</v>
      </c>
      <c r="I148" s="74"/>
      <c r="J148" s="74"/>
      <c r="K148" s="74"/>
      <c r="L148" s="158"/>
    </row>
    <row r="149" spans="1:12" ht="24" x14ac:dyDescent="0.25">
      <c r="A149" s="44">
        <v>2355</v>
      </c>
      <c r="B149" s="71" t="s">
        <v>157</v>
      </c>
      <c r="C149" s="72">
        <f t="shared" si="7"/>
        <v>100</v>
      </c>
      <c r="D149" s="74">
        <v>100</v>
      </c>
      <c r="E149" s="74"/>
      <c r="F149" s="74"/>
      <c r="G149" s="157"/>
      <c r="H149" s="72">
        <f t="shared" si="8"/>
        <v>100</v>
      </c>
      <c r="I149" s="74">
        <v>100</v>
      </c>
      <c r="J149" s="74"/>
      <c r="K149" s="74"/>
      <c r="L149" s="158"/>
    </row>
    <row r="150" spans="1:12" ht="24" x14ac:dyDescent="0.25">
      <c r="A150" s="44">
        <v>2359</v>
      </c>
      <c r="B150" s="71" t="s">
        <v>158</v>
      </c>
      <c r="C150" s="72">
        <f t="shared" si="7"/>
        <v>0</v>
      </c>
      <c r="D150" s="74"/>
      <c r="E150" s="74"/>
      <c r="F150" s="74"/>
      <c r="G150" s="157"/>
      <c r="H150" s="72">
        <f t="shared" si="8"/>
        <v>0</v>
      </c>
      <c r="I150" s="74"/>
      <c r="J150" s="74"/>
      <c r="K150" s="74"/>
      <c r="L150" s="158"/>
    </row>
    <row r="151" spans="1:12" ht="24.75" customHeight="1" x14ac:dyDescent="0.25">
      <c r="A151" s="159">
        <v>2360</v>
      </c>
      <c r="B151" s="71" t="s">
        <v>159</v>
      </c>
      <c r="C151" s="72">
        <f t="shared" si="7"/>
        <v>370</v>
      </c>
      <c r="D151" s="160">
        <f>SUM(D152:D158)</f>
        <v>370</v>
      </c>
      <c r="E151" s="160">
        <f>SUM(E152:E158)</f>
        <v>0</v>
      </c>
      <c r="F151" s="160">
        <f>SUM(F152:F158)</f>
        <v>0</v>
      </c>
      <c r="G151" s="161">
        <f>SUM(G152:G158)</f>
        <v>0</v>
      </c>
      <c r="H151" s="72">
        <f t="shared" si="8"/>
        <v>370</v>
      </c>
      <c r="I151" s="160">
        <f>SUM(I152:I158)</f>
        <v>370</v>
      </c>
      <c r="J151" s="160">
        <f>SUM(J152:J158)</f>
        <v>0</v>
      </c>
      <c r="K151" s="160">
        <f>SUM(K152:K158)</f>
        <v>0</v>
      </c>
      <c r="L151" s="162">
        <f>SUM(L152:L158)</f>
        <v>0</v>
      </c>
    </row>
    <row r="152" spans="1:12" x14ac:dyDescent="0.25">
      <c r="A152" s="43">
        <v>2361</v>
      </c>
      <c r="B152" s="71" t="s">
        <v>160</v>
      </c>
      <c r="C152" s="72">
        <f t="shared" si="7"/>
        <v>0</v>
      </c>
      <c r="D152" s="74"/>
      <c r="E152" s="74"/>
      <c r="F152" s="74"/>
      <c r="G152" s="157"/>
      <c r="H152" s="72">
        <f t="shared" si="8"/>
        <v>0</v>
      </c>
      <c r="I152" s="74"/>
      <c r="J152" s="74"/>
      <c r="K152" s="74"/>
      <c r="L152" s="158"/>
    </row>
    <row r="153" spans="1:12" ht="24" x14ac:dyDescent="0.25">
      <c r="A153" s="43">
        <v>2362</v>
      </c>
      <c r="B153" s="71" t="s">
        <v>161</v>
      </c>
      <c r="C153" s="72">
        <f t="shared" si="7"/>
        <v>370</v>
      </c>
      <c r="D153" s="74">
        <v>370</v>
      </c>
      <c r="E153" s="74"/>
      <c r="F153" s="74"/>
      <c r="G153" s="157"/>
      <c r="H153" s="72">
        <f t="shared" si="8"/>
        <v>370</v>
      </c>
      <c r="I153" s="74">
        <v>370</v>
      </c>
      <c r="J153" s="74"/>
      <c r="K153" s="74"/>
      <c r="L153" s="158"/>
    </row>
    <row r="154" spans="1:12" x14ac:dyDescent="0.25">
      <c r="A154" s="43">
        <v>2363</v>
      </c>
      <c r="B154" s="71" t="s">
        <v>162</v>
      </c>
      <c r="C154" s="272">
        <f t="shared" si="7"/>
        <v>0</v>
      </c>
      <c r="D154" s="273"/>
      <c r="E154" s="74"/>
      <c r="F154" s="74"/>
      <c r="G154" s="157"/>
      <c r="H154" s="72">
        <f t="shared" si="8"/>
        <v>0</v>
      </c>
      <c r="I154" s="74"/>
      <c r="J154" s="74"/>
      <c r="K154" s="74"/>
      <c r="L154" s="158"/>
    </row>
    <row r="155" spans="1:12" x14ac:dyDescent="0.25">
      <c r="A155" s="43">
        <v>2364</v>
      </c>
      <c r="B155" s="71" t="s">
        <v>163</v>
      </c>
      <c r="C155" s="72">
        <f t="shared" si="7"/>
        <v>0</v>
      </c>
      <c r="D155" s="74"/>
      <c r="E155" s="74"/>
      <c r="F155" s="74"/>
      <c r="G155" s="157"/>
      <c r="H155" s="72">
        <f t="shared" si="8"/>
        <v>0</v>
      </c>
      <c r="I155" s="74"/>
      <c r="J155" s="74"/>
      <c r="K155" s="74"/>
      <c r="L155" s="158"/>
    </row>
    <row r="156" spans="1:12" ht="12.75" customHeight="1" x14ac:dyDescent="0.25">
      <c r="A156" s="43">
        <v>2365</v>
      </c>
      <c r="B156" s="71" t="s">
        <v>164</v>
      </c>
      <c r="C156" s="72">
        <f t="shared" si="7"/>
        <v>0</v>
      </c>
      <c r="D156" s="74"/>
      <c r="E156" s="74"/>
      <c r="F156" s="74"/>
      <c r="G156" s="157"/>
      <c r="H156" s="72">
        <f t="shared" si="8"/>
        <v>0</v>
      </c>
      <c r="I156" s="74"/>
      <c r="J156" s="74"/>
      <c r="K156" s="74"/>
      <c r="L156" s="158"/>
    </row>
    <row r="157" spans="1:12" ht="36" x14ac:dyDescent="0.25">
      <c r="A157" s="43">
        <v>2366</v>
      </c>
      <c r="B157" s="71" t="s">
        <v>165</v>
      </c>
      <c r="C157" s="72">
        <f t="shared" si="7"/>
        <v>0</v>
      </c>
      <c r="D157" s="74"/>
      <c r="E157" s="74"/>
      <c r="F157" s="74"/>
      <c r="G157" s="157"/>
      <c r="H157" s="72">
        <f t="shared" si="8"/>
        <v>0</v>
      </c>
      <c r="I157" s="74"/>
      <c r="J157" s="74"/>
      <c r="K157" s="74"/>
      <c r="L157" s="158"/>
    </row>
    <row r="158" spans="1:12" ht="48" x14ac:dyDescent="0.25">
      <c r="A158" s="43">
        <v>2369</v>
      </c>
      <c r="B158" s="71" t="s">
        <v>166</v>
      </c>
      <c r="C158" s="72">
        <f t="shared" si="7"/>
        <v>0</v>
      </c>
      <c r="D158" s="74"/>
      <c r="E158" s="74"/>
      <c r="F158" s="74"/>
      <c r="G158" s="157"/>
      <c r="H158" s="72">
        <f t="shared" si="8"/>
        <v>0</v>
      </c>
      <c r="I158" s="74"/>
      <c r="J158" s="74"/>
      <c r="K158" s="74"/>
      <c r="L158" s="158"/>
    </row>
    <row r="159" spans="1:12" x14ac:dyDescent="0.25">
      <c r="A159" s="150">
        <v>2370</v>
      </c>
      <c r="B159" s="112" t="s">
        <v>167</v>
      </c>
      <c r="C159" s="117">
        <f t="shared" si="7"/>
        <v>3650</v>
      </c>
      <c r="D159" s="163">
        <v>3650</v>
      </c>
      <c r="E159" s="163"/>
      <c r="F159" s="163"/>
      <c r="G159" s="164"/>
      <c r="H159" s="117">
        <f t="shared" si="8"/>
        <v>3650</v>
      </c>
      <c r="I159" s="163">
        <v>3650</v>
      </c>
      <c r="J159" s="163"/>
      <c r="K159" s="163"/>
      <c r="L159" s="165"/>
    </row>
    <row r="160" spans="1:12" x14ac:dyDescent="0.25">
      <c r="A160" s="150">
        <v>2380</v>
      </c>
      <c r="B160" s="112" t="s">
        <v>168</v>
      </c>
      <c r="C160" s="117">
        <f t="shared" si="7"/>
        <v>0</v>
      </c>
      <c r="D160" s="151">
        <f>SUM(D161:D162)</f>
        <v>0</v>
      </c>
      <c r="E160" s="151">
        <f>SUM(E161:E162)</f>
        <v>0</v>
      </c>
      <c r="F160" s="151">
        <f>SUM(F161:F162)</f>
        <v>0</v>
      </c>
      <c r="G160" s="152">
        <f>SUM(G161:G162)</f>
        <v>0</v>
      </c>
      <c r="H160" s="117">
        <f t="shared" si="8"/>
        <v>0</v>
      </c>
      <c r="I160" s="151">
        <f>SUM(I161:I162)</f>
        <v>0</v>
      </c>
      <c r="J160" s="151">
        <f>SUM(J161:J162)</f>
        <v>0</v>
      </c>
      <c r="K160" s="151">
        <f>SUM(K161:K162)</f>
        <v>0</v>
      </c>
      <c r="L160" s="153">
        <f>SUM(L161:L162)</f>
        <v>0</v>
      </c>
    </row>
    <row r="161" spans="1:12" x14ac:dyDescent="0.25">
      <c r="A161" s="37">
        <v>2381</v>
      </c>
      <c r="B161" s="65" t="s">
        <v>169</v>
      </c>
      <c r="C161" s="66">
        <f t="shared" si="7"/>
        <v>0</v>
      </c>
      <c r="D161" s="68"/>
      <c r="E161" s="68"/>
      <c r="F161" s="68"/>
      <c r="G161" s="154"/>
      <c r="H161" s="66">
        <f t="shared" si="8"/>
        <v>0</v>
      </c>
      <c r="I161" s="68"/>
      <c r="J161" s="68"/>
      <c r="K161" s="68"/>
      <c r="L161" s="155"/>
    </row>
    <row r="162" spans="1:12" ht="24" x14ac:dyDescent="0.25">
      <c r="A162" s="43">
        <v>2389</v>
      </c>
      <c r="B162" s="71" t="s">
        <v>170</v>
      </c>
      <c r="C162" s="72">
        <f t="shared" si="7"/>
        <v>0</v>
      </c>
      <c r="D162" s="74"/>
      <c r="E162" s="74"/>
      <c r="F162" s="74"/>
      <c r="G162" s="157"/>
      <c r="H162" s="72">
        <f t="shared" si="8"/>
        <v>0</v>
      </c>
      <c r="I162" s="74"/>
      <c r="J162" s="74"/>
      <c r="K162" s="74"/>
      <c r="L162" s="158"/>
    </row>
    <row r="163" spans="1:12" x14ac:dyDescent="0.25">
      <c r="A163" s="150">
        <v>2390</v>
      </c>
      <c r="B163" s="112" t="s">
        <v>171</v>
      </c>
      <c r="C163" s="117">
        <f t="shared" si="7"/>
        <v>0</v>
      </c>
      <c r="D163" s="163"/>
      <c r="E163" s="163"/>
      <c r="F163" s="163"/>
      <c r="G163" s="164"/>
      <c r="H163" s="117">
        <f t="shared" si="8"/>
        <v>0</v>
      </c>
      <c r="I163" s="163"/>
      <c r="J163" s="163"/>
      <c r="K163" s="163"/>
      <c r="L163" s="165"/>
    </row>
    <row r="164" spans="1:12" x14ac:dyDescent="0.25">
      <c r="A164" s="56">
        <v>2400</v>
      </c>
      <c r="B164" s="147" t="s">
        <v>172</v>
      </c>
      <c r="C164" s="57">
        <f t="shared" si="7"/>
        <v>0</v>
      </c>
      <c r="D164" s="177"/>
      <c r="E164" s="177"/>
      <c r="F164" s="177"/>
      <c r="G164" s="178"/>
      <c r="H164" s="57">
        <f t="shared" si="8"/>
        <v>0</v>
      </c>
      <c r="I164" s="177"/>
      <c r="J164" s="177"/>
      <c r="K164" s="177"/>
      <c r="L164" s="179"/>
    </row>
    <row r="165" spans="1:12" ht="24" x14ac:dyDescent="0.25">
      <c r="A165" s="56">
        <v>2500</v>
      </c>
      <c r="B165" s="147" t="s">
        <v>173</v>
      </c>
      <c r="C165" s="57">
        <f t="shared" si="7"/>
        <v>614</v>
      </c>
      <c r="D165" s="63">
        <f>SUM(D166,D171)</f>
        <v>614</v>
      </c>
      <c r="E165" s="63">
        <f t="shared" ref="E165:G165" si="11">SUM(E166,E171)</f>
        <v>0</v>
      </c>
      <c r="F165" s="63">
        <f t="shared" si="11"/>
        <v>0</v>
      </c>
      <c r="G165" s="63">
        <f t="shared" si="11"/>
        <v>0</v>
      </c>
      <c r="H165" s="57">
        <f t="shared" si="8"/>
        <v>614</v>
      </c>
      <c r="I165" s="63">
        <f>SUM(I166,I171)</f>
        <v>614</v>
      </c>
      <c r="J165" s="63">
        <f t="shared" ref="J165:L165" si="12">SUM(J166,J171)</f>
        <v>0</v>
      </c>
      <c r="K165" s="63">
        <f t="shared" si="12"/>
        <v>0</v>
      </c>
      <c r="L165" s="149">
        <f t="shared" si="12"/>
        <v>0</v>
      </c>
    </row>
    <row r="166" spans="1:12" ht="16.5" customHeight="1" x14ac:dyDescent="0.25">
      <c r="A166" s="168">
        <v>2510</v>
      </c>
      <c r="B166" s="65" t="s">
        <v>174</v>
      </c>
      <c r="C166" s="66">
        <f t="shared" si="7"/>
        <v>614</v>
      </c>
      <c r="D166" s="169">
        <f>SUM(D167:D170)</f>
        <v>614</v>
      </c>
      <c r="E166" s="169">
        <f t="shared" ref="E166:G166" si="13">SUM(E167:E170)</f>
        <v>0</v>
      </c>
      <c r="F166" s="169">
        <f t="shared" si="13"/>
        <v>0</v>
      </c>
      <c r="G166" s="169">
        <f t="shared" si="13"/>
        <v>0</v>
      </c>
      <c r="H166" s="66">
        <f t="shared" si="8"/>
        <v>614</v>
      </c>
      <c r="I166" s="169">
        <f>SUM(I167:I170)</f>
        <v>614</v>
      </c>
      <c r="J166" s="169">
        <f t="shared" ref="J166:L166" si="14">SUM(J167:J170)</f>
        <v>0</v>
      </c>
      <c r="K166" s="169">
        <f t="shared" si="14"/>
        <v>0</v>
      </c>
      <c r="L166" s="180">
        <f t="shared" si="14"/>
        <v>0</v>
      </c>
    </row>
    <row r="167" spans="1:12" ht="24" x14ac:dyDescent="0.25">
      <c r="A167" s="44">
        <v>2512</v>
      </c>
      <c r="B167" s="71" t="s">
        <v>175</v>
      </c>
      <c r="C167" s="72">
        <f t="shared" si="7"/>
        <v>0</v>
      </c>
      <c r="D167" s="74"/>
      <c r="E167" s="74"/>
      <c r="F167" s="74"/>
      <c r="G167" s="157"/>
      <c r="H167" s="72">
        <f t="shared" si="8"/>
        <v>0</v>
      </c>
      <c r="I167" s="74"/>
      <c r="J167" s="74"/>
      <c r="K167" s="74"/>
      <c r="L167" s="158"/>
    </row>
    <row r="168" spans="1:12" ht="36" x14ac:dyDescent="0.25">
      <c r="A168" s="44">
        <v>2513</v>
      </c>
      <c r="B168" s="71" t="s">
        <v>176</v>
      </c>
      <c r="C168" s="72">
        <f t="shared" si="7"/>
        <v>614</v>
      </c>
      <c r="D168" s="74">
        <v>614</v>
      </c>
      <c r="E168" s="74"/>
      <c r="F168" s="74"/>
      <c r="G168" s="157"/>
      <c r="H168" s="72">
        <f t="shared" si="8"/>
        <v>614</v>
      </c>
      <c r="I168" s="74">
        <v>614</v>
      </c>
      <c r="J168" s="74"/>
      <c r="K168" s="74"/>
      <c r="L168" s="158"/>
    </row>
    <row r="169" spans="1:12" ht="24" x14ac:dyDescent="0.25">
      <c r="A169" s="44">
        <v>2515</v>
      </c>
      <c r="B169" s="71" t="s">
        <v>177</v>
      </c>
      <c r="C169" s="72">
        <f t="shared" si="7"/>
        <v>0</v>
      </c>
      <c r="D169" s="74"/>
      <c r="E169" s="74"/>
      <c r="F169" s="74"/>
      <c r="G169" s="157"/>
      <c r="H169" s="72">
        <f t="shared" si="8"/>
        <v>0</v>
      </c>
      <c r="I169" s="74"/>
      <c r="J169" s="74"/>
      <c r="K169" s="74"/>
      <c r="L169" s="158"/>
    </row>
    <row r="170" spans="1:12" ht="24" x14ac:dyDescent="0.25">
      <c r="A170" s="44">
        <v>2519</v>
      </c>
      <c r="B170" s="71" t="s">
        <v>178</v>
      </c>
      <c r="C170" s="72">
        <f t="shared" si="7"/>
        <v>0</v>
      </c>
      <c r="D170" s="74"/>
      <c r="E170" s="74"/>
      <c r="F170" s="74"/>
      <c r="G170" s="157"/>
      <c r="H170" s="72">
        <f t="shared" si="8"/>
        <v>0</v>
      </c>
      <c r="I170" s="74"/>
      <c r="J170" s="74"/>
      <c r="K170" s="74"/>
      <c r="L170" s="158"/>
    </row>
    <row r="171" spans="1:12" ht="24" x14ac:dyDescent="0.25">
      <c r="A171" s="159">
        <v>2520</v>
      </c>
      <c r="B171" s="71" t="s">
        <v>179</v>
      </c>
      <c r="C171" s="72">
        <f t="shared" si="7"/>
        <v>0</v>
      </c>
      <c r="D171" s="74"/>
      <c r="E171" s="74"/>
      <c r="F171" s="74"/>
      <c r="G171" s="157"/>
      <c r="H171" s="72">
        <f t="shared" si="8"/>
        <v>0</v>
      </c>
      <c r="I171" s="74"/>
      <c r="J171" s="74"/>
      <c r="K171" s="74"/>
      <c r="L171" s="158"/>
    </row>
    <row r="172" spans="1:12" s="182" customFormat="1" ht="36" customHeight="1" x14ac:dyDescent="0.25">
      <c r="A172" s="19">
        <v>2800</v>
      </c>
      <c r="B172" s="65" t="s">
        <v>180</v>
      </c>
      <c r="C172" s="66">
        <f t="shared" si="7"/>
        <v>0</v>
      </c>
      <c r="D172" s="40"/>
      <c r="E172" s="40"/>
      <c r="F172" s="40"/>
      <c r="G172" s="41"/>
      <c r="H172" s="66">
        <f t="shared" si="8"/>
        <v>0</v>
      </c>
      <c r="I172" s="40"/>
      <c r="J172" s="40"/>
      <c r="K172" s="40"/>
      <c r="L172" s="42"/>
    </row>
    <row r="173" spans="1:12" x14ac:dyDescent="0.25">
      <c r="A173" s="142">
        <v>3000</v>
      </c>
      <c r="B173" s="142" t="s">
        <v>181</v>
      </c>
      <c r="C173" s="143">
        <f t="shared" si="7"/>
        <v>0</v>
      </c>
      <c r="D173" s="144">
        <f>SUM(D174,D184)</f>
        <v>0</v>
      </c>
      <c r="E173" s="144">
        <f>SUM(E174,E184)</f>
        <v>0</v>
      </c>
      <c r="F173" s="144">
        <f>SUM(F174,F184)</f>
        <v>0</v>
      </c>
      <c r="G173" s="145">
        <f>SUM(G174,G184)</f>
        <v>0</v>
      </c>
      <c r="H173" s="143">
        <f t="shared" si="8"/>
        <v>0</v>
      </c>
      <c r="I173" s="144">
        <f>SUM(I174,I184)</f>
        <v>0</v>
      </c>
      <c r="J173" s="144">
        <f>SUM(J174,J184)</f>
        <v>0</v>
      </c>
      <c r="K173" s="144">
        <f>SUM(K174,K184)</f>
        <v>0</v>
      </c>
      <c r="L173" s="146">
        <f>SUM(L174,L184)</f>
        <v>0</v>
      </c>
    </row>
    <row r="174" spans="1:12" ht="24" x14ac:dyDescent="0.25">
      <c r="A174" s="56">
        <v>3200</v>
      </c>
      <c r="B174" s="183" t="s">
        <v>182</v>
      </c>
      <c r="C174" s="184">
        <f t="shared" si="7"/>
        <v>0</v>
      </c>
      <c r="D174" s="63">
        <f>SUM(D175,D179)</f>
        <v>0</v>
      </c>
      <c r="E174" s="63">
        <f t="shared" ref="E174:G174" si="15">SUM(E175,E179)</f>
        <v>0</v>
      </c>
      <c r="F174" s="63">
        <f t="shared" si="15"/>
        <v>0</v>
      </c>
      <c r="G174" s="63">
        <f t="shared" si="15"/>
        <v>0</v>
      </c>
      <c r="H174" s="57">
        <f t="shared" si="8"/>
        <v>0</v>
      </c>
      <c r="I174" s="63">
        <f>SUM(I175,I179)</f>
        <v>0</v>
      </c>
      <c r="J174" s="63">
        <f t="shared" ref="J174:L174" si="16">SUM(J175,J179)</f>
        <v>0</v>
      </c>
      <c r="K174" s="63">
        <f t="shared" si="16"/>
        <v>0</v>
      </c>
      <c r="L174" s="149">
        <f t="shared" si="16"/>
        <v>0</v>
      </c>
    </row>
    <row r="175" spans="1:12" ht="36" x14ac:dyDescent="0.25">
      <c r="A175" s="168">
        <v>3260</v>
      </c>
      <c r="B175" s="65" t="s">
        <v>183</v>
      </c>
      <c r="C175" s="66">
        <f t="shared" si="7"/>
        <v>0</v>
      </c>
      <c r="D175" s="169">
        <f>SUM(D176:D178)</f>
        <v>0</v>
      </c>
      <c r="E175" s="169">
        <f>SUM(E176:E178)</f>
        <v>0</v>
      </c>
      <c r="F175" s="169">
        <f>SUM(F176:F178)</f>
        <v>0</v>
      </c>
      <c r="G175" s="170">
        <f>SUM(G176:G178)</f>
        <v>0</v>
      </c>
      <c r="H175" s="66">
        <f t="shared" si="8"/>
        <v>0</v>
      </c>
      <c r="I175" s="169">
        <f>SUM(I176:I178)</f>
        <v>0</v>
      </c>
      <c r="J175" s="169">
        <f>SUM(J176:J178)</f>
        <v>0</v>
      </c>
      <c r="K175" s="169">
        <f>SUM(K176:K178)</f>
        <v>0</v>
      </c>
      <c r="L175" s="171">
        <f>SUM(L176:L178)</f>
        <v>0</v>
      </c>
    </row>
    <row r="176" spans="1:12" ht="24" x14ac:dyDescent="0.25">
      <c r="A176" s="44">
        <v>3261</v>
      </c>
      <c r="B176" s="71" t="s">
        <v>184</v>
      </c>
      <c r="C176" s="72">
        <f>SUM(D176:G176)</f>
        <v>0</v>
      </c>
      <c r="D176" s="74"/>
      <c r="E176" s="74"/>
      <c r="F176" s="74"/>
      <c r="G176" s="157"/>
      <c r="H176" s="72">
        <f>SUM(I176:L176)</f>
        <v>0</v>
      </c>
      <c r="I176" s="74"/>
      <c r="J176" s="74"/>
      <c r="K176" s="74"/>
      <c r="L176" s="158"/>
    </row>
    <row r="177" spans="1:12" ht="36" x14ac:dyDescent="0.25">
      <c r="A177" s="44">
        <v>3262</v>
      </c>
      <c r="B177" s="71" t="s">
        <v>185</v>
      </c>
      <c r="C177" s="72">
        <f>SUM(D177:G177)</f>
        <v>0</v>
      </c>
      <c r="D177" s="74"/>
      <c r="E177" s="74"/>
      <c r="F177" s="74"/>
      <c r="G177" s="157"/>
      <c r="H177" s="72">
        <f>SUM(I177:L177)</f>
        <v>0</v>
      </c>
      <c r="I177" s="74"/>
      <c r="J177" s="74"/>
      <c r="K177" s="74"/>
      <c r="L177" s="158"/>
    </row>
    <row r="178" spans="1:12" ht="24" x14ac:dyDescent="0.25">
      <c r="A178" s="44">
        <v>3263</v>
      </c>
      <c r="B178" s="71" t="s">
        <v>186</v>
      </c>
      <c r="C178" s="72">
        <f>SUM(D178:G178)</f>
        <v>0</v>
      </c>
      <c r="D178" s="74"/>
      <c r="E178" s="74"/>
      <c r="F178" s="74"/>
      <c r="G178" s="157"/>
      <c r="H178" s="72">
        <f>SUM(I178:L178)</f>
        <v>0</v>
      </c>
      <c r="I178" s="74"/>
      <c r="J178" s="74"/>
      <c r="K178" s="74"/>
      <c r="L178" s="158"/>
    </row>
    <row r="179" spans="1:12" ht="84" x14ac:dyDescent="0.25">
      <c r="A179" s="168">
        <v>3290</v>
      </c>
      <c r="B179" s="65" t="s">
        <v>187</v>
      </c>
      <c r="C179" s="185">
        <f t="shared" ref="C179:C183" si="17">SUM(D179:G179)</f>
        <v>0</v>
      </c>
      <c r="D179" s="169">
        <f>SUM(D180:D183)</f>
        <v>0</v>
      </c>
      <c r="E179" s="169">
        <f t="shared" ref="E179:G179" si="18">SUM(E180:E183)</f>
        <v>0</v>
      </c>
      <c r="F179" s="169">
        <f t="shared" si="18"/>
        <v>0</v>
      </c>
      <c r="G179" s="169">
        <f t="shared" si="18"/>
        <v>0</v>
      </c>
      <c r="H179" s="185">
        <f t="shared" ref="H179:H183" si="19">SUM(I179:L179)</f>
        <v>0</v>
      </c>
      <c r="I179" s="169">
        <f>SUM(I180:I183)</f>
        <v>0</v>
      </c>
      <c r="J179" s="169">
        <f t="shared" ref="J179:L179" si="20">SUM(J180:J183)</f>
        <v>0</v>
      </c>
      <c r="K179" s="169">
        <f t="shared" si="20"/>
        <v>0</v>
      </c>
      <c r="L179" s="186">
        <f t="shared" si="20"/>
        <v>0</v>
      </c>
    </row>
    <row r="180" spans="1:12" ht="72" x14ac:dyDescent="0.25">
      <c r="A180" s="44">
        <v>3291</v>
      </c>
      <c r="B180" s="71" t="s">
        <v>188</v>
      </c>
      <c r="C180" s="72">
        <f t="shared" si="17"/>
        <v>0</v>
      </c>
      <c r="D180" s="74"/>
      <c r="E180" s="74"/>
      <c r="F180" s="74"/>
      <c r="G180" s="187"/>
      <c r="H180" s="72">
        <f t="shared" si="19"/>
        <v>0</v>
      </c>
      <c r="I180" s="74"/>
      <c r="J180" s="74"/>
      <c r="K180" s="74"/>
      <c r="L180" s="158"/>
    </row>
    <row r="181" spans="1:12" ht="72" x14ac:dyDescent="0.25">
      <c r="A181" s="44">
        <v>3292</v>
      </c>
      <c r="B181" s="71" t="s">
        <v>189</v>
      </c>
      <c r="C181" s="72">
        <f t="shared" si="17"/>
        <v>0</v>
      </c>
      <c r="D181" s="74"/>
      <c r="E181" s="74"/>
      <c r="F181" s="74"/>
      <c r="G181" s="187"/>
      <c r="H181" s="72">
        <f t="shared" si="19"/>
        <v>0</v>
      </c>
      <c r="I181" s="74"/>
      <c r="J181" s="74"/>
      <c r="K181" s="74"/>
      <c r="L181" s="158"/>
    </row>
    <row r="182" spans="1:12" ht="72" x14ac:dyDescent="0.25">
      <c r="A182" s="44">
        <v>3293</v>
      </c>
      <c r="B182" s="71" t="s">
        <v>190</v>
      </c>
      <c r="C182" s="72">
        <f t="shared" si="17"/>
        <v>0</v>
      </c>
      <c r="D182" s="74"/>
      <c r="E182" s="74"/>
      <c r="F182" s="74"/>
      <c r="G182" s="187"/>
      <c r="H182" s="72">
        <f t="shared" si="19"/>
        <v>0</v>
      </c>
      <c r="I182" s="74"/>
      <c r="J182" s="74"/>
      <c r="K182" s="74"/>
      <c r="L182" s="158"/>
    </row>
    <row r="183" spans="1:12" ht="60" x14ac:dyDescent="0.25">
      <c r="A183" s="188">
        <v>3294</v>
      </c>
      <c r="B183" s="71" t="s">
        <v>191</v>
      </c>
      <c r="C183" s="185">
        <f t="shared" si="17"/>
        <v>0</v>
      </c>
      <c r="D183" s="189"/>
      <c r="E183" s="189"/>
      <c r="F183" s="189"/>
      <c r="G183" s="190"/>
      <c r="H183" s="185">
        <f t="shared" si="19"/>
        <v>0</v>
      </c>
      <c r="I183" s="189"/>
      <c r="J183" s="189"/>
      <c r="K183" s="189"/>
      <c r="L183" s="191"/>
    </row>
    <row r="184" spans="1:12" ht="48" x14ac:dyDescent="0.25">
      <c r="A184" s="192">
        <v>3300</v>
      </c>
      <c r="B184" s="183" t="s">
        <v>192</v>
      </c>
      <c r="C184" s="193">
        <f t="shared" si="7"/>
        <v>0</v>
      </c>
      <c r="D184" s="194">
        <f>SUM(D185:D186)</f>
        <v>0</v>
      </c>
      <c r="E184" s="194">
        <f t="shared" ref="E184:G184" si="21">SUM(E185:E186)</f>
        <v>0</v>
      </c>
      <c r="F184" s="194">
        <f t="shared" si="21"/>
        <v>0</v>
      </c>
      <c r="G184" s="194">
        <f t="shared" si="21"/>
        <v>0</v>
      </c>
      <c r="H184" s="193">
        <f t="shared" si="8"/>
        <v>0</v>
      </c>
      <c r="I184" s="194">
        <f>SUM(I185:I186)</f>
        <v>0</v>
      </c>
      <c r="J184" s="194">
        <f t="shared" ref="J184:L184" si="22">SUM(J185:J186)</f>
        <v>0</v>
      </c>
      <c r="K184" s="194">
        <f t="shared" si="22"/>
        <v>0</v>
      </c>
      <c r="L184" s="149">
        <f t="shared" si="22"/>
        <v>0</v>
      </c>
    </row>
    <row r="185" spans="1:12" ht="48" x14ac:dyDescent="0.25">
      <c r="A185" s="111">
        <v>3310</v>
      </c>
      <c r="B185" s="112" t="s">
        <v>193</v>
      </c>
      <c r="C185" s="195">
        <f t="shared" si="7"/>
        <v>0</v>
      </c>
      <c r="D185" s="163"/>
      <c r="E185" s="163"/>
      <c r="F185" s="163"/>
      <c r="G185" s="164"/>
      <c r="H185" s="195">
        <f t="shared" si="8"/>
        <v>0</v>
      </c>
      <c r="I185" s="163"/>
      <c r="J185" s="163"/>
      <c r="K185" s="163"/>
      <c r="L185" s="165"/>
    </row>
    <row r="186" spans="1:12" ht="48.75" customHeight="1" x14ac:dyDescent="0.25">
      <c r="A186" s="38">
        <v>3320</v>
      </c>
      <c r="B186" s="65" t="s">
        <v>194</v>
      </c>
      <c r="C186" s="66">
        <f t="shared" si="7"/>
        <v>0</v>
      </c>
      <c r="D186" s="68"/>
      <c r="E186" s="68"/>
      <c r="F186" s="68"/>
      <c r="G186" s="154"/>
      <c r="H186" s="66">
        <f t="shared" si="8"/>
        <v>0</v>
      </c>
      <c r="I186" s="68"/>
      <c r="J186" s="68"/>
      <c r="K186" s="68"/>
      <c r="L186" s="155"/>
    </row>
    <row r="187" spans="1:12" x14ac:dyDescent="0.25">
      <c r="A187" s="196">
        <v>4000</v>
      </c>
      <c r="B187" s="142" t="s">
        <v>195</v>
      </c>
      <c r="C187" s="143">
        <f t="shared" si="7"/>
        <v>0</v>
      </c>
      <c r="D187" s="144">
        <f>SUM(D188,D191)</f>
        <v>0</v>
      </c>
      <c r="E187" s="144">
        <f>SUM(E188,E191)</f>
        <v>0</v>
      </c>
      <c r="F187" s="144">
        <f>SUM(F188,F191)</f>
        <v>0</v>
      </c>
      <c r="G187" s="145">
        <f>SUM(G188,G191)</f>
        <v>0</v>
      </c>
      <c r="H187" s="143">
        <f t="shared" si="8"/>
        <v>0</v>
      </c>
      <c r="I187" s="144">
        <f>SUM(I188,I191)</f>
        <v>0</v>
      </c>
      <c r="J187" s="144">
        <f>SUM(J188,J191)</f>
        <v>0</v>
      </c>
      <c r="K187" s="144">
        <f>SUM(K188,K191)</f>
        <v>0</v>
      </c>
      <c r="L187" s="146">
        <f>SUM(L188,L191)</f>
        <v>0</v>
      </c>
    </row>
    <row r="188" spans="1:12" ht="24" x14ac:dyDescent="0.25">
      <c r="A188" s="197">
        <v>4200</v>
      </c>
      <c r="B188" s="147" t="s">
        <v>196</v>
      </c>
      <c r="C188" s="57">
        <f>SUM(D188:G188)</f>
        <v>0</v>
      </c>
      <c r="D188" s="63">
        <f>SUM(D189,D190)</f>
        <v>0</v>
      </c>
      <c r="E188" s="63">
        <f>SUM(E189,E190)</f>
        <v>0</v>
      </c>
      <c r="F188" s="63">
        <f>SUM(F189,F190)</f>
        <v>0</v>
      </c>
      <c r="G188" s="166">
        <f>SUM(G189,G190)</f>
        <v>0</v>
      </c>
      <c r="H188" s="57">
        <f t="shared" si="8"/>
        <v>0</v>
      </c>
      <c r="I188" s="63">
        <f>SUM(I189,I190)</f>
        <v>0</v>
      </c>
      <c r="J188" s="63">
        <f>SUM(J189,J190)</f>
        <v>0</v>
      </c>
      <c r="K188" s="63">
        <f>SUM(K189,K190)</f>
        <v>0</v>
      </c>
      <c r="L188" s="167">
        <f>SUM(L189,L190)</f>
        <v>0</v>
      </c>
    </row>
    <row r="189" spans="1:12" ht="36" x14ac:dyDescent="0.25">
      <c r="A189" s="168">
        <v>4240</v>
      </c>
      <c r="B189" s="65" t="s">
        <v>197</v>
      </c>
      <c r="C189" s="66">
        <f t="shared" ref="C189:C264" si="23">SUM(D189:G189)</f>
        <v>0</v>
      </c>
      <c r="D189" s="68"/>
      <c r="E189" s="68"/>
      <c r="F189" s="68"/>
      <c r="G189" s="154"/>
      <c r="H189" s="66">
        <f t="shared" ref="H189:H263" si="24">SUM(I189:L189)</f>
        <v>0</v>
      </c>
      <c r="I189" s="68"/>
      <c r="J189" s="68"/>
      <c r="K189" s="68"/>
      <c r="L189" s="155"/>
    </row>
    <row r="190" spans="1:12" ht="24" x14ac:dyDescent="0.25">
      <c r="A190" s="159">
        <v>4250</v>
      </c>
      <c r="B190" s="71" t="s">
        <v>198</v>
      </c>
      <c r="C190" s="72">
        <f t="shared" si="23"/>
        <v>0</v>
      </c>
      <c r="D190" s="74"/>
      <c r="E190" s="74"/>
      <c r="F190" s="74"/>
      <c r="G190" s="157"/>
      <c r="H190" s="72">
        <f t="shared" si="24"/>
        <v>0</v>
      </c>
      <c r="I190" s="74"/>
      <c r="J190" s="74"/>
      <c r="K190" s="74"/>
      <c r="L190" s="158"/>
    </row>
    <row r="191" spans="1:12" x14ac:dyDescent="0.25">
      <c r="A191" s="56">
        <v>4300</v>
      </c>
      <c r="B191" s="147" t="s">
        <v>199</v>
      </c>
      <c r="C191" s="57">
        <f t="shared" si="23"/>
        <v>0</v>
      </c>
      <c r="D191" s="63">
        <f>SUM(D192)</f>
        <v>0</v>
      </c>
      <c r="E191" s="63">
        <f>SUM(E192)</f>
        <v>0</v>
      </c>
      <c r="F191" s="63">
        <f>SUM(F192)</f>
        <v>0</v>
      </c>
      <c r="G191" s="166">
        <f>SUM(G192)</f>
        <v>0</v>
      </c>
      <c r="H191" s="57">
        <f t="shared" si="24"/>
        <v>0</v>
      </c>
      <c r="I191" s="63">
        <f>SUM(I192)</f>
        <v>0</v>
      </c>
      <c r="J191" s="63">
        <f>SUM(J192)</f>
        <v>0</v>
      </c>
      <c r="K191" s="63">
        <f>SUM(K192)</f>
        <v>0</v>
      </c>
      <c r="L191" s="167">
        <f>SUM(L192)</f>
        <v>0</v>
      </c>
    </row>
    <row r="192" spans="1:12" ht="24" x14ac:dyDescent="0.25">
      <c r="A192" s="168">
        <v>4310</v>
      </c>
      <c r="B192" s="65" t="s">
        <v>200</v>
      </c>
      <c r="C192" s="66">
        <f>SUM(D192:G192)</f>
        <v>0</v>
      </c>
      <c r="D192" s="169">
        <f>SUM(D193:D193)</f>
        <v>0</v>
      </c>
      <c r="E192" s="169">
        <f>SUM(E193:E193)</f>
        <v>0</v>
      </c>
      <c r="F192" s="169">
        <f>SUM(F193:F193)</f>
        <v>0</v>
      </c>
      <c r="G192" s="170">
        <f>SUM(G193:G193)</f>
        <v>0</v>
      </c>
      <c r="H192" s="66">
        <f t="shared" si="24"/>
        <v>0</v>
      </c>
      <c r="I192" s="169">
        <f>SUM(I193:I193)</f>
        <v>0</v>
      </c>
      <c r="J192" s="169">
        <f>SUM(J193:J193)</f>
        <v>0</v>
      </c>
      <c r="K192" s="169">
        <f>SUM(K193:K193)</f>
        <v>0</v>
      </c>
      <c r="L192" s="171">
        <f>SUM(L193:L193)</f>
        <v>0</v>
      </c>
    </row>
    <row r="193" spans="1:12" ht="36" x14ac:dyDescent="0.25">
      <c r="A193" s="44">
        <v>4311</v>
      </c>
      <c r="B193" s="71" t="s">
        <v>201</v>
      </c>
      <c r="C193" s="72">
        <f t="shared" si="23"/>
        <v>0</v>
      </c>
      <c r="D193" s="74"/>
      <c r="E193" s="74"/>
      <c r="F193" s="74"/>
      <c r="G193" s="157"/>
      <c r="H193" s="72">
        <f t="shared" si="24"/>
        <v>0</v>
      </c>
      <c r="I193" s="74"/>
      <c r="J193" s="74"/>
      <c r="K193" s="74"/>
      <c r="L193" s="158"/>
    </row>
    <row r="194" spans="1:12" s="24" customFormat="1" ht="24" x14ac:dyDescent="0.25">
      <c r="A194" s="198"/>
      <c r="B194" s="19" t="s">
        <v>202</v>
      </c>
      <c r="C194" s="138">
        <f t="shared" si="23"/>
        <v>4795</v>
      </c>
      <c r="D194" s="139">
        <f>SUM(D195,D230,D269)</f>
        <v>4795</v>
      </c>
      <c r="E194" s="139">
        <f>SUM(E195,E230,E269)</f>
        <v>0</v>
      </c>
      <c r="F194" s="139">
        <f>SUM(F195,F230,F269)</f>
        <v>0</v>
      </c>
      <c r="G194" s="139">
        <f>SUM(G195,G230,G269)</f>
        <v>0</v>
      </c>
      <c r="H194" s="138">
        <f t="shared" si="24"/>
        <v>6060</v>
      </c>
      <c r="I194" s="139">
        <f>SUM(I195,I230,I269)</f>
        <v>6060</v>
      </c>
      <c r="J194" s="139">
        <f>SUM(J195,J230,J269)</f>
        <v>0</v>
      </c>
      <c r="K194" s="139">
        <f>SUM(K195,K230,K269)</f>
        <v>0</v>
      </c>
      <c r="L194" s="199">
        <f>SUM(L195,L230,L269)</f>
        <v>0</v>
      </c>
    </row>
    <row r="195" spans="1:12" x14ac:dyDescent="0.25">
      <c r="A195" s="142">
        <v>5000</v>
      </c>
      <c r="B195" s="142" t="s">
        <v>203</v>
      </c>
      <c r="C195" s="143">
        <f t="shared" si="23"/>
        <v>4795</v>
      </c>
      <c r="D195" s="144">
        <f>D196+D204</f>
        <v>4795</v>
      </c>
      <c r="E195" s="144">
        <f>E196+E204</f>
        <v>0</v>
      </c>
      <c r="F195" s="144">
        <f>F196+F204</f>
        <v>0</v>
      </c>
      <c r="G195" s="144">
        <f>G196+G204</f>
        <v>0</v>
      </c>
      <c r="H195" s="143">
        <f t="shared" si="24"/>
        <v>6060</v>
      </c>
      <c r="I195" s="144">
        <f>I196+I204</f>
        <v>6060</v>
      </c>
      <c r="J195" s="144">
        <f>J196+J204</f>
        <v>0</v>
      </c>
      <c r="K195" s="144">
        <f>K196+K204</f>
        <v>0</v>
      </c>
      <c r="L195" s="200">
        <f>L196+L204</f>
        <v>0</v>
      </c>
    </row>
    <row r="196" spans="1:12" x14ac:dyDescent="0.25">
      <c r="A196" s="56">
        <v>5100</v>
      </c>
      <c r="B196" s="147" t="s">
        <v>204</v>
      </c>
      <c r="C196" s="57">
        <f t="shared" si="23"/>
        <v>200</v>
      </c>
      <c r="D196" s="63">
        <f>D197+D198+D201+D202+D203</f>
        <v>200</v>
      </c>
      <c r="E196" s="63">
        <f>E197+E198+E201+E202+E203</f>
        <v>0</v>
      </c>
      <c r="F196" s="63">
        <f>F197+F198+F201+F202+F203</f>
        <v>0</v>
      </c>
      <c r="G196" s="166">
        <f>G197+G198+G201+G202+G203</f>
        <v>0</v>
      </c>
      <c r="H196" s="57">
        <f t="shared" si="24"/>
        <v>1265</v>
      </c>
      <c r="I196" s="63">
        <f>I197+I198+I201+I202+I203</f>
        <v>1265</v>
      </c>
      <c r="J196" s="63">
        <f>J197+J198+J201+J202+J203</f>
        <v>0</v>
      </c>
      <c r="K196" s="63">
        <f>K197+K198+K201+K202+K203</f>
        <v>0</v>
      </c>
      <c r="L196" s="167">
        <f>L197+L198+L201+L202+L203</f>
        <v>0</v>
      </c>
    </row>
    <row r="197" spans="1:12" x14ac:dyDescent="0.25">
      <c r="A197" s="168">
        <v>5110</v>
      </c>
      <c r="B197" s="65" t="s">
        <v>205</v>
      </c>
      <c r="C197" s="66">
        <f t="shared" si="23"/>
        <v>0</v>
      </c>
      <c r="D197" s="68"/>
      <c r="E197" s="68"/>
      <c r="F197" s="68"/>
      <c r="G197" s="154"/>
      <c r="H197" s="66">
        <f t="shared" si="24"/>
        <v>0</v>
      </c>
      <c r="I197" s="68"/>
      <c r="J197" s="68"/>
      <c r="K197" s="68"/>
      <c r="L197" s="155"/>
    </row>
    <row r="198" spans="1:12" ht="24" x14ac:dyDescent="0.25">
      <c r="A198" s="159">
        <v>5120</v>
      </c>
      <c r="B198" s="71" t="s">
        <v>206</v>
      </c>
      <c r="C198" s="72">
        <f t="shared" si="23"/>
        <v>200</v>
      </c>
      <c r="D198" s="160">
        <f>D199+D200</f>
        <v>200</v>
      </c>
      <c r="E198" s="160">
        <f>E199+E200</f>
        <v>0</v>
      </c>
      <c r="F198" s="160">
        <f>F199+F200</f>
        <v>0</v>
      </c>
      <c r="G198" s="161">
        <f>G199+G200</f>
        <v>0</v>
      </c>
      <c r="H198" s="72">
        <f t="shared" si="24"/>
        <v>1265</v>
      </c>
      <c r="I198" s="160">
        <f>I199+I200</f>
        <v>1265</v>
      </c>
      <c r="J198" s="160">
        <f>J199+J200</f>
        <v>0</v>
      </c>
      <c r="K198" s="160">
        <f>K199+K200</f>
        <v>0</v>
      </c>
      <c r="L198" s="162">
        <f>L199+L200</f>
        <v>0</v>
      </c>
    </row>
    <row r="199" spans="1:12" x14ac:dyDescent="0.25">
      <c r="A199" s="44">
        <v>5121</v>
      </c>
      <c r="B199" s="71" t="s">
        <v>207</v>
      </c>
      <c r="C199" s="72">
        <f t="shared" si="23"/>
        <v>200</v>
      </c>
      <c r="D199" s="74">
        <v>200</v>
      </c>
      <c r="E199" s="74"/>
      <c r="F199" s="74"/>
      <c r="G199" s="157"/>
      <c r="H199" s="72">
        <f t="shared" si="24"/>
        <v>1265</v>
      </c>
      <c r="I199" s="74">
        <f>65+1200</f>
        <v>1265</v>
      </c>
      <c r="J199" s="74"/>
      <c r="K199" s="74"/>
      <c r="L199" s="158"/>
    </row>
    <row r="200" spans="1:12" ht="24" x14ac:dyDescent="0.25">
      <c r="A200" s="44">
        <v>5129</v>
      </c>
      <c r="B200" s="71" t="s">
        <v>208</v>
      </c>
      <c r="C200" s="72">
        <f t="shared" si="23"/>
        <v>0</v>
      </c>
      <c r="D200" s="74"/>
      <c r="E200" s="74"/>
      <c r="F200" s="74"/>
      <c r="G200" s="157"/>
      <c r="H200" s="72">
        <f t="shared" si="24"/>
        <v>0</v>
      </c>
      <c r="I200" s="74"/>
      <c r="J200" s="74"/>
      <c r="K200" s="74"/>
      <c r="L200" s="158"/>
    </row>
    <row r="201" spans="1:12" x14ac:dyDescent="0.25">
      <c r="A201" s="159">
        <v>5130</v>
      </c>
      <c r="B201" s="71" t="s">
        <v>209</v>
      </c>
      <c r="C201" s="72">
        <f t="shared" si="23"/>
        <v>0</v>
      </c>
      <c r="D201" s="74"/>
      <c r="E201" s="74"/>
      <c r="F201" s="74"/>
      <c r="G201" s="157"/>
      <c r="H201" s="72">
        <f t="shared" si="24"/>
        <v>0</v>
      </c>
      <c r="I201" s="74"/>
      <c r="J201" s="74"/>
      <c r="K201" s="74"/>
      <c r="L201" s="158"/>
    </row>
    <row r="202" spans="1:12" x14ac:dyDescent="0.25">
      <c r="A202" s="159">
        <v>5140</v>
      </c>
      <c r="B202" s="71" t="s">
        <v>210</v>
      </c>
      <c r="C202" s="72">
        <f t="shared" si="23"/>
        <v>0</v>
      </c>
      <c r="D202" s="74"/>
      <c r="E202" s="74"/>
      <c r="F202" s="74"/>
      <c r="G202" s="157"/>
      <c r="H202" s="72">
        <f t="shared" si="24"/>
        <v>0</v>
      </c>
      <c r="I202" s="74"/>
      <c r="J202" s="74"/>
      <c r="K202" s="74"/>
      <c r="L202" s="158"/>
    </row>
    <row r="203" spans="1:12" ht="24" x14ac:dyDescent="0.25">
      <c r="A203" s="159">
        <v>5170</v>
      </c>
      <c r="B203" s="71" t="s">
        <v>211</v>
      </c>
      <c r="C203" s="72">
        <f t="shared" si="23"/>
        <v>0</v>
      </c>
      <c r="D203" s="74"/>
      <c r="E203" s="74"/>
      <c r="F203" s="74"/>
      <c r="G203" s="157"/>
      <c r="H203" s="72">
        <f t="shared" si="24"/>
        <v>0</v>
      </c>
      <c r="I203" s="74"/>
      <c r="J203" s="74"/>
      <c r="K203" s="74"/>
      <c r="L203" s="158"/>
    </row>
    <row r="204" spans="1:12" x14ac:dyDescent="0.25">
      <c r="A204" s="56">
        <v>5200</v>
      </c>
      <c r="B204" s="147" t="s">
        <v>212</v>
      </c>
      <c r="C204" s="57">
        <f t="shared" si="23"/>
        <v>4595</v>
      </c>
      <c r="D204" s="63">
        <f>D205+D215+D216+D225+D226+D227+D229</f>
        <v>4595</v>
      </c>
      <c r="E204" s="63">
        <f>E205+E215+E216+E225+E226+E227+E229</f>
        <v>0</v>
      </c>
      <c r="F204" s="63">
        <f>F205+F215+F216+F225+F226+F227+F229</f>
        <v>0</v>
      </c>
      <c r="G204" s="166">
        <f>G205+G215+G216+G225+G226+G227+G229</f>
        <v>0</v>
      </c>
      <c r="H204" s="57">
        <f t="shared" si="24"/>
        <v>4795</v>
      </c>
      <c r="I204" s="63">
        <f>I205+I215+I216+I225+I226+I227+I229</f>
        <v>4795</v>
      </c>
      <c r="J204" s="63">
        <f>J205+J215+J216+J225+J226+J227+J229</f>
        <v>0</v>
      </c>
      <c r="K204" s="63">
        <f>K205+K215+K216+K225+K226+K227+K229</f>
        <v>0</v>
      </c>
      <c r="L204" s="167">
        <f>L205+L215+L216+L225+L226+L227+L229</f>
        <v>0</v>
      </c>
    </row>
    <row r="205" spans="1:12" x14ac:dyDescent="0.25">
      <c r="A205" s="150">
        <v>5210</v>
      </c>
      <c r="B205" s="112" t="s">
        <v>213</v>
      </c>
      <c r="C205" s="117">
        <f t="shared" si="23"/>
        <v>0</v>
      </c>
      <c r="D205" s="151">
        <f>SUM(D206:D214)</f>
        <v>0</v>
      </c>
      <c r="E205" s="151">
        <f>SUM(E206:E214)</f>
        <v>0</v>
      </c>
      <c r="F205" s="151">
        <f>SUM(F206:F214)</f>
        <v>0</v>
      </c>
      <c r="G205" s="152">
        <f>SUM(G206:G214)</f>
        <v>0</v>
      </c>
      <c r="H205" s="117">
        <f t="shared" si="24"/>
        <v>0</v>
      </c>
      <c r="I205" s="151">
        <f>SUM(I206:I214)</f>
        <v>0</v>
      </c>
      <c r="J205" s="151">
        <f>SUM(J206:J214)</f>
        <v>0</v>
      </c>
      <c r="K205" s="151">
        <f>SUM(K206:K214)</f>
        <v>0</v>
      </c>
      <c r="L205" s="153">
        <f>SUM(L206:L214)</f>
        <v>0</v>
      </c>
    </row>
    <row r="206" spans="1:12" x14ac:dyDescent="0.25">
      <c r="A206" s="38">
        <v>5211</v>
      </c>
      <c r="B206" s="65" t="s">
        <v>214</v>
      </c>
      <c r="C206" s="66">
        <f t="shared" si="23"/>
        <v>0</v>
      </c>
      <c r="D206" s="68"/>
      <c r="E206" s="68"/>
      <c r="F206" s="68"/>
      <c r="G206" s="154"/>
      <c r="H206" s="66">
        <f t="shared" si="24"/>
        <v>0</v>
      </c>
      <c r="I206" s="68"/>
      <c r="J206" s="68"/>
      <c r="K206" s="68"/>
      <c r="L206" s="155"/>
    </row>
    <row r="207" spans="1:12" x14ac:dyDescent="0.25">
      <c r="A207" s="44">
        <v>5212</v>
      </c>
      <c r="B207" s="71" t="s">
        <v>215</v>
      </c>
      <c r="C207" s="72">
        <f t="shared" si="23"/>
        <v>0</v>
      </c>
      <c r="D207" s="74"/>
      <c r="E207" s="74"/>
      <c r="F207" s="74"/>
      <c r="G207" s="157"/>
      <c r="H207" s="72">
        <f t="shared" si="24"/>
        <v>0</v>
      </c>
      <c r="I207" s="74"/>
      <c r="J207" s="74"/>
      <c r="K207" s="74"/>
      <c r="L207" s="158"/>
    </row>
    <row r="208" spans="1:12" x14ac:dyDescent="0.25">
      <c r="A208" s="44">
        <v>5213</v>
      </c>
      <c r="B208" s="71" t="s">
        <v>216</v>
      </c>
      <c r="C208" s="72">
        <f t="shared" si="23"/>
        <v>0</v>
      </c>
      <c r="D208" s="74"/>
      <c r="E208" s="74"/>
      <c r="F208" s="74"/>
      <c r="G208" s="157"/>
      <c r="H208" s="72">
        <f t="shared" si="24"/>
        <v>0</v>
      </c>
      <c r="I208" s="74"/>
      <c r="J208" s="74"/>
      <c r="K208" s="74"/>
      <c r="L208" s="158"/>
    </row>
    <row r="209" spans="1:12" x14ac:dyDescent="0.25">
      <c r="A209" s="44">
        <v>5214</v>
      </c>
      <c r="B209" s="71" t="s">
        <v>217</v>
      </c>
      <c r="C209" s="72">
        <f t="shared" si="23"/>
        <v>0</v>
      </c>
      <c r="D209" s="74"/>
      <c r="E209" s="74"/>
      <c r="F209" s="74"/>
      <c r="G209" s="157"/>
      <c r="H209" s="72">
        <f t="shared" si="24"/>
        <v>0</v>
      </c>
      <c r="I209" s="74"/>
      <c r="J209" s="74"/>
      <c r="K209" s="74"/>
      <c r="L209" s="158"/>
    </row>
    <row r="210" spans="1:12" x14ac:dyDescent="0.25">
      <c r="A210" s="44">
        <v>5215</v>
      </c>
      <c r="B210" s="71" t="s">
        <v>218</v>
      </c>
      <c r="C210" s="72">
        <f>SUM(D210:G210)</f>
        <v>0</v>
      </c>
      <c r="D210" s="74"/>
      <c r="E210" s="74"/>
      <c r="F210" s="74"/>
      <c r="G210" s="157"/>
      <c r="H210" s="72">
        <f>SUM(I210:L210)</f>
        <v>0</v>
      </c>
      <c r="I210" s="74"/>
      <c r="J210" s="74"/>
      <c r="K210" s="74"/>
      <c r="L210" s="158"/>
    </row>
    <row r="211" spans="1:12" ht="14.25" customHeight="1" x14ac:dyDescent="0.25">
      <c r="A211" s="44">
        <v>5216</v>
      </c>
      <c r="B211" s="71" t="s">
        <v>219</v>
      </c>
      <c r="C211" s="72">
        <f t="shared" si="23"/>
        <v>0</v>
      </c>
      <c r="D211" s="74"/>
      <c r="E211" s="74"/>
      <c r="F211" s="74"/>
      <c r="G211" s="157"/>
      <c r="H211" s="72">
        <f t="shared" si="24"/>
        <v>0</v>
      </c>
      <c r="I211" s="74"/>
      <c r="J211" s="74"/>
      <c r="K211" s="74"/>
      <c r="L211" s="158"/>
    </row>
    <row r="212" spans="1:12" x14ac:dyDescent="0.25">
      <c r="A212" s="44">
        <v>5217</v>
      </c>
      <c r="B212" s="71" t="s">
        <v>220</v>
      </c>
      <c r="C212" s="72">
        <f t="shared" si="23"/>
        <v>0</v>
      </c>
      <c r="D212" s="74"/>
      <c r="E212" s="74"/>
      <c r="F212" s="74"/>
      <c r="G212" s="157"/>
      <c r="H212" s="72">
        <f t="shared" si="24"/>
        <v>0</v>
      </c>
      <c r="I212" s="74"/>
      <c r="J212" s="74"/>
      <c r="K212" s="74"/>
      <c r="L212" s="158"/>
    </row>
    <row r="213" spans="1:12" x14ac:dyDescent="0.25">
      <c r="A213" s="44">
        <v>5218</v>
      </c>
      <c r="B213" s="71" t="s">
        <v>221</v>
      </c>
      <c r="C213" s="72">
        <f t="shared" si="23"/>
        <v>0</v>
      </c>
      <c r="D213" s="74"/>
      <c r="E213" s="74"/>
      <c r="F213" s="74"/>
      <c r="G213" s="157"/>
      <c r="H213" s="72">
        <f t="shared" si="24"/>
        <v>0</v>
      </c>
      <c r="I213" s="74"/>
      <c r="J213" s="74"/>
      <c r="K213" s="74"/>
      <c r="L213" s="158"/>
    </row>
    <row r="214" spans="1:12" x14ac:dyDescent="0.25">
      <c r="A214" s="44">
        <v>5219</v>
      </c>
      <c r="B214" s="71" t="s">
        <v>222</v>
      </c>
      <c r="C214" s="72">
        <f t="shared" si="23"/>
        <v>0</v>
      </c>
      <c r="D214" s="74"/>
      <c r="E214" s="74"/>
      <c r="F214" s="74"/>
      <c r="G214" s="157"/>
      <c r="H214" s="72">
        <f t="shared" si="24"/>
        <v>0</v>
      </c>
      <c r="I214" s="74"/>
      <c r="J214" s="74"/>
      <c r="K214" s="74"/>
      <c r="L214" s="158"/>
    </row>
    <row r="215" spans="1:12" ht="13.5" customHeight="1" x14ac:dyDescent="0.25">
      <c r="A215" s="159">
        <v>5220</v>
      </c>
      <c r="B215" s="71" t="s">
        <v>223</v>
      </c>
      <c r="C215" s="72">
        <f t="shared" si="23"/>
        <v>0</v>
      </c>
      <c r="D215" s="74"/>
      <c r="E215" s="74"/>
      <c r="F215" s="74"/>
      <c r="G215" s="157"/>
      <c r="H215" s="72">
        <f t="shared" si="24"/>
        <v>0</v>
      </c>
      <c r="I215" s="74"/>
      <c r="J215" s="74"/>
      <c r="K215" s="74"/>
      <c r="L215" s="158"/>
    </row>
    <row r="216" spans="1:12" x14ac:dyDescent="0.25">
      <c r="A216" s="159">
        <v>5230</v>
      </c>
      <c r="B216" s="71" t="s">
        <v>224</v>
      </c>
      <c r="C216" s="72">
        <f t="shared" si="23"/>
        <v>4595</v>
      </c>
      <c r="D216" s="160">
        <f>SUM(D217:D224)</f>
        <v>4595</v>
      </c>
      <c r="E216" s="160">
        <f>SUM(E217:E224)</f>
        <v>0</v>
      </c>
      <c r="F216" s="160">
        <f>SUM(F217:F224)</f>
        <v>0</v>
      </c>
      <c r="G216" s="161">
        <f>SUM(G217:G224)</f>
        <v>0</v>
      </c>
      <c r="H216" s="72">
        <f t="shared" si="24"/>
        <v>4795</v>
      </c>
      <c r="I216" s="160">
        <f>SUM(I217:I224)</f>
        <v>4795</v>
      </c>
      <c r="J216" s="160">
        <f>SUM(J217:J224)</f>
        <v>0</v>
      </c>
      <c r="K216" s="160">
        <f>SUM(K217:K224)</f>
        <v>0</v>
      </c>
      <c r="L216" s="162">
        <f>SUM(L217:L224)</f>
        <v>0</v>
      </c>
    </row>
    <row r="217" spans="1:12" x14ac:dyDescent="0.25">
      <c r="A217" s="44">
        <v>5231</v>
      </c>
      <c r="B217" s="71" t="s">
        <v>225</v>
      </c>
      <c r="C217" s="72">
        <f t="shared" si="23"/>
        <v>0</v>
      </c>
      <c r="D217" s="74"/>
      <c r="E217" s="74"/>
      <c r="F217" s="74"/>
      <c r="G217" s="157"/>
      <c r="H217" s="72">
        <f t="shared" si="24"/>
        <v>0</v>
      </c>
      <c r="I217" s="74"/>
      <c r="J217" s="74"/>
      <c r="K217" s="74"/>
      <c r="L217" s="158"/>
    </row>
    <row r="218" spans="1:12" x14ac:dyDescent="0.25">
      <c r="A218" s="44">
        <v>5232</v>
      </c>
      <c r="B218" s="71" t="s">
        <v>226</v>
      </c>
      <c r="C218" s="72">
        <f t="shared" si="23"/>
        <v>0</v>
      </c>
      <c r="D218" s="74"/>
      <c r="E218" s="74"/>
      <c r="F218" s="74"/>
      <c r="G218" s="157"/>
      <c r="H218" s="72">
        <f t="shared" si="24"/>
        <v>0</v>
      </c>
      <c r="I218" s="74"/>
      <c r="J218" s="74"/>
      <c r="K218" s="74"/>
      <c r="L218" s="158"/>
    </row>
    <row r="219" spans="1:12" x14ac:dyDescent="0.25">
      <c r="A219" s="44">
        <v>5233</v>
      </c>
      <c r="B219" s="71" t="s">
        <v>227</v>
      </c>
      <c r="C219" s="201">
        <f t="shared" si="23"/>
        <v>945</v>
      </c>
      <c r="D219" s="74">
        <v>945</v>
      </c>
      <c r="E219" s="74"/>
      <c r="F219" s="74"/>
      <c r="G219" s="157"/>
      <c r="H219" s="72">
        <f t="shared" si="24"/>
        <v>945</v>
      </c>
      <c r="I219" s="74">
        <v>945</v>
      </c>
      <c r="J219" s="74"/>
      <c r="K219" s="74"/>
      <c r="L219" s="158"/>
    </row>
    <row r="220" spans="1:12" ht="24" x14ac:dyDescent="0.25">
      <c r="A220" s="44">
        <v>5234</v>
      </c>
      <c r="B220" s="71" t="s">
        <v>228</v>
      </c>
      <c r="C220" s="201">
        <f t="shared" si="23"/>
        <v>0</v>
      </c>
      <c r="D220" s="74"/>
      <c r="E220" s="74"/>
      <c r="F220" s="74"/>
      <c r="G220" s="157"/>
      <c r="H220" s="72">
        <f t="shared" si="24"/>
        <v>0</v>
      </c>
      <c r="I220" s="74"/>
      <c r="J220" s="74"/>
      <c r="K220" s="74"/>
      <c r="L220" s="158"/>
    </row>
    <row r="221" spans="1:12" ht="14.25" customHeight="1" x14ac:dyDescent="0.25">
      <c r="A221" s="44">
        <v>5236</v>
      </c>
      <c r="B221" s="71" t="s">
        <v>229</v>
      </c>
      <c r="C221" s="201">
        <f t="shared" si="23"/>
        <v>0</v>
      </c>
      <c r="D221" s="74"/>
      <c r="E221" s="74"/>
      <c r="F221" s="74"/>
      <c r="G221" s="157"/>
      <c r="H221" s="72">
        <f t="shared" si="24"/>
        <v>0</v>
      </c>
      <c r="I221" s="74"/>
      <c r="J221" s="74"/>
      <c r="K221" s="74"/>
      <c r="L221" s="158"/>
    </row>
    <row r="222" spans="1:12" ht="14.25" customHeight="1" x14ac:dyDescent="0.25">
      <c r="A222" s="44">
        <v>5237</v>
      </c>
      <c r="B222" s="71" t="s">
        <v>230</v>
      </c>
      <c r="C222" s="201">
        <f t="shared" si="23"/>
        <v>0</v>
      </c>
      <c r="D222" s="74"/>
      <c r="E222" s="74"/>
      <c r="F222" s="74"/>
      <c r="G222" s="157"/>
      <c r="H222" s="72">
        <f t="shared" si="24"/>
        <v>0</v>
      </c>
      <c r="I222" s="74"/>
      <c r="J222" s="74"/>
      <c r="K222" s="74"/>
      <c r="L222" s="158"/>
    </row>
    <row r="223" spans="1:12" ht="24" x14ac:dyDescent="0.25">
      <c r="A223" s="44">
        <v>5238</v>
      </c>
      <c r="B223" s="71" t="s">
        <v>231</v>
      </c>
      <c r="C223" s="201">
        <f t="shared" si="23"/>
        <v>0</v>
      </c>
      <c r="D223" s="74"/>
      <c r="E223" s="74"/>
      <c r="F223" s="74"/>
      <c r="G223" s="157"/>
      <c r="H223" s="72">
        <f t="shared" si="24"/>
        <v>3850</v>
      </c>
      <c r="I223" s="74">
        <f>1350+2500</f>
        <v>3850</v>
      </c>
      <c r="J223" s="74"/>
      <c r="K223" s="74"/>
      <c r="L223" s="158"/>
    </row>
    <row r="224" spans="1:12" ht="24" x14ac:dyDescent="0.25">
      <c r="A224" s="44">
        <v>5239</v>
      </c>
      <c r="B224" s="71" t="s">
        <v>232</v>
      </c>
      <c r="C224" s="201">
        <f t="shared" si="23"/>
        <v>3650</v>
      </c>
      <c r="D224" s="74">
        <v>3650</v>
      </c>
      <c r="E224" s="74"/>
      <c r="F224" s="74"/>
      <c r="G224" s="157"/>
      <c r="H224" s="72">
        <f t="shared" si="24"/>
        <v>0</v>
      </c>
      <c r="I224" s="74"/>
      <c r="J224" s="74"/>
      <c r="K224" s="74"/>
      <c r="L224" s="158"/>
    </row>
    <row r="225" spans="1:12" ht="24" x14ac:dyDescent="0.25">
      <c r="A225" s="159">
        <v>5240</v>
      </c>
      <c r="B225" s="71" t="s">
        <v>233</v>
      </c>
      <c r="C225" s="201">
        <f t="shared" si="23"/>
        <v>0</v>
      </c>
      <c r="D225" s="74"/>
      <c r="E225" s="74"/>
      <c r="F225" s="74"/>
      <c r="G225" s="157"/>
      <c r="H225" s="72">
        <f t="shared" si="24"/>
        <v>0</v>
      </c>
      <c r="I225" s="74"/>
      <c r="J225" s="74"/>
      <c r="K225" s="74"/>
      <c r="L225" s="158"/>
    </row>
    <row r="226" spans="1:12" x14ac:dyDescent="0.25">
      <c r="A226" s="159">
        <v>5250</v>
      </c>
      <c r="B226" s="71" t="s">
        <v>234</v>
      </c>
      <c r="C226" s="201">
        <f t="shared" si="23"/>
        <v>0</v>
      </c>
      <c r="D226" s="74"/>
      <c r="E226" s="74"/>
      <c r="F226" s="74"/>
      <c r="G226" s="157"/>
      <c r="H226" s="72">
        <f t="shared" si="24"/>
        <v>0</v>
      </c>
      <c r="I226" s="74"/>
      <c r="J226" s="74"/>
      <c r="K226" s="74"/>
      <c r="L226" s="158"/>
    </row>
    <row r="227" spans="1:12" x14ac:dyDescent="0.25">
      <c r="A227" s="159">
        <v>5260</v>
      </c>
      <c r="B227" s="71" t="s">
        <v>235</v>
      </c>
      <c r="C227" s="201">
        <f t="shared" si="23"/>
        <v>0</v>
      </c>
      <c r="D227" s="160">
        <f>SUM(D228)</f>
        <v>0</v>
      </c>
      <c r="E227" s="160">
        <f>SUM(E228)</f>
        <v>0</v>
      </c>
      <c r="F227" s="160">
        <f>SUM(F228)</f>
        <v>0</v>
      </c>
      <c r="G227" s="161">
        <f>SUM(G228)</f>
        <v>0</v>
      </c>
      <c r="H227" s="72">
        <f t="shared" si="24"/>
        <v>0</v>
      </c>
      <c r="I227" s="160">
        <f>SUM(I228)</f>
        <v>0</v>
      </c>
      <c r="J227" s="160">
        <f>SUM(J228)</f>
        <v>0</v>
      </c>
      <c r="K227" s="160">
        <f>SUM(K228)</f>
        <v>0</v>
      </c>
      <c r="L227" s="162">
        <f>SUM(L228)</f>
        <v>0</v>
      </c>
    </row>
    <row r="228" spans="1:12" ht="24" x14ac:dyDescent="0.25">
      <c r="A228" s="44">
        <v>5269</v>
      </c>
      <c r="B228" s="71" t="s">
        <v>236</v>
      </c>
      <c r="C228" s="201">
        <f t="shared" si="23"/>
        <v>0</v>
      </c>
      <c r="D228" s="74"/>
      <c r="E228" s="74"/>
      <c r="F228" s="74"/>
      <c r="G228" s="157"/>
      <c r="H228" s="72">
        <f t="shared" si="24"/>
        <v>0</v>
      </c>
      <c r="I228" s="74"/>
      <c r="J228" s="74"/>
      <c r="K228" s="74"/>
      <c r="L228" s="158"/>
    </row>
    <row r="229" spans="1:12" ht="24" x14ac:dyDescent="0.25">
      <c r="A229" s="150">
        <v>5270</v>
      </c>
      <c r="B229" s="112" t="s">
        <v>237</v>
      </c>
      <c r="C229" s="202">
        <f t="shared" si="23"/>
        <v>0</v>
      </c>
      <c r="D229" s="163"/>
      <c r="E229" s="163"/>
      <c r="F229" s="163"/>
      <c r="G229" s="164"/>
      <c r="H229" s="117">
        <f t="shared" si="24"/>
        <v>0</v>
      </c>
      <c r="I229" s="163"/>
      <c r="J229" s="163"/>
      <c r="K229" s="163"/>
      <c r="L229" s="165"/>
    </row>
    <row r="230" spans="1:12" x14ac:dyDescent="0.25">
      <c r="A230" s="142">
        <v>6000</v>
      </c>
      <c r="B230" s="142" t="s">
        <v>238</v>
      </c>
      <c r="C230" s="203">
        <f t="shared" si="23"/>
        <v>0</v>
      </c>
      <c r="D230" s="144">
        <f>D231+D251+D259</f>
        <v>0</v>
      </c>
      <c r="E230" s="144">
        <f>E231+E251+E259</f>
        <v>0</v>
      </c>
      <c r="F230" s="144">
        <f>F231+F251+F259</f>
        <v>0</v>
      </c>
      <c r="G230" s="145">
        <f>G231+G251+G259</f>
        <v>0</v>
      </c>
      <c r="H230" s="143">
        <f t="shared" si="24"/>
        <v>0</v>
      </c>
      <c r="I230" s="144">
        <f>I231+I251+I259</f>
        <v>0</v>
      </c>
      <c r="J230" s="144">
        <f>J231+J251+J259</f>
        <v>0</v>
      </c>
      <c r="K230" s="144">
        <f>K231+K251+K259</f>
        <v>0</v>
      </c>
      <c r="L230" s="146">
        <f>L231+L251+L259</f>
        <v>0</v>
      </c>
    </row>
    <row r="231" spans="1:12" ht="14.25" customHeight="1" x14ac:dyDescent="0.25">
      <c r="A231" s="192">
        <v>6200</v>
      </c>
      <c r="B231" s="183" t="s">
        <v>239</v>
      </c>
      <c r="C231" s="204">
        <f>SUM(D231:G231)</f>
        <v>0</v>
      </c>
      <c r="D231" s="194">
        <f>SUM(D232,D233,D235,D238,D244,D245,D246)</f>
        <v>0</v>
      </c>
      <c r="E231" s="194">
        <f>SUM(E232,E233,E235,E238,E244,E245,E246)</f>
        <v>0</v>
      </c>
      <c r="F231" s="194">
        <f>SUM(F232,F233,F235,F238,F244,F245,F246)</f>
        <v>0</v>
      </c>
      <c r="G231" s="194">
        <f>SUM(G232,G233,G235,G238,G244,G245,G246)</f>
        <v>0</v>
      </c>
      <c r="H231" s="193">
        <f t="shared" si="24"/>
        <v>0</v>
      </c>
      <c r="I231" s="194">
        <f>SUM(I232,I233,I235,I238,I244,I245,I246)</f>
        <v>0</v>
      </c>
      <c r="J231" s="194">
        <f>SUM(J232,J233,J235,J238,J244,J245,J246)</f>
        <v>0</v>
      </c>
      <c r="K231" s="194">
        <f>SUM(K232,K233,K235,K238,K244,K245,K246)</f>
        <v>0</v>
      </c>
      <c r="L231" s="149">
        <f>SUM(L232,L233,L235,L238,L244,L245,L246)</f>
        <v>0</v>
      </c>
    </row>
    <row r="232" spans="1:12" ht="24" x14ac:dyDescent="0.25">
      <c r="A232" s="168">
        <v>6220</v>
      </c>
      <c r="B232" s="65" t="s">
        <v>240</v>
      </c>
      <c r="C232" s="205">
        <f t="shared" si="23"/>
        <v>0</v>
      </c>
      <c r="D232" s="68"/>
      <c r="E232" s="68"/>
      <c r="F232" s="68"/>
      <c r="G232" s="206"/>
      <c r="H232" s="207">
        <f t="shared" si="24"/>
        <v>0</v>
      </c>
      <c r="I232" s="68"/>
      <c r="J232" s="68"/>
      <c r="K232" s="68"/>
      <c r="L232" s="155"/>
    </row>
    <row r="233" spans="1:12" x14ac:dyDescent="0.25">
      <c r="A233" s="159">
        <v>6230</v>
      </c>
      <c r="B233" s="71" t="s">
        <v>241</v>
      </c>
      <c r="C233" s="201">
        <f t="shared" si="23"/>
        <v>0</v>
      </c>
      <c r="D233" s="160">
        <f>SUM(D234)</f>
        <v>0</v>
      </c>
      <c r="E233" s="160">
        <f t="shared" ref="E233:L233" si="25">SUM(E234)</f>
        <v>0</v>
      </c>
      <c r="F233" s="160">
        <f t="shared" si="25"/>
        <v>0</v>
      </c>
      <c r="G233" s="161">
        <f t="shared" si="25"/>
        <v>0</v>
      </c>
      <c r="H233" s="208">
        <f t="shared" si="24"/>
        <v>0</v>
      </c>
      <c r="I233" s="160">
        <f t="shared" si="25"/>
        <v>0</v>
      </c>
      <c r="J233" s="160">
        <f t="shared" si="25"/>
        <v>0</v>
      </c>
      <c r="K233" s="160">
        <f t="shared" si="25"/>
        <v>0</v>
      </c>
      <c r="L233" s="162">
        <f t="shared" si="25"/>
        <v>0</v>
      </c>
    </row>
    <row r="234" spans="1:12" ht="24" x14ac:dyDescent="0.25">
      <c r="A234" s="44">
        <v>6239</v>
      </c>
      <c r="B234" s="65" t="s">
        <v>242</v>
      </c>
      <c r="C234" s="201">
        <f t="shared" si="23"/>
        <v>0</v>
      </c>
      <c r="D234" s="68"/>
      <c r="E234" s="68"/>
      <c r="F234" s="68"/>
      <c r="G234" s="154"/>
      <c r="H234" s="208">
        <f t="shared" si="24"/>
        <v>0</v>
      </c>
      <c r="I234" s="68"/>
      <c r="J234" s="68"/>
      <c r="K234" s="68"/>
      <c r="L234" s="155"/>
    </row>
    <row r="235" spans="1:12" ht="24" x14ac:dyDescent="0.25">
      <c r="A235" s="159">
        <v>6240</v>
      </c>
      <c r="B235" s="71" t="s">
        <v>243</v>
      </c>
      <c r="C235" s="201">
        <f>SUM(D235:G235)</f>
        <v>0</v>
      </c>
      <c r="D235" s="160">
        <f>SUM(D236:D237)</f>
        <v>0</v>
      </c>
      <c r="E235" s="160">
        <f>SUM(E236:E237)</f>
        <v>0</v>
      </c>
      <c r="F235" s="160">
        <f>SUM(F236:F237)</f>
        <v>0</v>
      </c>
      <c r="G235" s="161">
        <f>SUM(G236:G237)</f>
        <v>0</v>
      </c>
      <c r="H235" s="208">
        <f t="shared" si="24"/>
        <v>0</v>
      </c>
      <c r="I235" s="160">
        <f>SUM(I236:I237)</f>
        <v>0</v>
      </c>
      <c r="J235" s="160">
        <f>SUM(J236:J237)</f>
        <v>0</v>
      </c>
      <c r="K235" s="160">
        <f>SUM(K236:K237)</f>
        <v>0</v>
      </c>
      <c r="L235" s="162">
        <f>SUM(L236:L237)</f>
        <v>0</v>
      </c>
    </row>
    <row r="236" spans="1:12" x14ac:dyDescent="0.25">
      <c r="A236" s="44">
        <v>6241</v>
      </c>
      <c r="B236" s="71" t="s">
        <v>244</v>
      </c>
      <c r="C236" s="201">
        <f>SUM(D236:G236)</f>
        <v>0</v>
      </c>
      <c r="D236" s="74"/>
      <c r="E236" s="74"/>
      <c r="F236" s="74"/>
      <c r="G236" s="157"/>
      <c r="H236" s="208">
        <f>SUM(I236:L236)</f>
        <v>0</v>
      </c>
      <c r="I236" s="74"/>
      <c r="J236" s="74"/>
      <c r="K236" s="74"/>
      <c r="L236" s="158"/>
    </row>
    <row r="237" spans="1:12" x14ac:dyDescent="0.25">
      <c r="A237" s="44">
        <v>6242</v>
      </c>
      <c r="B237" s="71" t="s">
        <v>245</v>
      </c>
      <c r="C237" s="201">
        <f>SUM(D237:G237)</f>
        <v>0</v>
      </c>
      <c r="D237" s="74"/>
      <c r="E237" s="74"/>
      <c r="F237" s="74"/>
      <c r="G237" s="157"/>
      <c r="H237" s="208">
        <f t="shared" si="24"/>
        <v>0</v>
      </c>
      <c r="I237" s="74"/>
      <c r="J237" s="74"/>
      <c r="K237" s="74"/>
      <c r="L237" s="158"/>
    </row>
    <row r="238" spans="1:12" ht="25.5" customHeight="1" x14ac:dyDescent="0.25">
      <c r="A238" s="159">
        <v>6250</v>
      </c>
      <c r="B238" s="71" t="s">
        <v>246</v>
      </c>
      <c r="C238" s="201">
        <f>SUM(D238:G238)</f>
        <v>0</v>
      </c>
      <c r="D238" s="160">
        <f>SUM(D239:D243)</f>
        <v>0</v>
      </c>
      <c r="E238" s="160">
        <f>SUM(E239:E243)</f>
        <v>0</v>
      </c>
      <c r="F238" s="160">
        <f>SUM(F239:F243)</f>
        <v>0</v>
      </c>
      <c r="G238" s="161">
        <f>SUM(G239:G243)</f>
        <v>0</v>
      </c>
      <c r="H238" s="208">
        <f t="shared" si="24"/>
        <v>0</v>
      </c>
      <c r="I238" s="160">
        <f>SUM(I239:I243)</f>
        <v>0</v>
      </c>
      <c r="J238" s="160">
        <f>SUM(J239:J243)</f>
        <v>0</v>
      </c>
      <c r="K238" s="160">
        <f>SUM(K239:K243)</f>
        <v>0</v>
      </c>
      <c r="L238" s="162">
        <f>SUM(L239:L243)</f>
        <v>0</v>
      </c>
    </row>
    <row r="239" spans="1:12" ht="14.25" customHeight="1" x14ac:dyDescent="0.25">
      <c r="A239" s="44">
        <v>6252</v>
      </c>
      <c r="B239" s="71" t="s">
        <v>247</v>
      </c>
      <c r="C239" s="201">
        <f>SUM(D239:G239)</f>
        <v>0</v>
      </c>
      <c r="D239" s="74"/>
      <c r="E239" s="74"/>
      <c r="F239" s="74"/>
      <c r="G239" s="157"/>
      <c r="H239" s="208">
        <f t="shared" si="24"/>
        <v>0</v>
      </c>
      <c r="I239" s="74"/>
      <c r="J239" s="74"/>
      <c r="K239" s="74"/>
      <c r="L239" s="158"/>
    </row>
    <row r="240" spans="1:12" ht="14.25" customHeight="1" x14ac:dyDescent="0.25">
      <c r="A240" s="44">
        <v>6253</v>
      </c>
      <c r="B240" s="71" t="s">
        <v>248</v>
      </c>
      <c r="C240" s="201">
        <f t="shared" si="23"/>
        <v>0</v>
      </c>
      <c r="D240" s="74"/>
      <c r="E240" s="74"/>
      <c r="F240" s="74"/>
      <c r="G240" s="157"/>
      <c r="H240" s="208">
        <f t="shared" si="24"/>
        <v>0</v>
      </c>
      <c r="I240" s="74"/>
      <c r="J240" s="74"/>
      <c r="K240" s="74"/>
      <c r="L240" s="158"/>
    </row>
    <row r="241" spans="1:12" ht="24" x14ac:dyDescent="0.25">
      <c r="A241" s="44">
        <v>6254</v>
      </c>
      <c r="B241" s="71" t="s">
        <v>249</v>
      </c>
      <c r="C241" s="201">
        <f t="shared" si="23"/>
        <v>0</v>
      </c>
      <c r="D241" s="74"/>
      <c r="E241" s="74"/>
      <c r="F241" s="74"/>
      <c r="G241" s="157"/>
      <c r="H241" s="208">
        <f t="shared" si="24"/>
        <v>0</v>
      </c>
      <c r="I241" s="74"/>
      <c r="J241" s="74"/>
      <c r="K241" s="74"/>
      <c r="L241" s="158"/>
    </row>
    <row r="242" spans="1:12" ht="24" x14ac:dyDescent="0.25">
      <c r="A242" s="44">
        <v>6255</v>
      </c>
      <c r="B242" s="71" t="s">
        <v>250</v>
      </c>
      <c r="C242" s="201">
        <f t="shared" si="23"/>
        <v>0</v>
      </c>
      <c r="D242" s="74"/>
      <c r="E242" s="74"/>
      <c r="F242" s="74"/>
      <c r="G242" s="157"/>
      <c r="H242" s="208">
        <f t="shared" si="24"/>
        <v>0</v>
      </c>
      <c r="I242" s="74"/>
      <c r="J242" s="74"/>
      <c r="K242" s="74"/>
      <c r="L242" s="158"/>
    </row>
    <row r="243" spans="1:12" x14ac:dyDescent="0.25">
      <c r="A243" s="44">
        <v>6259</v>
      </c>
      <c r="B243" s="71" t="s">
        <v>251</v>
      </c>
      <c r="C243" s="201">
        <f t="shared" si="23"/>
        <v>0</v>
      </c>
      <c r="D243" s="74"/>
      <c r="E243" s="74"/>
      <c r="F243" s="74"/>
      <c r="G243" s="157"/>
      <c r="H243" s="208">
        <f t="shared" si="24"/>
        <v>0</v>
      </c>
      <c r="I243" s="74"/>
      <c r="J243" s="74"/>
      <c r="K243" s="74"/>
      <c r="L243" s="158"/>
    </row>
    <row r="244" spans="1:12" ht="24" x14ac:dyDescent="0.25">
      <c r="A244" s="159">
        <v>6260</v>
      </c>
      <c r="B244" s="71" t="s">
        <v>252</v>
      </c>
      <c r="C244" s="201">
        <f t="shared" si="23"/>
        <v>0</v>
      </c>
      <c r="D244" s="74"/>
      <c r="E244" s="74"/>
      <c r="F244" s="74"/>
      <c r="G244" s="157"/>
      <c r="H244" s="208">
        <f t="shared" si="24"/>
        <v>0</v>
      </c>
      <c r="I244" s="74"/>
      <c r="J244" s="74"/>
      <c r="K244" s="74"/>
      <c r="L244" s="158"/>
    </row>
    <row r="245" spans="1:12" x14ac:dyDescent="0.25">
      <c r="A245" s="159">
        <v>6270</v>
      </c>
      <c r="B245" s="71" t="s">
        <v>253</v>
      </c>
      <c r="C245" s="201">
        <f t="shared" si="23"/>
        <v>0</v>
      </c>
      <c r="D245" s="74"/>
      <c r="E245" s="74"/>
      <c r="F245" s="74"/>
      <c r="G245" s="157"/>
      <c r="H245" s="208">
        <f t="shared" si="24"/>
        <v>0</v>
      </c>
      <c r="I245" s="74"/>
      <c r="J245" s="74"/>
      <c r="K245" s="74"/>
      <c r="L245" s="158"/>
    </row>
    <row r="246" spans="1:12" ht="24" x14ac:dyDescent="0.25">
      <c r="A246" s="168">
        <v>6290</v>
      </c>
      <c r="B246" s="65" t="s">
        <v>254</v>
      </c>
      <c r="C246" s="209">
        <f t="shared" si="23"/>
        <v>0</v>
      </c>
      <c r="D246" s="169">
        <f>SUM(D247:D250)</f>
        <v>0</v>
      </c>
      <c r="E246" s="169">
        <f t="shared" ref="E246:G246" si="26">SUM(E247:E250)</f>
        <v>0</v>
      </c>
      <c r="F246" s="169">
        <f t="shared" si="26"/>
        <v>0</v>
      </c>
      <c r="G246" s="210">
        <f t="shared" si="26"/>
        <v>0</v>
      </c>
      <c r="H246" s="209">
        <f t="shared" si="24"/>
        <v>0</v>
      </c>
      <c r="I246" s="169">
        <f>SUM(I247:I250)</f>
        <v>0</v>
      </c>
      <c r="J246" s="169">
        <f t="shared" ref="J246:L246" si="27">SUM(J247:J250)</f>
        <v>0</v>
      </c>
      <c r="K246" s="169">
        <f t="shared" si="27"/>
        <v>0</v>
      </c>
      <c r="L246" s="186">
        <f t="shared" si="27"/>
        <v>0</v>
      </c>
    </row>
    <row r="247" spans="1:12" x14ac:dyDescent="0.25">
      <c r="A247" s="44">
        <v>6291</v>
      </c>
      <c r="B247" s="71" t="s">
        <v>255</v>
      </c>
      <c r="C247" s="201">
        <f t="shared" si="23"/>
        <v>0</v>
      </c>
      <c r="D247" s="74"/>
      <c r="E247" s="74"/>
      <c r="F247" s="74"/>
      <c r="G247" s="211"/>
      <c r="H247" s="201">
        <f t="shared" si="24"/>
        <v>0</v>
      </c>
      <c r="I247" s="74"/>
      <c r="J247" s="74"/>
      <c r="K247" s="74"/>
      <c r="L247" s="158"/>
    </row>
    <row r="248" spans="1:12" x14ac:dyDescent="0.25">
      <c r="A248" s="44">
        <v>6292</v>
      </c>
      <c r="B248" s="71" t="s">
        <v>256</v>
      </c>
      <c r="C248" s="201">
        <f t="shared" si="23"/>
        <v>0</v>
      </c>
      <c r="D248" s="74"/>
      <c r="E248" s="74"/>
      <c r="F248" s="74"/>
      <c r="G248" s="211"/>
      <c r="H248" s="201">
        <f t="shared" si="24"/>
        <v>0</v>
      </c>
      <c r="I248" s="74"/>
      <c r="J248" s="74"/>
      <c r="K248" s="74"/>
      <c r="L248" s="158"/>
    </row>
    <row r="249" spans="1:12" ht="72" x14ac:dyDescent="0.25">
      <c r="A249" s="44">
        <v>6296</v>
      </c>
      <c r="B249" s="71" t="s">
        <v>257</v>
      </c>
      <c r="C249" s="201">
        <f t="shared" si="23"/>
        <v>0</v>
      </c>
      <c r="D249" s="74"/>
      <c r="E249" s="74"/>
      <c r="F249" s="74"/>
      <c r="G249" s="211"/>
      <c r="H249" s="201">
        <f t="shared" si="24"/>
        <v>0</v>
      </c>
      <c r="I249" s="74"/>
      <c r="J249" s="74"/>
      <c r="K249" s="74"/>
      <c r="L249" s="158"/>
    </row>
    <row r="250" spans="1:12" ht="39.75" customHeight="1" x14ac:dyDescent="0.25">
      <c r="A250" s="44">
        <v>6299</v>
      </c>
      <c r="B250" s="71" t="s">
        <v>258</v>
      </c>
      <c r="C250" s="201">
        <f t="shared" si="23"/>
        <v>0</v>
      </c>
      <c r="D250" s="74"/>
      <c r="E250" s="74"/>
      <c r="F250" s="74"/>
      <c r="G250" s="211"/>
      <c r="H250" s="201">
        <f t="shared" si="24"/>
        <v>0</v>
      </c>
      <c r="I250" s="74"/>
      <c r="J250" s="74"/>
      <c r="K250" s="74"/>
      <c r="L250" s="158"/>
    </row>
    <row r="251" spans="1:12" x14ac:dyDescent="0.25">
      <c r="A251" s="56">
        <v>6300</v>
      </c>
      <c r="B251" s="147" t="s">
        <v>259</v>
      </c>
      <c r="C251" s="184">
        <f t="shared" si="23"/>
        <v>0</v>
      </c>
      <c r="D251" s="63">
        <f>SUM(D252,D257,D258)</f>
        <v>0</v>
      </c>
      <c r="E251" s="63">
        <f t="shared" ref="E251:G251" si="28">SUM(E252,E257,E258)</f>
        <v>0</v>
      </c>
      <c r="F251" s="63">
        <f t="shared" si="28"/>
        <v>0</v>
      </c>
      <c r="G251" s="63">
        <f t="shared" si="28"/>
        <v>0</v>
      </c>
      <c r="H251" s="57">
        <f t="shared" si="24"/>
        <v>0</v>
      </c>
      <c r="I251" s="63">
        <f>SUM(I252,I257,I258)</f>
        <v>0</v>
      </c>
      <c r="J251" s="63">
        <f t="shared" ref="J251:L251" si="29">SUM(J252,J257,J258)</f>
        <v>0</v>
      </c>
      <c r="K251" s="63">
        <f t="shared" si="29"/>
        <v>0</v>
      </c>
      <c r="L251" s="172">
        <f t="shared" si="29"/>
        <v>0</v>
      </c>
    </row>
    <row r="252" spans="1:12" ht="24" x14ac:dyDescent="0.25">
      <c r="A252" s="168">
        <v>6320</v>
      </c>
      <c r="B252" s="65" t="s">
        <v>260</v>
      </c>
      <c r="C252" s="209">
        <f t="shared" si="23"/>
        <v>0</v>
      </c>
      <c r="D252" s="169">
        <f>SUM(D253:D256)</f>
        <v>0</v>
      </c>
      <c r="E252" s="169">
        <f>SUM(E253:E256)</f>
        <v>0</v>
      </c>
      <c r="F252" s="169">
        <f t="shared" ref="F252:G252" si="30">SUM(F253:F256)</f>
        <v>0</v>
      </c>
      <c r="G252" s="212">
        <f t="shared" si="30"/>
        <v>0</v>
      </c>
      <c r="H252" s="209">
        <f t="shared" si="24"/>
        <v>0</v>
      </c>
      <c r="I252" s="169">
        <f>SUM(I253:I256)</f>
        <v>0</v>
      </c>
      <c r="J252" s="169">
        <f t="shared" ref="J252:L252" si="31">SUM(J253:J256)</f>
        <v>0</v>
      </c>
      <c r="K252" s="169">
        <f t="shared" si="31"/>
        <v>0</v>
      </c>
      <c r="L252" s="213">
        <f t="shared" si="31"/>
        <v>0</v>
      </c>
    </row>
    <row r="253" spans="1:12" x14ac:dyDescent="0.25">
      <c r="A253" s="44">
        <v>6322</v>
      </c>
      <c r="B253" s="71" t="s">
        <v>261</v>
      </c>
      <c r="C253" s="201">
        <f t="shared" si="23"/>
        <v>0</v>
      </c>
      <c r="D253" s="74"/>
      <c r="E253" s="74"/>
      <c r="F253" s="74"/>
      <c r="G253" s="211"/>
      <c r="H253" s="201">
        <f t="shared" si="24"/>
        <v>0</v>
      </c>
      <c r="I253" s="74"/>
      <c r="J253" s="74"/>
      <c r="K253" s="74"/>
      <c r="L253" s="158"/>
    </row>
    <row r="254" spans="1:12" ht="24" x14ac:dyDescent="0.25">
      <c r="A254" s="44">
        <v>6323</v>
      </c>
      <c r="B254" s="71" t="s">
        <v>262</v>
      </c>
      <c r="C254" s="201">
        <f t="shared" si="23"/>
        <v>0</v>
      </c>
      <c r="D254" s="74"/>
      <c r="E254" s="74"/>
      <c r="F254" s="74"/>
      <c r="G254" s="211"/>
      <c r="H254" s="201">
        <f t="shared" si="24"/>
        <v>0</v>
      </c>
      <c r="I254" s="74"/>
      <c r="J254" s="74"/>
      <c r="K254" s="74"/>
      <c r="L254" s="158"/>
    </row>
    <row r="255" spans="1:12" ht="24" x14ac:dyDescent="0.25">
      <c r="A255" s="44">
        <v>6324</v>
      </c>
      <c r="B255" s="71" t="s">
        <v>263</v>
      </c>
      <c r="C255" s="201">
        <f t="shared" si="23"/>
        <v>0</v>
      </c>
      <c r="D255" s="74"/>
      <c r="E255" s="74"/>
      <c r="F255" s="74"/>
      <c r="G255" s="211"/>
      <c r="H255" s="201">
        <f t="shared" si="24"/>
        <v>0</v>
      </c>
      <c r="I255" s="74"/>
      <c r="J255" s="74"/>
      <c r="K255" s="74"/>
      <c r="L255" s="158"/>
    </row>
    <row r="256" spans="1:12" x14ac:dyDescent="0.25">
      <c r="A256" s="38">
        <v>6329</v>
      </c>
      <c r="B256" s="65" t="s">
        <v>264</v>
      </c>
      <c r="C256" s="205">
        <f t="shared" si="23"/>
        <v>0</v>
      </c>
      <c r="D256" s="68"/>
      <c r="E256" s="68"/>
      <c r="F256" s="68"/>
      <c r="G256" s="214"/>
      <c r="H256" s="205">
        <f t="shared" si="24"/>
        <v>0</v>
      </c>
      <c r="I256" s="68"/>
      <c r="J256" s="68"/>
      <c r="K256" s="68"/>
      <c r="L256" s="155"/>
    </row>
    <row r="257" spans="1:13" ht="24" x14ac:dyDescent="0.25">
      <c r="A257" s="215">
        <v>6330</v>
      </c>
      <c r="B257" s="216" t="s">
        <v>265</v>
      </c>
      <c r="C257" s="209">
        <f>SUM(D257:G257)</f>
        <v>0</v>
      </c>
      <c r="D257" s="189"/>
      <c r="E257" s="189"/>
      <c r="F257" s="189"/>
      <c r="G257" s="211"/>
      <c r="H257" s="209">
        <f>SUM(I257:L257)</f>
        <v>0</v>
      </c>
      <c r="I257" s="189"/>
      <c r="J257" s="189"/>
      <c r="K257" s="189"/>
      <c r="L257" s="191"/>
    </row>
    <row r="258" spans="1:13" x14ac:dyDescent="0.25">
      <c r="A258" s="159">
        <v>6360</v>
      </c>
      <c r="B258" s="71" t="s">
        <v>266</v>
      </c>
      <c r="C258" s="201">
        <f t="shared" si="23"/>
        <v>0</v>
      </c>
      <c r="D258" s="74"/>
      <c r="E258" s="74"/>
      <c r="F258" s="74"/>
      <c r="G258" s="157"/>
      <c r="H258" s="208">
        <f t="shared" si="24"/>
        <v>0</v>
      </c>
      <c r="I258" s="74"/>
      <c r="J258" s="74"/>
      <c r="K258" s="74"/>
      <c r="L258" s="158"/>
    </row>
    <row r="259" spans="1:13" ht="36" x14ac:dyDescent="0.25">
      <c r="A259" s="56">
        <v>6400</v>
      </c>
      <c r="B259" s="147" t="s">
        <v>267</v>
      </c>
      <c r="C259" s="184">
        <f>SUM(D259:G259)</f>
        <v>0</v>
      </c>
      <c r="D259" s="63">
        <f>SUM(D260,D264)</f>
        <v>0</v>
      </c>
      <c r="E259" s="63">
        <f t="shared" ref="E259:G259" si="32">SUM(E260,E264)</f>
        <v>0</v>
      </c>
      <c r="F259" s="63">
        <f t="shared" si="32"/>
        <v>0</v>
      </c>
      <c r="G259" s="63">
        <f t="shared" si="32"/>
        <v>0</v>
      </c>
      <c r="H259" s="57">
        <f>SUM(I259:L259)</f>
        <v>0</v>
      </c>
      <c r="I259" s="63">
        <f>SUM(I260,I264)</f>
        <v>0</v>
      </c>
      <c r="J259" s="63">
        <f t="shared" ref="J259:L259" si="33">SUM(J260,J264)</f>
        <v>0</v>
      </c>
      <c r="K259" s="63">
        <f t="shared" si="33"/>
        <v>0</v>
      </c>
      <c r="L259" s="172">
        <f t="shared" si="33"/>
        <v>0</v>
      </c>
    </row>
    <row r="260" spans="1:13" ht="24" x14ac:dyDescent="0.25">
      <c r="A260" s="168">
        <v>6410</v>
      </c>
      <c r="B260" s="65" t="s">
        <v>268</v>
      </c>
      <c r="C260" s="205">
        <f t="shared" si="23"/>
        <v>0</v>
      </c>
      <c r="D260" s="169">
        <f>SUM(D261:D263)</f>
        <v>0</v>
      </c>
      <c r="E260" s="169">
        <f t="shared" ref="E260:G260" si="34">SUM(E261:E263)</f>
        <v>0</v>
      </c>
      <c r="F260" s="169">
        <f t="shared" si="34"/>
        <v>0</v>
      </c>
      <c r="G260" s="217">
        <f t="shared" si="34"/>
        <v>0</v>
      </c>
      <c r="H260" s="205">
        <f t="shared" si="24"/>
        <v>0</v>
      </c>
      <c r="I260" s="169">
        <f>SUM(I261:I263)</f>
        <v>0</v>
      </c>
      <c r="J260" s="169">
        <f t="shared" ref="J260:L260" si="35">SUM(J261:J263)</f>
        <v>0</v>
      </c>
      <c r="K260" s="169">
        <f t="shared" si="35"/>
        <v>0</v>
      </c>
      <c r="L260" s="180">
        <f t="shared" si="35"/>
        <v>0</v>
      </c>
    </row>
    <row r="261" spans="1:13" x14ac:dyDescent="0.25">
      <c r="A261" s="44">
        <v>6411</v>
      </c>
      <c r="B261" s="174" t="s">
        <v>269</v>
      </c>
      <c r="C261" s="201">
        <f t="shared" si="23"/>
        <v>0</v>
      </c>
      <c r="D261" s="74"/>
      <c r="E261" s="74"/>
      <c r="F261" s="74"/>
      <c r="G261" s="157"/>
      <c r="H261" s="208">
        <f t="shared" si="24"/>
        <v>0</v>
      </c>
      <c r="I261" s="74"/>
      <c r="J261" s="74"/>
      <c r="K261" s="74"/>
      <c r="L261" s="158"/>
    </row>
    <row r="262" spans="1:13" ht="36" x14ac:dyDescent="0.25">
      <c r="A262" s="44">
        <v>6412</v>
      </c>
      <c r="B262" s="71" t="s">
        <v>270</v>
      </c>
      <c r="C262" s="201">
        <f t="shared" si="23"/>
        <v>0</v>
      </c>
      <c r="D262" s="74"/>
      <c r="E262" s="74"/>
      <c r="F262" s="74"/>
      <c r="G262" s="157"/>
      <c r="H262" s="208">
        <f t="shared" si="24"/>
        <v>0</v>
      </c>
      <c r="I262" s="74"/>
      <c r="J262" s="74"/>
      <c r="K262" s="74"/>
      <c r="L262" s="158"/>
    </row>
    <row r="263" spans="1:13" ht="36" x14ac:dyDescent="0.25">
      <c r="A263" s="44">
        <v>6419</v>
      </c>
      <c r="B263" s="71" t="s">
        <v>271</v>
      </c>
      <c r="C263" s="201">
        <f t="shared" si="23"/>
        <v>0</v>
      </c>
      <c r="D263" s="74"/>
      <c r="E263" s="74"/>
      <c r="F263" s="74"/>
      <c r="G263" s="157"/>
      <c r="H263" s="208">
        <f t="shared" si="24"/>
        <v>0</v>
      </c>
      <c r="I263" s="74"/>
      <c r="J263" s="74"/>
      <c r="K263" s="74"/>
      <c r="L263" s="158"/>
    </row>
    <row r="264" spans="1:13" ht="36" x14ac:dyDescent="0.25">
      <c r="A264" s="159">
        <v>6420</v>
      </c>
      <c r="B264" s="71" t="s">
        <v>272</v>
      </c>
      <c r="C264" s="201">
        <f t="shared" si="23"/>
        <v>0</v>
      </c>
      <c r="D264" s="160">
        <f>SUM(D265:D268)</f>
        <v>0</v>
      </c>
      <c r="E264" s="160">
        <f>SUM(E265:E268)</f>
        <v>0</v>
      </c>
      <c r="F264" s="160">
        <f>SUM(F265:F268)</f>
        <v>0</v>
      </c>
      <c r="G264" s="218">
        <f>SUM(G265:G268)</f>
        <v>0</v>
      </c>
      <c r="H264" s="201">
        <f>SUM(I264:L264)</f>
        <v>0</v>
      </c>
      <c r="I264" s="160">
        <f>SUM(I265:I268)</f>
        <v>0</v>
      </c>
      <c r="J264" s="160">
        <f>SUM(J265:J268)</f>
        <v>0</v>
      </c>
      <c r="K264" s="160">
        <f>SUM(K265:K268)</f>
        <v>0</v>
      </c>
      <c r="L264" s="176">
        <f>SUM(L265:L268)</f>
        <v>0</v>
      </c>
    </row>
    <row r="265" spans="1:13" x14ac:dyDescent="0.25">
      <c r="A265" s="44">
        <v>6421</v>
      </c>
      <c r="B265" s="71" t="s">
        <v>273</v>
      </c>
      <c r="C265" s="201">
        <f t="shared" ref="C265:C285" si="36">SUM(D265:G265)</f>
        <v>0</v>
      </c>
      <c r="D265" s="74"/>
      <c r="E265" s="74"/>
      <c r="F265" s="74"/>
      <c r="G265" s="157"/>
      <c r="H265" s="208">
        <f t="shared" ref="H265:H285" si="37">SUM(I265:L265)</f>
        <v>0</v>
      </c>
      <c r="I265" s="74"/>
      <c r="J265" s="74"/>
      <c r="K265" s="74"/>
      <c r="L265" s="158"/>
    </row>
    <row r="266" spans="1:13" x14ac:dyDescent="0.25">
      <c r="A266" s="44">
        <v>6422</v>
      </c>
      <c r="B266" s="71" t="s">
        <v>274</v>
      </c>
      <c r="C266" s="201">
        <f t="shared" si="36"/>
        <v>0</v>
      </c>
      <c r="D266" s="74"/>
      <c r="E266" s="74"/>
      <c r="F266" s="74"/>
      <c r="G266" s="157"/>
      <c r="H266" s="208">
        <f t="shared" si="37"/>
        <v>0</v>
      </c>
      <c r="I266" s="74"/>
      <c r="J266" s="74"/>
      <c r="K266" s="74"/>
      <c r="L266" s="158"/>
    </row>
    <row r="267" spans="1:13" ht="13.5" customHeight="1" x14ac:dyDescent="0.25">
      <c r="A267" s="44">
        <v>6423</v>
      </c>
      <c r="B267" s="71" t="s">
        <v>275</v>
      </c>
      <c r="C267" s="201">
        <f>SUM(D267:G267)</f>
        <v>0</v>
      </c>
      <c r="D267" s="74"/>
      <c r="E267" s="74"/>
      <c r="F267" s="74"/>
      <c r="G267" s="157"/>
      <c r="H267" s="208">
        <f>SUM(I267:L267)</f>
        <v>0</v>
      </c>
      <c r="I267" s="74"/>
      <c r="J267" s="74"/>
      <c r="K267" s="74"/>
      <c r="L267" s="158"/>
    </row>
    <row r="268" spans="1:13" ht="36" x14ac:dyDescent="0.25">
      <c r="A268" s="44">
        <v>6424</v>
      </c>
      <c r="B268" s="71" t="s">
        <v>276</v>
      </c>
      <c r="C268" s="201">
        <f>SUM(D268:G268)</f>
        <v>0</v>
      </c>
      <c r="D268" s="74"/>
      <c r="E268" s="74"/>
      <c r="F268" s="74"/>
      <c r="G268" s="157"/>
      <c r="H268" s="208">
        <f>SUM(I268:L268)</f>
        <v>0</v>
      </c>
      <c r="I268" s="74"/>
      <c r="J268" s="74"/>
      <c r="K268" s="74"/>
      <c r="L268" s="158"/>
      <c r="M268" s="225"/>
    </row>
    <row r="269" spans="1:13" ht="36" x14ac:dyDescent="0.25">
      <c r="A269" s="220">
        <v>7000</v>
      </c>
      <c r="B269" s="220" t="s">
        <v>277</v>
      </c>
      <c r="C269" s="221">
        <f t="shared" si="36"/>
        <v>0</v>
      </c>
      <c r="D269" s="222">
        <f>SUM(D270,D281)</f>
        <v>0</v>
      </c>
      <c r="E269" s="222">
        <f>SUM(E270,E281)</f>
        <v>0</v>
      </c>
      <c r="F269" s="222">
        <f>SUM(F270,F281)</f>
        <v>0</v>
      </c>
      <c r="G269" s="222">
        <f>SUM(G270,G281)</f>
        <v>0</v>
      </c>
      <c r="H269" s="223">
        <f t="shared" si="37"/>
        <v>0</v>
      </c>
      <c r="I269" s="222">
        <f>SUM(I270,I281)</f>
        <v>0</v>
      </c>
      <c r="J269" s="222">
        <f>SUM(J270,J281)</f>
        <v>0</v>
      </c>
      <c r="K269" s="222">
        <f>SUM(K270,K281)</f>
        <v>0</v>
      </c>
      <c r="L269" s="224">
        <f>SUM(L270,L281)</f>
        <v>0</v>
      </c>
    </row>
    <row r="270" spans="1:13" ht="24" x14ac:dyDescent="0.25">
      <c r="A270" s="56">
        <v>7200</v>
      </c>
      <c r="B270" s="147" t="s">
        <v>278</v>
      </c>
      <c r="C270" s="184">
        <f t="shared" si="36"/>
        <v>0</v>
      </c>
      <c r="D270" s="63">
        <f>SUM(D271,D272,D275,D276,D280)</f>
        <v>0</v>
      </c>
      <c r="E270" s="63">
        <f>SUM(E271,E272,E275,E276,E280)</f>
        <v>0</v>
      </c>
      <c r="F270" s="63">
        <f>SUM(F271,F272,F275,F276,F280)</f>
        <v>0</v>
      </c>
      <c r="G270" s="63">
        <f>SUM(G271,G272,G275,G276,G280)</f>
        <v>0</v>
      </c>
      <c r="H270" s="57">
        <f t="shared" si="37"/>
        <v>0</v>
      </c>
      <c r="I270" s="63">
        <f>SUM(I271,I272,I275,I276,I280)</f>
        <v>0</v>
      </c>
      <c r="J270" s="63">
        <f>SUM(J271,J272,J275,J276,J280)</f>
        <v>0</v>
      </c>
      <c r="K270" s="63">
        <f>SUM(K271,K272,K275,K276,K280)</f>
        <v>0</v>
      </c>
      <c r="L270" s="149">
        <f>SUM(L271,L272,L275,L276,L280)</f>
        <v>0</v>
      </c>
    </row>
    <row r="271" spans="1:13" ht="24" x14ac:dyDescent="0.25">
      <c r="A271" s="168">
        <v>7210</v>
      </c>
      <c r="B271" s="65" t="s">
        <v>279</v>
      </c>
      <c r="C271" s="205">
        <f t="shared" si="36"/>
        <v>0</v>
      </c>
      <c r="D271" s="68"/>
      <c r="E271" s="68"/>
      <c r="F271" s="68"/>
      <c r="G271" s="154"/>
      <c r="H271" s="66">
        <f t="shared" si="37"/>
        <v>0</v>
      </c>
      <c r="I271" s="68"/>
      <c r="J271" s="68"/>
      <c r="K271" s="68"/>
      <c r="L271" s="155"/>
    </row>
    <row r="272" spans="1:13" s="225" customFormat="1" ht="36" x14ac:dyDescent="0.25">
      <c r="A272" s="159">
        <v>7220</v>
      </c>
      <c r="B272" s="71" t="s">
        <v>280</v>
      </c>
      <c r="C272" s="201">
        <f>SUM(D272:G272)</f>
        <v>0</v>
      </c>
      <c r="D272" s="160">
        <f>SUM(D273:D274)</f>
        <v>0</v>
      </c>
      <c r="E272" s="160">
        <f>SUM(E273:E274)</f>
        <v>0</v>
      </c>
      <c r="F272" s="160">
        <f>SUM(F273:F274)</f>
        <v>0</v>
      </c>
      <c r="G272" s="160">
        <f>SUM(G273:G274)</f>
        <v>0</v>
      </c>
      <c r="H272" s="72">
        <f>SUM(I272:L272)</f>
        <v>0</v>
      </c>
      <c r="I272" s="160">
        <f>SUM(I273:I274)</f>
        <v>0</v>
      </c>
      <c r="J272" s="160">
        <f>SUM(J273:J274)</f>
        <v>0</v>
      </c>
      <c r="K272" s="160">
        <f>SUM(K273:K274)</f>
        <v>0</v>
      </c>
      <c r="L272" s="162">
        <f>SUM(L273:L274)</f>
        <v>0</v>
      </c>
    </row>
    <row r="273" spans="1:12" s="225" customFormat="1" ht="36" x14ac:dyDescent="0.25">
      <c r="A273" s="44">
        <v>7221</v>
      </c>
      <c r="B273" s="71" t="s">
        <v>281</v>
      </c>
      <c r="C273" s="201">
        <f t="shared" si="36"/>
        <v>0</v>
      </c>
      <c r="D273" s="74"/>
      <c r="E273" s="74"/>
      <c r="F273" s="74"/>
      <c r="G273" s="157"/>
      <c r="H273" s="72">
        <f t="shared" si="37"/>
        <v>0</v>
      </c>
      <c r="I273" s="74"/>
      <c r="J273" s="74"/>
      <c r="K273" s="74"/>
      <c r="L273" s="158"/>
    </row>
    <row r="274" spans="1:12" s="225" customFormat="1" ht="36" x14ac:dyDescent="0.25">
      <c r="A274" s="44">
        <v>7222</v>
      </c>
      <c r="B274" s="71" t="s">
        <v>282</v>
      </c>
      <c r="C274" s="201">
        <f t="shared" si="36"/>
        <v>0</v>
      </c>
      <c r="D274" s="74"/>
      <c r="E274" s="74"/>
      <c r="F274" s="74"/>
      <c r="G274" s="157"/>
      <c r="H274" s="72">
        <f t="shared" si="37"/>
        <v>0</v>
      </c>
      <c r="I274" s="74"/>
      <c r="J274" s="74"/>
      <c r="K274" s="74"/>
      <c r="L274" s="158"/>
    </row>
    <row r="275" spans="1:12" ht="24" x14ac:dyDescent="0.25">
      <c r="A275" s="159">
        <v>7230</v>
      </c>
      <c r="B275" s="71" t="s">
        <v>283</v>
      </c>
      <c r="C275" s="201">
        <f t="shared" si="36"/>
        <v>0</v>
      </c>
      <c r="D275" s="74"/>
      <c r="E275" s="74"/>
      <c r="F275" s="74"/>
      <c r="G275" s="157"/>
      <c r="H275" s="72">
        <f t="shared" si="37"/>
        <v>0</v>
      </c>
      <c r="I275" s="74"/>
      <c r="J275" s="74"/>
      <c r="K275" s="74"/>
      <c r="L275" s="158"/>
    </row>
    <row r="276" spans="1:12" ht="24" x14ac:dyDescent="0.25">
      <c r="A276" s="159">
        <v>7240</v>
      </c>
      <c r="B276" s="71" t="s">
        <v>284</v>
      </c>
      <c r="C276" s="201">
        <f t="shared" si="36"/>
        <v>0</v>
      </c>
      <c r="D276" s="160">
        <f>SUM(D277:D279)</f>
        <v>0</v>
      </c>
      <c r="E276" s="160">
        <f t="shared" ref="E276:G276" si="38">SUM(E277:E279)</f>
        <v>0</v>
      </c>
      <c r="F276" s="160">
        <f t="shared" si="38"/>
        <v>0</v>
      </c>
      <c r="G276" s="161">
        <f t="shared" si="38"/>
        <v>0</v>
      </c>
      <c r="H276" s="72">
        <f t="shared" si="37"/>
        <v>0</v>
      </c>
      <c r="I276" s="160">
        <f t="shared" ref="I276:L276" si="39">SUM(I277:I279)</f>
        <v>0</v>
      </c>
      <c r="J276" s="160">
        <f t="shared" si="39"/>
        <v>0</v>
      </c>
      <c r="K276" s="160">
        <f>SUM(K277:K279)</f>
        <v>0</v>
      </c>
      <c r="L276" s="162">
        <f t="shared" si="39"/>
        <v>0</v>
      </c>
    </row>
    <row r="277" spans="1:12" ht="48" x14ac:dyDescent="0.25">
      <c r="A277" s="44">
        <v>7245</v>
      </c>
      <c r="B277" s="71" t="s">
        <v>285</v>
      </c>
      <c r="C277" s="201">
        <f t="shared" si="36"/>
        <v>0</v>
      </c>
      <c r="D277" s="74"/>
      <c r="E277" s="74"/>
      <c r="F277" s="74"/>
      <c r="G277" s="157"/>
      <c r="H277" s="72">
        <f t="shared" si="37"/>
        <v>0</v>
      </c>
      <c r="I277" s="74"/>
      <c r="J277" s="74"/>
      <c r="K277" s="74"/>
      <c r="L277" s="158"/>
    </row>
    <row r="278" spans="1:12" ht="84.75" customHeight="1" x14ac:dyDescent="0.25">
      <c r="A278" s="44">
        <v>7246</v>
      </c>
      <c r="B278" s="71" t="s">
        <v>286</v>
      </c>
      <c r="C278" s="201">
        <f t="shared" si="36"/>
        <v>0</v>
      </c>
      <c r="D278" s="74"/>
      <c r="E278" s="74"/>
      <c r="F278" s="74"/>
      <c r="G278" s="157"/>
      <c r="H278" s="72">
        <f t="shared" si="37"/>
        <v>0</v>
      </c>
      <c r="I278" s="74"/>
      <c r="J278" s="74"/>
      <c r="K278" s="74"/>
      <c r="L278" s="158"/>
    </row>
    <row r="279" spans="1:12" ht="36" x14ac:dyDescent="0.25">
      <c r="A279" s="44">
        <v>7247</v>
      </c>
      <c r="B279" s="71" t="s">
        <v>287</v>
      </c>
      <c r="C279" s="201">
        <f t="shared" si="36"/>
        <v>0</v>
      </c>
      <c r="D279" s="74"/>
      <c r="E279" s="74"/>
      <c r="F279" s="74"/>
      <c r="G279" s="157"/>
      <c r="H279" s="72">
        <f t="shared" si="37"/>
        <v>0</v>
      </c>
      <c r="I279" s="74"/>
      <c r="J279" s="74"/>
      <c r="K279" s="74"/>
      <c r="L279" s="158"/>
    </row>
    <row r="280" spans="1:12" ht="24" x14ac:dyDescent="0.25">
      <c r="A280" s="168">
        <v>7260</v>
      </c>
      <c r="B280" s="65" t="s">
        <v>288</v>
      </c>
      <c r="C280" s="205">
        <f t="shared" si="36"/>
        <v>0</v>
      </c>
      <c r="D280" s="68"/>
      <c r="E280" s="68"/>
      <c r="F280" s="68"/>
      <c r="G280" s="154"/>
      <c r="H280" s="66">
        <f t="shared" si="37"/>
        <v>0</v>
      </c>
      <c r="I280" s="68"/>
      <c r="J280" s="68"/>
      <c r="K280" s="68"/>
      <c r="L280" s="155"/>
    </row>
    <row r="281" spans="1:12" x14ac:dyDescent="0.25">
      <c r="A281" s="108">
        <v>7700</v>
      </c>
      <c r="B281" s="85" t="s">
        <v>289</v>
      </c>
      <c r="C281" s="86">
        <f t="shared" si="36"/>
        <v>0</v>
      </c>
      <c r="D281" s="226">
        <f>D282</f>
        <v>0</v>
      </c>
      <c r="E281" s="226">
        <f t="shared" ref="E281:G281" si="40">E282</f>
        <v>0</v>
      </c>
      <c r="F281" s="226">
        <f t="shared" si="40"/>
        <v>0</v>
      </c>
      <c r="G281" s="227">
        <f t="shared" si="40"/>
        <v>0</v>
      </c>
      <c r="H281" s="86">
        <f t="shared" si="37"/>
        <v>0</v>
      </c>
      <c r="I281" s="226">
        <f t="shared" ref="I281:L281" si="41">I282</f>
        <v>0</v>
      </c>
      <c r="J281" s="226">
        <f t="shared" si="41"/>
        <v>0</v>
      </c>
      <c r="K281" s="226">
        <f t="shared" si="41"/>
        <v>0</v>
      </c>
      <c r="L281" s="228">
        <f t="shared" si="41"/>
        <v>0</v>
      </c>
    </row>
    <row r="282" spans="1:12" x14ac:dyDescent="0.25">
      <c r="A282" s="150">
        <v>7720</v>
      </c>
      <c r="B282" s="65" t="s">
        <v>290</v>
      </c>
      <c r="C282" s="79">
        <f t="shared" si="36"/>
        <v>0</v>
      </c>
      <c r="D282" s="81"/>
      <c r="E282" s="81"/>
      <c r="F282" s="81"/>
      <c r="G282" s="229"/>
      <c r="H282" s="79">
        <f t="shared" si="37"/>
        <v>0</v>
      </c>
      <c r="I282" s="81"/>
      <c r="J282" s="81"/>
      <c r="K282" s="81"/>
      <c r="L282" s="230"/>
    </row>
    <row r="283" spans="1:12" x14ac:dyDescent="0.25">
      <c r="A283" s="174"/>
      <c r="B283" s="71" t="s">
        <v>291</v>
      </c>
      <c r="C283" s="201">
        <f t="shared" si="36"/>
        <v>0</v>
      </c>
      <c r="D283" s="160">
        <f>SUM(D284:D285)</f>
        <v>0</v>
      </c>
      <c r="E283" s="160">
        <f>SUM(E284:E285)</f>
        <v>0</v>
      </c>
      <c r="F283" s="160">
        <f>SUM(F284:F285)</f>
        <v>0</v>
      </c>
      <c r="G283" s="161">
        <f>SUM(G284:G285)</f>
        <v>0</v>
      </c>
      <c r="H283" s="72">
        <f t="shared" si="37"/>
        <v>0</v>
      </c>
      <c r="I283" s="160">
        <f>SUM(I284:I285)</f>
        <v>0</v>
      </c>
      <c r="J283" s="160">
        <f>SUM(J284:J285)</f>
        <v>0</v>
      </c>
      <c r="K283" s="160">
        <f>SUM(K284:K285)</f>
        <v>0</v>
      </c>
      <c r="L283" s="162">
        <f>SUM(L284:L285)</f>
        <v>0</v>
      </c>
    </row>
    <row r="284" spans="1:12" x14ac:dyDescent="0.25">
      <c r="A284" s="174" t="s">
        <v>292</v>
      </c>
      <c r="B284" s="44" t="s">
        <v>293</v>
      </c>
      <c r="C284" s="201">
        <f t="shared" si="36"/>
        <v>0</v>
      </c>
      <c r="D284" s="74"/>
      <c r="E284" s="74"/>
      <c r="F284" s="74"/>
      <c r="G284" s="157"/>
      <c r="H284" s="72">
        <f t="shared" si="37"/>
        <v>0</v>
      </c>
      <c r="I284" s="74"/>
      <c r="J284" s="74"/>
      <c r="K284" s="74"/>
      <c r="L284" s="158"/>
    </row>
    <row r="285" spans="1:12" ht="24" x14ac:dyDescent="0.25">
      <c r="A285" s="174" t="s">
        <v>294</v>
      </c>
      <c r="B285" s="231" t="s">
        <v>295</v>
      </c>
      <c r="C285" s="205">
        <f t="shared" si="36"/>
        <v>0</v>
      </c>
      <c r="D285" s="68"/>
      <c r="E285" s="68"/>
      <c r="F285" s="68"/>
      <c r="G285" s="154"/>
      <c r="H285" s="66">
        <f t="shared" si="37"/>
        <v>0</v>
      </c>
      <c r="I285" s="68"/>
      <c r="J285" s="68"/>
      <c r="K285" s="68"/>
      <c r="L285" s="155"/>
    </row>
    <row r="286" spans="1:12" ht="12.75" thickBot="1" x14ac:dyDescent="0.3">
      <c r="A286" s="232"/>
      <c r="B286" s="232" t="s">
        <v>296</v>
      </c>
      <c r="C286" s="233">
        <f t="shared" ref="C286:L286" si="42">SUM(C283,C269,C230,C195,C187,C173,C75,C53)</f>
        <v>528734</v>
      </c>
      <c r="D286" s="233">
        <f t="shared" si="42"/>
        <v>315408</v>
      </c>
      <c r="E286" s="233">
        <f t="shared" si="42"/>
        <v>212376</v>
      </c>
      <c r="F286" s="233">
        <f t="shared" si="42"/>
        <v>950</v>
      </c>
      <c r="G286" s="234">
        <f t="shared" si="42"/>
        <v>0</v>
      </c>
      <c r="H286" s="235">
        <f t="shared" si="42"/>
        <v>637600</v>
      </c>
      <c r="I286" s="233">
        <f t="shared" si="42"/>
        <v>328628</v>
      </c>
      <c r="J286" s="233">
        <f t="shared" si="42"/>
        <v>305412</v>
      </c>
      <c r="K286" s="233">
        <f t="shared" si="42"/>
        <v>3560</v>
      </c>
      <c r="L286" s="236">
        <f t="shared" si="42"/>
        <v>0</v>
      </c>
    </row>
    <row r="287" spans="1:12" s="24" customFormat="1" ht="13.5" thickTop="1" thickBot="1" x14ac:dyDescent="0.3">
      <c r="A287" s="601" t="s">
        <v>297</v>
      </c>
      <c r="B287" s="602"/>
      <c r="C287" s="237">
        <f>SUM(D287:G287)</f>
        <v>0</v>
      </c>
      <c r="D287" s="238">
        <f>SUM(D24,D25,D41)-D51</f>
        <v>0</v>
      </c>
      <c r="E287" s="238">
        <f>SUM(E24,E25,E41)-E51</f>
        <v>0</v>
      </c>
      <c r="F287" s="238">
        <f>(F26+F43)-F51</f>
        <v>0</v>
      </c>
      <c r="G287" s="239">
        <f>G45-G51</f>
        <v>0</v>
      </c>
      <c r="H287" s="237">
        <f>SUM(I287:L287)</f>
        <v>0</v>
      </c>
      <c r="I287" s="238">
        <f>SUM(I24,I25,I41)-I51</f>
        <v>0</v>
      </c>
      <c r="J287" s="238">
        <f>SUM(J24,J25,J41)-J51</f>
        <v>0</v>
      </c>
      <c r="K287" s="238">
        <f>(K26+K43)-K51</f>
        <v>0</v>
      </c>
      <c r="L287" s="240">
        <f>L45-L51</f>
        <v>0</v>
      </c>
    </row>
    <row r="288" spans="1:12" s="24" customFormat="1" ht="12.75" thickTop="1" x14ac:dyDescent="0.25">
      <c r="A288" s="620" t="s">
        <v>298</v>
      </c>
      <c r="B288" s="621"/>
      <c r="C288" s="241">
        <f t="shared" ref="C288:L288" si="43">SUM(C289,C290)-C297+C298</f>
        <v>0</v>
      </c>
      <c r="D288" s="242">
        <f t="shared" si="43"/>
        <v>0</v>
      </c>
      <c r="E288" s="242">
        <f t="shared" si="43"/>
        <v>0</v>
      </c>
      <c r="F288" s="242">
        <f t="shared" si="43"/>
        <v>0</v>
      </c>
      <c r="G288" s="243">
        <f t="shared" si="43"/>
        <v>0</v>
      </c>
      <c r="H288" s="244">
        <f t="shared" si="43"/>
        <v>0</v>
      </c>
      <c r="I288" s="242">
        <f t="shared" si="43"/>
        <v>0</v>
      </c>
      <c r="J288" s="242">
        <f t="shared" si="43"/>
        <v>0</v>
      </c>
      <c r="K288" s="242">
        <f t="shared" si="43"/>
        <v>0</v>
      </c>
      <c r="L288" s="245">
        <f t="shared" si="43"/>
        <v>0</v>
      </c>
    </row>
    <row r="289" spans="1:12" s="24" customFormat="1" ht="12.75" thickBot="1" x14ac:dyDescent="0.3">
      <c r="A289" s="126" t="s">
        <v>299</v>
      </c>
      <c r="B289" s="126" t="s">
        <v>300</v>
      </c>
      <c r="C289" s="246">
        <f t="shared" ref="C289:L289" si="44">C21-C283</f>
        <v>0</v>
      </c>
      <c r="D289" s="128">
        <f t="shared" si="44"/>
        <v>0</v>
      </c>
      <c r="E289" s="128">
        <f t="shared" si="44"/>
        <v>0</v>
      </c>
      <c r="F289" s="128">
        <f t="shared" si="44"/>
        <v>0</v>
      </c>
      <c r="G289" s="129">
        <f t="shared" si="44"/>
        <v>0</v>
      </c>
      <c r="H289" s="247">
        <f t="shared" si="44"/>
        <v>0</v>
      </c>
      <c r="I289" s="128">
        <f t="shared" si="44"/>
        <v>0</v>
      </c>
      <c r="J289" s="128">
        <f t="shared" si="44"/>
        <v>0</v>
      </c>
      <c r="K289" s="128">
        <f t="shared" si="44"/>
        <v>0</v>
      </c>
      <c r="L289" s="130">
        <f t="shared" si="44"/>
        <v>0</v>
      </c>
    </row>
    <row r="290" spans="1:12" s="24" customFormat="1" ht="12.75" thickTop="1" x14ac:dyDescent="0.25">
      <c r="A290" s="248" t="s">
        <v>301</v>
      </c>
      <c r="B290" s="248" t="s">
        <v>302</v>
      </c>
      <c r="C290" s="241">
        <f t="shared" ref="C290:L290" si="45">SUM(C291,C293,C295)-SUM(C292,C294,C296)</f>
        <v>0</v>
      </c>
      <c r="D290" s="242">
        <f t="shared" si="45"/>
        <v>0</v>
      </c>
      <c r="E290" s="242">
        <f t="shared" si="45"/>
        <v>0</v>
      </c>
      <c r="F290" s="242">
        <f t="shared" si="45"/>
        <v>0</v>
      </c>
      <c r="G290" s="249">
        <f t="shared" si="45"/>
        <v>0</v>
      </c>
      <c r="H290" s="244">
        <f t="shared" si="45"/>
        <v>0</v>
      </c>
      <c r="I290" s="242">
        <f t="shared" si="45"/>
        <v>0</v>
      </c>
      <c r="J290" s="242">
        <f t="shared" si="45"/>
        <v>0</v>
      </c>
      <c r="K290" s="242">
        <f t="shared" si="45"/>
        <v>0</v>
      </c>
      <c r="L290" s="245">
        <f t="shared" si="45"/>
        <v>0</v>
      </c>
    </row>
    <row r="291" spans="1:12" x14ac:dyDescent="0.25">
      <c r="A291" s="250" t="s">
        <v>303</v>
      </c>
      <c r="B291" s="116" t="s">
        <v>304</v>
      </c>
      <c r="C291" s="79">
        <f t="shared" ref="C291:C296" si="46">SUM(D291:G291)</f>
        <v>0</v>
      </c>
      <c r="D291" s="81"/>
      <c r="E291" s="81"/>
      <c r="F291" s="81"/>
      <c r="G291" s="229"/>
      <c r="H291" s="79">
        <f t="shared" ref="H291:H296" si="47">SUM(I291:L291)</f>
        <v>0</v>
      </c>
      <c r="I291" s="81"/>
      <c r="J291" s="81"/>
      <c r="K291" s="81"/>
      <c r="L291" s="230"/>
    </row>
    <row r="292" spans="1:12" ht="24" x14ac:dyDescent="0.25">
      <c r="A292" s="174" t="s">
        <v>305</v>
      </c>
      <c r="B292" s="43" t="s">
        <v>306</v>
      </c>
      <c r="C292" s="72">
        <f t="shared" si="46"/>
        <v>0</v>
      </c>
      <c r="D292" s="74"/>
      <c r="E292" s="74"/>
      <c r="F292" s="74"/>
      <c r="G292" s="157"/>
      <c r="H292" s="72">
        <f t="shared" si="47"/>
        <v>0</v>
      </c>
      <c r="I292" s="74"/>
      <c r="J292" s="74"/>
      <c r="K292" s="74"/>
      <c r="L292" s="158"/>
    </row>
    <row r="293" spans="1:12" x14ac:dyDescent="0.25">
      <c r="A293" s="174" t="s">
        <v>307</v>
      </c>
      <c r="B293" s="43" t="s">
        <v>308</v>
      </c>
      <c r="C293" s="72">
        <f t="shared" si="46"/>
        <v>0</v>
      </c>
      <c r="D293" s="74"/>
      <c r="E293" s="74"/>
      <c r="F293" s="74"/>
      <c r="G293" s="157"/>
      <c r="H293" s="72">
        <f t="shared" si="47"/>
        <v>0</v>
      </c>
      <c r="I293" s="74"/>
      <c r="J293" s="74"/>
      <c r="K293" s="74"/>
      <c r="L293" s="158"/>
    </row>
    <row r="294" spans="1:12" ht="24" x14ac:dyDescent="0.25">
      <c r="A294" s="174" t="s">
        <v>309</v>
      </c>
      <c r="B294" s="43" t="s">
        <v>310</v>
      </c>
      <c r="C294" s="72">
        <f t="shared" si="46"/>
        <v>0</v>
      </c>
      <c r="D294" s="74"/>
      <c r="E294" s="74"/>
      <c r="F294" s="74"/>
      <c r="G294" s="157"/>
      <c r="H294" s="72">
        <f t="shared" si="47"/>
        <v>0</v>
      </c>
      <c r="I294" s="74"/>
      <c r="J294" s="74"/>
      <c r="K294" s="74"/>
      <c r="L294" s="158"/>
    </row>
    <row r="295" spans="1:12" x14ac:dyDescent="0.25">
      <c r="A295" s="174" t="s">
        <v>311</v>
      </c>
      <c r="B295" s="43" t="s">
        <v>312</v>
      </c>
      <c r="C295" s="72">
        <f t="shared" si="46"/>
        <v>0</v>
      </c>
      <c r="D295" s="74"/>
      <c r="E295" s="74"/>
      <c r="F295" s="74"/>
      <c r="G295" s="157"/>
      <c r="H295" s="72">
        <f t="shared" si="47"/>
        <v>0</v>
      </c>
      <c r="I295" s="74"/>
      <c r="J295" s="74"/>
      <c r="K295" s="74"/>
      <c r="L295" s="158"/>
    </row>
    <row r="296" spans="1:12" ht="24.75" thickBot="1" x14ac:dyDescent="0.3">
      <c r="A296" s="251" t="s">
        <v>313</v>
      </c>
      <c r="B296" s="252" t="s">
        <v>314</v>
      </c>
      <c r="C296" s="185">
        <f t="shared" si="46"/>
        <v>0</v>
      </c>
      <c r="D296" s="189"/>
      <c r="E296" s="189"/>
      <c r="F296" s="189"/>
      <c r="G296" s="253"/>
      <c r="H296" s="185">
        <f t="shared" si="47"/>
        <v>0</v>
      </c>
      <c r="I296" s="189"/>
      <c r="J296" s="189"/>
      <c r="K296" s="189"/>
      <c r="L296" s="191"/>
    </row>
    <row r="297" spans="1:12" s="24" customFormat="1" ht="13.5" thickTop="1" thickBot="1" x14ac:dyDescent="0.3">
      <c r="A297" s="254" t="s">
        <v>315</v>
      </c>
      <c r="B297" s="254" t="s">
        <v>316</v>
      </c>
      <c r="C297" s="255">
        <f>SUM(D297:G297)</f>
        <v>0</v>
      </c>
      <c r="D297" s="256"/>
      <c r="E297" s="256"/>
      <c r="F297" s="256"/>
      <c r="G297" s="257"/>
      <c r="H297" s="255">
        <f>SUM(I297:L297)</f>
        <v>0</v>
      </c>
      <c r="I297" s="256"/>
      <c r="J297" s="256"/>
      <c r="K297" s="256"/>
      <c r="L297" s="258"/>
    </row>
    <row r="298" spans="1:12" s="24" customFormat="1" ht="48.75" thickTop="1" x14ac:dyDescent="0.25">
      <c r="A298" s="248" t="s">
        <v>317</v>
      </c>
      <c r="B298" s="259" t="s">
        <v>318</v>
      </c>
      <c r="C298" s="260">
        <f>SUM(D298:G298)</f>
        <v>0</v>
      </c>
      <c r="D298" s="177"/>
      <c r="E298" s="177"/>
      <c r="F298" s="177"/>
      <c r="G298" s="178"/>
      <c r="H298" s="260">
        <f>SUM(I298:L298)</f>
        <v>0</v>
      </c>
      <c r="I298" s="177"/>
      <c r="J298" s="177"/>
      <c r="K298" s="177"/>
      <c r="L298" s="179"/>
    </row>
    <row r="299" spans="1:12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</row>
    <row r="300" spans="1:12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</row>
    <row r="301" spans="1:12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</row>
    <row r="302" spans="1:12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</row>
    <row r="303" spans="1:12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</row>
    <row r="304" spans="1:12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</row>
    <row r="305" spans="1:12" x14ac:dyDescent="0.2">
      <c r="A305" s="1"/>
      <c r="B305" s="1"/>
      <c r="C305" s="261"/>
      <c r="D305" s="1"/>
      <c r="E305" s="1"/>
      <c r="F305" s="1"/>
      <c r="G305" s="1"/>
      <c r="H305" s="1"/>
      <c r="I305" s="1"/>
      <c r="J305" s="1"/>
      <c r="K305" s="1"/>
      <c r="L305" s="1"/>
    </row>
    <row r="306" spans="1:12" x14ac:dyDescent="0.2">
      <c r="A306" s="1"/>
      <c r="B306" s="1"/>
      <c r="C306" s="261"/>
      <c r="D306" s="1"/>
      <c r="E306" s="1"/>
      <c r="F306" s="1"/>
      <c r="G306" s="1"/>
      <c r="H306" s="1"/>
      <c r="I306" s="1"/>
      <c r="J306" s="1"/>
      <c r="K306" s="1"/>
      <c r="L306" s="1"/>
    </row>
    <row r="307" spans="1:12" x14ac:dyDescent="0.2">
      <c r="A307" s="1"/>
      <c r="B307" s="1"/>
      <c r="C307" s="261"/>
      <c r="D307" s="1"/>
      <c r="E307" s="1"/>
      <c r="F307" s="1"/>
      <c r="G307" s="1"/>
      <c r="H307" s="1"/>
      <c r="I307" s="1"/>
      <c r="J307" s="1"/>
      <c r="K307" s="1"/>
      <c r="L307" s="1"/>
    </row>
    <row r="308" spans="1:12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</row>
    <row r="309" spans="1:12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</row>
    <row r="310" spans="1:12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</row>
    <row r="311" spans="1:12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</row>
    <row r="312" spans="1:12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</row>
    <row r="313" spans="1:12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</row>
    <row r="314" spans="1:12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</row>
    <row r="315" spans="1:12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</row>
    <row r="316" spans="1:12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</row>
  </sheetData>
  <sheetProtection formatCells="0" formatColumns="0" formatRows="0"/>
  <autoFilter ref="A18:L298"/>
  <mergeCells count="29">
    <mergeCell ref="A288:B288"/>
    <mergeCell ref="H16:H17"/>
    <mergeCell ref="I16:I17"/>
    <mergeCell ref="J16:J17"/>
    <mergeCell ref="K16:K17"/>
    <mergeCell ref="L16:L17"/>
    <mergeCell ref="A287:B287"/>
    <mergeCell ref="C13:L13"/>
    <mergeCell ref="A15:A17"/>
    <mergeCell ref="B15:B17"/>
    <mergeCell ref="C15:G15"/>
    <mergeCell ref="H15:L15"/>
    <mergeCell ref="C16:C17"/>
    <mergeCell ref="D16:D17"/>
    <mergeCell ref="E16:E17"/>
    <mergeCell ref="F16:F17"/>
    <mergeCell ref="G16:G17"/>
    <mergeCell ref="C12:L12"/>
    <mergeCell ref="A1:L1"/>
    <mergeCell ref="A2:L2"/>
    <mergeCell ref="C3:L3"/>
    <mergeCell ref="C4:L4"/>
    <mergeCell ref="C5:L5"/>
    <mergeCell ref="C6:L6"/>
    <mergeCell ref="C7:L7"/>
    <mergeCell ref="C8:L8"/>
    <mergeCell ref="C9:L9"/>
    <mergeCell ref="C10:L10"/>
    <mergeCell ref="C11:L11"/>
  </mergeCells>
  <pageMargins left="0.78740157480314965" right="0.39370078740157483" top="0.39370078740157483" bottom="0.39370078740157483" header="0.23622047244094491" footer="0.19685039370078741"/>
  <pageSetup paperSize="9" scale="70" orientation="portrait" verticalDpi="4294967294" r:id="rId1"/>
  <headerFooter>
    <oddHeader xml:space="preserve">&amp;C                               </oddHeader>
    <oddFooter>&amp;L&amp;D, &amp;T&amp;R&amp;"Times New Roman,Regular"&amp;10&amp;P (&amp;N)</oddFooter>
  </headerFooter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M314"/>
  <sheetViews>
    <sheetView showGridLines="0" view="pageLayout" zoomScaleNormal="100" workbookViewId="0">
      <selection activeCell="C6" sqref="C6:L6"/>
    </sheetView>
  </sheetViews>
  <sheetFormatPr defaultRowHeight="12" x14ac:dyDescent="0.25"/>
  <cols>
    <col min="1" max="1" width="10.85546875" style="262" customWidth="1"/>
    <col min="2" max="2" width="28" style="262" customWidth="1"/>
    <col min="3" max="3" width="9.7109375" style="262" customWidth="1"/>
    <col min="4" max="4" width="9.5703125" style="262" customWidth="1"/>
    <col min="5" max="6" width="8.7109375" style="262" customWidth="1"/>
    <col min="7" max="7" width="8.28515625" style="262" customWidth="1"/>
    <col min="8" max="11" width="8.7109375" style="262" customWidth="1"/>
    <col min="12" max="12" width="7.5703125" style="262" customWidth="1"/>
    <col min="13" max="16" width="0" style="1" hidden="1" customWidth="1"/>
    <col min="17" max="16384" width="9.140625" style="1"/>
  </cols>
  <sheetData>
    <row r="1" spans="1:12" x14ac:dyDescent="0.25">
      <c r="A1" s="591" t="s">
        <v>497</v>
      </c>
      <c r="B1" s="591"/>
      <c r="C1" s="591"/>
      <c r="D1" s="591"/>
      <c r="E1" s="591"/>
      <c r="F1" s="591"/>
      <c r="G1" s="591"/>
      <c r="H1" s="591"/>
      <c r="I1" s="591"/>
      <c r="J1" s="591"/>
      <c r="K1" s="591"/>
      <c r="L1" s="591"/>
    </row>
    <row r="2" spans="1:12" ht="35.25" customHeight="1" x14ac:dyDescent="0.25">
      <c r="A2" s="592" t="s">
        <v>1</v>
      </c>
      <c r="B2" s="593"/>
      <c r="C2" s="593"/>
      <c r="D2" s="593"/>
      <c r="E2" s="593"/>
      <c r="F2" s="593"/>
      <c r="G2" s="593"/>
      <c r="H2" s="593"/>
      <c r="I2" s="593"/>
      <c r="J2" s="593"/>
      <c r="K2" s="593"/>
      <c r="L2" s="594"/>
    </row>
    <row r="3" spans="1:12" ht="12.75" customHeight="1" x14ac:dyDescent="0.25">
      <c r="A3" s="2" t="s">
        <v>2</v>
      </c>
      <c r="B3" s="3"/>
      <c r="C3" s="595" t="s">
        <v>498</v>
      </c>
      <c r="D3" s="595"/>
      <c r="E3" s="595"/>
      <c r="F3" s="595"/>
      <c r="G3" s="595"/>
      <c r="H3" s="595"/>
      <c r="I3" s="595"/>
      <c r="J3" s="595"/>
      <c r="K3" s="595"/>
      <c r="L3" s="596"/>
    </row>
    <row r="4" spans="1:12" ht="12.75" customHeight="1" x14ac:dyDescent="0.25">
      <c r="A4" s="2" t="s">
        <v>4</v>
      </c>
      <c r="B4" s="3"/>
      <c r="C4" s="595" t="s">
        <v>499</v>
      </c>
      <c r="D4" s="595"/>
      <c r="E4" s="595"/>
      <c r="F4" s="595"/>
      <c r="G4" s="595"/>
      <c r="H4" s="595"/>
      <c r="I4" s="595"/>
      <c r="J4" s="595"/>
      <c r="K4" s="595"/>
      <c r="L4" s="596"/>
    </row>
    <row r="5" spans="1:12" ht="12.75" customHeight="1" x14ac:dyDescent="0.25">
      <c r="A5" s="4" t="s">
        <v>6</v>
      </c>
      <c r="B5" s="5"/>
      <c r="C5" s="589" t="s">
        <v>500</v>
      </c>
      <c r="D5" s="589"/>
      <c r="E5" s="589"/>
      <c r="F5" s="589"/>
      <c r="G5" s="589"/>
      <c r="H5" s="589"/>
      <c r="I5" s="589"/>
      <c r="J5" s="589"/>
      <c r="K5" s="589"/>
      <c r="L5" s="590"/>
    </row>
    <row r="6" spans="1:12" ht="12.75" customHeight="1" x14ac:dyDescent="0.25">
      <c r="A6" s="4" t="s">
        <v>8</v>
      </c>
      <c r="B6" s="5"/>
      <c r="C6" s="589" t="s">
        <v>344</v>
      </c>
      <c r="D6" s="589"/>
      <c r="E6" s="589"/>
      <c r="F6" s="589"/>
      <c r="G6" s="589"/>
      <c r="H6" s="589"/>
      <c r="I6" s="589"/>
      <c r="J6" s="589"/>
      <c r="K6" s="589"/>
      <c r="L6" s="590"/>
    </row>
    <row r="7" spans="1:12" ht="12" customHeight="1" x14ac:dyDescent="0.25">
      <c r="A7" s="4" t="s">
        <v>10</v>
      </c>
      <c r="B7" s="5"/>
      <c r="C7" s="595" t="s">
        <v>345</v>
      </c>
      <c r="D7" s="595"/>
      <c r="E7" s="595"/>
      <c r="F7" s="595"/>
      <c r="G7" s="595"/>
      <c r="H7" s="595"/>
      <c r="I7" s="595"/>
      <c r="J7" s="595"/>
      <c r="K7" s="595"/>
      <c r="L7" s="596"/>
    </row>
    <row r="8" spans="1:12" ht="12.75" customHeight="1" x14ac:dyDescent="0.25">
      <c r="A8" s="6" t="s">
        <v>12</v>
      </c>
      <c r="B8" s="5"/>
      <c r="C8" s="597"/>
      <c r="D8" s="597"/>
      <c r="E8" s="597"/>
      <c r="F8" s="597"/>
      <c r="G8" s="597"/>
      <c r="H8" s="597"/>
      <c r="I8" s="597"/>
      <c r="J8" s="597"/>
      <c r="K8" s="597"/>
      <c r="L8" s="598"/>
    </row>
    <row r="9" spans="1:12" ht="12.75" customHeight="1" x14ac:dyDescent="0.25">
      <c r="A9" s="4"/>
      <c r="B9" s="5" t="s">
        <v>13</v>
      </c>
      <c r="C9" s="589" t="s">
        <v>501</v>
      </c>
      <c r="D9" s="589"/>
      <c r="E9" s="589"/>
      <c r="F9" s="589"/>
      <c r="G9" s="589"/>
      <c r="H9" s="589"/>
      <c r="I9" s="589"/>
      <c r="J9" s="589"/>
      <c r="K9" s="589"/>
      <c r="L9" s="590"/>
    </row>
    <row r="10" spans="1:12" ht="12.75" customHeight="1" x14ac:dyDescent="0.25">
      <c r="A10" s="4"/>
      <c r="B10" s="5" t="s">
        <v>15</v>
      </c>
      <c r="C10" s="589" t="s">
        <v>502</v>
      </c>
      <c r="D10" s="589"/>
      <c r="E10" s="589"/>
      <c r="F10" s="589"/>
      <c r="G10" s="589"/>
      <c r="H10" s="589"/>
      <c r="I10" s="589"/>
      <c r="J10" s="589"/>
      <c r="K10" s="589"/>
      <c r="L10" s="590"/>
    </row>
    <row r="11" spans="1:12" ht="12.75" customHeight="1" x14ac:dyDescent="0.25">
      <c r="A11" s="4"/>
      <c r="B11" s="5" t="s">
        <v>16</v>
      </c>
      <c r="C11" s="597"/>
      <c r="D11" s="597"/>
      <c r="E11" s="597"/>
      <c r="F11" s="597"/>
      <c r="G11" s="597"/>
      <c r="H11" s="597"/>
      <c r="I11" s="597"/>
      <c r="J11" s="597"/>
      <c r="K11" s="597"/>
      <c r="L11" s="598"/>
    </row>
    <row r="12" spans="1:12" ht="12.75" customHeight="1" x14ac:dyDescent="0.25">
      <c r="A12" s="4"/>
      <c r="B12" s="5" t="s">
        <v>17</v>
      </c>
      <c r="C12" s="589"/>
      <c r="D12" s="589"/>
      <c r="E12" s="589"/>
      <c r="F12" s="589"/>
      <c r="G12" s="589"/>
      <c r="H12" s="589"/>
      <c r="I12" s="589"/>
      <c r="J12" s="589"/>
      <c r="K12" s="589"/>
      <c r="L12" s="590"/>
    </row>
    <row r="13" spans="1:12" ht="12.75" customHeight="1" x14ac:dyDescent="0.25">
      <c r="A13" s="4"/>
      <c r="B13" s="5" t="s">
        <v>18</v>
      </c>
      <c r="C13" s="589"/>
      <c r="D13" s="589"/>
      <c r="E13" s="589"/>
      <c r="F13" s="589"/>
      <c r="G13" s="589"/>
      <c r="H13" s="589"/>
      <c r="I13" s="589"/>
      <c r="J13" s="589"/>
      <c r="K13" s="589"/>
      <c r="L13" s="590"/>
    </row>
    <row r="14" spans="1:12" ht="12.75" customHeight="1" x14ac:dyDescent="0.25">
      <c r="A14" s="7"/>
      <c r="B14" s="8"/>
      <c r="C14" s="9"/>
      <c r="D14" s="9"/>
      <c r="E14" s="9"/>
      <c r="F14" s="9"/>
      <c r="G14" s="9"/>
      <c r="H14" s="9"/>
      <c r="I14" s="9"/>
      <c r="J14" s="9"/>
      <c r="K14" s="9"/>
      <c r="L14" s="10"/>
    </row>
    <row r="15" spans="1:12" s="11" customFormat="1" ht="12.75" customHeight="1" x14ac:dyDescent="0.25">
      <c r="A15" s="603" t="s">
        <v>19</v>
      </c>
      <c r="B15" s="606" t="s">
        <v>20</v>
      </c>
      <c r="C15" s="608" t="s">
        <v>21</v>
      </c>
      <c r="D15" s="609"/>
      <c r="E15" s="609"/>
      <c r="F15" s="609"/>
      <c r="G15" s="610"/>
      <c r="H15" s="608" t="s">
        <v>22</v>
      </c>
      <c r="I15" s="609"/>
      <c r="J15" s="609"/>
      <c r="K15" s="609"/>
      <c r="L15" s="611"/>
    </row>
    <row r="16" spans="1:12" s="11" customFormat="1" ht="12.75" customHeight="1" x14ac:dyDescent="0.25">
      <c r="A16" s="604"/>
      <c r="B16" s="607"/>
      <c r="C16" s="612" t="s">
        <v>23</v>
      </c>
      <c r="D16" s="613" t="s">
        <v>24</v>
      </c>
      <c r="E16" s="615" t="s">
        <v>25</v>
      </c>
      <c r="F16" s="617" t="s">
        <v>26</v>
      </c>
      <c r="G16" s="619" t="s">
        <v>27</v>
      </c>
      <c r="H16" s="612" t="s">
        <v>23</v>
      </c>
      <c r="I16" s="613" t="s">
        <v>24</v>
      </c>
      <c r="J16" s="615" t="s">
        <v>25</v>
      </c>
      <c r="K16" s="617" t="s">
        <v>26</v>
      </c>
      <c r="L16" s="599" t="s">
        <v>27</v>
      </c>
    </row>
    <row r="17" spans="1:12" s="12" customFormat="1" ht="61.5" customHeight="1" thickBot="1" x14ac:dyDescent="0.3">
      <c r="A17" s="605"/>
      <c r="B17" s="607"/>
      <c r="C17" s="612"/>
      <c r="D17" s="614"/>
      <c r="E17" s="616"/>
      <c r="F17" s="618"/>
      <c r="G17" s="619"/>
      <c r="H17" s="622"/>
      <c r="I17" s="623"/>
      <c r="J17" s="616"/>
      <c r="K17" s="618"/>
      <c r="L17" s="600"/>
    </row>
    <row r="18" spans="1:12" s="12" customFormat="1" ht="9.75" customHeight="1" thickTop="1" x14ac:dyDescent="0.25">
      <c r="A18" s="13" t="s">
        <v>28</v>
      </c>
      <c r="B18" s="13">
        <v>2</v>
      </c>
      <c r="C18" s="14">
        <v>3</v>
      </c>
      <c r="D18" s="15">
        <v>4</v>
      </c>
      <c r="E18" s="15">
        <v>5</v>
      </c>
      <c r="F18" s="15">
        <v>6</v>
      </c>
      <c r="G18" s="16">
        <v>7</v>
      </c>
      <c r="H18" s="14">
        <v>8</v>
      </c>
      <c r="I18" s="15">
        <v>9</v>
      </c>
      <c r="J18" s="15">
        <v>10</v>
      </c>
      <c r="K18" s="15">
        <v>11</v>
      </c>
      <c r="L18" s="17">
        <v>12</v>
      </c>
    </row>
    <row r="19" spans="1:12" s="24" customFormat="1" x14ac:dyDescent="0.25">
      <c r="A19" s="18"/>
      <c r="B19" s="19" t="s">
        <v>29</v>
      </c>
      <c r="C19" s="20"/>
      <c r="D19" s="21"/>
      <c r="E19" s="21"/>
      <c r="F19" s="21"/>
      <c r="G19" s="22"/>
      <c r="H19" s="20"/>
      <c r="I19" s="21"/>
      <c r="J19" s="21"/>
      <c r="K19" s="21"/>
      <c r="L19" s="23"/>
    </row>
    <row r="20" spans="1:12" s="24" customFormat="1" ht="12.75" thickBot="1" x14ac:dyDescent="0.3">
      <c r="A20" s="25"/>
      <c r="B20" s="26" t="s">
        <v>30</v>
      </c>
      <c r="C20" s="27">
        <f t="shared" ref="C20:C47" si="0">SUM(D20:G20)</f>
        <v>51305</v>
      </c>
      <c r="D20" s="28">
        <f>SUM(D21,D24,D25,D41,D43)</f>
        <v>37203</v>
      </c>
      <c r="E20" s="28">
        <f>SUM(E21,E24,E43)</f>
        <v>14102</v>
      </c>
      <c r="F20" s="28">
        <f>SUM(F21,F26,F43)</f>
        <v>0</v>
      </c>
      <c r="G20" s="29">
        <f>SUM(G21,G45)</f>
        <v>0</v>
      </c>
      <c r="H20" s="27">
        <f>SUM(I20:L20)</f>
        <v>51242</v>
      </c>
      <c r="I20" s="28">
        <f>SUM(I21,I24,I25,I41,I43)</f>
        <v>37139</v>
      </c>
      <c r="J20" s="28">
        <f>SUM(J21,J24,J43)</f>
        <v>14103</v>
      </c>
      <c r="K20" s="28">
        <f>SUM(K21,K26,K43)</f>
        <v>0</v>
      </c>
      <c r="L20" s="30">
        <f>SUM(L21,L45)</f>
        <v>0</v>
      </c>
    </row>
    <row r="21" spans="1:12" ht="12.75" thickTop="1" x14ac:dyDescent="0.25">
      <c r="A21" s="31"/>
      <c r="B21" s="32" t="s">
        <v>31</v>
      </c>
      <c r="C21" s="33">
        <f t="shared" si="0"/>
        <v>0</v>
      </c>
      <c r="D21" s="34">
        <f>SUM(D22:D23)</f>
        <v>0</v>
      </c>
      <c r="E21" s="34">
        <f>SUM(E22:E23)</f>
        <v>0</v>
      </c>
      <c r="F21" s="34">
        <f>SUM(F22:F23)</f>
        <v>0</v>
      </c>
      <c r="G21" s="35">
        <f>SUM(G22:G23)</f>
        <v>0</v>
      </c>
      <c r="H21" s="33">
        <f t="shared" ref="H21:H47" si="1">SUM(I21:L21)</f>
        <v>0</v>
      </c>
      <c r="I21" s="34">
        <f>SUM(I22:I23)</f>
        <v>0</v>
      </c>
      <c r="J21" s="34">
        <f>SUM(J22:J23)</f>
        <v>0</v>
      </c>
      <c r="K21" s="34">
        <f>SUM(K22:K23)</f>
        <v>0</v>
      </c>
      <c r="L21" s="36">
        <f>SUM(L22:L23)</f>
        <v>0</v>
      </c>
    </row>
    <row r="22" spans="1:12" x14ac:dyDescent="0.25">
      <c r="A22" s="37"/>
      <c r="B22" s="38" t="s">
        <v>32</v>
      </c>
      <c r="C22" s="39">
        <f t="shared" si="0"/>
        <v>0</v>
      </c>
      <c r="D22" s="40"/>
      <c r="E22" s="40"/>
      <c r="F22" s="40"/>
      <c r="G22" s="41"/>
      <c r="H22" s="39">
        <f t="shared" si="1"/>
        <v>0</v>
      </c>
      <c r="I22" s="40"/>
      <c r="J22" s="40"/>
      <c r="K22" s="40"/>
      <c r="L22" s="42"/>
    </row>
    <row r="23" spans="1:12" x14ac:dyDescent="0.25">
      <c r="A23" s="43"/>
      <c r="B23" s="44" t="s">
        <v>33</v>
      </c>
      <c r="C23" s="45">
        <f t="shared" si="0"/>
        <v>0</v>
      </c>
      <c r="D23" s="46"/>
      <c r="E23" s="46"/>
      <c r="F23" s="46"/>
      <c r="G23" s="47"/>
      <c r="H23" s="45">
        <f t="shared" si="1"/>
        <v>0</v>
      </c>
      <c r="I23" s="46"/>
      <c r="J23" s="46"/>
      <c r="K23" s="46"/>
      <c r="L23" s="48"/>
    </row>
    <row r="24" spans="1:12" s="24" customFormat="1" ht="24.75" thickBot="1" x14ac:dyDescent="0.3">
      <c r="A24" s="49">
        <v>19300</v>
      </c>
      <c r="B24" s="49" t="s">
        <v>34</v>
      </c>
      <c r="C24" s="50">
        <f t="shared" si="0"/>
        <v>51305</v>
      </c>
      <c r="D24" s="51">
        <v>37203</v>
      </c>
      <c r="E24" s="51">
        <v>14102</v>
      </c>
      <c r="F24" s="52" t="s">
        <v>35</v>
      </c>
      <c r="G24" s="53" t="s">
        <v>35</v>
      </c>
      <c r="H24" s="50">
        <f t="shared" si="1"/>
        <v>51242</v>
      </c>
      <c r="I24" s="51">
        <f>I51</f>
        <v>37139</v>
      </c>
      <c r="J24" s="51">
        <f>J51</f>
        <v>14103</v>
      </c>
      <c r="K24" s="52" t="s">
        <v>35</v>
      </c>
      <c r="L24" s="54" t="s">
        <v>35</v>
      </c>
    </row>
    <row r="25" spans="1:12" s="24" customFormat="1" ht="24.75" thickTop="1" x14ac:dyDescent="0.25">
      <c r="A25" s="55"/>
      <c r="B25" s="56" t="s">
        <v>36</v>
      </c>
      <c r="C25" s="57">
        <f t="shared" si="0"/>
        <v>0</v>
      </c>
      <c r="D25" s="58"/>
      <c r="E25" s="59" t="s">
        <v>35</v>
      </c>
      <c r="F25" s="59" t="s">
        <v>35</v>
      </c>
      <c r="G25" s="60" t="s">
        <v>35</v>
      </c>
      <c r="H25" s="57">
        <f t="shared" si="1"/>
        <v>0</v>
      </c>
      <c r="I25" s="61"/>
      <c r="J25" s="59" t="s">
        <v>35</v>
      </c>
      <c r="K25" s="59" t="s">
        <v>35</v>
      </c>
      <c r="L25" s="62" t="s">
        <v>35</v>
      </c>
    </row>
    <row r="26" spans="1:12" s="24" customFormat="1" ht="36" x14ac:dyDescent="0.25">
      <c r="A26" s="56">
        <v>21300</v>
      </c>
      <c r="B26" s="56" t="s">
        <v>37</v>
      </c>
      <c r="C26" s="57">
        <f t="shared" si="0"/>
        <v>0</v>
      </c>
      <c r="D26" s="59" t="s">
        <v>35</v>
      </c>
      <c r="E26" s="59" t="s">
        <v>35</v>
      </c>
      <c r="F26" s="63">
        <f>SUM(F27,F31,F33,F36)</f>
        <v>0</v>
      </c>
      <c r="G26" s="60" t="s">
        <v>35</v>
      </c>
      <c r="H26" s="57">
        <f t="shared" si="1"/>
        <v>0</v>
      </c>
      <c r="I26" s="59" t="s">
        <v>35</v>
      </c>
      <c r="J26" s="59" t="s">
        <v>35</v>
      </c>
      <c r="K26" s="63">
        <f>SUM(K27,K31,K33,K36)</f>
        <v>0</v>
      </c>
      <c r="L26" s="62" t="s">
        <v>35</v>
      </c>
    </row>
    <row r="27" spans="1:12" s="24" customFormat="1" ht="24" x14ac:dyDescent="0.25">
      <c r="A27" s="64">
        <v>21350</v>
      </c>
      <c r="B27" s="56" t="s">
        <v>38</v>
      </c>
      <c r="C27" s="57">
        <f t="shared" si="0"/>
        <v>0</v>
      </c>
      <c r="D27" s="59" t="s">
        <v>35</v>
      </c>
      <c r="E27" s="59" t="s">
        <v>35</v>
      </c>
      <c r="F27" s="63">
        <f>SUM(F28:F30)</f>
        <v>0</v>
      </c>
      <c r="G27" s="60" t="s">
        <v>35</v>
      </c>
      <c r="H27" s="57">
        <f t="shared" si="1"/>
        <v>0</v>
      </c>
      <c r="I27" s="59" t="s">
        <v>35</v>
      </c>
      <c r="J27" s="59" t="s">
        <v>35</v>
      </c>
      <c r="K27" s="63">
        <f>SUM(K28:K30)</f>
        <v>0</v>
      </c>
      <c r="L27" s="62" t="s">
        <v>35</v>
      </c>
    </row>
    <row r="28" spans="1:12" x14ac:dyDescent="0.25">
      <c r="A28" s="37">
        <v>21351</v>
      </c>
      <c r="B28" s="65" t="s">
        <v>39</v>
      </c>
      <c r="C28" s="66">
        <f t="shared" si="0"/>
        <v>0</v>
      </c>
      <c r="D28" s="67" t="s">
        <v>35</v>
      </c>
      <c r="E28" s="67" t="s">
        <v>35</v>
      </c>
      <c r="F28" s="68"/>
      <c r="G28" s="69" t="s">
        <v>35</v>
      </c>
      <c r="H28" s="66">
        <f t="shared" si="1"/>
        <v>0</v>
      </c>
      <c r="I28" s="67" t="s">
        <v>35</v>
      </c>
      <c r="J28" s="67" t="s">
        <v>35</v>
      </c>
      <c r="K28" s="68"/>
      <c r="L28" s="70" t="s">
        <v>35</v>
      </c>
    </row>
    <row r="29" spans="1:12" x14ac:dyDescent="0.25">
      <c r="A29" s="43">
        <v>21352</v>
      </c>
      <c r="B29" s="71" t="s">
        <v>40</v>
      </c>
      <c r="C29" s="72">
        <f t="shared" si="0"/>
        <v>0</v>
      </c>
      <c r="D29" s="73" t="s">
        <v>35</v>
      </c>
      <c r="E29" s="73" t="s">
        <v>35</v>
      </c>
      <c r="F29" s="74"/>
      <c r="G29" s="75" t="s">
        <v>35</v>
      </c>
      <c r="H29" s="72">
        <f t="shared" si="1"/>
        <v>0</v>
      </c>
      <c r="I29" s="73" t="s">
        <v>35</v>
      </c>
      <c r="J29" s="73" t="s">
        <v>35</v>
      </c>
      <c r="K29" s="74"/>
      <c r="L29" s="76" t="s">
        <v>35</v>
      </c>
    </row>
    <row r="30" spans="1:12" ht="24" x14ac:dyDescent="0.25">
      <c r="A30" s="43">
        <v>21359</v>
      </c>
      <c r="B30" s="71" t="s">
        <v>41</v>
      </c>
      <c r="C30" s="72">
        <f t="shared" si="0"/>
        <v>0</v>
      </c>
      <c r="D30" s="73" t="s">
        <v>35</v>
      </c>
      <c r="E30" s="73" t="s">
        <v>35</v>
      </c>
      <c r="F30" s="74"/>
      <c r="G30" s="75" t="s">
        <v>35</v>
      </c>
      <c r="H30" s="72">
        <f t="shared" si="1"/>
        <v>0</v>
      </c>
      <c r="I30" s="73" t="s">
        <v>35</v>
      </c>
      <c r="J30" s="73" t="s">
        <v>35</v>
      </c>
      <c r="K30" s="74"/>
      <c r="L30" s="76" t="s">
        <v>35</v>
      </c>
    </row>
    <row r="31" spans="1:12" s="24" customFormat="1" ht="36" x14ac:dyDescent="0.25">
      <c r="A31" s="64">
        <v>21370</v>
      </c>
      <c r="B31" s="56" t="s">
        <v>42</v>
      </c>
      <c r="C31" s="57">
        <f t="shared" si="0"/>
        <v>0</v>
      </c>
      <c r="D31" s="59" t="s">
        <v>35</v>
      </c>
      <c r="E31" s="59" t="s">
        <v>35</v>
      </c>
      <c r="F31" s="63">
        <f>SUM(F32)</f>
        <v>0</v>
      </c>
      <c r="G31" s="60" t="s">
        <v>35</v>
      </c>
      <c r="H31" s="57">
        <f t="shared" si="1"/>
        <v>0</v>
      </c>
      <c r="I31" s="59" t="s">
        <v>35</v>
      </c>
      <c r="J31" s="59" t="s">
        <v>35</v>
      </c>
      <c r="K31" s="63">
        <f>SUM(K32)</f>
        <v>0</v>
      </c>
      <c r="L31" s="62" t="s">
        <v>35</v>
      </c>
    </row>
    <row r="32" spans="1:12" ht="36" x14ac:dyDescent="0.25">
      <c r="A32" s="77">
        <v>21379</v>
      </c>
      <c r="B32" s="78" t="s">
        <v>43</v>
      </c>
      <c r="C32" s="79">
        <f t="shared" si="0"/>
        <v>0</v>
      </c>
      <c r="D32" s="80" t="s">
        <v>35</v>
      </c>
      <c r="E32" s="80" t="s">
        <v>35</v>
      </c>
      <c r="F32" s="81"/>
      <c r="G32" s="82" t="s">
        <v>35</v>
      </c>
      <c r="H32" s="79">
        <f t="shared" si="1"/>
        <v>0</v>
      </c>
      <c r="I32" s="80" t="s">
        <v>35</v>
      </c>
      <c r="J32" s="80" t="s">
        <v>35</v>
      </c>
      <c r="K32" s="81"/>
      <c r="L32" s="83" t="s">
        <v>35</v>
      </c>
    </row>
    <row r="33" spans="1:12" s="24" customFormat="1" x14ac:dyDescent="0.25">
      <c r="A33" s="64">
        <v>21380</v>
      </c>
      <c r="B33" s="56" t="s">
        <v>44</v>
      </c>
      <c r="C33" s="57">
        <f t="shared" si="0"/>
        <v>0</v>
      </c>
      <c r="D33" s="59" t="s">
        <v>35</v>
      </c>
      <c r="E33" s="59" t="s">
        <v>35</v>
      </c>
      <c r="F33" s="63">
        <f>SUM(F34:F35)</f>
        <v>0</v>
      </c>
      <c r="G33" s="60" t="s">
        <v>35</v>
      </c>
      <c r="H33" s="57">
        <f t="shared" si="1"/>
        <v>0</v>
      </c>
      <c r="I33" s="59" t="s">
        <v>35</v>
      </c>
      <c r="J33" s="59" t="s">
        <v>35</v>
      </c>
      <c r="K33" s="63">
        <f>SUM(K34:K35)</f>
        <v>0</v>
      </c>
      <c r="L33" s="62" t="s">
        <v>35</v>
      </c>
    </row>
    <row r="34" spans="1:12" x14ac:dyDescent="0.25">
      <c r="A34" s="38">
        <v>21381</v>
      </c>
      <c r="B34" s="65" t="s">
        <v>45</v>
      </c>
      <c r="C34" s="66">
        <f t="shared" si="0"/>
        <v>0</v>
      </c>
      <c r="D34" s="67" t="s">
        <v>35</v>
      </c>
      <c r="E34" s="67" t="s">
        <v>35</v>
      </c>
      <c r="F34" s="68"/>
      <c r="G34" s="69" t="s">
        <v>35</v>
      </c>
      <c r="H34" s="66">
        <f t="shared" si="1"/>
        <v>0</v>
      </c>
      <c r="I34" s="67" t="s">
        <v>35</v>
      </c>
      <c r="J34" s="67" t="s">
        <v>35</v>
      </c>
      <c r="K34" s="68"/>
      <c r="L34" s="70" t="s">
        <v>35</v>
      </c>
    </row>
    <row r="35" spans="1:12" ht="24" x14ac:dyDescent="0.25">
      <c r="A35" s="44">
        <v>21383</v>
      </c>
      <c r="B35" s="71" t="s">
        <v>46</v>
      </c>
      <c r="C35" s="72">
        <f>SUM(D35:G35)</f>
        <v>0</v>
      </c>
      <c r="D35" s="73" t="s">
        <v>35</v>
      </c>
      <c r="E35" s="73" t="s">
        <v>35</v>
      </c>
      <c r="F35" s="74"/>
      <c r="G35" s="75" t="s">
        <v>35</v>
      </c>
      <c r="H35" s="72">
        <f t="shared" si="1"/>
        <v>0</v>
      </c>
      <c r="I35" s="73" t="s">
        <v>35</v>
      </c>
      <c r="J35" s="73" t="s">
        <v>35</v>
      </c>
      <c r="K35" s="74"/>
      <c r="L35" s="76" t="s">
        <v>35</v>
      </c>
    </row>
    <row r="36" spans="1:12" s="24" customFormat="1" ht="25.5" customHeight="1" x14ac:dyDescent="0.25">
      <c r="A36" s="64">
        <v>21390</v>
      </c>
      <c r="B36" s="56" t="s">
        <v>47</v>
      </c>
      <c r="C36" s="57">
        <f t="shared" si="0"/>
        <v>0</v>
      </c>
      <c r="D36" s="59" t="s">
        <v>35</v>
      </c>
      <c r="E36" s="59" t="s">
        <v>35</v>
      </c>
      <c r="F36" s="63">
        <f>SUM(F37:F40)</f>
        <v>0</v>
      </c>
      <c r="G36" s="60" t="s">
        <v>35</v>
      </c>
      <c r="H36" s="57">
        <f t="shared" si="1"/>
        <v>0</v>
      </c>
      <c r="I36" s="59" t="s">
        <v>35</v>
      </c>
      <c r="J36" s="59" t="s">
        <v>35</v>
      </c>
      <c r="K36" s="63">
        <f>SUM(K37:K40)</f>
        <v>0</v>
      </c>
      <c r="L36" s="62" t="s">
        <v>35</v>
      </c>
    </row>
    <row r="37" spans="1:12" ht="24" x14ac:dyDescent="0.25">
      <c r="A37" s="38">
        <v>21391</v>
      </c>
      <c r="B37" s="65" t="s">
        <v>48</v>
      </c>
      <c r="C37" s="66">
        <f t="shared" si="0"/>
        <v>0</v>
      </c>
      <c r="D37" s="67" t="s">
        <v>35</v>
      </c>
      <c r="E37" s="67" t="s">
        <v>35</v>
      </c>
      <c r="F37" s="68"/>
      <c r="G37" s="69" t="s">
        <v>35</v>
      </c>
      <c r="H37" s="66">
        <f t="shared" si="1"/>
        <v>0</v>
      </c>
      <c r="I37" s="67" t="s">
        <v>35</v>
      </c>
      <c r="J37" s="67" t="s">
        <v>35</v>
      </c>
      <c r="K37" s="68"/>
      <c r="L37" s="70" t="s">
        <v>35</v>
      </c>
    </row>
    <row r="38" spans="1:12" x14ac:dyDescent="0.25">
      <c r="A38" s="44">
        <v>21393</v>
      </c>
      <c r="B38" s="71" t="s">
        <v>49</v>
      </c>
      <c r="C38" s="72">
        <f t="shared" si="0"/>
        <v>0</v>
      </c>
      <c r="D38" s="73" t="s">
        <v>35</v>
      </c>
      <c r="E38" s="73" t="s">
        <v>35</v>
      </c>
      <c r="F38" s="74"/>
      <c r="G38" s="75" t="s">
        <v>35</v>
      </c>
      <c r="H38" s="72">
        <f t="shared" si="1"/>
        <v>0</v>
      </c>
      <c r="I38" s="73" t="s">
        <v>35</v>
      </c>
      <c r="J38" s="73" t="s">
        <v>35</v>
      </c>
      <c r="K38" s="74"/>
      <c r="L38" s="76" t="s">
        <v>35</v>
      </c>
    </row>
    <row r="39" spans="1:12" x14ac:dyDescent="0.25">
      <c r="A39" s="44">
        <v>21395</v>
      </c>
      <c r="B39" s="71" t="s">
        <v>50</v>
      </c>
      <c r="C39" s="72">
        <f t="shared" si="0"/>
        <v>0</v>
      </c>
      <c r="D39" s="73" t="s">
        <v>35</v>
      </c>
      <c r="E39" s="73" t="s">
        <v>35</v>
      </c>
      <c r="F39" s="74"/>
      <c r="G39" s="75" t="s">
        <v>35</v>
      </c>
      <c r="H39" s="72">
        <f t="shared" si="1"/>
        <v>0</v>
      </c>
      <c r="I39" s="73" t="s">
        <v>35</v>
      </c>
      <c r="J39" s="73" t="s">
        <v>35</v>
      </c>
      <c r="K39" s="74"/>
      <c r="L39" s="76" t="s">
        <v>35</v>
      </c>
    </row>
    <row r="40" spans="1:12" ht="24" x14ac:dyDescent="0.25">
      <c r="A40" s="84">
        <v>21399</v>
      </c>
      <c r="B40" s="85" t="s">
        <v>51</v>
      </c>
      <c r="C40" s="86">
        <f t="shared" si="0"/>
        <v>0</v>
      </c>
      <c r="D40" s="87" t="s">
        <v>35</v>
      </c>
      <c r="E40" s="87" t="s">
        <v>35</v>
      </c>
      <c r="F40" s="88"/>
      <c r="G40" s="89" t="s">
        <v>35</v>
      </c>
      <c r="H40" s="86">
        <f t="shared" si="1"/>
        <v>0</v>
      </c>
      <c r="I40" s="87" t="s">
        <v>35</v>
      </c>
      <c r="J40" s="87" t="s">
        <v>35</v>
      </c>
      <c r="K40" s="88"/>
      <c r="L40" s="90" t="s">
        <v>35</v>
      </c>
    </row>
    <row r="41" spans="1:12" s="24" customFormat="1" ht="26.25" customHeight="1" x14ac:dyDescent="0.25">
      <c r="A41" s="91">
        <v>21420</v>
      </c>
      <c r="B41" s="92" t="s">
        <v>52</v>
      </c>
      <c r="C41" s="93">
        <f>SUM(D41:G41)</f>
        <v>0</v>
      </c>
      <c r="D41" s="94">
        <f>SUM(D42)</f>
        <v>0</v>
      </c>
      <c r="E41" s="95" t="s">
        <v>35</v>
      </c>
      <c r="F41" s="95" t="s">
        <v>35</v>
      </c>
      <c r="G41" s="96" t="s">
        <v>35</v>
      </c>
      <c r="H41" s="93">
        <f>SUM(I41:L41)</f>
        <v>0</v>
      </c>
      <c r="I41" s="94">
        <f>SUM(I42)</f>
        <v>0</v>
      </c>
      <c r="J41" s="95" t="s">
        <v>35</v>
      </c>
      <c r="K41" s="95" t="s">
        <v>35</v>
      </c>
      <c r="L41" s="97" t="s">
        <v>35</v>
      </c>
    </row>
    <row r="42" spans="1:12" s="24" customFormat="1" ht="26.25" customHeight="1" x14ac:dyDescent="0.25">
      <c r="A42" s="84">
        <v>21429</v>
      </c>
      <c r="B42" s="85" t="s">
        <v>53</v>
      </c>
      <c r="C42" s="86">
        <f>SUM(D42:G42)</f>
        <v>0</v>
      </c>
      <c r="D42" s="98"/>
      <c r="E42" s="87" t="s">
        <v>35</v>
      </c>
      <c r="F42" s="87" t="s">
        <v>35</v>
      </c>
      <c r="G42" s="89" t="s">
        <v>35</v>
      </c>
      <c r="H42" s="86">
        <f t="shared" ref="H42:H44" si="2">SUM(I42:L42)</f>
        <v>0</v>
      </c>
      <c r="I42" s="98"/>
      <c r="J42" s="87" t="s">
        <v>35</v>
      </c>
      <c r="K42" s="87" t="s">
        <v>35</v>
      </c>
      <c r="L42" s="90" t="s">
        <v>35</v>
      </c>
    </row>
    <row r="43" spans="1:12" s="24" customFormat="1" ht="24" x14ac:dyDescent="0.25">
      <c r="A43" s="64">
        <v>21490</v>
      </c>
      <c r="B43" s="56" t="s">
        <v>54</v>
      </c>
      <c r="C43" s="57">
        <f t="shared" si="0"/>
        <v>0</v>
      </c>
      <c r="D43" s="99">
        <f>D44</f>
        <v>0</v>
      </c>
      <c r="E43" s="99">
        <f t="shared" ref="E43:F43" si="3">E44</f>
        <v>0</v>
      </c>
      <c r="F43" s="99">
        <f t="shared" si="3"/>
        <v>0</v>
      </c>
      <c r="G43" s="60" t="s">
        <v>35</v>
      </c>
      <c r="H43" s="100">
        <f t="shared" si="2"/>
        <v>0</v>
      </c>
      <c r="I43" s="99">
        <f>I44</f>
        <v>0</v>
      </c>
      <c r="J43" s="99">
        <f t="shared" ref="J43:K43" si="4">J44</f>
        <v>0</v>
      </c>
      <c r="K43" s="99">
        <f t="shared" si="4"/>
        <v>0</v>
      </c>
      <c r="L43" s="62" t="s">
        <v>35</v>
      </c>
    </row>
    <row r="44" spans="1:12" s="24" customFormat="1" ht="24" x14ac:dyDescent="0.25">
      <c r="A44" s="44">
        <v>21499</v>
      </c>
      <c r="B44" s="71" t="s">
        <v>55</v>
      </c>
      <c r="C44" s="79">
        <f>SUM(D44:G44)</f>
        <v>0</v>
      </c>
      <c r="D44" s="101"/>
      <c r="E44" s="102"/>
      <c r="F44" s="102"/>
      <c r="G44" s="103" t="s">
        <v>35</v>
      </c>
      <c r="H44" s="104">
        <f t="shared" si="2"/>
        <v>0</v>
      </c>
      <c r="I44" s="40"/>
      <c r="J44" s="105"/>
      <c r="K44" s="105"/>
      <c r="L44" s="106" t="s">
        <v>35</v>
      </c>
    </row>
    <row r="45" spans="1:12" ht="12.75" customHeight="1" x14ac:dyDescent="0.25">
      <c r="A45" s="107">
        <v>23000</v>
      </c>
      <c r="B45" s="108" t="s">
        <v>56</v>
      </c>
      <c r="C45" s="109">
        <f>SUM(D45:G45)</f>
        <v>0</v>
      </c>
      <c r="D45" s="59" t="s">
        <v>35</v>
      </c>
      <c r="E45" s="59" t="s">
        <v>35</v>
      </c>
      <c r="F45" s="59" t="s">
        <v>35</v>
      </c>
      <c r="G45" s="99">
        <f>SUM(G46:G47)</f>
        <v>0</v>
      </c>
      <c r="H45" s="109">
        <f t="shared" si="1"/>
        <v>0</v>
      </c>
      <c r="I45" s="87" t="s">
        <v>35</v>
      </c>
      <c r="J45" s="87" t="s">
        <v>35</v>
      </c>
      <c r="K45" s="87" t="s">
        <v>35</v>
      </c>
      <c r="L45" s="110">
        <f>SUM(L46:L47)</f>
        <v>0</v>
      </c>
    </row>
    <row r="46" spans="1:12" ht="24" x14ac:dyDescent="0.25">
      <c r="A46" s="111">
        <v>23410</v>
      </c>
      <c r="B46" s="112" t="s">
        <v>57</v>
      </c>
      <c r="C46" s="113">
        <f t="shared" si="0"/>
        <v>0</v>
      </c>
      <c r="D46" s="95" t="s">
        <v>35</v>
      </c>
      <c r="E46" s="95" t="s">
        <v>35</v>
      </c>
      <c r="F46" s="95" t="s">
        <v>35</v>
      </c>
      <c r="G46" s="114"/>
      <c r="H46" s="113">
        <f t="shared" si="1"/>
        <v>0</v>
      </c>
      <c r="I46" s="95" t="s">
        <v>35</v>
      </c>
      <c r="J46" s="95" t="s">
        <v>35</v>
      </c>
      <c r="K46" s="95" t="s">
        <v>35</v>
      </c>
      <c r="L46" s="115"/>
    </row>
    <row r="47" spans="1:12" ht="24" x14ac:dyDescent="0.25">
      <c r="A47" s="111">
        <v>23510</v>
      </c>
      <c r="B47" s="112" t="s">
        <v>58</v>
      </c>
      <c r="C47" s="93">
        <f t="shared" si="0"/>
        <v>0</v>
      </c>
      <c r="D47" s="95" t="s">
        <v>35</v>
      </c>
      <c r="E47" s="95" t="s">
        <v>35</v>
      </c>
      <c r="F47" s="95" t="s">
        <v>35</v>
      </c>
      <c r="G47" s="114"/>
      <c r="H47" s="93">
        <f t="shared" si="1"/>
        <v>0</v>
      </c>
      <c r="I47" s="95" t="s">
        <v>35</v>
      </c>
      <c r="J47" s="95" t="s">
        <v>35</v>
      </c>
      <c r="K47" s="95" t="s">
        <v>35</v>
      </c>
      <c r="L47" s="115"/>
    </row>
    <row r="48" spans="1:12" x14ac:dyDescent="0.25">
      <c r="A48" s="116"/>
      <c r="B48" s="112"/>
      <c r="C48" s="117"/>
      <c r="D48" s="95"/>
      <c r="E48" s="95"/>
      <c r="F48" s="94"/>
      <c r="G48" s="118"/>
      <c r="H48" s="117"/>
      <c r="I48" s="95"/>
      <c r="J48" s="95"/>
      <c r="K48" s="94"/>
      <c r="L48" s="119"/>
    </row>
    <row r="49" spans="1:12" s="24" customFormat="1" x14ac:dyDescent="0.25">
      <c r="A49" s="120"/>
      <c r="B49" s="121" t="s">
        <v>59</v>
      </c>
      <c r="C49" s="122"/>
      <c r="D49" s="123"/>
      <c r="E49" s="123"/>
      <c r="F49" s="123"/>
      <c r="G49" s="124"/>
      <c r="H49" s="122"/>
      <c r="I49" s="123"/>
      <c r="J49" s="123"/>
      <c r="K49" s="123"/>
      <c r="L49" s="125"/>
    </row>
    <row r="50" spans="1:12" s="24" customFormat="1" ht="12.75" thickBot="1" x14ac:dyDescent="0.3">
      <c r="A50" s="126"/>
      <c r="B50" s="25" t="s">
        <v>60</v>
      </c>
      <c r="C50" s="127">
        <f t="shared" ref="C50:C113" si="5">SUM(D50:G50)</f>
        <v>51305</v>
      </c>
      <c r="D50" s="128">
        <f>SUM(D51,D283)</f>
        <v>37203</v>
      </c>
      <c r="E50" s="128">
        <f>SUM(E51,E283)</f>
        <v>14102</v>
      </c>
      <c r="F50" s="128">
        <f>SUM(F51,F283)</f>
        <v>0</v>
      </c>
      <c r="G50" s="129">
        <f>SUM(G51,G283)</f>
        <v>0</v>
      </c>
      <c r="H50" s="127">
        <f t="shared" ref="H50:H113" si="6">SUM(I50:L50)</f>
        <v>51242</v>
      </c>
      <c r="I50" s="128">
        <f>SUM(I51,I283)</f>
        <v>37139</v>
      </c>
      <c r="J50" s="128">
        <f>SUM(J51,J283)</f>
        <v>14103</v>
      </c>
      <c r="K50" s="128">
        <f>SUM(K51,K283)</f>
        <v>0</v>
      </c>
      <c r="L50" s="130">
        <f>SUM(L51,L283)</f>
        <v>0</v>
      </c>
    </row>
    <row r="51" spans="1:12" s="24" customFormat="1" ht="36.75" thickTop="1" x14ac:dyDescent="0.25">
      <c r="A51" s="131"/>
      <c r="B51" s="132" t="s">
        <v>61</v>
      </c>
      <c r="C51" s="133">
        <f t="shared" si="5"/>
        <v>51305</v>
      </c>
      <c r="D51" s="134">
        <f>SUM(D52,D194)</f>
        <v>37203</v>
      </c>
      <c r="E51" s="134">
        <f>SUM(E52,E194)</f>
        <v>14102</v>
      </c>
      <c r="F51" s="134">
        <f>SUM(F52,F194)</f>
        <v>0</v>
      </c>
      <c r="G51" s="135">
        <f>SUM(G52,G194)</f>
        <v>0</v>
      </c>
      <c r="H51" s="133">
        <f t="shared" si="6"/>
        <v>51242</v>
      </c>
      <c r="I51" s="134">
        <f>SUM(I52,I194)</f>
        <v>37139</v>
      </c>
      <c r="J51" s="134">
        <f>SUM(J52,J194)</f>
        <v>14103</v>
      </c>
      <c r="K51" s="134">
        <f>SUM(K52,K194)</f>
        <v>0</v>
      </c>
      <c r="L51" s="136">
        <f>SUM(L52,L194)</f>
        <v>0</v>
      </c>
    </row>
    <row r="52" spans="1:12" s="24" customFormat="1" ht="24" x14ac:dyDescent="0.25">
      <c r="A52" s="137"/>
      <c r="B52" s="18" t="s">
        <v>62</v>
      </c>
      <c r="C52" s="138">
        <f t="shared" si="5"/>
        <v>51305</v>
      </c>
      <c r="D52" s="139">
        <f>SUM(D53,D75,D173,D187)</f>
        <v>37203</v>
      </c>
      <c r="E52" s="139">
        <f>SUM(E53,E75,E173,E187)</f>
        <v>14102</v>
      </c>
      <c r="F52" s="139">
        <f>SUM(F53,F75,F173,F187)</f>
        <v>0</v>
      </c>
      <c r="G52" s="140">
        <f>SUM(G53,G75,G173,G187)</f>
        <v>0</v>
      </c>
      <c r="H52" s="138">
        <f t="shared" si="6"/>
        <v>51242</v>
      </c>
      <c r="I52" s="139">
        <f>SUM(I53,I75,I173,I187)</f>
        <v>37139</v>
      </c>
      <c r="J52" s="139">
        <f>SUM(J53,J75,J173,J187)</f>
        <v>14103</v>
      </c>
      <c r="K52" s="139">
        <f>SUM(K53,K75,K173,K187)</f>
        <v>0</v>
      </c>
      <c r="L52" s="141">
        <f>SUM(L53,L75,L173,L187)</f>
        <v>0</v>
      </c>
    </row>
    <row r="53" spans="1:12" s="24" customFormat="1" x14ac:dyDescent="0.25">
      <c r="A53" s="142">
        <v>1000</v>
      </c>
      <c r="B53" s="142" t="s">
        <v>63</v>
      </c>
      <c r="C53" s="143">
        <f t="shared" si="5"/>
        <v>0</v>
      </c>
      <c r="D53" s="144">
        <f>SUM(D54,D67)</f>
        <v>0</v>
      </c>
      <c r="E53" s="144">
        <f>SUM(E54,E67)</f>
        <v>0</v>
      </c>
      <c r="F53" s="144">
        <f>SUM(F54,F67)</f>
        <v>0</v>
      </c>
      <c r="G53" s="145">
        <f>SUM(G54,G67)</f>
        <v>0</v>
      </c>
      <c r="H53" s="143">
        <f t="shared" si="6"/>
        <v>0</v>
      </c>
      <c r="I53" s="144">
        <f>SUM(I54,I67)</f>
        <v>0</v>
      </c>
      <c r="J53" s="144">
        <f>SUM(J54,J67)</f>
        <v>0</v>
      </c>
      <c r="K53" s="144">
        <f>SUM(K54,K67)</f>
        <v>0</v>
      </c>
      <c r="L53" s="146">
        <f>SUM(L54,L67)</f>
        <v>0</v>
      </c>
    </row>
    <row r="54" spans="1:12" x14ac:dyDescent="0.25">
      <c r="A54" s="56">
        <v>1100</v>
      </c>
      <c r="B54" s="147" t="s">
        <v>64</v>
      </c>
      <c r="C54" s="57">
        <f t="shared" si="5"/>
        <v>0</v>
      </c>
      <c r="D54" s="63">
        <f>SUM(D55,D58,D66)</f>
        <v>0</v>
      </c>
      <c r="E54" s="63">
        <f>SUM(E55,E58,E66)</f>
        <v>0</v>
      </c>
      <c r="F54" s="63">
        <f>SUM(F55,F58,F66)</f>
        <v>0</v>
      </c>
      <c r="G54" s="148">
        <f>SUM(G55,G58,G66)</f>
        <v>0</v>
      </c>
      <c r="H54" s="57">
        <f t="shared" si="6"/>
        <v>0</v>
      </c>
      <c r="I54" s="63">
        <f>SUM(I55,I58,I66)</f>
        <v>0</v>
      </c>
      <c r="J54" s="63">
        <f>SUM(J55,J58,J66)</f>
        <v>0</v>
      </c>
      <c r="K54" s="63">
        <f>SUM(K55,K58,K66)</f>
        <v>0</v>
      </c>
      <c r="L54" s="149">
        <f>SUM(L55,L58,L66)</f>
        <v>0</v>
      </c>
    </row>
    <row r="55" spans="1:12" x14ac:dyDescent="0.25">
      <c r="A55" s="150">
        <v>1110</v>
      </c>
      <c r="B55" s="112" t="s">
        <v>65</v>
      </c>
      <c r="C55" s="117">
        <f t="shared" si="5"/>
        <v>0</v>
      </c>
      <c r="D55" s="151">
        <f>SUM(D56:D57)</f>
        <v>0</v>
      </c>
      <c r="E55" s="151">
        <f>SUM(E56:E57)</f>
        <v>0</v>
      </c>
      <c r="F55" s="151">
        <f>SUM(F56:F57)</f>
        <v>0</v>
      </c>
      <c r="G55" s="152">
        <f>SUM(G56:G57)</f>
        <v>0</v>
      </c>
      <c r="H55" s="117">
        <f t="shared" si="6"/>
        <v>0</v>
      </c>
      <c r="I55" s="151">
        <f>SUM(I56:I57)</f>
        <v>0</v>
      </c>
      <c r="J55" s="151">
        <f>SUM(J56:J57)</f>
        <v>0</v>
      </c>
      <c r="K55" s="151">
        <f>SUM(K56:K57)</f>
        <v>0</v>
      </c>
      <c r="L55" s="153">
        <f>SUM(L56:L57)</f>
        <v>0</v>
      </c>
    </row>
    <row r="56" spans="1:12" x14ac:dyDescent="0.25">
      <c r="A56" s="38">
        <v>1111</v>
      </c>
      <c r="B56" s="65" t="s">
        <v>66</v>
      </c>
      <c r="C56" s="66">
        <f t="shared" si="5"/>
        <v>0</v>
      </c>
      <c r="D56" s="68"/>
      <c r="E56" s="68"/>
      <c r="F56" s="68"/>
      <c r="G56" s="154"/>
      <c r="H56" s="66">
        <f t="shared" si="6"/>
        <v>0</v>
      </c>
      <c r="I56" s="68"/>
      <c r="J56" s="68"/>
      <c r="K56" s="68"/>
      <c r="L56" s="155"/>
    </row>
    <row r="57" spans="1:12" ht="24" customHeight="1" x14ac:dyDescent="0.25">
      <c r="A57" s="44">
        <v>1119</v>
      </c>
      <c r="B57" s="71" t="s">
        <v>67</v>
      </c>
      <c r="C57" s="72">
        <f t="shared" si="5"/>
        <v>0</v>
      </c>
      <c r="D57" s="74"/>
      <c r="E57" s="74"/>
      <c r="F57" s="74"/>
      <c r="G57" s="157"/>
      <c r="H57" s="72">
        <f t="shared" si="6"/>
        <v>0</v>
      </c>
      <c r="I57" s="74"/>
      <c r="J57" s="74"/>
      <c r="K57" s="74"/>
      <c r="L57" s="158"/>
    </row>
    <row r="58" spans="1:12" x14ac:dyDescent="0.25">
      <c r="A58" s="159">
        <v>1140</v>
      </c>
      <c r="B58" s="71" t="s">
        <v>68</v>
      </c>
      <c r="C58" s="72">
        <f t="shared" si="5"/>
        <v>0</v>
      </c>
      <c r="D58" s="160">
        <f>SUM(D59:D65)</f>
        <v>0</v>
      </c>
      <c r="E58" s="160">
        <f>SUM(E59:E65)</f>
        <v>0</v>
      </c>
      <c r="F58" s="160">
        <f>SUM(F59:F65)</f>
        <v>0</v>
      </c>
      <c r="G58" s="161">
        <f>SUM(G59:G65)</f>
        <v>0</v>
      </c>
      <c r="H58" s="72">
        <f t="shared" si="6"/>
        <v>0</v>
      </c>
      <c r="I58" s="160">
        <f>SUM(I59:I65)</f>
        <v>0</v>
      </c>
      <c r="J58" s="160">
        <f>SUM(J59:J65)</f>
        <v>0</v>
      </c>
      <c r="K58" s="160">
        <f>SUM(K59:K65)</f>
        <v>0</v>
      </c>
      <c r="L58" s="162">
        <f>SUM(L59:L65)</f>
        <v>0</v>
      </c>
    </row>
    <row r="59" spans="1:12" x14ac:dyDescent="0.25">
      <c r="A59" s="44">
        <v>1141</v>
      </c>
      <c r="B59" s="71" t="s">
        <v>69</v>
      </c>
      <c r="C59" s="72">
        <f t="shared" si="5"/>
        <v>0</v>
      </c>
      <c r="D59" s="74"/>
      <c r="E59" s="74"/>
      <c r="F59" s="74"/>
      <c r="G59" s="157"/>
      <c r="H59" s="72">
        <f t="shared" si="6"/>
        <v>0</v>
      </c>
      <c r="I59" s="74"/>
      <c r="J59" s="74"/>
      <c r="K59" s="74"/>
      <c r="L59" s="158"/>
    </row>
    <row r="60" spans="1:12" ht="24.75" customHeight="1" x14ac:dyDescent="0.25">
      <c r="A60" s="44">
        <v>1142</v>
      </c>
      <c r="B60" s="71" t="s">
        <v>70</v>
      </c>
      <c r="C60" s="72">
        <f t="shared" si="5"/>
        <v>0</v>
      </c>
      <c r="D60" s="74"/>
      <c r="E60" s="74"/>
      <c r="F60" s="74"/>
      <c r="G60" s="157"/>
      <c r="H60" s="72">
        <f t="shared" si="6"/>
        <v>0</v>
      </c>
      <c r="I60" s="74"/>
      <c r="J60" s="74"/>
      <c r="K60" s="74"/>
      <c r="L60" s="158"/>
    </row>
    <row r="61" spans="1:12" ht="24" x14ac:dyDescent="0.25">
      <c r="A61" s="44">
        <v>1145</v>
      </c>
      <c r="B61" s="71" t="s">
        <v>71</v>
      </c>
      <c r="C61" s="72">
        <f t="shared" si="5"/>
        <v>0</v>
      </c>
      <c r="D61" s="74"/>
      <c r="E61" s="74"/>
      <c r="F61" s="74"/>
      <c r="G61" s="157"/>
      <c r="H61" s="72">
        <f t="shared" si="6"/>
        <v>0</v>
      </c>
      <c r="I61" s="74"/>
      <c r="J61" s="74"/>
      <c r="K61" s="74"/>
      <c r="L61" s="158"/>
    </row>
    <row r="62" spans="1:12" ht="27.75" customHeight="1" x14ac:dyDescent="0.25">
      <c r="A62" s="44">
        <v>1146</v>
      </c>
      <c r="B62" s="71" t="s">
        <v>72</v>
      </c>
      <c r="C62" s="72">
        <f t="shared" si="5"/>
        <v>0</v>
      </c>
      <c r="D62" s="74"/>
      <c r="E62" s="74"/>
      <c r="F62" s="74"/>
      <c r="G62" s="157"/>
      <c r="H62" s="72">
        <f t="shared" si="6"/>
        <v>0</v>
      </c>
      <c r="I62" s="74"/>
      <c r="J62" s="74"/>
      <c r="K62" s="74"/>
      <c r="L62" s="158"/>
    </row>
    <row r="63" spans="1:12" x14ac:dyDescent="0.25">
      <c r="A63" s="44">
        <v>1147</v>
      </c>
      <c r="B63" s="71" t="s">
        <v>73</v>
      </c>
      <c r="C63" s="72">
        <f t="shared" si="5"/>
        <v>0</v>
      </c>
      <c r="D63" s="74"/>
      <c r="E63" s="74"/>
      <c r="F63" s="74"/>
      <c r="G63" s="157"/>
      <c r="H63" s="72">
        <f t="shared" si="6"/>
        <v>0</v>
      </c>
      <c r="I63" s="74"/>
      <c r="J63" s="74"/>
      <c r="K63" s="74"/>
      <c r="L63" s="158"/>
    </row>
    <row r="64" spans="1:12" x14ac:dyDescent="0.25">
      <c r="A64" s="44">
        <v>1148</v>
      </c>
      <c r="B64" s="71" t="s">
        <v>74</v>
      </c>
      <c r="C64" s="72">
        <f t="shared" si="5"/>
        <v>0</v>
      </c>
      <c r="D64" s="74"/>
      <c r="E64" s="74"/>
      <c r="F64" s="74"/>
      <c r="G64" s="157"/>
      <c r="H64" s="72">
        <f t="shared" si="6"/>
        <v>0</v>
      </c>
      <c r="I64" s="74"/>
      <c r="J64" s="74"/>
      <c r="K64" s="74"/>
      <c r="L64" s="158"/>
    </row>
    <row r="65" spans="1:12" ht="24" customHeight="1" x14ac:dyDescent="0.25">
      <c r="A65" s="44">
        <v>1149</v>
      </c>
      <c r="B65" s="71" t="s">
        <v>75</v>
      </c>
      <c r="C65" s="72">
        <f t="shared" si="5"/>
        <v>0</v>
      </c>
      <c r="D65" s="74"/>
      <c r="E65" s="74"/>
      <c r="F65" s="74"/>
      <c r="G65" s="157"/>
      <c r="H65" s="72">
        <f t="shared" si="6"/>
        <v>0</v>
      </c>
      <c r="I65" s="74"/>
      <c r="J65" s="74"/>
      <c r="K65" s="74"/>
      <c r="L65" s="158"/>
    </row>
    <row r="66" spans="1:12" ht="36" x14ac:dyDescent="0.25">
      <c r="A66" s="150">
        <v>1150</v>
      </c>
      <c r="B66" s="112" t="s">
        <v>76</v>
      </c>
      <c r="C66" s="117">
        <f t="shared" si="5"/>
        <v>0</v>
      </c>
      <c r="D66" s="163"/>
      <c r="E66" s="163"/>
      <c r="F66" s="163"/>
      <c r="G66" s="164"/>
      <c r="H66" s="117">
        <f t="shared" si="6"/>
        <v>0</v>
      </c>
      <c r="I66" s="163"/>
      <c r="J66" s="163"/>
      <c r="K66" s="163"/>
      <c r="L66" s="165"/>
    </row>
    <row r="67" spans="1:12" ht="24" x14ac:dyDescent="0.25">
      <c r="A67" s="56">
        <v>1200</v>
      </c>
      <c r="B67" s="147" t="s">
        <v>77</v>
      </c>
      <c r="C67" s="57">
        <f t="shared" si="5"/>
        <v>0</v>
      </c>
      <c r="D67" s="63">
        <f>SUM(D68:D69)</f>
        <v>0</v>
      </c>
      <c r="E67" s="63">
        <f>SUM(E68:E69)</f>
        <v>0</v>
      </c>
      <c r="F67" s="63">
        <f>SUM(F68:F69)</f>
        <v>0</v>
      </c>
      <c r="G67" s="166">
        <f>SUM(G68:G69)</f>
        <v>0</v>
      </c>
      <c r="H67" s="57">
        <f t="shared" si="6"/>
        <v>0</v>
      </c>
      <c r="I67" s="63">
        <f>SUM(I68:I69)</f>
        <v>0</v>
      </c>
      <c r="J67" s="63">
        <f>SUM(J68:J69)</f>
        <v>0</v>
      </c>
      <c r="K67" s="63">
        <f>SUM(K68:K69)</f>
        <v>0</v>
      </c>
      <c r="L67" s="167">
        <f>SUM(L68:L69)</f>
        <v>0</v>
      </c>
    </row>
    <row r="68" spans="1:12" ht="24" x14ac:dyDescent="0.25">
      <c r="A68" s="168">
        <v>1210</v>
      </c>
      <c r="B68" s="65" t="s">
        <v>78</v>
      </c>
      <c r="C68" s="66">
        <f t="shared" si="5"/>
        <v>0</v>
      </c>
      <c r="D68" s="68"/>
      <c r="E68" s="68"/>
      <c r="F68" s="68"/>
      <c r="G68" s="154"/>
      <c r="H68" s="66">
        <f t="shared" si="6"/>
        <v>0</v>
      </c>
      <c r="I68" s="68"/>
      <c r="J68" s="68"/>
      <c r="K68" s="68"/>
      <c r="L68" s="155"/>
    </row>
    <row r="69" spans="1:12" ht="24" x14ac:dyDescent="0.25">
      <c r="A69" s="159">
        <v>1220</v>
      </c>
      <c r="B69" s="71" t="s">
        <v>79</v>
      </c>
      <c r="C69" s="72">
        <f t="shared" si="5"/>
        <v>0</v>
      </c>
      <c r="D69" s="160">
        <f>SUM(D70:D74)</f>
        <v>0</v>
      </c>
      <c r="E69" s="160">
        <f>SUM(E70:E74)</f>
        <v>0</v>
      </c>
      <c r="F69" s="160">
        <f>SUM(F70:F74)</f>
        <v>0</v>
      </c>
      <c r="G69" s="161">
        <f>SUM(G70:G74)</f>
        <v>0</v>
      </c>
      <c r="H69" s="72">
        <f t="shared" si="6"/>
        <v>0</v>
      </c>
      <c r="I69" s="160">
        <f>SUM(I70:I74)</f>
        <v>0</v>
      </c>
      <c r="J69" s="160">
        <f>SUM(J70:J74)</f>
        <v>0</v>
      </c>
      <c r="K69" s="160">
        <f>SUM(K70:K74)</f>
        <v>0</v>
      </c>
      <c r="L69" s="162">
        <f>SUM(L70:L74)</f>
        <v>0</v>
      </c>
    </row>
    <row r="70" spans="1:12" ht="48" x14ac:dyDescent="0.25">
      <c r="A70" s="44">
        <v>1221</v>
      </c>
      <c r="B70" s="71" t="s">
        <v>80</v>
      </c>
      <c r="C70" s="72">
        <f t="shared" si="5"/>
        <v>0</v>
      </c>
      <c r="D70" s="74"/>
      <c r="E70" s="74"/>
      <c r="F70" s="74"/>
      <c r="G70" s="157"/>
      <c r="H70" s="72">
        <f t="shared" si="6"/>
        <v>0</v>
      </c>
      <c r="I70" s="74"/>
      <c r="J70" s="74"/>
      <c r="K70" s="74"/>
      <c r="L70" s="158"/>
    </row>
    <row r="71" spans="1:12" x14ac:dyDescent="0.25">
      <c r="A71" s="44">
        <v>1223</v>
      </c>
      <c r="B71" s="71" t="s">
        <v>81</v>
      </c>
      <c r="C71" s="72">
        <f t="shared" si="5"/>
        <v>0</v>
      </c>
      <c r="D71" s="74"/>
      <c r="E71" s="74"/>
      <c r="F71" s="74"/>
      <c r="G71" s="157"/>
      <c r="H71" s="72">
        <f t="shared" si="6"/>
        <v>0</v>
      </c>
      <c r="I71" s="74"/>
      <c r="J71" s="74"/>
      <c r="K71" s="74"/>
      <c r="L71" s="158"/>
    </row>
    <row r="72" spans="1:12" x14ac:dyDescent="0.25">
      <c r="A72" s="44">
        <v>1225</v>
      </c>
      <c r="B72" s="71" t="s">
        <v>82</v>
      </c>
      <c r="C72" s="72">
        <f t="shared" si="5"/>
        <v>0</v>
      </c>
      <c r="D72" s="74"/>
      <c r="E72" s="74"/>
      <c r="F72" s="74"/>
      <c r="G72" s="157"/>
      <c r="H72" s="72">
        <f t="shared" si="6"/>
        <v>0</v>
      </c>
      <c r="I72" s="74"/>
      <c r="J72" s="74"/>
      <c r="K72" s="74"/>
      <c r="L72" s="158"/>
    </row>
    <row r="73" spans="1:12" ht="36" x14ac:dyDescent="0.25">
      <c r="A73" s="44">
        <v>1227</v>
      </c>
      <c r="B73" s="71" t="s">
        <v>83</v>
      </c>
      <c r="C73" s="72">
        <f t="shared" si="5"/>
        <v>0</v>
      </c>
      <c r="D73" s="74"/>
      <c r="E73" s="74"/>
      <c r="F73" s="74"/>
      <c r="G73" s="157"/>
      <c r="H73" s="72">
        <f t="shared" si="6"/>
        <v>0</v>
      </c>
      <c r="I73" s="74"/>
      <c r="J73" s="74"/>
      <c r="K73" s="74"/>
      <c r="L73" s="158"/>
    </row>
    <row r="74" spans="1:12" ht="48" x14ac:dyDescent="0.25">
      <c r="A74" s="44">
        <v>1228</v>
      </c>
      <c r="B74" s="71" t="s">
        <v>84</v>
      </c>
      <c r="C74" s="72">
        <f t="shared" si="5"/>
        <v>0</v>
      </c>
      <c r="D74" s="74"/>
      <c r="E74" s="74"/>
      <c r="F74" s="74"/>
      <c r="G74" s="157"/>
      <c r="H74" s="72">
        <f t="shared" si="6"/>
        <v>0</v>
      </c>
      <c r="I74" s="74"/>
      <c r="J74" s="74"/>
      <c r="K74" s="74"/>
      <c r="L74" s="158"/>
    </row>
    <row r="75" spans="1:12" x14ac:dyDescent="0.25">
      <c r="A75" s="142">
        <v>2000</v>
      </c>
      <c r="B75" s="142" t="s">
        <v>85</v>
      </c>
      <c r="C75" s="143">
        <f t="shared" si="5"/>
        <v>51305</v>
      </c>
      <c r="D75" s="144">
        <f>SUM(D76,D83,D130,D164,D165,D172)</f>
        <v>37203</v>
      </c>
      <c r="E75" s="144">
        <f>SUM(E76,E83,E130,E164,E165,E172)</f>
        <v>14102</v>
      </c>
      <c r="F75" s="144">
        <f>SUM(F76,F83,F130,F164,F165,F172)</f>
        <v>0</v>
      </c>
      <c r="G75" s="145">
        <f>SUM(G76,G83,G130,G164,G165,G172)</f>
        <v>0</v>
      </c>
      <c r="H75" s="143">
        <f t="shared" si="6"/>
        <v>51242</v>
      </c>
      <c r="I75" s="144">
        <f>SUM(I76,I83,I130,I164,I165,I172)</f>
        <v>37139</v>
      </c>
      <c r="J75" s="144">
        <f>SUM(J76,J83,J130,J164,J165,J172)</f>
        <v>14103</v>
      </c>
      <c r="K75" s="144">
        <f>SUM(K76,K83,K130,K164,K165,K172)</f>
        <v>0</v>
      </c>
      <c r="L75" s="146">
        <f>SUM(L76,L83,L130,L164,L165,L172)</f>
        <v>0</v>
      </c>
    </row>
    <row r="76" spans="1:12" ht="24" x14ac:dyDescent="0.25">
      <c r="A76" s="56">
        <v>2100</v>
      </c>
      <c r="B76" s="147" t="s">
        <v>86</v>
      </c>
      <c r="C76" s="57">
        <f t="shared" si="5"/>
        <v>0</v>
      </c>
      <c r="D76" s="63">
        <f>SUM(D77,D80)</f>
        <v>0</v>
      </c>
      <c r="E76" s="63">
        <f>SUM(E77,E80)</f>
        <v>0</v>
      </c>
      <c r="F76" s="63">
        <f>SUM(F77,F80)</f>
        <v>0</v>
      </c>
      <c r="G76" s="166">
        <f>SUM(G77,G80)</f>
        <v>0</v>
      </c>
      <c r="H76" s="57">
        <f t="shared" si="6"/>
        <v>0</v>
      </c>
      <c r="I76" s="63">
        <f>SUM(I77,I80)</f>
        <v>0</v>
      </c>
      <c r="J76" s="63">
        <f>SUM(J77,J80)</f>
        <v>0</v>
      </c>
      <c r="K76" s="63">
        <f>SUM(K77,K80)</f>
        <v>0</v>
      </c>
      <c r="L76" s="167">
        <f>SUM(L77,L80)</f>
        <v>0</v>
      </c>
    </row>
    <row r="77" spans="1:12" ht="24" x14ac:dyDescent="0.25">
      <c r="A77" s="168">
        <v>2110</v>
      </c>
      <c r="B77" s="65" t="s">
        <v>87</v>
      </c>
      <c r="C77" s="66">
        <f t="shared" si="5"/>
        <v>0</v>
      </c>
      <c r="D77" s="169">
        <f>SUM(D78:D79)</f>
        <v>0</v>
      </c>
      <c r="E77" s="169">
        <f>SUM(E78:E79)</f>
        <v>0</v>
      </c>
      <c r="F77" s="169">
        <f>SUM(F78:F79)</f>
        <v>0</v>
      </c>
      <c r="G77" s="170">
        <f>SUM(G78:G79)</f>
        <v>0</v>
      </c>
      <c r="H77" s="66">
        <f t="shared" si="6"/>
        <v>0</v>
      </c>
      <c r="I77" s="169">
        <f>SUM(I78:I79)</f>
        <v>0</v>
      </c>
      <c r="J77" s="169">
        <f>SUM(J78:J79)</f>
        <v>0</v>
      </c>
      <c r="K77" s="169">
        <f>SUM(K78:K79)</f>
        <v>0</v>
      </c>
      <c r="L77" s="171">
        <f>SUM(L78:L79)</f>
        <v>0</v>
      </c>
    </row>
    <row r="78" spans="1:12" x14ac:dyDescent="0.25">
      <c r="A78" s="44">
        <v>2111</v>
      </c>
      <c r="B78" s="71" t="s">
        <v>88</v>
      </c>
      <c r="C78" s="72">
        <f t="shared" si="5"/>
        <v>0</v>
      </c>
      <c r="D78" s="74"/>
      <c r="E78" s="74"/>
      <c r="F78" s="74"/>
      <c r="G78" s="157"/>
      <c r="H78" s="72">
        <f t="shared" si="6"/>
        <v>0</v>
      </c>
      <c r="I78" s="74"/>
      <c r="J78" s="74"/>
      <c r="K78" s="74"/>
      <c r="L78" s="158"/>
    </row>
    <row r="79" spans="1:12" ht="24" x14ac:dyDescent="0.25">
      <c r="A79" s="44">
        <v>2112</v>
      </c>
      <c r="B79" s="71" t="s">
        <v>89</v>
      </c>
      <c r="C79" s="72">
        <f t="shared" si="5"/>
        <v>0</v>
      </c>
      <c r="D79" s="74"/>
      <c r="E79" s="74"/>
      <c r="F79" s="74"/>
      <c r="G79" s="157"/>
      <c r="H79" s="72">
        <f t="shared" si="6"/>
        <v>0</v>
      </c>
      <c r="I79" s="74"/>
      <c r="J79" s="74"/>
      <c r="K79" s="74"/>
      <c r="L79" s="158"/>
    </row>
    <row r="80" spans="1:12" ht="24" x14ac:dyDescent="0.25">
      <c r="A80" s="159">
        <v>2120</v>
      </c>
      <c r="B80" s="71" t="s">
        <v>90</v>
      </c>
      <c r="C80" s="72">
        <f t="shared" si="5"/>
        <v>0</v>
      </c>
      <c r="D80" s="160">
        <f>SUM(D81:D82)</f>
        <v>0</v>
      </c>
      <c r="E80" s="160">
        <f>SUM(E81:E82)</f>
        <v>0</v>
      </c>
      <c r="F80" s="160">
        <f>SUM(F81:F82)</f>
        <v>0</v>
      </c>
      <c r="G80" s="161">
        <f>SUM(G81:G82)</f>
        <v>0</v>
      </c>
      <c r="H80" s="72">
        <f t="shared" si="6"/>
        <v>0</v>
      </c>
      <c r="I80" s="160">
        <f>SUM(I81:I82)</f>
        <v>0</v>
      </c>
      <c r="J80" s="160">
        <f>SUM(J81:J82)</f>
        <v>0</v>
      </c>
      <c r="K80" s="160">
        <f>SUM(K81:K82)</f>
        <v>0</v>
      </c>
      <c r="L80" s="162">
        <f>SUM(L81:L82)</f>
        <v>0</v>
      </c>
    </row>
    <row r="81" spans="1:12" x14ac:dyDescent="0.25">
      <c r="A81" s="44">
        <v>2121</v>
      </c>
      <c r="B81" s="71" t="s">
        <v>88</v>
      </c>
      <c r="C81" s="72">
        <f t="shared" si="5"/>
        <v>0</v>
      </c>
      <c r="D81" s="74"/>
      <c r="E81" s="74"/>
      <c r="F81" s="74"/>
      <c r="G81" s="157"/>
      <c r="H81" s="72">
        <f t="shared" si="6"/>
        <v>0</v>
      </c>
      <c r="I81" s="74"/>
      <c r="J81" s="74"/>
      <c r="K81" s="74"/>
      <c r="L81" s="158"/>
    </row>
    <row r="82" spans="1:12" ht="24" x14ac:dyDescent="0.25">
      <c r="A82" s="44">
        <v>2122</v>
      </c>
      <c r="B82" s="71" t="s">
        <v>89</v>
      </c>
      <c r="C82" s="72">
        <f t="shared" si="5"/>
        <v>0</v>
      </c>
      <c r="D82" s="74"/>
      <c r="E82" s="74"/>
      <c r="F82" s="74"/>
      <c r="G82" s="157"/>
      <c r="H82" s="72">
        <f t="shared" si="6"/>
        <v>0</v>
      </c>
      <c r="I82" s="74"/>
      <c r="J82" s="74"/>
      <c r="K82" s="74"/>
      <c r="L82" s="158"/>
    </row>
    <row r="83" spans="1:12" x14ac:dyDescent="0.25">
      <c r="A83" s="56">
        <v>2200</v>
      </c>
      <c r="B83" s="147" t="s">
        <v>91</v>
      </c>
      <c r="C83" s="57">
        <f t="shared" si="5"/>
        <v>0</v>
      </c>
      <c r="D83" s="63">
        <f>SUM(D84,D89,D95,D103,D112,D116,D122,D128)</f>
        <v>0</v>
      </c>
      <c r="E83" s="63">
        <f>SUM(E84,E89,E95,E103,E112,E116,E122,E128)</f>
        <v>0</v>
      </c>
      <c r="F83" s="63">
        <f>SUM(F84,F89,F95,F103,F112,F116,F122,F128)</f>
        <v>0</v>
      </c>
      <c r="G83" s="166">
        <f>SUM(G84,G89,G95,G103,G112,G116,G122,G128)</f>
        <v>0</v>
      </c>
      <c r="H83" s="57">
        <f t="shared" si="6"/>
        <v>0</v>
      </c>
      <c r="I83" s="63">
        <f>SUM(I84,I89,I95,I103,I112,I116,I122,I128)</f>
        <v>0</v>
      </c>
      <c r="J83" s="63">
        <f>SUM(J84,J89,J95,J103,J112,J116,J122,J128)</f>
        <v>0</v>
      </c>
      <c r="K83" s="63">
        <f>SUM(K84,K89,K95,K103,K112,K116,K122,K128)</f>
        <v>0</v>
      </c>
      <c r="L83" s="172">
        <f>SUM(L84,L89,L95,L103,L112,L116,L122,L128)</f>
        <v>0</v>
      </c>
    </row>
    <row r="84" spans="1:12" ht="24" x14ac:dyDescent="0.25">
      <c r="A84" s="150">
        <v>2210</v>
      </c>
      <c r="B84" s="112" t="s">
        <v>92</v>
      </c>
      <c r="C84" s="117">
        <f t="shared" si="5"/>
        <v>0</v>
      </c>
      <c r="D84" s="151">
        <f>SUM(D85:D88)</f>
        <v>0</v>
      </c>
      <c r="E84" s="151">
        <f>SUM(E85:E88)</f>
        <v>0</v>
      </c>
      <c r="F84" s="151">
        <f>SUM(F85:F88)</f>
        <v>0</v>
      </c>
      <c r="G84" s="151">
        <f>SUM(G85:G88)</f>
        <v>0</v>
      </c>
      <c r="H84" s="117">
        <f t="shared" si="6"/>
        <v>0</v>
      </c>
      <c r="I84" s="151">
        <f>SUM(I85:I88)</f>
        <v>0</v>
      </c>
      <c r="J84" s="151">
        <f>SUM(J85:J88)</f>
        <v>0</v>
      </c>
      <c r="K84" s="151">
        <f>SUM(K85:K88)</f>
        <v>0</v>
      </c>
      <c r="L84" s="153">
        <f>SUM(L85:L88)</f>
        <v>0</v>
      </c>
    </row>
    <row r="85" spans="1:12" ht="24" x14ac:dyDescent="0.25">
      <c r="A85" s="38">
        <v>2211</v>
      </c>
      <c r="B85" s="65" t="s">
        <v>93</v>
      </c>
      <c r="C85" s="66">
        <f t="shared" si="5"/>
        <v>0</v>
      </c>
      <c r="D85" s="68"/>
      <c r="E85" s="68"/>
      <c r="F85" s="68"/>
      <c r="G85" s="154"/>
      <c r="H85" s="66">
        <f t="shared" si="6"/>
        <v>0</v>
      </c>
      <c r="I85" s="68"/>
      <c r="J85" s="68"/>
      <c r="K85" s="68"/>
      <c r="L85" s="155"/>
    </row>
    <row r="86" spans="1:12" ht="36" x14ac:dyDescent="0.25">
      <c r="A86" s="44">
        <v>2212</v>
      </c>
      <c r="B86" s="71" t="s">
        <v>94</v>
      </c>
      <c r="C86" s="72">
        <f t="shared" si="5"/>
        <v>0</v>
      </c>
      <c r="D86" s="74"/>
      <c r="E86" s="74"/>
      <c r="F86" s="74"/>
      <c r="G86" s="157"/>
      <c r="H86" s="72">
        <f t="shared" si="6"/>
        <v>0</v>
      </c>
      <c r="I86" s="74"/>
      <c r="J86" s="74"/>
      <c r="K86" s="74"/>
      <c r="L86" s="158"/>
    </row>
    <row r="87" spans="1:12" ht="24" x14ac:dyDescent="0.25">
      <c r="A87" s="44">
        <v>2214</v>
      </c>
      <c r="B87" s="71" t="s">
        <v>95</v>
      </c>
      <c r="C87" s="72">
        <f t="shared" si="5"/>
        <v>0</v>
      </c>
      <c r="D87" s="74"/>
      <c r="E87" s="74"/>
      <c r="F87" s="74"/>
      <c r="G87" s="157"/>
      <c r="H87" s="72">
        <f t="shared" si="6"/>
        <v>0</v>
      </c>
      <c r="I87" s="74"/>
      <c r="J87" s="74"/>
      <c r="K87" s="74"/>
      <c r="L87" s="158"/>
    </row>
    <row r="88" spans="1:12" x14ac:dyDescent="0.25">
      <c r="A88" s="44">
        <v>2219</v>
      </c>
      <c r="B88" s="71" t="s">
        <v>96</v>
      </c>
      <c r="C88" s="72">
        <f t="shared" si="5"/>
        <v>0</v>
      </c>
      <c r="D88" s="74"/>
      <c r="E88" s="74"/>
      <c r="F88" s="74"/>
      <c r="G88" s="157"/>
      <c r="H88" s="72">
        <f t="shared" si="6"/>
        <v>0</v>
      </c>
      <c r="I88" s="74"/>
      <c r="J88" s="74"/>
      <c r="K88" s="74"/>
      <c r="L88" s="158"/>
    </row>
    <row r="89" spans="1:12" ht="24" x14ac:dyDescent="0.25">
      <c r="A89" s="159">
        <v>2220</v>
      </c>
      <c r="B89" s="71" t="s">
        <v>97</v>
      </c>
      <c r="C89" s="72">
        <f t="shared" si="5"/>
        <v>0</v>
      </c>
      <c r="D89" s="160">
        <f>SUM(D90:D94)</f>
        <v>0</v>
      </c>
      <c r="E89" s="160">
        <f>SUM(E90:E94)</f>
        <v>0</v>
      </c>
      <c r="F89" s="160">
        <f>SUM(F90:F94)</f>
        <v>0</v>
      </c>
      <c r="G89" s="161">
        <f>SUM(G90:G94)</f>
        <v>0</v>
      </c>
      <c r="H89" s="72">
        <f t="shared" si="6"/>
        <v>0</v>
      </c>
      <c r="I89" s="160">
        <f>SUM(I90:I94)</f>
        <v>0</v>
      </c>
      <c r="J89" s="160">
        <f>SUM(J90:J94)</f>
        <v>0</v>
      </c>
      <c r="K89" s="160">
        <f>SUM(K90:K94)</f>
        <v>0</v>
      </c>
      <c r="L89" s="162">
        <f>SUM(L90:L94)</f>
        <v>0</v>
      </c>
    </row>
    <row r="90" spans="1:12" ht="24" x14ac:dyDescent="0.25">
      <c r="A90" s="44">
        <v>2221</v>
      </c>
      <c r="B90" s="71" t="s">
        <v>98</v>
      </c>
      <c r="C90" s="72">
        <f t="shared" si="5"/>
        <v>0</v>
      </c>
      <c r="D90" s="74"/>
      <c r="E90" s="74"/>
      <c r="F90" s="74"/>
      <c r="G90" s="157"/>
      <c r="H90" s="72">
        <f t="shared" si="6"/>
        <v>0</v>
      </c>
      <c r="I90" s="74"/>
      <c r="J90" s="74"/>
      <c r="K90" s="74"/>
      <c r="L90" s="158"/>
    </row>
    <row r="91" spans="1:12" x14ac:dyDescent="0.25">
      <c r="A91" s="44">
        <v>2222</v>
      </c>
      <c r="B91" s="71" t="s">
        <v>99</v>
      </c>
      <c r="C91" s="72">
        <f t="shared" si="5"/>
        <v>0</v>
      </c>
      <c r="D91" s="74"/>
      <c r="E91" s="74"/>
      <c r="F91" s="74"/>
      <c r="G91" s="157"/>
      <c r="H91" s="72">
        <f t="shared" si="6"/>
        <v>0</v>
      </c>
      <c r="I91" s="74"/>
      <c r="J91" s="74"/>
      <c r="K91" s="74"/>
      <c r="L91" s="158"/>
    </row>
    <row r="92" spans="1:12" x14ac:dyDescent="0.25">
      <c r="A92" s="44">
        <v>2223</v>
      </c>
      <c r="B92" s="71" t="s">
        <v>100</v>
      </c>
      <c r="C92" s="72">
        <f t="shared" si="5"/>
        <v>0</v>
      </c>
      <c r="D92" s="74"/>
      <c r="E92" s="74"/>
      <c r="F92" s="74"/>
      <c r="G92" s="157"/>
      <c r="H92" s="72">
        <f t="shared" si="6"/>
        <v>0</v>
      </c>
      <c r="I92" s="74"/>
      <c r="J92" s="74"/>
      <c r="K92" s="74"/>
      <c r="L92" s="158"/>
    </row>
    <row r="93" spans="1:12" ht="48" x14ac:dyDescent="0.25">
      <c r="A93" s="44">
        <v>2224</v>
      </c>
      <c r="B93" s="71" t="s">
        <v>101</v>
      </c>
      <c r="C93" s="72">
        <f t="shared" si="5"/>
        <v>0</v>
      </c>
      <c r="D93" s="74"/>
      <c r="E93" s="74"/>
      <c r="F93" s="74"/>
      <c r="G93" s="157"/>
      <c r="H93" s="72">
        <f t="shared" si="6"/>
        <v>0</v>
      </c>
      <c r="I93" s="74"/>
      <c r="J93" s="74"/>
      <c r="K93" s="74"/>
      <c r="L93" s="158"/>
    </row>
    <row r="94" spans="1:12" ht="24" x14ac:dyDescent="0.25">
      <c r="A94" s="44">
        <v>2229</v>
      </c>
      <c r="B94" s="71" t="s">
        <v>102</v>
      </c>
      <c r="C94" s="72">
        <f t="shared" si="5"/>
        <v>0</v>
      </c>
      <c r="D94" s="74"/>
      <c r="E94" s="74"/>
      <c r="F94" s="74"/>
      <c r="G94" s="157"/>
      <c r="H94" s="72">
        <f t="shared" si="6"/>
        <v>0</v>
      </c>
      <c r="I94" s="74"/>
      <c r="J94" s="74"/>
      <c r="K94" s="74"/>
      <c r="L94" s="158"/>
    </row>
    <row r="95" spans="1:12" ht="36" x14ac:dyDescent="0.25">
      <c r="A95" s="159">
        <v>2230</v>
      </c>
      <c r="B95" s="71" t="s">
        <v>103</v>
      </c>
      <c r="C95" s="72">
        <f t="shared" si="5"/>
        <v>0</v>
      </c>
      <c r="D95" s="160">
        <f>SUM(D96:D102)</f>
        <v>0</v>
      </c>
      <c r="E95" s="160">
        <f>SUM(E96:E102)</f>
        <v>0</v>
      </c>
      <c r="F95" s="160">
        <f>SUM(F96:F102)</f>
        <v>0</v>
      </c>
      <c r="G95" s="161">
        <f>SUM(G96:G102)</f>
        <v>0</v>
      </c>
      <c r="H95" s="72">
        <f t="shared" si="6"/>
        <v>0</v>
      </c>
      <c r="I95" s="160">
        <f>SUM(I96:I102)</f>
        <v>0</v>
      </c>
      <c r="J95" s="160">
        <f>SUM(J96:J102)</f>
        <v>0</v>
      </c>
      <c r="K95" s="160">
        <f>SUM(K96:K102)</f>
        <v>0</v>
      </c>
      <c r="L95" s="162">
        <f>SUM(L96:L102)</f>
        <v>0</v>
      </c>
    </row>
    <row r="96" spans="1:12" ht="24" x14ac:dyDescent="0.25">
      <c r="A96" s="44">
        <v>2231</v>
      </c>
      <c r="B96" s="71" t="s">
        <v>104</v>
      </c>
      <c r="C96" s="72">
        <f t="shared" si="5"/>
        <v>0</v>
      </c>
      <c r="D96" s="74"/>
      <c r="E96" s="74"/>
      <c r="F96" s="74"/>
      <c r="G96" s="157"/>
      <c r="H96" s="72">
        <f t="shared" si="6"/>
        <v>0</v>
      </c>
      <c r="I96" s="74"/>
      <c r="J96" s="74"/>
      <c r="K96" s="74"/>
      <c r="L96" s="158"/>
    </row>
    <row r="97" spans="1:12" ht="24.75" customHeight="1" x14ac:dyDescent="0.25">
      <c r="A97" s="44">
        <v>2232</v>
      </c>
      <c r="B97" s="71" t="s">
        <v>105</v>
      </c>
      <c r="C97" s="72">
        <f t="shared" si="5"/>
        <v>0</v>
      </c>
      <c r="D97" s="74"/>
      <c r="E97" s="74"/>
      <c r="F97" s="74"/>
      <c r="G97" s="157"/>
      <c r="H97" s="72">
        <f t="shared" si="6"/>
        <v>0</v>
      </c>
      <c r="I97" s="74"/>
      <c r="J97" s="74"/>
      <c r="K97" s="74"/>
      <c r="L97" s="158"/>
    </row>
    <row r="98" spans="1:12" ht="24" x14ac:dyDescent="0.25">
      <c r="A98" s="38">
        <v>2233</v>
      </c>
      <c r="B98" s="65" t="s">
        <v>106</v>
      </c>
      <c r="C98" s="66">
        <f t="shared" si="5"/>
        <v>0</v>
      </c>
      <c r="D98" s="68"/>
      <c r="E98" s="68"/>
      <c r="F98" s="68"/>
      <c r="G98" s="154"/>
      <c r="H98" s="66">
        <f t="shared" si="6"/>
        <v>0</v>
      </c>
      <c r="I98" s="68"/>
      <c r="J98" s="68"/>
      <c r="K98" s="68"/>
      <c r="L98" s="155"/>
    </row>
    <row r="99" spans="1:12" ht="36" x14ac:dyDescent="0.25">
      <c r="A99" s="44">
        <v>2234</v>
      </c>
      <c r="B99" s="71" t="s">
        <v>107</v>
      </c>
      <c r="C99" s="72">
        <f t="shared" si="5"/>
        <v>0</v>
      </c>
      <c r="D99" s="74"/>
      <c r="E99" s="74"/>
      <c r="F99" s="74"/>
      <c r="G99" s="157"/>
      <c r="H99" s="72">
        <f t="shared" si="6"/>
        <v>0</v>
      </c>
      <c r="I99" s="74"/>
      <c r="J99" s="74"/>
      <c r="K99" s="74"/>
      <c r="L99" s="158"/>
    </row>
    <row r="100" spans="1:12" ht="24" x14ac:dyDescent="0.25">
      <c r="A100" s="44">
        <v>2235</v>
      </c>
      <c r="B100" s="71" t="s">
        <v>108</v>
      </c>
      <c r="C100" s="72">
        <f t="shared" si="5"/>
        <v>0</v>
      </c>
      <c r="D100" s="74"/>
      <c r="E100" s="74"/>
      <c r="F100" s="74"/>
      <c r="G100" s="157"/>
      <c r="H100" s="72">
        <f t="shared" si="6"/>
        <v>0</v>
      </c>
      <c r="I100" s="74"/>
      <c r="J100" s="74"/>
      <c r="K100" s="74"/>
      <c r="L100" s="158"/>
    </row>
    <row r="101" spans="1:12" x14ac:dyDescent="0.25">
      <c r="A101" s="44">
        <v>2236</v>
      </c>
      <c r="B101" s="71" t="s">
        <v>109</v>
      </c>
      <c r="C101" s="72">
        <f t="shared" si="5"/>
        <v>0</v>
      </c>
      <c r="D101" s="74"/>
      <c r="E101" s="74"/>
      <c r="F101" s="74"/>
      <c r="G101" s="157"/>
      <c r="H101" s="72">
        <f t="shared" si="6"/>
        <v>0</v>
      </c>
      <c r="I101" s="74"/>
      <c r="J101" s="74"/>
      <c r="K101" s="74"/>
      <c r="L101" s="158"/>
    </row>
    <row r="102" spans="1:12" ht="24" x14ac:dyDescent="0.25">
      <c r="A102" s="44">
        <v>2239</v>
      </c>
      <c r="B102" s="71" t="s">
        <v>110</v>
      </c>
      <c r="C102" s="72">
        <f t="shared" si="5"/>
        <v>0</v>
      </c>
      <c r="D102" s="74"/>
      <c r="E102" s="74"/>
      <c r="F102" s="74"/>
      <c r="G102" s="157"/>
      <c r="H102" s="72">
        <f t="shared" si="6"/>
        <v>0</v>
      </c>
      <c r="I102" s="74"/>
      <c r="J102" s="74"/>
      <c r="K102" s="74"/>
      <c r="L102" s="158"/>
    </row>
    <row r="103" spans="1:12" ht="36" x14ac:dyDescent="0.25">
      <c r="A103" s="159">
        <v>2240</v>
      </c>
      <c r="B103" s="71" t="s">
        <v>111</v>
      </c>
      <c r="C103" s="72">
        <f t="shared" si="5"/>
        <v>0</v>
      </c>
      <c r="D103" s="160">
        <f>SUM(D104:D111)</f>
        <v>0</v>
      </c>
      <c r="E103" s="160">
        <f>SUM(E104:E111)</f>
        <v>0</v>
      </c>
      <c r="F103" s="160">
        <f>SUM(F104:F111)</f>
        <v>0</v>
      </c>
      <c r="G103" s="161">
        <f>SUM(G104:G111)</f>
        <v>0</v>
      </c>
      <c r="H103" s="72">
        <f t="shared" si="6"/>
        <v>0</v>
      </c>
      <c r="I103" s="160">
        <f>SUM(I104:I111)</f>
        <v>0</v>
      </c>
      <c r="J103" s="160">
        <f>SUM(J104:J111)</f>
        <v>0</v>
      </c>
      <c r="K103" s="160">
        <f>SUM(K104:K111)</f>
        <v>0</v>
      </c>
      <c r="L103" s="162">
        <f>SUM(L104:L111)</f>
        <v>0</v>
      </c>
    </row>
    <row r="104" spans="1:12" x14ac:dyDescent="0.25">
      <c r="A104" s="44">
        <v>2241</v>
      </c>
      <c r="B104" s="71" t="s">
        <v>112</v>
      </c>
      <c r="C104" s="72">
        <f t="shared" si="5"/>
        <v>0</v>
      </c>
      <c r="D104" s="74"/>
      <c r="E104" s="74"/>
      <c r="F104" s="74"/>
      <c r="G104" s="157"/>
      <c r="H104" s="72">
        <f t="shared" si="6"/>
        <v>0</v>
      </c>
      <c r="I104" s="74"/>
      <c r="J104" s="74"/>
      <c r="K104" s="74"/>
      <c r="L104" s="158"/>
    </row>
    <row r="105" spans="1:12" ht="24" x14ac:dyDescent="0.25">
      <c r="A105" s="44">
        <v>2242</v>
      </c>
      <c r="B105" s="71" t="s">
        <v>113</v>
      </c>
      <c r="C105" s="72">
        <f t="shared" si="5"/>
        <v>0</v>
      </c>
      <c r="D105" s="74"/>
      <c r="E105" s="74"/>
      <c r="F105" s="74"/>
      <c r="G105" s="157"/>
      <c r="H105" s="72">
        <f t="shared" si="6"/>
        <v>0</v>
      </c>
      <c r="I105" s="74"/>
      <c r="J105" s="74"/>
      <c r="K105" s="74"/>
      <c r="L105" s="158"/>
    </row>
    <row r="106" spans="1:12" ht="24" x14ac:dyDescent="0.25">
      <c r="A106" s="44">
        <v>2243</v>
      </c>
      <c r="B106" s="71" t="s">
        <v>114</v>
      </c>
      <c r="C106" s="72">
        <f t="shared" si="5"/>
        <v>0</v>
      </c>
      <c r="D106" s="74"/>
      <c r="E106" s="74"/>
      <c r="F106" s="74"/>
      <c r="G106" s="157"/>
      <c r="H106" s="72">
        <f t="shared" si="6"/>
        <v>0</v>
      </c>
      <c r="I106" s="74"/>
      <c r="J106" s="74"/>
      <c r="K106" s="74"/>
      <c r="L106" s="158"/>
    </row>
    <row r="107" spans="1:12" x14ac:dyDescent="0.25">
      <c r="A107" s="44">
        <v>2244</v>
      </c>
      <c r="B107" s="71" t="s">
        <v>115</v>
      </c>
      <c r="C107" s="72">
        <f t="shared" si="5"/>
        <v>0</v>
      </c>
      <c r="D107" s="74"/>
      <c r="E107" s="74"/>
      <c r="F107" s="74"/>
      <c r="G107" s="157"/>
      <c r="H107" s="72">
        <f t="shared" si="6"/>
        <v>0</v>
      </c>
      <c r="I107" s="74"/>
      <c r="J107" s="74"/>
      <c r="K107" s="74"/>
      <c r="L107" s="158"/>
    </row>
    <row r="108" spans="1:12" ht="24" x14ac:dyDescent="0.25">
      <c r="A108" s="44">
        <v>2246</v>
      </c>
      <c r="B108" s="71" t="s">
        <v>116</v>
      </c>
      <c r="C108" s="72">
        <f t="shared" si="5"/>
        <v>0</v>
      </c>
      <c r="D108" s="74"/>
      <c r="E108" s="74"/>
      <c r="F108" s="74"/>
      <c r="G108" s="157"/>
      <c r="H108" s="72">
        <f t="shared" si="6"/>
        <v>0</v>
      </c>
      <c r="I108" s="74"/>
      <c r="J108" s="74"/>
      <c r="K108" s="74"/>
      <c r="L108" s="158"/>
    </row>
    <row r="109" spans="1:12" x14ac:dyDescent="0.25">
      <c r="A109" s="44">
        <v>2247</v>
      </c>
      <c r="B109" s="71" t="s">
        <v>117</v>
      </c>
      <c r="C109" s="72">
        <f t="shared" si="5"/>
        <v>0</v>
      </c>
      <c r="D109" s="74"/>
      <c r="E109" s="74"/>
      <c r="F109" s="74"/>
      <c r="G109" s="157"/>
      <c r="H109" s="72">
        <f t="shared" si="6"/>
        <v>0</v>
      </c>
      <c r="I109" s="74"/>
      <c r="J109" s="74"/>
      <c r="K109" s="74"/>
      <c r="L109" s="158"/>
    </row>
    <row r="110" spans="1:12" ht="24" x14ac:dyDescent="0.25">
      <c r="A110" s="44">
        <v>2248</v>
      </c>
      <c r="B110" s="71" t="s">
        <v>118</v>
      </c>
      <c r="C110" s="72">
        <f t="shared" si="5"/>
        <v>0</v>
      </c>
      <c r="D110" s="74"/>
      <c r="E110" s="74"/>
      <c r="F110" s="74"/>
      <c r="G110" s="157"/>
      <c r="H110" s="72">
        <f t="shared" si="6"/>
        <v>0</v>
      </c>
      <c r="I110" s="74"/>
      <c r="J110" s="74"/>
      <c r="K110" s="74"/>
      <c r="L110" s="158"/>
    </row>
    <row r="111" spans="1:12" ht="24" x14ac:dyDescent="0.25">
      <c r="A111" s="44">
        <v>2249</v>
      </c>
      <c r="B111" s="71" t="s">
        <v>119</v>
      </c>
      <c r="C111" s="72">
        <f t="shared" si="5"/>
        <v>0</v>
      </c>
      <c r="D111" s="74"/>
      <c r="E111" s="74"/>
      <c r="F111" s="74"/>
      <c r="G111" s="157"/>
      <c r="H111" s="72">
        <f t="shared" si="6"/>
        <v>0</v>
      </c>
      <c r="I111" s="74"/>
      <c r="J111" s="74"/>
      <c r="K111" s="74"/>
      <c r="L111" s="158"/>
    </row>
    <row r="112" spans="1:12" x14ac:dyDescent="0.25">
      <c r="A112" s="159">
        <v>2250</v>
      </c>
      <c r="B112" s="71" t="s">
        <v>120</v>
      </c>
      <c r="C112" s="72">
        <f t="shared" si="5"/>
        <v>0</v>
      </c>
      <c r="D112" s="160">
        <f>SUM(D113:D115)</f>
        <v>0</v>
      </c>
      <c r="E112" s="160">
        <f>SUM(E113:E115)</f>
        <v>0</v>
      </c>
      <c r="F112" s="160">
        <f>SUM(F113:F115)</f>
        <v>0</v>
      </c>
      <c r="G112" s="173">
        <f>SUM(G113:G115)</f>
        <v>0</v>
      </c>
      <c r="H112" s="72">
        <f t="shared" si="6"/>
        <v>0</v>
      </c>
      <c r="I112" s="160">
        <f>SUM(I113:I115)</f>
        <v>0</v>
      </c>
      <c r="J112" s="160">
        <f>SUM(J113:J115)</f>
        <v>0</v>
      </c>
      <c r="K112" s="160">
        <f>SUM(K113:K115)</f>
        <v>0</v>
      </c>
      <c r="L112" s="162">
        <f>SUM(L113:L115)</f>
        <v>0</v>
      </c>
    </row>
    <row r="113" spans="1:12" x14ac:dyDescent="0.25">
      <c r="A113" s="44">
        <v>2251</v>
      </c>
      <c r="B113" s="71" t="s">
        <v>121</v>
      </c>
      <c r="C113" s="72">
        <f t="shared" si="5"/>
        <v>0</v>
      </c>
      <c r="D113" s="74"/>
      <c r="E113" s="74"/>
      <c r="F113" s="74"/>
      <c r="G113" s="157"/>
      <c r="H113" s="72">
        <f t="shared" si="6"/>
        <v>0</v>
      </c>
      <c r="I113" s="74"/>
      <c r="J113" s="74"/>
      <c r="K113" s="74"/>
      <c r="L113" s="158"/>
    </row>
    <row r="114" spans="1:12" ht="24" x14ac:dyDescent="0.25">
      <c r="A114" s="44">
        <v>2252</v>
      </c>
      <c r="B114" s="71" t="s">
        <v>122</v>
      </c>
      <c r="C114" s="72">
        <f>SUM(D114:G114)</f>
        <v>0</v>
      </c>
      <c r="D114" s="74"/>
      <c r="E114" s="74"/>
      <c r="F114" s="74"/>
      <c r="G114" s="157"/>
      <c r="H114" s="72">
        <f>SUM(I114:L114)</f>
        <v>0</v>
      </c>
      <c r="I114" s="74"/>
      <c r="J114" s="74"/>
      <c r="K114" s="74"/>
      <c r="L114" s="158"/>
    </row>
    <row r="115" spans="1:12" ht="24" x14ac:dyDescent="0.25">
      <c r="A115" s="44">
        <v>2259</v>
      </c>
      <c r="B115" s="71" t="s">
        <v>123</v>
      </c>
      <c r="C115" s="72">
        <f>SUM(D115:G115)</f>
        <v>0</v>
      </c>
      <c r="D115" s="74"/>
      <c r="E115" s="74"/>
      <c r="F115" s="74"/>
      <c r="G115" s="157"/>
      <c r="H115" s="72">
        <f>SUM(I115:L115)</f>
        <v>0</v>
      </c>
      <c r="I115" s="74"/>
      <c r="J115" s="74"/>
      <c r="K115" s="74"/>
      <c r="L115" s="158"/>
    </row>
    <row r="116" spans="1:12" x14ac:dyDescent="0.25">
      <c r="A116" s="159">
        <v>2260</v>
      </c>
      <c r="B116" s="71" t="s">
        <v>124</v>
      </c>
      <c r="C116" s="72">
        <f t="shared" ref="C116:C187" si="7">SUM(D116:G116)</f>
        <v>0</v>
      </c>
      <c r="D116" s="160">
        <f>SUM(D117:D121)</f>
        <v>0</v>
      </c>
      <c r="E116" s="160">
        <f>SUM(E117:E121)</f>
        <v>0</v>
      </c>
      <c r="F116" s="160">
        <f>SUM(F117:F121)</f>
        <v>0</v>
      </c>
      <c r="G116" s="161">
        <f>SUM(G117:G121)</f>
        <v>0</v>
      </c>
      <c r="H116" s="72">
        <f t="shared" ref="H116:H188" si="8">SUM(I116:L116)</f>
        <v>0</v>
      </c>
      <c r="I116" s="160">
        <f>SUM(I117:I121)</f>
        <v>0</v>
      </c>
      <c r="J116" s="160">
        <f>SUM(J117:J121)</f>
        <v>0</v>
      </c>
      <c r="K116" s="160">
        <f>SUM(K117:K121)</f>
        <v>0</v>
      </c>
      <c r="L116" s="162">
        <f>SUM(L117:L121)</f>
        <v>0</v>
      </c>
    </row>
    <row r="117" spans="1:12" x14ac:dyDescent="0.25">
      <c r="A117" s="44">
        <v>2261</v>
      </c>
      <c r="B117" s="71" t="s">
        <v>125</v>
      </c>
      <c r="C117" s="72">
        <f t="shared" si="7"/>
        <v>0</v>
      </c>
      <c r="D117" s="74"/>
      <c r="E117" s="74"/>
      <c r="F117" s="74"/>
      <c r="G117" s="157"/>
      <c r="H117" s="72">
        <f t="shared" si="8"/>
        <v>0</v>
      </c>
      <c r="I117" s="74"/>
      <c r="J117" s="74"/>
      <c r="K117" s="74"/>
      <c r="L117" s="158"/>
    </row>
    <row r="118" spans="1:12" x14ac:dyDescent="0.25">
      <c r="A118" s="44">
        <v>2262</v>
      </c>
      <c r="B118" s="71" t="s">
        <v>126</v>
      </c>
      <c r="C118" s="72">
        <f t="shared" si="7"/>
        <v>0</v>
      </c>
      <c r="D118" s="74"/>
      <c r="E118" s="74"/>
      <c r="F118" s="74"/>
      <c r="G118" s="157"/>
      <c r="H118" s="72">
        <f t="shared" si="8"/>
        <v>0</v>
      </c>
      <c r="I118" s="74"/>
      <c r="J118" s="74"/>
      <c r="K118" s="74"/>
      <c r="L118" s="158"/>
    </row>
    <row r="119" spans="1:12" x14ac:dyDescent="0.25">
      <c r="A119" s="44">
        <v>2263</v>
      </c>
      <c r="B119" s="71" t="s">
        <v>127</v>
      </c>
      <c r="C119" s="72">
        <f t="shared" si="7"/>
        <v>0</v>
      </c>
      <c r="D119" s="74"/>
      <c r="E119" s="74"/>
      <c r="F119" s="74"/>
      <c r="G119" s="157"/>
      <c r="H119" s="72">
        <f t="shared" si="8"/>
        <v>0</v>
      </c>
      <c r="I119" s="74"/>
      <c r="J119" s="74"/>
      <c r="K119" s="74"/>
      <c r="L119" s="158"/>
    </row>
    <row r="120" spans="1:12" ht="24" x14ac:dyDescent="0.25">
      <c r="A120" s="44">
        <v>2264</v>
      </c>
      <c r="B120" s="71" t="s">
        <v>128</v>
      </c>
      <c r="C120" s="72">
        <f t="shared" si="7"/>
        <v>0</v>
      </c>
      <c r="D120" s="74"/>
      <c r="E120" s="74"/>
      <c r="F120" s="74"/>
      <c r="G120" s="157"/>
      <c r="H120" s="72">
        <f t="shared" si="8"/>
        <v>0</v>
      </c>
      <c r="I120" s="74"/>
      <c r="J120" s="74"/>
      <c r="K120" s="74"/>
      <c r="L120" s="158"/>
    </row>
    <row r="121" spans="1:12" x14ac:dyDescent="0.25">
      <c r="A121" s="44">
        <v>2269</v>
      </c>
      <c r="B121" s="71" t="s">
        <v>129</v>
      </c>
      <c r="C121" s="72">
        <f t="shared" si="7"/>
        <v>0</v>
      </c>
      <c r="D121" s="74"/>
      <c r="E121" s="74"/>
      <c r="F121" s="74"/>
      <c r="G121" s="157"/>
      <c r="H121" s="72">
        <f t="shared" si="8"/>
        <v>0</v>
      </c>
      <c r="I121" s="74"/>
      <c r="J121" s="74"/>
      <c r="K121" s="74"/>
      <c r="L121" s="158"/>
    </row>
    <row r="122" spans="1:12" x14ac:dyDescent="0.25">
      <c r="A122" s="159">
        <v>2270</v>
      </c>
      <c r="B122" s="71" t="s">
        <v>130</v>
      </c>
      <c r="C122" s="72">
        <f t="shared" si="7"/>
        <v>0</v>
      </c>
      <c r="D122" s="160">
        <f>SUM(D123:D127)</f>
        <v>0</v>
      </c>
      <c r="E122" s="160">
        <f>SUM(E123:E127)</f>
        <v>0</v>
      </c>
      <c r="F122" s="160">
        <f>SUM(F123:F127)</f>
        <v>0</v>
      </c>
      <c r="G122" s="161">
        <f>SUM(G123:G127)</f>
        <v>0</v>
      </c>
      <c r="H122" s="72">
        <f t="shared" si="8"/>
        <v>0</v>
      </c>
      <c r="I122" s="160">
        <f>SUM(I123:I127)</f>
        <v>0</v>
      </c>
      <c r="J122" s="160">
        <f>SUM(J123:J127)</f>
        <v>0</v>
      </c>
      <c r="K122" s="160">
        <f>SUM(K123:K127)</f>
        <v>0</v>
      </c>
      <c r="L122" s="162">
        <f>SUM(L123:L127)</f>
        <v>0</v>
      </c>
    </row>
    <row r="123" spans="1:12" x14ac:dyDescent="0.25">
      <c r="A123" s="44">
        <v>2272</v>
      </c>
      <c r="B123" s="174" t="s">
        <v>131</v>
      </c>
      <c r="C123" s="72">
        <f t="shared" si="7"/>
        <v>0</v>
      </c>
      <c r="D123" s="74"/>
      <c r="E123" s="74"/>
      <c r="F123" s="74"/>
      <c r="G123" s="157"/>
      <c r="H123" s="72">
        <f t="shared" si="8"/>
        <v>0</v>
      </c>
      <c r="I123" s="74"/>
      <c r="J123" s="74"/>
      <c r="K123" s="74"/>
      <c r="L123" s="158"/>
    </row>
    <row r="124" spans="1:12" ht="24" x14ac:dyDescent="0.25">
      <c r="A124" s="44">
        <v>2274</v>
      </c>
      <c r="B124" s="175" t="s">
        <v>132</v>
      </c>
      <c r="C124" s="72">
        <f t="shared" si="7"/>
        <v>0</v>
      </c>
      <c r="D124" s="74"/>
      <c r="E124" s="74"/>
      <c r="F124" s="74"/>
      <c r="G124" s="157"/>
      <c r="H124" s="72">
        <f t="shared" si="8"/>
        <v>0</v>
      </c>
      <c r="I124" s="74"/>
      <c r="J124" s="74"/>
      <c r="K124" s="74"/>
      <c r="L124" s="158"/>
    </row>
    <row r="125" spans="1:12" ht="24" x14ac:dyDescent="0.25">
      <c r="A125" s="44">
        <v>2275</v>
      </c>
      <c r="B125" s="71" t="s">
        <v>133</v>
      </c>
      <c r="C125" s="72">
        <f t="shared" si="7"/>
        <v>0</v>
      </c>
      <c r="D125" s="74"/>
      <c r="E125" s="74"/>
      <c r="F125" s="74"/>
      <c r="G125" s="157"/>
      <c r="H125" s="72">
        <f t="shared" si="8"/>
        <v>0</v>
      </c>
      <c r="I125" s="74"/>
      <c r="J125" s="74"/>
      <c r="K125" s="74"/>
      <c r="L125" s="158"/>
    </row>
    <row r="126" spans="1:12" ht="36" x14ac:dyDescent="0.25">
      <c r="A126" s="44">
        <v>2276</v>
      </c>
      <c r="B126" s="71" t="s">
        <v>134</v>
      </c>
      <c r="C126" s="72">
        <f t="shared" si="7"/>
        <v>0</v>
      </c>
      <c r="D126" s="74"/>
      <c r="E126" s="74"/>
      <c r="F126" s="74"/>
      <c r="G126" s="157"/>
      <c r="H126" s="72">
        <f t="shared" si="8"/>
        <v>0</v>
      </c>
      <c r="I126" s="74"/>
      <c r="J126" s="74"/>
      <c r="K126" s="74"/>
      <c r="L126" s="158"/>
    </row>
    <row r="127" spans="1:12" ht="24" x14ac:dyDescent="0.25">
      <c r="A127" s="44">
        <v>2279</v>
      </c>
      <c r="B127" s="71" t="s">
        <v>135</v>
      </c>
      <c r="C127" s="72">
        <f t="shared" si="7"/>
        <v>0</v>
      </c>
      <c r="D127" s="74"/>
      <c r="E127" s="74"/>
      <c r="F127" s="74"/>
      <c r="G127" s="157"/>
      <c r="H127" s="72">
        <f t="shared" si="8"/>
        <v>0</v>
      </c>
      <c r="I127" s="74"/>
      <c r="J127" s="74"/>
      <c r="K127" s="74"/>
      <c r="L127" s="158"/>
    </row>
    <row r="128" spans="1:12" ht="24" x14ac:dyDescent="0.25">
      <c r="A128" s="168">
        <v>2280</v>
      </c>
      <c r="B128" s="65" t="s">
        <v>136</v>
      </c>
      <c r="C128" s="66">
        <f t="shared" ref="C128:L128" si="9">SUM(C129)</f>
        <v>0</v>
      </c>
      <c r="D128" s="169">
        <f t="shared" si="9"/>
        <v>0</v>
      </c>
      <c r="E128" s="169">
        <f t="shared" si="9"/>
        <v>0</v>
      </c>
      <c r="F128" s="169">
        <f t="shared" si="9"/>
        <v>0</v>
      </c>
      <c r="G128" s="169">
        <f t="shared" si="9"/>
        <v>0</v>
      </c>
      <c r="H128" s="66">
        <f t="shared" si="9"/>
        <v>0</v>
      </c>
      <c r="I128" s="169">
        <f t="shared" si="9"/>
        <v>0</v>
      </c>
      <c r="J128" s="169">
        <f t="shared" si="9"/>
        <v>0</v>
      </c>
      <c r="K128" s="169">
        <f t="shared" si="9"/>
        <v>0</v>
      </c>
      <c r="L128" s="176">
        <f t="shared" si="9"/>
        <v>0</v>
      </c>
    </row>
    <row r="129" spans="1:12" ht="24" x14ac:dyDescent="0.25">
      <c r="A129" s="44">
        <v>2283</v>
      </c>
      <c r="B129" s="71" t="s">
        <v>137</v>
      </c>
      <c r="C129" s="72">
        <f>SUM(D129:G129)</f>
        <v>0</v>
      </c>
      <c r="D129" s="74"/>
      <c r="E129" s="74"/>
      <c r="F129" s="74"/>
      <c r="G129" s="157"/>
      <c r="H129" s="72">
        <f>SUM(I129:L129)</f>
        <v>0</v>
      </c>
      <c r="I129" s="74"/>
      <c r="J129" s="74"/>
      <c r="K129" s="74"/>
      <c r="L129" s="158"/>
    </row>
    <row r="130" spans="1:12" ht="38.25" customHeight="1" x14ac:dyDescent="0.25">
      <c r="A130" s="56">
        <v>2300</v>
      </c>
      <c r="B130" s="147" t="s">
        <v>138</v>
      </c>
      <c r="C130" s="57">
        <f t="shared" si="7"/>
        <v>51305</v>
      </c>
      <c r="D130" s="63">
        <f>SUM(D131,D136,D140,D141,D144,D151,D159,D160,D163)</f>
        <v>37203</v>
      </c>
      <c r="E130" s="63">
        <f>SUM(E131,E136,E140,E141,E144,E151,E159,E160,E163)</f>
        <v>14102</v>
      </c>
      <c r="F130" s="63">
        <f>SUM(F131,F136,F140,F141,F144,F151,F159,F160,F163)</f>
        <v>0</v>
      </c>
      <c r="G130" s="166">
        <f>SUM(G131,G136,G140,G141,G144,G151,G159,G160,G163)</f>
        <v>0</v>
      </c>
      <c r="H130" s="57">
        <f t="shared" si="8"/>
        <v>51242</v>
      </c>
      <c r="I130" s="63">
        <f>SUM(I131,I136,I140,I141,I144,I151,I159,I160,I163)</f>
        <v>37139</v>
      </c>
      <c r="J130" s="63">
        <f>SUM(J131,J136,J140,J141,J144,J151,J159,J160,J163)</f>
        <v>14103</v>
      </c>
      <c r="K130" s="63">
        <f>SUM(K131,K136,K140,K141,K144,K151,K159,K160,K163)</f>
        <v>0</v>
      </c>
      <c r="L130" s="167">
        <f>SUM(L131,L136,L140,L141,L144,L151,L159,L160,L163)</f>
        <v>0</v>
      </c>
    </row>
    <row r="131" spans="1:12" ht="24" x14ac:dyDescent="0.25">
      <c r="A131" s="168">
        <v>2310</v>
      </c>
      <c r="B131" s="65" t="s">
        <v>139</v>
      </c>
      <c r="C131" s="66">
        <f t="shared" si="7"/>
        <v>0</v>
      </c>
      <c r="D131" s="169">
        <f>SUM(D132:D135)</f>
        <v>0</v>
      </c>
      <c r="E131" s="169">
        <f t="shared" ref="E131:L131" si="10">SUM(E132:E135)</f>
        <v>0</v>
      </c>
      <c r="F131" s="169">
        <f t="shared" si="10"/>
        <v>0</v>
      </c>
      <c r="G131" s="170">
        <f t="shared" si="10"/>
        <v>0</v>
      </c>
      <c r="H131" s="66">
        <f t="shared" si="8"/>
        <v>0</v>
      </c>
      <c r="I131" s="169">
        <f t="shared" si="10"/>
        <v>0</v>
      </c>
      <c r="J131" s="169">
        <f t="shared" si="10"/>
        <v>0</v>
      </c>
      <c r="K131" s="169">
        <f t="shared" si="10"/>
        <v>0</v>
      </c>
      <c r="L131" s="171">
        <f t="shared" si="10"/>
        <v>0</v>
      </c>
    </row>
    <row r="132" spans="1:12" x14ac:dyDescent="0.25">
      <c r="A132" s="44">
        <v>2311</v>
      </c>
      <c r="B132" s="71" t="s">
        <v>140</v>
      </c>
      <c r="C132" s="72">
        <f t="shared" si="7"/>
        <v>0</v>
      </c>
      <c r="D132" s="74"/>
      <c r="E132" s="74"/>
      <c r="F132" s="74"/>
      <c r="G132" s="157"/>
      <c r="H132" s="72">
        <f t="shared" si="8"/>
        <v>0</v>
      </c>
      <c r="I132" s="74"/>
      <c r="J132" s="74"/>
      <c r="K132" s="74"/>
      <c r="L132" s="158"/>
    </row>
    <row r="133" spans="1:12" x14ac:dyDescent="0.25">
      <c r="A133" s="44">
        <v>2312</v>
      </c>
      <c r="B133" s="71" t="s">
        <v>141</v>
      </c>
      <c r="C133" s="72">
        <f t="shared" si="7"/>
        <v>0</v>
      </c>
      <c r="D133" s="74"/>
      <c r="E133" s="74"/>
      <c r="F133" s="74"/>
      <c r="G133" s="157"/>
      <c r="H133" s="72">
        <f t="shared" si="8"/>
        <v>0</v>
      </c>
      <c r="I133" s="74"/>
      <c r="J133" s="74"/>
      <c r="K133" s="74"/>
      <c r="L133" s="158"/>
    </row>
    <row r="134" spans="1:12" x14ac:dyDescent="0.25">
      <c r="A134" s="44">
        <v>2313</v>
      </c>
      <c r="B134" s="71" t="s">
        <v>142</v>
      </c>
      <c r="C134" s="72">
        <f t="shared" si="7"/>
        <v>0</v>
      </c>
      <c r="D134" s="74"/>
      <c r="E134" s="74"/>
      <c r="F134" s="74"/>
      <c r="G134" s="157"/>
      <c r="H134" s="72">
        <f t="shared" si="8"/>
        <v>0</v>
      </c>
      <c r="I134" s="74"/>
      <c r="J134" s="74"/>
      <c r="K134" s="74"/>
      <c r="L134" s="158"/>
    </row>
    <row r="135" spans="1:12" ht="36" customHeight="1" x14ac:dyDescent="0.25">
      <c r="A135" s="44">
        <v>2314</v>
      </c>
      <c r="B135" s="71" t="s">
        <v>143</v>
      </c>
      <c r="C135" s="72">
        <f t="shared" si="7"/>
        <v>0</v>
      </c>
      <c r="D135" s="74"/>
      <c r="E135" s="74"/>
      <c r="F135" s="74"/>
      <c r="G135" s="157"/>
      <c r="H135" s="72">
        <f t="shared" si="8"/>
        <v>0</v>
      </c>
      <c r="I135" s="74"/>
      <c r="J135" s="74"/>
      <c r="K135" s="74"/>
      <c r="L135" s="158"/>
    </row>
    <row r="136" spans="1:12" x14ac:dyDescent="0.25">
      <c r="A136" s="159">
        <v>2320</v>
      </c>
      <c r="B136" s="71" t="s">
        <v>144</v>
      </c>
      <c r="C136" s="72">
        <f t="shared" si="7"/>
        <v>0</v>
      </c>
      <c r="D136" s="160">
        <f>SUM(D137:D139)</f>
        <v>0</v>
      </c>
      <c r="E136" s="160">
        <f>SUM(E137:E139)</f>
        <v>0</v>
      </c>
      <c r="F136" s="160">
        <f>SUM(F137:F139)</f>
        <v>0</v>
      </c>
      <c r="G136" s="161">
        <f>SUM(G137:G139)</f>
        <v>0</v>
      </c>
      <c r="H136" s="72">
        <f t="shared" si="8"/>
        <v>0</v>
      </c>
      <c r="I136" s="160">
        <f>SUM(I137:I139)</f>
        <v>0</v>
      </c>
      <c r="J136" s="160">
        <f>SUM(J137:J139)</f>
        <v>0</v>
      </c>
      <c r="K136" s="160">
        <f>SUM(K137:K139)</f>
        <v>0</v>
      </c>
      <c r="L136" s="162">
        <f>SUM(L137:L139)</f>
        <v>0</v>
      </c>
    </row>
    <row r="137" spans="1:12" x14ac:dyDescent="0.25">
      <c r="A137" s="44">
        <v>2321</v>
      </c>
      <c r="B137" s="71" t="s">
        <v>145</v>
      </c>
      <c r="C137" s="72">
        <f t="shared" si="7"/>
        <v>0</v>
      </c>
      <c r="D137" s="74"/>
      <c r="E137" s="74"/>
      <c r="F137" s="74"/>
      <c r="G137" s="157"/>
      <c r="H137" s="72">
        <f t="shared" si="8"/>
        <v>0</v>
      </c>
      <c r="I137" s="74"/>
      <c r="J137" s="74"/>
      <c r="K137" s="74"/>
      <c r="L137" s="158"/>
    </row>
    <row r="138" spans="1:12" x14ac:dyDescent="0.25">
      <c r="A138" s="44">
        <v>2322</v>
      </c>
      <c r="B138" s="71" t="s">
        <v>146</v>
      </c>
      <c r="C138" s="72">
        <f t="shared" si="7"/>
        <v>0</v>
      </c>
      <c r="D138" s="74"/>
      <c r="E138" s="74"/>
      <c r="F138" s="74"/>
      <c r="G138" s="157"/>
      <c r="H138" s="72">
        <f t="shared" si="8"/>
        <v>0</v>
      </c>
      <c r="I138" s="74"/>
      <c r="J138" s="74"/>
      <c r="K138" s="74"/>
      <c r="L138" s="158"/>
    </row>
    <row r="139" spans="1:12" ht="10.5" customHeight="1" x14ac:dyDescent="0.25">
      <c r="A139" s="44">
        <v>2329</v>
      </c>
      <c r="B139" s="71" t="s">
        <v>147</v>
      </c>
      <c r="C139" s="72">
        <f t="shared" si="7"/>
        <v>0</v>
      </c>
      <c r="D139" s="74"/>
      <c r="E139" s="74"/>
      <c r="F139" s="74"/>
      <c r="G139" s="157"/>
      <c r="H139" s="72">
        <f t="shared" si="8"/>
        <v>0</v>
      </c>
      <c r="I139" s="74"/>
      <c r="J139" s="74"/>
      <c r="K139" s="74"/>
      <c r="L139" s="158"/>
    </row>
    <row r="140" spans="1:12" x14ac:dyDescent="0.25">
      <c r="A140" s="159">
        <v>2330</v>
      </c>
      <c r="B140" s="71" t="s">
        <v>148</v>
      </c>
      <c r="C140" s="72">
        <f t="shared" si="7"/>
        <v>0</v>
      </c>
      <c r="D140" s="74"/>
      <c r="E140" s="74"/>
      <c r="F140" s="74"/>
      <c r="G140" s="157"/>
      <c r="H140" s="72">
        <f t="shared" si="8"/>
        <v>0</v>
      </c>
      <c r="I140" s="74"/>
      <c r="J140" s="74"/>
      <c r="K140" s="74"/>
      <c r="L140" s="158"/>
    </row>
    <row r="141" spans="1:12" ht="48" x14ac:dyDescent="0.25">
      <c r="A141" s="159">
        <v>2340</v>
      </c>
      <c r="B141" s="71" t="s">
        <v>149</v>
      </c>
      <c r="C141" s="72">
        <f t="shared" si="7"/>
        <v>0</v>
      </c>
      <c r="D141" s="160">
        <f>SUM(D142:D143)</f>
        <v>0</v>
      </c>
      <c r="E141" s="160">
        <f>SUM(E142:E143)</f>
        <v>0</v>
      </c>
      <c r="F141" s="160">
        <f>SUM(F142:F143)</f>
        <v>0</v>
      </c>
      <c r="G141" s="161">
        <f>SUM(G142:G143)</f>
        <v>0</v>
      </c>
      <c r="H141" s="72">
        <f t="shared" si="8"/>
        <v>0</v>
      </c>
      <c r="I141" s="160">
        <f>SUM(I142:I143)</f>
        <v>0</v>
      </c>
      <c r="J141" s="160">
        <f>SUM(J142:J143)</f>
        <v>0</v>
      </c>
      <c r="K141" s="160">
        <f>SUM(K142:K143)</f>
        <v>0</v>
      </c>
      <c r="L141" s="162">
        <f>SUM(L142:L143)</f>
        <v>0</v>
      </c>
    </row>
    <row r="142" spans="1:12" x14ac:dyDescent="0.25">
      <c r="A142" s="44">
        <v>2341</v>
      </c>
      <c r="B142" s="71" t="s">
        <v>150</v>
      </c>
      <c r="C142" s="72">
        <f t="shared" si="7"/>
        <v>0</v>
      </c>
      <c r="D142" s="74"/>
      <c r="E142" s="74"/>
      <c r="F142" s="74"/>
      <c r="G142" s="157"/>
      <c r="H142" s="72">
        <f t="shared" si="8"/>
        <v>0</v>
      </c>
      <c r="I142" s="74"/>
      <c r="J142" s="74"/>
      <c r="K142" s="74"/>
      <c r="L142" s="158"/>
    </row>
    <row r="143" spans="1:12" ht="24" x14ac:dyDescent="0.25">
      <c r="A143" s="44">
        <v>2344</v>
      </c>
      <c r="B143" s="71" t="s">
        <v>151</v>
      </c>
      <c r="C143" s="72">
        <f t="shared" si="7"/>
        <v>0</v>
      </c>
      <c r="D143" s="74"/>
      <c r="E143" s="74"/>
      <c r="F143" s="74"/>
      <c r="G143" s="157"/>
      <c r="H143" s="72">
        <f t="shared" si="8"/>
        <v>0</v>
      </c>
      <c r="I143" s="74"/>
      <c r="J143" s="74"/>
      <c r="K143" s="74"/>
      <c r="L143" s="158"/>
    </row>
    <row r="144" spans="1:12" ht="24" x14ac:dyDescent="0.25">
      <c r="A144" s="150">
        <v>2350</v>
      </c>
      <c r="B144" s="112" t="s">
        <v>152</v>
      </c>
      <c r="C144" s="117">
        <f t="shared" si="7"/>
        <v>0</v>
      </c>
      <c r="D144" s="151">
        <f>SUM(D145:D150)</f>
        <v>0</v>
      </c>
      <c r="E144" s="151">
        <f>SUM(E145:E150)</f>
        <v>0</v>
      </c>
      <c r="F144" s="151">
        <f>SUM(F145:F150)</f>
        <v>0</v>
      </c>
      <c r="G144" s="152">
        <f>SUM(G145:G150)</f>
        <v>0</v>
      </c>
      <c r="H144" s="117">
        <f t="shared" si="8"/>
        <v>0</v>
      </c>
      <c r="I144" s="151">
        <f>SUM(I145:I150)</f>
        <v>0</v>
      </c>
      <c r="J144" s="151">
        <f>SUM(J145:J150)</f>
        <v>0</v>
      </c>
      <c r="K144" s="151">
        <f>SUM(K145:K150)</f>
        <v>0</v>
      </c>
      <c r="L144" s="153">
        <f>SUM(L145:L150)</f>
        <v>0</v>
      </c>
    </row>
    <row r="145" spans="1:12" x14ac:dyDescent="0.25">
      <c r="A145" s="38">
        <v>2351</v>
      </c>
      <c r="B145" s="65" t="s">
        <v>153</v>
      </c>
      <c r="C145" s="66">
        <f t="shared" si="7"/>
        <v>0</v>
      </c>
      <c r="D145" s="68"/>
      <c r="E145" s="68"/>
      <c r="F145" s="68"/>
      <c r="G145" s="154"/>
      <c r="H145" s="66">
        <f t="shared" si="8"/>
        <v>0</v>
      </c>
      <c r="I145" s="68"/>
      <c r="J145" s="68"/>
      <c r="K145" s="68"/>
      <c r="L145" s="155"/>
    </row>
    <row r="146" spans="1:12" x14ac:dyDescent="0.25">
      <c r="A146" s="44">
        <v>2352</v>
      </c>
      <c r="B146" s="71" t="s">
        <v>154</v>
      </c>
      <c r="C146" s="72">
        <f t="shared" si="7"/>
        <v>0</v>
      </c>
      <c r="D146" s="74"/>
      <c r="E146" s="74"/>
      <c r="F146" s="74"/>
      <c r="G146" s="157"/>
      <c r="H146" s="72">
        <f t="shared" si="8"/>
        <v>0</v>
      </c>
      <c r="I146" s="74"/>
      <c r="J146" s="74"/>
      <c r="K146" s="74"/>
      <c r="L146" s="158"/>
    </row>
    <row r="147" spans="1:12" ht="24" x14ac:dyDescent="0.25">
      <c r="A147" s="44">
        <v>2353</v>
      </c>
      <c r="B147" s="71" t="s">
        <v>155</v>
      </c>
      <c r="C147" s="72">
        <f t="shared" si="7"/>
        <v>0</v>
      </c>
      <c r="D147" s="74"/>
      <c r="E147" s="74"/>
      <c r="F147" s="74"/>
      <c r="G147" s="157"/>
      <c r="H147" s="72">
        <f t="shared" si="8"/>
        <v>0</v>
      </c>
      <c r="I147" s="74"/>
      <c r="J147" s="74"/>
      <c r="K147" s="74"/>
      <c r="L147" s="158"/>
    </row>
    <row r="148" spans="1:12" ht="24" x14ac:dyDescent="0.25">
      <c r="A148" s="44">
        <v>2354</v>
      </c>
      <c r="B148" s="71" t="s">
        <v>156</v>
      </c>
      <c r="C148" s="72">
        <f t="shared" si="7"/>
        <v>0</v>
      </c>
      <c r="D148" s="74"/>
      <c r="E148" s="74"/>
      <c r="F148" s="74"/>
      <c r="G148" s="157"/>
      <c r="H148" s="72">
        <f t="shared" si="8"/>
        <v>0</v>
      </c>
      <c r="I148" s="74"/>
      <c r="J148" s="74"/>
      <c r="K148" s="74"/>
      <c r="L148" s="158"/>
    </row>
    <row r="149" spans="1:12" ht="24" x14ac:dyDescent="0.25">
      <c r="A149" s="44">
        <v>2355</v>
      </c>
      <c r="B149" s="71" t="s">
        <v>157</v>
      </c>
      <c r="C149" s="72">
        <f t="shared" si="7"/>
        <v>0</v>
      </c>
      <c r="D149" s="74"/>
      <c r="E149" s="74"/>
      <c r="F149" s="74"/>
      <c r="G149" s="157"/>
      <c r="H149" s="72">
        <f t="shared" si="8"/>
        <v>0</v>
      </c>
      <c r="I149" s="74"/>
      <c r="J149" s="74"/>
      <c r="K149" s="74"/>
      <c r="L149" s="158"/>
    </row>
    <row r="150" spans="1:12" ht="24" x14ac:dyDescent="0.25">
      <c r="A150" s="44">
        <v>2359</v>
      </c>
      <c r="B150" s="71" t="s">
        <v>158</v>
      </c>
      <c r="C150" s="72">
        <f t="shared" si="7"/>
        <v>0</v>
      </c>
      <c r="D150" s="74"/>
      <c r="E150" s="74"/>
      <c r="F150" s="74"/>
      <c r="G150" s="157"/>
      <c r="H150" s="72">
        <f t="shared" si="8"/>
        <v>0</v>
      </c>
      <c r="I150" s="74"/>
      <c r="J150" s="74"/>
      <c r="K150" s="74"/>
      <c r="L150" s="158"/>
    </row>
    <row r="151" spans="1:12" ht="24.75" customHeight="1" x14ac:dyDescent="0.25">
      <c r="A151" s="159">
        <v>2360</v>
      </c>
      <c r="B151" s="71" t="s">
        <v>159</v>
      </c>
      <c r="C151" s="72">
        <f t="shared" si="7"/>
        <v>51305</v>
      </c>
      <c r="D151" s="160">
        <f>SUM(D152:D158)</f>
        <v>37203</v>
      </c>
      <c r="E151" s="160">
        <f>SUM(E152:E158)</f>
        <v>14102</v>
      </c>
      <c r="F151" s="160">
        <f>SUM(F152:F158)</f>
        <v>0</v>
      </c>
      <c r="G151" s="161">
        <f>SUM(G152:G158)</f>
        <v>0</v>
      </c>
      <c r="H151" s="72">
        <f t="shared" si="8"/>
        <v>51242</v>
      </c>
      <c r="I151" s="160">
        <f>SUM(I152:I158)</f>
        <v>37139</v>
      </c>
      <c r="J151" s="160">
        <f>SUM(J152:J158)</f>
        <v>14103</v>
      </c>
      <c r="K151" s="160">
        <f>SUM(K152:K158)</f>
        <v>0</v>
      </c>
      <c r="L151" s="162">
        <f>SUM(L152:L158)</f>
        <v>0</v>
      </c>
    </row>
    <row r="152" spans="1:12" x14ac:dyDescent="0.25">
      <c r="A152" s="43">
        <v>2361</v>
      </c>
      <c r="B152" s="71" t="s">
        <v>160</v>
      </c>
      <c r="C152" s="72">
        <f t="shared" si="7"/>
        <v>0</v>
      </c>
      <c r="D152" s="74"/>
      <c r="E152" s="74"/>
      <c r="F152" s="74"/>
      <c r="G152" s="157"/>
      <c r="H152" s="72">
        <f t="shared" si="8"/>
        <v>0</v>
      </c>
      <c r="I152" s="74"/>
      <c r="J152" s="74"/>
      <c r="K152" s="74"/>
      <c r="L152" s="158"/>
    </row>
    <row r="153" spans="1:12" ht="24" x14ac:dyDescent="0.25">
      <c r="A153" s="43">
        <v>2362</v>
      </c>
      <c r="B153" s="71" t="s">
        <v>161</v>
      </c>
      <c r="C153" s="72">
        <f t="shared" si="7"/>
        <v>0</v>
      </c>
      <c r="D153" s="74"/>
      <c r="E153" s="74"/>
      <c r="F153" s="74"/>
      <c r="G153" s="157"/>
      <c r="H153" s="72">
        <f t="shared" si="8"/>
        <v>0</v>
      </c>
      <c r="I153" s="74"/>
      <c r="J153" s="74"/>
      <c r="K153" s="74"/>
      <c r="L153" s="158"/>
    </row>
    <row r="154" spans="1:12" x14ac:dyDescent="0.25">
      <c r="A154" s="43">
        <v>2363</v>
      </c>
      <c r="B154" s="71" t="s">
        <v>162</v>
      </c>
      <c r="C154" s="272">
        <f t="shared" si="7"/>
        <v>51305</v>
      </c>
      <c r="D154" s="273">
        <v>37203</v>
      </c>
      <c r="E154" s="74">
        <v>14102</v>
      </c>
      <c r="F154" s="74"/>
      <c r="G154" s="157"/>
      <c r="H154" s="72">
        <f t="shared" si="8"/>
        <v>51242</v>
      </c>
      <c r="I154" s="74">
        <v>37139</v>
      </c>
      <c r="J154" s="74">
        <v>14103</v>
      </c>
      <c r="K154" s="74"/>
      <c r="L154" s="158"/>
    </row>
    <row r="155" spans="1:12" x14ac:dyDescent="0.25">
      <c r="A155" s="43">
        <v>2364</v>
      </c>
      <c r="B155" s="71" t="s">
        <v>163</v>
      </c>
      <c r="C155" s="72">
        <f t="shared" si="7"/>
        <v>0</v>
      </c>
      <c r="D155" s="74"/>
      <c r="E155" s="74"/>
      <c r="F155" s="74"/>
      <c r="G155" s="157"/>
      <c r="H155" s="72">
        <f t="shared" si="8"/>
        <v>0</v>
      </c>
      <c r="I155" s="74"/>
      <c r="J155" s="74"/>
      <c r="K155" s="74"/>
      <c r="L155" s="158"/>
    </row>
    <row r="156" spans="1:12" ht="12.75" customHeight="1" x14ac:dyDescent="0.25">
      <c r="A156" s="43">
        <v>2365</v>
      </c>
      <c r="B156" s="71" t="s">
        <v>164</v>
      </c>
      <c r="C156" s="72">
        <f t="shared" si="7"/>
        <v>0</v>
      </c>
      <c r="D156" s="74"/>
      <c r="E156" s="74"/>
      <c r="F156" s="74"/>
      <c r="G156" s="157"/>
      <c r="H156" s="72">
        <f t="shared" si="8"/>
        <v>0</v>
      </c>
      <c r="I156" s="74"/>
      <c r="J156" s="74"/>
      <c r="K156" s="74"/>
      <c r="L156" s="158"/>
    </row>
    <row r="157" spans="1:12" ht="36" x14ac:dyDescent="0.25">
      <c r="A157" s="43">
        <v>2366</v>
      </c>
      <c r="B157" s="71" t="s">
        <v>165</v>
      </c>
      <c r="C157" s="72">
        <f t="shared" si="7"/>
        <v>0</v>
      </c>
      <c r="D157" s="74"/>
      <c r="E157" s="74"/>
      <c r="F157" s="74"/>
      <c r="G157" s="157"/>
      <c r="H157" s="72">
        <f t="shared" si="8"/>
        <v>0</v>
      </c>
      <c r="I157" s="74"/>
      <c r="J157" s="74"/>
      <c r="K157" s="74"/>
      <c r="L157" s="158"/>
    </row>
    <row r="158" spans="1:12" ht="48" x14ac:dyDescent="0.25">
      <c r="A158" s="43">
        <v>2369</v>
      </c>
      <c r="B158" s="71" t="s">
        <v>166</v>
      </c>
      <c r="C158" s="72">
        <f t="shared" si="7"/>
        <v>0</v>
      </c>
      <c r="D158" s="74"/>
      <c r="E158" s="74"/>
      <c r="F158" s="74"/>
      <c r="G158" s="157"/>
      <c r="H158" s="72">
        <f t="shared" si="8"/>
        <v>0</v>
      </c>
      <c r="I158" s="74"/>
      <c r="J158" s="74"/>
      <c r="K158" s="74"/>
      <c r="L158" s="158"/>
    </row>
    <row r="159" spans="1:12" x14ac:dyDescent="0.25">
      <c r="A159" s="150">
        <v>2370</v>
      </c>
      <c r="B159" s="112" t="s">
        <v>167</v>
      </c>
      <c r="C159" s="117">
        <f t="shared" si="7"/>
        <v>0</v>
      </c>
      <c r="D159" s="163"/>
      <c r="E159" s="163"/>
      <c r="F159" s="163"/>
      <c r="G159" s="164"/>
      <c r="H159" s="117">
        <f t="shared" si="8"/>
        <v>0</v>
      </c>
      <c r="I159" s="163"/>
      <c r="J159" s="163"/>
      <c r="K159" s="163"/>
      <c r="L159" s="165"/>
    </row>
    <row r="160" spans="1:12" x14ac:dyDescent="0.25">
      <c r="A160" s="150">
        <v>2380</v>
      </c>
      <c r="B160" s="112" t="s">
        <v>168</v>
      </c>
      <c r="C160" s="117">
        <f t="shared" si="7"/>
        <v>0</v>
      </c>
      <c r="D160" s="151">
        <f>SUM(D161:D162)</f>
        <v>0</v>
      </c>
      <c r="E160" s="151">
        <f>SUM(E161:E162)</f>
        <v>0</v>
      </c>
      <c r="F160" s="151">
        <f>SUM(F161:F162)</f>
        <v>0</v>
      </c>
      <c r="G160" s="152">
        <f>SUM(G161:G162)</f>
        <v>0</v>
      </c>
      <c r="H160" s="117">
        <f t="shared" si="8"/>
        <v>0</v>
      </c>
      <c r="I160" s="151">
        <f>SUM(I161:I162)</f>
        <v>0</v>
      </c>
      <c r="J160" s="151">
        <f>SUM(J161:J162)</f>
        <v>0</v>
      </c>
      <c r="K160" s="151">
        <f>SUM(K161:K162)</f>
        <v>0</v>
      </c>
      <c r="L160" s="153">
        <f>SUM(L161:L162)</f>
        <v>0</v>
      </c>
    </row>
    <row r="161" spans="1:12" x14ac:dyDescent="0.25">
      <c r="A161" s="37">
        <v>2381</v>
      </c>
      <c r="B161" s="65" t="s">
        <v>169</v>
      </c>
      <c r="C161" s="66">
        <f t="shared" si="7"/>
        <v>0</v>
      </c>
      <c r="D161" s="68"/>
      <c r="E161" s="68"/>
      <c r="F161" s="68"/>
      <c r="G161" s="154"/>
      <c r="H161" s="66">
        <f t="shared" si="8"/>
        <v>0</v>
      </c>
      <c r="I161" s="68"/>
      <c r="J161" s="68"/>
      <c r="K161" s="68"/>
      <c r="L161" s="155"/>
    </row>
    <row r="162" spans="1:12" ht="24" x14ac:dyDescent="0.25">
      <c r="A162" s="43">
        <v>2389</v>
      </c>
      <c r="B162" s="71" t="s">
        <v>170</v>
      </c>
      <c r="C162" s="72">
        <f t="shared" si="7"/>
        <v>0</v>
      </c>
      <c r="D162" s="74"/>
      <c r="E162" s="74"/>
      <c r="F162" s="74"/>
      <c r="G162" s="157"/>
      <c r="H162" s="72">
        <f t="shared" si="8"/>
        <v>0</v>
      </c>
      <c r="I162" s="74"/>
      <c r="J162" s="74"/>
      <c r="K162" s="74"/>
      <c r="L162" s="158"/>
    </row>
    <row r="163" spans="1:12" x14ac:dyDescent="0.25">
      <c r="A163" s="150">
        <v>2390</v>
      </c>
      <c r="B163" s="112" t="s">
        <v>171</v>
      </c>
      <c r="C163" s="117">
        <f t="shared" si="7"/>
        <v>0</v>
      </c>
      <c r="D163" s="163"/>
      <c r="E163" s="163"/>
      <c r="F163" s="163"/>
      <c r="G163" s="164"/>
      <c r="H163" s="117">
        <f t="shared" si="8"/>
        <v>0</v>
      </c>
      <c r="I163" s="163"/>
      <c r="J163" s="163"/>
      <c r="K163" s="163"/>
      <c r="L163" s="165"/>
    </row>
    <row r="164" spans="1:12" x14ac:dyDescent="0.25">
      <c r="A164" s="56">
        <v>2400</v>
      </c>
      <c r="B164" s="147" t="s">
        <v>172</v>
      </c>
      <c r="C164" s="57">
        <f t="shared" si="7"/>
        <v>0</v>
      </c>
      <c r="D164" s="177"/>
      <c r="E164" s="177"/>
      <c r="F164" s="177"/>
      <c r="G164" s="178"/>
      <c r="H164" s="57">
        <f t="shared" si="8"/>
        <v>0</v>
      </c>
      <c r="I164" s="177"/>
      <c r="J164" s="177"/>
      <c r="K164" s="177"/>
      <c r="L164" s="179"/>
    </row>
    <row r="165" spans="1:12" ht="24" x14ac:dyDescent="0.25">
      <c r="A165" s="56">
        <v>2500</v>
      </c>
      <c r="B165" s="147" t="s">
        <v>173</v>
      </c>
      <c r="C165" s="57">
        <f t="shared" si="7"/>
        <v>0</v>
      </c>
      <c r="D165" s="63">
        <f>SUM(D166,D171)</f>
        <v>0</v>
      </c>
      <c r="E165" s="63">
        <f t="shared" ref="E165:G165" si="11">SUM(E166,E171)</f>
        <v>0</v>
      </c>
      <c r="F165" s="63">
        <f t="shared" si="11"/>
        <v>0</v>
      </c>
      <c r="G165" s="63">
        <f t="shared" si="11"/>
        <v>0</v>
      </c>
      <c r="H165" s="57">
        <f t="shared" si="8"/>
        <v>0</v>
      </c>
      <c r="I165" s="63">
        <f>SUM(I166,I171)</f>
        <v>0</v>
      </c>
      <c r="J165" s="63">
        <f t="shared" ref="J165:L165" si="12">SUM(J166,J171)</f>
        <v>0</v>
      </c>
      <c r="K165" s="63">
        <f t="shared" si="12"/>
        <v>0</v>
      </c>
      <c r="L165" s="149">
        <f t="shared" si="12"/>
        <v>0</v>
      </c>
    </row>
    <row r="166" spans="1:12" ht="16.5" customHeight="1" x14ac:dyDescent="0.25">
      <c r="A166" s="168">
        <v>2510</v>
      </c>
      <c r="B166" s="65" t="s">
        <v>174</v>
      </c>
      <c r="C166" s="66">
        <f t="shared" si="7"/>
        <v>0</v>
      </c>
      <c r="D166" s="169">
        <f>SUM(D167:D170)</f>
        <v>0</v>
      </c>
      <c r="E166" s="169">
        <f t="shared" ref="E166:G166" si="13">SUM(E167:E170)</f>
        <v>0</v>
      </c>
      <c r="F166" s="169">
        <f t="shared" si="13"/>
        <v>0</v>
      </c>
      <c r="G166" s="169">
        <f t="shared" si="13"/>
        <v>0</v>
      </c>
      <c r="H166" s="66">
        <f t="shared" si="8"/>
        <v>0</v>
      </c>
      <c r="I166" s="169">
        <f>SUM(I167:I170)</f>
        <v>0</v>
      </c>
      <c r="J166" s="169">
        <f t="shared" ref="J166:L166" si="14">SUM(J167:J170)</f>
        <v>0</v>
      </c>
      <c r="K166" s="169">
        <f t="shared" si="14"/>
        <v>0</v>
      </c>
      <c r="L166" s="180">
        <f t="shared" si="14"/>
        <v>0</v>
      </c>
    </row>
    <row r="167" spans="1:12" ht="24" x14ac:dyDescent="0.25">
      <c r="A167" s="44">
        <v>2512</v>
      </c>
      <c r="B167" s="71" t="s">
        <v>175</v>
      </c>
      <c r="C167" s="72">
        <f t="shared" si="7"/>
        <v>0</v>
      </c>
      <c r="D167" s="74"/>
      <c r="E167" s="74"/>
      <c r="F167" s="74"/>
      <c r="G167" s="157"/>
      <c r="H167" s="72">
        <f t="shared" si="8"/>
        <v>0</v>
      </c>
      <c r="I167" s="74"/>
      <c r="J167" s="74"/>
      <c r="K167" s="74"/>
      <c r="L167" s="158"/>
    </row>
    <row r="168" spans="1:12" ht="36" x14ac:dyDescent="0.25">
      <c r="A168" s="44">
        <v>2513</v>
      </c>
      <c r="B168" s="71" t="s">
        <v>176</v>
      </c>
      <c r="C168" s="72">
        <f t="shared" si="7"/>
        <v>0</v>
      </c>
      <c r="D168" s="74"/>
      <c r="E168" s="74"/>
      <c r="F168" s="74"/>
      <c r="G168" s="157"/>
      <c r="H168" s="72">
        <f t="shared" si="8"/>
        <v>0</v>
      </c>
      <c r="I168" s="74"/>
      <c r="J168" s="74"/>
      <c r="K168" s="74"/>
      <c r="L168" s="158"/>
    </row>
    <row r="169" spans="1:12" ht="24" x14ac:dyDescent="0.25">
      <c r="A169" s="44">
        <v>2515</v>
      </c>
      <c r="B169" s="71" t="s">
        <v>177</v>
      </c>
      <c r="C169" s="72">
        <f t="shared" si="7"/>
        <v>0</v>
      </c>
      <c r="D169" s="74"/>
      <c r="E169" s="74"/>
      <c r="F169" s="74"/>
      <c r="G169" s="157"/>
      <c r="H169" s="72">
        <f t="shared" si="8"/>
        <v>0</v>
      </c>
      <c r="I169" s="74"/>
      <c r="J169" s="74"/>
      <c r="K169" s="74"/>
      <c r="L169" s="158"/>
    </row>
    <row r="170" spans="1:12" ht="24" x14ac:dyDescent="0.25">
      <c r="A170" s="44">
        <v>2519</v>
      </c>
      <c r="B170" s="71" t="s">
        <v>178</v>
      </c>
      <c r="C170" s="72">
        <f t="shared" si="7"/>
        <v>0</v>
      </c>
      <c r="D170" s="74"/>
      <c r="E170" s="74"/>
      <c r="F170" s="74"/>
      <c r="G170" s="157"/>
      <c r="H170" s="72">
        <f t="shared" si="8"/>
        <v>0</v>
      </c>
      <c r="I170" s="74"/>
      <c r="J170" s="74"/>
      <c r="K170" s="74"/>
      <c r="L170" s="158"/>
    </row>
    <row r="171" spans="1:12" ht="24" x14ac:dyDescent="0.25">
      <c r="A171" s="159">
        <v>2520</v>
      </c>
      <c r="B171" s="71" t="s">
        <v>179</v>
      </c>
      <c r="C171" s="72">
        <f t="shared" si="7"/>
        <v>0</v>
      </c>
      <c r="D171" s="74"/>
      <c r="E171" s="74"/>
      <c r="F171" s="74"/>
      <c r="G171" s="157"/>
      <c r="H171" s="72">
        <f t="shared" si="8"/>
        <v>0</v>
      </c>
      <c r="I171" s="74"/>
      <c r="J171" s="74"/>
      <c r="K171" s="74"/>
      <c r="L171" s="158"/>
    </row>
    <row r="172" spans="1:12" s="182" customFormat="1" ht="36" customHeight="1" x14ac:dyDescent="0.25">
      <c r="A172" s="19">
        <v>2800</v>
      </c>
      <c r="B172" s="65" t="s">
        <v>180</v>
      </c>
      <c r="C172" s="66">
        <f t="shared" si="7"/>
        <v>0</v>
      </c>
      <c r="D172" s="40"/>
      <c r="E172" s="40"/>
      <c r="F172" s="40"/>
      <c r="G172" s="41"/>
      <c r="H172" s="66">
        <f t="shared" si="8"/>
        <v>0</v>
      </c>
      <c r="I172" s="40"/>
      <c r="J172" s="40"/>
      <c r="K172" s="40"/>
      <c r="L172" s="42"/>
    </row>
    <row r="173" spans="1:12" x14ac:dyDescent="0.25">
      <c r="A173" s="142">
        <v>3000</v>
      </c>
      <c r="B173" s="142" t="s">
        <v>181</v>
      </c>
      <c r="C173" s="143">
        <f t="shared" si="7"/>
        <v>0</v>
      </c>
      <c r="D173" s="144">
        <f>SUM(D174,D184)</f>
        <v>0</v>
      </c>
      <c r="E173" s="144">
        <f>SUM(E174,E184)</f>
        <v>0</v>
      </c>
      <c r="F173" s="144">
        <f>SUM(F174,F184)</f>
        <v>0</v>
      </c>
      <c r="G173" s="145">
        <f>SUM(G174,G184)</f>
        <v>0</v>
      </c>
      <c r="H173" s="143">
        <f t="shared" si="8"/>
        <v>0</v>
      </c>
      <c r="I173" s="144">
        <f>SUM(I174,I184)</f>
        <v>0</v>
      </c>
      <c r="J173" s="144">
        <f>SUM(J174,J184)</f>
        <v>0</v>
      </c>
      <c r="K173" s="144">
        <f>SUM(K174,K184)</f>
        <v>0</v>
      </c>
      <c r="L173" s="146">
        <f>SUM(L174,L184)</f>
        <v>0</v>
      </c>
    </row>
    <row r="174" spans="1:12" ht="24" x14ac:dyDescent="0.25">
      <c r="A174" s="56">
        <v>3200</v>
      </c>
      <c r="B174" s="183" t="s">
        <v>182</v>
      </c>
      <c r="C174" s="184">
        <f t="shared" si="7"/>
        <v>0</v>
      </c>
      <c r="D174" s="63">
        <f>SUM(D175,D179)</f>
        <v>0</v>
      </c>
      <c r="E174" s="63">
        <f t="shared" ref="E174:G174" si="15">SUM(E175,E179)</f>
        <v>0</v>
      </c>
      <c r="F174" s="63">
        <f t="shared" si="15"/>
        <v>0</v>
      </c>
      <c r="G174" s="63">
        <f t="shared" si="15"/>
        <v>0</v>
      </c>
      <c r="H174" s="57">
        <f t="shared" si="8"/>
        <v>0</v>
      </c>
      <c r="I174" s="63">
        <f>SUM(I175,I179)</f>
        <v>0</v>
      </c>
      <c r="J174" s="63">
        <f t="shared" ref="J174:L174" si="16">SUM(J175,J179)</f>
        <v>0</v>
      </c>
      <c r="K174" s="63">
        <f t="shared" si="16"/>
        <v>0</v>
      </c>
      <c r="L174" s="149">
        <f t="shared" si="16"/>
        <v>0</v>
      </c>
    </row>
    <row r="175" spans="1:12" ht="36" x14ac:dyDescent="0.25">
      <c r="A175" s="168">
        <v>3260</v>
      </c>
      <c r="B175" s="65" t="s">
        <v>183</v>
      </c>
      <c r="C175" s="66">
        <f t="shared" si="7"/>
        <v>0</v>
      </c>
      <c r="D175" s="169">
        <f>SUM(D176:D178)</f>
        <v>0</v>
      </c>
      <c r="E175" s="169">
        <f>SUM(E176:E178)</f>
        <v>0</v>
      </c>
      <c r="F175" s="169">
        <f>SUM(F176:F178)</f>
        <v>0</v>
      </c>
      <c r="G175" s="170">
        <f>SUM(G176:G178)</f>
        <v>0</v>
      </c>
      <c r="H175" s="66">
        <f t="shared" si="8"/>
        <v>0</v>
      </c>
      <c r="I175" s="169">
        <f>SUM(I176:I178)</f>
        <v>0</v>
      </c>
      <c r="J175" s="169">
        <f>SUM(J176:J178)</f>
        <v>0</v>
      </c>
      <c r="K175" s="169">
        <f>SUM(K176:K178)</f>
        <v>0</v>
      </c>
      <c r="L175" s="171">
        <f>SUM(L176:L178)</f>
        <v>0</v>
      </c>
    </row>
    <row r="176" spans="1:12" ht="24" x14ac:dyDescent="0.25">
      <c r="A176" s="44">
        <v>3261</v>
      </c>
      <c r="B176" s="71" t="s">
        <v>184</v>
      </c>
      <c r="C176" s="72">
        <f>SUM(D176:G176)</f>
        <v>0</v>
      </c>
      <c r="D176" s="74"/>
      <c r="E176" s="74"/>
      <c r="F176" s="74"/>
      <c r="G176" s="157"/>
      <c r="H176" s="72">
        <f>SUM(I176:L176)</f>
        <v>0</v>
      </c>
      <c r="I176" s="74"/>
      <c r="J176" s="74"/>
      <c r="K176" s="74"/>
      <c r="L176" s="158"/>
    </row>
    <row r="177" spans="1:12" ht="36" x14ac:dyDescent="0.25">
      <c r="A177" s="44">
        <v>3262</v>
      </c>
      <c r="B177" s="71" t="s">
        <v>185</v>
      </c>
      <c r="C177" s="72">
        <f>SUM(D177:G177)</f>
        <v>0</v>
      </c>
      <c r="D177" s="74"/>
      <c r="E177" s="74"/>
      <c r="F177" s="74"/>
      <c r="G177" s="157"/>
      <c r="H177" s="72">
        <f>SUM(I177:L177)</f>
        <v>0</v>
      </c>
      <c r="I177" s="74"/>
      <c r="J177" s="74"/>
      <c r="K177" s="74"/>
      <c r="L177" s="158"/>
    </row>
    <row r="178" spans="1:12" ht="24" x14ac:dyDescent="0.25">
      <c r="A178" s="44">
        <v>3263</v>
      </c>
      <c r="B178" s="71" t="s">
        <v>186</v>
      </c>
      <c r="C178" s="72">
        <f>SUM(D178:G178)</f>
        <v>0</v>
      </c>
      <c r="D178" s="74"/>
      <c r="E178" s="74"/>
      <c r="F178" s="74"/>
      <c r="G178" s="157"/>
      <c r="H178" s="72">
        <f>SUM(I178:L178)</f>
        <v>0</v>
      </c>
      <c r="I178" s="74"/>
      <c r="J178" s="74"/>
      <c r="K178" s="74"/>
      <c r="L178" s="158"/>
    </row>
    <row r="179" spans="1:12" ht="84" x14ac:dyDescent="0.25">
      <c r="A179" s="168">
        <v>3290</v>
      </c>
      <c r="B179" s="65" t="s">
        <v>187</v>
      </c>
      <c r="C179" s="185">
        <f t="shared" ref="C179:C183" si="17">SUM(D179:G179)</f>
        <v>0</v>
      </c>
      <c r="D179" s="169">
        <f>SUM(D180:D183)</f>
        <v>0</v>
      </c>
      <c r="E179" s="169">
        <f t="shared" ref="E179:G179" si="18">SUM(E180:E183)</f>
        <v>0</v>
      </c>
      <c r="F179" s="169">
        <f t="shared" si="18"/>
        <v>0</v>
      </c>
      <c r="G179" s="169">
        <f t="shared" si="18"/>
        <v>0</v>
      </c>
      <c r="H179" s="185">
        <f t="shared" ref="H179:H183" si="19">SUM(I179:L179)</f>
        <v>0</v>
      </c>
      <c r="I179" s="169">
        <f>SUM(I180:I183)</f>
        <v>0</v>
      </c>
      <c r="J179" s="169">
        <f t="shared" ref="J179:L179" si="20">SUM(J180:J183)</f>
        <v>0</v>
      </c>
      <c r="K179" s="169">
        <f t="shared" si="20"/>
        <v>0</v>
      </c>
      <c r="L179" s="186">
        <f t="shared" si="20"/>
        <v>0</v>
      </c>
    </row>
    <row r="180" spans="1:12" ht="72" x14ac:dyDescent="0.25">
      <c r="A180" s="44">
        <v>3291</v>
      </c>
      <c r="B180" s="71" t="s">
        <v>188</v>
      </c>
      <c r="C180" s="72">
        <f t="shared" si="17"/>
        <v>0</v>
      </c>
      <c r="D180" s="74"/>
      <c r="E180" s="74"/>
      <c r="F180" s="74"/>
      <c r="G180" s="187"/>
      <c r="H180" s="72">
        <f t="shared" si="19"/>
        <v>0</v>
      </c>
      <c r="I180" s="74"/>
      <c r="J180" s="74"/>
      <c r="K180" s="74"/>
      <c r="L180" s="158"/>
    </row>
    <row r="181" spans="1:12" ht="72" x14ac:dyDescent="0.25">
      <c r="A181" s="44">
        <v>3292</v>
      </c>
      <c r="B181" s="71" t="s">
        <v>189</v>
      </c>
      <c r="C181" s="72">
        <f t="shared" si="17"/>
        <v>0</v>
      </c>
      <c r="D181" s="74"/>
      <c r="E181" s="74"/>
      <c r="F181" s="74"/>
      <c r="G181" s="187"/>
      <c r="H181" s="72">
        <f t="shared" si="19"/>
        <v>0</v>
      </c>
      <c r="I181" s="74"/>
      <c r="J181" s="74"/>
      <c r="K181" s="74"/>
      <c r="L181" s="158"/>
    </row>
    <row r="182" spans="1:12" ht="72" x14ac:dyDescent="0.25">
      <c r="A182" s="44">
        <v>3293</v>
      </c>
      <c r="B182" s="71" t="s">
        <v>190</v>
      </c>
      <c r="C182" s="72">
        <f t="shared" si="17"/>
        <v>0</v>
      </c>
      <c r="D182" s="74"/>
      <c r="E182" s="74"/>
      <c r="F182" s="74"/>
      <c r="G182" s="187"/>
      <c r="H182" s="72">
        <f t="shared" si="19"/>
        <v>0</v>
      </c>
      <c r="I182" s="74"/>
      <c r="J182" s="74"/>
      <c r="K182" s="74"/>
      <c r="L182" s="158"/>
    </row>
    <row r="183" spans="1:12" ht="60" x14ac:dyDescent="0.25">
      <c r="A183" s="188">
        <v>3294</v>
      </c>
      <c r="B183" s="71" t="s">
        <v>191</v>
      </c>
      <c r="C183" s="185">
        <f t="shared" si="17"/>
        <v>0</v>
      </c>
      <c r="D183" s="189"/>
      <c r="E183" s="189"/>
      <c r="F183" s="189"/>
      <c r="G183" s="190"/>
      <c r="H183" s="185">
        <f t="shared" si="19"/>
        <v>0</v>
      </c>
      <c r="I183" s="189"/>
      <c r="J183" s="189"/>
      <c r="K183" s="189"/>
      <c r="L183" s="191"/>
    </row>
    <row r="184" spans="1:12" ht="48" x14ac:dyDescent="0.25">
      <c r="A184" s="192">
        <v>3300</v>
      </c>
      <c r="B184" s="183" t="s">
        <v>192</v>
      </c>
      <c r="C184" s="193">
        <f t="shared" si="7"/>
        <v>0</v>
      </c>
      <c r="D184" s="194">
        <f>SUM(D185:D186)</f>
        <v>0</v>
      </c>
      <c r="E184" s="194">
        <f t="shared" ref="E184:G184" si="21">SUM(E185:E186)</f>
        <v>0</v>
      </c>
      <c r="F184" s="194">
        <f t="shared" si="21"/>
        <v>0</v>
      </c>
      <c r="G184" s="194">
        <f t="shared" si="21"/>
        <v>0</v>
      </c>
      <c r="H184" s="193">
        <f t="shared" si="8"/>
        <v>0</v>
      </c>
      <c r="I184" s="194">
        <f>SUM(I185:I186)</f>
        <v>0</v>
      </c>
      <c r="J184" s="194">
        <f t="shared" ref="J184:L184" si="22">SUM(J185:J186)</f>
        <v>0</v>
      </c>
      <c r="K184" s="194">
        <f t="shared" si="22"/>
        <v>0</v>
      </c>
      <c r="L184" s="149">
        <f t="shared" si="22"/>
        <v>0</v>
      </c>
    </row>
    <row r="185" spans="1:12" ht="48" x14ac:dyDescent="0.25">
      <c r="A185" s="111">
        <v>3310</v>
      </c>
      <c r="B185" s="112" t="s">
        <v>193</v>
      </c>
      <c r="C185" s="195">
        <f t="shared" si="7"/>
        <v>0</v>
      </c>
      <c r="D185" s="163"/>
      <c r="E185" s="163"/>
      <c r="F185" s="163"/>
      <c r="G185" s="164"/>
      <c r="H185" s="195">
        <f t="shared" si="8"/>
        <v>0</v>
      </c>
      <c r="I185" s="163"/>
      <c r="J185" s="163"/>
      <c r="K185" s="163"/>
      <c r="L185" s="165"/>
    </row>
    <row r="186" spans="1:12" ht="48.75" customHeight="1" x14ac:dyDescent="0.25">
      <c r="A186" s="38">
        <v>3320</v>
      </c>
      <c r="B186" s="65" t="s">
        <v>194</v>
      </c>
      <c r="C186" s="66">
        <f t="shared" si="7"/>
        <v>0</v>
      </c>
      <c r="D186" s="68"/>
      <c r="E186" s="68"/>
      <c r="F186" s="68"/>
      <c r="G186" s="154"/>
      <c r="H186" s="66">
        <f t="shared" si="8"/>
        <v>0</v>
      </c>
      <c r="I186" s="68"/>
      <c r="J186" s="68"/>
      <c r="K186" s="68"/>
      <c r="L186" s="155"/>
    </row>
    <row r="187" spans="1:12" x14ac:dyDescent="0.25">
      <c r="A187" s="196">
        <v>4000</v>
      </c>
      <c r="B187" s="142" t="s">
        <v>195</v>
      </c>
      <c r="C187" s="143">
        <f t="shared" si="7"/>
        <v>0</v>
      </c>
      <c r="D187" s="144">
        <f>SUM(D188,D191)</f>
        <v>0</v>
      </c>
      <c r="E187" s="144">
        <f>SUM(E188,E191)</f>
        <v>0</v>
      </c>
      <c r="F187" s="144">
        <f>SUM(F188,F191)</f>
        <v>0</v>
      </c>
      <c r="G187" s="145">
        <f>SUM(G188,G191)</f>
        <v>0</v>
      </c>
      <c r="H187" s="143">
        <f t="shared" si="8"/>
        <v>0</v>
      </c>
      <c r="I187" s="144">
        <f>SUM(I188,I191)</f>
        <v>0</v>
      </c>
      <c r="J187" s="144">
        <f>SUM(J188,J191)</f>
        <v>0</v>
      </c>
      <c r="K187" s="144">
        <f>SUM(K188,K191)</f>
        <v>0</v>
      </c>
      <c r="L187" s="146">
        <f>SUM(L188,L191)</f>
        <v>0</v>
      </c>
    </row>
    <row r="188" spans="1:12" ht="24" x14ac:dyDescent="0.25">
      <c r="A188" s="197">
        <v>4200</v>
      </c>
      <c r="B188" s="147" t="s">
        <v>196</v>
      </c>
      <c r="C188" s="57">
        <f>SUM(D188:G188)</f>
        <v>0</v>
      </c>
      <c r="D188" s="63">
        <f>SUM(D189,D190)</f>
        <v>0</v>
      </c>
      <c r="E188" s="63">
        <f>SUM(E189,E190)</f>
        <v>0</v>
      </c>
      <c r="F188" s="63">
        <f>SUM(F189,F190)</f>
        <v>0</v>
      </c>
      <c r="G188" s="166">
        <f>SUM(G189,G190)</f>
        <v>0</v>
      </c>
      <c r="H188" s="57">
        <f t="shared" si="8"/>
        <v>0</v>
      </c>
      <c r="I188" s="63">
        <f>SUM(I189,I190)</f>
        <v>0</v>
      </c>
      <c r="J188" s="63">
        <f>SUM(J189,J190)</f>
        <v>0</v>
      </c>
      <c r="K188" s="63">
        <f>SUM(K189,K190)</f>
        <v>0</v>
      </c>
      <c r="L188" s="167">
        <f>SUM(L189,L190)</f>
        <v>0</v>
      </c>
    </row>
    <row r="189" spans="1:12" ht="36" x14ac:dyDescent="0.25">
      <c r="A189" s="168">
        <v>4240</v>
      </c>
      <c r="B189" s="65" t="s">
        <v>197</v>
      </c>
      <c r="C189" s="66">
        <f t="shared" ref="C189:C264" si="23">SUM(D189:G189)</f>
        <v>0</v>
      </c>
      <c r="D189" s="68"/>
      <c r="E189" s="68"/>
      <c r="F189" s="68"/>
      <c r="G189" s="154"/>
      <c r="H189" s="66">
        <f t="shared" ref="H189:H263" si="24">SUM(I189:L189)</f>
        <v>0</v>
      </c>
      <c r="I189" s="68"/>
      <c r="J189" s="68"/>
      <c r="K189" s="68"/>
      <c r="L189" s="155"/>
    </row>
    <row r="190" spans="1:12" ht="24" x14ac:dyDescent="0.25">
      <c r="A190" s="159">
        <v>4250</v>
      </c>
      <c r="B190" s="71" t="s">
        <v>198</v>
      </c>
      <c r="C190" s="72">
        <f t="shared" si="23"/>
        <v>0</v>
      </c>
      <c r="D190" s="74"/>
      <c r="E190" s="74"/>
      <c r="F190" s="74"/>
      <c r="G190" s="157"/>
      <c r="H190" s="72">
        <f t="shared" si="24"/>
        <v>0</v>
      </c>
      <c r="I190" s="74"/>
      <c r="J190" s="74"/>
      <c r="K190" s="74"/>
      <c r="L190" s="158"/>
    </row>
    <row r="191" spans="1:12" x14ac:dyDescent="0.25">
      <c r="A191" s="56">
        <v>4300</v>
      </c>
      <c r="B191" s="147" t="s">
        <v>199</v>
      </c>
      <c r="C191" s="57">
        <f t="shared" si="23"/>
        <v>0</v>
      </c>
      <c r="D191" s="63">
        <f>SUM(D192)</f>
        <v>0</v>
      </c>
      <c r="E191" s="63">
        <f>SUM(E192)</f>
        <v>0</v>
      </c>
      <c r="F191" s="63">
        <f>SUM(F192)</f>
        <v>0</v>
      </c>
      <c r="G191" s="166">
        <f>SUM(G192)</f>
        <v>0</v>
      </c>
      <c r="H191" s="57">
        <f t="shared" si="24"/>
        <v>0</v>
      </c>
      <c r="I191" s="63">
        <f>SUM(I192)</f>
        <v>0</v>
      </c>
      <c r="J191" s="63">
        <f>SUM(J192)</f>
        <v>0</v>
      </c>
      <c r="K191" s="63">
        <f>SUM(K192)</f>
        <v>0</v>
      </c>
      <c r="L191" s="167">
        <f>SUM(L192)</f>
        <v>0</v>
      </c>
    </row>
    <row r="192" spans="1:12" ht="24" x14ac:dyDescent="0.25">
      <c r="A192" s="168">
        <v>4310</v>
      </c>
      <c r="B192" s="65" t="s">
        <v>200</v>
      </c>
      <c r="C192" s="66">
        <f>SUM(D192:G192)</f>
        <v>0</v>
      </c>
      <c r="D192" s="169">
        <f>SUM(D193:D193)</f>
        <v>0</v>
      </c>
      <c r="E192" s="169">
        <f>SUM(E193:E193)</f>
        <v>0</v>
      </c>
      <c r="F192" s="169">
        <f>SUM(F193:F193)</f>
        <v>0</v>
      </c>
      <c r="G192" s="170">
        <f>SUM(G193:G193)</f>
        <v>0</v>
      </c>
      <c r="H192" s="66">
        <f t="shared" si="24"/>
        <v>0</v>
      </c>
      <c r="I192" s="169">
        <f>SUM(I193:I193)</f>
        <v>0</v>
      </c>
      <c r="J192" s="169">
        <f>SUM(J193:J193)</f>
        <v>0</v>
      </c>
      <c r="K192" s="169">
        <f>SUM(K193:K193)</f>
        <v>0</v>
      </c>
      <c r="L192" s="171">
        <f>SUM(L193:L193)</f>
        <v>0</v>
      </c>
    </row>
    <row r="193" spans="1:12" ht="36" x14ac:dyDescent="0.25">
      <c r="A193" s="44">
        <v>4311</v>
      </c>
      <c r="B193" s="71" t="s">
        <v>201</v>
      </c>
      <c r="C193" s="72">
        <f t="shared" si="23"/>
        <v>0</v>
      </c>
      <c r="D193" s="74"/>
      <c r="E193" s="74"/>
      <c r="F193" s="74"/>
      <c r="G193" s="157"/>
      <c r="H193" s="72">
        <f t="shared" si="24"/>
        <v>0</v>
      </c>
      <c r="I193" s="74"/>
      <c r="J193" s="74"/>
      <c r="K193" s="74"/>
      <c r="L193" s="158"/>
    </row>
    <row r="194" spans="1:12" s="24" customFormat="1" ht="24" x14ac:dyDescent="0.25">
      <c r="A194" s="198"/>
      <c r="B194" s="19" t="s">
        <v>202</v>
      </c>
      <c r="C194" s="138">
        <f t="shared" si="23"/>
        <v>0</v>
      </c>
      <c r="D194" s="139">
        <f>SUM(D195,D230,D269)</f>
        <v>0</v>
      </c>
      <c r="E194" s="139">
        <f>SUM(E195,E230,E269)</f>
        <v>0</v>
      </c>
      <c r="F194" s="139">
        <f>SUM(F195,F230,F269)</f>
        <v>0</v>
      </c>
      <c r="G194" s="139">
        <f>SUM(G195,G230,G269)</f>
        <v>0</v>
      </c>
      <c r="H194" s="138">
        <f t="shared" si="24"/>
        <v>0</v>
      </c>
      <c r="I194" s="139">
        <f>SUM(I195,I230,I269)</f>
        <v>0</v>
      </c>
      <c r="J194" s="139">
        <f>SUM(J195,J230,J269)</f>
        <v>0</v>
      </c>
      <c r="K194" s="139">
        <f>SUM(K195,K230,K269)</f>
        <v>0</v>
      </c>
      <c r="L194" s="199">
        <f>SUM(L195,L230,L269)</f>
        <v>0</v>
      </c>
    </row>
    <row r="195" spans="1:12" x14ac:dyDescent="0.25">
      <c r="A195" s="142">
        <v>5000</v>
      </c>
      <c r="B195" s="142" t="s">
        <v>203</v>
      </c>
      <c r="C195" s="143">
        <f t="shared" si="23"/>
        <v>0</v>
      </c>
      <c r="D195" s="144">
        <f>D196+D204</f>
        <v>0</v>
      </c>
      <c r="E195" s="144">
        <f>E196+E204</f>
        <v>0</v>
      </c>
      <c r="F195" s="144">
        <f>F196+F204</f>
        <v>0</v>
      </c>
      <c r="G195" s="144">
        <f>G196+G204</f>
        <v>0</v>
      </c>
      <c r="H195" s="143">
        <f t="shared" si="24"/>
        <v>0</v>
      </c>
      <c r="I195" s="144">
        <f>I196+I204</f>
        <v>0</v>
      </c>
      <c r="J195" s="144">
        <f>J196+J204</f>
        <v>0</v>
      </c>
      <c r="K195" s="144">
        <f>K196+K204</f>
        <v>0</v>
      </c>
      <c r="L195" s="200">
        <f>L196+L204</f>
        <v>0</v>
      </c>
    </row>
    <row r="196" spans="1:12" x14ac:dyDescent="0.25">
      <c r="A196" s="56">
        <v>5100</v>
      </c>
      <c r="B196" s="147" t="s">
        <v>204</v>
      </c>
      <c r="C196" s="57">
        <f t="shared" si="23"/>
        <v>0</v>
      </c>
      <c r="D196" s="63">
        <f>D197+D198+D201+D202+D203</f>
        <v>0</v>
      </c>
      <c r="E196" s="63">
        <f>E197+E198+E201+E202+E203</f>
        <v>0</v>
      </c>
      <c r="F196" s="63">
        <f>F197+F198+F201+F202+F203</f>
        <v>0</v>
      </c>
      <c r="G196" s="166">
        <f>G197+G198+G201+G202+G203</f>
        <v>0</v>
      </c>
      <c r="H196" s="57">
        <f t="shared" si="24"/>
        <v>0</v>
      </c>
      <c r="I196" s="63">
        <f>I197+I198+I201+I202+I203</f>
        <v>0</v>
      </c>
      <c r="J196" s="63">
        <f>J197+J198+J201+J202+J203</f>
        <v>0</v>
      </c>
      <c r="K196" s="63">
        <f>K197+K198+K201+K202+K203</f>
        <v>0</v>
      </c>
      <c r="L196" s="167">
        <f>L197+L198+L201+L202+L203</f>
        <v>0</v>
      </c>
    </row>
    <row r="197" spans="1:12" x14ac:dyDescent="0.25">
      <c r="A197" s="168">
        <v>5110</v>
      </c>
      <c r="B197" s="65" t="s">
        <v>205</v>
      </c>
      <c r="C197" s="66">
        <f t="shared" si="23"/>
        <v>0</v>
      </c>
      <c r="D197" s="68"/>
      <c r="E197" s="68"/>
      <c r="F197" s="68"/>
      <c r="G197" s="154"/>
      <c r="H197" s="66">
        <f t="shared" si="24"/>
        <v>0</v>
      </c>
      <c r="I197" s="68"/>
      <c r="J197" s="68"/>
      <c r="K197" s="68"/>
      <c r="L197" s="155"/>
    </row>
    <row r="198" spans="1:12" ht="24" x14ac:dyDescent="0.25">
      <c r="A198" s="159">
        <v>5120</v>
      </c>
      <c r="B198" s="71" t="s">
        <v>206</v>
      </c>
      <c r="C198" s="72">
        <f t="shared" si="23"/>
        <v>0</v>
      </c>
      <c r="D198" s="160">
        <f>D199+D200</f>
        <v>0</v>
      </c>
      <c r="E198" s="160">
        <f>E199+E200</f>
        <v>0</v>
      </c>
      <c r="F198" s="160">
        <f>F199+F200</f>
        <v>0</v>
      </c>
      <c r="G198" s="161">
        <f>G199+G200</f>
        <v>0</v>
      </c>
      <c r="H198" s="72">
        <f t="shared" si="24"/>
        <v>0</v>
      </c>
      <c r="I198" s="160">
        <f>I199+I200</f>
        <v>0</v>
      </c>
      <c r="J198" s="160">
        <f>J199+J200</f>
        <v>0</v>
      </c>
      <c r="K198" s="160">
        <f>K199+K200</f>
        <v>0</v>
      </c>
      <c r="L198" s="162">
        <f>L199+L200</f>
        <v>0</v>
      </c>
    </row>
    <row r="199" spans="1:12" x14ac:dyDescent="0.25">
      <c r="A199" s="44">
        <v>5121</v>
      </c>
      <c r="B199" s="71" t="s">
        <v>207</v>
      </c>
      <c r="C199" s="72">
        <f t="shared" si="23"/>
        <v>0</v>
      </c>
      <c r="D199" s="74"/>
      <c r="E199" s="74"/>
      <c r="F199" s="74"/>
      <c r="G199" s="157"/>
      <c r="H199" s="72">
        <f t="shared" si="24"/>
        <v>0</v>
      </c>
      <c r="I199" s="74"/>
      <c r="J199" s="74"/>
      <c r="K199" s="74"/>
      <c r="L199" s="158"/>
    </row>
    <row r="200" spans="1:12" ht="24" x14ac:dyDescent="0.25">
      <c r="A200" s="44">
        <v>5129</v>
      </c>
      <c r="B200" s="71" t="s">
        <v>208</v>
      </c>
      <c r="C200" s="72">
        <f t="shared" si="23"/>
        <v>0</v>
      </c>
      <c r="D200" s="74"/>
      <c r="E200" s="74"/>
      <c r="F200" s="74"/>
      <c r="G200" s="157"/>
      <c r="H200" s="72">
        <f t="shared" si="24"/>
        <v>0</v>
      </c>
      <c r="I200" s="74"/>
      <c r="J200" s="74"/>
      <c r="K200" s="74"/>
      <c r="L200" s="158"/>
    </row>
    <row r="201" spans="1:12" x14ac:dyDescent="0.25">
      <c r="A201" s="159">
        <v>5130</v>
      </c>
      <c r="B201" s="71" t="s">
        <v>209</v>
      </c>
      <c r="C201" s="72">
        <f t="shared" si="23"/>
        <v>0</v>
      </c>
      <c r="D201" s="74"/>
      <c r="E201" s="74"/>
      <c r="F201" s="74"/>
      <c r="G201" s="157"/>
      <c r="H201" s="72">
        <f t="shared" si="24"/>
        <v>0</v>
      </c>
      <c r="I201" s="74"/>
      <c r="J201" s="74"/>
      <c r="K201" s="74"/>
      <c r="L201" s="158"/>
    </row>
    <row r="202" spans="1:12" x14ac:dyDescent="0.25">
      <c r="A202" s="159">
        <v>5140</v>
      </c>
      <c r="B202" s="71" t="s">
        <v>210</v>
      </c>
      <c r="C202" s="72">
        <f t="shared" si="23"/>
        <v>0</v>
      </c>
      <c r="D202" s="74"/>
      <c r="E202" s="74"/>
      <c r="F202" s="74"/>
      <c r="G202" s="157"/>
      <c r="H202" s="72">
        <f t="shared" si="24"/>
        <v>0</v>
      </c>
      <c r="I202" s="74"/>
      <c r="J202" s="74"/>
      <c r="K202" s="74"/>
      <c r="L202" s="158"/>
    </row>
    <row r="203" spans="1:12" ht="24" x14ac:dyDescent="0.25">
      <c r="A203" s="159">
        <v>5170</v>
      </c>
      <c r="B203" s="71" t="s">
        <v>211</v>
      </c>
      <c r="C203" s="72">
        <f t="shared" si="23"/>
        <v>0</v>
      </c>
      <c r="D203" s="74"/>
      <c r="E203" s="74"/>
      <c r="F203" s="74"/>
      <c r="G203" s="157"/>
      <c r="H203" s="72">
        <f t="shared" si="24"/>
        <v>0</v>
      </c>
      <c r="I203" s="74"/>
      <c r="J203" s="74"/>
      <c r="K203" s="74"/>
      <c r="L203" s="158"/>
    </row>
    <row r="204" spans="1:12" x14ac:dyDescent="0.25">
      <c r="A204" s="56">
        <v>5200</v>
      </c>
      <c r="B204" s="147" t="s">
        <v>212</v>
      </c>
      <c r="C204" s="57">
        <f t="shared" si="23"/>
        <v>0</v>
      </c>
      <c r="D204" s="63">
        <f>D205+D215+D216+D225+D226+D227+D229</f>
        <v>0</v>
      </c>
      <c r="E204" s="63">
        <f>E205+E215+E216+E225+E226+E227+E229</f>
        <v>0</v>
      </c>
      <c r="F204" s="63">
        <f>F205+F215+F216+F225+F226+F227+F229</f>
        <v>0</v>
      </c>
      <c r="G204" s="166">
        <f>G205+G215+G216+G225+G226+G227+G229</f>
        <v>0</v>
      </c>
      <c r="H204" s="57">
        <f t="shared" si="24"/>
        <v>0</v>
      </c>
      <c r="I204" s="63">
        <f>I205+I215+I216+I225+I226+I227+I229</f>
        <v>0</v>
      </c>
      <c r="J204" s="63">
        <f>J205+J215+J216+J225+J226+J227+J229</f>
        <v>0</v>
      </c>
      <c r="K204" s="63">
        <f>K205+K215+K216+K225+K226+K227+K229</f>
        <v>0</v>
      </c>
      <c r="L204" s="167">
        <f>L205+L215+L216+L225+L226+L227+L229</f>
        <v>0</v>
      </c>
    </row>
    <row r="205" spans="1:12" x14ac:dyDescent="0.25">
      <c r="A205" s="150">
        <v>5210</v>
      </c>
      <c r="B205" s="112" t="s">
        <v>213</v>
      </c>
      <c r="C205" s="117">
        <f t="shared" si="23"/>
        <v>0</v>
      </c>
      <c r="D205" s="151">
        <f>SUM(D206:D214)</f>
        <v>0</v>
      </c>
      <c r="E205" s="151">
        <f>SUM(E206:E214)</f>
        <v>0</v>
      </c>
      <c r="F205" s="151">
        <f>SUM(F206:F214)</f>
        <v>0</v>
      </c>
      <c r="G205" s="152">
        <f>SUM(G206:G214)</f>
        <v>0</v>
      </c>
      <c r="H205" s="117">
        <f t="shared" si="24"/>
        <v>0</v>
      </c>
      <c r="I205" s="151">
        <f>SUM(I206:I214)</f>
        <v>0</v>
      </c>
      <c r="J205" s="151">
        <f>SUM(J206:J214)</f>
        <v>0</v>
      </c>
      <c r="K205" s="151">
        <f>SUM(K206:K214)</f>
        <v>0</v>
      </c>
      <c r="L205" s="153">
        <f>SUM(L206:L214)</f>
        <v>0</v>
      </c>
    </row>
    <row r="206" spans="1:12" x14ac:dyDescent="0.25">
      <c r="A206" s="38">
        <v>5211</v>
      </c>
      <c r="B206" s="65" t="s">
        <v>214</v>
      </c>
      <c r="C206" s="66">
        <f t="shared" si="23"/>
        <v>0</v>
      </c>
      <c r="D206" s="68"/>
      <c r="E206" s="68"/>
      <c r="F206" s="68"/>
      <c r="G206" s="154"/>
      <c r="H206" s="66">
        <f t="shared" si="24"/>
        <v>0</v>
      </c>
      <c r="I206" s="68"/>
      <c r="J206" s="68"/>
      <c r="K206" s="68"/>
      <c r="L206" s="155"/>
    </row>
    <row r="207" spans="1:12" x14ac:dyDescent="0.25">
      <c r="A207" s="44">
        <v>5212</v>
      </c>
      <c r="B207" s="71" t="s">
        <v>215</v>
      </c>
      <c r="C207" s="72">
        <f t="shared" si="23"/>
        <v>0</v>
      </c>
      <c r="D207" s="74"/>
      <c r="E207" s="74"/>
      <c r="F207" s="74"/>
      <c r="G207" s="157"/>
      <c r="H207" s="72">
        <f t="shared" si="24"/>
        <v>0</v>
      </c>
      <c r="I207" s="74"/>
      <c r="J207" s="74"/>
      <c r="K207" s="74"/>
      <c r="L207" s="158"/>
    </row>
    <row r="208" spans="1:12" x14ac:dyDescent="0.25">
      <c r="A208" s="44">
        <v>5213</v>
      </c>
      <c r="B208" s="71" t="s">
        <v>216</v>
      </c>
      <c r="C208" s="72">
        <f t="shared" si="23"/>
        <v>0</v>
      </c>
      <c r="D208" s="74"/>
      <c r="E208" s="74"/>
      <c r="F208" s="74"/>
      <c r="G208" s="157"/>
      <c r="H208" s="72">
        <f t="shared" si="24"/>
        <v>0</v>
      </c>
      <c r="I208" s="74"/>
      <c r="J208" s="74"/>
      <c r="K208" s="74"/>
      <c r="L208" s="158"/>
    </row>
    <row r="209" spans="1:12" x14ac:dyDescent="0.25">
      <c r="A209" s="44">
        <v>5214</v>
      </c>
      <c r="B209" s="71" t="s">
        <v>217</v>
      </c>
      <c r="C209" s="72">
        <f t="shared" si="23"/>
        <v>0</v>
      </c>
      <c r="D209" s="74"/>
      <c r="E209" s="74"/>
      <c r="F209" s="74"/>
      <c r="G209" s="157"/>
      <c r="H209" s="72">
        <f t="shared" si="24"/>
        <v>0</v>
      </c>
      <c r="I209" s="74"/>
      <c r="J209" s="74"/>
      <c r="K209" s="74"/>
      <c r="L209" s="158"/>
    </row>
    <row r="210" spans="1:12" x14ac:dyDescent="0.25">
      <c r="A210" s="44">
        <v>5215</v>
      </c>
      <c r="B210" s="71" t="s">
        <v>218</v>
      </c>
      <c r="C210" s="72">
        <f>SUM(D210:G210)</f>
        <v>0</v>
      </c>
      <c r="D210" s="74"/>
      <c r="E210" s="74"/>
      <c r="F210" s="74"/>
      <c r="G210" s="157"/>
      <c r="H210" s="72">
        <f>SUM(I210:L210)</f>
        <v>0</v>
      </c>
      <c r="I210" s="74"/>
      <c r="J210" s="74"/>
      <c r="K210" s="74"/>
      <c r="L210" s="158"/>
    </row>
    <row r="211" spans="1:12" ht="14.25" customHeight="1" x14ac:dyDescent="0.25">
      <c r="A211" s="44">
        <v>5216</v>
      </c>
      <c r="B211" s="71" t="s">
        <v>219</v>
      </c>
      <c r="C211" s="72">
        <f t="shared" si="23"/>
        <v>0</v>
      </c>
      <c r="D211" s="74"/>
      <c r="E211" s="74"/>
      <c r="F211" s="74"/>
      <c r="G211" s="157"/>
      <c r="H211" s="72">
        <f t="shared" si="24"/>
        <v>0</v>
      </c>
      <c r="I211" s="74"/>
      <c r="J211" s="74"/>
      <c r="K211" s="74"/>
      <c r="L211" s="158"/>
    </row>
    <row r="212" spans="1:12" x14ac:dyDescent="0.25">
      <c r="A212" s="44">
        <v>5217</v>
      </c>
      <c r="B212" s="71" t="s">
        <v>220</v>
      </c>
      <c r="C212" s="72">
        <f t="shared" si="23"/>
        <v>0</v>
      </c>
      <c r="D212" s="74"/>
      <c r="E212" s="74"/>
      <c r="F212" s="74"/>
      <c r="G212" s="157"/>
      <c r="H212" s="72">
        <f t="shared" si="24"/>
        <v>0</v>
      </c>
      <c r="I212" s="74"/>
      <c r="J212" s="74"/>
      <c r="K212" s="74"/>
      <c r="L212" s="158"/>
    </row>
    <row r="213" spans="1:12" x14ac:dyDescent="0.25">
      <c r="A213" s="44">
        <v>5218</v>
      </c>
      <c r="B213" s="71" t="s">
        <v>221</v>
      </c>
      <c r="C213" s="72">
        <f t="shared" si="23"/>
        <v>0</v>
      </c>
      <c r="D213" s="74"/>
      <c r="E213" s="74"/>
      <c r="F213" s="74"/>
      <c r="G213" s="157"/>
      <c r="H213" s="72">
        <f t="shared" si="24"/>
        <v>0</v>
      </c>
      <c r="I213" s="74"/>
      <c r="J213" s="74"/>
      <c r="K213" s="74"/>
      <c r="L213" s="158"/>
    </row>
    <row r="214" spans="1:12" x14ac:dyDescent="0.25">
      <c r="A214" s="44">
        <v>5219</v>
      </c>
      <c r="B214" s="71" t="s">
        <v>222</v>
      </c>
      <c r="C214" s="72">
        <f t="shared" si="23"/>
        <v>0</v>
      </c>
      <c r="D214" s="74"/>
      <c r="E214" s="74"/>
      <c r="F214" s="74"/>
      <c r="G214" s="157"/>
      <c r="H214" s="72">
        <f t="shared" si="24"/>
        <v>0</v>
      </c>
      <c r="I214" s="74"/>
      <c r="J214" s="74"/>
      <c r="K214" s="74"/>
      <c r="L214" s="158"/>
    </row>
    <row r="215" spans="1:12" ht="13.5" customHeight="1" x14ac:dyDescent="0.25">
      <c r="A215" s="159">
        <v>5220</v>
      </c>
      <c r="B215" s="71" t="s">
        <v>223</v>
      </c>
      <c r="C215" s="72">
        <f t="shared" si="23"/>
        <v>0</v>
      </c>
      <c r="D215" s="74"/>
      <c r="E215" s="74"/>
      <c r="F215" s="74"/>
      <c r="G215" s="157"/>
      <c r="H215" s="72">
        <f t="shared" si="24"/>
        <v>0</v>
      </c>
      <c r="I215" s="74"/>
      <c r="J215" s="74"/>
      <c r="K215" s="74"/>
      <c r="L215" s="158"/>
    </row>
    <row r="216" spans="1:12" x14ac:dyDescent="0.25">
      <c r="A216" s="159">
        <v>5230</v>
      </c>
      <c r="B216" s="71" t="s">
        <v>224</v>
      </c>
      <c r="C216" s="72">
        <f t="shared" si="23"/>
        <v>0</v>
      </c>
      <c r="D216" s="160">
        <f>SUM(D217:D224)</f>
        <v>0</v>
      </c>
      <c r="E216" s="160">
        <f>SUM(E217:E224)</f>
        <v>0</v>
      </c>
      <c r="F216" s="160">
        <f>SUM(F217:F224)</f>
        <v>0</v>
      </c>
      <c r="G216" s="161">
        <f>SUM(G217:G224)</f>
        <v>0</v>
      </c>
      <c r="H216" s="72">
        <f t="shared" si="24"/>
        <v>0</v>
      </c>
      <c r="I216" s="160">
        <f>SUM(I217:I224)</f>
        <v>0</v>
      </c>
      <c r="J216" s="160">
        <f>SUM(J217:J224)</f>
        <v>0</v>
      </c>
      <c r="K216" s="160">
        <f>SUM(K217:K224)</f>
        <v>0</v>
      </c>
      <c r="L216" s="162">
        <f>SUM(L217:L224)</f>
        <v>0</v>
      </c>
    </row>
    <row r="217" spans="1:12" x14ac:dyDescent="0.25">
      <c r="A217" s="44">
        <v>5231</v>
      </c>
      <c r="B217" s="71" t="s">
        <v>225</v>
      </c>
      <c r="C217" s="72">
        <f t="shared" si="23"/>
        <v>0</v>
      </c>
      <c r="D217" s="74"/>
      <c r="E217" s="74"/>
      <c r="F217" s="74"/>
      <c r="G217" s="157"/>
      <c r="H217" s="72">
        <f t="shared" si="24"/>
        <v>0</v>
      </c>
      <c r="I217" s="74"/>
      <c r="J217" s="74"/>
      <c r="K217" s="74"/>
      <c r="L217" s="158"/>
    </row>
    <row r="218" spans="1:12" x14ac:dyDescent="0.25">
      <c r="A218" s="44">
        <v>5232</v>
      </c>
      <c r="B218" s="71" t="s">
        <v>226</v>
      </c>
      <c r="C218" s="72">
        <f t="shared" si="23"/>
        <v>0</v>
      </c>
      <c r="D218" s="74"/>
      <c r="E218" s="74"/>
      <c r="F218" s="74"/>
      <c r="G218" s="157"/>
      <c r="H218" s="72">
        <f t="shared" si="24"/>
        <v>0</v>
      </c>
      <c r="I218" s="74"/>
      <c r="J218" s="74"/>
      <c r="K218" s="74"/>
      <c r="L218" s="158"/>
    </row>
    <row r="219" spans="1:12" x14ac:dyDescent="0.25">
      <c r="A219" s="44">
        <v>5233</v>
      </c>
      <c r="B219" s="71" t="s">
        <v>227</v>
      </c>
      <c r="C219" s="201">
        <f t="shared" si="23"/>
        <v>0</v>
      </c>
      <c r="D219" s="74"/>
      <c r="E219" s="74"/>
      <c r="F219" s="74"/>
      <c r="G219" s="157"/>
      <c r="H219" s="72">
        <f t="shared" si="24"/>
        <v>0</v>
      </c>
      <c r="I219" s="74"/>
      <c r="J219" s="74"/>
      <c r="K219" s="74"/>
      <c r="L219" s="158"/>
    </row>
    <row r="220" spans="1:12" ht="24" x14ac:dyDescent="0.25">
      <c r="A220" s="44">
        <v>5234</v>
      </c>
      <c r="B220" s="71" t="s">
        <v>228</v>
      </c>
      <c r="C220" s="201">
        <f t="shared" si="23"/>
        <v>0</v>
      </c>
      <c r="D220" s="74"/>
      <c r="E220" s="74"/>
      <c r="F220" s="74"/>
      <c r="G220" s="157"/>
      <c r="H220" s="72">
        <f t="shared" si="24"/>
        <v>0</v>
      </c>
      <c r="I220" s="74"/>
      <c r="J220" s="74"/>
      <c r="K220" s="74"/>
      <c r="L220" s="158"/>
    </row>
    <row r="221" spans="1:12" ht="14.25" customHeight="1" x14ac:dyDescent="0.25">
      <c r="A221" s="44">
        <v>5236</v>
      </c>
      <c r="B221" s="71" t="s">
        <v>229</v>
      </c>
      <c r="C221" s="201">
        <f t="shared" si="23"/>
        <v>0</v>
      </c>
      <c r="D221" s="74"/>
      <c r="E221" s="74"/>
      <c r="F221" s="74"/>
      <c r="G221" s="157"/>
      <c r="H221" s="72">
        <f t="shared" si="24"/>
        <v>0</v>
      </c>
      <c r="I221" s="74"/>
      <c r="J221" s="74"/>
      <c r="K221" s="74"/>
      <c r="L221" s="158"/>
    </row>
    <row r="222" spans="1:12" ht="14.25" customHeight="1" x14ac:dyDescent="0.25">
      <c r="A222" s="44">
        <v>5237</v>
      </c>
      <c r="B222" s="71" t="s">
        <v>230</v>
      </c>
      <c r="C222" s="201">
        <f t="shared" si="23"/>
        <v>0</v>
      </c>
      <c r="D222" s="74"/>
      <c r="E222" s="74"/>
      <c r="F222" s="74"/>
      <c r="G222" s="157"/>
      <c r="H222" s="72">
        <f t="shared" si="24"/>
        <v>0</v>
      </c>
      <c r="I222" s="74"/>
      <c r="J222" s="74"/>
      <c r="K222" s="74"/>
      <c r="L222" s="158"/>
    </row>
    <row r="223" spans="1:12" ht="24" x14ac:dyDescent="0.25">
      <c r="A223" s="44">
        <v>5238</v>
      </c>
      <c r="B223" s="71" t="s">
        <v>231</v>
      </c>
      <c r="C223" s="201">
        <f t="shared" si="23"/>
        <v>0</v>
      </c>
      <c r="D223" s="74"/>
      <c r="E223" s="74"/>
      <c r="F223" s="74"/>
      <c r="G223" s="157"/>
      <c r="H223" s="72">
        <f t="shared" si="24"/>
        <v>0</v>
      </c>
      <c r="I223" s="74"/>
      <c r="J223" s="74"/>
      <c r="K223" s="74"/>
      <c r="L223" s="158"/>
    </row>
    <row r="224" spans="1:12" ht="24" x14ac:dyDescent="0.25">
      <c r="A224" s="44">
        <v>5239</v>
      </c>
      <c r="B224" s="71" t="s">
        <v>232</v>
      </c>
      <c r="C224" s="201">
        <f t="shared" si="23"/>
        <v>0</v>
      </c>
      <c r="D224" s="74"/>
      <c r="E224" s="74"/>
      <c r="F224" s="74"/>
      <c r="G224" s="157"/>
      <c r="H224" s="72">
        <f t="shared" si="24"/>
        <v>0</v>
      </c>
      <c r="I224" s="74"/>
      <c r="J224" s="74"/>
      <c r="K224" s="74"/>
      <c r="L224" s="158"/>
    </row>
    <row r="225" spans="1:12" ht="24" x14ac:dyDescent="0.25">
      <c r="A225" s="159">
        <v>5240</v>
      </c>
      <c r="B225" s="71" t="s">
        <v>233</v>
      </c>
      <c r="C225" s="201">
        <f t="shared" si="23"/>
        <v>0</v>
      </c>
      <c r="D225" s="74"/>
      <c r="E225" s="74"/>
      <c r="F225" s="74"/>
      <c r="G225" s="157"/>
      <c r="H225" s="72">
        <f t="shared" si="24"/>
        <v>0</v>
      </c>
      <c r="I225" s="74"/>
      <c r="J225" s="74"/>
      <c r="K225" s="74"/>
      <c r="L225" s="158"/>
    </row>
    <row r="226" spans="1:12" x14ac:dyDescent="0.25">
      <c r="A226" s="159">
        <v>5250</v>
      </c>
      <c r="B226" s="71" t="s">
        <v>234</v>
      </c>
      <c r="C226" s="201">
        <f t="shared" si="23"/>
        <v>0</v>
      </c>
      <c r="D226" s="74"/>
      <c r="E226" s="74"/>
      <c r="F226" s="74"/>
      <c r="G226" s="157"/>
      <c r="H226" s="72">
        <f t="shared" si="24"/>
        <v>0</v>
      </c>
      <c r="I226" s="74"/>
      <c r="J226" s="74"/>
      <c r="K226" s="74"/>
      <c r="L226" s="158"/>
    </row>
    <row r="227" spans="1:12" x14ac:dyDescent="0.25">
      <c r="A227" s="159">
        <v>5260</v>
      </c>
      <c r="B227" s="71" t="s">
        <v>235</v>
      </c>
      <c r="C227" s="201">
        <f t="shared" si="23"/>
        <v>0</v>
      </c>
      <c r="D227" s="160">
        <f>SUM(D228)</f>
        <v>0</v>
      </c>
      <c r="E227" s="160">
        <f>SUM(E228)</f>
        <v>0</v>
      </c>
      <c r="F227" s="160">
        <f>SUM(F228)</f>
        <v>0</v>
      </c>
      <c r="G227" s="161">
        <f>SUM(G228)</f>
        <v>0</v>
      </c>
      <c r="H227" s="72">
        <f t="shared" si="24"/>
        <v>0</v>
      </c>
      <c r="I227" s="160">
        <f>SUM(I228)</f>
        <v>0</v>
      </c>
      <c r="J227" s="160">
        <f>SUM(J228)</f>
        <v>0</v>
      </c>
      <c r="K227" s="160">
        <f>SUM(K228)</f>
        <v>0</v>
      </c>
      <c r="L227" s="162">
        <f>SUM(L228)</f>
        <v>0</v>
      </c>
    </row>
    <row r="228" spans="1:12" ht="24" x14ac:dyDescent="0.25">
      <c r="A228" s="44">
        <v>5269</v>
      </c>
      <c r="B228" s="71" t="s">
        <v>236</v>
      </c>
      <c r="C228" s="201">
        <f t="shared" si="23"/>
        <v>0</v>
      </c>
      <c r="D228" s="74"/>
      <c r="E228" s="74"/>
      <c r="F228" s="74"/>
      <c r="G228" s="157"/>
      <c r="H228" s="72">
        <f t="shared" si="24"/>
        <v>0</v>
      </c>
      <c r="I228" s="74"/>
      <c r="J228" s="74"/>
      <c r="K228" s="74"/>
      <c r="L228" s="158"/>
    </row>
    <row r="229" spans="1:12" ht="24" x14ac:dyDescent="0.25">
      <c r="A229" s="150">
        <v>5270</v>
      </c>
      <c r="B229" s="112" t="s">
        <v>237</v>
      </c>
      <c r="C229" s="202">
        <f t="shared" si="23"/>
        <v>0</v>
      </c>
      <c r="D229" s="163"/>
      <c r="E229" s="163"/>
      <c r="F229" s="163"/>
      <c r="G229" s="164"/>
      <c r="H229" s="117">
        <f t="shared" si="24"/>
        <v>0</v>
      </c>
      <c r="I229" s="163"/>
      <c r="J229" s="163"/>
      <c r="K229" s="163"/>
      <c r="L229" s="165"/>
    </row>
    <row r="230" spans="1:12" x14ac:dyDescent="0.25">
      <c r="A230" s="142">
        <v>6000</v>
      </c>
      <c r="B230" s="142" t="s">
        <v>238</v>
      </c>
      <c r="C230" s="203">
        <f t="shared" si="23"/>
        <v>0</v>
      </c>
      <c r="D230" s="144">
        <f>D231+D251+D259</f>
        <v>0</v>
      </c>
      <c r="E230" s="144">
        <f>E231+E251+E259</f>
        <v>0</v>
      </c>
      <c r="F230" s="144">
        <f>F231+F251+F259</f>
        <v>0</v>
      </c>
      <c r="G230" s="145">
        <f>G231+G251+G259</f>
        <v>0</v>
      </c>
      <c r="H230" s="143">
        <f t="shared" si="24"/>
        <v>0</v>
      </c>
      <c r="I230" s="144">
        <f>I231+I251+I259</f>
        <v>0</v>
      </c>
      <c r="J230" s="144">
        <f>J231+J251+J259</f>
        <v>0</v>
      </c>
      <c r="K230" s="144">
        <f>K231+K251+K259</f>
        <v>0</v>
      </c>
      <c r="L230" s="146">
        <f>L231+L251+L259</f>
        <v>0</v>
      </c>
    </row>
    <row r="231" spans="1:12" ht="14.25" customHeight="1" x14ac:dyDescent="0.25">
      <c r="A231" s="192">
        <v>6200</v>
      </c>
      <c r="B231" s="183" t="s">
        <v>239</v>
      </c>
      <c r="C231" s="204">
        <f>SUM(D231:G231)</f>
        <v>0</v>
      </c>
      <c r="D231" s="194">
        <f>SUM(D232,D233,D235,D238,D244,D245,D246)</f>
        <v>0</v>
      </c>
      <c r="E231" s="194">
        <f>SUM(E232,E233,E235,E238,E244,E245,E246)</f>
        <v>0</v>
      </c>
      <c r="F231" s="194">
        <f>SUM(F232,F233,F235,F238,F244,F245,F246)</f>
        <v>0</v>
      </c>
      <c r="G231" s="194">
        <f>SUM(G232,G233,G235,G238,G244,G245,G246)</f>
        <v>0</v>
      </c>
      <c r="H231" s="193">
        <f t="shared" si="24"/>
        <v>0</v>
      </c>
      <c r="I231" s="194">
        <f>SUM(I232,I233,I235,I238,I244,I245,I246)</f>
        <v>0</v>
      </c>
      <c r="J231" s="194">
        <f>SUM(J232,J233,J235,J238,J244,J245,J246)</f>
        <v>0</v>
      </c>
      <c r="K231" s="194">
        <f>SUM(K232,K233,K235,K238,K244,K245,K246)</f>
        <v>0</v>
      </c>
      <c r="L231" s="149">
        <f>SUM(L232,L233,L235,L238,L244,L245,L246)</f>
        <v>0</v>
      </c>
    </row>
    <row r="232" spans="1:12" ht="24" x14ac:dyDescent="0.25">
      <c r="A232" s="168">
        <v>6220</v>
      </c>
      <c r="B232" s="65" t="s">
        <v>240</v>
      </c>
      <c r="C232" s="205">
        <f t="shared" si="23"/>
        <v>0</v>
      </c>
      <c r="D232" s="68"/>
      <c r="E232" s="68"/>
      <c r="F232" s="68"/>
      <c r="G232" s="206"/>
      <c r="H232" s="207">
        <f t="shared" si="24"/>
        <v>0</v>
      </c>
      <c r="I232" s="68"/>
      <c r="J232" s="68"/>
      <c r="K232" s="68"/>
      <c r="L232" s="155"/>
    </row>
    <row r="233" spans="1:12" x14ac:dyDescent="0.25">
      <c r="A233" s="159">
        <v>6230</v>
      </c>
      <c r="B233" s="71" t="s">
        <v>241</v>
      </c>
      <c r="C233" s="201">
        <f t="shared" si="23"/>
        <v>0</v>
      </c>
      <c r="D233" s="160">
        <f>SUM(D234)</f>
        <v>0</v>
      </c>
      <c r="E233" s="160">
        <f t="shared" ref="E233:L233" si="25">SUM(E234)</f>
        <v>0</v>
      </c>
      <c r="F233" s="160">
        <f t="shared" si="25"/>
        <v>0</v>
      </c>
      <c r="G233" s="161">
        <f t="shared" si="25"/>
        <v>0</v>
      </c>
      <c r="H233" s="208">
        <f t="shared" si="24"/>
        <v>0</v>
      </c>
      <c r="I233" s="160">
        <f t="shared" si="25"/>
        <v>0</v>
      </c>
      <c r="J233" s="160">
        <f t="shared" si="25"/>
        <v>0</v>
      </c>
      <c r="K233" s="160">
        <f t="shared" si="25"/>
        <v>0</v>
      </c>
      <c r="L233" s="162">
        <f t="shared" si="25"/>
        <v>0</v>
      </c>
    </row>
    <row r="234" spans="1:12" ht="24" x14ac:dyDescent="0.25">
      <c r="A234" s="44">
        <v>6239</v>
      </c>
      <c r="B234" s="65" t="s">
        <v>242</v>
      </c>
      <c r="C234" s="201">
        <f t="shared" si="23"/>
        <v>0</v>
      </c>
      <c r="D234" s="68"/>
      <c r="E234" s="68"/>
      <c r="F234" s="68"/>
      <c r="G234" s="154"/>
      <c r="H234" s="208">
        <f t="shared" si="24"/>
        <v>0</v>
      </c>
      <c r="I234" s="68"/>
      <c r="J234" s="68"/>
      <c r="K234" s="68"/>
      <c r="L234" s="155"/>
    </row>
    <row r="235" spans="1:12" ht="24" x14ac:dyDescent="0.25">
      <c r="A235" s="159">
        <v>6240</v>
      </c>
      <c r="B235" s="71" t="s">
        <v>243</v>
      </c>
      <c r="C235" s="201">
        <f>SUM(D235:G235)</f>
        <v>0</v>
      </c>
      <c r="D235" s="160">
        <f>SUM(D236:D237)</f>
        <v>0</v>
      </c>
      <c r="E235" s="160">
        <f>SUM(E236:E237)</f>
        <v>0</v>
      </c>
      <c r="F235" s="160">
        <f>SUM(F236:F237)</f>
        <v>0</v>
      </c>
      <c r="G235" s="161">
        <f>SUM(G236:G237)</f>
        <v>0</v>
      </c>
      <c r="H235" s="208">
        <f t="shared" si="24"/>
        <v>0</v>
      </c>
      <c r="I235" s="160">
        <f>SUM(I236:I237)</f>
        <v>0</v>
      </c>
      <c r="J235" s="160">
        <f>SUM(J236:J237)</f>
        <v>0</v>
      </c>
      <c r="K235" s="160">
        <f>SUM(K236:K237)</f>
        <v>0</v>
      </c>
      <c r="L235" s="162">
        <f>SUM(L236:L237)</f>
        <v>0</v>
      </c>
    </row>
    <row r="236" spans="1:12" x14ac:dyDescent="0.25">
      <c r="A236" s="44">
        <v>6241</v>
      </c>
      <c r="B236" s="71" t="s">
        <v>244</v>
      </c>
      <c r="C236" s="201">
        <f>SUM(D236:G236)</f>
        <v>0</v>
      </c>
      <c r="D236" s="74"/>
      <c r="E236" s="74"/>
      <c r="F236" s="74"/>
      <c r="G236" s="157"/>
      <c r="H236" s="208">
        <f>SUM(I236:L236)</f>
        <v>0</v>
      </c>
      <c r="I236" s="74"/>
      <c r="J236" s="74"/>
      <c r="K236" s="74"/>
      <c r="L236" s="158"/>
    </row>
    <row r="237" spans="1:12" x14ac:dyDescent="0.25">
      <c r="A237" s="44">
        <v>6242</v>
      </c>
      <c r="B237" s="71" t="s">
        <v>245</v>
      </c>
      <c r="C237" s="201">
        <f>SUM(D237:G237)</f>
        <v>0</v>
      </c>
      <c r="D237" s="74"/>
      <c r="E237" s="74"/>
      <c r="F237" s="74"/>
      <c r="G237" s="157"/>
      <c r="H237" s="208">
        <f t="shared" si="24"/>
        <v>0</v>
      </c>
      <c r="I237" s="74"/>
      <c r="J237" s="74"/>
      <c r="K237" s="74"/>
      <c r="L237" s="158"/>
    </row>
    <row r="238" spans="1:12" ht="25.5" customHeight="1" x14ac:dyDescent="0.25">
      <c r="A238" s="159">
        <v>6250</v>
      </c>
      <c r="B238" s="71" t="s">
        <v>246</v>
      </c>
      <c r="C238" s="201">
        <f>SUM(D238:G238)</f>
        <v>0</v>
      </c>
      <c r="D238" s="160">
        <f>SUM(D239:D243)</f>
        <v>0</v>
      </c>
      <c r="E238" s="160">
        <f>SUM(E239:E243)</f>
        <v>0</v>
      </c>
      <c r="F238" s="160">
        <f>SUM(F239:F243)</f>
        <v>0</v>
      </c>
      <c r="G238" s="161">
        <f>SUM(G239:G243)</f>
        <v>0</v>
      </c>
      <c r="H238" s="208">
        <f t="shared" si="24"/>
        <v>0</v>
      </c>
      <c r="I238" s="160">
        <f>SUM(I239:I243)</f>
        <v>0</v>
      </c>
      <c r="J238" s="160">
        <f>SUM(J239:J243)</f>
        <v>0</v>
      </c>
      <c r="K238" s="160">
        <f>SUM(K239:K243)</f>
        <v>0</v>
      </c>
      <c r="L238" s="162">
        <f>SUM(L239:L243)</f>
        <v>0</v>
      </c>
    </row>
    <row r="239" spans="1:12" ht="14.25" customHeight="1" x14ac:dyDescent="0.25">
      <c r="A239" s="44">
        <v>6252</v>
      </c>
      <c r="B239" s="71" t="s">
        <v>247</v>
      </c>
      <c r="C239" s="201">
        <f>SUM(D239:G239)</f>
        <v>0</v>
      </c>
      <c r="D239" s="74"/>
      <c r="E239" s="74"/>
      <c r="F239" s="74"/>
      <c r="G239" s="157"/>
      <c r="H239" s="208">
        <f t="shared" si="24"/>
        <v>0</v>
      </c>
      <c r="I239" s="74"/>
      <c r="J239" s="74"/>
      <c r="K239" s="74"/>
      <c r="L239" s="158"/>
    </row>
    <row r="240" spans="1:12" ht="14.25" customHeight="1" x14ac:dyDescent="0.25">
      <c r="A240" s="44">
        <v>6253</v>
      </c>
      <c r="B240" s="71" t="s">
        <v>248</v>
      </c>
      <c r="C240" s="201">
        <f t="shared" si="23"/>
        <v>0</v>
      </c>
      <c r="D240" s="74"/>
      <c r="E240" s="74"/>
      <c r="F240" s="74"/>
      <c r="G240" s="157"/>
      <c r="H240" s="208">
        <f t="shared" si="24"/>
        <v>0</v>
      </c>
      <c r="I240" s="74"/>
      <c r="J240" s="74"/>
      <c r="K240" s="74"/>
      <c r="L240" s="158"/>
    </row>
    <row r="241" spans="1:12" ht="24" x14ac:dyDescent="0.25">
      <c r="A241" s="44">
        <v>6254</v>
      </c>
      <c r="B241" s="71" t="s">
        <v>249</v>
      </c>
      <c r="C241" s="201">
        <f t="shared" si="23"/>
        <v>0</v>
      </c>
      <c r="D241" s="74"/>
      <c r="E241" s="74"/>
      <c r="F241" s="74"/>
      <c r="G241" s="157"/>
      <c r="H241" s="208">
        <f t="shared" si="24"/>
        <v>0</v>
      </c>
      <c r="I241" s="74"/>
      <c r="J241" s="74"/>
      <c r="K241" s="74"/>
      <c r="L241" s="158"/>
    </row>
    <row r="242" spans="1:12" ht="24" x14ac:dyDescent="0.25">
      <c r="A242" s="44">
        <v>6255</v>
      </c>
      <c r="B242" s="71" t="s">
        <v>250</v>
      </c>
      <c r="C242" s="201">
        <f t="shared" si="23"/>
        <v>0</v>
      </c>
      <c r="D242" s="74"/>
      <c r="E242" s="74"/>
      <c r="F242" s="74"/>
      <c r="G242" s="157"/>
      <c r="H242" s="208">
        <f t="shared" si="24"/>
        <v>0</v>
      </c>
      <c r="I242" s="74"/>
      <c r="J242" s="74"/>
      <c r="K242" s="74"/>
      <c r="L242" s="158"/>
    </row>
    <row r="243" spans="1:12" x14ac:dyDescent="0.25">
      <c r="A243" s="44">
        <v>6259</v>
      </c>
      <c r="B243" s="71" t="s">
        <v>251</v>
      </c>
      <c r="C243" s="201">
        <f t="shared" si="23"/>
        <v>0</v>
      </c>
      <c r="D243" s="74"/>
      <c r="E243" s="74"/>
      <c r="F243" s="74"/>
      <c r="G243" s="157"/>
      <c r="H243" s="208">
        <f t="shared" si="24"/>
        <v>0</v>
      </c>
      <c r="I243" s="74"/>
      <c r="J243" s="74"/>
      <c r="K243" s="74"/>
      <c r="L243" s="158"/>
    </row>
    <row r="244" spans="1:12" ht="24" x14ac:dyDescent="0.25">
      <c r="A244" s="159">
        <v>6260</v>
      </c>
      <c r="B244" s="71" t="s">
        <v>252</v>
      </c>
      <c r="C244" s="201">
        <f t="shared" si="23"/>
        <v>0</v>
      </c>
      <c r="D244" s="74"/>
      <c r="E244" s="74"/>
      <c r="F244" s="74"/>
      <c r="G244" s="157"/>
      <c r="H244" s="208">
        <f t="shared" si="24"/>
        <v>0</v>
      </c>
      <c r="I244" s="74"/>
      <c r="J244" s="74"/>
      <c r="K244" s="74"/>
      <c r="L244" s="158"/>
    </row>
    <row r="245" spans="1:12" x14ac:dyDescent="0.25">
      <c r="A245" s="159">
        <v>6270</v>
      </c>
      <c r="B245" s="71" t="s">
        <v>253</v>
      </c>
      <c r="C245" s="201">
        <f t="shared" si="23"/>
        <v>0</v>
      </c>
      <c r="D245" s="74"/>
      <c r="E245" s="74"/>
      <c r="F245" s="74"/>
      <c r="G245" s="157"/>
      <c r="H245" s="208">
        <f t="shared" si="24"/>
        <v>0</v>
      </c>
      <c r="I245" s="74"/>
      <c r="J245" s="74"/>
      <c r="K245" s="74"/>
      <c r="L245" s="158"/>
    </row>
    <row r="246" spans="1:12" ht="24" x14ac:dyDescent="0.25">
      <c r="A246" s="168">
        <v>6290</v>
      </c>
      <c r="B246" s="65" t="s">
        <v>254</v>
      </c>
      <c r="C246" s="209">
        <f t="shared" si="23"/>
        <v>0</v>
      </c>
      <c r="D246" s="169">
        <f>SUM(D247:D250)</f>
        <v>0</v>
      </c>
      <c r="E246" s="169">
        <f t="shared" ref="E246:G246" si="26">SUM(E247:E250)</f>
        <v>0</v>
      </c>
      <c r="F246" s="169">
        <f t="shared" si="26"/>
        <v>0</v>
      </c>
      <c r="G246" s="210">
        <f t="shared" si="26"/>
        <v>0</v>
      </c>
      <c r="H246" s="209">
        <f t="shared" si="24"/>
        <v>0</v>
      </c>
      <c r="I246" s="169">
        <f>SUM(I247:I250)</f>
        <v>0</v>
      </c>
      <c r="J246" s="169">
        <f t="shared" ref="J246:L246" si="27">SUM(J247:J250)</f>
        <v>0</v>
      </c>
      <c r="K246" s="169">
        <f t="shared" si="27"/>
        <v>0</v>
      </c>
      <c r="L246" s="186">
        <f t="shared" si="27"/>
        <v>0</v>
      </c>
    </row>
    <row r="247" spans="1:12" x14ac:dyDescent="0.25">
      <c r="A247" s="44">
        <v>6291</v>
      </c>
      <c r="B247" s="71" t="s">
        <v>255</v>
      </c>
      <c r="C247" s="201">
        <f t="shared" si="23"/>
        <v>0</v>
      </c>
      <c r="D247" s="74"/>
      <c r="E247" s="74"/>
      <c r="F247" s="74"/>
      <c r="G247" s="211"/>
      <c r="H247" s="201">
        <f t="shared" si="24"/>
        <v>0</v>
      </c>
      <c r="I247" s="74"/>
      <c r="J247" s="74"/>
      <c r="K247" s="74"/>
      <c r="L247" s="158"/>
    </row>
    <row r="248" spans="1:12" x14ac:dyDescent="0.25">
      <c r="A248" s="44">
        <v>6292</v>
      </c>
      <c r="B248" s="71" t="s">
        <v>256</v>
      </c>
      <c r="C248" s="201">
        <f t="shared" si="23"/>
        <v>0</v>
      </c>
      <c r="D248" s="74"/>
      <c r="E248" s="74"/>
      <c r="F248" s="74"/>
      <c r="G248" s="211"/>
      <c r="H248" s="201">
        <f t="shared" si="24"/>
        <v>0</v>
      </c>
      <c r="I248" s="74"/>
      <c r="J248" s="74"/>
      <c r="K248" s="74"/>
      <c r="L248" s="158"/>
    </row>
    <row r="249" spans="1:12" ht="72" x14ac:dyDescent="0.25">
      <c r="A249" s="44">
        <v>6296</v>
      </c>
      <c r="B249" s="71" t="s">
        <v>257</v>
      </c>
      <c r="C249" s="201">
        <f t="shared" si="23"/>
        <v>0</v>
      </c>
      <c r="D249" s="74"/>
      <c r="E249" s="74"/>
      <c r="F249" s="74"/>
      <c r="G249" s="211"/>
      <c r="H249" s="201">
        <f t="shared" si="24"/>
        <v>0</v>
      </c>
      <c r="I249" s="74"/>
      <c r="J249" s="74"/>
      <c r="K249" s="74"/>
      <c r="L249" s="158"/>
    </row>
    <row r="250" spans="1:12" ht="39.75" customHeight="1" x14ac:dyDescent="0.25">
      <c r="A250" s="44">
        <v>6299</v>
      </c>
      <c r="B250" s="71" t="s">
        <v>258</v>
      </c>
      <c r="C250" s="201">
        <f t="shared" si="23"/>
        <v>0</v>
      </c>
      <c r="D250" s="74"/>
      <c r="E250" s="74"/>
      <c r="F250" s="74"/>
      <c r="G250" s="211"/>
      <c r="H250" s="201">
        <f t="shared" si="24"/>
        <v>0</v>
      </c>
      <c r="I250" s="74"/>
      <c r="J250" s="74"/>
      <c r="K250" s="74"/>
      <c r="L250" s="158"/>
    </row>
    <row r="251" spans="1:12" x14ac:dyDescent="0.25">
      <c r="A251" s="56">
        <v>6300</v>
      </c>
      <c r="B251" s="147" t="s">
        <v>259</v>
      </c>
      <c r="C251" s="184">
        <f t="shared" si="23"/>
        <v>0</v>
      </c>
      <c r="D251" s="63">
        <f>SUM(D252,D257,D258)</f>
        <v>0</v>
      </c>
      <c r="E251" s="63">
        <f t="shared" ref="E251:G251" si="28">SUM(E252,E257,E258)</f>
        <v>0</v>
      </c>
      <c r="F251" s="63">
        <f t="shared" si="28"/>
        <v>0</v>
      </c>
      <c r="G251" s="63">
        <f t="shared" si="28"/>
        <v>0</v>
      </c>
      <c r="H251" s="57">
        <f t="shared" si="24"/>
        <v>0</v>
      </c>
      <c r="I251" s="63">
        <f>SUM(I252,I257,I258)</f>
        <v>0</v>
      </c>
      <c r="J251" s="63">
        <f t="shared" ref="J251:L251" si="29">SUM(J252,J257,J258)</f>
        <v>0</v>
      </c>
      <c r="K251" s="63">
        <f t="shared" si="29"/>
        <v>0</v>
      </c>
      <c r="L251" s="172">
        <f t="shared" si="29"/>
        <v>0</v>
      </c>
    </row>
    <row r="252" spans="1:12" ht="24" x14ac:dyDescent="0.25">
      <c r="A252" s="168">
        <v>6320</v>
      </c>
      <c r="B252" s="65" t="s">
        <v>260</v>
      </c>
      <c r="C252" s="209">
        <f t="shared" si="23"/>
        <v>0</v>
      </c>
      <c r="D252" s="169">
        <f>SUM(D253:D256)</f>
        <v>0</v>
      </c>
      <c r="E252" s="169">
        <f>SUM(E253:E256)</f>
        <v>0</v>
      </c>
      <c r="F252" s="169">
        <f t="shared" ref="F252:G252" si="30">SUM(F253:F256)</f>
        <v>0</v>
      </c>
      <c r="G252" s="212">
        <f t="shared" si="30"/>
        <v>0</v>
      </c>
      <c r="H252" s="209">
        <f t="shared" si="24"/>
        <v>0</v>
      </c>
      <c r="I252" s="169">
        <f>SUM(I253:I256)</f>
        <v>0</v>
      </c>
      <c r="J252" s="169">
        <f t="shared" ref="J252:L252" si="31">SUM(J253:J256)</f>
        <v>0</v>
      </c>
      <c r="K252" s="169">
        <f t="shared" si="31"/>
        <v>0</v>
      </c>
      <c r="L252" s="213">
        <f t="shared" si="31"/>
        <v>0</v>
      </c>
    </row>
    <row r="253" spans="1:12" x14ac:dyDescent="0.25">
      <c r="A253" s="44">
        <v>6322</v>
      </c>
      <c r="B253" s="71" t="s">
        <v>261</v>
      </c>
      <c r="C253" s="201">
        <f t="shared" si="23"/>
        <v>0</v>
      </c>
      <c r="D253" s="74"/>
      <c r="E253" s="74"/>
      <c r="F253" s="74"/>
      <c r="G253" s="211"/>
      <c r="H253" s="201">
        <f t="shared" si="24"/>
        <v>0</v>
      </c>
      <c r="I253" s="74"/>
      <c r="J253" s="74"/>
      <c r="K253" s="74"/>
      <c r="L253" s="158"/>
    </row>
    <row r="254" spans="1:12" ht="24" x14ac:dyDescent="0.25">
      <c r="A254" s="44">
        <v>6323</v>
      </c>
      <c r="B254" s="71" t="s">
        <v>262</v>
      </c>
      <c r="C254" s="201">
        <f t="shared" si="23"/>
        <v>0</v>
      </c>
      <c r="D254" s="74"/>
      <c r="E254" s="74"/>
      <c r="F254" s="74"/>
      <c r="G254" s="211"/>
      <c r="H254" s="201">
        <f t="shared" si="24"/>
        <v>0</v>
      </c>
      <c r="I254" s="74"/>
      <c r="J254" s="74"/>
      <c r="K254" s="74"/>
      <c r="L254" s="158"/>
    </row>
    <row r="255" spans="1:12" ht="24" x14ac:dyDescent="0.25">
      <c r="A255" s="44">
        <v>6324</v>
      </c>
      <c r="B255" s="71" t="s">
        <v>263</v>
      </c>
      <c r="C255" s="201">
        <f t="shared" si="23"/>
        <v>0</v>
      </c>
      <c r="D255" s="74"/>
      <c r="E255" s="74"/>
      <c r="F255" s="74"/>
      <c r="G255" s="211"/>
      <c r="H255" s="201">
        <f t="shared" si="24"/>
        <v>0</v>
      </c>
      <c r="I255" s="74"/>
      <c r="J255" s="74"/>
      <c r="K255" s="74"/>
      <c r="L255" s="158"/>
    </row>
    <row r="256" spans="1:12" x14ac:dyDescent="0.25">
      <c r="A256" s="38">
        <v>6329</v>
      </c>
      <c r="B256" s="65" t="s">
        <v>264</v>
      </c>
      <c r="C256" s="205">
        <f t="shared" si="23"/>
        <v>0</v>
      </c>
      <c r="D256" s="68"/>
      <c r="E256" s="68"/>
      <c r="F256" s="68"/>
      <c r="G256" s="214"/>
      <c r="H256" s="205">
        <f t="shared" si="24"/>
        <v>0</v>
      </c>
      <c r="I256" s="68"/>
      <c r="J256" s="68"/>
      <c r="K256" s="68"/>
      <c r="L256" s="155"/>
    </row>
    <row r="257" spans="1:13" ht="24" x14ac:dyDescent="0.25">
      <c r="A257" s="215">
        <v>6330</v>
      </c>
      <c r="B257" s="216" t="s">
        <v>265</v>
      </c>
      <c r="C257" s="209">
        <f>SUM(D257:G257)</f>
        <v>0</v>
      </c>
      <c r="D257" s="189"/>
      <c r="E257" s="189"/>
      <c r="F257" s="189"/>
      <c r="G257" s="211"/>
      <c r="H257" s="209">
        <f>SUM(I257:L257)</f>
        <v>0</v>
      </c>
      <c r="I257" s="189"/>
      <c r="J257" s="189"/>
      <c r="K257" s="189"/>
      <c r="L257" s="191"/>
    </row>
    <row r="258" spans="1:13" x14ac:dyDescent="0.25">
      <c r="A258" s="159">
        <v>6360</v>
      </c>
      <c r="B258" s="71" t="s">
        <v>266</v>
      </c>
      <c r="C258" s="201">
        <f t="shared" si="23"/>
        <v>0</v>
      </c>
      <c r="D258" s="74"/>
      <c r="E258" s="74"/>
      <c r="F258" s="74"/>
      <c r="G258" s="157"/>
      <c r="H258" s="208">
        <f t="shared" si="24"/>
        <v>0</v>
      </c>
      <c r="I258" s="74"/>
      <c r="J258" s="74"/>
      <c r="K258" s="74"/>
      <c r="L258" s="158"/>
    </row>
    <row r="259" spans="1:13" ht="36" x14ac:dyDescent="0.25">
      <c r="A259" s="56">
        <v>6400</v>
      </c>
      <c r="B259" s="147" t="s">
        <v>267</v>
      </c>
      <c r="C259" s="184">
        <f>SUM(D259:G259)</f>
        <v>0</v>
      </c>
      <c r="D259" s="63">
        <f>SUM(D260,D264)</f>
        <v>0</v>
      </c>
      <c r="E259" s="63">
        <f t="shared" ref="E259:G259" si="32">SUM(E260,E264)</f>
        <v>0</v>
      </c>
      <c r="F259" s="63">
        <f t="shared" si="32"/>
        <v>0</v>
      </c>
      <c r="G259" s="63">
        <f t="shared" si="32"/>
        <v>0</v>
      </c>
      <c r="H259" s="57">
        <f>SUM(I259:L259)</f>
        <v>0</v>
      </c>
      <c r="I259" s="63">
        <f>SUM(I260,I264)</f>
        <v>0</v>
      </c>
      <c r="J259" s="63">
        <f t="shared" ref="J259:L259" si="33">SUM(J260,J264)</f>
        <v>0</v>
      </c>
      <c r="K259" s="63">
        <f t="shared" si="33"/>
        <v>0</v>
      </c>
      <c r="L259" s="172">
        <f t="shared" si="33"/>
        <v>0</v>
      </c>
    </row>
    <row r="260" spans="1:13" ht="24" x14ac:dyDescent="0.25">
      <c r="A260" s="168">
        <v>6410</v>
      </c>
      <c r="B260" s="65" t="s">
        <v>268</v>
      </c>
      <c r="C260" s="205">
        <f t="shared" si="23"/>
        <v>0</v>
      </c>
      <c r="D260" s="169">
        <f>SUM(D261:D263)</f>
        <v>0</v>
      </c>
      <c r="E260" s="169">
        <f t="shared" ref="E260:G260" si="34">SUM(E261:E263)</f>
        <v>0</v>
      </c>
      <c r="F260" s="169">
        <f t="shared" si="34"/>
        <v>0</v>
      </c>
      <c r="G260" s="217">
        <f t="shared" si="34"/>
        <v>0</v>
      </c>
      <c r="H260" s="205">
        <f t="shared" si="24"/>
        <v>0</v>
      </c>
      <c r="I260" s="169">
        <f>SUM(I261:I263)</f>
        <v>0</v>
      </c>
      <c r="J260" s="169">
        <f t="shared" ref="J260:L260" si="35">SUM(J261:J263)</f>
        <v>0</v>
      </c>
      <c r="K260" s="169">
        <f t="shared" si="35"/>
        <v>0</v>
      </c>
      <c r="L260" s="180">
        <f t="shared" si="35"/>
        <v>0</v>
      </c>
    </row>
    <row r="261" spans="1:13" x14ac:dyDescent="0.25">
      <c r="A261" s="44">
        <v>6411</v>
      </c>
      <c r="B261" s="174" t="s">
        <v>269</v>
      </c>
      <c r="C261" s="201">
        <f t="shared" si="23"/>
        <v>0</v>
      </c>
      <c r="D261" s="74"/>
      <c r="E261" s="74"/>
      <c r="F261" s="74"/>
      <c r="G261" s="157"/>
      <c r="H261" s="208">
        <f t="shared" si="24"/>
        <v>0</v>
      </c>
      <c r="I261" s="74"/>
      <c r="J261" s="74"/>
      <c r="K261" s="74"/>
      <c r="L261" s="158"/>
    </row>
    <row r="262" spans="1:13" ht="36" x14ac:dyDescent="0.25">
      <c r="A262" s="44">
        <v>6412</v>
      </c>
      <c r="B262" s="71" t="s">
        <v>270</v>
      </c>
      <c r="C262" s="201">
        <f t="shared" si="23"/>
        <v>0</v>
      </c>
      <c r="D262" s="74"/>
      <c r="E262" s="74"/>
      <c r="F262" s="74"/>
      <c r="G262" s="157"/>
      <c r="H262" s="208">
        <f t="shared" si="24"/>
        <v>0</v>
      </c>
      <c r="I262" s="74"/>
      <c r="J262" s="74"/>
      <c r="K262" s="74"/>
      <c r="L262" s="158"/>
    </row>
    <row r="263" spans="1:13" ht="36" x14ac:dyDescent="0.25">
      <c r="A263" s="44">
        <v>6419</v>
      </c>
      <c r="B263" s="71" t="s">
        <v>271</v>
      </c>
      <c r="C263" s="201">
        <f t="shared" si="23"/>
        <v>0</v>
      </c>
      <c r="D263" s="74"/>
      <c r="E263" s="74"/>
      <c r="F263" s="74"/>
      <c r="G263" s="157"/>
      <c r="H263" s="208">
        <f t="shared" si="24"/>
        <v>0</v>
      </c>
      <c r="I263" s="74"/>
      <c r="J263" s="74"/>
      <c r="K263" s="74"/>
      <c r="L263" s="158"/>
    </row>
    <row r="264" spans="1:13" ht="36" x14ac:dyDescent="0.25">
      <c r="A264" s="159">
        <v>6420</v>
      </c>
      <c r="B264" s="71" t="s">
        <v>272</v>
      </c>
      <c r="C264" s="201">
        <f t="shared" si="23"/>
        <v>0</v>
      </c>
      <c r="D264" s="160">
        <f>SUM(D265:D268)</f>
        <v>0</v>
      </c>
      <c r="E264" s="160">
        <f>SUM(E265:E268)</f>
        <v>0</v>
      </c>
      <c r="F264" s="160">
        <f>SUM(F265:F268)</f>
        <v>0</v>
      </c>
      <c r="G264" s="218">
        <f>SUM(G265:G268)</f>
        <v>0</v>
      </c>
      <c r="H264" s="201">
        <f>SUM(I264:L264)</f>
        <v>0</v>
      </c>
      <c r="I264" s="160">
        <f>SUM(I265:I268)</f>
        <v>0</v>
      </c>
      <c r="J264" s="160">
        <f>SUM(J265:J268)</f>
        <v>0</v>
      </c>
      <c r="K264" s="160">
        <f>SUM(K265:K268)</f>
        <v>0</v>
      </c>
      <c r="L264" s="176">
        <f>SUM(L265:L268)</f>
        <v>0</v>
      </c>
    </row>
    <row r="265" spans="1:13" x14ac:dyDescent="0.25">
      <c r="A265" s="44">
        <v>6421</v>
      </c>
      <c r="B265" s="71" t="s">
        <v>273</v>
      </c>
      <c r="C265" s="201">
        <f t="shared" ref="C265:C285" si="36">SUM(D265:G265)</f>
        <v>0</v>
      </c>
      <c r="D265" s="74"/>
      <c r="E265" s="74"/>
      <c r="F265" s="74"/>
      <c r="G265" s="157"/>
      <c r="H265" s="208">
        <f t="shared" ref="H265:H285" si="37">SUM(I265:L265)</f>
        <v>0</v>
      </c>
      <c r="I265" s="74"/>
      <c r="J265" s="74"/>
      <c r="K265" s="74"/>
      <c r="L265" s="158"/>
    </row>
    <row r="266" spans="1:13" x14ac:dyDescent="0.25">
      <c r="A266" s="44">
        <v>6422</v>
      </c>
      <c r="B266" s="71" t="s">
        <v>274</v>
      </c>
      <c r="C266" s="201">
        <f t="shared" si="36"/>
        <v>0</v>
      </c>
      <c r="D266" s="74"/>
      <c r="E266" s="74"/>
      <c r="F266" s="74"/>
      <c r="G266" s="157"/>
      <c r="H266" s="208">
        <f t="shared" si="37"/>
        <v>0</v>
      </c>
      <c r="I266" s="74"/>
      <c r="J266" s="74"/>
      <c r="K266" s="74"/>
      <c r="L266" s="158"/>
    </row>
    <row r="267" spans="1:13" ht="13.5" customHeight="1" x14ac:dyDescent="0.25">
      <c r="A267" s="44">
        <v>6423</v>
      </c>
      <c r="B267" s="71" t="s">
        <v>275</v>
      </c>
      <c r="C267" s="201">
        <f>SUM(D267:G267)</f>
        <v>0</v>
      </c>
      <c r="D267" s="74"/>
      <c r="E267" s="74"/>
      <c r="F267" s="74"/>
      <c r="G267" s="157"/>
      <c r="H267" s="208">
        <f>SUM(I267:L267)</f>
        <v>0</v>
      </c>
      <c r="I267" s="74"/>
      <c r="J267" s="74"/>
      <c r="K267" s="74"/>
      <c r="L267" s="158"/>
    </row>
    <row r="268" spans="1:13" ht="36" x14ac:dyDescent="0.25">
      <c r="A268" s="44">
        <v>6424</v>
      </c>
      <c r="B268" s="71" t="s">
        <v>276</v>
      </c>
      <c r="C268" s="201">
        <f>SUM(D268:G268)</f>
        <v>0</v>
      </c>
      <c r="D268" s="74"/>
      <c r="E268" s="74"/>
      <c r="F268" s="74"/>
      <c r="G268" s="157"/>
      <c r="H268" s="208">
        <f>SUM(I268:L268)</f>
        <v>0</v>
      </c>
      <c r="I268" s="74"/>
      <c r="J268" s="74"/>
      <c r="K268" s="74"/>
      <c r="L268" s="158"/>
      <c r="M268" s="225"/>
    </row>
    <row r="269" spans="1:13" ht="36" x14ac:dyDescent="0.25">
      <c r="A269" s="220">
        <v>7000</v>
      </c>
      <c r="B269" s="220" t="s">
        <v>277</v>
      </c>
      <c r="C269" s="221">
        <f t="shared" si="36"/>
        <v>0</v>
      </c>
      <c r="D269" s="222">
        <f>SUM(D270,D281)</f>
        <v>0</v>
      </c>
      <c r="E269" s="222">
        <f>SUM(E270,E281)</f>
        <v>0</v>
      </c>
      <c r="F269" s="222">
        <f>SUM(F270,F281)</f>
        <v>0</v>
      </c>
      <c r="G269" s="222">
        <f>SUM(G270,G281)</f>
        <v>0</v>
      </c>
      <c r="H269" s="223">
        <f t="shared" si="37"/>
        <v>0</v>
      </c>
      <c r="I269" s="222">
        <f>SUM(I270,I281)</f>
        <v>0</v>
      </c>
      <c r="J269" s="222">
        <f>SUM(J270,J281)</f>
        <v>0</v>
      </c>
      <c r="K269" s="222">
        <f>SUM(K270,K281)</f>
        <v>0</v>
      </c>
      <c r="L269" s="224">
        <f>SUM(L270,L281)</f>
        <v>0</v>
      </c>
    </row>
    <row r="270" spans="1:13" ht="24" x14ac:dyDescent="0.25">
      <c r="A270" s="56">
        <v>7200</v>
      </c>
      <c r="B270" s="147" t="s">
        <v>278</v>
      </c>
      <c r="C270" s="184">
        <f t="shared" si="36"/>
        <v>0</v>
      </c>
      <c r="D270" s="63">
        <f>SUM(D271,D272,D275,D276,D280)</f>
        <v>0</v>
      </c>
      <c r="E270" s="63">
        <f>SUM(E271,E272,E275,E276,E280)</f>
        <v>0</v>
      </c>
      <c r="F270" s="63">
        <f>SUM(F271,F272,F275,F276,F280)</f>
        <v>0</v>
      </c>
      <c r="G270" s="63">
        <f>SUM(G271,G272,G275,G276,G280)</f>
        <v>0</v>
      </c>
      <c r="H270" s="57">
        <f t="shared" si="37"/>
        <v>0</v>
      </c>
      <c r="I270" s="63">
        <f>SUM(I271,I272,I275,I276,I280)</f>
        <v>0</v>
      </c>
      <c r="J270" s="63">
        <f>SUM(J271,J272,J275,J276,J280)</f>
        <v>0</v>
      </c>
      <c r="K270" s="63">
        <f>SUM(K271,K272,K275,K276,K280)</f>
        <v>0</v>
      </c>
      <c r="L270" s="149">
        <f>SUM(L271,L272,L275,L276,L280)</f>
        <v>0</v>
      </c>
    </row>
    <row r="271" spans="1:13" ht="24" x14ac:dyDescent="0.25">
      <c r="A271" s="168">
        <v>7210</v>
      </c>
      <c r="B271" s="65" t="s">
        <v>279</v>
      </c>
      <c r="C271" s="205">
        <f t="shared" si="36"/>
        <v>0</v>
      </c>
      <c r="D271" s="68"/>
      <c r="E271" s="68"/>
      <c r="F271" s="68"/>
      <c r="G271" s="154"/>
      <c r="H271" s="66">
        <f t="shared" si="37"/>
        <v>0</v>
      </c>
      <c r="I271" s="68"/>
      <c r="J271" s="68"/>
      <c r="K271" s="68"/>
      <c r="L271" s="155"/>
    </row>
    <row r="272" spans="1:13" s="225" customFormat="1" ht="36" x14ac:dyDescent="0.25">
      <c r="A272" s="159">
        <v>7220</v>
      </c>
      <c r="B272" s="71" t="s">
        <v>280</v>
      </c>
      <c r="C272" s="201">
        <f>SUM(D272:G272)</f>
        <v>0</v>
      </c>
      <c r="D272" s="160">
        <f>SUM(D273:D274)</f>
        <v>0</v>
      </c>
      <c r="E272" s="160">
        <f>SUM(E273:E274)</f>
        <v>0</v>
      </c>
      <c r="F272" s="160">
        <f>SUM(F273:F274)</f>
        <v>0</v>
      </c>
      <c r="G272" s="160">
        <f>SUM(G273:G274)</f>
        <v>0</v>
      </c>
      <c r="H272" s="72">
        <f>SUM(I272:L272)</f>
        <v>0</v>
      </c>
      <c r="I272" s="160">
        <f>SUM(I273:I274)</f>
        <v>0</v>
      </c>
      <c r="J272" s="160">
        <f>SUM(J273:J274)</f>
        <v>0</v>
      </c>
      <c r="K272" s="160">
        <f>SUM(K273:K274)</f>
        <v>0</v>
      </c>
      <c r="L272" s="162">
        <f>SUM(L273:L274)</f>
        <v>0</v>
      </c>
    </row>
    <row r="273" spans="1:12" s="225" customFormat="1" ht="36" x14ac:dyDescent="0.25">
      <c r="A273" s="44">
        <v>7221</v>
      </c>
      <c r="B273" s="71" t="s">
        <v>281</v>
      </c>
      <c r="C273" s="201">
        <f t="shared" si="36"/>
        <v>0</v>
      </c>
      <c r="D273" s="74"/>
      <c r="E273" s="74"/>
      <c r="F273" s="74"/>
      <c r="G273" s="157"/>
      <c r="H273" s="72">
        <f t="shared" si="37"/>
        <v>0</v>
      </c>
      <c r="I273" s="74"/>
      <c r="J273" s="74"/>
      <c r="K273" s="74"/>
      <c r="L273" s="158"/>
    </row>
    <row r="274" spans="1:12" s="225" customFormat="1" ht="36" x14ac:dyDescent="0.25">
      <c r="A274" s="44">
        <v>7222</v>
      </c>
      <c r="B274" s="71" t="s">
        <v>282</v>
      </c>
      <c r="C274" s="201">
        <f t="shared" si="36"/>
        <v>0</v>
      </c>
      <c r="D274" s="74"/>
      <c r="E274" s="74"/>
      <c r="F274" s="74"/>
      <c r="G274" s="157"/>
      <c r="H274" s="72">
        <f t="shared" si="37"/>
        <v>0</v>
      </c>
      <c r="I274" s="74"/>
      <c r="J274" s="74"/>
      <c r="K274" s="74"/>
      <c r="L274" s="158"/>
    </row>
    <row r="275" spans="1:12" ht="24" x14ac:dyDescent="0.25">
      <c r="A275" s="159">
        <v>7230</v>
      </c>
      <c r="B275" s="71" t="s">
        <v>283</v>
      </c>
      <c r="C275" s="201">
        <f t="shared" si="36"/>
        <v>0</v>
      </c>
      <c r="D275" s="74"/>
      <c r="E275" s="74"/>
      <c r="F275" s="74"/>
      <c r="G275" s="157"/>
      <c r="H275" s="72">
        <f t="shared" si="37"/>
        <v>0</v>
      </c>
      <c r="I275" s="74"/>
      <c r="J275" s="74"/>
      <c r="K275" s="74"/>
      <c r="L275" s="158"/>
    </row>
    <row r="276" spans="1:12" ht="24" x14ac:dyDescent="0.25">
      <c r="A276" s="159">
        <v>7240</v>
      </c>
      <c r="B276" s="71" t="s">
        <v>284</v>
      </c>
      <c r="C276" s="201">
        <f t="shared" si="36"/>
        <v>0</v>
      </c>
      <c r="D276" s="160">
        <f>SUM(D277:D279)</f>
        <v>0</v>
      </c>
      <c r="E276" s="160">
        <f t="shared" ref="E276:G276" si="38">SUM(E277:E279)</f>
        <v>0</v>
      </c>
      <c r="F276" s="160">
        <f t="shared" si="38"/>
        <v>0</v>
      </c>
      <c r="G276" s="161">
        <f t="shared" si="38"/>
        <v>0</v>
      </c>
      <c r="H276" s="72">
        <f t="shared" si="37"/>
        <v>0</v>
      </c>
      <c r="I276" s="160">
        <f t="shared" ref="I276:L276" si="39">SUM(I277:I279)</f>
        <v>0</v>
      </c>
      <c r="J276" s="160">
        <f t="shared" si="39"/>
        <v>0</v>
      </c>
      <c r="K276" s="160">
        <f>SUM(K277:K279)</f>
        <v>0</v>
      </c>
      <c r="L276" s="162">
        <f t="shared" si="39"/>
        <v>0</v>
      </c>
    </row>
    <row r="277" spans="1:12" ht="48" x14ac:dyDescent="0.25">
      <c r="A277" s="44">
        <v>7245</v>
      </c>
      <c r="B277" s="71" t="s">
        <v>285</v>
      </c>
      <c r="C277" s="201">
        <f t="shared" si="36"/>
        <v>0</v>
      </c>
      <c r="D277" s="74"/>
      <c r="E277" s="74"/>
      <c r="F277" s="74"/>
      <c r="G277" s="157"/>
      <c r="H277" s="72">
        <f t="shared" si="37"/>
        <v>0</v>
      </c>
      <c r="I277" s="74"/>
      <c r="J277" s="74"/>
      <c r="K277" s="74"/>
      <c r="L277" s="158"/>
    </row>
    <row r="278" spans="1:12" ht="84.75" customHeight="1" x14ac:dyDescent="0.25">
      <c r="A278" s="44">
        <v>7246</v>
      </c>
      <c r="B278" s="71" t="s">
        <v>286</v>
      </c>
      <c r="C278" s="201">
        <f t="shared" si="36"/>
        <v>0</v>
      </c>
      <c r="D278" s="74"/>
      <c r="E278" s="74"/>
      <c r="F278" s="74"/>
      <c r="G278" s="157"/>
      <c r="H278" s="72">
        <f t="shared" si="37"/>
        <v>0</v>
      </c>
      <c r="I278" s="74"/>
      <c r="J278" s="74"/>
      <c r="K278" s="74"/>
      <c r="L278" s="158"/>
    </row>
    <row r="279" spans="1:12" ht="36" x14ac:dyDescent="0.25">
      <c r="A279" s="44">
        <v>7247</v>
      </c>
      <c r="B279" s="71" t="s">
        <v>287</v>
      </c>
      <c r="C279" s="201">
        <f t="shared" si="36"/>
        <v>0</v>
      </c>
      <c r="D279" s="74"/>
      <c r="E279" s="74"/>
      <c r="F279" s="74"/>
      <c r="G279" s="157"/>
      <c r="H279" s="72">
        <f t="shared" si="37"/>
        <v>0</v>
      </c>
      <c r="I279" s="74"/>
      <c r="J279" s="74"/>
      <c r="K279" s="74"/>
      <c r="L279" s="158"/>
    </row>
    <row r="280" spans="1:12" ht="24" x14ac:dyDescent="0.25">
      <c r="A280" s="168">
        <v>7260</v>
      </c>
      <c r="B280" s="65" t="s">
        <v>288</v>
      </c>
      <c r="C280" s="205">
        <f t="shared" si="36"/>
        <v>0</v>
      </c>
      <c r="D280" s="68"/>
      <c r="E280" s="68"/>
      <c r="F280" s="68"/>
      <c r="G280" s="154"/>
      <c r="H280" s="66">
        <f t="shared" si="37"/>
        <v>0</v>
      </c>
      <c r="I280" s="68"/>
      <c r="J280" s="68"/>
      <c r="K280" s="68"/>
      <c r="L280" s="155"/>
    </row>
    <row r="281" spans="1:12" x14ac:dyDescent="0.25">
      <c r="A281" s="108">
        <v>7700</v>
      </c>
      <c r="B281" s="85" t="s">
        <v>289</v>
      </c>
      <c r="C281" s="86">
        <f t="shared" si="36"/>
        <v>0</v>
      </c>
      <c r="D281" s="226">
        <f>D282</f>
        <v>0</v>
      </c>
      <c r="E281" s="226">
        <f t="shared" ref="E281:G281" si="40">E282</f>
        <v>0</v>
      </c>
      <c r="F281" s="226">
        <f t="shared" si="40"/>
        <v>0</v>
      </c>
      <c r="G281" s="227">
        <f t="shared" si="40"/>
        <v>0</v>
      </c>
      <c r="H281" s="86">
        <f t="shared" si="37"/>
        <v>0</v>
      </c>
      <c r="I281" s="226">
        <f t="shared" ref="I281:L281" si="41">I282</f>
        <v>0</v>
      </c>
      <c r="J281" s="226">
        <f t="shared" si="41"/>
        <v>0</v>
      </c>
      <c r="K281" s="226">
        <f t="shared" si="41"/>
        <v>0</v>
      </c>
      <c r="L281" s="228">
        <f t="shared" si="41"/>
        <v>0</v>
      </c>
    </row>
    <row r="282" spans="1:12" x14ac:dyDescent="0.25">
      <c r="A282" s="150">
        <v>7720</v>
      </c>
      <c r="B282" s="65" t="s">
        <v>290</v>
      </c>
      <c r="C282" s="79">
        <f t="shared" si="36"/>
        <v>0</v>
      </c>
      <c r="D282" s="81"/>
      <c r="E282" s="81"/>
      <c r="F282" s="81"/>
      <c r="G282" s="229"/>
      <c r="H282" s="79">
        <f t="shared" si="37"/>
        <v>0</v>
      </c>
      <c r="I282" s="81"/>
      <c r="J282" s="81"/>
      <c r="K282" s="81"/>
      <c r="L282" s="230"/>
    </row>
    <row r="283" spans="1:12" x14ac:dyDescent="0.25">
      <c r="A283" s="174"/>
      <c r="B283" s="71" t="s">
        <v>291</v>
      </c>
      <c r="C283" s="201">
        <f t="shared" si="36"/>
        <v>0</v>
      </c>
      <c r="D283" s="160">
        <f>SUM(D284:D285)</f>
        <v>0</v>
      </c>
      <c r="E283" s="160">
        <f>SUM(E284:E285)</f>
        <v>0</v>
      </c>
      <c r="F283" s="160">
        <f>SUM(F284:F285)</f>
        <v>0</v>
      </c>
      <c r="G283" s="161">
        <f>SUM(G284:G285)</f>
        <v>0</v>
      </c>
      <c r="H283" s="72">
        <f t="shared" si="37"/>
        <v>0</v>
      </c>
      <c r="I283" s="160">
        <f>SUM(I284:I285)</f>
        <v>0</v>
      </c>
      <c r="J283" s="160">
        <f>SUM(J284:J285)</f>
        <v>0</v>
      </c>
      <c r="K283" s="160">
        <f>SUM(K284:K285)</f>
        <v>0</v>
      </c>
      <c r="L283" s="162">
        <f>SUM(L284:L285)</f>
        <v>0</v>
      </c>
    </row>
    <row r="284" spans="1:12" x14ac:dyDescent="0.25">
      <c r="A284" s="174" t="s">
        <v>292</v>
      </c>
      <c r="B284" s="44" t="s">
        <v>293</v>
      </c>
      <c r="C284" s="201">
        <f t="shared" si="36"/>
        <v>0</v>
      </c>
      <c r="D284" s="74"/>
      <c r="E284" s="74"/>
      <c r="F284" s="74"/>
      <c r="G284" s="157"/>
      <c r="H284" s="72">
        <f t="shared" si="37"/>
        <v>0</v>
      </c>
      <c r="I284" s="74"/>
      <c r="J284" s="74"/>
      <c r="K284" s="74"/>
      <c r="L284" s="158"/>
    </row>
    <row r="285" spans="1:12" ht="24" x14ac:dyDescent="0.25">
      <c r="A285" s="174" t="s">
        <v>294</v>
      </c>
      <c r="B285" s="231" t="s">
        <v>295</v>
      </c>
      <c r="C285" s="205">
        <f t="shared" si="36"/>
        <v>0</v>
      </c>
      <c r="D285" s="68"/>
      <c r="E285" s="68"/>
      <c r="F285" s="68"/>
      <c r="G285" s="154"/>
      <c r="H285" s="66">
        <f t="shared" si="37"/>
        <v>0</v>
      </c>
      <c r="I285" s="68"/>
      <c r="J285" s="68"/>
      <c r="K285" s="68"/>
      <c r="L285" s="155"/>
    </row>
    <row r="286" spans="1:12" ht="12.75" thickBot="1" x14ac:dyDescent="0.3">
      <c r="A286" s="232"/>
      <c r="B286" s="232" t="s">
        <v>296</v>
      </c>
      <c r="C286" s="233">
        <f t="shared" ref="C286:L286" si="42">SUM(C283,C269,C230,C195,C187,C173,C75,C53)</f>
        <v>51305</v>
      </c>
      <c r="D286" s="233">
        <f t="shared" si="42"/>
        <v>37203</v>
      </c>
      <c r="E286" s="233">
        <f t="shared" si="42"/>
        <v>14102</v>
      </c>
      <c r="F286" s="233">
        <f t="shared" si="42"/>
        <v>0</v>
      </c>
      <c r="G286" s="234">
        <f t="shared" si="42"/>
        <v>0</v>
      </c>
      <c r="H286" s="235">
        <f t="shared" si="42"/>
        <v>51242</v>
      </c>
      <c r="I286" s="233">
        <f t="shared" si="42"/>
        <v>37139</v>
      </c>
      <c r="J286" s="233">
        <f t="shared" si="42"/>
        <v>14103</v>
      </c>
      <c r="K286" s="233">
        <f t="shared" si="42"/>
        <v>0</v>
      </c>
      <c r="L286" s="236">
        <f t="shared" si="42"/>
        <v>0</v>
      </c>
    </row>
    <row r="287" spans="1:12" s="24" customFormat="1" ht="13.5" thickTop="1" thickBot="1" x14ac:dyDescent="0.3">
      <c r="A287" s="601" t="s">
        <v>297</v>
      </c>
      <c r="B287" s="602"/>
      <c r="C287" s="237">
        <f>SUM(D287:G287)</f>
        <v>0</v>
      </c>
      <c r="D287" s="238">
        <f>SUM(D24,D25,D41)-D51</f>
        <v>0</v>
      </c>
      <c r="E287" s="238">
        <f>SUM(E24,E25,E41)-E51</f>
        <v>0</v>
      </c>
      <c r="F287" s="238">
        <f>(F26+F43)-F51</f>
        <v>0</v>
      </c>
      <c r="G287" s="239">
        <f>G45-G51</f>
        <v>0</v>
      </c>
      <c r="H287" s="237">
        <f>SUM(I287:L287)</f>
        <v>0</v>
      </c>
      <c r="I287" s="238">
        <f>SUM(I24,I25,I41)-I51</f>
        <v>0</v>
      </c>
      <c r="J287" s="238">
        <f>SUM(J24,J25,J41)-J51</f>
        <v>0</v>
      </c>
      <c r="K287" s="238">
        <f>(K26+K43)-K51</f>
        <v>0</v>
      </c>
      <c r="L287" s="240">
        <f>L45-L51</f>
        <v>0</v>
      </c>
    </row>
    <row r="288" spans="1:12" s="24" customFormat="1" ht="12.75" thickTop="1" x14ac:dyDescent="0.25">
      <c r="A288" s="620" t="s">
        <v>298</v>
      </c>
      <c r="B288" s="621"/>
      <c r="C288" s="241">
        <f t="shared" ref="C288:L288" si="43">SUM(C289,C290)-C297+C298</f>
        <v>0</v>
      </c>
      <c r="D288" s="242">
        <f t="shared" si="43"/>
        <v>0</v>
      </c>
      <c r="E288" s="242">
        <f t="shared" si="43"/>
        <v>0</v>
      </c>
      <c r="F288" s="242">
        <f t="shared" si="43"/>
        <v>0</v>
      </c>
      <c r="G288" s="243">
        <f t="shared" si="43"/>
        <v>0</v>
      </c>
      <c r="H288" s="244">
        <f t="shared" si="43"/>
        <v>0</v>
      </c>
      <c r="I288" s="242">
        <f t="shared" si="43"/>
        <v>0</v>
      </c>
      <c r="J288" s="242">
        <f t="shared" si="43"/>
        <v>0</v>
      </c>
      <c r="K288" s="242">
        <f t="shared" si="43"/>
        <v>0</v>
      </c>
      <c r="L288" s="245">
        <f t="shared" si="43"/>
        <v>0</v>
      </c>
    </row>
    <row r="289" spans="1:12" s="24" customFormat="1" ht="12.75" thickBot="1" x14ac:dyDescent="0.3">
      <c r="A289" s="126" t="s">
        <v>299</v>
      </c>
      <c r="B289" s="126" t="s">
        <v>300</v>
      </c>
      <c r="C289" s="246">
        <f t="shared" ref="C289:L289" si="44">C21-C283</f>
        <v>0</v>
      </c>
      <c r="D289" s="128">
        <f t="shared" si="44"/>
        <v>0</v>
      </c>
      <c r="E289" s="128">
        <f t="shared" si="44"/>
        <v>0</v>
      </c>
      <c r="F289" s="128">
        <f t="shared" si="44"/>
        <v>0</v>
      </c>
      <c r="G289" s="129">
        <f t="shared" si="44"/>
        <v>0</v>
      </c>
      <c r="H289" s="247">
        <f t="shared" si="44"/>
        <v>0</v>
      </c>
      <c r="I289" s="128">
        <f t="shared" si="44"/>
        <v>0</v>
      </c>
      <c r="J289" s="128">
        <f t="shared" si="44"/>
        <v>0</v>
      </c>
      <c r="K289" s="128">
        <f t="shared" si="44"/>
        <v>0</v>
      </c>
      <c r="L289" s="130">
        <f t="shared" si="44"/>
        <v>0</v>
      </c>
    </row>
    <row r="290" spans="1:12" s="24" customFormat="1" ht="12.75" thickTop="1" x14ac:dyDescent="0.25">
      <c r="A290" s="248" t="s">
        <v>301</v>
      </c>
      <c r="B290" s="248" t="s">
        <v>302</v>
      </c>
      <c r="C290" s="241">
        <f t="shared" ref="C290:L290" si="45">SUM(C291,C293,C295)-SUM(C292,C294,C296)</f>
        <v>0</v>
      </c>
      <c r="D290" s="242">
        <f t="shared" si="45"/>
        <v>0</v>
      </c>
      <c r="E290" s="242">
        <f t="shared" si="45"/>
        <v>0</v>
      </c>
      <c r="F290" s="242">
        <f t="shared" si="45"/>
        <v>0</v>
      </c>
      <c r="G290" s="249">
        <f t="shared" si="45"/>
        <v>0</v>
      </c>
      <c r="H290" s="244">
        <f t="shared" si="45"/>
        <v>0</v>
      </c>
      <c r="I290" s="242">
        <f t="shared" si="45"/>
        <v>0</v>
      </c>
      <c r="J290" s="242">
        <f t="shared" si="45"/>
        <v>0</v>
      </c>
      <c r="K290" s="242">
        <f t="shared" si="45"/>
        <v>0</v>
      </c>
      <c r="L290" s="245">
        <f t="shared" si="45"/>
        <v>0</v>
      </c>
    </row>
    <row r="291" spans="1:12" x14ac:dyDescent="0.25">
      <c r="A291" s="250" t="s">
        <v>303</v>
      </c>
      <c r="B291" s="116" t="s">
        <v>304</v>
      </c>
      <c r="C291" s="79">
        <f t="shared" ref="C291:C296" si="46">SUM(D291:G291)</f>
        <v>0</v>
      </c>
      <c r="D291" s="81"/>
      <c r="E291" s="81"/>
      <c r="F291" s="81"/>
      <c r="G291" s="229"/>
      <c r="H291" s="79">
        <f t="shared" ref="H291:H296" si="47">SUM(I291:L291)</f>
        <v>0</v>
      </c>
      <c r="I291" s="81"/>
      <c r="J291" s="81"/>
      <c r="K291" s="81"/>
      <c r="L291" s="230"/>
    </row>
    <row r="292" spans="1:12" ht="24" x14ac:dyDescent="0.25">
      <c r="A292" s="174" t="s">
        <v>305</v>
      </c>
      <c r="B292" s="43" t="s">
        <v>306</v>
      </c>
      <c r="C292" s="72">
        <f t="shared" si="46"/>
        <v>0</v>
      </c>
      <c r="D292" s="74"/>
      <c r="E292" s="74"/>
      <c r="F292" s="74"/>
      <c r="G292" s="157"/>
      <c r="H292" s="72">
        <f t="shared" si="47"/>
        <v>0</v>
      </c>
      <c r="I292" s="74"/>
      <c r="J292" s="74"/>
      <c r="K292" s="74"/>
      <c r="L292" s="158"/>
    </row>
    <row r="293" spans="1:12" x14ac:dyDescent="0.25">
      <c r="A293" s="174" t="s">
        <v>307</v>
      </c>
      <c r="B293" s="43" t="s">
        <v>308</v>
      </c>
      <c r="C293" s="72">
        <f t="shared" si="46"/>
        <v>0</v>
      </c>
      <c r="D293" s="74"/>
      <c r="E293" s="74"/>
      <c r="F293" s="74"/>
      <c r="G293" s="157"/>
      <c r="H293" s="72">
        <f t="shared" si="47"/>
        <v>0</v>
      </c>
      <c r="I293" s="74"/>
      <c r="J293" s="74"/>
      <c r="K293" s="74"/>
      <c r="L293" s="158"/>
    </row>
    <row r="294" spans="1:12" ht="24" x14ac:dyDescent="0.25">
      <c r="A294" s="174" t="s">
        <v>309</v>
      </c>
      <c r="B294" s="43" t="s">
        <v>310</v>
      </c>
      <c r="C294" s="72">
        <f t="shared" si="46"/>
        <v>0</v>
      </c>
      <c r="D294" s="74"/>
      <c r="E294" s="74"/>
      <c r="F294" s="74"/>
      <c r="G294" s="157"/>
      <c r="H294" s="72">
        <f t="shared" si="47"/>
        <v>0</v>
      </c>
      <c r="I294" s="74"/>
      <c r="J294" s="74"/>
      <c r="K294" s="74"/>
      <c r="L294" s="158"/>
    </row>
    <row r="295" spans="1:12" x14ac:dyDescent="0.25">
      <c r="A295" s="174" t="s">
        <v>311</v>
      </c>
      <c r="B295" s="43" t="s">
        <v>312</v>
      </c>
      <c r="C295" s="72">
        <f t="shared" si="46"/>
        <v>0</v>
      </c>
      <c r="D295" s="74"/>
      <c r="E295" s="74"/>
      <c r="F295" s="74"/>
      <c r="G295" s="157"/>
      <c r="H295" s="72">
        <f t="shared" si="47"/>
        <v>0</v>
      </c>
      <c r="I295" s="74"/>
      <c r="J295" s="74"/>
      <c r="K295" s="74"/>
      <c r="L295" s="158"/>
    </row>
    <row r="296" spans="1:12" ht="24.75" thickBot="1" x14ac:dyDescent="0.3">
      <c r="A296" s="251" t="s">
        <v>313</v>
      </c>
      <c r="B296" s="252" t="s">
        <v>314</v>
      </c>
      <c r="C296" s="185">
        <f t="shared" si="46"/>
        <v>0</v>
      </c>
      <c r="D296" s="189"/>
      <c r="E296" s="189"/>
      <c r="F296" s="189"/>
      <c r="G296" s="253"/>
      <c r="H296" s="185">
        <f t="shared" si="47"/>
        <v>0</v>
      </c>
      <c r="I296" s="189"/>
      <c r="J296" s="189"/>
      <c r="K296" s="189"/>
      <c r="L296" s="191"/>
    </row>
    <row r="297" spans="1:12" s="24" customFormat="1" ht="13.5" thickTop="1" thickBot="1" x14ac:dyDescent="0.3">
      <c r="A297" s="254" t="s">
        <v>315</v>
      </c>
      <c r="B297" s="254" t="s">
        <v>316</v>
      </c>
      <c r="C297" s="255">
        <f>SUM(D297:G297)</f>
        <v>0</v>
      </c>
      <c r="D297" s="256"/>
      <c r="E297" s="256"/>
      <c r="F297" s="256"/>
      <c r="G297" s="257"/>
      <c r="H297" s="255">
        <f>SUM(I297:L297)</f>
        <v>0</v>
      </c>
      <c r="I297" s="256"/>
      <c r="J297" s="256"/>
      <c r="K297" s="256"/>
      <c r="L297" s="258"/>
    </row>
    <row r="298" spans="1:12" s="24" customFormat="1" ht="48.75" thickTop="1" x14ac:dyDescent="0.25">
      <c r="A298" s="248" t="s">
        <v>317</v>
      </c>
      <c r="B298" s="259" t="s">
        <v>318</v>
      </c>
      <c r="C298" s="260">
        <f>SUM(D298:G298)</f>
        <v>0</v>
      </c>
      <c r="D298" s="177"/>
      <c r="E298" s="177"/>
      <c r="F298" s="177"/>
      <c r="G298" s="178"/>
      <c r="H298" s="260">
        <f>SUM(I298:L298)</f>
        <v>0</v>
      </c>
      <c r="I298" s="177"/>
      <c r="J298" s="177"/>
      <c r="K298" s="177"/>
      <c r="L298" s="179"/>
    </row>
    <row r="299" spans="1:12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</row>
    <row r="300" spans="1:12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</row>
    <row r="301" spans="1:12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</row>
    <row r="302" spans="1:12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</row>
    <row r="303" spans="1:12" x14ac:dyDescent="0.2">
      <c r="A303" s="1"/>
      <c r="B303" s="1"/>
      <c r="C303" s="261"/>
      <c r="D303" s="1"/>
      <c r="E303" s="1"/>
      <c r="F303" s="1"/>
      <c r="G303" s="1"/>
      <c r="H303" s="1"/>
      <c r="I303" s="1"/>
      <c r="J303" s="1"/>
      <c r="K303" s="1"/>
      <c r="L303" s="1"/>
    </row>
    <row r="304" spans="1:12" x14ac:dyDescent="0.2">
      <c r="A304" s="1"/>
      <c r="B304" s="1"/>
      <c r="C304" s="261"/>
      <c r="D304" s="1"/>
      <c r="E304" s="1"/>
      <c r="F304" s="1"/>
      <c r="G304" s="1"/>
      <c r="H304" s="1"/>
      <c r="I304" s="1"/>
      <c r="J304" s="1"/>
      <c r="K304" s="1"/>
      <c r="L304" s="1"/>
    </row>
    <row r="305" spans="1:12" x14ac:dyDescent="0.2">
      <c r="A305" s="1"/>
      <c r="B305" s="1"/>
      <c r="C305" s="261"/>
      <c r="D305" s="1"/>
      <c r="E305" s="1"/>
      <c r="F305" s="1"/>
      <c r="G305" s="1"/>
      <c r="H305" s="1"/>
      <c r="I305" s="1"/>
      <c r="J305" s="1"/>
      <c r="K305" s="1"/>
      <c r="L305" s="1"/>
    </row>
    <row r="306" spans="1:12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</row>
    <row r="307" spans="1:12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</row>
    <row r="308" spans="1:12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</row>
    <row r="309" spans="1:12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</row>
    <row r="310" spans="1:12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</row>
    <row r="311" spans="1:12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</row>
    <row r="312" spans="1:12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</row>
    <row r="313" spans="1:12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</row>
    <row r="314" spans="1:12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</row>
  </sheetData>
  <sheetProtection formatCells="0" formatColumns="0" formatRows="0"/>
  <autoFilter ref="A18:L298"/>
  <mergeCells count="29">
    <mergeCell ref="A288:B288"/>
    <mergeCell ref="H16:H17"/>
    <mergeCell ref="I16:I17"/>
    <mergeCell ref="J16:J17"/>
    <mergeCell ref="K16:K17"/>
    <mergeCell ref="L16:L17"/>
    <mergeCell ref="A287:B287"/>
    <mergeCell ref="C13:L13"/>
    <mergeCell ref="A15:A17"/>
    <mergeCell ref="B15:B17"/>
    <mergeCell ref="C15:G15"/>
    <mergeCell ref="H15:L15"/>
    <mergeCell ref="C16:C17"/>
    <mergeCell ref="D16:D17"/>
    <mergeCell ref="E16:E17"/>
    <mergeCell ref="F16:F17"/>
    <mergeCell ref="G16:G17"/>
    <mergeCell ref="C12:L12"/>
    <mergeCell ref="A1:L1"/>
    <mergeCell ref="A2:L2"/>
    <mergeCell ref="C3:L3"/>
    <mergeCell ref="C4:L4"/>
    <mergeCell ref="C5:L5"/>
    <mergeCell ref="C6:L6"/>
    <mergeCell ref="C7:L7"/>
    <mergeCell ref="C8:L8"/>
    <mergeCell ref="C9:L9"/>
    <mergeCell ref="C10:L10"/>
    <mergeCell ref="C11:L11"/>
  </mergeCells>
  <pageMargins left="0.78740157480314965" right="0.39370078740157483" top="0.39370078740157483" bottom="0.39370078740157483" header="0.23622047244094491" footer="0.19685039370078741"/>
  <pageSetup paperSize="9" scale="70" orientation="portrait" r:id="rId1"/>
  <headerFooter>
    <oddHeader xml:space="preserve">&amp;C                               </oddHeader>
    <oddFooter>&amp;L&amp;D, &amp;T&amp;R&amp;"Times New Roman,Regular"&amp;10&amp;P (&amp;N)</oddFooter>
  </headerFooter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M316"/>
  <sheetViews>
    <sheetView showGridLines="0" view="pageLayout" zoomScaleNormal="100" workbookViewId="0">
      <selection activeCell="C6" sqref="C6:L6"/>
    </sheetView>
  </sheetViews>
  <sheetFormatPr defaultRowHeight="12" x14ac:dyDescent="0.25"/>
  <cols>
    <col min="1" max="1" width="10.85546875" style="262" customWidth="1"/>
    <col min="2" max="2" width="28" style="262" customWidth="1"/>
    <col min="3" max="3" width="9.7109375" style="262" customWidth="1"/>
    <col min="4" max="4" width="9.5703125" style="262" customWidth="1"/>
    <col min="5" max="6" width="8.7109375" style="262" customWidth="1"/>
    <col min="7" max="7" width="8.28515625" style="262" customWidth="1"/>
    <col min="8" max="11" width="8.7109375" style="262" customWidth="1"/>
    <col min="12" max="12" width="7.5703125" style="262" customWidth="1"/>
    <col min="13" max="16" width="0" style="1" hidden="1" customWidth="1"/>
    <col min="17" max="16384" width="9.140625" style="1"/>
  </cols>
  <sheetData>
    <row r="1" spans="1:12" x14ac:dyDescent="0.25">
      <c r="A1" s="591" t="s">
        <v>613</v>
      </c>
      <c r="B1" s="591"/>
      <c r="C1" s="591"/>
      <c r="D1" s="591"/>
      <c r="E1" s="591"/>
      <c r="F1" s="591"/>
      <c r="G1" s="591"/>
      <c r="H1" s="591"/>
      <c r="I1" s="591"/>
      <c r="J1" s="591"/>
      <c r="K1" s="591"/>
      <c r="L1" s="591"/>
    </row>
    <row r="2" spans="1:12" ht="35.25" customHeight="1" x14ac:dyDescent="0.25">
      <c r="A2" s="592" t="s">
        <v>1</v>
      </c>
      <c r="B2" s="593"/>
      <c r="C2" s="593"/>
      <c r="D2" s="593"/>
      <c r="E2" s="593"/>
      <c r="F2" s="593"/>
      <c r="G2" s="593"/>
      <c r="H2" s="593"/>
      <c r="I2" s="593"/>
      <c r="J2" s="593"/>
      <c r="K2" s="593"/>
      <c r="L2" s="594"/>
    </row>
    <row r="3" spans="1:12" ht="12.75" customHeight="1" x14ac:dyDescent="0.25">
      <c r="A3" s="2" t="s">
        <v>2</v>
      </c>
      <c r="B3" s="3"/>
      <c r="C3" s="595" t="s">
        <v>498</v>
      </c>
      <c r="D3" s="595"/>
      <c r="E3" s="595"/>
      <c r="F3" s="595"/>
      <c r="G3" s="595"/>
      <c r="H3" s="595"/>
      <c r="I3" s="595"/>
      <c r="J3" s="595"/>
      <c r="K3" s="595"/>
      <c r="L3" s="596"/>
    </row>
    <row r="4" spans="1:12" ht="12.75" customHeight="1" x14ac:dyDescent="0.25">
      <c r="A4" s="2" t="s">
        <v>4</v>
      </c>
      <c r="B4" s="3"/>
      <c r="C4" s="595" t="s">
        <v>499</v>
      </c>
      <c r="D4" s="595"/>
      <c r="E4" s="595"/>
      <c r="F4" s="595"/>
      <c r="G4" s="595"/>
      <c r="H4" s="595"/>
      <c r="I4" s="595"/>
      <c r="J4" s="595"/>
      <c r="K4" s="595"/>
      <c r="L4" s="596"/>
    </row>
    <row r="5" spans="1:12" ht="12.75" customHeight="1" x14ac:dyDescent="0.25">
      <c r="A5" s="4" t="s">
        <v>6</v>
      </c>
      <c r="B5" s="5"/>
      <c r="C5" s="589" t="s">
        <v>500</v>
      </c>
      <c r="D5" s="589"/>
      <c r="E5" s="589"/>
      <c r="F5" s="589"/>
      <c r="G5" s="589"/>
      <c r="H5" s="589"/>
      <c r="I5" s="589"/>
      <c r="J5" s="589"/>
      <c r="K5" s="589"/>
      <c r="L5" s="590"/>
    </row>
    <row r="6" spans="1:12" ht="12.75" customHeight="1" x14ac:dyDescent="0.25">
      <c r="A6" s="4" t="s">
        <v>8</v>
      </c>
      <c r="B6" s="5"/>
      <c r="C6" s="589" t="s">
        <v>9</v>
      </c>
      <c r="D6" s="589"/>
      <c r="E6" s="589"/>
      <c r="F6" s="589"/>
      <c r="G6" s="589"/>
      <c r="H6" s="589"/>
      <c r="I6" s="589"/>
      <c r="J6" s="589"/>
      <c r="K6" s="589"/>
      <c r="L6" s="590"/>
    </row>
    <row r="7" spans="1:12" ht="28.5" customHeight="1" x14ac:dyDescent="0.25">
      <c r="A7" s="4" t="s">
        <v>10</v>
      </c>
      <c r="B7" s="5"/>
      <c r="C7" s="595" t="s">
        <v>614</v>
      </c>
      <c r="D7" s="595"/>
      <c r="E7" s="595"/>
      <c r="F7" s="595"/>
      <c r="G7" s="595"/>
      <c r="H7" s="595"/>
      <c r="I7" s="595"/>
      <c r="J7" s="595"/>
      <c r="K7" s="595"/>
      <c r="L7" s="596"/>
    </row>
    <row r="8" spans="1:12" ht="12.75" customHeight="1" x14ac:dyDescent="0.25">
      <c r="A8" s="6" t="s">
        <v>12</v>
      </c>
      <c r="B8" s="5"/>
      <c r="C8" s="597"/>
      <c r="D8" s="597"/>
      <c r="E8" s="597"/>
      <c r="F8" s="597"/>
      <c r="G8" s="597"/>
      <c r="H8" s="597"/>
      <c r="I8" s="597"/>
      <c r="J8" s="597"/>
      <c r="K8" s="597"/>
      <c r="L8" s="598"/>
    </row>
    <row r="9" spans="1:12" ht="12.75" customHeight="1" x14ac:dyDescent="0.25">
      <c r="A9" s="4"/>
      <c r="B9" s="5" t="s">
        <v>13</v>
      </c>
      <c r="C9" s="589"/>
      <c r="D9" s="589"/>
      <c r="E9" s="589"/>
      <c r="F9" s="589"/>
      <c r="G9" s="589"/>
      <c r="H9" s="589"/>
      <c r="I9" s="589"/>
      <c r="J9" s="589"/>
      <c r="K9" s="589"/>
      <c r="L9" s="590"/>
    </row>
    <row r="10" spans="1:12" ht="12.75" customHeight="1" x14ac:dyDescent="0.25">
      <c r="A10" s="4"/>
      <c r="B10" s="5" t="s">
        <v>15</v>
      </c>
      <c r="C10" s="589"/>
      <c r="D10" s="589"/>
      <c r="E10" s="589"/>
      <c r="F10" s="589"/>
      <c r="G10" s="589"/>
      <c r="H10" s="589"/>
      <c r="I10" s="589"/>
      <c r="J10" s="589"/>
      <c r="K10" s="589"/>
      <c r="L10" s="590"/>
    </row>
    <row r="11" spans="1:12" ht="12.75" customHeight="1" x14ac:dyDescent="0.25">
      <c r="A11" s="4"/>
      <c r="B11" s="5" t="s">
        <v>16</v>
      </c>
      <c r="C11" s="680" t="s">
        <v>615</v>
      </c>
      <c r="D11" s="680"/>
      <c r="E11" s="680"/>
      <c r="F11" s="680"/>
      <c r="G11" s="680"/>
      <c r="H11" s="680"/>
      <c r="I11" s="680"/>
      <c r="J11" s="680"/>
      <c r="K11" s="680"/>
      <c r="L11" s="681"/>
    </row>
    <row r="12" spans="1:12" ht="12.75" customHeight="1" x14ac:dyDescent="0.25">
      <c r="A12" s="4"/>
      <c r="B12" s="5" t="s">
        <v>17</v>
      </c>
      <c r="C12" s="589"/>
      <c r="D12" s="589"/>
      <c r="E12" s="589"/>
      <c r="F12" s="589"/>
      <c r="G12" s="589"/>
      <c r="H12" s="589"/>
      <c r="I12" s="589"/>
      <c r="J12" s="589"/>
      <c r="K12" s="589"/>
      <c r="L12" s="590"/>
    </row>
    <row r="13" spans="1:12" ht="12.75" customHeight="1" x14ac:dyDescent="0.25">
      <c r="A13" s="4"/>
      <c r="B13" s="5" t="s">
        <v>18</v>
      </c>
      <c r="C13" s="589"/>
      <c r="D13" s="589"/>
      <c r="E13" s="589"/>
      <c r="F13" s="589"/>
      <c r="G13" s="589"/>
      <c r="H13" s="589"/>
      <c r="I13" s="589"/>
      <c r="J13" s="589"/>
      <c r="K13" s="589"/>
      <c r="L13" s="590"/>
    </row>
    <row r="14" spans="1:12" ht="12.75" customHeight="1" x14ac:dyDescent="0.25">
      <c r="A14" s="7"/>
      <c r="B14" s="8"/>
      <c r="C14" s="9"/>
      <c r="D14" s="9"/>
      <c r="E14" s="9"/>
      <c r="F14" s="9"/>
      <c r="G14" s="9"/>
      <c r="H14" s="9"/>
      <c r="I14" s="9"/>
      <c r="J14" s="9"/>
      <c r="K14" s="9"/>
      <c r="L14" s="10"/>
    </row>
    <row r="15" spans="1:12" s="11" customFormat="1" ht="12.75" customHeight="1" x14ac:dyDescent="0.25">
      <c r="A15" s="603" t="s">
        <v>19</v>
      </c>
      <c r="B15" s="606" t="s">
        <v>20</v>
      </c>
      <c r="C15" s="608" t="s">
        <v>21</v>
      </c>
      <c r="D15" s="609"/>
      <c r="E15" s="609"/>
      <c r="F15" s="609"/>
      <c r="G15" s="610"/>
      <c r="H15" s="608" t="s">
        <v>22</v>
      </c>
      <c r="I15" s="609"/>
      <c r="J15" s="609"/>
      <c r="K15" s="609"/>
      <c r="L15" s="611"/>
    </row>
    <row r="16" spans="1:12" s="11" customFormat="1" ht="12.75" customHeight="1" x14ac:dyDescent="0.25">
      <c r="A16" s="604"/>
      <c r="B16" s="607"/>
      <c r="C16" s="612" t="s">
        <v>23</v>
      </c>
      <c r="D16" s="613" t="s">
        <v>24</v>
      </c>
      <c r="E16" s="615" t="s">
        <v>25</v>
      </c>
      <c r="F16" s="617" t="s">
        <v>26</v>
      </c>
      <c r="G16" s="619" t="s">
        <v>27</v>
      </c>
      <c r="H16" s="612" t="s">
        <v>23</v>
      </c>
      <c r="I16" s="613" t="s">
        <v>24</v>
      </c>
      <c r="J16" s="615" t="s">
        <v>25</v>
      </c>
      <c r="K16" s="617" t="s">
        <v>26</v>
      </c>
      <c r="L16" s="599" t="s">
        <v>27</v>
      </c>
    </row>
    <row r="17" spans="1:12" s="12" customFormat="1" ht="61.5" customHeight="1" thickBot="1" x14ac:dyDescent="0.3">
      <c r="A17" s="605"/>
      <c r="B17" s="607"/>
      <c r="C17" s="612"/>
      <c r="D17" s="614"/>
      <c r="E17" s="616"/>
      <c r="F17" s="618"/>
      <c r="G17" s="619"/>
      <c r="H17" s="622"/>
      <c r="I17" s="623"/>
      <c r="J17" s="616"/>
      <c r="K17" s="618"/>
      <c r="L17" s="600"/>
    </row>
    <row r="18" spans="1:12" s="12" customFormat="1" ht="9.75" customHeight="1" thickTop="1" x14ac:dyDescent="0.25">
      <c r="A18" s="13" t="s">
        <v>28</v>
      </c>
      <c r="B18" s="13">
        <v>2</v>
      </c>
      <c r="C18" s="14">
        <v>3</v>
      </c>
      <c r="D18" s="15">
        <v>4</v>
      </c>
      <c r="E18" s="15">
        <v>5</v>
      </c>
      <c r="F18" s="15">
        <v>6</v>
      </c>
      <c r="G18" s="16">
        <v>7</v>
      </c>
      <c r="H18" s="14">
        <v>8</v>
      </c>
      <c r="I18" s="15">
        <v>9</v>
      </c>
      <c r="J18" s="15">
        <v>10</v>
      </c>
      <c r="K18" s="15">
        <v>11</v>
      </c>
      <c r="L18" s="17">
        <v>12</v>
      </c>
    </row>
    <row r="19" spans="1:12" s="24" customFormat="1" x14ac:dyDescent="0.25">
      <c r="A19" s="18"/>
      <c r="B19" s="19" t="s">
        <v>29</v>
      </c>
      <c r="C19" s="20"/>
      <c r="D19" s="21"/>
      <c r="E19" s="21"/>
      <c r="F19" s="21"/>
      <c r="G19" s="22"/>
      <c r="H19" s="20"/>
      <c r="I19" s="21"/>
      <c r="J19" s="21"/>
      <c r="K19" s="21"/>
      <c r="L19" s="23"/>
    </row>
    <row r="20" spans="1:12" s="24" customFormat="1" ht="12.75" thickBot="1" x14ac:dyDescent="0.3">
      <c r="A20" s="25"/>
      <c r="B20" s="26" t="s">
        <v>30</v>
      </c>
      <c r="C20" s="27">
        <f t="shared" ref="C20:C47" si="0">SUM(D20:G20)</f>
        <v>18634</v>
      </c>
      <c r="D20" s="28">
        <f>SUM(D21,D24,D25,D41,D43)</f>
        <v>18634</v>
      </c>
      <c r="E20" s="28">
        <f>SUM(E21,E24,E43)</f>
        <v>0</v>
      </c>
      <c r="F20" s="28">
        <f>SUM(F21,F26,F43)</f>
        <v>0</v>
      </c>
      <c r="G20" s="29">
        <f>SUM(G21,G45)</f>
        <v>0</v>
      </c>
      <c r="H20" s="27">
        <f>SUM(I20:L20)</f>
        <v>18634</v>
      </c>
      <c r="I20" s="28">
        <f>SUM(I21,I24,I25,I41,I43)</f>
        <v>18634</v>
      </c>
      <c r="J20" s="28">
        <f>SUM(J21,J24,J43)</f>
        <v>0</v>
      </c>
      <c r="K20" s="28">
        <f>SUM(K21,K26,K43)</f>
        <v>0</v>
      </c>
      <c r="L20" s="30">
        <f>SUM(L21,L45)</f>
        <v>0</v>
      </c>
    </row>
    <row r="21" spans="1:12" ht="12.75" thickTop="1" x14ac:dyDescent="0.25">
      <c r="A21" s="31"/>
      <c r="B21" s="32" t="s">
        <v>31</v>
      </c>
      <c r="C21" s="33">
        <f t="shared" si="0"/>
        <v>18634</v>
      </c>
      <c r="D21" s="34">
        <f>SUM(D22:D23)</f>
        <v>18634</v>
      </c>
      <c r="E21" s="34">
        <f>SUM(E22:E23)</f>
        <v>0</v>
      </c>
      <c r="F21" s="34">
        <f>SUM(F22:F23)</f>
        <v>0</v>
      </c>
      <c r="G21" s="35">
        <f>SUM(G22:G23)</f>
        <v>0</v>
      </c>
      <c r="H21" s="33">
        <f t="shared" ref="H21:H47" si="1">SUM(I21:L21)</f>
        <v>18634</v>
      </c>
      <c r="I21" s="34">
        <f>SUM(I22:I23)</f>
        <v>18634</v>
      </c>
      <c r="J21" s="34">
        <f>SUM(J22:J23)</f>
        <v>0</v>
      </c>
      <c r="K21" s="34">
        <f>SUM(K22:K23)</f>
        <v>0</v>
      </c>
      <c r="L21" s="36">
        <f>SUM(L22:L23)</f>
        <v>0</v>
      </c>
    </row>
    <row r="22" spans="1:12" x14ac:dyDescent="0.25">
      <c r="A22" s="37"/>
      <c r="B22" s="38" t="s">
        <v>32</v>
      </c>
      <c r="C22" s="39">
        <f t="shared" si="0"/>
        <v>0</v>
      </c>
      <c r="D22" s="40"/>
      <c r="E22" s="40"/>
      <c r="F22" s="40"/>
      <c r="G22" s="41"/>
      <c r="H22" s="39">
        <f t="shared" si="1"/>
        <v>0</v>
      </c>
      <c r="I22" s="40"/>
      <c r="J22" s="40"/>
      <c r="K22" s="40"/>
      <c r="L22" s="42"/>
    </row>
    <row r="23" spans="1:12" x14ac:dyDescent="0.25">
      <c r="A23" s="43"/>
      <c r="B23" s="44" t="s">
        <v>33</v>
      </c>
      <c r="C23" s="45">
        <f t="shared" si="0"/>
        <v>18634</v>
      </c>
      <c r="D23" s="46">
        <v>18634</v>
      </c>
      <c r="E23" s="46"/>
      <c r="F23" s="46"/>
      <c r="G23" s="47"/>
      <c r="H23" s="45">
        <f t="shared" si="1"/>
        <v>18634</v>
      </c>
      <c r="I23" s="46">
        <v>18634</v>
      </c>
      <c r="J23" s="46"/>
      <c r="K23" s="46"/>
      <c r="L23" s="48"/>
    </row>
    <row r="24" spans="1:12" s="24" customFormat="1" ht="24.75" thickBot="1" x14ac:dyDescent="0.3">
      <c r="A24" s="49">
        <v>19300</v>
      </c>
      <c r="B24" s="49" t="s">
        <v>34</v>
      </c>
      <c r="C24" s="50">
        <f t="shared" si="0"/>
        <v>0</v>
      </c>
      <c r="D24" s="51"/>
      <c r="E24" s="51"/>
      <c r="F24" s="52" t="s">
        <v>35</v>
      </c>
      <c r="G24" s="53" t="s">
        <v>35</v>
      </c>
      <c r="H24" s="50">
        <f t="shared" si="1"/>
        <v>0</v>
      </c>
      <c r="I24" s="51"/>
      <c r="J24" s="51"/>
      <c r="K24" s="52" t="s">
        <v>35</v>
      </c>
      <c r="L24" s="54" t="s">
        <v>35</v>
      </c>
    </row>
    <row r="25" spans="1:12" s="24" customFormat="1" ht="24.75" thickTop="1" x14ac:dyDescent="0.25">
      <c r="A25" s="55"/>
      <c r="B25" s="56" t="s">
        <v>36</v>
      </c>
      <c r="C25" s="57">
        <f t="shared" si="0"/>
        <v>0</v>
      </c>
      <c r="D25" s="58"/>
      <c r="E25" s="59" t="s">
        <v>35</v>
      </c>
      <c r="F25" s="59" t="s">
        <v>35</v>
      </c>
      <c r="G25" s="60" t="s">
        <v>35</v>
      </c>
      <c r="H25" s="57">
        <f t="shared" si="1"/>
        <v>0</v>
      </c>
      <c r="I25" s="61"/>
      <c r="J25" s="59" t="s">
        <v>35</v>
      </c>
      <c r="K25" s="59" t="s">
        <v>35</v>
      </c>
      <c r="L25" s="62" t="s">
        <v>35</v>
      </c>
    </row>
    <row r="26" spans="1:12" s="24" customFormat="1" ht="36" x14ac:dyDescent="0.25">
      <c r="A26" s="56">
        <v>21300</v>
      </c>
      <c r="B26" s="56" t="s">
        <v>37</v>
      </c>
      <c r="C26" s="57">
        <f t="shared" si="0"/>
        <v>0</v>
      </c>
      <c r="D26" s="59" t="s">
        <v>35</v>
      </c>
      <c r="E26" s="59" t="s">
        <v>35</v>
      </c>
      <c r="F26" s="63">
        <f>SUM(F27,F31,F33,F36)</f>
        <v>0</v>
      </c>
      <c r="G26" s="60" t="s">
        <v>35</v>
      </c>
      <c r="H26" s="57">
        <f t="shared" si="1"/>
        <v>0</v>
      </c>
      <c r="I26" s="59" t="s">
        <v>35</v>
      </c>
      <c r="J26" s="59" t="s">
        <v>35</v>
      </c>
      <c r="K26" s="63">
        <f>SUM(K27,K31,K33,K36)</f>
        <v>0</v>
      </c>
      <c r="L26" s="62" t="s">
        <v>35</v>
      </c>
    </row>
    <row r="27" spans="1:12" s="24" customFormat="1" ht="24" x14ac:dyDescent="0.25">
      <c r="A27" s="64">
        <v>21350</v>
      </c>
      <c r="B27" s="56" t="s">
        <v>38</v>
      </c>
      <c r="C27" s="57">
        <f t="shared" si="0"/>
        <v>0</v>
      </c>
      <c r="D27" s="59" t="s">
        <v>35</v>
      </c>
      <c r="E27" s="59" t="s">
        <v>35</v>
      </c>
      <c r="F27" s="63">
        <f>SUM(F28:F30)</f>
        <v>0</v>
      </c>
      <c r="G27" s="60" t="s">
        <v>35</v>
      </c>
      <c r="H27" s="57">
        <f t="shared" si="1"/>
        <v>0</v>
      </c>
      <c r="I27" s="59" t="s">
        <v>35</v>
      </c>
      <c r="J27" s="59" t="s">
        <v>35</v>
      </c>
      <c r="K27" s="63">
        <f>SUM(K28:K30)</f>
        <v>0</v>
      </c>
      <c r="L27" s="62" t="s">
        <v>35</v>
      </c>
    </row>
    <row r="28" spans="1:12" x14ac:dyDescent="0.25">
      <c r="A28" s="37">
        <v>21351</v>
      </c>
      <c r="B28" s="65" t="s">
        <v>39</v>
      </c>
      <c r="C28" s="66">
        <f t="shared" si="0"/>
        <v>0</v>
      </c>
      <c r="D28" s="67" t="s">
        <v>35</v>
      </c>
      <c r="E28" s="67" t="s">
        <v>35</v>
      </c>
      <c r="F28" s="68"/>
      <c r="G28" s="69" t="s">
        <v>35</v>
      </c>
      <c r="H28" s="66">
        <f t="shared" si="1"/>
        <v>0</v>
      </c>
      <c r="I28" s="67" t="s">
        <v>35</v>
      </c>
      <c r="J28" s="67" t="s">
        <v>35</v>
      </c>
      <c r="K28" s="68"/>
      <c r="L28" s="70" t="s">
        <v>35</v>
      </c>
    </row>
    <row r="29" spans="1:12" x14ac:dyDescent="0.25">
      <c r="A29" s="43">
        <v>21352</v>
      </c>
      <c r="B29" s="71" t="s">
        <v>40</v>
      </c>
      <c r="C29" s="72">
        <f t="shared" si="0"/>
        <v>0</v>
      </c>
      <c r="D29" s="73" t="s">
        <v>35</v>
      </c>
      <c r="E29" s="73" t="s">
        <v>35</v>
      </c>
      <c r="F29" s="74"/>
      <c r="G29" s="75" t="s">
        <v>35</v>
      </c>
      <c r="H29" s="72">
        <f t="shared" si="1"/>
        <v>0</v>
      </c>
      <c r="I29" s="73" t="s">
        <v>35</v>
      </c>
      <c r="J29" s="73" t="s">
        <v>35</v>
      </c>
      <c r="K29" s="74"/>
      <c r="L29" s="76" t="s">
        <v>35</v>
      </c>
    </row>
    <row r="30" spans="1:12" ht="24" x14ac:dyDescent="0.25">
      <c r="A30" s="43">
        <v>21359</v>
      </c>
      <c r="B30" s="71" t="s">
        <v>41</v>
      </c>
      <c r="C30" s="72">
        <f t="shared" si="0"/>
        <v>0</v>
      </c>
      <c r="D30" s="73" t="s">
        <v>35</v>
      </c>
      <c r="E30" s="73" t="s">
        <v>35</v>
      </c>
      <c r="F30" s="74"/>
      <c r="G30" s="75" t="s">
        <v>35</v>
      </c>
      <c r="H30" s="72">
        <f t="shared" si="1"/>
        <v>0</v>
      </c>
      <c r="I30" s="73" t="s">
        <v>35</v>
      </c>
      <c r="J30" s="73" t="s">
        <v>35</v>
      </c>
      <c r="K30" s="74"/>
      <c r="L30" s="76" t="s">
        <v>35</v>
      </c>
    </row>
    <row r="31" spans="1:12" s="24" customFormat="1" ht="36" x14ac:dyDescent="0.25">
      <c r="A31" s="64">
        <v>21370</v>
      </c>
      <c r="B31" s="56" t="s">
        <v>42</v>
      </c>
      <c r="C31" s="57">
        <f t="shared" si="0"/>
        <v>0</v>
      </c>
      <c r="D31" s="59" t="s">
        <v>35</v>
      </c>
      <c r="E31" s="59" t="s">
        <v>35</v>
      </c>
      <c r="F31" s="63">
        <f>SUM(F32)</f>
        <v>0</v>
      </c>
      <c r="G31" s="60" t="s">
        <v>35</v>
      </c>
      <c r="H31" s="57">
        <f t="shared" si="1"/>
        <v>0</v>
      </c>
      <c r="I31" s="59" t="s">
        <v>35</v>
      </c>
      <c r="J31" s="59" t="s">
        <v>35</v>
      </c>
      <c r="K31" s="63">
        <f>SUM(K32)</f>
        <v>0</v>
      </c>
      <c r="L31" s="62" t="s">
        <v>35</v>
      </c>
    </row>
    <row r="32" spans="1:12" ht="36" x14ac:dyDescent="0.25">
      <c r="A32" s="77">
        <v>21379</v>
      </c>
      <c r="B32" s="78" t="s">
        <v>43</v>
      </c>
      <c r="C32" s="79">
        <f t="shared" si="0"/>
        <v>0</v>
      </c>
      <c r="D32" s="80" t="s">
        <v>35</v>
      </c>
      <c r="E32" s="80" t="s">
        <v>35</v>
      </c>
      <c r="F32" s="81"/>
      <c r="G32" s="82" t="s">
        <v>35</v>
      </c>
      <c r="H32" s="79">
        <f t="shared" si="1"/>
        <v>0</v>
      </c>
      <c r="I32" s="80" t="s">
        <v>35</v>
      </c>
      <c r="J32" s="80" t="s">
        <v>35</v>
      </c>
      <c r="K32" s="81"/>
      <c r="L32" s="83" t="s">
        <v>35</v>
      </c>
    </row>
    <row r="33" spans="1:12" s="24" customFormat="1" x14ac:dyDescent="0.25">
      <c r="A33" s="64">
        <v>21380</v>
      </c>
      <c r="B33" s="56" t="s">
        <v>44</v>
      </c>
      <c r="C33" s="57">
        <f t="shared" si="0"/>
        <v>0</v>
      </c>
      <c r="D33" s="59" t="s">
        <v>35</v>
      </c>
      <c r="E33" s="59" t="s">
        <v>35</v>
      </c>
      <c r="F33" s="63">
        <f>SUM(F34:F35)</f>
        <v>0</v>
      </c>
      <c r="G33" s="60" t="s">
        <v>35</v>
      </c>
      <c r="H33" s="57">
        <f t="shared" si="1"/>
        <v>0</v>
      </c>
      <c r="I33" s="59" t="s">
        <v>35</v>
      </c>
      <c r="J33" s="59" t="s">
        <v>35</v>
      </c>
      <c r="K33" s="63">
        <f>SUM(K34:K35)</f>
        <v>0</v>
      </c>
      <c r="L33" s="62" t="s">
        <v>35</v>
      </c>
    </row>
    <row r="34" spans="1:12" x14ac:dyDescent="0.25">
      <c r="A34" s="38">
        <v>21381</v>
      </c>
      <c r="B34" s="65" t="s">
        <v>45</v>
      </c>
      <c r="C34" s="66">
        <f t="shared" si="0"/>
        <v>0</v>
      </c>
      <c r="D34" s="67" t="s">
        <v>35</v>
      </c>
      <c r="E34" s="67" t="s">
        <v>35</v>
      </c>
      <c r="F34" s="68"/>
      <c r="G34" s="69" t="s">
        <v>35</v>
      </c>
      <c r="H34" s="66">
        <f t="shared" si="1"/>
        <v>0</v>
      </c>
      <c r="I34" s="67" t="s">
        <v>35</v>
      </c>
      <c r="J34" s="67" t="s">
        <v>35</v>
      </c>
      <c r="K34" s="68"/>
      <c r="L34" s="70" t="s">
        <v>35</v>
      </c>
    </row>
    <row r="35" spans="1:12" ht="24" x14ac:dyDescent="0.25">
      <c r="A35" s="44">
        <v>21383</v>
      </c>
      <c r="B35" s="71" t="s">
        <v>46</v>
      </c>
      <c r="C35" s="72">
        <f>SUM(D35:G35)</f>
        <v>0</v>
      </c>
      <c r="D35" s="73" t="s">
        <v>35</v>
      </c>
      <c r="E35" s="73" t="s">
        <v>35</v>
      </c>
      <c r="F35" s="74"/>
      <c r="G35" s="75" t="s">
        <v>35</v>
      </c>
      <c r="H35" s="72">
        <f t="shared" si="1"/>
        <v>0</v>
      </c>
      <c r="I35" s="73" t="s">
        <v>35</v>
      </c>
      <c r="J35" s="73" t="s">
        <v>35</v>
      </c>
      <c r="K35" s="74"/>
      <c r="L35" s="76" t="s">
        <v>35</v>
      </c>
    </row>
    <row r="36" spans="1:12" s="24" customFormat="1" ht="25.5" customHeight="1" x14ac:dyDescent="0.25">
      <c r="A36" s="64">
        <v>21390</v>
      </c>
      <c r="B36" s="56" t="s">
        <v>47</v>
      </c>
      <c r="C36" s="57">
        <f t="shared" si="0"/>
        <v>0</v>
      </c>
      <c r="D36" s="59" t="s">
        <v>35</v>
      </c>
      <c r="E36" s="59" t="s">
        <v>35</v>
      </c>
      <c r="F36" s="63">
        <f>SUM(F37:F40)</f>
        <v>0</v>
      </c>
      <c r="G36" s="60" t="s">
        <v>35</v>
      </c>
      <c r="H36" s="57">
        <f t="shared" si="1"/>
        <v>0</v>
      </c>
      <c r="I36" s="59" t="s">
        <v>35</v>
      </c>
      <c r="J36" s="59" t="s">
        <v>35</v>
      </c>
      <c r="K36" s="63">
        <f>SUM(K37:K40)</f>
        <v>0</v>
      </c>
      <c r="L36" s="62" t="s">
        <v>35</v>
      </c>
    </row>
    <row r="37" spans="1:12" ht="24" x14ac:dyDescent="0.25">
      <c r="A37" s="38">
        <v>21391</v>
      </c>
      <c r="B37" s="65" t="s">
        <v>48</v>
      </c>
      <c r="C37" s="66">
        <f t="shared" si="0"/>
        <v>0</v>
      </c>
      <c r="D37" s="67" t="s">
        <v>35</v>
      </c>
      <c r="E37" s="67" t="s">
        <v>35</v>
      </c>
      <c r="F37" s="68"/>
      <c r="G37" s="69" t="s">
        <v>35</v>
      </c>
      <c r="H37" s="66">
        <f t="shared" si="1"/>
        <v>0</v>
      </c>
      <c r="I37" s="67" t="s">
        <v>35</v>
      </c>
      <c r="J37" s="67" t="s">
        <v>35</v>
      </c>
      <c r="K37" s="68"/>
      <c r="L37" s="70" t="s">
        <v>35</v>
      </c>
    </row>
    <row r="38" spans="1:12" x14ac:dyDescent="0.25">
      <c r="A38" s="44">
        <v>21393</v>
      </c>
      <c r="B38" s="71" t="s">
        <v>49</v>
      </c>
      <c r="C38" s="72">
        <f t="shared" si="0"/>
        <v>0</v>
      </c>
      <c r="D38" s="73" t="s">
        <v>35</v>
      </c>
      <c r="E38" s="73" t="s">
        <v>35</v>
      </c>
      <c r="F38" s="74"/>
      <c r="G38" s="75" t="s">
        <v>35</v>
      </c>
      <c r="H38" s="72">
        <f t="shared" si="1"/>
        <v>0</v>
      </c>
      <c r="I38" s="73" t="s">
        <v>35</v>
      </c>
      <c r="J38" s="73" t="s">
        <v>35</v>
      </c>
      <c r="K38" s="74"/>
      <c r="L38" s="76" t="s">
        <v>35</v>
      </c>
    </row>
    <row r="39" spans="1:12" x14ac:dyDescent="0.25">
      <c r="A39" s="44">
        <v>21395</v>
      </c>
      <c r="B39" s="71" t="s">
        <v>50</v>
      </c>
      <c r="C39" s="72">
        <f t="shared" si="0"/>
        <v>0</v>
      </c>
      <c r="D39" s="73" t="s">
        <v>35</v>
      </c>
      <c r="E39" s="73" t="s">
        <v>35</v>
      </c>
      <c r="F39" s="74"/>
      <c r="G39" s="75" t="s">
        <v>35</v>
      </c>
      <c r="H39" s="72">
        <f t="shared" si="1"/>
        <v>0</v>
      </c>
      <c r="I39" s="73" t="s">
        <v>35</v>
      </c>
      <c r="J39" s="73" t="s">
        <v>35</v>
      </c>
      <c r="K39" s="74"/>
      <c r="L39" s="76" t="s">
        <v>35</v>
      </c>
    </row>
    <row r="40" spans="1:12" ht="24" x14ac:dyDescent="0.25">
      <c r="A40" s="84">
        <v>21399</v>
      </c>
      <c r="B40" s="85" t="s">
        <v>51</v>
      </c>
      <c r="C40" s="86">
        <f t="shared" si="0"/>
        <v>0</v>
      </c>
      <c r="D40" s="87" t="s">
        <v>35</v>
      </c>
      <c r="E40" s="87" t="s">
        <v>35</v>
      </c>
      <c r="F40" s="88"/>
      <c r="G40" s="89" t="s">
        <v>35</v>
      </c>
      <c r="H40" s="86">
        <f t="shared" si="1"/>
        <v>0</v>
      </c>
      <c r="I40" s="87" t="s">
        <v>35</v>
      </c>
      <c r="J40" s="87" t="s">
        <v>35</v>
      </c>
      <c r="K40" s="88"/>
      <c r="L40" s="90" t="s">
        <v>35</v>
      </c>
    </row>
    <row r="41" spans="1:12" s="24" customFormat="1" ht="26.25" customHeight="1" x14ac:dyDescent="0.25">
      <c r="A41" s="91">
        <v>21420</v>
      </c>
      <c r="B41" s="92" t="s">
        <v>52</v>
      </c>
      <c r="C41" s="93">
        <f>SUM(D41:G41)</f>
        <v>0</v>
      </c>
      <c r="D41" s="94">
        <f>SUM(D42)</f>
        <v>0</v>
      </c>
      <c r="E41" s="95" t="s">
        <v>35</v>
      </c>
      <c r="F41" s="95" t="s">
        <v>35</v>
      </c>
      <c r="G41" s="96" t="s">
        <v>35</v>
      </c>
      <c r="H41" s="93">
        <f>SUM(I41:L41)</f>
        <v>0</v>
      </c>
      <c r="I41" s="94">
        <f>SUM(I42)</f>
        <v>0</v>
      </c>
      <c r="J41" s="95" t="s">
        <v>35</v>
      </c>
      <c r="K41" s="95" t="s">
        <v>35</v>
      </c>
      <c r="L41" s="97" t="s">
        <v>35</v>
      </c>
    </row>
    <row r="42" spans="1:12" s="24" customFormat="1" ht="26.25" customHeight="1" x14ac:dyDescent="0.25">
      <c r="A42" s="84">
        <v>21429</v>
      </c>
      <c r="B42" s="85" t="s">
        <v>53</v>
      </c>
      <c r="C42" s="86">
        <f>SUM(D42:G42)</f>
        <v>0</v>
      </c>
      <c r="D42" s="98"/>
      <c r="E42" s="87" t="s">
        <v>35</v>
      </c>
      <c r="F42" s="87" t="s">
        <v>35</v>
      </c>
      <c r="G42" s="89" t="s">
        <v>35</v>
      </c>
      <c r="H42" s="86">
        <f t="shared" ref="H42:H44" si="2">SUM(I42:L42)</f>
        <v>0</v>
      </c>
      <c r="I42" s="98"/>
      <c r="J42" s="87" t="s">
        <v>35</v>
      </c>
      <c r="K42" s="87" t="s">
        <v>35</v>
      </c>
      <c r="L42" s="90" t="s">
        <v>35</v>
      </c>
    </row>
    <row r="43" spans="1:12" s="24" customFormat="1" ht="24" x14ac:dyDescent="0.25">
      <c r="A43" s="64">
        <v>21490</v>
      </c>
      <c r="B43" s="56" t="s">
        <v>54</v>
      </c>
      <c r="C43" s="57">
        <f t="shared" si="0"/>
        <v>0</v>
      </c>
      <c r="D43" s="99">
        <f>D44</f>
        <v>0</v>
      </c>
      <c r="E43" s="99">
        <f t="shared" ref="E43:F43" si="3">E44</f>
        <v>0</v>
      </c>
      <c r="F43" s="99">
        <f t="shared" si="3"/>
        <v>0</v>
      </c>
      <c r="G43" s="60" t="s">
        <v>35</v>
      </c>
      <c r="H43" s="100">
        <f t="shared" si="2"/>
        <v>0</v>
      </c>
      <c r="I43" s="99">
        <f>I44</f>
        <v>0</v>
      </c>
      <c r="J43" s="99">
        <f t="shared" ref="J43:K43" si="4">J44</f>
        <v>0</v>
      </c>
      <c r="K43" s="99">
        <f t="shared" si="4"/>
        <v>0</v>
      </c>
      <c r="L43" s="62" t="s">
        <v>35</v>
      </c>
    </row>
    <row r="44" spans="1:12" s="24" customFormat="1" ht="24" x14ac:dyDescent="0.25">
      <c r="A44" s="44">
        <v>21499</v>
      </c>
      <c r="B44" s="71" t="s">
        <v>55</v>
      </c>
      <c r="C44" s="79">
        <f>SUM(D44:G44)</f>
        <v>0</v>
      </c>
      <c r="D44" s="101"/>
      <c r="E44" s="102"/>
      <c r="F44" s="102"/>
      <c r="G44" s="103" t="s">
        <v>35</v>
      </c>
      <c r="H44" s="104">
        <f t="shared" si="2"/>
        <v>0</v>
      </c>
      <c r="I44" s="40"/>
      <c r="J44" s="105"/>
      <c r="K44" s="105"/>
      <c r="L44" s="106" t="s">
        <v>35</v>
      </c>
    </row>
    <row r="45" spans="1:12" ht="12.75" customHeight="1" x14ac:dyDescent="0.25">
      <c r="A45" s="107">
        <v>23000</v>
      </c>
      <c r="B45" s="108" t="s">
        <v>56</v>
      </c>
      <c r="C45" s="109">
        <f>SUM(D45:G45)</f>
        <v>0</v>
      </c>
      <c r="D45" s="59" t="s">
        <v>35</v>
      </c>
      <c r="E45" s="59" t="s">
        <v>35</v>
      </c>
      <c r="F45" s="59" t="s">
        <v>35</v>
      </c>
      <c r="G45" s="99">
        <f>SUM(G46:G47)</f>
        <v>0</v>
      </c>
      <c r="H45" s="109">
        <f t="shared" si="1"/>
        <v>0</v>
      </c>
      <c r="I45" s="87" t="s">
        <v>35</v>
      </c>
      <c r="J45" s="87" t="s">
        <v>35</v>
      </c>
      <c r="K45" s="87" t="s">
        <v>35</v>
      </c>
      <c r="L45" s="110">
        <f>SUM(L46:L47)</f>
        <v>0</v>
      </c>
    </row>
    <row r="46" spans="1:12" ht="24" x14ac:dyDescent="0.25">
      <c r="A46" s="111">
        <v>23410</v>
      </c>
      <c r="B46" s="112" t="s">
        <v>57</v>
      </c>
      <c r="C46" s="113">
        <f t="shared" si="0"/>
        <v>0</v>
      </c>
      <c r="D46" s="95" t="s">
        <v>35</v>
      </c>
      <c r="E46" s="95" t="s">
        <v>35</v>
      </c>
      <c r="F46" s="95" t="s">
        <v>35</v>
      </c>
      <c r="G46" s="114"/>
      <c r="H46" s="113">
        <f t="shared" si="1"/>
        <v>0</v>
      </c>
      <c r="I46" s="95" t="s">
        <v>35</v>
      </c>
      <c r="J46" s="95" t="s">
        <v>35</v>
      </c>
      <c r="K46" s="95" t="s">
        <v>35</v>
      </c>
      <c r="L46" s="115"/>
    </row>
    <row r="47" spans="1:12" ht="24" x14ac:dyDescent="0.25">
      <c r="A47" s="111">
        <v>23510</v>
      </c>
      <c r="B47" s="112" t="s">
        <v>58</v>
      </c>
      <c r="C47" s="93">
        <f t="shared" si="0"/>
        <v>0</v>
      </c>
      <c r="D47" s="95" t="s">
        <v>35</v>
      </c>
      <c r="E47" s="95" t="s">
        <v>35</v>
      </c>
      <c r="F47" s="95" t="s">
        <v>35</v>
      </c>
      <c r="G47" s="114"/>
      <c r="H47" s="93">
        <f t="shared" si="1"/>
        <v>0</v>
      </c>
      <c r="I47" s="95" t="s">
        <v>35</v>
      </c>
      <c r="J47" s="95" t="s">
        <v>35</v>
      </c>
      <c r="K47" s="95" t="s">
        <v>35</v>
      </c>
      <c r="L47" s="115"/>
    </row>
    <row r="48" spans="1:12" x14ac:dyDescent="0.25">
      <c r="A48" s="116"/>
      <c r="B48" s="112"/>
      <c r="C48" s="117"/>
      <c r="D48" s="95"/>
      <c r="E48" s="95"/>
      <c r="F48" s="94"/>
      <c r="G48" s="118"/>
      <c r="H48" s="117"/>
      <c r="I48" s="95"/>
      <c r="J48" s="95"/>
      <c r="K48" s="94"/>
      <c r="L48" s="119"/>
    </row>
    <row r="49" spans="1:12" s="24" customFormat="1" x14ac:dyDescent="0.25">
      <c r="A49" s="120"/>
      <c r="B49" s="121" t="s">
        <v>59</v>
      </c>
      <c r="C49" s="122"/>
      <c r="D49" s="123"/>
      <c r="E49" s="123"/>
      <c r="F49" s="123"/>
      <c r="G49" s="124"/>
      <c r="H49" s="122"/>
      <c r="I49" s="123"/>
      <c r="J49" s="123"/>
      <c r="K49" s="123"/>
      <c r="L49" s="125"/>
    </row>
    <row r="50" spans="1:12" s="24" customFormat="1" ht="12.75" thickBot="1" x14ac:dyDescent="0.3">
      <c r="A50" s="126"/>
      <c r="B50" s="25" t="s">
        <v>60</v>
      </c>
      <c r="C50" s="127">
        <f t="shared" ref="C50:C113" si="5">SUM(D50:G50)</f>
        <v>18634</v>
      </c>
      <c r="D50" s="128">
        <f>SUM(D51,D283)</f>
        <v>18634</v>
      </c>
      <c r="E50" s="128">
        <f>SUM(E51,E283)</f>
        <v>0</v>
      </c>
      <c r="F50" s="128">
        <f>SUM(F51,F283)</f>
        <v>0</v>
      </c>
      <c r="G50" s="129">
        <f>SUM(G51,G283)</f>
        <v>0</v>
      </c>
      <c r="H50" s="127">
        <f t="shared" ref="H50:H113" si="6">SUM(I50:L50)</f>
        <v>18634</v>
      </c>
      <c r="I50" s="128">
        <f>SUM(I51,I283)</f>
        <v>18634</v>
      </c>
      <c r="J50" s="128">
        <f>SUM(J51,J283)</f>
        <v>0</v>
      </c>
      <c r="K50" s="128">
        <f>SUM(K51,K283)</f>
        <v>0</v>
      </c>
      <c r="L50" s="130">
        <f>SUM(L51,L283)</f>
        <v>0</v>
      </c>
    </row>
    <row r="51" spans="1:12" s="24" customFormat="1" ht="36.75" thickTop="1" x14ac:dyDescent="0.25">
      <c r="A51" s="131"/>
      <c r="B51" s="132" t="s">
        <v>61</v>
      </c>
      <c r="C51" s="133">
        <f t="shared" si="5"/>
        <v>13556</v>
      </c>
      <c r="D51" s="134">
        <f>SUM(D52,D194)</f>
        <v>13556</v>
      </c>
      <c r="E51" s="134">
        <f>SUM(E52,E194)</f>
        <v>0</v>
      </c>
      <c r="F51" s="134">
        <f>SUM(F52,F194)</f>
        <v>0</v>
      </c>
      <c r="G51" s="135">
        <f>SUM(G52,G194)</f>
        <v>0</v>
      </c>
      <c r="H51" s="133">
        <f t="shared" si="6"/>
        <v>13556</v>
      </c>
      <c r="I51" s="134">
        <f>SUM(I52,I194)</f>
        <v>13556</v>
      </c>
      <c r="J51" s="134">
        <f>SUM(J52,J194)</f>
        <v>0</v>
      </c>
      <c r="K51" s="134">
        <f>SUM(K52,K194)</f>
        <v>0</v>
      </c>
      <c r="L51" s="136">
        <f>SUM(L52,L194)</f>
        <v>0</v>
      </c>
    </row>
    <row r="52" spans="1:12" s="24" customFormat="1" ht="24" x14ac:dyDescent="0.25">
      <c r="A52" s="137"/>
      <c r="B52" s="18" t="s">
        <v>62</v>
      </c>
      <c r="C52" s="138">
        <f t="shared" si="5"/>
        <v>11563</v>
      </c>
      <c r="D52" s="139">
        <f>SUM(D53,D75,D173,D187)</f>
        <v>11563</v>
      </c>
      <c r="E52" s="139">
        <f>SUM(E53,E75,E173,E187)</f>
        <v>0</v>
      </c>
      <c r="F52" s="139">
        <f>SUM(F53,F75,F173,F187)</f>
        <v>0</v>
      </c>
      <c r="G52" s="140">
        <f>SUM(G53,G75,G173,G187)</f>
        <v>0</v>
      </c>
      <c r="H52" s="138">
        <f t="shared" si="6"/>
        <v>11563</v>
      </c>
      <c r="I52" s="139">
        <f>SUM(I53,I75,I173,I187)</f>
        <v>11563</v>
      </c>
      <c r="J52" s="139">
        <f>SUM(J53,J75,J173,J187)</f>
        <v>0</v>
      </c>
      <c r="K52" s="139">
        <f>SUM(K53,K75,K173,K187)</f>
        <v>0</v>
      </c>
      <c r="L52" s="141">
        <f>SUM(L53,L75,L173,L187)</f>
        <v>0</v>
      </c>
    </row>
    <row r="53" spans="1:12" s="24" customFormat="1" x14ac:dyDescent="0.25">
      <c r="A53" s="142">
        <v>1000</v>
      </c>
      <c r="B53" s="142" t="s">
        <v>63</v>
      </c>
      <c r="C53" s="143">
        <f t="shared" si="5"/>
        <v>1787</v>
      </c>
      <c r="D53" s="144">
        <f>SUM(D54,D67)</f>
        <v>1787</v>
      </c>
      <c r="E53" s="144">
        <f>SUM(E54,E67)</f>
        <v>0</v>
      </c>
      <c r="F53" s="144">
        <f>SUM(F54,F67)</f>
        <v>0</v>
      </c>
      <c r="G53" s="145">
        <f>SUM(G54,G67)</f>
        <v>0</v>
      </c>
      <c r="H53" s="143">
        <f t="shared" si="6"/>
        <v>1787</v>
      </c>
      <c r="I53" s="144">
        <f>SUM(I54,I67)</f>
        <v>1787</v>
      </c>
      <c r="J53" s="144">
        <f>SUM(J54,J67)</f>
        <v>0</v>
      </c>
      <c r="K53" s="144">
        <f>SUM(K54,K67)</f>
        <v>0</v>
      </c>
      <c r="L53" s="146">
        <f>SUM(L54,L67)</f>
        <v>0</v>
      </c>
    </row>
    <row r="54" spans="1:12" x14ac:dyDescent="0.25">
      <c r="A54" s="56">
        <v>1100</v>
      </c>
      <c r="B54" s="147" t="s">
        <v>64</v>
      </c>
      <c r="C54" s="57">
        <f t="shared" si="5"/>
        <v>1440</v>
      </c>
      <c r="D54" s="63">
        <f>SUM(D55,D58,D66)</f>
        <v>1440</v>
      </c>
      <c r="E54" s="63">
        <f>SUM(E55,E58,E66)</f>
        <v>0</v>
      </c>
      <c r="F54" s="63">
        <f>SUM(F55,F58,F66)</f>
        <v>0</v>
      </c>
      <c r="G54" s="148">
        <f>SUM(G55,G58,G66)</f>
        <v>0</v>
      </c>
      <c r="H54" s="57">
        <f t="shared" si="6"/>
        <v>1440</v>
      </c>
      <c r="I54" s="63">
        <f>SUM(I55,I58,I66)</f>
        <v>1440</v>
      </c>
      <c r="J54" s="63">
        <f>SUM(J55,J58,J66)</f>
        <v>0</v>
      </c>
      <c r="K54" s="63">
        <f>SUM(K55,K58,K66)</f>
        <v>0</v>
      </c>
      <c r="L54" s="149">
        <f>SUM(L55,L58,L66)</f>
        <v>0</v>
      </c>
    </row>
    <row r="55" spans="1:12" x14ac:dyDescent="0.25">
      <c r="A55" s="150">
        <v>1110</v>
      </c>
      <c r="B55" s="112" t="s">
        <v>65</v>
      </c>
      <c r="C55" s="117">
        <f t="shared" si="5"/>
        <v>1440</v>
      </c>
      <c r="D55" s="151">
        <f>SUM(D56:D57)</f>
        <v>1440</v>
      </c>
      <c r="E55" s="151">
        <f>SUM(E56:E57)</f>
        <v>0</v>
      </c>
      <c r="F55" s="151">
        <f>SUM(F56:F57)</f>
        <v>0</v>
      </c>
      <c r="G55" s="152">
        <f>SUM(G56:G57)</f>
        <v>0</v>
      </c>
      <c r="H55" s="117">
        <f t="shared" si="6"/>
        <v>1440</v>
      </c>
      <c r="I55" s="151">
        <f>SUM(I56:I57)</f>
        <v>1440</v>
      </c>
      <c r="J55" s="151">
        <f>SUM(J56:J57)</f>
        <v>0</v>
      </c>
      <c r="K55" s="151">
        <f>SUM(K56:K57)</f>
        <v>0</v>
      </c>
      <c r="L55" s="153">
        <f>SUM(L56:L57)</f>
        <v>0</v>
      </c>
    </row>
    <row r="56" spans="1:12" x14ac:dyDescent="0.25">
      <c r="A56" s="38">
        <v>1111</v>
      </c>
      <c r="B56" s="65" t="s">
        <v>66</v>
      </c>
      <c r="C56" s="66">
        <f t="shared" si="5"/>
        <v>0</v>
      </c>
      <c r="D56" s="68"/>
      <c r="E56" s="68"/>
      <c r="F56" s="68"/>
      <c r="G56" s="154"/>
      <c r="H56" s="66">
        <f t="shared" si="6"/>
        <v>0</v>
      </c>
      <c r="I56" s="68"/>
      <c r="J56" s="68"/>
      <c r="K56" s="68"/>
      <c r="L56" s="155"/>
    </row>
    <row r="57" spans="1:12" ht="24" customHeight="1" x14ac:dyDescent="0.25">
      <c r="A57" s="44">
        <v>1119</v>
      </c>
      <c r="B57" s="71" t="s">
        <v>67</v>
      </c>
      <c r="C57" s="272">
        <f t="shared" si="5"/>
        <v>1440</v>
      </c>
      <c r="D57" s="273">
        <v>1440</v>
      </c>
      <c r="E57" s="273"/>
      <c r="F57" s="273"/>
      <c r="G57" s="582"/>
      <c r="H57" s="72">
        <f t="shared" si="6"/>
        <v>1440</v>
      </c>
      <c r="I57" s="74">
        <v>1440</v>
      </c>
      <c r="J57" s="74"/>
      <c r="K57" s="74"/>
      <c r="L57" s="158"/>
    </row>
    <row r="58" spans="1:12" x14ac:dyDescent="0.25">
      <c r="A58" s="159">
        <v>1140</v>
      </c>
      <c r="B58" s="71" t="s">
        <v>68</v>
      </c>
      <c r="C58" s="272">
        <f t="shared" si="5"/>
        <v>0</v>
      </c>
      <c r="D58" s="304">
        <f>SUM(D59:D65)</f>
        <v>0</v>
      </c>
      <c r="E58" s="304">
        <f>SUM(E59:E65)</f>
        <v>0</v>
      </c>
      <c r="F58" s="304">
        <f>SUM(F59:F65)</f>
        <v>0</v>
      </c>
      <c r="G58" s="583">
        <f>SUM(G59:G65)</f>
        <v>0</v>
      </c>
      <c r="H58" s="72">
        <f t="shared" si="6"/>
        <v>0</v>
      </c>
      <c r="I58" s="160">
        <f>SUM(I59:I65)</f>
        <v>0</v>
      </c>
      <c r="J58" s="160">
        <f>SUM(J59:J65)</f>
        <v>0</v>
      </c>
      <c r="K58" s="160">
        <f>SUM(K59:K65)</f>
        <v>0</v>
      </c>
      <c r="L58" s="162">
        <f>SUM(L59:L65)</f>
        <v>0</v>
      </c>
    </row>
    <row r="59" spans="1:12" x14ac:dyDescent="0.25">
      <c r="A59" s="44">
        <v>1141</v>
      </c>
      <c r="B59" s="71" t="s">
        <v>69</v>
      </c>
      <c r="C59" s="72">
        <f t="shared" si="5"/>
        <v>0</v>
      </c>
      <c r="D59" s="74"/>
      <c r="E59" s="74"/>
      <c r="F59" s="74"/>
      <c r="G59" s="157"/>
      <c r="H59" s="72">
        <f t="shared" si="6"/>
        <v>0</v>
      </c>
      <c r="I59" s="74"/>
      <c r="J59" s="74"/>
      <c r="K59" s="74"/>
      <c r="L59" s="158"/>
    </row>
    <row r="60" spans="1:12" ht="24.75" customHeight="1" x14ac:dyDescent="0.25">
      <c r="A60" s="44">
        <v>1142</v>
      </c>
      <c r="B60" s="71" t="s">
        <v>70</v>
      </c>
      <c r="C60" s="72">
        <f t="shared" si="5"/>
        <v>0</v>
      </c>
      <c r="D60" s="74"/>
      <c r="E60" s="74"/>
      <c r="F60" s="74"/>
      <c r="G60" s="157"/>
      <c r="H60" s="72">
        <f t="shared" si="6"/>
        <v>0</v>
      </c>
      <c r="I60" s="74"/>
      <c r="J60" s="74"/>
      <c r="K60" s="74"/>
      <c r="L60" s="158"/>
    </row>
    <row r="61" spans="1:12" ht="24" x14ac:dyDescent="0.25">
      <c r="A61" s="44">
        <v>1145</v>
      </c>
      <c r="B61" s="71" t="s">
        <v>71</v>
      </c>
      <c r="C61" s="72">
        <f t="shared" si="5"/>
        <v>0</v>
      </c>
      <c r="D61" s="74"/>
      <c r="E61" s="74"/>
      <c r="F61" s="74"/>
      <c r="G61" s="157"/>
      <c r="H61" s="72">
        <f t="shared" si="6"/>
        <v>0</v>
      </c>
      <c r="I61" s="74"/>
      <c r="J61" s="74"/>
      <c r="K61" s="74"/>
      <c r="L61" s="158"/>
    </row>
    <row r="62" spans="1:12" ht="27.75" customHeight="1" x14ac:dyDescent="0.25">
      <c r="A62" s="44">
        <v>1146</v>
      </c>
      <c r="B62" s="71" t="s">
        <v>72</v>
      </c>
      <c r="C62" s="72">
        <f t="shared" si="5"/>
        <v>0</v>
      </c>
      <c r="D62" s="74"/>
      <c r="E62" s="74"/>
      <c r="F62" s="74"/>
      <c r="G62" s="157"/>
      <c r="H62" s="72">
        <f t="shared" si="6"/>
        <v>0</v>
      </c>
      <c r="I62" s="74"/>
      <c r="J62" s="74"/>
      <c r="K62" s="74"/>
      <c r="L62" s="158"/>
    </row>
    <row r="63" spans="1:12" x14ac:dyDescent="0.25">
      <c r="A63" s="44">
        <v>1147</v>
      </c>
      <c r="B63" s="71" t="s">
        <v>73</v>
      </c>
      <c r="C63" s="72">
        <f t="shared" si="5"/>
        <v>0</v>
      </c>
      <c r="D63" s="74"/>
      <c r="E63" s="74"/>
      <c r="F63" s="74"/>
      <c r="G63" s="157"/>
      <c r="H63" s="72">
        <f t="shared" si="6"/>
        <v>0</v>
      </c>
      <c r="I63" s="74"/>
      <c r="J63" s="74"/>
      <c r="K63" s="74"/>
      <c r="L63" s="158"/>
    </row>
    <row r="64" spans="1:12" x14ac:dyDescent="0.25">
      <c r="A64" s="44">
        <v>1148</v>
      </c>
      <c r="B64" s="71" t="s">
        <v>74</v>
      </c>
      <c r="C64" s="72">
        <f t="shared" si="5"/>
        <v>0</v>
      </c>
      <c r="D64" s="74"/>
      <c r="E64" s="74"/>
      <c r="F64" s="74"/>
      <c r="G64" s="157"/>
      <c r="H64" s="72">
        <f t="shared" si="6"/>
        <v>0</v>
      </c>
      <c r="I64" s="74"/>
      <c r="J64" s="74"/>
      <c r="K64" s="74"/>
      <c r="L64" s="158"/>
    </row>
    <row r="65" spans="1:12" ht="24" customHeight="1" x14ac:dyDescent="0.25">
      <c r="A65" s="44">
        <v>1149</v>
      </c>
      <c r="B65" s="71" t="s">
        <v>75</v>
      </c>
      <c r="C65" s="72">
        <f t="shared" si="5"/>
        <v>0</v>
      </c>
      <c r="D65" s="74"/>
      <c r="E65" s="74"/>
      <c r="F65" s="74"/>
      <c r="G65" s="157"/>
      <c r="H65" s="72">
        <f t="shared" si="6"/>
        <v>0</v>
      </c>
      <c r="I65" s="74"/>
      <c r="J65" s="74"/>
      <c r="K65" s="74"/>
      <c r="L65" s="158"/>
    </row>
    <row r="66" spans="1:12" ht="36" x14ac:dyDescent="0.25">
      <c r="A66" s="150">
        <v>1150</v>
      </c>
      <c r="B66" s="112" t="s">
        <v>76</v>
      </c>
      <c r="C66" s="117">
        <f t="shared" si="5"/>
        <v>0</v>
      </c>
      <c r="D66" s="163"/>
      <c r="E66" s="163"/>
      <c r="F66" s="163"/>
      <c r="G66" s="164"/>
      <c r="H66" s="117">
        <f t="shared" si="6"/>
        <v>0</v>
      </c>
      <c r="I66" s="163"/>
      <c r="J66" s="163"/>
      <c r="K66" s="163"/>
      <c r="L66" s="165"/>
    </row>
    <row r="67" spans="1:12" ht="24" x14ac:dyDescent="0.25">
      <c r="A67" s="56">
        <v>1200</v>
      </c>
      <c r="B67" s="147" t="s">
        <v>77</v>
      </c>
      <c r="C67" s="57">
        <f t="shared" si="5"/>
        <v>347</v>
      </c>
      <c r="D67" s="63">
        <f>SUM(D68:D69)</f>
        <v>347</v>
      </c>
      <c r="E67" s="63">
        <f>SUM(E68:E69)</f>
        <v>0</v>
      </c>
      <c r="F67" s="63">
        <f>SUM(F68:F69)</f>
        <v>0</v>
      </c>
      <c r="G67" s="166">
        <f>SUM(G68:G69)</f>
        <v>0</v>
      </c>
      <c r="H67" s="57">
        <f t="shared" si="6"/>
        <v>347</v>
      </c>
      <c r="I67" s="63">
        <f>SUM(I68:I69)</f>
        <v>347</v>
      </c>
      <c r="J67" s="63">
        <f>SUM(J68:J69)</f>
        <v>0</v>
      </c>
      <c r="K67" s="63">
        <f>SUM(K68:K69)</f>
        <v>0</v>
      </c>
      <c r="L67" s="167">
        <f>SUM(L68:L69)</f>
        <v>0</v>
      </c>
    </row>
    <row r="68" spans="1:12" ht="24" x14ac:dyDescent="0.25">
      <c r="A68" s="168">
        <v>1210</v>
      </c>
      <c r="B68" s="65" t="s">
        <v>78</v>
      </c>
      <c r="C68" s="66">
        <f t="shared" si="5"/>
        <v>347</v>
      </c>
      <c r="D68" s="68">
        <v>347</v>
      </c>
      <c r="E68" s="68"/>
      <c r="F68" s="68"/>
      <c r="G68" s="154"/>
      <c r="H68" s="66">
        <f t="shared" si="6"/>
        <v>347</v>
      </c>
      <c r="I68" s="68">
        <v>347</v>
      </c>
      <c r="J68" s="68"/>
      <c r="K68" s="68"/>
      <c r="L68" s="155"/>
    </row>
    <row r="69" spans="1:12" ht="24" x14ac:dyDescent="0.25">
      <c r="A69" s="159">
        <v>1220</v>
      </c>
      <c r="B69" s="71" t="s">
        <v>79</v>
      </c>
      <c r="C69" s="72">
        <f t="shared" si="5"/>
        <v>0</v>
      </c>
      <c r="D69" s="160">
        <f>SUM(D70:D74)</f>
        <v>0</v>
      </c>
      <c r="E69" s="160">
        <f>SUM(E70:E74)</f>
        <v>0</v>
      </c>
      <c r="F69" s="160">
        <f>SUM(F70:F74)</f>
        <v>0</v>
      </c>
      <c r="G69" s="161">
        <f>SUM(G70:G74)</f>
        <v>0</v>
      </c>
      <c r="H69" s="72">
        <f t="shared" si="6"/>
        <v>0</v>
      </c>
      <c r="I69" s="160">
        <f>SUM(I70:I74)</f>
        <v>0</v>
      </c>
      <c r="J69" s="160">
        <f>SUM(J70:J74)</f>
        <v>0</v>
      </c>
      <c r="K69" s="160">
        <f>SUM(K70:K74)</f>
        <v>0</v>
      </c>
      <c r="L69" s="162">
        <f>SUM(L70:L74)</f>
        <v>0</v>
      </c>
    </row>
    <row r="70" spans="1:12" ht="48" x14ac:dyDescent="0.25">
      <c r="A70" s="44">
        <v>1221</v>
      </c>
      <c r="B70" s="71" t="s">
        <v>80</v>
      </c>
      <c r="C70" s="72">
        <f t="shared" si="5"/>
        <v>0</v>
      </c>
      <c r="D70" s="74"/>
      <c r="E70" s="74"/>
      <c r="F70" s="74"/>
      <c r="G70" s="157"/>
      <c r="H70" s="72">
        <f t="shared" si="6"/>
        <v>0</v>
      </c>
      <c r="I70" s="74"/>
      <c r="J70" s="74"/>
      <c r="K70" s="74"/>
      <c r="L70" s="158"/>
    </row>
    <row r="71" spans="1:12" x14ac:dyDescent="0.25">
      <c r="A71" s="44">
        <v>1223</v>
      </c>
      <c r="B71" s="71" t="s">
        <v>81</v>
      </c>
      <c r="C71" s="72">
        <f t="shared" si="5"/>
        <v>0</v>
      </c>
      <c r="D71" s="74"/>
      <c r="E71" s="74"/>
      <c r="F71" s="74"/>
      <c r="G71" s="157"/>
      <c r="H71" s="72">
        <f t="shared" si="6"/>
        <v>0</v>
      </c>
      <c r="I71" s="74"/>
      <c r="J71" s="74"/>
      <c r="K71" s="74"/>
      <c r="L71" s="158"/>
    </row>
    <row r="72" spans="1:12" x14ac:dyDescent="0.25">
      <c r="A72" s="44">
        <v>1225</v>
      </c>
      <c r="B72" s="71" t="s">
        <v>82</v>
      </c>
      <c r="C72" s="72">
        <f t="shared" si="5"/>
        <v>0</v>
      </c>
      <c r="D72" s="74"/>
      <c r="E72" s="74"/>
      <c r="F72" s="74"/>
      <c r="G72" s="157"/>
      <c r="H72" s="72">
        <f t="shared" si="6"/>
        <v>0</v>
      </c>
      <c r="I72" s="74"/>
      <c r="J72" s="74"/>
      <c r="K72" s="74"/>
      <c r="L72" s="158"/>
    </row>
    <row r="73" spans="1:12" ht="36" x14ac:dyDescent="0.25">
      <c r="A73" s="44">
        <v>1227</v>
      </c>
      <c r="B73" s="71" t="s">
        <v>83</v>
      </c>
      <c r="C73" s="72">
        <f t="shared" si="5"/>
        <v>0</v>
      </c>
      <c r="D73" s="74"/>
      <c r="E73" s="74"/>
      <c r="F73" s="74"/>
      <c r="G73" s="157"/>
      <c r="H73" s="72">
        <f t="shared" si="6"/>
        <v>0</v>
      </c>
      <c r="I73" s="74"/>
      <c r="J73" s="74"/>
      <c r="K73" s="74"/>
      <c r="L73" s="158"/>
    </row>
    <row r="74" spans="1:12" ht="48" x14ac:dyDescent="0.25">
      <c r="A74" s="44">
        <v>1228</v>
      </c>
      <c r="B74" s="71" t="s">
        <v>84</v>
      </c>
      <c r="C74" s="72">
        <f t="shared" si="5"/>
        <v>0</v>
      </c>
      <c r="D74" s="74"/>
      <c r="E74" s="74"/>
      <c r="F74" s="74"/>
      <c r="G74" s="157"/>
      <c r="H74" s="72">
        <f t="shared" si="6"/>
        <v>0</v>
      </c>
      <c r="I74" s="74"/>
      <c r="J74" s="74"/>
      <c r="K74" s="74"/>
      <c r="L74" s="158"/>
    </row>
    <row r="75" spans="1:12" x14ac:dyDescent="0.25">
      <c r="A75" s="142">
        <v>2000</v>
      </c>
      <c r="B75" s="142" t="s">
        <v>85</v>
      </c>
      <c r="C75" s="143">
        <f t="shared" si="5"/>
        <v>9776</v>
      </c>
      <c r="D75" s="144">
        <f>SUM(D76,D83,D130,D164,D165,D172)</f>
        <v>9776</v>
      </c>
      <c r="E75" s="144">
        <f>SUM(E76,E83,E130,E164,E165,E172)</f>
        <v>0</v>
      </c>
      <c r="F75" s="144">
        <f>SUM(F76,F83,F130,F164,F165,F172)</f>
        <v>0</v>
      </c>
      <c r="G75" s="145">
        <f>SUM(G76,G83,G130,G164,G165,G172)</f>
        <v>0</v>
      </c>
      <c r="H75" s="143">
        <f t="shared" si="6"/>
        <v>9776</v>
      </c>
      <c r="I75" s="144">
        <f>SUM(I76,I83,I130,I164,I165,I172)</f>
        <v>9776</v>
      </c>
      <c r="J75" s="144">
        <f>SUM(J76,J83,J130,J164,J165,J172)</f>
        <v>0</v>
      </c>
      <c r="K75" s="144">
        <f>SUM(K76,K83,K130,K164,K165,K172)</f>
        <v>0</v>
      </c>
      <c r="L75" s="146">
        <f>SUM(L76,L83,L130,L164,L165,L172)</f>
        <v>0</v>
      </c>
    </row>
    <row r="76" spans="1:12" ht="24" x14ac:dyDescent="0.25">
      <c r="A76" s="56">
        <v>2100</v>
      </c>
      <c r="B76" s="147" t="s">
        <v>86</v>
      </c>
      <c r="C76" s="57">
        <f t="shared" si="5"/>
        <v>5796</v>
      </c>
      <c r="D76" s="63">
        <f>SUM(D77,D80)</f>
        <v>5796</v>
      </c>
      <c r="E76" s="63">
        <f>SUM(E77,E80)</f>
        <v>0</v>
      </c>
      <c r="F76" s="63">
        <f>SUM(F77,F80)</f>
        <v>0</v>
      </c>
      <c r="G76" s="166">
        <f>SUM(G77,G80)</f>
        <v>0</v>
      </c>
      <c r="H76" s="57">
        <f t="shared" si="6"/>
        <v>5796</v>
      </c>
      <c r="I76" s="63">
        <f>SUM(I77,I80)</f>
        <v>5796</v>
      </c>
      <c r="J76" s="63">
        <f>SUM(J77,J80)</f>
        <v>0</v>
      </c>
      <c r="K76" s="63">
        <f>SUM(K77,K80)</f>
        <v>0</v>
      </c>
      <c r="L76" s="167">
        <f>SUM(L77,L80)</f>
        <v>0</v>
      </c>
    </row>
    <row r="77" spans="1:12" ht="24" x14ac:dyDescent="0.25">
      <c r="A77" s="168">
        <v>2110</v>
      </c>
      <c r="B77" s="65" t="s">
        <v>87</v>
      </c>
      <c r="C77" s="66">
        <f t="shared" si="5"/>
        <v>0</v>
      </c>
      <c r="D77" s="169">
        <f>SUM(D78:D79)</f>
        <v>0</v>
      </c>
      <c r="E77" s="169">
        <f>SUM(E78:E79)</f>
        <v>0</v>
      </c>
      <c r="F77" s="169">
        <f>SUM(F78:F79)</f>
        <v>0</v>
      </c>
      <c r="G77" s="170">
        <f>SUM(G78:G79)</f>
        <v>0</v>
      </c>
      <c r="H77" s="66">
        <f t="shared" si="6"/>
        <v>0</v>
      </c>
      <c r="I77" s="169">
        <f>SUM(I78:I79)</f>
        <v>0</v>
      </c>
      <c r="J77" s="169">
        <f>SUM(J78:J79)</f>
        <v>0</v>
      </c>
      <c r="K77" s="169">
        <f>SUM(K78:K79)</f>
        <v>0</v>
      </c>
      <c r="L77" s="171">
        <f>SUM(L78:L79)</f>
        <v>0</v>
      </c>
    </row>
    <row r="78" spans="1:12" x14ac:dyDescent="0.25">
      <c r="A78" s="44">
        <v>2111</v>
      </c>
      <c r="B78" s="71" t="s">
        <v>88</v>
      </c>
      <c r="C78" s="72">
        <f t="shared" si="5"/>
        <v>0</v>
      </c>
      <c r="D78" s="74"/>
      <c r="E78" s="74"/>
      <c r="F78" s="74"/>
      <c r="G78" s="157"/>
      <c r="H78" s="72">
        <f t="shared" si="6"/>
        <v>0</v>
      </c>
      <c r="I78" s="74"/>
      <c r="J78" s="74"/>
      <c r="K78" s="74"/>
      <c r="L78" s="158"/>
    </row>
    <row r="79" spans="1:12" ht="24" x14ac:dyDescent="0.25">
      <c r="A79" s="44">
        <v>2112</v>
      </c>
      <c r="B79" s="71" t="s">
        <v>89</v>
      </c>
      <c r="C79" s="72">
        <f t="shared" si="5"/>
        <v>0</v>
      </c>
      <c r="D79" s="74"/>
      <c r="E79" s="74"/>
      <c r="F79" s="74"/>
      <c r="G79" s="157"/>
      <c r="H79" s="72">
        <f t="shared" si="6"/>
        <v>0</v>
      </c>
      <c r="I79" s="74"/>
      <c r="J79" s="74"/>
      <c r="K79" s="74"/>
      <c r="L79" s="158"/>
    </row>
    <row r="80" spans="1:12" ht="24" x14ac:dyDescent="0.25">
      <c r="A80" s="159">
        <v>2120</v>
      </c>
      <c r="B80" s="71" t="s">
        <v>90</v>
      </c>
      <c r="C80" s="72">
        <f t="shared" si="5"/>
        <v>5796</v>
      </c>
      <c r="D80" s="160">
        <f>SUM(D81:D82)</f>
        <v>5796</v>
      </c>
      <c r="E80" s="160">
        <f>SUM(E81:E82)</f>
        <v>0</v>
      </c>
      <c r="F80" s="160">
        <f>SUM(F81:F82)</f>
        <v>0</v>
      </c>
      <c r="G80" s="161">
        <f>SUM(G81:G82)</f>
        <v>0</v>
      </c>
      <c r="H80" s="72">
        <f t="shared" si="6"/>
        <v>5796</v>
      </c>
      <c r="I80" s="160">
        <f>SUM(I81:I82)</f>
        <v>5796</v>
      </c>
      <c r="J80" s="160">
        <f>SUM(J81:J82)</f>
        <v>0</v>
      </c>
      <c r="K80" s="160">
        <f>SUM(K81:K82)</f>
        <v>0</v>
      </c>
      <c r="L80" s="162">
        <f>SUM(L81:L82)</f>
        <v>0</v>
      </c>
    </row>
    <row r="81" spans="1:12" x14ac:dyDescent="0.25">
      <c r="A81" s="44">
        <v>2121</v>
      </c>
      <c r="B81" s="71" t="s">
        <v>88</v>
      </c>
      <c r="C81" s="72">
        <f t="shared" si="5"/>
        <v>1848</v>
      </c>
      <c r="D81" s="74">
        <v>1848</v>
      </c>
      <c r="E81" s="74"/>
      <c r="F81" s="74"/>
      <c r="G81" s="157"/>
      <c r="H81" s="72">
        <f t="shared" si="6"/>
        <v>1848</v>
      </c>
      <c r="I81" s="74">
        <v>1848</v>
      </c>
      <c r="J81" s="74"/>
      <c r="K81" s="74"/>
      <c r="L81" s="158"/>
    </row>
    <row r="82" spans="1:12" ht="24" x14ac:dyDescent="0.25">
      <c r="A82" s="44">
        <v>2122</v>
      </c>
      <c r="B82" s="71" t="s">
        <v>89</v>
      </c>
      <c r="C82" s="72">
        <f t="shared" si="5"/>
        <v>3948</v>
      </c>
      <c r="D82" s="74">
        <v>3948</v>
      </c>
      <c r="E82" s="74"/>
      <c r="F82" s="74"/>
      <c r="G82" s="157"/>
      <c r="H82" s="72">
        <f t="shared" si="6"/>
        <v>3948</v>
      </c>
      <c r="I82" s="74">
        <v>3948</v>
      </c>
      <c r="J82" s="74"/>
      <c r="K82" s="74"/>
      <c r="L82" s="158"/>
    </row>
    <row r="83" spans="1:12" x14ac:dyDescent="0.25">
      <c r="A83" s="56">
        <v>2200</v>
      </c>
      <c r="B83" s="147" t="s">
        <v>91</v>
      </c>
      <c r="C83" s="57">
        <f t="shared" si="5"/>
        <v>0</v>
      </c>
      <c r="D83" s="63">
        <f>SUM(D84,D89,D95,D103,D112,D116,D122,D128)</f>
        <v>0</v>
      </c>
      <c r="E83" s="63">
        <f>SUM(E84,E89,E95,E103,E112,E116,E122,E128)</f>
        <v>0</v>
      </c>
      <c r="F83" s="63">
        <f>SUM(F84,F89,F95,F103,F112,F116,F122,F128)</f>
        <v>0</v>
      </c>
      <c r="G83" s="166">
        <f>SUM(G84,G89,G95,G103,G112,G116,G122,G128)</f>
        <v>0</v>
      </c>
      <c r="H83" s="57">
        <f t="shared" si="6"/>
        <v>0</v>
      </c>
      <c r="I83" s="63">
        <f>SUM(I84,I89,I95,I103,I112,I116,I122,I128)</f>
        <v>0</v>
      </c>
      <c r="J83" s="63">
        <f>SUM(J84,J89,J95,J103,J112,J116,J122,J128)</f>
        <v>0</v>
      </c>
      <c r="K83" s="63">
        <f>SUM(K84,K89,K95,K103,K112,K116,K122,K128)</f>
        <v>0</v>
      </c>
      <c r="L83" s="172">
        <f>SUM(L84,L89,L95,L103,L112,L116,L122,L128)</f>
        <v>0</v>
      </c>
    </row>
    <row r="84" spans="1:12" ht="24" x14ac:dyDescent="0.25">
      <c r="A84" s="150">
        <v>2210</v>
      </c>
      <c r="B84" s="112" t="s">
        <v>92</v>
      </c>
      <c r="C84" s="117">
        <f t="shared" si="5"/>
        <v>0</v>
      </c>
      <c r="D84" s="151">
        <f>SUM(D85:D88)</f>
        <v>0</v>
      </c>
      <c r="E84" s="151">
        <f>SUM(E85:E88)</f>
        <v>0</v>
      </c>
      <c r="F84" s="151">
        <f>SUM(F85:F88)</f>
        <v>0</v>
      </c>
      <c r="G84" s="151">
        <f>SUM(G85:G88)</f>
        <v>0</v>
      </c>
      <c r="H84" s="117">
        <f t="shared" si="6"/>
        <v>0</v>
      </c>
      <c r="I84" s="151">
        <f>SUM(I85:I88)</f>
        <v>0</v>
      </c>
      <c r="J84" s="151">
        <f>SUM(J85:J88)</f>
        <v>0</v>
      </c>
      <c r="K84" s="151">
        <f>SUM(K85:K88)</f>
        <v>0</v>
      </c>
      <c r="L84" s="153">
        <f>SUM(L85:L88)</f>
        <v>0</v>
      </c>
    </row>
    <row r="85" spans="1:12" ht="24" x14ac:dyDescent="0.25">
      <c r="A85" s="38">
        <v>2211</v>
      </c>
      <c r="B85" s="65" t="s">
        <v>93</v>
      </c>
      <c r="C85" s="66">
        <f t="shared" si="5"/>
        <v>0</v>
      </c>
      <c r="D85" s="68"/>
      <c r="E85" s="68"/>
      <c r="F85" s="68"/>
      <c r="G85" s="154"/>
      <c r="H85" s="66">
        <f t="shared" si="6"/>
        <v>0</v>
      </c>
      <c r="I85" s="68"/>
      <c r="J85" s="68"/>
      <c r="K85" s="68"/>
      <c r="L85" s="155"/>
    </row>
    <row r="86" spans="1:12" ht="36" x14ac:dyDescent="0.25">
      <c r="A86" s="44">
        <v>2212</v>
      </c>
      <c r="B86" s="71" t="s">
        <v>94</v>
      </c>
      <c r="C86" s="72">
        <f t="shared" si="5"/>
        <v>0</v>
      </c>
      <c r="D86" s="74"/>
      <c r="E86" s="74"/>
      <c r="F86" s="74"/>
      <c r="G86" s="157"/>
      <c r="H86" s="72">
        <f t="shared" si="6"/>
        <v>0</v>
      </c>
      <c r="I86" s="74"/>
      <c r="J86" s="74"/>
      <c r="K86" s="74"/>
      <c r="L86" s="158"/>
    </row>
    <row r="87" spans="1:12" ht="24" x14ac:dyDescent="0.25">
      <c r="A87" s="44">
        <v>2214</v>
      </c>
      <c r="B87" s="71" t="s">
        <v>95</v>
      </c>
      <c r="C87" s="72">
        <f t="shared" si="5"/>
        <v>0</v>
      </c>
      <c r="D87" s="74"/>
      <c r="E87" s="74"/>
      <c r="F87" s="74"/>
      <c r="G87" s="157"/>
      <c r="H87" s="72">
        <f t="shared" si="6"/>
        <v>0</v>
      </c>
      <c r="I87" s="74"/>
      <c r="J87" s="74"/>
      <c r="K87" s="74"/>
      <c r="L87" s="158"/>
    </row>
    <row r="88" spans="1:12" x14ac:dyDescent="0.25">
      <c r="A88" s="44">
        <v>2219</v>
      </c>
      <c r="B88" s="71" t="s">
        <v>96</v>
      </c>
      <c r="C88" s="72">
        <f t="shared" si="5"/>
        <v>0</v>
      </c>
      <c r="D88" s="74"/>
      <c r="E88" s="74"/>
      <c r="F88" s="74"/>
      <c r="G88" s="157"/>
      <c r="H88" s="72">
        <f t="shared" si="6"/>
        <v>0</v>
      </c>
      <c r="I88" s="74"/>
      <c r="J88" s="74"/>
      <c r="K88" s="74"/>
      <c r="L88" s="158"/>
    </row>
    <row r="89" spans="1:12" ht="24" x14ac:dyDescent="0.25">
      <c r="A89" s="159">
        <v>2220</v>
      </c>
      <c r="B89" s="71" t="s">
        <v>97</v>
      </c>
      <c r="C89" s="72">
        <f t="shared" si="5"/>
        <v>0</v>
      </c>
      <c r="D89" s="160">
        <f>SUM(D90:D94)</f>
        <v>0</v>
      </c>
      <c r="E89" s="160">
        <f>SUM(E90:E94)</f>
        <v>0</v>
      </c>
      <c r="F89" s="160">
        <f>SUM(F90:F94)</f>
        <v>0</v>
      </c>
      <c r="G89" s="161">
        <f>SUM(G90:G94)</f>
        <v>0</v>
      </c>
      <c r="H89" s="72">
        <f t="shared" si="6"/>
        <v>0</v>
      </c>
      <c r="I89" s="160">
        <f>SUM(I90:I94)</f>
        <v>0</v>
      </c>
      <c r="J89" s="160">
        <f>SUM(J90:J94)</f>
        <v>0</v>
      </c>
      <c r="K89" s="160">
        <f>SUM(K90:K94)</f>
        <v>0</v>
      </c>
      <c r="L89" s="162">
        <f>SUM(L90:L94)</f>
        <v>0</v>
      </c>
    </row>
    <row r="90" spans="1:12" ht="24" x14ac:dyDescent="0.25">
      <c r="A90" s="44">
        <v>2221</v>
      </c>
      <c r="B90" s="71" t="s">
        <v>98</v>
      </c>
      <c r="C90" s="72">
        <f t="shared" si="5"/>
        <v>0</v>
      </c>
      <c r="D90" s="74"/>
      <c r="E90" s="74"/>
      <c r="F90" s="74"/>
      <c r="G90" s="157"/>
      <c r="H90" s="72">
        <f t="shared" si="6"/>
        <v>0</v>
      </c>
      <c r="I90" s="74"/>
      <c r="J90" s="74"/>
      <c r="K90" s="74"/>
      <c r="L90" s="158"/>
    </row>
    <row r="91" spans="1:12" x14ac:dyDescent="0.25">
      <c r="A91" s="44">
        <v>2222</v>
      </c>
      <c r="B91" s="71" t="s">
        <v>99</v>
      </c>
      <c r="C91" s="72">
        <f t="shared" si="5"/>
        <v>0</v>
      </c>
      <c r="D91" s="74"/>
      <c r="E91" s="74"/>
      <c r="F91" s="74"/>
      <c r="G91" s="157"/>
      <c r="H91" s="72">
        <f t="shared" si="6"/>
        <v>0</v>
      </c>
      <c r="I91" s="74"/>
      <c r="J91" s="74"/>
      <c r="K91" s="74"/>
      <c r="L91" s="158"/>
    </row>
    <row r="92" spans="1:12" x14ac:dyDescent="0.25">
      <c r="A92" s="44">
        <v>2223</v>
      </c>
      <c r="B92" s="71" t="s">
        <v>100</v>
      </c>
      <c r="C92" s="72">
        <f t="shared" si="5"/>
        <v>0</v>
      </c>
      <c r="D92" s="74"/>
      <c r="E92" s="74"/>
      <c r="F92" s="74"/>
      <c r="G92" s="157"/>
      <c r="H92" s="72">
        <f t="shared" si="6"/>
        <v>0</v>
      </c>
      <c r="I92" s="74"/>
      <c r="J92" s="74"/>
      <c r="K92" s="74"/>
      <c r="L92" s="158"/>
    </row>
    <row r="93" spans="1:12" ht="48" x14ac:dyDescent="0.25">
      <c r="A93" s="44">
        <v>2224</v>
      </c>
      <c r="B93" s="71" t="s">
        <v>101</v>
      </c>
      <c r="C93" s="72">
        <f t="shared" si="5"/>
        <v>0</v>
      </c>
      <c r="D93" s="74"/>
      <c r="E93" s="74"/>
      <c r="F93" s="74"/>
      <c r="G93" s="157"/>
      <c r="H93" s="72">
        <f t="shared" si="6"/>
        <v>0</v>
      </c>
      <c r="I93" s="74"/>
      <c r="J93" s="74"/>
      <c r="K93" s="74"/>
      <c r="L93" s="158"/>
    </row>
    <row r="94" spans="1:12" ht="24" x14ac:dyDescent="0.25">
      <c r="A94" s="44">
        <v>2229</v>
      </c>
      <c r="B94" s="71" t="s">
        <v>102</v>
      </c>
      <c r="C94" s="72">
        <f t="shared" si="5"/>
        <v>0</v>
      </c>
      <c r="D94" s="74"/>
      <c r="E94" s="74"/>
      <c r="F94" s="74"/>
      <c r="G94" s="157"/>
      <c r="H94" s="72">
        <f t="shared" si="6"/>
        <v>0</v>
      </c>
      <c r="I94" s="74"/>
      <c r="J94" s="74"/>
      <c r="K94" s="74"/>
      <c r="L94" s="158"/>
    </row>
    <row r="95" spans="1:12" ht="36" x14ac:dyDescent="0.25">
      <c r="A95" s="159">
        <v>2230</v>
      </c>
      <c r="B95" s="71" t="s">
        <v>103</v>
      </c>
      <c r="C95" s="72">
        <f t="shared" si="5"/>
        <v>0</v>
      </c>
      <c r="D95" s="160">
        <f>SUM(D96:D102)</f>
        <v>0</v>
      </c>
      <c r="E95" s="160">
        <f>SUM(E96:E102)</f>
        <v>0</v>
      </c>
      <c r="F95" s="160">
        <f>SUM(F96:F102)</f>
        <v>0</v>
      </c>
      <c r="G95" s="161">
        <f>SUM(G96:G102)</f>
        <v>0</v>
      </c>
      <c r="H95" s="72">
        <f t="shared" si="6"/>
        <v>0</v>
      </c>
      <c r="I95" s="160">
        <f>SUM(I96:I102)</f>
        <v>0</v>
      </c>
      <c r="J95" s="160">
        <f>SUM(J96:J102)</f>
        <v>0</v>
      </c>
      <c r="K95" s="160">
        <f>SUM(K96:K102)</f>
        <v>0</v>
      </c>
      <c r="L95" s="162">
        <f>SUM(L96:L102)</f>
        <v>0</v>
      </c>
    </row>
    <row r="96" spans="1:12" ht="24" x14ac:dyDescent="0.25">
      <c r="A96" s="44">
        <v>2231</v>
      </c>
      <c r="B96" s="71" t="s">
        <v>104</v>
      </c>
      <c r="C96" s="72">
        <f t="shared" si="5"/>
        <v>0</v>
      </c>
      <c r="D96" s="74"/>
      <c r="E96" s="74"/>
      <c r="F96" s="74"/>
      <c r="G96" s="157"/>
      <c r="H96" s="72">
        <f t="shared" si="6"/>
        <v>0</v>
      </c>
      <c r="I96" s="74"/>
      <c r="J96" s="74"/>
      <c r="K96" s="74"/>
      <c r="L96" s="158"/>
    </row>
    <row r="97" spans="1:12" ht="24.75" customHeight="1" x14ac:dyDescent="0.25">
      <c r="A97" s="44">
        <v>2232</v>
      </c>
      <c r="B97" s="71" t="s">
        <v>105</v>
      </c>
      <c r="C97" s="72">
        <f t="shared" si="5"/>
        <v>0</v>
      </c>
      <c r="D97" s="74"/>
      <c r="E97" s="74"/>
      <c r="F97" s="74"/>
      <c r="G97" s="157"/>
      <c r="H97" s="72">
        <f t="shared" si="6"/>
        <v>0</v>
      </c>
      <c r="I97" s="74"/>
      <c r="J97" s="74"/>
      <c r="K97" s="74"/>
      <c r="L97" s="158"/>
    </row>
    <row r="98" spans="1:12" ht="24" x14ac:dyDescent="0.25">
      <c r="A98" s="38">
        <v>2233</v>
      </c>
      <c r="B98" s="65" t="s">
        <v>106</v>
      </c>
      <c r="C98" s="66">
        <f t="shared" si="5"/>
        <v>0</v>
      </c>
      <c r="D98" s="68"/>
      <c r="E98" s="68"/>
      <c r="F98" s="68"/>
      <c r="G98" s="154"/>
      <c r="H98" s="66">
        <f t="shared" si="6"/>
        <v>0</v>
      </c>
      <c r="I98" s="68"/>
      <c r="J98" s="68"/>
      <c r="K98" s="68"/>
      <c r="L98" s="155"/>
    </row>
    <row r="99" spans="1:12" ht="36" x14ac:dyDescent="0.25">
      <c r="A99" s="44">
        <v>2234</v>
      </c>
      <c r="B99" s="71" t="s">
        <v>107</v>
      </c>
      <c r="C99" s="72">
        <f t="shared" si="5"/>
        <v>0</v>
      </c>
      <c r="D99" s="74"/>
      <c r="E99" s="74"/>
      <c r="F99" s="74"/>
      <c r="G99" s="157"/>
      <c r="H99" s="72">
        <f t="shared" si="6"/>
        <v>0</v>
      </c>
      <c r="I99" s="74"/>
      <c r="J99" s="74"/>
      <c r="K99" s="74"/>
      <c r="L99" s="158"/>
    </row>
    <row r="100" spans="1:12" ht="24" x14ac:dyDescent="0.25">
      <c r="A100" s="44">
        <v>2235</v>
      </c>
      <c r="B100" s="71" t="s">
        <v>108</v>
      </c>
      <c r="C100" s="72">
        <f t="shared" si="5"/>
        <v>0</v>
      </c>
      <c r="D100" s="74"/>
      <c r="E100" s="74"/>
      <c r="F100" s="74"/>
      <c r="G100" s="157"/>
      <c r="H100" s="72">
        <f t="shared" si="6"/>
        <v>0</v>
      </c>
      <c r="I100" s="74"/>
      <c r="J100" s="74"/>
      <c r="K100" s="74"/>
      <c r="L100" s="158"/>
    </row>
    <row r="101" spans="1:12" x14ac:dyDescent="0.25">
      <c r="A101" s="44">
        <v>2236</v>
      </c>
      <c r="B101" s="71" t="s">
        <v>109</v>
      </c>
      <c r="C101" s="72">
        <f t="shared" si="5"/>
        <v>0</v>
      </c>
      <c r="D101" s="74"/>
      <c r="E101" s="74"/>
      <c r="F101" s="74"/>
      <c r="G101" s="157"/>
      <c r="H101" s="72">
        <f t="shared" si="6"/>
        <v>0</v>
      </c>
      <c r="I101" s="74"/>
      <c r="J101" s="74"/>
      <c r="K101" s="74"/>
      <c r="L101" s="158"/>
    </row>
    <row r="102" spans="1:12" ht="24" x14ac:dyDescent="0.25">
      <c r="A102" s="44">
        <v>2239</v>
      </c>
      <c r="B102" s="71" t="s">
        <v>110</v>
      </c>
      <c r="C102" s="72">
        <f t="shared" si="5"/>
        <v>0</v>
      </c>
      <c r="D102" s="74"/>
      <c r="E102" s="74"/>
      <c r="F102" s="74"/>
      <c r="G102" s="157"/>
      <c r="H102" s="72">
        <f t="shared" si="6"/>
        <v>0</v>
      </c>
      <c r="I102" s="74"/>
      <c r="J102" s="74"/>
      <c r="K102" s="74"/>
      <c r="L102" s="158"/>
    </row>
    <row r="103" spans="1:12" ht="36" x14ac:dyDescent="0.25">
      <c r="A103" s="159">
        <v>2240</v>
      </c>
      <c r="B103" s="71" t="s">
        <v>111</v>
      </c>
      <c r="C103" s="72">
        <f t="shared" si="5"/>
        <v>0</v>
      </c>
      <c r="D103" s="160">
        <f>SUM(D104:D111)</f>
        <v>0</v>
      </c>
      <c r="E103" s="160">
        <f>SUM(E104:E111)</f>
        <v>0</v>
      </c>
      <c r="F103" s="160">
        <f>SUM(F104:F111)</f>
        <v>0</v>
      </c>
      <c r="G103" s="161">
        <f>SUM(G104:G111)</f>
        <v>0</v>
      </c>
      <c r="H103" s="72">
        <f t="shared" si="6"/>
        <v>0</v>
      </c>
      <c r="I103" s="160">
        <f>SUM(I104:I111)</f>
        <v>0</v>
      </c>
      <c r="J103" s="160">
        <f>SUM(J104:J111)</f>
        <v>0</v>
      </c>
      <c r="K103" s="160">
        <f>SUM(K104:K111)</f>
        <v>0</v>
      </c>
      <c r="L103" s="162">
        <f>SUM(L104:L111)</f>
        <v>0</v>
      </c>
    </row>
    <row r="104" spans="1:12" x14ac:dyDescent="0.25">
      <c r="A104" s="44">
        <v>2241</v>
      </c>
      <c r="B104" s="71" t="s">
        <v>112</v>
      </c>
      <c r="C104" s="72">
        <f t="shared" si="5"/>
        <v>0</v>
      </c>
      <c r="D104" s="74"/>
      <c r="E104" s="74"/>
      <c r="F104" s="74"/>
      <c r="G104" s="157"/>
      <c r="H104" s="72">
        <f t="shared" si="6"/>
        <v>0</v>
      </c>
      <c r="I104" s="74"/>
      <c r="J104" s="74"/>
      <c r="K104" s="74"/>
      <c r="L104" s="158"/>
    </row>
    <row r="105" spans="1:12" ht="24" x14ac:dyDescent="0.25">
      <c r="A105" s="44">
        <v>2242</v>
      </c>
      <c r="B105" s="71" t="s">
        <v>113</v>
      </c>
      <c r="C105" s="72">
        <f t="shared" si="5"/>
        <v>0</v>
      </c>
      <c r="D105" s="74"/>
      <c r="E105" s="74"/>
      <c r="F105" s="74"/>
      <c r="G105" s="157"/>
      <c r="H105" s="72">
        <f t="shared" si="6"/>
        <v>0</v>
      </c>
      <c r="I105" s="74"/>
      <c r="J105" s="74"/>
      <c r="K105" s="74"/>
      <c r="L105" s="158"/>
    </row>
    <row r="106" spans="1:12" ht="24" x14ac:dyDescent="0.25">
      <c r="A106" s="44">
        <v>2243</v>
      </c>
      <c r="B106" s="71" t="s">
        <v>114</v>
      </c>
      <c r="C106" s="72">
        <f t="shared" si="5"/>
        <v>0</v>
      </c>
      <c r="D106" s="74"/>
      <c r="E106" s="74"/>
      <c r="F106" s="74"/>
      <c r="G106" s="157"/>
      <c r="H106" s="72">
        <f t="shared" si="6"/>
        <v>0</v>
      </c>
      <c r="I106" s="74"/>
      <c r="J106" s="74"/>
      <c r="K106" s="74"/>
      <c r="L106" s="158"/>
    </row>
    <row r="107" spans="1:12" x14ac:dyDescent="0.25">
      <c r="A107" s="44">
        <v>2244</v>
      </c>
      <c r="B107" s="71" t="s">
        <v>115</v>
      </c>
      <c r="C107" s="72">
        <f t="shared" si="5"/>
        <v>0</v>
      </c>
      <c r="D107" s="74"/>
      <c r="E107" s="74"/>
      <c r="F107" s="74"/>
      <c r="G107" s="157"/>
      <c r="H107" s="72">
        <f t="shared" si="6"/>
        <v>0</v>
      </c>
      <c r="I107" s="74"/>
      <c r="J107" s="74"/>
      <c r="K107" s="74"/>
      <c r="L107" s="158"/>
    </row>
    <row r="108" spans="1:12" ht="24" x14ac:dyDescent="0.25">
      <c r="A108" s="44">
        <v>2246</v>
      </c>
      <c r="B108" s="71" t="s">
        <v>116</v>
      </c>
      <c r="C108" s="72">
        <f t="shared" si="5"/>
        <v>0</v>
      </c>
      <c r="D108" s="74"/>
      <c r="E108" s="74"/>
      <c r="F108" s="74"/>
      <c r="G108" s="157"/>
      <c r="H108" s="72">
        <f t="shared" si="6"/>
        <v>0</v>
      </c>
      <c r="I108" s="74"/>
      <c r="J108" s="74"/>
      <c r="K108" s="74"/>
      <c r="L108" s="158"/>
    </row>
    <row r="109" spans="1:12" x14ac:dyDescent="0.25">
      <c r="A109" s="44">
        <v>2247</v>
      </c>
      <c r="B109" s="71" t="s">
        <v>117</v>
      </c>
      <c r="C109" s="72">
        <f t="shared" si="5"/>
        <v>0</v>
      </c>
      <c r="D109" s="74"/>
      <c r="E109" s="74"/>
      <c r="F109" s="74"/>
      <c r="G109" s="157"/>
      <c r="H109" s="72">
        <f t="shared" si="6"/>
        <v>0</v>
      </c>
      <c r="I109" s="74"/>
      <c r="J109" s="74"/>
      <c r="K109" s="74"/>
      <c r="L109" s="158"/>
    </row>
    <row r="110" spans="1:12" ht="24" x14ac:dyDescent="0.25">
      <c r="A110" s="44">
        <v>2248</v>
      </c>
      <c r="B110" s="71" t="s">
        <v>118</v>
      </c>
      <c r="C110" s="72">
        <f t="shared" si="5"/>
        <v>0</v>
      </c>
      <c r="D110" s="74"/>
      <c r="E110" s="74"/>
      <c r="F110" s="74"/>
      <c r="G110" s="157"/>
      <c r="H110" s="72">
        <f t="shared" si="6"/>
        <v>0</v>
      </c>
      <c r="I110" s="74"/>
      <c r="J110" s="74"/>
      <c r="K110" s="74"/>
      <c r="L110" s="158"/>
    </row>
    <row r="111" spans="1:12" ht="24" x14ac:dyDescent="0.25">
      <c r="A111" s="44">
        <v>2249</v>
      </c>
      <c r="B111" s="71" t="s">
        <v>119</v>
      </c>
      <c r="C111" s="72">
        <f t="shared" si="5"/>
        <v>0</v>
      </c>
      <c r="D111" s="74"/>
      <c r="E111" s="74"/>
      <c r="F111" s="74"/>
      <c r="G111" s="157"/>
      <c r="H111" s="72">
        <f t="shared" si="6"/>
        <v>0</v>
      </c>
      <c r="I111" s="74"/>
      <c r="J111" s="74"/>
      <c r="K111" s="74"/>
      <c r="L111" s="158"/>
    </row>
    <row r="112" spans="1:12" x14ac:dyDescent="0.25">
      <c r="A112" s="159">
        <v>2250</v>
      </c>
      <c r="B112" s="71" t="s">
        <v>120</v>
      </c>
      <c r="C112" s="72">
        <f t="shared" si="5"/>
        <v>0</v>
      </c>
      <c r="D112" s="160">
        <f>SUM(D113:D115)</f>
        <v>0</v>
      </c>
      <c r="E112" s="160">
        <f>SUM(E113:E115)</f>
        <v>0</v>
      </c>
      <c r="F112" s="160">
        <f>SUM(F113:F115)</f>
        <v>0</v>
      </c>
      <c r="G112" s="173">
        <f>SUM(G113:G115)</f>
        <v>0</v>
      </c>
      <c r="H112" s="72">
        <f t="shared" si="6"/>
        <v>0</v>
      </c>
      <c r="I112" s="160">
        <f>SUM(I113:I115)</f>
        <v>0</v>
      </c>
      <c r="J112" s="160">
        <f>SUM(J113:J115)</f>
        <v>0</v>
      </c>
      <c r="K112" s="160">
        <f>SUM(K113:K115)</f>
        <v>0</v>
      </c>
      <c r="L112" s="162">
        <f>SUM(L113:L115)</f>
        <v>0</v>
      </c>
    </row>
    <row r="113" spans="1:12" x14ac:dyDescent="0.25">
      <c r="A113" s="44">
        <v>2251</v>
      </c>
      <c r="B113" s="71" t="s">
        <v>121</v>
      </c>
      <c r="C113" s="72">
        <f t="shared" si="5"/>
        <v>0</v>
      </c>
      <c r="D113" s="74"/>
      <c r="E113" s="74"/>
      <c r="F113" s="74"/>
      <c r="G113" s="157"/>
      <c r="H113" s="72">
        <f t="shared" si="6"/>
        <v>0</v>
      </c>
      <c r="I113" s="74"/>
      <c r="J113" s="74"/>
      <c r="K113" s="74"/>
      <c r="L113" s="158"/>
    </row>
    <row r="114" spans="1:12" ht="24" x14ac:dyDescent="0.25">
      <c r="A114" s="44">
        <v>2252</v>
      </c>
      <c r="B114" s="71" t="s">
        <v>122</v>
      </c>
      <c r="C114" s="72">
        <f>SUM(D114:G114)</f>
        <v>0</v>
      </c>
      <c r="D114" s="74"/>
      <c r="E114" s="74"/>
      <c r="F114" s="74"/>
      <c r="G114" s="157"/>
      <c r="H114" s="72">
        <f>SUM(I114:L114)</f>
        <v>0</v>
      </c>
      <c r="I114" s="74"/>
      <c r="J114" s="74"/>
      <c r="K114" s="74"/>
      <c r="L114" s="158"/>
    </row>
    <row r="115" spans="1:12" ht="24" x14ac:dyDescent="0.25">
      <c r="A115" s="44">
        <v>2259</v>
      </c>
      <c r="B115" s="71" t="s">
        <v>123</v>
      </c>
      <c r="C115" s="72">
        <f>SUM(D115:G115)</f>
        <v>0</v>
      </c>
      <c r="D115" s="74"/>
      <c r="E115" s="74"/>
      <c r="F115" s="74"/>
      <c r="G115" s="157"/>
      <c r="H115" s="72">
        <f>SUM(I115:L115)</f>
        <v>0</v>
      </c>
      <c r="I115" s="74"/>
      <c r="J115" s="74"/>
      <c r="K115" s="74"/>
      <c r="L115" s="158"/>
    </row>
    <row r="116" spans="1:12" x14ac:dyDescent="0.25">
      <c r="A116" s="159">
        <v>2260</v>
      </c>
      <c r="B116" s="71" t="s">
        <v>124</v>
      </c>
      <c r="C116" s="72">
        <f t="shared" ref="C116:C187" si="7">SUM(D116:G116)</f>
        <v>0</v>
      </c>
      <c r="D116" s="160">
        <f>SUM(D117:D121)</f>
        <v>0</v>
      </c>
      <c r="E116" s="160">
        <f>SUM(E117:E121)</f>
        <v>0</v>
      </c>
      <c r="F116" s="160">
        <f>SUM(F117:F121)</f>
        <v>0</v>
      </c>
      <c r="G116" s="161">
        <f>SUM(G117:G121)</f>
        <v>0</v>
      </c>
      <c r="H116" s="72">
        <f t="shared" ref="H116:H188" si="8">SUM(I116:L116)</f>
        <v>0</v>
      </c>
      <c r="I116" s="160">
        <f>SUM(I117:I121)</f>
        <v>0</v>
      </c>
      <c r="J116" s="160">
        <f>SUM(J117:J121)</f>
        <v>0</v>
      </c>
      <c r="K116" s="160">
        <f>SUM(K117:K121)</f>
        <v>0</v>
      </c>
      <c r="L116" s="162">
        <f>SUM(L117:L121)</f>
        <v>0</v>
      </c>
    </row>
    <row r="117" spans="1:12" x14ac:dyDescent="0.25">
      <c r="A117" s="44">
        <v>2261</v>
      </c>
      <c r="B117" s="71" t="s">
        <v>125</v>
      </c>
      <c r="C117" s="72">
        <f t="shared" si="7"/>
        <v>0</v>
      </c>
      <c r="D117" s="74"/>
      <c r="E117" s="74"/>
      <c r="F117" s="74"/>
      <c r="G117" s="157"/>
      <c r="H117" s="72">
        <f t="shared" si="8"/>
        <v>0</v>
      </c>
      <c r="I117" s="74"/>
      <c r="J117" s="74"/>
      <c r="K117" s="74"/>
      <c r="L117" s="158"/>
    </row>
    <row r="118" spans="1:12" x14ac:dyDescent="0.25">
      <c r="A118" s="44">
        <v>2262</v>
      </c>
      <c r="B118" s="71" t="s">
        <v>126</v>
      </c>
      <c r="C118" s="72">
        <f t="shared" si="7"/>
        <v>0</v>
      </c>
      <c r="D118" s="74"/>
      <c r="E118" s="74"/>
      <c r="F118" s="74"/>
      <c r="G118" s="157"/>
      <c r="H118" s="72">
        <f t="shared" si="8"/>
        <v>0</v>
      </c>
      <c r="I118" s="74"/>
      <c r="J118" s="74"/>
      <c r="K118" s="74"/>
      <c r="L118" s="158"/>
    </row>
    <row r="119" spans="1:12" x14ac:dyDescent="0.25">
      <c r="A119" s="44">
        <v>2263</v>
      </c>
      <c r="B119" s="71" t="s">
        <v>127</v>
      </c>
      <c r="C119" s="72">
        <f t="shared" si="7"/>
        <v>0</v>
      </c>
      <c r="D119" s="74"/>
      <c r="E119" s="74"/>
      <c r="F119" s="74"/>
      <c r="G119" s="157"/>
      <c r="H119" s="72">
        <f t="shared" si="8"/>
        <v>0</v>
      </c>
      <c r="I119" s="74"/>
      <c r="J119" s="74"/>
      <c r="K119" s="74"/>
      <c r="L119" s="158"/>
    </row>
    <row r="120" spans="1:12" ht="24" x14ac:dyDescent="0.25">
      <c r="A120" s="44">
        <v>2264</v>
      </c>
      <c r="B120" s="71" t="s">
        <v>128</v>
      </c>
      <c r="C120" s="72">
        <f t="shared" si="7"/>
        <v>0</v>
      </c>
      <c r="D120" s="74"/>
      <c r="E120" s="74"/>
      <c r="F120" s="74"/>
      <c r="G120" s="157"/>
      <c r="H120" s="72">
        <f t="shared" si="8"/>
        <v>0</v>
      </c>
      <c r="I120" s="74"/>
      <c r="J120" s="74"/>
      <c r="K120" s="74"/>
      <c r="L120" s="158"/>
    </row>
    <row r="121" spans="1:12" x14ac:dyDescent="0.25">
      <c r="A121" s="44">
        <v>2269</v>
      </c>
      <c r="B121" s="71" t="s">
        <v>129</v>
      </c>
      <c r="C121" s="72">
        <f t="shared" si="7"/>
        <v>0</v>
      </c>
      <c r="D121" s="74"/>
      <c r="E121" s="74"/>
      <c r="F121" s="74"/>
      <c r="G121" s="157"/>
      <c r="H121" s="72">
        <f t="shared" si="8"/>
        <v>0</v>
      </c>
      <c r="I121" s="74"/>
      <c r="J121" s="74"/>
      <c r="K121" s="74"/>
      <c r="L121" s="158"/>
    </row>
    <row r="122" spans="1:12" x14ac:dyDescent="0.25">
      <c r="A122" s="159">
        <v>2270</v>
      </c>
      <c r="B122" s="71" t="s">
        <v>130</v>
      </c>
      <c r="C122" s="72">
        <f t="shared" si="7"/>
        <v>0</v>
      </c>
      <c r="D122" s="160">
        <f>SUM(D123:D127)</f>
        <v>0</v>
      </c>
      <c r="E122" s="160">
        <f>SUM(E123:E127)</f>
        <v>0</v>
      </c>
      <c r="F122" s="160">
        <f>SUM(F123:F127)</f>
        <v>0</v>
      </c>
      <c r="G122" s="161">
        <f>SUM(G123:G127)</f>
        <v>0</v>
      </c>
      <c r="H122" s="72">
        <f t="shared" si="8"/>
        <v>0</v>
      </c>
      <c r="I122" s="160">
        <f>SUM(I123:I127)</f>
        <v>0</v>
      </c>
      <c r="J122" s="160">
        <f>SUM(J123:J127)</f>
        <v>0</v>
      </c>
      <c r="K122" s="160">
        <f>SUM(K123:K127)</f>
        <v>0</v>
      </c>
      <c r="L122" s="162">
        <f>SUM(L123:L127)</f>
        <v>0</v>
      </c>
    </row>
    <row r="123" spans="1:12" x14ac:dyDescent="0.25">
      <c r="A123" s="44">
        <v>2272</v>
      </c>
      <c r="B123" s="174" t="s">
        <v>131</v>
      </c>
      <c r="C123" s="72">
        <f t="shared" si="7"/>
        <v>0</v>
      </c>
      <c r="D123" s="74"/>
      <c r="E123" s="74"/>
      <c r="F123" s="74"/>
      <c r="G123" s="157"/>
      <c r="H123" s="72">
        <f t="shared" si="8"/>
        <v>0</v>
      </c>
      <c r="I123" s="74"/>
      <c r="J123" s="74"/>
      <c r="K123" s="74"/>
      <c r="L123" s="158"/>
    </row>
    <row r="124" spans="1:12" ht="24" x14ac:dyDescent="0.25">
      <c r="A124" s="44">
        <v>2274</v>
      </c>
      <c r="B124" s="175" t="s">
        <v>132</v>
      </c>
      <c r="C124" s="72">
        <f t="shared" si="7"/>
        <v>0</v>
      </c>
      <c r="D124" s="74"/>
      <c r="E124" s="74"/>
      <c r="F124" s="74"/>
      <c r="G124" s="157"/>
      <c r="H124" s="72">
        <f t="shared" si="8"/>
        <v>0</v>
      </c>
      <c r="I124" s="74"/>
      <c r="J124" s="74"/>
      <c r="K124" s="74"/>
      <c r="L124" s="158"/>
    </row>
    <row r="125" spans="1:12" ht="24" x14ac:dyDescent="0.25">
      <c r="A125" s="44">
        <v>2275</v>
      </c>
      <c r="B125" s="71" t="s">
        <v>133</v>
      </c>
      <c r="C125" s="72">
        <f t="shared" si="7"/>
        <v>0</v>
      </c>
      <c r="D125" s="74"/>
      <c r="E125" s="74"/>
      <c r="F125" s="74"/>
      <c r="G125" s="157"/>
      <c r="H125" s="72">
        <f t="shared" si="8"/>
        <v>0</v>
      </c>
      <c r="I125" s="74"/>
      <c r="J125" s="74"/>
      <c r="K125" s="74"/>
      <c r="L125" s="158"/>
    </row>
    <row r="126" spans="1:12" ht="36" x14ac:dyDescent="0.25">
      <c r="A126" s="44">
        <v>2276</v>
      </c>
      <c r="B126" s="71" t="s">
        <v>134</v>
      </c>
      <c r="C126" s="72">
        <f t="shared" si="7"/>
        <v>0</v>
      </c>
      <c r="D126" s="74"/>
      <c r="E126" s="74"/>
      <c r="F126" s="74"/>
      <c r="G126" s="157"/>
      <c r="H126" s="72">
        <f t="shared" si="8"/>
        <v>0</v>
      </c>
      <c r="I126" s="74"/>
      <c r="J126" s="74"/>
      <c r="K126" s="74"/>
      <c r="L126" s="158"/>
    </row>
    <row r="127" spans="1:12" ht="24" x14ac:dyDescent="0.25">
      <c r="A127" s="44">
        <v>2279</v>
      </c>
      <c r="B127" s="71" t="s">
        <v>135</v>
      </c>
      <c r="C127" s="72">
        <f t="shared" si="7"/>
        <v>0</v>
      </c>
      <c r="D127" s="74"/>
      <c r="E127" s="74"/>
      <c r="F127" s="74"/>
      <c r="G127" s="157"/>
      <c r="H127" s="72">
        <f t="shared" si="8"/>
        <v>0</v>
      </c>
      <c r="I127" s="74"/>
      <c r="J127" s="74"/>
      <c r="K127" s="74"/>
      <c r="L127" s="158"/>
    </row>
    <row r="128" spans="1:12" ht="24" x14ac:dyDescent="0.25">
      <c r="A128" s="168">
        <v>2280</v>
      </c>
      <c r="B128" s="65" t="s">
        <v>136</v>
      </c>
      <c r="C128" s="66">
        <f t="shared" ref="C128:L128" si="9">SUM(C129)</f>
        <v>0</v>
      </c>
      <c r="D128" s="169">
        <f t="shared" si="9"/>
        <v>0</v>
      </c>
      <c r="E128" s="169">
        <f t="shared" si="9"/>
        <v>0</v>
      </c>
      <c r="F128" s="169">
        <f t="shared" si="9"/>
        <v>0</v>
      </c>
      <c r="G128" s="169">
        <f t="shared" si="9"/>
        <v>0</v>
      </c>
      <c r="H128" s="66">
        <f t="shared" si="9"/>
        <v>0</v>
      </c>
      <c r="I128" s="169">
        <f t="shared" si="9"/>
        <v>0</v>
      </c>
      <c r="J128" s="169">
        <f t="shared" si="9"/>
        <v>0</v>
      </c>
      <c r="K128" s="169">
        <f t="shared" si="9"/>
        <v>0</v>
      </c>
      <c r="L128" s="176">
        <f t="shared" si="9"/>
        <v>0</v>
      </c>
    </row>
    <row r="129" spans="1:12" ht="24" x14ac:dyDescent="0.25">
      <c r="A129" s="44">
        <v>2283</v>
      </c>
      <c r="B129" s="71" t="s">
        <v>137</v>
      </c>
      <c r="C129" s="72">
        <f>SUM(D129:G129)</f>
        <v>0</v>
      </c>
      <c r="D129" s="74"/>
      <c r="E129" s="74"/>
      <c r="F129" s="74"/>
      <c r="G129" s="157"/>
      <c r="H129" s="72">
        <f>SUM(I129:L129)</f>
        <v>0</v>
      </c>
      <c r="I129" s="74"/>
      <c r="J129" s="74"/>
      <c r="K129" s="74"/>
      <c r="L129" s="158"/>
    </row>
    <row r="130" spans="1:12" ht="38.25" customHeight="1" x14ac:dyDescent="0.25">
      <c r="A130" s="56">
        <v>2300</v>
      </c>
      <c r="B130" s="147" t="s">
        <v>138</v>
      </c>
      <c r="C130" s="57">
        <f t="shared" si="7"/>
        <v>3980</v>
      </c>
      <c r="D130" s="63">
        <f>SUM(D131,D136,D140,D141,D144,D151,D159,D160,D163)</f>
        <v>3980</v>
      </c>
      <c r="E130" s="63">
        <f>SUM(E131,E136,E140,E141,E144,E151,E159,E160,E163)</f>
        <v>0</v>
      </c>
      <c r="F130" s="63">
        <f>SUM(F131,F136,F140,F141,F144,F151,F159,F160,F163)</f>
        <v>0</v>
      </c>
      <c r="G130" s="166">
        <f>SUM(G131,G136,G140,G141,G144,G151,G159,G160,G163)</f>
        <v>0</v>
      </c>
      <c r="H130" s="57">
        <f t="shared" si="8"/>
        <v>3980</v>
      </c>
      <c r="I130" s="63">
        <f>SUM(I131,I136,I140,I141,I144,I151,I159,I160,I163)</f>
        <v>3980</v>
      </c>
      <c r="J130" s="63">
        <f>SUM(J131,J136,J140,J141,J144,J151,J159,J160,J163)</f>
        <v>0</v>
      </c>
      <c r="K130" s="63">
        <f>SUM(K131,K136,K140,K141,K144,K151,K159,K160,K163)</f>
        <v>0</v>
      </c>
      <c r="L130" s="167">
        <f>SUM(L131,L136,L140,L141,L144,L151,L159,L160,L163)</f>
        <v>0</v>
      </c>
    </row>
    <row r="131" spans="1:12" ht="24" x14ac:dyDescent="0.25">
      <c r="A131" s="168">
        <v>2310</v>
      </c>
      <c r="B131" s="65" t="s">
        <v>139</v>
      </c>
      <c r="C131" s="66">
        <f t="shared" si="7"/>
        <v>2230</v>
      </c>
      <c r="D131" s="169">
        <f>SUM(D132:D135)</f>
        <v>2230</v>
      </c>
      <c r="E131" s="169">
        <f t="shared" ref="E131:L131" si="10">SUM(E132:E135)</f>
        <v>0</v>
      </c>
      <c r="F131" s="169">
        <f t="shared" si="10"/>
        <v>0</v>
      </c>
      <c r="G131" s="170">
        <f t="shared" si="10"/>
        <v>0</v>
      </c>
      <c r="H131" s="66">
        <f t="shared" si="8"/>
        <v>2230</v>
      </c>
      <c r="I131" s="169">
        <f t="shared" si="10"/>
        <v>2230</v>
      </c>
      <c r="J131" s="169">
        <f t="shared" si="10"/>
        <v>0</v>
      </c>
      <c r="K131" s="169">
        <f t="shared" si="10"/>
        <v>0</v>
      </c>
      <c r="L131" s="171">
        <f t="shared" si="10"/>
        <v>0</v>
      </c>
    </row>
    <row r="132" spans="1:12" x14ac:dyDescent="0.25">
      <c r="A132" s="44">
        <v>2311</v>
      </c>
      <c r="B132" s="71" t="s">
        <v>140</v>
      </c>
      <c r="C132" s="72">
        <f t="shared" si="7"/>
        <v>380</v>
      </c>
      <c r="D132" s="74">
        <v>380</v>
      </c>
      <c r="E132" s="74"/>
      <c r="F132" s="74"/>
      <c r="G132" s="157"/>
      <c r="H132" s="72">
        <f t="shared" si="8"/>
        <v>380</v>
      </c>
      <c r="I132" s="74">
        <v>380</v>
      </c>
      <c r="J132" s="74"/>
      <c r="K132" s="74"/>
      <c r="L132" s="158"/>
    </row>
    <row r="133" spans="1:12" x14ac:dyDescent="0.25">
      <c r="A133" s="44">
        <v>2312</v>
      </c>
      <c r="B133" s="71" t="s">
        <v>141</v>
      </c>
      <c r="C133" s="72">
        <f t="shared" si="7"/>
        <v>200</v>
      </c>
      <c r="D133" s="74">
        <v>200</v>
      </c>
      <c r="E133" s="74"/>
      <c r="F133" s="74"/>
      <c r="G133" s="157"/>
      <c r="H133" s="72">
        <f t="shared" si="8"/>
        <v>200</v>
      </c>
      <c r="I133" s="74">
        <v>200</v>
      </c>
      <c r="J133" s="74"/>
      <c r="K133" s="74"/>
      <c r="L133" s="158"/>
    </row>
    <row r="134" spans="1:12" x14ac:dyDescent="0.25">
      <c r="A134" s="44">
        <v>2313</v>
      </c>
      <c r="B134" s="71" t="s">
        <v>142</v>
      </c>
      <c r="C134" s="72">
        <f t="shared" si="7"/>
        <v>0</v>
      </c>
      <c r="D134" s="74"/>
      <c r="E134" s="74"/>
      <c r="F134" s="74"/>
      <c r="G134" s="157"/>
      <c r="H134" s="72">
        <f t="shared" si="8"/>
        <v>0</v>
      </c>
      <c r="I134" s="74"/>
      <c r="J134" s="74"/>
      <c r="K134" s="74"/>
      <c r="L134" s="158"/>
    </row>
    <row r="135" spans="1:12" ht="36" customHeight="1" x14ac:dyDescent="0.25">
      <c r="A135" s="44">
        <v>2314</v>
      </c>
      <c r="B135" s="71" t="s">
        <v>143</v>
      </c>
      <c r="C135" s="72">
        <f t="shared" si="7"/>
        <v>1650</v>
      </c>
      <c r="D135" s="74">
        <v>1650</v>
      </c>
      <c r="E135" s="74"/>
      <c r="F135" s="74"/>
      <c r="G135" s="157"/>
      <c r="H135" s="72">
        <f t="shared" si="8"/>
        <v>1650</v>
      </c>
      <c r="I135" s="74">
        <v>1650</v>
      </c>
      <c r="J135" s="74"/>
      <c r="K135" s="74"/>
      <c r="L135" s="158"/>
    </row>
    <row r="136" spans="1:12" x14ac:dyDescent="0.25">
      <c r="A136" s="159">
        <v>2320</v>
      </c>
      <c r="B136" s="71" t="s">
        <v>144</v>
      </c>
      <c r="C136" s="72">
        <f t="shared" si="7"/>
        <v>0</v>
      </c>
      <c r="D136" s="160">
        <f>SUM(D137:D139)</f>
        <v>0</v>
      </c>
      <c r="E136" s="160">
        <f>SUM(E137:E139)</f>
        <v>0</v>
      </c>
      <c r="F136" s="160">
        <f>SUM(F137:F139)</f>
        <v>0</v>
      </c>
      <c r="G136" s="161">
        <f>SUM(G137:G139)</f>
        <v>0</v>
      </c>
      <c r="H136" s="72">
        <f t="shared" si="8"/>
        <v>0</v>
      </c>
      <c r="I136" s="160">
        <f>SUM(I137:I139)</f>
        <v>0</v>
      </c>
      <c r="J136" s="160">
        <f>SUM(J137:J139)</f>
        <v>0</v>
      </c>
      <c r="K136" s="160">
        <f>SUM(K137:K139)</f>
        <v>0</v>
      </c>
      <c r="L136" s="162">
        <f>SUM(L137:L139)</f>
        <v>0</v>
      </c>
    </row>
    <row r="137" spans="1:12" x14ac:dyDescent="0.25">
      <c r="A137" s="44">
        <v>2321</v>
      </c>
      <c r="B137" s="71" t="s">
        <v>145</v>
      </c>
      <c r="C137" s="72">
        <f t="shared" si="7"/>
        <v>0</v>
      </c>
      <c r="D137" s="74"/>
      <c r="E137" s="74"/>
      <c r="F137" s="74"/>
      <c r="G137" s="157"/>
      <c r="H137" s="72">
        <f t="shared" si="8"/>
        <v>0</v>
      </c>
      <c r="I137" s="74"/>
      <c r="J137" s="74"/>
      <c r="K137" s="74"/>
      <c r="L137" s="158"/>
    </row>
    <row r="138" spans="1:12" x14ac:dyDescent="0.25">
      <c r="A138" s="44">
        <v>2322</v>
      </c>
      <c r="B138" s="71" t="s">
        <v>146</v>
      </c>
      <c r="C138" s="72">
        <f t="shared" si="7"/>
        <v>0</v>
      </c>
      <c r="D138" s="74"/>
      <c r="E138" s="74"/>
      <c r="F138" s="74"/>
      <c r="G138" s="157"/>
      <c r="H138" s="72">
        <f t="shared" si="8"/>
        <v>0</v>
      </c>
      <c r="I138" s="74"/>
      <c r="J138" s="74"/>
      <c r="K138" s="74"/>
      <c r="L138" s="158"/>
    </row>
    <row r="139" spans="1:12" ht="10.5" customHeight="1" x14ac:dyDescent="0.25">
      <c r="A139" s="44">
        <v>2329</v>
      </c>
      <c r="B139" s="71" t="s">
        <v>147</v>
      </c>
      <c r="C139" s="72">
        <f t="shared" si="7"/>
        <v>0</v>
      </c>
      <c r="D139" s="74"/>
      <c r="E139" s="74"/>
      <c r="F139" s="74"/>
      <c r="G139" s="157"/>
      <c r="H139" s="72">
        <f t="shared" si="8"/>
        <v>0</v>
      </c>
      <c r="I139" s="74"/>
      <c r="J139" s="74"/>
      <c r="K139" s="74"/>
      <c r="L139" s="158"/>
    </row>
    <row r="140" spans="1:12" x14ac:dyDescent="0.25">
      <c r="A140" s="159">
        <v>2330</v>
      </c>
      <c r="B140" s="71" t="s">
        <v>148</v>
      </c>
      <c r="C140" s="72">
        <f t="shared" si="7"/>
        <v>0</v>
      </c>
      <c r="D140" s="74"/>
      <c r="E140" s="74"/>
      <c r="F140" s="74"/>
      <c r="G140" s="157"/>
      <c r="H140" s="72">
        <f t="shared" si="8"/>
        <v>0</v>
      </c>
      <c r="I140" s="74"/>
      <c r="J140" s="74"/>
      <c r="K140" s="74"/>
      <c r="L140" s="158"/>
    </row>
    <row r="141" spans="1:12" ht="48" x14ac:dyDescent="0.25">
      <c r="A141" s="159">
        <v>2340</v>
      </c>
      <c r="B141" s="71" t="s">
        <v>149</v>
      </c>
      <c r="C141" s="72">
        <f t="shared" si="7"/>
        <v>0</v>
      </c>
      <c r="D141" s="160">
        <f>SUM(D142:D143)</f>
        <v>0</v>
      </c>
      <c r="E141" s="160">
        <f>SUM(E142:E143)</f>
        <v>0</v>
      </c>
      <c r="F141" s="160">
        <f>SUM(F142:F143)</f>
        <v>0</v>
      </c>
      <c r="G141" s="161">
        <f>SUM(G142:G143)</f>
        <v>0</v>
      </c>
      <c r="H141" s="72">
        <f t="shared" si="8"/>
        <v>0</v>
      </c>
      <c r="I141" s="160">
        <f>SUM(I142:I143)</f>
        <v>0</v>
      </c>
      <c r="J141" s="160">
        <f>SUM(J142:J143)</f>
        <v>0</v>
      </c>
      <c r="K141" s="160">
        <f>SUM(K142:K143)</f>
        <v>0</v>
      </c>
      <c r="L141" s="162">
        <f>SUM(L142:L143)</f>
        <v>0</v>
      </c>
    </row>
    <row r="142" spans="1:12" x14ac:dyDescent="0.25">
      <c r="A142" s="44">
        <v>2341</v>
      </c>
      <c r="B142" s="71" t="s">
        <v>150</v>
      </c>
      <c r="C142" s="72">
        <f t="shared" si="7"/>
        <v>0</v>
      </c>
      <c r="D142" s="74"/>
      <c r="E142" s="74"/>
      <c r="F142" s="74"/>
      <c r="G142" s="157"/>
      <c r="H142" s="72">
        <f t="shared" si="8"/>
        <v>0</v>
      </c>
      <c r="I142" s="74"/>
      <c r="J142" s="74"/>
      <c r="K142" s="74"/>
      <c r="L142" s="158"/>
    </row>
    <row r="143" spans="1:12" ht="24" x14ac:dyDescent="0.25">
      <c r="A143" s="44">
        <v>2344</v>
      </c>
      <c r="B143" s="71" t="s">
        <v>151</v>
      </c>
      <c r="C143" s="72">
        <f t="shared" si="7"/>
        <v>0</v>
      </c>
      <c r="D143" s="74"/>
      <c r="E143" s="74"/>
      <c r="F143" s="74"/>
      <c r="G143" s="157"/>
      <c r="H143" s="72">
        <f t="shared" si="8"/>
        <v>0</v>
      </c>
      <c r="I143" s="74"/>
      <c r="J143" s="74"/>
      <c r="K143" s="74"/>
      <c r="L143" s="158"/>
    </row>
    <row r="144" spans="1:12" ht="24" x14ac:dyDescent="0.25">
      <c r="A144" s="150">
        <v>2350</v>
      </c>
      <c r="B144" s="112" t="s">
        <v>152</v>
      </c>
      <c r="C144" s="117">
        <f t="shared" si="7"/>
        <v>0</v>
      </c>
      <c r="D144" s="151">
        <f>SUM(D145:D150)</f>
        <v>0</v>
      </c>
      <c r="E144" s="151">
        <f>SUM(E145:E150)</f>
        <v>0</v>
      </c>
      <c r="F144" s="151">
        <f>SUM(F145:F150)</f>
        <v>0</v>
      </c>
      <c r="G144" s="152">
        <f>SUM(G145:G150)</f>
        <v>0</v>
      </c>
      <c r="H144" s="117">
        <f t="shared" si="8"/>
        <v>0</v>
      </c>
      <c r="I144" s="151">
        <f>SUM(I145:I150)</f>
        <v>0</v>
      </c>
      <c r="J144" s="151">
        <f>SUM(J145:J150)</f>
        <v>0</v>
      </c>
      <c r="K144" s="151">
        <f>SUM(K145:K150)</f>
        <v>0</v>
      </c>
      <c r="L144" s="153">
        <f>SUM(L145:L150)</f>
        <v>0</v>
      </c>
    </row>
    <row r="145" spans="1:12" x14ac:dyDescent="0.25">
      <c r="A145" s="38">
        <v>2351</v>
      </c>
      <c r="B145" s="65" t="s">
        <v>153</v>
      </c>
      <c r="C145" s="66">
        <f t="shared" si="7"/>
        <v>0</v>
      </c>
      <c r="D145" s="68"/>
      <c r="E145" s="68"/>
      <c r="F145" s="68"/>
      <c r="G145" s="154"/>
      <c r="H145" s="66">
        <f t="shared" si="8"/>
        <v>0</v>
      </c>
      <c r="I145" s="68"/>
      <c r="J145" s="68"/>
      <c r="K145" s="68"/>
      <c r="L145" s="155"/>
    </row>
    <row r="146" spans="1:12" x14ac:dyDescent="0.25">
      <c r="A146" s="44">
        <v>2352</v>
      </c>
      <c r="B146" s="71" t="s">
        <v>154</v>
      </c>
      <c r="C146" s="72">
        <f t="shared" si="7"/>
        <v>0</v>
      </c>
      <c r="D146" s="74"/>
      <c r="E146" s="74"/>
      <c r="F146" s="74"/>
      <c r="G146" s="157"/>
      <c r="H146" s="72">
        <f t="shared" si="8"/>
        <v>0</v>
      </c>
      <c r="I146" s="74"/>
      <c r="J146" s="74"/>
      <c r="K146" s="74"/>
      <c r="L146" s="158"/>
    </row>
    <row r="147" spans="1:12" ht="24" x14ac:dyDescent="0.25">
      <c r="A147" s="44">
        <v>2353</v>
      </c>
      <c r="B147" s="71" t="s">
        <v>155</v>
      </c>
      <c r="C147" s="72">
        <f t="shared" si="7"/>
        <v>0</v>
      </c>
      <c r="D147" s="74"/>
      <c r="E147" s="74"/>
      <c r="F147" s="74"/>
      <c r="G147" s="157"/>
      <c r="H147" s="72">
        <f t="shared" si="8"/>
        <v>0</v>
      </c>
      <c r="I147" s="74"/>
      <c r="J147" s="74"/>
      <c r="K147" s="74"/>
      <c r="L147" s="158"/>
    </row>
    <row r="148" spans="1:12" ht="24" x14ac:dyDescent="0.25">
      <c r="A148" s="44">
        <v>2354</v>
      </c>
      <c r="B148" s="71" t="s">
        <v>156</v>
      </c>
      <c r="C148" s="72">
        <f t="shared" si="7"/>
        <v>0</v>
      </c>
      <c r="D148" s="74"/>
      <c r="E148" s="74"/>
      <c r="F148" s="74"/>
      <c r="G148" s="157"/>
      <c r="H148" s="72">
        <f t="shared" si="8"/>
        <v>0</v>
      </c>
      <c r="I148" s="74"/>
      <c r="J148" s="74"/>
      <c r="K148" s="74"/>
      <c r="L148" s="158"/>
    </row>
    <row r="149" spans="1:12" ht="24" x14ac:dyDescent="0.25">
      <c r="A149" s="44">
        <v>2355</v>
      </c>
      <c r="B149" s="71" t="s">
        <v>157</v>
      </c>
      <c r="C149" s="72">
        <f t="shared" si="7"/>
        <v>0</v>
      </c>
      <c r="D149" s="74"/>
      <c r="E149" s="74"/>
      <c r="F149" s="74"/>
      <c r="G149" s="157"/>
      <c r="H149" s="72">
        <f t="shared" si="8"/>
        <v>0</v>
      </c>
      <c r="I149" s="74"/>
      <c r="J149" s="74"/>
      <c r="K149" s="74"/>
      <c r="L149" s="158"/>
    </row>
    <row r="150" spans="1:12" ht="24" x14ac:dyDescent="0.25">
      <c r="A150" s="44">
        <v>2359</v>
      </c>
      <c r="B150" s="71" t="s">
        <v>158</v>
      </c>
      <c r="C150" s="72">
        <f t="shared" si="7"/>
        <v>0</v>
      </c>
      <c r="D150" s="74"/>
      <c r="E150" s="74"/>
      <c r="F150" s="74"/>
      <c r="G150" s="157"/>
      <c r="H150" s="72">
        <f t="shared" si="8"/>
        <v>0</v>
      </c>
      <c r="I150" s="74"/>
      <c r="J150" s="74"/>
      <c r="K150" s="74"/>
      <c r="L150" s="158"/>
    </row>
    <row r="151" spans="1:12" ht="24.75" customHeight="1" x14ac:dyDescent="0.25">
      <c r="A151" s="159">
        <v>2360</v>
      </c>
      <c r="B151" s="71" t="s">
        <v>159</v>
      </c>
      <c r="C151" s="72">
        <f t="shared" si="7"/>
        <v>0</v>
      </c>
      <c r="D151" s="160">
        <f>SUM(D152:D158)</f>
        <v>0</v>
      </c>
      <c r="E151" s="160">
        <f>SUM(E152:E158)</f>
        <v>0</v>
      </c>
      <c r="F151" s="160">
        <f>SUM(F152:F158)</f>
        <v>0</v>
      </c>
      <c r="G151" s="161">
        <f>SUM(G152:G158)</f>
        <v>0</v>
      </c>
      <c r="H151" s="72">
        <f t="shared" si="8"/>
        <v>0</v>
      </c>
      <c r="I151" s="160">
        <f>SUM(I152:I158)</f>
        <v>0</v>
      </c>
      <c r="J151" s="160">
        <f>SUM(J152:J158)</f>
        <v>0</v>
      </c>
      <c r="K151" s="160">
        <f>SUM(K152:K158)</f>
        <v>0</v>
      </c>
      <c r="L151" s="162">
        <f>SUM(L152:L158)</f>
        <v>0</v>
      </c>
    </row>
    <row r="152" spans="1:12" x14ac:dyDescent="0.25">
      <c r="A152" s="43">
        <v>2361</v>
      </c>
      <c r="B152" s="71" t="s">
        <v>160</v>
      </c>
      <c r="C152" s="72">
        <f t="shared" si="7"/>
        <v>0</v>
      </c>
      <c r="D152" s="74"/>
      <c r="E152" s="74"/>
      <c r="F152" s="74"/>
      <c r="G152" s="157"/>
      <c r="H152" s="72">
        <f t="shared" si="8"/>
        <v>0</v>
      </c>
      <c r="I152" s="74"/>
      <c r="J152" s="74"/>
      <c r="K152" s="74"/>
      <c r="L152" s="158"/>
    </row>
    <row r="153" spans="1:12" ht="24" x14ac:dyDescent="0.25">
      <c r="A153" s="43">
        <v>2362</v>
      </c>
      <c r="B153" s="71" t="s">
        <v>161</v>
      </c>
      <c r="C153" s="72">
        <f t="shared" si="7"/>
        <v>0</v>
      </c>
      <c r="D153" s="74"/>
      <c r="E153" s="74"/>
      <c r="F153" s="74"/>
      <c r="G153" s="157"/>
      <c r="H153" s="72">
        <f t="shared" si="8"/>
        <v>0</v>
      </c>
      <c r="I153" s="74"/>
      <c r="J153" s="74"/>
      <c r="K153" s="74"/>
      <c r="L153" s="158"/>
    </row>
    <row r="154" spans="1:12" x14ac:dyDescent="0.25">
      <c r="A154" s="43">
        <v>2363</v>
      </c>
      <c r="B154" s="71" t="s">
        <v>162</v>
      </c>
      <c r="C154" s="272">
        <f t="shared" si="7"/>
        <v>0</v>
      </c>
      <c r="D154" s="273"/>
      <c r="E154" s="74"/>
      <c r="F154" s="74"/>
      <c r="G154" s="157"/>
      <c r="H154" s="72">
        <f t="shared" si="8"/>
        <v>0</v>
      </c>
      <c r="I154" s="74"/>
      <c r="J154" s="74"/>
      <c r="K154" s="74"/>
      <c r="L154" s="158"/>
    </row>
    <row r="155" spans="1:12" x14ac:dyDescent="0.25">
      <c r="A155" s="43">
        <v>2364</v>
      </c>
      <c r="B155" s="71" t="s">
        <v>163</v>
      </c>
      <c r="C155" s="72">
        <f t="shared" si="7"/>
        <v>0</v>
      </c>
      <c r="D155" s="74"/>
      <c r="E155" s="74"/>
      <c r="F155" s="74"/>
      <c r="G155" s="157"/>
      <c r="H155" s="72">
        <f t="shared" si="8"/>
        <v>0</v>
      </c>
      <c r="I155" s="74"/>
      <c r="J155" s="74"/>
      <c r="K155" s="74"/>
      <c r="L155" s="158"/>
    </row>
    <row r="156" spans="1:12" ht="12.75" customHeight="1" x14ac:dyDescent="0.25">
      <c r="A156" s="43">
        <v>2365</v>
      </c>
      <c r="B156" s="71" t="s">
        <v>164</v>
      </c>
      <c r="C156" s="72">
        <f t="shared" si="7"/>
        <v>0</v>
      </c>
      <c r="D156" s="74"/>
      <c r="E156" s="74"/>
      <c r="F156" s="74"/>
      <c r="G156" s="157"/>
      <c r="H156" s="72">
        <f t="shared" si="8"/>
        <v>0</v>
      </c>
      <c r="I156" s="74"/>
      <c r="J156" s="74"/>
      <c r="K156" s="74"/>
      <c r="L156" s="158"/>
    </row>
    <row r="157" spans="1:12" ht="36" x14ac:dyDescent="0.25">
      <c r="A157" s="43">
        <v>2366</v>
      </c>
      <c r="B157" s="71" t="s">
        <v>165</v>
      </c>
      <c r="C157" s="72">
        <f t="shared" si="7"/>
        <v>0</v>
      </c>
      <c r="D157" s="74"/>
      <c r="E157" s="74"/>
      <c r="F157" s="74"/>
      <c r="G157" s="157"/>
      <c r="H157" s="72">
        <f t="shared" si="8"/>
        <v>0</v>
      </c>
      <c r="I157" s="74"/>
      <c r="J157" s="74"/>
      <c r="K157" s="74"/>
      <c r="L157" s="158"/>
    </row>
    <row r="158" spans="1:12" ht="48" x14ac:dyDescent="0.25">
      <c r="A158" s="43">
        <v>2369</v>
      </c>
      <c r="B158" s="71" t="s">
        <v>166</v>
      </c>
      <c r="C158" s="72">
        <f t="shared" si="7"/>
        <v>0</v>
      </c>
      <c r="D158" s="74"/>
      <c r="E158" s="74"/>
      <c r="F158" s="74"/>
      <c r="G158" s="157"/>
      <c r="H158" s="72">
        <f t="shared" si="8"/>
        <v>0</v>
      </c>
      <c r="I158" s="74"/>
      <c r="J158" s="74"/>
      <c r="K158" s="74"/>
      <c r="L158" s="158"/>
    </row>
    <row r="159" spans="1:12" x14ac:dyDescent="0.25">
      <c r="A159" s="150">
        <v>2370</v>
      </c>
      <c r="B159" s="112" t="s">
        <v>167</v>
      </c>
      <c r="C159" s="117">
        <f t="shared" si="7"/>
        <v>1750</v>
      </c>
      <c r="D159" s="163">
        <v>1750</v>
      </c>
      <c r="E159" s="163"/>
      <c r="F159" s="163"/>
      <c r="G159" s="164"/>
      <c r="H159" s="117">
        <f t="shared" si="8"/>
        <v>1750</v>
      </c>
      <c r="I159" s="163">
        <v>1750</v>
      </c>
      <c r="J159" s="163"/>
      <c r="K159" s="163"/>
      <c r="L159" s="165"/>
    </row>
    <row r="160" spans="1:12" x14ac:dyDescent="0.25">
      <c r="A160" s="150">
        <v>2380</v>
      </c>
      <c r="B160" s="112" t="s">
        <v>168</v>
      </c>
      <c r="C160" s="117">
        <f t="shared" si="7"/>
        <v>0</v>
      </c>
      <c r="D160" s="151">
        <f>SUM(D161:D162)</f>
        <v>0</v>
      </c>
      <c r="E160" s="151">
        <f>SUM(E161:E162)</f>
        <v>0</v>
      </c>
      <c r="F160" s="151">
        <f>SUM(F161:F162)</f>
        <v>0</v>
      </c>
      <c r="G160" s="152">
        <f>SUM(G161:G162)</f>
        <v>0</v>
      </c>
      <c r="H160" s="117">
        <f t="shared" si="8"/>
        <v>0</v>
      </c>
      <c r="I160" s="151">
        <f>SUM(I161:I162)</f>
        <v>0</v>
      </c>
      <c r="J160" s="151">
        <f>SUM(J161:J162)</f>
        <v>0</v>
      </c>
      <c r="K160" s="151">
        <f>SUM(K161:K162)</f>
        <v>0</v>
      </c>
      <c r="L160" s="153">
        <f>SUM(L161:L162)</f>
        <v>0</v>
      </c>
    </row>
    <row r="161" spans="1:12" x14ac:dyDescent="0.25">
      <c r="A161" s="37">
        <v>2381</v>
      </c>
      <c r="B161" s="65" t="s">
        <v>169</v>
      </c>
      <c r="C161" s="66">
        <f t="shared" si="7"/>
        <v>0</v>
      </c>
      <c r="D161" s="68"/>
      <c r="E161" s="68"/>
      <c r="F161" s="68"/>
      <c r="G161" s="154"/>
      <c r="H161" s="66">
        <f t="shared" si="8"/>
        <v>0</v>
      </c>
      <c r="I161" s="68"/>
      <c r="J161" s="68"/>
      <c r="K161" s="68"/>
      <c r="L161" s="155"/>
    </row>
    <row r="162" spans="1:12" ht="24" x14ac:dyDescent="0.25">
      <c r="A162" s="43">
        <v>2389</v>
      </c>
      <c r="B162" s="71" t="s">
        <v>170</v>
      </c>
      <c r="C162" s="72">
        <f t="shared" si="7"/>
        <v>0</v>
      </c>
      <c r="D162" s="74"/>
      <c r="E162" s="74"/>
      <c r="F162" s="74"/>
      <c r="G162" s="157"/>
      <c r="H162" s="72">
        <f t="shared" si="8"/>
        <v>0</v>
      </c>
      <c r="I162" s="74"/>
      <c r="J162" s="74"/>
      <c r="K162" s="74"/>
      <c r="L162" s="158"/>
    </row>
    <row r="163" spans="1:12" x14ac:dyDescent="0.25">
      <c r="A163" s="150">
        <v>2390</v>
      </c>
      <c r="B163" s="112" t="s">
        <v>171</v>
      </c>
      <c r="C163" s="117">
        <f t="shared" si="7"/>
        <v>0</v>
      </c>
      <c r="D163" s="163"/>
      <c r="E163" s="163"/>
      <c r="F163" s="163"/>
      <c r="G163" s="164"/>
      <c r="H163" s="117">
        <f t="shared" si="8"/>
        <v>0</v>
      </c>
      <c r="I163" s="163"/>
      <c r="J163" s="163"/>
      <c r="K163" s="163"/>
      <c r="L163" s="165"/>
    </row>
    <row r="164" spans="1:12" x14ac:dyDescent="0.25">
      <c r="A164" s="56">
        <v>2400</v>
      </c>
      <c r="B164" s="147" t="s">
        <v>172</v>
      </c>
      <c r="C164" s="57">
        <f t="shared" si="7"/>
        <v>0</v>
      </c>
      <c r="D164" s="177"/>
      <c r="E164" s="177"/>
      <c r="F164" s="177"/>
      <c r="G164" s="178"/>
      <c r="H164" s="57">
        <f t="shared" si="8"/>
        <v>0</v>
      </c>
      <c r="I164" s="177"/>
      <c r="J164" s="177"/>
      <c r="K164" s="177"/>
      <c r="L164" s="179"/>
    </row>
    <row r="165" spans="1:12" ht="24" x14ac:dyDescent="0.25">
      <c r="A165" s="56">
        <v>2500</v>
      </c>
      <c r="B165" s="147" t="s">
        <v>173</v>
      </c>
      <c r="C165" s="57">
        <f t="shared" si="7"/>
        <v>0</v>
      </c>
      <c r="D165" s="63">
        <f>SUM(D166,D171)</f>
        <v>0</v>
      </c>
      <c r="E165" s="63">
        <f t="shared" ref="E165:G165" si="11">SUM(E166,E171)</f>
        <v>0</v>
      </c>
      <c r="F165" s="63">
        <f t="shared" si="11"/>
        <v>0</v>
      </c>
      <c r="G165" s="63">
        <f t="shared" si="11"/>
        <v>0</v>
      </c>
      <c r="H165" s="57">
        <f t="shared" si="8"/>
        <v>0</v>
      </c>
      <c r="I165" s="63">
        <f>SUM(I166,I171)</f>
        <v>0</v>
      </c>
      <c r="J165" s="63">
        <f t="shared" ref="J165:L165" si="12">SUM(J166,J171)</f>
        <v>0</v>
      </c>
      <c r="K165" s="63">
        <f t="shared" si="12"/>
        <v>0</v>
      </c>
      <c r="L165" s="149">
        <f t="shared" si="12"/>
        <v>0</v>
      </c>
    </row>
    <row r="166" spans="1:12" ht="16.5" customHeight="1" x14ac:dyDescent="0.25">
      <c r="A166" s="168">
        <v>2510</v>
      </c>
      <c r="B166" s="65" t="s">
        <v>174</v>
      </c>
      <c r="C166" s="66">
        <f t="shared" si="7"/>
        <v>0</v>
      </c>
      <c r="D166" s="169">
        <f>SUM(D167:D170)</f>
        <v>0</v>
      </c>
      <c r="E166" s="169">
        <f t="shared" ref="E166:G166" si="13">SUM(E167:E170)</f>
        <v>0</v>
      </c>
      <c r="F166" s="169">
        <f t="shared" si="13"/>
        <v>0</v>
      </c>
      <c r="G166" s="169">
        <f t="shared" si="13"/>
        <v>0</v>
      </c>
      <c r="H166" s="66">
        <f t="shared" si="8"/>
        <v>0</v>
      </c>
      <c r="I166" s="169">
        <f>SUM(I167:I170)</f>
        <v>0</v>
      </c>
      <c r="J166" s="169">
        <f t="shared" ref="J166:L166" si="14">SUM(J167:J170)</f>
        <v>0</v>
      </c>
      <c r="K166" s="169">
        <f t="shared" si="14"/>
        <v>0</v>
      </c>
      <c r="L166" s="180">
        <f t="shared" si="14"/>
        <v>0</v>
      </c>
    </row>
    <row r="167" spans="1:12" ht="24" x14ac:dyDescent="0.25">
      <c r="A167" s="44">
        <v>2512</v>
      </c>
      <c r="B167" s="71" t="s">
        <v>175</v>
      </c>
      <c r="C167" s="72">
        <f t="shared" si="7"/>
        <v>0</v>
      </c>
      <c r="D167" s="74"/>
      <c r="E167" s="74"/>
      <c r="F167" s="74"/>
      <c r="G167" s="157"/>
      <c r="H167" s="72">
        <f t="shared" si="8"/>
        <v>0</v>
      </c>
      <c r="I167" s="74"/>
      <c r="J167" s="74"/>
      <c r="K167" s="74"/>
      <c r="L167" s="158"/>
    </row>
    <row r="168" spans="1:12" ht="36" x14ac:dyDescent="0.25">
      <c r="A168" s="44">
        <v>2513</v>
      </c>
      <c r="B168" s="71" t="s">
        <v>176</v>
      </c>
      <c r="C168" s="72">
        <f t="shared" si="7"/>
        <v>0</v>
      </c>
      <c r="D168" s="74"/>
      <c r="E168" s="74"/>
      <c r="F168" s="74"/>
      <c r="G168" s="157"/>
      <c r="H168" s="72">
        <f t="shared" si="8"/>
        <v>0</v>
      </c>
      <c r="I168" s="74"/>
      <c r="J168" s="74"/>
      <c r="K168" s="74"/>
      <c r="L168" s="158"/>
    </row>
    <row r="169" spans="1:12" ht="24" x14ac:dyDescent="0.25">
      <c r="A169" s="44">
        <v>2515</v>
      </c>
      <c r="B169" s="71" t="s">
        <v>177</v>
      </c>
      <c r="C169" s="72">
        <f t="shared" si="7"/>
        <v>0</v>
      </c>
      <c r="D169" s="74"/>
      <c r="E169" s="74"/>
      <c r="F169" s="74"/>
      <c r="G169" s="157"/>
      <c r="H169" s="72">
        <f t="shared" si="8"/>
        <v>0</v>
      </c>
      <c r="I169" s="74"/>
      <c r="J169" s="74"/>
      <c r="K169" s="74"/>
      <c r="L169" s="158"/>
    </row>
    <row r="170" spans="1:12" ht="24" x14ac:dyDescent="0.25">
      <c r="A170" s="44">
        <v>2519</v>
      </c>
      <c r="B170" s="71" t="s">
        <v>178</v>
      </c>
      <c r="C170" s="72">
        <f t="shared" si="7"/>
        <v>0</v>
      </c>
      <c r="D170" s="74"/>
      <c r="E170" s="74"/>
      <c r="F170" s="74"/>
      <c r="G170" s="157"/>
      <c r="H170" s="72">
        <f t="shared" si="8"/>
        <v>0</v>
      </c>
      <c r="I170" s="74"/>
      <c r="J170" s="74"/>
      <c r="K170" s="74"/>
      <c r="L170" s="158"/>
    </row>
    <row r="171" spans="1:12" ht="24" x14ac:dyDescent="0.25">
      <c r="A171" s="159">
        <v>2520</v>
      </c>
      <c r="B171" s="71" t="s">
        <v>179</v>
      </c>
      <c r="C171" s="72">
        <f t="shared" si="7"/>
        <v>0</v>
      </c>
      <c r="D171" s="74"/>
      <c r="E171" s="74"/>
      <c r="F171" s="74"/>
      <c r="G171" s="157"/>
      <c r="H171" s="72">
        <f t="shared" si="8"/>
        <v>0</v>
      </c>
      <c r="I171" s="74"/>
      <c r="J171" s="74"/>
      <c r="K171" s="74"/>
      <c r="L171" s="158"/>
    </row>
    <row r="172" spans="1:12" s="182" customFormat="1" ht="36" customHeight="1" x14ac:dyDescent="0.25">
      <c r="A172" s="19">
        <v>2800</v>
      </c>
      <c r="B172" s="65" t="s">
        <v>180</v>
      </c>
      <c r="C172" s="66">
        <f t="shared" si="7"/>
        <v>0</v>
      </c>
      <c r="D172" s="40"/>
      <c r="E172" s="40"/>
      <c r="F172" s="40"/>
      <c r="G172" s="41"/>
      <c r="H172" s="66">
        <f t="shared" si="8"/>
        <v>0</v>
      </c>
      <c r="I172" s="40"/>
      <c r="J172" s="40"/>
      <c r="K172" s="40"/>
      <c r="L172" s="42"/>
    </row>
    <row r="173" spans="1:12" x14ac:dyDescent="0.25">
      <c r="A173" s="142">
        <v>3000</v>
      </c>
      <c r="B173" s="142" t="s">
        <v>181</v>
      </c>
      <c r="C173" s="143">
        <f t="shared" si="7"/>
        <v>0</v>
      </c>
      <c r="D173" s="144">
        <f>SUM(D174,D184)</f>
        <v>0</v>
      </c>
      <c r="E173" s="144">
        <f>SUM(E174,E184)</f>
        <v>0</v>
      </c>
      <c r="F173" s="144">
        <f>SUM(F174,F184)</f>
        <v>0</v>
      </c>
      <c r="G173" s="145">
        <f>SUM(G174,G184)</f>
        <v>0</v>
      </c>
      <c r="H173" s="143">
        <f t="shared" si="8"/>
        <v>0</v>
      </c>
      <c r="I173" s="144">
        <f>SUM(I174,I184)</f>
        <v>0</v>
      </c>
      <c r="J173" s="144">
        <f>SUM(J174,J184)</f>
        <v>0</v>
      </c>
      <c r="K173" s="144">
        <f>SUM(K174,K184)</f>
        <v>0</v>
      </c>
      <c r="L173" s="146">
        <f>SUM(L174,L184)</f>
        <v>0</v>
      </c>
    </row>
    <row r="174" spans="1:12" ht="24" x14ac:dyDescent="0.25">
      <c r="A174" s="56">
        <v>3200</v>
      </c>
      <c r="B174" s="183" t="s">
        <v>182</v>
      </c>
      <c r="C174" s="184">
        <f t="shared" si="7"/>
        <v>0</v>
      </c>
      <c r="D174" s="63">
        <f>SUM(D175,D179)</f>
        <v>0</v>
      </c>
      <c r="E174" s="63">
        <f t="shared" ref="E174:G174" si="15">SUM(E175,E179)</f>
        <v>0</v>
      </c>
      <c r="F174" s="63">
        <f t="shared" si="15"/>
        <v>0</v>
      </c>
      <c r="G174" s="63">
        <f t="shared" si="15"/>
        <v>0</v>
      </c>
      <c r="H174" s="57">
        <f t="shared" si="8"/>
        <v>0</v>
      </c>
      <c r="I174" s="63">
        <f>SUM(I175,I179)</f>
        <v>0</v>
      </c>
      <c r="J174" s="63">
        <f t="shared" ref="J174:L174" si="16">SUM(J175,J179)</f>
        <v>0</v>
      </c>
      <c r="K174" s="63">
        <f t="shared" si="16"/>
        <v>0</v>
      </c>
      <c r="L174" s="149">
        <f t="shared" si="16"/>
        <v>0</v>
      </c>
    </row>
    <row r="175" spans="1:12" ht="36" x14ac:dyDescent="0.25">
      <c r="A175" s="168">
        <v>3260</v>
      </c>
      <c r="B175" s="65" t="s">
        <v>183</v>
      </c>
      <c r="C175" s="66">
        <f t="shared" si="7"/>
        <v>0</v>
      </c>
      <c r="D175" s="169">
        <f>SUM(D176:D178)</f>
        <v>0</v>
      </c>
      <c r="E175" s="169">
        <f>SUM(E176:E178)</f>
        <v>0</v>
      </c>
      <c r="F175" s="169">
        <f>SUM(F176:F178)</f>
        <v>0</v>
      </c>
      <c r="G175" s="170">
        <f>SUM(G176:G178)</f>
        <v>0</v>
      </c>
      <c r="H175" s="66">
        <f t="shared" si="8"/>
        <v>0</v>
      </c>
      <c r="I175" s="169">
        <f>SUM(I176:I178)</f>
        <v>0</v>
      </c>
      <c r="J175" s="169">
        <f>SUM(J176:J178)</f>
        <v>0</v>
      </c>
      <c r="K175" s="169">
        <f>SUM(K176:K178)</f>
        <v>0</v>
      </c>
      <c r="L175" s="171">
        <f>SUM(L176:L178)</f>
        <v>0</v>
      </c>
    </row>
    <row r="176" spans="1:12" ht="24" x14ac:dyDescent="0.25">
      <c r="A176" s="44">
        <v>3261</v>
      </c>
      <c r="B176" s="71" t="s">
        <v>184</v>
      </c>
      <c r="C176" s="72">
        <f>SUM(D176:G176)</f>
        <v>0</v>
      </c>
      <c r="D176" s="74"/>
      <c r="E176" s="74"/>
      <c r="F176" s="74"/>
      <c r="G176" s="157"/>
      <c r="H176" s="72">
        <f>SUM(I176:L176)</f>
        <v>0</v>
      </c>
      <c r="I176" s="74"/>
      <c r="J176" s="74"/>
      <c r="K176" s="74"/>
      <c r="L176" s="158"/>
    </row>
    <row r="177" spans="1:12" ht="36" x14ac:dyDescent="0.25">
      <c r="A177" s="44">
        <v>3262</v>
      </c>
      <c r="B177" s="71" t="s">
        <v>185</v>
      </c>
      <c r="C177" s="72">
        <f>SUM(D177:G177)</f>
        <v>0</v>
      </c>
      <c r="D177" s="74"/>
      <c r="E177" s="74"/>
      <c r="F177" s="74"/>
      <c r="G177" s="157"/>
      <c r="H177" s="72">
        <f>SUM(I177:L177)</f>
        <v>0</v>
      </c>
      <c r="I177" s="74"/>
      <c r="J177" s="74"/>
      <c r="K177" s="74"/>
      <c r="L177" s="158"/>
    </row>
    <row r="178" spans="1:12" ht="24" x14ac:dyDescent="0.25">
      <c r="A178" s="44">
        <v>3263</v>
      </c>
      <c r="B178" s="71" t="s">
        <v>186</v>
      </c>
      <c r="C178" s="72">
        <f>SUM(D178:G178)</f>
        <v>0</v>
      </c>
      <c r="D178" s="74"/>
      <c r="E178" s="74"/>
      <c r="F178" s="74"/>
      <c r="G178" s="157"/>
      <c r="H178" s="72">
        <f>SUM(I178:L178)</f>
        <v>0</v>
      </c>
      <c r="I178" s="74"/>
      <c r="J178" s="74"/>
      <c r="K178" s="74"/>
      <c r="L178" s="158"/>
    </row>
    <row r="179" spans="1:12" ht="84" x14ac:dyDescent="0.25">
      <c r="A179" s="168">
        <v>3290</v>
      </c>
      <c r="B179" s="65" t="s">
        <v>187</v>
      </c>
      <c r="C179" s="185">
        <f t="shared" ref="C179:C183" si="17">SUM(D179:G179)</f>
        <v>0</v>
      </c>
      <c r="D179" s="169">
        <f>SUM(D180:D183)</f>
        <v>0</v>
      </c>
      <c r="E179" s="169">
        <f t="shared" ref="E179:G179" si="18">SUM(E180:E183)</f>
        <v>0</v>
      </c>
      <c r="F179" s="169">
        <f t="shared" si="18"/>
        <v>0</v>
      </c>
      <c r="G179" s="169">
        <f t="shared" si="18"/>
        <v>0</v>
      </c>
      <c r="H179" s="185">
        <f t="shared" ref="H179:H183" si="19">SUM(I179:L179)</f>
        <v>0</v>
      </c>
      <c r="I179" s="169">
        <f>SUM(I180:I183)</f>
        <v>0</v>
      </c>
      <c r="J179" s="169">
        <f t="shared" ref="J179:L179" si="20">SUM(J180:J183)</f>
        <v>0</v>
      </c>
      <c r="K179" s="169">
        <f t="shared" si="20"/>
        <v>0</v>
      </c>
      <c r="L179" s="186">
        <f t="shared" si="20"/>
        <v>0</v>
      </c>
    </row>
    <row r="180" spans="1:12" ht="72" x14ac:dyDescent="0.25">
      <c r="A180" s="44">
        <v>3291</v>
      </c>
      <c r="B180" s="71" t="s">
        <v>188</v>
      </c>
      <c r="C180" s="72">
        <f t="shared" si="17"/>
        <v>0</v>
      </c>
      <c r="D180" s="74"/>
      <c r="E180" s="74"/>
      <c r="F180" s="74"/>
      <c r="G180" s="187"/>
      <c r="H180" s="72">
        <f t="shared" si="19"/>
        <v>0</v>
      </c>
      <c r="I180" s="74"/>
      <c r="J180" s="74"/>
      <c r="K180" s="74"/>
      <c r="L180" s="158"/>
    </row>
    <row r="181" spans="1:12" ht="72" x14ac:dyDescent="0.25">
      <c r="A181" s="44">
        <v>3292</v>
      </c>
      <c r="B181" s="71" t="s">
        <v>189</v>
      </c>
      <c r="C181" s="72">
        <f t="shared" si="17"/>
        <v>0</v>
      </c>
      <c r="D181" s="74"/>
      <c r="E181" s="74"/>
      <c r="F181" s="74"/>
      <c r="G181" s="187"/>
      <c r="H181" s="72">
        <f t="shared" si="19"/>
        <v>0</v>
      </c>
      <c r="I181" s="74"/>
      <c r="J181" s="74"/>
      <c r="K181" s="74"/>
      <c r="L181" s="158"/>
    </row>
    <row r="182" spans="1:12" ht="72" x14ac:dyDescent="0.25">
      <c r="A182" s="44">
        <v>3293</v>
      </c>
      <c r="B182" s="71" t="s">
        <v>190</v>
      </c>
      <c r="C182" s="72">
        <f t="shared" si="17"/>
        <v>0</v>
      </c>
      <c r="D182" s="74"/>
      <c r="E182" s="74"/>
      <c r="F182" s="74"/>
      <c r="G182" s="187"/>
      <c r="H182" s="72">
        <f t="shared" si="19"/>
        <v>0</v>
      </c>
      <c r="I182" s="74"/>
      <c r="J182" s="74"/>
      <c r="K182" s="74"/>
      <c r="L182" s="158"/>
    </row>
    <row r="183" spans="1:12" ht="60" x14ac:dyDescent="0.25">
      <c r="A183" s="188">
        <v>3294</v>
      </c>
      <c r="B183" s="71" t="s">
        <v>191</v>
      </c>
      <c r="C183" s="185">
        <f t="shared" si="17"/>
        <v>0</v>
      </c>
      <c r="D183" s="189"/>
      <c r="E183" s="189"/>
      <c r="F183" s="189"/>
      <c r="G183" s="190"/>
      <c r="H183" s="185">
        <f t="shared" si="19"/>
        <v>0</v>
      </c>
      <c r="I183" s="189"/>
      <c r="J183" s="189"/>
      <c r="K183" s="189"/>
      <c r="L183" s="191"/>
    </row>
    <row r="184" spans="1:12" ht="48" x14ac:dyDescent="0.25">
      <c r="A184" s="192">
        <v>3300</v>
      </c>
      <c r="B184" s="183" t="s">
        <v>192</v>
      </c>
      <c r="C184" s="193">
        <f t="shared" si="7"/>
        <v>0</v>
      </c>
      <c r="D184" s="194">
        <f>SUM(D185:D186)</f>
        <v>0</v>
      </c>
      <c r="E184" s="194">
        <f t="shared" ref="E184:G184" si="21">SUM(E185:E186)</f>
        <v>0</v>
      </c>
      <c r="F184" s="194">
        <f t="shared" si="21"/>
        <v>0</v>
      </c>
      <c r="G184" s="194">
        <f t="shared" si="21"/>
        <v>0</v>
      </c>
      <c r="H184" s="193">
        <f t="shared" si="8"/>
        <v>0</v>
      </c>
      <c r="I184" s="194">
        <f>SUM(I185:I186)</f>
        <v>0</v>
      </c>
      <c r="J184" s="194">
        <f t="shared" ref="J184:L184" si="22">SUM(J185:J186)</f>
        <v>0</v>
      </c>
      <c r="K184" s="194">
        <f t="shared" si="22"/>
        <v>0</v>
      </c>
      <c r="L184" s="149">
        <f t="shared" si="22"/>
        <v>0</v>
      </c>
    </row>
    <row r="185" spans="1:12" ht="48" x14ac:dyDescent="0.25">
      <c r="A185" s="111">
        <v>3310</v>
      </c>
      <c r="B185" s="112" t="s">
        <v>193</v>
      </c>
      <c r="C185" s="195">
        <f t="shared" si="7"/>
        <v>0</v>
      </c>
      <c r="D185" s="163"/>
      <c r="E185" s="163"/>
      <c r="F185" s="163"/>
      <c r="G185" s="164"/>
      <c r="H185" s="195">
        <f t="shared" si="8"/>
        <v>0</v>
      </c>
      <c r="I185" s="163"/>
      <c r="J185" s="163"/>
      <c r="K185" s="163"/>
      <c r="L185" s="165"/>
    </row>
    <row r="186" spans="1:12" ht="48.75" customHeight="1" x14ac:dyDescent="0.25">
      <c r="A186" s="38">
        <v>3320</v>
      </c>
      <c r="B186" s="65" t="s">
        <v>194</v>
      </c>
      <c r="C186" s="66">
        <f t="shared" si="7"/>
        <v>0</v>
      </c>
      <c r="D186" s="68"/>
      <c r="E186" s="68"/>
      <c r="F186" s="68"/>
      <c r="G186" s="154"/>
      <c r="H186" s="66">
        <f t="shared" si="8"/>
        <v>0</v>
      </c>
      <c r="I186" s="68"/>
      <c r="J186" s="68"/>
      <c r="K186" s="68"/>
      <c r="L186" s="155"/>
    </row>
    <row r="187" spans="1:12" x14ac:dyDescent="0.25">
      <c r="A187" s="196">
        <v>4000</v>
      </c>
      <c r="B187" s="142" t="s">
        <v>195</v>
      </c>
      <c r="C187" s="143">
        <f t="shared" si="7"/>
        <v>0</v>
      </c>
      <c r="D187" s="144">
        <f>SUM(D188,D191)</f>
        <v>0</v>
      </c>
      <c r="E187" s="144">
        <f>SUM(E188,E191)</f>
        <v>0</v>
      </c>
      <c r="F187" s="144">
        <f>SUM(F188,F191)</f>
        <v>0</v>
      </c>
      <c r="G187" s="145">
        <f>SUM(G188,G191)</f>
        <v>0</v>
      </c>
      <c r="H187" s="143">
        <f t="shared" si="8"/>
        <v>0</v>
      </c>
      <c r="I187" s="144">
        <f>SUM(I188,I191)</f>
        <v>0</v>
      </c>
      <c r="J187" s="144">
        <f>SUM(J188,J191)</f>
        <v>0</v>
      </c>
      <c r="K187" s="144">
        <f>SUM(K188,K191)</f>
        <v>0</v>
      </c>
      <c r="L187" s="146">
        <f>SUM(L188,L191)</f>
        <v>0</v>
      </c>
    </row>
    <row r="188" spans="1:12" ht="24" x14ac:dyDescent="0.25">
      <c r="A188" s="197">
        <v>4200</v>
      </c>
      <c r="B188" s="147" t="s">
        <v>196</v>
      </c>
      <c r="C188" s="57">
        <f>SUM(D188:G188)</f>
        <v>0</v>
      </c>
      <c r="D188" s="63">
        <f>SUM(D189,D190)</f>
        <v>0</v>
      </c>
      <c r="E188" s="63">
        <f>SUM(E189,E190)</f>
        <v>0</v>
      </c>
      <c r="F188" s="63">
        <f>SUM(F189,F190)</f>
        <v>0</v>
      </c>
      <c r="G188" s="166">
        <f>SUM(G189,G190)</f>
        <v>0</v>
      </c>
      <c r="H188" s="57">
        <f t="shared" si="8"/>
        <v>0</v>
      </c>
      <c r="I188" s="63">
        <f>SUM(I189,I190)</f>
        <v>0</v>
      </c>
      <c r="J188" s="63">
        <f>SUM(J189,J190)</f>
        <v>0</v>
      </c>
      <c r="K188" s="63">
        <f>SUM(K189,K190)</f>
        <v>0</v>
      </c>
      <c r="L188" s="167">
        <f>SUM(L189,L190)</f>
        <v>0</v>
      </c>
    </row>
    <row r="189" spans="1:12" ht="36" x14ac:dyDescent="0.25">
      <c r="A189" s="168">
        <v>4240</v>
      </c>
      <c r="B189" s="65" t="s">
        <v>197</v>
      </c>
      <c r="C189" s="66">
        <f t="shared" ref="C189:C264" si="23">SUM(D189:G189)</f>
        <v>0</v>
      </c>
      <c r="D189" s="68"/>
      <c r="E189" s="68"/>
      <c r="F189" s="68"/>
      <c r="G189" s="154"/>
      <c r="H189" s="66">
        <f t="shared" ref="H189:H263" si="24">SUM(I189:L189)</f>
        <v>0</v>
      </c>
      <c r="I189" s="68"/>
      <c r="J189" s="68"/>
      <c r="K189" s="68"/>
      <c r="L189" s="155"/>
    </row>
    <row r="190" spans="1:12" ht="24" x14ac:dyDescent="0.25">
      <c r="A190" s="159">
        <v>4250</v>
      </c>
      <c r="B190" s="71" t="s">
        <v>198</v>
      </c>
      <c r="C190" s="72">
        <f t="shared" si="23"/>
        <v>0</v>
      </c>
      <c r="D190" s="74"/>
      <c r="E190" s="74"/>
      <c r="F190" s="74"/>
      <c r="G190" s="157"/>
      <c r="H190" s="72">
        <f t="shared" si="24"/>
        <v>0</v>
      </c>
      <c r="I190" s="74"/>
      <c r="J190" s="74"/>
      <c r="K190" s="74"/>
      <c r="L190" s="158"/>
    </row>
    <row r="191" spans="1:12" x14ac:dyDescent="0.25">
      <c r="A191" s="56">
        <v>4300</v>
      </c>
      <c r="B191" s="147" t="s">
        <v>199</v>
      </c>
      <c r="C191" s="57">
        <f t="shared" si="23"/>
        <v>0</v>
      </c>
      <c r="D191" s="63">
        <f>SUM(D192)</f>
        <v>0</v>
      </c>
      <c r="E191" s="63">
        <f>SUM(E192)</f>
        <v>0</v>
      </c>
      <c r="F191" s="63">
        <f>SUM(F192)</f>
        <v>0</v>
      </c>
      <c r="G191" s="166">
        <f>SUM(G192)</f>
        <v>0</v>
      </c>
      <c r="H191" s="57">
        <f t="shared" si="24"/>
        <v>0</v>
      </c>
      <c r="I191" s="63">
        <f>SUM(I192)</f>
        <v>0</v>
      </c>
      <c r="J191" s="63">
        <f>SUM(J192)</f>
        <v>0</v>
      </c>
      <c r="K191" s="63">
        <f>SUM(K192)</f>
        <v>0</v>
      </c>
      <c r="L191" s="167">
        <f>SUM(L192)</f>
        <v>0</v>
      </c>
    </row>
    <row r="192" spans="1:12" ht="24" x14ac:dyDescent="0.25">
      <c r="A192" s="168">
        <v>4310</v>
      </c>
      <c r="B192" s="65" t="s">
        <v>200</v>
      </c>
      <c r="C192" s="66">
        <f>SUM(D192:G192)</f>
        <v>0</v>
      </c>
      <c r="D192" s="169">
        <f>SUM(D193:D193)</f>
        <v>0</v>
      </c>
      <c r="E192" s="169">
        <f>SUM(E193:E193)</f>
        <v>0</v>
      </c>
      <c r="F192" s="169">
        <f>SUM(F193:F193)</f>
        <v>0</v>
      </c>
      <c r="G192" s="170">
        <f>SUM(G193:G193)</f>
        <v>0</v>
      </c>
      <c r="H192" s="66">
        <f t="shared" si="24"/>
        <v>0</v>
      </c>
      <c r="I192" s="169">
        <f>SUM(I193:I193)</f>
        <v>0</v>
      </c>
      <c r="J192" s="169">
        <f>SUM(J193:J193)</f>
        <v>0</v>
      </c>
      <c r="K192" s="169">
        <f>SUM(K193:K193)</f>
        <v>0</v>
      </c>
      <c r="L192" s="171">
        <f>SUM(L193:L193)</f>
        <v>0</v>
      </c>
    </row>
    <row r="193" spans="1:12" ht="36" x14ac:dyDescent="0.25">
      <c r="A193" s="44">
        <v>4311</v>
      </c>
      <c r="B193" s="71" t="s">
        <v>201</v>
      </c>
      <c r="C193" s="72">
        <f t="shared" si="23"/>
        <v>0</v>
      </c>
      <c r="D193" s="74"/>
      <c r="E193" s="74"/>
      <c r="F193" s="74"/>
      <c r="G193" s="157"/>
      <c r="H193" s="72">
        <f t="shared" si="24"/>
        <v>0</v>
      </c>
      <c r="I193" s="74"/>
      <c r="J193" s="74"/>
      <c r="K193" s="74"/>
      <c r="L193" s="158"/>
    </row>
    <row r="194" spans="1:12" s="24" customFormat="1" ht="24" x14ac:dyDescent="0.25">
      <c r="A194" s="198"/>
      <c r="B194" s="19" t="s">
        <v>202</v>
      </c>
      <c r="C194" s="138">
        <f t="shared" si="23"/>
        <v>1993</v>
      </c>
      <c r="D194" s="139">
        <f>SUM(D195,D230,D269)</f>
        <v>1993</v>
      </c>
      <c r="E194" s="139">
        <f>SUM(E195,E230,E269)</f>
        <v>0</v>
      </c>
      <c r="F194" s="139">
        <f>SUM(F195,F230,F269)</f>
        <v>0</v>
      </c>
      <c r="G194" s="139">
        <f>SUM(G195,G230,G269)</f>
        <v>0</v>
      </c>
      <c r="H194" s="138">
        <f t="shared" si="24"/>
        <v>1993</v>
      </c>
      <c r="I194" s="139">
        <f>SUM(I195,I230,I269)</f>
        <v>1993</v>
      </c>
      <c r="J194" s="139">
        <f>SUM(J195,J230,J269)</f>
        <v>0</v>
      </c>
      <c r="K194" s="139">
        <f>SUM(K195,K230,K269)</f>
        <v>0</v>
      </c>
      <c r="L194" s="199">
        <f>SUM(L195,L230,L269)</f>
        <v>0</v>
      </c>
    </row>
    <row r="195" spans="1:12" x14ac:dyDescent="0.25">
      <c r="A195" s="142">
        <v>5000</v>
      </c>
      <c r="B195" s="142" t="s">
        <v>203</v>
      </c>
      <c r="C195" s="143">
        <f t="shared" si="23"/>
        <v>1993</v>
      </c>
      <c r="D195" s="144">
        <f>D196+D204</f>
        <v>1993</v>
      </c>
      <c r="E195" s="144">
        <f>E196+E204</f>
        <v>0</v>
      </c>
      <c r="F195" s="144">
        <f>F196+F204</f>
        <v>0</v>
      </c>
      <c r="G195" s="144">
        <f>G196+G204</f>
        <v>0</v>
      </c>
      <c r="H195" s="143">
        <f t="shared" si="24"/>
        <v>1993</v>
      </c>
      <c r="I195" s="144">
        <f>I196+I204</f>
        <v>1993</v>
      </c>
      <c r="J195" s="144">
        <f>J196+J204</f>
        <v>0</v>
      </c>
      <c r="K195" s="144">
        <f>K196+K204</f>
        <v>0</v>
      </c>
      <c r="L195" s="200">
        <f>L196+L204</f>
        <v>0</v>
      </c>
    </row>
    <row r="196" spans="1:12" x14ac:dyDescent="0.25">
      <c r="A196" s="56">
        <v>5100</v>
      </c>
      <c r="B196" s="147" t="s">
        <v>204</v>
      </c>
      <c r="C196" s="57">
        <f t="shared" si="23"/>
        <v>750</v>
      </c>
      <c r="D196" s="63">
        <f>D197+D198+D201+D202+D203</f>
        <v>750</v>
      </c>
      <c r="E196" s="63">
        <f>E197+E198+E201+E202+E203</f>
        <v>0</v>
      </c>
      <c r="F196" s="63">
        <f>F197+F198+F201+F202+F203</f>
        <v>0</v>
      </c>
      <c r="G196" s="166">
        <f>G197+G198+G201+G202+G203</f>
        <v>0</v>
      </c>
      <c r="H196" s="57">
        <f t="shared" si="24"/>
        <v>750</v>
      </c>
      <c r="I196" s="63">
        <f>I197+I198+I201+I202+I203</f>
        <v>750</v>
      </c>
      <c r="J196" s="63">
        <f>J197+J198+J201+J202+J203</f>
        <v>0</v>
      </c>
      <c r="K196" s="63">
        <f>K197+K198+K201+K202+K203</f>
        <v>0</v>
      </c>
      <c r="L196" s="167">
        <f>L197+L198+L201+L202+L203</f>
        <v>0</v>
      </c>
    </row>
    <row r="197" spans="1:12" x14ac:dyDescent="0.25">
      <c r="A197" s="168">
        <v>5110</v>
      </c>
      <c r="B197" s="65" t="s">
        <v>205</v>
      </c>
      <c r="C197" s="66">
        <f t="shared" si="23"/>
        <v>0</v>
      </c>
      <c r="D197" s="68"/>
      <c r="E197" s="68"/>
      <c r="F197" s="68"/>
      <c r="G197" s="154"/>
      <c r="H197" s="66">
        <f t="shared" si="24"/>
        <v>0</v>
      </c>
      <c r="I197" s="68"/>
      <c r="J197" s="68"/>
      <c r="K197" s="68"/>
      <c r="L197" s="155"/>
    </row>
    <row r="198" spans="1:12" ht="24" x14ac:dyDescent="0.25">
      <c r="A198" s="159">
        <v>5120</v>
      </c>
      <c r="B198" s="71" t="s">
        <v>206</v>
      </c>
      <c r="C198" s="72">
        <f t="shared" si="23"/>
        <v>750</v>
      </c>
      <c r="D198" s="160">
        <f>D199+D200</f>
        <v>750</v>
      </c>
      <c r="E198" s="160">
        <f>E199+E200</f>
        <v>0</v>
      </c>
      <c r="F198" s="160">
        <f>F199+F200</f>
        <v>0</v>
      </c>
      <c r="G198" s="161">
        <f>G199+G200</f>
        <v>0</v>
      </c>
      <c r="H198" s="72">
        <f t="shared" si="24"/>
        <v>750</v>
      </c>
      <c r="I198" s="160">
        <f>I199+I200</f>
        <v>750</v>
      </c>
      <c r="J198" s="160">
        <f>J199+J200</f>
        <v>0</v>
      </c>
      <c r="K198" s="160">
        <f>K199+K200</f>
        <v>0</v>
      </c>
      <c r="L198" s="162">
        <f>L199+L200</f>
        <v>0</v>
      </c>
    </row>
    <row r="199" spans="1:12" x14ac:dyDescent="0.25">
      <c r="A199" s="44">
        <v>5121</v>
      </c>
      <c r="B199" s="71" t="s">
        <v>207</v>
      </c>
      <c r="C199" s="72">
        <f t="shared" si="23"/>
        <v>750</v>
      </c>
      <c r="D199" s="74">
        <v>750</v>
      </c>
      <c r="E199" s="74"/>
      <c r="F199" s="74"/>
      <c r="G199" s="157"/>
      <c r="H199" s="72">
        <f t="shared" si="24"/>
        <v>750</v>
      </c>
      <c r="I199" s="74">
        <v>750</v>
      </c>
      <c r="J199" s="74"/>
      <c r="K199" s="74"/>
      <c r="L199" s="158"/>
    </row>
    <row r="200" spans="1:12" ht="24" x14ac:dyDescent="0.25">
      <c r="A200" s="44">
        <v>5129</v>
      </c>
      <c r="B200" s="71" t="s">
        <v>208</v>
      </c>
      <c r="C200" s="72">
        <f t="shared" si="23"/>
        <v>0</v>
      </c>
      <c r="D200" s="74"/>
      <c r="E200" s="74"/>
      <c r="F200" s="74"/>
      <c r="G200" s="157"/>
      <c r="H200" s="72">
        <f t="shared" si="24"/>
        <v>0</v>
      </c>
      <c r="I200" s="74"/>
      <c r="J200" s="74"/>
      <c r="K200" s="74"/>
      <c r="L200" s="158"/>
    </row>
    <row r="201" spans="1:12" x14ac:dyDescent="0.25">
      <c r="A201" s="159">
        <v>5130</v>
      </c>
      <c r="B201" s="71" t="s">
        <v>209</v>
      </c>
      <c r="C201" s="72">
        <f t="shared" si="23"/>
        <v>0</v>
      </c>
      <c r="D201" s="74"/>
      <c r="E201" s="74"/>
      <c r="F201" s="74"/>
      <c r="G201" s="157"/>
      <c r="H201" s="72">
        <f t="shared" si="24"/>
        <v>0</v>
      </c>
      <c r="I201" s="74"/>
      <c r="J201" s="74"/>
      <c r="K201" s="74"/>
      <c r="L201" s="158"/>
    </row>
    <row r="202" spans="1:12" x14ac:dyDescent="0.25">
      <c r="A202" s="159">
        <v>5140</v>
      </c>
      <c r="B202" s="71" t="s">
        <v>210</v>
      </c>
      <c r="C202" s="72">
        <f t="shared" si="23"/>
        <v>0</v>
      </c>
      <c r="D202" s="74"/>
      <c r="E202" s="74"/>
      <c r="F202" s="74"/>
      <c r="G202" s="157"/>
      <c r="H202" s="72">
        <f t="shared" si="24"/>
        <v>0</v>
      </c>
      <c r="I202" s="74"/>
      <c r="J202" s="74"/>
      <c r="K202" s="74"/>
      <c r="L202" s="158"/>
    </row>
    <row r="203" spans="1:12" ht="24" x14ac:dyDescent="0.25">
      <c r="A203" s="159">
        <v>5170</v>
      </c>
      <c r="B203" s="71" t="s">
        <v>211</v>
      </c>
      <c r="C203" s="72">
        <f t="shared" si="23"/>
        <v>0</v>
      </c>
      <c r="D203" s="74"/>
      <c r="E203" s="74"/>
      <c r="F203" s="74"/>
      <c r="G203" s="157"/>
      <c r="H203" s="72">
        <f t="shared" si="24"/>
        <v>0</v>
      </c>
      <c r="I203" s="74"/>
      <c r="J203" s="74"/>
      <c r="K203" s="74"/>
      <c r="L203" s="158"/>
    </row>
    <row r="204" spans="1:12" x14ac:dyDescent="0.25">
      <c r="A204" s="56">
        <v>5200</v>
      </c>
      <c r="B204" s="147" t="s">
        <v>212</v>
      </c>
      <c r="C204" s="57">
        <f t="shared" si="23"/>
        <v>1243</v>
      </c>
      <c r="D204" s="63">
        <f>D205+D215+D216+D225+D226+D227+D229</f>
        <v>1243</v>
      </c>
      <c r="E204" s="63">
        <f>E205+E215+E216+E225+E226+E227+E229</f>
        <v>0</v>
      </c>
      <c r="F204" s="63">
        <f>F205+F215+F216+F225+F226+F227+F229</f>
        <v>0</v>
      </c>
      <c r="G204" s="166">
        <f>G205+G215+G216+G225+G226+G227+G229</f>
        <v>0</v>
      </c>
      <c r="H204" s="57">
        <f t="shared" si="24"/>
        <v>1243</v>
      </c>
      <c r="I204" s="63">
        <f>I205+I215+I216+I225+I226+I227+I229</f>
        <v>1243</v>
      </c>
      <c r="J204" s="63">
        <f>J205+J215+J216+J225+J226+J227+J229</f>
        <v>0</v>
      </c>
      <c r="K204" s="63">
        <f>K205+K215+K216+K225+K226+K227+K229</f>
        <v>0</v>
      </c>
      <c r="L204" s="167">
        <f>L205+L215+L216+L225+L226+L227+L229</f>
        <v>0</v>
      </c>
    </row>
    <row r="205" spans="1:12" x14ac:dyDescent="0.25">
      <c r="A205" s="150">
        <v>5210</v>
      </c>
      <c r="B205" s="112" t="s">
        <v>213</v>
      </c>
      <c r="C205" s="117">
        <f t="shared" si="23"/>
        <v>0</v>
      </c>
      <c r="D205" s="151">
        <f>SUM(D206:D214)</f>
        <v>0</v>
      </c>
      <c r="E205" s="151">
        <f>SUM(E206:E214)</f>
        <v>0</v>
      </c>
      <c r="F205" s="151">
        <f>SUM(F206:F214)</f>
        <v>0</v>
      </c>
      <c r="G205" s="152">
        <f>SUM(G206:G214)</f>
        <v>0</v>
      </c>
      <c r="H205" s="117">
        <f t="shared" si="24"/>
        <v>0</v>
      </c>
      <c r="I205" s="151">
        <f>SUM(I206:I214)</f>
        <v>0</v>
      </c>
      <c r="J205" s="151">
        <f>SUM(J206:J214)</f>
        <v>0</v>
      </c>
      <c r="K205" s="151">
        <f>SUM(K206:K214)</f>
        <v>0</v>
      </c>
      <c r="L205" s="153">
        <f>SUM(L206:L214)</f>
        <v>0</v>
      </c>
    </row>
    <row r="206" spans="1:12" x14ac:dyDescent="0.25">
      <c r="A206" s="38">
        <v>5211</v>
      </c>
      <c r="B206" s="65" t="s">
        <v>214</v>
      </c>
      <c r="C206" s="66">
        <f t="shared" si="23"/>
        <v>0</v>
      </c>
      <c r="D206" s="68"/>
      <c r="E206" s="68"/>
      <c r="F206" s="68"/>
      <c r="G206" s="154"/>
      <c r="H206" s="66">
        <f t="shared" si="24"/>
        <v>0</v>
      </c>
      <c r="I206" s="68"/>
      <c r="J206" s="68"/>
      <c r="K206" s="68"/>
      <c r="L206" s="155"/>
    </row>
    <row r="207" spans="1:12" x14ac:dyDescent="0.25">
      <c r="A207" s="44">
        <v>5212</v>
      </c>
      <c r="B207" s="71" t="s">
        <v>215</v>
      </c>
      <c r="C207" s="72">
        <f t="shared" si="23"/>
        <v>0</v>
      </c>
      <c r="D207" s="74"/>
      <c r="E207" s="74"/>
      <c r="F207" s="74"/>
      <c r="G207" s="157"/>
      <c r="H207" s="72">
        <f t="shared" si="24"/>
        <v>0</v>
      </c>
      <c r="I207" s="74"/>
      <c r="J207" s="74"/>
      <c r="K207" s="74"/>
      <c r="L207" s="158"/>
    </row>
    <row r="208" spans="1:12" x14ac:dyDescent="0.25">
      <c r="A208" s="44">
        <v>5213</v>
      </c>
      <c r="B208" s="71" t="s">
        <v>216</v>
      </c>
      <c r="C208" s="72">
        <f t="shared" si="23"/>
        <v>0</v>
      </c>
      <c r="D208" s="74"/>
      <c r="E208" s="74"/>
      <c r="F208" s="74"/>
      <c r="G208" s="157"/>
      <c r="H208" s="72">
        <f t="shared" si="24"/>
        <v>0</v>
      </c>
      <c r="I208" s="74"/>
      <c r="J208" s="74"/>
      <c r="K208" s="74"/>
      <c r="L208" s="158"/>
    </row>
    <row r="209" spans="1:12" x14ac:dyDescent="0.25">
      <c r="A209" s="44">
        <v>5214</v>
      </c>
      <c r="B209" s="71" t="s">
        <v>217</v>
      </c>
      <c r="C209" s="72">
        <f t="shared" si="23"/>
        <v>0</v>
      </c>
      <c r="D209" s="74"/>
      <c r="E209" s="74"/>
      <c r="F209" s="74"/>
      <c r="G209" s="157"/>
      <c r="H209" s="72">
        <f t="shared" si="24"/>
        <v>0</v>
      </c>
      <c r="I209" s="74"/>
      <c r="J209" s="74"/>
      <c r="K209" s="74"/>
      <c r="L209" s="158"/>
    </row>
    <row r="210" spans="1:12" x14ac:dyDescent="0.25">
      <c r="A210" s="44">
        <v>5215</v>
      </c>
      <c r="B210" s="71" t="s">
        <v>218</v>
      </c>
      <c r="C210" s="72">
        <f>SUM(D210:G210)</f>
        <v>0</v>
      </c>
      <c r="D210" s="74"/>
      <c r="E210" s="74"/>
      <c r="F210" s="74"/>
      <c r="G210" s="157"/>
      <c r="H210" s="72">
        <f>SUM(I210:L210)</f>
        <v>0</v>
      </c>
      <c r="I210" s="74"/>
      <c r="J210" s="74"/>
      <c r="K210" s="74"/>
      <c r="L210" s="158"/>
    </row>
    <row r="211" spans="1:12" ht="14.25" customHeight="1" x14ac:dyDescent="0.25">
      <c r="A211" s="44">
        <v>5216</v>
      </c>
      <c r="B211" s="71" t="s">
        <v>219</v>
      </c>
      <c r="C211" s="72">
        <f t="shared" si="23"/>
        <v>0</v>
      </c>
      <c r="D211" s="74"/>
      <c r="E211" s="74"/>
      <c r="F211" s="74"/>
      <c r="G211" s="157"/>
      <c r="H211" s="72">
        <f t="shared" si="24"/>
        <v>0</v>
      </c>
      <c r="I211" s="74"/>
      <c r="J211" s="74"/>
      <c r="K211" s="74"/>
      <c r="L211" s="158"/>
    </row>
    <row r="212" spans="1:12" x14ac:dyDescent="0.25">
      <c r="A212" s="44">
        <v>5217</v>
      </c>
      <c r="B212" s="71" t="s">
        <v>220</v>
      </c>
      <c r="C212" s="72">
        <f t="shared" si="23"/>
        <v>0</v>
      </c>
      <c r="D212" s="74"/>
      <c r="E212" s="74"/>
      <c r="F212" s="74"/>
      <c r="G212" s="157"/>
      <c r="H212" s="72">
        <f t="shared" si="24"/>
        <v>0</v>
      </c>
      <c r="I212" s="74"/>
      <c r="J212" s="74"/>
      <c r="K212" s="74"/>
      <c r="L212" s="158"/>
    </row>
    <row r="213" spans="1:12" x14ac:dyDescent="0.25">
      <c r="A213" s="44">
        <v>5218</v>
      </c>
      <c r="B213" s="71" t="s">
        <v>221</v>
      </c>
      <c r="C213" s="72">
        <f t="shared" si="23"/>
        <v>0</v>
      </c>
      <c r="D213" s="74"/>
      <c r="E213" s="74"/>
      <c r="F213" s="74"/>
      <c r="G213" s="157"/>
      <c r="H213" s="72">
        <f t="shared" si="24"/>
        <v>0</v>
      </c>
      <c r="I213" s="74"/>
      <c r="J213" s="74"/>
      <c r="K213" s="74"/>
      <c r="L213" s="158"/>
    </row>
    <row r="214" spans="1:12" x14ac:dyDescent="0.25">
      <c r="A214" s="44">
        <v>5219</v>
      </c>
      <c r="B214" s="71" t="s">
        <v>222</v>
      </c>
      <c r="C214" s="72">
        <f t="shared" si="23"/>
        <v>0</v>
      </c>
      <c r="D214" s="74"/>
      <c r="E214" s="74"/>
      <c r="F214" s="74"/>
      <c r="G214" s="157"/>
      <c r="H214" s="72">
        <f t="shared" si="24"/>
        <v>0</v>
      </c>
      <c r="I214" s="74"/>
      <c r="J214" s="74"/>
      <c r="K214" s="74"/>
      <c r="L214" s="158"/>
    </row>
    <row r="215" spans="1:12" ht="13.5" customHeight="1" x14ac:dyDescent="0.25">
      <c r="A215" s="159">
        <v>5220</v>
      </c>
      <c r="B215" s="71" t="s">
        <v>223</v>
      </c>
      <c r="C215" s="72">
        <f t="shared" si="23"/>
        <v>0</v>
      </c>
      <c r="D215" s="74"/>
      <c r="E215" s="74"/>
      <c r="F215" s="74"/>
      <c r="G215" s="157"/>
      <c r="H215" s="72">
        <f t="shared" si="24"/>
        <v>0</v>
      </c>
      <c r="I215" s="74"/>
      <c r="J215" s="74"/>
      <c r="K215" s="74"/>
      <c r="L215" s="158"/>
    </row>
    <row r="216" spans="1:12" x14ac:dyDescent="0.25">
      <c r="A216" s="159">
        <v>5230</v>
      </c>
      <c r="B216" s="71" t="s">
        <v>224</v>
      </c>
      <c r="C216" s="72">
        <f t="shared" si="23"/>
        <v>1243</v>
      </c>
      <c r="D216" s="160">
        <f>SUM(D217:D224)</f>
        <v>1243</v>
      </c>
      <c r="E216" s="160">
        <f>SUM(E217:E224)</f>
        <v>0</v>
      </c>
      <c r="F216" s="160">
        <f>SUM(F217:F224)</f>
        <v>0</v>
      </c>
      <c r="G216" s="161">
        <f>SUM(G217:G224)</f>
        <v>0</v>
      </c>
      <c r="H216" s="72">
        <f t="shared" si="24"/>
        <v>1243</v>
      </c>
      <c r="I216" s="160">
        <f>SUM(I217:I224)</f>
        <v>1243</v>
      </c>
      <c r="J216" s="160">
        <f>SUM(J217:J224)</f>
        <v>0</v>
      </c>
      <c r="K216" s="160">
        <f>SUM(K217:K224)</f>
        <v>0</v>
      </c>
      <c r="L216" s="162">
        <f>SUM(L217:L224)</f>
        <v>0</v>
      </c>
    </row>
    <row r="217" spans="1:12" x14ac:dyDescent="0.25">
      <c r="A217" s="44">
        <v>5231</v>
      </c>
      <c r="B217" s="71" t="s">
        <v>225</v>
      </c>
      <c r="C217" s="72">
        <f t="shared" si="23"/>
        <v>0</v>
      </c>
      <c r="D217" s="74"/>
      <c r="E217" s="74"/>
      <c r="F217" s="74"/>
      <c r="G217" s="157"/>
      <c r="H217" s="72">
        <f t="shared" si="24"/>
        <v>0</v>
      </c>
      <c r="I217" s="74"/>
      <c r="J217" s="74"/>
      <c r="K217" s="74"/>
      <c r="L217" s="158"/>
    </row>
    <row r="218" spans="1:12" x14ac:dyDescent="0.25">
      <c r="A218" s="44">
        <v>5232</v>
      </c>
      <c r="B218" s="71" t="s">
        <v>226</v>
      </c>
      <c r="C218" s="72">
        <f t="shared" si="23"/>
        <v>0</v>
      </c>
      <c r="D218" s="74"/>
      <c r="E218" s="74"/>
      <c r="F218" s="74"/>
      <c r="G218" s="157"/>
      <c r="H218" s="72">
        <f t="shared" si="24"/>
        <v>0</v>
      </c>
      <c r="I218" s="74"/>
      <c r="J218" s="74"/>
      <c r="K218" s="74"/>
      <c r="L218" s="158"/>
    </row>
    <row r="219" spans="1:12" x14ac:dyDescent="0.25">
      <c r="A219" s="44">
        <v>5233</v>
      </c>
      <c r="B219" s="71" t="s">
        <v>227</v>
      </c>
      <c r="C219" s="201">
        <f t="shared" si="23"/>
        <v>643</v>
      </c>
      <c r="D219" s="74">
        <v>643</v>
      </c>
      <c r="E219" s="74"/>
      <c r="F219" s="74"/>
      <c r="G219" s="157"/>
      <c r="H219" s="72">
        <f t="shared" si="24"/>
        <v>643</v>
      </c>
      <c r="I219" s="74">
        <v>643</v>
      </c>
      <c r="J219" s="74"/>
      <c r="K219" s="74"/>
      <c r="L219" s="158"/>
    </row>
    <row r="220" spans="1:12" ht="24" x14ac:dyDescent="0.25">
      <c r="A220" s="44">
        <v>5234</v>
      </c>
      <c r="B220" s="71" t="s">
        <v>228</v>
      </c>
      <c r="C220" s="201">
        <f t="shared" si="23"/>
        <v>0</v>
      </c>
      <c r="D220" s="74"/>
      <c r="E220" s="74"/>
      <c r="F220" s="74"/>
      <c r="G220" s="157"/>
      <c r="H220" s="72">
        <f t="shared" si="24"/>
        <v>0</v>
      </c>
      <c r="I220" s="74"/>
      <c r="J220" s="74"/>
      <c r="K220" s="74"/>
      <c r="L220" s="158"/>
    </row>
    <row r="221" spans="1:12" ht="14.25" customHeight="1" x14ac:dyDescent="0.25">
      <c r="A221" s="44">
        <v>5236</v>
      </c>
      <c r="B221" s="71" t="s">
        <v>229</v>
      </c>
      <c r="C221" s="201">
        <f t="shared" si="23"/>
        <v>0</v>
      </c>
      <c r="D221" s="74"/>
      <c r="E221" s="74"/>
      <c r="F221" s="74"/>
      <c r="G221" s="157"/>
      <c r="H221" s="72">
        <f t="shared" si="24"/>
        <v>0</v>
      </c>
      <c r="I221" s="74"/>
      <c r="J221" s="74"/>
      <c r="K221" s="74"/>
      <c r="L221" s="158"/>
    </row>
    <row r="222" spans="1:12" ht="14.25" customHeight="1" x14ac:dyDescent="0.25">
      <c r="A222" s="44">
        <v>5237</v>
      </c>
      <c r="B222" s="71" t="s">
        <v>230</v>
      </c>
      <c r="C222" s="201">
        <f t="shared" si="23"/>
        <v>0</v>
      </c>
      <c r="D222" s="74"/>
      <c r="E222" s="74"/>
      <c r="F222" s="74"/>
      <c r="G222" s="157"/>
      <c r="H222" s="72">
        <f t="shared" si="24"/>
        <v>0</v>
      </c>
      <c r="I222" s="74"/>
      <c r="J222" s="74"/>
      <c r="K222" s="74"/>
      <c r="L222" s="158"/>
    </row>
    <row r="223" spans="1:12" ht="24" x14ac:dyDescent="0.25">
      <c r="A223" s="44">
        <v>5238</v>
      </c>
      <c r="B223" s="71" t="s">
        <v>231</v>
      </c>
      <c r="C223" s="201">
        <f t="shared" si="23"/>
        <v>600</v>
      </c>
      <c r="D223" s="74">
        <v>600</v>
      </c>
      <c r="E223" s="74"/>
      <c r="F223" s="74"/>
      <c r="G223" s="157"/>
      <c r="H223" s="72">
        <f t="shared" si="24"/>
        <v>600</v>
      </c>
      <c r="I223" s="74">
        <v>600</v>
      </c>
      <c r="J223" s="74"/>
      <c r="K223" s="74"/>
      <c r="L223" s="158"/>
    </row>
    <row r="224" spans="1:12" ht="24" x14ac:dyDescent="0.25">
      <c r="A224" s="44">
        <v>5239</v>
      </c>
      <c r="B224" s="71" t="s">
        <v>232</v>
      </c>
      <c r="C224" s="201">
        <f t="shared" si="23"/>
        <v>0</v>
      </c>
      <c r="D224" s="74"/>
      <c r="E224" s="74"/>
      <c r="F224" s="74"/>
      <c r="G224" s="157"/>
      <c r="H224" s="72">
        <f t="shared" si="24"/>
        <v>0</v>
      </c>
      <c r="I224" s="74"/>
      <c r="J224" s="74"/>
      <c r="K224" s="74"/>
      <c r="L224" s="158"/>
    </row>
    <row r="225" spans="1:12" ht="24" x14ac:dyDescent="0.25">
      <c r="A225" s="159">
        <v>5240</v>
      </c>
      <c r="B225" s="71" t="s">
        <v>233</v>
      </c>
      <c r="C225" s="201">
        <f t="shared" si="23"/>
        <v>0</v>
      </c>
      <c r="D225" s="74"/>
      <c r="E225" s="74"/>
      <c r="F225" s="74"/>
      <c r="G225" s="157"/>
      <c r="H225" s="72">
        <f t="shared" si="24"/>
        <v>0</v>
      </c>
      <c r="I225" s="74"/>
      <c r="J225" s="74"/>
      <c r="K225" s="74"/>
      <c r="L225" s="158"/>
    </row>
    <row r="226" spans="1:12" x14ac:dyDescent="0.25">
      <c r="A226" s="159">
        <v>5250</v>
      </c>
      <c r="B226" s="71" t="s">
        <v>234</v>
      </c>
      <c r="C226" s="201">
        <f t="shared" si="23"/>
        <v>0</v>
      </c>
      <c r="D226" s="74"/>
      <c r="E226" s="74"/>
      <c r="F226" s="74"/>
      <c r="G226" s="157"/>
      <c r="H226" s="72">
        <f t="shared" si="24"/>
        <v>0</v>
      </c>
      <c r="I226" s="74"/>
      <c r="J226" s="74"/>
      <c r="K226" s="74"/>
      <c r="L226" s="158"/>
    </row>
    <row r="227" spans="1:12" x14ac:dyDescent="0.25">
      <c r="A227" s="159">
        <v>5260</v>
      </c>
      <c r="B227" s="71" t="s">
        <v>235</v>
      </c>
      <c r="C227" s="201">
        <f t="shared" si="23"/>
        <v>0</v>
      </c>
      <c r="D227" s="160">
        <f>SUM(D228)</f>
        <v>0</v>
      </c>
      <c r="E227" s="160">
        <f>SUM(E228)</f>
        <v>0</v>
      </c>
      <c r="F227" s="160">
        <f>SUM(F228)</f>
        <v>0</v>
      </c>
      <c r="G227" s="161">
        <f>SUM(G228)</f>
        <v>0</v>
      </c>
      <c r="H227" s="72">
        <f t="shared" si="24"/>
        <v>0</v>
      </c>
      <c r="I227" s="160">
        <f>SUM(I228)</f>
        <v>0</v>
      </c>
      <c r="J227" s="160">
        <f>SUM(J228)</f>
        <v>0</v>
      </c>
      <c r="K227" s="160">
        <f>SUM(K228)</f>
        <v>0</v>
      </c>
      <c r="L227" s="162">
        <f>SUM(L228)</f>
        <v>0</v>
      </c>
    </row>
    <row r="228" spans="1:12" ht="24" x14ac:dyDescent="0.25">
      <c r="A228" s="44">
        <v>5269</v>
      </c>
      <c r="B228" s="71" t="s">
        <v>236</v>
      </c>
      <c r="C228" s="201">
        <f t="shared" si="23"/>
        <v>0</v>
      </c>
      <c r="D228" s="74"/>
      <c r="E228" s="74"/>
      <c r="F228" s="74"/>
      <c r="G228" s="157"/>
      <c r="H228" s="72">
        <f t="shared" si="24"/>
        <v>0</v>
      </c>
      <c r="I228" s="74"/>
      <c r="J228" s="74"/>
      <c r="K228" s="74"/>
      <c r="L228" s="158"/>
    </row>
    <row r="229" spans="1:12" ht="24" x14ac:dyDescent="0.25">
      <c r="A229" s="150">
        <v>5270</v>
      </c>
      <c r="B229" s="112" t="s">
        <v>237</v>
      </c>
      <c r="C229" s="202">
        <f t="shared" si="23"/>
        <v>0</v>
      </c>
      <c r="D229" s="163"/>
      <c r="E229" s="163"/>
      <c r="F229" s="163"/>
      <c r="G229" s="164"/>
      <c r="H229" s="117">
        <f t="shared" si="24"/>
        <v>0</v>
      </c>
      <c r="I229" s="163"/>
      <c r="J229" s="163"/>
      <c r="K229" s="163"/>
      <c r="L229" s="165"/>
    </row>
    <row r="230" spans="1:12" x14ac:dyDescent="0.25">
      <c r="A230" s="142">
        <v>6000</v>
      </c>
      <c r="B230" s="142" t="s">
        <v>238</v>
      </c>
      <c r="C230" s="203">
        <f t="shared" si="23"/>
        <v>0</v>
      </c>
      <c r="D230" s="144">
        <f>D231+D251+D259</f>
        <v>0</v>
      </c>
      <c r="E230" s="144">
        <f>E231+E251+E259</f>
        <v>0</v>
      </c>
      <c r="F230" s="144">
        <f>F231+F251+F259</f>
        <v>0</v>
      </c>
      <c r="G230" s="145">
        <f>G231+G251+G259</f>
        <v>0</v>
      </c>
      <c r="H230" s="143">
        <f t="shared" si="24"/>
        <v>0</v>
      </c>
      <c r="I230" s="144">
        <f>I231+I251+I259</f>
        <v>0</v>
      </c>
      <c r="J230" s="144">
        <f>J231+J251+J259</f>
        <v>0</v>
      </c>
      <c r="K230" s="144">
        <f>K231+K251+K259</f>
        <v>0</v>
      </c>
      <c r="L230" s="146">
        <f>L231+L251+L259</f>
        <v>0</v>
      </c>
    </row>
    <row r="231" spans="1:12" ht="14.25" customHeight="1" x14ac:dyDescent="0.25">
      <c r="A231" s="192">
        <v>6200</v>
      </c>
      <c r="B231" s="183" t="s">
        <v>239</v>
      </c>
      <c r="C231" s="204">
        <f>SUM(D231:G231)</f>
        <v>0</v>
      </c>
      <c r="D231" s="194">
        <f>SUM(D232,D233,D235,D238,D244,D245,D246)</f>
        <v>0</v>
      </c>
      <c r="E231" s="194">
        <f>SUM(E232,E233,E235,E238,E244,E245,E246)</f>
        <v>0</v>
      </c>
      <c r="F231" s="194">
        <f>SUM(F232,F233,F235,F238,F244,F245,F246)</f>
        <v>0</v>
      </c>
      <c r="G231" s="194">
        <f>SUM(G232,G233,G235,G238,G244,G245,G246)</f>
        <v>0</v>
      </c>
      <c r="H231" s="193">
        <f t="shared" si="24"/>
        <v>0</v>
      </c>
      <c r="I231" s="194">
        <f>SUM(I232,I233,I235,I238,I244,I245,I246)</f>
        <v>0</v>
      </c>
      <c r="J231" s="194">
        <f>SUM(J232,J233,J235,J238,J244,J245,J246)</f>
        <v>0</v>
      </c>
      <c r="K231" s="194">
        <f>SUM(K232,K233,K235,K238,K244,K245,K246)</f>
        <v>0</v>
      </c>
      <c r="L231" s="149">
        <f>SUM(L232,L233,L235,L238,L244,L245,L246)</f>
        <v>0</v>
      </c>
    </row>
    <row r="232" spans="1:12" ht="24" x14ac:dyDescent="0.25">
      <c r="A232" s="168">
        <v>6220</v>
      </c>
      <c r="B232" s="65" t="s">
        <v>240</v>
      </c>
      <c r="C232" s="205">
        <f t="shared" si="23"/>
        <v>0</v>
      </c>
      <c r="D232" s="68"/>
      <c r="E232" s="68"/>
      <c r="F232" s="68"/>
      <c r="G232" s="206"/>
      <c r="H232" s="207">
        <f t="shared" si="24"/>
        <v>0</v>
      </c>
      <c r="I232" s="68"/>
      <c r="J232" s="68"/>
      <c r="K232" s="68"/>
      <c r="L232" s="155"/>
    </row>
    <row r="233" spans="1:12" x14ac:dyDescent="0.25">
      <c r="A233" s="159">
        <v>6230</v>
      </c>
      <c r="B233" s="71" t="s">
        <v>241</v>
      </c>
      <c r="C233" s="201">
        <f t="shared" si="23"/>
        <v>0</v>
      </c>
      <c r="D233" s="160">
        <f>SUM(D234)</f>
        <v>0</v>
      </c>
      <c r="E233" s="160">
        <f t="shared" ref="E233:L233" si="25">SUM(E234)</f>
        <v>0</v>
      </c>
      <c r="F233" s="160">
        <f t="shared" si="25"/>
        <v>0</v>
      </c>
      <c r="G233" s="161">
        <f t="shared" si="25"/>
        <v>0</v>
      </c>
      <c r="H233" s="208">
        <f t="shared" si="24"/>
        <v>0</v>
      </c>
      <c r="I233" s="160">
        <f t="shared" si="25"/>
        <v>0</v>
      </c>
      <c r="J233" s="160">
        <f t="shared" si="25"/>
        <v>0</v>
      </c>
      <c r="K233" s="160">
        <f t="shared" si="25"/>
        <v>0</v>
      </c>
      <c r="L233" s="162">
        <f t="shared" si="25"/>
        <v>0</v>
      </c>
    </row>
    <row r="234" spans="1:12" ht="24" x14ac:dyDescent="0.25">
      <c r="A234" s="44">
        <v>6239</v>
      </c>
      <c r="B234" s="65" t="s">
        <v>242</v>
      </c>
      <c r="C234" s="201">
        <f t="shared" si="23"/>
        <v>0</v>
      </c>
      <c r="D234" s="68"/>
      <c r="E234" s="68"/>
      <c r="F234" s="68"/>
      <c r="G234" s="154"/>
      <c r="H234" s="208">
        <f t="shared" si="24"/>
        <v>0</v>
      </c>
      <c r="I234" s="68"/>
      <c r="J234" s="68"/>
      <c r="K234" s="68"/>
      <c r="L234" s="155"/>
    </row>
    <row r="235" spans="1:12" ht="24" x14ac:dyDescent="0.25">
      <c r="A235" s="159">
        <v>6240</v>
      </c>
      <c r="B235" s="71" t="s">
        <v>243</v>
      </c>
      <c r="C235" s="201">
        <f>SUM(D235:G235)</f>
        <v>0</v>
      </c>
      <c r="D235" s="160">
        <f>SUM(D236:D237)</f>
        <v>0</v>
      </c>
      <c r="E235" s="160">
        <f>SUM(E236:E237)</f>
        <v>0</v>
      </c>
      <c r="F235" s="160">
        <f>SUM(F236:F237)</f>
        <v>0</v>
      </c>
      <c r="G235" s="161">
        <f>SUM(G236:G237)</f>
        <v>0</v>
      </c>
      <c r="H235" s="208">
        <f t="shared" si="24"/>
        <v>0</v>
      </c>
      <c r="I235" s="160">
        <f>SUM(I236:I237)</f>
        <v>0</v>
      </c>
      <c r="J235" s="160">
        <f>SUM(J236:J237)</f>
        <v>0</v>
      </c>
      <c r="K235" s="160">
        <f>SUM(K236:K237)</f>
        <v>0</v>
      </c>
      <c r="L235" s="162">
        <f>SUM(L236:L237)</f>
        <v>0</v>
      </c>
    </row>
    <row r="236" spans="1:12" x14ac:dyDescent="0.25">
      <c r="A236" s="44">
        <v>6241</v>
      </c>
      <c r="B236" s="71" t="s">
        <v>244</v>
      </c>
      <c r="C236" s="201">
        <f>SUM(D236:G236)</f>
        <v>0</v>
      </c>
      <c r="D236" s="74"/>
      <c r="E236" s="74"/>
      <c r="F236" s="74"/>
      <c r="G236" s="157"/>
      <c r="H236" s="208">
        <f>SUM(I236:L236)</f>
        <v>0</v>
      </c>
      <c r="I236" s="74"/>
      <c r="J236" s="74"/>
      <c r="K236" s="74"/>
      <c r="L236" s="158"/>
    </row>
    <row r="237" spans="1:12" x14ac:dyDescent="0.25">
      <c r="A237" s="44">
        <v>6242</v>
      </c>
      <c r="B237" s="71" t="s">
        <v>245</v>
      </c>
      <c r="C237" s="201">
        <f>SUM(D237:G237)</f>
        <v>0</v>
      </c>
      <c r="D237" s="74"/>
      <c r="E237" s="74"/>
      <c r="F237" s="74"/>
      <c r="G237" s="157"/>
      <c r="H237" s="208">
        <f t="shared" si="24"/>
        <v>0</v>
      </c>
      <c r="I237" s="74"/>
      <c r="J237" s="74"/>
      <c r="K237" s="74"/>
      <c r="L237" s="158"/>
    </row>
    <row r="238" spans="1:12" ht="25.5" customHeight="1" x14ac:dyDescent="0.25">
      <c r="A238" s="159">
        <v>6250</v>
      </c>
      <c r="B238" s="71" t="s">
        <v>246</v>
      </c>
      <c r="C238" s="201">
        <f>SUM(D238:G238)</f>
        <v>0</v>
      </c>
      <c r="D238" s="160">
        <f>SUM(D239:D243)</f>
        <v>0</v>
      </c>
      <c r="E238" s="160">
        <f>SUM(E239:E243)</f>
        <v>0</v>
      </c>
      <c r="F238" s="160">
        <f>SUM(F239:F243)</f>
        <v>0</v>
      </c>
      <c r="G238" s="161">
        <f>SUM(G239:G243)</f>
        <v>0</v>
      </c>
      <c r="H238" s="208">
        <f t="shared" si="24"/>
        <v>0</v>
      </c>
      <c r="I238" s="160">
        <f>SUM(I239:I243)</f>
        <v>0</v>
      </c>
      <c r="J238" s="160">
        <f>SUM(J239:J243)</f>
        <v>0</v>
      </c>
      <c r="K238" s="160">
        <f>SUM(K239:K243)</f>
        <v>0</v>
      </c>
      <c r="L238" s="162">
        <f>SUM(L239:L243)</f>
        <v>0</v>
      </c>
    </row>
    <row r="239" spans="1:12" ht="14.25" customHeight="1" x14ac:dyDescent="0.25">
      <c r="A239" s="44">
        <v>6252</v>
      </c>
      <c r="B239" s="71" t="s">
        <v>247</v>
      </c>
      <c r="C239" s="201">
        <f>SUM(D239:G239)</f>
        <v>0</v>
      </c>
      <c r="D239" s="74"/>
      <c r="E239" s="74"/>
      <c r="F239" s="74"/>
      <c r="G239" s="157"/>
      <c r="H239" s="208">
        <f t="shared" si="24"/>
        <v>0</v>
      </c>
      <c r="I239" s="74"/>
      <c r="J239" s="74"/>
      <c r="K239" s="74"/>
      <c r="L239" s="158"/>
    </row>
    <row r="240" spans="1:12" ht="14.25" customHeight="1" x14ac:dyDescent="0.25">
      <c r="A240" s="44">
        <v>6253</v>
      </c>
      <c r="B240" s="71" t="s">
        <v>248</v>
      </c>
      <c r="C240" s="201">
        <f t="shared" si="23"/>
        <v>0</v>
      </c>
      <c r="D240" s="74"/>
      <c r="E240" s="74"/>
      <c r="F240" s="74"/>
      <c r="G240" s="157"/>
      <c r="H240" s="208">
        <f t="shared" si="24"/>
        <v>0</v>
      </c>
      <c r="I240" s="74"/>
      <c r="J240" s="74"/>
      <c r="K240" s="74"/>
      <c r="L240" s="158"/>
    </row>
    <row r="241" spans="1:12" ht="24" x14ac:dyDescent="0.25">
      <c r="A241" s="44">
        <v>6254</v>
      </c>
      <c r="B241" s="71" t="s">
        <v>249</v>
      </c>
      <c r="C241" s="201">
        <f t="shared" si="23"/>
        <v>0</v>
      </c>
      <c r="D241" s="74"/>
      <c r="E241" s="74"/>
      <c r="F241" s="74"/>
      <c r="G241" s="157"/>
      <c r="H241" s="208">
        <f t="shared" si="24"/>
        <v>0</v>
      </c>
      <c r="I241" s="74"/>
      <c r="J241" s="74"/>
      <c r="K241" s="74"/>
      <c r="L241" s="158"/>
    </row>
    <row r="242" spans="1:12" ht="24" x14ac:dyDescent="0.25">
      <c r="A242" s="44">
        <v>6255</v>
      </c>
      <c r="B242" s="71" t="s">
        <v>250</v>
      </c>
      <c r="C242" s="201">
        <f t="shared" si="23"/>
        <v>0</v>
      </c>
      <c r="D242" s="74"/>
      <c r="E242" s="74"/>
      <c r="F242" s="74"/>
      <c r="G242" s="157"/>
      <c r="H242" s="208">
        <f t="shared" si="24"/>
        <v>0</v>
      </c>
      <c r="I242" s="74"/>
      <c r="J242" s="74"/>
      <c r="K242" s="74"/>
      <c r="L242" s="158"/>
    </row>
    <row r="243" spans="1:12" x14ac:dyDescent="0.25">
      <c r="A243" s="44">
        <v>6259</v>
      </c>
      <c r="B243" s="71" t="s">
        <v>251</v>
      </c>
      <c r="C243" s="201">
        <f t="shared" si="23"/>
        <v>0</v>
      </c>
      <c r="D243" s="74"/>
      <c r="E243" s="74"/>
      <c r="F243" s="74"/>
      <c r="G243" s="157"/>
      <c r="H243" s="208">
        <f t="shared" si="24"/>
        <v>0</v>
      </c>
      <c r="I243" s="74"/>
      <c r="J243" s="74"/>
      <c r="K243" s="74"/>
      <c r="L243" s="158"/>
    </row>
    <row r="244" spans="1:12" ht="24" x14ac:dyDescent="0.25">
      <c r="A244" s="159">
        <v>6260</v>
      </c>
      <c r="B244" s="71" t="s">
        <v>252</v>
      </c>
      <c r="C244" s="201">
        <f t="shared" si="23"/>
        <v>0</v>
      </c>
      <c r="D244" s="74"/>
      <c r="E244" s="74"/>
      <c r="F244" s="74"/>
      <c r="G244" s="157"/>
      <c r="H244" s="208">
        <f t="shared" si="24"/>
        <v>0</v>
      </c>
      <c r="I244" s="74"/>
      <c r="J244" s="74"/>
      <c r="K244" s="74"/>
      <c r="L244" s="158"/>
    </row>
    <row r="245" spans="1:12" x14ac:dyDescent="0.25">
      <c r="A245" s="159">
        <v>6270</v>
      </c>
      <c r="B245" s="71" t="s">
        <v>253</v>
      </c>
      <c r="C245" s="201">
        <f t="shared" si="23"/>
        <v>0</v>
      </c>
      <c r="D245" s="74"/>
      <c r="E245" s="74"/>
      <c r="F245" s="74"/>
      <c r="G245" s="157"/>
      <c r="H245" s="208">
        <f t="shared" si="24"/>
        <v>0</v>
      </c>
      <c r="I245" s="74"/>
      <c r="J245" s="74"/>
      <c r="K245" s="74"/>
      <c r="L245" s="158"/>
    </row>
    <row r="246" spans="1:12" ht="24" x14ac:dyDescent="0.25">
      <c r="A246" s="168">
        <v>6290</v>
      </c>
      <c r="B246" s="65" t="s">
        <v>254</v>
      </c>
      <c r="C246" s="209">
        <f t="shared" si="23"/>
        <v>0</v>
      </c>
      <c r="D246" s="169">
        <f>SUM(D247:D250)</f>
        <v>0</v>
      </c>
      <c r="E246" s="169">
        <f t="shared" ref="E246:G246" si="26">SUM(E247:E250)</f>
        <v>0</v>
      </c>
      <c r="F246" s="169">
        <f t="shared" si="26"/>
        <v>0</v>
      </c>
      <c r="G246" s="210">
        <f t="shared" si="26"/>
        <v>0</v>
      </c>
      <c r="H246" s="209">
        <f t="shared" si="24"/>
        <v>0</v>
      </c>
      <c r="I246" s="169">
        <f>SUM(I247:I250)</f>
        <v>0</v>
      </c>
      <c r="J246" s="169">
        <f t="shared" ref="J246:L246" si="27">SUM(J247:J250)</f>
        <v>0</v>
      </c>
      <c r="K246" s="169">
        <f t="shared" si="27"/>
        <v>0</v>
      </c>
      <c r="L246" s="186">
        <f t="shared" si="27"/>
        <v>0</v>
      </c>
    </row>
    <row r="247" spans="1:12" x14ac:dyDescent="0.25">
      <c r="A247" s="44">
        <v>6291</v>
      </c>
      <c r="B247" s="71" t="s">
        <v>255</v>
      </c>
      <c r="C247" s="201">
        <f t="shared" si="23"/>
        <v>0</v>
      </c>
      <c r="D247" s="74"/>
      <c r="E247" s="74"/>
      <c r="F247" s="74"/>
      <c r="G247" s="211"/>
      <c r="H247" s="201">
        <f t="shared" si="24"/>
        <v>0</v>
      </c>
      <c r="I247" s="74"/>
      <c r="J247" s="74"/>
      <c r="K247" s="74"/>
      <c r="L247" s="158"/>
    </row>
    <row r="248" spans="1:12" x14ac:dyDescent="0.25">
      <c r="A248" s="44">
        <v>6292</v>
      </c>
      <c r="B248" s="71" t="s">
        <v>256</v>
      </c>
      <c r="C248" s="201">
        <f t="shared" si="23"/>
        <v>0</v>
      </c>
      <c r="D248" s="74"/>
      <c r="E248" s="74"/>
      <c r="F248" s="74"/>
      <c r="G248" s="211"/>
      <c r="H248" s="201">
        <f t="shared" si="24"/>
        <v>0</v>
      </c>
      <c r="I248" s="74"/>
      <c r="J248" s="74"/>
      <c r="K248" s="74"/>
      <c r="L248" s="158"/>
    </row>
    <row r="249" spans="1:12" ht="72" x14ac:dyDescent="0.25">
      <c r="A249" s="44">
        <v>6296</v>
      </c>
      <c r="B249" s="71" t="s">
        <v>257</v>
      </c>
      <c r="C249" s="201">
        <f t="shared" si="23"/>
        <v>0</v>
      </c>
      <c r="D249" s="74"/>
      <c r="E249" s="74"/>
      <c r="F249" s="74"/>
      <c r="G249" s="211"/>
      <c r="H249" s="201">
        <f t="shared" si="24"/>
        <v>0</v>
      </c>
      <c r="I249" s="74"/>
      <c r="J249" s="74"/>
      <c r="K249" s="74"/>
      <c r="L249" s="158"/>
    </row>
    <row r="250" spans="1:12" ht="39.75" customHeight="1" x14ac:dyDescent="0.25">
      <c r="A250" s="44">
        <v>6299</v>
      </c>
      <c r="B250" s="71" t="s">
        <v>258</v>
      </c>
      <c r="C250" s="201">
        <f t="shared" si="23"/>
        <v>0</v>
      </c>
      <c r="D250" s="74"/>
      <c r="E250" s="74"/>
      <c r="F250" s="74"/>
      <c r="G250" s="211"/>
      <c r="H250" s="201">
        <f t="shared" si="24"/>
        <v>0</v>
      </c>
      <c r="I250" s="74"/>
      <c r="J250" s="74"/>
      <c r="K250" s="74"/>
      <c r="L250" s="158"/>
    </row>
    <row r="251" spans="1:12" x14ac:dyDescent="0.25">
      <c r="A251" s="56">
        <v>6300</v>
      </c>
      <c r="B251" s="147" t="s">
        <v>259</v>
      </c>
      <c r="C251" s="184">
        <f t="shared" si="23"/>
        <v>0</v>
      </c>
      <c r="D251" s="63">
        <f>SUM(D252,D257,D258)</f>
        <v>0</v>
      </c>
      <c r="E251" s="63">
        <f t="shared" ref="E251:G251" si="28">SUM(E252,E257,E258)</f>
        <v>0</v>
      </c>
      <c r="F251" s="63">
        <f t="shared" si="28"/>
        <v>0</v>
      </c>
      <c r="G251" s="63">
        <f t="shared" si="28"/>
        <v>0</v>
      </c>
      <c r="H251" s="57">
        <f t="shared" si="24"/>
        <v>0</v>
      </c>
      <c r="I251" s="63">
        <f>SUM(I252,I257,I258)</f>
        <v>0</v>
      </c>
      <c r="J251" s="63">
        <f t="shared" ref="J251:L251" si="29">SUM(J252,J257,J258)</f>
        <v>0</v>
      </c>
      <c r="K251" s="63">
        <f t="shared" si="29"/>
        <v>0</v>
      </c>
      <c r="L251" s="172">
        <f t="shared" si="29"/>
        <v>0</v>
      </c>
    </row>
    <row r="252" spans="1:12" ht="24" x14ac:dyDescent="0.25">
      <c r="A252" s="168">
        <v>6320</v>
      </c>
      <c r="B252" s="65" t="s">
        <v>260</v>
      </c>
      <c r="C252" s="209">
        <f t="shared" si="23"/>
        <v>0</v>
      </c>
      <c r="D252" s="169">
        <f>SUM(D253:D256)</f>
        <v>0</v>
      </c>
      <c r="E252" s="169">
        <f>SUM(E253:E256)</f>
        <v>0</v>
      </c>
      <c r="F252" s="169">
        <f t="shared" ref="F252:G252" si="30">SUM(F253:F256)</f>
        <v>0</v>
      </c>
      <c r="G252" s="212">
        <f t="shared" si="30"/>
        <v>0</v>
      </c>
      <c r="H252" s="209">
        <f t="shared" si="24"/>
        <v>0</v>
      </c>
      <c r="I252" s="169">
        <f>SUM(I253:I256)</f>
        <v>0</v>
      </c>
      <c r="J252" s="169">
        <f t="shared" ref="J252:L252" si="31">SUM(J253:J256)</f>
        <v>0</v>
      </c>
      <c r="K252" s="169">
        <f t="shared" si="31"/>
        <v>0</v>
      </c>
      <c r="L252" s="213">
        <f t="shared" si="31"/>
        <v>0</v>
      </c>
    </row>
    <row r="253" spans="1:12" x14ac:dyDescent="0.25">
      <c r="A253" s="44">
        <v>6322</v>
      </c>
      <c r="B253" s="71" t="s">
        <v>261</v>
      </c>
      <c r="C253" s="201">
        <f t="shared" si="23"/>
        <v>0</v>
      </c>
      <c r="D253" s="74"/>
      <c r="E253" s="74"/>
      <c r="F253" s="74"/>
      <c r="G253" s="211"/>
      <c r="H253" s="201">
        <f t="shared" si="24"/>
        <v>0</v>
      </c>
      <c r="I253" s="74"/>
      <c r="J253" s="74"/>
      <c r="K253" s="74"/>
      <c r="L253" s="158"/>
    </row>
    <row r="254" spans="1:12" ht="24" x14ac:dyDescent="0.25">
      <c r="A254" s="44">
        <v>6323</v>
      </c>
      <c r="B254" s="71" t="s">
        <v>262</v>
      </c>
      <c r="C254" s="201">
        <f t="shared" si="23"/>
        <v>0</v>
      </c>
      <c r="D254" s="74"/>
      <c r="E254" s="74"/>
      <c r="F254" s="74"/>
      <c r="G254" s="211"/>
      <c r="H254" s="201">
        <f t="shared" si="24"/>
        <v>0</v>
      </c>
      <c r="I254" s="74"/>
      <c r="J254" s="74"/>
      <c r="K254" s="74"/>
      <c r="L254" s="158"/>
    </row>
    <row r="255" spans="1:12" ht="24" x14ac:dyDescent="0.25">
      <c r="A255" s="44">
        <v>6324</v>
      </c>
      <c r="B255" s="71" t="s">
        <v>263</v>
      </c>
      <c r="C255" s="201">
        <f t="shared" si="23"/>
        <v>0</v>
      </c>
      <c r="D255" s="74"/>
      <c r="E255" s="74"/>
      <c r="F255" s="74"/>
      <c r="G255" s="211"/>
      <c r="H255" s="201">
        <f t="shared" si="24"/>
        <v>0</v>
      </c>
      <c r="I255" s="74"/>
      <c r="J255" s="74"/>
      <c r="K255" s="74"/>
      <c r="L255" s="158"/>
    </row>
    <row r="256" spans="1:12" x14ac:dyDescent="0.25">
      <c r="A256" s="38">
        <v>6329</v>
      </c>
      <c r="B256" s="65" t="s">
        <v>264</v>
      </c>
      <c r="C256" s="205">
        <f t="shared" si="23"/>
        <v>0</v>
      </c>
      <c r="D256" s="68"/>
      <c r="E256" s="68"/>
      <c r="F256" s="68"/>
      <c r="G256" s="214"/>
      <c r="H256" s="205">
        <f t="shared" si="24"/>
        <v>0</v>
      </c>
      <c r="I256" s="68"/>
      <c r="J256" s="68"/>
      <c r="K256" s="68"/>
      <c r="L256" s="155"/>
    </row>
    <row r="257" spans="1:13" ht="24" x14ac:dyDescent="0.25">
      <c r="A257" s="215">
        <v>6330</v>
      </c>
      <c r="B257" s="216" t="s">
        <v>265</v>
      </c>
      <c r="C257" s="209">
        <f>SUM(D257:G257)</f>
        <v>0</v>
      </c>
      <c r="D257" s="189"/>
      <c r="E257" s="189"/>
      <c r="F257" s="189"/>
      <c r="G257" s="211"/>
      <c r="H257" s="209">
        <f>SUM(I257:L257)</f>
        <v>0</v>
      </c>
      <c r="I257" s="189"/>
      <c r="J257" s="189"/>
      <c r="K257" s="189"/>
      <c r="L257" s="191"/>
    </row>
    <row r="258" spans="1:13" x14ac:dyDescent="0.25">
      <c r="A258" s="159">
        <v>6360</v>
      </c>
      <c r="B258" s="71" t="s">
        <v>266</v>
      </c>
      <c r="C258" s="201">
        <f t="shared" si="23"/>
        <v>0</v>
      </c>
      <c r="D258" s="74"/>
      <c r="E258" s="74"/>
      <c r="F258" s="74"/>
      <c r="G258" s="157"/>
      <c r="H258" s="208">
        <f t="shared" si="24"/>
        <v>0</v>
      </c>
      <c r="I258" s="74"/>
      <c r="J258" s="74"/>
      <c r="K258" s="74"/>
      <c r="L258" s="158"/>
    </row>
    <row r="259" spans="1:13" ht="36" x14ac:dyDescent="0.25">
      <c r="A259" s="56">
        <v>6400</v>
      </c>
      <c r="B259" s="147" t="s">
        <v>267</v>
      </c>
      <c r="C259" s="184">
        <f>SUM(D259:G259)</f>
        <v>0</v>
      </c>
      <c r="D259" s="63">
        <f>SUM(D260,D264)</f>
        <v>0</v>
      </c>
      <c r="E259" s="63">
        <f t="shared" ref="E259:G259" si="32">SUM(E260,E264)</f>
        <v>0</v>
      </c>
      <c r="F259" s="63">
        <f t="shared" si="32"/>
        <v>0</v>
      </c>
      <c r="G259" s="63">
        <f t="shared" si="32"/>
        <v>0</v>
      </c>
      <c r="H259" s="57">
        <f>SUM(I259:L259)</f>
        <v>0</v>
      </c>
      <c r="I259" s="63">
        <f>SUM(I260,I264)</f>
        <v>0</v>
      </c>
      <c r="J259" s="63">
        <f t="shared" ref="J259:L259" si="33">SUM(J260,J264)</f>
        <v>0</v>
      </c>
      <c r="K259" s="63">
        <f t="shared" si="33"/>
        <v>0</v>
      </c>
      <c r="L259" s="172">
        <f t="shared" si="33"/>
        <v>0</v>
      </c>
    </row>
    <row r="260" spans="1:13" ht="24" x14ac:dyDescent="0.25">
      <c r="A260" s="168">
        <v>6410</v>
      </c>
      <c r="B260" s="65" t="s">
        <v>268</v>
      </c>
      <c r="C260" s="205">
        <f t="shared" si="23"/>
        <v>0</v>
      </c>
      <c r="D260" s="169">
        <f>SUM(D261:D263)</f>
        <v>0</v>
      </c>
      <c r="E260" s="169">
        <f t="shared" ref="E260:G260" si="34">SUM(E261:E263)</f>
        <v>0</v>
      </c>
      <c r="F260" s="169">
        <f t="shared" si="34"/>
        <v>0</v>
      </c>
      <c r="G260" s="217">
        <f t="shared" si="34"/>
        <v>0</v>
      </c>
      <c r="H260" s="205">
        <f t="shared" si="24"/>
        <v>0</v>
      </c>
      <c r="I260" s="169">
        <f>SUM(I261:I263)</f>
        <v>0</v>
      </c>
      <c r="J260" s="169">
        <f t="shared" ref="J260:L260" si="35">SUM(J261:J263)</f>
        <v>0</v>
      </c>
      <c r="K260" s="169">
        <f t="shared" si="35"/>
        <v>0</v>
      </c>
      <c r="L260" s="180">
        <f t="shared" si="35"/>
        <v>0</v>
      </c>
    </row>
    <row r="261" spans="1:13" x14ac:dyDescent="0.25">
      <c r="A261" s="44">
        <v>6411</v>
      </c>
      <c r="B261" s="174" t="s">
        <v>269</v>
      </c>
      <c r="C261" s="201">
        <f t="shared" si="23"/>
        <v>0</v>
      </c>
      <c r="D261" s="74"/>
      <c r="E261" s="74"/>
      <c r="F261" s="74"/>
      <c r="G261" s="157"/>
      <c r="H261" s="208">
        <f t="shared" si="24"/>
        <v>0</v>
      </c>
      <c r="I261" s="74"/>
      <c r="J261" s="74"/>
      <c r="K261" s="74"/>
      <c r="L261" s="158"/>
    </row>
    <row r="262" spans="1:13" ht="36" x14ac:dyDescent="0.25">
      <c r="A262" s="44">
        <v>6412</v>
      </c>
      <c r="B262" s="71" t="s">
        <v>270</v>
      </c>
      <c r="C262" s="201">
        <f t="shared" si="23"/>
        <v>0</v>
      </c>
      <c r="D262" s="74"/>
      <c r="E262" s="74"/>
      <c r="F262" s="74"/>
      <c r="G262" s="157"/>
      <c r="H262" s="208">
        <f t="shared" si="24"/>
        <v>0</v>
      </c>
      <c r="I262" s="74"/>
      <c r="J262" s="74"/>
      <c r="K262" s="74"/>
      <c r="L262" s="158"/>
    </row>
    <row r="263" spans="1:13" ht="36" x14ac:dyDescent="0.25">
      <c r="A263" s="44">
        <v>6419</v>
      </c>
      <c r="B263" s="71" t="s">
        <v>271</v>
      </c>
      <c r="C263" s="201">
        <f t="shared" si="23"/>
        <v>0</v>
      </c>
      <c r="D263" s="74"/>
      <c r="E263" s="74"/>
      <c r="F263" s="74"/>
      <c r="G263" s="157"/>
      <c r="H263" s="208">
        <f t="shared" si="24"/>
        <v>0</v>
      </c>
      <c r="I263" s="74"/>
      <c r="J263" s="74"/>
      <c r="K263" s="74"/>
      <c r="L263" s="158"/>
    </row>
    <row r="264" spans="1:13" ht="36" x14ac:dyDescent="0.25">
      <c r="A264" s="159">
        <v>6420</v>
      </c>
      <c r="B264" s="71" t="s">
        <v>272</v>
      </c>
      <c r="C264" s="201">
        <f t="shared" si="23"/>
        <v>0</v>
      </c>
      <c r="D264" s="160">
        <f>SUM(D265:D268)</f>
        <v>0</v>
      </c>
      <c r="E264" s="160">
        <f>SUM(E265:E268)</f>
        <v>0</v>
      </c>
      <c r="F264" s="160">
        <f>SUM(F265:F268)</f>
        <v>0</v>
      </c>
      <c r="G264" s="218">
        <f>SUM(G265:G268)</f>
        <v>0</v>
      </c>
      <c r="H264" s="201">
        <f>SUM(I264:L264)</f>
        <v>0</v>
      </c>
      <c r="I264" s="160">
        <f>SUM(I265:I268)</f>
        <v>0</v>
      </c>
      <c r="J264" s="160">
        <f>SUM(J265:J268)</f>
        <v>0</v>
      </c>
      <c r="K264" s="160">
        <f>SUM(K265:K268)</f>
        <v>0</v>
      </c>
      <c r="L264" s="176">
        <f>SUM(L265:L268)</f>
        <v>0</v>
      </c>
    </row>
    <row r="265" spans="1:13" x14ac:dyDescent="0.25">
      <c r="A265" s="44">
        <v>6421</v>
      </c>
      <c r="B265" s="71" t="s">
        <v>273</v>
      </c>
      <c r="C265" s="201">
        <f t="shared" ref="C265:C285" si="36">SUM(D265:G265)</f>
        <v>0</v>
      </c>
      <c r="D265" s="74"/>
      <c r="E265" s="74"/>
      <c r="F265" s="74"/>
      <c r="G265" s="157"/>
      <c r="H265" s="208">
        <f t="shared" ref="H265:H285" si="37">SUM(I265:L265)</f>
        <v>0</v>
      </c>
      <c r="I265" s="74"/>
      <c r="J265" s="74"/>
      <c r="K265" s="74"/>
      <c r="L265" s="158"/>
    </row>
    <row r="266" spans="1:13" x14ac:dyDescent="0.25">
      <c r="A266" s="44">
        <v>6422</v>
      </c>
      <c r="B266" s="71" t="s">
        <v>274</v>
      </c>
      <c r="C266" s="201">
        <f t="shared" si="36"/>
        <v>0</v>
      </c>
      <c r="D266" s="74"/>
      <c r="E266" s="74"/>
      <c r="F266" s="74"/>
      <c r="G266" s="157"/>
      <c r="H266" s="208">
        <f t="shared" si="37"/>
        <v>0</v>
      </c>
      <c r="I266" s="74"/>
      <c r="J266" s="74"/>
      <c r="K266" s="74"/>
      <c r="L266" s="158"/>
    </row>
    <row r="267" spans="1:13" ht="13.5" customHeight="1" x14ac:dyDescent="0.25">
      <c r="A267" s="44">
        <v>6423</v>
      </c>
      <c r="B267" s="71" t="s">
        <v>275</v>
      </c>
      <c r="C267" s="201">
        <f>SUM(D267:G267)</f>
        <v>0</v>
      </c>
      <c r="D267" s="74"/>
      <c r="E267" s="74"/>
      <c r="F267" s="74"/>
      <c r="G267" s="157"/>
      <c r="H267" s="208">
        <f>SUM(I267:L267)</f>
        <v>0</v>
      </c>
      <c r="I267" s="74"/>
      <c r="J267" s="74"/>
      <c r="K267" s="74"/>
      <c r="L267" s="158"/>
    </row>
    <row r="268" spans="1:13" ht="36" x14ac:dyDescent="0.25">
      <c r="A268" s="44">
        <v>6424</v>
      </c>
      <c r="B268" s="71" t="s">
        <v>276</v>
      </c>
      <c r="C268" s="201">
        <f>SUM(D268:G268)</f>
        <v>0</v>
      </c>
      <c r="D268" s="74"/>
      <c r="E268" s="74"/>
      <c r="F268" s="74"/>
      <c r="G268" s="157"/>
      <c r="H268" s="208">
        <f>SUM(I268:L268)</f>
        <v>0</v>
      </c>
      <c r="I268" s="74"/>
      <c r="J268" s="74"/>
      <c r="K268" s="74"/>
      <c r="L268" s="158"/>
      <c r="M268" s="225"/>
    </row>
    <row r="269" spans="1:13" ht="36" x14ac:dyDescent="0.25">
      <c r="A269" s="220">
        <v>7000</v>
      </c>
      <c r="B269" s="220" t="s">
        <v>277</v>
      </c>
      <c r="C269" s="221">
        <f t="shared" si="36"/>
        <v>0</v>
      </c>
      <c r="D269" s="222">
        <f>SUM(D270,D281)</f>
        <v>0</v>
      </c>
      <c r="E269" s="222">
        <f>SUM(E270,E281)</f>
        <v>0</v>
      </c>
      <c r="F269" s="222">
        <f>SUM(F270,F281)</f>
        <v>0</v>
      </c>
      <c r="G269" s="222">
        <f>SUM(G270,G281)</f>
        <v>0</v>
      </c>
      <c r="H269" s="223">
        <f t="shared" si="37"/>
        <v>0</v>
      </c>
      <c r="I269" s="222">
        <f>SUM(I270,I281)</f>
        <v>0</v>
      </c>
      <c r="J269" s="222">
        <f>SUM(J270,J281)</f>
        <v>0</v>
      </c>
      <c r="K269" s="222">
        <f>SUM(K270,K281)</f>
        <v>0</v>
      </c>
      <c r="L269" s="224">
        <f>SUM(L270,L281)</f>
        <v>0</v>
      </c>
    </row>
    <row r="270" spans="1:13" ht="24" x14ac:dyDescent="0.25">
      <c r="A270" s="56">
        <v>7200</v>
      </c>
      <c r="B270" s="147" t="s">
        <v>278</v>
      </c>
      <c r="C270" s="184">
        <f t="shared" si="36"/>
        <v>0</v>
      </c>
      <c r="D270" s="63">
        <f>SUM(D271,D272,D275,D276,D280)</f>
        <v>0</v>
      </c>
      <c r="E270" s="63">
        <f>SUM(E271,E272,E275,E276,E280)</f>
        <v>0</v>
      </c>
      <c r="F270" s="63">
        <f>SUM(F271,F272,F275,F276,F280)</f>
        <v>0</v>
      </c>
      <c r="G270" s="63">
        <f>SUM(G271,G272,G275,G276,G280)</f>
        <v>0</v>
      </c>
      <c r="H270" s="57">
        <f t="shared" si="37"/>
        <v>0</v>
      </c>
      <c r="I270" s="63">
        <f>SUM(I271,I272,I275,I276,I280)</f>
        <v>0</v>
      </c>
      <c r="J270" s="63">
        <f>SUM(J271,J272,J275,J276,J280)</f>
        <v>0</v>
      </c>
      <c r="K270" s="63">
        <f>SUM(K271,K272,K275,K276,K280)</f>
        <v>0</v>
      </c>
      <c r="L270" s="149">
        <f>SUM(L271,L272,L275,L276,L280)</f>
        <v>0</v>
      </c>
    </row>
    <row r="271" spans="1:13" ht="24" x14ac:dyDescent="0.25">
      <c r="A271" s="168">
        <v>7210</v>
      </c>
      <c r="B271" s="65" t="s">
        <v>279</v>
      </c>
      <c r="C271" s="205">
        <f t="shared" si="36"/>
        <v>0</v>
      </c>
      <c r="D271" s="68"/>
      <c r="E271" s="68"/>
      <c r="F271" s="68"/>
      <c r="G271" s="154"/>
      <c r="H271" s="66">
        <f t="shared" si="37"/>
        <v>0</v>
      </c>
      <c r="I271" s="68"/>
      <c r="J271" s="68"/>
      <c r="K271" s="68"/>
      <c r="L271" s="155"/>
    </row>
    <row r="272" spans="1:13" s="225" customFormat="1" ht="36" x14ac:dyDescent="0.25">
      <c r="A272" s="159">
        <v>7220</v>
      </c>
      <c r="B272" s="71" t="s">
        <v>280</v>
      </c>
      <c r="C272" s="201">
        <f>SUM(D272:G272)</f>
        <v>0</v>
      </c>
      <c r="D272" s="160">
        <f>SUM(D273:D274)</f>
        <v>0</v>
      </c>
      <c r="E272" s="160">
        <f>SUM(E273:E274)</f>
        <v>0</v>
      </c>
      <c r="F272" s="160">
        <f>SUM(F273:F274)</f>
        <v>0</v>
      </c>
      <c r="G272" s="160">
        <f>SUM(G273:G274)</f>
        <v>0</v>
      </c>
      <c r="H272" s="72">
        <f>SUM(I272:L272)</f>
        <v>0</v>
      </c>
      <c r="I272" s="160">
        <f>SUM(I273:I274)</f>
        <v>0</v>
      </c>
      <c r="J272" s="160">
        <f>SUM(J273:J274)</f>
        <v>0</v>
      </c>
      <c r="K272" s="160">
        <f>SUM(K273:K274)</f>
        <v>0</v>
      </c>
      <c r="L272" s="162">
        <f>SUM(L273:L274)</f>
        <v>0</v>
      </c>
    </row>
    <row r="273" spans="1:12" s="225" customFormat="1" ht="36" x14ac:dyDescent="0.25">
      <c r="A273" s="44">
        <v>7221</v>
      </c>
      <c r="B273" s="71" t="s">
        <v>281</v>
      </c>
      <c r="C273" s="201">
        <f t="shared" si="36"/>
        <v>0</v>
      </c>
      <c r="D273" s="74"/>
      <c r="E273" s="74"/>
      <c r="F273" s="74"/>
      <c r="G273" s="157"/>
      <c r="H273" s="72">
        <f t="shared" si="37"/>
        <v>0</v>
      </c>
      <c r="I273" s="74"/>
      <c r="J273" s="74"/>
      <c r="K273" s="74"/>
      <c r="L273" s="158"/>
    </row>
    <row r="274" spans="1:12" s="225" customFormat="1" ht="36" x14ac:dyDescent="0.25">
      <c r="A274" s="44">
        <v>7222</v>
      </c>
      <c r="B274" s="71" t="s">
        <v>282</v>
      </c>
      <c r="C274" s="201">
        <f t="shared" si="36"/>
        <v>0</v>
      </c>
      <c r="D274" s="74"/>
      <c r="E274" s="74"/>
      <c r="F274" s="74"/>
      <c r="G274" s="157"/>
      <c r="H274" s="72">
        <f t="shared" si="37"/>
        <v>0</v>
      </c>
      <c r="I274" s="74"/>
      <c r="J274" s="74"/>
      <c r="K274" s="74"/>
      <c r="L274" s="158"/>
    </row>
    <row r="275" spans="1:12" ht="24" x14ac:dyDescent="0.25">
      <c r="A275" s="159">
        <v>7230</v>
      </c>
      <c r="B275" s="71" t="s">
        <v>283</v>
      </c>
      <c r="C275" s="201">
        <f t="shared" si="36"/>
        <v>0</v>
      </c>
      <c r="D275" s="74"/>
      <c r="E275" s="74"/>
      <c r="F275" s="74"/>
      <c r="G275" s="157"/>
      <c r="H275" s="72">
        <f t="shared" si="37"/>
        <v>0</v>
      </c>
      <c r="I275" s="74"/>
      <c r="J275" s="74"/>
      <c r="K275" s="74"/>
      <c r="L275" s="158"/>
    </row>
    <row r="276" spans="1:12" ht="24" x14ac:dyDescent="0.25">
      <c r="A276" s="159">
        <v>7240</v>
      </c>
      <c r="B276" s="71" t="s">
        <v>284</v>
      </c>
      <c r="C276" s="201">
        <f t="shared" si="36"/>
        <v>0</v>
      </c>
      <c r="D276" s="160">
        <f>SUM(D277:D279)</f>
        <v>0</v>
      </c>
      <c r="E276" s="160">
        <f t="shared" ref="E276:G276" si="38">SUM(E277:E279)</f>
        <v>0</v>
      </c>
      <c r="F276" s="160">
        <f t="shared" si="38"/>
        <v>0</v>
      </c>
      <c r="G276" s="161">
        <f t="shared" si="38"/>
        <v>0</v>
      </c>
      <c r="H276" s="72">
        <f t="shared" si="37"/>
        <v>0</v>
      </c>
      <c r="I276" s="160">
        <f t="shared" ref="I276:L276" si="39">SUM(I277:I279)</f>
        <v>0</v>
      </c>
      <c r="J276" s="160">
        <f t="shared" si="39"/>
        <v>0</v>
      </c>
      <c r="K276" s="160">
        <f>SUM(K277:K279)</f>
        <v>0</v>
      </c>
      <c r="L276" s="162">
        <f t="shared" si="39"/>
        <v>0</v>
      </c>
    </row>
    <row r="277" spans="1:12" ht="48" x14ac:dyDescent="0.25">
      <c r="A277" s="44">
        <v>7245</v>
      </c>
      <c r="B277" s="71" t="s">
        <v>285</v>
      </c>
      <c r="C277" s="201">
        <f t="shared" si="36"/>
        <v>0</v>
      </c>
      <c r="D277" s="74"/>
      <c r="E277" s="74"/>
      <c r="F277" s="74"/>
      <c r="G277" s="157"/>
      <c r="H277" s="72">
        <f t="shared" si="37"/>
        <v>0</v>
      </c>
      <c r="I277" s="74"/>
      <c r="J277" s="74"/>
      <c r="K277" s="74"/>
      <c r="L277" s="158"/>
    </row>
    <row r="278" spans="1:12" ht="84.75" customHeight="1" x14ac:dyDescent="0.25">
      <c r="A278" s="44">
        <v>7246</v>
      </c>
      <c r="B278" s="71" t="s">
        <v>286</v>
      </c>
      <c r="C278" s="201">
        <f t="shared" si="36"/>
        <v>0</v>
      </c>
      <c r="D278" s="74"/>
      <c r="E278" s="74"/>
      <c r="F278" s="74"/>
      <c r="G278" s="157"/>
      <c r="H278" s="72">
        <f t="shared" si="37"/>
        <v>0</v>
      </c>
      <c r="I278" s="74"/>
      <c r="J278" s="74"/>
      <c r="K278" s="74"/>
      <c r="L278" s="158"/>
    </row>
    <row r="279" spans="1:12" ht="36" x14ac:dyDescent="0.25">
      <c r="A279" s="44">
        <v>7247</v>
      </c>
      <c r="B279" s="71" t="s">
        <v>287</v>
      </c>
      <c r="C279" s="201">
        <f t="shared" si="36"/>
        <v>0</v>
      </c>
      <c r="D279" s="74"/>
      <c r="E279" s="74"/>
      <c r="F279" s="74"/>
      <c r="G279" s="157"/>
      <c r="H279" s="72">
        <f t="shared" si="37"/>
        <v>0</v>
      </c>
      <c r="I279" s="74"/>
      <c r="J279" s="74"/>
      <c r="K279" s="74"/>
      <c r="L279" s="158"/>
    </row>
    <row r="280" spans="1:12" ht="24" x14ac:dyDescent="0.25">
      <c r="A280" s="168">
        <v>7260</v>
      </c>
      <c r="B280" s="65" t="s">
        <v>288</v>
      </c>
      <c r="C280" s="205">
        <f t="shared" si="36"/>
        <v>0</v>
      </c>
      <c r="D280" s="68"/>
      <c r="E280" s="68"/>
      <c r="F280" s="68"/>
      <c r="G280" s="154"/>
      <c r="H280" s="66">
        <f t="shared" si="37"/>
        <v>0</v>
      </c>
      <c r="I280" s="68"/>
      <c r="J280" s="68"/>
      <c r="K280" s="68"/>
      <c r="L280" s="155"/>
    </row>
    <row r="281" spans="1:12" x14ac:dyDescent="0.25">
      <c r="A281" s="108">
        <v>7700</v>
      </c>
      <c r="B281" s="85" t="s">
        <v>289</v>
      </c>
      <c r="C281" s="86">
        <f t="shared" si="36"/>
        <v>0</v>
      </c>
      <c r="D281" s="226">
        <f>D282</f>
        <v>0</v>
      </c>
      <c r="E281" s="226">
        <f t="shared" ref="E281:G281" si="40">E282</f>
        <v>0</v>
      </c>
      <c r="F281" s="226">
        <f t="shared" si="40"/>
        <v>0</v>
      </c>
      <c r="G281" s="227">
        <f t="shared" si="40"/>
        <v>0</v>
      </c>
      <c r="H281" s="86">
        <f t="shared" si="37"/>
        <v>0</v>
      </c>
      <c r="I281" s="226">
        <f t="shared" ref="I281:L281" si="41">I282</f>
        <v>0</v>
      </c>
      <c r="J281" s="226">
        <f t="shared" si="41"/>
        <v>0</v>
      </c>
      <c r="K281" s="226">
        <f t="shared" si="41"/>
        <v>0</v>
      </c>
      <c r="L281" s="228">
        <f t="shared" si="41"/>
        <v>0</v>
      </c>
    </row>
    <row r="282" spans="1:12" x14ac:dyDescent="0.25">
      <c r="A282" s="150">
        <v>7720</v>
      </c>
      <c r="B282" s="65" t="s">
        <v>290</v>
      </c>
      <c r="C282" s="79">
        <f t="shared" si="36"/>
        <v>0</v>
      </c>
      <c r="D282" s="81"/>
      <c r="E282" s="81"/>
      <c r="F282" s="81"/>
      <c r="G282" s="229"/>
      <c r="H282" s="79">
        <f t="shared" si="37"/>
        <v>0</v>
      </c>
      <c r="I282" s="81"/>
      <c r="J282" s="81"/>
      <c r="K282" s="81"/>
      <c r="L282" s="230"/>
    </row>
    <row r="283" spans="1:12" x14ac:dyDescent="0.25">
      <c r="A283" s="174"/>
      <c r="B283" s="71" t="s">
        <v>291</v>
      </c>
      <c r="C283" s="201">
        <f t="shared" si="36"/>
        <v>5078</v>
      </c>
      <c r="D283" s="160">
        <f>SUM(D284:D285)</f>
        <v>5078</v>
      </c>
      <c r="E283" s="160">
        <f>SUM(E284:E285)</f>
        <v>0</v>
      </c>
      <c r="F283" s="160">
        <f>SUM(F284:F285)</f>
        <v>0</v>
      </c>
      <c r="G283" s="161">
        <f>SUM(G284:G285)</f>
        <v>0</v>
      </c>
      <c r="H283" s="72">
        <f t="shared" si="37"/>
        <v>5078</v>
      </c>
      <c r="I283" s="160">
        <f>SUM(I284:I285)</f>
        <v>5078</v>
      </c>
      <c r="J283" s="160">
        <f>SUM(J284:J285)</f>
        <v>0</v>
      </c>
      <c r="K283" s="160">
        <f>SUM(K284:K285)</f>
        <v>0</v>
      </c>
      <c r="L283" s="162">
        <f>SUM(L284:L285)</f>
        <v>0</v>
      </c>
    </row>
    <row r="284" spans="1:12" x14ac:dyDescent="0.25">
      <c r="A284" s="174" t="s">
        <v>292</v>
      </c>
      <c r="B284" s="44" t="s">
        <v>293</v>
      </c>
      <c r="C284" s="201">
        <f t="shared" si="36"/>
        <v>5078</v>
      </c>
      <c r="D284" s="74">
        <v>5078</v>
      </c>
      <c r="E284" s="74"/>
      <c r="F284" s="74"/>
      <c r="G284" s="157"/>
      <c r="H284" s="72">
        <f t="shared" si="37"/>
        <v>5078</v>
      </c>
      <c r="I284" s="74">
        <v>5078</v>
      </c>
      <c r="J284" s="74"/>
      <c r="K284" s="74"/>
      <c r="L284" s="158"/>
    </row>
    <row r="285" spans="1:12" ht="24" x14ac:dyDescent="0.25">
      <c r="A285" s="174" t="s">
        <v>294</v>
      </c>
      <c r="B285" s="231" t="s">
        <v>295</v>
      </c>
      <c r="C285" s="205">
        <f t="shared" si="36"/>
        <v>0</v>
      </c>
      <c r="D285" s="68"/>
      <c r="E285" s="68"/>
      <c r="F285" s="68"/>
      <c r="G285" s="154"/>
      <c r="H285" s="66">
        <f t="shared" si="37"/>
        <v>0</v>
      </c>
      <c r="I285" s="68"/>
      <c r="J285" s="68"/>
      <c r="K285" s="68"/>
      <c r="L285" s="155"/>
    </row>
    <row r="286" spans="1:12" ht="12.75" thickBot="1" x14ac:dyDescent="0.3">
      <c r="A286" s="232"/>
      <c r="B286" s="232" t="s">
        <v>296</v>
      </c>
      <c r="C286" s="233">
        <f t="shared" ref="C286:L286" si="42">SUM(C283,C269,C230,C195,C187,C173,C75,C53)</f>
        <v>18634</v>
      </c>
      <c r="D286" s="233">
        <f t="shared" si="42"/>
        <v>18634</v>
      </c>
      <c r="E286" s="233">
        <f t="shared" si="42"/>
        <v>0</v>
      </c>
      <c r="F286" s="233">
        <f t="shared" si="42"/>
        <v>0</v>
      </c>
      <c r="G286" s="234">
        <f t="shared" si="42"/>
        <v>0</v>
      </c>
      <c r="H286" s="235">
        <f t="shared" si="42"/>
        <v>18634</v>
      </c>
      <c r="I286" s="233">
        <f t="shared" si="42"/>
        <v>18634</v>
      </c>
      <c r="J286" s="233">
        <f t="shared" si="42"/>
        <v>0</v>
      </c>
      <c r="K286" s="233">
        <f t="shared" si="42"/>
        <v>0</v>
      </c>
      <c r="L286" s="236">
        <f t="shared" si="42"/>
        <v>0</v>
      </c>
    </row>
    <row r="287" spans="1:12" s="24" customFormat="1" ht="13.5" thickTop="1" thickBot="1" x14ac:dyDescent="0.3">
      <c r="A287" s="601" t="s">
        <v>297</v>
      </c>
      <c r="B287" s="602"/>
      <c r="C287" s="237">
        <f>SUM(D287:G287)</f>
        <v>-13556</v>
      </c>
      <c r="D287" s="238">
        <f>SUM(D24,D25,D41)-D51</f>
        <v>-13556</v>
      </c>
      <c r="E287" s="238">
        <f>SUM(E24,E25,E41)-E51</f>
        <v>0</v>
      </c>
      <c r="F287" s="238">
        <f>(F26+F43)-F51</f>
        <v>0</v>
      </c>
      <c r="G287" s="239">
        <f>G45-G51</f>
        <v>0</v>
      </c>
      <c r="H287" s="237">
        <f>SUM(I287:L287)</f>
        <v>-13556</v>
      </c>
      <c r="I287" s="238">
        <f>SUM(I24,I25,I41)-I51</f>
        <v>-13556</v>
      </c>
      <c r="J287" s="238">
        <f>SUM(J24,J25,J41)-J51</f>
        <v>0</v>
      </c>
      <c r="K287" s="238">
        <f>(K26+K43)-K51</f>
        <v>0</v>
      </c>
      <c r="L287" s="240">
        <f>L45-L51</f>
        <v>0</v>
      </c>
    </row>
    <row r="288" spans="1:12" s="24" customFormat="1" ht="12.75" thickTop="1" x14ac:dyDescent="0.25">
      <c r="A288" s="620" t="s">
        <v>298</v>
      </c>
      <c r="B288" s="621"/>
      <c r="C288" s="241">
        <f t="shared" ref="C288:L288" si="43">SUM(C289,C290)-C297+C298</f>
        <v>13556</v>
      </c>
      <c r="D288" s="242">
        <f t="shared" si="43"/>
        <v>13556</v>
      </c>
      <c r="E288" s="242">
        <f t="shared" si="43"/>
        <v>0</v>
      </c>
      <c r="F288" s="242">
        <f t="shared" si="43"/>
        <v>0</v>
      </c>
      <c r="G288" s="243">
        <f t="shared" si="43"/>
        <v>0</v>
      </c>
      <c r="H288" s="244">
        <f t="shared" si="43"/>
        <v>13556</v>
      </c>
      <c r="I288" s="242">
        <f t="shared" si="43"/>
        <v>13556</v>
      </c>
      <c r="J288" s="242">
        <f t="shared" si="43"/>
        <v>0</v>
      </c>
      <c r="K288" s="242">
        <f t="shared" si="43"/>
        <v>0</v>
      </c>
      <c r="L288" s="245">
        <f t="shared" si="43"/>
        <v>0</v>
      </c>
    </row>
    <row r="289" spans="1:12" s="24" customFormat="1" ht="12.75" thickBot="1" x14ac:dyDescent="0.3">
      <c r="A289" s="126" t="s">
        <v>299</v>
      </c>
      <c r="B289" s="126" t="s">
        <v>300</v>
      </c>
      <c r="C289" s="246">
        <f t="shared" ref="C289:L289" si="44">C21-C283</f>
        <v>13556</v>
      </c>
      <c r="D289" s="128">
        <f t="shared" si="44"/>
        <v>13556</v>
      </c>
      <c r="E289" s="128">
        <f t="shared" si="44"/>
        <v>0</v>
      </c>
      <c r="F289" s="128">
        <f t="shared" si="44"/>
        <v>0</v>
      </c>
      <c r="G289" s="129">
        <f t="shared" si="44"/>
        <v>0</v>
      </c>
      <c r="H289" s="247">
        <f t="shared" si="44"/>
        <v>13556</v>
      </c>
      <c r="I289" s="128">
        <f t="shared" si="44"/>
        <v>13556</v>
      </c>
      <c r="J289" s="128">
        <f t="shared" si="44"/>
        <v>0</v>
      </c>
      <c r="K289" s="128">
        <f t="shared" si="44"/>
        <v>0</v>
      </c>
      <c r="L289" s="130">
        <f t="shared" si="44"/>
        <v>0</v>
      </c>
    </row>
    <row r="290" spans="1:12" s="24" customFormat="1" ht="12.75" thickTop="1" x14ac:dyDescent="0.25">
      <c r="A290" s="248" t="s">
        <v>301</v>
      </c>
      <c r="B290" s="248" t="s">
        <v>302</v>
      </c>
      <c r="C290" s="241">
        <f t="shared" ref="C290:L290" si="45">SUM(C291,C293,C295)-SUM(C292,C294,C296)</f>
        <v>0</v>
      </c>
      <c r="D290" s="242">
        <f t="shared" si="45"/>
        <v>0</v>
      </c>
      <c r="E290" s="242">
        <f t="shared" si="45"/>
        <v>0</v>
      </c>
      <c r="F290" s="242">
        <f t="shared" si="45"/>
        <v>0</v>
      </c>
      <c r="G290" s="249">
        <f t="shared" si="45"/>
        <v>0</v>
      </c>
      <c r="H290" s="244">
        <f t="shared" si="45"/>
        <v>0</v>
      </c>
      <c r="I290" s="242">
        <f t="shared" si="45"/>
        <v>0</v>
      </c>
      <c r="J290" s="242">
        <f t="shared" si="45"/>
        <v>0</v>
      </c>
      <c r="K290" s="242">
        <f t="shared" si="45"/>
        <v>0</v>
      </c>
      <c r="L290" s="245">
        <f t="shared" si="45"/>
        <v>0</v>
      </c>
    </row>
    <row r="291" spans="1:12" x14ac:dyDescent="0.25">
      <c r="A291" s="250" t="s">
        <v>303</v>
      </c>
      <c r="B291" s="116" t="s">
        <v>304</v>
      </c>
      <c r="C291" s="79">
        <f t="shared" ref="C291:C296" si="46">SUM(D291:G291)</f>
        <v>0</v>
      </c>
      <c r="D291" s="81"/>
      <c r="E291" s="81"/>
      <c r="F291" s="81"/>
      <c r="G291" s="229"/>
      <c r="H291" s="79">
        <f t="shared" ref="H291:H296" si="47">SUM(I291:L291)</f>
        <v>0</v>
      </c>
      <c r="I291" s="81"/>
      <c r="J291" s="81"/>
      <c r="K291" s="81"/>
      <c r="L291" s="230"/>
    </row>
    <row r="292" spans="1:12" ht="24" x14ac:dyDescent="0.25">
      <c r="A292" s="174" t="s">
        <v>305</v>
      </c>
      <c r="B292" s="43" t="s">
        <v>306</v>
      </c>
      <c r="C292" s="72">
        <f t="shared" si="46"/>
        <v>0</v>
      </c>
      <c r="D292" s="74"/>
      <c r="E292" s="74"/>
      <c r="F292" s="74"/>
      <c r="G292" s="157"/>
      <c r="H292" s="72">
        <f t="shared" si="47"/>
        <v>0</v>
      </c>
      <c r="I292" s="74"/>
      <c r="J292" s="74"/>
      <c r="K292" s="74"/>
      <c r="L292" s="158"/>
    </row>
    <row r="293" spans="1:12" x14ac:dyDescent="0.25">
      <c r="A293" s="174" t="s">
        <v>307</v>
      </c>
      <c r="B293" s="43" t="s">
        <v>308</v>
      </c>
      <c r="C293" s="72">
        <f t="shared" si="46"/>
        <v>0</v>
      </c>
      <c r="D293" s="74"/>
      <c r="E293" s="74"/>
      <c r="F293" s="74"/>
      <c r="G293" s="157"/>
      <c r="H293" s="72">
        <f t="shared" si="47"/>
        <v>0</v>
      </c>
      <c r="I293" s="74"/>
      <c r="J293" s="74"/>
      <c r="K293" s="74"/>
      <c r="L293" s="158"/>
    </row>
    <row r="294" spans="1:12" ht="24" x14ac:dyDescent="0.25">
      <c r="A294" s="174" t="s">
        <v>309</v>
      </c>
      <c r="B294" s="43" t="s">
        <v>310</v>
      </c>
      <c r="C294" s="72">
        <f t="shared" si="46"/>
        <v>0</v>
      </c>
      <c r="D294" s="74"/>
      <c r="E294" s="74"/>
      <c r="F294" s="74"/>
      <c r="G294" s="157"/>
      <c r="H294" s="72">
        <f t="shared" si="47"/>
        <v>0</v>
      </c>
      <c r="I294" s="74"/>
      <c r="J294" s="74"/>
      <c r="K294" s="74"/>
      <c r="L294" s="158"/>
    </row>
    <row r="295" spans="1:12" x14ac:dyDescent="0.25">
      <c r="A295" s="174" t="s">
        <v>311</v>
      </c>
      <c r="B295" s="43" t="s">
        <v>312</v>
      </c>
      <c r="C295" s="72">
        <f t="shared" si="46"/>
        <v>0</v>
      </c>
      <c r="D295" s="74"/>
      <c r="E295" s="74"/>
      <c r="F295" s="74"/>
      <c r="G295" s="157"/>
      <c r="H295" s="72">
        <f t="shared" si="47"/>
        <v>0</v>
      </c>
      <c r="I295" s="74"/>
      <c r="J295" s="74"/>
      <c r="K295" s="74"/>
      <c r="L295" s="158"/>
    </row>
    <row r="296" spans="1:12" ht="24.75" thickBot="1" x14ac:dyDescent="0.3">
      <c r="A296" s="251" t="s">
        <v>313</v>
      </c>
      <c r="B296" s="252" t="s">
        <v>314</v>
      </c>
      <c r="C296" s="185">
        <f t="shared" si="46"/>
        <v>0</v>
      </c>
      <c r="D296" s="189"/>
      <c r="E296" s="189"/>
      <c r="F296" s="189"/>
      <c r="G296" s="253"/>
      <c r="H296" s="185">
        <f t="shared" si="47"/>
        <v>0</v>
      </c>
      <c r="I296" s="189"/>
      <c r="J296" s="189"/>
      <c r="K296" s="189"/>
      <c r="L296" s="191"/>
    </row>
    <row r="297" spans="1:12" s="24" customFormat="1" ht="13.5" thickTop="1" thickBot="1" x14ac:dyDescent="0.3">
      <c r="A297" s="254" t="s">
        <v>315</v>
      </c>
      <c r="B297" s="254" t="s">
        <v>316</v>
      </c>
      <c r="C297" s="255">
        <f>SUM(D297:G297)</f>
        <v>0</v>
      </c>
      <c r="D297" s="256"/>
      <c r="E297" s="256"/>
      <c r="F297" s="256"/>
      <c r="G297" s="257"/>
      <c r="H297" s="255">
        <f>SUM(I297:L297)</f>
        <v>0</v>
      </c>
      <c r="I297" s="256"/>
      <c r="J297" s="256"/>
      <c r="K297" s="256"/>
      <c r="L297" s="258"/>
    </row>
    <row r="298" spans="1:12" s="24" customFormat="1" ht="48.75" thickTop="1" x14ac:dyDescent="0.25">
      <c r="A298" s="248" t="s">
        <v>317</v>
      </c>
      <c r="B298" s="259" t="s">
        <v>318</v>
      </c>
      <c r="C298" s="260">
        <f>SUM(D298:G298)</f>
        <v>0</v>
      </c>
      <c r="D298" s="177"/>
      <c r="E298" s="177"/>
      <c r="F298" s="177"/>
      <c r="G298" s="178"/>
      <c r="H298" s="260">
        <f>SUM(I298:L298)</f>
        <v>0</v>
      </c>
      <c r="I298" s="177"/>
      <c r="J298" s="177"/>
      <c r="K298" s="177"/>
      <c r="L298" s="179"/>
    </row>
    <row r="299" spans="1:12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</row>
    <row r="300" spans="1:12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</row>
    <row r="301" spans="1:12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</row>
    <row r="302" spans="1:12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</row>
    <row r="303" spans="1:12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</row>
    <row r="304" spans="1:12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</row>
    <row r="305" spans="1:12" x14ac:dyDescent="0.2">
      <c r="A305" s="1"/>
      <c r="B305" s="1"/>
      <c r="C305" s="261"/>
      <c r="D305" s="1"/>
      <c r="E305" s="1"/>
      <c r="F305" s="1"/>
      <c r="G305" s="1"/>
      <c r="H305" s="1"/>
      <c r="I305" s="1"/>
      <c r="J305" s="1"/>
      <c r="K305" s="1"/>
      <c r="L305" s="1"/>
    </row>
    <row r="306" spans="1:12" x14ac:dyDescent="0.2">
      <c r="A306" s="1"/>
      <c r="B306" s="1"/>
      <c r="C306" s="261"/>
      <c r="D306" s="1"/>
      <c r="E306" s="1"/>
      <c r="F306" s="1"/>
      <c r="G306" s="1"/>
      <c r="H306" s="1"/>
      <c r="I306" s="1"/>
      <c r="J306" s="1"/>
      <c r="K306" s="1"/>
      <c r="L306" s="1"/>
    </row>
    <row r="307" spans="1:12" x14ac:dyDescent="0.2">
      <c r="A307" s="1"/>
      <c r="B307" s="1"/>
      <c r="C307" s="261"/>
      <c r="D307" s="1"/>
      <c r="E307" s="1"/>
      <c r="F307" s="1"/>
      <c r="G307" s="1"/>
      <c r="H307" s="1"/>
      <c r="I307" s="1"/>
      <c r="J307" s="1"/>
      <c r="K307" s="1"/>
      <c r="L307" s="1"/>
    </row>
    <row r="308" spans="1:12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</row>
    <row r="309" spans="1:12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</row>
    <row r="310" spans="1:12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</row>
    <row r="311" spans="1:12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</row>
    <row r="312" spans="1:12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</row>
    <row r="313" spans="1:12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</row>
    <row r="314" spans="1:12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</row>
    <row r="315" spans="1:12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</row>
    <row r="316" spans="1:12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</row>
  </sheetData>
  <sheetProtection formatCells="0" formatColumns="0" formatRows="0"/>
  <autoFilter ref="A18:L298"/>
  <mergeCells count="29">
    <mergeCell ref="A288:B288"/>
    <mergeCell ref="H16:H17"/>
    <mergeCell ref="I16:I17"/>
    <mergeCell ref="J16:J17"/>
    <mergeCell ref="K16:K17"/>
    <mergeCell ref="L16:L17"/>
    <mergeCell ref="A287:B287"/>
    <mergeCell ref="C13:L13"/>
    <mergeCell ref="A15:A17"/>
    <mergeCell ref="B15:B17"/>
    <mergeCell ref="C15:G15"/>
    <mergeCell ref="H15:L15"/>
    <mergeCell ref="C16:C17"/>
    <mergeCell ref="D16:D17"/>
    <mergeCell ref="E16:E17"/>
    <mergeCell ref="F16:F17"/>
    <mergeCell ref="G16:G17"/>
    <mergeCell ref="C12:L12"/>
    <mergeCell ref="A1:L1"/>
    <mergeCell ref="A2:L2"/>
    <mergeCell ref="C3:L3"/>
    <mergeCell ref="C4:L4"/>
    <mergeCell ref="C5:L5"/>
    <mergeCell ref="C6:L6"/>
    <mergeCell ref="C7:L7"/>
    <mergeCell ref="C8:L8"/>
    <mergeCell ref="C9:L9"/>
    <mergeCell ref="C10:L10"/>
    <mergeCell ref="C11:L11"/>
  </mergeCells>
  <pageMargins left="0.78740157480314965" right="0.39370078740157483" top="0.39370078740157483" bottom="0.39370078740157483" header="0.23622047244094491" footer="0.19685039370078741"/>
  <pageSetup paperSize="9" scale="70" orientation="portrait" r:id="rId1"/>
  <headerFooter>
    <oddHeader xml:space="preserve">&amp;C                               </oddHeader>
    <oddFooter>&amp;L&amp;D, &amp;T&amp;R&amp;"Times New Roman,Regular"&amp;10&amp;P (&amp;N)</oddFooter>
  </headerFooter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M316"/>
  <sheetViews>
    <sheetView showGridLines="0" view="pageLayout" zoomScaleNormal="100" workbookViewId="0">
      <selection activeCell="C6" sqref="C6:L6"/>
    </sheetView>
  </sheetViews>
  <sheetFormatPr defaultRowHeight="12" x14ac:dyDescent="0.25"/>
  <cols>
    <col min="1" max="1" width="10.85546875" style="262" customWidth="1"/>
    <col min="2" max="2" width="28" style="262" customWidth="1"/>
    <col min="3" max="3" width="9.7109375" style="262" customWidth="1"/>
    <col min="4" max="4" width="9.5703125" style="262" customWidth="1"/>
    <col min="5" max="6" width="8.7109375" style="262" customWidth="1"/>
    <col min="7" max="7" width="8.28515625" style="262" customWidth="1"/>
    <col min="8" max="11" width="8.7109375" style="262" customWidth="1"/>
    <col min="12" max="12" width="7.5703125" style="262" customWidth="1"/>
    <col min="13" max="16" width="0" style="1" hidden="1" customWidth="1"/>
    <col min="17" max="16384" width="9.140625" style="1"/>
  </cols>
  <sheetData>
    <row r="1" spans="1:12" x14ac:dyDescent="0.25">
      <c r="A1" s="591" t="s">
        <v>661</v>
      </c>
      <c r="B1" s="591"/>
      <c r="C1" s="591"/>
      <c r="D1" s="591"/>
      <c r="E1" s="591"/>
      <c r="F1" s="591"/>
      <c r="G1" s="591"/>
      <c r="H1" s="591"/>
      <c r="I1" s="591"/>
      <c r="J1" s="591"/>
      <c r="K1" s="591"/>
      <c r="L1" s="591"/>
    </row>
    <row r="2" spans="1:12" ht="35.25" customHeight="1" x14ac:dyDescent="0.25">
      <c r="A2" s="592" t="s">
        <v>1</v>
      </c>
      <c r="B2" s="593"/>
      <c r="C2" s="593"/>
      <c r="D2" s="593"/>
      <c r="E2" s="593"/>
      <c r="F2" s="593"/>
      <c r="G2" s="593"/>
      <c r="H2" s="593"/>
      <c r="I2" s="593"/>
      <c r="J2" s="593"/>
      <c r="K2" s="593"/>
      <c r="L2" s="594"/>
    </row>
    <row r="3" spans="1:12" ht="12.75" customHeight="1" x14ac:dyDescent="0.25">
      <c r="A3" s="2" t="s">
        <v>2</v>
      </c>
      <c r="B3" s="3"/>
      <c r="C3" s="595" t="s">
        <v>504</v>
      </c>
      <c r="D3" s="595"/>
      <c r="E3" s="595"/>
      <c r="F3" s="595"/>
      <c r="G3" s="595"/>
      <c r="H3" s="595"/>
      <c r="I3" s="595"/>
      <c r="J3" s="595"/>
      <c r="K3" s="595"/>
      <c r="L3" s="596"/>
    </row>
    <row r="4" spans="1:12" ht="12.75" customHeight="1" x14ac:dyDescent="0.25">
      <c r="A4" s="2" t="s">
        <v>4</v>
      </c>
      <c r="B4" s="3"/>
      <c r="C4" s="595" t="s">
        <v>505</v>
      </c>
      <c r="D4" s="595"/>
      <c r="E4" s="595"/>
      <c r="F4" s="595"/>
      <c r="G4" s="595"/>
      <c r="H4" s="595"/>
      <c r="I4" s="595"/>
      <c r="J4" s="595"/>
      <c r="K4" s="595"/>
      <c r="L4" s="596"/>
    </row>
    <row r="5" spans="1:12" ht="12.75" customHeight="1" x14ac:dyDescent="0.25">
      <c r="A5" s="4" t="s">
        <v>6</v>
      </c>
      <c r="B5" s="5"/>
      <c r="C5" s="589" t="s">
        <v>350</v>
      </c>
      <c r="D5" s="589"/>
      <c r="E5" s="589"/>
      <c r="F5" s="589"/>
      <c r="G5" s="589"/>
      <c r="H5" s="589"/>
      <c r="I5" s="589"/>
      <c r="J5" s="589"/>
      <c r="K5" s="589"/>
      <c r="L5" s="590"/>
    </row>
    <row r="6" spans="1:12" ht="12.75" customHeight="1" x14ac:dyDescent="0.25">
      <c r="A6" s="4" t="s">
        <v>8</v>
      </c>
      <c r="B6" s="5"/>
      <c r="C6" s="589" t="s">
        <v>9</v>
      </c>
      <c r="D6" s="589"/>
      <c r="E6" s="589"/>
      <c r="F6" s="589"/>
      <c r="G6" s="589"/>
      <c r="H6" s="589"/>
      <c r="I6" s="589"/>
      <c r="J6" s="589"/>
      <c r="K6" s="589"/>
      <c r="L6" s="590"/>
    </row>
    <row r="7" spans="1:12" x14ac:dyDescent="0.25">
      <c r="A7" s="4" t="s">
        <v>10</v>
      </c>
      <c r="B7" s="5"/>
      <c r="C7" s="595" t="s">
        <v>621</v>
      </c>
      <c r="D7" s="595"/>
      <c r="E7" s="595"/>
      <c r="F7" s="595"/>
      <c r="G7" s="595"/>
      <c r="H7" s="595"/>
      <c r="I7" s="595"/>
      <c r="J7" s="595"/>
      <c r="K7" s="595"/>
      <c r="L7" s="596"/>
    </row>
    <row r="8" spans="1:12" ht="12.75" customHeight="1" x14ac:dyDescent="0.25">
      <c r="A8" s="6" t="s">
        <v>12</v>
      </c>
      <c r="B8" s="5"/>
      <c r="C8" s="597"/>
      <c r="D8" s="597"/>
      <c r="E8" s="597"/>
      <c r="F8" s="597"/>
      <c r="G8" s="597"/>
      <c r="H8" s="597"/>
      <c r="I8" s="597"/>
      <c r="J8" s="597"/>
      <c r="K8" s="597"/>
      <c r="L8" s="598"/>
    </row>
    <row r="9" spans="1:12" ht="12.75" customHeight="1" x14ac:dyDescent="0.25">
      <c r="A9" s="4"/>
      <c r="B9" s="5" t="s">
        <v>13</v>
      </c>
      <c r="C9" s="589" t="s">
        <v>506</v>
      </c>
      <c r="D9" s="589"/>
      <c r="E9" s="589"/>
      <c r="F9" s="589"/>
      <c r="G9" s="589"/>
      <c r="H9" s="589"/>
      <c r="I9" s="589"/>
      <c r="J9" s="589"/>
      <c r="K9" s="589"/>
      <c r="L9" s="590"/>
    </row>
    <row r="10" spans="1:12" ht="12.75" customHeight="1" x14ac:dyDescent="0.25">
      <c r="A10" s="4"/>
      <c r="B10" s="5" t="s">
        <v>15</v>
      </c>
      <c r="C10" s="589" t="s">
        <v>507</v>
      </c>
      <c r="D10" s="589"/>
      <c r="E10" s="589"/>
      <c r="F10" s="589"/>
      <c r="G10" s="589"/>
      <c r="H10" s="589"/>
      <c r="I10" s="589"/>
      <c r="J10" s="589"/>
      <c r="K10" s="589"/>
      <c r="L10" s="590"/>
    </row>
    <row r="11" spans="1:12" ht="12.75" customHeight="1" x14ac:dyDescent="0.25">
      <c r="A11" s="4"/>
      <c r="B11" s="5" t="s">
        <v>16</v>
      </c>
      <c r="C11" s="597"/>
      <c r="D11" s="597"/>
      <c r="E11" s="597"/>
      <c r="F11" s="597"/>
      <c r="G11" s="597"/>
      <c r="H11" s="597"/>
      <c r="I11" s="597"/>
      <c r="J11" s="597"/>
      <c r="K11" s="597"/>
      <c r="L11" s="598"/>
    </row>
    <row r="12" spans="1:12" ht="12.75" customHeight="1" x14ac:dyDescent="0.25">
      <c r="A12" s="4"/>
      <c r="B12" s="5" t="s">
        <v>17</v>
      </c>
      <c r="C12" s="682" t="s">
        <v>662</v>
      </c>
      <c r="D12" s="682"/>
      <c r="E12" s="682"/>
      <c r="F12" s="682"/>
      <c r="G12" s="682"/>
      <c r="H12" s="682"/>
      <c r="I12" s="682"/>
      <c r="J12" s="682"/>
      <c r="K12" s="682"/>
      <c r="L12" s="683"/>
    </row>
    <row r="13" spans="1:12" ht="12.75" customHeight="1" x14ac:dyDescent="0.25">
      <c r="A13" s="4"/>
      <c r="B13" s="5" t="s">
        <v>18</v>
      </c>
      <c r="C13" s="589"/>
      <c r="D13" s="589"/>
      <c r="E13" s="589"/>
      <c r="F13" s="589"/>
      <c r="G13" s="589"/>
      <c r="H13" s="589"/>
      <c r="I13" s="589"/>
      <c r="J13" s="589"/>
      <c r="K13" s="589"/>
      <c r="L13" s="590"/>
    </row>
    <row r="14" spans="1:12" ht="12.75" customHeight="1" x14ac:dyDescent="0.25">
      <c r="A14" s="7"/>
      <c r="B14" s="8"/>
      <c r="C14" s="9"/>
      <c r="D14" s="9"/>
      <c r="E14" s="9"/>
      <c r="F14" s="9"/>
      <c r="G14" s="9"/>
      <c r="H14" s="9"/>
      <c r="I14" s="9"/>
      <c r="J14" s="9"/>
      <c r="K14" s="9"/>
      <c r="L14" s="10"/>
    </row>
    <row r="15" spans="1:12" s="11" customFormat="1" ht="12.75" customHeight="1" x14ac:dyDescent="0.25">
      <c r="A15" s="603" t="s">
        <v>19</v>
      </c>
      <c r="B15" s="606" t="s">
        <v>20</v>
      </c>
      <c r="C15" s="608" t="s">
        <v>21</v>
      </c>
      <c r="D15" s="609"/>
      <c r="E15" s="609"/>
      <c r="F15" s="609"/>
      <c r="G15" s="610"/>
      <c r="H15" s="608" t="s">
        <v>22</v>
      </c>
      <c r="I15" s="609"/>
      <c r="J15" s="609"/>
      <c r="K15" s="609"/>
      <c r="L15" s="611"/>
    </row>
    <row r="16" spans="1:12" s="11" customFormat="1" ht="12.75" customHeight="1" x14ac:dyDescent="0.25">
      <c r="A16" s="604"/>
      <c r="B16" s="607"/>
      <c r="C16" s="612" t="s">
        <v>23</v>
      </c>
      <c r="D16" s="613" t="s">
        <v>24</v>
      </c>
      <c r="E16" s="615" t="s">
        <v>25</v>
      </c>
      <c r="F16" s="617" t="s">
        <v>26</v>
      </c>
      <c r="G16" s="619" t="s">
        <v>27</v>
      </c>
      <c r="H16" s="612" t="s">
        <v>23</v>
      </c>
      <c r="I16" s="613" t="s">
        <v>24</v>
      </c>
      <c r="J16" s="615" t="s">
        <v>25</v>
      </c>
      <c r="K16" s="617" t="s">
        <v>26</v>
      </c>
      <c r="L16" s="599" t="s">
        <v>27</v>
      </c>
    </row>
    <row r="17" spans="1:12" s="12" customFormat="1" ht="61.5" customHeight="1" thickBot="1" x14ac:dyDescent="0.3">
      <c r="A17" s="605"/>
      <c r="B17" s="607"/>
      <c r="C17" s="612"/>
      <c r="D17" s="614"/>
      <c r="E17" s="616"/>
      <c r="F17" s="618"/>
      <c r="G17" s="619"/>
      <c r="H17" s="622"/>
      <c r="I17" s="623"/>
      <c r="J17" s="616"/>
      <c r="K17" s="618"/>
      <c r="L17" s="600"/>
    </row>
    <row r="18" spans="1:12" s="12" customFormat="1" ht="9.75" customHeight="1" thickTop="1" x14ac:dyDescent="0.25">
      <c r="A18" s="13" t="s">
        <v>28</v>
      </c>
      <c r="B18" s="13">
        <v>2</v>
      </c>
      <c r="C18" s="14">
        <v>3</v>
      </c>
      <c r="D18" s="15">
        <v>4</v>
      </c>
      <c r="E18" s="15">
        <v>5</v>
      </c>
      <c r="F18" s="15">
        <v>6</v>
      </c>
      <c r="G18" s="16">
        <v>7</v>
      </c>
      <c r="H18" s="14">
        <v>8</v>
      </c>
      <c r="I18" s="15">
        <v>9</v>
      </c>
      <c r="J18" s="15">
        <v>10</v>
      </c>
      <c r="K18" s="15">
        <v>11</v>
      </c>
      <c r="L18" s="17">
        <v>12</v>
      </c>
    </row>
    <row r="19" spans="1:12" s="24" customFormat="1" x14ac:dyDescent="0.25">
      <c r="A19" s="18"/>
      <c r="B19" s="19" t="s">
        <v>29</v>
      </c>
      <c r="C19" s="20"/>
      <c r="D19" s="21"/>
      <c r="E19" s="21"/>
      <c r="F19" s="21"/>
      <c r="G19" s="22"/>
      <c r="H19" s="20"/>
      <c r="I19" s="21"/>
      <c r="J19" s="21"/>
      <c r="K19" s="21"/>
      <c r="L19" s="23"/>
    </row>
    <row r="20" spans="1:12" s="24" customFormat="1" ht="12.75" thickBot="1" x14ac:dyDescent="0.3">
      <c r="A20" s="25"/>
      <c r="B20" s="26" t="s">
        <v>30</v>
      </c>
      <c r="C20" s="27">
        <f t="shared" ref="C20:C47" si="0">SUM(D20:G20)</f>
        <v>84167</v>
      </c>
      <c r="D20" s="28">
        <f>SUM(D21,D24,D25,D41,D43)</f>
        <v>84117</v>
      </c>
      <c r="E20" s="28">
        <f>SUM(E21,E24,E43)</f>
        <v>0</v>
      </c>
      <c r="F20" s="28">
        <f>SUM(F21,F26,F43)</f>
        <v>50</v>
      </c>
      <c r="G20" s="29">
        <f>SUM(G21,G45)</f>
        <v>0</v>
      </c>
      <c r="H20" s="27">
        <f>SUM(I20:L20)</f>
        <v>226009</v>
      </c>
      <c r="I20" s="28">
        <f>SUM(I21,I24,I25,I41,I43)</f>
        <v>86849</v>
      </c>
      <c r="J20" s="28">
        <f>SUM(J21,J24,J43)</f>
        <v>139110</v>
      </c>
      <c r="K20" s="28">
        <f>SUM(K21,K26,K43)</f>
        <v>50</v>
      </c>
      <c r="L20" s="30">
        <f>SUM(L21,L45)</f>
        <v>0</v>
      </c>
    </row>
    <row r="21" spans="1:12" ht="12.75" thickTop="1" x14ac:dyDescent="0.25">
      <c r="A21" s="31"/>
      <c r="B21" s="32" t="s">
        <v>31</v>
      </c>
      <c r="C21" s="33">
        <f t="shared" si="0"/>
        <v>10</v>
      </c>
      <c r="D21" s="34">
        <f>SUM(D22:D23)</f>
        <v>0</v>
      </c>
      <c r="E21" s="34">
        <f>SUM(E22:E23)</f>
        <v>0</v>
      </c>
      <c r="F21" s="34">
        <f>SUM(F22:F23)</f>
        <v>10</v>
      </c>
      <c r="G21" s="35">
        <f>SUM(G22:G23)</f>
        <v>0</v>
      </c>
      <c r="H21" s="33">
        <f t="shared" ref="H21:H47" si="1">SUM(I21:L21)</f>
        <v>10</v>
      </c>
      <c r="I21" s="34">
        <f>SUM(I22:I23)</f>
        <v>0</v>
      </c>
      <c r="J21" s="34">
        <f>SUM(J22:J23)</f>
        <v>0</v>
      </c>
      <c r="K21" s="34">
        <f>SUM(K22:K23)</f>
        <v>10</v>
      </c>
      <c r="L21" s="36">
        <f>SUM(L22:L23)</f>
        <v>0</v>
      </c>
    </row>
    <row r="22" spans="1:12" x14ac:dyDescent="0.25">
      <c r="A22" s="37"/>
      <c r="B22" s="38" t="s">
        <v>32</v>
      </c>
      <c r="C22" s="39">
        <f t="shared" si="0"/>
        <v>0</v>
      </c>
      <c r="D22" s="40"/>
      <c r="E22" s="40"/>
      <c r="F22" s="40"/>
      <c r="G22" s="41"/>
      <c r="H22" s="39">
        <f t="shared" si="1"/>
        <v>0</v>
      </c>
      <c r="I22" s="40"/>
      <c r="J22" s="40"/>
      <c r="K22" s="40"/>
      <c r="L22" s="42"/>
    </row>
    <row r="23" spans="1:12" x14ac:dyDescent="0.25">
      <c r="A23" s="43"/>
      <c r="B23" s="44" t="s">
        <v>33</v>
      </c>
      <c r="C23" s="45">
        <f t="shared" si="0"/>
        <v>10</v>
      </c>
      <c r="D23" s="46"/>
      <c r="E23" s="46"/>
      <c r="F23" s="46">
        <v>10</v>
      </c>
      <c r="G23" s="47"/>
      <c r="H23" s="45">
        <f t="shared" si="1"/>
        <v>10</v>
      </c>
      <c r="I23" s="46"/>
      <c r="J23" s="46"/>
      <c r="K23" s="46">
        <v>10</v>
      </c>
      <c r="L23" s="48"/>
    </row>
    <row r="24" spans="1:12" s="24" customFormat="1" ht="24.75" thickBot="1" x14ac:dyDescent="0.3">
      <c r="A24" s="49">
        <v>19300</v>
      </c>
      <c r="B24" s="49" t="s">
        <v>34</v>
      </c>
      <c r="C24" s="50">
        <f t="shared" si="0"/>
        <v>84117</v>
      </c>
      <c r="D24" s="51">
        <v>84117</v>
      </c>
      <c r="E24" s="51"/>
      <c r="F24" s="52" t="s">
        <v>35</v>
      </c>
      <c r="G24" s="53" t="s">
        <v>35</v>
      </c>
      <c r="H24" s="50">
        <f t="shared" si="1"/>
        <v>225959</v>
      </c>
      <c r="I24" s="51">
        <v>86849</v>
      </c>
      <c r="J24" s="51">
        <v>139110</v>
      </c>
      <c r="K24" s="52" t="s">
        <v>35</v>
      </c>
      <c r="L24" s="54" t="s">
        <v>35</v>
      </c>
    </row>
    <row r="25" spans="1:12" s="24" customFormat="1" ht="24.75" thickTop="1" x14ac:dyDescent="0.25">
      <c r="A25" s="55"/>
      <c r="B25" s="56" t="s">
        <v>36</v>
      </c>
      <c r="C25" s="57">
        <f t="shared" si="0"/>
        <v>0</v>
      </c>
      <c r="D25" s="58"/>
      <c r="E25" s="59" t="s">
        <v>35</v>
      </c>
      <c r="F25" s="59" t="s">
        <v>35</v>
      </c>
      <c r="G25" s="60" t="s">
        <v>35</v>
      </c>
      <c r="H25" s="57">
        <f t="shared" si="1"/>
        <v>0</v>
      </c>
      <c r="I25" s="61"/>
      <c r="J25" s="59" t="s">
        <v>35</v>
      </c>
      <c r="K25" s="59" t="s">
        <v>35</v>
      </c>
      <c r="L25" s="62" t="s">
        <v>35</v>
      </c>
    </row>
    <row r="26" spans="1:12" s="24" customFormat="1" ht="36" x14ac:dyDescent="0.25">
      <c r="A26" s="56">
        <v>21300</v>
      </c>
      <c r="B26" s="56" t="s">
        <v>37</v>
      </c>
      <c r="C26" s="57">
        <f t="shared" si="0"/>
        <v>0</v>
      </c>
      <c r="D26" s="59" t="s">
        <v>35</v>
      </c>
      <c r="E26" s="59" t="s">
        <v>35</v>
      </c>
      <c r="F26" s="63">
        <f>SUM(F27,F31,F33,F36)</f>
        <v>0</v>
      </c>
      <c r="G26" s="60" t="s">
        <v>35</v>
      </c>
      <c r="H26" s="57">
        <f t="shared" si="1"/>
        <v>0</v>
      </c>
      <c r="I26" s="59" t="s">
        <v>35</v>
      </c>
      <c r="J26" s="59" t="s">
        <v>35</v>
      </c>
      <c r="K26" s="63">
        <f>SUM(K27,K31,K33,K36)</f>
        <v>0</v>
      </c>
      <c r="L26" s="62" t="s">
        <v>35</v>
      </c>
    </row>
    <row r="27" spans="1:12" s="24" customFormat="1" ht="24" x14ac:dyDescent="0.25">
      <c r="A27" s="64">
        <v>21350</v>
      </c>
      <c r="B27" s="56" t="s">
        <v>38</v>
      </c>
      <c r="C27" s="57">
        <f t="shared" si="0"/>
        <v>0</v>
      </c>
      <c r="D27" s="59" t="s">
        <v>35</v>
      </c>
      <c r="E27" s="59" t="s">
        <v>35</v>
      </c>
      <c r="F27" s="63">
        <f>SUM(F28:F30)</f>
        <v>0</v>
      </c>
      <c r="G27" s="60" t="s">
        <v>35</v>
      </c>
      <c r="H27" s="57">
        <f t="shared" si="1"/>
        <v>0</v>
      </c>
      <c r="I27" s="59" t="s">
        <v>35</v>
      </c>
      <c r="J27" s="59" t="s">
        <v>35</v>
      </c>
      <c r="K27" s="63">
        <f>SUM(K28:K30)</f>
        <v>0</v>
      </c>
      <c r="L27" s="62" t="s">
        <v>35</v>
      </c>
    </row>
    <row r="28" spans="1:12" x14ac:dyDescent="0.25">
      <c r="A28" s="37">
        <v>21351</v>
      </c>
      <c r="B28" s="65" t="s">
        <v>39</v>
      </c>
      <c r="C28" s="66">
        <f t="shared" si="0"/>
        <v>0</v>
      </c>
      <c r="D28" s="67" t="s">
        <v>35</v>
      </c>
      <c r="E28" s="67" t="s">
        <v>35</v>
      </c>
      <c r="F28" s="68"/>
      <c r="G28" s="69" t="s">
        <v>35</v>
      </c>
      <c r="H28" s="66">
        <f t="shared" si="1"/>
        <v>0</v>
      </c>
      <c r="I28" s="67" t="s">
        <v>35</v>
      </c>
      <c r="J28" s="67" t="s">
        <v>35</v>
      </c>
      <c r="K28" s="68"/>
      <c r="L28" s="70" t="s">
        <v>35</v>
      </c>
    </row>
    <row r="29" spans="1:12" x14ac:dyDescent="0.25">
      <c r="A29" s="43">
        <v>21352</v>
      </c>
      <c r="B29" s="71" t="s">
        <v>40</v>
      </c>
      <c r="C29" s="72">
        <f t="shared" si="0"/>
        <v>0</v>
      </c>
      <c r="D29" s="73" t="s">
        <v>35</v>
      </c>
      <c r="E29" s="73" t="s">
        <v>35</v>
      </c>
      <c r="F29" s="74"/>
      <c r="G29" s="75" t="s">
        <v>35</v>
      </c>
      <c r="H29" s="72">
        <f t="shared" si="1"/>
        <v>0</v>
      </c>
      <c r="I29" s="73" t="s">
        <v>35</v>
      </c>
      <c r="J29" s="73" t="s">
        <v>35</v>
      </c>
      <c r="K29" s="74"/>
      <c r="L29" s="76" t="s">
        <v>35</v>
      </c>
    </row>
    <row r="30" spans="1:12" ht="24" x14ac:dyDescent="0.25">
      <c r="A30" s="43">
        <v>21359</v>
      </c>
      <c r="B30" s="71" t="s">
        <v>41</v>
      </c>
      <c r="C30" s="72">
        <f t="shared" si="0"/>
        <v>0</v>
      </c>
      <c r="D30" s="73" t="s">
        <v>35</v>
      </c>
      <c r="E30" s="73" t="s">
        <v>35</v>
      </c>
      <c r="F30" s="74"/>
      <c r="G30" s="75" t="s">
        <v>35</v>
      </c>
      <c r="H30" s="72">
        <f t="shared" si="1"/>
        <v>0</v>
      </c>
      <c r="I30" s="73" t="s">
        <v>35</v>
      </c>
      <c r="J30" s="73" t="s">
        <v>35</v>
      </c>
      <c r="K30" s="74"/>
      <c r="L30" s="76" t="s">
        <v>35</v>
      </c>
    </row>
    <row r="31" spans="1:12" s="24" customFormat="1" ht="36" x14ac:dyDescent="0.25">
      <c r="A31" s="64">
        <v>21370</v>
      </c>
      <c r="B31" s="56" t="s">
        <v>42</v>
      </c>
      <c r="C31" s="57">
        <f t="shared" si="0"/>
        <v>0</v>
      </c>
      <c r="D31" s="59" t="s">
        <v>35</v>
      </c>
      <c r="E31" s="59" t="s">
        <v>35</v>
      </c>
      <c r="F31" s="63">
        <f>SUM(F32)</f>
        <v>0</v>
      </c>
      <c r="G31" s="60" t="s">
        <v>35</v>
      </c>
      <c r="H31" s="57">
        <f t="shared" si="1"/>
        <v>0</v>
      </c>
      <c r="I31" s="59" t="s">
        <v>35</v>
      </c>
      <c r="J31" s="59" t="s">
        <v>35</v>
      </c>
      <c r="K31" s="63">
        <f>SUM(K32)</f>
        <v>0</v>
      </c>
      <c r="L31" s="62" t="s">
        <v>35</v>
      </c>
    </row>
    <row r="32" spans="1:12" ht="36" x14ac:dyDescent="0.25">
      <c r="A32" s="77">
        <v>21379</v>
      </c>
      <c r="B32" s="78" t="s">
        <v>43</v>
      </c>
      <c r="C32" s="79">
        <f t="shared" si="0"/>
        <v>0</v>
      </c>
      <c r="D32" s="80" t="s">
        <v>35</v>
      </c>
      <c r="E32" s="80" t="s">
        <v>35</v>
      </c>
      <c r="F32" s="81"/>
      <c r="G32" s="82" t="s">
        <v>35</v>
      </c>
      <c r="H32" s="79">
        <f t="shared" si="1"/>
        <v>0</v>
      </c>
      <c r="I32" s="80" t="s">
        <v>35</v>
      </c>
      <c r="J32" s="80" t="s">
        <v>35</v>
      </c>
      <c r="K32" s="81"/>
      <c r="L32" s="83" t="s">
        <v>35</v>
      </c>
    </row>
    <row r="33" spans="1:12" s="24" customFormat="1" x14ac:dyDescent="0.25">
      <c r="A33" s="64">
        <v>21380</v>
      </c>
      <c r="B33" s="56" t="s">
        <v>44</v>
      </c>
      <c r="C33" s="57">
        <f t="shared" si="0"/>
        <v>0</v>
      </c>
      <c r="D33" s="59" t="s">
        <v>35</v>
      </c>
      <c r="E33" s="59" t="s">
        <v>35</v>
      </c>
      <c r="F33" s="63">
        <f>SUM(F34:F35)</f>
        <v>0</v>
      </c>
      <c r="G33" s="60" t="s">
        <v>35</v>
      </c>
      <c r="H33" s="57">
        <f t="shared" si="1"/>
        <v>0</v>
      </c>
      <c r="I33" s="59" t="s">
        <v>35</v>
      </c>
      <c r="J33" s="59" t="s">
        <v>35</v>
      </c>
      <c r="K33" s="63">
        <f>SUM(K34:K35)</f>
        <v>0</v>
      </c>
      <c r="L33" s="62" t="s">
        <v>35</v>
      </c>
    </row>
    <row r="34" spans="1:12" x14ac:dyDescent="0.25">
      <c r="A34" s="38">
        <v>21381</v>
      </c>
      <c r="B34" s="65" t="s">
        <v>45</v>
      </c>
      <c r="C34" s="66">
        <f t="shared" si="0"/>
        <v>0</v>
      </c>
      <c r="D34" s="67" t="s">
        <v>35</v>
      </c>
      <c r="E34" s="67" t="s">
        <v>35</v>
      </c>
      <c r="F34" s="68"/>
      <c r="G34" s="69" t="s">
        <v>35</v>
      </c>
      <c r="H34" s="66">
        <f t="shared" si="1"/>
        <v>0</v>
      </c>
      <c r="I34" s="67" t="s">
        <v>35</v>
      </c>
      <c r="J34" s="67" t="s">
        <v>35</v>
      </c>
      <c r="K34" s="68"/>
      <c r="L34" s="70" t="s">
        <v>35</v>
      </c>
    </row>
    <row r="35" spans="1:12" ht="24" x14ac:dyDescent="0.25">
      <c r="A35" s="44">
        <v>21383</v>
      </c>
      <c r="B35" s="71" t="s">
        <v>46</v>
      </c>
      <c r="C35" s="72">
        <f>SUM(D35:G35)</f>
        <v>0</v>
      </c>
      <c r="D35" s="73" t="s">
        <v>35</v>
      </c>
      <c r="E35" s="73" t="s">
        <v>35</v>
      </c>
      <c r="F35" s="74"/>
      <c r="G35" s="75" t="s">
        <v>35</v>
      </c>
      <c r="H35" s="72">
        <f t="shared" si="1"/>
        <v>0</v>
      </c>
      <c r="I35" s="73" t="s">
        <v>35</v>
      </c>
      <c r="J35" s="73" t="s">
        <v>35</v>
      </c>
      <c r="K35" s="74"/>
      <c r="L35" s="76" t="s">
        <v>35</v>
      </c>
    </row>
    <row r="36" spans="1:12" s="24" customFormat="1" ht="25.5" customHeight="1" x14ac:dyDescent="0.25">
      <c r="A36" s="64">
        <v>21390</v>
      </c>
      <c r="B36" s="56" t="s">
        <v>47</v>
      </c>
      <c r="C36" s="57">
        <f t="shared" si="0"/>
        <v>0</v>
      </c>
      <c r="D36" s="59" t="s">
        <v>35</v>
      </c>
      <c r="E36" s="59" t="s">
        <v>35</v>
      </c>
      <c r="F36" s="63">
        <f>SUM(F37:F40)</f>
        <v>0</v>
      </c>
      <c r="G36" s="60" t="s">
        <v>35</v>
      </c>
      <c r="H36" s="57">
        <f t="shared" si="1"/>
        <v>0</v>
      </c>
      <c r="I36" s="59" t="s">
        <v>35</v>
      </c>
      <c r="J36" s="59" t="s">
        <v>35</v>
      </c>
      <c r="K36" s="63">
        <f>SUM(K37:K40)</f>
        <v>0</v>
      </c>
      <c r="L36" s="62" t="s">
        <v>35</v>
      </c>
    </row>
    <row r="37" spans="1:12" ht="24" x14ac:dyDescent="0.25">
      <c r="A37" s="38">
        <v>21391</v>
      </c>
      <c r="B37" s="65" t="s">
        <v>48</v>
      </c>
      <c r="C37" s="66">
        <f t="shared" si="0"/>
        <v>0</v>
      </c>
      <c r="D37" s="67" t="s">
        <v>35</v>
      </c>
      <c r="E37" s="67" t="s">
        <v>35</v>
      </c>
      <c r="F37" s="68"/>
      <c r="G37" s="69" t="s">
        <v>35</v>
      </c>
      <c r="H37" s="66">
        <f t="shared" si="1"/>
        <v>0</v>
      </c>
      <c r="I37" s="67" t="s">
        <v>35</v>
      </c>
      <c r="J37" s="67" t="s">
        <v>35</v>
      </c>
      <c r="K37" s="68"/>
      <c r="L37" s="70" t="s">
        <v>35</v>
      </c>
    </row>
    <row r="38" spans="1:12" x14ac:dyDescent="0.25">
      <c r="A38" s="44">
        <v>21393</v>
      </c>
      <c r="B38" s="71" t="s">
        <v>49</v>
      </c>
      <c r="C38" s="72">
        <f t="shared" si="0"/>
        <v>0</v>
      </c>
      <c r="D38" s="73" t="s">
        <v>35</v>
      </c>
      <c r="E38" s="73" t="s">
        <v>35</v>
      </c>
      <c r="F38" s="74"/>
      <c r="G38" s="75" t="s">
        <v>35</v>
      </c>
      <c r="H38" s="72">
        <f t="shared" si="1"/>
        <v>0</v>
      </c>
      <c r="I38" s="73" t="s">
        <v>35</v>
      </c>
      <c r="J38" s="73" t="s">
        <v>35</v>
      </c>
      <c r="K38" s="74"/>
      <c r="L38" s="76" t="s">
        <v>35</v>
      </c>
    </row>
    <row r="39" spans="1:12" x14ac:dyDescent="0.25">
      <c r="A39" s="44">
        <v>21395</v>
      </c>
      <c r="B39" s="71" t="s">
        <v>50</v>
      </c>
      <c r="C39" s="72">
        <f t="shared" si="0"/>
        <v>0</v>
      </c>
      <c r="D39" s="73" t="s">
        <v>35</v>
      </c>
      <c r="E39" s="73" t="s">
        <v>35</v>
      </c>
      <c r="F39" s="74"/>
      <c r="G39" s="75" t="s">
        <v>35</v>
      </c>
      <c r="H39" s="72">
        <f t="shared" si="1"/>
        <v>0</v>
      </c>
      <c r="I39" s="73" t="s">
        <v>35</v>
      </c>
      <c r="J39" s="73" t="s">
        <v>35</v>
      </c>
      <c r="K39" s="74"/>
      <c r="L39" s="76" t="s">
        <v>35</v>
      </c>
    </row>
    <row r="40" spans="1:12" ht="24" x14ac:dyDescent="0.25">
      <c r="A40" s="84">
        <v>21399</v>
      </c>
      <c r="B40" s="85" t="s">
        <v>51</v>
      </c>
      <c r="C40" s="86">
        <f t="shared" si="0"/>
        <v>0</v>
      </c>
      <c r="D40" s="87" t="s">
        <v>35</v>
      </c>
      <c r="E40" s="87" t="s">
        <v>35</v>
      </c>
      <c r="F40" s="88"/>
      <c r="G40" s="89" t="s">
        <v>35</v>
      </c>
      <c r="H40" s="86">
        <f t="shared" si="1"/>
        <v>0</v>
      </c>
      <c r="I40" s="87" t="s">
        <v>35</v>
      </c>
      <c r="J40" s="87" t="s">
        <v>35</v>
      </c>
      <c r="K40" s="88"/>
      <c r="L40" s="90" t="s">
        <v>35</v>
      </c>
    </row>
    <row r="41" spans="1:12" s="24" customFormat="1" ht="26.25" customHeight="1" x14ac:dyDescent="0.25">
      <c r="A41" s="91">
        <v>21420</v>
      </c>
      <c r="B41" s="92" t="s">
        <v>52</v>
      </c>
      <c r="C41" s="86">
        <f>SUM(D41:G41)</f>
        <v>0</v>
      </c>
      <c r="D41" s="94">
        <f>SUM(D42)</f>
        <v>0</v>
      </c>
      <c r="E41" s="95" t="s">
        <v>35</v>
      </c>
      <c r="F41" s="95" t="s">
        <v>35</v>
      </c>
      <c r="G41" s="96" t="s">
        <v>35</v>
      </c>
      <c r="H41" s="93">
        <f>SUM(I41:L41)</f>
        <v>0</v>
      </c>
      <c r="I41" s="94">
        <f>SUM(I42)</f>
        <v>0</v>
      </c>
      <c r="J41" s="95" t="s">
        <v>35</v>
      </c>
      <c r="K41" s="95" t="s">
        <v>35</v>
      </c>
      <c r="L41" s="97" t="s">
        <v>35</v>
      </c>
    </row>
    <row r="42" spans="1:12" s="24" customFormat="1" ht="26.25" customHeight="1" x14ac:dyDescent="0.25">
      <c r="A42" s="84">
        <v>21429</v>
      </c>
      <c r="B42" s="85" t="s">
        <v>53</v>
      </c>
      <c r="C42" s="86">
        <f>SUM(D42:G42)</f>
        <v>0</v>
      </c>
      <c r="D42" s="98"/>
      <c r="E42" s="87" t="s">
        <v>35</v>
      </c>
      <c r="F42" s="87" t="s">
        <v>35</v>
      </c>
      <c r="G42" s="89" t="s">
        <v>35</v>
      </c>
      <c r="H42" s="86">
        <f t="shared" ref="H42:H44" si="2">SUM(I42:L42)</f>
        <v>0</v>
      </c>
      <c r="I42" s="98"/>
      <c r="J42" s="87" t="s">
        <v>35</v>
      </c>
      <c r="K42" s="87" t="s">
        <v>35</v>
      </c>
      <c r="L42" s="90" t="s">
        <v>35</v>
      </c>
    </row>
    <row r="43" spans="1:12" s="24" customFormat="1" ht="24" x14ac:dyDescent="0.25">
      <c r="A43" s="64">
        <v>21490</v>
      </c>
      <c r="B43" s="56" t="s">
        <v>54</v>
      </c>
      <c r="C43" s="57">
        <f t="shared" si="0"/>
        <v>40</v>
      </c>
      <c r="D43" s="99">
        <f>D44</f>
        <v>0</v>
      </c>
      <c r="E43" s="99">
        <f t="shared" ref="E43:F43" si="3">E44</f>
        <v>0</v>
      </c>
      <c r="F43" s="99">
        <f t="shared" si="3"/>
        <v>40</v>
      </c>
      <c r="G43" s="60" t="s">
        <v>35</v>
      </c>
      <c r="H43" s="100">
        <f t="shared" si="2"/>
        <v>40</v>
      </c>
      <c r="I43" s="99">
        <f>I44</f>
        <v>0</v>
      </c>
      <c r="J43" s="99">
        <f t="shared" ref="J43:K43" si="4">J44</f>
        <v>0</v>
      </c>
      <c r="K43" s="99">
        <f t="shared" si="4"/>
        <v>40</v>
      </c>
      <c r="L43" s="62" t="s">
        <v>35</v>
      </c>
    </row>
    <row r="44" spans="1:12" s="24" customFormat="1" ht="24" x14ac:dyDescent="0.25">
      <c r="A44" s="44">
        <v>21499</v>
      </c>
      <c r="B44" s="71" t="s">
        <v>55</v>
      </c>
      <c r="C44" s="79">
        <f>SUM(D44:G44)</f>
        <v>40</v>
      </c>
      <c r="D44" s="101"/>
      <c r="E44" s="102"/>
      <c r="F44" s="101">
        <v>40</v>
      </c>
      <c r="G44" s="103" t="s">
        <v>35</v>
      </c>
      <c r="H44" s="104">
        <f t="shared" si="2"/>
        <v>40</v>
      </c>
      <c r="I44" s="40"/>
      <c r="J44" s="105"/>
      <c r="K44" s="105">
        <v>40</v>
      </c>
      <c r="L44" s="106" t="s">
        <v>35</v>
      </c>
    </row>
    <row r="45" spans="1:12" ht="12.75" customHeight="1" x14ac:dyDescent="0.25">
      <c r="A45" s="107">
        <v>23000</v>
      </c>
      <c r="B45" s="108" t="s">
        <v>56</v>
      </c>
      <c r="C45" s="109">
        <f>SUM(D45:G45)</f>
        <v>0</v>
      </c>
      <c r="D45" s="59" t="s">
        <v>35</v>
      </c>
      <c r="E45" s="59" t="s">
        <v>35</v>
      </c>
      <c r="F45" s="59" t="s">
        <v>35</v>
      </c>
      <c r="G45" s="99">
        <f>SUM(G46:G47)</f>
        <v>0</v>
      </c>
      <c r="H45" s="109">
        <f t="shared" si="1"/>
        <v>0</v>
      </c>
      <c r="I45" s="87" t="s">
        <v>35</v>
      </c>
      <c r="J45" s="87" t="s">
        <v>35</v>
      </c>
      <c r="K45" s="87" t="s">
        <v>35</v>
      </c>
      <c r="L45" s="110">
        <f>SUM(L46:L47)</f>
        <v>0</v>
      </c>
    </row>
    <row r="46" spans="1:12" ht="24" x14ac:dyDescent="0.25">
      <c r="A46" s="111">
        <v>23410</v>
      </c>
      <c r="B46" s="112" t="s">
        <v>57</v>
      </c>
      <c r="C46" s="113">
        <f t="shared" si="0"/>
        <v>0</v>
      </c>
      <c r="D46" s="95" t="s">
        <v>35</v>
      </c>
      <c r="E46" s="95" t="s">
        <v>35</v>
      </c>
      <c r="F46" s="95" t="s">
        <v>35</v>
      </c>
      <c r="G46" s="114"/>
      <c r="H46" s="113">
        <f t="shared" si="1"/>
        <v>0</v>
      </c>
      <c r="I46" s="95" t="s">
        <v>35</v>
      </c>
      <c r="J46" s="95" t="s">
        <v>35</v>
      </c>
      <c r="K46" s="95" t="s">
        <v>35</v>
      </c>
      <c r="L46" s="115"/>
    </row>
    <row r="47" spans="1:12" ht="24" x14ac:dyDescent="0.25">
      <c r="A47" s="111">
        <v>23510</v>
      </c>
      <c r="B47" s="112" t="s">
        <v>58</v>
      </c>
      <c r="C47" s="93">
        <f t="shared" si="0"/>
        <v>0</v>
      </c>
      <c r="D47" s="95" t="s">
        <v>35</v>
      </c>
      <c r="E47" s="95" t="s">
        <v>35</v>
      </c>
      <c r="F47" s="95" t="s">
        <v>35</v>
      </c>
      <c r="G47" s="114"/>
      <c r="H47" s="93">
        <f t="shared" si="1"/>
        <v>0</v>
      </c>
      <c r="I47" s="95" t="s">
        <v>35</v>
      </c>
      <c r="J47" s="95" t="s">
        <v>35</v>
      </c>
      <c r="K47" s="95" t="s">
        <v>35</v>
      </c>
      <c r="L47" s="115"/>
    </row>
    <row r="48" spans="1:12" x14ac:dyDescent="0.25">
      <c r="A48" s="116"/>
      <c r="B48" s="112"/>
      <c r="C48" s="117"/>
      <c r="D48" s="95"/>
      <c r="E48" s="95"/>
      <c r="F48" s="94"/>
      <c r="G48" s="118"/>
      <c r="H48" s="117"/>
      <c r="I48" s="95"/>
      <c r="J48" s="95"/>
      <c r="K48" s="94"/>
      <c r="L48" s="119"/>
    </row>
    <row r="49" spans="1:12" s="24" customFormat="1" x14ac:dyDescent="0.25">
      <c r="A49" s="120"/>
      <c r="B49" s="121" t="s">
        <v>59</v>
      </c>
      <c r="C49" s="122"/>
      <c r="D49" s="123"/>
      <c r="E49" s="123"/>
      <c r="F49" s="123"/>
      <c r="G49" s="124"/>
      <c r="H49" s="122"/>
      <c r="I49" s="123"/>
      <c r="J49" s="123"/>
      <c r="K49" s="123"/>
      <c r="L49" s="125"/>
    </row>
    <row r="50" spans="1:12" s="24" customFormat="1" ht="12.75" thickBot="1" x14ac:dyDescent="0.3">
      <c r="A50" s="126"/>
      <c r="B50" s="25" t="s">
        <v>60</v>
      </c>
      <c r="C50" s="127">
        <f t="shared" ref="C50:C113" si="5">SUM(D50:G50)</f>
        <v>84167</v>
      </c>
      <c r="D50" s="128">
        <f>SUM(D51,D283)</f>
        <v>84117</v>
      </c>
      <c r="E50" s="128">
        <f>SUM(E51,E283)</f>
        <v>0</v>
      </c>
      <c r="F50" s="128">
        <f>SUM(F51,F283)</f>
        <v>50</v>
      </c>
      <c r="G50" s="129">
        <f>SUM(G51,G283)</f>
        <v>0</v>
      </c>
      <c r="H50" s="127">
        <f t="shared" ref="H50:H113" si="6">SUM(I50:L50)</f>
        <v>226009</v>
      </c>
      <c r="I50" s="128">
        <f>SUM(I51,I283)</f>
        <v>86849</v>
      </c>
      <c r="J50" s="128">
        <f>SUM(J51,J283)</f>
        <v>139110</v>
      </c>
      <c r="K50" s="128">
        <f>SUM(K51,K283)</f>
        <v>50</v>
      </c>
      <c r="L50" s="130">
        <f>SUM(L51,L283)</f>
        <v>0</v>
      </c>
    </row>
    <row r="51" spans="1:12" s="24" customFormat="1" ht="36.75" thickTop="1" x14ac:dyDescent="0.25">
      <c r="A51" s="131"/>
      <c r="B51" s="132" t="s">
        <v>61</v>
      </c>
      <c r="C51" s="133">
        <f t="shared" si="5"/>
        <v>84167</v>
      </c>
      <c r="D51" s="134">
        <f>SUM(D52,D194)</f>
        <v>84117</v>
      </c>
      <c r="E51" s="134">
        <f>SUM(E52,E194)</f>
        <v>0</v>
      </c>
      <c r="F51" s="134">
        <f>SUM(F52,F194)</f>
        <v>50</v>
      </c>
      <c r="G51" s="135">
        <f>SUM(G52,G194)</f>
        <v>0</v>
      </c>
      <c r="H51" s="133">
        <f t="shared" si="6"/>
        <v>226009</v>
      </c>
      <c r="I51" s="134">
        <f>SUM(I52,I194)</f>
        <v>86849</v>
      </c>
      <c r="J51" s="134">
        <f>SUM(J52,J194)</f>
        <v>139110</v>
      </c>
      <c r="K51" s="134">
        <f>SUM(K52,K194)</f>
        <v>50</v>
      </c>
      <c r="L51" s="136">
        <f>SUM(L52,L194)</f>
        <v>0</v>
      </c>
    </row>
    <row r="52" spans="1:12" s="24" customFormat="1" ht="24" x14ac:dyDescent="0.25">
      <c r="A52" s="137"/>
      <c r="B52" s="18" t="s">
        <v>62</v>
      </c>
      <c r="C52" s="138">
        <f t="shared" si="5"/>
        <v>83585</v>
      </c>
      <c r="D52" s="139">
        <f>SUM(D53,D75,D173,D187)</f>
        <v>83545</v>
      </c>
      <c r="E52" s="139">
        <f>SUM(E53,E75,E173,E187)</f>
        <v>0</v>
      </c>
      <c r="F52" s="139">
        <f>SUM(F53,F75,F173,F187)</f>
        <v>40</v>
      </c>
      <c r="G52" s="140">
        <f>SUM(G53,G75,G173,G187)</f>
        <v>0</v>
      </c>
      <c r="H52" s="138">
        <f t="shared" si="6"/>
        <v>225427</v>
      </c>
      <c r="I52" s="139">
        <f>SUM(I53,I75,I173,I187)</f>
        <v>86277</v>
      </c>
      <c r="J52" s="139">
        <f>SUM(J53,J75,J173,J187)</f>
        <v>139110</v>
      </c>
      <c r="K52" s="139">
        <f>SUM(K53,K75,K173,K187)</f>
        <v>40</v>
      </c>
      <c r="L52" s="141">
        <f>SUM(L53,L75,L173,L187)</f>
        <v>0</v>
      </c>
    </row>
    <row r="53" spans="1:12" s="24" customFormat="1" x14ac:dyDescent="0.25">
      <c r="A53" s="142">
        <v>1000</v>
      </c>
      <c r="B53" s="142" t="s">
        <v>63</v>
      </c>
      <c r="C53" s="143">
        <f t="shared" si="5"/>
        <v>73069</v>
      </c>
      <c r="D53" s="144">
        <f>SUM(D54,D67)</f>
        <v>73069</v>
      </c>
      <c r="E53" s="144">
        <f>SUM(E54,E67)</f>
        <v>0</v>
      </c>
      <c r="F53" s="144">
        <f>SUM(F54,F67)</f>
        <v>0</v>
      </c>
      <c r="G53" s="145">
        <f>SUM(G54,G67)</f>
        <v>0</v>
      </c>
      <c r="H53" s="143">
        <f t="shared" si="6"/>
        <v>215537</v>
      </c>
      <c r="I53" s="144">
        <f>SUM(I54,I67)</f>
        <v>76427</v>
      </c>
      <c r="J53" s="144">
        <f>SUM(J54,J67)</f>
        <v>139110</v>
      </c>
      <c r="K53" s="144">
        <f>SUM(K54,K67)</f>
        <v>0</v>
      </c>
      <c r="L53" s="146">
        <f>SUM(L54,L67)</f>
        <v>0</v>
      </c>
    </row>
    <row r="54" spans="1:12" x14ac:dyDescent="0.25">
      <c r="A54" s="56">
        <v>1100</v>
      </c>
      <c r="B54" s="147" t="s">
        <v>64</v>
      </c>
      <c r="C54" s="57">
        <f t="shared" si="5"/>
        <v>48595</v>
      </c>
      <c r="D54" s="63">
        <f>SUM(D55,D58,D66)</f>
        <v>48595</v>
      </c>
      <c r="E54" s="63">
        <f>SUM(E55,E58,E66)</f>
        <v>0</v>
      </c>
      <c r="F54" s="63">
        <f>SUM(F55,F58,F66)</f>
        <v>0</v>
      </c>
      <c r="G54" s="148">
        <f>SUM(G55,G58,G66)</f>
        <v>0</v>
      </c>
      <c r="H54" s="57">
        <f t="shared" si="6"/>
        <v>162141</v>
      </c>
      <c r="I54" s="63">
        <f>SUM(I55,I58,I66)</f>
        <v>51437</v>
      </c>
      <c r="J54" s="63">
        <f>SUM(J55,J58,J66)</f>
        <v>110704</v>
      </c>
      <c r="K54" s="63">
        <f>SUM(K55,K58,K66)</f>
        <v>0</v>
      </c>
      <c r="L54" s="149">
        <f>SUM(L55,L58,L66)</f>
        <v>0</v>
      </c>
    </row>
    <row r="55" spans="1:12" x14ac:dyDescent="0.25">
      <c r="A55" s="150">
        <v>1110</v>
      </c>
      <c r="B55" s="112" t="s">
        <v>65</v>
      </c>
      <c r="C55" s="117">
        <f t="shared" si="5"/>
        <v>40472</v>
      </c>
      <c r="D55" s="151">
        <f>SUM(D56:D57)</f>
        <v>40472</v>
      </c>
      <c r="E55" s="151">
        <f>SUM(E56:E57)</f>
        <v>0</v>
      </c>
      <c r="F55" s="151">
        <f>SUM(F56:F57)</f>
        <v>0</v>
      </c>
      <c r="G55" s="152">
        <f>SUM(G56:G57)</f>
        <v>0</v>
      </c>
      <c r="H55" s="117">
        <f t="shared" si="6"/>
        <v>140924</v>
      </c>
      <c r="I55" s="151">
        <f>SUM(I56:I57)</f>
        <v>44080</v>
      </c>
      <c r="J55" s="151">
        <f>SUM(J56:J57)</f>
        <v>96844</v>
      </c>
      <c r="K55" s="151">
        <f>SUM(K56:K57)</f>
        <v>0</v>
      </c>
      <c r="L55" s="153">
        <f>SUM(L56:L57)</f>
        <v>0</v>
      </c>
    </row>
    <row r="56" spans="1:12" x14ac:dyDescent="0.25">
      <c r="A56" s="38">
        <v>1111</v>
      </c>
      <c r="B56" s="65" t="s">
        <v>66</v>
      </c>
      <c r="C56" s="66">
        <f t="shared" si="5"/>
        <v>0</v>
      </c>
      <c r="D56" s="68"/>
      <c r="E56" s="68"/>
      <c r="F56" s="68"/>
      <c r="G56" s="154"/>
      <c r="H56" s="66">
        <f t="shared" si="6"/>
        <v>0</v>
      </c>
      <c r="I56" s="68"/>
      <c r="J56" s="68"/>
      <c r="K56" s="68"/>
      <c r="L56" s="155"/>
    </row>
    <row r="57" spans="1:12" ht="24" customHeight="1" x14ac:dyDescent="0.25">
      <c r="A57" s="44">
        <v>1119</v>
      </c>
      <c r="B57" s="71" t="s">
        <v>67</v>
      </c>
      <c r="C57" s="72">
        <f t="shared" si="5"/>
        <v>40472</v>
      </c>
      <c r="D57" s="74">
        <v>40472</v>
      </c>
      <c r="E57" s="74"/>
      <c r="F57" s="74"/>
      <c r="G57" s="157"/>
      <c r="H57" s="72">
        <f t="shared" si="6"/>
        <v>140924</v>
      </c>
      <c r="I57" s="74">
        <v>44080</v>
      </c>
      <c r="J57" s="74">
        <f>96844</f>
        <v>96844</v>
      </c>
      <c r="K57" s="74"/>
      <c r="L57" s="158"/>
    </row>
    <row r="58" spans="1:12" x14ac:dyDescent="0.25">
      <c r="A58" s="159">
        <v>1140</v>
      </c>
      <c r="B58" s="71" t="s">
        <v>68</v>
      </c>
      <c r="C58" s="72">
        <f t="shared" si="5"/>
        <v>8123</v>
      </c>
      <c r="D58" s="160">
        <f>SUM(D59:D65)</f>
        <v>8123</v>
      </c>
      <c r="E58" s="160">
        <f>SUM(E59:E65)</f>
        <v>0</v>
      </c>
      <c r="F58" s="160">
        <f>SUM(F59:F65)</f>
        <v>0</v>
      </c>
      <c r="G58" s="161">
        <f>SUM(G59:G65)</f>
        <v>0</v>
      </c>
      <c r="H58" s="72">
        <f t="shared" si="6"/>
        <v>21217</v>
      </c>
      <c r="I58" s="160">
        <f>SUM(I59:I65)</f>
        <v>7357</v>
      </c>
      <c r="J58" s="160">
        <f>SUM(J59:J65)</f>
        <v>13860</v>
      </c>
      <c r="K58" s="160">
        <f>SUM(K59:K65)</f>
        <v>0</v>
      </c>
      <c r="L58" s="162">
        <f>SUM(L59:L65)</f>
        <v>0</v>
      </c>
    </row>
    <row r="59" spans="1:12" x14ac:dyDescent="0.25">
      <c r="A59" s="44">
        <v>1141</v>
      </c>
      <c r="B59" s="71" t="s">
        <v>69</v>
      </c>
      <c r="C59" s="72">
        <f t="shared" si="5"/>
        <v>0</v>
      </c>
      <c r="D59" s="74"/>
      <c r="E59" s="74"/>
      <c r="F59" s="74"/>
      <c r="G59" s="157"/>
      <c r="H59" s="72">
        <f t="shared" si="6"/>
        <v>0</v>
      </c>
      <c r="I59" s="74"/>
      <c r="J59" s="74"/>
      <c r="K59" s="74"/>
      <c r="L59" s="158"/>
    </row>
    <row r="60" spans="1:12" ht="24.75" customHeight="1" x14ac:dyDescent="0.25">
      <c r="A60" s="44">
        <v>1142</v>
      </c>
      <c r="B60" s="71" t="s">
        <v>70</v>
      </c>
      <c r="C60" s="72">
        <f t="shared" si="5"/>
        <v>0</v>
      </c>
      <c r="D60" s="74"/>
      <c r="E60" s="74"/>
      <c r="F60" s="74"/>
      <c r="G60" s="157"/>
      <c r="H60" s="72">
        <f t="shared" si="6"/>
        <v>0</v>
      </c>
      <c r="I60" s="74"/>
      <c r="J60" s="74"/>
      <c r="K60" s="74"/>
      <c r="L60" s="158"/>
    </row>
    <row r="61" spans="1:12" ht="24" x14ac:dyDescent="0.25">
      <c r="A61" s="44">
        <v>1145</v>
      </c>
      <c r="B61" s="71" t="s">
        <v>71</v>
      </c>
      <c r="C61" s="72">
        <f t="shared" si="5"/>
        <v>0</v>
      </c>
      <c r="D61" s="74"/>
      <c r="E61" s="74"/>
      <c r="F61" s="74"/>
      <c r="G61" s="157"/>
      <c r="H61" s="72">
        <f t="shared" si="6"/>
        <v>0</v>
      </c>
      <c r="I61" s="74"/>
      <c r="J61" s="74"/>
      <c r="K61" s="74"/>
      <c r="L61" s="158"/>
    </row>
    <row r="62" spans="1:12" ht="27.75" customHeight="1" x14ac:dyDescent="0.25">
      <c r="A62" s="44">
        <v>1146</v>
      </c>
      <c r="B62" s="71" t="s">
        <v>72</v>
      </c>
      <c r="C62" s="72">
        <f t="shared" si="5"/>
        <v>676</v>
      </c>
      <c r="D62" s="74">
        <v>676</v>
      </c>
      <c r="E62" s="74"/>
      <c r="F62" s="74"/>
      <c r="G62" s="157"/>
      <c r="H62" s="72">
        <f t="shared" si="6"/>
        <v>0</v>
      </c>
      <c r="I62" s="74"/>
      <c r="J62" s="74"/>
      <c r="K62" s="74"/>
      <c r="L62" s="158"/>
    </row>
    <row r="63" spans="1:12" x14ac:dyDescent="0.25">
      <c r="A63" s="44">
        <v>1147</v>
      </c>
      <c r="B63" s="71" t="s">
        <v>73</v>
      </c>
      <c r="C63" s="72">
        <f t="shared" si="5"/>
        <v>430</v>
      </c>
      <c r="D63" s="74">
        <v>430</v>
      </c>
      <c r="E63" s="74"/>
      <c r="F63" s="74"/>
      <c r="G63" s="157"/>
      <c r="H63" s="72">
        <f t="shared" si="6"/>
        <v>9923</v>
      </c>
      <c r="I63" s="74">
        <v>923</v>
      </c>
      <c r="J63" s="74">
        <v>9000</v>
      </c>
      <c r="K63" s="74"/>
      <c r="L63" s="158"/>
    </row>
    <row r="64" spans="1:12" x14ac:dyDescent="0.25">
      <c r="A64" s="44">
        <v>1148</v>
      </c>
      <c r="B64" s="71" t="s">
        <v>74</v>
      </c>
      <c r="C64" s="72">
        <f t="shared" si="5"/>
        <v>6585</v>
      </c>
      <c r="D64" s="74">
        <v>6585</v>
      </c>
      <c r="E64" s="74"/>
      <c r="F64" s="74"/>
      <c r="G64" s="157"/>
      <c r="H64" s="72">
        <f t="shared" si="6"/>
        <v>6002</v>
      </c>
      <c r="I64" s="74">
        <v>6002</v>
      </c>
      <c r="J64" s="74"/>
      <c r="K64" s="74"/>
      <c r="L64" s="158"/>
    </row>
    <row r="65" spans="1:12" ht="24" customHeight="1" x14ac:dyDescent="0.25">
      <c r="A65" s="44">
        <v>1149</v>
      </c>
      <c r="B65" s="71" t="s">
        <v>75</v>
      </c>
      <c r="C65" s="72">
        <f t="shared" si="5"/>
        <v>432</v>
      </c>
      <c r="D65" s="74">
        <v>432</v>
      </c>
      <c r="E65" s="74"/>
      <c r="F65" s="74"/>
      <c r="G65" s="157"/>
      <c r="H65" s="72">
        <f t="shared" si="6"/>
        <v>5292</v>
      </c>
      <c r="I65" s="74">
        <v>432</v>
      </c>
      <c r="J65" s="74">
        <v>4860</v>
      </c>
      <c r="K65" s="74"/>
      <c r="L65" s="158"/>
    </row>
    <row r="66" spans="1:12" ht="36" x14ac:dyDescent="0.25">
      <c r="A66" s="150">
        <v>1150</v>
      </c>
      <c r="B66" s="112" t="s">
        <v>76</v>
      </c>
      <c r="C66" s="117">
        <f t="shared" si="5"/>
        <v>0</v>
      </c>
      <c r="D66" s="163"/>
      <c r="E66" s="163"/>
      <c r="F66" s="163"/>
      <c r="G66" s="164"/>
      <c r="H66" s="117">
        <f t="shared" si="6"/>
        <v>0</v>
      </c>
      <c r="I66" s="163"/>
      <c r="J66" s="163"/>
      <c r="K66" s="163"/>
      <c r="L66" s="165"/>
    </row>
    <row r="67" spans="1:12" ht="24" x14ac:dyDescent="0.25">
      <c r="A67" s="56">
        <v>1200</v>
      </c>
      <c r="B67" s="147" t="s">
        <v>77</v>
      </c>
      <c r="C67" s="57">
        <f t="shared" si="5"/>
        <v>24474</v>
      </c>
      <c r="D67" s="63">
        <f>SUM(D68:D69)</f>
        <v>24474</v>
      </c>
      <c r="E67" s="63">
        <f>SUM(E68:E69)</f>
        <v>0</v>
      </c>
      <c r="F67" s="63">
        <f>SUM(F68:F69)</f>
        <v>0</v>
      </c>
      <c r="G67" s="166">
        <f>SUM(G68:G69)</f>
        <v>0</v>
      </c>
      <c r="H67" s="57">
        <f t="shared" si="6"/>
        <v>53396</v>
      </c>
      <c r="I67" s="63">
        <f>SUM(I68:I69)</f>
        <v>24990</v>
      </c>
      <c r="J67" s="63">
        <f>SUM(J68:J69)</f>
        <v>28406</v>
      </c>
      <c r="K67" s="63">
        <f>SUM(K68:K69)</f>
        <v>0</v>
      </c>
      <c r="L67" s="167">
        <f>SUM(L68:L69)</f>
        <v>0</v>
      </c>
    </row>
    <row r="68" spans="1:12" ht="24" x14ac:dyDescent="0.25">
      <c r="A68" s="168">
        <v>1210</v>
      </c>
      <c r="B68" s="65" t="s">
        <v>78</v>
      </c>
      <c r="C68" s="66">
        <f t="shared" si="5"/>
        <v>13015</v>
      </c>
      <c r="D68" s="68">
        <v>13015</v>
      </c>
      <c r="E68" s="68"/>
      <c r="F68" s="68"/>
      <c r="G68" s="154"/>
      <c r="H68" s="66">
        <f t="shared" si="6"/>
        <v>41000</v>
      </c>
      <c r="I68" s="68">
        <v>13994</v>
      </c>
      <c r="J68" s="68">
        <v>27006</v>
      </c>
      <c r="K68" s="68"/>
      <c r="L68" s="155"/>
    </row>
    <row r="69" spans="1:12" ht="24" x14ac:dyDescent="0.25">
      <c r="A69" s="159">
        <v>1220</v>
      </c>
      <c r="B69" s="71" t="s">
        <v>79</v>
      </c>
      <c r="C69" s="72">
        <f t="shared" si="5"/>
        <v>11459</v>
      </c>
      <c r="D69" s="160">
        <f>SUM(D70:D74)</f>
        <v>11459</v>
      </c>
      <c r="E69" s="160">
        <f>SUM(E70:E74)</f>
        <v>0</v>
      </c>
      <c r="F69" s="160">
        <f>SUM(F70:F74)</f>
        <v>0</v>
      </c>
      <c r="G69" s="161">
        <f>SUM(G70:G74)</f>
        <v>0</v>
      </c>
      <c r="H69" s="72">
        <f t="shared" si="6"/>
        <v>12396</v>
      </c>
      <c r="I69" s="160">
        <f>SUM(I70:I74)</f>
        <v>10996</v>
      </c>
      <c r="J69" s="160">
        <f>SUM(J70:J74)</f>
        <v>1400</v>
      </c>
      <c r="K69" s="160">
        <f>SUM(K70:K74)</f>
        <v>0</v>
      </c>
      <c r="L69" s="162">
        <f>SUM(L70:L74)</f>
        <v>0</v>
      </c>
    </row>
    <row r="70" spans="1:12" ht="48" x14ac:dyDescent="0.25">
      <c r="A70" s="44">
        <v>1221</v>
      </c>
      <c r="B70" s="71" t="s">
        <v>80</v>
      </c>
      <c r="C70" s="72">
        <f t="shared" si="5"/>
        <v>6577</v>
      </c>
      <c r="D70" s="74">
        <v>6577</v>
      </c>
      <c r="E70" s="74"/>
      <c r="F70" s="74"/>
      <c r="G70" s="157"/>
      <c r="H70" s="72">
        <f t="shared" si="6"/>
        <v>8054</v>
      </c>
      <c r="I70" s="74">
        <v>6654</v>
      </c>
      <c r="J70" s="74">
        <v>1400</v>
      </c>
      <c r="K70" s="74"/>
      <c r="L70" s="158"/>
    </row>
    <row r="71" spans="1:12" x14ac:dyDescent="0.25">
      <c r="A71" s="44">
        <v>1223</v>
      </c>
      <c r="B71" s="71" t="s">
        <v>81</v>
      </c>
      <c r="C71" s="72">
        <f t="shared" si="5"/>
        <v>0</v>
      </c>
      <c r="D71" s="74"/>
      <c r="E71" s="74"/>
      <c r="F71" s="74"/>
      <c r="G71" s="157"/>
      <c r="H71" s="72">
        <f t="shared" si="6"/>
        <v>0</v>
      </c>
      <c r="I71" s="74"/>
      <c r="J71" s="74"/>
      <c r="K71" s="74"/>
      <c r="L71" s="158"/>
    </row>
    <row r="72" spans="1:12" x14ac:dyDescent="0.25">
      <c r="A72" s="44">
        <v>1225</v>
      </c>
      <c r="B72" s="71" t="s">
        <v>82</v>
      </c>
      <c r="C72" s="72">
        <f t="shared" si="5"/>
        <v>0</v>
      </c>
      <c r="D72" s="74"/>
      <c r="E72" s="74"/>
      <c r="F72" s="74"/>
      <c r="G72" s="157"/>
      <c r="H72" s="72">
        <f t="shared" si="6"/>
        <v>0</v>
      </c>
      <c r="I72" s="74"/>
      <c r="J72" s="74"/>
      <c r="K72" s="74"/>
      <c r="L72" s="158"/>
    </row>
    <row r="73" spans="1:12" ht="36" x14ac:dyDescent="0.25">
      <c r="A73" s="44">
        <v>1227</v>
      </c>
      <c r="B73" s="71" t="s">
        <v>83</v>
      </c>
      <c r="C73" s="72">
        <f t="shared" si="5"/>
        <v>4022</v>
      </c>
      <c r="D73" s="74">
        <v>4022</v>
      </c>
      <c r="E73" s="74"/>
      <c r="F73" s="74"/>
      <c r="G73" s="157"/>
      <c r="H73" s="72">
        <f t="shared" si="6"/>
        <v>3842</v>
      </c>
      <c r="I73" s="74">
        <v>3842</v>
      </c>
      <c r="J73" s="74"/>
      <c r="K73" s="74"/>
      <c r="L73" s="158"/>
    </row>
    <row r="74" spans="1:12" ht="48" x14ac:dyDescent="0.25">
      <c r="A74" s="44">
        <v>1228</v>
      </c>
      <c r="B74" s="71" t="s">
        <v>84</v>
      </c>
      <c r="C74" s="72">
        <f t="shared" si="5"/>
        <v>860</v>
      </c>
      <c r="D74" s="74">
        <v>860</v>
      </c>
      <c r="E74" s="74"/>
      <c r="F74" s="74"/>
      <c r="G74" s="157"/>
      <c r="H74" s="72">
        <f t="shared" si="6"/>
        <v>500</v>
      </c>
      <c r="I74" s="74">
        <v>500</v>
      </c>
      <c r="J74" s="74"/>
      <c r="K74" s="74"/>
      <c r="L74" s="158"/>
    </row>
    <row r="75" spans="1:12" x14ac:dyDescent="0.25">
      <c r="A75" s="142">
        <v>2000</v>
      </c>
      <c r="B75" s="142" t="s">
        <v>85</v>
      </c>
      <c r="C75" s="143">
        <f t="shared" si="5"/>
        <v>10516</v>
      </c>
      <c r="D75" s="144">
        <f>SUM(D76,D83,D130,D164,D165,D172)</f>
        <v>10476</v>
      </c>
      <c r="E75" s="144">
        <f>SUM(E76,E83,E130,E164,E165,E172)</f>
        <v>0</v>
      </c>
      <c r="F75" s="144">
        <f>SUM(F76,F83,F130,F164,F165,F172)</f>
        <v>40</v>
      </c>
      <c r="G75" s="145">
        <f>SUM(G76,G83,G130,G164,G165,G172)</f>
        <v>0</v>
      </c>
      <c r="H75" s="143">
        <f t="shared" si="6"/>
        <v>9890</v>
      </c>
      <c r="I75" s="144">
        <f>SUM(I76,I83,I130,I164,I165,I172)</f>
        <v>9850</v>
      </c>
      <c r="J75" s="144">
        <f>SUM(J76,J83,J130,J164,J165,J172)</f>
        <v>0</v>
      </c>
      <c r="K75" s="144">
        <f>SUM(K76,K83,K130,K164,K165,K172)</f>
        <v>40</v>
      </c>
      <c r="L75" s="146">
        <f>SUM(L76,L83,L130,L164,L165,L172)</f>
        <v>0</v>
      </c>
    </row>
    <row r="76" spans="1:12" ht="24" x14ac:dyDescent="0.25">
      <c r="A76" s="56">
        <v>2100</v>
      </c>
      <c r="B76" s="147" t="s">
        <v>86</v>
      </c>
      <c r="C76" s="57">
        <f t="shared" si="5"/>
        <v>110</v>
      </c>
      <c r="D76" s="63">
        <f>SUM(D77,D80)</f>
        <v>110</v>
      </c>
      <c r="E76" s="63">
        <f>SUM(E77,E80)</f>
        <v>0</v>
      </c>
      <c r="F76" s="63">
        <f>SUM(F77,F80)</f>
        <v>0</v>
      </c>
      <c r="G76" s="166">
        <f>SUM(G77,G80)</f>
        <v>0</v>
      </c>
      <c r="H76" s="57">
        <f t="shared" si="6"/>
        <v>110</v>
      </c>
      <c r="I76" s="63">
        <f>SUM(I77,I80)</f>
        <v>110</v>
      </c>
      <c r="J76" s="63">
        <f>SUM(J77,J80)</f>
        <v>0</v>
      </c>
      <c r="K76" s="63">
        <f>SUM(K77,K80)</f>
        <v>0</v>
      </c>
      <c r="L76" s="167">
        <f>SUM(L77,L80)</f>
        <v>0</v>
      </c>
    </row>
    <row r="77" spans="1:12" ht="24" x14ac:dyDescent="0.25">
      <c r="A77" s="168">
        <v>2110</v>
      </c>
      <c r="B77" s="65" t="s">
        <v>87</v>
      </c>
      <c r="C77" s="66">
        <f t="shared" si="5"/>
        <v>110</v>
      </c>
      <c r="D77" s="169">
        <f>SUM(D78:D79)</f>
        <v>110</v>
      </c>
      <c r="E77" s="169">
        <f>SUM(E78:E79)</f>
        <v>0</v>
      </c>
      <c r="F77" s="169">
        <f>SUM(F78:F79)</f>
        <v>0</v>
      </c>
      <c r="G77" s="170">
        <f>SUM(G78:G79)</f>
        <v>0</v>
      </c>
      <c r="H77" s="66">
        <f t="shared" si="6"/>
        <v>110</v>
      </c>
      <c r="I77" s="169">
        <f>SUM(I78:I79)</f>
        <v>110</v>
      </c>
      <c r="J77" s="169">
        <f>SUM(J78:J79)</f>
        <v>0</v>
      </c>
      <c r="K77" s="169">
        <f>SUM(K78:K79)</f>
        <v>0</v>
      </c>
      <c r="L77" s="171">
        <f>SUM(L78:L79)</f>
        <v>0</v>
      </c>
    </row>
    <row r="78" spans="1:12" x14ac:dyDescent="0.25">
      <c r="A78" s="44">
        <v>2111</v>
      </c>
      <c r="B78" s="71" t="s">
        <v>88</v>
      </c>
      <c r="C78" s="72">
        <f t="shared" si="5"/>
        <v>0</v>
      </c>
      <c r="D78" s="74"/>
      <c r="E78" s="74"/>
      <c r="F78" s="74"/>
      <c r="G78" s="157"/>
      <c r="H78" s="72">
        <f t="shared" si="6"/>
        <v>0</v>
      </c>
      <c r="I78" s="74"/>
      <c r="J78" s="74"/>
      <c r="K78" s="74"/>
      <c r="L78" s="158"/>
    </row>
    <row r="79" spans="1:12" ht="24" x14ac:dyDescent="0.25">
      <c r="A79" s="44">
        <v>2112</v>
      </c>
      <c r="B79" s="71" t="s">
        <v>89</v>
      </c>
      <c r="C79" s="72">
        <f t="shared" si="5"/>
        <v>110</v>
      </c>
      <c r="D79" s="74">
        <v>110</v>
      </c>
      <c r="E79" s="74"/>
      <c r="F79" s="74"/>
      <c r="G79" s="157"/>
      <c r="H79" s="72">
        <f t="shared" si="6"/>
        <v>110</v>
      </c>
      <c r="I79" s="74">
        <v>110</v>
      </c>
      <c r="J79" s="74"/>
      <c r="K79" s="74"/>
      <c r="L79" s="158"/>
    </row>
    <row r="80" spans="1:12" ht="24" x14ac:dyDescent="0.25">
      <c r="A80" s="159">
        <v>2120</v>
      </c>
      <c r="B80" s="71" t="s">
        <v>90</v>
      </c>
      <c r="C80" s="72">
        <f t="shared" si="5"/>
        <v>0</v>
      </c>
      <c r="D80" s="160">
        <f>SUM(D81:D82)</f>
        <v>0</v>
      </c>
      <c r="E80" s="160">
        <f>SUM(E81:E82)</f>
        <v>0</v>
      </c>
      <c r="F80" s="160">
        <f>SUM(F81:F82)</f>
        <v>0</v>
      </c>
      <c r="G80" s="161">
        <f>SUM(G81:G82)</f>
        <v>0</v>
      </c>
      <c r="H80" s="72">
        <f t="shared" si="6"/>
        <v>0</v>
      </c>
      <c r="I80" s="160">
        <f>SUM(I81:I82)</f>
        <v>0</v>
      </c>
      <c r="J80" s="160">
        <f>SUM(J81:J82)</f>
        <v>0</v>
      </c>
      <c r="K80" s="160">
        <f>SUM(K81:K82)</f>
        <v>0</v>
      </c>
      <c r="L80" s="162">
        <f>SUM(L81:L82)</f>
        <v>0</v>
      </c>
    </row>
    <row r="81" spans="1:12" x14ac:dyDescent="0.25">
      <c r="A81" s="44">
        <v>2121</v>
      </c>
      <c r="B81" s="71" t="s">
        <v>88</v>
      </c>
      <c r="C81" s="72">
        <f t="shared" si="5"/>
        <v>0</v>
      </c>
      <c r="D81" s="74"/>
      <c r="E81" s="74"/>
      <c r="F81" s="74"/>
      <c r="G81" s="157"/>
      <c r="H81" s="72">
        <f t="shared" si="6"/>
        <v>0</v>
      </c>
      <c r="I81" s="74"/>
      <c r="J81" s="74"/>
      <c r="K81" s="74"/>
      <c r="L81" s="158"/>
    </row>
    <row r="82" spans="1:12" ht="24" x14ac:dyDescent="0.25">
      <c r="A82" s="44">
        <v>2122</v>
      </c>
      <c r="B82" s="71" t="s">
        <v>89</v>
      </c>
      <c r="C82" s="72">
        <f t="shared" si="5"/>
        <v>0</v>
      </c>
      <c r="D82" s="74"/>
      <c r="E82" s="74"/>
      <c r="F82" s="74"/>
      <c r="G82" s="157"/>
      <c r="H82" s="72">
        <f t="shared" si="6"/>
        <v>0</v>
      </c>
      <c r="I82" s="74"/>
      <c r="J82" s="74"/>
      <c r="K82" s="74"/>
      <c r="L82" s="158"/>
    </row>
    <row r="83" spans="1:12" x14ac:dyDescent="0.25">
      <c r="A83" s="56">
        <v>2200</v>
      </c>
      <c r="B83" s="147" t="s">
        <v>91</v>
      </c>
      <c r="C83" s="57">
        <f t="shared" si="5"/>
        <v>2381</v>
      </c>
      <c r="D83" s="63">
        <f>SUM(D84,D89,D95,D103,D112,D116,D122,D128)</f>
        <v>2341</v>
      </c>
      <c r="E83" s="63">
        <f>SUM(E84,E89,E95,E103,E112,E116,E122,E128)</f>
        <v>0</v>
      </c>
      <c r="F83" s="63">
        <f>SUM(F84,F89,F95,F103,F112,F116,F122,F128)</f>
        <v>40</v>
      </c>
      <c r="G83" s="166">
        <f>SUM(G84,G89,G95,G103,G112,G116,G122,G128)</f>
        <v>0</v>
      </c>
      <c r="H83" s="57">
        <f t="shared" si="6"/>
        <v>2012</v>
      </c>
      <c r="I83" s="63">
        <f>SUM(I84,I89,I95,I103,I112,I116,I122,I128)</f>
        <v>1972</v>
      </c>
      <c r="J83" s="63">
        <f>SUM(J84,J89,J95,J103,J112,J116,J122,J128)</f>
        <v>0</v>
      </c>
      <c r="K83" s="63">
        <f>SUM(K84,K89,K95,K103,K112,K116,K122,K128)</f>
        <v>40</v>
      </c>
      <c r="L83" s="172">
        <f>SUM(L84,L89,L95,L103,L112,L116,L122,L128)</f>
        <v>0</v>
      </c>
    </row>
    <row r="84" spans="1:12" ht="24" x14ac:dyDescent="0.25">
      <c r="A84" s="150">
        <v>2210</v>
      </c>
      <c r="B84" s="112" t="s">
        <v>92</v>
      </c>
      <c r="C84" s="117">
        <f t="shared" si="5"/>
        <v>476</v>
      </c>
      <c r="D84" s="151">
        <f>SUM(D85:D88)</f>
        <v>436</v>
      </c>
      <c r="E84" s="151">
        <f>SUM(E85:E88)</f>
        <v>0</v>
      </c>
      <c r="F84" s="151">
        <f>SUM(F85:F88)</f>
        <v>40</v>
      </c>
      <c r="G84" s="151">
        <f>SUM(G85:G88)</f>
        <v>0</v>
      </c>
      <c r="H84" s="117">
        <f t="shared" si="6"/>
        <v>414</v>
      </c>
      <c r="I84" s="151">
        <f>SUM(I85:I88)</f>
        <v>374</v>
      </c>
      <c r="J84" s="151">
        <f>SUM(J85:J88)</f>
        <v>0</v>
      </c>
      <c r="K84" s="151">
        <f>SUM(K85:K88)</f>
        <v>40</v>
      </c>
      <c r="L84" s="153">
        <f>SUM(L85:L88)</f>
        <v>0</v>
      </c>
    </row>
    <row r="85" spans="1:12" ht="24" x14ac:dyDescent="0.25">
      <c r="A85" s="38">
        <v>2211</v>
      </c>
      <c r="B85" s="65" t="s">
        <v>93</v>
      </c>
      <c r="C85" s="66">
        <f t="shared" si="5"/>
        <v>0</v>
      </c>
      <c r="D85" s="68"/>
      <c r="E85" s="68"/>
      <c r="F85" s="68"/>
      <c r="G85" s="154"/>
      <c r="H85" s="66">
        <f t="shared" si="6"/>
        <v>0</v>
      </c>
      <c r="I85" s="68"/>
      <c r="J85" s="68"/>
      <c r="K85" s="68"/>
      <c r="L85" s="155"/>
    </row>
    <row r="86" spans="1:12" ht="36" x14ac:dyDescent="0.25">
      <c r="A86" s="44">
        <v>2212</v>
      </c>
      <c r="B86" s="71" t="s">
        <v>94</v>
      </c>
      <c r="C86" s="72">
        <f t="shared" si="5"/>
        <v>236</v>
      </c>
      <c r="D86" s="74">
        <v>216</v>
      </c>
      <c r="E86" s="74"/>
      <c r="F86" s="74">
        <v>20</v>
      </c>
      <c r="G86" s="157"/>
      <c r="H86" s="72">
        <f t="shared" si="6"/>
        <v>236</v>
      </c>
      <c r="I86" s="74">
        <v>216</v>
      </c>
      <c r="J86" s="74"/>
      <c r="K86" s="74">
        <v>20</v>
      </c>
      <c r="L86" s="158"/>
    </row>
    <row r="87" spans="1:12" ht="24" x14ac:dyDescent="0.25">
      <c r="A87" s="44">
        <v>2214</v>
      </c>
      <c r="B87" s="71" t="s">
        <v>95</v>
      </c>
      <c r="C87" s="72">
        <f t="shared" si="5"/>
        <v>140</v>
      </c>
      <c r="D87" s="74">
        <v>120</v>
      </c>
      <c r="E87" s="74"/>
      <c r="F87" s="74">
        <v>20</v>
      </c>
      <c r="G87" s="157"/>
      <c r="H87" s="72">
        <f t="shared" si="6"/>
        <v>140</v>
      </c>
      <c r="I87" s="74">
        <v>120</v>
      </c>
      <c r="J87" s="74"/>
      <c r="K87" s="74">
        <v>20</v>
      </c>
      <c r="L87" s="158"/>
    </row>
    <row r="88" spans="1:12" x14ac:dyDescent="0.25">
      <c r="A88" s="44">
        <v>2219</v>
      </c>
      <c r="B88" s="71" t="s">
        <v>96</v>
      </c>
      <c r="C88" s="72">
        <f t="shared" si="5"/>
        <v>100</v>
      </c>
      <c r="D88" s="74">
        <v>100</v>
      </c>
      <c r="E88" s="74"/>
      <c r="F88" s="74"/>
      <c r="G88" s="157"/>
      <c r="H88" s="72">
        <f t="shared" si="6"/>
        <v>38</v>
      </c>
      <c r="I88" s="74">
        <v>38</v>
      </c>
      <c r="J88" s="74"/>
      <c r="K88" s="74"/>
      <c r="L88" s="158"/>
    </row>
    <row r="89" spans="1:12" ht="24" x14ac:dyDescent="0.25">
      <c r="A89" s="159">
        <v>2220</v>
      </c>
      <c r="B89" s="71" t="s">
        <v>97</v>
      </c>
      <c r="C89" s="72">
        <f t="shared" si="5"/>
        <v>0</v>
      </c>
      <c r="D89" s="160">
        <f>SUM(D90:D94)</f>
        <v>0</v>
      </c>
      <c r="E89" s="160">
        <f>SUM(E90:E94)</f>
        <v>0</v>
      </c>
      <c r="F89" s="160">
        <f>SUM(F90:F94)</f>
        <v>0</v>
      </c>
      <c r="G89" s="161">
        <f>SUM(G90:G94)</f>
        <v>0</v>
      </c>
      <c r="H89" s="72">
        <f t="shared" si="6"/>
        <v>0</v>
      </c>
      <c r="I89" s="160">
        <f>SUM(I90:I94)</f>
        <v>0</v>
      </c>
      <c r="J89" s="160">
        <f>SUM(J90:J94)</f>
        <v>0</v>
      </c>
      <c r="K89" s="160">
        <f>SUM(K90:K94)</f>
        <v>0</v>
      </c>
      <c r="L89" s="162">
        <f>SUM(L90:L94)</f>
        <v>0</v>
      </c>
    </row>
    <row r="90" spans="1:12" ht="24" x14ac:dyDescent="0.25">
      <c r="A90" s="44">
        <v>2221</v>
      </c>
      <c r="B90" s="71" t="s">
        <v>98</v>
      </c>
      <c r="C90" s="72">
        <f t="shared" si="5"/>
        <v>0</v>
      </c>
      <c r="D90" s="74"/>
      <c r="E90" s="74"/>
      <c r="F90" s="74"/>
      <c r="G90" s="157"/>
      <c r="H90" s="72">
        <f t="shared" si="6"/>
        <v>0</v>
      </c>
      <c r="I90" s="74"/>
      <c r="J90" s="74"/>
      <c r="K90" s="74"/>
      <c r="L90" s="158"/>
    </row>
    <row r="91" spans="1:12" x14ac:dyDescent="0.25">
      <c r="A91" s="44">
        <v>2222</v>
      </c>
      <c r="B91" s="71" t="s">
        <v>99</v>
      </c>
      <c r="C91" s="72">
        <f t="shared" si="5"/>
        <v>0</v>
      </c>
      <c r="D91" s="74"/>
      <c r="E91" s="74"/>
      <c r="F91" s="74"/>
      <c r="G91" s="157"/>
      <c r="H91" s="72">
        <f t="shared" si="6"/>
        <v>0</v>
      </c>
      <c r="I91" s="74"/>
      <c r="J91" s="74"/>
      <c r="K91" s="74"/>
      <c r="L91" s="158"/>
    </row>
    <row r="92" spans="1:12" x14ac:dyDescent="0.25">
      <c r="A92" s="44">
        <v>2223</v>
      </c>
      <c r="B92" s="71" t="s">
        <v>100</v>
      </c>
      <c r="C92" s="72">
        <f t="shared" si="5"/>
        <v>0</v>
      </c>
      <c r="D92" s="74"/>
      <c r="E92" s="74"/>
      <c r="F92" s="74"/>
      <c r="G92" s="157"/>
      <c r="H92" s="72">
        <f t="shared" si="6"/>
        <v>0</v>
      </c>
      <c r="I92" s="74"/>
      <c r="J92" s="74"/>
      <c r="K92" s="74"/>
      <c r="L92" s="158"/>
    </row>
    <row r="93" spans="1:12" ht="48" x14ac:dyDescent="0.25">
      <c r="A93" s="44">
        <v>2224</v>
      </c>
      <c r="B93" s="71" t="s">
        <v>101</v>
      </c>
      <c r="C93" s="72">
        <f t="shared" si="5"/>
        <v>0</v>
      </c>
      <c r="D93" s="74"/>
      <c r="E93" s="74"/>
      <c r="F93" s="74"/>
      <c r="G93" s="157"/>
      <c r="H93" s="72">
        <f t="shared" si="6"/>
        <v>0</v>
      </c>
      <c r="I93" s="74"/>
      <c r="J93" s="74"/>
      <c r="K93" s="74"/>
      <c r="L93" s="158"/>
    </row>
    <row r="94" spans="1:12" ht="24" x14ac:dyDescent="0.25">
      <c r="A94" s="44">
        <v>2229</v>
      </c>
      <c r="B94" s="71" t="s">
        <v>102</v>
      </c>
      <c r="C94" s="72">
        <f t="shared" si="5"/>
        <v>0</v>
      </c>
      <c r="D94" s="74"/>
      <c r="E94" s="74"/>
      <c r="F94" s="74"/>
      <c r="G94" s="157"/>
      <c r="H94" s="72">
        <f t="shared" si="6"/>
        <v>0</v>
      </c>
      <c r="I94" s="74"/>
      <c r="J94" s="74"/>
      <c r="K94" s="74"/>
      <c r="L94" s="158"/>
    </row>
    <row r="95" spans="1:12" ht="36" x14ac:dyDescent="0.25">
      <c r="A95" s="159">
        <v>2230</v>
      </c>
      <c r="B95" s="71" t="s">
        <v>103</v>
      </c>
      <c r="C95" s="72">
        <f t="shared" si="5"/>
        <v>1120</v>
      </c>
      <c r="D95" s="160">
        <f>SUM(D96:D102)</f>
        <v>1120</v>
      </c>
      <c r="E95" s="160">
        <f>SUM(E96:E102)</f>
        <v>0</v>
      </c>
      <c r="F95" s="160">
        <f>SUM(F96:F102)</f>
        <v>0</v>
      </c>
      <c r="G95" s="161">
        <f>SUM(G96:G102)</f>
        <v>0</v>
      </c>
      <c r="H95" s="72">
        <f t="shared" si="6"/>
        <v>820</v>
      </c>
      <c r="I95" s="160">
        <f>SUM(I96:I102)</f>
        <v>820</v>
      </c>
      <c r="J95" s="160">
        <f>SUM(J96:J102)</f>
        <v>0</v>
      </c>
      <c r="K95" s="160">
        <f>SUM(K96:K102)</f>
        <v>0</v>
      </c>
      <c r="L95" s="162">
        <f>SUM(L96:L102)</f>
        <v>0</v>
      </c>
    </row>
    <row r="96" spans="1:12" ht="24" x14ac:dyDescent="0.25">
      <c r="A96" s="44">
        <v>2231</v>
      </c>
      <c r="B96" s="71" t="s">
        <v>104</v>
      </c>
      <c r="C96" s="72">
        <f t="shared" si="5"/>
        <v>0</v>
      </c>
      <c r="D96" s="74"/>
      <c r="E96" s="74"/>
      <c r="F96" s="74"/>
      <c r="G96" s="157"/>
      <c r="H96" s="72">
        <f t="shared" si="6"/>
        <v>0</v>
      </c>
      <c r="I96" s="74"/>
      <c r="J96" s="74"/>
      <c r="K96" s="74"/>
      <c r="L96" s="158"/>
    </row>
    <row r="97" spans="1:12" ht="24.75" customHeight="1" x14ac:dyDescent="0.25">
      <c r="A97" s="44">
        <v>2232</v>
      </c>
      <c r="B97" s="71" t="s">
        <v>105</v>
      </c>
      <c r="C97" s="72">
        <f t="shared" si="5"/>
        <v>0</v>
      </c>
      <c r="D97" s="74"/>
      <c r="E97" s="74"/>
      <c r="F97" s="74"/>
      <c r="G97" s="157"/>
      <c r="H97" s="72">
        <f t="shared" si="6"/>
        <v>0</v>
      </c>
      <c r="I97" s="74"/>
      <c r="J97" s="74"/>
      <c r="K97" s="74"/>
      <c r="L97" s="158"/>
    </row>
    <row r="98" spans="1:12" ht="24" x14ac:dyDescent="0.25">
      <c r="A98" s="38">
        <v>2233</v>
      </c>
      <c r="B98" s="65" t="s">
        <v>106</v>
      </c>
      <c r="C98" s="66">
        <f t="shared" si="5"/>
        <v>0</v>
      </c>
      <c r="D98" s="68"/>
      <c r="E98" s="68"/>
      <c r="F98" s="68"/>
      <c r="G98" s="154"/>
      <c r="H98" s="66">
        <f t="shared" si="6"/>
        <v>0</v>
      </c>
      <c r="I98" s="68"/>
      <c r="J98" s="68"/>
      <c r="K98" s="68"/>
      <c r="L98" s="155"/>
    </row>
    <row r="99" spans="1:12" ht="36" x14ac:dyDescent="0.25">
      <c r="A99" s="44">
        <v>2234</v>
      </c>
      <c r="B99" s="71" t="s">
        <v>107</v>
      </c>
      <c r="C99" s="72">
        <f t="shared" si="5"/>
        <v>60</v>
      </c>
      <c r="D99" s="74">
        <v>60</v>
      </c>
      <c r="E99" s="74"/>
      <c r="F99" s="74"/>
      <c r="G99" s="157"/>
      <c r="H99" s="72">
        <f t="shared" si="6"/>
        <v>60</v>
      </c>
      <c r="I99" s="74">
        <v>60</v>
      </c>
      <c r="J99" s="74"/>
      <c r="K99" s="74"/>
      <c r="L99" s="158"/>
    </row>
    <row r="100" spans="1:12" ht="24" x14ac:dyDescent="0.25">
      <c r="A100" s="44">
        <v>2235</v>
      </c>
      <c r="B100" s="71" t="s">
        <v>108</v>
      </c>
      <c r="C100" s="72">
        <f t="shared" si="5"/>
        <v>300</v>
      </c>
      <c r="D100" s="74">
        <v>300</v>
      </c>
      <c r="E100" s="74"/>
      <c r="F100" s="74"/>
      <c r="G100" s="157"/>
      <c r="H100" s="72">
        <f t="shared" si="6"/>
        <v>0</v>
      </c>
      <c r="I100" s="74"/>
      <c r="J100" s="74"/>
      <c r="K100" s="74"/>
      <c r="L100" s="158"/>
    </row>
    <row r="101" spans="1:12" x14ac:dyDescent="0.25">
      <c r="A101" s="44">
        <v>2236</v>
      </c>
      <c r="B101" s="71" t="s">
        <v>109</v>
      </c>
      <c r="C101" s="72">
        <f t="shared" si="5"/>
        <v>0</v>
      </c>
      <c r="D101" s="74"/>
      <c r="E101" s="74"/>
      <c r="F101" s="74"/>
      <c r="G101" s="157"/>
      <c r="H101" s="72">
        <f t="shared" si="6"/>
        <v>0</v>
      </c>
      <c r="I101" s="74"/>
      <c r="J101" s="74"/>
      <c r="K101" s="74"/>
      <c r="L101" s="158"/>
    </row>
    <row r="102" spans="1:12" ht="24" x14ac:dyDescent="0.25">
      <c r="A102" s="44">
        <v>2239</v>
      </c>
      <c r="B102" s="71" t="s">
        <v>110</v>
      </c>
      <c r="C102" s="72">
        <f t="shared" si="5"/>
        <v>760</v>
      </c>
      <c r="D102" s="74">
        <v>760</v>
      </c>
      <c r="E102" s="74"/>
      <c r="F102" s="74"/>
      <c r="G102" s="157"/>
      <c r="H102" s="72">
        <f t="shared" si="6"/>
        <v>760</v>
      </c>
      <c r="I102" s="74">
        <v>760</v>
      </c>
      <c r="J102" s="74"/>
      <c r="K102" s="74"/>
      <c r="L102" s="158"/>
    </row>
    <row r="103" spans="1:12" ht="36" x14ac:dyDescent="0.25">
      <c r="A103" s="159">
        <v>2240</v>
      </c>
      <c r="B103" s="71" t="s">
        <v>111</v>
      </c>
      <c r="C103" s="72">
        <f t="shared" si="5"/>
        <v>700</v>
      </c>
      <c r="D103" s="160">
        <f>SUM(D104:D111)</f>
        <v>700</v>
      </c>
      <c r="E103" s="160">
        <f>SUM(E104:E111)</f>
        <v>0</v>
      </c>
      <c r="F103" s="160">
        <f>SUM(F104:F111)</f>
        <v>0</v>
      </c>
      <c r="G103" s="161">
        <f>SUM(G104:G111)</f>
        <v>0</v>
      </c>
      <c r="H103" s="72">
        <f t="shared" si="6"/>
        <v>693</v>
      </c>
      <c r="I103" s="160">
        <f>SUM(I104:I111)</f>
        <v>693</v>
      </c>
      <c r="J103" s="160">
        <f>SUM(J104:J111)</f>
        <v>0</v>
      </c>
      <c r="K103" s="160">
        <f>SUM(K104:K111)</f>
        <v>0</v>
      </c>
      <c r="L103" s="162">
        <f>SUM(L104:L111)</f>
        <v>0</v>
      </c>
    </row>
    <row r="104" spans="1:12" x14ac:dyDescent="0.25">
      <c r="A104" s="44">
        <v>2241</v>
      </c>
      <c r="B104" s="71" t="s">
        <v>112</v>
      </c>
      <c r="C104" s="72">
        <f t="shared" si="5"/>
        <v>0</v>
      </c>
      <c r="D104" s="74"/>
      <c r="E104" s="74"/>
      <c r="F104" s="74"/>
      <c r="G104" s="157"/>
      <c r="H104" s="72">
        <f t="shared" si="6"/>
        <v>0</v>
      </c>
      <c r="I104" s="74"/>
      <c r="J104" s="74"/>
      <c r="K104" s="74"/>
      <c r="L104" s="158"/>
    </row>
    <row r="105" spans="1:12" ht="24" x14ac:dyDescent="0.25">
      <c r="A105" s="44">
        <v>2242</v>
      </c>
      <c r="B105" s="71" t="s">
        <v>113</v>
      </c>
      <c r="C105" s="72">
        <f t="shared" si="5"/>
        <v>0</v>
      </c>
      <c r="D105" s="74"/>
      <c r="E105" s="74"/>
      <c r="F105" s="74"/>
      <c r="G105" s="157"/>
      <c r="H105" s="72">
        <f t="shared" si="6"/>
        <v>0</v>
      </c>
      <c r="I105" s="74"/>
      <c r="J105" s="74"/>
      <c r="K105" s="74"/>
      <c r="L105" s="158"/>
    </row>
    <row r="106" spans="1:12" ht="24" x14ac:dyDescent="0.25">
      <c r="A106" s="44">
        <v>2243</v>
      </c>
      <c r="B106" s="71" t="s">
        <v>114</v>
      </c>
      <c r="C106" s="72">
        <f t="shared" si="5"/>
        <v>150</v>
      </c>
      <c r="D106" s="74">
        <v>150</v>
      </c>
      <c r="E106" s="74"/>
      <c r="F106" s="74"/>
      <c r="G106" s="157"/>
      <c r="H106" s="72">
        <f t="shared" si="6"/>
        <v>143</v>
      </c>
      <c r="I106" s="74">
        <v>143</v>
      </c>
      <c r="J106" s="74"/>
      <c r="K106" s="74"/>
      <c r="L106" s="158"/>
    </row>
    <row r="107" spans="1:12" x14ac:dyDescent="0.25">
      <c r="A107" s="44">
        <v>2244</v>
      </c>
      <c r="B107" s="71" t="s">
        <v>115</v>
      </c>
      <c r="C107" s="72">
        <f t="shared" si="5"/>
        <v>550</v>
      </c>
      <c r="D107" s="74">
        <v>550</v>
      </c>
      <c r="E107" s="74"/>
      <c r="F107" s="74"/>
      <c r="G107" s="157"/>
      <c r="H107" s="72">
        <f t="shared" si="6"/>
        <v>550</v>
      </c>
      <c r="I107" s="74">
        <v>550</v>
      </c>
      <c r="J107" s="74"/>
      <c r="K107" s="74"/>
      <c r="L107" s="158"/>
    </row>
    <row r="108" spans="1:12" ht="24" x14ac:dyDescent="0.25">
      <c r="A108" s="44">
        <v>2246</v>
      </c>
      <c r="B108" s="71" t="s">
        <v>116</v>
      </c>
      <c r="C108" s="72">
        <f t="shared" si="5"/>
        <v>0</v>
      </c>
      <c r="D108" s="74"/>
      <c r="E108" s="74"/>
      <c r="F108" s="74"/>
      <c r="G108" s="157"/>
      <c r="H108" s="72">
        <f t="shared" si="6"/>
        <v>0</v>
      </c>
      <c r="I108" s="74"/>
      <c r="J108" s="74"/>
      <c r="K108" s="74"/>
      <c r="L108" s="158"/>
    </row>
    <row r="109" spans="1:12" x14ac:dyDescent="0.25">
      <c r="A109" s="44">
        <v>2247</v>
      </c>
      <c r="B109" s="71" t="s">
        <v>117</v>
      </c>
      <c r="C109" s="72">
        <f t="shared" si="5"/>
        <v>0</v>
      </c>
      <c r="D109" s="74"/>
      <c r="E109" s="74"/>
      <c r="F109" s="74"/>
      <c r="G109" s="157"/>
      <c r="H109" s="72">
        <f t="shared" si="6"/>
        <v>0</v>
      </c>
      <c r="I109" s="74"/>
      <c r="J109" s="74"/>
      <c r="K109" s="74"/>
      <c r="L109" s="158"/>
    </row>
    <row r="110" spans="1:12" ht="24" x14ac:dyDescent="0.25">
      <c r="A110" s="44">
        <v>2248</v>
      </c>
      <c r="B110" s="71" t="s">
        <v>118</v>
      </c>
      <c r="C110" s="72">
        <f t="shared" si="5"/>
        <v>0</v>
      </c>
      <c r="D110" s="74"/>
      <c r="E110" s="74"/>
      <c r="F110" s="74"/>
      <c r="G110" s="157"/>
      <c r="H110" s="72">
        <f t="shared" si="6"/>
        <v>0</v>
      </c>
      <c r="I110" s="74"/>
      <c r="J110" s="74"/>
      <c r="K110" s="74"/>
      <c r="L110" s="158"/>
    </row>
    <row r="111" spans="1:12" ht="24" x14ac:dyDescent="0.25">
      <c r="A111" s="44">
        <v>2249</v>
      </c>
      <c r="B111" s="71" t="s">
        <v>119</v>
      </c>
      <c r="C111" s="72">
        <f t="shared" si="5"/>
        <v>0</v>
      </c>
      <c r="D111" s="74"/>
      <c r="E111" s="74"/>
      <c r="F111" s="74"/>
      <c r="G111" s="157"/>
      <c r="H111" s="72">
        <f t="shared" si="6"/>
        <v>0</v>
      </c>
      <c r="I111" s="74"/>
      <c r="J111" s="74"/>
      <c r="K111" s="74"/>
      <c r="L111" s="158"/>
    </row>
    <row r="112" spans="1:12" x14ac:dyDescent="0.25">
      <c r="A112" s="159">
        <v>2250</v>
      </c>
      <c r="B112" s="71" t="s">
        <v>120</v>
      </c>
      <c r="C112" s="72">
        <f t="shared" si="5"/>
        <v>85</v>
      </c>
      <c r="D112" s="160">
        <f>SUM(D113:D115)</f>
        <v>85</v>
      </c>
      <c r="E112" s="160">
        <f>SUM(E113:E115)</f>
        <v>0</v>
      </c>
      <c r="F112" s="160">
        <f>SUM(F113:F115)</f>
        <v>0</v>
      </c>
      <c r="G112" s="173">
        <f>SUM(G113:G115)</f>
        <v>0</v>
      </c>
      <c r="H112" s="72">
        <f t="shared" si="6"/>
        <v>85</v>
      </c>
      <c r="I112" s="160">
        <f>SUM(I113:I115)</f>
        <v>85</v>
      </c>
      <c r="J112" s="160">
        <f>SUM(J113:J115)</f>
        <v>0</v>
      </c>
      <c r="K112" s="160">
        <f>SUM(K113:K115)</f>
        <v>0</v>
      </c>
      <c r="L112" s="162">
        <f>SUM(L113:L115)</f>
        <v>0</v>
      </c>
    </row>
    <row r="113" spans="1:12" x14ac:dyDescent="0.25">
      <c r="A113" s="44">
        <v>2251</v>
      </c>
      <c r="B113" s="71" t="s">
        <v>121</v>
      </c>
      <c r="C113" s="72">
        <f t="shared" si="5"/>
        <v>85</v>
      </c>
      <c r="D113" s="74">
        <v>85</v>
      </c>
      <c r="E113" s="74"/>
      <c r="F113" s="74"/>
      <c r="G113" s="157"/>
      <c r="H113" s="72">
        <f t="shared" si="6"/>
        <v>85</v>
      </c>
      <c r="I113" s="74">
        <v>85</v>
      </c>
      <c r="J113" s="74"/>
      <c r="K113" s="74"/>
      <c r="L113" s="158"/>
    </row>
    <row r="114" spans="1:12" ht="24" x14ac:dyDescent="0.25">
      <c r="A114" s="44">
        <v>2252</v>
      </c>
      <c r="B114" s="71" t="s">
        <v>122</v>
      </c>
      <c r="C114" s="72">
        <f>SUM(D114:G114)</f>
        <v>0</v>
      </c>
      <c r="D114" s="74"/>
      <c r="E114" s="74"/>
      <c r="F114" s="74"/>
      <c r="G114" s="157"/>
      <c r="H114" s="72">
        <f>SUM(I114:L114)</f>
        <v>0</v>
      </c>
      <c r="I114" s="74"/>
      <c r="J114" s="74"/>
      <c r="K114" s="74"/>
      <c r="L114" s="158"/>
    </row>
    <row r="115" spans="1:12" ht="24" x14ac:dyDescent="0.25">
      <c r="A115" s="44">
        <v>2259</v>
      </c>
      <c r="B115" s="71" t="s">
        <v>123</v>
      </c>
      <c r="C115" s="72">
        <f>SUM(D115:G115)</f>
        <v>0</v>
      </c>
      <c r="D115" s="74"/>
      <c r="E115" s="74"/>
      <c r="F115" s="74"/>
      <c r="G115" s="157"/>
      <c r="H115" s="72">
        <f>SUM(I115:L115)</f>
        <v>0</v>
      </c>
      <c r="I115" s="74"/>
      <c r="J115" s="74"/>
      <c r="K115" s="74"/>
      <c r="L115" s="158"/>
    </row>
    <row r="116" spans="1:12" x14ac:dyDescent="0.25">
      <c r="A116" s="159">
        <v>2260</v>
      </c>
      <c r="B116" s="71" t="s">
        <v>124</v>
      </c>
      <c r="C116" s="72">
        <f t="shared" ref="C116:C187" si="7">SUM(D116:G116)</f>
        <v>0</v>
      </c>
      <c r="D116" s="160">
        <f>SUM(D117:D121)</f>
        <v>0</v>
      </c>
      <c r="E116" s="160">
        <f>SUM(E117:E121)</f>
        <v>0</v>
      </c>
      <c r="F116" s="160">
        <f>SUM(F117:F121)</f>
        <v>0</v>
      </c>
      <c r="G116" s="161">
        <f>SUM(G117:G121)</f>
        <v>0</v>
      </c>
      <c r="H116" s="72">
        <f t="shared" ref="H116:H188" si="8">SUM(I116:L116)</f>
        <v>0</v>
      </c>
      <c r="I116" s="160">
        <f>SUM(I117:I121)</f>
        <v>0</v>
      </c>
      <c r="J116" s="160">
        <f>SUM(J117:J121)</f>
        <v>0</v>
      </c>
      <c r="K116" s="160">
        <f>SUM(K117:K121)</f>
        <v>0</v>
      </c>
      <c r="L116" s="162">
        <f>SUM(L117:L121)</f>
        <v>0</v>
      </c>
    </row>
    <row r="117" spans="1:12" x14ac:dyDescent="0.25">
      <c r="A117" s="44">
        <v>2261</v>
      </c>
      <c r="B117" s="71" t="s">
        <v>125</v>
      </c>
      <c r="C117" s="72">
        <f t="shared" si="7"/>
        <v>0</v>
      </c>
      <c r="D117" s="74"/>
      <c r="E117" s="74"/>
      <c r="F117" s="74"/>
      <c r="G117" s="157"/>
      <c r="H117" s="72">
        <f t="shared" si="8"/>
        <v>0</v>
      </c>
      <c r="I117" s="74"/>
      <c r="J117" s="74"/>
      <c r="K117" s="74"/>
      <c r="L117" s="158"/>
    </row>
    <row r="118" spans="1:12" x14ac:dyDescent="0.25">
      <c r="A118" s="44">
        <v>2262</v>
      </c>
      <c r="B118" s="71" t="s">
        <v>126</v>
      </c>
      <c r="C118" s="72">
        <f t="shared" si="7"/>
        <v>0</v>
      </c>
      <c r="D118" s="74"/>
      <c r="E118" s="74"/>
      <c r="F118" s="74"/>
      <c r="G118" s="157"/>
      <c r="H118" s="72">
        <f t="shared" si="8"/>
        <v>0</v>
      </c>
      <c r="I118" s="74"/>
      <c r="J118" s="74"/>
      <c r="K118" s="74"/>
      <c r="L118" s="158"/>
    </row>
    <row r="119" spans="1:12" x14ac:dyDescent="0.25">
      <c r="A119" s="44">
        <v>2263</v>
      </c>
      <c r="B119" s="71" t="s">
        <v>127</v>
      </c>
      <c r="C119" s="72">
        <f t="shared" si="7"/>
        <v>0</v>
      </c>
      <c r="D119" s="74"/>
      <c r="E119" s="74"/>
      <c r="F119" s="74"/>
      <c r="G119" s="157"/>
      <c r="H119" s="72">
        <f t="shared" si="8"/>
        <v>0</v>
      </c>
      <c r="I119" s="74"/>
      <c r="J119" s="74"/>
      <c r="K119" s="74"/>
      <c r="L119" s="158"/>
    </row>
    <row r="120" spans="1:12" ht="24" x14ac:dyDescent="0.25">
      <c r="A120" s="44">
        <v>2264</v>
      </c>
      <c r="B120" s="71" t="s">
        <v>128</v>
      </c>
      <c r="C120" s="72">
        <f t="shared" si="7"/>
        <v>0</v>
      </c>
      <c r="D120" s="74"/>
      <c r="E120" s="74"/>
      <c r="F120" s="74"/>
      <c r="G120" s="157"/>
      <c r="H120" s="72">
        <f t="shared" si="8"/>
        <v>0</v>
      </c>
      <c r="I120" s="74"/>
      <c r="J120" s="74"/>
      <c r="K120" s="74"/>
      <c r="L120" s="158"/>
    </row>
    <row r="121" spans="1:12" x14ac:dyDescent="0.25">
      <c r="A121" s="44">
        <v>2269</v>
      </c>
      <c r="B121" s="71" t="s">
        <v>129</v>
      </c>
      <c r="C121" s="72">
        <f t="shared" si="7"/>
        <v>0</v>
      </c>
      <c r="D121" s="74"/>
      <c r="E121" s="74"/>
      <c r="F121" s="74"/>
      <c r="G121" s="157"/>
      <c r="H121" s="72">
        <f t="shared" si="8"/>
        <v>0</v>
      </c>
      <c r="I121" s="74"/>
      <c r="J121" s="74"/>
      <c r="K121" s="74"/>
      <c r="L121" s="158"/>
    </row>
    <row r="122" spans="1:12" x14ac:dyDescent="0.25">
      <c r="A122" s="159">
        <v>2270</v>
      </c>
      <c r="B122" s="71" t="s">
        <v>130</v>
      </c>
      <c r="C122" s="72">
        <f t="shared" si="7"/>
        <v>0</v>
      </c>
      <c r="D122" s="160">
        <f>SUM(D123:D127)</f>
        <v>0</v>
      </c>
      <c r="E122" s="160">
        <f>SUM(E123:E127)</f>
        <v>0</v>
      </c>
      <c r="F122" s="160">
        <f>SUM(F123:F127)</f>
        <v>0</v>
      </c>
      <c r="G122" s="161">
        <f>SUM(G123:G127)</f>
        <v>0</v>
      </c>
      <c r="H122" s="72">
        <f t="shared" si="8"/>
        <v>0</v>
      </c>
      <c r="I122" s="160">
        <f>SUM(I123:I127)</f>
        <v>0</v>
      </c>
      <c r="J122" s="160">
        <f>SUM(J123:J127)</f>
        <v>0</v>
      </c>
      <c r="K122" s="160">
        <f>SUM(K123:K127)</f>
        <v>0</v>
      </c>
      <c r="L122" s="162">
        <f>SUM(L123:L127)</f>
        <v>0</v>
      </c>
    </row>
    <row r="123" spans="1:12" x14ac:dyDescent="0.25">
      <c r="A123" s="44">
        <v>2272</v>
      </c>
      <c r="B123" s="174" t="s">
        <v>131</v>
      </c>
      <c r="C123" s="72">
        <f t="shared" si="7"/>
        <v>0</v>
      </c>
      <c r="D123" s="74"/>
      <c r="E123" s="74"/>
      <c r="F123" s="74"/>
      <c r="G123" s="157"/>
      <c r="H123" s="72">
        <f t="shared" si="8"/>
        <v>0</v>
      </c>
      <c r="I123" s="74"/>
      <c r="J123" s="74"/>
      <c r="K123" s="74"/>
      <c r="L123" s="158"/>
    </row>
    <row r="124" spans="1:12" ht="24" x14ac:dyDescent="0.25">
      <c r="A124" s="44">
        <v>2274</v>
      </c>
      <c r="B124" s="175" t="s">
        <v>132</v>
      </c>
      <c r="C124" s="72">
        <f t="shared" si="7"/>
        <v>0</v>
      </c>
      <c r="D124" s="74"/>
      <c r="E124" s="74"/>
      <c r="F124" s="74"/>
      <c r="G124" s="157"/>
      <c r="H124" s="72">
        <f t="shared" si="8"/>
        <v>0</v>
      </c>
      <c r="I124" s="74"/>
      <c r="J124" s="74"/>
      <c r="K124" s="74"/>
      <c r="L124" s="158"/>
    </row>
    <row r="125" spans="1:12" ht="24" x14ac:dyDescent="0.25">
      <c r="A125" s="44">
        <v>2275</v>
      </c>
      <c r="B125" s="71" t="s">
        <v>133</v>
      </c>
      <c r="C125" s="72">
        <f t="shared" si="7"/>
        <v>0</v>
      </c>
      <c r="D125" s="74"/>
      <c r="E125" s="74"/>
      <c r="F125" s="74"/>
      <c r="G125" s="157"/>
      <c r="H125" s="72">
        <f t="shared" si="8"/>
        <v>0</v>
      </c>
      <c r="I125" s="74"/>
      <c r="J125" s="74"/>
      <c r="K125" s="74"/>
      <c r="L125" s="158"/>
    </row>
    <row r="126" spans="1:12" ht="36" x14ac:dyDescent="0.25">
      <c r="A126" s="44">
        <v>2276</v>
      </c>
      <c r="B126" s="71" t="s">
        <v>134</v>
      </c>
      <c r="C126" s="72">
        <f t="shared" si="7"/>
        <v>0</v>
      </c>
      <c r="D126" s="74"/>
      <c r="E126" s="74"/>
      <c r="F126" s="74"/>
      <c r="G126" s="157"/>
      <c r="H126" s="72">
        <f t="shared" si="8"/>
        <v>0</v>
      </c>
      <c r="I126" s="74"/>
      <c r="J126" s="74"/>
      <c r="K126" s="74"/>
      <c r="L126" s="158"/>
    </row>
    <row r="127" spans="1:12" ht="24" x14ac:dyDescent="0.25">
      <c r="A127" s="44">
        <v>2279</v>
      </c>
      <c r="B127" s="71" t="s">
        <v>135</v>
      </c>
      <c r="C127" s="72">
        <f t="shared" si="7"/>
        <v>0</v>
      </c>
      <c r="D127" s="74"/>
      <c r="E127" s="74"/>
      <c r="F127" s="74"/>
      <c r="G127" s="157"/>
      <c r="H127" s="72">
        <f t="shared" si="8"/>
        <v>0</v>
      </c>
      <c r="I127" s="74"/>
      <c r="J127" s="74"/>
      <c r="K127" s="74"/>
      <c r="L127" s="158"/>
    </row>
    <row r="128" spans="1:12" ht="24" x14ac:dyDescent="0.25">
      <c r="A128" s="168">
        <v>2280</v>
      </c>
      <c r="B128" s="65" t="s">
        <v>136</v>
      </c>
      <c r="C128" s="66">
        <f t="shared" ref="C128:L128" si="9">SUM(C129)</f>
        <v>0</v>
      </c>
      <c r="D128" s="169">
        <f t="shared" si="9"/>
        <v>0</v>
      </c>
      <c r="E128" s="169">
        <f t="shared" si="9"/>
        <v>0</v>
      </c>
      <c r="F128" s="169">
        <f t="shared" si="9"/>
        <v>0</v>
      </c>
      <c r="G128" s="169">
        <f t="shared" si="9"/>
        <v>0</v>
      </c>
      <c r="H128" s="66">
        <f t="shared" si="9"/>
        <v>0</v>
      </c>
      <c r="I128" s="169">
        <f t="shared" si="9"/>
        <v>0</v>
      </c>
      <c r="J128" s="169">
        <f t="shared" si="9"/>
        <v>0</v>
      </c>
      <c r="K128" s="169">
        <f t="shared" si="9"/>
        <v>0</v>
      </c>
      <c r="L128" s="176">
        <f t="shared" si="9"/>
        <v>0</v>
      </c>
    </row>
    <row r="129" spans="1:12" ht="24" x14ac:dyDescent="0.25">
      <c r="A129" s="44">
        <v>2283</v>
      </c>
      <c r="B129" s="71" t="s">
        <v>137</v>
      </c>
      <c r="C129" s="72">
        <f>SUM(D129:G129)</f>
        <v>0</v>
      </c>
      <c r="D129" s="74"/>
      <c r="E129" s="74"/>
      <c r="F129" s="74"/>
      <c r="G129" s="157"/>
      <c r="H129" s="72">
        <f>SUM(I129:L129)</f>
        <v>0</v>
      </c>
      <c r="I129" s="74"/>
      <c r="J129" s="74"/>
      <c r="K129" s="74"/>
      <c r="L129" s="158"/>
    </row>
    <row r="130" spans="1:12" ht="38.25" customHeight="1" x14ac:dyDescent="0.25">
      <c r="A130" s="56">
        <v>2300</v>
      </c>
      <c r="B130" s="147" t="s">
        <v>138</v>
      </c>
      <c r="C130" s="57">
        <f t="shared" si="7"/>
        <v>8025</v>
      </c>
      <c r="D130" s="63">
        <f>SUM(D131,D136,D140,D141,D144,D151,D159,D160,D163)</f>
        <v>8025</v>
      </c>
      <c r="E130" s="63">
        <f>SUM(E131,E136,E140,E141,E144,E151,E159,E160,E163)</f>
        <v>0</v>
      </c>
      <c r="F130" s="63">
        <f>SUM(F131,F136,F140,F141,F144,F151,F159,F160,F163)</f>
        <v>0</v>
      </c>
      <c r="G130" s="166">
        <f>SUM(G131,G136,G140,G141,G144,G151,G159,G160,G163)</f>
        <v>0</v>
      </c>
      <c r="H130" s="57">
        <f t="shared" si="8"/>
        <v>7768</v>
      </c>
      <c r="I130" s="63">
        <f>SUM(I131,I136,I140,I141,I144,I151,I159,I160,I163)</f>
        <v>7768</v>
      </c>
      <c r="J130" s="63">
        <f>SUM(J131,J136,J140,J141,J144,J151,J159,J160,J163)</f>
        <v>0</v>
      </c>
      <c r="K130" s="63">
        <f>SUM(K131,K136,K140,K141,K144,K151,K159,K160,K163)</f>
        <v>0</v>
      </c>
      <c r="L130" s="167">
        <f>SUM(L131,L136,L140,L141,L144,L151,L159,L160,L163)</f>
        <v>0</v>
      </c>
    </row>
    <row r="131" spans="1:12" ht="24" x14ac:dyDescent="0.25">
      <c r="A131" s="168">
        <v>2310</v>
      </c>
      <c r="B131" s="65" t="s">
        <v>139</v>
      </c>
      <c r="C131" s="66">
        <f t="shared" si="7"/>
        <v>5049</v>
      </c>
      <c r="D131" s="169">
        <f>SUM(D132:D135)</f>
        <v>5049</v>
      </c>
      <c r="E131" s="169">
        <f t="shared" ref="E131:L131" si="10">SUM(E132:E135)</f>
        <v>0</v>
      </c>
      <c r="F131" s="169">
        <f t="shared" si="10"/>
        <v>0</v>
      </c>
      <c r="G131" s="170">
        <f t="shared" si="10"/>
        <v>0</v>
      </c>
      <c r="H131" s="66">
        <f t="shared" si="8"/>
        <v>5049</v>
      </c>
      <c r="I131" s="169">
        <f t="shared" si="10"/>
        <v>5049</v>
      </c>
      <c r="J131" s="169">
        <f t="shared" si="10"/>
        <v>0</v>
      </c>
      <c r="K131" s="169">
        <f t="shared" si="10"/>
        <v>0</v>
      </c>
      <c r="L131" s="171">
        <f t="shared" si="10"/>
        <v>0</v>
      </c>
    </row>
    <row r="132" spans="1:12" x14ac:dyDescent="0.25">
      <c r="A132" s="44">
        <v>2311</v>
      </c>
      <c r="B132" s="71" t="s">
        <v>140</v>
      </c>
      <c r="C132" s="72">
        <f t="shared" si="7"/>
        <v>1793</v>
      </c>
      <c r="D132" s="74">
        <v>1793</v>
      </c>
      <c r="E132" s="74"/>
      <c r="F132" s="74"/>
      <c r="G132" s="157"/>
      <c r="H132" s="72">
        <f t="shared" si="8"/>
        <v>1793</v>
      </c>
      <c r="I132" s="74">
        <v>1793</v>
      </c>
      <c r="J132" s="74"/>
      <c r="K132" s="74"/>
      <c r="L132" s="158"/>
    </row>
    <row r="133" spans="1:12" x14ac:dyDescent="0.25">
      <c r="A133" s="44">
        <v>2312</v>
      </c>
      <c r="B133" s="71" t="s">
        <v>141</v>
      </c>
      <c r="C133" s="72">
        <f t="shared" si="7"/>
        <v>3256</v>
      </c>
      <c r="D133" s="74">
        <v>3256</v>
      </c>
      <c r="E133" s="74"/>
      <c r="F133" s="74"/>
      <c r="G133" s="157"/>
      <c r="H133" s="72">
        <f t="shared" si="8"/>
        <v>3256</v>
      </c>
      <c r="I133" s="74">
        <v>3256</v>
      </c>
      <c r="J133" s="74"/>
      <c r="K133" s="74"/>
      <c r="L133" s="158"/>
    </row>
    <row r="134" spans="1:12" x14ac:dyDescent="0.25">
      <c r="A134" s="44">
        <v>2313</v>
      </c>
      <c r="B134" s="71" t="s">
        <v>142</v>
      </c>
      <c r="C134" s="72">
        <f t="shared" si="7"/>
        <v>0</v>
      </c>
      <c r="D134" s="74"/>
      <c r="E134" s="74"/>
      <c r="F134" s="74"/>
      <c r="G134" s="157"/>
      <c r="H134" s="72">
        <f t="shared" si="8"/>
        <v>0</v>
      </c>
      <c r="I134" s="74"/>
      <c r="J134" s="74"/>
      <c r="K134" s="74"/>
      <c r="L134" s="158"/>
    </row>
    <row r="135" spans="1:12" ht="36" customHeight="1" x14ac:dyDescent="0.25">
      <c r="A135" s="44">
        <v>2314</v>
      </c>
      <c r="B135" s="71" t="s">
        <v>143</v>
      </c>
      <c r="C135" s="72">
        <f t="shared" si="7"/>
        <v>0</v>
      </c>
      <c r="D135" s="74"/>
      <c r="E135" s="74"/>
      <c r="F135" s="74"/>
      <c r="G135" s="157"/>
      <c r="H135" s="72">
        <f t="shared" si="8"/>
        <v>0</v>
      </c>
      <c r="I135" s="74"/>
      <c r="J135" s="74"/>
      <c r="K135" s="74"/>
      <c r="L135" s="158"/>
    </row>
    <row r="136" spans="1:12" x14ac:dyDescent="0.25">
      <c r="A136" s="159">
        <v>2320</v>
      </c>
      <c r="B136" s="71" t="s">
        <v>144</v>
      </c>
      <c r="C136" s="72">
        <f t="shared" si="7"/>
        <v>0</v>
      </c>
      <c r="D136" s="160">
        <f>SUM(D137:D139)</f>
        <v>0</v>
      </c>
      <c r="E136" s="160">
        <f>SUM(E137:E139)</f>
        <v>0</v>
      </c>
      <c r="F136" s="160">
        <f>SUM(F137:F139)</f>
        <v>0</v>
      </c>
      <c r="G136" s="161">
        <f>SUM(G137:G139)</f>
        <v>0</v>
      </c>
      <c r="H136" s="72">
        <f t="shared" si="8"/>
        <v>0</v>
      </c>
      <c r="I136" s="160">
        <f>SUM(I137:I139)</f>
        <v>0</v>
      </c>
      <c r="J136" s="160">
        <f>SUM(J137:J139)</f>
        <v>0</v>
      </c>
      <c r="K136" s="160">
        <f>SUM(K137:K139)</f>
        <v>0</v>
      </c>
      <c r="L136" s="162">
        <f>SUM(L137:L139)</f>
        <v>0</v>
      </c>
    </row>
    <row r="137" spans="1:12" x14ac:dyDescent="0.25">
      <c r="A137" s="44">
        <v>2321</v>
      </c>
      <c r="B137" s="71" t="s">
        <v>145</v>
      </c>
      <c r="C137" s="72">
        <f t="shared" si="7"/>
        <v>0</v>
      </c>
      <c r="D137" s="74"/>
      <c r="E137" s="74"/>
      <c r="F137" s="74"/>
      <c r="G137" s="157"/>
      <c r="H137" s="72">
        <f t="shared" si="8"/>
        <v>0</v>
      </c>
      <c r="I137" s="74"/>
      <c r="J137" s="74"/>
      <c r="K137" s="74"/>
      <c r="L137" s="158"/>
    </row>
    <row r="138" spans="1:12" x14ac:dyDescent="0.25">
      <c r="A138" s="44">
        <v>2322</v>
      </c>
      <c r="B138" s="71" t="s">
        <v>146</v>
      </c>
      <c r="C138" s="72">
        <f t="shared" si="7"/>
        <v>0</v>
      </c>
      <c r="D138" s="74"/>
      <c r="E138" s="74"/>
      <c r="F138" s="74"/>
      <c r="G138" s="157"/>
      <c r="H138" s="72">
        <f t="shared" si="8"/>
        <v>0</v>
      </c>
      <c r="I138" s="74"/>
      <c r="J138" s="74"/>
      <c r="K138" s="74"/>
      <c r="L138" s="158"/>
    </row>
    <row r="139" spans="1:12" ht="10.5" customHeight="1" x14ac:dyDescent="0.25">
      <c r="A139" s="44">
        <v>2329</v>
      </c>
      <c r="B139" s="71" t="s">
        <v>147</v>
      </c>
      <c r="C139" s="72">
        <f t="shared" si="7"/>
        <v>0</v>
      </c>
      <c r="D139" s="74"/>
      <c r="E139" s="74"/>
      <c r="F139" s="74"/>
      <c r="G139" s="157"/>
      <c r="H139" s="72">
        <f t="shared" si="8"/>
        <v>0</v>
      </c>
      <c r="I139" s="74"/>
      <c r="J139" s="74"/>
      <c r="K139" s="74"/>
      <c r="L139" s="158"/>
    </row>
    <row r="140" spans="1:12" x14ac:dyDescent="0.25">
      <c r="A140" s="159">
        <v>2330</v>
      </c>
      <c r="B140" s="71" t="s">
        <v>148</v>
      </c>
      <c r="C140" s="72">
        <f t="shared" si="7"/>
        <v>0</v>
      </c>
      <c r="D140" s="74"/>
      <c r="E140" s="74"/>
      <c r="F140" s="74"/>
      <c r="G140" s="157"/>
      <c r="H140" s="72">
        <f t="shared" si="8"/>
        <v>0</v>
      </c>
      <c r="I140" s="74"/>
      <c r="J140" s="74"/>
      <c r="K140" s="74"/>
      <c r="L140" s="158"/>
    </row>
    <row r="141" spans="1:12" ht="48" x14ac:dyDescent="0.25">
      <c r="A141" s="159">
        <v>2340</v>
      </c>
      <c r="B141" s="71" t="s">
        <v>149</v>
      </c>
      <c r="C141" s="72">
        <f t="shared" si="7"/>
        <v>80</v>
      </c>
      <c r="D141" s="160">
        <f>SUM(D142:D143)</f>
        <v>80</v>
      </c>
      <c r="E141" s="160">
        <f>SUM(E142:E143)</f>
        <v>0</v>
      </c>
      <c r="F141" s="160">
        <f>SUM(F142:F143)</f>
        <v>0</v>
      </c>
      <c r="G141" s="161">
        <f>SUM(G142:G143)</f>
        <v>0</v>
      </c>
      <c r="H141" s="72">
        <f t="shared" si="8"/>
        <v>80</v>
      </c>
      <c r="I141" s="160">
        <f>SUM(I142:I143)</f>
        <v>80</v>
      </c>
      <c r="J141" s="160">
        <f>SUM(J142:J143)</f>
        <v>0</v>
      </c>
      <c r="K141" s="160">
        <f>SUM(K142:K143)</f>
        <v>0</v>
      </c>
      <c r="L141" s="162">
        <f>SUM(L142:L143)</f>
        <v>0</v>
      </c>
    </row>
    <row r="142" spans="1:12" x14ac:dyDescent="0.25">
      <c r="A142" s="44">
        <v>2341</v>
      </c>
      <c r="B142" s="71" t="s">
        <v>150</v>
      </c>
      <c r="C142" s="72">
        <f t="shared" si="7"/>
        <v>80</v>
      </c>
      <c r="D142" s="74">
        <v>80</v>
      </c>
      <c r="E142" s="74"/>
      <c r="F142" s="74"/>
      <c r="G142" s="157"/>
      <c r="H142" s="72">
        <f t="shared" si="8"/>
        <v>80</v>
      </c>
      <c r="I142" s="74">
        <v>80</v>
      </c>
      <c r="J142" s="74"/>
      <c r="K142" s="74"/>
      <c r="L142" s="158"/>
    </row>
    <row r="143" spans="1:12" ht="24" x14ac:dyDescent="0.25">
      <c r="A143" s="44">
        <v>2344</v>
      </c>
      <c r="B143" s="71" t="s">
        <v>151</v>
      </c>
      <c r="C143" s="72">
        <f t="shared" si="7"/>
        <v>0</v>
      </c>
      <c r="D143" s="74"/>
      <c r="E143" s="74"/>
      <c r="F143" s="74"/>
      <c r="G143" s="157"/>
      <c r="H143" s="72">
        <f t="shared" si="8"/>
        <v>0</v>
      </c>
      <c r="I143" s="74"/>
      <c r="J143" s="74"/>
      <c r="K143" s="74"/>
      <c r="L143" s="158"/>
    </row>
    <row r="144" spans="1:12" ht="24" x14ac:dyDescent="0.25">
      <c r="A144" s="150">
        <v>2350</v>
      </c>
      <c r="B144" s="112" t="s">
        <v>152</v>
      </c>
      <c r="C144" s="117">
        <f t="shared" si="7"/>
        <v>838</v>
      </c>
      <c r="D144" s="151">
        <f>SUM(D145:D150)</f>
        <v>838</v>
      </c>
      <c r="E144" s="151">
        <f>SUM(E145:E150)</f>
        <v>0</v>
      </c>
      <c r="F144" s="151">
        <f>SUM(F145:F150)</f>
        <v>0</v>
      </c>
      <c r="G144" s="152">
        <f>SUM(G145:G150)</f>
        <v>0</v>
      </c>
      <c r="H144" s="117">
        <f t="shared" si="8"/>
        <v>581</v>
      </c>
      <c r="I144" s="151">
        <f>SUM(I145:I150)</f>
        <v>581</v>
      </c>
      <c r="J144" s="151">
        <f>SUM(J145:J150)</f>
        <v>0</v>
      </c>
      <c r="K144" s="151">
        <f>SUM(K145:K150)</f>
        <v>0</v>
      </c>
      <c r="L144" s="153">
        <f>SUM(L145:L150)</f>
        <v>0</v>
      </c>
    </row>
    <row r="145" spans="1:12" x14ac:dyDescent="0.25">
      <c r="A145" s="38">
        <v>2351</v>
      </c>
      <c r="B145" s="65" t="s">
        <v>153</v>
      </c>
      <c r="C145" s="66">
        <f t="shared" si="7"/>
        <v>200</v>
      </c>
      <c r="D145" s="68">
        <v>200</v>
      </c>
      <c r="E145" s="68"/>
      <c r="F145" s="68"/>
      <c r="G145" s="154"/>
      <c r="H145" s="66">
        <f t="shared" si="8"/>
        <v>143</v>
      </c>
      <c r="I145" s="68">
        <v>143</v>
      </c>
      <c r="J145" s="68"/>
      <c r="K145" s="68"/>
      <c r="L145" s="155"/>
    </row>
    <row r="146" spans="1:12" x14ac:dyDescent="0.25">
      <c r="A146" s="44">
        <v>2352</v>
      </c>
      <c r="B146" s="71" t="s">
        <v>154</v>
      </c>
      <c r="C146" s="72">
        <f t="shared" si="7"/>
        <v>328</v>
      </c>
      <c r="D146" s="74">
        <v>328</v>
      </c>
      <c r="E146" s="74"/>
      <c r="F146" s="74"/>
      <c r="G146" s="157"/>
      <c r="H146" s="72">
        <f t="shared" si="8"/>
        <v>328</v>
      </c>
      <c r="I146" s="74">
        <v>328</v>
      </c>
      <c r="J146" s="74"/>
      <c r="K146" s="74"/>
      <c r="L146" s="158"/>
    </row>
    <row r="147" spans="1:12" ht="24" x14ac:dyDescent="0.25">
      <c r="A147" s="44">
        <v>2353</v>
      </c>
      <c r="B147" s="71" t="s">
        <v>155</v>
      </c>
      <c r="C147" s="72">
        <f t="shared" si="7"/>
        <v>0</v>
      </c>
      <c r="D147" s="74"/>
      <c r="E147" s="74"/>
      <c r="F147" s="74"/>
      <c r="G147" s="157"/>
      <c r="H147" s="72">
        <f t="shared" si="8"/>
        <v>0</v>
      </c>
      <c r="I147" s="74"/>
      <c r="J147" s="74"/>
      <c r="K147" s="74"/>
      <c r="L147" s="158"/>
    </row>
    <row r="148" spans="1:12" ht="24" x14ac:dyDescent="0.25">
      <c r="A148" s="44">
        <v>2354</v>
      </c>
      <c r="B148" s="71" t="s">
        <v>156</v>
      </c>
      <c r="C148" s="72">
        <f t="shared" si="7"/>
        <v>0</v>
      </c>
      <c r="D148" s="74"/>
      <c r="E148" s="74"/>
      <c r="F148" s="74"/>
      <c r="G148" s="157"/>
      <c r="H148" s="72">
        <f t="shared" si="8"/>
        <v>0</v>
      </c>
      <c r="I148" s="74"/>
      <c r="J148" s="74"/>
      <c r="K148" s="74"/>
      <c r="L148" s="158"/>
    </row>
    <row r="149" spans="1:12" ht="24" x14ac:dyDescent="0.25">
      <c r="A149" s="44">
        <v>2355</v>
      </c>
      <c r="B149" s="71" t="s">
        <v>157</v>
      </c>
      <c r="C149" s="72">
        <f t="shared" si="7"/>
        <v>310</v>
      </c>
      <c r="D149" s="74">
        <v>310</v>
      </c>
      <c r="E149" s="74"/>
      <c r="F149" s="74"/>
      <c r="G149" s="157"/>
      <c r="H149" s="72">
        <f t="shared" si="8"/>
        <v>110</v>
      </c>
      <c r="I149" s="74">
        <v>110</v>
      </c>
      <c r="J149" s="74"/>
      <c r="K149" s="74"/>
      <c r="L149" s="158"/>
    </row>
    <row r="150" spans="1:12" ht="24" x14ac:dyDescent="0.25">
      <c r="A150" s="44">
        <v>2359</v>
      </c>
      <c r="B150" s="71" t="s">
        <v>158</v>
      </c>
      <c r="C150" s="72">
        <f t="shared" si="7"/>
        <v>0</v>
      </c>
      <c r="D150" s="74"/>
      <c r="E150" s="74"/>
      <c r="F150" s="74"/>
      <c r="G150" s="157"/>
      <c r="H150" s="72">
        <f t="shared" si="8"/>
        <v>0</v>
      </c>
      <c r="I150" s="74"/>
      <c r="J150" s="74"/>
      <c r="K150" s="74"/>
      <c r="L150" s="158"/>
    </row>
    <row r="151" spans="1:12" ht="24.75" customHeight="1" x14ac:dyDescent="0.25">
      <c r="A151" s="159">
        <v>2360</v>
      </c>
      <c r="B151" s="71" t="s">
        <v>159</v>
      </c>
      <c r="C151" s="72">
        <f t="shared" si="7"/>
        <v>0</v>
      </c>
      <c r="D151" s="160">
        <f>SUM(D152:D158)</f>
        <v>0</v>
      </c>
      <c r="E151" s="160">
        <f>SUM(E152:E158)</f>
        <v>0</v>
      </c>
      <c r="F151" s="160">
        <f>SUM(F152:F158)</f>
        <v>0</v>
      </c>
      <c r="G151" s="161">
        <f>SUM(G152:G158)</f>
        <v>0</v>
      </c>
      <c r="H151" s="72">
        <f t="shared" si="8"/>
        <v>0</v>
      </c>
      <c r="I151" s="160">
        <f>SUM(I152:I158)</f>
        <v>0</v>
      </c>
      <c r="J151" s="160">
        <f>SUM(J152:J158)</f>
        <v>0</v>
      </c>
      <c r="K151" s="160">
        <f>SUM(K152:K158)</f>
        <v>0</v>
      </c>
      <c r="L151" s="162">
        <f>SUM(L152:L158)</f>
        <v>0</v>
      </c>
    </row>
    <row r="152" spans="1:12" x14ac:dyDescent="0.25">
      <c r="A152" s="43">
        <v>2361</v>
      </c>
      <c r="B152" s="71" t="s">
        <v>160</v>
      </c>
      <c r="C152" s="72">
        <f t="shared" si="7"/>
        <v>0</v>
      </c>
      <c r="D152" s="74"/>
      <c r="E152" s="74"/>
      <c r="F152" s="74"/>
      <c r="G152" s="157"/>
      <c r="H152" s="72">
        <f t="shared" si="8"/>
        <v>0</v>
      </c>
      <c r="I152" s="74"/>
      <c r="J152" s="74"/>
      <c r="K152" s="74"/>
      <c r="L152" s="158"/>
    </row>
    <row r="153" spans="1:12" ht="24" x14ac:dyDescent="0.25">
      <c r="A153" s="43">
        <v>2362</v>
      </c>
      <c r="B153" s="71" t="s">
        <v>161</v>
      </c>
      <c r="C153" s="72">
        <f t="shared" si="7"/>
        <v>0</v>
      </c>
      <c r="D153" s="74"/>
      <c r="E153" s="74"/>
      <c r="F153" s="74"/>
      <c r="G153" s="157"/>
      <c r="H153" s="72">
        <f t="shared" si="8"/>
        <v>0</v>
      </c>
      <c r="I153" s="74"/>
      <c r="J153" s="74"/>
      <c r="K153" s="74"/>
      <c r="L153" s="158"/>
    </row>
    <row r="154" spans="1:12" x14ac:dyDescent="0.25">
      <c r="A154" s="43">
        <v>2363</v>
      </c>
      <c r="B154" s="71" t="s">
        <v>162</v>
      </c>
      <c r="C154" s="72">
        <f t="shared" si="7"/>
        <v>0</v>
      </c>
      <c r="D154" s="74"/>
      <c r="E154" s="74"/>
      <c r="F154" s="74"/>
      <c r="G154" s="157"/>
      <c r="H154" s="72">
        <f t="shared" si="8"/>
        <v>0</v>
      </c>
      <c r="I154" s="74"/>
      <c r="J154" s="74"/>
      <c r="K154" s="74"/>
      <c r="L154" s="158"/>
    </row>
    <row r="155" spans="1:12" x14ac:dyDescent="0.25">
      <c r="A155" s="43">
        <v>2364</v>
      </c>
      <c r="B155" s="71" t="s">
        <v>163</v>
      </c>
      <c r="C155" s="72">
        <f t="shared" si="7"/>
        <v>0</v>
      </c>
      <c r="D155" s="74"/>
      <c r="E155" s="74"/>
      <c r="F155" s="74"/>
      <c r="G155" s="157"/>
      <c r="H155" s="72">
        <f t="shared" si="8"/>
        <v>0</v>
      </c>
      <c r="I155" s="74"/>
      <c r="J155" s="74"/>
      <c r="K155" s="74"/>
      <c r="L155" s="158"/>
    </row>
    <row r="156" spans="1:12" ht="12.75" customHeight="1" x14ac:dyDescent="0.25">
      <c r="A156" s="43">
        <v>2365</v>
      </c>
      <c r="B156" s="71" t="s">
        <v>164</v>
      </c>
      <c r="C156" s="72">
        <f t="shared" si="7"/>
        <v>0</v>
      </c>
      <c r="D156" s="74"/>
      <c r="E156" s="74"/>
      <c r="F156" s="74"/>
      <c r="G156" s="157"/>
      <c r="H156" s="72">
        <f t="shared" si="8"/>
        <v>0</v>
      </c>
      <c r="I156" s="74"/>
      <c r="J156" s="74"/>
      <c r="K156" s="74"/>
      <c r="L156" s="158"/>
    </row>
    <row r="157" spans="1:12" ht="36" x14ac:dyDescent="0.25">
      <c r="A157" s="43">
        <v>2366</v>
      </c>
      <c r="B157" s="71" t="s">
        <v>165</v>
      </c>
      <c r="C157" s="72">
        <f t="shared" si="7"/>
        <v>0</v>
      </c>
      <c r="D157" s="74"/>
      <c r="E157" s="74"/>
      <c r="F157" s="74"/>
      <c r="G157" s="157"/>
      <c r="H157" s="72">
        <f t="shared" si="8"/>
        <v>0</v>
      </c>
      <c r="I157" s="74"/>
      <c r="J157" s="74"/>
      <c r="K157" s="74"/>
      <c r="L157" s="158"/>
    </row>
    <row r="158" spans="1:12" ht="48" x14ac:dyDescent="0.25">
      <c r="A158" s="43">
        <v>2369</v>
      </c>
      <c r="B158" s="71" t="s">
        <v>166</v>
      </c>
      <c r="C158" s="72">
        <f t="shared" si="7"/>
        <v>0</v>
      </c>
      <c r="D158" s="74"/>
      <c r="E158" s="74"/>
      <c r="F158" s="74"/>
      <c r="G158" s="157"/>
      <c r="H158" s="72">
        <f t="shared" si="8"/>
        <v>0</v>
      </c>
      <c r="I158" s="74"/>
      <c r="J158" s="74"/>
      <c r="K158" s="74"/>
      <c r="L158" s="158"/>
    </row>
    <row r="159" spans="1:12" x14ac:dyDescent="0.25">
      <c r="A159" s="150">
        <v>2370</v>
      </c>
      <c r="B159" s="112" t="s">
        <v>167</v>
      </c>
      <c r="C159" s="117">
        <f t="shared" si="7"/>
        <v>2058</v>
      </c>
      <c r="D159" s="163">
        <v>2058</v>
      </c>
      <c r="E159" s="163"/>
      <c r="F159" s="163"/>
      <c r="G159" s="164"/>
      <c r="H159" s="117">
        <f t="shared" si="8"/>
        <v>2058</v>
      </c>
      <c r="I159" s="163">
        <v>2058</v>
      </c>
      <c r="J159" s="163"/>
      <c r="K159" s="163"/>
      <c r="L159" s="165"/>
    </row>
    <row r="160" spans="1:12" x14ac:dyDescent="0.25">
      <c r="A160" s="150">
        <v>2380</v>
      </c>
      <c r="B160" s="112" t="s">
        <v>168</v>
      </c>
      <c r="C160" s="117">
        <f t="shared" si="7"/>
        <v>0</v>
      </c>
      <c r="D160" s="151">
        <f>SUM(D161:D162)</f>
        <v>0</v>
      </c>
      <c r="E160" s="151">
        <f>SUM(E161:E162)</f>
        <v>0</v>
      </c>
      <c r="F160" s="151">
        <f>SUM(F161:F162)</f>
        <v>0</v>
      </c>
      <c r="G160" s="152">
        <f>SUM(G161:G162)</f>
        <v>0</v>
      </c>
      <c r="H160" s="117">
        <f t="shared" si="8"/>
        <v>0</v>
      </c>
      <c r="I160" s="151">
        <f>SUM(I161:I162)</f>
        <v>0</v>
      </c>
      <c r="J160" s="151">
        <f>SUM(J161:J162)</f>
        <v>0</v>
      </c>
      <c r="K160" s="151">
        <f>SUM(K161:K162)</f>
        <v>0</v>
      </c>
      <c r="L160" s="153">
        <f>SUM(L161:L162)</f>
        <v>0</v>
      </c>
    </row>
    <row r="161" spans="1:12" x14ac:dyDescent="0.25">
      <c r="A161" s="37">
        <v>2381</v>
      </c>
      <c r="B161" s="65" t="s">
        <v>169</v>
      </c>
      <c r="C161" s="66">
        <f t="shared" si="7"/>
        <v>0</v>
      </c>
      <c r="D161" s="68"/>
      <c r="E161" s="68"/>
      <c r="F161" s="68"/>
      <c r="G161" s="154"/>
      <c r="H161" s="66">
        <f t="shared" si="8"/>
        <v>0</v>
      </c>
      <c r="I161" s="68"/>
      <c r="J161" s="68"/>
      <c r="K161" s="68"/>
      <c r="L161" s="155"/>
    </row>
    <row r="162" spans="1:12" ht="24" x14ac:dyDescent="0.25">
      <c r="A162" s="43">
        <v>2389</v>
      </c>
      <c r="B162" s="71" t="s">
        <v>170</v>
      </c>
      <c r="C162" s="72">
        <f t="shared" si="7"/>
        <v>0</v>
      </c>
      <c r="D162" s="74"/>
      <c r="E162" s="74"/>
      <c r="F162" s="74"/>
      <c r="G162" s="157"/>
      <c r="H162" s="72">
        <f t="shared" si="8"/>
        <v>0</v>
      </c>
      <c r="I162" s="74"/>
      <c r="J162" s="74"/>
      <c r="K162" s="74"/>
      <c r="L162" s="158"/>
    </row>
    <row r="163" spans="1:12" x14ac:dyDescent="0.25">
      <c r="A163" s="150">
        <v>2390</v>
      </c>
      <c r="B163" s="112" t="s">
        <v>171</v>
      </c>
      <c r="C163" s="117">
        <f t="shared" si="7"/>
        <v>0</v>
      </c>
      <c r="D163" s="163"/>
      <c r="E163" s="163"/>
      <c r="F163" s="163"/>
      <c r="G163" s="164"/>
      <c r="H163" s="117">
        <f t="shared" si="8"/>
        <v>0</v>
      </c>
      <c r="I163" s="163"/>
      <c r="J163" s="163"/>
      <c r="K163" s="163"/>
      <c r="L163" s="165"/>
    </row>
    <row r="164" spans="1:12" x14ac:dyDescent="0.25">
      <c r="A164" s="56">
        <v>2400</v>
      </c>
      <c r="B164" s="147" t="s">
        <v>172</v>
      </c>
      <c r="C164" s="57">
        <f t="shared" si="7"/>
        <v>0</v>
      </c>
      <c r="D164" s="177"/>
      <c r="E164" s="177"/>
      <c r="F164" s="177"/>
      <c r="G164" s="178"/>
      <c r="H164" s="57">
        <f t="shared" si="8"/>
        <v>0</v>
      </c>
      <c r="I164" s="177"/>
      <c r="J164" s="177"/>
      <c r="K164" s="177"/>
      <c r="L164" s="179"/>
    </row>
    <row r="165" spans="1:12" ht="24" x14ac:dyDescent="0.25">
      <c r="A165" s="56">
        <v>2500</v>
      </c>
      <c r="B165" s="147" t="s">
        <v>173</v>
      </c>
      <c r="C165" s="57">
        <f t="shared" si="7"/>
        <v>0</v>
      </c>
      <c r="D165" s="63">
        <f>SUM(D166,D171)</f>
        <v>0</v>
      </c>
      <c r="E165" s="63">
        <f t="shared" ref="E165:G165" si="11">SUM(E166,E171)</f>
        <v>0</v>
      </c>
      <c r="F165" s="63">
        <f t="shared" si="11"/>
        <v>0</v>
      </c>
      <c r="G165" s="63">
        <f t="shared" si="11"/>
        <v>0</v>
      </c>
      <c r="H165" s="57">
        <f t="shared" si="8"/>
        <v>0</v>
      </c>
      <c r="I165" s="63">
        <f>SUM(I166,I171)</f>
        <v>0</v>
      </c>
      <c r="J165" s="63">
        <f t="shared" ref="J165:L165" si="12">SUM(J166,J171)</f>
        <v>0</v>
      </c>
      <c r="K165" s="63">
        <f t="shared" si="12"/>
        <v>0</v>
      </c>
      <c r="L165" s="149">
        <f t="shared" si="12"/>
        <v>0</v>
      </c>
    </row>
    <row r="166" spans="1:12" ht="16.5" customHeight="1" x14ac:dyDescent="0.25">
      <c r="A166" s="168">
        <v>2510</v>
      </c>
      <c r="B166" s="65" t="s">
        <v>174</v>
      </c>
      <c r="C166" s="66">
        <f t="shared" si="7"/>
        <v>0</v>
      </c>
      <c r="D166" s="169">
        <f>SUM(D167:D170)</f>
        <v>0</v>
      </c>
      <c r="E166" s="169">
        <f t="shared" ref="E166:G166" si="13">SUM(E167:E170)</f>
        <v>0</v>
      </c>
      <c r="F166" s="169">
        <f t="shared" si="13"/>
        <v>0</v>
      </c>
      <c r="G166" s="169">
        <f t="shared" si="13"/>
        <v>0</v>
      </c>
      <c r="H166" s="66">
        <f t="shared" si="8"/>
        <v>0</v>
      </c>
      <c r="I166" s="169">
        <f>SUM(I167:I170)</f>
        <v>0</v>
      </c>
      <c r="J166" s="169">
        <f t="shared" ref="J166:L166" si="14">SUM(J167:J170)</f>
        <v>0</v>
      </c>
      <c r="K166" s="169">
        <f t="shared" si="14"/>
        <v>0</v>
      </c>
      <c r="L166" s="180">
        <f t="shared" si="14"/>
        <v>0</v>
      </c>
    </row>
    <row r="167" spans="1:12" ht="24" x14ac:dyDescent="0.25">
      <c r="A167" s="44">
        <v>2512</v>
      </c>
      <c r="B167" s="71" t="s">
        <v>175</v>
      </c>
      <c r="C167" s="72">
        <f t="shared" si="7"/>
        <v>0</v>
      </c>
      <c r="D167" s="74"/>
      <c r="E167" s="74"/>
      <c r="F167" s="74"/>
      <c r="G167" s="157"/>
      <c r="H167" s="72">
        <f t="shared" si="8"/>
        <v>0</v>
      </c>
      <c r="I167" s="74"/>
      <c r="J167" s="74"/>
      <c r="K167" s="74"/>
      <c r="L167" s="158"/>
    </row>
    <row r="168" spans="1:12" ht="36" x14ac:dyDescent="0.25">
      <c r="A168" s="44">
        <v>2513</v>
      </c>
      <c r="B168" s="71" t="s">
        <v>176</v>
      </c>
      <c r="C168" s="72">
        <f t="shared" si="7"/>
        <v>0</v>
      </c>
      <c r="D168" s="74"/>
      <c r="E168" s="74"/>
      <c r="F168" s="74"/>
      <c r="G168" s="157"/>
      <c r="H168" s="72">
        <f t="shared" si="8"/>
        <v>0</v>
      </c>
      <c r="I168" s="74"/>
      <c r="J168" s="74"/>
      <c r="K168" s="74"/>
      <c r="L168" s="158"/>
    </row>
    <row r="169" spans="1:12" ht="24" x14ac:dyDescent="0.25">
      <c r="A169" s="44">
        <v>2515</v>
      </c>
      <c r="B169" s="71" t="s">
        <v>177</v>
      </c>
      <c r="C169" s="72">
        <f t="shared" si="7"/>
        <v>0</v>
      </c>
      <c r="D169" s="74"/>
      <c r="E169" s="74"/>
      <c r="F169" s="74"/>
      <c r="G169" s="157"/>
      <c r="H169" s="72">
        <f t="shared" si="8"/>
        <v>0</v>
      </c>
      <c r="I169" s="74"/>
      <c r="J169" s="74"/>
      <c r="K169" s="74"/>
      <c r="L169" s="158"/>
    </row>
    <row r="170" spans="1:12" ht="24" x14ac:dyDescent="0.25">
      <c r="A170" s="44">
        <v>2519</v>
      </c>
      <c r="B170" s="71" t="s">
        <v>178</v>
      </c>
      <c r="C170" s="72">
        <f t="shared" si="7"/>
        <v>0</v>
      </c>
      <c r="D170" s="74"/>
      <c r="E170" s="74"/>
      <c r="F170" s="74"/>
      <c r="G170" s="157"/>
      <c r="H170" s="72">
        <f t="shared" si="8"/>
        <v>0</v>
      </c>
      <c r="I170" s="74"/>
      <c r="J170" s="74"/>
      <c r="K170" s="74"/>
      <c r="L170" s="158"/>
    </row>
    <row r="171" spans="1:12" ht="24" x14ac:dyDescent="0.25">
      <c r="A171" s="159">
        <v>2520</v>
      </c>
      <c r="B171" s="71" t="s">
        <v>179</v>
      </c>
      <c r="C171" s="72">
        <f t="shared" si="7"/>
        <v>0</v>
      </c>
      <c r="D171" s="74"/>
      <c r="E171" s="74"/>
      <c r="F171" s="74"/>
      <c r="G171" s="157"/>
      <c r="H171" s="72">
        <f t="shared" si="8"/>
        <v>0</v>
      </c>
      <c r="I171" s="74"/>
      <c r="J171" s="74"/>
      <c r="K171" s="74"/>
      <c r="L171" s="158"/>
    </row>
    <row r="172" spans="1:12" s="182" customFormat="1" ht="36" customHeight="1" x14ac:dyDescent="0.25">
      <c r="A172" s="19">
        <v>2800</v>
      </c>
      <c r="B172" s="65" t="s">
        <v>180</v>
      </c>
      <c r="C172" s="66">
        <f t="shared" si="7"/>
        <v>0</v>
      </c>
      <c r="D172" s="40"/>
      <c r="E172" s="40"/>
      <c r="F172" s="40"/>
      <c r="G172" s="41"/>
      <c r="H172" s="66">
        <f t="shared" si="8"/>
        <v>0</v>
      </c>
      <c r="I172" s="40"/>
      <c r="J172" s="40"/>
      <c r="K172" s="40"/>
      <c r="L172" s="42"/>
    </row>
    <row r="173" spans="1:12" x14ac:dyDescent="0.25">
      <c r="A173" s="142">
        <v>3000</v>
      </c>
      <c r="B173" s="142" t="s">
        <v>181</v>
      </c>
      <c r="C173" s="143">
        <f t="shared" si="7"/>
        <v>0</v>
      </c>
      <c r="D173" s="144">
        <f>SUM(D174,D184)</f>
        <v>0</v>
      </c>
      <c r="E173" s="144">
        <f>SUM(E174,E184)</f>
        <v>0</v>
      </c>
      <c r="F173" s="144">
        <f>SUM(F174,F184)</f>
        <v>0</v>
      </c>
      <c r="G173" s="145">
        <f>SUM(G174,G184)</f>
        <v>0</v>
      </c>
      <c r="H173" s="143">
        <f t="shared" si="8"/>
        <v>0</v>
      </c>
      <c r="I173" s="144">
        <f>SUM(I174,I184)</f>
        <v>0</v>
      </c>
      <c r="J173" s="144">
        <f>SUM(J174,J184)</f>
        <v>0</v>
      </c>
      <c r="K173" s="144">
        <f>SUM(K174,K184)</f>
        <v>0</v>
      </c>
      <c r="L173" s="146">
        <f>SUM(L174,L184)</f>
        <v>0</v>
      </c>
    </row>
    <row r="174" spans="1:12" ht="24" x14ac:dyDescent="0.25">
      <c r="A174" s="56">
        <v>3200</v>
      </c>
      <c r="B174" s="183" t="s">
        <v>182</v>
      </c>
      <c r="C174" s="184">
        <f t="shared" si="7"/>
        <v>0</v>
      </c>
      <c r="D174" s="63">
        <f>SUM(D175,D179)</f>
        <v>0</v>
      </c>
      <c r="E174" s="63">
        <f t="shared" ref="E174:G174" si="15">SUM(E175,E179)</f>
        <v>0</v>
      </c>
      <c r="F174" s="63">
        <f t="shared" si="15"/>
        <v>0</v>
      </c>
      <c r="G174" s="63">
        <f t="shared" si="15"/>
        <v>0</v>
      </c>
      <c r="H174" s="57">
        <f t="shared" si="8"/>
        <v>0</v>
      </c>
      <c r="I174" s="63">
        <f>SUM(I175,I179)</f>
        <v>0</v>
      </c>
      <c r="J174" s="63">
        <f t="shared" ref="J174:L174" si="16">SUM(J175,J179)</f>
        <v>0</v>
      </c>
      <c r="K174" s="63">
        <f t="shared" si="16"/>
        <v>0</v>
      </c>
      <c r="L174" s="149">
        <f t="shared" si="16"/>
        <v>0</v>
      </c>
    </row>
    <row r="175" spans="1:12" ht="36" x14ac:dyDescent="0.25">
      <c r="A175" s="168">
        <v>3260</v>
      </c>
      <c r="B175" s="65" t="s">
        <v>183</v>
      </c>
      <c r="C175" s="66">
        <f t="shared" si="7"/>
        <v>0</v>
      </c>
      <c r="D175" s="169">
        <f>SUM(D176:D178)</f>
        <v>0</v>
      </c>
      <c r="E175" s="169">
        <f>SUM(E176:E178)</f>
        <v>0</v>
      </c>
      <c r="F175" s="169">
        <f>SUM(F176:F178)</f>
        <v>0</v>
      </c>
      <c r="G175" s="170">
        <f>SUM(G176:G178)</f>
        <v>0</v>
      </c>
      <c r="H175" s="66">
        <f t="shared" si="8"/>
        <v>0</v>
      </c>
      <c r="I175" s="169">
        <f>SUM(I176:I178)</f>
        <v>0</v>
      </c>
      <c r="J175" s="169">
        <f>SUM(J176:J178)</f>
        <v>0</v>
      </c>
      <c r="K175" s="169">
        <f>SUM(K176:K178)</f>
        <v>0</v>
      </c>
      <c r="L175" s="171">
        <f>SUM(L176:L178)</f>
        <v>0</v>
      </c>
    </row>
    <row r="176" spans="1:12" ht="24" x14ac:dyDescent="0.25">
      <c r="A176" s="44">
        <v>3261</v>
      </c>
      <c r="B176" s="71" t="s">
        <v>184</v>
      </c>
      <c r="C176" s="72">
        <f>SUM(D176:G176)</f>
        <v>0</v>
      </c>
      <c r="D176" s="74"/>
      <c r="E176" s="74"/>
      <c r="F176" s="74"/>
      <c r="G176" s="157"/>
      <c r="H176" s="72">
        <f>SUM(I176:L176)</f>
        <v>0</v>
      </c>
      <c r="I176" s="74"/>
      <c r="J176" s="74"/>
      <c r="K176" s="74"/>
      <c r="L176" s="158"/>
    </row>
    <row r="177" spans="1:12" ht="36" x14ac:dyDescent="0.25">
      <c r="A177" s="44">
        <v>3262</v>
      </c>
      <c r="B177" s="71" t="s">
        <v>185</v>
      </c>
      <c r="C177" s="72">
        <f>SUM(D177:G177)</f>
        <v>0</v>
      </c>
      <c r="D177" s="74"/>
      <c r="E177" s="74"/>
      <c r="F177" s="74"/>
      <c r="G177" s="157"/>
      <c r="H177" s="72">
        <f>SUM(I177:L177)</f>
        <v>0</v>
      </c>
      <c r="I177" s="74"/>
      <c r="J177" s="74"/>
      <c r="K177" s="74"/>
      <c r="L177" s="158"/>
    </row>
    <row r="178" spans="1:12" ht="24" x14ac:dyDescent="0.25">
      <c r="A178" s="44">
        <v>3263</v>
      </c>
      <c r="B178" s="71" t="s">
        <v>186</v>
      </c>
      <c r="C178" s="72">
        <f>SUM(D178:G178)</f>
        <v>0</v>
      </c>
      <c r="D178" s="74"/>
      <c r="E178" s="74"/>
      <c r="F178" s="74"/>
      <c r="G178" s="157"/>
      <c r="H178" s="72">
        <f>SUM(I178:L178)</f>
        <v>0</v>
      </c>
      <c r="I178" s="74"/>
      <c r="J178" s="74"/>
      <c r="K178" s="74"/>
      <c r="L178" s="158"/>
    </row>
    <row r="179" spans="1:12" ht="84" x14ac:dyDescent="0.25">
      <c r="A179" s="168">
        <v>3290</v>
      </c>
      <c r="B179" s="65" t="s">
        <v>187</v>
      </c>
      <c r="C179" s="185">
        <f t="shared" ref="C179:C183" si="17">SUM(D179:G179)</f>
        <v>0</v>
      </c>
      <c r="D179" s="169">
        <f>SUM(D180:D183)</f>
        <v>0</v>
      </c>
      <c r="E179" s="169">
        <f t="shared" ref="E179:G179" si="18">SUM(E180:E183)</f>
        <v>0</v>
      </c>
      <c r="F179" s="169">
        <f t="shared" si="18"/>
        <v>0</v>
      </c>
      <c r="G179" s="169">
        <f t="shared" si="18"/>
        <v>0</v>
      </c>
      <c r="H179" s="185">
        <f t="shared" ref="H179:H183" si="19">SUM(I179:L179)</f>
        <v>0</v>
      </c>
      <c r="I179" s="169">
        <f>SUM(I180:I183)</f>
        <v>0</v>
      </c>
      <c r="J179" s="169">
        <f t="shared" ref="J179:L179" si="20">SUM(J180:J183)</f>
        <v>0</v>
      </c>
      <c r="K179" s="169">
        <f t="shared" si="20"/>
        <v>0</v>
      </c>
      <c r="L179" s="186">
        <f t="shared" si="20"/>
        <v>0</v>
      </c>
    </row>
    <row r="180" spans="1:12" ht="72" x14ac:dyDescent="0.25">
      <c r="A180" s="44">
        <v>3291</v>
      </c>
      <c r="B180" s="71" t="s">
        <v>188</v>
      </c>
      <c r="C180" s="72">
        <f t="shared" si="17"/>
        <v>0</v>
      </c>
      <c r="D180" s="74"/>
      <c r="E180" s="74"/>
      <c r="F180" s="74"/>
      <c r="G180" s="187"/>
      <c r="H180" s="72">
        <f t="shared" si="19"/>
        <v>0</v>
      </c>
      <c r="I180" s="74"/>
      <c r="J180" s="74"/>
      <c r="K180" s="74"/>
      <c r="L180" s="158"/>
    </row>
    <row r="181" spans="1:12" ht="72" x14ac:dyDescent="0.25">
      <c r="A181" s="44">
        <v>3292</v>
      </c>
      <c r="B181" s="71" t="s">
        <v>189</v>
      </c>
      <c r="C181" s="72">
        <f t="shared" si="17"/>
        <v>0</v>
      </c>
      <c r="D181" s="74"/>
      <c r="E181" s="74"/>
      <c r="F181" s="74"/>
      <c r="G181" s="187"/>
      <c r="H181" s="72">
        <f t="shared" si="19"/>
        <v>0</v>
      </c>
      <c r="I181" s="74"/>
      <c r="J181" s="74"/>
      <c r="K181" s="74"/>
      <c r="L181" s="158"/>
    </row>
    <row r="182" spans="1:12" ht="72" x14ac:dyDescent="0.25">
      <c r="A182" s="44">
        <v>3293</v>
      </c>
      <c r="B182" s="71" t="s">
        <v>190</v>
      </c>
      <c r="C182" s="72">
        <f t="shared" si="17"/>
        <v>0</v>
      </c>
      <c r="D182" s="74"/>
      <c r="E182" s="74"/>
      <c r="F182" s="74"/>
      <c r="G182" s="187"/>
      <c r="H182" s="72">
        <f t="shared" si="19"/>
        <v>0</v>
      </c>
      <c r="I182" s="74"/>
      <c r="J182" s="74"/>
      <c r="K182" s="74"/>
      <c r="L182" s="158"/>
    </row>
    <row r="183" spans="1:12" ht="60" x14ac:dyDescent="0.25">
      <c r="A183" s="188">
        <v>3294</v>
      </c>
      <c r="B183" s="71" t="s">
        <v>191</v>
      </c>
      <c r="C183" s="185">
        <f t="shared" si="17"/>
        <v>0</v>
      </c>
      <c r="D183" s="189"/>
      <c r="E183" s="189"/>
      <c r="F183" s="189"/>
      <c r="G183" s="190"/>
      <c r="H183" s="185">
        <f t="shared" si="19"/>
        <v>0</v>
      </c>
      <c r="I183" s="189"/>
      <c r="J183" s="189"/>
      <c r="K183" s="189"/>
      <c r="L183" s="191"/>
    </row>
    <row r="184" spans="1:12" ht="48" x14ac:dyDescent="0.25">
      <c r="A184" s="192">
        <v>3300</v>
      </c>
      <c r="B184" s="183" t="s">
        <v>192</v>
      </c>
      <c r="C184" s="193">
        <f t="shared" si="7"/>
        <v>0</v>
      </c>
      <c r="D184" s="194">
        <f>SUM(D185:D186)</f>
        <v>0</v>
      </c>
      <c r="E184" s="194">
        <f t="shared" ref="E184:G184" si="21">SUM(E185:E186)</f>
        <v>0</v>
      </c>
      <c r="F184" s="194">
        <f t="shared" si="21"/>
        <v>0</v>
      </c>
      <c r="G184" s="194">
        <f t="shared" si="21"/>
        <v>0</v>
      </c>
      <c r="H184" s="193">
        <f t="shared" si="8"/>
        <v>0</v>
      </c>
      <c r="I184" s="194">
        <f>SUM(I185:I186)</f>
        <v>0</v>
      </c>
      <c r="J184" s="194">
        <f t="shared" ref="J184:L184" si="22">SUM(J185:J186)</f>
        <v>0</v>
      </c>
      <c r="K184" s="194">
        <f t="shared" si="22"/>
        <v>0</v>
      </c>
      <c r="L184" s="149">
        <f t="shared" si="22"/>
        <v>0</v>
      </c>
    </row>
    <row r="185" spans="1:12" ht="48" x14ac:dyDescent="0.25">
      <c r="A185" s="111">
        <v>3310</v>
      </c>
      <c r="B185" s="112" t="s">
        <v>193</v>
      </c>
      <c r="C185" s="195">
        <f t="shared" si="7"/>
        <v>0</v>
      </c>
      <c r="D185" s="163"/>
      <c r="E185" s="163"/>
      <c r="F185" s="163"/>
      <c r="G185" s="164"/>
      <c r="H185" s="195">
        <f t="shared" si="8"/>
        <v>0</v>
      </c>
      <c r="I185" s="163"/>
      <c r="J185" s="163"/>
      <c r="K185" s="163"/>
      <c r="L185" s="165"/>
    </row>
    <row r="186" spans="1:12" ht="48.75" customHeight="1" x14ac:dyDescent="0.25">
      <c r="A186" s="38">
        <v>3320</v>
      </c>
      <c r="B186" s="65" t="s">
        <v>194</v>
      </c>
      <c r="C186" s="66">
        <f t="shared" si="7"/>
        <v>0</v>
      </c>
      <c r="D186" s="68"/>
      <c r="E186" s="68"/>
      <c r="F186" s="68"/>
      <c r="G186" s="154"/>
      <c r="H186" s="66">
        <f t="shared" si="8"/>
        <v>0</v>
      </c>
      <c r="I186" s="68"/>
      <c r="J186" s="68"/>
      <c r="K186" s="68"/>
      <c r="L186" s="155"/>
    </row>
    <row r="187" spans="1:12" x14ac:dyDescent="0.25">
      <c r="A187" s="196">
        <v>4000</v>
      </c>
      <c r="B187" s="142" t="s">
        <v>195</v>
      </c>
      <c r="C187" s="143">
        <f t="shared" si="7"/>
        <v>0</v>
      </c>
      <c r="D187" s="144">
        <f>SUM(D188,D191)</f>
        <v>0</v>
      </c>
      <c r="E187" s="144">
        <f>SUM(E188,E191)</f>
        <v>0</v>
      </c>
      <c r="F187" s="144">
        <f>SUM(F188,F191)</f>
        <v>0</v>
      </c>
      <c r="G187" s="145">
        <f>SUM(G188,G191)</f>
        <v>0</v>
      </c>
      <c r="H187" s="143">
        <f t="shared" si="8"/>
        <v>0</v>
      </c>
      <c r="I187" s="144">
        <f>SUM(I188,I191)</f>
        <v>0</v>
      </c>
      <c r="J187" s="144">
        <f>SUM(J188,J191)</f>
        <v>0</v>
      </c>
      <c r="K187" s="144">
        <f>SUM(K188,K191)</f>
        <v>0</v>
      </c>
      <c r="L187" s="146">
        <f>SUM(L188,L191)</f>
        <v>0</v>
      </c>
    </row>
    <row r="188" spans="1:12" ht="24" x14ac:dyDescent="0.25">
      <c r="A188" s="197">
        <v>4200</v>
      </c>
      <c r="B188" s="147" t="s">
        <v>196</v>
      </c>
      <c r="C188" s="57">
        <f>SUM(D188:G188)</f>
        <v>0</v>
      </c>
      <c r="D188" s="63">
        <f>SUM(D189,D190)</f>
        <v>0</v>
      </c>
      <c r="E188" s="63">
        <f>SUM(E189,E190)</f>
        <v>0</v>
      </c>
      <c r="F188" s="63">
        <f>SUM(F189,F190)</f>
        <v>0</v>
      </c>
      <c r="G188" s="166">
        <f>SUM(G189,G190)</f>
        <v>0</v>
      </c>
      <c r="H188" s="57">
        <f t="shared" si="8"/>
        <v>0</v>
      </c>
      <c r="I188" s="63">
        <f>SUM(I189,I190)</f>
        <v>0</v>
      </c>
      <c r="J188" s="63">
        <f>SUM(J189,J190)</f>
        <v>0</v>
      </c>
      <c r="K188" s="63">
        <f>SUM(K189,K190)</f>
        <v>0</v>
      </c>
      <c r="L188" s="167">
        <f>SUM(L189,L190)</f>
        <v>0</v>
      </c>
    </row>
    <row r="189" spans="1:12" ht="36" x14ac:dyDescent="0.25">
      <c r="A189" s="168">
        <v>4240</v>
      </c>
      <c r="B189" s="65" t="s">
        <v>197</v>
      </c>
      <c r="C189" s="66">
        <f t="shared" ref="C189:C264" si="23">SUM(D189:G189)</f>
        <v>0</v>
      </c>
      <c r="D189" s="68"/>
      <c r="E189" s="68"/>
      <c r="F189" s="68"/>
      <c r="G189" s="154"/>
      <c r="H189" s="66">
        <f t="shared" ref="H189:H263" si="24">SUM(I189:L189)</f>
        <v>0</v>
      </c>
      <c r="I189" s="68"/>
      <c r="J189" s="68"/>
      <c r="K189" s="68"/>
      <c r="L189" s="155"/>
    </row>
    <row r="190" spans="1:12" ht="24" x14ac:dyDescent="0.25">
      <c r="A190" s="159">
        <v>4250</v>
      </c>
      <c r="B190" s="71" t="s">
        <v>198</v>
      </c>
      <c r="C190" s="72">
        <f t="shared" si="23"/>
        <v>0</v>
      </c>
      <c r="D190" s="74"/>
      <c r="E190" s="74"/>
      <c r="F190" s="74"/>
      <c r="G190" s="157"/>
      <c r="H190" s="72">
        <f t="shared" si="24"/>
        <v>0</v>
      </c>
      <c r="I190" s="74"/>
      <c r="J190" s="74"/>
      <c r="K190" s="74"/>
      <c r="L190" s="158"/>
    </row>
    <row r="191" spans="1:12" x14ac:dyDescent="0.25">
      <c r="A191" s="56">
        <v>4300</v>
      </c>
      <c r="B191" s="147" t="s">
        <v>199</v>
      </c>
      <c r="C191" s="57">
        <f t="shared" si="23"/>
        <v>0</v>
      </c>
      <c r="D191" s="63">
        <f>SUM(D192)</f>
        <v>0</v>
      </c>
      <c r="E191" s="63">
        <f>SUM(E192)</f>
        <v>0</v>
      </c>
      <c r="F191" s="63">
        <f>SUM(F192)</f>
        <v>0</v>
      </c>
      <c r="G191" s="166">
        <f>SUM(G192)</f>
        <v>0</v>
      </c>
      <c r="H191" s="57">
        <f t="shared" si="24"/>
        <v>0</v>
      </c>
      <c r="I191" s="63">
        <f>SUM(I192)</f>
        <v>0</v>
      </c>
      <c r="J191" s="63">
        <f>SUM(J192)</f>
        <v>0</v>
      </c>
      <c r="K191" s="63">
        <f>SUM(K192)</f>
        <v>0</v>
      </c>
      <c r="L191" s="167">
        <f>SUM(L192)</f>
        <v>0</v>
      </c>
    </row>
    <row r="192" spans="1:12" ht="24" x14ac:dyDescent="0.25">
      <c r="A192" s="168">
        <v>4310</v>
      </c>
      <c r="B192" s="65" t="s">
        <v>200</v>
      </c>
      <c r="C192" s="66">
        <f>SUM(D192:G192)</f>
        <v>0</v>
      </c>
      <c r="D192" s="169">
        <f>SUM(D193:D193)</f>
        <v>0</v>
      </c>
      <c r="E192" s="169">
        <f>SUM(E193:E193)</f>
        <v>0</v>
      </c>
      <c r="F192" s="169">
        <f>SUM(F193:F193)</f>
        <v>0</v>
      </c>
      <c r="G192" s="170">
        <f>SUM(G193:G193)</f>
        <v>0</v>
      </c>
      <c r="H192" s="66">
        <f t="shared" si="24"/>
        <v>0</v>
      </c>
      <c r="I192" s="169">
        <f>SUM(I193:I193)</f>
        <v>0</v>
      </c>
      <c r="J192" s="169">
        <f>SUM(J193:J193)</f>
        <v>0</v>
      </c>
      <c r="K192" s="169">
        <f>SUM(K193:K193)</f>
        <v>0</v>
      </c>
      <c r="L192" s="171">
        <f>SUM(L193:L193)</f>
        <v>0</v>
      </c>
    </row>
    <row r="193" spans="1:12" ht="36" x14ac:dyDescent="0.25">
      <c r="A193" s="44">
        <v>4311</v>
      </c>
      <c r="B193" s="71" t="s">
        <v>201</v>
      </c>
      <c r="C193" s="72">
        <f t="shared" si="23"/>
        <v>0</v>
      </c>
      <c r="D193" s="74"/>
      <c r="E193" s="74"/>
      <c r="F193" s="74"/>
      <c r="G193" s="157"/>
      <c r="H193" s="72">
        <f t="shared" si="24"/>
        <v>0</v>
      </c>
      <c r="I193" s="74"/>
      <c r="J193" s="74"/>
      <c r="K193" s="74"/>
      <c r="L193" s="158"/>
    </row>
    <row r="194" spans="1:12" s="24" customFormat="1" ht="24" x14ac:dyDescent="0.25">
      <c r="A194" s="198"/>
      <c r="B194" s="19" t="s">
        <v>202</v>
      </c>
      <c r="C194" s="138">
        <f t="shared" si="23"/>
        <v>582</v>
      </c>
      <c r="D194" s="139">
        <f>SUM(D195,D230,D269)</f>
        <v>572</v>
      </c>
      <c r="E194" s="139">
        <f>SUM(E195,E230,E269)</f>
        <v>0</v>
      </c>
      <c r="F194" s="139">
        <f>SUM(F195,F230,F269)</f>
        <v>10</v>
      </c>
      <c r="G194" s="139">
        <f>SUM(G195,G230,G269)</f>
        <v>0</v>
      </c>
      <c r="H194" s="138">
        <f t="shared" si="24"/>
        <v>582</v>
      </c>
      <c r="I194" s="139">
        <f>SUM(I195,I230,I269)</f>
        <v>572</v>
      </c>
      <c r="J194" s="139">
        <f>SUM(J195,J230,J269)</f>
        <v>0</v>
      </c>
      <c r="K194" s="139">
        <f>SUM(K195,K230,K269)</f>
        <v>10</v>
      </c>
      <c r="L194" s="199">
        <f>SUM(L195,L230,L269)</f>
        <v>0</v>
      </c>
    </row>
    <row r="195" spans="1:12" x14ac:dyDescent="0.25">
      <c r="A195" s="142">
        <v>5000</v>
      </c>
      <c r="B195" s="142" t="s">
        <v>203</v>
      </c>
      <c r="C195" s="143">
        <f t="shared" si="23"/>
        <v>572</v>
      </c>
      <c r="D195" s="144">
        <f>D196+D204</f>
        <v>572</v>
      </c>
      <c r="E195" s="144">
        <f>E196+E204</f>
        <v>0</v>
      </c>
      <c r="F195" s="144">
        <f>F196+F204</f>
        <v>0</v>
      </c>
      <c r="G195" s="144">
        <f>G196+G204</f>
        <v>0</v>
      </c>
      <c r="H195" s="143">
        <f t="shared" si="24"/>
        <v>572</v>
      </c>
      <c r="I195" s="144">
        <f>I196+I204</f>
        <v>572</v>
      </c>
      <c r="J195" s="144">
        <f>J196+J204</f>
        <v>0</v>
      </c>
      <c r="K195" s="144">
        <f>K196+K204</f>
        <v>0</v>
      </c>
      <c r="L195" s="200">
        <f>L196+L204</f>
        <v>0</v>
      </c>
    </row>
    <row r="196" spans="1:12" x14ac:dyDescent="0.25">
      <c r="A196" s="56">
        <v>5100</v>
      </c>
      <c r="B196" s="147" t="s">
        <v>204</v>
      </c>
      <c r="C196" s="57">
        <f t="shared" si="23"/>
        <v>0</v>
      </c>
      <c r="D196" s="63">
        <f>D197+D198+D201+D202+D203</f>
        <v>0</v>
      </c>
      <c r="E196" s="63">
        <f>E197+E198+E201+E202+E203</f>
        <v>0</v>
      </c>
      <c r="F196" s="63">
        <f>F197+F198+F201+F202+F203</f>
        <v>0</v>
      </c>
      <c r="G196" s="166">
        <f>G197+G198+G201+G202+G203</f>
        <v>0</v>
      </c>
      <c r="H196" s="57">
        <f t="shared" si="24"/>
        <v>0</v>
      </c>
      <c r="I196" s="63">
        <f>I197+I198+I201+I202+I203</f>
        <v>0</v>
      </c>
      <c r="J196" s="63">
        <f>J197+J198+J201+J202+J203</f>
        <v>0</v>
      </c>
      <c r="K196" s="63">
        <f>K197+K198+K201+K202+K203</f>
        <v>0</v>
      </c>
      <c r="L196" s="167">
        <f>L197+L198+L201+L202+L203</f>
        <v>0</v>
      </c>
    </row>
    <row r="197" spans="1:12" x14ac:dyDescent="0.25">
      <c r="A197" s="168">
        <v>5110</v>
      </c>
      <c r="B197" s="65" t="s">
        <v>205</v>
      </c>
      <c r="C197" s="66">
        <f t="shared" si="23"/>
        <v>0</v>
      </c>
      <c r="D197" s="68"/>
      <c r="E197" s="68"/>
      <c r="F197" s="68"/>
      <c r="G197" s="154"/>
      <c r="H197" s="66">
        <f t="shared" si="24"/>
        <v>0</v>
      </c>
      <c r="I197" s="68"/>
      <c r="J197" s="68"/>
      <c r="K197" s="68"/>
      <c r="L197" s="155"/>
    </row>
    <row r="198" spans="1:12" ht="24" x14ac:dyDescent="0.25">
      <c r="A198" s="159">
        <v>5120</v>
      </c>
      <c r="B198" s="71" t="s">
        <v>206</v>
      </c>
      <c r="C198" s="72">
        <f t="shared" si="23"/>
        <v>0</v>
      </c>
      <c r="D198" s="160">
        <f>D199+D200</f>
        <v>0</v>
      </c>
      <c r="E198" s="160">
        <f>E199+E200</f>
        <v>0</v>
      </c>
      <c r="F198" s="160">
        <f>F199+F200</f>
        <v>0</v>
      </c>
      <c r="G198" s="161">
        <f>G199+G200</f>
        <v>0</v>
      </c>
      <c r="H198" s="72">
        <f t="shared" si="24"/>
        <v>0</v>
      </c>
      <c r="I198" s="160">
        <f>I199+I200</f>
        <v>0</v>
      </c>
      <c r="J198" s="160">
        <f>J199+J200</f>
        <v>0</v>
      </c>
      <c r="K198" s="160">
        <f>K199+K200</f>
        <v>0</v>
      </c>
      <c r="L198" s="162">
        <f>L199+L200</f>
        <v>0</v>
      </c>
    </row>
    <row r="199" spans="1:12" x14ac:dyDescent="0.25">
      <c r="A199" s="44">
        <v>5121</v>
      </c>
      <c r="B199" s="71" t="s">
        <v>207</v>
      </c>
      <c r="C199" s="72">
        <f t="shared" si="23"/>
        <v>0</v>
      </c>
      <c r="D199" s="74"/>
      <c r="E199" s="74"/>
      <c r="F199" s="74"/>
      <c r="G199" s="157"/>
      <c r="H199" s="72">
        <f t="shared" si="24"/>
        <v>0</v>
      </c>
      <c r="I199" s="74"/>
      <c r="J199" s="74"/>
      <c r="K199" s="74"/>
      <c r="L199" s="158"/>
    </row>
    <row r="200" spans="1:12" ht="24" x14ac:dyDescent="0.25">
      <c r="A200" s="44">
        <v>5129</v>
      </c>
      <c r="B200" s="71" t="s">
        <v>208</v>
      </c>
      <c r="C200" s="72">
        <f t="shared" si="23"/>
        <v>0</v>
      </c>
      <c r="D200" s="74"/>
      <c r="E200" s="74"/>
      <c r="F200" s="74"/>
      <c r="G200" s="157"/>
      <c r="H200" s="72">
        <f t="shared" si="24"/>
        <v>0</v>
      </c>
      <c r="I200" s="74"/>
      <c r="J200" s="74"/>
      <c r="K200" s="74"/>
      <c r="L200" s="158"/>
    </row>
    <row r="201" spans="1:12" x14ac:dyDescent="0.25">
      <c r="A201" s="159">
        <v>5130</v>
      </c>
      <c r="B201" s="71" t="s">
        <v>209</v>
      </c>
      <c r="C201" s="72">
        <f t="shared" si="23"/>
        <v>0</v>
      </c>
      <c r="D201" s="74"/>
      <c r="E201" s="74"/>
      <c r="F201" s="74"/>
      <c r="G201" s="157"/>
      <c r="H201" s="72">
        <f t="shared" si="24"/>
        <v>0</v>
      </c>
      <c r="I201" s="74"/>
      <c r="J201" s="74"/>
      <c r="K201" s="74"/>
      <c r="L201" s="158"/>
    </row>
    <row r="202" spans="1:12" x14ac:dyDescent="0.25">
      <c r="A202" s="159">
        <v>5140</v>
      </c>
      <c r="B202" s="71" t="s">
        <v>210</v>
      </c>
      <c r="C202" s="72">
        <f t="shared" si="23"/>
        <v>0</v>
      </c>
      <c r="D202" s="74"/>
      <c r="E202" s="74"/>
      <c r="F202" s="74"/>
      <c r="G202" s="157"/>
      <c r="H202" s="72">
        <f t="shared" si="24"/>
        <v>0</v>
      </c>
      <c r="I202" s="74"/>
      <c r="J202" s="74"/>
      <c r="K202" s="74"/>
      <c r="L202" s="158"/>
    </row>
    <row r="203" spans="1:12" ht="24" x14ac:dyDescent="0.25">
      <c r="A203" s="159">
        <v>5170</v>
      </c>
      <c r="B203" s="71" t="s">
        <v>211</v>
      </c>
      <c r="C203" s="72">
        <f t="shared" si="23"/>
        <v>0</v>
      </c>
      <c r="D203" s="74"/>
      <c r="E203" s="74"/>
      <c r="F203" s="74"/>
      <c r="G203" s="157"/>
      <c r="H203" s="72">
        <f t="shared" si="24"/>
        <v>0</v>
      </c>
      <c r="I203" s="74"/>
      <c r="J203" s="74"/>
      <c r="K203" s="74"/>
      <c r="L203" s="158"/>
    </row>
    <row r="204" spans="1:12" x14ac:dyDescent="0.25">
      <c r="A204" s="56">
        <v>5200</v>
      </c>
      <c r="B204" s="147" t="s">
        <v>212</v>
      </c>
      <c r="C204" s="57">
        <f t="shared" si="23"/>
        <v>572</v>
      </c>
      <c r="D204" s="63">
        <f>D205+D215+D216+D225+D226+D227+D229</f>
        <v>572</v>
      </c>
      <c r="E204" s="63">
        <f>E205+E215+E216+E225+E226+E227+E229</f>
        <v>0</v>
      </c>
      <c r="F204" s="63">
        <f>F205+F215+F216+F225+F226+F227+F229</f>
        <v>0</v>
      </c>
      <c r="G204" s="166">
        <f>G205+G215+G216+G225+G226+G227+G229</f>
        <v>0</v>
      </c>
      <c r="H204" s="57">
        <f t="shared" si="24"/>
        <v>572</v>
      </c>
      <c r="I204" s="63">
        <f>I205+I215+I216+I225+I226+I227+I229</f>
        <v>572</v>
      </c>
      <c r="J204" s="63">
        <f>J205+J215+J216+J225+J226+J227+J229</f>
        <v>0</v>
      </c>
      <c r="K204" s="63">
        <f>K205+K215+K216+K225+K226+K227+K229</f>
        <v>0</v>
      </c>
      <c r="L204" s="167">
        <f>L205+L215+L216+L225+L226+L227+L229</f>
        <v>0</v>
      </c>
    </row>
    <row r="205" spans="1:12" x14ac:dyDescent="0.25">
      <c r="A205" s="150">
        <v>5210</v>
      </c>
      <c r="B205" s="112" t="s">
        <v>213</v>
      </c>
      <c r="C205" s="117">
        <f t="shared" si="23"/>
        <v>0</v>
      </c>
      <c r="D205" s="151">
        <f>SUM(D206:D214)</f>
        <v>0</v>
      </c>
      <c r="E205" s="151">
        <f>SUM(E206:E214)</f>
        <v>0</v>
      </c>
      <c r="F205" s="151">
        <f>SUM(F206:F214)</f>
        <v>0</v>
      </c>
      <c r="G205" s="152">
        <f>SUM(G206:G214)</f>
        <v>0</v>
      </c>
      <c r="H205" s="117">
        <f t="shared" si="24"/>
        <v>0</v>
      </c>
      <c r="I205" s="151">
        <f>SUM(I206:I214)</f>
        <v>0</v>
      </c>
      <c r="J205" s="151">
        <f>SUM(J206:J214)</f>
        <v>0</v>
      </c>
      <c r="K205" s="151">
        <f>SUM(K206:K214)</f>
        <v>0</v>
      </c>
      <c r="L205" s="153">
        <f>SUM(L206:L214)</f>
        <v>0</v>
      </c>
    </row>
    <row r="206" spans="1:12" x14ac:dyDescent="0.25">
      <c r="A206" s="38">
        <v>5211</v>
      </c>
      <c r="B206" s="65" t="s">
        <v>214</v>
      </c>
      <c r="C206" s="66">
        <f t="shared" si="23"/>
        <v>0</v>
      </c>
      <c r="D206" s="68"/>
      <c r="E206" s="68"/>
      <c r="F206" s="68"/>
      <c r="G206" s="154"/>
      <c r="H206" s="66">
        <f t="shared" si="24"/>
        <v>0</v>
      </c>
      <c r="I206" s="68"/>
      <c r="J206" s="68"/>
      <c r="K206" s="68"/>
      <c r="L206" s="155"/>
    </row>
    <row r="207" spans="1:12" x14ac:dyDescent="0.25">
      <c r="A207" s="44">
        <v>5212</v>
      </c>
      <c r="B207" s="71" t="s">
        <v>215</v>
      </c>
      <c r="C207" s="72">
        <f t="shared" si="23"/>
        <v>0</v>
      </c>
      <c r="D207" s="74"/>
      <c r="E207" s="74"/>
      <c r="F207" s="74"/>
      <c r="G207" s="157"/>
      <c r="H207" s="72">
        <f t="shared" si="24"/>
        <v>0</v>
      </c>
      <c r="I207" s="74"/>
      <c r="J207" s="74"/>
      <c r="K207" s="74"/>
      <c r="L207" s="158"/>
    </row>
    <row r="208" spans="1:12" x14ac:dyDescent="0.25">
      <c r="A208" s="44">
        <v>5213</v>
      </c>
      <c r="B208" s="71" t="s">
        <v>216</v>
      </c>
      <c r="C208" s="72">
        <f t="shared" si="23"/>
        <v>0</v>
      </c>
      <c r="D208" s="74"/>
      <c r="E208" s="74"/>
      <c r="F208" s="74"/>
      <c r="G208" s="157"/>
      <c r="H208" s="72">
        <f t="shared" si="24"/>
        <v>0</v>
      </c>
      <c r="I208" s="74"/>
      <c r="J208" s="74"/>
      <c r="K208" s="74"/>
      <c r="L208" s="158"/>
    </row>
    <row r="209" spans="1:12" x14ac:dyDescent="0.25">
      <c r="A209" s="44">
        <v>5214</v>
      </c>
      <c r="B209" s="71" t="s">
        <v>217</v>
      </c>
      <c r="C209" s="72">
        <f t="shared" si="23"/>
        <v>0</v>
      </c>
      <c r="D209" s="74"/>
      <c r="E209" s="74"/>
      <c r="F209" s="74"/>
      <c r="G209" s="157"/>
      <c r="H209" s="72">
        <f t="shared" si="24"/>
        <v>0</v>
      </c>
      <c r="I209" s="74"/>
      <c r="J209" s="74"/>
      <c r="K209" s="74"/>
      <c r="L209" s="158"/>
    </row>
    <row r="210" spans="1:12" x14ac:dyDescent="0.25">
      <c r="A210" s="44">
        <v>5215</v>
      </c>
      <c r="B210" s="71" t="s">
        <v>218</v>
      </c>
      <c r="C210" s="72">
        <f>SUM(D210:G210)</f>
        <v>0</v>
      </c>
      <c r="D210" s="74"/>
      <c r="E210" s="74"/>
      <c r="F210" s="74"/>
      <c r="G210" s="157"/>
      <c r="H210" s="72">
        <f>SUM(I210:L210)</f>
        <v>0</v>
      </c>
      <c r="I210" s="74"/>
      <c r="J210" s="74"/>
      <c r="K210" s="74"/>
      <c r="L210" s="158"/>
    </row>
    <row r="211" spans="1:12" ht="14.25" customHeight="1" x14ac:dyDescent="0.25">
      <c r="A211" s="44">
        <v>5216</v>
      </c>
      <c r="B211" s="71" t="s">
        <v>219</v>
      </c>
      <c r="C211" s="72">
        <f t="shared" si="23"/>
        <v>0</v>
      </c>
      <c r="D211" s="74"/>
      <c r="E211" s="74"/>
      <c r="F211" s="74"/>
      <c r="G211" s="157"/>
      <c r="H211" s="72">
        <f t="shared" si="24"/>
        <v>0</v>
      </c>
      <c r="I211" s="74"/>
      <c r="J211" s="74"/>
      <c r="K211" s="74"/>
      <c r="L211" s="158"/>
    </row>
    <row r="212" spans="1:12" x14ac:dyDescent="0.25">
      <c r="A212" s="44">
        <v>5217</v>
      </c>
      <c r="B212" s="71" t="s">
        <v>220</v>
      </c>
      <c r="C212" s="72">
        <f t="shared" si="23"/>
        <v>0</v>
      </c>
      <c r="D212" s="74"/>
      <c r="E212" s="74"/>
      <c r="F212" s="74"/>
      <c r="G212" s="157"/>
      <c r="H212" s="72">
        <f t="shared" si="24"/>
        <v>0</v>
      </c>
      <c r="I212" s="74"/>
      <c r="J212" s="74"/>
      <c r="K212" s="74"/>
      <c r="L212" s="158"/>
    </row>
    <row r="213" spans="1:12" x14ac:dyDescent="0.25">
      <c r="A213" s="44">
        <v>5218</v>
      </c>
      <c r="B213" s="71" t="s">
        <v>221</v>
      </c>
      <c r="C213" s="72">
        <f t="shared" si="23"/>
        <v>0</v>
      </c>
      <c r="D213" s="74"/>
      <c r="E213" s="74"/>
      <c r="F213" s="74"/>
      <c r="G213" s="157"/>
      <c r="H213" s="72">
        <f t="shared" si="24"/>
        <v>0</v>
      </c>
      <c r="I213" s="74"/>
      <c r="J213" s="74"/>
      <c r="K213" s="74"/>
      <c r="L213" s="158"/>
    </row>
    <row r="214" spans="1:12" x14ac:dyDescent="0.25">
      <c r="A214" s="44">
        <v>5219</v>
      </c>
      <c r="B214" s="71" t="s">
        <v>222</v>
      </c>
      <c r="C214" s="72">
        <f t="shared" si="23"/>
        <v>0</v>
      </c>
      <c r="D214" s="74"/>
      <c r="E214" s="74"/>
      <c r="F214" s="74"/>
      <c r="G214" s="157"/>
      <c r="H214" s="72">
        <f t="shared" si="24"/>
        <v>0</v>
      </c>
      <c r="I214" s="74"/>
      <c r="J214" s="74"/>
      <c r="K214" s="74"/>
      <c r="L214" s="158"/>
    </row>
    <row r="215" spans="1:12" ht="13.5" customHeight="1" x14ac:dyDescent="0.25">
      <c r="A215" s="159">
        <v>5220</v>
      </c>
      <c r="B215" s="71" t="s">
        <v>223</v>
      </c>
      <c r="C215" s="72">
        <f t="shared" si="23"/>
        <v>0</v>
      </c>
      <c r="D215" s="74"/>
      <c r="E215" s="74"/>
      <c r="F215" s="74"/>
      <c r="G215" s="157"/>
      <c r="H215" s="72">
        <f t="shared" si="24"/>
        <v>0</v>
      </c>
      <c r="I215" s="74"/>
      <c r="J215" s="74"/>
      <c r="K215" s="74"/>
      <c r="L215" s="158"/>
    </row>
    <row r="216" spans="1:12" x14ac:dyDescent="0.25">
      <c r="A216" s="159">
        <v>5230</v>
      </c>
      <c r="B216" s="71" t="s">
        <v>224</v>
      </c>
      <c r="C216" s="72">
        <f t="shared" si="23"/>
        <v>572</v>
      </c>
      <c r="D216" s="160">
        <f>SUM(D217:D224)</f>
        <v>572</v>
      </c>
      <c r="E216" s="160">
        <f>SUM(E217:E224)</f>
        <v>0</v>
      </c>
      <c r="F216" s="160">
        <f>SUM(F217:F224)</f>
        <v>0</v>
      </c>
      <c r="G216" s="161">
        <f>SUM(G217:G224)</f>
        <v>0</v>
      </c>
      <c r="H216" s="72">
        <f t="shared" si="24"/>
        <v>572</v>
      </c>
      <c r="I216" s="160">
        <f>SUM(I217:I224)</f>
        <v>572</v>
      </c>
      <c r="J216" s="160">
        <f>SUM(J217:J224)</f>
        <v>0</v>
      </c>
      <c r="K216" s="160">
        <f>SUM(K217:K224)</f>
        <v>0</v>
      </c>
      <c r="L216" s="162">
        <f>SUM(L217:L224)</f>
        <v>0</v>
      </c>
    </row>
    <row r="217" spans="1:12" x14ac:dyDescent="0.25">
      <c r="A217" s="44">
        <v>5231</v>
      </c>
      <c r="B217" s="71" t="s">
        <v>225</v>
      </c>
      <c r="C217" s="72">
        <f t="shared" si="23"/>
        <v>0</v>
      </c>
      <c r="D217" s="74"/>
      <c r="E217" s="74"/>
      <c r="F217" s="74"/>
      <c r="G217" s="157"/>
      <c r="H217" s="72">
        <f t="shared" si="24"/>
        <v>0</v>
      </c>
      <c r="I217" s="74"/>
      <c r="J217" s="74"/>
      <c r="K217" s="74"/>
      <c r="L217" s="158"/>
    </row>
    <row r="218" spans="1:12" x14ac:dyDescent="0.25">
      <c r="A218" s="44">
        <v>5232</v>
      </c>
      <c r="B218" s="71" t="s">
        <v>226</v>
      </c>
      <c r="C218" s="72">
        <f t="shared" si="23"/>
        <v>0</v>
      </c>
      <c r="D218" s="74"/>
      <c r="E218" s="74"/>
      <c r="F218" s="74"/>
      <c r="G218" s="157"/>
      <c r="H218" s="72">
        <f t="shared" si="24"/>
        <v>0</v>
      </c>
      <c r="I218" s="74"/>
      <c r="J218" s="74"/>
      <c r="K218" s="74"/>
      <c r="L218" s="158"/>
    </row>
    <row r="219" spans="1:12" x14ac:dyDescent="0.25">
      <c r="A219" s="44">
        <v>5233</v>
      </c>
      <c r="B219" s="71" t="s">
        <v>227</v>
      </c>
      <c r="C219" s="201">
        <f t="shared" si="23"/>
        <v>572</v>
      </c>
      <c r="D219" s="74">
        <v>572</v>
      </c>
      <c r="E219" s="74"/>
      <c r="F219" s="74"/>
      <c r="G219" s="157"/>
      <c r="H219" s="72">
        <f t="shared" si="24"/>
        <v>572</v>
      </c>
      <c r="I219" s="74">
        <v>572</v>
      </c>
      <c r="J219" s="74"/>
      <c r="K219" s="74"/>
      <c r="L219" s="158"/>
    </row>
    <row r="220" spans="1:12" ht="24" x14ac:dyDescent="0.25">
      <c r="A220" s="44">
        <v>5234</v>
      </c>
      <c r="B220" s="71" t="s">
        <v>228</v>
      </c>
      <c r="C220" s="201">
        <f t="shared" si="23"/>
        <v>0</v>
      </c>
      <c r="D220" s="74"/>
      <c r="E220" s="74"/>
      <c r="F220" s="74"/>
      <c r="G220" s="157"/>
      <c r="H220" s="72">
        <f t="shared" si="24"/>
        <v>0</v>
      </c>
      <c r="I220" s="74"/>
      <c r="J220" s="74"/>
      <c r="K220" s="74"/>
      <c r="L220" s="158"/>
    </row>
    <row r="221" spans="1:12" ht="14.25" customHeight="1" x14ac:dyDescent="0.25">
      <c r="A221" s="44">
        <v>5236</v>
      </c>
      <c r="B221" s="71" t="s">
        <v>229</v>
      </c>
      <c r="C221" s="201">
        <f t="shared" si="23"/>
        <v>0</v>
      </c>
      <c r="D221" s="74"/>
      <c r="E221" s="74"/>
      <c r="F221" s="74"/>
      <c r="G221" s="157"/>
      <c r="H221" s="72">
        <f t="shared" si="24"/>
        <v>0</v>
      </c>
      <c r="I221" s="74"/>
      <c r="J221" s="74"/>
      <c r="K221" s="74"/>
      <c r="L221" s="158"/>
    </row>
    <row r="222" spans="1:12" ht="14.25" customHeight="1" x14ac:dyDescent="0.25">
      <c r="A222" s="44">
        <v>5237</v>
      </c>
      <c r="B222" s="71" t="s">
        <v>230</v>
      </c>
      <c r="C222" s="201">
        <f t="shared" si="23"/>
        <v>0</v>
      </c>
      <c r="D222" s="74"/>
      <c r="E222" s="74"/>
      <c r="F222" s="74"/>
      <c r="G222" s="157"/>
      <c r="H222" s="72">
        <f t="shared" si="24"/>
        <v>0</v>
      </c>
      <c r="I222" s="74"/>
      <c r="J222" s="74"/>
      <c r="K222" s="74"/>
      <c r="L222" s="158"/>
    </row>
    <row r="223" spans="1:12" ht="24" x14ac:dyDescent="0.25">
      <c r="A223" s="44">
        <v>5238</v>
      </c>
      <c r="B223" s="71" t="s">
        <v>231</v>
      </c>
      <c r="C223" s="201">
        <f t="shared" si="23"/>
        <v>0</v>
      </c>
      <c r="D223" s="74"/>
      <c r="E223" s="74"/>
      <c r="F223" s="74"/>
      <c r="G223" s="157"/>
      <c r="H223" s="72">
        <f t="shared" si="24"/>
        <v>0</v>
      </c>
      <c r="I223" s="74"/>
      <c r="J223" s="74"/>
      <c r="K223" s="74"/>
      <c r="L223" s="158"/>
    </row>
    <row r="224" spans="1:12" ht="24" x14ac:dyDescent="0.25">
      <c r="A224" s="44">
        <v>5239</v>
      </c>
      <c r="B224" s="71" t="s">
        <v>232</v>
      </c>
      <c r="C224" s="201">
        <f t="shared" si="23"/>
        <v>0</v>
      </c>
      <c r="D224" s="74"/>
      <c r="E224" s="74"/>
      <c r="F224" s="74"/>
      <c r="G224" s="157"/>
      <c r="H224" s="72">
        <f t="shared" si="24"/>
        <v>0</v>
      </c>
      <c r="I224" s="74"/>
      <c r="J224" s="74"/>
      <c r="K224" s="74"/>
      <c r="L224" s="158"/>
    </row>
    <row r="225" spans="1:12" ht="24" x14ac:dyDescent="0.25">
      <c r="A225" s="159">
        <v>5240</v>
      </c>
      <c r="B225" s="71" t="s">
        <v>233</v>
      </c>
      <c r="C225" s="201">
        <f t="shared" si="23"/>
        <v>0</v>
      </c>
      <c r="D225" s="74"/>
      <c r="E225" s="74"/>
      <c r="F225" s="74"/>
      <c r="G225" s="157"/>
      <c r="H225" s="72">
        <f t="shared" si="24"/>
        <v>0</v>
      </c>
      <c r="I225" s="74"/>
      <c r="J225" s="74"/>
      <c r="K225" s="74"/>
      <c r="L225" s="158"/>
    </row>
    <row r="226" spans="1:12" x14ac:dyDescent="0.25">
      <c r="A226" s="159">
        <v>5250</v>
      </c>
      <c r="B226" s="71" t="s">
        <v>234</v>
      </c>
      <c r="C226" s="201">
        <f t="shared" si="23"/>
        <v>0</v>
      </c>
      <c r="D226" s="74"/>
      <c r="E226" s="74"/>
      <c r="F226" s="74"/>
      <c r="G226" s="157"/>
      <c r="H226" s="72">
        <f t="shared" si="24"/>
        <v>0</v>
      </c>
      <c r="I226" s="74"/>
      <c r="J226" s="74"/>
      <c r="K226" s="74"/>
      <c r="L226" s="158"/>
    </row>
    <row r="227" spans="1:12" x14ac:dyDescent="0.25">
      <c r="A227" s="159">
        <v>5260</v>
      </c>
      <c r="B227" s="71" t="s">
        <v>235</v>
      </c>
      <c r="C227" s="201">
        <f t="shared" si="23"/>
        <v>0</v>
      </c>
      <c r="D227" s="160">
        <f>SUM(D228)</f>
        <v>0</v>
      </c>
      <c r="E227" s="160">
        <f>SUM(E228)</f>
        <v>0</v>
      </c>
      <c r="F227" s="160">
        <f>SUM(F228)</f>
        <v>0</v>
      </c>
      <c r="G227" s="161">
        <f>SUM(G228)</f>
        <v>0</v>
      </c>
      <c r="H227" s="72">
        <f t="shared" si="24"/>
        <v>0</v>
      </c>
      <c r="I227" s="160">
        <f>SUM(I228)</f>
        <v>0</v>
      </c>
      <c r="J227" s="160">
        <f>SUM(J228)</f>
        <v>0</v>
      </c>
      <c r="K227" s="160">
        <f>SUM(K228)</f>
        <v>0</v>
      </c>
      <c r="L227" s="162">
        <f>SUM(L228)</f>
        <v>0</v>
      </c>
    </row>
    <row r="228" spans="1:12" ht="24" x14ac:dyDescent="0.25">
      <c r="A228" s="44">
        <v>5269</v>
      </c>
      <c r="B228" s="71" t="s">
        <v>236</v>
      </c>
      <c r="C228" s="201">
        <f t="shared" si="23"/>
        <v>0</v>
      </c>
      <c r="D228" s="74"/>
      <c r="E228" s="74"/>
      <c r="F228" s="74"/>
      <c r="G228" s="157"/>
      <c r="H228" s="72">
        <f t="shared" si="24"/>
        <v>0</v>
      </c>
      <c r="I228" s="74"/>
      <c r="J228" s="74"/>
      <c r="K228" s="74"/>
      <c r="L228" s="158"/>
    </row>
    <row r="229" spans="1:12" ht="24" x14ac:dyDescent="0.25">
      <c r="A229" s="150">
        <v>5270</v>
      </c>
      <c r="B229" s="112" t="s">
        <v>237</v>
      </c>
      <c r="C229" s="202">
        <f t="shared" si="23"/>
        <v>0</v>
      </c>
      <c r="D229" s="163"/>
      <c r="E229" s="163"/>
      <c r="F229" s="163"/>
      <c r="G229" s="164"/>
      <c r="H229" s="117">
        <f t="shared" si="24"/>
        <v>0</v>
      </c>
      <c r="I229" s="163"/>
      <c r="J229" s="163"/>
      <c r="K229" s="163"/>
      <c r="L229" s="165"/>
    </row>
    <row r="230" spans="1:12" x14ac:dyDescent="0.25">
      <c r="A230" s="142">
        <v>6000</v>
      </c>
      <c r="B230" s="142" t="s">
        <v>238</v>
      </c>
      <c r="C230" s="203">
        <f t="shared" si="23"/>
        <v>0</v>
      </c>
      <c r="D230" s="144">
        <f>D231+D251+D259</f>
        <v>0</v>
      </c>
      <c r="E230" s="144">
        <f>E231+E251+E259</f>
        <v>0</v>
      </c>
      <c r="F230" s="144">
        <f>F231+F251+F259</f>
        <v>0</v>
      </c>
      <c r="G230" s="145">
        <f>G231+G251+G259</f>
        <v>0</v>
      </c>
      <c r="H230" s="143">
        <f t="shared" si="24"/>
        <v>0</v>
      </c>
      <c r="I230" s="144">
        <f>I231+I251+I259</f>
        <v>0</v>
      </c>
      <c r="J230" s="144">
        <f>J231+J251+J259</f>
        <v>0</v>
      </c>
      <c r="K230" s="144">
        <f>K231+K251+K259</f>
        <v>0</v>
      </c>
      <c r="L230" s="146">
        <f>L231+L251+L259</f>
        <v>0</v>
      </c>
    </row>
    <row r="231" spans="1:12" ht="14.25" customHeight="1" x14ac:dyDescent="0.25">
      <c r="A231" s="192">
        <v>6200</v>
      </c>
      <c r="B231" s="183" t="s">
        <v>239</v>
      </c>
      <c r="C231" s="204">
        <f>SUM(D231:G231)</f>
        <v>0</v>
      </c>
      <c r="D231" s="194">
        <f>SUM(D232,D233,D235,D238,D244,D245,D246)</f>
        <v>0</v>
      </c>
      <c r="E231" s="194">
        <f>SUM(E232,E233,E235,E238,E244,E245,E246)</f>
        <v>0</v>
      </c>
      <c r="F231" s="194">
        <f>SUM(F232,F233,F235,F238,F244,F245,F246)</f>
        <v>0</v>
      </c>
      <c r="G231" s="194">
        <f>SUM(G232,G233,G235,G238,G244,G245,G246)</f>
        <v>0</v>
      </c>
      <c r="H231" s="193">
        <f t="shared" si="24"/>
        <v>0</v>
      </c>
      <c r="I231" s="194">
        <f>SUM(I232,I233,I235,I238,I244,I245,I246)</f>
        <v>0</v>
      </c>
      <c r="J231" s="194">
        <f>SUM(J232,J233,J235,J238,J244,J245,J246)</f>
        <v>0</v>
      </c>
      <c r="K231" s="194">
        <f>SUM(K232,K233,K235,K238,K244,K245,K246)</f>
        <v>0</v>
      </c>
      <c r="L231" s="149">
        <f>SUM(L232,L233,L235,L238,L244,L245,L246)</f>
        <v>0</v>
      </c>
    </row>
    <row r="232" spans="1:12" ht="24" x14ac:dyDescent="0.25">
      <c r="A232" s="168">
        <v>6220</v>
      </c>
      <c r="B232" s="65" t="s">
        <v>240</v>
      </c>
      <c r="C232" s="205">
        <f t="shared" si="23"/>
        <v>0</v>
      </c>
      <c r="D232" s="68"/>
      <c r="E232" s="68"/>
      <c r="F232" s="68"/>
      <c r="G232" s="206"/>
      <c r="H232" s="207">
        <f t="shared" si="24"/>
        <v>0</v>
      </c>
      <c r="I232" s="68"/>
      <c r="J232" s="68"/>
      <c r="K232" s="68"/>
      <c r="L232" s="155"/>
    </row>
    <row r="233" spans="1:12" x14ac:dyDescent="0.25">
      <c r="A233" s="159">
        <v>6230</v>
      </c>
      <c r="B233" s="71" t="s">
        <v>241</v>
      </c>
      <c r="C233" s="201">
        <f t="shared" si="23"/>
        <v>0</v>
      </c>
      <c r="D233" s="160">
        <f>SUM(D234)</f>
        <v>0</v>
      </c>
      <c r="E233" s="160">
        <f t="shared" ref="E233:L233" si="25">SUM(E234)</f>
        <v>0</v>
      </c>
      <c r="F233" s="160">
        <f t="shared" si="25"/>
        <v>0</v>
      </c>
      <c r="G233" s="161">
        <f t="shared" si="25"/>
        <v>0</v>
      </c>
      <c r="H233" s="208">
        <f t="shared" si="24"/>
        <v>0</v>
      </c>
      <c r="I233" s="160">
        <f t="shared" si="25"/>
        <v>0</v>
      </c>
      <c r="J233" s="160">
        <f t="shared" si="25"/>
        <v>0</v>
      </c>
      <c r="K233" s="160">
        <f t="shared" si="25"/>
        <v>0</v>
      </c>
      <c r="L233" s="162">
        <f t="shared" si="25"/>
        <v>0</v>
      </c>
    </row>
    <row r="234" spans="1:12" ht="24" x14ac:dyDescent="0.25">
      <c r="A234" s="44">
        <v>6239</v>
      </c>
      <c r="B234" s="65" t="s">
        <v>242</v>
      </c>
      <c r="C234" s="201">
        <f t="shared" si="23"/>
        <v>0</v>
      </c>
      <c r="D234" s="68"/>
      <c r="E234" s="68"/>
      <c r="F234" s="68"/>
      <c r="G234" s="154"/>
      <c r="H234" s="208">
        <f t="shared" si="24"/>
        <v>0</v>
      </c>
      <c r="I234" s="68"/>
      <c r="J234" s="68"/>
      <c r="K234" s="68"/>
      <c r="L234" s="155"/>
    </row>
    <row r="235" spans="1:12" ht="24" x14ac:dyDescent="0.25">
      <c r="A235" s="159">
        <v>6240</v>
      </c>
      <c r="B235" s="71" t="s">
        <v>243</v>
      </c>
      <c r="C235" s="201">
        <f>SUM(D235:G235)</f>
        <v>0</v>
      </c>
      <c r="D235" s="160">
        <f>SUM(D236:D237)</f>
        <v>0</v>
      </c>
      <c r="E235" s="160">
        <f>SUM(E236:E237)</f>
        <v>0</v>
      </c>
      <c r="F235" s="160">
        <f>SUM(F236:F237)</f>
        <v>0</v>
      </c>
      <c r="G235" s="161">
        <f>SUM(G236:G237)</f>
        <v>0</v>
      </c>
      <c r="H235" s="208">
        <f t="shared" si="24"/>
        <v>0</v>
      </c>
      <c r="I235" s="160">
        <f>SUM(I236:I237)</f>
        <v>0</v>
      </c>
      <c r="J235" s="160">
        <f>SUM(J236:J237)</f>
        <v>0</v>
      </c>
      <c r="K235" s="160">
        <f>SUM(K236:K237)</f>
        <v>0</v>
      </c>
      <c r="L235" s="162">
        <f>SUM(L236:L237)</f>
        <v>0</v>
      </c>
    </row>
    <row r="236" spans="1:12" x14ac:dyDescent="0.25">
      <c r="A236" s="44">
        <v>6241</v>
      </c>
      <c r="B236" s="71" t="s">
        <v>244</v>
      </c>
      <c r="C236" s="201">
        <f>SUM(D236:G236)</f>
        <v>0</v>
      </c>
      <c r="D236" s="74"/>
      <c r="E236" s="74"/>
      <c r="F236" s="74"/>
      <c r="G236" s="157"/>
      <c r="H236" s="208">
        <f>SUM(I236:L236)</f>
        <v>0</v>
      </c>
      <c r="I236" s="74"/>
      <c r="J236" s="74"/>
      <c r="K236" s="74"/>
      <c r="L236" s="158"/>
    </row>
    <row r="237" spans="1:12" x14ac:dyDescent="0.25">
      <c r="A237" s="44">
        <v>6242</v>
      </c>
      <c r="B237" s="71" t="s">
        <v>245</v>
      </c>
      <c r="C237" s="201">
        <f>SUM(D237:G237)</f>
        <v>0</v>
      </c>
      <c r="D237" s="74"/>
      <c r="E237" s="74"/>
      <c r="F237" s="74"/>
      <c r="G237" s="157"/>
      <c r="H237" s="208">
        <f t="shared" si="24"/>
        <v>0</v>
      </c>
      <c r="I237" s="74"/>
      <c r="J237" s="74"/>
      <c r="K237" s="74"/>
      <c r="L237" s="158"/>
    </row>
    <row r="238" spans="1:12" ht="25.5" customHeight="1" x14ac:dyDescent="0.25">
      <c r="A238" s="159">
        <v>6250</v>
      </c>
      <c r="B238" s="71" t="s">
        <v>246</v>
      </c>
      <c r="C238" s="201">
        <f>SUM(D238:G238)</f>
        <v>0</v>
      </c>
      <c r="D238" s="160">
        <f>SUM(D239:D243)</f>
        <v>0</v>
      </c>
      <c r="E238" s="160">
        <f>SUM(E239:E243)</f>
        <v>0</v>
      </c>
      <c r="F238" s="160">
        <f>SUM(F239:F243)</f>
        <v>0</v>
      </c>
      <c r="G238" s="161">
        <f>SUM(G239:G243)</f>
        <v>0</v>
      </c>
      <c r="H238" s="208">
        <f t="shared" si="24"/>
        <v>0</v>
      </c>
      <c r="I238" s="160">
        <f>SUM(I239:I243)</f>
        <v>0</v>
      </c>
      <c r="J238" s="160">
        <f>SUM(J239:J243)</f>
        <v>0</v>
      </c>
      <c r="K238" s="160">
        <f>SUM(K239:K243)</f>
        <v>0</v>
      </c>
      <c r="L238" s="162">
        <f>SUM(L239:L243)</f>
        <v>0</v>
      </c>
    </row>
    <row r="239" spans="1:12" ht="14.25" customHeight="1" x14ac:dyDescent="0.25">
      <c r="A239" s="44">
        <v>6252</v>
      </c>
      <c r="B239" s="71" t="s">
        <v>247</v>
      </c>
      <c r="C239" s="201">
        <f>SUM(D239:G239)</f>
        <v>0</v>
      </c>
      <c r="D239" s="74"/>
      <c r="E239" s="74"/>
      <c r="F239" s="74"/>
      <c r="G239" s="157"/>
      <c r="H239" s="208">
        <f t="shared" si="24"/>
        <v>0</v>
      </c>
      <c r="I239" s="74"/>
      <c r="J239" s="74"/>
      <c r="K239" s="74"/>
      <c r="L239" s="158"/>
    </row>
    <row r="240" spans="1:12" ht="14.25" customHeight="1" x14ac:dyDescent="0.25">
      <c r="A240" s="44">
        <v>6253</v>
      </c>
      <c r="B240" s="71" t="s">
        <v>248</v>
      </c>
      <c r="C240" s="201">
        <f t="shared" si="23"/>
        <v>0</v>
      </c>
      <c r="D240" s="74"/>
      <c r="E240" s="74"/>
      <c r="F240" s="74"/>
      <c r="G240" s="157"/>
      <c r="H240" s="208">
        <f t="shared" si="24"/>
        <v>0</v>
      </c>
      <c r="I240" s="74"/>
      <c r="J240" s="74"/>
      <c r="K240" s="74"/>
      <c r="L240" s="158"/>
    </row>
    <row r="241" spans="1:12" ht="24" x14ac:dyDescent="0.25">
      <c r="A241" s="44">
        <v>6254</v>
      </c>
      <c r="B241" s="71" t="s">
        <v>249</v>
      </c>
      <c r="C241" s="201">
        <f t="shared" si="23"/>
        <v>0</v>
      </c>
      <c r="D241" s="74"/>
      <c r="E241" s="74"/>
      <c r="F241" s="74"/>
      <c r="G241" s="157"/>
      <c r="H241" s="208">
        <f t="shared" si="24"/>
        <v>0</v>
      </c>
      <c r="I241" s="74"/>
      <c r="J241" s="74"/>
      <c r="K241" s="74"/>
      <c r="L241" s="158"/>
    </row>
    <row r="242" spans="1:12" ht="24" x14ac:dyDescent="0.25">
      <c r="A242" s="44">
        <v>6255</v>
      </c>
      <c r="B242" s="71" t="s">
        <v>250</v>
      </c>
      <c r="C242" s="201">
        <f t="shared" si="23"/>
        <v>0</v>
      </c>
      <c r="D242" s="74"/>
      <c r="E242" s="74"/>
      <c r="F242" s="74"/>
      <c r="G242" s="157"/>
      <c r="H242" s="208">
        <f t="shared" si="24"/>
        <v>0</v>
      </c>
      <c r="I242" s="74"/>
      <c r="J242" s="74"/>
      <c r="K242" s="74"/>
      <c r="L242" s="158"/>
    </row>
    <row r="243" spans="1:12" x14ac:dyDescent="0.25">
      <c r="A243" s="44">
        <v>6259</v>
      </c>
      <c r="B243" s="71" t="s">
        <v>251</v>
      </c>
      <c r="C243" s="201">
        <f t="shared" si="23"/>
        <v>0</v>
      </c>
      <c r="D243" s="74"/>
      <c r="E243" s="74"/>
      <c r="F243" s="74"/>
      <c r="G243" s="157"/>
      <c r="H243" s="208">
        <f t="shared" si="24"/>
        <v>0</v>
      </c>
      <c r="I243" s="74"/>
      <c r="J243" s="74"/>
      <c r="K243" s="74"/>
      <c r="L243" s="158"/>
    </row>
    <row r="244" spans="1:12" ht="24" x14ac:dyDescent="0.25">
      <c r="A244" s="159">
        <v>6260</v>
      </c>
      <c r="B244" s="71" t="s">
        <v>252</v>
      </c>
      <c r="C244" s="201">
        <f t="shared" si="23"/>
        <v>0</v>
      </c>
      <c r="D244" s="74"/>
      <c r="E244" s="74"/>
      <c r="F244" s="74"/>
      <c r="G244" s="157"/>
      <c r="H244" s="208">
        <f t="shared" si="24"/>
        <v>0</v>
      </c>
      <c r="I244" s="74"/>
      <c r="J244" s="74"/>
      <c r="K244" s="74"/>
      <c r="L244" s="158"/>
    </row>
    <row r="245" spans="1:12" x14ac:dyDescent="0.25">
      <c r="A245" s="159">
        <v>6270</v>
      </c>
      <c r="B245" s="71" t="s">
        <v>253</v>
      </c>
      <c r="C245" s="201">
        <f t="shared" si="23"/>
        <v>0</v>
      </c>
      <c r="D245" s="74"/>
      <c r="E245" s="74"/>
      <c r="F245" s="74"/>
      <c r="G245" s="157"/>
      <c r="H245" s="208">
        <f t="shared" si="24"/>
        <v>0</v>
      </c>
      <c r="I245" s="74"/>
      <c r="J245" s="74"/>
      <c r="K245" s="74"/>
      <c r="L245" s="158"/>
    </row>
    <row r="246" spans="1:12" ht="24" x14ac:dyDescent="0.25">
      <c r="A246" s="168">
        <v>6290</v>
      </c>
      <c r="B246" s="65" t="s">
        <v>254</v>
      </c>
      <c r="C246" s="209">
        <f t="shared" si="23"/>
        <v>0</v>
      </c>
      <c r="D246" s="169">
        <f>SUM(D247:D250)</f>
        <v>0</v>
      </c>
      <c r="E246" s="169">
        <f t="shared" ref="E246:G246" si="26">SUM(E247:E250)</f>
        <v>0</v>
      </c>
      <c r="F246" s="169">
        <f t="shared" si="26"/>
        <v>0</v>
      </c>
      <c r="G246" s="210">
        <f t="shared" si="26"/>
        <v>0</v>
      </c>
      <c r="H246" s="209">
        <f t="shared" si="24"/>
        <v>0</v>
      </c>
      <c r="I246" s="169">
        <f>SUM(I247:I250)</f>
        <v>0</v>
      </c>
      <c r="J246" s="169">
        <f t="shared" ref="J246:L246" si="27">SUM(J247:J250)</f>
        <v>0</v>
      </c>
      <c r="K246" s="169">
        <f t="shared" si="27"/>
        <v>0</v>
      </c>
      <c r="L246" s="186">
        <f t="shared" si="27"/>
        <v>0</v>
      </c>
    </row>
    <row r="247" spans="1:12" x14ac:dyDescent="0.25">
      <c r="A247" s="44">
        <v>6291</v>
      </c>
      <c r="B247" s="71" t="s">
        <v>255</v>
      </c>
      <c r="C247" s="201">
        <f t="shared" si="23"/>
        <v>0</v>
      </c>
      <c r="D247" s="74"/>
      <c r="E247" s="74"/>
      <c r="F247" s="74"/>
      <c r="G247" s="211"/>
      <c r="H247" s="201">
        <f t="shared" si="24"/>
        <v>0</v>
      </c>
      <c r="I247" s="74"/>
      <c r="J247" s="74"/>
      <c r="K247" s="74"/>
      <c r="L247" s="158"/>
    </row>
    <row r="248" spans="1:12" x14ac:dyDescent="0.25">
      <c r="A248" s="44">
        <v>6292</v>
      </c>
      <c r="B248" s="71" t="s">
        <v>256</v>
      </c>
      <c r="C248" s="201">
        <f t="shared" si="23"/>
        <v>0</v>
      </c>
      <c r="D248" s="74"/>
      <c r="E248" s="74"/>
      <c r="F248" s="74"/>
      <c r="G248" s="211"/>
      <c r="H248" s="201">
        <f t="shared" si="24"/>
        <v>0</v>
      </c>
      <c r="I248" s="74"/>
      <c r="J248" s="74"/>
      <c r="K248" s="74"/>
      <c r="L248" s="158"/>
    </row>
    <row r="249" spans="1:12" ht="72" x14ac:dyDescent="0.25">
      <c r="A249" s="44">
        <v>6296</v>
      </c>
      <c r="B249" s="71" t="s">
        <v>257</v>
      </c>
      <c r="C249" s="201">
        <f t="shared" si="23"/>
        <v>0</v>
      </c>
      <c r="D249" s="74"/>
      <c r="E249" s="74"/>
      <c r="F249" s="74"/>
      <c r="G249" s="211"/>
      <c r="H249" s="201">
        <f t="shared" si="24"/>
        <v>0</v>
      </c>
      <c r="I249" s="74"/>
      <c r="J249" s="74"/>
      <c r="K249" s="74"/>
      <c r="L249" s="158"/>
    </row>
    <row r="250" spans="1:12" ht="39.75" customHeight="1" x14ac:dyDescent="0.25">
      <c r="A250" s="44">
        <v>6299</v>
      </c>
      <c r="B250" s="71" t="s">
        <v>258</v>
      </c>
      <c r="C250" s="201">
        <f t="shared" si="23"/>
        <v>0</v>
      </c>
      <c r="D250" s="74"/>
      <c r="E250" s="74"/>
      <c r="F250" s="74"/>
      <c r="G250" s="211"/>
      <c r="H250" s="201">
        <f t="shared" si="24"/>
        <v>0</v>
      </c>
      <c r="I250" s="74"/>
      <c r="J250" s="74"/>
      <c r="K250" s="74"/>
      <c r="L250" s="158"/>
    </row>
    <row r="251" spans="1:12" x14ac:dyDescent="0.25">
      <c r="A251" s="56">
        <v>6300</v>
      </c>
      <c r="B251" s="147" t="s">
        <v>259</v>
      </c>
      <c r="C251" s="184">
        <f t="shared" si="23"/>
        <v>0</v>
      </c>
      <c r="D251" s="63">
        <f>SUM(D252,D257,D258)</f>
        <v>0</v>
      </c>
      <c r="E251" s="63">
        <f t="shared" ref="E251:G251" si="28">SUM(E252,E257,E258)</f>
        <v>0</v>
      </c>
      <c r="F251" s="63">
        <f t="shared" si="28"/>
        <v>0</v>
      </c>
      <c r="G251" s="63">
        <f t="shared" si="28"/>
        <v>0</v>
      </c>
      <c r="H251" s="57">
        <f t="shared" si="24"/>
        <v>0</v>
      </c>
      <c r="I251" s="63">
        <f>SUM(I252,I257,I258)</f>
        <v>0</v>
      </c>
      <c r="J251" s="63">
        <f t="shared" ref="J251:L251" si="29">SUM(J252,J257,J258)</f>
        <v>0</v>
      </c>
      <c r="K251" s="63">
        <f t="shared" si="29"/>
        <v>0</v>
      </c>
      <c r="L251" s="172">
        <f t="shared" si="29"/>
        <v>0</v>
      </c>
    </row>
    <row r="252" spans="1:12" ht="24" x14ac:dyDescent="0.25">
      <c r="A252" s="168">
        <v>6320</v>
      </c>
      <c r="B252" s="65" t="s">
        <v>260</v>
      </c>
      <c r="C252" s="209">
        <f t="shared" si="23"/>
        <v>0</v>
      </c>
      <c r="D252" s="169">
        <f>SUM(D253:D256)</f>
        <v>0</v>
      </c>
      <c r="E252" s="169">
        <f>SUM(E253:E256)</f>
        <v>0</v>
      </c>
      <c r="F252" s="169">
        <f t="shared" ref="F252:G252" si="30">SUM(F253:F256)</f>
        <v>0</v>
      </c>
      <c r="G252" s="212">
        <f t="shared" si="30"/>
        <v>0</v>
      </c>
      <c r="H252" s="209">
        <f t="shared" si="24"/>
        <v>0</v>
      </c>
      <c r="I252" s="169">
        <f>SUM(I253:I256)</f>
        <v>0</v>
      </c>
      <c r="J252" s="169">
        <f t="shared" ref="J252:L252" si="31">SUM(J253:J256)</f>
        <v>0</v>
      </c>
      <c r="K252" s="169">
        <f t="shared" si="31"/>
        <v>0</v>
      </c>
      <c r="L252" s="213">
        <f t="shared" si="31"/>
        <v>0</v>
      </c>
    </row>
    <row r="253" spans="1:12" x14ac:dyDescent="0.25">
      <c r="A253" s="44">
        <v>6322</v>
      </c>
      <c r="B253" s="71" t="s">
        <v>261</v>
      </c>
      <c r="C253" s="201">
        <f t="shared" si="23"/>
        <v>0</v>
      </c>
      <c r="D253" s="74"/>
      <c r="E253" s="74"/>
      <c r="F253" s="74"/>
      <c r="G253" s="211"/>
      <c r="H253" s="201">
        <f t="shared" si="24"/>
        <v>0</v>
      </c>
      <c r="I253" s="74"/>
      <c r="J253" s="74"/>
      <c r="K253" s="74"/>
      <c r="L253" s="158"/>
    </row>
    <row r="254" spans="1:12" ht="24" x14ac:dyDescent="0.25">
      <c r="A254" s="44">
        <v>6323</v>
      </c>
      <c r="B254" s="71" t="s">
        <v>262</v>
      </c>
      <c r="C254" s="201">
        <f t="shared" si="23"/>
        <v>0</v>
      </c>
      <c r="D254" s="74"/>
      <c r="E254" s="74"/>
      <c r="F254" s="74"/>
      <c r="G254" s="211"/>
      <c r="H254" s="201">
        <f t="shared" si="24"/>
        <v>0</v>
      </c>
      <c r="I254" s="74"/>
      <c r="J254" s="74"/>
      <c r="K254" s="74"/>
      <c r="L254" s="158"/>
    </row>
    <row r="255" spans="1:12" ht="24" x14ac:dyDescent="0.25">
      <c r="A255" s="44">
        <v>6324</v>
      </c>
      <c r="B255" s="71" t="s">
        <v>263</v>
      </c>
      <c r="C255" s="201">
        <f t="shared" si="23"/>
        <v>0</v>
      </c>
      <c r="D255" s="74"/>
      <c r="E255" s="74"/>
      <c r="F255" s="74"/>
      <c r="G255" s="211"/>
      <c r="H255" s="201">
        <f t="shared" si="24"/>
        <v>0</v>
      </c>
      <c r="I255" s="74"/>
      <c r="J255" s="74"/>
      <c r="K255" s="74"/>
      <c r="L255" s="158"/>
    </row>
    <row r="256" spans="1:12" x14ac:dyDescent="0.25">
      <c r="A256" s="38">
        <v>6329</v>
      </c>
      <c r="B256" s="65" t="s">
        <v>264</v>
      </c>
      <c r="C256" s="205">
        <f t="shared" si="23"/>
        <v>0</v>
      </c>
      <c r="D256" s="68"/>
      <c r="E256" s="68"/>
      <c r="F256" s="68"/>
      <c r="G256" s="214"/>
      <c r="H256" s="205">
        <f t="shared" si="24"/>
        <v>0</v>
      </c>
      <c r="I256" s="68"/>
      <c r="J256" s="68"/>
      <c r="K256" s="68"/>
      <c r="L256" s="155"/>
    </row>
    <row r="257" spans="1:13" ht="24" x14ac:dyDescent="0.25">
      <c r="A257" s="215">
        <v>6330</v>
      </c>
      <c r="B257" s="216" t="s">
        <v>265</v>
      </c>
      <c r="C257" s="209">
        <f>SUM(D257:G257)</f>
        <v>0</v>
      </c>
      <c r="D257" s="189"/>
      <c r="E257" s="189"/>
      <c r="F257" s="189"/>
      <c r="G257" s="211"/>
      <c r="H257" s="209">
        <f>SUM(I257:L257)</f>
        <v>0</v>
      </c>
      <c r="I257" s="189"/>
      <c r="J257" s="189"/>
      <c r="K257" s="189"/>
      <c r="L257" s="191"/>
    </row>
    <row r="258" spans="1:13" x14ac:dyDescent="0.25">
      <c r="A258" s="159">
        <v>6360</v>
      </c>
      <c r="B258" s="71" t="s">
        <v>266</v>
      </c>
      <c r="C258" s="201">
        <f t="shared" si="23"/>
        <v>0</v>
      </c>
      <c r="D258" s="74"/>
      <c r="E258" s="74"/>
      <c r="F258" s="74"/>
      <c r="G258" s="157"/>
      <c r="H258" s="208">
        <f t="shared" si="24"/>
        <v>0</v>
      </c>
      <c r="I258" s="74"/>
      <c r="J258" s="74"/>
      <c r="K258" s="74"/>
      <c r="L258" s="158"/>
    </row>
    <row r="259" spans="1:13" ht="36" x14ac:dyDescent="0.25">
      <c r="A259" s="56">
        <v>6400</v>
      </c>
      <c r="B259" s="147" t="s">
        <v>267</v>
      </c>
      <c r="C259" s="184">
        <f>SUM(D259:G259)</f>
        <v>0</v>
      </c>
      <c r="D259" s="63">
        <f>SUM(D260,D264)</f>
        <v>0</v>
      </c>
      <c r="E259" s="63">
        <f t="shared" ref="E259:G259" si="32">SUM(E260,E264)</f>
        <v>0</v>
      </c>
      <c r="F259" s="63">
        <f t="shared" si="32"/>
        <v>0</v>
      </c>
      <c r="G259" s="63">
        <f t="shared" si="32"/>
        <v>0</v>
      </c>
      <c r="H259" s="57">
        <f>SUM(I259:L259)</f>
        <v>0</v>
      </c>
      <c r="I259" s="63">
        <f>SUM(I260,I264)</f>
        <v>0</v>
      </c>
      <c r="J259" s="63">
        <f t="shared" ref="J259:L259" si="33">SUM(J260,J264)</f>
        <v>0</v>
      </c>
      <c r="K259" s="63">
        <f t="shared" si="33"/>
        <v>0</v>
      </c>
      <c r="L259" s="172">
        <f t="shared" si="33"/>
        <v>0</v>
      </c>
    </row>
    <row r="260" spans="1:13" ht="24" x14ac:dyDescent="0.25">
      <c r="A260" s="168">
        <v>6410</v>
      </c>
      <c r="B260" s="65" t="s">
        <v>268</v>
      </c>
      <c r="C260" s="205">
        <f t="shared" si="23"/>
        <v>0</v>
      </c>
      <c r="D260" s="169">
        <f>SUM(D261:D263)</f>
        <v>0</v>
      </c>
      <c r="E260" s="169">
        <f t="shared" ref="E260:G260" si="34">SUM(E261:E263)</f>
        <v>0</v>
      </c>
      <c r="F260" s="169">
        <f t="shared" si="34"/>
        <v>0</v>
      </c>
      <c r="G260" s="217">
        <f t="shared" si="34"/>
        <v>0</v>
      </c>
      <c r="H260" s="205">
        <f t="shared" si="24"/>
        <v>0</v>
      </c>
      <c r="I260" s="169">
        <f>SUM(I261:I263)</f>
        <v>0</v>
      </c>
      <c r="J260" s="169">
        <f t="shared" ref="J260:L260" si="35">SUM(J261:J263)</f>
        <v>0</v>
      </c>
      <c r="K260" s="169">
        <f t="shared" si="35"/>
        <v>0</v>
      </c>
      <c r="L260" s="180">
        <f t="shared" si="35"/>
        <v>0</v>
      </c>
    </row>
    <row r="261" spans="1:13" x14ac:dyDescent="0.25">
      <c r="A261" s="44">
        <v>6411</v>
      </c>
      <c r="B261" s="174" t="s">
        <v>269</v>
      </c>
      <c r="C261" s="201">
        <f t="shared" si="23"/>
        <v>0</v>
      </c>
      <c r="D261" s="74"/>
      <c r="E261" s="74"/>
      <c r="F261" s="74"/>
      <c r="G261" s="157"/>
      <c r="H261" s="208">
        <f t="shared" si="24"/>
        <v>0</v>
      </c>
      <c r="I261" s="74"/>
      <c r="J261" s="74"/>
      <c r="K261" s="74"/>
      <c r="L261" s="158"/>
    </row>
    <row r="262" spans="1:13" ht="36" x14ac:dyDescent="0.25">
      <c r="A262" s="44">
        <v>6412</v>
      </c>
      <c r="B262" s="71" t="s">
        <v>270</v>
      </c>
      <c r="C262" s="201">
        <f t="shared" si="23"/>
        <v>0</v>
      </c>
      <c r="D262" s="74"/>
      <c r="E262" s="74"/>
      <c r="F262" s="74"/>
      <c r="G262" s="157"/>
      <c r="H262" s="208">
        <f t="shared" si="24"/>
        <v>0</v>
      </c>
      <c r="I262" s="74"/>
      <c r="J262" s="74"/>
      <c r="K262" s="74"/>
      <c r="L262" s="158"/>
    </row>
    <row r="263" spans="1:13" ht="36" x14ac:dyDescent="0.25">
      <c r="A263" s="44">
        <v>6419</v>
      </c>
      <c r="B263" s="71" t="s">
        <v>271</v>
      </c>
      <c r="C263" s="201">
        <f t="shared" si="23"/>
        <v>0</v>
      </c>
      <c r="D263" s="74"/>
      <c r="E263" s="74"/>
      <c r="F263" s="74"/>
      <c r="G263" s="157"/>
      <c r="H263" s="208">
        <f t="shared" si="24"/>
        <v>0</v>
      </c>
      <c r="I263" s="74"/>
      <c r="J263" s="74"/>
      <c r="K263" s="74"/>
      <c r="L263" s="158"/>
    </row>
    <row r="264" spans="1:13" ht="36" x14ac:dyDescent="0.25">
      <c r="A264" s="159">
        <v>6420</v>
      </c>
      <c r="B264" s="71" t="s">
        <v>272</v>
      </c>
      <c r="C264" s="201">
        <f t="shared" si="23"/>
        <v>0</v>
      </c>
      <c r="D264" s="160">
        <f>SUM(D265:D268)</f>
        <v>0</v>
      </c>
      <c r="E264" s="160">
        <f>SUM(E265:E268)</f>
        <v>0</v>
      </c>
      <c r="F264" s="160">
        <f>SUM(F265:F268)</f>
        <v>0</v>
      </c>
      <c r="G264" s="218">
        <f>SUM(G265:G268)</f>
        <v>0</v>
      </c>
      <c r="H264" s="201">
        <f>SUM(I264:L264)</f>
        <v>0</v>
      </c>
      <c r="I264" s="160">
        <f>SUM(I265:I268)</f>
        <v>0</v>
      </c>
      <c r="J264" s="160">
        <f>SUM(J265:J268)</f>
        <v>0</v>
      </c>
      <c r="K264" s="160">
        <f>SUM(K265:K268)</f>
        <v>0</v>
      </c>
      <c r="L264" s="176">
        <f>SUM(L265:L268)</f>
        <v>0</v>
      </c>
    </row>
    <row r="265" spans="1:13" x14ac:dyDescent="0.25">
      <c r="A265" s="44">
        <v>6421</v>
      </c>
      <c r="B265" s="71" t="s">
        <v>273</v>
      </c>
      <c r="C265" s="201">
        <f t="shared" ref="C265:C285" si="36">SUM(D265:G265)</f>
        <v>0</v>
      </c>
      <c r="D265" s="74"/>
      <c r="E265" s="74"/>
      <c r="F265" s="74"/>
      <c r="G265" s="157"/>
      <c r="H265" s="208">
        <f t="shared" ref="H265:H285" si="37">SUM(I265:L265)</f>
        <v>0</v>
      </c>
      <c r="I265" s="74"/>
      <c r="J265" s="74"/>
      <c r="K265" s="74"/>
      <c r="L265" s="158"/>
    </row>
    <row r="266" spans="1:13" x14ac:dyDescent="0.25">
      <c r="A266" s="44">
        <v>6422</v>
      </c>
      <c r="B266" s="71" t="s">
        <v>274</v>
      </c>
      <c r="C266" s="201">
        <f t="shared" si="36"/>
        <v>0</v>
      </c>
      <c r="D266" s="74"/>
      <c r="E266" s="74"/>
      <c r="F266" s="74"/>
      <c r="G266" s="157"/>
      <c r="H266" s="208">
        <f t="shared" si="37"/>
        <v>0</v>
      </c>
      <c r="I266" s="74"/>
      <c r="J266" s="74"/>
      <c r="K266" s="74"/>
      <c r="L266" s="158"/>
    </row>
    <row r="267" spans="1:13" ht="13.5" customHeight="1" x14ac:dyDescent="0.25">
      <c r="A267" s="44">
        <v>6423</v>
      </c>
      <c r="B267" s="71" t="s">
        <v>275</v>
      </c>
      <c r="C267" s="201">
        <f>SUM(D267:G267)</f>
        <v>0</v>
      </c>
      <c r="D267" s="74"/>
      <c r="E267" s="74"/>
      <c r="F267" s="74"/>
      <c r="G267" s="157"/>
      <c r="H267" s="208">
        <f>SUM(I267:L267)</f>
        <v>0</v>
      </c>
      <c r="I267" s="74"/>
      <c r="J267" s="74"/>
      <c r="K267" s="74"/>
      <c r="L267" s="158"/>
    </row>
    <row r="268" spans="1:13" ht="36" x14ac:dyDescent="0.25">
      <c r="A268" s="44">
        <v>6424</v>
      </c>
      <c r="B268" s="71" t="s">
        <v>276</v>
      </c>
      <c r="C268" s="201">
        <f>SUM(D268:G268)</f>
        <v>0</v>
      </c>
      <c r="D268" s="74"/>
      <c r="E268" s="74"/>
      <c r="F268" s="74"/>
      <c r="G268" s="157"/>
      <c r="H268" s="208">
        <f>SUM(I268:L268)</f>
        <v>0</v>
      </c>
      <c r="I268" s="74"/>
      <c r="J268" s="74"/>
      <c r="K268" s="74"/>
      <c r="L268" s="158"/>
      <c r="M268" s="225"/>
    </row>
    <row r="269" spans="1:13" ht="36" x14ac:dyDescent="0.25">
      <c r="A269" s="220">
        <v>7000</v>
      </c>
      <c r="B269" s="220" t="s">
        <v>277</v>
      </c>
      <c r="C269" s="221">
        <f t="shared" si="36"/>
        <v>10</v>
      </c>
      <c r="D269" s="222">
        <f>SUM(D270,D281)</f>
        <v>0</v>
      </c>
      <c r="E269" s="222">
        <f>SUM(E270,E281)</f>
        <v>0</v>
      </c>
      <c r="F269" s="222">
        <f>SUM(F270,F281)</f>
        <v>10</v>
      </c>
      <c r="G269" s="222">
        <f>SUM(G270,G281)</f>
        <v>0</v>
      </c>
      <c r="H269" s="223">
        <f t="shared" si="37"/>
        <v>10</v>
      </c>
      <c r="I269" s="222">
        <f>SUM(I270,I281)</f>
        <v>0</v>
      </c>
      <c r="J269" s="222">
        <f>SUM(J270,J281)</f>
        <v>0</v>
      </c>
      <c r="K269" s="222">
        <f>SUM(K270,K281)</f>
        <v>10</v>
      </c>
      <c r="L269" s="224">
        <f>SUM(L270,L281)</f>
        <v>0</v>
      </c>
    </row>
    <row r="270" spans="1:13" ht="24" x14ac:dyDescent="0.25">
      <c r="A270" s="56">
        <v>7200</v>
      </c>
      <c r="B270" s="147" t="s">
        <v>278</v>
      </c>
      <c r="C270" s="184">
        <f t="shared" si="36"/>
        <v>10</v>
      </c>
      <c r="D270" s="63">
        <f>SUM(D271,D272,D275,D276,D280)</f>
        <v>0</v>
      </c>
      <c r="E270" s="63">
        <f>SUM(E271,E272,E275,E276,E280)</f>
        <v>0</v>
      </c>
      <c r="F270" s="63">
        <f>SUM(F271,F272,F275,F276,F280)</f>
        <v>10</v>
      </c>
      <c r="G270" s="63">
        <f>SUM(G271,G272,G275,G276,G280)</f>
        <v>0</v>
      </c>
      <c r="H270" s="57">
        <f t="shared" si="37"/>
        <v>10</v>
      </c>
      <c r="I270" s="63">
        <f>SUM(I271,I272,I275,I276,I280)</f>
        <v>0</v>
      </c>
      <c r="J270" s="63">
        <f>SUM(J271,J272,J275,J276,J280)</f>
        <v>0</v>
      </c>
      <c r="K270" s="63">
        <f>SUM(K271,K272,K275,K276,K280)</f>
        <v>10</v>
      </c>
      <c r="L270" s="149">
        <f>SUM(L271,L272,L275,L276,L280)</f>
        <v>0</v>
      </c>
    </row>
    <row r="271" spans="1:13" ht="24" x14ac:dyDescent="0.25">
      <c r="A271" s="168">
        <v>7210</v>
      </c>
      <c r="B271" s="65" t="s">
        <v>279</v>
      </c>
      <c r="C271" s="205">
        <f t="shared" si="36"/>
        <v>0</v>
      </c>
      <c r="D271" s="68"/>
      <c r="E271" s="68"/>
      <c r="F271" s="68"/>
      <c r="G271" s="154"/>
      <c r="H271" s="66">
        <f t="shared" si="37"/>
        <v>0</v>
      </c>
      <c r="I271" s="68"/>
      <c r="J271" s="68"/>
      <c r="K271" s="68"/>
      <c r="L271" s="155"/>
    </row>
    <row r="272" spans="1:13" s="225" customFormat="1" ht="36" x14ac:dyDescent="0.25">
      <c r="A272" s="159">
        <v>7220</v>
      </c>
      <c r="B272" s="71" t="s">
        <v>280</v>
      </c>
      <c r="C272" s="201">
        <f>SUM(D272:G272)</f>
        <v>0</v>
      </c>
      <c r="D272" s="160">
        <f>SUM(D273:D274)</f>
        <v>0</v>
      </c>
      <c r="E272" s="160">
        <f>SUM(E273:E274)</f>
        <v>0</v>
      </c>
      <c r="F272" s="160">
        <f>SUM(F273:F274)</f>
        <v>0</v>
      </c>
      <c r="G272" s="160">
        <f>SUM(G273:G274)</f>
        <v>0</v>
      </c>
      <c r="H272" s="72">
        <f>SUM(I272:L272)</f>
        <v>0</v>
      </c>
      <c r="I272" s="160">
        <f>SUM(I273:I274)</f>
        <v>0</v>
      </c>
      <c r="J272" s="160">
        <f>SUM(J273:J274)</f>
        <v>0</v>
      </c>
      <c r="K272" s="160">
        <f>SUM(K273:K274)</f>
        <v>0</v>
      </c>
      <c r="L272" s="162">
        <f>SUM(L273:L274)</f>
        <v>0</v>
      </c>
    </row>
    <row r="273" spans="1:12" s="225" customFormat="1" ht="36" x14ac:dyDescent="0.25">
      <c r="A273" s="44">
        <v>7221</v>
      </c>
      <c r="B273" s="71" t="s">
        <v>281</v>
      </c>
      <c r="C273" s="201">
        <f t="shared" si="36"/>
        <v>0</v>
      </c>
      <c r="D273" s="74"/>
      <c r="E273" s="74"/>
      <c r="F273" s="74"/>
      <c r="G273" s="157"/>
      <c r="H273" s="72">
        <f t="shared" si="37"/>
        <v>0</v>
      </c>
      <c r="I273" s="74"/>
      <c r="J273" s="74"/>
      <c r="K273" s="74"/>
      <c r="L273" s="158"/>
    </row>
    <row r="274" spans="1:12" s="225" customFormat="1" ht="36" x14ac:dyDescent="0.25">
      <c r="A274" s="44">
        <v>7222</v>
      </c>
      <c r="B274" s="71" t="s">
        <v>282</v>
      </c>
      <c r="C274" s="201">
        <f t="shared" si="36"/>
        <v>0</v>
      </c>
      <c r="D274" s="74"/>
      <c r="E274" s="74"/>
      <c r="F274" s="74"/>
      <c r="G274" s="157"/>
      <c r="H274" s="72">
        <f t="shared" si="37"/>
        <v>0</v>
      </c>
      <c r="I274" s="74"/>
      <c r="J274" s="74"/>
      <c r="K274" s="74"/>
      <c r="L274" s="158"/>
    </row>
    <row r="275" spans="1:12" ht="24" x14ac:dyDescent="0.25">
      <c r="A275" s="159">
        <v>7230</v>
      </c>
      <c r="B275" s="71" t="s">
        <v>283</v>
      </c>
      <c r="C275" s="201">
        <f t="shared" si="36"/>
        <v>10</v>
      </c>
      <c r="D275" s="74"/>
      <c r="E275" s="74"/>
      <c r="F275" s="74">
        <v>10</v>
      </c>
      <c r="G275" s="157"/>
      <c r="H275" s="72">
        <f t="shared" si="37"/>
        <v>10</v>
      </c>
      <c r="I275" s="74"/>
      <c r="J275" s="74"/>
      <c r="K275" s="74">
        <v>10</v>
      </c>
      <c r="L275" s="158"/>
    </row>
    <row r="276" spans="1:12" ht="24" x14ac:dyDescent="0.25">
      <c r="A276" s="159">
        <v>7240</v>
      </c>
      <c r="B276" s="71" t="s">
        <v>284</v>
      </c>
      <c r="C276" s="201">
        <f t="shared" si="36"/>
        <v>0</v>
      </c>
      <c r="D276" s="160">
        <f>SUM(D277:D279)</f>
        <v>0</v>
      </c>
      <c r="E276" s="160">
        <f t="shared" ref="E276:G276" si="38">SUM(E277:E279)</f>
        <v>0</v>
      </c>
      <c r="F276" s="160">
        <f t="shared" si="38"/>
        <v>0</v>
      </c>
      <c r="G276" s="161">
        <f t="shared" si="38"/>
        <v>0</v>
      </c>
      <c r="H276" s="72">
        <f t="shared" si="37"/>
        <v>0</v>
      </c>
      <c r="I276" s="160">
        <f t="shared" ref="I276:L276" si="39">SUM(I277:I279)</f>
        <v>0</v>
      </c>
      <c r="J276" s="160">
        <f t="shared" si="39"/>
        <v>0</v>
      </c>
      <c r="K276" s="160">
        <f>SUM(K277:K279)</f>
        <v>0</v>
      </c>
      <c r="L276" s="162">
        <f t="shared" si="39"/>
        <v>0</v>
      </c>
    </row>
    <row r="277" spans="1:12" ht="48" x14ac:dyDescent="0.25">
      <c r="A277" s="44">
        <v>7245</v>
      </c>
      <c r="B277" s="71" t="s">
        <v>285</v>
      </c>
      <c r="C277" s="201">
        <f t="shared" si="36"/>
        <v>0</v>
      </c>
      <c r="D277" s="74"/>
      <c r="E277" s="74"/>
      <c r="F277" s="74"/>
      <c r="G277" s="157"/>
      <c r="H277" s="72">
        <f t="shared" si="37"/>
        <v>0</v>
      </c>
      <c r="I277" s="74"/>
      <c r="J277" s="74"/>
      <c r="K277" s="74"/>
      <c r="L277" s="158"/>
    </row>
    <row r="278" spans="1:12" ht="84.75" customHeight="1" x14ac:dyDescent="0.25">
      <c r="A278" s="44">
        <v>7246</v>
      </c>
      <c r="B278" s="71" t="s">
        <v>286</v>
      </c>
      <c r="C278" s="201">
        <f t="shared" si="36"/>
        <v>0</v>
      </c>
      <c r="D278" s="74"/>
      <c r="E278" s="74"/>
      <c r="F278" s="74"/>
      <c r="G278" s="157"/>
      <c r="H278" s="72">
        <f t="shared" si="37"/>
        <v>0</v>
      </c>
      <c r="I278" s="74"/>
      <c r="J278" s="74"/>
      <c r="K278" s="74"/>
      <c r="L278" s="158"/>
    </row>
    <row r="279" spans="1:12" ht="36" x14ac:dyDescent="0.25">
      <c r="A279" s="44">
        <v>7247</v>
      </c>
      <c r="B279" s="71" t="s">
        <v>287</v>
      </c>
      <c r="C279" s="201">
        <f t="shared" si="36"/>
        <v>0</v>
      </c>
      <c r="D279" s="74"/>
      <c r="E279" s="74"/>
      <c r="F279" s="74"/>
      <c r="G279" s="157"/>
      <c r="H279" s="72">
        <f t="shared" si="37"/>
        <v>0</v>
      </c>
      <c r="I279" s="74"/>
      <c r="J279" s="74"/>
      <c r="K279" s="74"/>
      <c r="L279" s="158"/>
    </row>
    <row r="280" spans="1:12" ht="24" x14ac:dyDescent="0.25">
      <c r="A280" s="168">
        <v>7260</v>
      </c>
      <c r="B280" s="65" t="s">
        <v>288</v>
      </c>
      <c r="C280" s="205">
        <f t="shared" si="36"/>
        <v>0</v>
      </c>
      <c r="D280" s="68"/>
      <c r="E280" s="68"/>
      <c r="F280" s="68"/>
      <c r="G280" s="154"/>
      <c r="H280" s="66">
        <f t="shared" si="37"/>
        <v>0</v>
      </c>
      <c r="I280" s="68"/>
      <c r="J280" s="68"/>
      <c r="K280" s="68"/>
      <c r="L280" s="155"/>
    </row>
    <row r="281" spans="1:12" x14ac:dyDescent="0.25">
      <c r="A281" s="108">
        <v>7700</v>
      </c>
      <c r="B281" s="85" t="s">
        <v>289</v>
      </c>
      <c r="C281" s="86">
        <f t="shared" si="36"/>
        <v>0</v>
      </c>
      <c r="D281" s="226">
        <f>D282</f>
        <v>0</v>
      </c>
      <c r="E281" s="226">
        <f t="shared" ref="E281:G281" si="40">E282</f>
        <v>0</v>
      </c>
      <c r="F281" s="226">
        <f t="shared" si="40"/>
        <v>0</v>
      </c>
      <c r="G281" s="227">
        <f t="shared" si="40"/>
        <v>0</v>
      </c>
      <c r="H281" s="86">
        <f t="shared" si="37"/>
        <v>0</v>
      </c>
      <c r="I281" s="226">
        <f t="shared" ref="I281:L281" si="41">I282</f>
        <v>0</v>
      </c>
      <c r="J281" s="226">
        <f t="shared" si="41"/>
        <v>0</v>
      </c>
      <c r="K281" s="226">
        <f t="shared" si="41"/>
        <v>0</v>
      </c>
      <c r="L281" s="228">
        <f t="shared" si="41"/>
        <v>0</v>
      </c>
    </row>
    <row r="282" spans="1:12" x14ac:dyDescent="0.25">
      <c r="A282" s="150">
        <v>7720</v>
      </c>
      <c r="B282" s="65" t="s">
        <v>290</v>
      </c>
      <c r="C282" s="79">
        <f t="shared" si="36"/>
        <v>0</v>
      </c>
      <c r="D282" s="81"/>
      <c r="E282" s="81"/>
      <c r="F282" s="81"/>
      <c r="G282" s="229"/>
      <c r="H282" s="79">
        <f t="shared" si="37"/>
        <v>0</v>
      </c>
      <c r="I282" s="81"/>
      <c r="J282" s="81"/>
      <c r="K282" s="81"/>
      <c r="L282" s="230"/>
    </row>
    <row r="283" spans="1:12" x14ac:dyDescent="0.25">
      <c r="A283" s="174"/>
      <c r="B283" s="71" t="s">
        <v>291</v>
      </c>
      <c r="C283" s="201">
        <f t="shared" si="36"/>
        <v>0</v>
      </c>
      <c r="D283" s="160">
        <f>SUM(D284:D285)</f>
        <v>0</v>
      </c>
      <c r="E283" s="160">
        <f>SUM(E284:E285)</f>
        <v>0</v>
      </c>
      <c r="F283" s="160">
        <f>SUM(F284:F285)</f>
        <v>0</v>
      </c>
      <c r="G283" s="161">
        <f>SUM(G284:G285)</f>
        <v>0</v>
      </c>
      <c r="H283" s="72">
        <f t="shared" si="37"/>
        <v>0</v>
      </c>
      <c r="I283" s="160">
        <f>SUM(I284:I285)</f>
        <v>0</v>
      </c>
      <c r="J283" s="160">
        <f>SUM(J284:J285)</f>
        <v>0</v>
      </c>
      <c r="K283" s="160">
        <f>SUM(K284:K285)</f>
        <v>0</v>
      </c>
      <c r="L283" s="162">
        <f>SUM(L284:L285)</f>
        <v>0</v>
      </c>
    </row>
    <row r="284" spans="1:12" x14ac:dyDescent="0.25">
      <c r="A284" s="174" t="s">
        <v>292</v>
      </c>
      <c r="B284" s="44" t="s">
        <v>293</v>
      </c>
      <c r="C284" s="201">
        <f t="shared" si="36"/>
        <v>0</v>
      </c>
      <c r="D284" s="74"/>
      <c r="E284" s="74"/>
      <c r="F284" s="74"/>
      <c r="G284" s="157"/>
      <c r="H284" s="72">
        <f t="shared" si="37"/>
        <v>0</v>
      </c>
      <c r="I284" s="74"/>
      <c r="J284" s="74"/>
      <c r="K284" s="74"/>
      <c r="L284" s="158"/>
    </row>
    <row r="285" spans="1:12" ht="24" x14ac:dyDescent="0.25">
      <c r="A285" s="174" t="s">
        <v>294</v>
      </c>
      <c r="B285" s="231" t="s">
        <v>295</v>
      </c>
      <c r="C285" s="205">
        <f t="shared" si="36"/>
        <v>0</v>
      </c>
      <c r="D285" s="68"/>
      <c r="E285" s="68"/>
      <c r="F285" s="68"/>
      <c r="G285" s="154"/>
      <c r="H285" s="66">
        <f t="shared" si="37"/>
        <v>0</v>
      </c>
      <c r="I285" s="68"/>
      <c r="J285" s="68"/>
      <c r="K285" s="68"/>
      <c r="L285" s="155"/>
    </row>
    <row r="286" spans="1:12" ht="12.75" thickBot="1" x14ac:dyDescent="0.3">
      <c r="A286" s="232"/>
      <c r="B286" s="232" t="s">
        <v>296</v>
      </c>
      <c r="C286" s="233">
        <f t="shared" ref="C286:L286" si="42">SUM(C283,C269,C230,C195,C187,C173,C75,C53)</f>
        <v>84167</v>
      </c>
      <c r="D286" s="233">
        <f t="shared" si="42"/>
        <v>84117</v>
      </c>
      <c r="E286" s="233">
        <f t="shared" si="42"/>
        <v>0</v>
      </c>
      <c r="F286" s="233">
        <f t="shared" si="42"/>
        <v>50</v>
      </c>
      <c r="G286" s="234">
        <f t="shared" si="42"/>
        <v>0</v>
      </c>
      <c r="H286" s="235">
        <f t="shared" si="42"/>
        <v>226009</v>
      </c>
      <c r="I286" s="233">
        <f t="shared" si="42"/>
        <v>86849</v>
      </c>
      <c r="J286" s="233">
        <f t="shared" si="42"/>
        <v>139110</v>
      </c>
      <c r="K286" s="233">
        <f t="shared" si="42"/>
        <v>50</v>
      </c>
      <c r="L286" s="236">
        <f t="shared" si="42"/>
        <v>0</v>
      </c>
    </row>
    <row r="287" spans="1:12" s="24" customFormat="1" ht="13.5" thickTop="1" thickBot="1" x14ac:dyDescent="0.3">
      <c r="A287" s="601" t="s">
        <v>297</v>
      </c>
      <c r="B287" s="602"/>
      <c r="C287" s="237">
        <f>SUM(D287:G287)</f>
        <v>-10</v>
      </c>
      <c r="D287" s="238">
        <f>SUM(D24,D25,D41)-D51</f>
        <v>0</v>
      </c>
      <c r="E287" s="238">
        <f>SUM(E24,E25,E41)-E51</f>
        <v>0</v>
      </c>
      <c r="F287" s="238">
        <f>(F26+F43)-F51</f>
        <v>-10</v>
      </c>
      <c r="G287" s="239">
        <f>G45-G51</f>
        <v>0</v>
      </c>
      <c r="H287" s="237">
        <f>SUM(I287:L287)</f>
        <v>-10</v>
      </c>
      <c r="I287" s="238">
        <f>SUM(I24,I25,I41)-I51</f>
        <v>0</v>
      </c>
      <c r="J287" s="238">
        <f>SUM(J24,J25,J41)-J51</f>
        <v>0</v>
      </c>
      <c r="K287" s="238">
        <f>(K26+K43)-K51</f>
        <v>-10</v>
      </c>
      <c r="L287" s="240">
        <f>L45-L51</f>
        <v>0</v>
      </c>
    </row>
    <row r="288" spans="1:12" s="24" customFormat="1" ht="12.75" thickTop="1" x14ac:dyDescent="0.25">
      <c r="A288" s="620" t="s">
        <v>298</v>
      </c>
      <c r="B288" s="621"/>
      <c r="C288" s="241">
        <f t="shared" ref="C288:L288" si="43">SUM(C289,C290)-C297+C298</f>
        <v>10</v>
      </c>
      <c r="D288" s="242">
        <f t="shared" si="43"/>
        <v>0</v>
      </c>
      <c r="E288" s="242">
        <f t="shared" si="43"/>
        <v>0</v>
      </c>
      <c r="F288" s="242">
        <f t="shared" si="43"/>
        <v>10</v>
      </c>
      <c r="G288" s="243">
        <f t="shared" si="43"/>
        <v>0</v>
      </c>
      <c r="H288" s="244">
        <f t="shared" si="43"/>
        <v>10</v>
      </c>
      <c r="I288" s="242">
        <f t="shared" si="43"/>
        <v>0</v>
      </c>
      <c r="J288" s="242">
        <f t="shared" si="43"/>
        <v>0</v>
      </c>
      <c r="K288" s="242">
        <f t="shared" si="43"/>
        <v>10</v>
      </c>
      <c r="L288" s="245">
        <f t="shared" si="43"/>
        <v>0</v>
      </c>
    </row>
    <row r="289" spans="1:12" s="24" customFormat="1" ht="12.75" thickBot="1" x14ac:dyDescent="0.3">
      <c r="A289" s="126" t="s">
        <v>299</v>
      </c>
      <c r="B289" s="126" t="s">
        <v>300</v>
      </c>
      <c r="C289" s="246">
        <f t="shared" ref="C289:L289" si="44">C21-C283</f>
        <v>10</v>
      </c>
      <c r="D289" s="128">
        <f t="shared" si="44"/>
        <v>0</v>
      </c>
      <c r="E289" s="128">
        <f t="shared" si="44"/>
        <v>0</v>
      </c>
      <c r="F289" s="128">
        <f t="shared" si="44"/>
        <v>10</v>
      </c>
      <c r="G289" s="129">
        <f t="shared" si="44"/>
        <v>0</v>
      </c>
      <c r="H289" s="247">
        <f t="shared" si="44"/>
        <v>10</v>
      </c>
      <c r="I289" s="128">
        <f t="shared" si="44"/>
        <v>0</v>
      </c>
      <c r="J289" s="128">
        <f t="shared" si="44"/>
        <v>0</v>
      </c>
      <c r="K289" s="128">
        <f t="shared" si="44"/>
        <v>10</v>
      </c>
      <c r="L289" s="130">
        <f t="shared" si="44"/>
        <v>0</v>
      </c>
    </row>
    <row r="290" spans="1:12" s="24" customFormat="1" ht="12.75" thickTop="1" x14ac:dyDescent="0.25">
      <c r="A290" s="248" t="s">
        <v>301</v>
      </c>
      <c r="B290" s="248" t="s">
        <v>302</v>
      </c>
      <c r="C290" s="241">
        <f t="shared" ref="C290:L290" si="45">SUM(C291,C293,C295)-SUM(C292,C294,C296)</f>
        <v>0</v>
      </c>
      <c r="D290" s="242">
        <f t="shared" si="45"/>
        <v>0</v>
      </c>
      <c r="E290" s="242">
        <f t="shared" si="45"/>
        <v>0</v>
      </c>
      <c r="F290" s="242">
        <f t="shared" si="45"/>
        <v>0</v>
      </c>
      <c r="G290" s="249">
        <f t="shared" si="45"/>
        <v>0</v>
      </c>
      <c r="H290" s="244">
        <f t="shared" si="45"/>
        <v>0</v>
      </c>
      <c r="I290" s="242">
        <f t="shared" si="45"/>
        <v>0</v>
      </c>
      <c r="J290" s="242">
        <f t="shared" si="45"/>
        <v>0</v>
      </c>
      <c r="K290" s="242">
        <f t="shared" si="45"/>
        <v>0</v>
      </c>
      <c r="L290" s="245">
        <f t="shared" si="45"/>
        <v>0</v>
      </c>
    </row>
    <row r="291" spans="1:12" x14ac:dyDescent="0.25">
      <c r="A291" s="250" t="s">
        <v>303</v>
      </c>
      <c r="B291" s="116" t="s">
        <v>304</v>
      </c>
      <c r="C291" s="79">
        <f t="shared" ref="C291:C296" si="46">SUM(D291:G291)</f>
        <v>0</v>
      </c>
      <c r="D291" s="81"/>
      <c r="E291" s="81"/>
      <c r="F291" s="81"/>
      <c r="G291" s="229"/>
      <c r="H291" s="79">
        <f t="shared" ref="H291:H296" si="47">SUM(I291:L291)</f>
        <v>0</v>
      </c>
      <c r="I291" s="81"/>
      <c r="J291" s="81"/>
      <c r="K291" s="81"/>
      <c r="L291" s="230"/>
    </row>
    <row r="292" spans="1:12" ht="24" x14ac:dyDescent="0.25">
      <c r="A292" s="174" t="s">
        <v>305</v>
      </c>
      <c r="B292" s="43" t="s">
        <v>306</v>
      </c>
      <c r="C292" s="72">
        <f t="shared" si="46"/>
        <v>0</v>
      </c>
      <c r="D292" s="74"/>
      <c r="E292" s="74"/>
      <c r="F292" s="74"/>
      <c r="G292" s="157"/>
      <c r="H292" s="72">
        <f t="shared" si="47"/>
        <v>0</v>
      </c>
      <c r="I292" s="74"/>
      <c r="J292" s="74"/>
      <c r="K292" s="74"/>
      <c r="L292" s="158"/>
    </row>
    <row r="293" spans="1:12" x14ac:dyDescent="0.25">
      <c r="A293" s="174" t="s">
        <v>307</v>
      </c>
      <c r="B293" s="43" t="s">
        <v>308</v>
      </c>
      <c r="C293" s="72">
        <f t="shared" si="46"/>
        <v>0</v>
      </c>
      <c r="D293" s="74"/>
      <c r="E293" s="74"/>
      <c r="F293" s="74"/>
      <c r="G293" s="157"/>
      <c r="H293" s="72">
        <f t="shared" si="47"/>
        <v>0</v>
      </c>
      <c r="I293" s="74"/>
      <c r="J293" s="74"/>
      <c r="K293" s="74"/>
      <c r="L293" s="158"/>
    </row>
    <row r="294" spans="1:12" ht="24" x14ac:dyDescent="0.25">
      <c r="A294" s="174" t="s">
        <v>309</v>
      </c>
      <c r="B294" s="43" t="s">
        <v>310</v>
      </c>
      <c r="C294" s="72">
        <f t="shared" si="46"/>
        <v>0</v>
      </c>
      <c r="D294" s="74"/>
      <c r="E294" s="74"/>
      <c r="F294" s="74"/>
      <c r="G294" s="157"/>
      <c r="H294" s="72">
        <f t="shared" si="47"/>
        <v>0</v>
      </c>
      <c r="I294" s="74"/>
      <c r="J294" s="74"/>
      <c r="K294" s="74"/>
      <c r="L294" s="158"/>
    </row>
    <row r="295" spans="1:12" x14ac:dyDescent="0.25">
      <c r="A295" s="174" t="s">
        <v>311</v>
      </c>
      <c r="B295" s="43" t="s">
        <v>312</v>
      </c>
      <c r="C295" s="72">
        <f t="shared" si="46"/>
        <v>0</v>
      </c>
      <c r="D295" s="74"/>
      <c r="E295" s="74"/>
      <c r="F295" s="74"/>
      <c r="G295" s="157"/>
      <c r="H295" s="72">
        <f t="shared" si="47"/>
        <v>0</v>
      </c>
      <c r="I295" s="74"/>
      <c r="J295" s="74"/>
      <c r="K295" s="74"/>
      <c r="L295" s="158"/>
    </row>
    <row r="296" spans="1:12" ht="24.75" thickBot="1" x14ac:dyDescent="0.3">
      <c r="A296" s="251" t="s">
        <v>313</v>
      </c>
      <c r="B296" s="252" t="s">
        <v>314</v>
      </c>
      <c r="C296" s="185">
        <f t="shared" si="46"/>
        <v>0</v>
      </c>
      <c r="D296" s="189"/>
      <c r="E296" s="189"/>
      <c r="F296" s="189"/>
      <c r="G296" s="253"/>
      <c r="H296" s="185">
        <f t="shared" si="47"/>
        <v>0</v>
      </c>
      <c r="I296" s="189"/>
      <c r="J296" s="189"/>
      <c r="K296" s="189"/>
      <c r="L296" s="191"/>
    </row>
    <row r="297" spans="1:12" s="24" customFormat="1" ht="13.5" thickTop="1" thickBot="1" x14ac:dyDescent="0.3">
      <c r="A297" s="254" t="s">
        <v>315</v>
      </c>
      <c r="B297" s="254" t="s">
        <v>316</v>
      </c>
      <c r="C297" s="255">
        <f>SUM(D297:G297)</f>
        <v>0</v>
      </c>
      <c r="D297" s="256"/>
      <c r="E297" s="256"/>
      <c r="F297" s="256"/>
      <c r="G297" s="257"/>
      <c r="H297" s="255">
        <f>SUM(I297:L297)</f>
        <v>0</v>
      </c>
      <c r="I297" s="256"/>
      <c r="J297" s="256"/>
      <c r="K297" s="256"/>
      <c r="L297" s="258"/>
    </row>
    <row r="298" spans="1:12" s="24" customFormat="1" ht="48.75" thickTop="1" x14ac:dyDescent="0.25">
      <c r="A298" s="248" t="s">
        <v>317</v>
      </c>
      <c r="B298" s="259" t="s">
        <v>318</v>
      </c>
      <c r="C298" s="260">
        <f>SUM(D298:G298)</f>
        <v>0</v>
      </c>
      <c r="D298" s="177"/>
      <c r="E298" s="177"/>
      <c r="F298" s="177"/>
      <c r="G298" s="178"/>
      <c r="H298" s="260">
        <f>SUM(I298:L298)</f>
        <v>0</v>
      </c>
      <c r="I298" s="177"/>
      <c r="J298" s="177"/>
      <c r="K298" s="177"/>
      <c r="L298" s="179"/>
    </row>
    <row r="299" spans="1:12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</row>
    <row r="300" spans="1:12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</row>
    <row r="301" spans="1:12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</row>
    <row r="302" spans="1:12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</row>
    <row r="303" spans="1:12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</row>
    <row r="304" spans="1:12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</row>
    <row r="305" spans="1:12" x14ac:dyDescent="0.2">
      <c r="A305" s="1"/>
      <c r="B305" s="1"/>
      <c r="C305" s="261"/>
      <c r="D305" s="1"/>
      <c r="E305" s="1"/>
      <c r="F305" s="1"/>
      <c r="G305" s="1"/>
      <c r="H305" s="1"/>
      <c r="I305" s="1"/>
      <c r="J305" s="1"/>
      <c r="K305" s="1"/>
      <c r="L305" s="1"/>
    </row>
    <row r="306" spans="1:12" x14ac:dyDescent="0.2">
      <c r="A306" s="1"/>
      <c r="B306" s="1"/>
      <c r="C306" s="261"/>
      <c r="D306" s="1"/>
      <c r="E306" s="1"/>
      <c r="F306" s="1"/>
      <c r="G306" s="1"/>
      <c r="H306" s="1"/>
      <c r="I306" s="1"/>
      <c r="J306" s="1"/>
      <c r="K306" s="1"/>
      <c r="L306" s="1"/>
    </row>
    <row r="307" spans="1:12" x14ac:dyDescent="0.2">
      <c r="A307" s="1"/>
      <c r="B307" s="1"/>
      <c r="C307" s="261"/>
      <c r="D307" s="1"/>
      <c r="E307" s="1"/>
      <c r="F307" s="1"/>
      <c r="G307" s="1"/>
      <c r="H307" s="1"/>
      <c r="I307" s="1"/>
      <c r="J307" s="1"/>
      <c r="K307" s="1"/>
      <c r="L307" s="1"/>
    </row>
    <row r="308" spans="1:12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</row>
    <row r="309" spans="1:12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</row>
    <row r="310" spans="1:12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</row>
    <row r="311" spans="1:12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</row>
    <row r="312" spans="1:12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</row>
    <row r="313" spans="1:12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</row>
    <row r="314" spans="1:12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</row>
    <row r="315" spans="1:12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</row>
    <row r="316" spans="1:12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</row>
  </sheetData>
  <sheetProtection formatCells="0" formatColumns="0" formatRows="0"/>
  <autoFilter ref="A18:L298"/>
  <mergeCells count="29">
    <mergeCell ref="A288:B288"/>
    <mergeCell ref="H16:H17"/>
    <mergeCell ref="I16:I17"/>
    <mergeCell ref="J16:J17"/>
    <mergeCell ref="K16:K17"/>
    <mergeCell ref="L16:L17"/>
    <mergeCell ref="A287:B287"/>
    <mergeCell ref="C13:L13"/>
    <mergeCell ref="A15:A17"/>
    <mergeCell ref="B15:B17"/>
    <mergeCell ref="C15:G15"/>
    <mergeCell ref="H15:L15"/>
    <mergeCell ref="C16:C17"/>
    <mergeCell ref="D16:D17"/>
    <mergeCell ref="E16:E17"/>
    <mergeCell ref="F16:F17"/>
    <mergeCell ref="G16:G17"/>
    <mergeCell ref="C12:L12"/>
    <mergeCell ref="A1:L1"/>
    <mergeCell ref="A2:L2"/>
    <mergeCell ref="C3:L3"/>
    <mergeCell ref="C4:L4"/>
    <mergeCell ref="C5:L5"/>
    <mergeCell ref="C6:L6"/>
    <mergeCell ref="C7:L7"/>
    <mergeCell ref="C8:L8"/>
    <mergeCell ref="C9:L9"/>
    <mergeCell ref="C10:L10"/>
    <mergeCell ref="C11:L11"/>
  </mergeCells>
  <pageMargins left="0.78740157480314965" right="0.39370078740157483" top="0.39370078740157483" bottom="0.39370078740157483" header="0.23622047244094491" footer="0.19685039370078741"/>
  <pageSetup paperSize="9" scale="70" orientation="portrait" r:id="rId1"/>
  <headerFooter>
    <oddHeader xml:space="preserve">&amp;C                               </oddHeader>
    <oddFooter>&amp;L&amp;D, &amp;T&amp;R&amp;"Times New Roman,Regular"&amp;10&amp;P (&amp;N)</oddFooter>
  </headerFooter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M314"/>
  <sheetViews>
    <sheetView showGridLines="0" view="pageLayout" zoomScaleNormal="100" workbookViewId="0">
      <selection activeCell="C6" sqref="C6:L6"/>
    </sheetView>
  </sheetViews>
  <sheetFormatPr defaultRowHeight="12" x14ac:dyDescent="0.25"/>
  <cols>
    <col min="1" max="1" width="10.85546875" style="262" customWidth="1"/>
    <col min="2" max="2" width="28" style="262" customWidth="1"/>
    <col min="3" max="3" width="9.7109375" style="262" customWidth="1"/>
    <col min="4" max="4" width="9.5703125" style="262" customWidth="1"/>
    <col min="5" max="6" width="8.7109375" style="262" customWidth="1"/>
    <col min="7" max="7" width="8.28515625" style="262" customWidth="1"/>
    <col min="8" max="11" width="8.7109375" style="262" customWidth="1"/>
    <col min="12" max="12" width="7.5703125" style="262" customWidth="1"/>
    <col min="13" max="16" width="0" style="1" hidden="1" customWidth="1"/>
    <col min="17" max="16384" width="9.140625" style="1"/>
  </cols>
  <sheetData>
    <row r="1" spans="1:12" x14ac:dyDescent="0.25">
      <c r="A1" s="591" t="s">
        <v>503</v>
      </c>
      <c r="B1" s="591"/>
      <c r="C1" s="591"/>
      <c r="D1" s="591"/>
      <c r="E1" s="591"/>
      <c r="F1" s="591"/>
      <c r="G1" s="591"/>
      <c r="H1" s="591"/>
      <c r="I1" s="591"/>
      <c r="J1" s="591"/>
      <c r="K1" s="591"/>
      <c r="L1" s="591"/>
    </row>
    <row r="2" spans="1:12" ht="35.25" customHeight="1" x14ac:dyDescent="0.25">
      <c r="A2" s="592" t="s">
        <v>1</v>
      </c>
      <c r="B2" s="593"/>
      <c r="C2" s="593"/>
      <c r="D2" s="593"/>
      <c r="E2" s="593"/>
      <c r="F2" s="593"/>
      <c r="G2" s="593"/>
      <c r="H2" s="593"/>
      <c r="I2" s="593"/>
      <c r="J2" s="593"/>
      <c r="K2" s="593"/>
      <c r="L2" s="594"/>
    </row>
    <row r="3" spans="1:12" ht="12.75" customHeight="1" x14ac:dyDescent="0.25">
      <c r="A3" s="2" t="s">
        <v>2</v>
      </c>
      <c r="B3" s="3"/>
      <c r="C3" s="595" t="s">
        <v>504</v>
      </c>
      <c r="D3" s="595"/>
      <c r="E3" s="595"/>
      <c r="F3" s="595"/>
      <c r="G3" s="595"/>
      <c r="H3" s="595"/>
      <c r="I3" s="595"/>
      <c r="J3" s="595"/>
      <c r="K3" s="595"/>
      <c r="L3" s="596"/>
    </row>
    <row r="4" spans="1:12" ht="12.75" customHeight="1" x14ac:dyDescent="0.25">
      <c r="A4" s="2" t="s">
        <v>4</v>
      </c>
      <c r="B4" s="3"/>
      <c r="C4" s="595" t="s">
        <v>505</v>
      </c>
      <c r="D4" s="595"/>
      <c r="E4" s="595"/>
      <c r="F4" s="595"/>
      <c r="G4" s="595"/>
      <c r="H4" s="595"/>
      <c r="I4" s="595"/>
      <c r="J4" s="595"/>
      <c r="K4" s="595"/>
      <c r="L4" s="596"/>
    </row>
    <row r="5" spans="1:12" ht="12.75" customHeight="1" x14ac:dyDescent="0.25">
      <c r="A5" s="4" t="s">
        <v>6</v>
      </c>
      <c r="B5" s="5"/>
      <c r="C5" s="589" t="s">
        <v>350</v>
      </c>
      <c r="D5" s="589"/>
      <c r="E5" s="589"/>
      <c r="F5" s="589"/>
      <c r="G5" s="589"/>
      <c r="H5" s="589"/>
      <c r="I5" s="589"/>
      <c r="J5" s="589"/>
      <c r="K5" s="589"/>
      <c r="L5" s="590"/>
    </row>
    <row r="6" spans="1:12" ht="12.75" customHeight="1" x14ac:dyDescent="0.25">
      <c r="A6" s="4" t="s">
        <v>8</v>
      </c>
      <c r="B6" s="5"/>
      <c r="C6" s="589" t="s">
        <v>344</v>
      </c>
      <c r="D6" s="589"/>
      <c r="E6" s="589"/>
      <c r="F6" s="589"/>
      <c r="G6" s="589"/>
      <c r="H6" s="589"/>
      <c r="I6" s="589"/>
      <c r="J6" s="589"/>
      <c r="K6" s="589"/>
      <c r="L6" s="590"/>
    </row>
    <row r="7" spans="1:12" x14ac:dyDescent="0.25">
      <c r="A7" s="4" t="s">
        <v>10</v>
      </c>
      <c r="B7" s="5"/>
      <c r="C7" s="595" t="s">
        <v>345</v>
      </c>
      <c r="D7" s="595"/>
      <c r="E7" s="595"/>
      <c r="F7" s="595"/>
      <c r="G7" s="595"/>
      <c r="H7" s="595"/>
      <c r="I7" s="595"/>
      <c r="J7" s="595"/>
      <c r="K7" s="595"/>
      <c r="L7" s="596"/>
    </row>
    <row r="8" spans="1:12" ht="12.75" customHeight="1" x14ac:dyDescent="0.25">
      <c r="A8" s="6" t="s">
        <v>12</v>
      </c>
      <c r="B8" s="5"/>
      <c r="C8" s="597"/>
      <c r="D8" s="597"/>
      <c r="E8" s="597"/>
      <c r="F8" s="597"/>
      <c r="G8" s="597"/>
      <c r="H8" s="597"/>
      <c r="I8" s="597"/>
      <c r="J8" s="597"/>
      <c r="K8" s="597"/>
      <c r="L8" s="598"/>
    </row>
    <row r="9" spans="1:12" ht="12.75" customHeight="1" x14ac:dyDescent="0.25">
      <c r="A9" s="4"/>
      <c r="B9" s="5" t="s">
        <v>13</v>
      </c>
      <c r="C9" s="589" t="s">
        <v>506</v>
      </c>
      <c r="D9" s="589"/>
      <c r="E9" s="589"/>
      <c r="F9" s="589"/>
      <c r="G9" s="589"/>
      <c r="H9" s="589"/>
      <c r="I9" s="589"/>
      <c r="J9" s="589"/>
      <c r="K9" s="589"/>
      <c r="L9" s="590"/>
    </row>
    <row r="10" spans="1:12" ht="12.75" customHeight="1" x14ac:dyDescent="0.25">
      <c r="A10" s="4"/>
      <c r="B10" s="5" t="s">
        <v>15</v>
      </c>
      <c r="C10" s="589" t="s">
        <v>507</v>
      </c>
      <c r="D10" s="589"/>
      <c r="E10" s="589"/>
      <c r="F10" s="589"/>
      <c r="G10" s="589"/>
      <c r="H10" s="589"/>
      <c r="I10" s="589"/>
      <c r="J10" s="589"/>
      <c r="K10" s="589"/>
      <c r="L10" s="590"/>
    </row>
    <row r="11" spans="1:12" ht="12.75" customHeight="1" x14ac:dyDescent="0.25">
      <c r="A11" s="4"/>
      <c r="B11" s="5" t="s">
        <v>16</v>
      </c>
      <c r="C11" s="597"/>
      <c r="D11" s="597"/>
      <c r="E11" s="597"/>
      <c r="F11" s="597"/>
      <c r="G11" s="597"/>
      <c r="H11" s="597"/>
      <c r="I11" s="597"/>
      <c r="J11" s="597"/>
      <c r="K11" s="597"/>
      <c r="L11" s="598"/>
    </row>
    <row r="12" spans="1:12" ht="12.75" customHeight="1" x14ac:dyDescent="0.25">
      <c r="A12" s="4"/>
      <c r="B12" s="5" t="s">
        <v>17</v>
      </c>
      <c r="C12" s="589"/>
      <c r="D12" s="589"/>
      <c r="E12" s="589"/>
      <c r="F12" s="589"/>
      <c r="G12" s="589"/>
      <c r="H12" s="589"/>
      <c r="I12" s="589"/>
      <c r="J12" s="589"/>
      <c r="K12" s="589"/>
      <c r="L12" s="590"/>
    </row>
    <row r="13" spans="1:12" ht="12.75" customHeight="1" x14ac:dyDescent="0.25">
      <c r="A13" s="4"/>
      <c r="B13" s="5" t="s">
        <v>18</v>
      </c>
      <c r="C13" s="589"/>
      <c r="D13" s="589"/>
      <c r="E13" s="589"/>
      <c r="F13" s="589"/>
      <c r="G13" s="589"/>
      <c r="H13" s="589"/>
      <c r="I13" s="589"/>
      <c r="J13" s="589"/>
      <c r="K13" s="589"/>
      <c r="L13" s="590"/>
    </row>
    <row r="14" spans="1:12" ht="12.75" customHeight="1" x14ac:dyDescent="0.25">
      <c r="A14" s="7"/>
      <c r="B14" s="8"/>
      <c r="C14" s="9"/>
      <c r="D14" s="9"/>
      <c r="E14" s="9"/>
      <c r="F14" s="9"/>
      <c r="G14" s="9"/>
      <c r="H14" s="9"/>
      <c r="I14" s="9"/>
      <c r="J14" s="9"/>
      <c r="K14" s="9"/>
      <c r="L14" s="10"/>
    </row>
    <row r="15" spans="1:12" s="11" customFormat="1" ht="12.75" customHeight="1" x14ac:dyDescent="0.25">
      <c r="A15" s="603" t="s">
        <v>19</v>
      </c>
      <c r="B15" s="606" t="s">
        <v>20</v>
      </c>
      <c r="C15" s="608" t="s">
        <v>21</v>
      </c>
      <c r="D15" s="609"/>
      <c r="E15" s="609"/>
      <c r="F15" s="609"/>
      <c r="G15" s="610"/>
      <c r="H15" s="608" t="s">
        <v>22</v>
      </c>
      <c r="I15" s="609"/>
      <c r="J15" s="609"/>
      <c r="K15" s="609"/>
      <c r="L15" s="611"/>
    </row>
    <row r="16" spans="1:12" s="11" customFormat="1" ht="12.75" customHeight="1" x14ac:dyDescent="0.25">
      <c r="A16" s="604"/>
      <c r="B16" s="607"/>
      <c r="C16" s="612" t="s">
        <v>23</v>
      </c>
      <c r="D16" s="613" t="s">
        <v>24</v>
      </c>
      <c r="E16" s="615" t="s">
        <v>25</v>
      </c>
      <c r="F16" s="617" t="s">
        <v>26</v>
      </c>
      <c r="G16" s="619" t="s">
        <v>27</v>
      </c>
      <c r="H16" s="612" t="s">
        <v>23</v>
      </c>
      <c r="I16" s="613" t="s">
        <v>24</v>
      </c>
      <c r="J16" s="615" t="s">
        <v>25</v>
      </c>
      <c r="K16" s="617" t="s">
        <v>26</v>
      </c>
      <c r="L16" s="599" t="s">
        <v>27</v>
      </c>
    </row>
    <row r="17" spans="1:12" s="12" customFormat="1" ht="61.5" customHeight="1" thickBot="1" x14ac:dyDescent="0.3">
      <c r="A17" s="605"/>
      <c r="B17" s="607"/>
      <c r="C17" s="612"/>
      <c r="D17" s="614"/>
      <c r="E17" s="616"/>
      <c r="F17" s="618"/>
      <c r="G17" s="619"/>
      <c r="H17" s="622"/>
      <c r="I17" s="623"/>
      <c r="J17" s="616"/>
      <c r="K17" s="618"/>
      <c r="L17" s="600"/>
    </row>
    <row r="18" spans="1:12" s="12" customFormat="1" ht="9.75" customHeight="1" thickTop="1" x14ac:dyDescent="0.25">
      <c r="A18" s="13" t="s">
        <v>28</v>
      </c>
      <c r="B18" s="13">
        <v>2</v>
      </c>
      <c r="C18" s="14">
        <v>3</v>
      </c>
      <c r="D18" s="15">
        <v>4</v>
      </c>
      <c r="E18" s="15">
        <v>5</v>
      </c>
      <c r="F18" s="15">
        <v>6</v>
      </c>
      <c r="G18" s="16">
        <v>7</v>
      </c>
      <c r="H18" s="14">
        <v>8</v>
      </c>
      <c r="I18" s="15">
        <v>9</v>
      </c>
      <c r="J18" s="15">
        <v>10</v>
      </c>
      <c r="K18" s="15">
        <v>11</v>
      </c>
      <c r="L18" s="17">
        <v>12</v>
      </c>
    </row>
    <row r="19" spans="1:12" s="24" customFormat="1" x14ac:dyDescent="0.25">
      <c r="A19" s="18"/>
      <c r="B19" s="19" t="s">
        <v>29</v>
      </c>
      <c r="C19" s="20"/>
      <c r="D19" s="21"/>
      <c r="E19" s="21"/>
      <c r="F19" s="21"/>
      <c r="G19" s="22"/>
      <c r="H19" s="20"/>
      <c r="I19" s="21"/>
      <c r="J19" s="21"/>
      <c r="K19" s="21"/>
      <c r="L19" s="23"/>
    </row>
    <row r="20" spans="1:12" s="24" customFormat="1" ht="12.75" thickBot="1" x14ac:dyDescent="0.3">
      <c r="A20" s="25"/>
      <c r="B20" s="26" t="s">
        <v>30</v>
      </c>
      <c r="C20" s="27">
        <f t="shared" ref="C20:C47" si="0">SUM(D20:G20)</f>
        <v>25000</v>
      </c>
      <c r="D20" s="28">
        <f>SUM(D21,D24,D25,D41,D43)</f>
        <v>25000</v>
      </c>
      <c r="E20" s="28">
        <f>SUM(E21,E24,E43)</f>
        <v>0</v>
      </c>
      <c r="F20" s="28">
        <f>SUM(F21,F26,F43)</f>
        <v>0</v>
      </c>
      <c r="G20" s="29">
        <f>SUM(G21,G45)</f>
        <v>0</v>
      </c>
      <c r="H20" s="27">
        <f>SUM(I20:L20)</f>
        <v>38268</v>
      </c>
      <c r="I20" s="28">
        <f>SUM(I21,I24,I25,I41,I43)</f>
        <v>38268</v>
      </c>
      <c r="J20" s="28">
        <f>SUM(J21,J24,J43)</f>
        <v>0</v>
      </c>
      <c r="K20" s="28">
        <f>SUM(K21,K26,K43)</f>
        <v>0</v>
      </c>
      <c r="L20" s="30">
        <f>SUM(L21,L45)</f>
        <v>0</v>
      </c>
    </row>
    <row r="21" spans="1:12" ht="12.75" thickTop="1" x14ac:dyDescent="0.25">
      <c r="A21" s="31"/>
      <c r="B21" s="32" t="s">
        <v>31</v>
      </c>
      <c r="C21" s="33">
        <f t="shared" si="0"/>
        <v>0</v>
      </c>
      <c r="D21" s="34">
        <f>SUM(D22:D23)</f>
        <v>0</v>
      </c>
      <c r="E21" s="34">
        <f>SUM(E22:E23)</f>
        <v>0</v>
      </c>
      <c r="F21" s="34">
        <f>SUM(F22:F23)</f>
        <v>0</v>
      </c>
      <c r="G21" s="35">
        <f>SUM(G22:G23)</f>
        <v>0</v>
      </c>
      <c r="H21" s="33">
        <f t="shared" ref="H21:H47" si="1">SUM(I21:L21)</f>
        <v>0</v>
      </c>
      <c r="I21" s="34">
        <f>SUM(I22:I23)</f>
        <v>0</v>
      </c>
      <c r="J21" s="34">
        <f>SUM(J22:J23)</f>
        <v>0</v>
      </c>
      <c r="K21" s="34">
        <f>SUM(K22:K23)</f>
        <v>0</v>
      </c>
      <c r="L21" s="36">
        <f>SUM(L22:L23)</f>
        <v>0</v>
      </c>
    </row>
    <row r="22" spans="1:12" x14ac:dyDescent="0.25">
      <c r="A22" s="37"/>
      <c r="B22" s="38" t="s">
        <v>32</v>
      </c>
      <c r="C22" s="39">
        <f t="shared" si="0"/>
        <v>0</v>
      </c>
      <c r="D22" s="40"/>
      <c r="E22" s="40"/>
      <c r="F22" s="40"/>
      <c r="G22" s="41"/>
      <c r="H22" s="39">
        <f t="shared" si="1"/>
        <v>0</v>
      </c>
      <c r="I22" s="40"/>
      <c r="J22" s="40"/>
      <c r="K22" s="40"/>
      <c r="L22" s="42"/>
    </row>
    <row r="23" spans="1:12" x14ac:dyDescent="0.25">
      <c r="A23" s="43"/>
      <c r="B23" s="44" t="s">
        <v>33</v>
      </c>
      <c r="C23" s="45">
        <f t="shared" si="0"/>
        <v>0</v>
      </c>
      <c r="D23" s="46"/>
      <c r="E23" s="46"/>
      <c r="F23" s="46"/>
      <c r="G23" s="47"/>
      <c r="H23" s="45">
        <f t="shared" si="1"/>
        <v>0</v>
      </c>
      <c r="I23" s="46"/>
      <c r="J23" s="46"/>
      <c r="K23" s="46"/>
      <c r="L23" s="48"/>
    </row>
    <row r="24" spans="1:12" s="24" customFormat="1" ht="24.75" thickBot="1" x14ac:dyDescent="0.3">
      <c r="A24" s="49">
        <v>19300</v>
      </c>
      <c r="B24" s="49" t="s">
        <v>34</v>
      </c>
      <c r="C24" s="50">
        <f t="shared" si="0"/>
        <v>25000</v>
      </c>
      <c r="D24" s="51">
        <v>25000</v>
      </c>
      <c r="E24" s="51"/>
      <c r="F24" s="52" t="s">
        <v>35</v>
      </c>
      <c r="G24" s="53" t="s">
        <v>35</v>
      </c>
      <c r="H24" s="50">
        <f t="shared" si="1"/>
        <v>38268</v>
      </c>
      <c r="I24" s="51">
        <f>I51</f>
        <v>38268</v>
      </c>
      <c r="J24" s="51"/>
      <c r="K24" s="52" t="s">
        <v>35</v>
      </c>
      <c r="L24" s="54" t="s">
        <v>35</v>
      </c>
    </row>
    <row r="25" spans="1:12" s="24" customFormat="1" ht="24.75" thickTop="1" x14ac:dyDescent="0.25">
      <c r="A25" s="55"/>
      <c r="B25" s="56" t="s">
        <v>36</v>
      </c>
      <c r="C25" s="57">
        <f t="shared" si="0"/>
        <v>0</v>
      </c>
      <c r="D25" s="58"/>
      <c r="E25" s="59" t="s">
        <v>35</v>
      </c>
      <c r="F25" s="59" t="s">
        <v>35</v>
      </c>
      <c r="G25" s="60" t="s">
        <v>35</v>
      </c>
      <c r="H25" s="57">
        <f t="shared" si="1"/>
        <v>0</v>
      </c>
      <c r="I25" s="61"/>
      <c r="J25" s="59" t="s">
        <v>35</v>
      </c>
      <c r="K25" s="59" t="s">
        <v>35</v>
      </c>
      <c r="L25" s="62" t="s">
        <v>35</v>
      </c>
    </row>
    <row r="26" spans="1:12" s="24" customFormat="1" ht="36" x14ac:dyDescent="0.25">
      <c r="A26" s="56">
        <v>21300</v>
      </c>
      <c r="B26" s="56" t="s">
        <v>37</v>
      </c>
      <c r="C26" s="57">
        <f t="shared" si="0"/>
        <v>0</v>
      </c>
      <c r="D26" s="59" t="s">
        <v>35</v>
      </c>
      <c r="E26" s="59" t="s">
        <v>35</v>
      </c>
      <c r="F26" s="63">
        <f>SUM(F27,F31,F33,F36)</f>
        <v>0</v>
      </c>
      <c r="G26" s="60" t="s">
        <v>35</v>
      </c>
      <c r="H26" s="57">
        <f t="shared" si="1"/>
        <v>0</v>
      </c>
      <c r="I26" s="59" t="s">
        <v>35</v>
      </c>
      <c r="J26" s="59" t="s">
        <v>35</v>
      </c>
      <c r="K26" s="63">
        <f>SUM(K27,K31,K33,K36)</f>
        <v>0</v>
      </c>
      <c r="L26" s="62" t="s">
        <v>35</v>
      </c>
    </row>
    <row r="27" spans="1:12" s="24" customFormat="1" ht="24" x14ac:dyDescent="0.25">
      <c r="A27" s="64">
        <v>21350</v>
      </c>
      <c r="B27" s="56" t="s">
        <v>38</v>
      </c>
      <c r="C27" s="57">
        <f t="shared" si="0"/>
        <v>0</v>
      </c>
      <c r="D27" s="59" t="s">
        <v>35</v>
      </c>
      <c r="E27" s="59" t="s">
        <v>35</v>
      </c>
      <c r="F27" s="63">
        <f>SUM(F28:F30)</f>
        <v>0</v>
      </c>
      <c r="G27" s="60" t="s">
        <v>35</v>
      </c>
      <c r="H27" s="57">
        <f t="shared" si="1"/>
        <v>0</v>
      </c>
      <c r="I27" s="59" t="s">
        <v>35</v>
      </c>
      <c r="J27" s="59" t="s">
        <v>35</v>
      </c>
      <c r="K27" s="63">
        <f>SUM(K28:K30)</f>
        <v>0</v>
      </c>
      <c r="L27" s="62" t="s">
        <v>35</v>
      </c>
    </row>
    <row r="28" spans="1:12" x14ac:dyDescent="0.25">
      <c r="A28" s="37">
        <v>21351</v>
      </c>
      <c r="B28" s="65" t="s">
        <v>39</v>
      </c>
      <c r="C28" s="66">
        <f t="shared" si="0"/>
        <v>0</v>
      </c>
      <c r="D28" s="67" t="s">
        <v>35</v>
      </c>
      <c r="E28" s="67" t="s">
        <v>35</v>
      </c>
      <c r="F28" s="68"/>
      <c r="G28" s="69" t="s">
        <v>35</v>
      </c>
      <c r="H28" s="66">
        <f t="shared" si="1"/>
        <v>0</v>
      </c>
      <c r="I28" s="67" t="s">
        <v>35</v>
      </c>
      <c r="J28" s="67" t="s">
        <v>35</v>
      </c>
      <c r="K28" s="68"/>
      <c r="L28" s="70" t="s">
        <v>35</v>
      </c>
    </row>
    <row r="29" spans="1:12" x14ac:dyDescent="0.25">
      <c r="A29" s="43">
        <v>21352</v>
      </c>
      <c r="B29" s="71" t="s">
        <v>40</v>
      </c>
      <c r="C29" s="72">
        <f t="shared" si="0"/>
        <v>0</v>
      </c>
      <c r="D29" s="73" t="s">
        <v>35</v>
      </c>
      <c r="E29" s="73" t="s">
        <v>35</v>
      </c>
      <c r="F29" s="74"/>
      <c r="G29" s="75" t="s">
        <v>35</v>
      </c>
      <c r="H29" s="72">
        <f t="shared" si="1"/>
        <v>0</v>
      </c>
      <c r="I29" s="73" t="s">
        <v>35</v>
      </c>
      <c r="J29" s="73" t="s">
        <v>35</v>
      </c>
      <c r="K29" s="74"/>
      <c r="L29" s="76" t="s">
        <v>35</v>
      </c>
    </row>
    <row r="30" spans="1:12" ht="24" x14ac:dyDescent="0.25">
      <c r="A30" s="43">
        <v>21359</v>
      </c>
      <c r="B30" s="71" t="s">
        <v>41</v>
      </c>
      <c r="C30" s="72">
        <f t="shared" si="0"/>
        <v>0</v>
      </c>
      <c r="D30" s="73" t="s">
        <v>35</v>
      </c>
      <c r="E30" s="73" t="s">
        <v>35</v>
      </c>
      <c r="F30" s="74"/>
      <c r="G30" s="75" t="s">
        <v>35</v>
      </c>
      <c r="H30" s="72">
        <f t="shared" si="1"/>
        <v>0</v>
      </c>
      <c r="I30" s="73" t="s">
        <v>35</v>
      </c>
      <c r="J30" s="73" t="s">
        <v>35</v>
      </c>
      <c r="K30" s="74"/>
      <c r="L30" s="76" t="s">
        <v>35</v>
      </c>
    </row>
    <row r="31" spans="1:12" s="24" customFormat="1" ht="36" x14ac:dyDescent="0.25">
      <c r="A31" s="64">
        <v>21370</v>
      </c>
      <c r="B31" s="56" t="s">
        <v>42</v>
      </c>
      <c r="C31" s="57">
        <f t="shared" si="0"/>
        <v>0</v>
      </c>
      <c r="D31" s="59" t="s">
        <v>35</v>
      </c>
      <c r="E31" s="59" t="s">
        <v>35</v>
      </c>
      <c r="F31" s="63">
        <f>SUM(F32)</f>
        <v>0</v>
      </c>
      <c r="G31" s="60" t="s">
        <v>35</v>
      </c>
      <c r="H31" s="57">
        <f t="shared" si="1"/>
        <v>0</v>
      </c>
      <c r="I31" s="59" t="s">
        <v>35</v>
      </c>
      <c r="J31" s="59" t="s">
        <v>35</v>
      </c>
      <c r="K31" s="63">
        <f>SUM(K32)</f>
        <v>0</v>
      </c>
      <c r="L31" s="62" t="s">
        <v>35</v>
      </c>
    </row>
    <row r="32" spans="1:12" ht="36" x14ac:dyDescent="0.25">
      <c r="A32" s="77">
        <v>21379</v>
      </c>
      <c r="B32" s="78" t="s">
        <v>43</v>
      </c>
      <c r="C32" s="79">
        <f t="shared" si="0"/>
        <v>0</v>
      </c>
      <c r="D32" s="80" t="s">
        <v>35</v>
      </c>
      <c r="E32" s="80" t="s">
        <v>35</v>
      </c>
      <c r="F32" s="81"/>
      <c r="G32" s="82" t="s">
        <v>35</v>
      </c>
      <c r="H32" s="79">
        <f t="shared" si="1"/>
        <v>0</v>
      </c>
      <c r="I32" s="80" t="s">
        <v>35</v>
      </c>
      <c r="J32" s="80" t="s">
        <v>35</v>
      </c>
      <c r="K32" s="81"/>
      <c r="L32" s="83" t="s">
        <v>35</v>
      </c>
    </row>
    <row r="33" spans="1:12" s="24" customFormat="1" x14ac:dyDescent="0.25">
      <c r="A33" s="64">
        <v>21380</v>
      </c>
      <c r="B33" s="56" t="s">
        <v>44</v>
      </c>
      <c r="C33" s="57">
        <f t="shared" si="0"/>
        <v>0</v>
      </c>
      <c r="D33" s="59" t="s">
        <v>35</v>
      </c>
      <c r="E33" s="59" t="s">
        <v>35</v>
      </c>
      <c r="F33" s="63">
        <f>SUM(F34:F35)</f>
        <v>0</v>
      </c>
      <c r="G33" s="60" t="s">
        <v>35</v>
      </c>
      <c r="H33" s="57">
        <f t="shared" si="1"/>
        <v>0</v>
      </c>
      <c r="I33" s="59" t="s">
        <v>35</v>
      </c>
      <c r="J33" s="59" t="s">
        <v>35</v>
      </c>
      <c r="K33" s="63">
        <f>SUM(K34:K35)</f>
        <v>0</v>
      </c>
      <c r="L33" s="62" t="s">
        <v>35</v>
      </c>
    </row>
    <row r="34" spans="1:12" x14ac:dyDescent="0.25">
      <c r="A34" s="38">
        <v>21381</v>
      </c>
      <c r="B34" s="65" t="s">
        <v>45</v>
      </c>
      <c r="C34" s="66">
        <f t="shared" si="0"/>
        <v>0</v>
      </c>
      <c r="D34" s="67" t="s">
        <v>35</v>
      </c>
      <c r="E34" s="67" t="s">
        <v>35</v>
      </c>
      <c r="F34" s="68"/>
      <c r="G34" s="69" t="s">
        <v>35</v>
      </c>
      <c r="H34" s="66">
        <f t="shared" si="1"/>
        <v>0</v>
      </c>
      <c r="I34" s="67" t="s">
        <v>35</v>
      </c>
      <c r="J34" s="67" t="s">
        <v>35</v>
      </c>
      <c r="K34" s="68"/>
      <c r="L34" s="70" t="s">
        <v>35</v>
      </c>
    </row>
    <row r="35" spans="1:12" ht="24" x14ac:dyDescent="0.25">
      <c r="A35" s="44">
        <v>21383</v>
      </c>
      <c r="B35" s="71" t="s">
        <v>46</v>
      </c>
      <c r="C35" s="72">
        <f>SUM(D35:G35)</f>
        <v>0</v>
      </c>
      <c r="D35" s="73" t="s">
        <v>35</v>
      </c>
      <c r="E35" s="73" t="s">
        <v>35</v>
      </c>
      <c r="F35" s="74"/>
      <c r="G35" s="75" t="s">
        <v>35</v>
      </c>
      <c r="H35" s="72">
        <f t="shared" si="1"/>
        <v>0</v>
      </c>
      <c r="I35" s="73" t="s">
        <v>35</v>
      </c>
      <c r="J35" s="73" t="s">
        <v>35</v>
      </c>
      <c r="K35" s="74"/>
      <c r="L35" s="76" t="s">
        <v>35</v>
      </c>
    </row>
    <row r="36" spans="1:12" s="24" customFormat="1" ht="25.5" customHeight="1" x14ac:dyDescent="0.25">
      <c r="A36" s="64">
        <v>21390</v>
      </c>
      <c r="B36" s="56" t="s">
        <v>47</v>
      </c>
      <c r="C36" s="57">
        <f t="shared" si="0"/>
        <v>0</v>
      </c>
      <c r="D36" s="59" t="s">
        <v>35</v>
      </c>
      <c r="E36" s="59" t="s">
        <v>35</v>
      </c>
      <c r="F36" s="63">
        <f>SUM(F37:F40)</f>
        <v>0</v>
      </c>
      <c r="G36" s="60" t="s">
        <v>35</v>
      </c>
      <c r="H36" s="57">
        <f t="shared" si="1"/>
        <v>0</v>
      </c>
      <c r="I36" s="59" t="s">
        <v>35</v>
      </c>
      <c r="J36" s="59" t="s">
        <v>35</v>
      </c>
      <c r="K36" s="63">
        <f>SUM(K37:K40)</f>
        <v>0</v>
      </c>
      <c r="L36" s="62" t="s">
        <v>35</v>
      </c>
    </row>
    <row r="37" spans="1:12" ht="24" x14ac:dyDescent="0.25">
      <c r="A37" s="38">
        <v>21391</v>
      </c>
      <c r="B37" s="65" t="s">
        <v>48</v>
      </c>
      <c r="C37" s="66">
        <f t="shared" si="0"/>
        <v>0</v>
      </c>
      <c r="D37" s="67" t="s">
        <v>35</v>
      </c>
      <c r="E37" s="67" t="s">
        <v>35</v>
      </c>
      <c r="F37" s="68"/>
      <c r="G37" s="69" t="s">
        <v>35</v>
      </c>
      <c r="H37" s="66">
        <f t="shared" si="1"/>
        <v>0</v>
      </c>
      <c r="I37" s="67" t="s">
        <v>35</v>
      </c>
      <c r="J37" s="67" t="s">
        <v>35</v>
      </c>
      <c r="K37" s="68"/>
      <c r="L37" s="70" t="s">
        <v>35</v>
      </c>
    </row>
    <row r="38" spans="1:12" x14ac:dyDescent="0.25">
      <c r="A38" s="44">
        <v>21393</v>
      </c>
      <c r="B38" s="71" t="s">
        <v>49</v>
      </c>
      <c r="C38" s="72">
        <f t="shared" si="0"/>
        <v>0</v>
      </c>
      <c r="D38" s="73" t="s">
        <v>35</v>
      </c>
      <c r="E38" s="73" t="s">
        <v>35</v>
      </c>
      <c r="F38" s="74"/>
      <c r="G38" s="75" t="s">
        <v>35</v>
      </c>
      <c r="H38" s="72">
        <f t="shared" si="1"/>
        <v>0</v>
      </c>
      <c r="I38" s="73" t="s">
        <v>35</v>
      </c>
      <c r="J38" s="73" t="s">
        <v>35</v>
      </c>
      <c r="K38" s="74"/>
      <c r="L38" s="76" t="s">
        <v>35</v>
      </c>
    </row>
    <row r="39" spans="1:12" x14ac:dyDescent="0.25">
      <c r="A39" s="44">
        <v>21395</v>
      </c>
      <c r="B39" s="71" t="s">
        <v>50</v>
      </c>
      <c r="C39" s="72">
        <f t="shared" si="0"/>
        <v>0</v>
      </c>
      <c r="D39" s="73" t="s">
        <v>35</v>
      </c>
      <c r="E39" s="73" t="s">
        <v>35</v>
      </c>
      <c r="F39" s="74"/>
      <c r="G39" s="75" t="s">
        <v>35</v>
      </c>
      <c r="H39" s="72">
        <f t="shared" si="1"/>
        <v>0</v>
      </c>
      <c r="I39" s="73" t="s">
        <v>35</v>
      </c>
      <c r="J39" s="73" t="s">
        <v>35</v>
      </c>
      <c r="K39" s="74"/>
      <c r="L39" s="76" t="s">
        <v>35</v>
      </c>
    </row>
    <row r="40" spans="1:12" ht="24" x14ac:dyDescent="0.25">
      <c r="A40" s="84">
        <v>21399</v>
      </c>
      <c r="B40" s="85" t="s">
        <v>51</v>
      </c>
      <c r="C40" s="86">
        <f t="shared" si="0"/>
        <v>0</v>
      </c>
      <c r="D40" s="87" t="s">
        <v>35</v>
      </c>
      <c r="E40" s="87" t="s">
        <v>35</v>
      </c>
      <c r="F40" s="88"/>
      <c r="G40" s="89" t="s">
        <v>35</v>
      </c>
      <c r="H40" s="86">
        <f t="shared" si="1"/>
        <v>0</v>
      </c>
      <c r="I40" s="87" t="s">
        <v>35</v>
      </c>
      <c r="J40" s="87" t="s">
        <v>35</v>
      </c>
      <c r="K40" s="88"/>
      <c r="L40" s="90" t="s">
        <v>35</v>
      </c>
    </row>
    <row r="41" spans="1:12" s="24" customFormat="1" ht="26.25" customHeight="1" x14ac:dyDescent="0.25">
      <c r="A41" s="91">
        <v>21420</v>
      </c>
      <c r="B41" s="92" t="s">
        <v>52</v>
      </c>
      <c r="C41" s="86">
        <f>SUM(D41:G41)</f>
        <v>0</v>
      </c>
      <c r="D41" s="94">
        <f>SUM(D42)</f>
        <v>0</v>
      </c>
      <c r="E41" s="95" t="s">
        <v>35</v>
      </c>
      <c r="F41" s="95" t="s">
        <v>35</v>
      </c>
      <c r="G41" s="96" t="s">
        <v>35</v>
      </c>
      <c r="H41" s="93">
        <f>SUM(I41:L41)</f>
        <v>0</v>
      </c>
      <c r="I41" s="94">
        <f>SUM(I42)</f>
        <v>0</v>
      </c>
      <c r="J41" s="95" t="s">
        <v>35</v>
      </c>
      <c r="K41" s="95" t="s">
        <v>35</v>
      </c>
      <c r="L41" s="97" t="s">
        <v>35</v>
      </c>
    </row>
    <row r="42" spans="1:12" s="24" customFormat="1" ht="26.25" customHeight="1" x14ac:dyDescent="0.25">
      <c r="A42" s="84">
        <v>21429</v>
      </c>
      <c r="B42" s="85" t="s">
        <v>53</v>
      </c>
      <c r="C42" s="86">
        <f>SUM(D42:G42)</f>
        <v>0</v>
      </c>
      <c r="D42" s="98"/>
      <c r="E42" s="87" t="s">
        <v>35</v>
      </c>
      <c r="F42" s="87" t="s">
        <v>35</v>
      </c>
      <c r="G42" s="89" t="s">
        <v>35</v>
      </c>
      <c r="H42" s="86">
        <f t="shared" ref="H42:H44" si="2">SUM(I42:L42)</f>
        <v>0</v>
      </c>
      <c r="I42" s="98"/>
      <c r="J42" s="87" t="s">
        <v>35</v>
      </c>
      <c r="K42" s="87" t="s">
        <v>35</v>
      </c>
      <c r="L42" s="90" t="s">
        <v>35</v>
      </c>
    </row>
    <row r="43" spans="1:12" s="24" customFormat="1" ht="24" x14ac:dyDescent="0.25">
      <c r="A43" s="64">
        <v>21490</v>
      </c>
      <c r="B43" s="56" t="s">
        <v>54</v>
      </c>
      <c r="C43" s="57">
        <f t="shared" si="0"/>
        <v>0</v>
      </c>
      <c r="D43" s="99">
        <f>D44</f>
        <v>0</v>
      </c>
      <c r="E43" s="99">
        <f t="shared" ref="E43:F43" si="3">E44</f>
        <v>0</v>
      </c>
      <c r="F43" s="99">
        <f t="shared" si="3"/>
        <v>0</v>
      </c>
      <c r="G43" s="60" t="s">
        <v>35</v>
      </c>
      <c r="H43" s="100">
        <f t="shared" si="2"/>
        <v>0</v>
      </c>
      <c r="I43" s="99">
        <f>I44</f>
        <v>0</v>
      </c>
      <c r="J43" s="99">
        <f t="shared" ref="J43:K43" si="4">J44</f>
        <v>0</v>
      </c>
      <c r="K43" s="99">
        <f t="shared" si="4"/>
        <v>0</v>
      </c>
      <c r="L43" s="62" t="s">
        <v>35</v>
      </c>
    </row>
    <row r="44" spans="1:12" s="24" customFormat="1" ht="24" x14ac:dyDescent="0.25">
      <c r="A44" s="44">
        <v>21499</v>
      </c>
      <c r="B44" s="71" t="s">
        <v>55</v>
      </c>
      <c r="C44" s="79">
        <f>SUM(D44:G44)</f>
        <v>0</v>
      </c>
      <c r="D44" s="101"/>
      <c r="E44" s="102"/>
      <c r="F44" s="102"/>
      <c r="G44" s="103" t="s">
        <v>35</v>
      </c>
      <c r="H44" s="104">
        <f t="shared" si="2"/>
        <v>0</v>
      </c>
      <c r="I44" s="40"/>
      <c r="J44" s="105"/>
      <c r="K44" s="105"/>
      <c r="L44" s="106" t="s">
        <v>35</v>
      </c>
    </row>
    <row r="45" spans="1:12" ht="12.75" customHeight="1" x14ac:dyDescent="0.25">
      <c r="A45" s="107">
        <v>23000</v>
      </c>
      <c r="B45" s="108" t="s">
        <v>56</v>
      </c>
      <c r="C45" s="109">
        <f>SUM(D45:G45)</f>
        <v>0</v>
      </c>
      <c r="D45" s="59" t="s">
        <v>35</v>
      </c>
      <c r="E45" s="59" t="s">
        <v>35</v>
      </c>
      <c r="F45" s="59" t="s">
        <v>35</v>
      </c>
      <c r="G45" s="99">
        <f>SUM(G46:G47)</f>
        <v>0</v>
      </c>
      <c r="H45" s="109">
        <f t="shared" si="1"/>
        <v>0</v>
      </c>
      <c r="I45" s="87" t="s">
        <v>35</v>
      </c>
      <c r="J45" s="87" t="s">
        <v>35</v>
      </c>
      <c r="K45" s="87" t="s">
        <v>35</v>
      </c>
      <c r="L45" s="110">
        <f>SUM(L46:L47)</f>
        <v>0</v>
      </c>
    </row>
    <row r="46" spans="1:12" ht="24" x14ac:dyDescent="0.25">
      <c r="A46" s="111">
        <v>23410</v>
      </c>
      <c r="B46" s="112" t="s">
        <v>57</v>
      </c>
      <c r="C46" s="113">
        <f t="shared" si="0"/>
        <v>0</v>
      </c>
      <c r="D46" s="95" t="s">
        <v>35</v>
      </c>
      <c r="E46" s="95" t="s">
        <v>35</v>
      </c>
      <c r="F46" s="95" t="s">
        <v>35</v>
      </c>
      <c r="G46" s="114"/>
      <c r="H46" s="113">
        <f t="shared" si="1"/>
        <v>0</v>
      </c>
      <c r="I46" s="95" t="s">
        <v>35</v>
      </c>
      <c r="J46" s="95" t="s">
        <v>35</v>
      </c>
      <c r="K46" s="95" t="s">
        <v>35</v>
      </c>
      <c r="L46" s="115"/>
    </row>
    <row r="47" spans="1:12" ht="24" x14ac:dyDescent="0.25">
      <c r="A47" s="111">
        <v>23510</v>
      </c>
      <c r="B47" s="112" t="s">
        <v>58</v>
      </c>
      <c r="C47" s="93">
        <f t="shared" si="0"/>
        <v>0</v>
      </c>
      <c r="D47" s="95" t="s">
        <v>35</v>
      </c>
      <c r="E47" s="95" t="s">
        <v>35</v>
      </c>
      <c r="F47" s="95" t="s">
        <v>35</v>
      </c>
      <c r="G47" s="114"/>
      <c r="H47" s="93">
        <f t="shared" si="1"/>
        <v>0</v>
      </c>
      <c r="I47" s="95" t="s">
        <v>35</v>
      </c>
      <c r="J47" s="95" t="s">
        <v>35</v>
      </c>
      <c r="K47" s="95" t="s">
        <v>35</v>
      </c>
      <c r="L47" s="115"/>
    </row>
    <row r="48" spans="1:12" x14ac:dyDescent="0.25">
      <c r="A48" s="116"/>
      <c r="B48" s="112"/>
      <c r="C48" s="117"/>
      <c r="D48" s="95"/>
      <c r="E48" s="95"/>
      <c r="F48" s="94"/>
      <c r="G48" s="118"/>
      <c r="H48" s="117"/>
      <c r="I48" s="95"/>
      <c r="J48" s="95"/>
      <c r="K48" s="94"/>
      <c r="L48" s="119"/>
    </row>
    <row r="49" spans="1:12" s="24" customFormat="1" x14ac:dyDescent="0.25">
      <c r="A49" s="120"/>
      <c r="B49" s="121" t="s">
        <v>59</v>
      </c>
      <c r="C49" s="122"/>
      <c r="D49" s="123"/>
      <c r="E49" s="123"/>
      <c r="F49" s="123"/>
      <c r="G49" s="124"/>
      <c r="H49" s="122"/>
      <c r="I49" s="123"/>
      <c r="J49" s="123"/>
      <c r="K49" s="123"/>
      <c r="L49" s="125"/>
    </row>
    <row r="50" spans="1:12" s="24" customFormat="1" ht="12.75" thickBot="1" x14ac:dyDescent="0.3">
      <c r="A50" s="126"/>
      <c r="B50" s="25" t="s">
        <v>60</v>
      </c>
      <c r="C50" s="127">
        <f t="shared" ref="C50:C113" si="5">SUM(D50:G50)</f>
        <v>25000</v>
      </c>
      <c r="D50" s="128">
        <f>SUM(D51,D283)</f>
        <v>25000</v>
      </c>
      <c r="E50" s="128">
        <f>SUM(E51,E283)</f>
        <v>0</v>
      </c>
      <c r="F50" s="128">
        <f>SUM(F51,F283)</f>
        <v>0</v>
      </c>
      <c r="G50" s="129">
        <f>SUM(G51,G283)</f>
        <v>0</v>
      </c>
      <c r="H50" s="127">
        <f t="shared" ref="H50:H113" si="6">SUM(I50:L50)</f>
        <v>38268</v>
      </c>
      <c r="I50" s="128">
        <f>SUM(I51,I283)</f>
        <v>38268</v>
      </c>
      <c r="J50" s="128">
        <f>SUM(J51,J283)</f>
        <v>0</v>
      </c>
      <c r="K50" s="128">
        <f>SUM(K51,K283)</f>
        <v>0</v>
      </c>
      <c r="L50" s="130">
        <f>SUM(L51,L283)</f>
        <v>0</v>
      </c>
    </row>
    <row r="51" spans="1:12" s="24" customFormat="1" ht="36.75" thickTop="1" x14ac:dyDescent="0.25">
      <c r="A51" s="131"/>
      <c r="B51" s="132" t="s">
        <v>61</v>
      </c>
      <c r="C51" s="133">
        <f t="shared" si="5"/>
        <v>25000</v>
      </c>
      <c r="D51" s="134">
        <f>SUM(D52,D194)</f>
        <v>25000</v>
      </c>
      <c r="E51" s="134">
        <f>SUM(E52,E194)</f>
        <v>0</v>
      </c>
      <c r="F51" s="134">
        <f>SUM(F52,F194)</f>
        <v>0</v>
      </c>
      <c r="G51" s="135">
        <f>SUM(G52,G194)</f>
        <v>0</v>
      </c>
      <c r="H51" s="133">
        <f t="shared" si="6"/>
        <v>38268</v>
      </c>
      <c r="I51" s="134">
        <f>SUM(I52,I194)</f>
        <v>38268</v>
      </c>
      <c r="J51" s="134">
        <f>SUM(J52,J194)</f>
        <v>0</v>
      </c>
      <c r="K51" s="134">
        <f>SUM(K52,K194)</f>
        <v>0</v>
      </c>
      <c r="L51" s="136">
        <f>SUM(L52,L194)</f>
        <v>0</v>
      </c>
    </row>
    <row r="52" spans="1:12" s="24" customFormat="1" ht="24" x14ac:dyDescent="0.25">
      <c r="A52" s="137"/>
      <c r="B52" s="18" t="s">
        <v>62</v>
      </c>
      <c r="C52" s="138">
        <f t="shared" si="5"/>
        <v>25000</v>
      </c>
      <c r="D52" s="139">
        <f>SUM(D53,D75,D173,D187)</f>
        <v>25000</v>
      </c>
      <c r="E52" s="139">
        <f>SUM(E53,E75,E173,E187)</f>
        <v>0</v>
      </c>
      <c r="F52" s="139">
        <f>SUM(F53,F75,F173,F187)</f>
        <v>0</v>
      </c>
      <c r="G52" s="140">
        <f>SUM(G53,G75,G173,G187)</f>
        <v>0</v>
      </c>
      <c r="H52" s="138">
        <f t="shared" si="6"/>
        <v>38268</v>
      </c>
      <c r="I52" s="139">
        <f>SUM(I53,I75,I173,I187)</f>
        <v>38268</v>
      </c>
      <c r="J52" s="139">
        <f>SUM(J53,J75,J173,J187)</f>
        <v>0</v>
      </c>
      <c r="K52" s="139">
        <f>SUM(K53,K75,K173,K187)</f>
        <v>0</v>
      </c>
      <c r="L52" s="141">
        <f>SUM(L53,L75,L173,L187)</f>
        <v>0</v>
      </c>
    </row>
    <row r="53" spans="1:12" s="24" customFormat="1" x14ac:dyDescent="0.25">
      <c r="A53" s="142">
        <v>1000</v>
      </c>
      <c r="B53" s="142" t="s">
        <v>63</v>
      </c>
      <c r="C53" s="143">
        <f t="shared" si="5"/>
        <v>0</v>
      </c>
      <c r="D53" s="144">
        <f>SUM(D54,D67)</f>
        <v>0</v>
      </c>
      <c r="E53" s="144">
        <f>SUM(E54,E67)</f>
        <v>0</v>
      </c>
      <c r="F53" s="144">
        <f>SUM(F54,F67)</f>
        <v>0</v>
      </c>
      <c r="G53" s="145">
        <f>SUM(G54,G67)</f>
        <v>0</v>
      </c>
      <c r="H53" s="143">
        <f t="shared" si="6"/>
        <v>0</v>
      </c>
      <c r="I53" s="144">
        <f>SUM(I54,I67)</f>
        <v>0</v>
      </c>
      <c r="J53" s="144">
        <f>SUM(J54,J67)</f>
        <v>0</v>
      </c>
      <c r="K53" s="144">
        <f>SUM(K54,K67)</f>
        <v>0</v>
      </c>
      <c r="L53" s="146">
        <f>SUM(L54,L67)</f>
        <v>0</v>
      </c>
    </row>
    <row r="54" spans="1:12" x14ac:dyDescent="0.25">
      <c r="A54" s="56">
        <v>1100</v>
      </c>
      <c r="B54" s="147" t="s">
        <v>64</v>
      </c>
      <c r="C54" s="57">
        <f t="shared" si="5"/>
        <v>0</v>
      </c>
      <c r="D54" s="63">
        <f>SUM(D55,D58,D66)</f>
        <v>0</v>
      </c>
      <c r="E54" s="63">
        <f>SUM(E55,E58,E66)</f>
        <v>0</v>
      </c>
      <c r="F54" s="63">
        <f>SUM(F55,F58,F66)</f>
        <v>0</v>
      </c>
      <c r="G54" s="148">
        <f>SUM(G55,G58,G66)</f>
        <v>0</v>
      </c>
      <c r="H54" s="57">
        <f t="shared" si="6"/>
        <v>0</v>
      </c>
      <c r="I54" s="63">
        <f>SUM(I55,I58,I66)</f>
        <v>0</v>
      </c>
      <c r="J54" s="63">
        <f>SUM(J55,J58,J66)</f>
        <v>0</v>
      </c>
      <c r="K54" s="63">
        <f>SUM(K55,K58,K66)</f>
        <v>0</v>
      </c>
      <c r="L54" s="149">
        <f>SUM(L55,L58,L66)</f>
        <v>0</v>
      </c>
    </row>
    <row r="55" spans="1:12" x14ac:dyDescent="0.25">
      <c r="A55" s="150">
        <v>1110</v>
      </c>
      <c r="B55" s="112" t="s">
        <v>65</v>
      </c>
      <c r="C55" s="117">
        <f t="shared" si="5"/>
        <v>0</v>
      </c>
      <c r="D55" s="151">
        <f>SUM(D56:D57)</f>
        <v>0</v>
      </c>
      <c r="E55" s="151">
        <f>SUM(E56:E57)</f>
        <v>0</v>
      </c>
      <c r="F55" s="151">
        <f>SUM(F56:F57)</f>
        <v>0</v>
      </c>
      <c r="G55" s="152">
        <f>SUM(G56:G57)</f>
        <v>0</v>
      </c>
      <c r="H55" s="117">
        <f t="shared" si="6"/>
        <v>0</v>
      </c>
      <c r="I55" s="151">
        <f>SUM(I56:I57)</f>
        <v>0</v>
      </c>
      <c r="J55" s="151">
        <f>SUM(J56:J57)</f>
        <v>0</v>
      </c>
      <c r="K55" s="151">
        <f>SUM(K56:K57)</f>
        <v>0</v>
      </c>
      <c r="L55" s="153">
        <f>SUM(L56:L57)</f>
        <v>0</v>
      </c>
    </row>
    <row r="56" spans="1:12" x14ac:dyDescent="0.25">
      <c r="A56" s="38">
        <v>1111</v>
      </c>
      <c r="B56" s="65" t="s">
        <v>66</v>
      </c>
      <c r="C56" s="66">
        <f t="shared" si="5"/>
        <v>0</v>
      </c>
      <c r="D56" s="68"/>
      <c r="E56" s="68"/>
      <c r="F56" s="68"/>
      <c r="G56" s="154"/>
      <c r="H56" s="66">
        <f t="shared" si="6"/>
        <v>0</v>
      </c>
      <c r="I56" s="68"/>
      <c r="J56" s="68"/>
      <c r="K56" s="68"/>
      <c r="L56" s="155"/>
    </row>
    <row r="57" spans="1:12" ht="24" customHeight="1" x14ac:dyDescent="0.25">
      <c r="A57" s="44">
        <v>1119</v>
      </c>
      <c r="B57" s="71" t="s">
        <v>67</v>
      </c>
      <c r="C57" s="72">
        <f t="shared" si="5"/>
        <v>0</v>
      </c>
      <c r="D57" s="74"/>
      <c r="E57" s="74"/>
      <c r="F57" s="74"/>
      <c r="G57" s="157"/>
      <c r="H57" s="72">
        <f t="shared" si="6"/>
        <v>0</v>
      </c>
      <c r="I57" s="74"/>
      <c r="J57" s="74"/>
      <c r="K57" s="74"/>
      <c r="L57" s="158"/>
    </row>
    <row r="58" spans="1:12" x14ac:dyDescent="0.25">
      <c r="A58" s="159">
        <v>1140</v>
      </c>
      <c r="B58" s="71" t="s">
        <v>68</v>
      </c>
      <c r="C58" s="72">
        <f t="shared" si="5"/>
        <v>0</v>
      </c>
      <c r="D58" s="160">
        <f>SUM(D59:D65)</f>
        <v>0</v>
      </c>
      <c r="E58" s="160">
        <f>SUM(E59:E65)</f>
        <v>0</v>
      </c>
      <c r="F58" s="160">
        <f>SUM(F59:F65)</f>
        <v>0</v>
      </c>
      <c r="G58" s="161">
        <f>SUM(G59:G65)</f>
        <v>0</v>
      </c>
      <c r="H58" s="72">
        <f t="shared" si="6"/>
        <v>0</v>
      </c>
      <c r="I58" s="160">
        <f>SUM(I59:I65)</f>
        <v>0</v>
      </c>
      <c r="J58" s="160">
        <f>SUM(J59:J65)</f>
        <v>0</v>
      </c>
      <c r="K58" s="160">
        <f>SUM(K59:K65)</f>
        <v>0</v>
      </c>
      <c r="L58" s="162">
        <f>SUM(L59:L65)</f>
        <v>0</v>
      </c>
    </row>
    <row r="59" spans="1:12" x14ac:dyDescent="0.25">
      <c r="A59" s="44">
        <v>1141</v>
      </c>
      <c r="B59" s="71" t="s">
        <v>69</v>
      </c>
      <c r="C59" s="72">
        <f t="shared" si="5"/>
        <v>0</v>
      </c>
      <c r="D59" s="74"/>
      <c r="E59" s="74"/>
      <c r="F59" s="74"/>
      <c r="G59" s="157"/>
      <c r="H59" s="72">
        <f t="shared" si="6"/>
        <v>0</v>
      </c>
      <c r="I59" s="74"/>
      <c r="J59" s="74"/>
      <c r="K59" s="74"/>
      <c r="L59" s="158"/>
    </row>
    <row r="60" spans="1:12" ht="24.75" customHeight="1" x14ac:dyDescent="0.25">
      <c r="A60" s="44">
        <v>1142</v>
      </c>
      <c r="B60" s="71" t="s">
        <v>70</v>
      </c>
      <c r="C60" s="72">
        <f t="shared" si="5"/>
        <v>0</v>
      </c>
      <c r="D60" s="74"/>
      <c r="E60" s="74"/>
      <c r="F60" s="74"/>
      <c r="G60" s="157"/>
      <c r="H60" s="72">
        <f t="shared" si="6"/>
        <v>0</v>
      </c>
      <c r="I60" s="74"/>
      <c r="J60" s="74"/>
      <c r="K60" s="74"/>
      <c r="L60" s="158"/>
    </row>
    <row r="61" spans="1:12" ht="24" x14ac:dyDescent="0.25">
      <c r="A61" s="44">
        <v>1145</v>
      </c>
      <c r="B61" s="71" t="s">
        <v>71</v>
      </c>
      <c r="C61" s="72">
        <f t="shared" si="5"/>
        <v>0</v>
      </c>
      <c r="D61" s="74"/>
      <c r="E61" s="74"/>
      <c r="F61" s="74"/>
      <c r="G61" s="157"/>
      <c r="H61" s="72">
        <f t="shared" si="6"/>
        <v>0</v>
      </c>
      <c r="I61" s="74"/>
      <c r="J61" s="74"/>
      <c r="K61" s="74"/>
      <c r="L61" s="158"/>
    </row>
    <row r="62" spans="1:12" ht="27.75" customHeight="1" x14ac:dyDescent="0.25">
      <c r="A62" s="44">
        <v>1146</v>
      </c>
      <c r="B62" s="71" t="s">
        <v>72</v>
      </c>
      <c r="C62" s="72">
        <f t="shared" si="5"/>
        <v>0</v>
      </c>
      <c r="D62" s="74"/>
      <c r="E62" s="74"/>
      <c r="F62" s="74"/>
      <c r="G62" s="157"/>
      <c r="H62" s="72">
        <f t="shared" si="6"/>
        <v>0</v>
      </c>
      <c r="I62" s="74"/>
      <c r="J62" s="74"/>
      <c r="K62" s="74"/>
      <c r="L62" s="158"/>
    </row>
    <row r="63" spans="1:12" x14ac:dyDescent="0.25">
      <c r="A63" s="44">
        <v>1147</v>
      </c>
      <c r="B63" s="71" t="s">
        <v>73</v>
      </c>
      <c r="C63" s="72">
        <f t="shared" si="5"/>
        <v>0</v>
      </c>
      <c r="D63" s="74"/>
      <c r="E63" s="74"/>
      <c r="F63" s="74"/>
      <c r="G63" s="157"/>
      <c r="H63" s="72">
        <f t="shared" si="6"/>
        <v>0</v>
      </c>
      <c r="I63" s="74"/>
      <c r="J63" s="74"/>
      <c r="K63" s="74"/>
      <c r="L63" s="158"/>
    </row>
    <row r="64" spans="1:12" x14ac:dyDescent="0.25">
      <c r="A64" s="44">
        <v>1148</v>
      </c>
      <c r="B64" s="71" t="s">
        <v>74</v>
      </c>
      <c r="C64" s="72">
        <f t="shared" si="5"/>
        <v>0</v>
      </c>
      <c r="D64" s="74"/>
      <c r="E64" s="74"/>
      <c r="F64" s="74"/>
      <c r="G64" s="157"/>
      <c r="H64" s="72">
        <f t="shared" si="6"/>
        <v>0</v>
      </c>
      <c r="I64" s="74"/>
      <c r="J64" s="74"/>
      <c r="K64" s="74"/>
      <c r="L64" s="158"/>
    </row>
    <row r="65" spans="1:12" ht="24" customHeight="1" x14ac:dyDescent="0.25">
      <c r="A65" s="44">
        <v>1149</v>
      </c>
      <c r="B65" s="71" t="s">
        <v>75</v>
      </c>
      <c r="C65" s="72">
        <f t="shared" si="5"/>
        <v>0</v>
      </c>
      <c r="D65" s="74"/>
      <c r="E65" s="74"/>
      <c r="F65" s="74"/>
      <c r="G65" s="157"/>
      <c r="H65" s="72">
        <f t="shared" si="6"/>
        <v>0</v>
      </c>
      <c r="I65" s="74"/>
      <c r="J65" s="74"/>
      <c r="K65" s="74"/>
      <c r="L65" s="158"/>
    </row>
    <row r="66" spans="1:12" ht="36" x14ac:dyDescent="0.25">
      <c r="A66" s="150">
        <v>1150</v>
      </c>
      <c r="B66" s="112" t="s">
        <v>76</v>
      </c>
      <c r="C66" s="117">
        <f t="shared" si="5"/>
        <v>0</v>
      </c>
      <c r="D66" s="163"/>
      <c r="E66" s="163"/>
      <c r="F66" s="163"/>
      <c r="G66" s="164"/>
      <c r="H66" s="117">
        <f t="shared" si="6"/>
        <v>0</v>
      </c>
      <c r="I66" s="163"/>
      <c r="J66" s="163"/>
      <c r="K66" s="163"/>
      <c r="L66" s="165"/>
    </row>
    <row r="67" spans="1:12" ht="24" x14ac:dyDescent="0.25">
      <c r="A67" s="56">
        <v>1200</v>
      </c>
      <c r="B67" s="147" t="s">
        <v>77</v>
      </c>
      <c r="C67" s="57">
        <f t="shared" si="5"/>
        <v>0</v>
      </c>
      <c r="D67" s="63">
        <f>SUM(D68:D69)</f>
        <v>0</v>
      </c>
      <c r="E67" s="63">
        <f>SUM(E68:E69)</f>
        <v>0</v>
      </c>
      <c r="F67" s="63">
        <f>SUM(F68:F69)</f>
        <v>0</v>
      </c>
      <c r="G67" s="166">
        <f>SUM(G68:G69)</f>
        <v>0</v>
      </c>
      <c r="H67" s="57">
        <f t="shared" si="6"/>
        <v>0</v>
      </c>
      <c r="I67" s="63">
        <f>SUM(I68:I69)</f>
        <v>0</v>
      </c>
      <c r="J67" s="63">
        <f>SUM(J68:J69)</f>
        <v>0</v>
      </c>
      <c r="K67" s="63">
        <f>SUM(K68:K69)</f>
        <v>0</v>
      </c>
      <c r="L67" s="167">
        <f>SUM(L68:L69)</f>
        <v>0</v>
      </c>
    </row>
    <row r="68" spans="1:12" ht="24" x14ac:dyDescent="0.25">
      <c r="A68" s="168">
        <v>1210</v>
      </c>
      <c r="B68" s="65" t="s">
        <v>78</v>
      </c>
      <c r="C68" s="66">
        <f t="shared" si="5"/>
        <v>0</v>
      </c>
      <c r="D68" s="68"/>
      <c r="E68" s="68"/>
      <c r="F68" s="68"/>
      <c r="G68" s="154"/>
      <c r="H68" s="66">
        <f t="shared" si="6"/>
        <v>0</v>
      </c>
      <c r="I68" s="68"/>
      <c r="J68" s="68"/>
      <c r="K68" s="68"/>
      <c r="L68" s="155"/>
    </row>
    <row r="69" spans="1:12" ht="24" x14ac:dyDescent="0.25">
      <c r="A69" s="159">
        <v>1220</v>
      </c>
      <c r="B69" s="71" t="s">
        <v>79</v>
      </c>
      <c r="C69" s="72">
        <f t="shared" si="5"/>
        <v>0</v>
      </c>
      <c r="D69" s="160">
        <f>SUM(D70:D74)</f>
        <v>0</v>
      </c>
      <c r="E69" s="160">
        <f>SUM(E70:E74)</f>
        <v>0</v>
      </c>
      <c r="F69" s="160">
        <f>SUM(F70:F74)</f>
        <v>0</v>
      </c>
      <c r="G69" s="161">
        <f>SUM(G70:G74)</f>
        <v>0</v>
      </c>
      <c r="H69" s="72">
        <f t="shared" si="6"/>
        <v>0</v>
      </c>
      <c r="I69" s="160">
        <f>SUM(I70:I74)</f>
        <v>0</v>
      </c>
      <c r="J69" s="160">
        <f>SUM(J70:J74)</f>
        <v>0</v>
      </c>
      <c r="K69" s="160">
        <f>SUM(K70:K74)</f>
        <v>0</v>
      </c>
      <c r="L69" s="162">
        <f>SUM(L70:L74)</f>
        <v>0</v>
      </c>
    </row>
    <row r="70" spans="1:12" ht="48" x14ac:dyDescent="0.25">
      <c r="A70" s="44">
        <v>1221</v>
      </c>
      <c r="B70" s="71" t="s">
        <v>80</v>
      </c>
      <c r="C70" s="72">
        <f t="shared" si="5"/>
        <v>0</v>
      </c>
      <c r="D70" s="74"/>
      <c r="E70" s="74"/>
      <c r="F70" s="74"/>
      <c r="G70" s="157"/>
      <c r="H70" s="72">
        <f t="shared" si="6"/>
        <v>0</v>
      </c>
      <c r="I70" s="74"/>
      <c r="J70" s="74"/>
      <c r="K70" s="74"/>
      <c r="L70" s="158"/>
    </row>
    <row r="71" spans="1:12" x14ac:dyDescent="0.25">
      <c r="A71" s="44">
        <v>1223</v>
      </c>
      <c r="B71" s="71" t="s">
        <v>81</v>
      </c>
      <c r="C71" s="72">
        <f t="shared" si="5"/>
        <v>0</v>
      </c>
      <c r="D71" s="74"/>
      <c r="E71" s="74"/>
      <c r="F71" s="74"/>
      <c r="G71" s="157"/>
      <c r="H71" s="72">
        <f t="shared" si="6"/>
        <v>0</v>
      </c>
      <c r="I71" s="74"/>
      <c r="J71" s="74"/>
      <c r="K71" s="74"/>
      <c r="L71" s="158"/>
    </row>
    <row r="72" spans="1:12" x14ac:dyDescent="0.25">
      <c r="A72" s="44">
        <v>1225</v>
      </c>
      <c r="B72" s="71" t="s">
        <v>82</v>
      </c>
      <c r="C72" s="72">
        <f t="shared" si="5"/>
        <v>0</v>
      </c>
      <c r="D72" s="74"/>
      <c r="E72" s="74"/>
      <c r="F72" s="74"/>
      <c r="G72" s="157"/>
      <c r="H72" s="72">
        <f t="shared" si="6"/>
        <v>0</v>
      </c>
      <c r="I72" s="74"/>
      <c r="J72" s="74"/>
      <c r="K72" s="74"/>
      <c r="L72" s="158"/>
    </row>
    <row r="73" spans="1:12" ht="36" x14ac:dyDescent="0.25">
      <c r="A73" s="44">
        <v>1227</v>
      </c>
      <c r="B73" s="71" t="s">
        <v>83</v>
      </c>
      <c r="C73" s="72">
        <f t="shared" si="5"/>
        <v>0</v>
      </c>
      <c r="D73" s="74"/>
      <c r="E73" s="74"/>
      <c r="F73" s="74"/>
      <c r="G73" s="157"/>
      <c r="H73" s="72">
        <f t="shared" si="6"/>
        <v>0</v>
      </c>
      <c r="I73" s="74"/>
      <c r="J73" s="74"/>
      <c r="K73" s="74"/>
      <c r="L73" s="158"/>
    </row>
    <row r="74" spans="1:12" ht="48" x14ac:dyDescent="0.25">
      <c r="A74" s="44">
        <v>1228</v>
      </c>
      <c r="B74" s="71" t="s">
        <v>84</v>
      </c>
      <c r="C74" s="72">
        <f t="shared" si="5"/>
        <v>0</v>
      </c>
      <c r="D74" s="74"/>
      <c r="E74" s="74"/>
      <c r="F74" s="74"/>
      <c r="G74" s="157"/>
      <c r="H74" s="72">
        <f t="shared" si="6"/>
        <v>0</v>
      </c>
      <c r="I74" s="74"/>
      <c r="J74" s="74"/>
      <c r="K74" s="74"/>
      <c r="L74" s="158"/>
    </row>
    <row r="75" spans="1:12" x14ac:dyDescent="0.25">
      <c r="A75" s="142">
        <v>2000</v>
      </c>
      <c r="B75" s="142" t="s">
        <v>85</v>
      </c>
      <c r="C75" s="143">
        <f t="shared" si="5"/>
        <v>25000</v>
      </c>
      <c r="D75" s="144">
        <f>SUM(D76,D83,D130,D164,D165,D172)</f>
        <v>25000</v>
      </c>
      <c r="E75" s="144">
        <f>SUM(E76,E83,E130,E164,E165,E172)</f>
        <v>0</v>
      </c>
      <c r="F75" s="144">
        <f>SUM(F76,F83,F130,F164,F165,F172)</f>
        <v>0</v>
      </c>
      <c r="G75" s="145">
        <f>SUM(G76,G83,G130,G164,G165,G172)</f>
        <v>0</v>
      </c>
      <c r="H75" s="143">
        <f t="shared" si="6"/>
        <v>38268</v>
      </c>
      <c r="I75" s="144">
        <f>SUM(I76,I83,I130,I164,I165,I172)</f>
        <v>38268</v>
      </c>
      <c r="J75" s="144">
        <f>SUM(J76,J83,J130,J164,J165,J172)</f>
        <v>0</v>
      </c>
      <c r="K75" s="144">
        <f>SUM(K76,K83,K130,K164,K165,K172)</f>
        <v>0</v>
      </c>
      <c r="L75" s="146">
        <f>SUM(L76,L83,L130,L164,L165,L172)</f>
        <v>0</v>
      </c>
    </row>
    <row r="76" spans="1:12" ht="24" x14ac:dyDescent="0.25">
      <c r="A76" s="56">
        <v>2100</v>
      </c>
      <c r="B76" s="147" t="s">
        <v>86</v>
      </c>
      <c r="C76" s="57">
        <f t="shared" si="5"/>
        <v>0</v>
      </c>
      <c r="D76" s="63">
        <f>SUM(D77,D80)</f>
        <v>0</v>
      </c>
      <c r="E76" s="63">
        <f>SUM(E77,E80)</f>
        <v>0</v>
      </c>
      <c r="F76" s="63">
        <f>SUM(F77,F80)</f>
        <v>0</v>
      </c>
      <c r="G76" s="166">
        <f>SUM(G77,G80)</f>
        <v>0</v>
      </c>
      <c r="H76" s="57">
        <f t="shared" si="6"/>
        <v>0</v>
      </c>
      <c r="I76" s="63">
        <f>SUM(I77,I80)</f>
        <v>0</v>
      </c>
      <c r="J76" s="63">
        <f>SUM(J77,J80)</f>
        <v>0</v>
      </c>
      <c r="K76" s="63">
        <f>SUM(K77,K80)</f>
        <v>0</v>
      </c>
      <c r="L76" s="167">
        <f>SUM(L77,L80)</f>
        <v>0</v>
      </c>
    </row>
    <row r="77" spans="1:12" ht="24" x14ac:dyDescent="0.25">
      <c r="A77" s="168">
        <v>2110</v>
      </c>
      <c r="B77" s="65" t="s">
        <v>87</v>
      </c>
      <c r="C77" s="66">
        <f t="shared" si="5"/>
        <v>0</v>
      </c>
      <c r="D77" s="169">
        <f>SUM(D78:D79)</f>
        <v>0</v>
      </c>
      <c r="E77" s="169">
        <f>SUM(E78:E79)</f>
        <v>0</v>
      </c>
      <c r="F77" s="169">
        <f>SUM(F78:F79)</f>
        <v>0</v>
      </c>
      <c r="G77" s="170">
        <f>SUM(G78:G79)</f>
        <v>0</v>
      </c>
      <c r="H77" s="66">
        <f t="shared" si="6"/>
        <v>0</v>
      </c>
      <c r="I77" s="169">
        <f>SUM(I78:I79)</f>
        <v>0</v>
      </c>
      <c r="J77" s="169">
        <f>SUM(J78:J79)</f>
        <v>0</v>
      </c>
      <c r="K77" s="169">
        <f>SUM(K78:K79)</f>
        <v>0</v>
      </c>
      <c r="L77" s="171">
        <f>SUM(L78:L79)</f>
        <v>0</v>
      </c>
    </row>
    <row r="78" spans="1:12" x14ac:dyDescent="0.25">
      <c r="A78" s="44">
        <v>2111</v>
      </c>
      <c r="B78" s="71" t="s">
        <v>88</v>
      </c>
      <c r="C78" s="72">
        <f t="shared" si="5"/>
        <v>0</v>
      </c>
      <c r="D78" s="74"/>
      <c r="E78" s="74"/>
      <c r="F78" s="74"/>
      <c r="G78" s="157"/>
      <c r="H78" s="72">
        <f t="shared" si="6"/>
        <v>0</v>
      </c>
      <c r="I78" s="74"/>
      <c r="J78" s="74"/>
      <c r="K78" s="74"/>
      <c r="L78" s="158"/>
    </row>
    <row r="79" spans="1:12" ht="24" x14ac:dyDescent="0.25">
      <c r="A79" s="44">
        <v>2112</v>
      </c>
      <c r="B79" s="71" t="s">
        <v>89</v>
      </c>
      <c r="C79" s="72">
        <f t="shared" si="5"/>
        <v>0</v>
      </c>
      <c r="D79" s="74"/>
      <c r="E79" s="74"/>
      <c r="F79" s="74"/>
      <c r="G79" s="157"/>
      <c r="H79" s="72">
        <f t="shared" si="6"/>
        <v>0</v>
      </c>
      <c r="I79" s="74"/>
      <c r="J79" s="74"/>
      <c r="K79" s="74"/>
      <c r="L79" s="158"/>
    </row>
    <row r="80" spans="1:12" ht="24" x14ac:dyDescent="0.25">
      <c r="A80" s="159">
        <v>2120</v>
      </c>
      <c r="B80" s="71" t="s">
        <v>90</v>
      </c>
      <c r="C80" s="72">
        <f t="shared" si="5"/>
        <v>0</v>
      </c>
      <c r="D80" s="160">
        <f>SUM(D81:D82)</f>
        <v>0</v>
      </c>
      <c r="E80" s="160">
        <f>SUM(E81:E82)</f>
        <v>0</v>
      </c>
      <c r="F80" s="160">
        <f>SUM(F81:F82)</f>
        <v>0</v>
      </c>
      <c r="G80" s="161">
        <f>SUM(G81:G82)</f>
        <v>0</v>
      </c>
      <c r="H80" s="72">
        <f t="shared" si="6"/>
        <v>0</v>
      </c>
      <c r="I80" s="160">
        <f>SUM(I81:I82)</f>
        <v>0</v>
      </c>
      <c r="J80" s="160">
        <f>SUM(J81:J82)</f>
        <v>0</v>
      </c>
      <c r="K80" s="160">
        <f>SUM(K81:K82)</f>
        <v>0</v>
      </c>
      <c r="L80" s="162">
        <f>SUM(L81:L82)</f>
        <v>0</v>
      </c>
    </row>
    <row r="81" spans="1:12" x14ac:dyDescent="0.25">
      <c r="A81" s="44">
        <v>2121</v>
      </c>
      <c r="B81" s="71" t="s">
        <v>88</v>
      </c>
      <c r="C81" s="72">
        <f t="shared" si="5"/>
        <v>0</v>
      </c>
      <c r="D81" s="74"/>
      <c r="E81" s="74"/>
      <c r="F81" s="74"/>
      <c r="G81" s="157"/>
      <c r="H81" s="72">
        <f t="shared" si="6"/>
        <v>0</v>
      </c>
      <c r="I81" s="74"/>
      <c r="J81" s="74"/>
      <c r="K81" s="74"/>
      <c r="L81" s="158"/>
    </row>
    <row r="82" spans="1:12" ht="24" x14ac:dyDescent="0.25">
      <c r="A82" s="44">
        <v>2122</v>
      </c>
      <c r="B82" s="71" t="s">
        <v>89</v>
      </c>
      <c r="C82" s="72">
        <f t="shared" si="5"/>
        <v>0</v>
      </c>
      <c r="D82" s="74"/>
      <c r="E82" s="74"/>
      <c r="F82" s="74"/>
      <c r="G82" s="157"/>
      <c r="H82" s="72">
        <f t="shared" si="6"/>
        <v>0</v>
      </c>
      <c r="I82" s="74"/>
      <c r="J82" s="74"/>
      <c r="K82" s="74"/>
      <c r="L82" s="158"/>
    </row>
    <row r="83" spans="1:12" x14ac:dyDescent="0.25">
      <c r="A83" s="56">
        <v>2200</v>
      </c>
      <c r="B83" s="147" t="s">
        <v>91</v>
      </c>
      <c r="C83" s="57">
        <f t="shared" si="5"/>
        <v>0</v>
      </c>
      <c r="D83" s="63">
        <f>SUM(D84,D89,D95,D103,D112,D116,D122,D128)</f>
        <v>0</v>
      </c>
      <c r="E83" s="63">
        <f>SUM(E84,E89,E95,E103,E112,E116,E122,E128)</f>
        <v>0</v>
      </c>
      <c r="F83" s="63">
        <f>SUM(F84,F89,F95,F103,F112,F116,F122,F128)</f>
        <v>0</v>
      </c>
      <c r="G83" s="166">
        <f>SUM(G84,G89,G95,G103,G112,G116,G122,G128)</f>
        <v>0</v>
      </c>
      <c r="H83" s="57">
        <f t="shared" si="6"/>
        <v>0</v>
      </c>
      <c r="I83" s="63">
        <f>SUM(I84,I89,I95,I103,I112,I116,I122,I128)</f>
        <v>0</v>
      </c>
      <c r="J83" s="63">
        <f>SUM(J84,J89,J95,J103,J112,J116,J122,J128)</f>
        <v>0</v>
      </c>
      <c r="K83" s="63">
        <f>SUM(K84,K89,K95,K103,K112,K116,K122,K128)</f>
        <v>0</v>
      </c>
      <c r="L83" s="172">
        <f>SUM(L84,L89,L95,L103,L112,L116,L122,L128)</f>
        <v>0</v>
      </c>
    </row>
    <row r="84" spans="1:12" ht="24" x14ac:dyDescent="0.25">
      <c r="A84" s="150">
        <v>2210</v>
      </c>
      <c r="B84" s="112" t="s">
        <v>92</v>
      </c>
      <c r="C84" s="117">
        <f t="shared" si="5"/>
        <v>0</v>
      </c>
      <c r="D84" s="151">
        <f>SUM(D85:D88)</f>
        <v>0</v>
      </c>
      <c r="E84" s="151">
        <f>SUM(E85:E88)</f>
        <v>0</v>
      </c>
      <c r="F84" s="151">
        <f>SUM(F85:F88)</f>
        <v>0</v>
      </c>
      <c r="G84" s="151">
        <f>SUM(G85:G88)</f>
        <v>0</v>
      </c>
      <c r="H84" s="117">
        <f t="shared" si="6"/>
        <v>0</v>
      </c>
      <c r="I84" s="151">
        <f>SUM(I85:I88)</f>
        <v>0</v>
      </c>
      <c r="J84" s="151">
        <f>SUM(J85:J88)</f>
        <v>0</v>
      </c>
      <c r="K84" s="151">
        <f>SUM(K85:K88)</f>
        <v>0</v>
      </c>
      <c r="L84" s="153">
        <f>SUM(L85:L88)</f>
        <v>0</v>
      </c>
    </row>
    <row r="85" spans="1:12" ht="24" x14ac:dyDescent="0.25">
      <c r="A85" s="38">
        <v>2211</v>
      </c>
      <c r="B85" s="65" t="s">
        <v>93</v>
      </c>
      <c r="C85" s="66">
        <f t="shared" si="5"/>
        <v>0</v>
      </c>
      <c r="D85" s="68"/>
      <c r="E85" s="68"/>
      <c r="F85" s="68"/>
      <c r="G85" s="154"/>
      <c r="H85" s="66">
        <f t="shared" si="6"/>
        <v>0</v>
      </c>
      <c r="I85" s="68"/>
      <c r="J85" s="68"/>
      <c r="K85" s="68"/>
      <c r="L85" s="155"/>
    </row>
    <row r="86" spans="1:12" ht="36" x14ac:dyDescent="0.25">
      <c r="A86" s="44">
        <v>2212</v>
      </c>
      <c r="B86" s="71" t="s">
        <v>94</v>
      </c>
      <c r="C86" s="72">
        <f t="shared" si="5"/>
        <v>0</v>
      </c>
      <c r="D86" s="74"/>
      <c r="E86" s="74"/>
      <c r="F86" s="74"/>
      <c r="G86" s="157"/>
      <c r="H86" s="72">
        <f t="shared" si="6"/>
        <v>0</v>
      </c>
      <c r="I86" s="74"/>
      <c r="J86" s="74"/>
      <c r="K86" s="74"/>
      <c r="L86" s="158"/>
    </row>
    <row r="87" spans="1:12" ht="24" x14ac:dyDescent="0.25">
      <c r="A87" s="44">
        <v>2214</v>
      </c>
      <c r="B87" s="71" t="s">
        <v>95</v>
      </c>
      <c r="C87" s="72">
        <f t="shared" si="5"/>
        <v>0</v>
      </c>
      <c r="D87" s="74"/>
      <c r="E87" s="74"/>
      <c r="F87" s="74"/>
      <c r="G87" s="157"/>
      <c r="H87" s="72">
        <f t="shared" si="6"/>
        <v>0</v>
      </c>
      <c r="I87" s="74"/>
      <c r="J87" s="74"/>
      <c r="K87" s="74"/>
      <c r="L87" s="158"/>
    </row>
    <row r="88" spans="1:12" x14ac:dyDescent="0.25">
      <c r="A88" s="44">
        <v>2219</v>
      </c>
      <c r="B88" s="71" t="s">
        <v>96</v>
      </c>
      <c r="C88" s="72">
        <f t="shared" si="5"/>
        <v>0</v>
      </c>
      <c r="D88" s="74"/>
      <c r="E88" s="74"/>
      <c r="F88" s="74"/>
      <c r="G88" s="157"/>
      <c r="H88" s="72">
        <f t="shared" si="6"/>
        <v>0</v>
      </c>
      <c r="I88" s="74"/>
      <c r="J88" s="74"/>
      <c r="K88" s="74"/>
      <c r="L88" s="158"/>
    </row>
    <row r="89" spans="1:12" ht="24" x14ac:dyDescent="0.25">
      <c r="A89" s="159">
        <v>2220</v>
      </c>
      <c r="B89" s="71" t="s">
        <v>97</v>
      </c>
      <c r="C89" s="72">
        <f t="shared" si="5"/>
        <v>0</v>
      </c>
      <c r="D89" s="160">
        <f>SUM(D90:D94)</f>
        <v>0</v>
      </c>
      <c r="E89" s="160">
        <f>SUM(E90:E94)</f>
        <v>0</v>
      </c>
      <c r="F89" s="160">
        <f>SUM(F90:F94)</f>
        <v>0</v>
      </c>
      <c r="G89" s="161">
        <f>SUM(G90:G94)</f>
        <v>0</v>
      </c>
      <c r="H89" s="72">
        <f t="shared" si="6"/>
        <v>0</v>
      </c>
      <c r="I89" s="160">
        <f>SUM(I90:I94)</f>
        <v>0</v>
      </c>
      <c r="J89" s="160">
        <f>SUM(J90:J94)</f>
        <v>0</v>
      </c>
      <c r="K89" s="160">
        <f>SUM(K90:K94)</f>
        <v>0</v>
      </c>
      <c r="L89" s="162">
        <f>SUM(L90:L94)</f>
        <v>0</v>
      </c>
    </row>
    <row r="90" spans="1:12" ht="24" x14ac:dyDescent="0.25">
      <c r="A90" s="44">
        <v>2221</v>
      </c>
      <c r="B90" s="71" t="s">
        <v>98</v>
      </c>
      <c r="C90" s="72">
        <f t="shared" si="5"/>
        <v>0</v>
      </c>
      <c r="D90" s="74"/>
      <c r="E90" s="74"/>
      <c r="F90" s="74"/>
      <c r="G90" s="157"/>
      <c r="H90" s="72">
        <f t="shared" si="6"/>
        <v>0</v>
      </c>
      <c r="I90" s="74"/>
      <c r="J90" s="74"/>
      <c r="K90" s="74"/>
      <c r="L90" s="158"/>
    </row>
    <row r="91" spans="1:12" x14ac:dyDescent="0.25">
      <c r="A91" s="44">
        <v>2222</v>
      </c>
      <c r="B91" s="71" t="s">
        <v>99</v>
      </c>
      <c r="C91" s="72">
        <f t="shared" si="5"/>
        <v>0</v>
      </c>
      <c r="D91" s="74"/>
      <c r="E91" s="74"/>
      <c r="F91" s="74"/>
      <c r="G91" s="157"/>
      <c r="H91" s="72">
        <f t="shared" si="6"/>
        <v>0</v>
      </c>
      <c r="I91" s="74"/>
      <c r="J91" s="74"/>
      <c r="K91" s="74"/>
      <c r="L91" s="158"/>
    </row>
    <row r="92" spans="1:12" x14ac:dyDescent="0.25">
      <c r="A92" s="44">
        <v>2223</v>
      </c>
      <c r="B92" s="71" t="s">
        <v>100</v>
      </c>
      <c r="C92" s="72">
        <f t="shared" si="5"/>
        <v>0</v>
      </c>
      <c r="D92" s="74"/>
      <c r="E92" s="74"/>
      <c r="F92" s="74"/>
      <c r="G92" s="157"/>
      <c r="H92" s="72">
        <f t="shared" si="6"/>
        <v>0</v>
      </c>
      <c r="I92" s="74"/>
      <c r="J92" s="74"/>
      <c r="K92" s="74"/>
      <c r="L92" s="158"/>
    </row>
    <row r="93" spans="1:12" ht="48" x14ac:dyDescent="0.25">
      <c r="A93" s="44">
        <v>2224</v>
      </c>
      <c r="B93" s="71" t="s">
        <v>101</v>
      </c>
      <c r="C93" s="72">
        <f t="shared" si="5"/>
        <v>0</v>
      </c>
      <c r="D93" s="74"/>
      <c r="E93" s="74"/>
      <c r="F93" s="74"/>
      <c r="G93" s="157"/>
      <c r="H93" s="72">
        <f t="shared" si="6"/>
        <v>0</v>
      </c>
      <c r="I93" s="74"/>
      <c r="J93" s="74"/>
      <c r="K93" s="74"/>
      <c r="L93" s="158"/>
    </row>
    <row r="94" spans="1:12" ht="24" x14ac:dyDescent="0.25">
      <c r="A94" s="44">
        <v>2229</v>
      </c>
      <c r="B94" s="71" t="s">
        <v>102</v>
      </c>
      <c r="C94" s="72">
        <f t="shared" si="5"/>
        <v>0</v>
      </c>
      <c r="D94" s="74"/>
      <c r="E94" s="74"/>
      <c r="F94" s="74"/>
      <c r="G94" s="157"/>
      <c r="H94" s="72">
        <f t="shared" si="6"/>
        <v>0</v>
      </c>
      <c r="I94" s="74"/>
      <c r="J94" s="74"/>
      <c r="K94" s="74"/>
      <c r="L94" s="158"/>
    </row>
    <row r="95" spans="1:12" ht="36" x14ac:dyDescent="0.25">
      <c r="A95" s="159">
        <v>2230</v>
      </c>
      <c r="B95" s="71" t="s">
        <v>103</v>
      </c>
      <c r="C95" s="72">
        <f t="shared" si="5"/>
        <v>0</v>
      </c>
      <c r="D95" s="160">
        <f>SUM(D96:D102)</f>
        <v>0</v>
      </c>
      <c r="E95" s="160">
        <f>SUM(E96:E102)</f>
        <v>0</v>
      </c>
      <c r="F95" s="160">
        <f>SUM(F96:F102)</f>
        <v>0</v>
      </c>
      <c r="G95" s="161">
        <f>SUM(G96:G102)</f>
        <v>0</v>
      </c>
      <c r="H95" s="72">
        <f t="shared" si="6"/>
        <v>0</v>
      </c>
      <c r="I95" s="160">
        <f>SUM(I96:I102)</f>
        <v>0</v>
      </c>
      <c r="J95" s="160">
        <f>SUM(J96:J102)</f>
        <v>0</v>
      </c>
      <c r="K95" s="160">
        <f>SUM(K96:K102)</f>
        <v>0</v>
      </c>
      <c r="L95" s="162">
        <f>SUM(L96:L102)</f>
        <v>0</v>
      </c>
    </row>
    <row r="96" spans="1:12" ht="24" x14ac:dyDescent="0.25">
      <c r="A96" s="44">
        <v>2231</v>
      </c>
      <c r="B96" s="71" t="s">
        <v>104</v>
      </c>
      <c r="C96" s="72">
        <f t="shared" si="5"/>
        <v>0</v>
      </c>
      <c r="D96" s="74"/>
      <c r="E96" s="74"/>
      <c r="F96" s="74"/>
      <c r="G96" s="157"/>
      <c r="H96" s="72">
        <f t="shared" si="6"/>
        <v>0</v>
      </c>
      <c r="I96" s="74"/>
      <c r="J96" s="74"/>
      <c r="K96" s="74"/>
      <c r="L96" s="158"/>
    </row>
    <row r="97" spans="1:12" ht="24.75" customHeight="1" x14ac:dyDescent="0.25">
      <c r="A97" s="44">
        <v>2232</v>
      </c>
      <c r="B97" s="71" t="s">
        <v>105</v>
      </c>
      <c r="C97" s="72">
        <f t="shared" si="5"/>
        <v>0</v>
      </c>
      <c r="D97" s="74"/>
      <c r="E97" s="74"/>
      <c r="F97" s="74"/>
      <c r="G97" s="157"/>
      <c r="H97" s="72">
        <f t="shared" si="6"/>
        <v>0</v>
      </c>
      <c r="I97" s="74"/>
      <c r="J97" s="74"/>
      <c r="K97" s="74"/>
      <c r="L97" s="158"/>
    </row>
    <row r="98" spans="1:12" ht="24" x14ac:dyDescent="0.25">
      <c r="A98" s="38">
        <v>2233</v>
      </c>
      <c r="B98" s="65" t="s">
        <v>106</v>
      </c>
      <c r="C98" s="66">
        <f t="shared" si="5"/>
        <v>0</v>
      </c>
      <c r="D98" s="68"/>
      <c r="E98" s="68"/>
      <c r="F98" s="68"/>
      <c r="G98" s="154"/>
      <c r="H98" s="66">
        <f t="shared" si="6"/>
        <v>0</v>
      </c>
      <c r="I98" s="68"/>
      <c r="J98" s="68"/>
      <c r="K98" s="68"/>
      <c r="L98" s="155"/>
    </row>
    <row r="99" spans="1:12" ht="36" x14ac:dyDescent="0.25">
      <c r="A99" s="44">
        <v>2234</v>
      </c>
      <c r="B99" s="71" t="s">
        <v>107</v>
      </c>
      <c r="C99" s="72">
        <f t="shared" si="5"/>
        <v>0</v>
      </c>
      <c r="D99" s="74"/>
      <c r="E99" s="74"/>
      <c r="F99" s="74"/>
      <c r="G99" s="157"/>
      <c r="H99" s="72">
        <f t="shared" si="6"/>
        <v>0</v>
      </c>
      <c r="I99" s="74"/>
      <c r="J99" s="74"/>
      <c r="K99" s="74"/>
      <c r="L99" s="158"/>
    </row>
    <row r="100" spans="1:12" ht="24" x14ac:dyDescent="0.25">
      <c r="A100" s="44">
        <v>2235</v>
      </c>
      <c r="B100" s="71" t="s">
        <v>108</v>
      </c>
      <c r="C100" s="72">
        <f t="shared" si="5"/>
        <v>0</v>
      </c>
      <c r="D100" s="74"/>
      <c r="E100" s="74"/>
      <c r="F100" s="74"/>
      <c r="G100" s="157"/>
      <c r="H100" s="72">
        <f t="shared" si="6"/>
        <v>0</v>
      </c>
      <c r="I100" s="74"/>
      <c r="J100" s="74"/>
      <c r="K100" s="74"/>
      <c r="L100" s="158"/>
    </row>
    <row r="101" spans="1:12" x14ac:dyDescent="0.25">
      <c r="A101" s="44">
        <v>2236</v>
      </c>
      <c r="B101" s="71" t="s">
        <v>109</v>
      </c>
      <c r="C101" s="72">
        <f t="shared" si="5"/>
        <v>0</v>
      </c>
      <c r="D101" s="74"/>
      <c r="E101" s="74"/>
      <c r="F101" s="74"/>
      <c r="G101" s="157"/>
      <c r="H101" s="72">
        <f t="shared" si="6"/>
        <v>0</v>
      </c>
      <c r="I101" s="74"/>
      <c r="J101" s="74"/>
      <c r="K101" s="74"/>
      <c r="L101" s="158"/>
    </row>
    <row r="102" spans="1:12" ht="24" x14ac:dyDescent="0.25">
      <c r="A102" s="44">
        <v>2239</v>
      </c>
      <c r="B102" s="71" t="s">
        <v>110</v>
      </c>
      <c r="C102" s="72">
        <f t="shared" si="5"/>
        <v>0</v>
      </c>
      <c r="D102" s="74"/>
      <c r="E102" s="74"/>
      <c r="F102" s="74"/>
      <c r="G102" s="157"/>
      <c r="H102" s="72">
        <f t="shared" si="6"/>
        <v>0</v>
      </c>
      <c r="I102" s="74"/>
      <c r="J102" s="74"/>
      <c r="K102" s="74"/>
      <c r="L102" s="158"/>
    </row>
    <row r="103" spans="1:12" ht="36" x14ac:dyDescent="0.25">
      <c r="A103" s="159">
        <v>2240</v>
      </c>
      <c r="B103" s="71" t="s">
        <v>111</v>
      </c>
      <c r="C103" s="72">
        <f t="shared" si="5"/>
        <v>0</v>
      </c>
      <c r="D103" s="160">
        <f>SUM(D104:D111)</f>
        <v>0</v>
      </c>
      <c r="E103" s="160">
        <f>SUM(E104:E111)</f>
        <v>0</v>
      </c>
      <c r="F103" s="160">
        <f>SUM(F104:F111)</f>
        <v>0</v>
      </c>
      <c r="G103" s="161">
        <f>SUM(G104:G111)</f>
        <v>0</v>
      </c>
      <c r="H103" s="72">
        <f t="shared" si="6"/>
        <v>0</v>
      </c>
      <c r="I103" s="160">
        <f>SUM(I104:I111)</f>
        <v>0</v>
      </c>
      <c r="J103" s="160">
        <f>SUM(J104:J111)</f>
        <v>0</v>
      </c>
      <c r="K103" s="160">
        <f>SUM(K104:K111)</f>
        <v>0</v>
      </c>
      <c r="L103" s="162">
        <f>SUM(L104:L111)</f>
        <v>0</v>
      </c>
    </row>
    <row r="104" spans="1:12" x14ac:dyDescent="0.25">
      <c r="A104" s="44">
        <v>2241</v>
      </c>
      <c r="B104" s="71" t="s">
        <v>112</v>
      </c>
      <c r="C104" s="72">
        <f t="shared" si="5"/>
        <v>0</v>
      </c>
      <c r="D104" s="74"/>
      <c r="E104" s="74"/>
      <c r="F104" s="74"/>
      <c r="G104" s="157"/>
      <c r="H104" s="72">
        <f t="shared" si="6"/>
        <v>0</v>
      </c>
      <c r="I104" s="74"/>
      <c r="J104" s="74"/>
      <c r="K104" s="74"/>
      <c r="L104" s="158"/>
    </row>
    <row r="105" spans="1:12" ht="24" x14ac:dyDescent="0.25">
      <c r="A105" s="44">
        <v>2242</v>
      </c>
      <c r="B105" s="71" t="s">
        <v>113</v>
      </c>
      <c r="C105" s="72">
        <f t="shared" si="5"/>
        <v>0</v>
      </c>
      <c r="D105" s="74"/>
      <c r="E105" s="74"/>
      <c r="F105" s="74"/>
      <c r="G105" s="157"/>
      <c r="H105" s="72">
        <f t="shared" si="6"/>
        <v>0</v>
      </c>
      <c r="I105" s="74"/>
      <c r="J105" s="74"/>
      <c r="K105" s="74"/>
      <c r="L105" s="158"/>
    </row>
    <row r="106" spans="1:12" ht="24" x14ac:dyDescent="0.25">
      <c r="A106" s="44">
        <v>2243</v>
      </c>
      <c r="B106" s="71" t="s">
        <v>114</v>
      </c>
      <c r="C106" s="72">
        <f t="shared" si="5"/>
        <v>0</v>
      </c>
      <c r="D106" s="74"/>
      <c r="E106" s="74"/>
      <c r="F106" s="74"/>
      <c r="G106" s="157"/>
      <c r="H106" s="72">
        <f t="shared" si="6"/>
        <v>0</v>
      </c>
      <c r="I106" s="74"/>
      <c r="J106" s="74"/>
      <c r="K106" s="74"/>
      <c r="L106" s="158"/>
    </row>
    <row r="107" spans="1:12" x14ac:dyDescent="0.25">
      <c r="A107" s="44">
        <v>2244</v>
      </c>
      <c r="B107" s="71" t="s">
        <v>115</v>
      </c>
      <c r="C107" s="72">
        <f t="shared" si="5"/>
        <v>0</v>
      </c>
      <c r="D107" s="74"/>
      <c r="E107" s="74"/>
      <c r="F107" s="74"/>
      <c r="G107" s="157"/>
      <c r="H107" s="72">
        <f t="shared" si="6"/>
        <v>0</v>
      </c>
      <c r="I107" s="74"/>
      <c r="J107" s="74"/>
      <c r="K107" s="74"/>
      <c r="L107" s="158"/>
    </row>
    <row r="108" spans="1:12" ht="24" x14ac:dyDescent="0.25">
      <c r="A108" s="44">
        <v>2246</v>
      </c>
      <c r="B108" s="71" t="s">
        <v>116</v>
      </c>
      <c r="C108" s="72">
        <f t="shared" si="5"/>
        <v>0</v>
      </c>
      <c r="D108" s="74"/>
      <c r="E108" s="74"/>
      <c r="F108" s="74"/>
      <c r="G108" s="157"/>
      <c r="H108" s="72">
        <f t="shared" si="6"/>
        <v>0</v>
      </c>
      <c r="I108" s="74"/>
      <c r="J108" s="74"/>
      <c r="K108" s="74"/>
      <c r="L108" s="158"/>
    </row>
    <row r="109" spans="1:12" x14ac:dyDescent="0.25">
      <c r="A109" s="44">
        <v>2247</v>
      </c>
      <c r="B109" s="71" t="s">
        <v>117</v>
      </c>
      <c r="C109" s="72">
        <f t="shared" si="5"/>
        <v>0</v>
      </c>
      <c r="D109" s="74"/>
      <c r="E109" s="74"/>
      <c r="F109" s="74"/>
      <c r="G109" s="157"/>
      <c r="H109" s="72">
        <f t="shared" si="6"/>
        <v>0</v>
      </c>
      <c r="I109" s="74"/>
      <c r="J109" s="74"/>
      <c r="K109" s="74"/>
      <c r="L109" s="158"/>
    </row>
    <row r="110" spans="1:12" ht="24" x14ac:dyDescent="0.25">
      <c r="A110" s="44">
        <v>2248</v>
      </c>
      <c r="B110" s="71" t="s">
        <v>118</v>
      </c>
      <c r="C110" s="72">
        <f t="shared" si="5"/>
        <v>0</v>
      </c>
      <c r="D110" s="74"/>
      <c r="E110" s="74"/>
      <c r="F110" s="74"/>
      <c r="G110" s="157"/>
      <c r="H110" s="72">
        <f t="shared" si="6"/>
        <v>0</v>
      </c>
      <c r="I110" s="74"/>
      <c r="J110" s="74"/>
      <c r="K110" s="74"/>
      <c r="L110" s="158"/>
    </row>
    <row r="111" spans="1:12" ht="24" x14ac:dyDescent="0.25">
      <c r="A111" s="44">
        <v>2249</v>
      </c>
      <c r="B111" s="71" t="s">
        <v>119</v>
      </c>
      <c r="C111" s="72">
        <f t="shared" si="5"/>
        <v>0</v>
      </c>
      <c r="D111" s="74"/>
      <c r="E111" s="74"/>
      <c r="F111" s="74"/>
      <c r="G111" s="157"/>
      <c r="H111" s="72">
        <f t="shared" si="6"/>
        <v>0</v>
      </c>
      <c r="I111" s="74"/>
      <c r="J111" s="74"/>
      <c r="K111" s="74"/>
      <c r="L111" s="158"/>
    </row>
    <row r="112" spans="1:12" x14ac:dyDescent="0.25">
      <c r="A112" s="159">
        <v>2250</v>
      </c>
      <c r="B112" s="71" t="s">
        <v>120</v>
      </c>
      <c r="C112" s="72">
        <f t="shared" si="5"/>
        <v>0</v>
      </c>
      <c r="D112" s="160">
        <f>SUM(D113:D115)</f>
        <v>0</v>
      </c>
      <c r="E112" s="160">
        <f>SUM(E113:E115)</f>
        <v>0</v>
      </c>
      <c r="F112" s="160">
        <f>SUM(F113:F115)</f>
        <v>0</v>
      </c>
      <c r="G112" s="173">
        <f>SUM(G113:G115)</f>
        <v>0</v>
      </c>
      <c r="H112" s="72">
        <f t="shared" si="6"/>
        <v>0</v>
      </c>
      <c r="I112" s="160">
        <f>SUM(I113:I115)</f>
        <v>0</v>
      </c>
      <c r="J112" s="160">
        <f>SUM(J113:J115)</f>
        <v>0</v>
      </c>
      <c r="K112" s="160">
        <f>SUM(K113:K115)</f>
        <v>0</v>
      </c>
      <c r="L112" s="162">
        <f>SUM(L113:L115)</f>
        <v>0</v>
      </c>
    </row>
    <row r="113" spans="1:12" x14ac:dyDescent="0.25">
      <c r="A113" s="44">
        <v>2251</v>
      </c>
      <c r="B113" s="71" t="s">
        <v>121</v>
      </c>
      <c r="C113" s="72">
        <f t="shared" si="5"/>
        <v>0</v>
      </c>
      <c r="D113" s="74"/>
      <c r="E113" s="74"/>
      <c r="F113" s="74"/>
      <c r="G113" s="157"/>
      <c r="H113" s="72">
        <f t="shared" si="6"/>
        <v>0</v>
      </c>
      <c r="I113" s="74"/>
      <c r="J113" s="74"/>
      <c r="K113" s="74"/>
      <c r="L113" s="158"/>
    </row>
    <row r="114" spans="1:12" ht="24" x14ac:dyDescent="0.25">
      <c r="A114" s="44">
        <v>2252</v>
      </c>
      <c r="B114" s="71" t="s">
        <v>122</v>
      </c>
      <c r="C114" s="72">
        <f>SUM(D114:G114)</f>
        <v>0</v>
      </c>
      <c r="D114" s="74"/>
      <c r="E114" s="74"/>
      <c r="F114" s="74"/>
      <c r="G114" s="157"/>
      <c r="H114" s="72">
        <f>SUM(I114:L114)</f>
        <v>0</v>
      </c>
      <c r="I114" s="74"/>
      <c r="J114" s="74"/>
      <c r="K114" s="74"/>
      <c r="L114" s="158"/>
    </row>
    <row r="115" spans="1:12" ht="24" x14ac:dyDescent="0.25">
      <c r="A115" s="44">
        <v>2259</v>
      </c>
      <c r="B115" s="71" t="s">
        <v>123</v>
      </c>
      <c r="C115" s="72">
        <f>SUM(D115:G115)</f>
        <v>0</v>
      </c>
      <c r="D115" s="74"/>
      <c r="E115" s="74"/>
      <c r="F115" s="74"/>
      <c r="G115" s="157"/>
      <c r="H115" s="72">
        <f>SUM(I115:L115)</f>
        <v>0</v>
      </c>
      <c r="I115" s="74"/>
      <c r="J115" s="74"/>
      <c r="K115" s="74"/>
      <c r="L115" s="158"/>
    </row>
    <row r="116" spans="1:12" x14ac:dyDescent="0.25">
      <c r="A116" s="159">
        <v>2260</v>
      </c>
      <c r="B116" s="71" t="s">
        <v>124</v>
      </c>
      <c r="C116" s="72">
        <f t="shared" ref="C116:C187" si="7">SUM(D116:G116)</f>
        <v>0</v>
      </c>
      <c r="D116" s="160">
        <f>SUM(D117:D121)</f>
        <v>0</v>
      </c>
      <c r="E116" s="160">
        <f>SUM(E117:E121)</f>
        <v>0</v>
      </c>
      <c r="F116" s="160">
        <f>SUM(F117:F121)</f>
        <v>0</v>
      </c>
      <c r="G116" s="161">
        <f>SUM(G117:G121)</f>
        <v>0</v>
      </c>
      <c r="H116" s="72">
        <f t="shared" ref="H116:H188" si="8">SUM(I116:L116)</f>
        <v>0</v>
      </c>
      <c r="I116" s="160">
        <f>SUM(I117:I121)</f>
        <v>0</v>
      </c>
      <c r="J116" s="160">
        <f>SUM(J117:J121)</f>
        <v>0</v>
      </c>
      <c r="K116" s="160">
        <f>SUM(K117:K121)</f>
        <v>0</v>
      </c>
      <c r="L116" s="162">
        <f>SUM(L117:L121)</f>
        <v>0</v>
      </c>
    </row>
    <row r="117" spans="1:12" x14ac:dyDescent="0.25">
      <c r="A117" s="44">
        <v>2261</v>
      </c>
      <c r="B117" s="71" t="s">
        <v>125</v>
      </c>
      <c r="C117" s="72">
        <f t="shared" si="7"/>
        <v>0</v>
      </c>
      <c r="D117" s="74"/>
      <c r="E117" s="74"/>
      <c r="F117" s="74"/>
      <c r="G117" s="157"/>
      <c r="H117" s="72">
        <f t="shared" si="8"/>
        <v>0</v>
      </c>
      <c r="I117" s="74"/>
      <c r="J117" s="74"/>
      <c r="K117" s="74"/>
      <c r="L117" s="158"/>
    </row>
    <row r="118" spans="1:12" x14ac:dyDescent="0.25">
      <c r="A118" s="44">
        <v>2262</v>
      </c>
      <c r="B118" s="71" t="s">
        <v>126</v>
      </c>
      <c r="C118" s="72">
        <f t="shared" si="7"/>
        <v>0</v>
      </c>
      <c r="D118" s="74"/>
      <c r="E118" s="74"/>
      <c r="F118" s="74"/>
      <c r="G118" s="157"/>
      <c r="H118" s="72">
        <f t="shared" si="8"/>
        <v>0</v>
      </c>
      <c r="I118" s="74"/>
      <c r="J118" s="74"/>
      <c r="K118" s="74"/>
      <c r="L118" s="158"/>
    </row>
    <row r="119" spans="1:12" x14ac:dyDescent="0.25">
      <c r="A119" s="44">
        <v>2263</v>
      </c>
      <c r="B119" s="71" t="s">
        <v>127</v>
      </c>
      <c r="C119" s="72">
        <f t="shared" si="7"/>
        <v>0</v>
      </c>
      <c r="D119" s="74"/>
      <c r="E119" s="74"/>
      <c r="F119" s="74"/>
      <c r="G119" s="157"/>
      <c r="H119" s="72">
        <f t="shared" si="8"/>
        <v>0</v>
      </c>
      <c r="I119" s="74"/>
      <c r="J119" s="74"/>
      <c r="K119" s="74"/>
      <c r="L119" s="158"/>
    </row>
    <row r="120" spans="1:12" ht="24" x14ac:dyDescent="0.25">
      <c r="A120" s="44">
        <v>2264</v>
      </c>
      <c r="B120" s="71" t="s">
        <v>128</v>
      </c>
      <c r="C120" s="72">
        <f t="shared" si="7"/>
        <v>0</v>
      </c>
      <c r="D120" s="74"/>
      <c r="E120" s="74"/>
      <c r="F120" s="74"/>
      <c r="G120" s="157"/>
      <c r="H120" s="72">
        <f t="shared" si="8"/>
        <v>0</v>
      </c>
      <c r="I120" s="74"/>
      <c r="J120" s="74"/>
      <c r="K120" s="74"/>
      <c r="L120" s="158"/>
    </row>
    <row r="121" spans="1:12" x14ac:dyDescent="0.25">
      <c r="A121" s="44">
        <v>2269</v>
      </c>
      <c r="B121" s="71" t="s">
        <v>129</v>
      </c>
      <c r="C121" s="72">
        <f t="shared" si="7"/>
        <v>0</v>
      </c>
      <c r="D121" s="74"/>
      <c r="E121" s="74"/>
      <c r="F121" s="74"/>
      <c r="G121" s="157"/>
      <c r="H121" s="72">
        <f t="shared" si="8"/>
        <v>0</v>
      </c>
      <c r="I121" s="74"/>
      <c r="J121" s="74"/>
      <c r="K121" s="74"/>
      <c r="L121" s="158"/>
    </row>
    <row r="122" spans="1:12" x14ac:dyDescent="0.25">
      <c r="A122" s="159">
        <v>2270</v>
      </c>
      <c r="B122" s="71" t="s">
        <v>130</v>
      </c>
      <c r="C122" s="72">
        <f t="shared" si="7"/>
        <v>0</v>
      </c>
      <c r="D122" s="160">
        <f>SUM(D123:D127)</f>
        <v>0</v>
      </c>
      <c r="E122" s="160">
        <f>SUM(E123:E127)</f>
        <v>0</v>
      </c>
      <c r="F122" s="160">
        <f>SUM(F123:F127)</f>
        <v>0</v>
      </c>
      <c r="G122" s="161">
        <f>SUM(G123:G127)</f>
        <v>0</v>
      </c>
      <c r="H122" s="72">
        <f t="shared" si="8"/>
        <v>0</v>
      </c>
      <c r="I122" s="160">
        <f>SUM(I123:I127)</f>
        <v>0</v>
      </c>
      <c r="J122" s="160">
        <f>SUM(J123:J127)</f>
        <v>0</v>
      </c>
      <c r="K122" s="160">
        <f>SUM(K123:K127)</f>
        <v>0</v>
      </c>
      <c r="L122" s="162">
        <f>SUM(L123:L127)</f>
        <v>0</v>
      </c>
    </row>
    <row r="123" spans="1:12" x14ac:dyDescent="0.25">
      <c r="A123" s="44">
        <v>2272</v>
      </c>
      <c r="B123" s="174" t="s">
        <v>131</v>
      </c>
      <c r="C123" s="72">
        <f t="shared" si="7"/>
        <v>0</v>
      </c>
      <c r="D123" s="74"/>
      <c r="E123" s="74"/>
      <c r="F123" s="74"/>
      <c r="G123" s="157"/>
      <c r="H123" s="72">
        <f t="shared" si="8"/>
        <v>0</v>
      </c>
      <c r="I123" s="74"/>
      <c r="J123" s="74"/>
      <c r="K123" s="74"/>
      <c r="L123" s="158"/>
    </row>
    <row r="124" spans="1:12" ht="24" x14ac:dyDescent="0.25">
      <c r="A124" s="44">
        <v>2274</v>
      </c>
      <c r="B124" s="175" t="s">
        <v>132</v>
      </c>
      <c r="C124" s="72">
        <f t="shared" si="7"/>
        <v>0</v>
      </c>
      <c r="D124" s="74"/>
      <c r="E124" s="74"/>
      <c r="F124" s="74"/>
      <c r="G124" s="157"/>
      <c r="H124" s="72">
        <f t="shared" si="8"/>
        <v>0</v>
      </c>
      <c r="I124" s="74"/>
      <c r="J124" s="74"/>
      <c r="K124" s="74"/>
      <c r="L124" s="158"/>
    </row>
    <row r="125" spans="1:12" ht="24" x14ac:dyDescent="0.25">
      <c r="A125" s="44">
        <v>2275</v>
      </c>
      <c r="B125" s="71" t="s">
        <v>133</v>
      </c>
      <c r="C125" s="72">
        <f t="shared" si="7"/>
        <v>0</v>
      </c>
      <c r="D125" s="74"/>
      <c r="E125" s="74"/>
      <c r="F125" s="74"/>
      <c r="G125" s="157"/>
      <c r="H125" s="72">
        <f t="shared" si="8"/>
        <v>0</v>
      </c>
      <c r="I125" s="74"/>
      <c r="J125" s="74"/>
      <c r="K125" s="74"/>
      <c r="L125" s="158"/>
    </row>
    <row r="126" spans="1:12" ht="36" x14ac:dyDescent="0.25">
      <c r="A126" s="44">
        <v>2276</v>
      </c>
      <c r="B126" s="71" t="s">
        <v>134</v>
      </c>
      <c r="C126" s="72">
        <f t="shared" si="7"/>
        <v>0</v>
      </c>
      <c r="D126" s="74"/>
      <c r="E126" s="74"/>
      <c r="F126" s="74"/>
      <c r="G126" s="157"/>
      <c r="H126" s="72">
        <f t="shared" si="8"/>
        <v>0</v>
      </c>
      <c r="I126" s="74"/>
      <c r="J126" s="74"/>
      <c r="K126" s="74"/>
      <c r="L126" s="158"/>
    </row>
    <row r="127" spans="1:12" ht="24" x14ac:dyDescent="0.25">
      <c r="A127" s="44">
        <v>2279</v>
      </c>
      <c r="B127" s="71" t="s">
        <v>135</v>
      </c>
      <c r="C127" s="72">
        <f t="shared" si="7"/>
        <v>0</v>
      </c>
      <c r="D127" s="74"/>
      <c r="E127" s="74"/>
      <c r="F127" s="74"/>
      <c r="G127" s="157"/>
      <c r="H127" s="72">
        <f t="shared" si="8"/>
        <v>0</v>
      </c>
      <c r="I127" s="74"/>
      <c r="J127" s="74"/>
      <c r="K127" s="74"/>
      <c r="L127" s="158"/>
    </row>
    <row r="128" spans="1:12" ht="24" x14ac:dyDescent="0.25">
      <c r="A128" s="168">
        <v>2280</v>
      </c>
      <c r="B128" s="65" t="s">
        <v>136</v>
      </c>
      <c r="C128" s="66">
        <f t="shared" ref="C128:L128" si="9">SUM(C129)</f>
        <v>0</v>
      </c>
      <c r="D128" s="169">
        <f t="shared" si="9"/>
        <v>0</v>
      </c>
      <c r="E128" s="169">
        <f t="shared" si="9"/>
        <v>0</v>
      </c>
      <c r="F128" s="169">
        <f t="shared" si="9"/>
        <v>0</v>
      </c>
      <c r="G128" s="169">
        <f t="shared" si="9"/>
        <v>0</v>
      </c>
      <c r="H128" s="66">
        <f t="shared" si="9"/>
        <v>0</v>
      </c>
      <c r="I128" s="169">
        <f t="shared" si="9"/>
        <v>0</v>
      </c>
      <c r="J128" s="169">
        <f t="shared" si="9"/>
        <v>0</v>
      </c>
      <c r="K128" s="169">
        <f t="shared" si="9"/>
        <v>0</v>
      </c>
      <c r="L128" s="176">
        <f t="shared" si="9"/>
        <v>0</v>
      </c>
    </row>
    <row r="129" spans="1:12" ht="24" x14ac:dyDescent="0.25">
      <c r="A129" s="44">
        <v>2283</v>
      </c>
      <c r="B129" s="71" t="s">
        <v>137</v>
      </c>
      <c r="C129" s="72">
        <f>SUM(D129:G129)</f>
        <v>0</v>
      </c>
      <c r="D129" s="74"/>
      <c r="E129" s="74"/>
      <c r="F129" s="74"/>
      <c r="G129" s="157"/>
      <c r="H129" s="72">
        <f>SUM(I129:L129)</f>
        <v>0</v>
      </c>
      <c r="I129" s="74"/>
      <c r="J129" s="74"/>
      <c r="K129" s="74"/>
      <c r="L129" s="158"/>
    </row>
    <row r="130" spans="1:12" ht="38.25" customHeight="1" x14ac:dyDescent="0.25">
      <c r="A130" s="56">
        <v>2300</v>
      </c>
      <c r="B130" s="147" t="s">
        <v>138</v>
      </c>
      <c r="C130" s="57">
        <f t="shared" si="7"/>
        <v>25000</v>
      </c>
      <c r="D130" s="63">
        <f>SUM(D131,D136,D140,D141,D144,D151,D159,D160,D163)</f>
        <v>25000</v>
      </c>
      <c r="E130" s="63">
        <f>SUM(E131,E136,E140,E141,E144,E151,E159,E160,E163)</f>
        <v>0</v>
      </c>
      <c r="F130" s="63">
        <f>SUM(F131,F136,F140,F141,F144,F151,F159,F160,F163)</f>
        <v>0</v>
      </c>
      <c r="G130" s="166">
        <f>SUM(G131,G136,G140,G141,G144,G151,G159,G160,G163)</f>
        <v>0</v>
      </c>
      <c r="H130" s="57">
        <f t="shared" si="8"/>
        <v>38268</v>
      </c>
      <c r="I130" s="63">
        <f>SUM(I131,I136,I140,I141,I144,I151,I159,I160,I163)</f>
        <v>38268</v>
      </c>
      <c r="J130" s="63">
        <f>SUM(J131,J136,J140,J141,J144,J151,J159,J160,J163)</f>
        <v>0</v>
      </c>
      <c r="K130" s="63">
        <f>SUM(K131,K136,K140,K141,K144,K151,K159,K160,K163)</f>
        <v>0</v>
      </c>
      <c r="L130" s="167">
        <f>SUM(L131,L136,L140,L141,L144,L151,L159,L160,L163)</f>
        <v>0</v>
      </c>
    </row>
    <row r="131" spans="1:12" ht="24" x14ac:dyDescent="0.25">
      <c r="A131" s="168">
        <v>2310</v>
      </c>
      <c r="B131" s="65" t="s">
        <v>139</v>
      </c>
      <c r="C131" s="66">
        <f t="shared" si="7"/>
        <v>0</v>
      </c>
      <c r="D131" s="169">
        <f>SUM(D132:D135)</f>
        <v>0</v>
      </c>
      <c r="E131" s="169">
        <f t="shared" ref="E131:L131" si="10">SUM(E132:E135)</f>
        <v>0</v>
      </c>
      <c r="F131" s="169">
        <f t="shared" si="10"/>
        <v>0</v>
      </c>
      <c r="G131" s="170">
        <f t="shared" si="10"/>
        <v>0</v>
      </c>
      <c r="H131" s="66">
        <f t="shared" si="8"/>
        <v>0</v>
      </c>
      <c r="I131" s="169">
        <f t="shared" si="10"/>
        <v>0</v>
      </c>
      <c r="J131" s="169">
        <f t="shared" si="10"/>
        <v>0</v>
      </c>
      <c r="K131" s="169">
        <f t="shared" si="10"/>
        <v>0</v>
      </c>
      <c r="L131" s="171">
        <f t="shared" si="10"/>
        <v>0</v>
      </c>
    </row>
    <row r="132" spans="1:12" x14ac:dyDescent="0.25">
      <c r="A132" s="44">
        <v>2311</v>
      </c>
      <c r="B132" s="71" t="s">
        <v>140</v>
      </c>
      <c r="C132" s="72">
        <f t="shared" si="7"/>
        <v>0</v>
      </c>
      <c r="D132" s="74"/>
      <c r="E132" s="74"/>
      <c r="F132" s="74"/>
      <c r="G132" s="157"/>
      <c r="H132" s="72">
        <f t="shared" si="8"/>
        <v>0</v>
      </c>
      <c r="I132" s="74"/>
      <c r="J132" s="74"/>
      <c r="K132" s="74"/>
      <c r="L132" s="158"/>
    </row>
    <row r="133" spans="1:12" x14ac:dyDescent="0.25">
      <c r="A133" s="44">
        <v>2312</v>
      </c>
      <c r="B133" s="71" t="s">
        <v>141</v>
      </c>
      <c r="C133" s="72">
        <f t="shared" si="7"/>
        <v>0</v>
      </c>
      <c r="D133" s="74"/>
      <c r="E133" s="74"/>
      <c r="F133" s="74"/>
      <c r="G133" s="157"/>
      <c r="H133" s="72">
        <f t="shared" si="8"/>
        <v>0</v>
      </c>
      <c r="I133" s="74"/>
      <c r="J133" s="74"/>
      <c r="K133" s="74"/>
      <c r="L133" s="158"/>
    </row>
    <row r="134" spans="1:12" x14ac:dyDescent="0.25">
      <c r="A134" s="44">
        <v>2313</v>
      </c>
      <c r="B134" s="71" t="s">
        <v>142</v>
      </c>
      <c r="C134" s="72">
        <f t="shared" si="7"/>
        <v>0</v>
      </c>
      <c r="D134" s="74"/>
      <c r="E134" s="74"/>
      <c r="F134" s="74"/>
      <c r="G134" s="157"/>
      <c r="H134" s="72">
        <f t="shared" si="8"/>
        <v>0</v>
      </c>
      <c r="I134" s="74"/>
      <c r="J134" s="74"/>
      <c r="K134" s="74"/>
      <c r="L134" s="158"/>
    </row>
    <row r="135" spans="1:12" ht="36" customHeight="1" x14ac:dyDescent="0.25">
      <c r="A135" s="44">
        <v>2314</v>
      </c>
      <c r="B135" s="71" t="s">
        <v>143</v>
      </c>
      <c r="C135" s="72">
        <f t="shared" si="7"/>
        <v>0</v>
      </c>
      <c r="D135" s="74"/>
      <c r="E135" s="74"/>
      <c r="F135" s="74"/>
      <c r="G135" s="157"/>
      <c r="H135" s="72">
        <f t="shared" si="8"/>
        <v>0</v>
      </c>
      <c r="I135" s="74"/>
      <c r="J135" s="74"/>
      <c r="K135" s="74"/>
      <c r="L135" s="158"/>
    </row>
    <row r="136" spans="1:12" x14ac:dyDescent="0.25">
      <c r="A136" s="159">
        <v>2320</v>
      </c>
      <c r="B136" s="71" t="s">
        <v>144</v>
      </c>
      <c r="C136" s="72">
        <f t="shared" si="7"/>
        <v>0</v>
      </c>
      <c r="D136" s="160">
        <f>SUM(D137:D139)</f>
        <v>0</v>
      </c>
      <c r="E136" s="160">
        <f>SUM(E137:E139)</f>
        <v>0</v>
      </c>
      <c r="F136" s="160">
        <f>SUM(F137:F139)</f>
        <v>0</v>
      </c>
      <c r="G136" s="161">
        <f>SUM(G137:G139)</f>
        <v>0</v>
      </c>
      <c r="H136" s="72">
        <f t="shared" si="8"/>
        <v>0</v>
      </c>
      <c r="I136" s="160">
        <f>SUM(I137:I139)</f>
        <v>0</v>
      </c>
      <c r="J136" s="160">
        <f>SUM(J137:J139)</f>
        <v>0</v>
      </c>
      <c r="K136" s="160">
        <f>SUM(K137:K139)</f>
        <v>0</v>
      </c>
      <c r="L136" s="162">
        <f>SUM(L137:L139)</f>
        <v>0</v>
      </c>
    </row>
    <row r="137" spans="1:12" x14ac:dyDescent="0.25">
      <c r="A137" s="44">
        <v>2321</v>
      </c>
      <c r="B137" s="71" t="s">
        <v>145</v>
      </c>
      <c r="C137" s="72">
        <f t="shared" si="7"/>
        <v>0</v>
      </c>
      <c r="D137" s="74"/>
      <c r="E137" s="74"/>
      <c r="F137" s="74"/>
      <c r="G137" s="157"/>
      <c r="H137" s="72">
        <f t="shared" si="8"/>
        <v>0</v>
      </c>
      <c r="I137" s="74"/>
      <c r="J137" s="74"/>
      <c r="K137" s="74"/>
      <c r="L137" s="158"/>
    </row>
    <row r="138" spans="1:12" x14ac:dyDescent="0.25">
      <c r="A138" s="44">
        <v>2322</v>
      </c>
      <c r="B138" s="71" t="s">
        <v>146</v>
      </c>
      <c r="C138" s="72">
        <f t="shared" si="7"/>
        <v>0</v>
      </c>
      <c r="D138" s="74"/>
      <c r="E138" s="74"/>
      <c r="F138" s="74"/>
      <c r="G138" s="157"/>
      <c r="H138" s="72">
        <f t="shared" si="8"/>
        <v>0</v>
      </c>
      <c r="I138" s="74"/>
      <c r="J138" s="74"/>
      <c r="K138" s="74"/>
      <c r="L138" s="158"/>
    </row>
    <row r="139" spans="1:12" ht="10.5" customHeight="1" x14ac:dyDescent="0.25">
      <c r="A139" s="44">
        <v>2329</v>
      </c>
      <c r="B139" s="71" t="s">
        <v>147</v>
      </c>
      <c r="C139" s="72">
        <f t="shared" si="7"/>
        <v>0</v>
      </c>
      <c r="D139" s="74"/>
      <c r="E139" s="74"/>
      <c r="F139" s="74"/>
      <c r="G139" s="157"/>
      <c r="H139" s="72">
        <f t="shared" si="8"/>
        <v>0</v>
      </c>
      <c r="I139" s="74"/>
      <c r="J139" s="74"/>
      <c r="K139" s="74"/>
      <c r="L139" s="158"/>
    </row>
    <row r="140" spans="1:12" x14ac:dyDescent="0.25">
      <c r="A140" s="159">
        <v>2330</v>
      </c>
      <c r="B140" s="71" t="s">
        <v>148</v>
      </c>
      <c r="C140" s="72">
        <f t="shared" si="7"/>
        <v>0</v>
      </c>
      <c r="D140" s="74"/>
      <c r="E140" s="74"/>
      <c r="F140" s="74"/>
      <c r="G140" s="157"/>
      <c r="H140" s="72">
        <f t="shared" si="8"/>
        <v>0</v>
      </c>
      <c r="I140" s="74"/>
      <c r="J140" s="74"/>
      <c r="K140" s="74"/>
      <c r="L140" s="158"/>
    </row>
    <row r="141" spans="1:12" ht="48" x14ac:dyDescent="0.25">
      <c r="A141" s="159">
        <v>2340</v>
      </c>
      <c r="B141" s="71" t="s">
        <v>149</v>
      </c>
      <c r="C141" s="72">
        <f t="shared" si="7"/>
        <v>0</v>
      </c>
      <c r="D141" s="160">
        <f>SUM(D142:D143)</f>
        <v>0</v>
      </c>
      <c r="E141" s="160">
        <f>SUM(E142:E143)</f>
        <v>0</v>
      </c>
      <c r="F141" s="160">
        <f>SUM(F142:F143)</f>
        <v>0</v>
      </c>
      <c r="G141" s="161">
        <f>SUM(G142:G143)</f>
        <v>0</v>
      </c>
      <c r="H141" s="72">
        <f t="shared" si="8"/>
        <v>0</v>
      </c>
      <c r="I141" s="160">
        <f>SUM(I142:I143)</f>
        <v>0</v>
      </c>
      <c r="J141" s="160">
        <f>SUM(J142:J143)</f>
        <v>0</v>
      </c>
      <c r="K141" s="160">
        <f>SUM(K142:K143)</f>
        <v>0</v>
      </c>
      <c r="L141" s="162">
        <f>SUM(L142:L143)</f>
        <v>0</v>
      </c>
    </row>
    <row r="142" spans="1:12" x14ac:dyDescent="0.25">
      <c r="A142" s="44">
        <v>2341</v>
      </c>
      <c r="B142" s="71" t="s">
        <v>150</v>
      </c>
      <c r="C142" s="72">
        <f t="shared" si="7"/>
        <v>0</v>
      </c>
      <c r="D142" s="74"/>
      <c r="E142" s="74"/>
      <c r="F142" s="74"/>
      <c r="G142" s="157"/>
      <c r="H142" s="72">
        <f t="shared" si="8"/>
        <v>0</v>
      </c>
      <c r="I142" s="74"/>
      <c r="J142" s="74"/>
      <c r="K142" s="74"/>
      <c r="L142" s="158"/>
    </row>
    <row r="143" spans="1:12" ht="24" x14ac:dyDescent="0.25">
      <c r="A143" s="44">
        <v>2344</v>
      </c>
      <c r="B143" s="71" t="s">
        <v>151</v>
      </c>
      <c r="C143" s="72">
        <f t="shared" si="7"/>
        <v>0</v>
      </c>
      <c r="D143" s="74"/>
      <c r="E143" s="74"/>
      <c r="F143" s="74"/>
      <c r="G143" s="157"/>
      <c r="H143" s="72">
        <f t="shared" si="8"/>
        <v>0</v>
      </c>
      <c r="I143" s="74"/>
      <c r="J143" s="74"/>
      <c r="K143" s="74"/>
      <c r="L143" s="158"/>
    </row>
    <row r="144" spans="1:12" ht="24" x14ac:dyDescent="0.25">
      <c r="A144" s="150">
        <v>2350</v>
      </c>
      <c r="B144" s="112" t="s">
        <v>152</v>
      </c>
      <c r="C144" s="117">
        <f t="shared" si="7"/>
        <v>0</v>
      </c>
      <c r="D144" s="151">
        <f>SUM(D145:D150)</f>
        <v>0</v>
      </c>
      <c r="E144" s="151">
        <f>SUM(E145:E150)</f>
        <v>0</v>
      </c>
      <c r="F144" s="151">
        <f>SUM(F145:F150)</f>
        <v>0</v>
      </c>
      <c r="G144" s="152">
        <f>SUM(G145:G150)</f>
        <v>0</v>
      </c>
      <c r="H144" s="117">
        <f t="shared" si="8"/>
        <v>0</v>
      </c>
      <c r="I144" s="151">
        <f>SUM(I145:I150)</f>
        <v>0</v>
      </c>
      <c r="J144" s="151">
        <f>SUM(J145:J150)</f>
        <v>0</v>
      </c>
      <c r="K144" s="151">
        <f>SUM(K145:K150)</f>
        <v>0</v>
      </c>
      <c r="L144" s="153">
        <f>SUM(L145:L150)</f>
        <v>0</v>
      </c>
    </row>
    <row r="145" spans="1:12" x14ac:dyDescent="0.25">
      <c r="A145" s="38">
        <v>2351</v>
      </c>
      <c r="B145" s="65" t="s">
        <v>153</v>
      </c>
      <c r="C145" s="66">
        <f t="shared" si="7"/>
        <v>0</v>
      </c>
      <c r="D145" s="68"/>
      <c r="E145" s="68"/>
      <c r="F145" s="68"/>
      <c r="G145" s="154"/>
      <c r="H145" s="66">
        <f t="shared" si="8"/>
        <v>0</v>
      </c>
      <c r="I145" s="68"/>
      <c r="J145" s="68"/>
      <c r="K145" s="68"/>
      <c r="L145" s="155"/>
    </row>
    <row r="146" spans="1:12" x14ac:dyDescent="0.25">
      <c r="A146" s="44">
        <v>2352</v>
      </c>
      <c r="B146" s="71" t="s">
        <v>154</v>
      </c>
      <c r="C146" s="72">
        <f t="shared" si="7"/>
        <v>0</v>
      </c>
      <c r="D146" s="74"/>
      <c r="E146" s="74"/>
      <c r="F146" s="74"/>
      <c r="G146" s="157"/>
      <c r="H146" s="72">
        <f t="shared" si="8"/>
        <v>0</v>
      </c>
      <c r="I146" s="74"/>
      <c r="J146" s="74"/>
      <c r="K146" s="74"/>
      <c r="L146" s="158"/>
    </row>
    <row r="147" spans="1:12" ht="24" x14ac:dyDescent="0.25">
      <c r="A147" s="44">
        <v>2353</v>
      </c>
      <c r="B147" s="71" t="s">
        <v>155</v>
      </c>
      <c r="C147" s="72">
        <f t="shared" si="7"/>
        <v>0</v>
      </c>
      <c r="D147" s="74"/>
      <c r="E147" s="74"/>
      <c r="F147" s="74"/>
      <c r="G147" s="157"/>
      <c r="H147" s="72">
        <f t="shared" si="8"/>
        <v>0</v>
      </c>
      <c r="I147" s="74"/>
      <c r="J147" s="74"/>
      <c r="K147" s="74"/>
      <c r="L147" s="158"/>
    </row>
    <row r="148" spans="1:12" ht="24" x14ac:dyDescent="0.25">
      <c r="A148" s="44">
        <v>2354</v>
      </c>
      <c r="B148" s="71" t="s">
        <v>156</v>
      </c>
      <c r="C148" s="72">
        <f t="shared" si="7"/>
        <v>0</v>
      </c>
      <c r="D148" s="74"/>
      <c r="E148" s="74"/>
      <c r="F148" s="74"/>
      <c r="G148" s="157"/>
      <c r="H148" s="72">
        <f t="shared" si="8"/>
        <v>0</v>
      </c>
      <c r="I148" s="74"/>
      <c r="J148" s="74"/>
      <c r="K148" s="74"/>
      <c r="L148" s="158"/>
    </row>
    <row r="149" spans="1:12" ht="24" x14ac:dyDescent="0.25">
      <c r="A149" s="44">
        <v>2355</v>
      </c>
      <c r="B149" s="71" t="s">
        <v>157</v>
      </c>
      <c r="C149" s="72">
        <f t="shared" si="7"/>
        <v>0</v>
      </c>
      <c r="D149" s="74"/>
      <c r="E149" s="74"/>
      <c r="F149" s="74"/>
      <c r="G149" s="157"/>
      <c r="H149" s="72">
        <f t="shared" si="8"/>
        <v>0</v>
      </c>
      <c r="I149" s="74"/>
      <c r="J149" s="74"/>
      <c r="K149" s="74"/>
      <c r="L149" s="158"/>
    </row>
    <row r="150" spans="1:12" ht="24" x14ac:dyDescent="0.25">
      <c r="A150" s="44">
        <v>2359</v>
      </c>
      <c r="B150" s="71" t="s">
        <v>158</v>
      </c>
      <c r="C150" s="72">
        <f t="shared" si="7"/>
        <v>0</v>
      </c>
      <c r="D150" s="74"/>
      <c r="E150" s="74"/>
      <c r="F150" s="74"/>
      <c r="G150" s="157"/>
      <c r="H150" s="72">
        <f t="shared" si="8"/>
        <v>0</v>
      </c>
      <c r="I150" s="74"/>
      <c r="J150" s="74"/>
      <c r="K150" s="74"/>
      <c r="L150" s="158"/>
    </row>
    <row r="151" spans="1:12" ht="24.75" customHeight="1" x14ac:dyDescent="0.25">
      <c r="A151" s="159">
        <v>2360</v>
      </c>
      <c r="B151" s="71" t="s">
        <v>159</v>
      </c>
      <c r="C151" s="72">
        <f t="shared" si="7"/>
        <v>25000</v>
      </c>
      <c r="D151" s="160">
        <f>SUM(D152:D158)</f>
        <v>25000</v>
      </c>
      <c r="E151" s="160">
        <f>SUM(E152:E158)</f>
        <v>0</v>
      </c>
      <c r="F151" s="160">
        <f>SUM(F152:F158)</f>
        <v>0</v>
      </c>
      <c r="G151" s="161">
        <f>SUM(G152:G158)</f>
        <v>0</v>
      </c>
      <c r="H151" s="72">
        <f t="shared" si="8"/>
        <v>38268</v>
      </c>
      <c r="I151" s="160">
        <f>SUM(I152:I158)</f>
        <v>38268</v>
      </c>
      <c r="J151" s="160">
        <f>SUM(J152:J158)</f>
        <v>0</v>
      </c>
      <c r="K151" s="160">
        <f>SUM(K152:K158)</f>
        <v>0</v>
      </c>
      <c r="L151" s="162">
        <f>SUM(L152:L158)</f>
        <v>0</v>
      </c>
    </row>
    <row r="152" spans="1:12" x14ac:dyDescent="0.25">
      <c r="A152" s="43">
        <v>2361</v>
      </c>
      <c r="B152" s="71" t="s">
        <v>160</v>
      </c>
      <c r="C152" s="72">
        <f t="shared" si="7"/>
        <v>0</v>
      </c>
      <c r="D152" s="74"/>
      <c r="E152" s="74"/>
      <c r="F152" s="74"/>
      <c r="G152" s="157"/>
      <c r="H152" s="72">
        <f t="shared" si="8"/>
        <v>0</v>
      </c>
      <c r="I152" s="74"/>
      <c r="J152" s="74"/>
      <c r="K152" s="74"/>
      <c r="L152" s="158"/>
    </row>
    <row r="153" spans="1:12" ht="24" x14ac:dyDescent="0.25">
      <c r="A153" s="43">
        <v>2362</v>
      </c>
      <c r="B153" s="71" t="s">
        <v>161</v>
      </c>
      <c r="C153" s="72">
        <f t="shared" si="7"/>
        <v>0</v>
      </c>
      <c r="D153" s="74"/>
      <c r="E153" s="74"/>
      <c r="F153" s="74"/>
      <c r="G153" s="157"/>
      <c r="H153" s="72">
        <f t="shared" si="8"/>
        <v>0</v>
      </c>
      <c r="I153" s="74"/>
      <c r="J153" s="74"/>
      <c r="K153" s="74"/>
      <c r="L153" s="158"/>
    </row>
    <row r="154" spans="1:12" x14ac:dyDescent="0.25">
      <c r="A154" s="43">
        <v>2363</v>
      </c>
      <c r="B154" s="71" t="s">
        <v>162</v>
      </c>
      <c r="C154" s="72">
        <f t="shared" si="7"/>
        <v>25000</v>
      </c>
      <c r="D154" s="74">
        <v>25000</v>
      </c>
      <c r="E154" s="74"/>
      <c r="F154" s="74"/>
      <c r="G154" s="157"/>
      <c r="H154" s="72">
        <f t="shared" si="8"/>
        <v>38268</v>
      </c>
      <c r="I154" s="74">
        <v>38268</v>
      </c>
      <c r="J154" s="74"/>
      <c r="K154" s="74"/>
      <c r="L154" s="158"/>
    </row>
    <row r="155" spans="1:12" x14ac:dyDescent="0.25">
      <c r="A155" s="43">
        <v>2364</v>
      </c>
      <c r="B155" s="71" t="s">
        <v>163</v>
      </c>
      <c r="C155" s="72">
        <f t="shared" si="7"/>
        <v>0</v>
      </c>
      <c r="D155" s="74"/>
      <c r="E155" s="74"/>
      <c r="F155" s="74"/>
      <c r="G155" s="157"/>
      <c r="H155" s="72">
        <f t="shared" si="8"/>
        <v>0</v>
      </c>
      <c r="I155" s="74"/>
      <c r="J155" s="74"/>
      <c r="K155" s="74"/>
      <c r="L155" s="158"/>
    </row>
    <row r="156" spans="1:12" ht="12.75" customHeight="1" x14ac:dyDescent="0.25">
      <c r="A156" s="43">
        <v>2365</v>
      </c>
      <c r="B156" s="71" t="s">
        <v>164</v>
      </c>
      <c r="C156" s="72">
        <f t="shared" si="7"/>
        <v>0</v>
      </c>
      <c r="D156" s="74"/>
      <c r="E156" s="74"/>
      <c r="F156" s="74"/>
      <c r="G156" s="157"/>
      <c r="H156" s="72">
        <f t="shared" si="8"/>
        <v>0</v>
      </c>
      <c r="I156" s="74"/>
      <c r="J156" s="74"/>
      <c r="K156" s="74"/>
      <c r="L156" s="158"/>
    </row>
    <row r="157" spans="1:12" ht="36" x14ac:dyDescent="0.25">
      <c r="A157" s="43">
        <v>2366</v>
      </c>
      <c r="B157" s="71" t="s">
        <v>165</v>
      </c>
      <c r="C157" s="72">
        <f t="shared" si="7"/>
        <v>0</v>
      </c>
      <c r="D157" s="74"/>
      <c r="E157" s="74"/>
      <c r="F157" s="74"/>
      <c r="G157" s="157"/>
      <c r="H157" s="72">
        <f t="shared" si="8"/>
        <v>0</v>
      </c>
      <c r="I157" s="74"/>
      <c r="J157" s="74"/>
      <c r="K157" s="74"/>
      <c r="L157" s="158"/>
    </row>
    <row r="158" spans="1:12" ht="48" x14ac:dyDescent="0.25">
      <c r="A158" s="43">
        <v>2369</v>
      </c>
      <c r="B158" s="71" t="s">
        <v>166</v>
      </c>
      <c r="C158" s="72">
        <f t="shared" si="7"/>
        <v>0</v>
      </c>
      <c r="D158" s="74"/>
      <c r="E158" s="74"/>
      <c r="F158" s="74"/>
      <c r="G158" s="157"/>
      <c r="H158" s="72">
        <f t="shared" si="8"/>
        <v>0</v>
      </c>
      <c r="I158" s="74"/>
      <c r="J158" s="74"/>
      <c r="K158" s="74"/>
      <c r="L158" s="158"/>
    </row>
    <row r="159" spans="1:12" x14ac:dyDescent="0.25">
      <c r="A159" s="150">
        <v>2370</v>
      </c>
      <c r="B159" s="112" t="s">
        <v>167</v>
      </c>
      <c r="C159" s="117">
        <f t="shared" si="7"/>
        <v>0</v>
      </c>
      <c r="D159" s="163"/>
      <c r="E159" s="163"/>
      <c r="F159" s="163"/>
      <c r="G159" s="164"/>
      <c r="H159" s="117">
        <f t="shared" si="8"/>
        <v>0</v>
      </c>
      <c r="I159" s="163"/>
      <c r="J159" s="163"/>
      <c r="K159" s="163"/>
      <c r="L159" s="165"/>
    </row>
    <row r="160" spans="1:12" x14ac:dyDescent="0.25">
      <c r="A160" s="150">
        <v>2380</v>
      </c>
      <c r="B160" s="112" t="s">
        <v>168</v>
      </c>
      <c r="C160" s="117">
        <f t="shared" si="7"/>
        <v>0</v>
      </c>
      <c r="D160" s="151">
        <f>SUM(D161:D162)</f>
        <v>0</v>
      </c>
      <c r="E160" s="151">
        <f>SUM(E161:E162)</f>
        <v>0</v>
      </c>
      <c r="F160" s="151">
        <f>SUM(F161:F162)</f>
        <v>0</v>
      </c>
      <c r="G160" s="152">
        <f>SUM(G161:G162)</f>
        <v>0</v>
      </c>
      <c r="H160" s="117">
        <f t="shared" si="8"/>
        <v>0</v>
      </c>
      <c r="I160" s="151">
        <f>SUM(I161:I162)</f>
        <v>0</v>
      </c>
      <c r="J160" s="151">
        <f>SUM(J161:J162)</f>
        <v>0</v>
      </c>
      <c r="K160" s="151">
        <f>SUM(K161:K162)</f>
        <v>0</v>
      </c>
      <c r="L160" s="153">
        <f>SUM(L161:L162)</f>
        <v>0</v>
      </c>
    </row>
    <row r="161" spans="1:12" x14ac:dyDescent="0.25">
      <c r="A161" s="37">
        <v>2381</v>
      </c>
      <c r="B161" s="65" t="s">
        <v>169</v>
      </c>
      <c r="C161" s="66">
        <f t="shared" si="7"/>
        <v>0</v>
      </c>
      <c r="D161" s="68"/>
      <c r="E161" s="68"/>
      <c r="F161" s="68"/>
      <c r="G161" s="154"/>
      <c r="H161" s="66">
        <f t="shared" si="8"/>
        <v>0</v>
      </c>
      <c r="I161" s="68"/>
      <c r="J161" s="68"/>
      <c r="K161" s="68"/>
      <c r="L161" s="155"/>
    </row>
    <row r="162" spans="1:12" ht="24" x14ac:dyDescent="0.25">
      <c r="A162" s="43">
        <v>2389</v>
      </c>
      <c r="B162" s="71" t="s">
        <v>170</v>
      </c>
      <c r="C162" s="72">
        <f t="shared" si="7"/>
        <v>0</v>
      </c>
      <c r="D162" s="74"/>
      <c r="E162" s="74"/>
      <c r="F162" s="74"/>
      <c r="G162" s="157"/>
      <c r="H162" s="72">
        <f t="shared" si="8"/>
        <v>0</v>
      </c>
      <c r="I162" s="74"/>
      <c r="J162" s="74"/>
      <c r="K162" s="74"/>
      <c r="L162" s="158"/>
    </row>
    <row r="163" spans="1:12" x14ac:dyDescent="0.25">
      <c r="A163" s="150">
        <v>2390</v>
      </c>
      <c r="B163" s="112" t="s">
        <v>171</v>
      </c>
      <c r="C163" s="117">
        <f t="shared" si="7"/>
        <v>0</v>
      </c>
      <c r="D163" s="163"/>
      <c r="E163" s="163"/>
      <c r="F163" s="163"/>
      <c r="G163" s="164"/>
      <c r="H163" s="117">
        <f t="shared" si="8"/>
        <v>0</v>
      </c>
      <c r="I163" s="163"/>
      <c r="J163" s="163"/>
      <c r="K163" s="163"/>
      <c r="L163" s="165"/>
    </row>
    <row r="164" spans="1:12" x14ac:dyDescent="0.25">
      <c r="A164" s="56">
        <v>2400</v>
      </c>
      <c r="B164" s="147" t="s">
        <v>172</v>
      </c>
      <c r="C164" s="57">
        <f t="shared" si="7"/>
        <v>0</v>
      </c>
      <c r="D164" s="177"/>
      <c r="E164" s="177"/>
      <c r="F164" s="177"/>
      <c r="G164" s="178"/>
      <c r="H164" s="57">
        <f t="shared" si="8"/>
        <v>0</v>
      </c>
      <c r="I164" s="177"/>
      <c r="J164" s="177"/>
      <c r="K164" s="177"/>
      <c r="L164" s="179"/>
    </row>
    <row r="165" spans="1:12" ht="24" x14ac:dyDescent="0.25">
      <c r="A165" s="56">
        <v>2500</v>
      </c>
      <c r="B165" s="147" t="s">
        <v>173</v>
      </c>
      <c r="C165" s="57">
        <f t="shared" si="7"/>
        <v>0</v>
      </c>
      <c r="D165" s="63">
        <f>SUM(D166,D171)</f>
        <v>0</v>
      </c>
      <c r="E165" s="63">
        <f t="shared" ref="E165:G165" si="11">SUM(E166,E171)</f>
        <v>0</v>
      </c>
      <c r="F165" s="63">
        <f t="shared" si="11"/>
        <v>0</v>
      </c>
      <c r="G165" s="63">
        <f t="shared" si="11"/>
        <v>0</v>
      </c>
      <c r="H165" s="57">
        <f t="shared" si="8"/>
        <v>0</v>
      </c>
      <c r="I165" s="63">
        <f>SUM(I166,I171)</f>
        <v>0</v>
      </c>
      <c r="J165" s="63">
        <f t="shared" ref="J165:L165" si="12">SUM(J166,J171)</f>
        <v>0</v>
      </c>
      <c r="K165" s="63">
        <f t="shared" si="12"/>
        <v>0</v>
      </c>
      <c r="L165" s="149">
        <f t="shared" si="12"/>
        <v>0</v>
      </c>
    </row>
    <row r="166" spans="1:12" ht="16.5" customHeight="1" x14ac:dyDescent="0.25">
      <c r="A166" s="168">
        <v>2510</v>
      </c>
      <c r="B166" s="65" t="s">
        <v>174</v>
      </c>
      <c r="C166" s="66">
        <f t="shared" si="7"/>
        <v>0</v>
      </c>
      <c r="D166" s="169">
        <f>SUM(D167:D170)</f>
        <v>0</v>
      </c>
      <c r="E166" s="169">
        <f t="shared" ref="E166:G166" si="13">SUM(E167:E170)</f>
        <v>0</v>
      </c>
      <c r="F166" s="169">
        <f t="shared" si="13"/>
        <v>0</v>
      </c>
      <c r="G166" s="169">
        <f t="shared" si="13"/>
        <v>0</v>
      </c>
      <c r="H166" s="66">
        <f t="shared" si="8"/>
        <v>0</v>
      </c>
      <c r="I166" s="169">
        <f>SUM(I167:I170)</f>
        <v>0</v>
      </c>
      <c r="J166" s="169">
        <f t="shared" ref="J166:L166" si="14">SUM(J167:J170)</f>
        <v>0</v>
      </c>
      <c r="K166" s="169">
        <f t="shared" si="14"/>
        <v>0</v>
      </c>
      <c r="L166" s="180">
        <f t="shared" si="14"/>
        <v>0</v>
      </c>
    </row>
    <row r="167" spans="1:12" ht="24" x14ac:dyDescent="0.25">
      <c r="A167" s="44">
        <v>2512</v>
      </c>
      <c r="B167" s="71" t="s">
        <v>175</v>
      </c>
      <c r="C167" s="72">
        <f t="shared" si="7"/>
        <v>0</v>
      </c>
      <c r="D167" s="74"/>
      <c r="E167" s="74"/>
      <c r="F167" s="74"/>
      <c r="G167" s="157"/>
      <c r="H167" s="72">
        <f t="shared" si="8"/>
        <v>0</v>
      </c>
      <c r="I167" s="74"/>
      <c r="J167" s="74"/>
      <c r="K167" s="74"/>
      <c r="L167" s="158"/>
    </row>
    <row r="168" spans="1:12" ht="36" x14ac:dyDescent="0.25">
      <c r="A168" s="44">
        <v>2513</v>
      </c>
      <c r="B168" s="71" t="s">
        <v>176</v>
      </c>
      <c r="C168" s="72">
        <f t="shared" si="7"/>
        <v>0</v>
      </c>
      <c r="D168" s="74"/>
      <c r="E168" s="74"/>
      <c r="F168" s="74"/>
      <c r="G168" s="157"/>
      <c r="H168" s="72">
        <f t="shared" si="8"/>
        <v>0</v>
      </c>
      <c r="I168" s="74"/>
      <c r="J168" s="74"/>
      <c r="K168" s="74"/>
      <c r="L168" s="158"/>
    </row>
    <row r="169" spans="1:12" ht="24" x14ac:dyDescent="0.25">
      <c r="A169" s="44">
        <v>2515</v>
      </c>
      <c r="B169" s="71" t="s">
        <v>177</v>
      </c>
      <c r="C169" s="72">
        <f t="shared" si="7"/>
        <v>0</v>
      </c>
      <c r="D169" s="74"/>
      <c r="E169" s="74"/>
      <c r="F169" s="74"/>
      <c r="G169" s="157"/>
      <c r="H169" s="72">
        <f t="shared" si="8"/>
        <v>0</v>
      </c>
      <c r="I169" s="74"/>
      <c r="J169" s="74"/>
      <c r="K169" s="74"/>
      <c r="L169" s="158"/>
    </row>
    <row r="170" spans="1:12" ht="24" x14ac:dyDescent="0.25">
      <c r="A170" s="44">
        <v>2519</v>
      </c>
      <c r="B170" s="71" t="s">
        <v>178</v>
      </c>
      <c r="C170" s="72">
        <f t="shared" si="7"/>
        <v>0</v>
      </c>
      <c r="D170" s="74"/>
      <c r="E170" s="74"/>
      <c r="F170" s="74"/>
      <c r="G170" s="157"/>
      <c r="H170" s="72">
        <f t="shared" si="8"/>
        <v>0</v>
      </c>
      <c r="I170" s="74"/>
      <c r="J170" s="74"/>
      <c r="K170" s="74"/>
      <c r="L170" s="158"/>
    </row>
    <row r="171" spans="1:12" ht="24" x14ac:dyDescent="0.25">
      <c r="A171" s="159">
        <v>2520</v>
      </c>
      <c r="B171" s="71" t="s">
        <v>179</v>
      </c>
      <c r="C171" s="72">
        <f t="shared" si="7"/>
        <v>0</v>
      </c>
      <c r="D171" s="74"/>
      <c r="E171" s="74"/>
      <c r="F171" s="74"/>
      <c r="G171" s="157"/>
      <c r="H171" s="72">
        <f t="shared" si="8"/>
        <v>0</v>
      </c>
      <c r="I171" s="74"/>
      <c r="J171" s="74"/>
      <c r="K171" s="74"/>
      <c r="L171" s="158"/>
    </row>
    <row r="172" spans="1:12" s="182" customFormat="1" ht="36" customHeight="1" x14ac:dyDescent="0.25">
      <c r="A172" s="19">
        <v>2800</v>
      </c>
      <c r="B172" s="65" t="s">
        <v>180</v>
      </c>
      <c r="C172" s="66">
        <f t="shared" si="7"/>
        <v>0</v>
      </c>
      <c r="D172" s="40"/>
      <c r="E172" s="40"/>
      <c r="F172" s="40"/>
      <c r="G172" s="41"/>
      <c r="H172" s="66">
        <f t="shared" si="8"/>
        <v>0</v>
      </c>
      <c r="I172" s="40"/>
      <c r="J172" s="40"/>
      <c r="K172" s="40"/>
      <c r="L172" s="42"/>
    </row>
    <row r="173" spans="1:12" x14ac:dyDescent="0.25">
      <c r="A173" s="142">
        <v>3000</v>
      </c>
      <c r="B173" s="142" t="s">
        <v>181</v>
      </c>
      <c r="C173" s="143">
        <f t="shared" si="7"/>
        <v>0</v>
      </c>
      <c r="D173" s="144">
        <f>SUM(D174,D184)</f>
        <v>0</v>
      </c>
      <c r="E173" s="144">
        <f>SUM(E174,E184)</f>
        <v>0</v>
      </c>
      <c r="F173" s="144">
        <f>SUM(F174,F184)</f>
        <v>0</v>
      </c>
      <c r="G173" s="145">
        <f>SUM(G174,G184)</f>
        <v>0</v>
      </c>
      <c r="H173" s="143">
        <f t="shared" si="8"/>
        <v>0</v>
      </c>
      <c r="I173" s="144">
        <f>SUM(I174,I184)</f>
        <v>0</v>
      </c>
      <c r="J173" s="144">
        <f>SUM(J174,J184)</f>
        <v>0</v>
      </c>
      <c r="K173" s="144">
        <f>SUM(K174,K184)</f>
        <v>0</v>
      </c>
      <c r="L173" s="146">
        <f>SUM(L174,L184)</f>
        <v>0</v>
      </c>
    </row>
    <row r="174" spans="1:12" ht="24" x14ac:dyDescent="0.25">
      <c r="A174" s="56">
        <v>3200</v>
      </c>
      <c r="B174" s="183" t="s">
        <v>182</v>
      </c>
      <c r="C174" s="184">
        <f t="shared" si="7"/>
        <v>0</v>
      </c>
      <c r="D174" s="63">
        <f>SUM(D175,D179)</f>
        <v>0</v>
      </c>
      <c r="E174" s="63">
        <f t="shared" ref="E174:G174" si="15">SUM(E175,E179)</f>
        <v>0</v>
      </c>
      <c r="F174" s="63">
        <f t="shared" si="15"/>
        <v>0</v>
      </c>
      <c r="G174" s="63">
        <f t="shared" si="15"/>
        <v>0</v>
      </c>
      <c r="H174" s="57">
        <f t="shared" si="8"/>
        <v>0</v>
      </c>
      <c r="I174" s="63">
        <f>SUM(I175,I179)</f>
        <v>0</v>
      </c>
      <c r="J174" s="63">
        <f t="shared" ref="J174:L174" si="16">SUM(J175,J179)</f>
        <v>0</v>
      </c>
      <c r="K174" s="63">
        <f t="shared" si="16"/>
        <v>0</v>
      </c>
      <c r="L174" s="149">
        <f t="shared" si="16"/>
        <v>0</v>
      </c>
    </row>
    <row r="175" spans="1:12" ht="36" x14ac:dyDescent="0.25">
      <c r="A175" s="168">
        <v>3260</v>
      </c>
      <c r="B175" s="65" t="s">
        <v>183</v>
      </c>
      <c r="C175" s="66">
        <f t="shared" si="7"/>
        <v>0</v>
      </c>
      <c r="D175" s="169">
        <f>SUM(D176:D178)</f>
        <v>0</v>
      </c>
      <c r="E175" s="169">
        <f>SUM(E176:E178)</f>
        <v>0</v>
      </c>
      <c r="F175" s="169">
        <f>SUM(F176:F178)</f>
        <v>0</v>
      </c>
      <c r="G175" s="170">
        <f>SUM(G176:G178)</f>
        <v>0</v>
      </c>
      <c r="H175" s="66">
        <f t="shared" si="8"/>
        <v>0</v>
      </c>
      <c r="I175" s="169">
        <f>SUM(I176:I178)</f>
        <v>0</v>
      </c>
      <c r="J175" s="169">
        <f>SUM(J176:J178)</f>
        <v>0</v>
      </c>
      <c r="K175" s="169">
        <f>SUM(K176:K178)</f>
        <v>0</v>
      </c>
      <c r="L175" s="171">
        <f>SUM(L176:L178)</f>
        <v>0</v>
      </c>
    </row>
    <row r="176" spans="1:12" ht="24" x14ac:dyDescent="0.25">
      <c r="A176" s="44">
        <v>3261</v>
      </c>
      <c r="B176" s="71" t="s">
        <v>184</v>
      </c>
      <c r="C176" s="72">
        <f>SUM(D176:G176)</f>
        <v>0</v>
      </c>
      <c r="D176" s="74"/>
      <c r="E176" s="74"/>
      <c r="F176" s="74"/>
      <c r="G176" s="157"/>
      <c r="H176" s="72">
        <f>SUM(I176:L176)</f>
        <v>0</v>
      </c>
      <c r="I176" s="74"/>
      <c r="J176" s="74"/>
      <c r="K176" s="74"/>
      <c r="L176" s="158"/>
    </row>
    <row r="177" spans="1:12" ht="36" x14ac:dyDescent="0.25">
      <c r="A177" s="44">
        <v>3262</v>
      </c>
      <c r="B177" s="71" t="s">
        <v>185</v>
      </c>
      <c r="C177" s="72">
        <f>SUM(D177:G177)</f>
        <v>0</v>
      </c>
      <c r="D177" s="74"/>
      <c r="E177" s="74"/>
      <c r="F177" s="74"/>
      <c r="G177" s="157"/>
      <c r="H177" s="72">
        <f>SUM(I177:L177)</f>
        <v>0</v>
      </c>
      <c r="I177" s="74"/>
      <c r="J177" s="74"/>
      <c r="K177" s="74"/>
      <c r="L177" s="158"/>
    </row>
    <row r="178" spans="1:12" ht="24" x14ac:dyDescent="0.25">
      <c r="A178" s="44">
        <v>3263</v>
      </c>
      <c r="B178" s="71" t="s">
        <v>186</v>
      </c>
      <c r="C178" s="72">
        <f>SUM(D178:G178)</f>
        <v>0</v>
      </c>
      <c r="D178" s="74"/>
      <c r="E178" s="74"/>
      <c r="F178" s="74"/>
      <c r="G178" s="157"/>
      <c r="H178" s="72">
        <f>SUM(I178:L178)</f>
        <v>0</v>
      </c>
      <c r="I178" s="74"/>
      <c r="J178" s="74"/>
      <c r="K178" s="74"/>
      <c r="L178" s="158"/>
    </row>
    <row r="179" spans="1:12" ht="84" x14ac:dyDescent="0.25">
      <c r="A179" s="168">
        <v>3290</v>
      </c>
      <c r="B179" s="65" t="s">
        <v>187</v>
      </c>
      <c r="C179" s="185">
        <f t="shared" ref="C179:C183" si="17">SUM(D179:G179)</f>
        <v>0</v>
      </c>
      <c r="D179" s="169">
        <f>SUM(D180:D183)</f>
        <v>0</v>
      </c>
      <c r="E179" s="169">
        <f t="shared" ref="E179:G179" si="18">SUM(E180:E183)</f>
        <v>0</v>
      </c>
      <c r="F179" s="169">
        <f t="shared" si="18"/>
        <v>0</v>
      </c>
      <c r="G179" s="169">
        <f t="shared" si="18"/>
        <v>0</v>
      </c>
      <c r="H179" s="185">
        <f t="shared" ref="H179:H183" si="19">SUM(I179:L179)</f>
        <v>0</v>
      </c>
      <c r="I179" s="169">
        <f>SUM(I180:I183)</f>
        <v>0</v>
      </c>
      <c r="J179" s="169">
        <f t="shared" ref="J179:L179" si="20">SUM(J180:J183)</f>
        <v>0</v>
      </c>
      <c r="K179" s="169">
        <f t="shared" si="20"/>
        <v>0</v>
      </c>
      <c r="L179" s="186">
        <f t="shared" si="20"/>
        <v>0</v>
      </c>
    </row>
    <row r="180" spans="1:12" ht="72" x14ac:dyDescent="0.25">
      <c r="A180" s="44">
        <v>3291</v>
      </c>
      <c r="B180" s="71" t="s">
        <v>188</v>
      </c>
      <c r="C180" s="72">
        <f t="shared" si="17"/>
        <v>0</v>
      </c>
      <c r="D180" s="74"/>
      <c r="E180" s="74"/>
      <c r="F180" s="74"/>
      <c r="G180" s="187"/>
      <c r="H180" s="72">
        <f t="shared" si="19"/>
        <v>0</v>
      </c>
      <c r="I180" s="74"/>
      <c r="J180" s="74"/>
      <c r="K180" s="74"/>
      <c r="L180" s="158"/>
    </row>
    <row r="181" spans="1:12" ht="72" x14ac:dyDescent="0.25">
      <c r="A181" s="44">
        <v>3292</v>
      </c>
      <c r="B181" s="71" t="s">
        <v>189</v>
      </c>
      <c r="C181" s="72">
        <f t="shared" si="17"/>
        <v>0</v>
      </c>
      <c r="D181" s="74"/>
      <c r="E181" s="74"/>
      <c r="F181" s="74"/>
      <c r="G181" s="187"/>
      <c r="H181" s="72">
        <f t="shared" si="19"/>
        <v>0</v>
      </c>
      <c r="I181" s="74"/>
      <c r="J181" s="74"/>
      <c r="K181" s="74"/>
      <c r="L181" s="158"/>
    </row>
    <row r="182" spans="1:12" ht="72" x14ac:dyDescent="0.25">
      <c r="A182" s="44">
        <v>3293</v>
      </c>
      <c r="B182" s="71" t="s">
        <v>190</v>
      </c>
      <c r="C182" s="72">
        <f t="shared" si="17"/>
        <v>0</v>
      </c>
      <c r="D182" s="74"/>
      <c r="E182" s="74"/>
      <c r="F182" s="74"/>
      <c r="G182" s="187"/>
      <c r="H182" s="72">
        <f t="shared" si="19"/>
        <v>0</v>
      </c>
      <c r="I182" s="74"/>
      <c r="J182" s="74"/>
      <c r="K182" s="74"/>
      <c r="L182" s="158"/>
    </row>
    <row r="183" spans="1:12" ht="60" x14ac:dyDescent="0.25">
      <c r="A183" s="188">
        <v>3294</v>
      </c>
      <c r="B183" s="71" t="s">
        <v>191</v>
      </c>
      <c r="C183" s="185">
        <f t="shared" si="17"/>
        <v>0</v>
      </c>
      <c r="D183" s="189"/>
      <c r="E183" s="189"/>
      <c r="F183" s="189"/>
      <c r="G183" s="190"/>
      <c r="H183" s="185">
        <f t="shared" si="19"/>
        <v>0</v>
      </c>
      <c r="I183" s="189"/>
      <c r="J183" s="189"/>
      <c r="K183" s="189"/>
      <c r="L183" s="191"/>
    </row>
    <row r="184" spans="1:12" ht="48" x14ac:dyDescent="0.25">
      <c r="A184" s="192">
        <v>3300</v>
      </c>
      <c r="B184" s="183" t="s">
        <v>192</v>
      </c>
      <c r="C184" s="193">
        <f t="shared" si="7"/>
        <v>0</v>
      </c>
      <c r="D184" s="194">
        <f>SUM(D185:D186)</f>
        <v>0</v>
      </c>
      <c r="E184" s="194">
        <f t="shared" ref="E184:G184" si="21">SUM(E185:E186)</f>
        <v>0</v>
      </c>
      <c r="F184" s="194">
        <f t="shared" si="21"/>
        <v>0</v>
      </c>
      <c r="G184" s="194">
        <f t="shared" si="21"/>
        <v>0</v>
      </c>
      <c r="H184" s="193">
        <f t="shared" si="8"/>
        <v>0</v>
      </c>
      <c r="I184" s="194">
        <f>SUM(I185:I186)</f>
        <v>0</v>
      </c>
      <c r="J184" s="194">
        <f t="shared" ref="J184:L184" si="22">SUM(J185:J186)</f>
        <v>0</v>
      </c>
      <c r="K184" s="194">
        <f t="shared" si="22"/>
        <v>0</v>
      </c>
      <c r="L184" s="149">
        <f t="shared" si="22"/>
        <v>0</v>
      </c>
    </row>
    <row r="185" spans="1:12" ht="48" x14ac:dyDescent="0.25">
      <c r="A185" s="111">
        <v>3310</v>
      </c>
      <c r="B185" s="112" t="s">
        <v>193</v>
      </c>
      <c r="C185" s="195">
        <f t="shared" si="7"/>
        <v>0</v>
      </c>
      <c r="D185" s="163"/>
      <c r="E185" s="163"/>
      <c r="F185" s="163"/>
      <c r="G185" s="164"/>
      <c r="H185" s="195">
        <f t="shared" si="8"/>
        <v>0</v>
      </c>
      <c r="I185" s="163"/>
      <c r="J185" s="163"/>
      <c r="K185" s="163"/>
      <c r="L185" s="165"/>
    </row>
    <row r="186" spans="1:12" ht="48.75" customHeight="1" x14ac:dyDescent="0.25">
      <c r="A186" s="38">
        <v>3320</v>
      </c>
      <c r="B186" s="65" t="s">
        <v>194</v>
      </c>
      <c r="C186" s="66">
        <f t="shared" si="7"/>
        <v>0</v>
      </c>
      <c r="D186" s="68"/>
      <c r="E186" s="68"/>
      <c r="F186" s="68"/>
      <c r="G186" s="154"/>
      <c r="H186" s="66">
        <f t="shared" si="8"/>
        <v>0</v>
      </c>
      <c r="I186" s="68"/>
      <c r="J186" s="68"/>
      <c r="K186" s="68"/>
      <c r="L186" s="155"/>
    </row>
    <row r="187" spans="1:12" x14ac:dyDescent="0.25">
      <c r="A187" s="196">
        <v>4000</v>
      </c>
      <c r="B187" s="142" t="s">
        <v>195</v>
      </c>
      <c r="C187" s="143">
        <f t="shared" si="7"/>
        <v>0</v>
      </c>
      <c r="D187" s="144">
        <f>SUM(D188,D191)</f>
        <v>0</v>
      </c>
      <c r="E187" s="144">
        <f>SUM(E188,E191)</f>
        <v>0</v>
      </c>
      <c r="F187" s="144">
        <f>SUM(F188,F191)</f>
        <v>0</v>
      </c>
      <c r="G187" s="145">
        <f>SUM(G188,G191)</f>
        <v>0</v>
      </c>
      <c r="H187" s="143">
        <f t="shared" si="8"/>
        <v>0</v>
      </c>
      <c r="I187" s="144">
        <f>SUM(I188,I191)</f>
        <v>0</v>
      </c>
      <c r="J187" s="144">
        <f>SUM(J188,J191)</f>
        <v>0</v>
      </c>
      <c r="K187" s="144">
        <f>SUM(K188,K191)</f>
        <v>0</v>
      </c>
      <c r="L187" s="146">
        <f>SUM(L188,L191)</f>
        <v>0</v>
      </c>
    </row>
    <row r="188" spans="1:12" ht="24" x14ac:dyDescent="0.25">
      <c r="A188" s="197">
        <v>4200</v>
      </c>
      <c r="B188" s="147" t="s">
        <v>196</v>
      </c>
      <c r="C188" s="57">
        <f>SUM(D188:G188)</f>
        <v>0</v>
      </c>
      <c r="D188" s="63">
        <f>SUM(D189,D190)</f>
        <v>0</v>
      </c>
      <c r="E188" s="63">
        <f>SUM(E189,E190)</f>
        <v>0</v>
      </c>
      <c r="F188" s="63">
        <f>SUM(F189,F190)</f>
        <v>0</v>
      </c>
      <c r="G188" s="166">
        <f>SUM(G189,G190)</f>
        <v>0</v>
      </c>
      <c r="H188" s="57">
        <f t="shared" si="8"/>
        <v>0</v>
      </c>
      <c r="I188" s="63">
        <f>SUM(I189,I190)</f>
        <v>0</v>
      </c>
      <c r="J188" s="63">
        <f>SUM(J189,J190)</f>
        <v>0</v>
      </c>
      <c r="K188" s="63">
        <f>SUM(K189,K190)</f>
        <v>0</v>
      </c>
      <c r="L188" s="167">
        <f>SUM(L189,L190)</f>
        <v>0</v>
      </c>
    </row>
    <row r="189" spans="1:12" ht="36" x14ac:dyDescent="0.25">
      <c r="A189" s="168">
        <v>4240</v>
      </c>
      <c r="B189" s="65" t="s">
        <v>197</v>
      </c>
      <c r="C189" s="66">
        <f t="shared" ref="C189:C264" si="23">SUM(D189:G189)</f>
        <v>0</v>
      </c>
      <c r="D189" s="68"/>
      <c r="E189" s="68"/>
      <c r="F189" s="68"/>
      <c r="G189" s="154"/>
      <c r="H189" s="66">
        <f t="shared" ref="H189:H263" si="24">SUM(I189:L189)</f>
        <v>0</v>
      </c>
      <c r="I189" s="68"/>
      <c r="J189" s="68"/>
      <c r="K189" s="68"/>
      <c r="L189" s="155"/>
    </row>
    <row r="190" spans="1:12" ht="24" x14ac:dyDescent="0.25">
      <c r="A190" s="159">
        <v>4250</v>
      </c>
      <c r="B190" s="71" t="s">
        <v>198</v>
      </c>
      <c r="C190" s="72">
        <f t="shared" si="23"/>
        <v>0</v>
      </c>
      <c r="D190" s="74"/>
      <c r="E190" s="74"/>
      <c r="F190" s="74"/>
      <c r="G190" s="157"/>
      <c r="H190" s="72">
        <f t="shared" si="24"/>
        <v>0</v>
      </c>
      <c r="I190" s="74"/>
      <c r="J190" s="74"/>
      <c r="K190" s="74"/>
      <c r="L190" s="158"/>
    </row>
    <row r="191" spans="1:12" x14ac:dyDescent="0.25">
      <c r="A191" s="56">
        <v>4300</v>
      </c>
      <c r="B191" s="147" t="s">
        <v>199</v>
      </c>
      <c r="C191" s="57">
        <f t="shared" si="23"/>
        <v>0</v>
      </c>
      <c r="D191" s="63">
        <f>SUM(D192)</f>
        <v>0</v>
      </c>
      <c r="E191" s="63">
        <f>SUM(E192)</f>
        <v>0</v>
      </c>
      <c r="F191" s="63">
        <f>SUM(F192)</f>
        <v>0</v>
      </c>
      <c r="G191" s="166">
        <f>SUM(G192)</f>
        <v>0</v>
      </c>
      <c r="H191" s="57">
        <f t="shared" si="24"/>
        <v>0</v>
      </c>
      <c r="I191" s="63">
        <f>SUM(I192)</f>
        <v>0</v>
      </c>
      <c r="J191" s="63">
        <f>SUM(J192)</f>
        <v>0</v>
      </c>
      <c r="K191" s="63">
        <f>SUM(K192)</f>
        <v>0</v>
      </c>
      <c r="L191" s="167">
        <f>SUM(L192)</f>
        <v>0</v>
      </c>
    </row>
    <row r="192" spans="1:12" ht="24" x14ac:dyDescent="0.25">
      <c r="A192" s="168">
        <v>4310</v>
      </c>
      <c r="B192" s="65" t="s">
        <v>200</v>
      </c>
      <c r="C192" s="66">
        <f>SUM(D192:G192)</f>
        <v>0</v>
      </c>
      <c r="D192" s="169">
        <f>SUM(D193:D193)</f>
        <v>0</v>
      </c>
      <c r="E192" s="169">
        <f>SUM(E193:E193)</f>
        <v>0</v>
      </c>
      <c r="F192" s="169">
        <f>SUM(F193:F193)</f>
        <v>0</v>
      </c>
      <c r="G192" s="170">
        <f>SUM(G193:G193)</f>
        <v>0</v>
      </c>
      <c r="H192" s="66">
        <f t="shared" si="24"/>
        <v>0</v>
      </c>
      <c r="I192" s="169">
        <f>SUM(I193:I193)</f>
        <v>0</v>
      </c>
      <c r="J192" s="169">
        <f>SUM(J193:J193)</f>
        <v>0</v>
      </c>
      <c r="K192" s="169">
        <f>SUM(K193:K193)</f>
        <v>0</v>
      </c>
      <c r="L192" s="171">
        <f>SUM(L193:L193)</f>
        <v>0</v>
      </c>
    </row>
    <row r="193" spans="1:12" ht="36" x14ac:dyDescent="0.25">
      <c r="A193" s="44">
        <v>4311</v>
      </c>
      <c r="B193" s="71" t="s">
        <v>201</v>
      </c>
      <c r="C193" s="72">
        <f t="shared" si="23"/>
        <v>0</v>
      </c>
      <c r="D193" s="74"/>
      <c r="E193" s="74"/>
      <c r="F193" s="74"/>
      <c r="G193" s="157"/>
      <c r="H193" s="72">
        <f t="shared" si="24"/>
        <v>0</v>
      </c>
      <c r="I193" s="74"/>
      <c r="J193" s="74"/>
      <c r="K193" s="74"/>
      <c r="L193" s="158"/>
    </row>
    <row r="194" spans="1:12" s="24" customFormat="1" ht="24" x14ac:dyDescent="0.25">
      <c r="A194" s="198"/>
      <c r="B194" s="19" t="s">
        <v>202</v>
      </c>
      <c r="C194" s="138">
        <f t="shared" si="23"/>
        <v>0</v>
      </c>
      <c r="D194" s="139">
        <f>SUM(D195,D230,D269)</f>
        <v>0</v>
      </c>
      <c r="E194" s="139">
        <f>SUM(E195,E230,E269)</f>
        <v>0</v>
      </c>
      <c r="F194" s="139">
        <f>SUM(F195,F230,F269)</f>
        <v>0</v>
      </c>
      <c r="G194" s="139">
        <f>SUM(G195,G230,G269)</f>
        <v>0</v>
      </c>
      <c r="H194" s="138">
        <f t="shared" si="24"/>
        <v>0</v>
      </c>
      <c r="I194" s="139">
        <f>SUM(I195,I230,I269)</f>
        <v>0</v>
      </c>
      <c r="J194" s="139">
        <f>SUM(J195,J230,J269)</f>
        <v>0</v>
      </c>
      <c r="K194" s="139">
        <f>SUM(K195,K230,K269)</f>
        <v>0</v>
      </c>
      <c r="L194" s="199">
        <f>SUM(L195,L230,L269)</f>
        <v>0</v>
      </c>
    </row>
    <row r="195" spans="1:12" x14ac:dyDescent="0.25">
      <c r="A195" s="142">
        <v>5000</v>
      </c>
      <c r="B195" s="142" t="s">
        <v>203</v>
      </c>
      <c r="C195" s="143">
        <f t="shared" si="23"/>
        <v>0</v>
      </c>
      <c r="D195" s="144">
        <f>D196+D204</f>
        <v>0</v>
      </c>
      <c r="E195" s="144">
        <f>E196+E204</f>
        <v>0</v>
      </c>
      <c r="F195" s="144">
        <f>F196+F204</f>
        <v>0</v>
      </c>
      <c r="G195" s="144">
        <f>G196+G204</f>
        <v>0</v>
      </c>
      <c r="H195" s="143">
        <f t="shared" si="24"/>
        <v>0</v>
      </c>
      <c r="I195" s="144">
        <f>I196+I204</f>
        <v>0</v>
      </c>
      <c r="J195" s="144">
        <f>J196+J204</f>
        <v>0</v>
      </c>
      <c r="K195" s="144">
        <f>K196+K204</f>
        <v>0</v>
      </c>
      <c r="L195" s="200">
        <f>L196+L204</f>
        <v>0</v>
      </c>
    </row>
    <row r="196" spans="1:12" x14ac:dyDescent="0.25">
      <c r="A196" s="56">
        <v>5100</v>
      </c>
      <c r="B196" s="147" t="s">
        <v>204</v>
      </c>
      <c r="C196" s="57">
        <f t="shared" si="23"/>
        <v>0</v>
      </c>
      <c r="D196" s="63">
        <f>D197+D198+D201+D202+D203</f>
        <v>0</v>
      </c>
      <c r="E196" s="63">
        <f>E197+E198+E201+E202+E203</f>
        <v>0</v>
      </c>
      <c r="F196" s="63">
        <f>F197+F198+F201+F202+F203</f>
        <v>0</v>
      </c>
      <c r="G196" s="166">
        <f>G197+G198+G201+G202+G203</f>
        <v>0</v>
      </c>
      <c r="H196" s="57">
        <f t="shared" si="24"/>
        <v>0</v>
      </c>
      <c r="I196" s="63">
        <f>I197+I198+I201+I202+I203</f>
        <v>0</v>
      </c>
      <c r="J196" s="63">
        <f>J197+J198+J201+J202+J203</f>
        <v>0</v>
      </c>
      <c r="K196" s="63">
        <f>K197+K198+K201+K202+K203</f>
        <v>0</v>
      </c>
      <c r="L196" s="167">
        <f>L197+L198+L201+L202+L203</f>
        <v>0</v>
      </c>
    </row>
    <row r="197" spans="1:12" x14ac:dyDescent="0.25">
      <c r="A197" s="168">
        <v>5110</v>
      </c>
      <c r="B197" s="65" t="s">
        <v>205</v>
      </c>
      <c r="C197" s="66">
        <f t="shared" si="23"/>
        <v>0</v>
      </c>
      <c r="D197" s="68"/>
      <c r="E197" s="68"/>
      <c r="F197" s="68"/>
      <c r="G197" s="154"/>
      <c r="H197" s="66">
        <f t="shared" si="24"/>
        <v>0</v>
      </c>
      <c r="I197" s="68"/>
      <c r="J197" s="68"/>
      <c r="K197" s="68"/>
      <c r="L197" s="155"/>
    </row>
    <row r="198" spans="1:12" ht="24" x14ac:dyDescent="0.25">
      <c r="A198" s="159">
        <v>5120</v>
      </c>
      <c r="B198" s="71" t="s">
        <v>206</v>
      </c>
      <c r="C198" s="72">
        <f t="shared" si="23"/>
        <v>0</v>
      </c>
      <c r="D198" s="160">
        <f>D199+D200</f>
        <v>0</v>
      </c>
      <c r="E198" s="160">
        <f>E199+E200</f>
        <v>0</v>
      </c>
      <c r="F198" s="160">
        <f>F199+F200</f>
        <v>0</v>
      </c>
      <c r="G198" s="161">
        <f>G199+G200</f>
        <v>0</v>
      </c>
      <c r="H198" s="72">
        <f t="shared" si="24"/>
        <v>0</v>
      </c>
      <c r="I198" s="160">
        <f>I199+I200</f>
        <v>0</v>
      </c>
      <c r="J198" s="160">
        <f>J199+J200</f>
        <v>0</v>
      </c>
      <c r="K198" s="160">
        <f>K199+K200</f>
        <v>0</v>
      </c>
      <c r="L198" s="162">
        <f>L199+L200</f>
        <v>0</v>
      </c>
    </row>
    <row r="199" spans="1:12" x14ac:dyDescent="0.25">
      <c r="A199" s="44">
        <v>5121</v>
      </c>
      <c r="B199" s="71" t="s">
        <v>207</v>
      </c>
      <c r="C199" s="72">
        <f t="shared" si="23"/>
        <v>0</v>
      </c>
      <c r="D199" s="74"/>
      <c r="E199" s="74"/>
      <c r="F199" s="74"/>
      <c r="G199" s="157"/>
      <c r="H199" s="72">
        <f t="shared" si="24"/>
        <v>0</v>
      </c>
      <c r="I199" s="74"/>
      <c r="J199" s="74"/>
      <c r="K199" s="74"/>
      <c r="L199" s="158"/>
    </row>
    <row r="200" spans="1:12" ht="24" x14ac:dyDescent="0.25">
      <c r="A200" s="44">
        <v>5129</v>
      </c>
      <c r="B200" s="71" t="s">
        <v>208</v>
      </c>
      <c r="C200" s="72">
        <f t="shared" si="23"/>
        <v>0</v>
      </c>
      <c r="D200" s="74"/>
      <c r="E200" s="74"/>
      <c r="F200" s="74"/>
      <c r="G200" s="157"/>
      <c r="H200" s="72">
        <f t="shared" si="24"/>
        <v>0</v>
      </c>
      <c r="I200" s="74"/>
      <c r="J200" s="74"/>
      <c r="K200" s="74"/>
      <c r="L200" s="158"/>
    </row>
    <row r="201" spans="1:12" x14ac:dyDescent="0.25">
      <c r="A201" s="159">
        <v>5130</v>
      </c>
      <c r="B201" s="71" t="s">
        <v>209</v>
      </c>
      <c r="C201" s="72">
        <f t="shared" si="23"/>
        <v>0</v>
      </c>
      <c r="D201" s="74"/>
      <c r="E201" s="74"/>
      <c r="F201" s="74"/>
      <c r="G201" s="157"/>
      <c r="H201" s="72">
        <f t="shared" si="24"/>
        <v>0</v>
      </c>
      <c r="I201" s="74"/>
      <c r="J201" s="74"/>
      <c r="K201" s="74"/>
      <c r="L201" s="158"/>
    </row>
    <row r="202" spans="1:12" x14ac:dyDescent="0.25">
      <c r="A202" s="159">
        <v>5140</v>
      </c>
      <c r="B202" s="71" t="s">
        <v>210</v>
      </c>
      <c r="C202" s="72">
        <f t="shared" si="23"/>
        <v>0</v>
      </c>
      <c r="D202" s="74"/>
      <c r="E202" s="74"/>
      <c r="F202" s="74"/>
      <c r="G202" s="157"/>
      <c r="H202" s="72">
        <f t="shared" si="24"/>
        <v>0</v>
      </c>
      <c r="I202" s="74"/>
      <c r="J202" s="74"/>
      <c r="K202" s="74"/>
      <c r="L202" s="158"/>
    </row>
    <row r="203" spans="1:12" ht="24" x14ac:dyDescent="0.25">
      <c r="A203" s="159">
        <v>5170</v>
      </c>
      <c r="B203" s="71" t="s">
        <v>211</v>
      </c>
      <c r="C203" s="72">
        <f t="shared" si="23"/>
        <v>0</v>
      </c>
      <c r="D203" s="74"/>
      <c r="E203" s="74"/>
      <c r="F203" s="74"/>
      <c r="G203" s="157"/>
      <c r="H203" s="72">
        <f t="shared" si="24"/>
        <v>0</v>
      </c>
      <c r="I203" s="74"/>
      <c r="J203" s="74"/>
      <c r="K203" s="74"/>
      <c r="L203" s="158"/>
    </row>
    <row r="204" spans="1:12" x14ac:dyDescent="0.25">
      <c r="A204" s="56">
        <v>5200</v>
      </c>
      <c r="B204" s="147" t="s">
        <v>212</v>
      </c>
      <c r="C204" s="57">
        <f t="shared" si="23"/>
        <v>0</v>
      </c>
      <c r="D204" s="63">
        <f>D205+D215+D216+D225+D226+D227+D229</f>
        <v>0</v>
      </c>
      <c r="E204" s="63">
        <f>E205+E215+E216+E225+E226+E227+E229</f>
        <v>0</v>
      </c>
      <c r="F204" s="63">
        <f>F205+F215+F216+F225+F226+F227+F229</f>
        <v>0</v>
      </c>
      <c r="G204" s="166">
        <f>G205+G215+G216+G225+G226+G227+G229</f>
        <v>0</v>
      </c>
      <c r="H204" s="57">
        <f t="shared" si="24"/>
        <v>0</v>
      </c>
      <c r="I204" s="63">
        <f>I205+I215+I216+I225+I226+I227+I229</f>
        <v>0</v>
      </c>
      <c r="J204" s="63">
        <f>J205+J215+J216+J225+J226+J227+J229</f>
        <v>0</v>
      </c>
      <c r="K204" s="63">
        <f>K205+K215+K216+K225+K226+K227+K229</f>
        <v>0</v>
      </c>
      <c r="L204" s="167">
        <f>L205+L215+L216+L225+L226+L227+L229</f>
        <v>0</v>
      </c>
    </row>
    <row r="205" spans="1:12" x14ac:dyDescent="0.25">
      <c r="A205" s="150">
        <v>5210</v>
      </c>
      <c r="B205" s="112" t="s">
        <v>213</v>
      </c>
      <c r="C205" s="117">
        <f t="shared" si="23"/>
        <v>0</v>
      </c>
      <c r="D205" s="151">
        <f>SUM(D206:D214)</f>
        <v>0</v>
      </c>
      <c r="E205" s="151">
        <f>SUM(E206:E214)</f>
        <v>0</v>
      </c>
      <c r="F205" s="151">
        <f>SUM(F206:F214)</f>
        <v>0</v>
      </c>
      <c r="G205" s="152">
        <f>SUM(G206:G214)</f>
        <v>0</v>
      </c>
      <c r="H205" s="117">
        <f t="shared" si="24"/>
        <v>0</v>
      </c>
      <c r="I205" s="151">
        <f>SUM(I206:I214)</f>
        <v>0</v>
      </c>
      <c r="J205" s="151">
        <f>SUM(J206:J214)</f>
        <v>0</v>
      </c>
      <c r="K205" s="151">
        <f>SUM(K206:K214)</f>
        <v>0</v>
      </c>
      <c r="L205" s="153">
        <f>SUM(L206:L214)</f>
        <v>0</v>
      </c>
    </row>
    <row r="206" spans="1:12" x14ac:dyDescent="0.25">
      <c r="A206" s="38">
        <v>5211</v>
      </c>
      <c r="B206" s="65" t="s">
        <v>214</v>
      </c>
      <c r="C206" s="66">
        <f t="shared" si="23"/>
        <v>0</v>
      </c>
      <c r="D206" s="68"/>
      <c r="E206" s="68"/>
      <c r="F206" s="68"/>
      <c r="G206" s="154"/>
      <c r="H206" s="66">
        <f t="shared" si="24"/>
        <v>0</v>
      </c>
      <c r="I206" s="68"/>
      <c r="J206" s="68"/>
      <c r="K206" s="68"/>
      <c r="L206" s="155"/>
    </row>
    <row r="207" spans="1:12" x14ac:dyDescent="0.25">
      <c r="A207" s="44">
        <v>5212</v>
      </c>
      <c r="B207" s="71" t="s">
        <v>215</v>
      </c>
      <c r="C207" s="72">
        <f t="shared" si="23"/>
        <v>0</v>
      </c>
      <c r="D207" s="74"/>
      <c r="E207" s="74"/>
      <c r="F207" s="74"/>
      <c r="G207" s="157"/>
      <c r="H207" s="72">
        <f t="shared" si="24"/>
        <v>0</v>
      </c>
      <c r="I207" s="74"/>
      <c r="J207" s="74"/>
      <c r="K207" s="74"/>
      <c r="L207" s="158"/>
    </row>
    <row r="208" spans="1:12" x14ac:dyDescent="0.25">
      <c r="A208" s="44">
        <v>5213</v>
      </c>
      <c r="B208" s="71" t="s">
        <v>216</v>
      </c>
      <c r="C208" s="72">
        <f t="shared" si="23"/>
        <v>0</v>
      </c>
      <c r="D208" s="74"/>
      <c r="E208" s="74"/>
      <c r="F208" s="74"/>
      <c r="G208" s="157"/>
      <c r="H208" s="72">
        <f t="shared" si="24"/>
        <v>0</v>
      </c>
      <c r="I208" s="74"/>
      <c r="J208" s="74"/>
      <c r="K208" s="74"/>
      <c r="L208" s="158"/>
    </row>
    <row r="209" spans="1:12" x14ac:dyDescent="0.25">
      <c r="A209" s="44">
        <v>5214</v>
      </c>
      <c r="B209" s="71" t="s">
        <v>217</v>
      </c>
      <c r="C209" s="72">
        <f t="shared" si="23"/>
        <v>0</v>
      </c>
      <c r="D209" s="74"/>
      <c r="E209" s="74"/>
      <c r="F209" s="74"/>
      <c r="G209" s="157"/>
      <c r="H209" s="72">
        <f t="shared" si="24"/>
        <v>0</v>
      </c>
      <c r="I209" s="74"/>
      <c r="J209" s="74"/>
      <c r="K209" s="74"/>
      <c r="L209" s="158"/>
    </row>
    <row r="210" spans="1:12" x14ac:dyDescent="0.25">
      <c r="A210" s="44">
        <v>5215</v>
      </c>
      <c r="B210" s="71" t="s">
        <v>218</v>
      </c>
      <c r="C210" s="72">
        <f>SUM(D210:G210)</f>
        <v>0</v>
      </c>
      <c r="D210" s="74"/>
      <c r="E210" s="74"/>
      <c r="F210" s="74"/>
      <c r="G210" s="157"/>
      <c r="H210" s="72">
        <f>SUM(I210:L210)</f>
        <v>0</v>
      </c>
      <c r="I210" s="74"/>
      <c r="J210" s="74"/>
      <c r="K210" s="74"/>
      <c r="L210" s="158"/>
    </row>
    <row r="211" spans="1:12" ht="14.25" customHeight="1" x14ac:dyDescent="0.25">
      <c r="A211" s="44">
        <v>5216</v>
      </c>
      <c r="B211" s="71" t="s">
        <v>219</v>
      </c>
      <c r="C211" s="72">
        <f t="shared" si="23"/>
        <v>0</v>
      </c>
      <c r="D211" s="74"/>
      <c r="E211" s="74"/>
      <c r="F211" s="74"/>
      <c r="G211" s="157"/>
      <c r="H211" s="72">
        <f t="shared" si="24"/>
        <v>0</v>
      </c>
      <c r="I211" s="74"/>
      <c r="J211" s="74"/>
      <c r="K211" s="74"/>
      <c r="L211" s="158"/>
    </row>
    <row r="212" spans="1:12" x14ac:dyDescent="0.25">
      <c r="A212" s="44">
        <v>5217</v>
      </c>
      <c r="B212" s="71" t="s">
        <v>220</v>
      </c>
      <c r="C212" s="72">
        <f t="shared" si="23"/>
        <v>0</v>
      </c>
      <c r="D212" s="74"/>
      <c r="E212" s="74"/>
      <c r="F212" s="74"/>
      <c r="G212" s="157"/>
      <c r="H212" s="72">
        <f t="shared" si="24"/>
        <v>0</v>
      </c>
      <c r="I212" s="74"/>
      <c r="J212" s="74"/>
      <c r="K212" s="74"/>
      <c r="L212" s="158"/>
    </row>
    <row r="213" spans="1:12" x14ac:dyDescent="0.25">
      <c r="A213" s="44">
        <v>5218</v>
      </c>
      <c r="B213" s="71" t="s">
        <v>221</v>
      </c>
      <c r="C213" s="72">
        <f t="shared" si="23"/>
        <v>0</v>
      </c>
      <c r="D213" s="74"/>
      <c r="E213" s="74"/>
      <c r="F213" s="74"/>
      <c r="G213" s="157"/>
      <c r="H213" s="72">
        <f t="shared" si="24"/>
        <v>0</v>
      </c>
      <c r="I213" s="74"/>
      <c r="J213" s="74"/>
      <c r="K213" s="74"/>
      <c r="L213" s="158"/>
    </row>
    <row r="214" spans="1:12" x14ac:dyDescent="0.25">
      <c r="A214" s="44">
        <v>5219</v>
      </c>
      <c r="B214" s="71" t="s">
        <v>222</v>
      </c>
      <c r="C214" s="72">
        <f t="shared" si="23"/>
        <v>0</v>
      </c>
      <c r="D214" s="74"/>
      <c r="E214" s="74"/>
      <c r="F214" s="74"/>
      <c r="G214" s="157"/>
      <c r="H214" s="72">
        <f t="shared" si="24"/>
        <v>0</v>
      </c>
      <c r="I214" s="74"/>
      <c r="J214" s="74"/>
      <c r="K214" s="74"/>
      <c r="L214" s="158"/>
    </row>
    <row r="215" spans="1:12" ht="13.5" customHeight="1" x14ac:dyDescent="0.25">
      <c r="A215" s="159">
        <v>5220</v>
      </c>
      <c r="B215" s="71" t="s">
        <v>223</v>
      </c>
      <c r="C215" s="72">
        <f t="shared" si="23"/>
        <v>0</v>
      </c>
      <c r="D215" s="74"/>
      <c r="E215" s="74"/>
      <c r="F215" s="74"/>
      <c r="G215" s="157"/>
      <c r="H215" s="72">
        <f t="shared" si="24"/>
        <v>0</v>
      </c>
      <c r="I215" s="74"/>
      <c r="J215" s="74"/>
      <c r="K215" s="74"/>
      <c r="L215" s="158"/>
    </row>
    <row r="216" spans="1:12" x14ac:dyDescent="0.25">
      <c r="A216" s="159">
        <v>5230</v>
      </c>
      <c r="B216" s="71" t="s">
        <v>224</v>
      </c>
      <c r="C216" s="72">
        <f t="shared" si="23"/>
        <v>0</v>
      </c>
      <c r="D216" s="160">
        <f>SUM(D217:D224)</f>
        <v>0</v>
      </c>
      <c r="E216" s="160">
        <f>SUM(E217:E224)</f>
        <v>0</v>
      </c>
      <c r="F216" s="160">
        <f>SUM(F217:F224)</f>
        <v>0</v>
      </c>
      <c r="G216" s="161">
        <f>SUM(G217:G224)</f>
        <v>0</v>
      </c>
      <c r="H216" s="72">
        <f t="shared" si="24"/>
        <v>0</v>
      </c>
      <c r="I216" s="160">
        <f>SUM(I217:I224)</f>
        <v>0</v>
      </c>
      <c r="J216" s="160">
        <f>SUM(J217:J224)</f>
        <v>0</v>
      </c>
      <c r="K216" s="160">
        <f>SUM(K217:K224)</f>
        <v>0</v>
      </c>
      <c r="L216" s="162">
        <f>SUM(L217:L224)</f>
        <v>0</v>
      </c>
    </row>
    <row r="217" spans="1:12" x14ac:dyDescent="0.25">
      <c r="A217" s="44">
        <v>5231</v>
      </c>
      <c r="B217" s="71" t="s">
        <v>225</v>
      </c>
      <c r="C217" s="72">
        <f t="shared" si="23"/>
        <v>0</v>
      </c>
      <c r="D217" s="74"/>
      <c r="E217" s="74"/>
      <c r="F217" s="74"/>
      <c r="G217" s="157"/>
      <c r="H217" s="72">
        <f t="shared" si="24"/>
        <v>0</v>
      </c>
      <c r="I217" s="74"/>
      <c r="J217" s="74"/>
      <c r="K217" s="74"/>
      <c r="L217" s="158"/>
    </row>
    <row r="218" spans="1:12" x14ac:dyDescent="0.25">
      <c r="A218" s="44">
        <v>5232</v>
      </c>
      <c r="B218" s="71" t="s">
        <v>226</v>
      </c>
      <c r="C218" s="72">
        <f t="shared" si="23"/>
        <v>0</v>
      </c>
      <c r="D218" s="74"/>
      <c r="E218" s="74"/>
      <c r="F218" s="74"/>
      <c r="G218" s="157"/>
      <c r="H218" s="72">
        <f t="shared" si="24"/>
        <v>0</v>
      </c>
      <c r="I218" s="74"/>
      <c r="J218" s="74"/>
      <c r="K218" s="74"/>
      <c r="L218" s="158"/>
    </row>
    <row r="219" spans="1:12" x14ac:dyDescent="0.25">
      <c r="A219" s="44">
        <v>5233</v>
      </c>
      <c r="B219" s="71" t="s">
        <v>227</v>
      </c>
      <c r="C219" s="201">
        <f t="shared" si="23"/>
        <v>0</v>
      </c>
      <c r="D219" s="74"/>
      <c r="E219" s="74"/>
      <c r="F219" s="74"/>
      <c r="G219" s="157"/>
      <c r="H219" s="72">
        <f t="shared" si="24"/>
        <v>0</v>
      </c>
      <c r="I219" s="74"/>
      <c r="J219" s="74"/>
      <c r="K219" s="74"/>
      <c r="L219" s="158"/>
    </row>
    <row r="220" spans="1:12" ht="24" x14ac:dyDescent="0.25">
      <c r="A220" s="44">
        <v>5234</v>
      </c>
      <c r="B220" s="71" t="s">
        <v>228</v>
      </c>
      <c r="C220" s="201">
        <f t="shared" si="23"/>
        <v>0</v>
      </c>
      <c r="D220" s="74"/>
      <c r="E220" s="74"/>
      <c r="F220" s="74"/>
      <c r="G220" s="157"/>
      <c r="H220" s="72">
        <f t="shared" si="24"/>
        <v>0</v>
      </c>
      <c r="I220" s="74"/>
      <c r="J220" s="74"/>
      <c r="K220" s="74"/>
      <c r="L220" s="158"/>
    </row>
    <row r="221" spans="1:12" ht="14.25" customHeight="1" x14ac:dyDescent="0.25">
      <c r="A221" s="44">
        <v>5236</v>
      </c>
      <c r="B221" s="71" t="s">
        <v>229</v>
      </c>
      <c r="C221" s="201">
        <f t="shared" si="23"/>
        <v>0</v>
      </c>
      <c r="D221" s="74"/>
      <c r="E221" s="74"/>
      <c r="F221" s="74"/>
      <c r="G221" s="157"/>
      <c r="H221" s="72">
        <f t="shared" si="24"/>
        <v>0</v>
      </c>
      <c r="I221" s="74"/>
      <c r="J221" s="74"/>
      <c r="K221" s="74"/>
      <c r="L221" s="158"/>
    </row>
    <row r="222" spans="1:12" ht="14.25" customHeight="1" x14ac:dyDescent="0.25">
      <c r="A222" s="44">
        <v>5237</v>
      </c>
      <c r="B222" s="71" t="s">
        <v>230</v>
      </c>
      <c r="C222" s="201">
        <f t="shared" si="23"/>
        <v>0</v>
      </c>
      <c r="D222" s="74"/>
      <c r="E222" s="74"/>
      <c r="F222" s="74"/>
      <c r="G222" s="157"/>
      <c r="H222" s="72">
        <f t="shared" si="24"/>
        <v>0</v>
      </c>
      <c r="I222" s="74"/>
      <c r="J222" s="74"/>
      <c r="K222" s="74"/>
      <c r="L222" s="158"/>
    </row>
    <row r="223" spans="1:12" ht="24" x14ac:dyDescent="0.25">
      <c r="A223" s="44">
        <v>5238</v>
      </c>
      <c r="B223" s="71" t="s">
        <v>231</v>
      </c>
      <c r="C223" s="201">
        <f t="shared" si="23"/>
        <v>0</v>
      </c>
      <c r="D223" s="74"/>
      <c r="E223" s="74"/>
      <c r="F223" s="74"/>
      <c r="G223" s="157"/>
      <c r="H223" s="72">
        <f t="shared" si="24"/>
        <v>0</v>
      </c>
      <c r="I223" s="74"/>
      <c r="J223" s="74"/>
      <c r="K223" s="74"/>
      <c r="L223" s="158"/>
    </row>
    <row r="224" spans="1:12" ht="24" x14ac:dyDescent="0.25">
      <c r="A224" s="44">
        <v>5239</v>
      </c>
      <c r="B224" s="71" t="s">
        <v>232</v>
      </c>
      <c r="C224" s="201">
        <f t="shared" si="23"/>
        <v>0</v>
      </c>
      <c r="D224" s="74"/>
      <c r="E224" s="74"/>
      <c r="F224" s="74"/>
      <c r="G224" s="157"/>
      <c r="H224" s="72">
        <f t="shared" si="24"/>
        <v>0</v>
      </c>
      <c r="I224" s="74"/>
      <c r="J224" s="74"/>
      <c r="K224" s="74"/>
      <c r="L224" s="158"/>
    </row>
    <row r="225" spans="1:12" ht="24" x14ac:dyDescent="0.25">
      <c r="A225" s="159">
        <v>5240</v>
      </c>
      <c r="B225" s="71" t="s">
        <v>233</v>
      </c>
      <c r="C225" s="201">
        <f t="shared" si="23"/>
        <v>0</v>
      </c>
      <c r="D225" s="74"/>
      <c r="E225" s="74"/>
      <c r="F225" s="74"/>
      <c r="G225" s="157"/>
      <c r="H225" s="72">
        <f t="shared" si="24"/>
        <v>0</v>
      </c>
      <c r="I225" s="74"/>
      <c r="J225" s="74"/>
      <c r="K225" s="74"/>
      <c r="L225" s="158"/>
    </row>
    <row r="226" spans="1:12" x14ac:dyDescent="0.25">
      <c r="A226" s="159">
        <v>5250</v>
      </c>
      <c r="B226" s="71" t="s">
        <v>234</v>
      </c>
      <c r="C226" s="201">
        <f t="shared" si="23"/>
        <v>0</v>
      </c>
      <c r="D226" s="74"/>
      <c r="E226" s="74"/>
      <c r="F226" s="74"/>
      <c r="G226" s="157"/>
      <c r="H226" s="72">
        <f t="shared" si="24"/>
        <v>0</v>
      </c>
      <c r="I226" s="74"/>
      <c r="J226" s="74"/>
      <c r="K226" s="74"/>
      <c r="L226" s="158"/>
    </row>
    <row r="227" spans="1:12" x14ac:dyDescent="0.25">
      <c r="A227" s="159">
        <v>5260</v>
      </c>
      <c r="B227" s="71" t="s">
        <v>235</v>
      </c>
      <c r="C227" s="201">
        <f t="shared" si="23"/>
        <v>0</v>
      </c>
      <c r="D227" s="160">
        <f>SUM(D228)</f>
        <v>0</v>
      </c>
      <c r="E227" s="160">
        <f>SUM(E228)</f>
        <v>0</v>
      </c>
      <c r="F227" s="160">
        <f>SUM(F228)</f>
        <v>0</v>
      </c>
      <c r="G227" s="161">
        <f>SUM(G228)</f>
        <v>0</v>
      </c>
      <c r="H227" s="72">
        <f t="shared" si="24"/>
        <v>0</v>
      </c>
      <c r="I227" s="160">
        <f>SUM(I228)</f>
        <v>0</v>
      </c>
      <c r="J227" s="160">
        <f>SUM(J228)</f>
        <v>0</v>
      </c>
      <c r="K227" s="160">
        <f>SUM(K228)</f>
        <v>0</v>
      </c>
      <c r="L227" s="162">
        <f>SUM(L228)</f>
        <v>0</v>
      </c>
    </row>
    <row r="228" spans="1:12" ht="24" x14ac:dyDescent="0.25">
      <c r="A228" s="44">
        <v>5269</v>
      </c>
      <c r="B228" s="71" t="s">
        <v>236</v>
      </c>
      <c r="C228" s="201">
        <f t="shared" si="23"/>
        <v>0</v>
      </c>
      <c r="D228" s="74"/>
      <c r="E228" s="74"/>
      <c r="F228" s="74"/>
      <c r="G228" s="157"/>
      <c r="H228" s="72">
        <f t="shared" si="24"/>
        <v>0</v>
      </c>
      <c r="I228" s="74"/>
      <c r="J228" s="74"/>
      <c r="K228" s="74"/>
      <c r="L228" s="158"/>
    </row>
    <row r="229" spans="1:12" ht="24" x14ac:dyDescent="0.25">
      <c r="A229" s="150">
        <v>5270</v>
      </c>
      <c r="B229" s="112" t="s">
        <v>237</v>
      </c>
      <c r="C229" s="202">
        <f t="shared" si="23"/>
        <v>0</v>
      </c>
      <c r="D229" s="163"/>
      <c r="E229" s="163"/>
      <c r="F229" s="163"/>
      <c r="G229" s="164"/>
      <c r="H229" s="117">
        <f t="shared" si="24"/>
        <v>0</v>
      </c>
      <c r="I229" s="163"/>
      <c r="J229" s="163"/>
      <c r="K229" s="163"/>
      <c r="L229" s="165"/>
    </row>
    <row r="230" spans="1:12" x14ac:dyDescent="0.25">
      <c r="A230" s="142">
        <v>6000</v>
      </c>
      <c r="B230" s="142" t="s">
        <v>238</v>
      </c>
      <c r="C230" s="203">
        <f t="shared" si="23"/>
        <v>0</v>
      </c>
      <c r="D230" s="144">
        <f>D231+D251+D259</f>
        <v>0</v>
      </c>
      <c r="E230" s="144">
        <f>E231+E251+E259</f>
        <v>0</v>
      </c>
      <c r="F230" s="144">
        <f>F231+F251+F259</f>
        <v>0</v>
      </c>
      <c r="G230" s="145">
        <f>G231+G251+G259</f>
        <v>0</v>
      </c>
      <c r="H230" s="143">
        <f t="shared" si="24"/>
        <v>0</v>
      </c>
      <c r="I230" s="144">
        <f>I231+I251+I259</f>
        <v>0</v>
      </c>
      <c r="J230" s="144">
        <f>J231+J251+J259</f>
        <v>0</v>
      </c>
      <c r="K230" s="144">
        <f>K231+K251+K259</f>
        <v>0</v>
      </c>
      <c r="L230" s="146">
        <f>L231+L251+L259</f>
        <v>0</v>
      </c>
    </row>
    <row r="231" spans="1:12" ht="14.25" customHeight="1" x14ac:dyDescent="0.25">
      <c r="A231" s="192">
        <v>6200</v>
      </c>
      <c r="B231" s="183" t="s">
        <v>239</v>
      </c>
      <c r="C231" s="204">
        <f>SUM(D231:G231)</f>
        <v>0</v>
      </c>
      <c r="D231" s="194">
        <f>SUM(D232,D233,D235,D238,D244,D245,D246)</f>
        <v>0</v>
      </c>
      <c r="E231" s="194">
        <f>SUM(E232,E233,E235,E238,E244,E245,E246)</f>
        <v>0</v>
      </c>
      <c r="F231" s="194">
        <f>SUM(F232,F233,F235,F238,F244,F245,F246)</f>
        <v>0</v>
      </c>
      <c r="G231" s="194">
        <f>SUM(G232,G233,G235,G238,G244,G245,G246)</f>
        <v>0</v>
      </c>
      <c r="H231" s="193">
        <f t="shared" si="24"/>
        <v>0</v>
      </c>
      <c r="I231" s="194">
        <f>SUM(I232,I233,I235,I238,I244,I245,I246)</f>
        <v>0</v>
      </c>
      <c r="J231" s="194">
        <f>SUM(J232,J233,J235,J238,J244,J245,J246)</f>
        <v>0</v>
      </c>
      <c r="K231" s="194">
        <f>SUM(K232,K233,K235,K238,K244,K245,K246)</f>
        <v>0</v>
      </c>
      <c r="L231" s="149">
        <f>SUM(L232,L233,L235,L238,L244,L245,L246)</f>
        <v>0</v>
      </c>
    </row>
    <row r="232" spans="1:12" ht="24" x14ac:dyDescent="0.25">
      <c r="A232" s="168">
        <v>6220</v>
      </c>
      <c r="B232" s="65" t="s">
        <v>240</v>
      </c>
      <c r="C232" s="205">
        <f t="shared" si="23"/>
        <v>0</v>
      </c>
      <c r="D232" s="68"/>
      <c r="E232" s="68"/>
      <c r="F232" s="68"/>
      <c r="G232" s="206"/>
      <c r="H232" s="207">
        <f t="shared" si="24"/>
        <v>0</v>
      </c>
      <c r="I232" s="68"/>
      <c r="J232" s="68"/>
      <c r="K232" s="68"/>
      <c r="L232" s="155"/>
    </row>
    <row r="233" spans="1:12" x14ac:dyDescent="0.25">
      <c r="A233" s="159">
        <v>6230</v>
      </c>
      <c r="B233" s="71" t="s">
        <v>241</v>
      </c>
      <c r="C233" s="201">
        <f t="shared" si="23"/>
        <v>0</v>
      </c>
      <c r="D233" s="160">
        <f>SUM(D234)</f>
        <v>0</v>
      </c>
      <c r="E233" s="160">
        <f t="shared" ref="E233:L233" si="25">SUM(E234)</f>
        <v>0</v>
      </c>
      <c r="F233" s="160">
        <f t="shared" si="25"/>
        <v>0</v>
      </c>
      <c r="G233" s="161">
        <f t="shared" si="25"/>
        <v>0</v>
      </c>
      <c r="H233" s="208">
        <f t="shared" si="24"/>
        <v>0</v>
      </c>
      <c r="I233" s="160">
        <f t="shared" si="25"/>
        <v>0</v>
      </c>
      <c r="J233" s="160">
        <f t="shared" si="25"/>
        <v>0</v>
      </c>
      <c r="K233" s="160">
        <f t="shared" si="25"/>
        <v>0</v>
      </c>
      <c r="L233" s="162">
        <f t="shared" si="25"/>
        <v>0</v>
      </c>
    </row>
    <row r="234" spans="1:12" ht="24" x14ac:dyDescent="0.25">
      <c r="A234" s="44">
        <v>6239</v>
      </c>
      <c r="B234" s="65" t="s">
        <v>242</v>
      </c>
      <c r="C234" s="201">
        <f t="shared" si="23"/>
        <v>0</v>
      </c>
      <c r="D234" s="68"/>
      <c r="E234" s="68"/>
      <c r="F234" s="68"/>
      <c r="G234" s="154"/>
      <c r="H234" s="208">
        <f t="shared" si="24"/>
        <v>0</v>
      </c>
      <c r="I234" s="68"/>
      <c r="J234" s="68"/>
      <c r="K234" s="68"/>
      <c r="L234" s="155"/>
    </row>
    <row r="235" spans="1:12" ht="24" x14ac:dyDescent="0.25">
      <c r="A235" s="159">
        <v>6240</v>
      </c>
      <c r="B235" s="71" t="s">
        <v>243</v>
      </c>
      <c r="C235" s="201">
        <f>SUM(D235:G235)</f>
        <v>0</v>
      </c>
      <c r="D235" s="160">
        <f>SUM(D236:D237)</f>
        <v>0</v>
      </c>
      <c r="E235" s="160">
        <f>SUM(E236:E237)</f>
        <v>0</v>
      </c>
      <c r="F235" s="160">
        <f>SUM(F236:F237)</f>
        <v>0</v>
      </c>
      <c r="G235" s="161">
        <f>SUM(G236:G237)</f>
        <v>0</v>
      </c>
      <c r="H235" s="208">
        <f t="shared" si="24"/>
        <v>0</v>
      </c>
      <c r="I235" s="160">
        <f>SUM(I236:I237)</f>
        <v>0</v>
      </c>
      <c r="J235" s="160">
        <f>SUM(J236:J237)</f>
        <v>0</v>
      </c>
      <c r="K235" s="160">
        <f>SUM(K236:K237)</f>
        <v>0</v>
      </c>
      <c r="L235" s="162">
        <f>SUM(L236:L237)</f>
        <v>0</v>
      </c>
    </row>
    <row r="236" spans="1:12" x14ac:dyDescent="0.25">
      <c r="A236" s="44">
        <v>6241</v>
      </c>
      <c r="B236" s="71" t="s">
        <v>244</v>
      </c>
      <c r="C236" s="201">
        <f>SUM(D236:G236)</f>
        <v>0</v>
      </c>
      <c r="D236" s="74"/>
      <c r="E236" s="74"/>
      <c r="F236" s="74"/>
      <c r="G236" s="157"/>
      <c r="H236" s="208">
        <f>SUM(I236:L236)</f>
        <v>0</v>
      </c>
      <c r="I236" s="74"/>
      <c r="J236" s="74"/>
      <c r="K236" s="74"/>
      <c r="L236" s="158"/>
    </row>
    <row r="237" spans="1:12" x14ac:dyDescent="0.25">
      <c r="A237" s="44">
        <v>6242</v>
      </c>
      <c r="B237" s="71" t="s">
        <v>245</v>
      </c>
      <c r="C237" s="201">
        <f>SUM(D237:G237)</f>
        <v>0</v>
      </c>
      <c r="D237" s="74"/>
      <c r="E237" s="74"/>
      <c r="F237" s="74"/>
      <c r="G237" s="157"/>
      <c r="H237" s="208">
        <f t="shared" si="24"/>
        <v>0</v>
      </c>
      <c r="I237" s="74"/>
      <c r="J237" s="74"/>
      <c r="K237" s="74"/>
      <c r="L237" s="158"/>
    </row>
    <row r="238" spans="1:12" ht="25.5" customHeight="1" x14ac:dyDescent="0.25">
      <c r="A238" s="159">
        <v>6250</v>
      </c>
      <c r="B238" s="71" t="s">
        <v>246</v>
      </c>
      <c r="C238" s="201">
        <f>SUM(D238:G238)</f>
        <v>0</v>
      </c>
      <c r="D238" s="160">
        <f>SUM(D239:D243)</f>
        <v>0</v>
      </c>
      <c r="E238" s="160">
        <f>SUM(E239:E243)</f>
        <v>0</v>
      </c>
      <c r="F238" s="160">
        <f>SUM(F239:F243)</f>
        <v>0</v>
      </c>
      <c r="G238" s="161">
        <f>SUM(G239:G243)</f>
        <v>0</v>
      </c>
      <c r="H238" s="208">
        <f t="shared" si="24"/>
        <v>0</v>
      </c>
      <c r="I238" s="160">
        <f>SUM(I239:I243)</f>
        <v>0</v>
      </c>
      <c r="J238" s="160">
        <f>SUM(J239:J243)</f>
        <v>0</v>
      </c>
      <c r="K238" s="160">
        <f>SUM(K239:K243)</f>
        <v>0</v>
      </c>
      <c r="L238" s="162">
        <f>SUM(L239:L243)</f>
        <v>0</v>
      </c>
    </row>
    <row r="239" spans="1:12" ht="14.25" customHeight="1" x14ac:dyDescent="0.25">
      <c r="A239" s="44">
        <v>6252</v>
      </c>
      <c r="B239" s="71" t="s">
        <v>247</v>
      </c>
      <c r="C239" s="201">
        <f>SUM(D239:G239)</f>
        <v>0</v>
      </c>
      <c r="D239" s="74"/>
      <c r="E239" s="74"/>
      <c r="F239" s="74"/>
      <c r="G239" s="157"/>
      <c r="H239" s="208">
        <f t="shared" si="24"/>
        <v>0</v>
      </c>
      <c r="I239" s="74"/>
      <c r="J239" s="74"/>
      <c r="K239" s="74"/>
      <c r="L239" s="158"/>
    </row>
    <row r="240" spans="1:12" ht="14.25" customHeight="1" x14ac:dyDescent="0.25">
      <c r="A240" s="44">
        <v>6253</v>
      </c>
      <c r="B240" s="71" t="s">
        <v>248</v>
      </c>
      <c r="C240" s="201">
        <f t="shared" si="23"/>
        <v>0</v>
      </c>
      <c r="D240" s="74"/>
      <c r="E240" s="74"/>
      <c r="F240" s="74"/>
      <c r="G240" s="157"/>
      <c r="H240" s="208">
        <f t="shared" si="24"/>
        <v>0</v>
      </c>
      <c r="I240" s="74"/>
      <c r="J240" s="74"/>
      <c r="K240" s="74"/>
      <c r="L240" s="158"/>
    </row>
    <row r="241" spans="1:12" ht="24" x14ac:dyDescent="0.25">
      <c r="A241" s="44">
        <v>6254</v>
      </c>
      <c r="B241" s="71" t="s">
        <v>249</v>
      </c>
      <c r="C241" s="201">
        <f t="shared" si="23"/>
        <v>0</v>
      </c>
      <c r="D241" s="74"/>
      <c r="E241" s="74"/>
      <c r="F241" s="74"/>
      <c r="G241" s="157"/>
      <c r="H241" s="208">
        <f t="shared" si="24"/>
        <v>0</v>
      </c>
      <c r="I241" s="74"/>
      <c r="J241" s="74"/>
      <c r="K241" s="74"/>
      <c r="L241" s="158"/>
    </row>
    <row r="242" spans="1:12" ht="24" x14ac:dyDescent="0.25">
      <c r="A242" s="44">
        <v>6255</v>
      </c>
      <c r="B242" s="71" t="s">
        <v>250</v>
      </c>
      <c r="C242" s="201">
        <f t="shared" si="23"/>
        <v>0</v>
      </c>
      <c r="D242" s="74"/>
      <c r="E242" s="74"/>
      <c r="F242" s="74"/>
      <c r="G242" s="157"/>
      <c r="H242" s="208">
        <f t="shared" si="24"/>
        <v>0</v>
      </c>
      <c r="I242" s="74"/>
      <c r="J242" s="74"/>
      <c r="K242" s="74"/>
      <c r="L242" s="158"/>
    </row>
    <row r="243" spans="1:12" x14ac:dyDescent="0.25">
      <c r="A243" s="44">
        <v>6259</v>
      </c>
      <c r="B243" s="71" t="s">
        <v>251</v>
      </c>
      <c r="C243" s="201">
        <f t="shared" si="23"/>
        <v>0</v>
      </c>
      <c r="D243" s="74"/>
      <c r="E243" s="74"/>
      <c r="F243" s="74"/>
      <c r="G243" s="157"/>
      <c r="H243" s="208">
        <f t="shared" si="24"/>
        <v>0</v>
      </c>
      <c r="I243" s="74"/>
      <c r="J243" s="74"/>
      <c r="K243" s="74"/>
      <c r="L243" s="158"/>
    </row>
    <row r="244" spans="1:12" ht="24" x14ac:dyDescent="0.25">
      <c r="A244" s="159">
        <v>6260</v>
      </c>
      <c r="B244" s="71" t="s">
        <v>252</v>
      </c>
      <c r="C244" s="201">
        <f t="shared" si="23"/>
        <v>0</v>
      </c>
      <c r="D244" s="74"/>
      <c r="E244" s="74"/>
      <c r="F244" s="74"/>
      <c r="G244" s="157"/>
      <c r="H244" s="208">
        <f t="shared" si="24"/>
        <v>0</v>
      </c>
      <c r="I244" s="74"/>
      <c r="J244" s="74"/>
      <c r="K244" s="74"/>
      <c r="L244" s="158"/>
    </row>
    <row r="245" spans="1:12" x14ac:dyDescent="0.25">
      <c r="A245" s="159">
        <v>6270</v>
      </c>
      <c r="B245" s="71" t="s">
        <v>253</v>
      </c>
      <c r="C245" s="201">
        <f t="shared" si="23"/>
        <v>0</v>
      </c>
      <c r="D245" s="74"/>
      <c r="E245" s="74"/>
      <c r="F245" s="74"/>
      <c r="G245" s="157"/>
      <c r="H245" s="208">
        <f t="shared" si="24"/>
        <v>0</v>
      </c>
      <c r="I245" s="74"/>
      <c r="J245" s="74"/>
      <c r="K245" s="74"/>
      <c r="L245" s="158"/>
    </row>
    <row r="246" spans="1:12" ht="24" x14ac:dyDescent="0.25">
      <c r="A246" s="168">
        <v>6290</v>
      </c>
      <c r="B246" s="65" t="s">
        <v>254</v>
      </c>
      <c r="C246" s="209">
        <f t="shared" si="23"/>
        <v>0</v>
      </c>
      <c r="D246" s="169">
        <f>SUM(D247:D250)</f>
        <v>0</v>
      </c>
      <c r="E246" s="169">
        <f t="shared" ref="E246:G246" si="26">SUM(E247:E250)</f>
        <v>0</v>
      </c>
      <c r="F246" s="169">
        <f t="shared" si="26"/>
        <v>0</v>
      </c>
      <c r="G246" s="210">
        <f t="shared" si="26"/>
        <v>0</v>
      </c>
      <c r="H246" s="209">
        <f t="shared" si="24"/>
        <v>0</v>
      </c>
      <c r="I246" s="169">
        <f>SUM(I247:I250)</f>
        <v>0</v>
      </c>
      <c r="J246" s="169">
        <f t="shared" ref="J246:L246" si="27">SUM(J247:J250)</f>
        <v>0</v>
      </c>
      <c r="K246" s="169">
        <f t="shared" si="27"/>
        <v>0</v>
      </c>
      <c r="L246" s="186">
        <f t="shared" si="27"/>
        <v>0</v>
      </c>
    </row>
    <row r="247" spans="1:12" x14ac:dyDescent="0.25">
      <c r="A247" s="44">
        <v>6291</v>
      </c>
      <c r="B247" s="71" t="s">
        <v>255</v>
      </c>
      <c r="C247" s="201">
        <f t="shared" si="23"/>
        <v>0</v>
      </c>
      <c r="D247" s="74"/>
      <c r="E247" s="74"/>
      <c r="F247" s="74"/>
      <c r="G247" s="211"/>
      <c r="H247" s="201">
        <f t="shared" si="24"/>
        <v>0</v>
      </c>
      <c r="I247" s="74"/>
      <c r="J247" s="74"/>
      <c r="K247" s="74"/>
      <c r="L247" s="158"/>
    </row>
    <row r="248" spans="1:12" x14ac:dyDescent="0.25">
      <c r="A248" s="44">
        <v>6292</v>
      </c>
      <c r="B248" s="71" t="s">
        <v>256</v>
      </c>
      <c r="C248" s="201">
        <f t="shared" si="23"/>
        <v>0</v>
      </c>
      <c r="D248" s="74"/>
      <c r="E248" s="74"/>
      <c r="F248" s="74"/>
      <c r="G248" s="211"/>
      <c r="H248" s="201">
        <f t="shared" si="24"/>
        <v>0</v>
      </c>
      <c r="I248" s="74"/>
      <c r="J248" s="74"/>
      <c r="K248" s="74"/>
      <c r="L248" s="158"/>
    </row>
    <row r="249" spans="1:12" ht="72" x14ac:dyDescent="0.25">
      <c r="A249" s="44">
        <v>6296</v>
      </c>
      <c r="B249" s="71" t="s">
        <v>257</v>
      </c>
      <c r="C249" s="201">
        <f t="shared" si="23"/>
        <v>0</v>
      </c>
      <c r="D249" s="74"/>
      <c r="E249" s="74"/>
      <c r="F249" s="74"/>
      <c r="G249" s="211"/>
      <c r="H249" s="201">
        <f t="shared" si="24"/>
        <v>0</v>
      </c>
      <c r="I249" s="74"/>
      <c r="J249" s="74"/>
      <c r="K249" s="74"/>
      <c r="L249" s="158"/>
    </row>
    <row r="250" spans="1:12" ht="39.75" customHeight="1" x14ac:dyDescent="0.25">
      <c r="A250" s="44">
        <v>6299</v>
      </c>
      <c r="B250" s="71" t="s">
        <v>258</v>
      </c>
      <c r="C250" s="201">
        <f t="shared" si="23"/>
        <v>0</v>
      </c>
      <c r="D250" s="74"/>
      <c r="E250" s="74"/>
      <c r="F250" s="74"/>
      <c r="G250" s="211"/>
      <c r="H250" s="201">
        <f t="shared" si="24"/>
        <v>0</v>
      </c>
      <c r="I250" s="74"/>
      <c r="J250" s="74"/>
      <c r="K250" s="74"/>
      <c r="L250" s="158"/>
    </row>
    <row r="251" spans="1:12" x14ac:dyDescent="0.25">
      <c r="A251" s="56">
        <v>6300</v>
      </c>
      <c r="B251" s="147" t="s">
        <v>259</v>
      </c>
      <c r="C251" s="184">
        <f t="shared" si="23"/>
        <v>0</v>
      </c>
      <c r="D251" s="63">
        <f>SUM(D252,D257,D258)</f>
        <v>0</v>
      </c>
      <c r="E251" s="63">
        <f t="shared" ref="E251:G251" si="28">SUM(E252,E257,E258)</f>
        <v>0</v>
      </c>
      <c r="F251" s="63">
        <f t="shared" si="28"/>
        <v>0</v>
      </c>
      <c r="G251" s="63">
        <f t="shared" si="28"/>
        <v>0</v>
      </c>
      <c r="H251" s="57">
        <f t="shared" si="24"/>
        <v>0</v>
      </c>
      <c r="I251" s="63">
        <f>SUM(I252,I257,I258)</f>
        <v>0</v>
      </c>
      <c r="J251" s="63">
        <f t="shared" ref="J251:L251" si="29">SUM(J252,J257,J258)</f>
        <v>0</v>
      </c>
      <c r="K251" s="63">
        <f t="shared" si="29"/>
        <v>0</v>
      </c>
      <c r="L251" s="172">
        <f t="shared" si="29"/>
        <v>0</v>
      </c>
    </row>
    <row r="252" spans="1:12" ht="24" x14ac:dyDescent="0.25">
      <c r="A252" s="168">
        <v>6320</v>
      </c>
      <c r="B252" s="65" t="s">
        <v>260</v>
      </c>
      <c r="C252" s="209">
        <f t="shared" si="23"/>
        <v>0</v>
      </c>
      <c r="D252" s="169">
        <f>SUM(D253:D256)</f>
        <v>0</v>
      </c>
      <c r="E252" s="169">
        <f>SUM(E253:E256)</f>
        <v>0</v>
      </c>
      <c r="F252" s="169">
        <f t="shared" ref="F252:G252" si="30">SUM(F253:F256)</f>
        <v>0</v>
      </c>
      <c r="G252" s="212">
        <f t="shared" si="30"/>
        <v>0</v>
      </c>
      <c r="H252" s="209">
        <f t="shared" si="24"/>
        <v>0</v>
      </c>
      <c r="I252" s="169">
        <f>SUM(I253:I256)</f>
        <v>0</v>
      </c>
      <c r="J252" s="169">
        <f t="shared" ref="J252:L252" si="31">SUM(J253:J256)</f>
        <v>0</v>
      </c>
      <c r="K252" s="169">
        <f t="shared" si="31"/>
        <v>0</v>
      </c>
      <c r="L252" s="213">
        <f t="shared" si="31"/>
        <v>0</v>
      </c>
    </row>
    <row r="253" spans="1:12" x14ac:dyDescent="0.25">
      <c r="A253" s="44">
        <v>6322</v>
      </c>
      <c r="B253" s="71" t="s">
        <v>261</v>
      </c>
      <c r="C253" s="201">
        <f t="shared" si="23"/>
        <v>0</v>
      </c>
      <c r="D253" s="74"/>
      <c r="E253" s="74"/>
      <c r="F253" s="74"/>
      <c r="G253" s="211"/>
      <c r="H253" s="201">
        <f t="shared" si="24"/>
        <v>0</v>
      </c>
      <c r="I253" s="74"/>
      <c r="J253" s="74"/>
      <c r="K253" s="74"/>
      <c r="L253" s="158"/>
    </row>
    <row r="254" spans="1:12" ht="24" x14ac:dyDescent="0.25">
      <c r="A254" s="44">
        <v>6323</v>
      </c>
      <c r="B254" s="71" t="s">
        <v>262</v>
      </c>
      <c r="C254" s="201">
        <f t="shared" si="23"/>
        <v>0</v>
      </c>
      <c r="D254" s="74"/>
      <c r="E254" s="74"/>
      <c r="F254" s="74"/>
      <c r="G254" s="211"/>
      <c r="H254" s="201">
        <f t="shared" si="24"/>
        <v>0</v>
      </c>
      <c r="I254" s="74"/>
      <c r="J254" s="74"/>
      <c r="K254" s="74"/>
      <c r="L254" s="158"/>
    </row>
    <row r="255" spans="1:12" ht="24" x14ac:dyDescent="0.25">
      <c r="A255" s="44">
        <v>6324</v>
      </c>
      <c r="B255" s="71" t="s">
        <v>263</v>
      </c>
      <c r="C255" s="201">
        <f t="shared" si="23"/>
        <v>0</v>
      </c>
      <c r="D255" s="74"/>
      <c r="E255" s="74"/>
      <c r="F255" s="74"/>
      <c r="G255" s="211"/>
      <c r="H255" s="201">
        <f t="shared" si="24"/>
        <v>0</v>
      </c>
      <c r="I255" s="74"/>
      <c r="J255" s="74"/>
      <c r="K255" s="74"/>
      <c r="L255" s="158"/>
    </row>
    <row r="256" spans="1:12" x14ac:dyDescent="0.25">
      <c r="A256" s="38">
        <v>6329</v>
      </c>
      <c r="B256" s="65" t="s">
        <v>264</v>
      </c>
      <c r="C256" s="205">
        <f t="shared" si="23"/>
        <v>0</v>
      </c>
      <c r="D256" s="68"/>
      <c r="E256" s="68"/>
      <c r="F256" s="68"/>
      <c r="G256" s="214"/>
      <c r="H256" s="205">
        <f t="shared" si="24"/>
        <v>0</v>
      </c>
      <c r="I256" s="68"/>
      <c r="J256" s="68"/>
      <c r="K256" s="68"/>
      <c r="L256" s="155"/>
    </row>
    <row r="257" spans="1:13" ht="24" x14ac:dyDescent="0.25">
      <c r="A257" s="215">
        <v>6330</v>
      </c>
      <c r="B257" s="216" t="s">
        <v>265</v>
      </c>
      <c r="C257" s="209">
        <f>SUM(D257:G257)</f>
        <v>0</v>
      </c>
      <c r="D257" s="189"/>
      <c r="E257" s="189"/>
      <c r="F257" s="189"/>
      <c r="G257" s="211"/>
      <c r="H257" s="209">
        <f>SUM(I257:L257)</f>
        <v>0</v>
      </c>
      <c r="I257" s="189"/>
      <c r="J257" s="189"/>
      <c r="K257" s="189"/>
      <c r="L257" s="191"/>
    </row>
    <row r="258" spans="1:13" x14ac:dyDescent="0.25">
      <c r="A258" s="159">
        <v>6360</v>
      </c>
      <c r="B258" s="71" t="s">
        <v>266</v>
      </c>
      <c r="C258" s="201">
        <f t="shared" si="23"/>
        <v>0</v>
      </c>
      <c r="D258" s="74"/>
      <c r="E258" s="74"/>
      <c r="F258" s="74"/>
      <c r="G258" s="157"/>
      <c r="H258" s="208">
        <f t="shared" si="24"/>
        <v>0</v>
      </c>
      <c r="I258" s="74"/>
      <c r="J258" s="74"/>
      <c r="K258" s="74"/>
      <c r="L258" s="158"/>
    </row>
    <row r="259" spans="1:13" ht="36" x14ac:dyDescent="0.25">
      <c r="A259" s="56">
        <v>6400</v>
      </c>
      <c r="B259" s="147" t="s">
        <v>267</v>
      </c>
      <c r="C259" s="184">
        <f>SUM(D259:G259)</f>
        <v>0</v>
      </c>
      <c r="D259" s="63">
        <f>SUM(D260,D264)</f>
        <v>0</v>
      </c>
      <c r="E259" s="63">
        <f t="shared" ref="E259:G259" si="32">SUM(E260,E264)</f>
        <v>0</v>
      </c>
      <c r="F259" s="63">
        <f t="shared" si="32"/>
        <v>0</v>
      </c>
      <c r="G259" s="63">
        <f t="shared" si="32"/>
        <v>0</v>
      </c>
      <c r="H259" s="57">
        <f>SUM(I259:L259)</f>
        <v>0</v>
      </c>
      <c r="I259" s="63">
        <f>SUM(I260,I264)</f>
        <v>0</v>
      </c>
      <c r="J259" s="63">
        <f t="shared" ref="J259:L259" si="33">SUM(J260,J264)</f>
        <v>0</v>
      </c>
      <c r="K259" s="63">
        <f t="shared" si="33"/>
        <v>0</v>
      </c>
      <c r="L259" s="172">
        <f t="shared" si="33"/>
        <v>0</v>
      </c>
    </row>
    <row r="260" spans="1:13" ht="24" x14ac:dyDescent="0.25">
      <c r="A260" s="168">
        <v>6410</v>
      </c>
      <c r="B260" s="65" t="s">
        <v>268</v>
      </c>
      <c r="C260" s="205">
        <f t="shared" si="23"/>
        <v>0</v>
      </c>
      <c r="D260" s="169">
        <f>SUM(D261:D263)</f>
        <v>0</v>
      </c>
      <c r="E260" s="169">
        <f t="shared" ref="E260:G260" si="34">SUM(E261:E263)</f>
        <v>0</v>
      </c>
      <c r="F260" s="169">
        <f t="shared" si="34"/>
        <v>0</v>
      </c>
      <c r="G260" s="217">
        <f t="shared" si="34"/>
        <v>0</v>
      </c>
      <c r="H260" s="205">
        <f t="shared" si="24"/>
        <v>0</v>
      </c>
      <c r="I260" s="169">
        <f>SUM(I261:I263)</f>
        <v>0</v>
      </c>
      <c r="J260" s="169">
        <f t="shared" ref="J260:L260" si="35">SUM(J261:J263)</f>
        <v>0</v>
      </c>
      <c r="K260" s="169">
        <f t="shared" si="35"/>
        <v>0</v>
      </c>
      <c r="L260" s="180">
        <f t="shared" si="35"/>
        <v>0</v>
      </c>
    </row>
    <row r="261" spans="1:13" x14ac:dyDescent="0.25">
      <c r="A261" s="44">
        <v>6411</v>
      </c>
      <c r="B261" s="174" t="s">
        <v>269</v>
      </c>
      <c r="C261" s="201">
        <f t="shared" si="23"/>
        <v>0</v>
      </c>
      <c r="D261" s="74"/>
      <c r="E261" s="74"/>
      <c r="F261" s="74"/>
      <c r="G261" s="157"/>
      <c r="H261" s="208">
        <f t="shared" si="24"/>
        <v>0</v>
      </c>
      <c r="I261" s="74"/>
      <c r="J261" s="74"/>
      <c r="K261" s="74"/>
      <c r="L261" s="158"/>
    </row>
    <row r="262" spans="1:13" ht="36" x14ac:dyDescent="0.25">
      <c r="A262" s="44">
        <v>6412</v>
      </c>
      <c r="B262" s="71" t="s">
        <v>270</v>
      </c>
      <c r="C262" s="201">
        <f t="shared" si="23"/>
        <v>0</v>
      </c>
      <c r="D262" s="74"/>
      <c r="E262" s="74"/>
      <c r="F262" s="74"/>
      <c r="G262" s="157"/>
      <c r="H262" s="208">
        <f t="shared" si="24"/>
        <v>0</v>
      </c>
      <c r="I262" s="74"/>
      <c r="J262" s="74"/>
      <c r="K262" s="74"/>
      <c r="L262" s="158"/>
    </row>
    <row r="263" spans="1:13" ht="36" x14ac:dyDescent="0.25">
      <c r="A263" s="44">
        <v>6419</v>
      </c>
      <c r="B263" s="71" t="s">
        <v>271</v>
      </c>
      <c r="C263" s="201">
        <f t="shared" si="23"/>
        <v>0</v>
      </c>
      <c r="D263" s="74"/>
      <c r="E263" s="74"/>
      <c r="F263" s="74"/>
      <c r="G263" s="157"/>
      <c r="H263" s="208">
        <f t="shared" si="24"/>
        <v>0</v>
      </c>
      <c r="I263" s="74"/>
      <c r="J263" s="74"/>
      <c r="K263" s="74"/>
      <c r="L263" s="158"/>
    </row>
    <row r="264" spans="1:13" ht="36" x14ac:dyDescent="0.25">
      <c r="A264" s="159">
        <v>6420</v>
      </c>
      <c r="B264" s="71" t="s">
        <v>272</v>
      </c>
      <c r="C264" s="201">
        <f t="shared" si="23"/>
        <v>0</v>
      </c>
      <c r="D264" s="160">
        <f>SUM(D265:D268)</f>
        <v>0</v>
      </c>
      <c r="E264" s="160">
        <f>SUM(E265:E268)</f>
        <v>0</v>
      </c>
      <c r="F264" s="160">
        <f>SUM(F265:F268)</f>
        <v>0</v>
      </c>
      <c r="G264" s="218">
        <f>SUM(G265:G268)</f>
        <v>0</v>
      </c>
      <c r="H264" s="201">
        <f>SUM(I264:L264)</f>
        <v>0</v>
      </c>
      <c r="I264" s="160">
        <f>SUM(I265:I268)</f>
        <v>0</v>
      </c>
      <c r="J264" s="160">
        <f>SUM(J265:J268)</f>
        <v>0</v>
      </c>
      <c r="K264" s="160">
        <f>SUM(K265:K268)</f>
        <v>0</v>
      </c>
      <c r="L264" s="176">
        <f>SUM(L265:L268)</f>
        <v>0</v>
      </c>
    </row>
    <row r="265" spans="1:13" x14ac:dyDescent="0.25">
      <c r="A265" s="44">
        <v>6421</v>
      </c>
      <c r="B265" s="71" t="s">
        <v>273</v>
      </c>
      <c r="C265" s="201">
        <f t="shared" ref="C265:C285" si="36">SUM(D265:G265)</f>
        <v>0</v>
      </c>
      <c r="D265" s="74"/>
      <c r="E265" s="74"/>
      <c r="F265" s="74"/>
      <c r="G265" s="157"/>
      <c r="H265" s="208">
        <f t="shared" ref="H265:H285" si="37">SUM(I265:L265)</f>
        <v>0</v>
      </c>
      <c r="I265" s="74"/>
      <c r="J265" s="74"/>
      <c r="K265" s="74"/>
      <c r="L265" s="158"/>
    </row>
    <row r="266" spans="1:13" x14ac:dyDescent="0.25">
      <c r="A266" s="44">
        <v>6422</v>
      </c>
      <c r="B266" s="71" t="s">
        <v>274</v>
      </c>
      <c r="C266" s="201">
        <f t="shared" si="36"/>
        <v>0</v>
      </c>
      <c r="D266" s="74"/>
      <c r="E266" s="74"/>
      <c r="F266" s="74"/>
      <c r="G266" s="157"/>
      <c r="H266" s="208">
        <f t="shared" si="37"/>
        <v>0</v>
      </c>
      <c r="I266" s="74"/>
      <c r="J266" s="74"/>
      <c r="K266" s="74"/>
      <c r="L266" s="158"/>
    </row>
    <row r="267" spans="1:13" ht="13.5" customHeight="1" x14ac:dyDescent="0.25">
      <c r="A267" s="44">
        <v>6423</v>
      </c>
      <c r="B267" s="71" t="s">
        <v>275</v>
      </c>
      <c r="C267" s="201">
        <f>SUM(D267:G267)</f>
        <v>0</v>
      </c>
      <c r="D267" s="74"/>
      <c r="E267" s="74"/>
      <c r="F267" s="74"/>
      <c r="G267" s="157"/>
      <c r="H267" s="208">
        <f>SUM(I267:L267)</f>
        <v>0</v>
      </c>
      <c r="I267" s="74"/>
      <c r="J267" s="74"/>
      <c r="K267" s="74"/>
      <c r="L267" s="158"/>
    </row>
    <row r="268" spans="1:13" ht="36" x14ac:dyDescent="0.25">
      <c r="A268" s="44">
        <v>6424</v>
      </c>
      <c r="B268" s="71" t="s">
        <v>276</v>
      </c>
      <c r="C268" s="201">
        <f>SUM(D268:G268)</f>
        <v>0</v>
      </c>
      <c r="D268" s="74"/>
      <c r="E268" s="74"/>
      <c r="F268" s="74"/>
      <c r="G268" s="157"/>
      <c r="H268" s="208">
        <f>SUM(I268:L268)</f>
        <v>0</v>
      </c>
      <c r="I268" s="74"/>
      <c r="J268" s="74"/>
      <c r="K268" s="74"/>
      <c r="L268" s="158"/>
      <c r="M268" s="225"/>
    </row>
    <row r="269" spans="1:13" ht="36" x14ac:dyDescent="0.25">
      <c r="A269" s="220">
        <v>7000</v>
      </c>
      <c r="B269" s="220" t="s">
        <v>277</v>
      </c>
      <c r="C269" s="221">
        <f t="shared" si="36"/>
        <v>0</v>
      </c>
      <c r="D269" s="222">
        <f>SUM(D270,D281)</f>
        <v>0</v>
      </c>
      <c r="E269" s="222">
        <f>SUM(E270,E281)</f>
        <v>0</v>
      </c>
      <c r="F269" s="222">
        <f>SUM(F270,F281)</f>
        <v>0</v>
      </c>
      <c r="G269" s="222">
        <f>SUM(G270,G281)</f>
        <v>0</v>
      </c>
      <c r="H269" s="223">
        <f t="shared" si="37"/>
        <v>0</v>
      </c>
      <c r="I269" s="222">
        <f>SUM(I270,I281)</f>
        <v>0</v>
      </c>
      <c r="J269" s="222">
        <f>SUM(J270,J281)</f>
        <v>0</v>
      </c>
      <c r="K269" s="222">
        <f>SUM(K270,K281)</f>
        <v>0</v>
      </c>
      <c r="L269" s="224">
        <f>SUM(L270,L281)</f>
        <v>0</v>
      </c>
    </row>
    <row r="270" spans="1:13" ht="24" x14ac:dyDescent="0.25">
      <c r="A270" s="56">
        <v>7200</v>
      </c>
      <c r="B270" s="147" t="s">
        <v>278</v>
      </c>
      <c r="C270" s="184">
        <f t="shared" si="36"/>
        <v>0</v>
      </c>
      <c r="D270" s="63">
        <f>SUM(D271,D272,D275,D276,D280)</f>
        <v>0</v>
      </c>
      <c r="E270" s="63">
        <f>SUM(E271,E272,E275,E276,E280)</f>
        <v>0</v>
      </c>
      <c r="F270" s="63">
        <f>SUM(F271,F272,F275,F276,F280)</f>
        <v>0</v>
      </c>
      <c r="G270" s="63">
        <f>SUM(G271,G272,G275,G276,G280)</f>
        <v>0</v>
      </c>
      <c r="H270" s="57">
        <f t="shared" si="37"/>
        <v>0</v>
      </c>
      <c r="I270" s="63">
        <f>SUM(I271,I272,I275,I276,I280)</f>
        <v>0</v>
      </c>
      <c r="J270" s="63">
        <f>SUM(J271,J272,J275,J276,J280)</f>
        <v>0</v>
      </c>
      <c r="K270" s="63">
        <f>SUM(K271,K272,K275,K276,K280)</f>
        <v>0</v>
      </c>
      <c r="L270" s="149">
        <f>SUM(L271,L272,L275,L276,L280)</f>
        <v>0</v>
      </c>
    </row>
    <row r="271" spans="1:13" ht="24" x14ac:dyDescent="0.25">
      <c r="A271" s="168">
        <v>7210</v>
      </c>
      <c r="B271" s="65" t="s">
        <v>279</v>
      </c>
      <c r="C271" s="205">
        <f t="shared" si="36"/>
        <v>0</v>
      </c>
      <c r="D271" s="68"/>
      <c r="E271" s="68"/>
      <c r="F271" s="68"/>
      <c r="G271" s="154"/>
      <c r="H271" s="66">
        <f t="shared" si="37"/>
        <v>0</v>
      </c>
      <c r="I271" s="68"/>
      <c r="J271" s="68"/>
      <c r="K271" s="68"/>
      <c r="L271" s="155"/>
    </row>
    <row r="272" spans="1:13" s="225" customFormat="1" ht="36" x14ac:dyDescent="0.25">
      <c r="A272" s="159">
        <v>7220</v>
      </c>
      <c r="B272" s="71" t="s">
        <v>280</v>
      </c>
      <c r="C272" s="201">
        <f>SUM(D272:G272)</f>
        <v>0</v>
      </c>
      <c r="D272" s="160">
        <f>SUM(D273:D274)</f>
        <v>0</v>
      </c>
      <c r="E272" s="160">
        <f>SUM(E273:E274)</f>
        <v>0</v>
      </c>
      <c r="F272" s="160">
        <f>SUM(F273:F274)</f>
        <v>0</v>
      </c>
      <c r="G272" s="160">
        <f>SUM(G273:G274)</f>
        <v>0</v>
      </c>
      <c r="H272" s="72">
        <f>SUM(I272:L272)</f>
        <v>0</v>
      </c>
      <c r="I272" s="160">
        <f>SUM(I273:I274)</f>
        <v>0</v>
      </c>
      <c r="J272" s="160">
        <f>SUM(J273:J274)</f>
        <v>0</v>
      </c>
      <c r="K272" s="160">
        <f>SUM(K273:K274)</f>
        <v>0</v>
      </c>
      <c r="L272" s="162">
        <f>SUM(L273:L274)</f>
        <v>0</v>
      </c>
    </row>
    <row r="273" spans="1:12" s="225" customFormat="1" ht="36" x14ac:dyDescent="0.25">
      <c r="A273" s="44">
        <v>7221</v>
      </c>
      <c r="B273" s="71" t="s">
        <v>281</v>
      </c>
      <c r="C273" s="201">
        <f t="shared" si="36"/>
        <v>0</v>
      </c>
      <c r="D273" s="74"/>
      <c r="E273" s="74"/>
      <c r="F273" s="74"/>
      <c r="G273" s="157"/>
      <c r="H273" s="72">
        <f t="shared" si="37"/>
        <v>0</v>
      </c>
      <c r="I273" s="74"/>
      <c r="J273" s="74"/>
      <c r="K273" s="74"/>
      <c r="L273" s="158"/>
    </row>
    <row r="274" spans="1:12" s="225" customFormat="1" ht="36" x14ac:dyDescent="0.25">
      <c r="A274" s="44">
        <v>7222</v>
      </c>
      <c r="B274" s="71" t="s">
        <v>282</v>
      </c>
      <c r="C274" s="201">
        <f t="shared" si="36"/>
        <v>0</v>
      </c>
      <c r="D274" s="74"/>
      <c r="E274" s="74"/>
      <c r="F274" s="74"/>
      <c r="G274" s="157"/>
      <c r="H274" s="72">
        <f t="shared" si="37"/>
        <v>0</v>
      </c>
      <c r="I274" s="74"/>
      <c r="J274" s="74"/>
      <c r="K274" s="74"/>
      <c r="L274" s="158"/>
    </row>
    <row r="275" spans="1:12" ht="24" x14ac:dyDescent="0.25">
      <c r="A275" s="159">
        <v>7230</v>
      </c>
      <c r="B275" s="71" t="s">
        <v>283</v>
      </c>
      <c r="C275" s="201">
        <f t="shared" si="36"/>
        <v>0</v>
      </c>
      <c r="D275" s="74"/>
      <c r="E275" s="74"/>
      <c r="F275" s="74"/>
      <c r="G275" s="157"/>
      <c r="H275" s="72">
        <f t="shared" si="37"/>
        <v>0</v>
      </c>
      <c r="I275" s="74"/>
      <c r="J275" s="74"/>
      <c r="K275" s="74"/>
      <c r="L275" s="158"/>
    </row>
    <row r="276" spans="1:12" ht="24" x14ac:dyDescent="0.25">
      <c r="A276" s="159">
        <v>7240</v>
      </c>
      <c r="B276" s="71" t="s">
        <v>284</v>
      </c>
      <c r="C276" s="201">
        <f t="shared" si="36"/>
        <v>0</v>
      </c>
      <c r="D276" s="160">
        <f>SUM(D277:D279)</f>
        <v>0</v>
      </c>
      <c r="E276" s="160">
        <f t="shared" ref="E276:G276" si="38">SUM(E277:E279)</f>
        <v>0</v>
      </c>
      <c r="F276" s="160">
        <f t="shared" si="38"/>
        <v>0</v>
      </c>
      <c r="G276" s="161">
        <f t="shared" si="38"/>
        <v>0</v>
      </c>
      <c r="H276" s="72">
        <f t="shared" si="37"/>
        <v>0</v>
      </c>
      <c r="I276" s="160">
        <f t="shared" ref="I276:L276" si="39">SUM(I277:I279)</f>
        <v>0</v>
      </c>
      <c r="J276" s="160">
        <f t="shared" si="39"/>
        <v>0</v>
      </c>
      <c r="K276" s="160">
        <f>SUM(K277:K279)</f>
        <v>0</v>
      </c>
      <c r="L276" s="162">
        <f t="shared" si="39"/>
        <v>0</v>
      </c>
    </row>
    <row r="277" spans="1:12" ht="48" x14ac:dyDescent="0.25">
      <c r="A277" s="44">
        <v>7245</v>
      </c>
      <c r="B277" s="71" t="s">
        <v>285</v>
      </c>
      <c r="C277" s="201">
        <f t="shared" si="36"/>
        <v>0</v>
      </c>
      <c r="D277" s="74"/>
      <c r="E277" s="74"/>
      <c r="F277" s="74"/>
      <c r="G277" s="157"/>
      <c r="H277" s="72">
        <f t="shared" si="37"/>
        <v>0</v>
      </c>
      <c r="I277" s="74"/>
      <c r="J277" s="74"/>
      <c r="K277" s="74"/>
      <c r="L277" s="158"/>
    </row>
    <row r="278" spans="1:12" ht="84.75" customHeight="1" x14ac:dyDescent="0.25">
      <c r="A278" s="44">
        <v>7246</v>
      </c>
      <c r="B278" s="71" t="s">
        <v>286</v>
      </c>
      <c r="C278" s="201">
        <f t="shared" si="36"/>
        <v>0</v>
      </c>
      <c r="D278" s="74"/>
      <c r="E278" s="74"/>
      <c r="F278" s="74"/>
      <c r="G278" s="157"/>
      <c r="H278" s="72">
        <f t="shared" si="37"/>
        <v>0</v>
      </c>
      <c r="I278" s="74"/>
      <c r="J278" s="74"/>
      <c r="K278" s="74"/>
      <c r="L278" s="158"/>
    </row>
    <row r="279" spans="1:12" ht="36" x14ac:dyDescent="0.25">
      <c r="A279" s="44">
        <v>7247</v>
      </c>
      <c r="B279" s="71" t="s">
        <v>287</v>
      </c>
      <c r="C279" s="201">
        <f t="shared" si="36"/>
        <v>0</v>
      </c>
      <c r="D279" s="74"/>
      <c r="E279" s="74"/>
      <c r="F279" s="74"/>
      <c r="G279" s="157"/>
      <c r="H279" s="72">
        <f t="shared" si="37"/>
        <v>0</v>
      </c>
      <c r="I279" s="74"/>
      <c r="J279" s="74"/>
      <c r="K279" s="74"/>
      <c r="L279" s="158"/>
    </row>
    <row r="280" spans="1:12" ht="24" x14ac:dyDescent="0.25">
      <c r="A280" s="168">
        <v>7260</v>
      </c>
      <c r="B280" s="65" t="s">
        <v>288</v>
      </c>
      <c r="C280" s="205">
        <f t="shared" si="36"/>
        <v>0</v>
      </c>
      <c r="D280" s="68"/>
      <c r="E280" s="68"/>
      <c r="F280" s="68"/>
      <c r="G280" s="154"/>
      <c r="H280" s="66">
        <f t="shared" si="37"/>
        <v>0</v>
      </c>
      <c r="I280" s="68"/>
      <c r="J280" s="68"/>
      <c r="K280" s="68"/>
      <c r="L280" s="155"/>
    </row>
    <row r="281" spans="1:12" x14ac:dyDescent="0.25">
      <c r="A281" s="108">
        <v>7700</v>
      </c>
      <c r="B281" s="85" t="s">
        <v>289</v>
      </c>
      <c r="C281" s="86">
        <f t="shared" si="36"/>
        <v>0</v>
      </c>
      <c r="D281" s="226">
        <f>D282</f>
        <v>0</v>
      </c>
      <c r="E281" s="226">
        <f t="shared" ref="E281:G281" si="40">E282</f>
        <v>0</v>
      </c>
      <c r="F281" s="226">
        <f t="shared" si="40"/>
        <v>0</v>
      </c>
      <c r="G281" s="227">
        <f t="shared" si="40"/>
        <v>0</v>
      </c>
      <c r="H281" s="86">
        <f t="shared" si="37"/>
        <v>0</v>
      </c>
      <c r="I281" s="226">
        <f t="shared" ref="I281:L281" si="41">I282</f>
        <v>0</v>
      </c>
      <c r="J281" s="226">
        <f t="shared" si="41"/>
        <v>0</v>
      </c>
      <c r="K281" s="226">
        <f t="shared" si="41"/>
        <v>0</v>
      </c>
      <c r="L281" s="228">
        <f t="shared" si="41"/>
        <v>0</v>
      </c>
    </row>
    <row r="282" spans="1:12" x14ac:dyDescent="0.25">
      <c r="A282" s="150">
        <v>7720</v>
      </c>
      <c r="B282" s="65" t="s">
        <v>290</v>
      </c>
      <c r="C282" s="79">
        <f t="shared" si="36"/>
        <v>0</v>
      </c>
      <c r="D282" s="81"/>
      <c r="E282" s="81"/>
      <c r="F282" s="81"/>
      <c r="G282" s="229"/>
      <c r="H282" s="79">
        <f t="shared" si="37"/>
        <v>0</v>
      </c>
      <c r="I282" s="81"/>
      <c r="J282" s="81"/>
      <c r="K282" s="81"/>
      <c r="L282" s="230"/>
    </row>
    <row r="283" spans="1:12" x14ac:dyDescent="0.25">
      <c r="A283" s="174"/>
      <c r="B283" s="71" t="s">
        <v>291</v>
      </c>
      <c r="C283" s="201">
        <f t="shared" si="36"/>
        <v>0</v>
      </c>
      <c r="D283" s="160">
        <f>SUM(D284:D285)</f>
        <v>0</v>
      </c>
      <c r="E283" s="160">
        <f>SUM(E284:E285)</f>
        <v>0</v>
      </c>
      <c r="F283" s="160">
        <f>SUM(F284:F285)</f>
        <v>0</v>
      </c>
      <c r="G283" s="161">
        <f>SUM(G284:G285)</f>
        <v>0</v>
      </c>
      <c r="H283" s="72">
        <f t="shared" si="37"/>
        <v>0</v>
      </c>
      <c r="I283" s="160">
        <f>SUM(I284:I285)</f>
        <v>0</v>
      </c>
      <c r="J283" s="160">
        <f>SUM(J284:J285)</f>
        <v>0</v>
      </c>
      <c r="K283" s="160">
        <f>SUM(K284:K285)</f>
        <v>0</v>
      </c>
      <c r="L283" s="162">
        <f>SUM(L284:L285)</f>
        <v>0</v>
      </c>
    </row>
    <row r="284" spans="1:12" x14ac:dyDescent="0.25">
      <c r="A284" s="174" t="s">
        <v>292</v>
      </c>
      <c r="B284" s="44" t="s">
        <v>293</v>
      </c>
      <c r="C284" s="201">
        <f t="shared" si="36"/>
        <v>0</v>
      </c>
      <c r="D284" s="74"/>
      <c r="E284" s="74"/>
      <c r="F284" s="74"/>
      <c r="G284" s="157"/>
      <c r="H284" s="72">
        <f t="shared" si="37"/>
        <v>0</v>
      </c>
      <c r="I284" s="74"/>
      <c r="J284" s="74"/>
      <c r="K284" s="74"/>
      <c r="L284" s="158"/>
    </row>
    <row r="285" spans="1:12" ht="24" x14ac:dyDescent="0.25">
      <c r="A285" s="174" t="s">
        <v>294</v>
      </c>
      <c r="B285" s="231" t="s">
        <v>295</v>
      </c>
      <c r="C285" s="205">
        <f t="shared" si="36"/>
        <v>0</v>
      </c>
      <c r="D285" s="68"/>
      <c r="E285" s="68"/>
      <c r="F285" s="68"/>
      <c r="G285" s="154"/>
      <c r="H285" s="66">
        <f t="shared" si="37"/>
        <v>0</v>
      </c>
      <c r="I285" s="68"/>
      <c r="J285" s="68"/>
      <c r="K285" s="68"/>
      <c r="L285" s="155"/>
    </row>
    <row r="286" spans="1:12" ht="12.75" thickBot="1" x14ac:dyDescent="0.3">
      <c r="A286" s="232"/>
      <c r="B286" s="232" t="s">
        <v>296</v>
      </c>
      <c r="C286" s="233">
        <f t="shared" ref="C286:L286" si="42">SUM(C283,C269,C230,C195,C187,C173,C75,C53)</f>
        <v>25000</v>
      </c>
      <c r="D286" s="233">
        <f t="shared" si="42"/>
        <v>25000</v>
      </c>
      <c r="E286" s="233">
        <f t="shared" si="42"/>
        <v>0</v>
      </c>
      <c r="F286" s="233">
        <f t="shared" si="42"/>
        <v>0</v>
      </c>
      <c r="G286" s="234">
        <f t="shared" si="42"/>
        <v>0</v>
      </c>
      <c r="H286" s="235">
        <f t="shared" si="42"/>
        <v>38268</v>
      </c>
      <c r="I286" s="233">
        <f t="shared" si="42"/>
        <v>38268</v>
      </c>
      <c r="J286" s="233">
        <f t="shared" si="42"/>
        <v>0</v>
      </c>
      <c r="K286" s="233">
        <f t="shared" si="42"/>
        <v>0</v>
      </c>
      <c r="L286" s="236">
        <f t="shared" si="42"/>
        <v>0</v>
      </c>
    </row>
    <row r="287" spans="1:12" s="24" customFormat="1" ht="13.5" thickTop="1" thickBot="1" x14ac:dyDescent="0.3">
      <c r="A287" s="601" t="s">
        <v>297</v>
      </c>
      <c r="B287" s="602"/>
      <c r="C287" s="237">
        <f>SUM(D287:G287)</f>
        <v>0</v>
      </c>
      <c r="D287" s="238">
        <f>SUM(D24,D25,D41)-D51</f>
        <v>0</v>
      </c>
      <c r="E287" s="238">
        <f>SUM(E24,E25,E41)-E51</f>
        <v>0</v>
      </c>
      <c r="F287" s="238">
        <f>(F26+F43)-F51</f>
        <v>0</v>
      </c>
      <c r="G287" s="239">
        <f>G45-G51</f>
        <v>0</v>
      </c>
      <c r="H287" s="237">
        <f>SUM(I287:L287)</f>
        <v>0</v>
      </c>
      <c r="I287" s="238">
        <f>SUM(I24,I25,I41)-I51</f>
        <v>0</v>
      </c>
      <c r="J287" s="238">
        <f>SUM(J24,J25,J41)-J51</f>
        <v>0</v>
      </c>
      <c r="K287" s="238">
        <f>(K26+K43)-K51</f>
        <v>0</v>
      </c>
      <c r="L287" s="240">
        <f>L45-L51</f>
        <v>0</v>
      </c>
    </row>
    <row r="288" spans="1:12" s="24" customFormat="1" ht="12.75" thickTop="1" x14ac:dyDescent="0.25">
      <c r="A288" s="620" t="s">
        <v>298</v>
      </c>
      <c r="B288" s="621"/>
      <c r="C288" s="241">
        <f t="shared" ref="C288:L288" si="43">SUM(C289,C290)-C297+C298</f>
        <v>0</v>
      </c>
      <c r="D288" s="242">
        <f t="shared" si="43"/>
        <v>0</v>
      </c>
      <c r="E288" s="242">
        <f t="shared" si="43"/>
        <v>0</v>
      </c>
      <c r="F288" s="242">
        <f t="shared" si="43"/>
        <v>0</v>
      </c>
      <c r="G288" s="243">
        <f t="shared" si="43"/>
        <v>0</v>
      </c>
      <c r="H288" s="244">
        <f t="shared" si="43"/>
        <v>0</v>
      </c>
      <c r="I288" s="242">
        <f t="shared" si="43"/>
        <v>0</v>
      </c>
      <c r="J288" s="242">
        <f t="shared" si="43"/>
        <v>0</v>
      </c>
      <c r="K288" s="242">
        <f t="shared" si="43"/>
        <v>0</v>
      </c>
      <c r="L288" s="245">
        <f t="shared" si="43"/>
        <v>0</v>
      </c>
    </row>
    <row r="289" spans="1:12" s="24" customFormat="1" ht="12.75" thickBot="1" x14ac:dyDescent="0.3">
      <c r="A289" s="126" t="s">
        <v>299</v>
      </c>
      <c r="B289" s="126" t="s">
        <v>300</v>
      </c>
      <c r="C289" s="246">
        <f t="shared" ref="C289:L289" si="44">C21-C283</f>
        <v>0</v>
      </c>
      <c r="D289" s="128">
        <f t="shared" si="44"/>
        <v>0</v>
      </c>
      <c r="E289" s="128">
        <f t="shared" si="44"/>
        <v>0</v>
      </c>
      <c r="F289" s="128">
        <f t="shared" si="44"/>
        <v>0</v>
      </c>
      <c r="G289" s="129">
        <f t="shared" si="44"/>
        <v>0</v>
      </c>
      <c r="H289" s="247">
        <f t="shared" si="44"/>
        <v>0</v>
      </c>
      <c r="I289" s="128">
        <f t="shared" si="44"/>
        <v>0</v>
      </c>
      <c r="J289" s="128">
        <f t="shared" si="44"/>
        <v>0</v>
      </c>
      <c r="K289" s="128">
        <f t="shared" si="44"/>
        <v>0</v>
      </c>
      <c r="L289" s="130">
        <f t="shared" si="44"/>
        <v>0</v>
      </c>
    </row>
    <row r="290" spans="1:12" s="24" customFormat="1" ht="12.75" thickTop="1" x14ac:dyDescent="0.25">
      <c r="A290" s="248" t="s">
        <v>301</v>
      </c>
      <c r="B290" s="248" t="s">
        <v>302</v>
      </c>
      <c r="C290" s="241">
        <f t="shared" ref="C290:L290" si="45">SUM(C291,C293,C295)-SUM(C292,C294,C296)</f>
        <v>0</v>
      </c>
      <c r="D290" s="242">
        <f t="shared" si="45"/>
        <v>0</v>
      </c>
      <c r="E290" s="242">
        <f t="shared" si="45"/>
        <v>0</v>
      </c>
      <c r="F290" s="242">
        <f t="shared" si="45"/>
        <v>0</v>
      </c>
      <c r="G290" s="249">
        <f t="shared" si="45"/>
        <v>0</v>
      </c>
      <c r="H290" s="244">
        <f t="shared" si="45"/>
        <v>0</v>
      </c>
      <c r="I290" s="242">
        <f t="shared" si="45"/>
        <v>0</v>
      </c>
      <c r="J290" s="242">
        <f t="shared" si="45"/>
        <v>0</v>
      </c>
      <c r="K290" s="242">
        <f t="shared" si="45"/>
        <v>0</v>
      </c>
      <c r="L290" s="245">
        <f t="shared" si="45"/>
        <v>0</v>
      </c>
    </row>
    <row r="291" spans="1:12" x14ac:dyDescent="0.25">
      <c r="A291" s="250" t="s">
        <v>303</v>
      </c>
      <c r="B291" s="116" t="s">
        <v>304</v>
      </c>
      <c r="C291" s="79">
        <f t="shared" ref="C291:C296" si="46">SUM(D291:G291)</f>
        <v>0</v>
      </c>
      <c r="D291" s="81"/>
      <c r="E291" s="81"/>
      <c r="F291" s="81"/>
      <c r="G291" s="229"/>
      <c r="H291" s="79">
        <f t="shared" ref="H291:H296" si="47">SUM(I291:L291)</f>
        <v>0</v>
      </c>
      <c r="I291" s="81"/>
      <c r="J291" s="81"/>
      <c r="K291" s="81"/>
      <c r="L291" s="230"/>
    </row>
    <row r="292" spans="1:12" ht="24" x14ac:dyDescent="0.25">
      <c r="A292" s="174" t="s">
        <v>305</v>
      </c>
      <c r="B292" s="43" t="s">
        <v>306</v>
      </c>
      <c r="C292" s="72">
        <f t="shared" si="46"/>
        <v>0</v>
      </c>
      <c r="D292" s="74"/>
      <c r="E292" s="74"/>
      <c r="F292" s="74"/>
      <c r="G292" s="157"/>
      <c r="H292" s="72">
        <f t="shared" si="47"/>
        <v>0</v>
      </c>
      <c r="I292" s="74"/>
      <c r="J292" s="74"/>
      <c r="K292" s="74"/>
      <c r="L292" s="158"/>
    </row>
    <row r="293" spans="1:12" x14ac:dyDescent="0.25">
      <c r="A293" s="174" t="s">
        <v>307</v>
      </c>
      <c r="B293" s="43" t="s">
        <v>308</v>
      </c>
      <c r="C293" s="72">
        <f t="shared" si="46"/>
        <v>0</v>
      </c>
      <c r="D293" s="74"/>
      <c r="E293" s="74"/>
      <c r="F293" s="74"/>
      <c r="G293" s="157"/>
      <c r="H293" s="72">
        <f t="shared" si="47"/>
        <v>0</v>
      </c>
      <c r="I293" s="74"/>
      <c r="J293" s="74"/>
      <c r="K293" s="74"/>
      <c r="L293" s="158"/>
    </row>
    <row r="294" spans="1:12" ht="24" x14ac:dyDescent="0.25">
      <c r="A294" s="174" t="s">
        <v>309</v>
      </c>
      <c r="B294" s="43" t="s">
        <v>310</v>
      </c>
      <c r="C294" s="72">
        <f t="shared" si="46"/>
        <v>0</v>
      </c>
      <c r="D294" s="74"/>
      <c r="E294" s="74"/>
      <c r="F294" s="74"/>
      <c r="G294" s="157"/>
      <c r="H294" s="72">
        <f t="shared" si="47"/>
        <v>0</v>
      </c>
      <c r="I294" s="74"/>
      <c r="J294" s="74"/>
      <c r="K294" s="74"/>
      <c r="L294" s="158"/>
    </row>
    <row r="295" spans="1:12" x14ac:dyDescent="0.25">
      <c r="A295" s="174" t="s">
        <v>311</v>
      </c>
      <c r="B295" s="43" t="s">
        <v>312</v>
      </c>
      <c r="C295" s="72">
        <f t="shared" si="46"/>
        <v>0</v>
      </c>
      <c r="D295" s="74"/>
      <c r="E295" s="74"/>
      <c r="F295" s="74"/>
      <c r="G295" s="157"/>
      <c r="H295" s="72">
        <f t="shared" si="47"/>
        <v>0</v>
      </c>
      <c r="I295" s="74"/>
      <c r="J295" s="74"/>
      <c r="K295" s="74"/>
      <c r="L295" s="158"/>
    </row>
    <row r="296" spans="1:12" ht="24.75" thickBot="1" x14ac:dyDescent="0.3">
      <c r="A296" s="251" t="s">
        <v>313</v>
      </c>
      <c r="B296" s="252" t="s">
        <v>314</v>
      </c>
      <c r="C296" s="185">
        <f t="shared" si="46"/>
        <v>0</v>
      </c>
      <c r="D296" s="189"/>
      <c r="E296" s="189"/>
      <c r="F296" s="189"/>
      <c r="G296" s="253"/>
      <c r="H296" s="185">
        <f t="shared" si="47"/>
        <v>0</v>
      </c>
      <c r="I296" s="189"/>
      <c r="J296" s="189"/>
      <c r="K296" s="189"/>
      <c r="L296" s="191"/>
    </row>
    <row r="297" spans="1:12" s="24" customFormat="1" ht="13.5" thickTop="1" thickBot="1" x14ac:dyDescent="0.3">
      <c r="A297" s="254" t="s">
        <v>315</v>
      </c>
      <c r="B297" s="254" t="s">
        <v>316</v>
      </c>
      <c r="C297" s="255">
        <f>SUM(D297:G297)</f>
        <v>0</v>
      </c>
      <c r="D297" s="256"/>
      <c r="E297" s="256"/>
      <c r="F297" s="256"/>
      <c r="G297" s="257"/>
      <c r="H297" s="255">
        <f>SUM(I297:L297)</f>
        <v>0</v>
      </c>
      <c r="I297" s="256"/>
      <c r="J297" s="256"/>
      <c r="K297" s="256"/>
      <c r="L297" s="258"/>
    </row>
    <row r="298" spans="1:12" s="24" customFormat="1" ht="48.75" thickTop="1" x14ac:dyDescent="0.25">
      <c r="A298" s="248" t="s">
        <v>317</v>
      </c>
      <c r="B298" s="259" t="s">
        <v>318</v>
      </c>
      <c r="C298" s="260">
        <f>SUM(D298:G298)</f>
        <v>0</v>
      </c>
      <c r="D298" s="177"/>
      <c r="E298" s="177"/>
      <c r="F298" s="177"/>
      <c r="G298" s="178"/>
      <c r="H298" s="260">
        <f>SUM(I298:L298)</f>
        <v>0</v>
      </c>
      <c r="I298" s="177"/>
      <c r="J298" s="177"/>
      <c r="K298" s="177"/>
      <c r="L298" s="179"/>
    </row>
    <row r="299" spans="1:12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</row>
    <row r="300" spans="1:12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</row>
    <row r="301" spans="1:12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</row>
    <row r="302" spans="1:12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</row>
    <row r="303" spans="1:12" x14ac:dyDescent="0.2">
      <c r="A303" s="1"/>
      <c r="B303" s="1"/>
      <c r="C303" s="261"/>
      <c r="D303" s="1"/>
      <c r="E303" s="1"/>
      <c r="F303" s="1"/>
      <c r="G303" s="1"/>
      <c r="H303" s="1"/>
      <c r="I303" s="1"/>
      <c r="J303" s="1"/>
      <c r="K303" s="1"/>
      <c r="L303" s="1"/>
    </row>
    <row r="304" spans="1:12" x14ac:dyDescent="0.2">
      <c r="A304" s="1"/>
      <c r="B304" s="1"/>
      <c r="C304" s="261"/>
      <c r="D304" s="1"/>
      <c r="E304" s="1"/>
      <c r="F304" s="1"/>
      <c r="G304" s="1"/>
      <c r="H304" s="1"/>
      <c r="I304" s="1"/>
      <c r="J304" s="1"/>
      <c r="K304" s="1"/>
      <c r="L304" s="1"/>
    </row>
    <row r="305" spans="1:12" x14ac:dyDescent="0.2">
      <c r="A305" s="1"/>
      <c r="B305" s="1"/>
      <c r="C305" s="261"/>
      <c r="D305" s="1"/>
      <c r="E305" s="1"/>
      <c r="F305" s="1"/>
      <c r="G305" s="1"/>
      <c r="H305" s="1"/>
      <c r="I305" s="1"/>
      <c r="J305" s="1"/>
      <c r="K305" s="1"/>
      <c r="L305" s="1"/>
    </row>
    <row r="306" spans="1:12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</row>
    <row r="307" spans="1:12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</row>
    <row r="308" spans="1:12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</row>
    <row r="309" spans="1:12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</row>
    <row r="310" spans="1:12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</row>
    <row r="311" spans="1:12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</row>
    <row r="312" spans="1:12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</row>
    <row r="313" spans="1:12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</row>
    <row r="314" spans="1:12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</row>
  </sheetData>
  <sheetProtection formatCells="0" formatColumns="0" formatRows="0"/>
  <autoFilter ref="A18:L298"/>
  <mergeCells count="29">
    <mergeCell ref="A288:B288"/>
    <mergeCell ref="H16:H17"/>
    <mergeCell ref="I16:I17"/>
    <mergeCell ref="J16:J17"/>
    <mergeCell ref="K16:K17"/>
    <mergeCell ref="L16:L17"/>
    <mergeCell ref="A287:B287"/>
    <mergeCell ref="C13:L13"/>
    <mergeCell ref="A15:A17"/>
    <mergeCell ref="B15:B17"/>
    <mergeCell ref="C15:G15"/>
    <mergeCell ref="H15:L15"/>
    <mergeCell ref="C16:C17"/>
    <mergeCell ref="D16:D17"/>
    <mergeCell ref="E16:E17"/>
    <mergeCell ref="F16:F17"/>
    <mergeCell ref="G16:G17"/>
    <mergeCell ref="C12:L12"/>
    <mergeCell ref="A1:L1"/>
    <mergeCell ref="A2:L2"/>
    <mergeCell ref="C3:L3"/>
    <mergeCell ref="C4:L4"/>
    <mergeCell ref="C5:L5"/>
    <mergeCell ref="C6:L6"/>
    <mergeCell ref="C7:L7"/>
    <mergeCell ref="C8:L8"/>
    <mergeCell ref="C9:L9"/>
    <mergeCell ref="C10:L10"/>
    <mergeCell ref="C11:L11"/>
  </mergeCells>
  <pageMargins left="0.78740157480314965" right="0.39370078740157483" top="0.39370078740157483" bottom="0.39370078740157483" header="0.23622047244094491" footer="0.19685039370078741"/>
  <pageSetup paperSize="9" scale="70" orientation="portrait" verticalDpi="4294967294" r:id="rId1"/>
  <headerFooter>
    <oddHeader xml:space="preserve">&amp;C                               </oddHeader>
    <oddFooter>&amp;L&amp;D, &amp;T&amp;R&amp;"Times New Roman,Regular"&amp;10&amp;P (&amp;N)</oddFooter>
  </headerFooter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M314"/>
  <sheetViews>
    <sheetView showGridLines="0" view="pageLayout" zoomScaleNormal="100" workbookViewId="0">
      <selection activeCell="C6" sqref="C6:L6"/>
    </sheetView>
  </sheetViews>
  <sheetFormatPr defaultRowHeight="12" x14ac:dyDescent="0.25"/>
  <cols>
    <col min="1" max="1" width="10.85546875" style="262" customWidth="1"/>
    <col min="2" max="2" width="28" style="262" customWidth="1"/>
    <col min="3" max="3" width="9.7109375" style="262" customWidth="1"/>
    <col min="4" max="4" width="9.5703125" style="262" customWidth="1"/>
    <col min="5" max="6" width="8.7109375" style="262" customWidth="1"/>
    <col min="7" max="7" width="8.28515625" style="262" customWidth="1"/>
    <col min="8" max="11" width="8.7109375" style="262" customWidth="1"/>
    <col min="12" max="12" width="7.5703125" style="262" customWidth="1"/>
    <col min="13" max="16" width="0" style="1" hidden="1" customWidth="1"/>
    <col min="17" max="16384" width="9.140625" style="1"/>
  </cols>
  <sheetData>
    <row r="1" spans="1:12" x14ac:dyDescent="0.25">
      <c r="A1" s="591" t="s">
        <v>508</v>
      </c>
      <c r="B1" s="591"/>
      <c r="C1" s="591"/>
      <c r="D1" s="591"/>
      <c r="E1" s="591"/>
      <c r="F1" s="591"/>
      <c r="G1" s="591"/>
      <c r="H1" s="591"/>
      <c r="I1" s="591"/>
      <c r="J1" s="591"/>
      <c r="K1" s="591"/>
      <c r="L1" s="591"/>
    </row>
    <row r="2" spans="1:12" ht="35.25" customHeight="1" x14ac:dyDescent="0.25">
      <c r="A2" s="592" t="s">
        <v>1</v>
      </c>
      <c r="B2" s="593"/>
      <c r="C2" s="593"/>
      <c r="D2" s="593"/>
      <c r="E2" s="593"/>
      <c r="F2" s="593"/>
      <c r="G2" s="593"/>
      <c r="H2" s="593"/>
      <c r="I2" s="593"/>
      <c r="J2" s="593"/>
      <c r="K2" s="593"/>
      <c r="L2" s="594"/>
    </row>
    <row r="3" spans="1:12" ht="12.75" customHeight="1" x14ac:dyDescent="0.25">
      <c r="A3" s="2" t="s">
        <v>2</v>
      </c>
      <c r="B3" s="3"/>
      <c r="C3" s="595" t="s">
        <v>509</v>
      </c>
      <c r="D3" s="595"/>
      <c r="E3" s="595"/>
      <c r="F3" s="595"/>
      <c r="G3" s="595"/>
      <c r="H3" s="595"/>
      <c r="I3" s="595"/>
      <c r="J3" s="595"/>
      <c r="K3" s="595"/>
      <c r="L3" s="596"/>
    </row>
    <row r="4" spans="1:12" ht="12.75" customHeight="1" x14ac:dyDescent="0.25">
      <c r="A4" s="2" t="s">
        <v>4</v>
      </c>
      <c r="B4" s="3"/>
      <c r="C4" s="595" t="s">
        <v>510</v>
      </c>
      <c r="D4" s="595"/>
      <c r="E4" s="595"/>
      <c r="F4" s="595"/>
      <c r="G4" s="595"/>
      <c r="H4" s="595"/>
      <c r="I4" s="595"/>
      <c r="J4" s="595"/>
      <c r="K4" s="595"/>
      <c r="L4" s="596"/>
    </row>
    <row r="5" spans="1:12" ht="12.75" customHeight="1" x14ac:dyDescent="0.25">
      <c r="A5" s="4" t="s">
        <v>6</v>
      </c>
      <c r="B5" s="5"/>
      <c r="C5" s="684" t="s">
        <v>511</v>
      </c>
      <c r="D5" s="684"/>
      <c r="E5" s="684"/>
      <c r="F5" s="684"/>
      <c r="G5" s="684"/>
      <c r="H5" s="684"/>
      <c r="I5" s="684"/>
      <c r="J5" s="684"/>
      <c r="K5" s="684"/>
      <c r="L5" s="685"/>
    </row>
    <row r="6" spans="1:12" ht="12.75" customHeight="1" x14ac:dyDescent="0.25">
      <c r="A6" s="4" t="s">
        <v>8</v>
      </c>
      <c r="B6" s="5"/>
      <c r="C6" s="684" t="s">
        <v>344</v>
      </c>
      <c r="D6" s="684"/>
      <c r="E6" s="684"/>
      <c r="F6" s="684"/>
      <c r="G6" s="684"/>
      <c r="H6" s="684"/>
      <c r="I6" s="684"/>
      <c r="J6" s="684"/>
      <c r="K6" s="684"/>
      <c r="L6" s="685"/>
    </row>
    <row r="7" spans="1:12" ht="12" customHeight="1" x14ac:dyDescent="0.25">
      <c r="A7" s="4" t="s">
        <v>10</v>
      </c>
      <c r="B7" s="5"/>
      <c r="C7" s="595" t="s">
        <v>345</v>
      </c>
      <c r="D7" s="595"/>
      <c r="E7" s="595"/>
      <c r="F7" s="595"/>
      <c r="G7" s="595"/>
      <c r="H7" s="595"/>
      <c r="I7" s="595"/>
      <c r="J7" s="595"/>
      <c r="K7" s="595"/>
      <c r="L7" s="596"/>
    </row>
    <row r="8" spans="1:12" ht="12.75" customHeight="1" x14ac:dyDescent="0.25">
      <c r="A8" s="6" t="s">
        <v>12</v>
      </c>
      <c r="B8" s="5"/>
      <c r="C8" s="674"/>
      <c r="D8" s="674"/>
      <c r="E8" s="674"/>
      <c r="F8" s="674"/>
      <c r="G8" s="674"/>
      <c r="H8" s="674"/>
      <c r="I8" s="674"/>
      <c r="J8" s="674"/>
      <c r="K8" s="674"/>
      <c r="L8" s="675"/>
    </row>
    <row r="9" spans="1:12" ht="12.75" customHeight="1" x14ac:dyDescent="0.25">
      <c r="A9" s="4"/>
      <c r="B9" s="5" t="s">
        <v>13</v>
      </c>
      <c r="C9" s="684" t="s">
        <v>512</v>
      </c>
      <c r="D9" s="684"/>
      <c r="E9" s="684"/>
      <c r="F9" s="684"/>
      <c r="G9" s="684"/>
      <c r="H9" s="684"/>
      <c r="I9" s="684"/>
      <c r="J9" s="684"/>
      <c r="K9" s="684"/>
      <c r="L9" s="685"/>
    </row>
    <row r="10" spans="1:12" ht="12.75" customHeight="1" x14ac:dyDescent="0.25">
      <c r="A10" s="4"/>
      <c r="B10" s="5" t="s">
        <v>15</v>
      </c>
      <c r="C10" s="589"/>
      <c r="D10" s="589"/>
      <c r="E10" s="589"/>
      <c r="F10" s="589"/>
      <c r="G10" s="589"/>
      <c r="H10" s="589"/>
      <c r="I10" s="589"/>
      <c r="J10" s="589"/>
      <c r="K10" s="589"/>
      <c r="L10" s="590"/>
    </row>
    <row r="11" spans="1:12" ht="12.75" customHeight="1" x14ac:dyDescent="0.25">
      <c r="A11" s="4"/>
      <c r="B11" s="5" t="s">
        <v>16</v>
      </c>
      <c r="C11" s="597"/>
      <c r="D11" s="597"/>
      <c r="E11" s="597"/>
      <c r="F11" s="597"/>
      <c r="G11" s="597"/>
      <c r="H11" s="597"/>
      <c r="I11" s="597"/>
      <c r="J11" s="597"/>
      <c r="K11" s="597"/>
      <c r="L11" s="598"/>
    </row>
    <row r="12" spans="1:12" ht="12.75" customHeight="1" x14ac:dyDescent="0.25">
      <c r="A12" s="4"/>
      <c r="B12" s="5" t="s">
        <v>17</v>
      </c>
      <c r="C12" s="589"/>
      <c r="D12" s="589"/>
      <c r="E12" s="589"/>
      <c r="F12" s="589"/>
      <c r="G12" s="589"/>
      <c r="H12" s="589"/>
      <c r="I12" s="589"/>
      <c r="J12" s="589"/>
      <c r="K12" s="589"/>
      <c r="L12" s="590"/>
    </row>
    <row r="13" spans="1:12" ht="12.75" customHeight="1" x14ac:dyDescent="0.25">
      <c r="A13" s="4"/>
      <c r="B13" s="5" t="s">
        <v>18</v>
      </c>
      <c r="C13" s="589"/>
      <c r="D13" s="589"/>
      <c r="E13" s="589"/>
      <c r="F13" s="589"/>
      <c r="G13" s="589"/>
      <c r="H13" s="589"/>
      <c r="I13" s="589"/>
      <c r="J13" s="589"/>
      <c r="K13" s="589"/>
      <c r="L13" s="590"/>
    </row>
    <row r="14" spans="1:12" ht="12.75" customHeight="1" x14ac:dyDescent="0.25">
      <c r="A14" s="7"/>
      <c r="B14" s="8"/>
      <c r="C14" s="9"/>
      <c r="D14" s="9"/>
      <c r="E14" s="9"/>
      <c r="F14" s="9"/>
      <c r="G14" s="9"/>
      <c r="H14" s="9"/>
      <c r="I14" s="9"/>
      <c r="J14" s="9"/>
      <c r="K14" s="9"/>
      <c r="L14" s="10"/>
    </row>
    <row r="15" spans="1:12" s="11" customFormat="1" ht="12.75" customHeight="1" x14ac:dyDescent="0.25">
      <c r="A15" s="603" t="s">
        <v>19</v>
      </c>
      <c r="B15" s="606" t="s">
        <v>20</v>
      </c>
      <c r="C15" s="608" t="s">
        <v>21</v>
      </c>
      <c r="D15" s="609"/>
      <c r="E15" s="609"/>
      <c r="F15" s="609"/>
      <c r="G15" s="610"/>
      <c r="H15" s="608" t="s">
        <v>22</v>
      </c>
      <c r="I15" s="609"/>
      <c r="J15" s="609"/>
      <c r="K15" s="609"/>
      <c r="L15" s="611"/>
    </row>
    <row r="16" spans="1:12" s="11" customFormat="1" ht="12.75" customHeight="1" x14ac:dyDescent="0.25">
      <c r="A16" s="604"/>
      <c r="B16" s="607"/>
      <c r="C16" s="612" t="s">
        <v>23</v>
      </c>
      <c r="D16" s="613" t="s">
        <v>24</v>
      </c>
      <c r="E16" s="615" t="s">
        <v>25</v>
      </c>
      <c r="F16" s="617" t="s">
        <v>26</v>
      </c>
      <c r="G16" s="619" t="s">
        <v>27</v>
      </c>
      <c r="H16" s="612" t="s">
        <v>23</v>
      </c>
      <c r="I16" s="613" t="s">
        <v>24</v>
      </c>
      <c r="J16" s="615" t="s">
        <v>25</v>
      </c>
      <c r="K16" s="617" t="s">
        <v>26</v>
      </c>
      <c r="L16" s="599" t="s">
        <v>27</v>
      </c>
    </row>
    <row r="17" spans="1:12" s="12" customFormat="1" ht="61.5" customHeight="1" thickBot="1" x14ac:dyDescent="0.3">
      <c r="A17" s="605"/>
      <c r="B17" s="607"/>
      <c r="C17" s="612"/>
      <c r="D17" s="614"/>
      <c r="E17" s="616"/>
      <c r="F17" s="618"/>
      <c r="G17" s="619"/>
      <c r="H17" s="622"/>
      <c r="I17" s="623"/>
      <c r="J17" s="616"/>
      <c r="K17" s="618"/>
      <c r="L17" s="600"/>
    </row>
    <row r="18" spans="1:12" s="12" customFormat="1" ht="9.75" customHeight="1" thickTop="1" x14ac:dyDescent="0.25">
      <c r="A18" s="13" t="s">
        <v>28</v>
      </c>
      <c r="B18" s="13">
        <v>2</v>
      </c>
      <c r="C18" s="14">
        <v>3</v>
      </c>
      <c r="D18" s="15">
        <v>4</v>
      </c>
      <c r="E18" s="15">
        <v>5</v>
      </c>
      <c r="F18" s="15">
        <v>6</v>
      </c>
      <c r="G18" s="16">
        <v>7</v>
      </c>
      <c r="H18" s="14">
        <v>8</v>
      </c>
      <c r="I18" s="15">
        <v>9</v>
      </c>
      <c r="J18" s="15">
        <v>10</v>
      </c>
      <c r="K18" s="15">
        <v>11</v>
      </c>
      <c r="L18" s="17">
        <v>12</v>
      </c>
    </row>
    <row r="19" spans="1:12" s="24" customFormat="1" x14ac:dyDescent="0.25">
      <c r="A19" s="18"/>
      <c r="B19" s="19" t="s">
        <v>29</v>
      </c>
      <c r="C19" s="20"/>
      <c r="D19" s="21"/>
      <c r="E19" s="21"/>
      <c r="F19" s="21"/>
      <c r="G19" s="22"/>
      <c r="H19" s="20"/>
      <c r="I19" s="21"/>
      <c r="J19" s="21"/>
      <c r="K19" s="21"/>
      <c r="L19" s="23"/>
    </row>
    <row r="20" spans="1:12" s="24" customFormat="1" ht="12.75" thickBot="1" x14ac:dyDescent="0.3">
      <c r="A20" s="25"/>
      <c r="B20" s="26" t="s">
        <v>30</v>
      </c>
      <c r="C20" s="27">
        <f t="shared" ref="C20:C47" si="0">SUM(D20:G20)</f>
        <v>0</v>
      </c>
      <c r="D20" s="28">
        <f>SUM(D21,D24,D25,D41,D43)</f>
        <v>0</v>
      </c>
      <c r="E20" s="28">
        <f>SUM(E21,E24,E43)</f>
        <v>0</v>
      </c>
      <c r="F20" s="28">
        <f>SUM(F21,F26,F43)</f>
        <v>0</v>
      </c>
      <c r="G20" s="29">
        <f>SUM(G21,G45)</f>
        <v>0</v>
      </c>
      <c r="H20" s="27">
        <f>SUM(I20:L20)</f>
        <v>24358</v>
      </c>
      <c r="I20" s="28">
        <f>SUM(I21,I24,I25,I41,I43)</f>
        <v>0</v>
      </c>
      <c r="J20" s="28">
        <f>SUM(J21,J24,J43)</f>
        <v>24358</v>
      </c>
      <c r="K20" s="28">
        <f>SUM(K21,K26,K43)</f>
        <v>0</v>
      </c>
      <c r="L20" s="30">
        <f>SUM(L21,L45)</f>
        <v>0</v>
      </c>
    </row>
    <row r="21" spans="1:12" ht="12.75" thickTop="1" x14ac:dyDescent="0.25">
      <c r="A21" s="31"/>
      <c r="B21" s="32" t="s">
        <v>31</v>
      </c>
      <c r="C21" s="33">
        <f t="shared" si="0"/>
        <v>0</v>
      </c>
      <c r="D21" s="34">
        <f>SUM(D22:D23)</f>
        <v>0</v>
      </c>
      <c r="E21" s="34">
        <f>SUM(E22:E23)</f>
        <v>0</v>
      </c>
      <c r="F21" s="34">
        <f>SUM(F22:F23)</f>
        <v>0</v>
      </c>
      <c r="G21" s="35">
        <f>SUM(G22:G23)</f>
        <v>0</v>
      </c>
      <c r="H21" s="33">
        <f t="shared" ref="H21:H47" si="1">SUM(I21:L21)</f>
        <v>0</v>
      </c>
      <c r="I21" s="34">
        <f>SUM(I22:I23)</f>
        <v>0</v>
      </c>
      <c r="J21" s="34">
        <f>SUM(J22:J23)</f>
        <v>0</v>
      </c>
      <c r="K21" s="34">
        <f>SUM(K22:K23)</f>
        <v>0</v>
      </c>
      <c r="L21" s="36">
        <f>SUM(L22:L23)</f>
        <v>0</v>
      </c>
    </row>
    <row r="22" spans="1:12" x14ac:dyDescent="0.25">
      <c r="A22" s="37"/>
      <c r="B22" s="38" t="s">
        <v>32</v>
      </c>
      <c r="C22" s="39">
        <f t="shared" si="0"/>
        <v>0</v>
      </c>
      <c r="D22" s="40"/>
      <c r="E22" s="40"/>
      <c r="F22" s="40"/>
      <c r="G22" s="41"/>
      <c r="H22" s="39">
        <f t="shared" si="1"/>
        <v>0</v>
      </c>
      <c r="I22" s="40"/>
      <c r="J22" s="40"/>
      <c r="K22" s="40"/>
      <c r="L22" s="42"/>
    </row>
    <row r="23" spans="1:12" x14ac:dyDescent="0.25">
      <c r="A23" s="43"/>
      <c r="B23" s="44" t="s">
        <v>33</v>
      </c>
      <c r="C23" s="45">
        <f t="shared" si="0"/>
        <v>0</v>
      </c>
      <c r="D23" s="46"/>
      <c r="E23" s="46"/>
      <c r="F23" s="46"/>
      <c r="G23" s="47"/>
      <c r="H23" s="45">
        <f t="shared" si="1"/>
        <v>0</v>
      </c>
      <c r="I23" s="46"/>
      <c r="J23" s="46"/>
      <c r="K23" s="46"/>
      <c r="L23" s="48"/>
    </row>
    <row r="24" spans="1:12" s="24" customFormat="1" ht="24.75" thickBot="1" x14ac:dyDescent="0.3">
      <c r="A24" s="49">
        <v>19300</v>
      </c>
      <c r="B24" s="49" t="s">
        <v>34</v>
      </c>
      <c r="C24" s="50">
        <f t="shared" si="0"/>
        <v>0</v>
      </c>
      <c r="D24" s="51"/>
      <c r="E24" s="51">
        <f>E51</f>
        <v>0</v>
      </c>
      <c r="F24" s="52" t="s">
        <v>35</v>
      </c>
      <c r="G24" s="53" t="s">
        <v>35</v>
      </c>
      <c r="H24" s="50">
        <f t="shared" si="1"/>
        <v>24358</v>
      </c>
      <c r="I24" s="51"/>
      <c r="J24" s="51">
        <f>J51</f>
        <v>24358</v>
      </c>
      <c r="K24" s="52" t="s">
        <v>35</v>
      </c>
      <c r="L24" s="54" t="s">
        <v>35</v>
      </c>
    </row>
    <row r="25" spans="1:12" s="24" customFormat="1" ht="24.75" thickTop="1" x14ac:dyDescent="0.25">
      <c r="A25" s="55"/>
      <c r="B25" s="56" t="s">
        <v>36</v>
      </c>
      <c r="C25" s="57">
        <f t="shared" si="0"/>
        <v>0</v>
      </c>
      <c r="D25" s="58"/>
      <c r="E25" s="59" t="s">
        <v>35</v>
      </c>
      <c r="F25" s="59" t="s">
        <v>35</v>
      </c>
      <c r="G25" s="60" t="s">
        <v>35</v>
      </c>
      <c r="H25" s="57">
        <f t="shared" si="1"/>
        <v>0</v>
      </c>
      <c r="I25" s="61"/>
      <c r="J25" s="59" t="s">
        <v>35</v>
      </c>
      <c r="K25" s="59" t="s">
        <v>35</v>
      </c>
      <c r="L25" s="62" t="s">
        <v>35</v>
      </c>
    </row>
    <row r="26" spans="1:12" s="24" customFormat="1" ht="36" x14ac:dyDescent="0.25">
      <c r="A26" s="56">
        <v>21300</v>
      </c>
      <c r="B26" s="56" t="s">
        <v>37</v>
      </c>
      <c r="C26" s="57">
        <f t="shared" si="0"/>
        <v>0</v>
      </c>
      <c r="D26" s="59" t="s">
        <v>35</v>
      </c>
      <c r="E26" s="59" t="s">
        <v>35</v>
      </c>
      <c r="F26" s="63">
        <f>SUM(F27,F31,F33,F36)</f>
        <v>0</v>
      </c>
      <c r="G26" s="60" t="s">
        <v>35</v>
      </c>
      <c r="H26" s="57">
        <f t="shared" si="1"/>
        <v>0</v>
      </c>
      <c r="I26" s="59" t="s">
        <v>35</v>
      </c>
      <c r="J26" s="59" t="s">
        <v>35</v>
      </c>
      <c r="K26" s="63">
        <f>SUM(K27,K31,K33,K36)</f>
        <v>0</v>
      </c>
      <c r="L26" s="62" t="s">
        <v>35</v>
      </c>
    </row>
    <row r="27" spans="1:12" s="24" customFormat="1" ht="24" x14ac:dyDescent="0.25">
      <c r="A27" s="64">
        <v>21350</v>
      </c>
      <c r="B27" s="56" t="s">
        <v>38</v>
      </c>
      <c r="C27" s="57">
        <f t="shared" si="0"/>
        <v>0</v>
      </c>
      <c r="D27" s="59" t="s">
        <v>35</v>
      </c>
      <c r="E27" s="59" t="s">
        <v>35</v>
      </c>
      <c r="F27" s="63">
        <f>SUM(F28:F30)</f>
        <v>0</v>
      </c>
      <c r="G27" s="60" t="s">
        <v>35</v>
      </c>
      <c r="H27" s="57">
        <f t="shared" si="1"/>
        <v>0</v>
      </c>
      <c r="I27" s="59" t="s">
        <v>35</v>
      </c>
      <c r="J27" s="59" t="s">
        <v>35</v>
      </c>
      <c r="K27" s="63">
        <f>SUM(K28:K30)</f>
        <v>0</v>
      </c>
      <c r="L27" s="62" t="s">
        <v>35</v>
      </c>
    </row>
    <row r="28" spans="1:12" x14ac:dyDescent="0.25">
      <c r="A28" s="37">
        <v>21351</v>
      </c>
      <c r="B28" s="65" t="s">
        <v>39</v>
      </c>
      <c r="C28" s="66">
        <f t="shared" si="0"/>
        <v>0</v>
      </c>
      <c r="D28" s="67" t="s">
        <v>35</v>
      </c>
      <c r="E28" s="67" t="s">
        <v>35</v>
      </c>
      <c r="F28" s="68"/>
      <c r="G28" s="69" t="s">
        <v>35</v>
      </c>
      <c r="H28" s="66">
        <f t="shared" si="1"/>
        <v>0</v>
      </c>
      <c r="I28" s="67" t="s">
        <v>35</v>
      </c>
      <c r="J28" s="67" t="s">
        <v>35</v>
      </c>
      <c r="K28" s="68"/>
      <c r="L28" s="70" t="s">
        <v>35</v>
      </c>
    </row>
    <row r="29" spans="1:12" x14ac:dyDescent="0.25">
      <c r="A29" s="43">
        <v>21352</v>
      </c>
      <c r="B29" s="71" t="s">
        <v>40</v>
      </c>
      <c r="C29" s="72">
        <f t="shared" si="0"/>
        <v>0</v>
      </c>
      <c r="D29" s="73" t="s">
        <v>35</v>
      </c>
      <c r="E29" s="73" t="s">
        <v>35</v>
      </c>
      <c r="F29" s="74"/>
      <c r="G29" s="75" t="s">
        <v>35</v>
      </c>
      <c r="H29" s="72">
        <f t="shared" si="1"/>
        <v>0</v>
      </c>
      <c r="I29" s="73" t="s">
        <v>35</v>
      </c>
      <c r="J29" s="73" t="s">
        <v>35</v>
      </c>
      <c r="K29" s="74"/>
      <c r="L29" s="76" t="s">
        <v>35</v>
      </c>
    </row>
    <row r="30" spans="1:12" ht="24" x14ac:dyDescent="0.25">
      <c r="A30" s="43">
        <v>21359</v>
      </c>
      <c r="B30" s="71" t="s">
        <v>41</v>
      </c>
      <c r="C30" s="72">
        <f t="shared" si="0"/>
        <v>0</v>
      </c>
      <c r="D30" s="73" t="s">
        <v>35</v>
      </c>
      <c r="E30" s="73" t="s">
        <v>35</v>
      </c>
      <c r="F30" s="74"/>
      <c r="G30" s="75" t="s">
        <v>35</v>
      </c>
      <c r="H30" s="72">
        <f t="shared" si="1"/>
        <v>0</v>
      </c>
      <c r="I30" s="73" t="s">
        <v>35</v>
      </c>
      <c r="J30" s="73" t="s">
        <v>35</v>
      </c>
      <c r="K30" s="74"/>
      <c r="L30" s="76" t="s">
        <v>35</v>
      </c>
    </row>
    <row r="31" spans="1:12" s="24" customFormat="1" ht="36" x14ac:dyDescent="0.25">
      <c r="A31" s="64">
        <v>21370</v>
      </c>
      <c r="B31" s="56" t="s">
        <v>42</v>
      </c>
      <c r="C31" s="57">
        <f t="shared" si="0"/>
        <v>0</v>
      </c>
      <c r="D31" s="59" t="s">
        <v>35</v>
      </c>
      <c r="E31" s="59" t="s">
        <v>35</v>
      </c>
      <c r="F31" s="63">
        <f>SUM(F32)</f>
        <v>0</v>
      </c>
      <c r="G31" s="60" t="s">
        <v>35</v>
      </c>
      <c r="H31" s="57">
        <f t="shared" si="1"/>
        <v>0</v>
      </c>
      <c r="I31" s="59" t="s">
        <v>35</v>
      </c>
      <c r="J31" s="59" t="s">
        <v>35</v>
      </c>
      <c r="K31" s="63">
        <f>SUM(K32)</f>
        <v>0</v>
      </c>
      <c r="L31" s="62" t="s">
        <v>35</v>
      </c>
    </row>
    <row r="32" spans="1:12" ht="36" x14ac:dyDescent="0.25">
      <c r="A32" s="77">
        <v>21379</v>
      </c>
      <c r="B32" s="78" t="s">
        <v>43</v>
      </c>
      <c r="C32" s="79">
        <f t="shared" si="0"/>
        <v>0</v>
      </c>
      <c r="D32" s="80" t="s">
        <v>35</v>
      </c>
      <c r="E32" s="80" t="s">
        <v>35</v>
      </c>
      <c r="F32" s="81"/>
      <c r="G32" s="82" t="s">
        <v>35</v>
      </c>
      <c r="H32" s="79">
        <f t="shared" si="1"/>
        <v>0</v>
      </c>
      <c r="I32" s="80" t="s">
        <v>35</v>
      </c>
      <c r="J32" s="80" t="s">
        <v>35</v>
      </c>
      <c r="K32" s="81"/>
      <c r="L32" s="83" t="s">
        <v>35</v>
      </c>
    </row>
    <row r="33" spans="1:12" s="24" customFormat="1" x14ac:dyDescent="0.25">
      <c r="A33" s="64">
        <v>21380</v>
      </c>
      <c r="B33" s="56" t="s">
        <v>44</v>
      </c>
      <c r="C33" s="57">
        <f t="shared" si="0"/>
        <v>0</v>
      </c>
      <c r="D33" s="59" t="s">
        <v>35</v>
      </c>
      <c r="E33" s="59" t="s">
        <v>35</v>
      </c>
      <c r="F33" s="63">
        <f>SUM(F34:F35)</f>
        <v>0</v>
      </c>
      <c r="G33" s="60" t="s">
        <v>35</v>
      </c>
      <c r="H33" s="57">
        <f t="shared" si="1"/>
        <v>0</v>
      </c>
      <c r="I33" s="59" t="s">
        <v>35</v>
      </c>
      <c r="J33" s="59" t="s">
        <v>35</v>
      </c>
      <c r="K33" s="63">
        <f>SUM(K34:K35)</f>
        <v>0</v>
      </c>
      <c r="L33" s="62" t="s">
        <v>35</v>
      </c>
    </row>
    <row r="34" spans="1:12" x14ac:dyDescent="0.25">
      <c r="A34" s="38">
        <v>21381</v>
      </c>
      <c r="B34" s="65" t="s">
        <v>45</v>
      </c>
      <c r="C34" s="66">
        <f t="shared" si="0"/>
        <v>0</v>
      </c>
      <c r="D34" s="67" t="s">
        <v>35</v>
      </c>
      <c r="E34" s="67" t="s">
        <v>35</v>
      </c>
      <c r="F34" s="68"/>
      <c r="G34" s="69" t="s">
        <v>35</v>
      </c>
      <c r="H34" s="66">
        <f t="shared" si="1"/>
        <v>0</v>
      </c>
      <c r="I34" s="67" t="s">
        <v>35</v>
      </c>
      <c r="J34" s="67" t="s">
        <v>35</v>
      </c>
      <c r="K34" s="68"/>
      <c r="L34" s="70" t="s">
        <v>35</v>
      </c>
    </row>
    <row r="35" spans="1:12" ht="24" x14ac:dyDescent="0.25">
      <c r="A35" s="44">
        <v>21383</v>
      </c>
      <c r="B35" s="71" t="s">
        <v>46</v>
      </c>
      <c r="C35" s="72">
        <f>SUM(D35:G35)</f>
        <v>0</v>
      </c>
      <c r="D35" s="73" t="s">
        <v>35</v>
      </c>
      <c r="E35" s="73" t="s">
        <v>35</v>
      </c>
      <c r="F35" s="74"/>
      <c r="G35" s="75" t="s">
        <v>35</v>
      </c>
      <c r="H35" s="72">
        <f t="shared" si="1"/>
        <v>0</v>
      </c>
      <c r="I35" s="73" t="s">
        <v>35</v>
      </c>
      <c r="J35" s="73" t="s">
        <v>35</v>
      </c>
      <c r="K35" s="74"/>
      <c r="L35" s="76" t="s">
        <v>35</v>
      </c>
    </row>
    <row r="36" spans="1:12" s="24" customFormat="1" ht="25.5" customHeight="1" x14ac:dyDescent="0.25">
      <c r="A36" s="64">
        <v>21390</v>
      </c>
      <c r="B36" s="56" t="s">
        <v>47</v>
      </c>
      <c r="C36" s="57">
        <f t="shared" si="0"/>
        <v>0</v>
      </c>
      <c r="D36" s="59" t="s">
        <v>35</v>
      </c>
      <c r="E36" s="59" t="s">
        <v>35</v>
      </c>
      <c r="F36" s="63">
        <f>SUM(F37:F40)</f>
        <v>0</v>
      </c>
      <c r="G36" s="60" t="s">
        <v>35</v>
      </c>
      <c r="H36" s="57">
        <f t="shared" si="1"/>
        <v>0</v>
      </c>
      <c r="I36" s="59" t="s">
        <v>35</v>
      </c>
      <c r="J36" s="59" t="s">
        <v>35</v>
      </c>
      <c r="K36" s="63">
        <f>SUM(K37:K40)</f>
        <v>0</v>
      </c>
      <c r="L36" s="62" t="s">
        <v>35</v>
      </c>
    </row>
    <row r="37" spans="1:12" ht="24" x14ac:dyDescent="0.25">
      <c r="A37" s="38">
        <v>21391</v>
      </c>
      <c r="B37" s="65" t="s">
        <v>48</v>
      </c>
      <c r="C37" s="66">
        <f t="shared" si="0"/>
        <v>0</v>
      </c>
      <c r="D37" s="67" t="s">
        <v>35</v>
      </c>
      <c r="E37" s="67" t="s">
        <v>35</v>
      </c>
      <c r="F37" s="68"/>
      <c r="G37" s="69" t="s">
        <v>35</v>
      </c>
      <c r="H37" s="66">
        <f t="shared" si="1"/>
        <v>0</v>
      </c>
      <c r="I37" s="67" t="s">
        <v>35</v>
      </c>
      <c r="J37" s="67" t="s">
        <v>35</v>
      </c>
      <c r="K37" s="68"/>
      <c r="L37" s="70" t="s">
        <v>35</v>
      </c>
    </row>
    <row r="38" spans="1:12" x14ac:dyDescent="0.25">
      <c r="A38" s="44">
        <v>21393</v>
      </c>
      <c r="B38" s="71" t="s">
        <v>49</v>
      </c>
      <c r="C38" s="72">
        <f t="shared" si="0"/>
        <v>0</v>
      </c>
      <c r="D38" s="73" t="s">
        <v>35</v>
      </c>
      <c r="E38" s="73" t="s">
        <v>35</v>
      </c>
      <c r="F38" s="74"/>
      <c r="G38" s="75" t="s">
        <v>35</v>
      </c>
      <c r="H38" s="72">
        <f t="shared" si="1"/>
        <v>0</v>
      </c>
      <c r="I38" s="73" t="s">
        <v>35</v>
      </c>
      <c r="J38" s="73" t="s">
        <v>35</v>
      </c>
      <c r="K38" s="74"/>
      <c r="L38" s="76" t="s">
        <v>35</v>
      </c>
    </row>
    <row r="39" spans="1:12" x14ac:dyDescent="0.25">
      <c r="A39" s="44">
        <v>21395</v>
      </c>
      <c r="B39" s="71" t="s">
        <v>50</v>
      </c>
      <c r="C39" s="72">
        <f t="shared" si="0"/>
        <v>0</v>
      </c>
      <c r="D39" s="73" t="s">
        <v>35</v>
      </c>
      <c r="E39" s="73" t="s">
        <v>35</v>
      </c>
      <c r="F39" s="74"/>
      <c r="G39" s="75" t="s">
        <v>35</v>
      </c>
      <c r="H39" s="72">
        <f t="shared" si="1"/>
        <v>0</v>
      </c>
      <c r="I39" s="73" t="s">
        <v>35</v>
      </c>
      <c r="J39" s="73" t="s">
        <v>35</v>
      </c>
      <c r="K39" s="74"/>
      <c r="L39" s="76" t="s">
        <v>35</v>
      </c>
    </row>
    <row r="40" spans="1:12" ht="24" x14ac:dyDescent="0.25">
      <c r="A40" s="84">
        <v>21399</v>
      </c>
      <c r="B40" s="85" t="s">
        <v>51</v>
      </c>
      <c r="C40" s="86">
        <f t="shared" si="0"/>
        <v>0</v>
      </c>
      <c r="D40" s="87" t="s">
        <v>35</v>
      </c>
      <c r="E40" s="87" t="s">
        <v>35</v>
      </c>
      <c r="F40" s="88"/>
      <c r="G40" s="89" t="s">
        <v>35</v>
      </c>
      <c r="H40" s="86">
        <f t="shared" si="1"/>
        <v>0</v>
      </c>
      <c r="I40" s="87" t="s">
        <v>35</v>
      </c>
      <c r="J40" s="87" t="s">
        <v>35</v>
      </c>
      <c r="K40" s="88"/>
      <c r="L40" s="90" t="s">
        <v>35</v>
      </c>
    </row>
    <row r="41" spans="1:12" s="24" customFormat="1" ht="26.25" customHeight="1" x14ac:dyDescent="0.25">
      <c r="A41" s="91">
        <v>21420</v>
      </c>
      <c r="B41" s="92" t="s">
        <v>52</v>
      </c>
      <c r="C41" s="93">
        <f>SUM(D41:G41)</f>
        <v>0</v>
      </c>
      <c r="D41" s="94">
        <f>SUM(D42)</f>
        <v>0</v>
      </c>
      <c r="E41" s="95" t="s">
        <v>35</v>
      </c>
      <c r="F41" s="95" t="s">
        <v>35</v>
      </c>
      <c r="G41" s="96" t="s">
        <v>35</v>
      </c>
      <c r="H41" s="93">
        <f>SUM(I41:L41)</f>
        <v>0</v>
      </c>
      <c r="I41" s="94">
        <f>SUM(I42)</f>
        <v>0</v>
      </c>
      <c r="J41" s="95" t="s">
        <v>35</v>
      </c>
      <c r="K41" s="95" t="s">
        <v>35</v>
      </c>
      <c r="L41" s="97" t="s">
        <v>35</v>
      </c>
    </row>
    <row r="42" spans="1:12" s="24" customFormat="1" ht="26.25" customHeight="1" x14ac:dyDescent="0.25">
      <c r="A42" s="84">
        <v>21429</v>
      </c>
      <c r="B42" s="85" t="s">
        <v>53</v>
      </c>
      <c r="C42" s="86">
        <f>SUM(D42:G42)</f>
        <v>0</v>
      </c>
      <c r="D42" s="98"/>
      <c r="E42" s="87" t="s">
        <v>35</v>
      </c>
      <c r="F42" s="87" t="s">
        <v>35</v>
      </c>
      <c r="G42" s="89" t="s">
        <v>35</v>
      </c>
      <c r="H42" s="86">
        <f t="shared" ref="H42:H44" si="2">SUM(I42:L42)</f>
        <v>0</v>
      </c>
      <c r="I42" s="98"/>
      <c r="J42" s="87" t="s">
        <v>35</v>
      </c>
      <c r="K42" s="87" t="s">
        <v>35</v>
      </c>
      <c r="L42" s="90" t="s">
        <v>35</v>
      </c>
    </row>
    <row r="43" spans="1:12" s="24" customFormat="1" ht="24" x14ac:dyDescent="0.25">
      <c r="A43" s="64">
        <v>21490</v>
      </c>
      <c r="B43" s="56" t="s">
        <v>54</v>
      </c>
      <c r="C43" s="57">
        <f t="shared" si="0"/>
        <v>0</v>
      </c>
      <c r="D43" s="99">
        <f>D44</f>
        <v>0</v>
      </c>
      <c r="E43" s="99">
        <f t="shared" ref="E43:F43" si="3">E44</f>
        <v>0</v>
      </c>
      <c r="F43" s="99">
        <f t="shared" si="3"/>
        <v>0</v>
      </c>
      <c r="G43" s="60" t="s">
        <v>35</v>
      </c>
      <c r="H43" s="100">
        <f t="shared" si="2"/>
        <v>0</v>
      </c>
      <c r="I43" s="99">
        <f>I44</f>
        <v>0</v>
      </c>
      <c r="J43" s="99">
        <f t="shared" ref="J43:K43" si="4">J44</f>
        <v>0</v>
      </c>
      <c r="K43" s="99">
        <f t="shared" si="4"/>
        <v>0</v>
      </c>
      <c r="L43" s="62" t="s">
        <v>35</v>
      </c>
    </row>
    <row r="44" spans="1:12" s="24" customFormat="1" ht="24" x14ac:dyDescent="0.25">
      <c r="A44" s="44">
        <v>21499</v>
      </c>
      <c r="B44" s="71" t="s">
        <v>55</v>
      </c>
      <c r="C44" s="79">
        <f>SUM(D44:G44)</f>
        <v>0</v>
      </c>
      <c r="D44" s="101"/>
      <c r="E44" s="102"/>
      <c r="F44" s="102"/>
      <c r="G44" s="103" t="s">
        <v>35</v>
      </c>
      <c r="H44" s="104">
        <f t="shared" si="2"/>
        <v>0</v>
      </c>
      <c r="I44" s="40"/>
      <c r="J44" s="105"/>
      <c r="K44" s="105"/>
      <c r="L44" s="106" t="s">
        <v>35</v>
      </c>
    </row>
    <row r="45" spans="1:12" ht="12.75" customHeight="1" x14ac:dyDescent="0.25">
      <c r="A45" s="107">
        <v>23000</v>
      </c>
      <c r="B45" s="108" t="s">
        <v>56</v>
      </c>
      <c r="C45" s="109">
        <f>SUM(D45:G45)</f>
        <v>0</v>
      </c>
      <c r="D45" s="59" t="s">
        <v>35</v>
      </c>
      <c r="E45" s="59" t="s">
        <v>35</v>
      </c>
      <c r="F45" s="59" t="s">
        <v>35</v>
      </c>
      <c r="G45" s="99">
        <f>SUM(G46:G47)</f>
        <v>0</v>
      </c>
      <c r="H45" s="109">
        <f t="shared" si="1"/>
        <v>0</v>
      </c>
      <c r="I45" s="87" t="s">
        <v>35</v>
      </c>
      <c r="J45" s="87" t="s">
        <v>35</v>
      </c>
      <c r="K45" s="87" t="s">
        <v>35</v>
      </c>
      <c r="L45" s="110">
        <f>SUM(L46:L47)</f>
        <v>0</v>
      </c>
    </row>
    <row r="46" spans="1:12" ht="24" x14ac:dyDescent="0.25">
      <c r="A46" s="111">
        <v>23410</v>
      </c>
      <c r="B46" s="112" t="s">
        <v>57</v>
      </c>
      <c r="C46" s="113">
        <f t="shared" si="0"/>
        <v>0</v>
      </c>
      <c r="D46" s="95" t="s">
        <v>35</v>
      </c>
      <c r="E46" s="95" t="s">
        <v>35</v>
      </c>
      <c r="F46" s="95" t="s">
        <v>35</v>
      </c>
      <c r="G46" s="114"/>
      <c r="H46" s="113">
        <f t="shared" si="1"/>
        <v>0</v>
      </c>
      <c r="I46" s="95" t="s">
        <v>35</v>
      </c>
      <c r="J46" s="95" t="s">
        <v>35</v>
      </c>
      <c r="K46" s="95" t="s">
        <v>35</v>
      </c>
      <c r="L46" s="115"/>
    </row>
    <row r="47" spans="1:12" ht="24" x14ac:dyDescent="0.25">
      <c r="A47" s="111">
        <v>23510</v>
      </c>
      <c r="B47" s="112" t="s">
        <v>58</v>
      </c>
      <c r="C47" s="93">
        <f t="shared" si="0"/>
        <v>0</v>
      </c>
      <c r="D47" s="95" t="s">
        <v>35</v>
      </c>
      <c r="E47" s="95" t="s">
        <v>35</v>
      </c>
      <c r="F47" s="95" t="s">
        <v>35</v>
      </c>
      <c r="G47" s="114"/>
      <c r="H47" s="93">
        <f t="shared" si="1"/>
        <v>0</v>
      </c>
      <c r="I47" s="95" t="s">
        <v>35</v>
      </c>
      <c r="J47" s="95" t="s">
        <v>35</v>
      </c>
      <c r="K47" s="95" t="s">
        <v>35</v>
      </c>
      <c r="L47" s="115"/>
    </row>
    <row r="48" spans="1:12" x14ac:dyDescent="0.25">
      <c r="A48" s="116"/>
      <c r="B48" s="112"/>
      <c r="C48" s="117"/>
      <c r="D48" s="95"/>
      <c r="E48" s="95"/>
      <c r="F48" s="94"/>
      <c r="G48" s="118"/>
      <c r="H48" s="117"/>
      <c r="I48" s="95"/>
      <c r="J48" s="95"/>
      <c r="K48" s="94"/>
      <c r="L48" s="119"/>
    </row>
    <row r="49" spans="1:12" s="24" customFormat="1" x14ac:dyDescent="0.25">
      <c r="A49" s="120"/>
      <c r="B49" s="121" t="s">
        <v>59</v>
      </c>
      <c r="C49" s="122"/>
      <c r="D49" s="123"/>
      <c r="E49" s="123"/>
      <c r="F49" s="123"/>
      <c r="G49" s="124"/>
      <c r="H49" s="122"/>
      <c r="I49" s="123"/>
      <c r="J49" s="123"/>
      <c r="K49" s="123"/>
      <c r="L49" s="125"/>
    </row>
    <row r="50" spans="1:12" s="24" customFormat="1" ht="12.75" thickBot="1" x14ac:dyDescent="0.3">
      <c r="A50" s="126"/>
      <c r="B50" s="25" t="s">
        <v>60</v>
      </c>
      <c r="C50" s="127">
        <f t="shared" ref="C50:C113" si="5">SUM(D50:G50)</f>
        <v>0</v>
      </c>
      <c r="D50" s="128">
        <f>SUM(D51,D283)</f>
        <v>0</v>
      </c>
      <c r="E50" s="128">
        <f>SUM(E51,E283)</f>
        <v>0</v>
      </c>
      <c r="F50" s="128">
        <f>SUM(F51,F283)</f>
        <v>0</v>
      </c>
      <c r="G50" s="129">
        <f>SUM(G51,G283)</f>
        <v>0</v>
      </c>
      <c r="H50" s="127">
        <f t="shared" ref="H50:H113" si="6">SUM(I50:L50)</f>
        <v>24358</v>
      </c>
      <c r="I50" s="128">
        <f>SUM(I51,I283)</f>
        <v>0</v>
      </c>
      <c r="J50" s="128">
        <f>SUM(J51,J283)</f>
        <v>24358</v>
      </c>
      <c r="K50" s="128">
        <f>SUM(K51,K283)</f>
        <v>0</v>
      </c>
      <c r="L50" s="130">
        <f>SUM(L51,L283)</f>
        <v>0</v>
      </c>
    </row>
    <row r="51" spans="1:12" s="24" customFormat="1" ht="36.75" thickTop="1" x14ac:dyDescent="0.25">
      <c r="A51" s="131"/>
      <c r="B51" s="132" t="s">
        <v>61</v>
      </c>
      <c r="C51" s="133">
        <f t="shared" si="5"/>
        <v>0</v>
      </c>
      <c r="D51" s="134">
        <f>SUM(D52,D194)</f>
        <v>0</v>
      </c>
      <c r="E51" s="134">
        <f>SUM(E52,E194)</f>
        <v>0</v>
      </c>
      <c r="F51" s="134">
        <f>SUM(F52,F194)</f>
        <v>0</v>
      </c>
      <c r="G51" s="135">
        <f>SUM(G52,G194)</f>
        <v>0</v>
      </c>
      <c r="H51" s="133">
        <f t="shared" si="6"/>
        <v>24358</v>
      </c>
      <c r="I51" s="134">
        <f>SUM(I52,I194)</f>
        <v>0</v>
      </c>
      <c r="J51" s="134">
        <f>SUM(J52,J194)</f>
        <v>24358</v>
      </c>
      <c r="K51" s="134">
        <f>SUM(K52,K194)</f>
        <v>0</v>
      </c>
      <c r="L51" s="136">
        <f>SUM(L52,L194)</f>
        <v>0</v>
      </c>
    </row>
    <row r="52" spans="1:12" s="24" customFormat="1" ht="24" x14ac:dyDescent="0.25">
      <c r="A52" s="137"/>
      <c r="B52" s="18" t="s">
        <v>62</v>
      </c>
      <c r="C52" s="138">
        <f t="shared" si="5"/>
        <v>0</v>
      </c>
      <c r="D52" s="139">
        <f>SUM(D53,D75,D173,D187)</f>
        <v>0</v>
      </c>
      <c r="E52" s="139">
        <f>SUM(E53,E75,E173,E187)</f>
        <v>0</v>
      </c>
      <c r="F52" s="139">
        <f>SUM(F53,F75,F173,F187)</f>
        <v>0</v>
      </c>
      <c r="G52" s="140">
        <f>SUM(G53,G75,G173,G187)</f>
        <v>0</v>
      </c>
      <c r="H52" s="138">
        <f t="shared" si="6"/>
        <v>24358</v>
      </c>
      <c r="I52" s="139">
        <f>SUM(I53,I75,I173,I187)</f>
        <v>0</v>
      </c>
      <c r="J52" s="139">
        <f>SUM(J53,J75,J173,J187)</f>
        <v>24358</v>
      </c>
      <c r="K52" s="139">
        <f>SUM(K53,K75,K173,K187)</f>
        <v>0</v>
      </c>
      <c r="L52" s="141">
        <f>SUM(L53,L75,L173,L187)</f>
        <v>0</v>
      </c>
    </row>
    <row r="53" spans="1:12" s="24" customFormat="1" x14ac:dyDescent="0.25">
      <c r="A53" s="142">
        <v>1000</v>
      </c>
      <c r="B53" s="142" t="s">
        <v>63</v>
      </c>
      <c r="C53" s="143">
        <f t="shared" si="5"/>
        <v>0</v>
      </c>
      <c r="D53" s="144">
        <f>SUM(D54,D67)</f>
        <v>0</v>
      </c>
      <c r="E53" s="144">
        <f>SUM(E54,E67)</f>
        <v>0</v>
      </c>
      <c r="F53" s="144">
        <f>SUM(F54,F67)</f>
        <v>0</v>
      </c>
      <c r="G53" s="145">
        <f>SUM(G54,G67)</f>
        <v>0</v>
      </c>
      <c r="H53" s="143">
        <f t="shared" si="6"/>
        <v>0</v>
      </c>
      <c r="I53" s="144">
        <f>SUM(I54,I67)</f>
        <v>0</v>
      </c>
      <c r="J53" s="144">
        <f>SUM(J54,J67)</f>
        <v>0</v>
      </c>
      <c r="K53" s="144">
        <f>SUM(K54,K67)</f>
        <v>0</v>
      </c>
      <c r="L53" s="146">
        <f>SUM(L54,L67)</f>
        <v>0</v>
      </c>
    </row>
    <row r="54" spans="1:12" x14ac:dyDescent="0.25">
      <c r="A54" s="56">
        <v>1100</v>
      </c>
      <c r="B54" s="147" t="s">
        <v>64</v>
      </c>
      <c r="C54" s="57">
        <f t="shared" si="5"/>
        <v>0</v>
      </c>
      <c r="D54" s="63">
        <f>SUM(D55,D58,D66)</f>
        <v>0</v>
      </c>
      <c r="E54" s="63">
        <f>SUM(E55,E58,E66)</f>
        <v>0</v>
      </c>
      <c r="F54" s="63">
        <f>SUM(F55,F58,F66)</f>
        <v>0</v>
      </c>
      <c r="G54" s="148">
        <f>SUM(G55,G58,G66)</f>
        <v>0</v>
      </c>
      <c r="H54" s="57">
        <f t="shared" si="6"/>
        <v>0</v>
      </c>
      <c r="I54" s="63">
        <f>SUM(I55,I58,I66)</f>
        <v>0</v>
      </c>
      <c r="J54" s="63">
        <f>SUM(J55,J58,J66)</f>
        <v>0</v>
      </c>
      <c r="K54" s="63">
        <f>SUM(K55,K58,K66)</f>
        <v>0</v>
      </c>
      <c r="L54" s="149">
        <f>SUM(L55,L58,L66)</f>
        <v>0</v>
      </c>
    </row>
    <row r="55" spans="1:12" x14ac:dyDescent="0.25">
      <c r="A55" s="150">
        <v>1110</v>
      </c>
      <c r="B55" s="112" t="s">
        <v>65</v>
      </c>
      <c r="C55" s="117">
        <f t="shared" si="5"/>
        <v>0</v>
      </c>
      <c r="D55" s="151">
        <f>SUM(D56:D57)</f>
        <v>0</v>
      </c>
      <c r="E55" s="151">
        <f>SUM(E56:E57)</f>
        <v>0</v>
      </c>
      <c r="F55" s="151">
        <f>SUM(F56:F57)</f>
        <v>0</v>
      </c>
      <c r="G55" s="152">
        <f>SUM(G56:G57)</f>
        <v>0</v>
      </c>
      <c r="H55" s="117">
        <f t="shared" si="6"/>
        <v>0</v>
      </c>
      <c r="I55" s="151">
        <f>SUM(I56:I57)</f>
        <v>0</v>
      </c>
      <c r="J55" s="151">
        <f>SUM(J56:J57)</f>
        <v>0</v>
      </c>
      <c r="K55" s="151">
        <f>SUM(K56:K57)</f>
        <v>0</v>
      </c>
      <c r="L55" s="153">
        <f>SUM(L56:L57)</f>
        <v>0</v>
      </c>
    </row>
    <row r="56" spans="1:12" x14ac:dyDescent="0.25">
      <c r="A56" s="38">
        <v>1111</v>
      </c>
      <c r="B56" s="65" t="s">
        <v>66</v>
      </c>
      <c r="C56" s="66">
        <f t="shared" si="5"/>
        <v>0</v>
      </c>
      <c r="D56" s="68"/>
      <c r="E56" s="68"/>
      <c r="F56" s="68"/>
      <c r="G56" s="154"/>
      <c r="H56" s="66">
        <f t="shared" si="6"/>
        <v>0</v>
      </c>
      <c r="I56" s="68"/>
      <c r="J56" s="68"/>
      <c r="K56" s="68"/>
      <c r="L56" s="155"/>
    </row>
    <row r="57" spans="1:12" ht="24" customHeight="1" x14ac:dyDescent="0.25">
      <c r="A57" s="44">
        <v>1119</v>
      </c>
      <c r="B57" s="71" t="s">
        <v>67</v>
      </c>
      <c r="C57" s="72">
        <f t="shared" si="5"/>
        <v>0</v>
      </c>
      <c r="D57" s="74"/>
      <c r="E57" s="74"/>
      <c r="F57" s="74"/>
      <c r="G57" s="157"/>
      <c r="H57" s="72">
        <f t="shared" si="6"/>
        <v>0</v>
      </c>
      <c r="I57" s="74"/>
      <c r="J57" s="74"/>
      <c r="K57" s="74"/>
      <c r="L57" s="158"/>
    </row>
    <row r="58" spans="1:12" x14ac:dyDescent="0.25">
      <c r="A58" s="159">
        <v>1140</v>
      </c>
      <c r="B58" s="71" t="s">
        <v>68</v>
      </c>
      <c r="C58" s="72">
        <f t="shared" si="5"/>
        <v>0</v>
      </c>
      <c r="D58" s="160">
        <f>SUM(D59:D65)</f>
        <v>0</v>
      </c>
      <c r="E58" s="160">
        <f>SUM(E59:E65)</f>
        <v>0</v>
      </c>
      <c r="F58" s="160">
        <f>SUM(F59:F65)</f>
        <v>0</v>
      </c>
      <c r="G58" s="161">
        <f>SUM(G59:G65)</f>
        <v>0</v>
      </c>
      <c r="H58" s="72">
        <f t="shared" si="6"/>
        <v>0</v>
      </c>
      <c r="I58" s="160">
        <f>SUM(I59:I65)</f>
        <v>0</v>
      </c>
      <c r="J58" s="160">
        <f>SUM(J59:J65)</f>
        <v>0</v>
      </c>
      <c r="K58" s="160">
        <f>SUM(K59:K65)</f>
        <v>0</v>
      </c>
      <c r="L58" s="162">
        <f>SUM(L59:L65)</f>
        <v>0</v>
      </c>
    </row>
    <row r="59" spans="1:12" x14ac:dyDescent="0.25">
      <c r="A59" s="44">
        <v>1141</v>
      </c>
      <c r="B59" s="71" t="s">
        <v>69</v>
      </c>
      <c r="C59" s="72">
        <f t="shared" si="5"/>
        <v>0</v>
      </c>
      <c r="D59" s="74"/>
      <c r="E59" s="74"/>
      <c r="F59" s="74"/>
      <c r="G59" s="157"/>
      <c r="H59" s="72">
        <f t="shared" si="6"/>
        <v>0</v>
      </c>
      <c r="I59" s="74"/>
      <c r="J59" s="74"/>
      <c r="K59" s="74"/>
      <c r="L59" s="158"/>
    </row>
    <row r="60" spans="1:12" ht="24.75" customHeight="1" x14ac:dyDescent="0.25">
      <c r="A60" s="44">
        <v>1142</v>
      </c>
      <c r="B60" s="71" t="s">
        <v>70</v>
      </c>
      <c r="C60" s="72">
        <f t="shared" si="5"/>
        <v>0</v>
      </c>
      <c r="D60" s="74"/>
      <c r="E60" s="74"/>
      <c r="F60" s="74"/>
      <c r="G60" s="157"/>
      <c r="H60" s="72">
        <f t="shared" si="6"/>
        <v>0</v>
      </c>
      <c r="I60" s="74"/>
      <c r="J60" s="74"/>
      <c r="K60" s="74"/>
      <c r="L60" s="158"/>
    </row>
    <row r="61" spans="1:12" ht="24" x14ac:dyDescent="0.25">
      <c r="A61" s="44">
        <v>1145</v>
      </c>
      <c r="B61" s="71" t="s">
        <v>71</v>
      </c>
      <c r="C61" s="72">
        <f t="shared" si="5"/>
        <v>0</v>
      </c>
      <c r="D61" s="74"/>
      <c r="E61" s="74"/>
      <c r="F61" s="74"/>
      <c r="G61" s="157"/>
      <c r="H61" s="72">
        <f t="shared" si="6"/>
        <v>0</v>
      </c>
      <c r="I61" s="74"/>
      <c r="J61" s="74"/>
      <c r="K61" s="74"/>
      <c r="L61" s="158"/>
    </row>
    <row r="62" spans="1:12" ht="27.75" customHeight="1" x14ac:dyDescent="0.25">
      <c r="A62" s="44">
        <v>1146</v>
      </c>
      <c r="B62" s="71" t="s">
        <v>72</v>
      </c>
      <c r="C62" s="72">
        <f t="shared" si="5"/>
        <v>0</v>
      </c>
      <c r="D62" s="74"/>
      <c r="E62" s="74"/>
      <c r="F62" s="74"/>
      <c r="G62" s="157"/>
      <c r="H62" s="72">
        <f t="shared" si="6"/>
        <v>0</v>
      </c>
      <c r="I62" s="74"/>
      <c r="J62" s="74"/>
      <c r="K62" s="74"/>
      <c r="L62" s="158"/>
    </row>
    <row r="63" spans="1:12" x14ac:dyDescent="0.25">
      <c r="A63" s="44">
        <v>1147</v>
      </c>
      <c r="B63" s="71" t="s">
        <v>73</v>
      </c>
      <c r="C63" s="72">
        <f t="shared" si="5"/>
        <v>0</v>
      </c>
      <c r="D63" s="74"/>
      <c r="E63" s="74"/>
      <c r="F63" s="74"/>
      <c r="G63" s="157"/>
      <c r="H63" s="72">
        <f t="shared" si="6"/>
        <v>0</v>
      </c>
      <c r="I63" s="74"/>
      <c r="J63" s="74"/>
      <c r="K63" s="74"/>
      <c r="L63" s="158"/>
    </row>
    <row r="64" spans="1:12" x14ac:dyDescent="0.25">
      <c r="A64" s="44">
        <v>1148</v>
      </c>
      <c r="B64" s="71" t="s">
        <v>74</v>
      </c>
      <c r="C64" s="72">
        <f t="shared" si="5"/>
        <v>0</v>
      </c>
      <c r="D64" s="74"/>
      <c r="E64" s="74"/>
      <c r="F64" s="74"/>
      <c r="G64" s="157"/>
      <c r="H64" s="72">
        <f t="shared" si="6"/>
        <v>0</v>
      </c>
      <c r="I64" s="74"/>
      <c r="J64" s="74"/>
      <c r="K64" s="74"/>
      <c r="L64" s="158"/>
    </row>
    <row r="65" spans="1:12" ht="24" customHeight="1" x14ac:dyDescent="0.25">
      <c r="A65" s="44">
        <v>1149</v>
      </c>
      <c r="B65" s="71" t="s">
        <v>75</v>
      </c>
      <c r="C65" s="72">
        <f t="shared" si="5"/>
        <v>0</v>
      </c>
      <c r="D65" s="74"/>
      <c r="E65" s="74"/>
      <c r="F65" s="74"/>
      <c r="G65" s="157"/>
      <c r="H65" s="72">
        <f t="shared" si="6"/>
        <v>0</v>
      </c>
      <c r="I65" s="74"/>
      <c r="J65" s="74"/>
      <c r="K65" s="74"/>
      <c r="L65" s="158"/>
    </row>
    <row r="66" spans="1:12" ht="36" x14ac:dyDescent="0.25">
      <c r="A66" s="150">
        <v>1150</v>
      </c>
      <c r="B66" s="112" t="s">
        <v>76</v>
      </c>
      <c r="C66" s="117">
        <f t="shared" si="5"/>
        <v>0</v>
      </c>
      <c r="D66" s="163"/>
      <c r="E66" s="163"/>
      <c r="F66" s="163"/>
      <c r="G66" s="164"/>
      <c r="H66" s="117">
        <f t="shared" si="6"/>
        <v>0</v>
      </c>
      <c r="I66" s="163"/>
      <c r="J66" s="163"/>
      <c r="K66" s="163"/>
      <c r="L66" s="165"/>
    </row>
    <row r="67" spans="1:12" ht="24" x14ac:dyDescent="0.25">
      <c r="A67" s="56">
        <v>1200</v>
      </c>
      <c r="B67" s="147" t="s">
        <v>77</v>
      </c>
      <c r="C67" s="57">
        <f t="shared" si="5"/>
        <v>0</v>
      </c>
      <c r="D67" s="63">
        <f>SUM(D68:D69)</f>
        <v>0</v>
      </c>
      <c r="E67" s="63">
        <f>SUM(E68:E69)</f>
        <v>0</v>
      </c>
      <c r="F67" s="63">
        <f>SUM(F68:F69)</f>
        <v>0</v>
      </c>
      <c r="G67" s="166">
        <f>SUM(G68:G69)</f>
        <v>0</v>
      </c>
      <c r="H67" s="57">
        <f t="shared" si="6"/>
        <v>0</v>
      </c>
      <c r="I67" s="63">
        <f>SUM(I68:I69)</f>
        <v>0</v>
      </c>
      <c r="J67" s="63">
        <f>SUM(J68:J69)</f>
        <v>0</v>
      </c>
      <c r="K67" s="63">
        <f>SUM(K68:K69)</f>
        <v>0</v>
      </c>
      <c r="L67" s="167">
        <f>SUM(L68:L69)</f>
        <v>0</v>
      </c>
    </row>
    <row r="68" spans="1:12" ht="24" x14ac:dyDescent="0.25">
      <c r="A68" s="168">
        <v>1210</v>
      </c>
      <c r="B68" s="65" t="s">
        <v>78</v>
      </c>
      <c r="C68" s="66">
        <f t="shared" si="5"/>
        <v>0</v>
      </c>
      <c r="D68" s="68"/>
      <c r="E68" s="68"/>
      <c r="F68" s="68"/>
      <c r="G68" s="154"/>
      <c r="H68" s="66">
        <f t="shared" si="6"/>
        <v>0</v>
      </c>
      <c r="I68" s="68"/>
      <c r="J68" s="68"/>
      <c r="K68" s="68"/>
      <c r="L68" s="155"/>
    </row>
    <row r="69" spans="1:12" ht="24" x14ac:dyDescent="0.25">
      <c r="A69" s="159">
        <v>1220</v>
      </c>
      <c r="B69" s="71" t="s">
        <v>79</v>
      </c>
      <c r="C69" s="72">
        <f t="shared" si="5"/>
        <v>0</v>
      </c>
      <c r="D69" s="160">
        <f>SUM(D70:D74)</f>
        <v>0</v>
      </c>
      <c r="E69" s="160">
        <f>SUM(E70:E74)</f>
        <v>0</v>
      </c>
      <c r="F69" s="160">
        <f>SUM(F70:F74)</f>
        <v>0</v>
      </c>
      <c r="G69" s="161">
        <f>SUM(G70:G74)</f>
        <v>0</v>
      </c>
      <c r="H69" s="72">
        <f t="shared" si="6"/>
        <v>0</v>
      </c>
      <c r="I69" s="160">
        <f>SUM(I70:I74)</f>
        <v>0</v>
      </c>
      <c r="J69" s="160">
        <f>SUM(J70:J74)</f>
        <v>0</v>
      </c>
      <c r="K69" s="160">
        <f>SUM(K70:K74)</f>
        <v>0</v>
      </c>
      <c r="L69" s="162">
        <f>SUM(L70:L74)</f>
        <v>0</v>
      </c>
    </row>
    <row r="70" spans="1:12" ht="48" x14ac:dyDescent="0.25">
      <c r="A70" s="44">
        <v>1221</v>
      </c>
      <c r="B70" s="71" t="s">
        <v>80</v>
      </c>
      <c r="C70" s="72">
        <f t="shared" si="5"/>
        <v>0</v>
      </c>
      <c r="D70" s="74"/>
      <c r="E70" s="74"/>
      <c r="F70" s="74"/>
      <c r="G70" s="157"/>
      <c r="H70" s="72">
        <f t="shared" si="6"/>
        <v>0</v>
      </c>
      <c r="I70" s="74"/>
      <c r="J70" s="74"/>
      <c r="K70" s="74"/>
      <c r="L70" s="158"/>
    </row>
    <row r="71" spans="1:12" x14ac:dyDescent="0.25">
      <c r="A71" s="44">
        <v>1223</v>
      </c>
      <c r="B71" s="71" t="s">
        <v>81</v>
      </c>
      <c r="C71" s="72">
        <f t="shared" si="5"/>
        <v>0</v>
      </c>
      <c r="D71" s="74"/>
      <c r="E71" s="74"/>
      <c r="F71" s="74"/>
      <c r="G71" s="157"/>
      <c r="H71" s="72">
        <f t="shared" si="6"/>
        <v>0</v>
      </c>
      <c r="I71" s="74"/>
      <c r="J71" s="74"/>
      <c r="K71" s="74"/>
      <c r="L71" s="158"/>
    </row>
    <row r="72" spans="1:12" x14ac:dyDescent="0.25">
      <c r="A72" s="44">
        <v>1225</v>
      </c>
      <c r="B72" s="71" t="s">
        <v>82</v>
      </c>
      <c r="C72" s="72">
        <f t="shared" si="5"/>
        <v>0</v>
      </c>
      <c r="D72" s="74"/>
      <c r="E72" s="74"/>
      <c r="F72" s="74"/>
      <c r="G72" s="157"/>
      <c r="H72" s="72">
        <f t="shared" si="6"/>
        <v>0</v>
      </c>
      <c r="I72" s="74"/>
      <c r="J72" s="74"/>
      <c r="K72" s="74"/>
      <c r="L72" s="158"/>
    </row>
    <row r="73" spans="1:12" ht="36" x14ac:dyDescent="0.25">
      <c r="A73" s="44">
        <v>1227</v>
      </c>
      <c r="B73" s="71" t="s">
        <v>83</v>
      </c>
      <c r="C73" s="72">
        <f t="shared" si="5"/>
        <v>0</v>
      </c>
      <c r="D73" s="74"/>
      <c r="E73" s="74"/>
      <c r="F73" s="74"/>
      <c r="G73" s="157"/>
      <c r="H73" s="72">
        <f t="shared" si="6"/>
        <v>0</v>
      </c>
      <c r="I73" s="74"/>
      <c r="J73" s="74"/>
      <c r="K73" s="74"/>
      <c r="L73" s="158"/>
    </row>
    <row r="74" spans="1:12" ht="48" x14ac:dyDescent="0.25">
      <c r="A74" s="44">
        <v>1228</v>
      </c>
      <c r="B74" s="71" t="s">
        <v>84</v>
      </c>
      <c r="C74" s="72">
        <f t="shared" si="5"/>
        <v>0</v>
      </c>
      <c r="D74" s="74"/>
      <c r="E74" s="74"/>
      <c r="F74" s="74"/>
      <c r="G74" s="157"/>
      <c r="H74" s="72">
        <f t="shared" si="6"/>
        <v>0</v>
      </c>
      <c r="I74" s="74"/>
      <c r="J74" s="74"/>
      <c r="K74" s="74"/>
      <c r="L74" s="158"/>
    </row>
    <row r="75" spans="1:12" x14ac:dyDescent="0.25">
      <c r="A75" s="142">
        <v>2000</v>
      </c>
      <c r="B75" s="142" t="s">
        <v>85</v>
      </c>
      <c r="C75" s="143">
        <f t="shared" si="5"/>
        <v>0</v>
      </c>
      <c r="D75" s="144">
        <f>SUM(D76,D83,D130,D164,D165,D172)</f>
        <v>0</v>
      </c>
      <c r="E75" s="144">
        <f>SUM(E76,E83,E130,E164,E165,E172)</f>
        <v>0</v>
      </c>
      <c r="F75" s="144">
        <f>SUM(F76,F83,F130,F164,F165,F172)</f>
        <v>0</v>
      </c>
      <c r="G75" s="145">
        <f>SUM(G76,G83,G130,G164,G165,G172)</f>
        <v>0</v>
      </c>
      <c r="H75" s="143">
        <f t="shared" si="6"/>
        <v>0</v>
      </c>
      <c r="I75" s="144">
        <f>SUM(I76,I83,I130,I164,I165,I172)</f>
        <v>0</v>
      </c>
      <c r="J75" s="144">
        <f>SUM(J76,J83,J130,J164,J165,J172)</f>
        <v>0</v>
      </c>
      <c r="K75" s="144">
        <f>SUM(K76,K83,K130,K164,K165,K172)</f>
        <v>0</v>
      </c>
      <c r="L75" s="146">
        <f>SUM(L76,L83,L130,L164,L165,L172)</f>
        <v>0</v>
      </c>
    </row>
    <row r="76" spans="1:12" ht="24" x14ac:dyDescent="0.25">
      <c r="A76" s="56">
        <v>2100</v>
      </c>
      <c r="B76" s="147" t="s">
        <v>86</v>
      </c>
      <c r="C76" s="57">
        <f t="shared" si="5"/>
        <v>0</v>
      </c>
      <c r="D76" s="63">
        <f>SUM(D77,D80)</f>
        <v>0</v>
      </c>
      <c r="E76" s="63">
        <f>SUM(E77,E80)</f>
        <v>0</v>
      </c>
      <c r="F76" s="63">
        <f>SUM(F77,F80)</f>
        <v>0</v>
      </c>
      <c r="G76" s="166">
        <f>SUM(G77,G80)</f>
        <v>0</v>
      </c>
      <c r="H76" s="57">
        <f t="shared" si="6"/>
        <v>0</v>
      </c>
      <c r="I76" s="63">
        <f>SUM(I77,I80)</f>
        <v>0</v>
      </c>
      <c r="J76" s="63">
        <f>SUM(J77,J80)</f>
        <v>0</v>
      </c>
      <c r="K76" s="63">
        <f>SUM(K77,K80)</f>
        <v>0</v>
      </c>
      <c r="L76" s="167">
        <f>SUM(L77,L80)</f>
        <v>0</v>
      </c>
    </row>
    <row r="77" spans="1:12" ht="24" x14ac:dyDescent="0.25">
      <c r="A77" s="168">
        <v>2110</v>
      </c>
      <c r="B77" s="65" t="s">
        <v>87</v>
      </c>
      <c r="C77" s="66">
        <f t="shared" si="5"/>
        <v>0</v>
      </c>
      <c r="D77" s="169">
        <f>SUM(D78:D79)</f>
        <v>0</v>
      </c>
      <c r="E77" s="169">
        <f>SUM(E78:E79)</f>
        <v>0</v>
      </c>
      <c r="F77" s="169">
        <f>SUM(F78:F79)</f>
        <v>0</v>
      </c>
      <c r="G77" s="170">
        <f>SUM(G78:G79)</f>
        <v>0</v>
      </c>
      <c r="H77" s="66">
        <f t="shared" si="6"/>
        <v>0</v>
      </c>
      <c r="I77" s="169">
        <f>SUM(I78:I79)</f>
        <v>0</v>
      </c>
      <c r="J77" s="169">
        <f>SUM(J78:J79)</f>
        <v>0</v>
      </c>
      <c r="K77" s="169">
        <f>SUM(K78:K79)</f>
        <v>0</v>
      </c>
      <c r="L77" s="171">
        <f>SUM(L78:L79)</f>
        <v>0</v>
      </c>
    </row>
    <row r="78" spans="1:12" x14ac:dyDescent="0.25">
      <c r="A78" s="44">
        <v>2111</v>
      </c>
      <c r="B78" s="71" t="s">
        <v>88</v>
      </c>
      <c r="C78" s="72">
        <f t="shared" si="5"/>
        <v>0</v>
      </c>
      <c r="D78" s="74"/>
      <c r="E78" s="74"/>
      <c r="F78" s="74"/>
      <c r="G78" s="157"/>
      <c r="H78" s="72">
        <f t="shared" si="6"/>
        <v>0</v>
      </c>
      <c r="I78" s="74"/>
      <c r="J78" s="74"/>
      <c r="K78" s="74"/>
      <c r="L78" s="158"/>
    </row>
    <row r="79" spans="1:12" ht="24" x14ac:dyDescent="0.25">
      <c r="A79" s="44">
        <v>2112</v>
      </c>
      <c r="B79" s="71" t="s">
        <v>89</v>
      </c>
      <c r="C79" s="72">
        <f t="shared" si="5"/>
        <v>0</v>
      </c>
      <c r="D79" s="74"/>
      <c r="E79" s="74"/>
      <c r="F79" s="74"/>
      <c r="G79" s="157"/>
      <c r="H79" s="72">
        <f t="shared" si="6"/>
        <v>0</v>
      </c>
      <c r="I79" s="74"/>
      <c r="J79" s="74"/>
      <c r="K79" s="74"/>
      <c r="L79" s="158"/>
    </row>
    <row r="80" spans="1:12" ht="24" x14ac:dyDescent="0.25">
      <c r="A80" s="159">
        <v>2120</v>
      </c>
      <c r="B80" s="71" t="s">
        <v>90</v>
      </c>
      <c r="C80" s="72">
        <f t="shared" si="5"/>
        <v>0</v>
      </c>
      <c r="D80" s="160">
        <f>SUM(D81:D82)</f>
        <v>0</v>
      </c>
      <c r="E80" s="160">
        <f>SUM(E81:E82)</f>
        <v>0</v>
      </c>
      <c r="F80" s="160">
        <f>SUM(F81:F82)</f>
        <v>0</v>
      </c>
      <c r="G80" s="161">
        <f>SUM(G81:G82)</f>
        <v>0</v>
      </c>
      <c r="H80" s="72">
        <f t="shared" si="6"/>
        <v>0</v>
      </c>
      <c r="I80" s="160">
        <f>SUM(I81:I82)</f>
        <v>0</v>
      </c>
      <c r="J80" s="160">
        <f>SUM(J81:J82)</f>
        <v>0</v>
      </c>
      <c r="K80" s="160">
        <f>SUM(K81:K82)</f>
        <v>0</v>
      </c>
      <c r="L80" s="162">
        <f>SUM(L81:L82)</f>
        <v>0</v>
      </c>
    </row>
    <row r="81" spans="1:12" x14ac:dyDescent="0.25">
      <c r="A81" s="44">
        <v>2121</v>
      </c>
      <c r="B81" s="71" t="s">
        <v>88</v>
      </c>
      <c r="C81" s="72">
        <f t="shared" si="5"/>
        <v>0</v>
      </c>
      <c r="D81" s="74"/>
      <c r="E81" s="74"/>
      <c r="F81" s="74"/>
      <c r="G81" s="157"/>
      <c r="H81" s="72">
        <f t="shared" si="6"/>
        <v>0</v>
      </c>
      <c r="I81" s="74"/>
      <c r="J81" s="74"/>
      <c r="K81" s="74"/>
      <c r="L81" s="158"/>
    </row>
    <row r="82" spans="1:12" ht="24" x14ac:dyDescent="0.25">
      <c r="A82" s="44">
        <v>2122</v>
      </c>
      <c r="B82" s="71" t="s">
        <v>89</v>
      </c>
      <c r="C82" s="72">
        <f t="shared" si="5"/>
        <v>0</v>
      </c>
      <c r="D82" s="74"/>
      <c r="E82" s="74"/>
      <c r="F82" s="74"/>
      <c r="G82" s="157"/>
      <c r="H82" s="72">
        <f t="shared" si="6"/>
        <v>0</v>
      </c>
      <c r="I82" s="74"/>
      <c r="J82" s="74"/>
      <c r="K82" s="74"/>
      <c r="L82" s="158"/>
    </row>
    <row r="83" spans="1:12" x14ac:dyDescent="0.25">
      <c r="A83" s="56">
        <v>2200</v>
      </c>
      <c r="B83" s="147" t="s">
        <v>91</v>
      </c>
      <c r="C83" s="57">
        <f t="shared" si="5"/>
        <v>0</v>
      </c>
      <c r="D83" s="63">
        <f>SUM(D84,D89,D95,D103,D112,D116,D122,D128)</f>
        <v>0</v>
      </c>
      <c r="E83" s="63">
        <f>SUM(E84,E89,E95,E103,E112,E116,E122,E128)</f>
        <v>0</v>
      </c>
      <c r="F83" s="63">
        <f>SUM(F84,F89,F95,F103,F112,F116,F122,F128)</f>
        <v>0</v>
      </c>
      <c r="G83" s="166">
        <f>SUM(G84,G89,G95,G103,G112,G116,G122,G128)</f>
        <v>0</v>
      </c>
      <c r="H83" s="57">
        <f t="shared" si="6"/>
        <v>0</v>
      </c>
      <c r="I83" s="63">
        <f>SUM(I84,I89,I95,I103,I112,I116,I122,I128)</f>
        <v>0</v>
      </c>
      <c r="J83" s="63">
        <f>SUM(J84,J89,J95,J103,J112,J116,J122,J128)</f>
        <v>0</v>
      </c>
      <c r="K83" s="63">
        <f>SUM(K84,K89,K95,K103,K112,K116,K122,K128)</f>
        <v>0</v>
      </c>
      <c r="L83" s="172">
        <f>SUM(L84,L89,L95,L103,L112,L116,L122,L128)</f>
        <v>0</v>
      </c>
    </row>
    <row r="84" spans="1:12" ht="24" x14ac:dyDescent="0.25">
      <c r="A84" s="150">
        <v>2210</v>
      </c>
      <c r="B84" s="112" t="s">
        <v>92</v>
      </c>
      <c r="C84" s="117">
        <f t="shared" si="5"/>
        <v>0</v>
      </c>
      <c r="D84" s="151">
        <f>SUM(D85:D88)</f>
        <v>0</v>
      </c>
      <c r="E84" s="151">
        <f>SUM(E85:E88)</f>
        <v>0</v>
      </c>
      <c r="F84" s="151">
        <f>SUM(F85:F88)</f>
        <v>0</v>
      </c>
      <c r="G84" s="151">
        <f>SUM(G85:G88)</f>
        <v>0</v>
      </c>
      <c r="H84" s="117">
        <f t="shared" si="6"/>
        <v>0</v>
      </c>
      <c r="I84" s="151">
        <f>SUM(I85:I88)</f>
        <v>0</v>
      </c>
      <c r="J84" s="151">
        <f>SUM(J85:J88)</f>
        <v>0</v>
      </c>
      <c r="K84" s="151">
        <f>SUM(K85:K88)</f>
        <v>0</v>
      </c>
      <c r="L84" s="153">
        <f>SUM(L85:L88)</f>
        <v>0</v>
      </c>
    </row>
    <row r="85" spans="1:12" ht="24" x14ac:dyDescent="0.25">
      <c r="A85" s="38">
        <v>2211</v>
      </c>
      <c r="B85" s="65" t="s">
        <v>93</v>
      </c>
      <c r="C85" s="66">
        <f t="shared" si="5"/>
        <v>0</v>
      </c>
      <c r="D85" s="68"/>
      <c r="E85" s="68"/>
      <c r="F85" s="68"/>
      <c r="G85" s="154"/>
      <c r="H85" s="66">
        <f t="shared" si="6"/>
        <v>0</v>
      </c>
      <c r="I85" s="68"/>
      <c r="J85" s="68"/>
      <c r="K85" s="68"/>
      <c r="L85" s="155"/>
    </row>
    <row r="86" spans="1:12" ht="36" x14ac:dyDescent="0.25">
      <c r="A86" s="44">
        <v>2212</v>
      </c>
      <c r="B86" s="71" t="s">
        <v>94</v>
      </c>
      <c r="C86" s="72">
        <f t="shared" si="5"/>
        <v>0</v>
      </c>
      <c r="D86" s="74"/>
      <c r="E86" s="74"/>
      <c r="F86" s="74"/>
      <c r="G86" s="157"/>
      <c r="H86" s="72">
        <f t="shared" si="6"/>
        <v>0</v>
      </c>
      <c r="I86" s="74"/>
      <c r="J86" s="74"/>
      <c r="K86" s="74"/>
      <c r="L86" s="158"/>
    </row>
    <row r="87" spans="1:12" ht="24" x14ac:dyDescent="0.25">
      <c r="A87" s="44">
        <v>2214</v>
      </c>
      <c r="B87" s="71" t="s">
        <v>95</v>
      </c>
      <c r="C87" s="72">
        <f t="shared" si="5"/>
        <v>0</v>
      </c>
      <c r="D87" s="74"/>
      <c r="E87" s="74"/>
      <c r="F87" s="74"/>
      <c r="G87" s="157"/>
      <c r="H87" s="72">
        <f t="shared" si="6"/>
        <v>0</v>
      </c>
      <c r="I87" s="74"/>
      <c r="J87" s="74"/>
      <c r="K87" s="74"/>
      <c r="L87" s="158"/>
    </row>
    <row r="88" spans="1:12" x14ac:dyDescent="0.25">
      <c r="A88" s="44">
        <v>2219</v>
      </c>
      <c r="B88" s="71" t="s">
        <v>96</v>
      </c>
      <c r="C88" s="72">
        <f t="shared" si="5"/>
        <v>0</v>
      </c>
      <c r="D88" s="74"/>
      <c r="E88" s="74"/>
      <c r="F88" s="74"/>
      <c r="G88" s="157"/>
      <c r="H88" s="72">
        <f t="shared" si="6"/>
        <v>0</v>
      </c>
      <c r="I88" s="74"/>
      <c r="J88" s="74"/>
      <c r="K88" s="74"/>
      <c r="L88" s="158"/>
    </row>
    <row r="89" spans="1:12" ht="24" x14ac:dyDescent="0.25">
      <c r="A89" s="159">
        <v>2220</v>
      </c>
      <c r="B89" s="71" t="s">
        <v>97</v>
      </c>
      <c r="C89" s="72">
        <f t="shared" si="5"/>
        <v>0</v>
      </c>
      <c r="D89" s="160">
        <f>SUM(D90:D94)</f>
        <v>0</v>
      </c>
      <c r="E89" s="160">
        <f>SUM(E90:E94)</f>
        <v>0</v>
      </c>
      <c r="F89" s="160">
        <f>SUM(F90:F94)</f>
        <v>0</v>
      </c>
      <c r="G89" s="161">
        <f>SUM(G90:G94)</f>
        <v>0</v>
      </c>
      <c r="H89" s="72">
        <f t="shared" si="6"/>
        <v>0</v>
      </c>
      <c r="I89" s="160">
        <f>SUM(I90:I94)</f>
        <v>0</v>
      </c>
      <c r="J89" s="160">
        <f>SUM(J90:J94)</f>
        <v>0</v>
      </c>
      <c r="K89" s="160">
        <f>SUM(K90:K94)</f>
        <v>0</v>
      </c>
      <c r="L89" s="162">
        <f>SUM(L90:L94)</f>
        <v>0</v>
      </c>
    </row>
    <row r="90" spans="1:12" ht="24" x14ac:dyDescent="0.25">
      <c r="A90" s="44">
        <v>2221</v>
      </c>
      <c r="B90" s="71" t="s">
        <v>98</v>
      </c>
      <c r="C90" s="72">
        <f t="shared" si="5"/>
        <v>0</v>
      </c>
      <c r="D90" s="74"/>
      <c r="E90" s="74"/>
      <c r="F90" s="74"/>
      <c r="G90" s="157"/>
      <c r="H90" s="72">
        <f t="shared" si="6"/>
        <v>0</v>
      </c>
      <c r="I90" s="74"/>
      <c r="J90" s="74"/>
      <c r="K90" s="74"/>
      <c r="L90" s="158"/>
    </row>
    <row r="91" spans="1:12" x14ac:dyDescent="0.25">
      <c r="A91" s="44">
        <v>2222</v>
      </c>
      <c r="B91" s="71" t="s">
        <v>99</v>
      </c>
      <c r="C91" s="72">
        <f t="shared" si="5"/>
        <v>0</v>
      </c>
      <c r="D91" s="74"/>
      <c r="E91" s="74"/>
      <c r="F91" s="74"/>
      <c r="G91" s="157"/>
      <c r="H91" s="72">
        <f t="shared" si="6"/>
        <v>0</v>
      </c>
      <c r="I91" s="74"/>
      <c r="J91" s="74"/>
      <c r="K91" s="74"/>
      <c r="L91" s="158"/>
    </row>
    <row r="92" spans="1:12" x14ac:dyDescent="0.25">
      <c r="A92" s="44">
        <v>2223</v>
      </c>
      <c r="B92" s="71" t="s">
        <v>100</v>
      </c>
      <c r="C92" s="72">
        <f t="shared" si="5"/>
        <v>0</v>
      </c>
      <c r="D92" s="74"/>
      <c r="E92" s="74"/>
      <c r="F92" s="74"/>
      <c r="G92" s="157"/>
      <c r="H92" s="72">
        <f t="shared" si="6"/>
        <v>0</v>
      </c>
      <c r="I92" s="74"/>
      <c r="J92" s="74"/>
      <c r="K92" s="74"/>
      <c r="L92" s="158"/>
    </row>
    <row r="93" spans="1:12" ht="48" x14ac:dyDescent="0.25">
      <c r="A93" s="44">
        <v>2224</v>
      </c>
      <c r="B93" s="71" t="s">
        <v>101</v>
      </c>
      <c r="C93" s="72">
        <f t="shared" si="5"/>
        <v>0</v>
      </c>
      <c r="D93" s="74"/>
      <c r="E93" s="74"/>
      <c r="F93" s="74"/>
      <c r="G93" s="157"/>
      <c r="H93" s="72">
        <f t="shared" si="6"/>
        <v>0</v>
      </c>
      <c r="I93" s="74"/>
      <c r="J93" s="74"/>
      <c r="K93" s="74"/>
      <c r="L93" s="158"/>
    </row>
    <row r="94" spans="1:12" ht="24" x14ac:dyDescent="0.25">
      <c r="A94" s="44">
        <v>2229</v>
      </c>
      <c r="B94" s="71" t="s">
        <v>102</v>
      </c>
      <c r="C94" s="72">
        <f t="shared" si="5"/>
        <v>0</v>
      </c>
      <c r="D94" s="74"/>
      <c r="E94" s="74"/>
      <c r="F94" s="74"/>
      <c r="G94" s="157"/>
      <c r="H94" s="72">
        <f t="shared" si="6"/>
        <v>0</v>
      </c>
      <c r="I94" s="74"/>
      <c r="J94" s="74"/>
      <c r="K94" s="74"/>
      <c r="L94" s="158"/>
    </row>
    <row r="95" spans="1:12" ht="36" x14ac:dyDescent="0.25">
      <c r="A95" s="159">
        <v>2230</v>
      </c>
      <c r="B95" s="71" t="s">
        <v>103</v>
      </c>
      <c r="C95" s="72">
        <f t="shared" si="5"/>
        <v>0</v>
      </c>
      <c r="D95" s="160">
        <f>SUM(D96:D102)</f>
        <v>0</v>
      </c>
      <c r="E95" s="160">
        <f>SUM(E96:E102)</f>
        <v>0</v>
      </c>
      <c r="F95" s="160">
        <f>SUM(F96:F102)</f>
        <v>0</v>
      </c>
      <c r="G95" s="161">
        <f>SUM(G96:G102)</f>
        <v>0</v>
      </c>
      <c r="H95" s="72">
        <f t="shared" si="6"/>
        <v>0</v>
      </c>
      <c r="I95" s="160">
        <f>SUM(I96:I102)</f>
        <v>0</v>
      </c>
      <c r="J95" s="160">
        <f>SUM(J96:J102)</f>
        <v>0</v>
      </c>
      <c r="K95" s="160">
        <f>SUM(K96:K102)</f>
        <v>0</v>
      </c>
      <c r="L95" s="162">
        <f>SUM(L96:L102)</f>
        <v>0</v>
      </c>
    </row>
    <row r="96" spans="1:12" ht="24" x14ac:dyDescent="0.25">
      <c r="A96" s="44">
        <v>2231</v>
      </c>
      <c r="B96" s="71" t="s">
        <v>104</v>
      </c>
      <c r="C96" s="72">
        <f t="shared" si="5"/>
        <v>0</v>
      </c>
      <c r="D96" s="74"/>
      <c r="E96" s="74"/>
      <c r="F96" s="74"/>
      <c r="G96" s="157"/>
      <c r="H96" s="72">
        <f t="shared" si="6"/>
        <v>0</v>
      </c>
      <c r="I96" s="74"/>
      <c r="J96" s="74"/>
      <c r="K96" s="74"/>
      <c r="L96" s="158"/>
    </row>
    <row r="97" spans="1:12" ht="24.75" customHeight="1" x14ac:dyDescent="0.25">
      <c r="A97" s="44">
        <v>2232</v>
      </c>
      <c r="B97" s="71" t="s">
        <v>105</v>
      </c>
      <c r="C97" s="72">
        <f t="shared" si="5"/>
        <v>0</v>
      </c>
      <c r="D97" s="74"/>
      <c r="E97" s="74"/>
      <c r="F97" s="74"/>
      <c r="G97" s="157"/>
      <c r="H97" s="72">
        <f t="shared" si="6"/>
        <v>0</v>
      </c>
      <c r="I97" s="74"/>
      <c r="J97" s="74"/>
      <c r="K97" s="74"/>
      <c r="L97" s="158"/>
    </row>
    <row r="98" spans="1:12" ht="24" x14ac:dyDescent="0.25">
      <c r="A98" s="38">
        <v>2233</v>
      </c>
      <c r="B98" s="65" t="s">
        <v>106</v>
      </c>
      <c r="C98" s="66">
        <f t="shared" si="5"/>
        <v>0</v>
      </c>
      <c r="D98" s="68"/>
      <c r="E98" s="68"/>
      <c r="F98" s="68"/>
      <c r="G98" s="154"/>
      <c r="H98" s="66">
        <f t="shared" si="6"/>
        <v>0</v>
      </c>
      <c r="I98" s="68"/>
      <c r="J98" s="68"/>
      <c r="K98" s="68"/>
      <c r="L98" s="155"/>
    </row>
    <row r="99" spans="1:12" ht="36" x14ac:dyDescent="0.25">
      <c r="A99" s="44">
        <v>2234</v>
      </c>
      <c r="B99" s="71" t="s">
        <v>107</v>
      </c>
      <c r="C99" s="72">
        <f t="shared" si="5"/>
        <v>0</v>
      </c>
      <c r="D99" s="74"/>
      <c r="E99" s="74"/>
      <c r="F99" s="74"/>
      <c r="G99" s="157"/>
      <c r="H99" s="72">
        <f t="shared" si="6"/>
        <v>0</v>
      </c>
      <c r="I99" s="74"/>
      <c r="J99" s="74"/>
      <c r="K99" s="74"/>
      <c r="L99" s="158"/>
    </row>
    <row r="100" spans="1:12" ht="24" x14ac:dyDescent="0.25">
      <c r="A100" s="44">
        <v>2235</v>
      </c>
      <c r="B100" s="71" t="s">
        <v>108</v>
      </c>
      <c r="C100" s="72">
        <f t="shared" si="5"/>
        <v>0</v>
      </c>
      <c r="D100" s="74"/>
      <c r="E100" s="74"/>
      <c r="F100" s="74"/>
      <c r="G100" s="157"/>
      <c r="H100" s="72">
        <f t="shared" si="6"/>
        <v>0</v>
      </c>
      <c r="I100" s="74"/>
      <c r="J100" s="74"/>
      <c r="K100" s="74"/>
      <c r="L100" s="158"/>
    </row>
    <row r="101" spans="1:12" x14ac:dyDescent="0.25">
      <c r="A101" s="44">
        <v>2236</v>
      </c>
      <c r="B101" s="71" t="s">
        <v>109</v>
      </c>
      <c r="C101" s="72">
        <f t="shared" si="5"/>
        <v>0</v>
      </c>
      <c r="D101" s="74"/>
      <c r="E101" s="74"/>
      <c r="F101" s="74"/>
      <c r="G101" s="157"/>
      <c r="H101" s="72">
        <f t="shared" si="6"/>
        <v>0</v>
      </c>
      <c r="I101" s="74"/>
      <c r="J101" s="74"/>
      <c r="K101" s="74"/>
      <c r="L101" s="158"/>
    </row>
    <row r="102" spans="1:12" ht="24" x14ac:dyDescent="0.25">
      <c r="A102" s="44">
        <v>2239</v>
      </c>
      <c r="B102" s="71" t="s">
        <v>110</v>
      </c>
      <c r="C102" s="72">
        <f t="shared" si="5"/>
        <v>0</v>
      </c>
      <c r="D102" s="74"/>
      <c r="E102" s="74"/>
      <c r="F102" s="74"/>
      <c r="G102" s="157"/>
      <c r="H102" s="72">
        <f t="shared" si="6"/>
        <v>0</v>
      </c>
      <c r="I102" s="74"/>
      <c r="J102" s="74"/>
      <c r="K102" s="74"/>
      <c r="L102" s="158"/>
    </row>
    <row r="103" spans="1:12" ht="36" x14ac:dyDescent="0.25">
      <c r="A103" s="159">
        <v>2240</v>
      </c>
      <c r="B103" s="71" t="s">
        <v>111</v>
      </c>
      <c r="C103" s="72">
        <f t="shared" si="5"/>
        <v>0</v>
      </c>
      <c r="D103" s="160">
        <f>SUM(D104:D111)</f>
        <v>0</v>
      </c>
      <c r="E103" s="160">
        <f>SUM(E104:E111)</f>
        <v>0</v>
      </c>
      <c r="F103" s="160">
        <f>SUM(F104:F111)</f>
        <v>0</v>
      </c>
      <c r="G103" s="161">
        <f>SUM(G104:G111)</f>
        <v>0</v>
      </c>
      <c r="H103" s="72">
        <f t="shared" si="6"/>
        <v>0</v>
      </c>
      <c r="I103" s="160">
        <f>SUM(I104:I111)</f>
        <v>0</v>
      </c>
      <c r="J103" s="160">
        <f>SUM(J104:J111)</f>
        <v>0</v>
      </c>
      <c r="K103" s="160">
        <f>SUM(K104:K111)</f>
        <v>0</v>
      </c>
      <c r="L103" s="162">
        <f>SUM(L104:L111)</f>
        <v>0</v>
      </c>
    </row>
    <row r="104" spans="1:12" x14ac:dyDescent="0.25">
      <c r="A104" s="44">
        <v>2241</v>
      </c>
      <c r="B104" s="71" t="s">
        <v>112</v>
      </c>
      <c r="C104" s="72">
        <f t="shared" si="5"/>
        <v>0</v>
      </c>
      <c r="D104" s="74"/>
      <c r="E104" s="74"/>
      <c r="F104" s="74"/>
      <c r="G104" s="157"/>
      <c r="H104" s="72">
        <f t="shared" si="6"/>
        <v>0</v>
      </c>
      <c r="I104" s="74"/>
      <c r="J104" s="74"/>
      <c r="K104" s="74"/>
      <c r="L104" s="158"/>
    </row>
    <row r="105" spans="1:12" ht="24" x14ac:dyDescent="0.25">
      <c r="A105" s="44">
        <v>2242</v>
      </c>
      <c r="B105" s="71" t="s">
        <v>113</v>
      </c>
      <c r="C105" s="72">
        <f t="shared" si="5"/>
        <v>0</v>
      </c>
      <c r="D105" s="74"/>
      <c r="E105" s="74"/>
      <c r="F105" s="74"/>
      <c r="G105" s="157"/>
      <c r="H105" s="72">
        <f t="shared" si="6"/>
        <v>0</v>
      </c>
      <c r="I105" s="74"/>
      <c r="J105" s="74"/>
      <c r="K105" s="74"/>
      <c r="L105" s="158"/>
    </row>
    <row r="106" spans="1:12" ht="24" x14ac:dyDescent="0.25">
      <c r="A106" s="44">
        <v>2243</v>
      </c>
      <c r="B106" s="71" t="s">
        <v>114</v>
      </c>
      <c r="C106" s="72">
        <f t="shared" si="5"/>
        <v>0</v>
      </c>
      <c r="D106" s="74"/>
      <c r="E106" s="74"/>
      <c r="F106" s="74"/>
      <c r="G106" s="157"/>
      <c r="H106" s="72">
        <f t="shared" si="6"/>
        <v>0</v>
      </c>
      <c r="I106" s="74"/>
      <c r="J106" s="74"/>
      <c r="K106" s="74"/>
      <c r="L106" s="158"/>
    </row>
    <row r="107" spans="1:12" x14ac:dyDescent="0.25">
      <c r="A107" s="44">
        <v>2244</v>
      </c>
      <c r="B107" s="71" t="s">
        <v>115</v>
      </c>
      <c r="C107" s="72">
        <f t="shared" si="5"/>
        <v>0</v>
      </c>
      <c r="D107" s="74"/>
      <c r="E107" s="74"/>
      <c r="F107" s="74"/>
      <c r="G107" s="157"/>
      <c r="H107" s="72">
        <f t="shared" si="6"/>
        <v>0</v>
      </c>
      <c r="I107" s="74"/>
      <c r="J107" s="74"/>
      <c r="K107" s="74"/>
      <c r="L107" s="158"/>
    </row>
    <row r="108" spans="1:12" ht="24" x14ac:dyDescent="0.25">
      <c r="A108" s="44">
        <v>2246</v>
      </c>
      <c r="B108" s="71" t="s">
        <v>116</v>
      </c>
      <c r="C108" s="72">
        <f t="shared" si="5"/>
        <v>0</v>
      </c>
      <c r="D108" s="74"/>
      <c r="E108" s="74"/>
      <c r="F108" s="74"/>
      <c r="G108" s="157"/>
      <c r="H108" s="72">
        <f t="shared" si="6"/>
        <v>0</v>
      </c>
      <c r="I108" s="74"/>
      <c r="J108" s="74"/>
      <c r="K108" s="74"/>
      <c r="L108" s="158"/>
    </row>
    <row r="109" spans="1:12" x14ac:dyDescent="0.25">
      <c r="A109" s="44">
        <v>2247</v>
      </c>
      <c r="B109" s="71" t="s">
        <v>117</v>
      </c>
      <c r="C109" s="72">
        <f t="shared" si="5"/>
        <v>0</v>
      </c>
      <c r="D109" s="74"/>
      <c r="E109" s="74"/>
      <c r="F109" s="74"/>
      <c r="G109" s="157"/>
      <c r="H109" s="72">
        <f t="shared" si="6"/>
        <v>0</v>
      </c>
      <c r="I109" s="74"/>
      <c r="J109" s="74"/>
      <c r="K109" s="74"/>
      <c r="L109" s="158"/>
    </row>
    <row r="110" spans="1:12" ht="24" x14ac:dyDescent="0.25">
      <c r="A110" s="44">
        <v>2248</v>
      </c>
      <c r="B110" s="71" t="s">
        <v>118</v>
      </c>
      <c r="C110" s="72">
        <f t="shared" si="5"/>
        <v>0</v>
      </c>
      <c r="D110" s="74"/>
      <c r="E110" s="74"/>
      <c r="F110" s="74"/>
      <c r="G110" s="157"/>
      <c r="H110" s="72">
        <f t="shared" si="6"/>
        <v>0</v>
      </c>
      <c r="I110" s="74"/>
      <c r="J110" s="74"/>
      <c r="K110" s="74"/>
      <c r="L110" s="158"/>
    </row>
    <row r="111" spans="1:12" ht="24" x14ac:dyDescent="0.25">
      <c r="A111" s="44">
        <v>2249</v>
      </c>
      <c r="B111" s="71" t="s">
        <v>119</v>
      </c>
      <c r="C111" s="72">
        <f t="shared" si="5"/>
        <v>0</v>
      </c>
      <c r="D111" s="74"/>
      <c r="E111" s="74"/>
      <c r="F111" s="74"/>
      <c r="G111" s="157"/>
      <c r="H111" s="72">
        <f t="shared" si="6"/>
        <v>0</v>
      </c>
      <c r="I111" s="74"/>
      <c r="J111" s="74"/>
      <c r="K111" s="74"/>
      <c r="L111" s="158"/>
    </row>
    <row r="112" spans="1:12" x14ac:dyDescent="0.25">
      <c r="A112" s="159">
        <v>2250</v>
      </c>
      <c r="B112" s="71" t="s">
        <v>120</v>
      </c>
      <c r="C112" s="72">
        <f t="shared" si="5"/>
        <v>0</v>
      </c>
      <c r="D112" s="160">
        <f>SUM(D113:D115)</f>
        <v>0</v>
      </c>
      <c r="E112" s="160">
        <f>SUM(E113:E115)</f>
        <v>0</v>
      </c>
      <c r="F112" s="160">
        <f>SUM(F113:F115)</f>
        <v>0</v>
      </c>
      <c r="G112" s="173">
        <f>SUM(G113:G115)</f>
        <v>0</v>
      </c>
      <c r="H112" s="72">
        <f t="shared" si="6"/>
        <v>0</v>
      </c>
      <c r="I112" s="160">
        <f>SUM(I113:I115)</f>
        <v>0</v>
      </c>
      <c r="J112" s="160">
        <f>SUM(J113:J115)</f>
        <v>0</v>
      </c>
      <c r="K112" s="160">
        <f>SUM(K113:K115)</f>
        <v>0</v>
      </c>
      <c r="L112" s="162">
        <f>SUM(L113:L115)</f>
        <v>0</v>
      </c>
    </row>
    <row r="113" spans="1:12" x14ac:dyDescent="0.25">
      <c r="A113" s="44">
        <v>2251</v>
      </c>
      <c r="B113" s="71" t="s">
        <v>121</v>
      </c>
      <c r="C113" s="72">
        <f t="shared" si="5"/>
        <v>0</v>
      </c>
      <c r="D113" s="74"/>
      <c r="E113" s="74"/>
      <c r="F113" s="74"/>
      <c r="G113" s="157"/>
      <c r="H113" s="72">
        <f t="shared" si="6"/>
        <v>0</v>
      </c>
      <c r="I113" s="74"/>
      <c r="J113" s="74"/>
      <c r="K113" s="74"/>
      <c r="L113" s="158"/>
    </row>
    <row r="114" spans="1:12" ht="24" x14ac:dyDescent="0.25">
      <c r="A114" s="44">
        <v>2252</v>
      </c>
      <c r="B114" s="71" t="s">
        <v>122</v>
      </c>
      <c r="C114" s="72">
        <f>SUM(D114:G114)</f>
        <v>0</v>
      </c>
      <c r="D114" s="74"/>
      <c r="E114" s="74"/>
      <c r="F114" s="74"/>
      <c r="G114" s="157"/>
      <c r="H114" s="72">
        <f>SUM(I114:L114)</f>
        <v>0</v>
      </c>
      <c r="I114" s="74"/>
      <c r="J114" s="74"/>
      <c r="K114" s="74"/>
      <c r="L114" s="158"/>
    </row>
    <row r="115" spans="1:12" ht="24" x14ac:dyDescent="0.25">
      <c r="A115" s="44">
        <v>2259</v>
      </c>
      <c r="B115" s="71" t="s">
        <v>123</v>
      </c>
      <c r="C115" s="72">
        <f>SUM(D115:G115)</f>
        <v>0</v>
      </c>
      <c r="D115" s="74"/>
      <c r="E115" s="74"/>
      <c r="F115" s="74"/>
      <c r="G115" s="157"/>
      <c r="H115" s="72">
        <f>SUM(I115:L115)</f>
        <v>0</v>
      </c>
      <c r="I115" s="74"/>
      <c r="J115" s="74"/>
      <c r="K115" s="74"/>
      <c r="L115" s="158"/>
    </row>
    <row r="116" spans="1:12" x14ac:dyDescent="0.25">
      <c r="A116" s="159">
        <v>2260</v>
      </c>
      <c r="B116" s="71" t="s">
        <v>124</v>
      </c>
      <c r="C116" s="72">
        <f t="shared" ref="C116:C187" si="7">SUM(D116:G116)</f>
        <v>0</v>
      </c>
      <c r="D116" s="160">
        <f>SUM(D117:D121)</f>
        <v>0</v>
      </c>
      <c r="E116" s="160">
        <f>SUM(E117:E121)</f>
        <v>0</v>
      </c>
      <c r="F116" s="160">
        <f>SUM(F117:F121)</f>
        <v>0</v>
      </c>
      <c r="G116" s="161">
        <f>SUM(G117:G121)</f>
        <v>0</v>
      </c>
      <c r="H116" s="72">
        <f t="shared" ref="H116:H188" si="8">SUM(I116:L116)</f>
        <v>0</v>
      </c>
      <c r="I116" s="160">
        <f>SUM(I117:I121)</f>
        <v>0</v>
      </c>
      <c r="J116" s="160">
        <f>SUM(J117:J121)</f>
        <v>0</v>
      </c>
      <c r="K116" s="160">
        <f>SUM(K117:K121)</f>
        <v>0</v>
      </c>
      <c r="L116" s="162">
        <f>SUM(L117:L121)</f>
        <v>0</v>
      </c>
    </row>
    <row r="117" spans="1:12" x14ac:dyDescent="0.25">
      <c r="A117" s="44">
        <v>2261</v>
      </c>
      <c r="B117" s="71" t="s">
        <v>125</v>
      </c>
      <c r="C117" s="72">
        <f t="shared" si="7"/>
        <v>0</v>
      </c>
      <c r="D117" s="74"/>
      <c r="E117" s="74"/>
      <c r="F117" s="74"/>
      <c r="G117" s="157"/>
      <c r="H117" s="72">
        <f t="shared" si="8"/>
        <v>0</v>
      </c>
      <c r="I117" s="74"/>
      <c r="J117" s="74"/>
      <c r="K117" s="74"/>
      <c r="L117" s="158"/>
    </row>
    <row r="118" spans="1:12" x14ac:dyDescent="0.25">
      <c r="A118" s="44">
        <v>2262</v>
      </c>
      <c r="B118" s="71" t="s">
        <v>126</v>
      </c>
      <c r="C118" s="72">
        <f t="shared" si="7"/>
        <v>0</v>
      </c>
      <c r="D118" s="74"/>
      <c r="E118" s="74"/>
      <c r="F118" s="74"/>
      <c r="G118" s="157"/>
      <c r="H118" s="72">
        <f t="shared" si="8"/>
        <v>0</v>
      </c>
      <c r="I118" s="74"/>
      <c r="J118" s="74"/>
      <c r="K118" s="74"/>
      <c r="L118" s="158"/>
    </row>
    <row r="119" spans="1:12" x14ac:dyDescent="0.25">
      <c r="A119" s="44">
        <v>2263</v>
      </c>
      <c r="B119" s="71" t="s">
        <v>127</v>
      </c>
      <c r="C119" s="72">
        <f t="shared" si="7"/>
        <v>0</v>
      </c>
      <c r="D119" s="74"/>
      <c r="E119" s="74"/>
      <c r="F119" s="74"/>
      <c r="G119" s="157"/>
      <c r="H119" s="72">
        <f t="shared" si="8"/>
        <v>0</v>
      </c>
      <c r="I119" s="74"/>
      <c r="J119" s="74"/>
      <c r="K119" s="74"/>
      <c r="L119" s="158"/>
    </row>
    <row r="120" spans="1:12" ht="24" x14ac:dyDescent="0.25">
      <c r="A120" s="44">
        <v>2264</v>
      </c>
      <c r="B120" s="71" t="s">
        <v>128</v>
      </c>
      <c r="C120" s="72">
        <f t="shared" si="7"/>
        <v>0</v>
      </c>
      <c r="D120" s="74"/>
      <c r="E120" s="74"/>
      <c r="F120" s="74"/>
      <c r="G120" s="157"/>
      <c r="H120" s="72">
        <f t="shared" si="8"/>
        <v>0</v>
      </c>
      <c r="I120" s="74"/>
      <c r="J120" s="74"/>
      <c r="K120" s="74"/>
      <c r="L120" s="158"/>
    </row>
    <row r="121" spans="1:12" x14ac:dyDescent="0.25">
      <c r="A121" s="44">
        <v>2269</v>
      </c>
      <c r="B121" s="71" t="s">
        <v>129</v>
      </c>
      <c r="C121" s="72">
        <f t="shared" si="7"/>
        <v>0</v>
      </c>
      <c r="D121" s="74"/>
      <c r="E121" s="74"/>
      <c r="F121" s="74"/>
      <c r="G121" s="157"/>
      <c r="H121" s="72">
        <f t="shared" si="8"/>
        <v>0</v>
      </c>
      <c r="I121" s="74"/>
      <c r="J121" s="74"/>
      <c r="K121" s="74"/>
      <c r="L121" s="158"/>
    </row>
    <row r="122" spans="1:12" x14ac:dyDescent="0.25">
      <c r="A122" s="159">
        <v>2270</v>
      </c>
      <c r="B122" s="71" t="s">
        <v>130</v>
      </c>
      <c r="C122" s="72">
        <f t="shared" si="7"/>
        <v>0</v>
      </c>
      <c r="D122" s="160">
        <f>SUM(D123:D127)</f>
        <v>0</v>
      </c>
      <c r="E122" s="160">
        <f>SUM(E123:E127)</f>
        <v>0</v>
      </c>
      <c r="F122" s="160">
        <f>SUM(F123:F127)</f>
        <v>0</v>
      </c>
      <c r="G122" s="161">
        <f>SUM(G123:G127)</f>
        <v>0</v>
      </c>
      <c r="H122" s="72">
        <f t="shared" si="8"/>
        <v>0</v>
      </c>
      <c r="I122" s="160">
        <f>SUM(I123:I127)</f>
        <v>0</v>
      </c>
      <c r="J122" s="160">
        <f>SUM(J123:J127)</f>
        <v>0</v>
      </c>
      <c r="K122" s="160">
        <f>SUM(K123:K127)</f>
        <v>0</v>
      </c>
      <c r="L122" s="162">
        <f>SUM(L123:L127)</f>
        <v>0</v>
      </c>
    </row>
    <row r="123" spans="1:12" x14ac:dyDescent="0.25">
      <c r="A123" s="44">
        <v>2272</v>
      </c>
      <c r="B123" s="174" t="s">
        <v>131</v>
      </c>
      <c r="C123" s="72">
        <f t="shared" si="7"/>
        <v>0</v>
      </c>
      <c r="D123" s="74"/>
      <c r="E123" s="74"/>
      <c r="F123" s="74"/>
      <c r="G123" s="157"/>
      <c r="H123" s="72">
        <f t="shared" si="8"/>
        <v>0</v>
      </c>
      <c r="I123" s="74"/>
      <c r="J123" s="74"/>
      <c r="K123" s="74"/>
      <c r="L123" s="158"/>
    </row>
    <row r="124" spans="1:12" ht="24" x14ac:dyDescent="0.25">
      <c r="A124" s="44">
        <v>2274</v>
      </c>
      <c r="B124" s="175" t="s">
        <v>132</v>
      </c>
      <c r="C124" s="72">
        <f t="shared" si="7"/>
        <v>0</v>
      </c>
      <c r="D124" s="74"/>
      <c r="E124" s="74"/>
      <c r="F124" s="74"/>
      <c r="G124" s="157"/>
      <c r="H124" s="72">
        <f t="shared" si="8"/>
        <v>0</v>
      </c>
      <c r="I124" s="74"/>
      <c r="J124" s="74"/>
      <c r="K124" s="74"/>
      <c r="L124" s="158"/>
    </row>
    <row r="125" spans="1:12" ht="24" x14ac:dyDescent="0.25">
      <c r="A125" s="44">
        <v>2275</v>
      </c>
      <c r="B125" s="71" t="s">
        <v>133</v>
      </c>
      <c r="C125" s="72">
        <f t="shared" si="7"/>
        <v>0</v>
      </c>
      <c r="D125" s="74"/>
      <c r="E125" s="74"/>
      <c r="F125" s="74"/>
      <c r="G125" s="157"/>
      <c r="H125" s="72">
        <f t="shared" si="8"/>
        <v>0</v>
      </c>
      <c r="I125" s="74"/>
      <c r="J125" s="74"/>
      <c r="K125" s="74"/>
      <c r="L125" s="158"/>
    </row>
    <row r="126" spans="1:12" ht="36" x14ac:dyDescent="0.25">
      <c r="A126" s="44">
        <v>2276</v>
      </c>
      <c r="B126" s="71" t="s">
        <v>134</v>
      </c>
      <c r="C126" s="72">
        <f t="shared" si="7"/>
        <v>0</v>
      </c>
      <c r="D126" s="74"/>
      <c r="E126" s="74"/>
      <c r="F126" s="74"/>
      <c r="G126" s="157"/>
      <c r="H126" s="72">
        <f t="shared" si="8"/>
        <v>0</v>
      </c>
      <c r="I126" s="74"/>
      <c r="J126" s="74"/>
      <c r="K126" s="74"/>
      <c r="L126" s="158"/>
    </row>
    <row r="127" spans="1:12" ht="24" x14ac:dyDescent="0.25">
      <c r="A127" s="44">
        <v>2279</v>
      </c>
      <c r="B127" s="71" t="s">
        <v>135</v>
      </c>
      <c r="C127" s="72">
        <f t="shared" si="7"/>
        <v>0</v>
      </c>
      <c r="D127" s="74"/>
      <c r="E127" s="74"/>
      <c r="F127" s="74"/>
      <c r="G127" s="157"/>
      <c r="H127" s="72">
        <f t="shared" si="8"/>
        <v>0</v>
      </c>
      <c r="I127" s="74"/>
      <c r="J127" s="74"/>
      <c r="K127" s="74"/>
      <c r="L127" s="158"/>
    </row>
    <row r="128" spans="1:12" ht="24" x14ac:dyDescent="0.25">
      <c r="A128" s="168">
        <v>2280</v>
      </c>
      <c r="B128" s="65" t="s">
        <v>136</v>
      </c>
      <c r="C128" s="66">
        <f t="shared" ref="C128:L128" si="9">SUM(C129)</f>
        <v>0</v>
      </c>
      <c r="D128" s="169">
        <f t="shared" si="9"/>
        <v>0</v>
      </c>
      <c r="E128" s="169">
        <f t="shared" si="9"/>
        <v>0</v>
      </c>
      <c r="F128" s="169">
        <f t="shared" si="9"/>
        <v>0</v>
      </c>
      <c r="G128" s="169">
        <f t="shared" si="9"/>
        <v>0</v>
      </c>
      <c r="H128" s="66">
        <f t="shared" si="9"/>
        <v>0</v>
      </c>
      <c r="I128" s="169">
        <f t="shared" si="9"/>
        <v>0</v>
      </c>
      <c r="J128" s="169">
        <f t="shared" si="9"/>
        <v>0</v>
      </c>
      <c r="K128" s="169">
        <f t="shared" si="9"/>
        <v>0</v>
      </c>
      <c r="L128" s="176">
        <f t="shared" si="9"/>
        <v>0</v>
      </c>
    </row>
    <row r="129" spans="1:12" ht="24" x14ac:dyDescent="0.25">
      <c r="A129" s="44">
        <v>2283</v>
      </c>
      <c r="B129" s="71" t="s">
        <v>137</v>
      </c>
      <c r="C129" s="72">
        <f>SUM(D129:G129)</f>
        <v>0</v>
      </c>
      <c r="D129" s="74"/>
      <c r="E129" s="74"/>
      <c r="F129" s="74"/>
      <c r="G129" s="157"/>
      <c r="H129" s="72">
        <f>SUM(I129:L129)</f>
        <v>0</v>
      </c>
      <c r="I129" s="74"/>
      <c r="J129" s="74"/>
      <c r="K129" s="74"/>
      <c r="L129" s="158"/>
    </row>
    <row r="130" spans="1:12" ht="38.25" customHeight="1" x14ac:dyDescent="0.25">
      <c r="A130" s="56">
        <v>2300</v>
      </c>
      <c r="B130" s="147" t="s">
        <v>138</v>
      </c>
      <c r="C130" s="57">
        <f t="shared" si="7"/>
        <v>0</v>
      </c>
      <c r="D130" s="63">
        <f>SUM(D131,D136,D140,D141,D144,D151,D159,D160,D163)</f>
        <v>0</v>
      </c>
      <c r="E130" s="63">
        <f>SUM(E131,E136,E140,E141,E144,E151,E159,E160,E163)</f>
        <v>0</v>
      </c>
      <c r="F130" s="63">
        <f>SUM(F131,F136,F140,F141,F144,F151,F159,F160,F163)</f>
        <v>0</v>
      </c>
      <c r="G130" s="166">
        <f>SUM(G131,G136,G140,G141,G144,G151,G159,G160,G163)</f>
        <v>0</v>
      </c>
      <c r="H130" s="57">
        <f t="shared" si="8"/>
        <v>0</v>
      </c>
      <c r="I130" s="63">
        <f>SUM(I131,I136,I140,I141,I144,I151,I159,I160,I163)</f>
        <v>0</v>
      </c>
      <c r="J130" s="63">
        <f>SUM(J131,J136,J140,J141,J144,J151,J159,J160,J163)</f>
        <v>0</v>
      </c>
      <c r="K130" s="63">
        <f>SUM(K131,K136,K140,K141,K144,K151,K159,K160,K163)</f>
        <v>0</v>
      </c>
      <c r="L130" s="167">
        <f>SUM(L131,L136,L140,L141,L144,L151,L159,L160,L163)</f>
        <v>0</v>
      </c>
    </row>
    <row r="131" spans="1:12" ht="24" x14ac:dyDescent="0.25">
      <c r="A131" s="168">
        <v>2310</v>
      </c>
      <c r="B131" s="65" t="s">
        <v>139</v>
      </c>
      <c r="C131" s="66">
        <f t="shared" si="7"/>
        <v>0</v>
      </c>
      <c r="D131" s="169">
        <f>SUM(D132:D135)</f>
        <v>0</v>
      </c>
      <c r="E131" s="169">
        <f t="shared" ref="E131:L131" si="10">SUM(E132:E135)</f>
        <v>0</v>
      </c>
      <c r="F131" s="169">
        <f t="shared" si="10"/>
        <v>0</v>
      </c>
      <c r="G131" s="170">
        <f t="shared" si="10"/>
        <v>0</v>
      </c>
      <c r="H131" s="66">
        <f t="shared" si="8"/>
        <v>0</v>
      </c>
      <c r="I131" s="169">
        <f t="shared" si="10"/>
        <v>0</v>
      </c>
      <c r="J131" s="169">
        <f t="shared" si="10"/>
        <v>0</v>
      </c>
      <c r="K131" s="169">
        <f t="shared" si="10"/>
        <v>0</v>
      </c>
      <c r="L131" s="171">
        <f t="shared" si="10"/>
        <v>0</v>
      </c>
    </row>
    <row r="132" spans="1:12" x14ac:dyDescent="0.25">
      <c r="A132" s="44">
        <v>2311</v>
      </c>
      <c r="B132" s="71" t="s">
        <v>140</v>
      </c>
      <c r="C132" s="72">
        <f t="shared" si="7"/>
        <v>0</v>
      </c>
      <c r="D132" s="74"/>
      <c r="E132" s="74"/>
      <c r="F132" s="74"/>
      <c r="G132" s="157"/>
      <c r="H132" s="72">
        <f t="shared" si="8"/>
        <v>0</v>
      </c>
      <c r="I132" s="74"/>
      <c r="J132" s="74"/>
      <c r="K132" s="74"/>
      <c r="L132" s="158"/>
    </row>
    <row r="133" spans="1:12" x14ac:dyDescent="0.25">
      <c r="A133" s="44">
        <v>2312</v>
      </c>
      <c r="B133" s="71" t="s">
        <v>141</v>
      </c>
      <c r="C133" s="72">
        <f t="shared" si="7"/>
        <v>0</v>
      </c>
      <c r="D133" s="74"/>
      <c r="E133" s="74"/>
      <c r="F133" s="74"/>
      <c r="G133" s="157"/>
      <c r="H133" s="72">
        <f t="shared" si="8"/>
        <v>0</v>
      </c>
      <c r="I133" s="74"/>
      <c r="J133" s="74"/>
      <c r="K133" s="74"/>
      <c r="L133" s="158"/>
    </row>
    <row r="134" spans="1:12" x14ac:dyDescent="0.25">
      <c r="A134" s="44">
        <v>2313</v>
      </c>
      <c r="B134" s="71" t="s">
        <v>142</v>
      </c>
      <c r="C134" s="72">
        <f t="shared" si="7"/>
        <v>0</v>
      </c>
      <c r="D134" s="74"/>
      <c r="E134" s="74"/>
      <c r="F134" s="74"/>
      <c r="G134" s="157"/>
      <c r="H134" s="72">
        <f t="shared" si="8"/>
        <v>0</v>
      </c>
      <c r="I134" s="74"/>
      <c r="J134" s="74"/>
      <c r="K134" s="74"/>
      <c r="L134" s="158"/>
    </row>
    <row r="135" spans="1:12" ht="36" customHeight="1" x14ac:dyDescent="0.25">
      <c r="A135" s="44">
        <v>2314</v>
      </c>
      <c r="B135" s="71" t="s">
        <v>143</v>
      </c>
      <c r="C135" s="72">
        <f t="shared" si="7"/>
        <v>0</v>
      </c>
      <c r="D135" s="74"/>
      <c r="E135" s="74"/>
      <c r="F135" s="74"/>
      <c r="G135" s="157"/>
      <c r="H135" s="72">
        <f t="shared" si="8"/>
        <v>0</v>
      </c>
      <c r="I135" s="74"/>
      <c r="J135" s="74"/>
      <c r="K135" s="74"/>
      <c r="L135" s="158"/>
    </row>
    <row r="136" spans="1:12" x14ac:dyDescent="0.25">
      <c r="A136" s="159">
        <v>2320</v>
      </c>
      <c r="B136" s="71" t="s">
        <v>144</v>
      </c>
      <c r="C136" s="72">
        <f t="shared" si="7"/>
        <v>0</v>
      </c>
      <c r="D136" s="160">
        <f>SUM(D137:D139)</f>
        <v>0</v>
      </c>
      <c r="E136" s="160">
        <f>SUM(E137:E139)</f>
        <v>0</v>
      </c>
      <c r="F136" s="160">
        <f>SUM(F137:F139)</f>
        <v>0</v>
      </c>
      <c r="G136" s="161">
        <f>SUM(G137:G139)</f>
        <v>0</v>
      </c>
      <c r="H136" s="72">
        <f t="shared" si="8"/>
        <v>0</v>
      </c>
      <c r="I136" s="160">
        <f>SUM(I137:I139)</f>
        <v>0</v>
      </c>
      <c r="J136" s="160">
        <f>SUM(J137:J139)</f>
        <v>0</v>
      </c>
      <c r="K136" s="160">
        <f>SUM(K137:K139)</f>
        <v>0</v>
      </c>
      <c r="L136" s="162">
        <f>SUM(L137:L139)</f>
        <v>0</v>
      </c>
    </row>
    <row r="137" spans="1:12" x14ac:dyDescent="0.25">
      <c r="A137" s="44">
        <v>2321</v>
      </c>
      <c r="B137" s="71" t="s">
        <v>145</v>
      </c>
      <c r="C137" s="72">
        <f t="shared" si="7"/>
        <v>0</v>
      </c>
      <c r="D137" s="74"/>
      <c r="E137" s="74"/>
      <c r="F137" s="74"/>
      <c r="G137" s="157"/>
      <c r="H137" s="72">
        <f t="shared" si="8"/>
        <v>0</v>
      </c>
      <c r="I137" s="74"/>
      <c r="J137" s="74"/>
      <c r="K137" s="74"/>
      <c r="L137" s="158"/>
    </row>
    <row r="138" spans="1:12" x14ac:dyDescent="0.25">
      <c r="A138" s="44">
        <v>2322</v>
      </c>
      <c r="B138" s="71" t="s">
        <v>146</v>
      </c>
      <c r="C138" s="72">
        <f t="shared" si="7"/>
        <v>0</v>
      </c>
      <c r="D138" s="74"/>
      <c r="E138" s="74"/>
      <c r="F138" s="74"/>
      <c r="G138" s="157"/>
      <c r="H138" s="72">
        <f t="shared" si="8"/>
        <v>0</v>
      </c>
      <c r="I138" s="74"/>
      <c r="J138" s="74"/>
      <c r="K138" s="74"/>
      <c r="L138" s="158"/>
    </row>
    <row r="139" spans="1:12" ht="10.5" customHeight="1" x14ac:dyDescent="0.25">
      <c r="A139" s="44">
        <v>2329</v>
      </c>
      <c r="B139" s="71" t="s">
        <v>147</v>
      </c>
      <c r="C139" s="72">
        <f t="shared" si="7"/>
        <v>0</v>
      </c>
      <c r="D139" s="74"/>
      <c r="E139" s="74"/>
      <c r="F139" s="74"/>
      <c r="G139" s="157"/>
      <c r="H139" s="72">
        <f t="shared" si="8"/>
        <v>0</v>
      </c>
      <c r="I139" s="74"/>
      <c r="J139" s="74"/>
      <c r="K139" s="74"/>
      <c r="L139" s="158"/>
    </row>
    <row r="140" spans="1:12" x14ac:dyDescent="0.25">
      <c r="A140" s="159">
        <v>2330</v>
      </c>
      <c r="B140" s="71" t="s">
        <v>148</v>
      </c>
      <c r="C140" s="72">
        <f t="shared" si="7"/>
        <v>0</v>
      </c>
      <c r="D140" s="74"/>
      <c r="E140" s="74"/>
      <c r="F140" s="74"/>
      <c r="G140" s="157"/>
      <c r="H140" s="72">
        <f t="shared" si="8"/>
        <v>0</v>
      </c>
      <c r="I140" s="74"/>
      <c r="J140" s="74"/>
      <c r="K140" s="74"/>
      <c r="L140" s="158"/>
    </row>
    <row r="141" spans="1:12" ht="48" x14ac:dyDescent="0.25">
      <c r="A141" s="159">
        <v>2340</v>
      </c>
      <c r="B141" s="71" t="s">
        <v>149</v>
      </c>
      <c r="C141" s="72">
        <f t="shared" si="7"/>
        <v>0</v>
      </c>
      <c r="D141" s="160">
        <f>SUM(D142:D143)</f>
        <v>0</v>
      </c>
      <c r="E141" s="160">
        <f>SUM(E142:E143)</f>
        <v>0</v>
      </c>
      <c r="F141" s="160">
        <f>SUM(F142:F143)</f>
        <v>0</v>
      </c>
      <c r="G141" s="161">
        <f>SUM(G142:G143)</f>
        <v>0</v>
      </c>
      <c r="H141" s="72">
        <f t="shared" si="8"/>
        <v>0</v>
      </c>
      <c r="I141" s="160">
        <f>SUM(I142:I143)</f>
        <v>0</v>
      </c>
      <c r="J141" s="160">
        <f>SUM(J142:J143)</f>
        <v>0</v>
      </c>
      <c r="K141" s="160">
        <f>SUM(K142:K143)</f>
        <v>0</v>
      </c>
      <c r="L141" s="162">
        <f>SUM(L142:L143)</f>
        <v>0</v>
      </c>
    </row>
    <row r="142" spans="1:12" x14ac:dyDescent="0.25">
      <c r="A142" s="44">
        <v>2341</v>
      </c>
      <c r="B142" s="71" t="s">
        <v>150</v>
      </c>
      <c r="C142" s="72">
        <f t="shared" si="7"/>
        <v>0</v>
      </c>
      <c r="D142" s="74"/>
      <c r="E142" s="74"/>
      <c r="F142" s="74"/>
      <c r="G142" s="157"/>
      <c r="H142" s="72">
        <f t="shared" si="8"/>
        <v>0</v>
      </c>
      <c r="I142" s="74"/>
      <c r="J142" s="74"/>
      <c r="K142" s="74"/>
      <c r="L142" s="158"/>
    </row>
    <row r="143" spans="1:12" ht="24" x14ac:dyDescent="0.25">
      <c r="A143" s="44">
        <v>2344</v>
      </c>
      <c r="B143" s="71" t="s">
        <v>151</v>
      </c>
      <c r="C143" s="72">
        <f t="shared" si="7"/>
        <v>0</v>
      </c>
      <c r="D143" s="74"/>
      <c r="E143" s="74"/>
      <c r="F143" s="74"/>
      <c r="G143" s="157"/>
      <c r="H143" s="72">
        <f t="shared" si="8"/>
        <v>0</v>
      </c>
      <c r="I143" s="74"/>
      <c r="J143" s="74"/>
      <c r="K143" s="74"/>
      <c r="L143" s="158"/>
    </row>
    <row r="144" spans="1:12" ht="24" x14ac:dyDescent="0.25">
      <c r="A144" s="150">
        <v>2350</v>
      </c>
      <c r="B144" s="112" t="s">
        <v>152</v>
      </c>
      <c r="C144" s="117">
        <f t="shared" si="7"/>
        <v>0</v>
      </c>
      <c r="D144" s="151">
        <f>SUM(D145:D150)</f>
        <v>0</v>
      </c>
      <c r="E144" s="151">
        <f>SUM(E145:E150)</f>
        <v>0</v>
      </c>
      <c r="F144" s="151">
        <f>SUM(F145:F150)</f>
        <v>0</v>
      </c>
      <c r="G144" s="152">
        <f>SUM(G145:G150)</f>
        <v>0</v>
      </c>
      <c r="H144" s="117">
        <f t="shared" si="8"/>
        <v>0</v>
      </c>
      <c r="I144" s="151">
        <f>SUM(I145:I150)</f>
        <v>0</v>
      </c>
      <c r="J144" s="151">
        <f>SUM(J145:J150)</f>
        <v>0</v>
      </c>
      <c r="K144" s="151">
        <f>SUM(K145:K150)</f>
        <v>0</v>
      </c>
      <c r="L144" s="153">
        <f>SUM(L145:L150)</f>
        <v>0</v>
      </c>
    </row>
    <row r="145" spans="1:12" x14ac:dyDescent="0.25">
      <c r="A145" s="38">
        <v>2351</v>
      </c>
      <c r="B145" s="65" t="s">
        <v>153</v>
      </c>
      <c r="C145" s="66">
        <f t="shared" si="7"/>
        <v>0</v>
      </c>
      <c r="D145" s="68"/>
      <c r="E145" s="68"/>
      <c r="F145" s="68"/>
      <c r="G145" s="154"/>
      <c r="H145" s="66">
        <f t="shared" si="8"/>
        <v>0</v>
      </c>
      <c r="I145" s="68"/>
      <c r="J145" s="68"/>
      <c r="K145" s="68"/>
      <c r="L145" s="155"/>
    </row>
    <row r="146" spans="1:12" x14ac:dyDescent="0.25">
      <c r="A146" s="44">
        <v>2352</v>
      </c>
      <c r="B146" s="71" t="s">
        <v>154</v>
      </c>
      <c r="C146" s="72">
        <f t="shared" si="7"/>
        <v>0</v>
      </c>
      <c r="D146" s="74"/>
      <c r="E146" s="74"/>
      <c r="F146" s="74"/>
      <c r="G146" s="157"/>
      <c r="H146" s="72">
        <f t="shared" si="8"/>
        <v>0</v>
      </c>
      <c r="I146" s="74"/>
      <c r="J146" s="74"/>
      <c r="K146" s="74"/>
      <c r="L146" s="158"/>
    </row>
    <row r="147" spans="1:12" ht="24" x14ac:dyDescent="0.25">
      <c r="A147" s="44">
        <v>2353</v>
      </c>
      <c r="B147" s="71" t="s">
        <v>155</v>
      </c>
      <c r="C147" s="72">
        <f t="shared" si="7"/>
        <v>0</v>
      </c>
      <c r="D147" s="74"/>
      <c r="E147" s="74"/>
      <c r="F147" s="74"/>
      <c r="G147" s="157"/>
      <c r="H147" s="72">
        <f t="shared" si="8"/>
        <v>0</v>
      </c>
      <c r="I147" s="74"/>
      <c r="J147" s="74"/>
      <c r="K147" s="74"/>
      <c r="L147" s="158"/>
    </row>
    <row r="148" spans="1:12" ht="24" x14ac:dyDescent="0.25">
      <c r="A148" s="44">
        <v>2354</v>
      </c>
      <c r="B148" s="71" t="s">
        <v>156</v>
      </c>
      <c r="C148" s="72">
        <f t="shared" si="7"/>
        <v>0</v>
      </c>
      <c r="D148" s="74"/>
      <c r="E148" s="74"/>
      <c r="F148" s="74"/>
      <c r="G148" s="157"/>
      <c r="H148" s="72">
        <f t="shared" si="8"/>
        <v>0</v>
      </c>
      <c r="I148" s="74"/>
      <c r="J148" s="74"/>
      <c r="K148" s="74"/>
      <c r="L148" s="158"/>
    </row>
    <row r="149" spans="1:12" ht="24" x14ac:dyDescent="0.25">
      <c r="A149" s="44">
        <v>2355</v>
      </c>
      <c r="B149" s="71" t="s">
        <v>157</v>
      </c>
      <c r="C149" s="72">
        <f t="shared" si="7"/>
        <v>0</v>
      </c>
      <c r="D149" s="74"/>
      <c r="E149" s="74"/>
      <c r="F149" s="74"/>
      <c r="G149" s="157"/>
      <c r="H149" s="72">
        <f t="shared" si="8"/>
        <v>0</v>
      </c>
      <c r="I149" s="74"/>
      <c r="J149" s="74"/>
      <c r="K149" s="74"/>
      <c r="L149" s="158"/>
    </row>
    <row r="150" spans="1:12" ht="24" x14ac:dyDescent="0.25">
      <c r="A150" s="44">
        <v>2359</v>
      </c>
      <c r="B150" s="71" t="s">
        <v>158</v>
      </c>
      <c r="C150" s="72">
        <f t="shared" si="7"/>
        <v>0</v>
      </c>
      <c r="D150" s="74"/>
      <c r="E150" s="74"/>
      <c r="F150" s="74"/>
      <c r="G150" s="157"/>
      <c r="H150" s="72">
        <f t="shared" si="8"/>
        <v>0</v>
      </c>
      <c r="I150" s="74"/>
      <c r="J150" s="74"/>
      <c r="K150" s="74"/>
      <c r="L150" s="158"/>
    </row>
    <row r="151" spans="1:12" ht="24.75" customHeight="1" x14ac:dyDescent="0.25">
      <c r="A151" s="159">
        <v>2360</v>
      </c>
      <c r="B151" s="71" t="s">
        <v>159</v>
      </c>
      <c r="C151" s="72">
        <f t="shared" si="7"/>
        <v>0</v>
      </c>
      <c r="D151" s="160">
        <f>SUM(D152:D158)</f>
        <v>0</v>
      </c>
      <c r="E151" s="160">
        <f>SUM(E152:E158)</f>
        <v>0</v>
      </c>
      <c r="F151" s="160">
        <f>SUM(F152:F158)</f>
        <v>0</v>
      </c>
      <c r="G151" s="161">
        <f>SUM(G152:G158)</f>
        <v>0</v>
      </c>
      <c r="H151" s="72">
        <f t="shared" si="8"/>
        <v>0</v>
      </c>
      <c r="I151" s="160">
        <f>SUM(I152:I158)</f>
        <v>0</v>
      </c>
      <c r="J151" s="160">
        <f>SUM(J152:J158)</f>
        <v>0</v>
      </c>
      <c r="K151" s="160">
        <f>SUM(K152:K158)</f>
        <v>0</v>
      </c>
      <c r="L151" s="162">
        <f>SUM(L152:L158)</f>
        <v>0</v>
      </c>
    </row>
    <row r="152" spans="1:12" x14ac:dyDescent="0.25">
      <c r="A152" s="43">
        <v>2361</v>
      </c>
      <c r="B152" s="71" t="s">
        <v>160</v>
      </c>
      <c r="C152" s="72">
        <f t="shared" si="7"/>
        <v>0</v>
      </c>
      <c r="D152" s="74"/>
      <c r="E152" s="74"/>
      <c r="F152" s="74"/>
      <c r="G152" s="157"/>
      <c r="H152" s="72">
        <f t="shared" si="8"/>
        <v>0</v>
      </c>
      <c r="I152" s="74"/>
      <c r="J152" s="74"/>
      <c r="K152" s="74"/>
      <c r="L152" s="158"/>
    </row>
    <row r="153" spans="1:12" ht="24" x14ac:dyDescent="0.25">
      <c r="A153" s="43">
        <v>2362</v>
      </c>
      <c r="B153" s="71" t="s">
        <v>161</v>
      </c>
      <c r="C153" s="72">
        <f t="shared" si="7"/>
        <v>0</v>
      </c>
      <c r="D153" s="74"/>
      <c r="E153" s="74"/>
      <c r="F153" s="74"/>
      <c r="G153" s="157"/>
      <c r="H153" s="72">
        <f t="shared" si="8"/>
        <v>0</v>
      </c>
      <c r="I153" s="74"/>
      <c r="J153" s="74"/>
      <c r="K153" s="74"/>
      <c r="L153" s="158"/>
    </row>
    <row r="154" spans="1:12" x14ac:dyDescent="0.25">
      <c r="A154" s="43">
        <v>2363</v>
      </c>
      <c r="B154" s="71" t="s">
        <v>162</v>
      </c>
      <c r="C154" s="72">
        <f t="shared" si="7"/>
        <v>0</v>
      </c>
      <c r="D154" s="74"/>
      <c r="E154" s="74"/>
      <c r="F154" s="74"/>
      <c r="G154" s="157"/>
      <c r="H154" s="72">
        <f t="shared" si="8"/>
        <v>0</v>
      </c>
      <c r="I154" s="74"/>
      <c r="J154" s="74"/>
      <c r="K154" s="74"/>
      <c r="L154" s="158"/>
    </row>
    <row r="155" spans="1:12" x14ac:dyDescent="0.25">
      <c r="A155" s="43">
        <v>2364</v>
      </c>
      <c r="B155" s="71" t="s">
        <v>163</v>
      </c>
      <c r="C155" s="72">
        <f t="shared" si="7"/>
        <v>0</v>
      </c>
      <c r="D155" s="74"/>
      <c r="E155" s="74"/>
      <c r="F155" s="74"/>
      <c r="G155" s="157"/>
      <c r="H155" s="72">
        <f t="shared" si="8"/>
        <v>0</v>
      </c>
      <c r="I155" s="74"/>
      <c r="J155" s="74"/>
      <c r="K155" s="74"/>
      <c r="L155" s="158"/>
    </row>
    <row r="156" spans="1:12" ht="12.75" customHeight="1" x14ac:dyDescent="0.25">
      <c r="A156" s="43">
        <v>2365</v>
      </c>
      <c r="B156" s="71" t="s">
        <v>164</v>
      </c>
      <c r="C156" s="72">
        <f t="shared" si="7"/>
        <v>0</v>
      </c>
      <c r="D156" s="74"/>
      <c r="E156" s="74"/>
      <c r="F156" s="74"/>
      <c r="G156" s="157"/>
      <c r="H156" s="72">
        <f t="shared" si="8"/>
        <v>0</v>
      </c>
      <c r="I156" s="74"/>
      <c r="J156" s="74"/>
      <c r="K156" s="74"/>
      <c r="L156" s="158"/>
    </row>
    <row r="157" spans="1:12" ht="36" x14ac:dyDescent="0.25">
      <c r="A157" s="43">
        <v>2366</v>
      </c>
      <c r="B157" s="71" t="s">
        <v>165</v>
      </c>
      <c r="C157" s="72">
        <f t="shared" si="7"/>
        <v>0</v>
      </c>
      <c r="D157" s="74"/>
      <c r="E157" s="74"/>
      <c r="F157" s="74"/>
      <c r="G157" s="157"/>
      <c r="H157" s="72">
        <f t="shared" si="8"/>
        <v>0</v>
      </c>
      <c r="I157" s="74"/>
      <c r="J157" s="74"/>
      <c r="K157" s="74"/>
      <c r="L157" s="158"/>
    </row>
    <row r="158" spans="1:12" ht="48" x14ac:dyDescent="0.25">
      <c r="A158" s="43">
        <v>2369</v>
      </c>
      <c r="B158" s="71" t="s">
        <v>166</v>
      </c>
      <c r="C158" s="72">
        <f t="shared" si="7"/>
        <v>0</v>
      </c>
      <c r="D158" s="74"/>
      <c r="E158" s="74"/>
      <c r="F158" s="74"/>
      <c r="G158" s="157"/>
      <c r="H158" s="72">
        <f t="shared" si="8"/>
        <v>0</v>
      </c>
      <c r="I158" s="74"/>
      <c r="J158" s="74"/>
      <c r="K158" s="74"/>
      <c r="L158" s="158"/>
    </row>
    <row r="159" spans="1:12" x14ac:dyDescent="0.25">
      <c r="A159" s="150">
        <v>2370</v>
      </c>
      <c r="B159" s="112" t="s">
        <v>167</v>
      </c>
      <c r="C159" s="117">
        <f t="shared" si="7"/>
        <v>0</v>
      </c>
      <c r="D159" s="163"/>
      <c r="E159" s="163"/>
      <c r="F159" s="163"/>
      <c r="G159" s="164"/>
      <c r="H159" s="117">
        <f t="shared" si="8"/>
        <v>0</v>
      </c>
      <c r="I159" s="163"/>
      <c r="J159" s="163"/>
      <c r="K159" s="163"/>
      <c r="L159" s="165"/>
    </row>
    <row r="160" spans="1:12" x14ac:dyDescent="0.25">
      <c r="A160" s="150">
        <v>2380</v>
      </c>
      <c r="B160" s="112" t="s">
        <v>168</v>
      </c>
      <c r="C160" s="117">
        <f t="shared" si="7"/>
        <v>0</v>
      </c>
      <c r="D160" s="151">
        <f>SUM(D161:D162)</f>
        <v>0</v>
      </c>
      <c r="E160" s="151">
        <f>SUM(E161:E162)</f>
        <v>0</v>
      </c>
      <c r="F160" s="151">
        <f>SUM(F161:F162)</f>
        <v>0</v>
      </c>
      <c r="G160" s="152">
        <f>SUM(G161:G162)</f>
        <v>0</v>
      </c>
      <c r="H160" s="117">
        <f t="shared" si="8"/>
        <v>0</v>
      </c>
      <c r="I160" s="151">
        <f>SUM(I161:I162)</f>
        <v>0</v>
      </c>
      <c r="J160" s="151">
        <f>SUM(J161:J162)</f>
        <v>0</v>
      </c>
      <c r="K160" s="151">
        <f>SUM(K161:K162)</f>
        <v>0</v>
      </c>
      <c r="L160" s="153">
        <f>SUM(L161:L162)</f>
        <v>0</v>
      </c>
    </row>
    <row r="161" spans="1:12" x14ac:dyDescent="0.25">
      <c r="A161" s="37">
        <v>2381</v>
      </c>
      <c r="B161" s="65" t="s">
        <v>169</v>
      </c>
      <c r="C161" s="66">
        <f t="shared" si="7"/>
        <v>0</v>
      </c>
      <c r="D161" s="68"/>
      <c r="E161" s="68"/>
      <c r="F161" s="68"/>
      <c r="G161" s="154"/>
      <c r="H161" s="66">
        <f t="shared" si="8"/>
        <v>0</v>
      </c>
      <c r="I161" s="68"/>
      <c r="J161" s="68"/>
      <c r="K161" s="68"/>
      <c r="L161" s="155"/>
    </row>
    <row r="162" spans="1:12" ht="24" x14ac:dyDescent="0.25">
      <c r="A162" s="43">
        <v>2389</v>
      </c>
      <c r="B162" s="71" t="s">
        <v>170</v>
      </c>
      <c r="C162" s="72">
        <f t="shared" si="7"/>
        <v>0</v>
      </c>
      <c r="D162" s="74"/>
      <c r="E162" s="74"/>
      <c r="F162" s="74"/>
      <c r="G162" s="157"/>
      <c r="H162" s="72">
        <f t="shared" si="8"/>
        <v>0</v>
      </c>
      <c r="I162" s="74"/>
      <c r="J162" s="74"/>
      <c r="K162" s="74"/>
      <c r="L162" s="158"/>
    </row>
    <row r="163" spans="1:12" x14ac:dyDescent="0.25">
      <c r="A163" s="150">
        <v>2390</v>
      </c>
      <c r="B163" s="112" t="s">
        <v>171</v>
      </c>
      <c r="C163" s="117">
        <f t="shared" si="7"/>
        <v>0</v>
      </c>
      <c r="D163" s="163"/>
      <c r="E163" s="163"/>
      <c r="F163" s="163"/>
      <c r="G163" s="164"/>
      <c r="H163" s="117">
        <f t="shared" si="8"/>
        <v>0</v>
      </c>
      <c r="I163" s="163"/>
      <c r="J163" s="163"/>
      <c r="K163" s="163"/>
      <c r="L163" s="165"/>
    </row>
    <row r="164" spans="1:12" x14ac:dyDescent="0.25">
      <c r="A164" s="56">
        <v>2400</v>
      </c>
      <c r="B164" s="147" t="s">
        <v>172</v>
      </c>
      <c r="C164" s="57">
        <f t="shared" si="7"/>
        <v>0</v>
      </c>
      <c r="D164" s="177"/>
      <c r="E164" s="177"/>
      <c r="F164" s="177"/>
      <c r="G164" s="178"/>
      <c r="H164" s="57">
        <f t="shared" si="8"/>
        <v>0</v>
      </c>
      <c r="I164" s="177"/>
      <c r="J164" s="177"/>
      <c r="K164" s="177"/>
      <c r="L164" s="179"/>
    </row>
    <row r="165" spans="1:12" ht="24" x14ac:dyDescent="0.25">
      <c r="A165" s="56">
        <v>2500</v>
      </c>
      <c r="B165" s="147" t="s">
        <v>173</v>
      </c>
      <c r="C165" s="57">
        <f t="shared" si="7"/>
        <v>0</v>
      </c>
      <c r="D165" s="63">
        <f>SUM(D166,D171)</f>
        <v>0</v>
      </c>
      <c r="E165" s="63">
        <f t="shared" ref="E165:G165" si="11">SUM(E166,E171)</f>
        <v>0</v>
      </c>
      <c r="F165" s="63">
        <f t="shared" si="11"/>
        <v>0</v>
      </c>
      <c r="G165" s="63">
        <f t="shared" si="11"/>
        <v>0</v>
      </c>
      <c r="H165" s="57">
        <f t="shared" si="8"/>
        <v>0</v>
      </c>
      <c r="I165" s="63">
        <f>SUM(I166,I171)</f>
        <v>0</v>
      </c>
      <c r="J165" s="63">
        <f t="shared" ref="J165:L165" si="12">SUM(J166,J171)</f>
        <v>0</v>
      </c>
      <c r="K165" s="63">
        <f t="shared" si="12"/>
        <v>0</v>
      </c>
      <c r="L165" s="149">
        <f t="shared" si="12"/>
        <v>0</v>
      </c>
    </row>
    <row r="166" spans="1:12" ht="16.5" customHeight="1" x14ac:dyDescent="0.25">
      <c r="A166" s="168">
        <v>2510</v>
      </c>
      <c r="B166" s="65" t="s">
        <v>174</v>
      </c>
      <c r="C166" s="66">
        <f t="shared" si="7"/>
        <v>0</v>
      </c>
      <c r="D166" s="169">
        <f>SUM(D167:D170)</f>
        <v>0</v>
      </c>
      <c r="E166" s="169">
        <f t="shared" ref="E166:G166" si="13">SUM(E167:E170)</f>
        <v>0</v>
      </c>
      <c r="F166" s="169">
        <f t="shared" si="13"/>
        <v>0</v>
      </c>
      <c r="G166" s="169">
        <f t="shared" si="13"/>
        <v>0</v>
      </c>
      <c r="H166" s="66">
        <f t="shared" si="8"/>
        <v>0</v>
      </c>
      <c r="I166" s="169">
        <f>SUM(I167:I170)</f>
        <v>0</v>
      </c>
      <c r="J166" s="169">
        <f t="shared" ref="J166:L166" si="14">SUM(J167:J170)</f>
        <v>0</v>
      </c>
      <c r="K166" s="169">
        <f t="shared" si="14"/>
        <v>0</v>
      </c>
      <c r="L166" s="180">
        <f t="shared" si="14"/>
        <v>0</v>
      </c>
    </row>
    <row r="167" spans="1:12" ht="24" x14ac:dyDescent="0.25">
      <c r="A167" s="44">
        <v>2512</v>
      </c>
      <c r="B167" s="71" t="s">
        <v>175</v>
      </c>
      <c r="C167" s="72">
        <f t="shared" si="7"/>
        <v>0</v>
      </c>
      <c r="D167" s="74"/>
      <c r="E167" s="74"/>
      <c r="F167" s="74"/>
      <c r="G167" s="157"/>
      <c r="H167" s="72">
        <f t="shared" si="8"/>
        <v>0</v>
      </c>
      <c r="I167" s="74"/>
      <c r="J167" s="74"/>
      <c r="K167" s="74"/>
      <c r="L167" s="158"/>
    </row>
    <row r="168" spans="1:12" ht="36" x14ac:dyDescent="0.25">
      <c r="A168" s="44">
        <v>2513</v>
      </c>
      <c r="B168" s="71" t="s">
        <v>176</v>
      </c>
      <c r="C168" s="72">
        <f t="shared" si="7"/>
        <v>0</v>
      </c>
      <c r="D168" s="74"/>
      <c r="E168" s="74"/>
      <c r="F168" s="74"/>
      <c r="G168" s="157"/>
      <c r="H168" s="72">
        <f t="shared" si="8"/>
        <v>0</v>
      </c>
      <c r="I168" s="74"/>
      <c r="J168" s="74"/>
      <c r="K168" s="74"/>
      <c r="L168" s="158"/>
    </row>
    <row r="169" spans="1:12" ht="24" x14ac:dyDescent="0.25">
      <c r="A169" s="44">
        <v>2515</v>
      </c>
      <c r="B169" s="71" t="s">
        <v>177</v>
      </c>
      <c r="C169" s="72">
        <f t="shared" si="7"/>
        <v>0</v>
      </c>
      <c r="D169" s="74"/>
      <c r="E169" s="74"/>
      <c r="F169" s="74"/>
      <c r="G169" s="157"/>
      <c r="H169" s="72">
        <f t="shared" si="8"/>
        <v>0</v>
      </c>
      <c r="I169" s="74"/>
      <c r="J169" s="74"/>
      <c r="K169" s="74"/>
      <c r="L169" s="158"/>
    </row>
    <row r="170" spans="1:12" ht="24" x14ac:dyDescent="0.25">
      <c r="A170" s="44">
        <v>2519</v>
      </c>
      <c r="B170" s="71" t="s">
        <v>178</v>
      </c>
      <c r="C170" s="72">
        <f t="shared" si="7"/>
        <v>0</v>
      </c>
      <c r="D170" s="74"/>
      <c r="E170" s="74"/>
      <c r="F170" s="74"/>
      <c r="G170" s="157"/>
      <c r="H170" s="72">
        <f t="shared" si="8"/>
        <v>0</v>
      </c>
      <c r="I170" s="74"/>
      <c r="J170" s="74"/>
      <c r="K170" s="74"/>
      <c r="L170" s="158"/>
    </row>
    <row r="171" spans="1:12" ht="24" x14ac:dyDescent="0.25">
      <c r="A171" s="159">
        <v>2520</v>
      </c>
      <c r="B171" s="71" t="s">
        <v>179</v>
      </c>
      <c r="C171" s="72">
        <f t="shared" si="7"/>
        <v>0</v>
      </c>
      <c r="D171" s="74"/>
      <c r="E171" s="74"/>
      <c r="F171" s="74"/>
      <c r="G171" s="157"/>
      <c r="H171" s="72">
        <f t="shared" si="8"/>
        <v>0</v>
      </c>
      <c r="I171" s="74"/>
      <c r="J171" s="74"/>
      <c r="K171" s="74"/>
      <c r="L171" s="158"/>
    </row>
    <row r="172" spans="1:12" s="182" customFormat="1" ht="36" customHeight="1" x14ac:dyDescent="0.25">
      <c r="A172" s="19">
        <v>2800</v>
      </c>
      <c r="B172" s="65" t="s">
        <v>180</v>
      </c>
      <c r="C172" s="66">
        <f t="shared" si="7"/>
        <v>0</v>
      </c>
      <c r="D172" s="40"/>
      <c r="E172" s="40"/>
      <c r="F172" s="40"/>
      <c r="G172" s="41"/>
      <c r="H172" s="66">
        <f t="shared" si="8"/>
        <v>0</v>
      </c>
      <c r="I172" s="40"/>
      <c r="J172" s="40"/>
      <c r="K172" s="40"/>
      <c r="L172" s="42"/>
    </row>
    <row r="173" spans="1:12" x14ac:dyDescent="0.25">
      <c r="A173" s="142">
        <v>3000</v>
      </c>
      <c r="B173" s="142" t="s">
        <v>181</v>
      </c>
      <c r="C173" s="143">
        <f t="shared" si="7"/>
        <v>0</v>
      </c>
      <c r="D173" s="144">
        <f>SUM(D174,D184)</f>
        <v>0</v>
      </c>
      <c r="E173" s="144">
        <f>SUM(E174,E184)</f>
        <v>0</v>
      </c>
      <c r="F173" s="144">
        <f>SUM(F174,F184)</f>
        <v>0</v>
      </c>
      <c r="G173" s="145">
        <f>SUM(G174,G184)</f>
        <v>0</v>
      </c>
      <c r="H173" s="143">
        <f t="shared" si="8"/>
        <v>24358</v>
      </c>
      <c r="I173" s="144">
        <f>SUM(I174,I184)</f>
        <v>0</v>
      </c>
      <c r="J173" s="144">
        <f>SUM(J174,J184)</f>
        <v>24358</v>
      </c>
      <c r="K173" s="144">
        <f>SUM(K174,K184)</f>
        <v>0</v>
      </c>
      <c r="L173" s="146">
        <f>SUM(L174,L184)</f>
        <v>0</v>
      </c>
    </row>
    <row r="174" spans="1:12" ht="24" x14ac:dyDescent="0.25">
      <c r="A174" s="56">
        <v>3200</v>
      </c>
      <c r="B174" s="183" t="s">
        <v>182</v>
      </c>
      <c r="C174" s="184">
        <f t="shared" si="7"/>
        <v>0</v>
      </c>
      <c r="D174" s="63">
        <f>SUM(D175,D179)</f>
        <v>0</v>
      </c>
      <c r="E174" s="63">
        <f t="shared" ref="E174:G174" si="15">SUM(E175,E179)</f>
        <v>0</v>
      </c>
      <c r="F174" s="63">
        <f t="shared" si="15"/>
        <v>0</v>
      </c>
      <c r="G174" s="63">
        <f t="shared" si="15"/>
        <v>0</v>
      </c>
      <c r="H174" s="57">
        <f t="shared" si="8"/>
        <v>24358</v>
      </c>
      <c r="I174" s="63">
        <f>SUM(I175,I179)</f>
        <v>0</v>
      </c>
      <c r="J174" s="63">
        <f t="shared" ref="J174:L174" si="16">SUM(J175,J179)</f>
        <v>24358</v>
      </c>
      <c r="K174" s="63">
        <f t="shared" si="16"/>
        <v>0</v>
      </c>
      <c r="L174" s="149">
        <f t="shared" si="16"/>
        <v>0</v>
      </c>
    </row>
    <row r="175" spans="1:12" ht="36" x14ac:dyDescent="0.25">
      <c r="A175" s="168">
        <v>3260</v>
      </c>
      <c r="B175" s="65" t="s">
        <v>183</v>
      </c>
      <c r="C175" s="66">
        <f t="shared" si="7"/>
        <v>0</v>
      </c>
      <c r="D175" s="169">
        <f>SUM(D176:D178)</f>
        <v>0</v>
      </c>
      <c r="E175" s="169">
        <f>SUM(E176:E178)</f>
        <v>0</v>
      </c>
      <c r="F175" s="169">
        <f>SUM(F176:F178)</f>
        <v>0</v>
      </c>
      <c r="G175" s="170">
        <f>SUM(G176:G178)</f>
        <v>0</v>
      </c>
      <c r="H175" s="66">
        <f t="shared" si="8"/>
        <v>24358</v>
      </c>
      <c r="I175" s="169">
        <f>SUM(I176:I178)</f>
        <v>0</v>
      </c>
      <c r="J175" s="169">
        <f>SUM(J176:J178)</f>
        <v>24358</v>
      </c>
      <c r="K175" s="169">
        <f>SUM(K176:K178)</f>
        <v>0</v>
      </c>
      <c r="L175" s="171">
        <f>SUM(L176:L178)</f>
        <v>0</v>
      </c>
    </row>
    <row r="176" spans="1:12" ht="24" x14ac:dyDescent="0.25">
      <c r="A176" s="44">
        <v>3261</v>
      </c>
      <c r="B176" s="71" t="s">
        <v>184</v>
      </c>
      <c r="C176" s="72">
        <f>SUM(D176:G176)</f>
        <v>0</v>
      </c>
      <c r="D176" s="74"/>
      <c r="E176" s="74"/>
      <c r="F176" s="74"/>
      <c r="G176" s="157"/>
      <c r="H176" s="72">
        <f>SUM(I176:L176)</f>
        <v>0</v>
      </c>
      <c r="I176" s="74"/>
      <c r="J176" s="74"/>
      <c r="K176" s="74"/>
      <c r="L176" s="158"/>
    </row>
    <row r="177" spans="1:12" ht="36" x14ac:dyDescent="0.25">
      <c r="A177" s="44">
        <v>3262</v>
      </c>
      <c r="B177" s="71" t="s">
        <v>185</v>
      </c>
      <c r="C177" s="72">
        <f>SUM(D177:G177)</f>
        <v>0</v>
      </c>
      <c r="D177" s="74"/>
      <c r="E177" s="74"/>
      <c r="F177" s="74"/>
      <c r="G177" s="157"/>
      <c r="H177" s="72">
        <f>SUM(I177:L177)</f>
        <v>0</v>
      </c>
      <c r="I177" s="74"/>
      <c r="J177" s="74"/>
      <c r="K177" s="74"/>
      <c r="L177" s="158"/>
    </row>
    <row r="178" spans="1:12" ht="24" x14ac:dyDescent="0.25">
      <c r="A178" s="44">
        <v>3263</v>
      </c>
      <c r="B178" s="71" t="s">
        <v>186</v>
      </c>
      <c r="C178" s="72">
        <f>SUM(D178:G178)</f>
        <v>0</v>
      </c>
      <c r="D178" s="74"/>
      <c r="E178" s="74">
        <v>0</v>
      </c>
      <c r="F178" s="74"/>
      <c r="G178" s="157"/>
      <c r="H178" s="72">
        <f>SUM(I178:L178)</f>
        <v>24358</v>
      </c>
      <c r="I178" s="74"/>
      <c r="J178" s="74">
        <v>24358</v>
      </c>
      <c r="K178" s="74"/>
      <c r="L178" s="158"/>
    </row>
    <row r="179" spans="1:12" ht="84" x14ac:dyDescent="0.25">
      <c r="A179" s="168">
        <v>3290</v>
      </c>
      <c r="B179" s="65" t="s">
        <v>187</v>
      </c>
      <c r="C179" s="185">
        <f t="shared" ref="C179:C183" si="17">SUM(D179:G179)</f>
        <v>0</v>
      </c>
      <c r="D179" s="169">
        <f>SUM(D180:D183)</f>
        <v>0</v>
      </c>
      <c r="E179" s="169">
        <f t="shared" ref="E179:G179" si="18">SUM(E180:E183)</f>
        <v>0</v>
      </c>
      <c r="F179" s="169">
        <f t="shared" si="18"/>
        <v>0</v>
      </c>
      <c r="G179" s="169">
        <f t="shared" si="18"/>
        <v>0</v>
      </c>
      <c r="H179" s="185">
        <f t="shared" ref="H179:H183" si="19">SUM(I179:L179)</f>
        <v>0</v>
      </c>
      <c r="I179" s="169">
        <f>SUM(I180:I183)</f>
        <v>0</v>
      </c>
      <c r="J179" s="169">
        <f t="shared" ref="J179:L179" si="20">SUM(J180:J183)</f>
        <v>0</v>
      </c>
      <c r="K179" s="169">
        <f t="shared" si="20"/>
        <v>0</v>
      </c>
      <c r="L179" s="186">
        <f t="shared" si="20"/>
        <v>0</v>
      </c>
    </row>
    <row r="180" spans="1:12" ht="72" x14ac:dyDescent="0.25">
      <c r="A180" s="44">
        <v>3291</v>
      </c>
      <c r="B180" s="71" t="s">
        <v>188</v>
      </c>
      <c r="C180" s="72">
        <f t="shared" si="17"/>
        <v>0</v>
      </c>
      <c r="D180" s="74"/>
      <c r="E180" s="74"/>
      <c r="F180" s="74"/>
      <c r="G180" s="187"/>
      <c r="H180" s="72">
        <f t="shared" si="19"/>
        <v>0</v>
      </c>
      <c r="I180" s="74"/>
      <c r="J180" s="74"/>
      <c r="K180" s="74"/>
      <c r="L180" s="158"/>
    </row>
    <row r="181" spans="1:12" ht="72" x14ac:dyDescent="0.25">
      <c r="A181" s="44">
        <v>3292</v>
      </c>
      <c r="B181" s="71" t="s">
        <v>189</v>
      </c>
      <c r="C181" s="72">
        <f t="shared" si="17"/>
        <v>0</v>
      </c>
      <c r="D181" s="74"/>
      <c r="E181" s="74"/>
      <c r="F181" s="74"/>
      <c r="G181" s="187"/>
      <c r="H181" s="72">
        <f t="shared" si="19"/>
        <v>0</v>
      </c>
      <c r="I181" s="74"/>
      <c r="J181" s="74"/>
      <c r="K181" s="74"/>
      <c r="L181" s="158"/>
    </row>
    <row r="182" spans="1:12" ht="72" x14ac:dyDescent="0.25">
      <c r="A182" s="44">
        <v>3293</v>
      </c>
      <c r="B182" s="71" t="s">
        <v>190</v>
      </c>
      <c r="C182" s="72">
        <f t="shared" si="17"/>
        <v>0</v>
      </c>
      <c r="D182" s="74"/>
      <c r="E182" s="74"/>
      <c r="F182" s="74"/>
      <c r="G182" s="187"/>
      <c r="H182" s="72">
        <f t="shared" si="19"/>
        <v>0</v>
      </c>
      <c r="I182" s="74"/>
      <c r="J182" s="74"/>
      <c r="K182" s="74"/>
      <c r="L182" s="158"/>
    </row>
    <row r="183" spans="1:12" ht="60" x14ac:dyDescent="0.25">
      <c r="A183" s="188">
        <v>3294</v>
      </c>
      <c r="B183" s="71" t="s">
        <v>191</v>
      </c>
      <c r="C183" s="185">
        <f t="shared" si="17"/>
        <v>0</v>
      </c>
      <c r="D183" s="189"/>
      <c r="E183" s="189"/>
      <c r="F183" s="189"/>
      <c r="G183" s="190"/>
      <c r="H183" s="185">
        <f t="shared" si="19"/>
        <v>0</v>
      </c>
      <c r="I183" s="189"/>
      <c r="J183" s="189"/>
      <c r="K183" s="189"/>
      <c r="L183" s="191"/>
    </row>
    <row r="184" spans="1:12" ht="48" x14ac:dyDescent="0.25">
      <c r="A184" s="192">
        <v>3300</v>
      </c>
      <c r="B184" s="183" t="s">
        <v>192</v>
      </c>
      <c r="C184" s="193">
        <f t="shared" si="7"/>
        <v>0</v>
      </c>
      <c r="D184" s="194">
        <f>SUM(D185:D186)</f>
        <v>0</v>
      </c>
      <c r="E184" s="194">
        <f t="shared" ref="E184:G184" si="21">SUM(E185:E186)</f>
        <v>0</v>
      </c>
      <c r="F184" s="194">
        <f t="shared" si="21"/>
        <v>0</v>
      </c>
      <c r="G184" s="194">
        <f t="shared" si="21"/>
        <v>0</v>
      </c>
      <c r="H184" s="193">
        <f t="shared" si="8"/>
        <v>0</v>
      </c>
      <c r="I184" s="194">
        <f>SUM(I185:I186)</f>
        <v>0</v>
      </c>
      <c r="J184" s="194">
        <f t="shared" ref="J184:L184" si="22">SUM(J185:J186)</f>
        <v>0</v>
      </c>
      <c r="K184" s="194">
        <f t="shared" si="22"/>
        <v>0</v>
      </c>
      <c r="L184" s="149">
        <f t="shared" si="22"/>
        <v>0</v>
      </c>
    </row>
    <row r="185" spans="1:12" ht="48" x14ac:dyDescent="0.25">
      <c r="A185" s="111">
        <v>3310</v>
      </c>
      <c r="B185" s="112" t="s">
        <v>193</v>
      </c>
      <c r="C185" s="195">
        <f t="shared" si="7"/>
        <v>0</v>
      </c>
      <c r="D185" s="163"/>
      <c r="E185" s="163"/>
      <c r="F185" s="163"/>
      <c r="G185" s="164"/>
      <c r="H185" s="195">
        <f t="shared" si="8"/>
        <v>0</v>
      </c>
      <c r="I185" s="163"/>
      <c r="J185" s="163"/>
      <c r="K185" s="163"/>
      <c r="L185" s="165"/>
    </row>
    <row r="186" spans="1:12" ht="48.75" customHeight="1" x14ac:dyDescent="0.25">
      <c r="A186" s="38">
        <v>3320</v>
      </c>
      <c r="B186" s="65" t="s">
        <v>194</v>
      </c>
      <c r="C186" s="66">
        <f t="shared" si="7"/>
        <v>0</v>
      </c>
      <c r="D186" s="68"/>
      <c r="E186" s="68"/>
      <c r="F186" s="68"/>
      <c r="G186" s="154"/>
      <c r="H186" s="66">
        <f t="shared" si="8"/>
        <v>0</v>
      </c>
      <c r="I186" s="68"/>
      <c r="J186" s="68"/>
      <c r="K186" s="68"/>
      <c r="L186" s="155"/>
    </row>
    <row r="187" spans="1:12" x14ac:dyDescent="0.25">
      <c r="A187" s="196">
        <v>4000</v>
      </c>
      <c r="B187" s="142" t="s">
        <v>195</v>
      </c>
      <c r="C187" s="143">
        <f t="shared" si="7"/>
        <v>0</v>
      </c>
      <c r="D187" s="144">
        <f>SUM(D188,D191)</f>
        <v>0</v>
      </c>
      <c r="E187" s="144">
        <f>SUM(E188,E191)</f>
        <v>0</v>
      </c>
      <c r="F187" s="144">
        <f>SUM(F188,F191)</f>
        <v>0</v>
      </c>
      <c r="G187" s="145">
        <f>SUM(G188,G191)</f>
        <v>0</v>
      </c>
      <c r="H187" s="143">
        <f t="shared" si="8"/>
        <v>0</v>
      </c>
      <c r="I187" s="144">
        <f>SUM(I188,I191)</f>
        <v>0</v>
      </c>
      <c r="J187" s="144">
        <f>SUM(J188,J191)</f>
        <v>0</v>
      </c>
      <c r="K187" s="144">
        <f>SUM(K188,K191)</f>
        <v>0</v>
      </c>
      <c r="L187" s="146">
        <f>SUM(L188,L191)</f>
        <v>0</v>
      </c>
    </row>
    <row r="188" spans="1:12" ht="24" x14ac:dyDescent="0.25">
      <c r="A188" s="197">
        <v>4200</v>
      </c>
      <c r="B188" s="147" t="s">
        <v>196</v>
      </c>
      <c r="C188" s="57">
        <f>SUM(D188:G188)</f>
        <v>0</v>
      </c>
      <c r="D188" s="63">
        <f>SUM(D189,D190)</f>
        <v>0</v>
      </c>
      <c r="E188" s="63">
        <f>SUM(E189,E190)</f>
        <v>0</v>
      </c>
      <c r="F188" s="63">
        <f>SUM(F189,F190)</f>
        <v>0</v>
      </c>
      <c r="G188" s="166">
        <f>SUM(G189,G190)</f>
        <v>0</v>
      </c>
      <c r="H188" s="57">
        <f t="shared" si="8"/>
        <v>0</v>
      </c>
      <c r="I188" s="63">
        <f>SUM(I189,I190)</f>
        <v>0</v>
      </c>
      <c r="J188" s="63">
        <f>SUM(J189,J190)</f>
        <v>0</v>
      </c>
      <c r="K188" s="63">
        <f>SUM(K189,K190)</f>
        <v>0</v>
      </c>
      <c r="L188" s="167">
        <f>SUM(L189,L190)</f>
        <v>0</v>
      </c>
    </row>
    <row r="189" spans="1:12" ht="36" x14ac:dyDescent="0.25">
      <c r="A189" s="168">
        <v>4240</v>
      </c>
      <c r="B189" s="65" t="s">
        <v>197</v>
      </c>
      <c r="C189" s="66">
        <f t="shared" ref="C189:C264" si="23">SUM(D189:G189)</f>
        <v>0</v>
      </c>
      <c r="D189" s="68"/>
      <c r="E189" s="68"/>
      <c r="F189" s="68"/>
      <c r="G189" s="154"/>
      <c r="H189" s="66">
        <f t="shared" ref="H189:H263" si="24">SUM(I189:L189)</f>
        <v>0</v>
      </c>
      <c r="I189" s="68"/>
      <c r="J189" s="68"/>
      <c r="K189" s="68"/>
      <c r="L189" s="155"/>
    </row>
    <row r="190" spans="1:12" ht="24" x14ac:dyDescent="0.25">
      <c r="A190" s="159">
        <v>4250</v>
      </c>
      <c r="B190" s="71" t="s">
        <v>198</v>
      </c>
      <c r="C190" s="72">
        <f t="shared" si="23"/>
        <v>0</v>
      </c>
      <c r="D190" s="74"/>
      <c r="E190" s="74"/>
      <c r="F190" s="74"/>
      <c r="G190" s="157"/>
      <c r="H190" s="72">
        <f t="shared" si="24"/>
        <v>0</v>
      </c>
      <c r="I190" s="74"/>
      <c r="J190" s="74"/>
      <c r="K190" s="74"/>
      <c r="L190" s="158"/>
    </row>
    <row r="191" spans="1:12" x14ac:dyDescent="0.25">
      <c r="A191" s="56">
        <v>4300</v>
      </c>
      <c r="B191" s="147" t="s">
        <v>199</v>
      </c>
      <c r="C191" s="57">
        <f t="shared" si="23"/>
        <v>0</v>
      </c>
      <c r="D191" s="63">
        <f>SUM(D192)</f>
        <v>0</v>
      </c>
      <c r="E191" s="63">
        <f>SUM(E192)</f>
        <v>0</v>
      </c>
      <c r="F191" s="63">
        <f>SUM(F192)</f>
        <v>0</v>
      </c>
      <c r="G191" s="166">
        <f>SUM(G192)</f>
        <v>0</v>
      </c>
      <c r="H191" s="57">
        <f t="shared" si="24"/>
        <v>0</v>
      </c>
      <c r="I191" s="63">
        <f>SUM(I192)</f>
        <v>0</v>
      </c>
      <c r="J191" s="63">
        <f>SUM(J192)</f>
        <v>0</v>
      </c>
      <c r="K191" s="63">
        <f>SUM(K192)</f>
        <v>0</v>
      </c>
      <c r="L191" s="167">
        <f>SUM(L192)</f>
        <v>0</v>
      </c>
    </row>
    <row r="192" spans="1:12" ht="24" x14ac:dyDescent="0.25">
      <c r="A192" s="168">
        <v>4310</v>
      </c>
      <c r="B192" s="65" t="s">
        <v>200</v>
      </c>
      <c r="C192" s="66">
        <f>SUM(D192:G192)</f>
        <v>0</v>
      </c>
      <c r="D192" s="169">
        <f>SUM(D193:D193)</f>
        <v>0</v>
      </c>
      <c r="E192" s="169">
        <f>SUM(E193:E193)</f>
        <v>0</v>
      </c>
      <c r="F192" s="169">
        <f>SUM(F193:F193)</f>
        <v>0</v>
      </c>
      <c r="G192" s="170">
        <f>SUM(G193:G193)</f>
        <v>0</v>
      </c>
      <c r="H192" s="66">
        <f t="shared" si="24"/>
        <v>0</v>
      </c>
      <c r="I192" s="169">
        <f>SUM(I193:I193)</f>
        <v>0</v>
      </c>
      <c r="J192" s="169">
        <f>SUM(J193:J193)</f>
        <v>0</v>
      </c>
      <c r="K192" s="169">
        <f>SUM(K193:K193)</f>
        <v>0</v>
      </c>
      <c r="L192" s="171">
        <f>SUM(L193:L193)</f>
        <v>0</v>
      </c>
    </row>
    <row r="193" spans="1:12" ht="36" x14ac:dyDescent="0.25">
      <c r="A193" s="44">
        <v>4311</v>
      </c>
      <c r="B193" s="71" t="s">
        <v>201</v>
      </c>
      <c r="C193" s="72">
        <f t="shared" si="23"/>
        <v>0</v>
      </c>
      <c r="D193" s="74"/>
      <c r="E193" s="74"/>
      <c r="F193" s="74"/>
      <c r="G193" s="157"/>
      <c r="H193" s="72">
        <f t="shared" si="24"/>
        <v>0</v>
      </c>
      <c r="I193" s="74"/>
      <c r="J193" s="74"/>
      <c r="K193" s="74"/>
      <c r="L193" s="158"/>
    </row>
    <row r="194" spans="1:12" s="24" customFormat="1" ht="24" x14ac:dyDescent="0.25">
      <c r="A194" s="198"/>
      <c r="B194" s="19" t="s">
        <v>202</v>
      </c>
      <c r="C194" s="138">
        <f t="shared" si="23"/>
        <v>0</v>
      </c>
      <c r="D194" s="139">
        <f>SUM(D195,D230,D269)</f>
        <v>0</v>
      </c>
      <c r="E194" s="139">
        <f>SUM(E195,E230,E269)</f>
        <v>0</v>
      </c>
      <c r="F194" s="139">
        <f>SUM(F195,F230,F269)</f>
        <v>0</v>
      </c>
      <c r="G194" s="139">
        <f>SUM(G195,G230,G269)</f>
        <v>0</v>
      </c>
      <c r="H194" s="138">
        <f t="shared" si="24"/>
        <v>0</v>
      </c>
      <c r="I194" s="139">
        <f>SUM(I195,I230,I269)</f>
        <v>0</v>
      </c>
      <c r="J194" s="139">
        <f>SUM(J195,J230,J269)</f>
        <v>0</v>
      </c>
      <c r="K194" s="139">
        <f>SUM(K195,K230,K269)</f>
        <v>0</v>
      </c>
      <c r="L194" s="199">
        <f>SUM(L195,L230,L269)</f>
        <v>0</v>
      </c>
    </row>
    <row r="195" spans="1:12" x14ac:dyDescent="0.25">
      <c r="A195" s="142">
        <v>5000</v>
      </c>
      <c r="B195" s="142" t="s">
        <v>203</v>
      </c>
      <c r="C195" s="143">
        <f t="shared" si="23"/>
        <v>0</v>
      </c>
      <c r="D195" s="144">
        <f>D196+D204</f>
        <v>0</v>
      </c>
      <c r="E195" s="144">
        <f>E196+E204</f>
        <v>0</v>
      </c>
      <c r="F195" s="144">
        <f>F196+F204</f>
        <v>0</v>
      </c>
      <c r="G195" s="144">
        <f>G196+G204</f>
        <v>0</v>
      </c>
      <c r="H195" s="143">
        <f t="shared" si="24"/>
        <v>0</v>
      </c>
      <c r="I195" s="144">
        <f>I196+I204</f>
        <v>0</v>
      </c>
      <c r="J195" s="144">
        <f>J196+J204</f>
        <v>0</v>
      </c>
      <c r="K195" s="144">
        <f>K196+K204</f>
        <v>0</v>
      </c>
      <c r="L195" s="200">
        <f>L196+L204</f>
        <v>0</v>
      </c>
    </row>
    <row r="196" spans="1:12" x14ac:dyDescent="0.25">
      <c r="A196" s="56">
        <v>5100</v>
      </c>
      <c r="B196" s="147" t="s">
        <v>204</v>
      </c>
      <c r="C196" s="57">
        <f t="shared" si="23"/>
        <v>0</v>
      </c>
      <c r="D196" s="63">
        <f>D197+D198+D201+D202+D203</f>
        <v>0</v>
      </c>
      <c r="E196" s="63">
        <f>E197+E198+E201+E202+E203</f>
        <v>0</v>
      </c>
      <c r="F196" s="63">
        <f>F197+F198+F201+F202+F203</f>
        <v>0</v>
      </c>
      <c r="G196" s="166">
        <f>G197+G198+G201+G202+G203</f>
        <v>0</v>
      </c>
      <c r="H196" s="57">
        <f t="shared" si="24"/>
        <v>0</v>
      </c>
      <c r="I196" s="63">
        <f>I197+I198+I201+I202+I203</f>
        <v>0</v>
      </c>
      <c r="J196" s="63">
        <f>J197+J198+J201+J202+J203</f>
        <v>0</v>
      </c>
      <c r="K196" s="63">
        <f>K197+K198+K201+K202+K203</f>
        <v>0</v>
      </c>
      <c r="L196" s="167">
        <f>L197+L198+L201+L202+L203</f>
        <v>0</v>
      </c>
    </row>
    <row r="197" spans="1:12" x14ac:dyDescent="0.25">
      <c r="A197" s="168">
        <v>5110</v>
      </c>
      <c r="B197" s="65" t="s">
        <v>205</v>
      </c>
      <c r="C197" s="66">
        <f t="shared" si="23"/>
        <v>0</v>
      </c>
      <c r="D197" s="68"/>
      <c r="E197" s="68"/>
      <c r="F197" s="68"/>
      <c r="G197" s="154"/>
      <c r="H197" s="66">
        <f t="shared" si="24"/>
        <v>0</v>
      </c>
      <c r="I197" s="68"/>
      <c r="J197" s="68"/>
      <c r="K197" s="68"/>
      <c r="L197" s="155"/>
    </row>
    <row r="198" spans="1:12" ht="24" x14ac:dyDescent="0.25">
      <c r="A198" s="159">
        <v>5120</v>
      </c>
      <c r="B198" s="71" t="s">
        <v>206</v>
      </c>
      <c r="C198" s="72">
        <f t="shared" si="23"/>
        <v>0</v>
      </c>
      <c r="D198" s="160">
        <f>D199+D200</f>
        <v>0</v>
      </c>
      <c r="E198" s="160">
        <f>E199+E200</f>
        <v>0</v>
      </c>
      <c r="F198" s="160">
        <f>F199+F200</f>
        <v>0</v>
      </c>
      <c r="G198" s="161">
        <f>G199+G200</f>
        <v>0</v>
      </c>
      <c r="H198" s="72">
        <f t="shared" si="24"/>
        <v>0</v>
      </c>
      <c r="I198" s="160">
        <f>I199+I200</f>
        <v>0</v>
      </c>
      <c r="J198" s="160">
        <f>J199+J200</f>
        <v>0</v>
      </c>
      <c r="K198" s="160">
        <f>K199+K200</f>
        <v>0</v>
      </c>
      <c r="L198" s="162">
        <f>L199+L200</f>
        <v>0</v>
      </c>
    </row>
    <row r="199" spans="1:12" x14ac:dyDescent="0.25">
      <c r="A199" s="44">
        <v>5121</v>
      </c>
      <c r="B199" s="71" t="s">
        <v>207</v>
      </c>
      <c r="C199" s="72">
        <f t="shared" si="23"/>
        <v>0</v>
      </c>
      <c r="D199" s="74"/>
      <c r="E199" s="74"/>
      <c r="F199" s="74"/>
      <c r="G199" s="157"/>
      <c r="H199" s="72">
        <f t="shared" si="24"/>
        <v>0</v>
      </c>
      <c r="I199" s="74"/>
      <c r="J199" s="74"/>
      <c r="K199" s="74"/>
      <c r="L199" s="158"/>
    </row>
    <row r="200" spans="1:12" ht="24" x14ac:dyDescent="0.25">
      <c r="A200" s="44">
        <v>5129</v>
      </c>
      <c r="B200" s="71" t="s">
        <v>208</v>
      </c>
      <c r="C200" s="72">
        <f t="shared" si="23"/>
        <v>0</v>
      </c>
      <c r="D200" s="74"/>
      <c r="E200" s="74"/>
      <c r="F200" s="74"/>
      <c r="G200" s="157"/>
      <c r="H200" s="72">
        <f t="shared" si="24"/>
        <v>0</v>
      </c>
      <c r="I200" s="74"/>
      <c r="J200" s="74"/>
      <c r="K200" s="74"/>
      <c r="L200" s="158"/>
    </row>
    <row r="201" spans="1:12" x14ac:dyDescent="0.25">
      <c r="A201" s="159">
        <v>5130</v>
      </c>
      <c r="B201" s="71" t="s">
        <v>209</v>
      </c>
      <c r="C201" s="72">
        <f t="shared" si="23"/>
        <v>0</v>
      </c>
      <c r="D201" s="74"/>
      <c r="E201" s="74"/>
      <c r="F201" s="74"/>
      <c r="G201" s="157"/>
      <c r="H201" s="72">
        <f t="shared" si="24"/>
        <v>0</v>
      </c>
      <c r="I201" s="74"/>
      <c r="J201" s="74"/>
      <c r="K201" s="74"/>
      <c r="L201" s="158"/>
    </row>
    <row r="202" spans="1:12" x14ac:dyDescent="0.25">
      <c r="A202" s="159">
        <v>5140</v>
      </c>
      <c r="B202" s="71" t="s">
        <v>210</v>
      </c>
      <c r="C202" s="72">
        <f t="shared" si="23"/>
        <v>0</v>
      </c>
      <c r="D202" s="74"/>
      <c r="E202" s="74"/>
      <c r="F202" s="74"/>
      <c r="G202" s="157"/>
      <c r="H202" s="72">
        <f t="shared" si="24"/>
        <v>0</v>
      </c>
      <c r="I202" s="74"/>
      <c r="J202" s="74"/>
      <c r="K202" s="74"/>
      <c r="L202" s="158"/>
    </row>
    <row r="203" spans="1:12" ht="24" x14ac:dyDescent="0.25">
      <c r="A203" s="159">
        <v>5170</v>
      </c>
      <c r="B203" s="71" t="s">
        <v>211</v>
      </c>
      <c r="C203" s="72">
        <f t="shared" si="23"/>
        <v>0</v>
      </c>
      <c r="D203" s="74"/>
      <c r="E203" s="74"/>
      <c r="F203" s="74"/>
      <c r="G203" s="157"/>
      <c r="H203" s="72">
        <f t="shared" si="24"/>
        <v>0</v>
      </c>
      <c r="I203" s="74"/>
      <c r="J203" s="74"/>
      <c r="K203" s="74"/>
      <c r="L203" s="158"/>
    </row>
    <row r="204" spans="1:12" x14ac:dyDescent="0.25">
      <c r="A204" s="56">
        <v>5200</v>
      </c>
      <c r="B204" s="147" t="s">
        <v>212</v>
      </c>
      <c r="C204" s="57">
        <f t="shared" si="23"/>
        <v>0</v>
      </c>
      <c r="D204" s="63">
        <f>D205+D215+D216+D225+D226+D227+D229</f>
        <v>0</v>
      </c>
      <c r="E204" s="63">
        <f>E205+E215+E216+E225+E226+E227+E229</f>
        <v>0</v>
      </c>
      <c r="F204" s="63">
        <f>F205+F215+F216+F225+F226+F227+F229</f>
        <v>0</v>
      </c>
      <c r="G204" s="166">
        <f>G205+G215+G216+G225+G226+G227+G229</f>
        <v>0</v>
      </c>
      <c r="H204" s="57">
        <f t="shared" si="24"/>
        <v>0</v>
      </c>
      <c r="I204" s="63">
        <f>I205+I215+I216+I225+I226+I227+I229</f>
        <v>0</v>
      </c>
      <c r="J204" s="63">
        <f>J205+J215+J216+J225+J226+J227+J229</f>
        <v>0</v>
      </c>
      <c r="K204" s="63">
        <f>K205+K215+K216+K225+K226+K227+K229</f>
        <v>0</v>
      </c>
      <c r="L204" s="167">
        <f>L205+L215+L216+L225+L226+L227+L229</f>
        <v>0</v>
      </c>
    </row>
    <row r="205" spans="1:12" x14ac:dyDescent="0.25">
      <c r="A205" s="150">
        <v>5210</v>
      </c>
      <c r="B205" s="112" t="s">
        <v>213</v>
      </c>
      <c r="C205" s="117">
        <f t="shared" si="23"/>
        <v>0</v>
      </c>
      <c r="D205" s="151">
        <f>SUM(D206:D214)</f>
        <v>0</v>
      </c>
      <c r="E205" s="151">
        <f>SUM(E206:E214)</f>
        <v>0</v>
      </c>
      <c r="F205" s="151">
        <f>SUM(F206:F214)</f>
        <v>0</v>
      </c>
      <c r="G205" s="152">
        <f>SUM(G206:G214)</f>
        <v>0</v>
      </c>
      <c r="H205" s="117">
        <f t="shared" si="24"/>
        <v>0</v>
      </c>
      <c r="I205" s="151">
        <f>SUM(I206:I214)</f>
        <v>0</v>
      </c>
      <c r="J205" s="151">
        <f>SUM(J206:J214)</f>
        <v>0</v>
      </c>
      <c r="K205" s="151">
        <f>SUM(K206:K214)</f>
        <v>0</v>
      </c>
      <c r="L205" s="153">
        <f>SUM(L206:L214)</f>
        <v>0</v>
      </c>
    </row>
    <row r="206" spans="1:12" x14ac:dyDescent="0.25">
      <c r="A206" s="38">
        <v>5211</v>
      </c>
      <c r="B206" s="65" t="s">
        <v>214</v>
      </c>
      <c r="C206" s="66">
        <f t="shared" si="23"/>
        <v>0</v>
      </c>
      <c r="D206" s="68"/>
      <c r="E206" s="68"/>
      <c r="F206" s="68"/>
      <c r="G206" s="154"/>
      <c r="H206" s="66">
        <f t="shared" si="24"/>
        <v>0</v>
      </c>
      <c r="I206" s="68"/>
      <c r="J206" s="68"/>
      <c r="K206" s="68"/>
      <c r="L206" s="155"/>
    </row>
    <row r="207" spans="1:12" x14ac:dyDescent="0.25">
      <c r="A207" s="44">
        <v>5212</v>
      </c>
      <c r="B207" s="71" t="s">
        <v>215</v>
      </c>
      <c r="C207" s="72">
        <f t="shared" si="23"/>
        <v>0</v>
      </c>
      <c r="D207" s="74"/>
      <c r="E207" s="74"/>
      <c r="F207" s="74"/>
      <c r="G207" s="157"/>
      <c r="H207" s="72">
        <f t="shared" si="24"/>
        <v>0</v>
      </c>
      <c r="I207" s="74"/>
      <c r="J207" s="74"/>
      <c r="K207" s="74"/>
      <c r="L207" s="158"/>
    </row>
    <row r="208" spans="1:12" x14ac:dyDescent="0.25">
      <c r="A208" s="44">
        <v>5213</v>
      </c>
      <c r="B208" s="71" t="s">
        <v>216</v>
      </c>
      <c r="C208" s="72">
        <f t="shared" si="23"/>
        <v>0</v>
      </c>
      <c r="D208" s="74"/>
      <c r="E208" s="74"/>
      <c r="F208" s="74"/>
      <c r="G208" s="157"/>
      <c r="H208" s="72">
        <f t="shared" si="24"/>
        <v>0</v>
      </c>
      <c r="I208" s="74"/>
      <c r="J208" s="74"/>
      <c r="K208" s="74"/>
      <c r="L208" s="158"/>
    </row>
    <row r="209" spans="1:12" x14ac:dyDescent="0.25">
      <c r="A209" s="44">
        <v>5214</v>
      </c>
      <c r="B209" s="71" t="s">
        <v>217</v>
      </c>
      <c r="C209" s="72">
        <f t="shared" si="23"/>
        <v>0</v>
      </c>
      <c r="D209" s="74"/>
      <c r="E209" s="74"/>
      <c r="F209" s="74"/>
      <c r="G209" s="157"/>
      <c r="H209" s="72">
        <f t="shared" si="24"/>
        <v>0</v>
      </c>
      <c r="I209" s="74"/>
      <c r="J209" s="74"/>
      <c r="K209" s="74"/>
      <c r="L209" s="158"/>
    </row>
    <row r="210" spans="1:12" x14ac:dyDescent="0.25">
      <c r="A210" s="44">
        <v>5215</v>
      </c>
      <c r="B210" s="71" t="s">
        <v>218</v>
      </c>
      <c r="C210" s="72">
        <f>SUM(D210:G210)</f>
        <v>0</v>
      </c>
      <c r="D210" s="74"/>
      <c r="E210" s="74"/>
      <c r="F210" s="74"/>
      <c r="G210" s="157"/>
      <c r="H210" s="72">
        <f>SUM(I210:L210)</f>
        <v>0</v>
      </c>
      <c r="I210" s="74"/>
      <c r="J210" s="74"/>
      <c r="K210" s="74"/>
      <c r="L210" s="158"/>
    </row>
    <row r="211" spans="1:12" ht="14.25" customHeight="1" x14ac:dyDescent="0.25">
      <c r="A211" s="44">
        <v>5216</v>
      </c>
      <c r="B211" s="71" t="s">
        <v>219</v>
      </c>
      <c r="C211" s="72">
        <f t="shared" si="23"/>
        <v>0</v>
      </c>
      <c r="D211" s="74"/>
      <c r="E211" s="74"/>
      <c r="F211" s="74"/>
      <c r="G211" s="157"/>
      <c r="H211" s="72">
        <f t="shared" si="24"/>
        <v>0</v>
      </c>
      <c r="I211" s="74"/>
      <c r="J211" s="74"/>
      <c r="K211" s="74"/>
      <c r="L211" s="158"/>
    </row>
    <row r="212" spans="1:12" x14ac:dyDescent="0.25">
      <c r="A212" s="44">
        <v>5217</v>
      </c>
      <c r="B212" s="71" t="s">
        <v>220</v>
      </c>
      <c r="C212" s="72">
        <f t="shared" si="23"/>
        <v>0</v>
      </c>
      <c r="D212" s="74"/>
      <c r="E212" s="74"/>
      <c r="F212" s="74"/>
      <c r="G212" s="157"/>
      <c r="H212" s="72">
        <f t="shared" si="24"/>
        <v>0</v>
      </c>
      <c r="I212" s="74"/>
      <c r="J212" s="74"/>
      <c r="K212" s="74"/>
      <c r="L212" s="158"/>
    </row>
    <row r="213" spans="1:12" x14ac:dyDescent="0.25">
      <c r="A213" s="44">
        <v>5218</v>
      </c>
      <c r="B213" s="71" t="s">
        <v>221</v>
      </c>
      <c r="C213" s="72">
        <f t="shared" si="23"/>
        <v>0</v>
      </c>
      <c r="D213" s="74"/>
      <c r="E213" s="74"/>
      <c r="F213" s="74"/>
      <c r="G213" s="157"/>
      <c r="H213" s="72">
        <f t="shared" si="24"/>
        <v>0</v>
      </c>
      <c r="I213" s="74"/>
      <c r="J213" s="74"/>
      <c r="K213" s="74"/>
      <c r="L213" s="158"/>
    </row>
    <row r="214" spans="1:12" x14ac:dyDescent="0.25">
      <c r="A214" s="44">
        <v>5219</v>
      </c>
      <c r="B214" s="71" t="s">
        <v>222</v>
      </c>
      <c r="C214" s="72">
        <f t="shared" si="23"/>
        <v>0</v>
      </c>
      <c r="D214" s="74"/>
      <c r="E214" s="74"/>
      <c r="F214" s="74"/>
      <c r="G214" s="157"/>
      <c r="H214" s="72">
        <f t="shared" si="24"/>
        <v>0</v>
      </c>
      <c r="I214" s="74"/>
      <c r="J214" s="74"/>
      <c r="K214" s="74"/>
      <c r="L214" s="158"/>
    </row>
    <row r="215" spans="1:12" ht="13.5" customHeight="1" x14ac:dyDescent="0.25">
      <c r="A215" s="159">
        <v>5220</v>
      </c>
      <c r="B215" s="71" t="s">
        <v>223</v>
      </c>
      <c r="C215" s="72">
        <f t="shared" si="23"/>
        <v>0</v>
      </c>
      <c r="D215" s="74"/>
      <c r="E215" s="74"/>
      <c r="F215" s="74"/>
      <c r="G215" s="157"/>
      <c r="H215" s="72">
        <f t="shared" si="24"/>
        <v>0</v>
      </c>
      <c r="I215" s="74"/>
      <c r="J215" s="74"/>
      <c r="K215" s="74"/>
      <c r="L215" s="158"/>
    </row>
    <row r="216" spans="1:12" x14ac:dyDescent="0.25">
      <c r="A216" s="159">
        <v>5230</v>
      </c>
      <c r="B216" s="71" t="s">
        <v>224</v>
      </c>
      <c r="C216" s="72">
        <f t="shared" si="23"/>
        <v>0</v>
      </c>
      <c r="D216" s="160">
        <f>SUM(D217:D224)</f>
        <v>0</v>
      </c>
      <c r="E216" s="160">
        <f>SUM(E217:E224)</f>
        <v>0</v>
      </c>
      <c r="F216" s="160">
        <f>SUM(F217:F224)</f>
        <v>0</v>
      </c>
      <c r="G216" s="161">
        <f>SUM(G217:G224)</f>
        <v>0</v>
      </c>
      <c r="H216" s="72">
        <f t="shared" si="24"/>
        <v>0</v>
      </c>
      <c r="I216" s="160">
        <f>SUM(I217:I224)</f>
        <v>0</v>
      </c>
      <c r="J216" s="160">
        <f>SUM(J217:J224)</f>
        <v>0</v>
      </c>
      <c r="K216" s="160">
        <f>SUM(K217:K224)</f>
        <v>0</v>
      </c>
      <c r="L216" s="162">
        <f>SUM(L217:L224)</f>
        <v>0</v>
      </c>
    </row>
    <row r="217" spans="1:12" x14ac:dyDescent="0.25">
      <c r="A217" s="44">
        <v>5231</v>
      </c>
      <c r="B217" s="71" t="s">
        <v>225</v>
      </c>
      <c r="C217" s="72">
        <f t="shared" si="23"/>
        <v>0</v>
      </c>
      <c r="D217" s="74"/>
      <c r="E217" s="74"/>
      <c r="F217" s="74"/>
      <c r="G217" s="157"/>
      <c r="H217" s="72">
        <f t="shared" si="24"/>
        <v>0</v>
      </c>
      <c r="I217" s="74"/>
      <c r="J217" s="74"/>
      <c r="K217" s="74"/>
      <c r="L217" s="158"/>
    </row>
    <row r="218" spans="1:12" x14ac:dyDescent="0.25">
      <c r="A218" s="44">
        <v>5232</v>
      </c>
      <c r="B218" s="71" t="s">
        <v>226</v>
      </c>
      <c r="C218" s="72">
        <f t="shared" si="23"/>
        <v>0</v>
      </c>
      <c r="D218" s="74"/>
      <c r="E218" s="74"/>
      <c r="F218" s="74"/>
      <c r="G218" s="157"/>
      <c r="H218" s="72">
        <f t="shared" si="24"/>
        <v>0</v>
      </c>
      <c r="I218" s="74"/>
      <c r="J218" s="74"/>
      <c r="K218" s="74"/>
      <c r="L218" s="158"/>
    </row>
    <row r="219" spans="1:12" x14ac:dyDescent="0.25">
      <c r="A219" s="44">
        <v>5233</v>
      </c>
      <c r="B219" s="71" t="s">
        <v>227</v>
      </c>
      <c r="C219" s="201">
        <f t="shared" si="23"/>
        <v>0</v>
      </c>
      <c r="D219" s="74"/>
      <c r="E219" s="74"/>
      <c r="F219" s="74"/>
      <c r="G219" s="157"/>
      <c r="H219" s="72">
        <f t="shared" si="24"/>
        <v>0</v>
      </c>
      <c r="I219" s="74"/>
      <c r="J219" s="74"/>
      <c r="K219" s="74"/>
      <c r="L219" s="158"/>
    </row>
    <row r="220" spans="1:12" ht="24" x14ac:dyDescent="0.25">
      <c r="A220" s="44">
        <v>5234</v>
      </c>
      <c r="B220" s="71" t="s">
        <v>228</v>
      </c>
      <c r="C220" s="201">
        <f t="shared" si="23"/>
        <v>0</v>
      </c>
      <c r="D220" s="74"/>
      <c r="E220" s="74"/>
      <c r="F220" s="74"/>
      <c r="G220" s="157"/>
      <c r="H220" s="72">
        <f t="shared" si="24"/>
        <v>0</v>
      </c>
      <c r="I220" s="74"/>
      <c r="J220" s="74"/>
      <c r="K220" s="74"/>
      <c r="L220" s="158"/>
    </row>
    <row r="221" spans="1:12" ht="14.25" customHeight="1" x14ac:dyDescent="0.25">
      <c r="A221" s="44">
        <v>5236</v>
      </c>
      <c r="B221" s="71" t="s">
        <v>229</v>
      </c>
      <c r="C221" s="201">
        <f t="shared" si="23"/>
        <v>0</v>
      </c>
      <c r="D221" s="74"/>
      <c r="E221" s="74"/>
      <c r="F221" s="74"/>
      <c r="G221" s="157"/>
      <c r="H221" s="72">
        <f t="shared" si="24"/>
        <v>0</v>
      </c>
      <c r="I221" s="74"/>
      <c r="J221" s="74"/>
      <c r="K221" s="74"/>
      <c r="L221" s="158"/>
    </row>
    <row r="222" spans="1:12" ht="14.25" customHeight="1" x14ac:dyDescent="0.25">
      <c r="A222" s="44">
        <v>5237</v>
      </c>
      <c r="B222" s="71" t="s">
        <v>230</v>
      </c>
      <c r="C222" s="201">
        <f t="shared" si="23"/>
        <v>0</v>
      </c>
      <c r="D222" s="74"/>
      <c r="E222" s="74"/>
      <c r="F222" s="74"/>
      <c r="G222" s="157"/>
      <c r="H222" s="72">
        <f t="shared" si="24"/>
        <v>0</v>
      </c>
      <c r="I222" s="74"/>
      <c r="J222" s="74"/>
      <c r="K222" s="74"/>
      <c r="L222" s="158"/>
    </row>
    <row r="223" spans="1:12" ht="24" x14ac:dyDescent="0.25">
      <c r="A223" s="44">
        <v>5238</v>
      </c>
      <c r="B223" s="71" t="s">
        <v>231</v>
      </c>
      <c r="C223" s="201">
        <f t="shared" si="23"/>
        <v>0</v>
      </c>
      <c r="D223" s="74"/>
      <c r="E223" s="74"/>
      <c r="F223" s="74"/>
      <c r="G223" s="157"/>
      <c r="H223" s="72">
        <f t="shared" si="24"/>
        <v>0</v>
      </c>
      <c r="I223" s="74"/>
      <c r="J223" s="74"/>
      <c r="K223" s="74"/>
      <c r="L223" s="158"/>
    </row>
    <row r="224" spans="1:12" ht="24" x14ac:dyDescent="0.25">
      <c r="A224" s="44">
        <v>5239</v>
      </c>
      <c r="B224" s="71" t="s">
        <v>232</v>
      </c>
      <c r="C224" s="201">
        <f t="shared" si="23"/>
        <v>0</v>
      </c>
      <c r="D224" s="74"/>
      <c r="E224" s="74"/>
      <c r="F224" s="74"/>
      <c r="G224" s="157"/>
      <c r="H224" s="72">
        <f t="shared" si="24"/>
        <v>0</v>
      </c>
      <c r="I224" s="74"/>
      <c r="J224" s="74"/>
      <c r="K224" s="74"/>
      <c r="L224" s="158"/>
    </row>
    <row r="225" spans="1:12" ht="24" x14ac:dyDescent="0.25">
      <c r="A225" s="159">
        <v>5240</v>
      </c>
      <c r="B225" s="71" t="s">
        <v>233</v>
      </c>
      <c r="C225" s="201">
        <f t="shared" si="23"/>
        <v>0</v>
      </c>
      <c r="D225" s="74"/>
      <c r="E225" s="74"/>
      <c r="F225" s="74"/>
      <c r="G225" s="157"/>
      <c r="H225" s="72">
        <f t="shared" si="24"/>
        <v>0</v>
      </c>
      <c r="I225" s="74"/>
      <c r="J225" s="74"/>
      <c r="K225" s="74"/>
      <c r="L225" s="158"/>
    </row>
    <row r="226" spans="1:12" x14ac:dyDescent="0.25">
      <c r="A226" s="159">
        <v>5250</v>
      </c>
      <c r="B226" s="71" t="s">
        <v>234</v>
      </c>
      <c r="C226" s="201">
        <f t="shared" si="23"/>
        <v>0</v>
      </c>
      <c r="D226" s="74"/>
      <c r="E226" s="74"/>
      <c r="F226" s="74"/>
      <c r="G226" s="157"/>
      <c r="H226" s="72">
        <f t="shared" si="24"/>
        <v>0</v>
      </c>
      <c r="I226" s="74"/>
      <c r="J226" s="74"/>
      <c r="K226" s="74"/>
      <c r="L226" s="158"/>
    </row>
    <row r="227" spans="1:12" x14ac:dyDescent="0.25">
      <c r="A227" s="159">
        <v>5260</v>
      </c>
      <c r="B227" s="71" t="s">
        <v>235</v>
      </c>
      <c r="C227" s="201">
        <f t="shared" si="23"/>
        <v>0</v>
      </c>
      <c r="D227" s="160">
        <f>SUM(D228)</f>
        <v>0</v>
      </c>
      <c r="E227" s="160">
        <f>SUM(E228)</f>
        <v>0</v>
      </c>
      <c r="F227" s="160">
        <f>SUM(F228)</f>
        <v>0</v>
      </c>
      <c r="G227" s="161">
        <f>SUM(G228)</f>
        <v>0</v>
      </c>
      <c r="H227" s="72">
        <f t="shared" si="24"/>
        <v>0</v>
      </c>
      <c r="I227" s="160">
        <f>SUM(I228)</f>
        <v>0</v>
      </c>
      <c r="J227" s="160">
        <f>SUM(J228)</f>
        <v>0</v>
      </c>
      <c r="K227" s="160">
        <f>SUM(K228)</f>
        <v>0</v>
      </c>
      <c r="L227" s="162">
        <f>SUM(L228)</f>
        <v>0</v>
      </c>
    </row>
    <row r="228" spans="1:12" ht="24" x14ac:dyDescent="0.25">
      <c r="A228" s="44">
        <v>5269</v>
      </c>
      <c r="B228" s="71" t="s">
        <v>236</v>
      </c>
      <c r="C228" s="201">
        <f t="shared" si="23"/>
        <v>0</v>
      </c>
      <c r="D228" s="74"/>
      <c r="E228" s="74"/>
      <c r="F228" s="74"/>
      <c r="G228" s="157"/>
      <c r="H228" s="72">
        <f t="shared" si="24"/>
        <v>0</v>
      </c>
      <c r="I228" s="74"/>
      <c r="J228" s="74"/>
      <c r="K228" s="74"/>
      <c r="L228" s="158"/>
    </row>
    <row r="229" spans="1:12" ht="24" x14ac:dyDescent="0.25">
      <c r="A229" s="150">
        <v>5270</v>
      </c>
      <c r="B229" s="112" t="s">
        <v>237</v>
      </c>
      <c r="C229" s="202">
        <f t="shared" si="23"/>
        <v>0</v>
      </c>
      <c r="D229" s="163"/>
      <c r="E229" s="163"/>
      <c r="F229" s="163"/>
      <c r="G229" s="164"/>
      <c r="H229" s="117">
        <f t="shared" si="24"/>
        <v>0</v>
      </c>
      <c r="I229" s="163"/>
      <c r="J229" s="163"/>
      <c r="K229" s="163"/>
      <c r="L229" s="165"/>
    </row>
    <row r="230" spans="1:12" x14ac:dyDescent="0.25">
      <c r="A230" s="142">
        <v>6000</v>
      </c>
      <c r="B230" s="142" t="s">
        <v>238</v>
      </c>
      <c r="C230" s="203">
        <f t="shared" si="23"/>
        <v>0</v>
      </c>
      <c r="D230" s="144">
        <f>D231+D251+D259</f>
        <v>0</v>
      </c>
      <c r="E230" s="144">
        <f>E231+E251+E259</f>
        <v>0</v>
      </c>
      <c r="F230" s="144">
        <f>F231+F251+F259</f>
        <v>0</v>
      </c>
      <c r="G230" s="145">
        <f>G231+G251+G259</f>
        <v>0</v>
      </c>
      <c r="H230" s="143">
        <f t="shared" si="24"/>
        <v>0</v>
      </c>
      <c r="I230" s="144">
        <f>I231+I251+I259</f>
        <v>0</v>
      </c>
      <c r="J230" s="144">
        <f>J231+J251+J259</f>
        <v>0</v>
      </c>
      <c r="K230" s="144">
        <f>K231+K251+K259</f>
        <v>0</v>
      </c>
      <c r="L230" s="146">
        <f>L231+L251+L259</f>
        <v>0</v>
      </c>
    </row>
    <row r="231" spans="1:12" ht="14.25" customHeight="1" x14ac:dyDescent="0.25">
      <c r="A231" s="192">
        <v>6200</v>
      </c>
      <c r="B231" s="183" t="s">
        <v>239</v>
      </c>
      <c r="C231" s="204">
        <f>SUM(D231:G231)</f>
        <v>0</v>
      </c>
      <c r="D231" s="194">
        <f>SUM(D232,D233,D235,D238,D244,D245,D246)</f>
        <v>0</v>
      </c>
      <c r="E231" s="194">
        <f>SUM(E232,E233,E235,E238,E244,E245,E246)</f>
        <v>0</v>
      </c>
      <c r="F231" s="194">
        <f>SUM(F232,F233,F235,F238,F244,F245,F246)</f>
        <v>0</v>
      </c>
      <c r="G231" s="194">
        <f>SUM(G232,G233,G235,G238,G244,G245,G246)</f>
        <v>0</v>
      </c>
      <c r="H231" s="193">
        <f t="shared" si="24"/>
        <v>0</v>
      </c>
      <c r="I231" s="194">
        <f>SUM(I232,I233,I235,I238,I244,I245,I246)</f>
        <v>0</v>
      </c>
      <c r="J231" s="194">
        <f>SUM(J232,J233,J235,J238,J244,J245,J246)</f>
        <v>0</v>
      </c>
      <c r="K231" s="194">
        <f>SUM(K232,K233,K235,K238,K244,K245,K246)</f>
        <v>0</v>
      </c>
      <c r="L231" s="149">
        <f>SUM(L232,L233,L235,L238,L244,L245,L246)</f>
        <v>0</v>
      </c>
    </row>
    <row r="232" spans="1:12" ht="24" x14ac:dyDescent="0.25">
      <c r="A232" s="168">
        <v>6220</v>
      </c>
      <c r="B232" s="65" t="s">
        <v>240</v>
      </c>
      <c r="C232" s="205">
        <f t="shared" si="23"/>
        <v>0</v>
      </c>
      <c r="D232" s="68"/>
      <c r="E232" s="68"/>
      <c r="F232" s="68"/>
      <c r="G232" s="206"/>
      <c r="H232" s="207">
        <f t="shared" si="24"/>
        <v>0</v>
      </c>
      <c r="I232" s="68"/>
      <c r="J232" s="68"/>
      <c r="K232" s="68"/>
      <c r="L232" s="155"/>
    </row>
    <row r="233" spans="1:12" x14ac:dyDescent="0.25">
      <c r="A233" s="159">
        <v>6230</v>
      </c>
      <c r="B233" s="71" t="s">
        <v>241</v>
      </c>
      <c r="C233" s="201">
        <f t="shared" si="23"/>
        <v>0</v>
      </c>
      <c r="D233" s="160">
        <f>SUM(D234)</f>
        <v>0</v>
      </c>
      <c r="E233" s="160">
        <f t="shared" ref="E233:L233" si="25">SUM(E234)</f>
        <v>0</v>
      </c>
      <c r="F233" s="160">
        <f t="shared" si="25"/>
        <v>0</v>
      </c>
      <c r="G233" s="161">
        <f t="shared" si="25"/>
        <v>0</v>
      </c>
      <c r="H233" s="208">
        <f t="shared" si="24"/>
        <v>0</v>
      </c>
      <c r="I233" s="160">
        <f t="shared" si="25"/>
        <v>0</v>
      </c>
      <c r="J233" s="160">
        <f t="shared" si="25"/>
        <v>0</v>
      </c>
      <c r="K233" s="160">
        <f t="shared" si="25"/>
        <v>0</v>
      </c>
      <c r="L233" s="162">
        <f t="shared" si="25"/>
        <v>0</v>
      </c>
    </row>
    <row r="234" spans="1:12" ht="24" x14ac:dyDescent="0.25">
      <c r="A234" s="44">
        <v>6239</v>
      </c>
      <c r="B234" s="65" t="s">
        <v>242</v>
      </c>
      <c r="C234" s="201">
        <f t="shared" si="23"/>
        <v>0</v>
      </c>
      <c r="D234" s="68"/>
      <c r="E234" s="68"/>
      <c r="F234" s="68"/>
      <c r="G234" s="154"/>
      <c r="H234" s="208">
        <f t="shared" si="24"/>
        <v>0</v>
      </c>
      <c r="I234" s="68"/>
      <c r="J234" s="68"/>
      <c r="K234" s="68"/>
      <c r="L234" s="155"/>
    </row>
    <row r="235" spans="1:12" ht="24" x14ac:dyDescent="0.25">
      <c r="A235" s="159">
        <v>6240</v>
      </c>
      <c r="B235" s="71" t="s">
        <v>243</v>
      </c>
      <c r="C235" s="201">
        <f>SUM(D235:G235)</f>
        <v>0</v>
      </c>
      <c r="D235" s="160">
        <f>SUM(D236:D237)</f>
        <v>0</v>
      </c>
      <c r="E235" s="160">
        <f>SUM(E236:E237)</f>
        <v>0</v>
      </c>
      <c r="F235" s="160">
        <f>SUM(F236:F237)</f>
        <v>0</v>
      </c>
      <c r="G235" s="161">
        <f>SUM(G236:G237)</f>
        <v>0</v>
      </c>
      <c r="H235" s="208">
        <f t="shared" si="24"/>
        <v>0</v>
      </c>
      <c r="I235" s="160">
        <f>SUM(I236:I237)</f>
        <v>0</v>
      </c>
      <c r="J235" s="160">
        <f>SUM(J236:J237)</f>
        <v>0</v>
      </c>
      <c r="K235" s="160">
        <f>SUM(K236:K237)</f>
        <v>0</v>
      </c>
      <c r="L235" s="162">
        <f>SUM(L236:L237)</f>
        <v>0</v>
      </c>
    </row>
    <row r="236" spans="1:12" x14ac:dyDescent="0.25">
      <c r="A236" s="44">
        <v>6241</v>
      </c>
      <c r="B236" s="71" t="s">
        <v>244</v>
      </c>
      <c r="C236" s="201">
        <f>SUM(D236:G236)</f>
        <v>0</v>
      </c>
      <c r="D236" s="74"/>
      <c r="E236" s="74"/>
      <c r="F236" s="74"/>
      <c r="G236" s="157"/>
      <c r="H236" s="208">
        <f>SUM(I236:L236)</f>
        <v>0</v>
      </c>
      <c r="I236" s="74"/>
      <c r="J236" s="74"/>
      <c r="K236" s="74"/>
      <c r="L236" s="158"/>
    </row>
    <row r="237" spans="1:12" x14ac:dyDescent="0.25">
      <c r="A237" s="44">
        <v>6242</v>
      </c>
      <c r="B237" s="71" t="s">
        <v>245</v>
      </c>
      <c r="C237" s="201">
        <f>SUM(D237:G237)</f>
        <v>0</v>
      </c>
      <c r="D237" s="74"/>
      <c r="E237" s="74"/>
      <c r="F237" s="74"/>
      <c r="G237" s="157"/>
      <c r="H237" s="208">
        <f t="shared" si="24"/>
        <v>0</v>
      </c>
      <c r="I237" s="74"/>
      <c r="J237" s="74"/>
      <c r="K237" s="74"/>
      <c r="L237" s="158"/>
    </row>
    <row r="238" spans="1:12" ht="25.5" customHeight="1" x14ac:dyDescent="0.25">
      <c r="A238" s="159">
        <v>6250</v>
      </c>
      <c r="B238" s="71" t="s">
        <v>246</v>
      </c>
      <c r="C238" s="201">
        <f>SUM(D238:G238)</f>
        <v>0</v>
      </c>
      <c r="D238" s="160">
        <f>SUM(D239:D243)</f>
        <v>0</v>
      </c>
      <c r="E238" s="160">
        <f>SUM(E239:E243)</f>
        <v>0</v>
      </c>
      <c r="F238" s="160">
        <f>SUM(F239:F243)</f>
        <v>0</v>
      </c>
      <c r="G238" s="161">
        <f>SUM(G239:G243)</f>
        <v>0</v>
      </c>
      <c r="H238" s="208">
        <f t="shared" si="24"/>
        <v>0</v>
      </c>
      <c r="I238" s="160">
        <f>SUM(I239:I243)</f>
        <v>0</v>
      </c>
      <c r="J238" s="160">
        <f>SUM(J239:J243)</f>
        <v>0</v>
      </c>
      <c r="K238" s="160">
        <f>SUM(K239:K243)</f>
        <v>0</v>
      </c>
      <c r="L238" s="162">
        <f>SUM(L239:L243)</f>
        <v>0</v>
      </c>
    </row>
    <row r="239" spans="1:12" ht="14.25" customHeight="1" x14ac:dyDescent="0.25">
      <c r="A239" s="44">
        <v>6252</v>
      </c>
      <c r="B239" s="71" t="s">
        <v>247</v>
      </c>
      <c r="C239" s="201">
        <f>SUM(D239:G239)</f>
        <v>0</v>
      </c>
      <c r="D239" s="74"/>
      <c r="E239" s="74"/>
      <c r="F239" s="74"/>
      <c r="G239" s="157"/>
      <c r="H239" s="208">
        <f t="shared" si="24"/>
        <v>0</v>
      </c>
      <c r="I239" s="74"/>
      <c r="J239" s="74"/>
      <c r="K239" s="74"/>
      <c r="L239" s="158"/>
    </row>
    <row r="240" spans="1:12" ht="14.25" customHeight="1" x14ac:dyDescent="0.25">
      <c r="A240" s="44">
        <v>6253</v>
      </c>
      <c r="B240" s="71" t="s">
        <v>248</v>
      </c>
      <c r="C240" s="201">
        <f t="shared" si="23"/>
        <v>0</v>
      </c>
      <c r="D240" s="74"/>
      <c r="E240" s="74"/>
      <c r="F240" s="74"/>
      <c r="G240" s="157"/>
      <c r="H240" s="208">
        <f t="shared" si="24"/>
        <v>0</v>
      </c>
      <c r="I240" s="74"/>
      <c r="J240" s="74"/>
      <c r="K240" s="74"/>
      <c r="L240" s="158"/>
    </row>
    <row r="241" spans="1:12" ht="24" x14ac:dyDescent="0.25">
      <c r="A241" s="44">
        <v>6254</v>
      </c>
      <c r="B241" s="71" t="s">
        <v>249</v>
      </c>
      <c r="C241" s="201">
        <f t="shared" si="23"/>
        <v>0</v>
      </c>
      <c r="D241" s="74"/>
      <c r="E241" s="74"/>
      <c r="F241" s="74"/>
      <c r="G241" s="157"/>
      <c r="H241" s="208">
        <f t="shared" si="24"/>
        <v>0</v>
      </c>
      <c r="I241" s="74"/>
      <c r="J241" s="74"/>
      <c r="K241" s="74"/>
      <c r="L241" s="158"/>
    </row>
    <row r="242" spans="1:12" ht="24" x14ac:dyDescent="0.25">
      <c r="A242" s="44">
        <v>6255</v>
      </c>
      <c r="B242" s="71" t="s">
        <v>250</v>
      </c>
      <c r="C242" s="201">
        <f t="shared" si="23"/>
        <v>0</v>
      </c>
      <c r="D242" s="74"/>
      <c r="E242" s="74"/>
      <c r="F242" s="74"/>
      <c r="G242" s="157"/>
      <c r="H242" s="208">
        <f t="shared" si="24"/>
        <v>0</v>
      </c>
      <c r="I242" s="74"/>
      <c r="J242" s="74"/>
      <c r="K242" s="74"/>
      <c r="L242" s="158"/>
    </row>
    <row r="243" spans="1:12" x14ac:dyDescent="0.25">
      <c r="A243" s="44">
        <v>6259</v>
      </c>
      <c r="B243" s="71" t="s">
        <v>251</v>
      </c>
      <c r="C243" s="201">
        <f t="shared" si="23"/>
        <v>0</v>
      </c>
      <c r="D243" s="74"/>
      <c r="E243" s="74"/>
      <c r="F243" s="74"/>
      <c r="G243" s="157"/>
      <c r="H243" s="208">
        <f t="shared" si="24"/>
        <v>0</v>
      </c>
      <c r="I243" s="74"/>
      <c r="J243" s="74"/>
      <c r="K243" s="74"/>
      <c r="L243" s="158"/>
    </row>
    <row r="244" spans="1:12" ht="24" x14ac:dyDescent="0.25">
      <c r="A244" s="159">
        <v>6260</v>
      </c>
      <c r="B244" s="71" t="s">
        <v>252</v>
      </c>
      <c r="C244" s="201">
        <f t="shared" si="23"/>
        <v>0</v>
      </c>
      <c r="D244" s="74"/>
      <c r="E244" s="74"/>
      <c r="F244" s="74"/>
      <c r="G244" s="157"/>
      <c r="H244" s="208">
        <f t="shared" si="24"/>
        <v>0</v>
      </c>
      <c r="I244" s="74"/>
      <c r="J244" s="74"/>
      <c r="K244" s="74"/>
      <c r="L244" s="158"/>
    </row>
    <row r="245" spans="1:12" x14ac:dyDescent="0.25">
      <c r="A245" s="159">
        <v>6270</v>
      </c>
      <c r="B245" s="71" t="s">
        <v>253</v>
      </c>
      <c r="C245" s="201">
        <f t="shared" si="23"/>
        <v>0</v>
      </c>
      <c r="D245" s="74"/>
      <c r="E245" s="74"/>
      <c r="F245" s="74"/>
      <c r="G245" s="157"/>
      <c r="H245" s="208">
        <f t="shared" si="24"/>
        <v>0</v>
      </c>
      <c r="I245" s="74"/>
      <c r="J245" s="74"/>
      <c r="K245" s="74"/>
      <c r="L245" s="158"/>
    </row>
    <row r="246" spans="1:12" ht="24" x14ac:dyDescent="0.25">
      <c r="A246" s="168">
        <v>6290</v>
      </c>
      <c r="B246" s="65" t="s">
        <v>254</v>
      </c>
      <c r="C246" s="209">
        <f t="shared" si="23"/>
        <v>0</v>
      </c>
      <c r="D246" s="169">
        <f>SUM(D247:D250)</f>
        <v>0</v>
      </c>
      <c r="E246" s="169">
        <f t="shared" ref="E246:G246" si="26">SUM(E247:E250)</f>
        <v>0</v>
      </c>
      <c r="F246" s="169">
        <f t="shared" si="26"/>
        <v>0</v>
      </c>
      <c r="G246" s="210">
        <f t="shared" si="26"/>
        <v>0</v>
      </c>
      <c r="H246" s="209">
        <f t="shared" si="24"/>
        <v>0</v>
      </c>
      <c r="I246" s="169">
        <f>SUM(I247:I250)</f>
        <v>0</v>
      </c>
      <c r="J246" s="169">
        <f t="shared" ref="J246:L246" si="27">SUM(J247:J250)</f>
        <v>0</v>
      </c>
      <c r="K246" s="169">
        <f t="shared" si="27"/>
        <v>0</v>
      </c>
      <c r="L246" s="186">
        <f t="shared" si="27"/>
        <v>0</v>
      </c>
    </row>
    <row r="247" spans="1:12" x14ac:dyDescent="0.25">
      <c r="A247" s="44">
        <v>6291</v>
      </c>
      <c r="B247" s="71" t="s">
        <v>255</v>
      </c>
      <c r="C247" s="201">
        <f t="shared" si="23"/>
        <v>0</v>
      </c>
      <c r="D247" s="74"/>
      <c r="E247" s="74"/>
      <c r="F247" s="74"/>
      <c r="G247" s="211"/>
      <c r="H247" s="201">
        <f t="shared" si="24"/>
        <v>0</v>
      </c>
      <c r="I247" s="74"/>
      <c r="J247" s="74"/>
      <c r="K247" s="74"/>
      <c r="L247" s="158"/>
    </row>
    <row r="248" spans="1:12" x14ac:dyDescent="0.25">
      <c r="A248" s="44">
        <v>6292</v>
      </c>
      <c r="B248" s="71" t="s">
        <v>256</v>
      </c>
      <c r="C248" s="201">
        <f t="shared" si="23"/>
        <v>0</v>
      </c>
      <c r="D248" s="74"/>
      <c r="E248" s="74"/>
      <c r="F248" s="74"/>
      <c r="G248" s="211"/>
      <c r="H248" s="201">
        <f t="shared" si="24"/>
        <v>0</v>
      </c>
      <c r="I248" s="74"/>
      <c r="J248" s="74"/>
      <c r="K248" s="74"/>
      <c r="L248" s="158"/>
    </row>
    <row r="249" spans="1:12" ht="72" x14ac:dyDescent="0.25">
      <c r="A249" s="44">
        <v>6296</v>
      </c>
      <c r="B249" s="71" t="s">
        <v>257</v>
      </c>
      <c r="C249" s="201">
        <f t="shared" si="23"/>
        <v>0</v>
      </c>
      <c r="D249" s="74"/>
      <c r="E249" s="74"/>
      <c r="F249" s="74"/>
      <c r="G249" s="211"/>
      <c r="H249" s="201">
        <f t="shared" si="24"/>
        <v>0</v>
      </c>
      <c r="I249" s="74"/>
      <c r="J249" s="74"/>
      <c r="K249" s="74"/>
      <c r="L249" s="158"/>
    </row>
    <row r="250" spans="1:12" ht="39.75" customHeight="1" x14ac:dyDescent="0.25">
      <c r="A250" s="44">
        <v>6299</v>
      </c>
      <c r="B250" s="71" t="s">
        <v>258</v>
      </c>
      <c r="C250" s="201">
        <f t="shared" si="23"/>
        <v>0</v>
      </c>
      <c r="D250" s="74"/>
      <c r="E250" s="74"/>
      <c r="F250" s="74"/>
      <c r="G250" s="211"/>
      <c r="H250" s="201">
        <f t="shared" si="24"/>
        <v>0</v>
      </c>
      <c r="I250" s="74"/>
      <c r="J250" s="74"/>
      <c r="K250" s="74"/>
      <c r="L250" s="158"/>
    </row>
    <row r="251" spans="1:12" x14ac:dyDescent="0.25">
      <c r="A251" s="56">
        <v>6300</v>
      </c>
      <c r="B251" s="147" t="s">
        <v>259</v>
      </c>
      <c r="C251" s="184">
        <f t="shared" si="23"/>
        <v>0</v>
      </c>
      <c r="D251" s="63">
        <f>SUM(D252,D257,D258)</f>
        <v>0</v>
      </c>
      <c r="E251" s="63">
        <f t="shared" ref="E251:G251" si="28">SUM(E252,E257,E258)</f>
        <v>0</v>
      </c>
      <c r="F251" s="63">
        <f t="shared" si="28"/>
        <v>0</v>
      </c>
      <c r="G251" s="63">
        <f t="shared" si="28"/>
        <v>0</v>
      </c>
      <c r="H251" s="57">
        <f t="shared" si="24"/>
        <v>0</v>
      </c>
      <c r="I251" s="63">
        <f>SUM(I252,I257,I258)</f>
        <v>0</v>
      </c>
      <c r="J251" s="63">
        <f t="shared" ref="J251:L251" si="29">SUM(J252,J257,J258)</f>
        <v>0</v>
      </c>
      <c r="K251" s="63">
        <f t="shared" si="29"/>
        <v>0</v>
      </c>
      <c r="L251" s="172">
        <f t="shared" si="29"/>
        <v>0</v>
      </c>
    </row>
    <row r="252" spans="1:12" ht="24" x14ac:dyDescent="0.25">
      <c r="A252" s="168">
        <v>6320</v>
      </c>
      <c r="B252" s="65" t="s">
        <v>260</v>
      </c>
      <c r="C252" s="209">
        <f t="shared" si="23"/>
        <v>0</v>
      </c>
      <c r="D252" s="169">
        <f>SUM(D253:D256)</f>
        <v>0</v>
      </c>
      <c r="E252" s="169">
        <f>SUM(E253:E256)</f>
        <v>0</v>
      </c>
      <c r="F252" s="169">
        <f t="shared" ref="F252:G252" si="30">SUM(F253:F256)</f>
        <v>0</v>
      </c>
      <c r="G252" s="212">
        <f t="shared" si="30"/>
        <v>0</v>
      </c>
      <c r="H252" s="209">
        <f t="shared" si="24"/>
        <v>0</v>
      </c>
      <c r="I252" s="169">
        <f>SUM(I253:I256)</f>
        <v>0</v>
      </c>
      <c r="J252" s="169">
        <f t="shared" ref="J252:L252" si="31">SUM(J253:J256)</f>
        <v>0</v>
      </c>
      <c r="K252" s="169">
        <f t="shared" si="31"/>
        <v>0</v>
      </c>
      <c r="L252" s="213">
        <f t="shared" si="31"/>
        <v>0</v>
      </c>
    </row>
    <row r="253" spans="1:12" x14ac:dyDescent="0.25">
      <c r="A253" s="44">
        <v>6322</v>
      </c>
      <c r="B253" s="71" t="s">
        <v>261</v>
      </c>
      <c r="C253" s="201">
        <f t="shared" si="23"/>
        <v>0</v>
      </c>
      <c r="D253" s="74"/>
      <c r="E253" s="74"/>
      <c r="F253" s="74"/>
      <c r="G253" s="211"/>
      <c r="H253" s="201">
        <f t="shared" si="24"/>
        <v>0</v>
      </c>
      <c r="I253" s="74"/>
      <c r="J253" s="74"/>
      <c r="K253" s="74"/>
      <c r="L253" s="158"/>
    </row>
    <row r="254" spans="1:12" ht="24" x14ac:dyDescent="0.25">
      <c r="A254" s="44">
        <v>6323</v>
      </c>
      <c r="B254" s="71" t="s">
        <v>262</v>
      </c>
      <c r="C254" s="201">
        <f t="shared" si="23"/>
        <v>0</v>
      </c>
      <c r="D254" s="74"/>
      <c r="E254" s="74"/>
      <c r="F254" s="74"/>
      <c r="G254" s="211"/>
      <c r="H254" s="201">
        <f t="shared" si="24"/>
        <v>0</v>
      </c>
      <c r="I254" s="74"/>
      <c r="J254" s="74"/>
      <c r="K254" s="74"/>
      <c r="L254" s="158"/>
    </row>
    <row r="255" spans="1:12" ht="24" x14ac:dyDescent="0.25">
      <c r="A255" s="44">
        <v>6324</v>
      </c>
      <c r="B255" s="71" t="s">
        <v>263</v>
      </c>
      <c r="C255" s="201">
        <f t="shared" si="23"/>
        <v>0</v>
      </c>
      <c r="D255" s="74"/>
      <c r="E255" s="74"/>
      <c r="F255" s="74"/>
      <c r="G255" s="211"/>
      <c r="H255" s="201">
        <f t="shared" si="24"/>
        <v>0</v>
      </c>
      <c r="I255" s="74"/>
      <c r="J255" s="74"/>
      <c r="K255" s="74"/>
      <c r="L255" s="158"/>
    </row>
    <row r="256" spans="1:12" x14ac:dyDescent="0.25">
      <c r="A256" s="38">
        <v>6329</v>
      </c>
      <c r="B256" s="65" t="s">
        <v>264</v>
      </c>
      <c r="C256" s="205">
        <f t="shared" si="23"/>
        <v>0</v>
      </c>
      <c r="D256" s="68"/>
      <c r="E256" s="68"/>
      <c r="F256" s="68"/>
      <c r="G256" s="214"/>
      <c r="H256" s="205">
        <f t="shared" si="24"/>
        <v>0</v>
      </c>
      <c r="I256" s="68"/>
      <c r="J256" s="68"/>
      <c r="K256" s="68"/>
      <c r="L256" s="155"/>
    </row>
    <row r="257" spans="1:13" ht="24" x14ac:dyDescent="0.25">
      <c r="A257" s="215">
        <v>6330</v>
      </c>
      <c r="B257" s="216" t="s">
        <v>265</v>
      </c>
      <c r="C257" s="209">
        <f>SUM(D257:G257)</f>
        <v>0</v>
      </c>
      <c r="D257" s="189"/>
      <c r="E257" s="189"/>
      <c r="F257" s="189"/>
      <c r="G257" s="211"/>
      <c r="H257" s="209">
        <f>SUM(I257:L257)</f>
        <v>0</v>
      </c>
      <c r="I257" s="189"/>
      <c r="J257" s="189"/>
      <c r="K257" s="189"/>
      <c r="L257" s="191"/>
    </row>
    <row r="258" spans="1:13" x14ac:dyDescent="0.25">
      <c r="A258" s="159">
        <v>6360</v>
      </c>
      <c r="B258" s="71" t="s">
        <v>266</v>
      </c>
      <c r="C258" s="201">
        <f t="shared" si="23"/>
        <v>0</v>
      </c>
      <c r="D258" s="74"/>
      <c r="E258" s="74"/>
      <c r="F258" s="74"/>
      <c r="G258" s="157"/>
      <c r="H258" s="208">
        <f t="shared" si="24"/>
        <v>0</v>
      </c>
      <c r="I258" s="74"/>
      <c r="J258" s="74"/>
      <c r="K258" s="74"/>
      <c r="L258" s="158"/>
    </row>
    <row r="259" spans="1:13" ht="36" x14ac:dyDescent="0.25">
      <c r="A259" s="56">
        <v>6400</v>
      </c>
      <c r="B259" s="147" t="s">
        <v>267</v>
      </c>
      <c r="C259" s="184">
        <f>SUM(D259:G259)</f>
        <v>0</v>
      </c>
      <c r="D259" s="63">
        <f>SUM(D260,D264)</f>
        <v>0</v>
      </c>
      <c r="E259" s="63">
        <f t="shared" ref="E259:G259" si="32">SUM(E260,E264)</f>
        <v>0</v>
      </c>
      <c r="F259" s="63">
        <f t="shared" si="32"/>
        <v>0</v>
      </c>
      <c r="G259" s="63">
        <f t="shared" si="32"/>
        <v>0</v>
      </c>
      <c r="H259" s="57">
        <f>SUM(I259:L259)</f>
        <v>0</v>
      </c>
      <c r="I259" s="63">
        <f>SUM(I260,I264)</f>
        <v>0</v>
      </c>
      <c r="J259" s="63">
        <f t="shared" ref="J259:L259" si="33">SUM(J260,J264)</f>
        <v>0</v>
      </c>
      <c r="K259" s="63">
        <f t="shared" si="33"/>
        <v>0</v>
      </c>
      <c r="L259" s="172">
        <f t="shared" si="33"/>
        <v>0</v>
      </c>
    </row>
    <row r="260" spans="1:13" ht="24" x14ac:dyDescent="0.25">
      <c r="A260" s="168">
        <v>6410</v>
      </c>
      <c r="B260" s="65" t="s">
        <v>268</v>
      </c>
      <c r="C260" s="205">
        <f t="shared" si="23"/>
        <v>0</v>
      </c>
      <c r="D260" s="169">
        <f>SUM(D261:D263)</f>
        <v>0</v>
      </c>
      <c r="E260" s="169">
        <f t="shared" ref="E260:G260" si="34">SUM(E261:E263)</f>
        <v>0</v>
      </c>
      <c r="F260" s="169">
        <f t="shared" si="34"/>
        <v>0</v>
      </c>
      <c r="G260" s="217">
        <f t="shared" si="34"/>
        <v>0</v>
      </c>
      <c r="H260" s="205">
        <f t="shared" si="24"/>
        <v>0</v>
      </c>
      <c r="I260" s="169">
        <f>SUM(I261:I263)</f>
        <v>0</v>
      </c>
      <c r="J260" s="169">
        <f t="shared" ref="J260:L260" si="35">SUM(J261:J263)</f>
        <v>0</v>
      </c>
      <c r="K260" s="169">
        <f t="shared" si="35"/>
        <v>0</v>
      </c>
      <c r="L260" s="180">
        <f t="shared" si="35"/>
        <v>0</v>
      </c>
    </row>
    <row r="261" spans="1:13" x14ac:dyDescent="0.25">
      <c r="A261" s="44">
        <v>6411</v>
      </c>
      <c r="B261" s="174" t="s">
        <v>269</v>
      </c>
      <c r="C261" s="201">
        <f t="shared" si="23"/>
        <v>0</v>
      </c>
      <c r="D261" s="74"/>
      <c r="E261" s="74"/>
      <c r="F261" s="74"/>
      <c r="G261" s="157"/>
      <c r="H261" s="208">
        <f t="shared" si="24"/>
        <v>0</v>
      </c>
      <c r="I261" s="74"/>
      <c r="J261" s="74"/>
      <c r="K261" s="74"/>
      <c r="L261" s="158"/>
    </row>
    <row r="262" spans="1:13" ht="36" x14ac:dyDescent="0.25">
      <c r="A262" s="44">
        <v>6412</v>
      </c>
      <c r="B262" s="71" t="s">
        <v>270</v>
      </c>
      <c r="C262" s="201">
        <f t="shared" si="23"/>
        <v>0</v>
      </c>
      <c r="D262" s="74"/>
      <c r="E262" s="74"/>
      <c r="F262" s="74"/>
      <c r="G262" s="157"/>
      <c r="H262" s="208">
        <f t="shared" si="24"/>
        <v>0</v>
      </c>
      <c r="I262" s="74"/>
      <c r="J262" s="74"/>
      <c r="K262" s="74"/>
      <c r="L262" s="158"/>
    </row>
    <row r="263" spans="1:13" ht="36" x14ac:dyDescent="0.25">
      <c r="A263" s="44">
        <v>6419</v>
      </c>
      <c r="B263" s="71" t="s">
        <v>271</v>
      </c>
      <c r="C263" s="201">
        <f t="shared" si="23"/>
        <v>0</v>
      </c>
      <c r="D263" s="74"/>
      <c r="E263" s="74"/>
      <c r="F263" s="74"/>
      <c r="G263" s="157"/>
      <c r="H263" s="208">
        <f t="shared" si="24"/>
        <v>0</v>
      </c>
      <c r="I263" s="74"/>
      <c r="J263" s="74"/>
      <c r="K263" s="74"/>
      <c r="L263" s="158"/>
    </row>
    <row r="264" spans="1:13" ht="36" x14ac:dyDescent="0.25">
      <c r="A264" s="159">
        <v>6420</v>
      </c>
      <c r="B264" s="71" t="s">
        <v>272</v>
      </c>
      <c r="C264" s="201">
        <f t="shared" si="23"/>
        <v>0</v>
      </c>
      <c r="D264" s="160">
        <f>SUM(D265:D268)</f>
        <v>0</v>
      </c>
      <c r="E264" s="160">
        <f>SUM(E265:E268)</f>
        <v>0</v>
      </c>
      <c r="F264" s="160">
        <f>SUM(F265:F268)</f>
        <v>0</v>
      </c>
      <c r="G264" s="218">
        <f>SUM(G265:G268)</f>
        <v>0</v>
      </c>
      <c r="H264" s="201">
        <f>SUM(I264:L264)</f>
        <v>0</v>
      </c>
      <c r="I264" s="160">
        <f>SUM(I265:I268)</f>
        <v>0</v>
      </c>
      <c r="J264" s="160">
        <f>SUM(J265:J268)</f>
        <v>0</v>
      </c>
      <c r="K264" s="160">
        <f>SUM(K265:K268)</f>
        <v>0</v>
      </c>
      <c r="L264" s="176">
        <f>SUM(L265:L268)</f>
        <v>0</v>
      </c>
    </row>
    <row r="265" spans="1:13" x14ac:dyDescent="0.25">
      <c r="A265" s="44">
        <v>6421</v>
      </c>
      <c r="B265" s="71" t="s">
        <v>273</v>
      </c>
      <c r="C265" s="201">
        <f t="shared" ref="C265:C285" si="36">SUM(D265:G265)</f>
        <v>0</v>
      </c>
      <c r="D265" s="74"/>
      <c r="E265" s="74"/>
      <c r="F265" s="74"/>
      <c r="G265" s="157"/>
      <c r="H265" s="208">
        <f t="shared" ref="H265:H285" si="37">SUM(I265:L265)</f>
        <v>0</v>
      </c>
      <c r="I265" s="74"/>
      <c r="J265" s="74"/>
      <c r="K265" s="74"/>
      <c r="L265" s="158"/>
    </row>
    <row r="266" spans="1:13" x14ac:dyDescent="0.25">
      <c r="A266" s="44">
        <v>6422</v>
      </c>
      <c r="B266" s="71" t="s">
        <v>274</v>
      </c>
      <c r="C266" s="201">
        <f t="shared" si="36"/>
        <v>0</v>
      </c>
      <c r="D266" s="74"/>
      <c r="E266" s="74"/>
      <c r="F266" s="74"/>
      <c r="G266" s="157"/>
      <c r="H266" s="208">
        <f t="shared" si="37"/>
        <v>0</v>
      </c>
      <c r="I266" s="74"/>
      <c r="J266" s="74"/>
      <c r="K266" s="74"/>
      <c r="L266" s="158"/>
    </row>
    <row r="267" spans="1:13" ht="13.5" customHeight="1" x14ac:dyDescent="0.25">
      <c r="A267" s="44">
        <v>6423</v>
      </c>
      <c r="B267" s="71" t="s">
        <v>275</v>
      </c>
      <c r="C267" s="201">
        <f>SUM(D267:G267)</f>
        <v>0</v>
      </c>
      <c r="D267" s="74"/>
      <c r="E267" s="74"/>
      <c r="F267" s="74"/>
      <c r="G267" s="157"/>
      <c r="H267" s="208">
        <f>SUM(I267:L267)</f>
        <v>0</v>
      </c>
      <c r="I267" s="74"/>
      <c r="J267" s="74"/>
      <c r="K267" s="74"/>
      <c r="L267" s="158"/>
    </row>
    <row r="268" spans="1:13" ht="36" x14ac:dyDescent="0.25">
      <c r="A268" s="44">
        <v>6424</v>
      </c>
      <c r="B268" s="71" t="s">
        <v>276</v>
      </c>
      <c r="C268" s="201">
        <f>SUM(D268:G268)</f>
        <v>0</v>
      </c>
      <c r="D268" s="74"/>
      <c r="E268" s="74"/>
      <c r="F268" s="74"/>
      <c r="G268" s="157"/>
      <c r="H268" s="208">
        <f>SUM(I268:L268)</f>
        <v>0</v>
      </c>
      <c r="I268" s="74"/>
      <c r="J268" s="74"/>
      <c r="K268" s="74"/>
      <c r="L268" s="158"/>
      <c r="M268" s="225"/>
    </row>
    <row r="269" spans="1:13" ht="36" x14ac:dyDescent="0.25">
      <c r="A269" s="220">
        <v>7000</v>
      </c>
      <c r="B269" s="220" t="s">
        <v>277</v>
      </c>
      <c r="C269" s="221">
        <f t="shared" si="36"/>
        <v>0</v>
      </c>
      <c r="D269" s="222">
        <f>SUM(D270,D281)</f>
        <v>0</v>
      </c>
      <c r="E269" s="222">
        <f>SUM(E270,E281)</f>
        <v>0</v>
      </c>
      <c r="F269" s="222">
        <f>SUM(F270,F281)</f>
        <v>0</v>
      </c>
      <c r="G269" s="222">
        <f>SUM(G270,G281)</f>
        <v>0</v>
      </c>
      <c r="H269" s="223">
        <f t="shared" si="37"/>
        <v>0</v>
      </c>
      <c r="I269" s="222">
        <f>SUM(I270,I281)</f>
        <v>0</v>
      </c>
      <c r="J269" s="222">
        <f>SUM(J270,J281)</f>
        <v>0</v>
      </c>
      <c r="K269" s="222">
        <f>SUM(K270,K281)</f>
        <v>0</v>
      </c>
      <c r="L269" s="224">
        <f>SUM(L270,L281)</f>
        <v>0</v>
      </c>
    </row>
    <row r="270" spans="1:13" ht="24" x14ac:dyDescent="0.25">
      <c r="A270" s="56">
        <v>7200</v>
      </c>
      <c r="B270" s="147" t="s">
        <v>278</v>
      </c>
      <c r="C270" s="184">
        <f t="shared" si="36"/>
        <v>0</v>
      </c>
      <c r="D270" s="63">
        <f>SUM(D271,D272,D275,D276,D280)</f>
        <v>0</v>
      </c>
      <c r="E270" s="63">
        <f>SUM(E271,E272,E275,E276,E280)</f>
        <v>0</v>
      </c>
      <c r="F270" s="63">
        <f>SUM(F271,F272,F275,F276,F280)</f>
        <v>0</v>
      </c>
      <c r="G270" s="63">
        <f>SUM(G271,G272,G275,G276,G280)</f>
        <v>0</v>
      </c>
      <c r="H270" s="57">
        <f t="shared" si="37"/>
        <v>0</v>
      </c>
      <c r="I270" s="63">
        <f>SUM(I271,I272,I275,I276,I280)</f>
        <v>0</v>
      </c>
      <c r="J270" s="63">
        <f>SUM(J271,J272,J275,J276,J280)</f>
        <v>0</v>
      </c>
      <c r="K270" s="63">
        <f>SUM(K271,K272,K275,K276,K280)</f>
        <v>0</v>
      </c>
      <c r="L270" s="149">
        <f>SUM(L271,L272,L275,L276,L280)</f>
        <v>0</v>
      </c>
    </row>
    <row r="271" spans="1:13" ht="24" x14ac:dyDescent="0.25">
      <c r="A271" s="168">
        <v>7210</v>
      </c>
      <c r="B271" s="65" t="s">
        <v>279</v>
      </c>
      <c r="C271" s="205">
        <f t="shared" si="36"/>
        <v>0</v>
      </c>
      <c r="D271" s="68"/>
      <c r="E271" s="68"/>
      <c r="F271" s="68"/>
      <c r="G271" s="154"/>
      <c r="H271" s="66">
        <f t="shared" si="37"/>
        <v>0</v>
      </c>
      <c r="I271" s="68"/>
      <c r="J271" s="68"/>
      <c r="K271" s="68"/>
      <c r="L271" s="155"/>
    </row>
    <row r="272" spans="1:13" s="225" customFormat="1" ht="36" x14ac:dyDescent="0.25">
      <c r="A272" s="159">
        <v>7220</v>
      </c>
      <c r="B272" s="71" t="s">
        <v>280</v>
      </c>
      <c r="C272" s="201">
        <f>SUM(D272:G272)</f>
        <v>0</v>
      </c>
      <c r="D272" s="160">
        <f>SUM(D273:D274)</f>
        <v>0</v>
      </c>
      <c r="E272" s="160">
        <f>SUM(E273:E274)</f>
        <v>0</v>
      </c>
      <c r="F272" s="160">
        <f>SUM(F273:F274)</f>
        <v>0</v>
      </c>
      <c r="G272" s="160">
        <f>SUM(G273:G274)</f>
        <v>0</v>
      </c>
      <c r="H272" s="72">
        <f>SUM(I272:L272)</f>
        <v>0</v>
      </c>
      <c r="I272" s="160">
        <f>SUM(I273:I274)</f>
        <v>0</v>
      </c>
      <c r="J272" s="160">
        <f>SUM(J273:J274)</f>
        <v>0</v>
      </c>
      <c r="K272" s="160">
        <f>SUM(K273:K274)</f>
        <v>0</v>
      </c>
      <c r="L272" s="162">
        <f>SUM(L273:L274)</f>
        <v>0</v>
      </c>
    </row>
    <row r="273" spans="1:12" s="225" customFormat="1" ht="36" x14ac:dyDescent="0.25">
      <c r="A273" s="44">
        <v>7221</v>
      </c>
      <c r="B273" s="71" t="s">
        <v>281</v>
      </c>
      <c r="C273" s="201">
        <f t="shared" si="36"/>
        <v>0</v>
      </c>
      <c r="D273" s="74"/>
      <c r="E273" s="74"/>
      <c r="F273" s="74"/>
      <c r="G273" s="157"/>
      <c r="H273" s="72">
        <f t="shared" si="37"/>
        <v>0</v>
      </c>
      <c r="I273" s="74"/>
      <c r="J273" s="74"/>
      <c r="K273" s="74"/>
      <c r="L273" s="158"/>
    </row>
    <row r="274" spans="1:12" s="225" customFormat="1" ht="36" x14ac:dyDescent="0.25">
      <c r="A274" s="44">
        <v>7222</v>
      </c>
      <c r="B274" s="71" t="s">
        <v>282</v>
      </c>
      <c r="C274" s="201">
        <f t="shared" si="36"/>
        <v>0</v>
      </c>
      <c r="D274" s="74"/>
      <c r="E274" s="74"/>
      <c r="F274" s="74"/>
      <c r="G274" s="157"/>
      <c r="H274" s="72">
        <f t="shared" si="37"/>
        <v>0</v>
      </c>
      <c r="I274" s="74"/>
      <c r="J274" s="74"/>
      <c r="K274" s="74"/>
      <c r="L274" s="158"/>
    </row>
    <row r="275" spans="1:12" ht="24" x14ac:dyDescent="0.25">
      <c r="A275" s="159">
        <v>7230</v>
      </c>
      <c r="B275" s="71" t="s">
        <v>283</v>
      </c>
      <c r="C275" s="201">
        <f t="shared" si="36"/>
        <v>0</v>
      </c>
      <c r="D275" s="74"/>
      <c r="E275" s="74"/>
      <c r="F275" s="74"/>
      <c r="G275" s="157"/>
      <c r="H275" s="72">
        <f t="shared" si="37"/>
        <v>0</v>
      </c>
      <c r="I275" s="74"/>
      <c r="J275" s="74"/>
      <c r="K275" s="74"/>
      <c r="L275" s="158"/>
    </row>
    <row r="276" spans="1:12" ht="24" x14ac:dyDescent="0.25">
      <c r="A276" s="159">
        <v>7240</v>
      </c>
      <c r="B276" s="71" t="s">
        <v>284</v>
      </c>
      <c r="C276" s="201">
        <f t="shared" si="36"/>
        <v>0</v>
      </c>
      <c r="D276" s="160">
        <f>SUM(D277:D279)</f>
        <v>0</v>
      </c>
      <c r="E276" s="160">
        <f t="shared" ref="E276:G276" si="38">SUM(E277:E279)</f>
        <v>0</v>
      </c>
      <c r="F276" s="160">
        <f t="shared" si="38"/>
        <v>0</v>
      </c>
      <c r="G276" s="161">
        <f t="shared" si="38"/>
        <v>0</v>
      </c>
      <c r="H276" s="72">
        <f t="shared" si="37"/>
        <v>0</v>
      </c>
      <c r="I276" s="160">
        <f t="shared" ref="I276:L276" si="39">SUM(I277:I279)</f>
        <v>0</v>
      </c>
      <c r="J276" s="160">
        <f t="shared" si="39"/>
        <v>0</v>
      </c>
      <c r="K276" s="160">
        <f>SUM(K277:K279)</f>
        <v>0</v>
      </c>
      <c r="L276" s="162">
        <f t="shared" si="39"/>
        <v>0</v>
      </c>
    </row>
    <row r="277" spans="1:12" ht="48" x14ac:dyDescent="0.25">
      <c r="A277" s="44">
        <v>7245</v>
      </c>
      <c r="B277" s="71" t="s">
        <v>285</v>
      </c>
      <c r="C277" s="201">
        <f t="shared" si="36"/>
        <v>0</v>
      </c>
      <c r="D277" s="74"/>
      <c r="E277" s="74"/>
      <c r="F277" s="74"/>
      <c r="G277" s="157"/>
      <c r="H277" s="72">
        <f t="shared" si="37"/>
        <v>0</v>
      </c>
      <c r="I277" s="74"/>
      <c r="J277" s="74"/>
      <c r="K277" s="74"/>
      <c r="L277" s="158"/>
    </row>
    <row r="278" spans="1:12" ht="84.75" customHeight="1" x14ac:dyDescent="0.25">
      <c r="A278" s="44">
        <v>7246</v>
      </c>
      <c r="B278" s="71" t="s">
        <v>286</v>
      </c>
      <c r="C278" s="201">
        <f t="shared" si="36"/>
        <v>0</v>
      </c>
      <c r="D278" s="74"/>
      <c r="E278" s="74"/>
      <c r="F278" s="74"/>
      <c r="G278" s="157"/>
      <c r="H278" s="72">
        <f t="shared" si="37"/>
        <v>0</v>
      </c>
      <c r="I278" s="74"/>
      <c r="J278" s="74"/>
      <c r="K278" s="74"/>
      <c r="L278" s="158"/>
    </row>
    <row r="279" spans="1:12" ht="36" x14ac:dyDescent="0.25">
      <c r="A279" s="44">
        <v>7247</v>
      </c>
      <c r="B279" s="71" t="s">
        <v>287</v>
      </c>
      <c r="C279" s="201">
        <f t="shared" si="36"/>
        <v>0</v>
      </c>
      <c r="D279" s="74"/>
      <c r="E279" s="74"/>
      <c r="F279" s="74"/>
      <c r="G279" s="157"/>
      <c r="H279" s="72">
        <f t="shared" si="37"/>
        <v>0</v>
      </c>
      <c r="I279" s="74"/>
      <c r="J279" s="74"/>
      <c r="K279" s="74"/>
      <c r="L279" s="158"/>
    </row>
    <row r="280" spans="1:12" ht="24" x14ac:dyDescent="0.25">
      <c r="A280" s="168">
        <v>7260</v>
      </c>
      <c r="B280" s="65" t="s">
        <v>288</v>
      </c>
      <c r="C280" s="205">
        <f t="shared" si="36"/>
        <v>0</v>
      </c>
      <c r="D280" s="68"/>
      <c r="E280" s="68"/>
      <c r="F280" s="68"/>
      <c r="G280" s="154"/>
      <c r="H280" s="66">
        <f t="shared" si="37"/>
        <v>0</v>
      </c>
      <c r="I280" s="68"/>
      <c r="J280" s="68"/>
      <c r="K280" s="68"/>
      <c r="L280" s="155"/>
    </row>
    <row r="281" spans="1:12" x14ac:dyDescent="0.25">
      <c r="A281" s="108">
        <v>7700</v>
      </c>
      <c r="B281" s="85" t="s">
        <v>289</v>
      </c>
      <c r="C281" s="86">
        <f t="shared" si="36"/>
        <v>0</v>
      </c>
      <c r="D281" s="226">
        <f>D282</f>
        <v>0</v>
      </c>
      <c r="E281" s="226">
        <f t="shared" ref="E281:G281" si="40">E282</f>
        <v>0</v>
      </c>
      <c r="F281" s="226">
        <f t="shared" si="40"/>
        <v>0</v>
      </c>
      <c r="G281" s="227">
        <f t="shared" si="40"/>
        <v>0</v>
      </c>
      <c r="H281" s="86">
        <f t="shared" si="37"/>
        <v>0</v>
      </c>
      <c r="I281" s="226">
        <f t="shared" ref="I281:L281" si="41">I282</f>
        <v>0</v>
      </c>
      <c r="J281" s="226">
        <f t="shared" si="41"/>
        <v>0</v>
      </c>
      <c r="K281" s="226">
        <f t="shared" si="41"/>
        <v>0</v>
      </c>
      <c r="L281" s="228">
        <f t="shared" si="41"/>
        <v>0</v>
      </c>
    </row>
    <row r="282" spans="1:12" x14ac:dyDescent="0.25">
      <c r="A282" s="150">
        <v>7720</v>
      </c>
      <c r="B282" s="65" t="s">
        <v>290</v>
      </c>
      <c r="C282" s="79">
        <f t="shared" si="36"/>
        <v>0</v>
      </c>
      <c r="D282" s="81"/>
      <c r="E282" s="81"/>
      <c r="F282" s="81"/>
      <c r="G282" s="229"/>
      <c r="H282" s="79">
        <f t="shared" si="37"/>
        <v>0</v>
      </c>
      <c r="I282" s="81"/>
      <c r="J282" s="81"/>
      <c r="K282" s="81"/>
      <c r="L282" s="230"/>
    </row>
    <row r="283" spans="1:12" x14ac:dyDescent="0.25">
      <c r="A283" s="174"/>
      <c r="B283" s="71" t="s">
        <v>291</v>
      </c>
      <c r="C283" s="201">
        <f t="shared" si="36"/>
        <v>0</v>
      </c>
      <c r="D283" s="160">
        <f>SUM(D284:D285)</f>
        <v>0</v>
      </c>
      <c r="E283" s="160">
        <f>SUM(E284:E285)</f>
        <v>0</v>
      </c>
      <c r="F283" s="160">
        <f>SUM(F284:F285)</f>
        <v>0</v>
      </c>
      <c r="G283" s="161">
        <f>SUM(G284:G285)</f>
        <v>0</v>
      </c>
      <c r="H283" s="72">
        <f t="shared" si="37"/>
        <v>0</v>
      </c>
      <c r="I283" s="160">
        <f>SUM(I284:I285)</f>
        <v>0</v>
      </c>
      <c r="J283" s="160">
        <f>SUM(J284:J285)</f>
        <v>0</v>
      </c>
      <c r="K283" s="160">
        <f>SUM(K284:K285)</f>
        <v>0</v>
      </c>
      <c r="L283" s="162">
        <f>SUM(L284:L285)</f>
        <v>0</v>
      </c>
    </row>
    <row r="284" spans="1:12" x14ac:dyDescent="0.25">
      <c r="A284" s="174" t="s">
        <v>292</v>
      </c>
      <c r="B284" s="44" t="s">
        <v>293</v>
      </c>
      <c r="C284" s="201">
        <f t="shared" si="36"/>
        <v>0</v>
      </c>
      <c r="D284" s="74"/>
      <c r="E284" s="74"/>
      <c r="F284" s="74"/>
      <c r="G284" s="157"/>
      <c r="H284" s="72">
        <f t="shared" si="37"/>
        <v>0</v>
      </c>
      <c r="I284" s="74"/>
      <c r="J284" s="74"/>
      <c r="K284" s="74"/>
      <c r="L284" s="158"/>
    </row>
    <row r="285" spans="1:12" ht="24" x14ac:dyDescent="0.25">
      <c r="A285" s="174" t="s">
        <v>294</v>
      </c>
      <c r="B285" s="231" t="s">
        <v>295</v>
      </c>
      <c r="C285" s="205">
        <f t="shared" si="36"/>
        <v>0</v>
      </c>
      <c r="D285" s="68"/>
      <c r="E285" s="68"/>
      <c r="F285" s="68"/>
      <c r="G285" s="154"/>
      <c r="H285" s="66">
        <f t="shared" si="37"/>
        <v>0</v>
      </c>
      <c r="I285" s="68"/>
      <c r="J285" s="68"/>
      <c r="K285" s="68"/>
      <c r="L285" s="155"/>
    </row>
    <row r="286" spans="1:12" ht="12.75" thickBot="1" x14ac:dyDescent="0.3">
      <c r="A286" s="232"/>
      <c r="B286" s="232" t="s">
        <v>296</v>
      </c>
      <c r="C286" s="233">
        <f t="shared" ref="C286:L286" si="42">SUM(C283,C269,C230,C195,C187,C173,C75,C53)</f>
        <v>0</v>
      </c>
      <c r="D286" s="233">
        <f t="shared" si="42"/>
        <v>0</v>
      </c>
      <c r="E286" s="233">
        <f t="shared" si="42"/>
        <v>0</v>
      </c>
      <c r="F286" s="233">
        <f t="shared" si="42"/>
        <v>0</v>
      </c>
      <c r="G286" s="234">
        <f t="shared" si="42"/>
        <v>0</v>
      </c>
      <c r="H286" s="235">
        <f t="shared" si="42"/>
        <v>24358</v>
      </c>
      <c r="I286" s="233">
        <f t="shared" si="42"/>
        <v>0</v>
      </c>
      <c r="J286" s="233">
        <f t="shared" si="42"/>
        <v>24358</v>
      </c>
      <c r="K286" s="233">
        <f t="shared" si="42"/>
        <v>0</v>
      </c>
      <c r="L286" s="236">
        <f t="shared" si="42"/>
        <v>0</v>
      </c>
    </row>
    <row r="287" spans="1:12" s="24" customFormat="1" ht="13.5" thickTop="1" thickBot="1" x14ac:dyDescent="0.3">
      <c r="A287" s="601" t="s">
        <v>297</v>
      </c>
      <c r="B287" s="602"/>
      <c r="C287" s="237">
        <f>SUM(D287:G287)</f>
        <v>0</v>
      </c>
      <c r="D287" s="238">
        <f>SUM(D24,D25,D41)-D51</f>
        <v>0</v>
      </c>
      <c r="E287" s="238">
        <f>SUM(E24,E25,E41)-E51</f>
        <v>0</v>
      </c>
      <c r="F287" s="238">
        <f>(F26+F43)-F51</f>
        <v>0</v>
      </c>
      <c r="G287" s="239">
        <f>G45-G51</f>
        <v>0</v>
      </c>
      <c r="H287" s="237">
        <f>SUM(I287:L287)</f>
        <v>0</v>
      </c>
      <c r="I287" s="238">
        <f>SUM(I24,I25,I41)-I51</f>
        <v>0</v>
      </c>
      <c r="J287" s="238">
        <f>SUM(J24,J25,J41)-J51</f>
        <v>0</v>
      </c>
      <c r="K287" s="238">
        <f>(K26+K43)-K51</f>
        <v>0</v>
      </c>
      <c r="L287" s="240">
        <f>L45-L51</f>
        <v>0</v>
      </c>
    </row>
    <row r="288" spans="1:12" s="24" customFormat="1" ht="12.75" thickTop="1" x14ac:dyDescent="0.25">
      <c r="A288" s="620" t="s">
        <v>298</v>
      </c>
      <c r="B288" s="621"/>
      <c r="C288" s="241">
        <f t="shared" ref="C288:L288" si="43">SUM(C289,C290)-C297+C298</f>
        <v>0</v>
      </c>
      <c r="D288" s="242">
        <f t="shared" si="43"/>
        <v>0</v>
      </c>
      <c r="E288" s="242">
        <f t="shared" si="43"/>
        <v>0</v>
      </c>
      <c r="F288" s="242">
        <f t="shared" si="43"/>
        <v>0</v>
      </c>
      <c r="G288" s="243">
        <f t="shared" si="43"/>
        <v>0</v>
      </c>
      <c r="H288" s="244">
        <f t="shared" si="43"/>
        <v>0</v>
      </c>
      <c r="I288" s="242">
        <f t="shared" si="43"/>
        <v>0</v>
      </c>
      <c r="J288" s="242">
        <f t="shared" si="43"/>
        <v>0</v>
      </c>
      <c r="K288" s="242">
        <f t="shared" si="43"/>
        <v>0</v>
      </c>
      <c r="L288" s="245">
        <f t="shared" si="43"/>
        <v>0</v>
      </c>
    </row>
    <row r="289" spans="1:12" s="24" customFormat="1" ht="12.75" thickBot="1" x14ac:dyDescent="0.3">
      <c r="A289" s="126" t="s">
        <v>299</v>
      </c>
      <c r="B289" s="126" t="s">
        <v>300</v>
      </c>
      <c r="C289" s="246">
        <f t="shared" ref="C289:L289" si="44">C21-C283</f>
        <v>0</v>
      </c>
      <c r="D289" s="128">
        <f t="shared" si="44"/>
        <v>0</v>
      </c>
      <c r="E289" s="128">
        <f t="shared" si="44"/>
        <v>0</v>
      </c>
      <c r="F289" s="128">
        <f t="shared" si="44"/>
        <v>0</v>
      </c>
      <c r="G289" s="129">
        <f t="shared" si="44"/>
        <v>0</v>
      </c>
      <c r="H289" s="247">
        <f t="shared" si="44"/>
        <v>0</v>
      </c>
      <c r="I289" s="128">
        <f t="shared" si="44"/>
        <v>0</v>
      </c>
      <c r="J289" s="128">
        <f t="shared" si="44"/>
        <v>0</v>
      </c>
      <c r="K289" s="128">
        <f t="shared" si="44"/>
        <v>0</v>
      </c>
      <c r="L289" s="130">
        <f t="shared" si="44"/>
        <v>0</v>
      </c>
    </row>
    <row r="290" spans="1:12" s="24" customFormat="1" ht="12.75" thickTop="1" x14ac:dyDescent="0.25">
      <c r="A290" s="248" t="s">
        <v>301</v>
      </c>
      <c r="B290" s="248" t="s">
        <v>302</v>
      </c>
      <c r="C290" s="241">
        <f t="shared" ref="C290:L290" si="45">SUM(C291,C293,C295)-SUM(C292,C294,C296)</f>
        <v>0</v>
      </c>
      <c r="D290" s="242">
        <f t="shared" si="45"/>
        <v>0</v>
      </c>
      <c r="E290" s="242">
        <f t="shared" si="45"/>
        <v>0</v>
      </c>
      <c r="F290" s="242">
        <f t="shared" si="45"/>
        <v>0</v>
      </c>
      <c r="G290" s="249">
        <f t="shared" si="45"/>
        <v>0</v>
      </c>
      <c r="H290" s="244">
        <f t="shared" si="45"/>
        <v>0</v>
      </c>
      <c r="I290" s="242">
        <f t="shared" si="45"/>
        <v>0</v>
      </c>
      <c r="J290" s="242">
        <f t="shared" si="45"/>
        <v>0</v>
      </c>
      <c r="K290" s="242">
        <f t="shared" si="45"/>
        <v>0</v>
      </c>
      <c r="L290" s="245">
        <f t="shared" si="45"/>
        <v>0</v>
      </c>
    </row>
    <row r="291" spans="1:12" x14ac:dyDescent="0.25">
      <c r="A291" s="250" t="s">
        <v>303</v>
      </c>
      <c r="B291" s="116" t="s">
        <v>304</v>
      </c>
      <c r="C291" s="79">
        <f t="shared" ref="C291:C296" si="46">SUM(D291:G291)</f>
        <v>0</v>
      </c>
      <c r="D291" s="81"/>
      <c r="E291" s="81"/>
      <c r="F291" s="81"/>
      <c r="G291" s="229"/>
      <c r="H291" s="79">
        <f t="shared" ref="H291:H296" si="47">SUM(I291:L291)</f>
        <v>0</v>
      </c>
      <c r="I291" s="81"/>
      <c r="J291" s="81"/>
      <c r="K291" s="81"/>
      <c r="L291" s="230"/>
    </row>
    <row r="292" spans="1:12" ht="24" x14ac:dyDescent="0.25">
      <c r="A292" s="174" t="s">
        <v>305</v>
      </c>
      <c r="B292" s="43" t="s">
        <v>306</v>
      </c>
      <c r="C292" s="72">
        <f t="shared" si="46"/>
        <v>0</v>
      </c>
      <c r="D292" s="74"/>
      <c r="E292" s="74"/>
      <c r="F292" s="74"/>
      <c r="G292" s="157"/>
      <c r="H292" s="72">
        <f t="shared" si="47"/>
        <v>0</v>
      </c>
      <c r="I292" s="74"/>
      <c r="J292" s="74"/>
      <c r="K292" s="74"/>
      <c r="L292" s="158"/>
    </row>
    <row r="293" spans="1:12" x14ac:dyDescent="0.25">
      <c r="A293" s="174" t="s">
        <v>307</v>
      </c>
      <c r="B293" s="43" t="s">
        <v>308</v>
      </c>
      <c r="C293" s="72">
        <f t="shared" si="46"/>
        <v>0</v>
      </c>
      <c r="D293" s="74"/>
      <c r="E293" s="74"/>
      <c r="F293" s="74"/>
      <c r="G293" s="157"/>
      <c r="H293" s="72">
        <f t="shared" si="47"/>
        <v>0</v>
      </c>
      <c r="I293" s="74"/>
      <c r="J293" s="74"/>
      <c r="K293" s="74"/>
      <c r="L293" s="158"/>
    </row>
    <row r="294" spans="1:12" ht="24" x14ac:dyDescent="0.25">
      <c r="A294" s="174" t="s">
        <v>309</v>
      </c>
      <c r="B294" s="43" t="s">
        <v>310</v>
      </c>
      <c r="C294" s="72">
        <f t="shared" si="46"/>
        <v>0</v>
      </c>
      <c r="D294" s="74"/>
      <c r="E294" s="74"/>
      <c r="F294" s="74"/>
      <c r="G294" s="157"/>
      <c r="H294" s="72">
        <f t="shared" si="47"/>
        <v>0</v>
      </c>
      <c r="I294" s="74"/>
      <c r="J294" s="74"/>
      <c r="K294" s="74"/>
      <c r="L294" s="158"/>
    </row>
    <row r="295" spans="1:12" x14ac:dyDescent="0.25">
      <c r="A295" s="174" t="s">
        <v>311</v>
      </c>
      <c r="B295" s="43" t="s">
        <v>312</v>
      </c>
      <c r="C295" s="72">
        <f t="shared" si="46"/>
        <v>0</v>
      </c>
      <c r="D295" s="74"/>
      <c r="E295" s="74"/>
      <c r="F295" s="74"/>
      <c r="G295" s="157"/>
      <c r="H295" s="72">
        <f t="shared" si="47"/>
        <v>0</v>
      </c>
      <c r="I295" s="74"/>
      <c r="J295" s="74"/>
      <c r="K295" s="74"/>
      <c r="L295" s="158"/>
    </row>
    <row r="296" spans="1:12" ht="24.75" thickBot="1" x14ac:dyDescent="0.3">
      <c r="A296" s="251" t="s">
        <v>313</v>
      </c>
      <c r="B296" s="252" t="s">
        <v>314</v>
      </c>
      <c r="C296" s="185">
        <f t="shared" si="46"/>
        <v>0</v>
      </c>
      <c r="D296" s="189"/>
      <c r="E296" s="189"/>
      <c r="F296" s="189"/>
      <c r="G296" s="253"/>
      <c r="H296" s="185">
        <f t="shared" si="47"/>
        <v>0</v>
      </c>
      <c r="I296" s="189"/>
      <c r="J296" s="189"/>
      <c r="K296" s="189"/>
      <c r="L296" s="191"/>
    </row>
    <row r="297" spans="1:12" s="24" customFormat="1" ht="13.5" thickTop="1" thickBot="1" x14ac:dyDescent="0.3">
      <c r="A297" s="254" t="s">
        <v>315</v>
      </c>
      <c r="B297" s="254" t="s">
        <v>316</v>
      </c>
      <c r="C297" s="255">
        <f>SUM(D297:G297)</f>
        <v>0</v>
      </c>
      <c r="D297" s="256"/>
      <c r="E297" s="256"/>
      <c r="F297" s="256"/>
      <c r="G297" s="257"/>
      <c r="H297" s="255">
        <f>SUM(I297:L297)</f>
        <v>0</v>
      </c>
      <c r="I297" s="256"/>
      <c r="J297" s="256"/>
      <c r="K297" s="256"/>
      <c r="L297" s="258"/>
    </row>
    <row r="298" spans="1:12" s="24" customFormat="1" ht="48.75" thickTop="1" x14ac:dyDescent="0.25">
      <c r="A298" s="248" t="s">
        <v>317</v>
      </c>
      <c r="B298" s="259" t="s">
        <v>318</v>
      </c>
      <c r="C298" s="260">
        <f>SUM(D298:G298)</f>
        <v>0</v>
      </c>
      <c r="D298" s="177"/>
      <c r="E298" s="177"/>
      <c r="F298" s="177"/>
      <c r="G298" s="178"/>
      <c r="H298" s="260">
        <f>SUM(I298:L298)</f>
        <v>0</v>
      </c>
      <c r="I298" s="177"/>
      <c r="J298" s="177"/>
      <c r="K298" s="177"/>
      <c r="L298" s="179"/>
    </row>
    <row r="299" spans="1:12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</row>
    <row r="300" spans="1:12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</row>
    <row r="301" spans="1:12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</row>
    <row r="302" spans="1:12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</row>
    <row r="303" spans="1:12" x14ac:dyDescent="0.2">
      <c r="A303" s="1"/>
      <c r="B303" s="1"/>
      <c r="C303" s="261"/>
      <c r="D303" s="1"/>
      <c r="E303" s="1"/>
      <c r="F303" s="1"/>
      <c r="G303" s="1"/>
      <c r="H303" s="1"/>
      <c r="I303" s="1"/>
      <c r="J303" s="1"/>
      <c r="K303" s="1"/>
      <c r="L303" s="1"/>
    </row>
    <row r="304" spans="1:12" x14ac:dyDescent="0.2">
      <c r="A304" s="1"/>
      <c r="B304" s="1"/>
      <c r="C304" s="261"/>
      <c r="D304" s="1"/>
      <c r="E304" s="1"/>
      <c r="F304" s="1"/>
      <c r="G304" s="1"/>
      <c r="H304" s="1"/>
      <c r="I304" s="1"/>
      <c r="J304" s="1"/>
      <c r="K304" s="1"/>
      <c r="L304" s="1"/>
    </row>
    <row r="305" spans="1:12" x14ac:dyDescent="0.2">
      <c r="A305" s="1"/>
      <c r="B305" s="1"/>
      <c r="C305" s="261"/>
      <c r="D305" s="1"/>
      <c r="E305" s="1"/>
      <c r="F305" s="1"/>
      <c r="G305" s="1"/>
      <c r="H305" s="1"/>
      <c r="I305" s="1"/>
      <c r="J305" s="1"/>
      <c r="K305" s="1"/>
      <c r="L305" s="1"/>
    </row>
    <row r="306" spans="1:12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</row>
    <row r="307" spans="1:12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</row>
    <row r="308" spans="1:12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</row>
    <row r="309" spans="1:12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</row>
    <row r="310" spans="1:12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</row>
    <row r="311" spans="1:12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</row>
    <row r="312" spans="1:12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</row>
    <row r="313" spans="1:12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</row>
    <row r="314" spans="1:12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</row>
  </sheetData>
  <sheetProtection formatCells="0" formatColumns="0" formatRows="0"/>
  <autoFilter ref="A18:L298"/>
  <mergeCells count="29">
    <mergeCell ref="A288:B288"/>
    <mergeCell ref="H16:H17"/>
    <mergeCell ref="I16:I17"/>
    <mergeCell ref="J16:J17"/>
    <mergeCell ref="K16:K17"/>
    <mergeCell ref="L16:L17"/>
    <mergeCell ref="A287:B287"/>
    <mergeCell ref="C13:L13"/>
    <mergeCell ref="A15:A17"/>
    <mergeCell ref="B15:B17"/>
    <mergeCell ref="C15:G15"/>
    <mergeCell ref="H15:L15"/>
    <mergeCell ref="C16:C17"/>
    <mergeCell ref="D16:D17"/>
    <mergeCell ref="E16:E17"/>
    <mergeCell ref="F16:F17"/>
    <mergeCell ref="G16:G17"/>
    <mergeCell ref="C12:L12"/>
    <mergeCell ref="A1:L1"/>
    <mergeCell ref="A2:L2"/>
    <mergeCell ref="C3:L3"/>
    <mergeCell ref="C4:L4"/>
    <mergeCell ref="C5:L5"/>
    <mergeCell ref="C6:L6"/>
    <mergeCell ref="C7:L7"/>
    <mergeCell ref="C8:L8"/>
    <mergeCell ref="C9:L9"/>
    <mergeCell ref="C10:L10"/>
    <mergeCell ref="C11:L11"/>
  </mergeCells>
  <pageMargins left="0.78740157480314965" right="0.39370078740157483" top="0.39370078740157483" bottom="0.39370078740157483" header="0.23622047244094491" footer="0.19685039370078741"/>
  <pageSetup paperSize="9" scale="70" orientation="portrait" r:id="rId1"/>
  <headerFooter>
    <oddHeader xml:space="preserve">&amp;C                               </oddHeader>
    <oddFooter>&amp;L&amp;D, &amp;T&amp;R&amp;"Times New Roman,Regular"&amp;10&amp;P (&amp;N)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M316"/>
  <sheetViews>
    <sheetView showGridLines="0" view="pageLayout" zoomScaleNormal="100" workbookViewId="0">
      <selection activeCell="C6" sqref="C6:L6"/>
    </sheetView>
  </sheetViews>
  <sheetFormatPr defaultColWidth="9.140625" defaultRowHeight="12" x14ac:dyDescent="0.25"/>
  <cols>
    <col min="1" max="1" width="10.85546875" style="262" customWidth="1"/>
    <col min="2" max="2" width="28" style="262" customWidth="1"/>
    <col min="3" max="3" width="9.7109375" style="262" customWidth="1"/>
    <col min="4" max="4" width="9.5703125" style="262" customWidth="1"/>
    <col min="5" max="6" width="8.7109375" style="262" customWidth="1"/>
    <col min="7" max="7" width="8.28515625" style="262" customWidth="1"/>
    <col min="8" max="11" width="8.7109375" style="262" customWidth="1"/>
    <col min="12" max="12" width="7.5703125" style="262" customWidth="1"/>
    <col min="13" max="13" width="0" style="1" hidden="1" customWidth="1"/>
    <col min="14" max="16384" width="9.140625" style="1"/>
  </cols>
  <sheetData>
    <row r="1" spans="1:12" x14ac:dyDescent="0.25">
      <c r="A1" s="591" t="s">
        <v>333</v>
      </c>
      <c r="B1" s="591"/>
      <c r="C1" s="591"/>
      <c r="D1" s="591"/>
      <c r="E1" s="591"/>
      <c r="F1" s="591"/>
      <c r="G1" s="591"/>
      <c r="H1" s="591"/>
      <c r="I1" s="591"/>
      <c r="J1" s="591"/>
      <c r="K1" s="591"/>
      <c r="L1" s="591"/>
    </row>
    <row r="2" spans="1:12" ht="35.25" customHeight="1" x14ac:dyDescent="0.25">
      <c r="A2" s="592" t="s">
        <v>1</v>
      </c>
      <c r="B2" s="593"/>
      <c r="C2" s="593"/>
      <c r="D2" s="593"/>
      <c r="E2" s="593"/>
      <c r="F2" s="593"/>
      <c r="G2" s="593"/>
      <c r="H2" s="593"/>
      <c r="I2" s="593"/>
      <c r="J2" s="593"/>
      <c r="K2" s="593"/>
      <c r="L2" s="594"/>
    </row>
    <row r="3" spans="1:12" ht="12.75" customHeight="1" x14ac:dyDescent="0.25">
      <c r="A3" s="2" t="s">
        <v>2</v>
      </c>
      <c r="B3" s="3"/>
      <c r="C3" s="595" t="s">
        <v>3</v>
      </c>
      <c r="D3" s="595"/>
      <c r="E3" s="595"/>
      <c r="F3" s="595"/>
      <c r="G3" s="595"/>
      <c r="H3" s="595"/>
      <c r="I3" s="595"/>
      <c r="J3" s="595"/>
      <c r="K3" s="595"/>
      <c r="L3" s="596"/>
    </row>
    <row r="4" spans="1:12" ht="12.75" customHeight="1" x14ac:dyDescent="0.25">
      <c r="A4" s="2" t="s">
        <v>4</v>
      </c>
      <c r="B4" s="3"/>
      <c r="C4" s="595" t="s">
        <v>5</v>
      </c>
      <c r="D4" s="595"/>
      <c r="E4" s="595"/>
      <c r="F4" s="595"/>
      <c r="G4" s="595"/>
      <c r="H4" s="595"/>
      <c r="I4" s="595"/>
      <c r="J4" s="595"/>
      <c r="K4" s="595"/>
      <c r="L4" s="596"/>
    </row>
    <row r="5" spans="1:12" ht="12.75" customHeight="1" x14ac:dyDescent="0.25">
      <c r="A5" s="4" t="s">
        <v>6</v>
      </c>
      <c r="B5" s="5"/>
      <c r="C5" s="589" t="s">
        <v>7</v>
      </c>
      <c r="D5" s="589"/>
      <c r="E5" s="589"/>
      <c r="F5" s="589"/>
      <c r="G5" s="589"/>
      <c r="H5" s="589"/>
      <c r="I5" s="589"/>
      <c r="J5" s="589"/>
      <c r="K5" s="589"/>
      <c r="L5" s="590"/>
    </row>
    <row r="6" spans="1:12" ht="12.75" customHeight="1" x14ac:dyDescent="0.25">
      <c r="A6" s="4" t="s">
        <v>8</v>
      </c>
      <c r="B6" s="5"/>
      <c r="C6" s="589" t="s">
        <v>9</v>
      </c>
      <c r="D6" s="589"/>
      <c r="E6" s="589"/>
      <c r="F6" s="589"/>
      <c r="G6" s="589"/>
      <c r="H6" s="589"/>
      <c r="I6" s="589"/>
      <c r="J6" s="589"/>
      <c r="K6" s="589"/>
      <c r="L6" s="590"/>
    </row>
    <row r="7" spans="1:12" x14ac:dyDescent="0.25">
      <c r="A7" s="4" t="s">
        <v>10</v>
      </c>
      <c r="B7" s="5"/>
      <c r="C7" s="595" t="s">
        <v>334</v>
      </c>
      <c r="D7" s="595"/>
      <c r="E7" s="595"/>
      <c r="F7" s="595"/>
      <c r="G7" s="595"/>
      <c r="H7" s="595"/>
      <c r="I7" s="595"/>
      <c r="J7" s="595"/>
      <c r="K7" s="595"/>
      <c r="L7" s="596"/>
    </row>
    <row r="8" spans="1:12" ht="12.75" customHeight="1" x14ac:dyDescent="0.25">
      <c r="A8" s="6" t="s">
        <v>12</v>
      </c>
      <c r="B8" s="5"/>
      <c r="C8" s="597"/>
      <c r="D8" s="597"/>
      <c r="E8" s="597"/>
      <c r="F8" s="597"/>
      <c r="G8" s="597"/>
      <c r="H8" s="597"/>
      <c r="I8" s="597"/>
      <c r="J8" s="597"/>
      <c r="K8" s="597"/>
      <c r="L8" s="598"/>
    </row>
    <row r="9" spans="1:12" ht="12.75" customHeight="1" x14ac:dyDescent="0.25">
      <c r="A9" s="4"/>
      <c r="B9" s="5" t="s">
        <v>13</v>
      </c>
      <c r="C9" s="589" t="s">
        <v>14</v>
      </c>
      <c r="D9" s="589"/>
      <c r="E9" s="589"/>
      <c r="F9" s="589"/>
      <c r="G9" s="589"/>
      <c r="H9" s="589"/>
      <c r="I9" s="589"/>
      <c r="J9" s="589"/>
      <c r="K9" s="589"/>
      <c r="L9" s="590"/>
    </row>
    <row r="10" spans="1:12" ht="12.75" customHeight="1" x14ac:dyDescent="0.25">
      <c r="A10" s="4"/>
      <c r="B10" s="5" t="s">
        <v>15</v>
      </c>
      <c r="C10" s="589"/>
      <c r="D10" s="589"/>
      <c r="E10" s="589"/>
      <c r="F10" s="589"/>
      <c r="G10" s="589"/>
      <c r="H10" s="589"/>
      <c r="I10" s="589"/>
      <c r="J10" s="589"/>
      <c r="K10" s="589"/>
      <c r="L10" s="590"/>
    </row>
    <row r="11" spans="1:12" ht="12.75" customHeight="1" x14ac:dyDescent="0.25">
      <c r="A11" s="4"/>
      <c r="B11" s="5" t="s">
        <v>16</v>
      </c>
      <c r="C11" s="597"/>
      <c r="D11" s="597"/>
      <c r="E11" s="597"/>
      <c r="F11" s="597"/>
      <c r="G11" s="597"/>
      <c r="H11" s="597"/>
      <c r="I11" s="597"/>
      <c r="J11" s="597"/>
      <c r="K11" s="597"/>
      <c r="L11" s="598"/>
    </row>
    <row r="12" spans="1:12" ht="12.75" customHeight="1" x14ac:dyDescent="0.25">
      <c r="A12" s="4"/>
      <c r="B12" s="5" t="s">
        <v>17</v>
      </c>
      <c r="C12" s="589"/>
      <c r="D12" s="589"/>
      <c r="E12" s="589"/>
      <c r="F12" s="589"/>
      <c r="G12" s="589"/>
      <c r="H12" s="589"/>
      <c r="I12" s="589"/>
      <c r="J12" s="589"/>
      <c r="K12" s="589"/>
      <c r="L12" s="590"/>
    </row>
    <row r="13" spans="1:12" ht="12.75" customHeight="1" x14ac:dyDescent="0.25">
      <c r="A13" s="4"/>
      <c r="B13" s="5" t="s">
        <v>18</v>
      </c>
      <c r="C13" s="589"/>
      <c r="D13" s="589"/>
      <c r="E13" s="589"/>
      <c r="F13" s="589"/>
      <c r="G13" s="589"/>
      <c r="H13" s="589"/>
      <c r="I13" s="589"/>
      <c r="J13" s="589"/>
      <c r="K13" s="589"/>
      <c r="L13" s="590"/>
    </row>
    <row r="14" spans="1:12" ht="12.75" customHeight="1" x14ac:dyDescent="0.25">
      <c r="A14" s="7"/>
      <c r="B14" s="8"/>
      <c r="C14" s="9"/>
      <c r="D14" s="9"/>
      <c r="E14" s="9"/>
      <c r="F14" s="9"/>
      <c r="G14" s="9"/>
      <c r="H14" s="9"/>
      <c r="I14" s="9"/>
      <c r="J14" s="9"/>
      <c r="K14" s="9"/>
      <c r="L14" s="10"/>
    </row>
    <row r="15" spans="1:12" s="11" customFormat="1" ht="12.75" customHeight="1" x14ac:dyDescent="0.25">
      <c r="A15" s="603" t="s">
        <v>19</v>
      </c>
      <c r="B15" s="606" t="s">
        <v>20</v>
      </c>
      <c r="C15" s="608" t="s">
        <v>21</v>
      </c>
      <c r="D15" s="609"/>
      <c r="E15" s="609"/>
      <c r="F15" s="609"/>
      <c r="G15" s="610"/>
      <c r="H15" s="608" t="s">
        <v>22</v>
      </c>
      <c r="I15" s="609"/>
      <c r="J15" s="609"/>
      <c r="K15" s="609"/>
      <c r="L15" s="611"/>
    </row>
    <row r="16" spans="1:12" s="11" customFormat="1" ht="12.75" customHeight="1" x14ac:dyDescent="0.25">
      <c r="A16" s="604"/>
      <c r="B16" s="607"/>
      <c r="C16" s="612" t="s">
        <v>23</v>
      </c>
      <c r="D16" s="613" t="s">
        <v>24</v>
      </c>
      <c r="E16" s="615" t="s">
        <v>25</v>
      </c>
      <c r="F16" s="617" t="s">
        <v>26</v>
      </c>
      <c r="G16" s="619" t="s">
        <v>27</v>
      </c>
      <c r="H16" s="612" t="s">
        <v>23</v>
      </c>
      <c r="I16" s="613" t="s">
        <v>24</v>
      </c>
      <c r="J16" s="615" t="s">
        <v>25</v>
      </c>
      <c r="K16" s="617" t="s">
        <v>26</v>
      </c>
      <c r="L16" s="599" t="s">
        <v>27</v>
      </c>
    </row>
    <row r="17" spans="1:12" s="12" customFormat="1" ht="61.5" customHeight="1" thickBot="1" x14ac:dyDescent="0.3">
      <c r="A17" s="605"/>
      <c r="B17" s="607"/>
      <c r="C17" s="612"/>
      <c r="D17" s="614"/>
      <c r="E17" s="616"/>
      <c r="F17" s="618"/>
      <c r="G17" s="619"/>
      <c r="H17" s="622"/>
      <c r="I17" s="623"/>
      <c r="J17" s="616"/>
      <c r="K17" s="618"/>
      <c r="L17" s="600"/>
    </row>
    <row r="18" spans="1:12" s="12" customFormat="1" ht="9.75" customHeight="1" thickTop="1" x14ac:dyDescent="0.25">
      <c r="A18" s="13" t="s">
        <v>28</v>
      </c>
      <c r="B18" s="13">
        <v>2</v>
      </c>
      <c r="C18" s="14">
        <v>3</v>
      </c>
      <c r="D18" s="15">
        <v>4</v>
      </c>
      <c r="E18" s="15">
        <v>5</v>
      </c>
      <c r="F18" s="15">
        <v>6</v>
      </c>
      <c r="G18" s="16">
        <v>7</v>
      </c>
      <c r="H18" s="14">
        <v>8</v>
      </c>
      <c r="I18" s="15">
        <v>9</v>
      </c>
      <c r="J18" s="15">
        <v>10</v>
      </c>
      <c r="K18" s="15">
        <v>11</v>
      </c>
      <c r="L18" s="17">
        <v>12</v>
      </c>
    </row>
    <row r="19" spans="1:12" s="24" customFormat="1" x14ac:dyDescent="0.25">
      <c r="A19" s="18"/>
      <c r="B19" s="19" t="s">
        <v>29</v>
      </c>
      <c r="C19" s="20"/>
      <c r="D19" s="21"/>
      <c r="E19" s="21"/>
      <c r="F19" s="21"/>
      <c r="G19" s="22"/>
      <c r="H19" s="20"/>
      <c r="I19" s="21"/>
      <c r="J19" s="21"/>
      <c r="K19" s="21"/>
      <c r="L19" s="23"/>
    </row>
    <row r="20" spans="1:12" s="24" customFormat="1" ht="12.75" thickBot="1" x14ac:dyDescent="0.3">
      <c r="A20" s="25"/>
      <c r="B20" s="26" t="s">
        <v>30</v>
      </c>
      <c r="C20" s="27">
        <f t="shared" ref="C20:C47" si="0">SUM(D20:G20)</f>
        <v>1226230</v>
      </c>
      <c r="D20" s="28">
        <f>SUM(D21,D24,D25,D41,D43)</f>
        <v>1226230</v>
      </c>
      <c r="E20" s="28">
        <f>SUM(E21,E24,E43)</f>
        <v>0</v>
      </c>
      <c r="F20" s="28">
        <f>SUM(F21,F26,F43)</f>
        <v>0</v>
      </c>
      <c r="G20" s="29">
        <f>SUM(G21,G45)</f>
        <v>0</v>
      </c>
      <c r="H20" s="27">
        <f>SUM(I20:L20)</f>
        <v>945736</v>
      </c>
      <c r="I20" s="28">
        <f>SUM(I21,I24,I25,I41,I43)</f>
        <v>945736</v>
      </c>
      <c r="J20" s="28">
        <f>SUM(J21,J24,J43)</f>
        <v>0</v>
      </c>
      <c r="K20" s="28">
        <f>SUM(K21,K26,K43)</f>
        <v>0</v>
      </c>
      <c r="L20" s="30">
        <f>SUM(L21,L45)</f>
        <v>0</v>
      </c>
    </row>
    <row r="21" spans="1:12" ht="12.75" thickTop="1" x14ac:dyDescent="0.25">
      <c r="A21" s="31"/>
      <c r="B21" s="32" t="s">
        <v>31</v>
      </c>
      <c r="C21" s="33">
        <f t="shared" si="0"/>
        <v>0</v>
      </c>
      <c r="D21" s="34">
        <f>SUM(D22:D23)</f>
        <v>0</v>
      </c>
      <c r="E21" s="34">
        <f>SUM(E22:E23)</f>
        <v>0</v>
      </c>
      <c r="F21" s="34">
        <f>SUM(F22:F23)</f>
        <v>0</v>
      </c>
      <c r="G21" s="35">
        <f>SUM(G22:G23)</f>
        <v>0</v>
      </c>
      <c r="H21" s="33">
        <f t="shared" ref="H21:H47" si="1">SUM(I21:L21)</f>
        <v>0</v>
      </c>
      <c r="I21" s="34">
        <f>SUM(I22:I23)</f>
        <v>0</v>
      </c>
      <c r="J21" s="34">
        <f>SUM(J22:J23)</f>
        <v>0</v>
      </c>
      <c r="K21" s="34">
        <f>SUM(K22:K23)</f>
        <v>0</v>
      </c>
      <c r="L21" s="36">
        <f>SUM(L22:L23)</f>
        <v>0</v>
      </c>
    </row>
    <row r="22" spans="1:12" x14ac:dyDescent="0.25">
      <c r="A22" s="37"/>
      <c r="B22" s="38" t="s">
        <v>32</v>
      </c>
      <c r="C22" s="39">
        <f t="shared" si="0"/>
        <v>0</v>
      </c>
      <c r="D22" s="40"/>
      <c r="E22" s="40"/>
      <c r="F22" s="40"/>
      <c r="G22" s="41"/>
      <c r="H22" s="39">
        <f t="shared" si="1"/>
        <v>0</v>
      </c>
      <c r="I22" s="40"/>
      <c r="J22" s="40"/>
      <c r="K22" s="40"/>
      <c r="L22" s="42"/>
    </row>
    <row r="23" spans="1:12" x14ac:dyDescent="0.25">
      <c r="A23" s="43"/>
      <c r="B23" s="44" t="s">
        <v>33</v>
      </c>
      <c r="C23" s="45">
        <f t="shared" si="0"/>
        <v>0</v>
      </c>
      <c r="D23" s="46"/>
      <c r="E23" s="46"/>
      <c r="F23" s="46"/>
      <c r="G23" s="47"/>
      <c r="H23" s="45">
        <f t="shared" si="1"/>
        <v>0</v>
      </c>
      <c r="I23" s="46"/>
      <c r="J23" s="46"/>
      <c r="K23" s="46"/>
      <c r="L23" s="48"/>
    </row>
    <row r="24" spans="1:12" s="24" customFormat="1" ht="24.75" thickBot="1" x14ac:dyDescent="0.3">
      <c r="A24" s="49">
        <v>19300</v>
      </c>
      <c r="B24" s="49" t="s">
        <v>34</v>
      </c>
      <c r="C24" s="50">
        <f t="shared" si="0"/>
        <v>1226230</v>
      </c>
      <c r="D24" s="51">
        <f>1226230</f>
        <v>1226230</v>
      </c>
      <c r="E24" s="51"/>
      <c r="F24" s="52" t="s">
        <v>35</v>
      </c>
      <c r="G24" s="53" t="s">
        <v>35</v>
      </c>
      <c r="H24" s="50">
        <f t="shared" si="1"/>
        <v>945736</v>
      </c>
      <c r="I24" s="51">
        <f>I51</f>
        <v>945736</v>
      </c>
      <c r="J24" s="51"/>
      <c r="K24" s="52" t="s">
        <v>35</v>
      </c>
      <c r="L24" s="54" t="s">
        <v>35</v>
      </c>
    </row>
    <row r="25" spans="1:12" s="24" customFormat="1" ht="24.75" thickTop="1" x14ac:dyDescent="0.25">
      <c r="A25" s="55"/>
      <c r="B25" s="56" t="s">
        <v>36</v>
      </c>
      <c r="C25" s="57">
        <f t="shared" si="0"/>
        <v>0</v>
      </c>
      <c r="D25" s="58"/>
      <c r="E25" s="59" t="s">
        <v>35</v>
      </c>
      <c r="F25" s="59" t="s">
        <v>35</v>
      </c>
      <c r="G25" s="60" t="s">
        <v>35</v>
      </c>
      <c r="H25" s="57">
        <f t="shared" si="1"/>
        <v>0</v>
      </c>
      <c r="I25" s="61"/>
      <c r="J25" s="59" t="s">
        <v>35</v>
      </c>
      <c r="K25" s="59" t="s">
        <v>35</v>
      </c>
      <c r="L25" s="62" t="s">
        <v>35</v>
      </c>
    </row>
    <row r="26" spans="1:12" s="24" customFormat="1" ht="36" x14ac:dyDescent="0.25">
      <c r="A26" s="56">
        <v>21300</v>
      </c>
      <c r="B26" s="56" t="s">
        <v>37</v>
      </c>
      <c r="C26" s="57">
        <f t="shared" si="0"/>
        <v>0</v>
      </c>
      <c r="D26" s="59" t="s">
        <v>35</v>
      </c>
      <c r="E26" s="59" t="s">
        <v>35</v>
      </c>
      <c r="F26" s="63">
        <f>SUM(F27,F31,F33,F36)</f>
        <v>0</v>
      </c>
      <c r="G26" s="60" t="s">
        <v>35</v>
      </c>
      <c r="H26" s="57">
        <f t="shared" si="1"/>
        <v>0</v>
      </c>
      <c r="I26" s="59" t="s">
        <v>35</v>
      </c>
      <c r="J26" s="59" t="s">
        <v>35</v>
      </c>
      <c r="K26" s="63">
        <f>SUM(K27,K31,K33,K36)</f>
        <v>0</v>
      </c>
      <c r="L26" s="62" t="s">
        <v>35</v>
      </c>
    </row>
    <row r="27" spans="1:12" s="24" customFormat="1" ht="24" x14ac:dyDescent="0.25">
      <c r="A27" s="64">
        <v>21350</v>
      </c>
      <c r="B27" s="56" t="s">
        <v>38</v>
      </c>
      <c r="C27" s="57">
        <f t="shared" si="0"/>
        <v>0</v>
      </c>
      <c r="D27" s="59" t="s">
        <v>35</v>
      </c>
      <c r="E27" s="59" t="s">
        <v>35</v>
      </c>
      <c r="F27" s="63">
        <f>SUM(F28:F30)</f>
        <v>0</v>
      </c>
      <c r="G27" s="60" t="s">
        <v>35</v>
      </c>
      <c r="H27" s="57">
        <f t="shared" si="1"/>
        <v>0</v>
      </c>
      <c r="I27" s="59" t="s">
        <v>35</v>
      </c>
      <c r="J27" s="59" t="s">
        <v>35</v>
      </c>
      <c r="K27" s="63">
        <f>SUM(K28:K30)</f>
        <v>0</v>
      </c>
      <c r="L27" s="62" t="s">
        <v>35</v>
      </c>
    </row>
    <row r="28" spans="1:12" x14ac:dyDescent="0.25">
      <c r="A28" s="37">
        <v>21351</v>
      </c>
      <c r="B28" s="65" t="s">
        <v>39</v>
      </c>
      <c r="C28" s="66">
        <f t="shared" si="0"/>
        <v>0</v>
      </c>
      <c r="D28" s="67" t="s">
        <v>35</v>
      </c>
      <c r="E28" s="67" t="s">
        <v>35</v>
      </c>
      <c r="F28" s="68"/>
      <c r="G28" s="69" t="s">
        <v>35</v>
      </c>
      <c r="H28" s="66">
        <f t="shared" si="1"/>
        <v>0</v>
      </c>
      <c r="I28" s="67" t="s">
        <v>35</v>
      </c>
      <c r="J28" s="67" t="s">
        <v>35</v>
      </c>
      <c r="K28" s="68"/>
      <c r="L28" s="70" t="s">
        <v>35</v>
      </c>
    </row>
    <row r="29" spans="1:12" x14ac:dyDescent="0.25">
      <c r="A29" s="43">
        <v>21352</v>
      </c>
      <c r="B29" s="71" t="s">
        <v>40</v>
      </c>
      <c r="C29" s="72">
        <f t="shared" si="0"/>
        <v>0</v>
      </c>
      <c r="D29" s="73" t="s">
        <v>35</v>
      </c>
      <c r="E29" s="73" t="s">
        <v>35</v>
      </c>
      <c r="F29" s="74"/>
      <c r="G29" s="75" t="s">
        <v>35</v>
      </c>
      <c r="H29" s="72">
        <f t="shared" si="1"/>
        <v>0</v>
      </c>
      <c r="I29" s="73" t="s">
        <v>35</v>
      </c>
      <c r="J29" s="73" t="s">
        <v>35</v>
      </c>
      <c r="K29" s="74"/>
      <c r="L29" s="76" t="s">
        <v>35</v>
      </c>
    </row>
    <row r="30" spans="1:12" ht="24" x14ac:dyDescent="0.25">
      <c r="A30" s="43">
        <v>21359</v>
      </c>
      <c r="B30" s="71" t="s">
        <v>41</v>
      </c>
      <c r="C30" s="72">
        <f t="shared" si="0"/>
        <v>0</v>
      </c>
      <c r="D30" s="73" t="s">
        <v>35</v>
      </c>
      <c r="E30" s="73" t="s">
        <v>35</v>
      </c>
      <c r="F30" s="74"/>
      <c r="G30" s="75" t="s">
        <v>35</v>
      </c>
      <c r="H30" s="72">
        <f t="shared" si="1"/>
        <v>0</v>
      </c>
      <c r="I30" s="73" t="s">
        <v>35</v>
      </c>
      <c r="J30" s="73" t="s">
        <v>35</v>
      </c>
      <c r="K30" s="74"/>
      <c r="L30" s="76" t="s">
        <v>35</v>
      </c>
    </row>
    <row r="31" spans="1:12" s="24" customFormat="1" ht="36" x14ac:dyDescent="0.25">
      <c r="A31" s="64">
        <v>21370</v>
      </c>
      <c r="B31" s="56" t="s">
        <v>42</v>
      </c>
      <c r="C31" s="57">
        <f t="shared" si="0"/>
        <v>0</v>
      </c>
      <c r="D31" s="59" t="s">
        <v>35</v>
      </c>
      <c r="E31" s="59" t="s">
        <v>35</v>
      </c>
      <c r="F31" s="63">
        <f>SUM(F32)</f>
        <v>0</v>
      </c>
      <c r="G31" s="60" t="s">
        <v>35</v>
      </c>
      <c r="H31" s="57">
        <f t="shared" si="1"/>
        <v>0</v>
      </c>
      <c r="I31" s="59" t="s">
        <v>35</v>
      </c>
      <c r="J31" s="59" t="s">
        <v>35</v>
      </c>
      <c r="K31" s="63">
        <f>SUM(K32)</f>
        <v>0</v>
      </c>
      <c r="L31" s="62" t="s">
        <v>35</v>
      </c>
    </row>
    <row r="32" spans="1:12" ht="36" x14ac:dyDescent="0.25">
      <c r="A32" s="77">
        <v>21379</v>
      </c>
      <c r="B32" s="78" t="s">
        <v>43</v>
      </c>
      <c r="C32" s="79">
        <f t="shared" si="0"/>
        <v>0</v>
      </c>
      <c r="D32" s="80" t="s">
        <v>35</v>
      </c>
      <c r="E32" s="80" t="s">
        <v>35</v>
      </c>
      <c r="F32" s="81"/>
      <c r="G32" s="82" t="s">
        <v>35</v>
      </c>
      <c r="H32" s="79">
        <f t="shared" si="1"/>
        <v>0</v>
      </c>
      <c r="I32" s="80" t="s">
        <v>35</v>
      </c>
      <c r="J32" s="80" t="s">
        <v>35</v>
      </c>
      <c r="K32" s="81"/>
      <c r="L32" s="83" t="s">
        <v>35</v>
      </c>
    </row>
    <row r="33" spans="1:12" s="24" customFormat="1" x14ac:dyDescent="0.25">
      <c r="A33" s="64">
        <v>21380</v>
      </c>
      <c r="B33" s="56" t="s">
        <v>44</v>
      </c>
      <c r="C33" s="57">
        <f t="shared" si="0"/>
        <v>0</v>
      </c>
      <c r="D33" s="59" t="s">
        <v>35</v>
      </c>
      <c r="E33" s="59" t="s">
        <v>35</v>
      </c>
      <c r="F33" s="63">
        <f>SUM(F34:F35)</f>
        <v>0</v>
      </c>
      <c r="G33" s="60" t="s">
        <v>35</v>
      </c>
      <c r="H33" s="57">
        <f t="shared" si="1"/>
        <v>0</v>
      </c>
      <c r="I33" s="59" t="s">
        <v>35</v>
      </c>
      <c r="J33" s="59" t="s">
        <v>35</v>
      </c>
      <c r="K33" s="63">
        <f>SUM(K34:K35)</f>
        <v>0</v>
      </c>
      <c r="L33" s="62" t="s">
        <v>35</v>
      </c>
    </row>
    <row r="34" spans="1:12" x14ac:dyDescent="0.25">
      <c r="A34" s="38">
        <v>21381</v>
      </c>
      <c r="B34" s="65" t="s">
        <v>45</v>
      </c>
      <c r="C34" s="66">
        <f t="shared" si="0"/>
        <v>0</v>
      </c>
      <c r="D34" s="67" t="s">
        <v>35</v>
      </c>
      <c r="E34" s="67" t="s">
        <v>35</v>
      </c>
      <c r="F34" s="68"/>
      <c r="G34" s="69" t="s">
        <v>35</v>
      </c>
      <c r="H34" s="66">
        <f t="shared" si="1"/>
        <v>0</v>
      </c>
      <c r="I34" s="67" t="s">
        <v>35</v>
      </c>
      <c r="J34" s="67" t="s">
        <v>35</v>
      </c>
      <c r="K34" s="68"/>
      <c r="L34" s="70" t="s">
        <v>35</v>
      </c>
    </row>
    <row r="35" spans="1:12" ht="24" x14ac:dyDescent="0.25">
      <c r="A35" s="44">
        <v>21383</v>
      </c>
      <c r="B35" s="71" t="s">
        <v>46</v>
      </c>
      <c r="C35" s="72">
        <f>SUM(D35:G35)</f>
        <v>0</v>
      </c>
      <c r="D35" s="73" t="s">
        <v>35</v>
      </c>
      <c r="E35" s="73" t="s">
        <v>35</v>
      </c>
      <c r="F35" s="74"/>
      <c r="G35" s="75" t="s">
        <v>35</v>
      </c>
      <c r="H35" s="72">
        <f t="shared" si="1"/>
        <v>0</v>
      </c>
      <c r="I35" s="73" t="s">
        <v>35</v>
      </c>
      <c r="J35" s="73" t="s">
        <v>35</v>
      </c>
      <c r="K35" s="74"/>
      <c r="L35" s="76" t="s">
        <v>35</v>
      </c>
    </row>
    <row r="36" spans="1:12" s="24" customFormat="1" ht="25.5" customHeight="1" x14ac:dyDescent="0.25">
      <c r="A36" s="64">
        <v>21390</v>
      </c>
      <c r="B36" s="56" t="s">
        <v>47</v>
      </c>
      <c r="C36" s="57">
        <f t="shared" si="0"/>
        <v>0</v>
      </c>
      <c r="D36" s="59" t="s">
        <v>35</v>
      </c>
      <c r="E36" s="59" t="s">
        <v>35</v>
      </c>
      <c r="F36" s="63">
        <f>SUM(F37:F40)</f>
        <v>0</v>
      </c>
      <c r="G36" s="60" t="s">
        <v>35</v>
      </c>
      <c r="H36" s="57">
        <f t="shared" si="1"/>
        <v>0</v>
      </c>
      <c r="I36" s="59" t="s">
        <v>35</v>
      </c>
      <c r="J36" s="59" t="s">
        <v>35</v>
      </c>
      <c r="K36" s="63">
        <f>SUM(K37:K40)</f>
        <v>0</v>
      </c>
      <c r="L36" s="62" t="s">
        <v>35</v>
      </c>
    </row>
    <row r="37" spans="1:12" ht="24" x14ac:dyDescent="0.25">
      <c r="A37" s="38">
        <v>21391</v>
      </c>
      <c r="B37" s="65" t="s">
        <v>48</v>
      </c>
      <c r="C37" s="66">
        <f t="shared" si="0"/>
        <v>0</v>
      </c>
      <c r="D37" s="67" t="s">
        <v>35</v>
      </c>
      <c r="E37" s="67" t="s">
        <v>35</v>
      </c>
      <c r="F37" s="68"/>
      <c r="G37" s="69" t="s">
        <v>35</v>
      </c>
      <c r="H37" s="66">
        <f t="shared" si="1"/>
        <v>0</v>
      </c>
      <c r="I37" s="67" t="s">
        <v>35</v>
      </c>
      <c r="J37" s="67" t="s">
        <v>35</v>
      </c>
      <c r="K37" s="68"/>
      <c r="L37" s="70" t="s">
        <v>35</v>
      </c>
    </row>
    <row r="38" spans="1:12" x14ac:dyDescent="0.25">
      <c r="A38" s="44">
        <v>21393</v>
      </c>
      <c r="B38" s="71" t="s">
        <v>49</v>
      </c>
      <c r="C38" s="72">
        <f t="shared" si="0"/>
        <v>0</v>
      </c>
      <c r="D38" s="73" t="s">
        <v>35</v>
      </c>
      <c r="E38" s="73" t="s">
        <v>35</v>
      </c>
      <c r="F38" s="74"/>
      <c r="G38" s="75" t="s">
        <v>35</v>
      </c>
      <c r="H38" s="72">
        <f t="shared" si="1"/>
        <v>0</v>
      </c>
      <c r="I38" s="73" t="s">
        <v>35</v>
      </c>
      <c r="J38" s="73" t="s">
        <v>35</v>
      </c>
      <c r="K38" s="74"/>
      <c r="L38" s="76" t="s">
        <v>35</v>
      </c>
    </row>
    <row r="39" spans="1:12" x14ac:dyDescent="0.25">
      <c r="A39" s="44">
        <v>21395</v>
      </c>
      <c r="B39" s="71" t="s">
        <v>50</v>
      </c>
      <c r="C39" s="72">
        <f t="shared" si="0"/>
        <v>0</v>
      </c>
      <c r="D39" s="73" t="s">
        <v>35</v>
      </c>
      <c r="E39" s="73" t="s">
        <v>35</v>
      </c>
      <c r="F39" s="74"/>
      <c r="G39" s="75" t="s">
        <v>35</v>
      </c>
      <c r="H39" s="72">
        <f t="shared" si="1"/>
        <v>0</v>
      </c>
      <c r="I39" s="73" t="s">
        <v>35</v>
      </c>
      <c r="J39" s="73" t="s">
        <v>35</v>
      </c>
      <c r="K39" s="74"/>
      <c r="L39" s="76" t="s">
        <v>35</v>
      </c>
    </row>
    <row r="40" spans="1:12" ht="24" x14ac:dyDescent="0.25">
      <c r="A40" s="84">
        <v>21399</v>
      </c>
      <c r="B40" s="85" t="s">
        <v>51</v>
      </c>
      <c r="C40" s="86">
        <f t="shared" si="0"/>
        <v>0</v>
      </c>
      <c r="D40" s="87" t="s">
        <v>35</v>
      </c>
      <c r="E40" s="87" t="s">
        <v>35</v>
      </c>
      <c r="F40" s="88"/>
      <c r="G40" s="89" t="s">
        <v>35</v>
      </c>
      <c r="H40" s="86">
        <f t="shared" si="1"/>
        <v>0</v>
      </c>
      <c r="I40" s="87" t="s">
        <v>35</v>
      </c>
      <c r="J40" s="87" t="s">
        <v>35</v>
      </c>
      <c r="K40" s="88"/>
      <c r="L40" s="90" t="s">
        <v>35</v>
      </c>
    </row>
    <row r="41" spans="1:12" s="24" customFormat="1" ht="26.25" customHeight="1" x14ac:dyDescent="0.25">
      <c r="A41" s="91">
        <v>21420</v>
      </c>
      <c r="B41" s="92" t="s">
        <v>52</v>
      </c>
      <c r="C41" s="93">
        <f>SUM(D41:G41)</f>
        <v>0</v>
      </c>
      <c r="D41" s="94">
        <f>SUM(D42)</f>
        <v>0</v>
      </c>
      <c r="E41" s="95" t="s">
        <v>35</v>
      </c>
      <c r="F41" s="95" t="s">
        <v>35</v>
      </c>
      <c r="G41" s="96" t="s">
        <v>35</v>
      </c>
      <c r="H41" s="93">
        <f>SUM(I41:L41)</f>
        <v>0</v>
      </c>
      <c r="I41" s="94">
        <f>SUM(I42)</f>
        <v>0</v>
      </c>
      <c r="J41" s="95" t="s">
        <v>35</v>
      </c>
      <c r="K41" s="95" t="s">
        <v>35</v>
      </c>
      <c r="L41" s="97" t="s">
        <v>35</v>
      </c>
    </row>
    <row r="42" spans="1:12" s="24" customFormat="1" ht="26.25" customHeight="1" x14ac:dyDescent="0.25">
      <c r="A42" s="84">
        <v>21429</v>
      </c>
      <c r="B42" s="85" t="s">
        <v>53</v>
      </c>
      <c r="C42" s="86">
        <f>SUM(D42:G42)</f>
        <v>0</v>
      </c>
      <c r="D42" s="98"/>
      <c r="E42" s="87" t="s">
        <v>35</v>
      </c>
      <c r="F42" s="87" t="s">
        <v>35</v>
      </c>
      <c r="G42" s="89" t="s">
        <v>35</v>
      </c>
      <c r="H42" s="86">
        <f t="shared" ref="H42:H44" si="2">SUM(I42:L42)</f>
        <v>0</v>
      </c>
      <c r="I42" s="98"/>
      <c r="J42" s="87" t="s">
        <v>35</v>
      </c>
      <c r="K42" s="87" t="s">
        <v>35</v>
      </c>
      <c r="L42" s="90" t="s">
        <v>35</v>
      </c>
    </row>
    <row r="43" spans="1:12" s="24" customFormat="1" ht="24" x14ac:dyDescent="0.25">
      <c r="A43" s="64">
        <v>21490</v>
      </c>
      <c r="B43" s="56" t="s">
        <v>54</v>
      </c>
      <c r="C43" s="57">
        <f t="shared" si="0"/>
        <v>0</v>
      </c>
      <c r="D43" s="99">
        <f>D44</f>
        <v>0</v>
      </c>
      <c r="E43" s="99">
        <f t="shared" ref="E43:F43" si="3">E44</f>
        <v>0</v>
      </c>
      <c r="F43" s="99">
        <f t="shared" si="3"/>
        <v>0</v>
      </c>
      <c r="G43" s="60" t="s">
        <v>35</v>
      </c>
      <c r="H43" s="100">
        <f t="shared" si="2"/>
        <v>0</v>
      </c>
      <c r="I43" s="99">
        <f>I44</f>
        <v>0</v>
      </c>
      <c r="J43" s="99">
        <f t="shared" ref="J43:K43" si="4">J44</f>
        <v>0</v>
      </c>
      <c r="K43" s="99">
        <f t="shared" si="4"/>
        <v>0</v>
      </c>
      <c r="L43" s="62" t="s">
        <v>35</v>
      </c>
    </row>
    <row r="44" spans="1:12" s="24" customFormat="1" ht="24" x14ac:dyDescent="0.25">
      <c r="A44" s="44">
        <v>21499</v>
      </c>
      <c r="B44" s="71" t="s">
        <v>55</v>
      </c>
      <c r="C44" s="79">
        <f>SUM(D44:G44)</f>
        <v>0</v>
      </c>
      <c r="D44" s="101"/>
      <c r="E44" s="102"/>
      <c r="F44" s="102"/>
      <c r="G44" s="103" t="s">
        <v>35</v>
      </c>
      <c r="H44" s="104">
        <f t="shared" si="2"/>
        <v>0</v>
      </c>
      <c r="I44" s="40"/>
      <c r="J44" s="105"/>
      <c r="K44" s="105"/>
      <c r="L44" s="106" t="s">
        <v>35</v>
      </c>
    </row>
    <row r="45" spans="1:12" ht="12.75" customHeight="1" x14ac:dyDescent="0.25">
      <c r="A45" s="107">
        <v>23000</v>
      </c>
      <c r="B45" s="108" t="s">
        <v>56</v>
      </c>
      <c r="C45" s="109">
        <f>SUM(D45:G45)</f>
        <v>0</v>
      </c>
      <c r="D45" s="59" t="s">
        <v>35</v>
      </c>
      <c r="E45" s="59" t="s">
        <v>35</v>
      </c>
      <c r="F45" s="59" t="s">
        <v>35</v>
      </c>
      <c r="G45" s="99">
        <f>SUM(G46:G47)</f>
        <v>0</v>
      </c>
      <c r="H45" s="109">
        <f t="shared" si="1"/>
        <v>0</v>
      </c>
      <c r="I45" s="87" t="s">
        <v>35</v>
      </c>
      <c r="J45" s="87" t="s">
        <v>35</v>
      </c>
      <c r="K45" s="87" t="s">
        <v>35</v>
      </c>
      <c r="L45" s="110">
        <f>SUM(L46:L47)</f>
        <v>0</v>
      </c>
    </row>
    <row r="46" spans="1:12" ht="24" x14ac:dyDescent="0.25">
      <c r="A46" s="111">
        <v>23410</v>
      </c>
      <c r="B46" s="112" t="s">
        <v>57</v>
      </c>
      <c r="C46" s="113">
        <f t="shared" si="0"/>
        <v>0</v>
      </c>
      <c r="D46" s="95" t="s">
        <v>35</v>
      </c>
      <c r="E46" s="95" t="s">
        <v>35</v>
      </c>
      <c r="F46" s="95" t="s">
        <v>35</v>
      </c>
      <c r="G46" s="114"/>
      <c r="H46" s="113">
        <f t="shared" si="1"/>
        <v>0</v>
      </c>
      <c r="I46" s="95" t="s">
        <v>35</v>
      </c>
      <c r="J46" s="95" t="s">
        <v>35</v>
      </c>
      <c r="K46" s="95" t="s">
        <v>35</v>
      </c>
      <c r="L46" s="115"/>
    </row>
    <row r="47" spans="1:12" ht="24" x14ac:dyDescent="0.25">
      <c r="A47" s="111">
        <v>23510</v>
      </c>
      <c r="B47" s="112" t="s">
        <v>58</v>
      </c>
      <c r="C47" s="93">
        <f t="shared" si="0"/>
        <v>0</v>
      </c>
      <c r="D47" s="95" t="s">
        <v>35</v>
      </c>
      <c r="E47" s="95" t="s">
        <v>35</v>
      </c>
      <c r="F47" s="95" t="s">
        <v>35</v>
      </c>
      <c r="G47" s="114"/>
      <c r="H47" s="93">
        <f t="shared" si="1"/>
        <v>0</v>
      </c>
      <c r="I47" s="95" t="s">
        <v>35</v>
      </c>
      <c r="J47" s="95" t="s">
        <v>35</v>
      </c>
      <c r="K47" s="95" t="s">
        <v>35</v>
      </c>
      <c r="L47" s="115"/>
    </row>
    <row r="48" spans="1:12" x14ac:dyDescent="0.25">
      <c r="A48" s="116"/>
      <c r="B48" s="112"/>
      <c r="C48" s="117"/>
      <c r="D48" s="95"/>
      <c r="E48" s="95"/>
      <c r="F48" s="94"/>
      <c r="G48" s="118"/>
      <c r="H48" s="117"/>
      <c r="I48" s="95"/>
      <c r="J48" s="95"/>
      <c r="K48" s="94"/>
      <c r="L48" s="119"/>
    </row>
    <row r="49" spans="1:13" s="24" customFormat="1" x14ac:dyDescent="0.25">
      <c r="A49" s="120"/>
      <c r="B49" s="121" t="s">
        <v>59</v>
      </c>
      <c r="C49" s="122"/>
      <c r="D49" s="123"/>
      <c r="E49" s="123"/>
      <c r="F49" s="123"/>
      <c r="G49" s="124"/>
      <c r="H49" s="122"/>
      <c r="I49" s="123"/>
      <c r="J49" s="123"/>
      <c r="K49" s="123"/>
      <c r="L49" s="125"/>
    </row>
    <row r="50" spans="1:13" s="24" customFormat="1" ht="12.75" thickBot="1" x14ac:dyDescent="0.3">
      <c r="A50" s="126"/>
      <c r="B50" s="25" t="s">
        <v>60</v>
      </c>
      <c r="C50" s="127">
        <f t="shared" ref="C50:C113" si="5">SUM(D50:G50)</f>
        <v>1226230</v>
      </c>
      <c r="D50" s="128">
        <f>SUM(D51,D283)</f>
        <v>1226230</v>
      </c>
      <c r="E50" s="128">
        <f>SUM(E51,E283)</f>
        <v>0</v>
      </c>
      <c r="F50" s="128">
        <f>SUM(F51,F283)</f>
        <v>0</v>
      </c>
      <c r="G50" s="129">
        <f>SUM(G51,G283)</f>
        <v>0</v>
      </c>
      <c r="H50" s="127">
        <f t="shared" ref="H50:H113" si="6">SUM(I50:L50)</f>
        <v>945736</v>
      </c>
      <c r="I50" s="128">
        <f>SUM(I51,I283)</f>
        <v>945736</v>
      </c>
      <c r="J50" s="128">
        <f>SUM(J51,J283)</f>
        <v>0</v>
      </c>
      <c r="K50" s="128">
        <f>SUM(K51,K283)</f>
        <v>0</v>
      </c>
      <c r="L50" s="130">
        <f>SUM(L51,L283)</f>
        <v>0</v>
      </c>
    </row>
    <row r="51" spans="1:13" s="24" customFormat="1" ht="36.75" thickTop="1" x14ac:dyDescent="0.25">
      <c r="A51" s="131"/>
      <c r="B51" s="132" t="s">
        <v>61</v>
      </c>
      <c r="C51" s="133">
        <f t="shared" si="5"/>
        <v>1226230</v>
      </c>
      <c r="D51" s="134">
        <f>SUM(D52,D194)</f>
        <v>1226230</v>
      </c>
      <c r="E51" s="134">
        <f>SUM(E52,E194)</f>
        <v>0</v>
      </c>
      <c r="F51" s="134">
        <f>SUM(F52,F194)</f>
        <v>0</v>
      </c>
      <c r="G51" s="135">
        <f>SUM(G52,G194)</f>
        <v>0</v>
      </c>
      <c r="H51" s="133">
        <f t="shared" si="6"/>
        <v>945736</v>
      </c>
      <c r="I51" s="134">
        <f>SUM(I52,I194)</f>
        <v>945736</v>
      </c>
      <c r="J51" s="134">
        <f>SUM(J52,J194)</f>
        <v>0</v>
      </c>
      <c r="K51" s="134">
        <f>SUM(K52,K194)</f>
        <v>0</v>
      </c>
      <c r="L51" s="136">
        <f>SUM(L52,L194)</f>
        <v>0</v>
      </c>
    </row>
    <row r="52" spans="1:13" s="24" customFormat="1" ht="24" x14ac:dyDescent="0.25">
      <c r="A52" s="137"/>
      <c r="B52" s="18" t="s">
        <v>62</v>
      </c>
      <c r="C52" s="138">
        <f t="shared" si="5"/>
        <v>160040</v>
      </c>
      <c r="D52" s="139">
        <f>SUM(D53,D75,D173,D187)</f>
        <v>160040</v>
      </c>
      <c r="E52" s="139">
        <f>SUM(E53,E75,E173,E187)</f>
        <v>0</v>
      </c>
      <c r="F52" s="139">
        <f>SUM(F53,F75,F173,F187)</f>
        <v>0</v>
      </c>
      <c r="G52" s="140">
        <f>SUM(G53,G75,G173,G187)</f>
        <v>0</v>
      </c>
      <c r="H52" s="138">
        <f t="shared" si="6"/>
        <v>160040</v>
      </c>
      <c r="I52" s="139">
        <f>SUM(I53,I75,I173,I187)</f>
        <v>160040</v>
      </c>
      <c r="J52" s="139">
        <f>SUM(J53,J75,J173,J187)</f>
        <v>0</v>
      </c>
      <c r="K52" s="139">
        <f>SUM(K53,K75,K173,K187)</f>
        <v>0</v>
      </c>
      <c r="L52" s="141">
        <f>SUM(L53,L75,L173,L187)</f>
        <v>0</v>
      </c>
    </row>
    <row r="53" spans="1:13" s="24" customFormat="1" x14ac:dyDescent="0.25">
      <c r="A53" s="142">
        <v>1000</v>
      </c>
      <c r="B53" s="142" t="s">
        <v>63</v>
      </c>
      <c r="C53" s="143">
        <f t="shared" si="5"/>
        <v>0</v>
      </c>
      <c r="D53" s="144">
        <f>SUM(D54,D67)</f>
        <v>0</v>
      </c>
      <c r="E53" s="144">
        <f>SUM(E54,E67)</f>
        <v>0</v>
      </c>
      <c r="F53" s="144">
        <f>SUM(F54,F67)</f>
        <v>0</v>
      </c>
      <c r="G53" s="145">
        <f>SUM(G54,G67)</f>
        <v>0</v>
      </c>
      <c r="H53" s="143">
        <f t="shared" si="6"/>
        <v>0</v>
      </c>
      <c r="I53" s="144">
        <f>SUM(I54,I67)</f>
        <v>0</v>
      </c>
      <c r="J53" s="144">
        <f>SUM(J54,J67)</f>
        <v>0</v>
      </c>
      <c r="K53" s="144">
        <f>SUM(K54,K67)</f>
        <v>0</v>
      </c>
      <c r="L53" s="146">
        <f>SUM(L54,L67)</f>
        <v>0</v>
      </c>
    </row>
    <row r="54" spans="1:13" x14ac:dyDescent="0.25">
      <c r="A54" s="56">
        <v>1100</v>
      </c>
      <c r="B54" s="147" t="s">
        <v>64</v>
      </c>
      <c r="C54" s="57">
        <f t="shared" si="5"/>
        <v>0</v>
      </c>
      <c r="D54" s="63">
        <f>SUM(D55,D58,D66)</f>
        <v>0</v>
      </c>
      <c r="E54" s="63">
        <f>SUM(E55,E58,E66)</f>
        <v>0</v>
      </c>
      <c r="F54" s="63">
        <f>SUM(F55,F58,F66)</f>
        <v>0</v>
      </c>
      <c r="G54" s="148">
        <f>SUM(G55,G58,G66)</f>
        <v>0</v>
      </c>
      <c r="H54" s="57">
        <f t="shared" si="6"/>
        <v>0</v>
      </c>
      <c r="I54" s="63">
        <f>SUM(I55,I58,I66)</f>
        <v>0</v>
      </c>
      <c r="J54" s="63">
        <f>SUM(J55,J58,J66)</f>
        <v>0</v>
      </c>
      <c r="K54" s="63">
        <f>SUM(K55,K58,K66)</f>
        <v>0</v>
      </c>
      <c r="L54" s="149">
        <f>SUM(L55,L58,L66)</f>
        <v>0</v>
      </c>
    </row>
    <row r="55" spans="1:13" x14ac:dyDescent="0.25">
      <c r="A55" s="150">
        <v>1110</v>
      </c>
      <c r="B55" s="112" t="s">
        <v>65</v>
      </c>
      <c r="C55" s="117">
        <f t="shared" si="5"/>
        <v>0</v>
      </c>
      <c r="D55" s="151">
        <f>SUM(D56:D57)</f>
        <v>0</v>
      </c>
      <c r="E55" s="151">
        <f>SUM(E56:E57)</f>
        <v>0</v>
      </c>
      <c r="F55" s="151">
        <f>SUM(F56:F57)</f>
        <v>0</v>
      </c>
      <c r="G55" s="152">
        <f>SUM(G56:G57)</f>
        <v>0</v>
      </c>
      <c r="H55" s="117">
        <f t="shared" si="6"/>
        <v>0</v>
      </c>
      <c r="I55" s="151">
        <f>SUM(I56:I57)</f>
        <v>0</v>
      </c>
      <c r="J55" s="151">
        <f>SUM(J56:J57)</f>
        <v>0</v>
      </c>
      <c r="K55" s="151">
        <f>SUM(K56:K57)</f>
        <v>0</v>
      </c>
      <c r="L55" s="153">
        <f>SUM(L56:L57)</f>
        <v>0</v>
      </c>
    </row>
    <row r="56" spans="1:13" x14ac:dyDescent="0.25">
      <c r="A56" s="38">
        <v>1111</v>
      </c>
      <c r="B56" s="65" t="s">
        <v>66</v>
      </c>
      <c r="C56" s="66">
        <f t="shared" si="5"/>
        <v>0</v>
      </c>
      <c r="D56" s="68"/>
      <c r="E56" s="68"/>
      <c r="F56" s="68"/>
      <c r="G56" s="154"/>
      <c r="H56" s="66">
        <f t="shared" si="6"/>
        <v>0</v>
      </c>
      <c r="I56" s="68">
        <v>0</v>
      </c>
      <c r="J56" s="68"/>
      <c r="K56" s="68"/>
      <c r="L56" s="155"/>
      <c r="M56" s="156"/>
    </row>
    <row r="57" spans="1:13" ht="24" customHeight="1" x14ac:dyDescent="0.25">
      <c r="A57" s="44">
        <v>1119</v>
      </c>
      <c r="B57" s="71" t="s">
        <v>67</v>
      </c>
      <c r="C57" s="72">
        <f t="shared" si="5"/>
        <v>0</v>
      </c>
      <c r="D57" s="74"/>
      <c r="E57" s="74"/>
      <c r="F57" s="74"/>
      <c r="G57" s="157"/>
      <c r="H57" s="72">
        <f t="shared" si="6"/>
        <v>0</v>
      </c>
      <c r="I57" s="74">
        <v>0</v>
      </c>
      <c r="J57" s="74"/>
      <c r="K57" s="74"/>
      <c r="L57" s="158"/>
      <c r="M57" s="156"/>
    </row>
    <row r="58" spans="1:13" x14ac:dyDescent="0.25">
      <c r="A58" s="159">
        <v>1140</v>
      </c>
      <c r="B58" s="71" t="s">
        <v>68</v>
      </c>
      <c r="C58" s="72">
        <f t="shared" si="5"/>
        <v>0</v>
      </c>
      <c r="D58" s="160">
        <f>SUM(D59:D65)</f>
        <v>0</v>
      </c>
      <c r="E58" s="160">
        <f>SUM(E59:E65)</f>
        <v>0</v>
      </c>
      <c r="F58" s="160">
        <f>SUM(F59:F65)</f>
        <v>0</v>
      </c>
      <c r="G58" s="161">
        <f>SUM(G59:G65)</f>
        <v>0</v>
      </c>
      <c r="H58" s="72">
        <f t="shared" si="6"/>
        <v>0</v>
      </c>
      <c r="I58" s="160">
        <f>SUM(I59:I65)</f>
        <v>0</v>
      </c>
      <c r="J58" s="160">
        <f>SUM(J59:J65)</f>
        <v>0</v>
      </c>
      <c r="K58" s="160">
        <f>SUM(K59:K65)</f>
        <v>0</v>
      </c>
      <c r="L58" s="162">
        <f>SUM(L59:L65)</f>
        <v>0</v>
      </c>
    </row>
    <row r="59" spans="1:13" x14ac:dyDescent="0.25">
      <c r="A59" s="44">
        <v>1141</v>
      </c>
      <c r="B59" s="71" t="s">
        <v>69</v>
      </c>
      <c r="C59" s="72">
        <f t="shared" si="5"/>
        <v>0</v>
      </c>
      <c r="D59" s="74"/>
      <c r="E59" s="74"/>
      <c r="F59" s="74"/>
      <c r="G59" s="157"/>
      <c r="H59" s="72">
        <f t="shared" si="6"/>
        <v>0</v>
      </c>
      <c r="I59" s="74">
        <v>0</v>
      </c>
      <c r="J59" s="74"/>
      <c r="K59" s="74"/>
      <c r="L59" s="158"/>
      <c r="M59" s="156"/>
    </row>
    <row r="60" spans="1:13" ht="24.75" customHeight="1" x14ac:dyDescent="0.25">
      <c r="A60" s="44">
        <v>1142</v>
      </c>
      <c r="B60" s="71" t="s">
        <v>70</v>
      </c>
      <c r="C60" s="72">
        <f t="shared" si="5"/>
        <v>0</v>
      </c>
      <c r="D60" s="74"/>
      <c r="E60" s="74"/>
      <c r="F60" s="74"/>
      <c r="G60" s="157"/>
      <c r="H60" s="72">
        <f t="shared" si="6"/>
        <v>0</v>
      </c>
      <c r="I60" s="74">
        <v>0</v>
      </c>
      <c r="J60" s="74"/>
      <c r="K60" s="74"/>
      <c r="L60" s="158"/>
      <c r="M60" s="156"/>
    </row>
    <row r="61" spans="1:13" ht="24" x14ac:dyDescent="0.25">
      <c r="A61" s="44">
        <v>1145</v>
      </c>
      <c r="B61" s="71" t="s">
        <v>71</v>
      </c>
      <c r="C61" s="72">
        <f t="shared" si="5"/>
        <v>0</v>
      </c>
      <c r="D61" s="74"/>
      <c r="E61" s="74"/>
      <c r="F61" s="74"/>
      <c r="G61" s="157"/>
      <c r="H61" s="72">
        <f t="shared" si="6"/>
        <v>0</v>
      </c>
      <c r="I61" s="74">
        <v>0</v>
      </c>
      <c r="J61" s="74"/>
      <c r="K61" s="74"/>
      <c r="L61" s="158"/>
      <c r="M61" s="156"/>
    </row>
    <row r="62" spans="1:13" ht="27.75" customHeight="1" x14ac:dyDescent="0.25">
      <c r="A62" s="44">
        <v>1146</v>
      </c>
      <c r="B62" s="71" t="s">
        <v>72</v>
      </c>
      <c r="C62" s="72">
        <f t="shared" si="5"/>
        <v>0</v>
      </c>
      <c r="D62" s="74"/>
      <c r="E62" s="74"/>
      <c r="F62" s="74"/>
      <c r="G62" s="157"/>
      <c r="H62" s="72">
        <f t="shared" si="6"/>
        <v>0</v>
      </c>
      <c r="I62" s="74">
        <v>0</v>
      </c>
      <c r="J62" s="74"/>
      <c r="K62" s="74"/>
      <c r="L62" s="158"/>
      <c r="M62" s="156"/>
    </row>
    <row r="63" spans="1:13" x14ac:dyDescent="0.25">
      <c r="A63" s="44">
        <v>1147</v>
      </c>
      <c r="B63" s="71" t="s">
        <v>73</v>
      </c>
      <c r="C63" s="72">
        <f t="shared" si="5"/>
        <v>0</v>
      </c>
      <c r="D63" s="74"/>
      <c r="E63" s="74"/>
      <c r="F63" s="74"/>
      <c r="G63" s="157"/>
      <c r="H63" s="72">
        <f t="shared" si="6"/>
        <v>0</v>
      </c>
      <c r="I63" s="74">
        <v>0</v>
      </c>
      <c r="J63" s="74"/>
      <c r="K63" s="74"/>
      <c r="L63" s="158"/>
      <c r="M63" s="156"/>
    </row>
    <row r="64" spans="1:13" x14ac:dyDescent="0.25">
      <c r="A64" s="44">
        <v>1148</v>
      </c>
      <c r="B64" s="71" t="s">
        <v>74</v>
      </c>
      <c r="C64" s="72">
        <f t="shared" si="5"/>
        <v>0</v>
      </c>
      <c r="D64" s="74"/>
      <c r="E64" s="74"/>
      <c r="F64" s="74"/>
      <c r="G64" s="157"/>
      <c r="H64" s="72">
        <f t="shared" si="6"/>
        <v>0</v>
      </c>
      <c r="I64" s="74">
        <v>0</v>
      </c>
      <c r="J64" s="74"/>
      <c r="K64" s="74"/>
      <c r="L64" s="158"/>
      <c r="M64" s="156"/>
    </row>
    <row r="65" spans="1:13" ht="24" customHeight="1" x14ac:dyDescent="0.25">
      <c r="A65" s="44">
        <v>1149</v>
      </c>
      <c r="B65" s="71" t="s">
        <v>75</v>
      </c>
      <c r="C65" s="72">
        <f t="shared" si="5"/>
        <v>0</v>
      </c>
      <c r="D65" s="74"/>
      <c r="E65" s="74"/>
      <c r="F65" s="74"/>
      <c r="G65" s="157"/>
      <c r="H65" s="72">
        <f t="shared" si="6"/>
        <v>0</v>
      </c>
      <c r="I65" s="74">
        <v>0</v>
      </c>
      <c r="J65" s="74"/>
      <c r="K65" s="74"/>
      <c r="L65" s="158"/>
      <c r="M65" s="156"/>
    </row>
    <row r="66" spans="1:13" ht="36" x14ac:dyDescent="0.25">
      <c r="A66" s="150">
        <v>1150</v>
      </c>
      <c r="B66" s="112" t="s">
        <v>76</v>
      </c>
      <c r="C66" s="117">
        <f t="shared" si="5"/>
        <v>0</v>
      </c>
      <c r="D66" s="163"/>
      <c r="E66" s="163"/>
      <c r="F66" s="163"/>
      <c r="G66" s="164"/>
      <c r="H66" s="117">
        <f t="shared" si="6"/>
        <v>0</v>
      </c>
      <c r="I66" s="163">
        <v>0</v>
      </c>
      <c r="J66" s="163"/>
      <c r="K66" s="163"/>
      <c r="L66" s="165"/>
      <c r="M66" s="156"/>
    </row>
    <row r="67" spans="1:13" ht="24" x14ac:dyDescent="0.25">
      <c r="A67" s="56">
        <v>1200</v>
      </c>
      <c r="B67" s="147" t="s">
        <v>77</v>
      </c>
      <c r="C67" s="57">
        <f t="shared" si="5"/>
        <v>0</v>
      </c>
      <c r="D67" s="63">
        <f>SUM(D68:D69)</f>
        <v>0</v>
      </c>
      <c r="E67" s="63">
        <f>SUM(E68:E69)</f>
        <v>0</v>
      </c>
      <c r="F67" s="63">
        <f>SUM(F68:F69)</f>
        <v>0</v>
      </c>
      <c r="G67" s="166">
        <f>SUM(G68:G69)</f>
        <v>0</v>
      </c>
      <c r="H67" s="57">
        <f t="shared" si="6"/>
        <v>0</v>
      </c>
      <c r="I67" s="63">
        <f>SUM(I68:I69)</f>
        <v>0</v>
      </c>
      <c r="J67" s="63">
        <f>SUM(J68:J69)</f>
        <v>0</v>
      </c>
      <c r="K67" s="63">
        <f>SUM(K68:K69)</f>
        <v>0</v>
      </c>
      <c r="L67" s="167">
        <f>SUM(L68:L69)</f>
        <v>0</v>
      </c>
    </row>
    <row r="68" spans="1:13" ht="24" x14ac:dyDescent="0.25">
      <c r="A68" s="168">
        <v>1210</v>
      </c>
      <c r="B68" s="65" t="s">
        <v>78</v>
      </c>
      <c r="C68" s="66">
        <f t="shared" si="5"/>
        <v>0</v>
      </c>
      <c r="D68" s="68"/>
      <c r="E68" s="68"/>
      <c r="F68" s="68"/>
      <c r="G68" s="154"/>
      <c r="H68" s="66">
        <f t="shared" si="6"/>
        <v>0</v>
      </c>
      <c r="I68" s="68">
        <v>0</v>
      </c>
      <c r="J68" s="68"/>
      <c r="K68" s="68"/>
      <c r="L68" s="155"/>
      <c r="M68" s="156"/>
    </row>
    <row r="69" spans="1:13" ht="24" x14ac:dyDescent="0.25">
      <c r="A69" s="159">
        <v>1220</v>
      </c>
      <c r="B69" s="71" t="s">
        <v>79</v>
      </c>
      <c r="C69" s="72">
        <f t="shared" si="5"/>
        <v>0</v>
      </c>
      <c r="D69" s="160">
        <f>SUM(D70:D74)</f>
        <v>0</v>
      </c>
      <c r="E69" s="160">
        <f>SUM(E70:E74)</f>
        <v>0</v>
      </c>
      <c r="F69" s="160">
        <f>SUM(F70:F74)</f>
        <v>0</v>
      </c>
      <c r="G69" s="161">
        <f>SUM(G70:G74)</f>
        <v>0</v>
      </c>
      <c r="H69" s="72">
        <f t="shared" si="6"/>
        <v>0</v>
      </c>
      <c r="I69" s="160">
        <f>SUM(I70:I74)</f>
        <v>0</v>
      </c>
      <c r="J69" s="160">
        <f>SUM(J70:J74)</f>
        <v>0</v>
      </c>
      <c r="K69" s="160">
        <f>SUM(K70:K74)</f>
        <v>0</v>
      </c>
      <c r="L69" s="162">
        <f>SUM(L70:L74)</f>
        <v>0</v>
      </c>
    </row>
    <row r="70" spans="1:13" ht="48" x14ac:dyDescent="0.25">
      <c r="A70" s="44">
        <v>1221</v>
      </c>
      <c r="B70" s="71" t="s">
        <v>80</v>
      </c>
      <c r="C70" s="72">
        <f t="shared" si="5"/>
        <v>0</v>
      </c>
      <c r="D70" s="74"/>
      <c r="E70" s="74"/>
      <c r="F70" s="74"/>
      <c r="G70" s="157"/>
      <c r="H70" s="72">
        <f t="shared" si="6"/>
        <v>0</v>
      </c>
      <c r="I70" s="74">
        <v>0</v>
      </c>
      <c r="J70" s="74"/>
      <c r="K70" s="74"/>
      <c r="L70" s="158"/>
      <c r="M70" s="156"/>
    </row>
    <row r="71" spans="1:13" x14ac:dyDescent="0.25">
      <c r="A71" s="44">
        <v>1223</v>
      </c>
      <c r="B71" s="71" t="s">
        <v>81</v>
      </c>
      <c r="C71" s="72">
        <f t="shared" si="5"/>
        <v>0</v>
      </c>
      <c r="D71" s="74"/>
      <c r="E71" s="74"/>
      <c r="F71" s="74"/>
      <c r="G71" s="157"/>
      <c r="H71" s="72">
        <f t="shared" si="6"/>
        <v>0</v>
      </c>
      <c r="I71" s="74">
        <v>0</v>
      </c>
      <c r="J71" s="74"/>
      <c r="K71" s="74"/>
      <c r="L71" s="158"/>
      <c r="M71" s="156"/>
    </row>
    <row r="72" spans="1:13" x14ac:dyDescent="0.25">
      <c r="A72" s="44">
        <v>1225</v>
      </c>
      <c r="B72" s="71" t="s">
        <v>82</v>
      </c>
      <c r="C72" s="72">
        <f t="shared" si="5"/>
        <v>0</v>
      </c>
      <c r="D72" s="74"/>
      <c r="E72" s="74"/>
      <c r="F72" s="74"/>
      <c r="G72" s="157"/>
      <c r="H72" s="72">
        <f t="shared" si="6"/>
        <v>0</v>
      </c>
      <c r="I72" s="74">
        <v>0</v>
      </c>
      <c r="J72" s="74"/>
      <c r="K72" s="74"/>
      <c r="L72" s="158"/>
      <c r="M72" s="156"/>
    </row>
    <row r="73" spans="1:13" ht="36" x14ac:dyDescent="0.25">
      <c r="A73" s="44">
        <v>1227</v>
      </c>
      <c r="B73" s="71" t="s">
        <v>83</v>
      </c>
      <c r="C73" s="72">
        <f t="shared" si="5"/>
        <v>0</v>
      </c>
      <c r="D73" s="74"/>
      <c r="E73" s="74"/>
      <c r="F73" s="74"/>
      <c r="G73" s="157"/>
      <c r="H73" s="72">
        <f t="shared" si="6"/>
        <v>0</v>
      </c>
      <c r="I73" s="74">
        <v>0</v>
      </c>
      <c r="J73" s="74"/>
      <c r="K73" s="74"/>
      <c r="L73" s="158"/>
      <c r="M73" s="156"/>
    </row>
    <row r="74" spans="1:13" ht="48" x14ac:dyDescent="0.25">
      <c r="A74" s="44">
        <v>1228</v>
      </c>
      <c r="B74" s="71" t="s">
        <v>84</v>
      </c>
      <c r="C74" s="72">
        <f t="shared" si="5"/>
        <v>0</v>
      </c>
      <c r="D74" s="74"/>
      <c r="E74" s="74"/>
      <c r="F74" s="74"/>
      <c r="G74" s="157"/>
      <c r="H74" s="72">
        <f t="shared" si="6"/>
        <v>0</v>
      </c>
      <c r="I74" s="74">
        <v>0</v>
      </c>
      <c r="J74" s="74"/>
      <c r="K74" s="74"/>
      <c r="L74" s="158"/>
      <c r="M74" s="156"/>
    </row>
    <row r="75" spans="1:13" x14ac:dyDescent="0.25">
      <c r="A75" s="142">
        <v>2000</v>
      </c>
      <c r="B75" s="142" t="s">
        <v>85</v>
      </c>
      <c r="C75" s="143">
        <f t="shared" si="5"/>
        <v>160040</v>
      </c>
      <c r="D75" s="144">
        <f>SUM(D76,D83,D130,D164,D165,D172)</f>
        <v>160040</v>
      </c>
      <c r="E75" s="144">
        <f>SUM(E76,E83,E130,E164,E165,E172)</f>
        <v>0</v>
      </c>
      <c r="F75" s="144">
        <f>SUM(F76,F83,F130,F164,F165,F172)</f>
        <v>0</v>
      </c>
      <c r="G75" s="145">
        <f>SUM(G76,G83,G130,G164,G165,G172)</f>
        <v>0</v>
      </c>
      <c r="H75" s="143">
        <f t="shared" si="6"/>
        <v>160040</v>
      </c>
      <c r="I75" s="144">
        <f>SUM(I76,I83,I130,I164,I165,I172)</f>
        <v>160040</v>
      </c>
      <c r="J75" s="144">
        <f>SUM(J76,J83,J130,J164,J165,J172)</f>
        <v>0</v>
      </c>
      <c r="K75" s="144">
        <f>SUM(K76,K83,K130,K164,K165,K172)</f>
        <v>0</v>
      </c>
      <c r="L75" s="146">
        <f>SUM(L76,L83,L130,L164,L165,L172)</f>
        <v>0</v>
      </c>
    </row>
    <row r="76" spans="1:13" ht="24" x14ac:dyDescent="0.25">
      <c r="A76" s="56">
        <v>2100</v>
      </c>
      <c r="B76" s="147" t="s">
        <v>86</v>
      </c>
      <c r="C76" s="57">
        <f t="shared" si="5"/>
        <v>0</v>
      </c>
      <c r="D76" s="63">
        <f>SUM(D77,D80)</f>
        <v>0</v>
      </c>
      <c r="E76" s="63">
        <f>SUM(E77,E80)</f>
        <v>0</v>
      </c>
      <c r="F76" s="63">
        <f>SUM(F77,F80)</f>
        <v>0</v>
      </c>
      <c r="G76" s="166">
        <f>SUM(G77,G80)</f>
        <v>0</v>
      </c>
      <c r="H76" s="57">
        <f t="shared" si="6"/>
        <v>0</v>
      </c>
      <c r="I76" s="63">
        <f>SUM(I77,I80)</f>
        <v>0</v>
      </c>
      <c r="J76" s="63">
        <f>SUM(J77,J80)</f>
        <v>0</v>
      </c>
      <c r="K76" s="63">
        <f>SUM(K77,K80)</f>
        <v>0</v>
      </c>
      <c r="L76" s="167">
        <f>SUM(L77,L80)</f>
        <v>0</v>
      </c>
    </row>
    <row r="77" spans="1:13" ht="24" x14ac:dyDescent="0.25">
      <c r="A77" s="168">
        <v>2110</v>
      </c>
      <c r="B77" s="65" t="s">
        <v>87</v>
      </c>
      <c r="C77" s="66">
        <f t="shared" si="5"/>
        <v>0</v>
      </c>
      <c r="D77" s="169">
        <f>SUM(D78:D79)</f>
        <v>0</v>
      </c>
      <c r="E77" s="169">
        <f>SUM(E78:E79)</f>
        <v>0</v>
      </c>
      <c r="F77" s="169">
        <f>SUM(F78:F79)</f>
        <v>0</v>
      </c>
      <c r="G77" s="170">
        <f>SUM(G78:G79)</f>
        <v>0</v>
      </c>
      <c r="H77" s="66">
        <f t="shared" si="6"/>
        <v>0</v>
      </c>
      <c r="I77" s="169">
        <f>SUM(I78:I79)</f>
        <v>0</v>
      </c>
      <c r="J77" s="169">
        <f>SUM(J78:J79)</f>
        <v>0</v>
      </c>
      <c r="K77" s="169">
        <f>SUM(K78:K79)</f>
        <v>0</v>
      </c>
      <c r="L77" s="171">
        <f>SUM(L78:L79)</f>
        <v>0</v>
      </c>
    </row>
    <row r="78" spans="1:13" x14ac:dyDescent="0.25">
      <c r="A78" s="44">
        <v>2111</v>
      </c>
      <c r="B78" s="71" t="s">
        <v>88</v>
      </c>
      <c r="C78" s="72">
        <f t="shared" si="5"/>
        <v>0</v>
      </c>
      <c r="D78" s="74"/>
      <c r="E78" s="74"/>
      <c r="F78" s="74"/>
      <c r="G78" s="157"/>
      <c r="H78" s="72">
        <f t="shared" si="6"/>
        <v>0</v>
      </c>
      <c r="I78" s="74">
        <v>0</v>
      </c>
      <c r="J78" s="74"/>
      <c r="K78" s="74"/>
      <c r="L78" s="158"/>
      <c r="M78" s="156"/>
    </row>
    <row r="79" spans="1:13" ht="24" x14ac:dyDescent="0.25">
      <c r="A79" s="44">
        <v>2112</v>
      </c>
      <c r="B79" s="71" t="s">
        <v>89</v>
      </c>
      <c r="C79" s="72">
        <f t="shared" si="5"/>
        <v>0</v>
      </c>
      <c r="D79" s="74"/>
      <c r="E79" s="74"/>
      <c r="F79" s="74"/>
      <c r="G79" s="157"/>
      <c r="H79" s="72">
        <f t="shared" si="6"/>
        <v>0</v>
      </c>
      <c r="I79" s="74">
        <v>0</v>
      </c>
      <c r="J79" s="74"/>
      <c r="K79" s="74"/>
      <c r="L79" s="158"/>
      <c r="M79" s="156"/>
    </row>
    <row r="80" spans="1:13" ht="24" x14ac:dyDescent="0.25">
      <c r="A80" s="159">
        <v>2120</v>
      </c>
      <c r="B80" s="71" t="s">
        <v>90</v>
      </c>
      <c r="C80" s="72">
        <f t="shared" si="5"/>
        <v>0</v>
      </c>
      <c r="D80" s="160">
        <f>SUM(D81:D82)</f>
        <v>0</v>
      </c>
      <c r="E80" s="160">
        <f>SUM(E81:E82)</f>
        <v>0</v>
      </c>
      <c r="F80" s="160">
        <f>SUM(F81:F82)</f>
        <v>0</v>
      </c>
      <c r="G80" s="161">
        <f>SUM(G81:G82)</f>
        <v>0</v>
      </c>
      <c r="H80" s="72">
        <f t="shared" si="6"/>
        <v>0</v>
      </c>
      <c r="I80" s="160">
        <f>SUM(I81:I82)</f>
        <v>0</v>
      </c>
      <c r="J80" s="160">
        <f>SUM(J81:J82)</f>
        <v>0</v>
      </c>
      <c r="K80" s="160">
        <f>SUM(K81:K82)</f>
        <v>0</v>
      </c>
      <c r="L80" s="162">
        <f>SUM(L81:L82)</f>
        <v>0</v>
      </c>
    </row>
    <row r="81" spans="1:13" x14ac:dyDescent="0.25">
      <c r="A81" s="44">
        <v>2121</v>
      </c>
      <c r="B81" s="71" t="s">
        <v>88</v>
      </c>
      <c r="C81" s="72">
        <f t="shared" si="5"/>
        <v>0</v>
      </c>
      <c r="D81" s="74"/>
      <c r="E81" s="74"/>
      <c r="F81" s="74"/>
      <c r="G81" s="157"/>
      <c r="H81" s="72">
        <f t="shared" si="6"/>
        <v>0</v>
      </c>
      <c r="I81" s="74">
        <v>0</v>
      </c>
      <c r="J81" s="74"/>
      <c r="K81" s="74"/>
      <c r="L81" s="158"/>
      <c r="M81" s="156"/>
    </row>
    <row r="82" spans="1:13" ht="24" x14ac:dyDescent="0.25">
      <c r="A82" s="44">
        <v>2122</v>
      </c>
      <c r="B82" s="71" t="s">
        <v>89</v>
      </c>
      <c r="C82" s="72">
        <f t="shared" si="5"/>
        <v>0</v>
      </c>
      <c r="D82" s="74"/>
      <c r="E82" s="74"/>
      <c r="F82" s="74"/>
      <c r="G82" s="157"/>
      <c r="H82" s="72">
        <f t="shared" si="6"/>
        <v>0</v>
      </c>
      <c r="I82" s="74">
        <v>0</v>
      </c>
      <c r="J82" s="74"/>
      <c r="K82" s="74"/>
      <c r="L82" s="158"/>
      <c r="M82" s="156"/>
    </row>
    <row r="83" spans="1:13" x14ac:dyDescent="0.25">
      <c r="A83" s="56">
        <v>2200</v>
      </c>
      <c r="B83" s="147" t="s">
        <v>91</v>
      </c>
      <c r="C83" s="57">
        <f t="shared" si="5"/>
        <v>160040</v>
      </c>
      <c r="D83" s="63">
        <f>SUM(D84,D89,D95,D103,D112,D116,D122,D128)</f>
        <v>160040</v>
      </c>
      <c r="E83" s="63">
        <f>SUM(E84,E89,E95,E103,E112,E116,E122,E128)</f>
        <v>0</v>
      </c>
      <c r="F83" s="63">
        <f>SUM(F84,F89,F95,F103,F112,F116,F122,F128)</f>
        <v>0</v>
      </c>
      <c r="G83" s="166">
        <f>SUM(G84,G89,G95,G103,G112,G116,G122,G128)</f>
        <v>0</v>
      </c>
      <c r="H83" s="57">
        <f t="shared" si="6"/>
        <v>160040</v>
      </c>
      <c r="I83" s="63">
        <f>SUM(I84,I89,I95,I103,I112,I116,I122,I128)</f>
        <v>160040</v>
      </c>
      <c r="J83" s="63">
        <f>SUM(J84,J89,J95,J103,J112,J116,J122,J128)</f>
        <v>0</v>
      </c>
      <c r="K83" s="63">
        <f>SUM(K84,K89,K95,K103,K112,K116,K122,K128)</f>
        <v>0</v>
      </c>
      <c r="L83" s="172">
        <f>SUM(L84,L89,L95,L103,L112,L116,L122,L128)</f>
        <v>0</v>
      </c>
    </row>
    <row r="84" spans="1:13" ht="24" x14ac:dyDescent="0.25">
      <c r="A84" s="150">
        <v>2210</v>
      </c>
      <c r="B84" s="112" t="s">
        <v>92</v>
      </c>
      <c r="C84" s="117">
        <f t="shared" si="5"/>
        <v>0</v>
      </c>
      <c r="D84" s="151">
        <f>SUM(D85:D88)</f>
        <v>0</v>
      </c>
      <c r="E84" s="151">
        <f>SUM(E85:E88)</f>
        <v>0</v>
      </c>
      <c r="F84" s="151">
        <f>SUM(F85:F88)</f>
        <v>0</v>
      </c>
      <c r="G84" s="151">
        <f>SUM(G85:G88)</f>
        <v>0</v>
      </c>
      <c r="H84" s="117">
        <f t="shared" si="6"/>
        <v>0</v>
      </c>
      <c r="I84" s="151">
        <f>SUM(I85:I88)</f>
        <v>0</v>
      </c>
      <c r="J84" s="151">
        <f>SUM(J85:J88)</f>
        <v>0</v>
      </c>
      <c r="K84" s="151">
        <f>SUM(K85:K88)</f>
        <v>0</v>
      </c>
      <c r="L84" s="153">
        <f>SUM(L85:L88)</f>
        <v>0</v>
      </c>
    </row>
    <row r="85" spans="1:13" ht="24" x14ac:dyDescent="0.25">
      <c r="A85" s="38">
        <v>2211</v>
      </c>
      <c r="B85" s="65" t="s">
        <v>93</v>
      </c>
      <c r="C85" s="66">
        <f t="shared" si="5"/>
        <v>0</v>
      </c>
      <c r="D85" s="68"/>
      <c r="E85" s="68"/>
      <c r="F85" s="68"/>
      <c r="G85" s="154"/>
      <c r="H85" s="66">
        <f t="shared" si="6"/>
        <v>0</v>
      </c>
      <c r="I85" s="68">
        <v>0</v>
      </c>
      <c r="J85" s="68"/>
      <c r="K85" s="68"/>
      <c r="L85" s="155"/>
      <c r="M85" s="156"/>
    </row>
    <row r="86" spans="1:13" ht="36" x14ac:dyDescent="0.25">
      <c r="A86" s="44">
        <v>2212</v>
      </c>
      <c r="B86" s="71" t="s">
        <v>94</v>
      </c>
      <c r="C86" s="72">
        <f t="shared" si="5"/>
        <v>0</v>
      </c>
      <c r="D86" s="74"/>
      <c r="E86" s="74"/>
      <c r="F86" s="74"/>
      <c r="G86" s="157"/>
      <c r="H86" s="72">
        <f t="shared" si="6"/>
        <v>0</v>
      </c>
      <c r="I86" s="74">
        <v>0</v>
      </c>
      <c r="J86" s="74"/>
      <c r="K86" s="74"/>
      <c r="L86" s="158"/>
      <c r="M86" s="156"/>
    </row>
    <row r="87" spans="1:13" ht="24" x14ac:dyDescent="0.25">
      <c r="A87" s="44">
        <v>2214</v>
      </c>
      <c r="B87" s="71" t="s">
        <v>95</v>
      </c>
      <c r="C87" s="72">
        <f t="shared" si="5"/>
        <v>0</v>
      </c>
      <c r="D87" s="74"/>
      <c r="E87" s="74"/>
      <c r="F87" s="74"/>
      <c r="G87" s="157"/>
      <c r="H87" s="72">
        <f t="shared" si="6"/>
        <v>0</v>
      </c>
      <c r="I87" s="74">
        <v>0</v>
      </c>
      <c r="J87" s="74"/>
      <c r="K87" s="74"/>
      <c r="L87" s="158"/>
      <c r="M87" s="156"/>
    </row>
    <row r="88" spans="1:13" x14ac:dyDescent="0.25">
      <c r="A88" s="44">
        <v>2219</v>
      </c>
      <c r="B88" s="71" t="s">
        <v>96</v>
      </c>
      <c r="C88" s="72">
        <f t="shared" si="5"/>
        <v>0</v>
      </c>
      <c r="D88" s="74"/>
      <c r="E88" s="74"/>
      <c r="F88" s="74"/>
      <c r="G88" s="157"/>
      <c r="H88" s="72">
        <f t="shared" si="6"/>
        <v>0</v>
      </c>
      <c r="I88" s="74">
        <v>0</v>
      </c>
      <c r="J88" s="74"/>
      <c r="K88" s="74"/>
      <c r="L88" s="158"/>
      <c r="M88" s="156"/>
    </row>
    <row r="89" spans="1:13" ht="24" x14ac:dyDescent="0.25">
      <c r="A89" s="159">
        <v>2220</v>
      </c>
      <c r="B89" s="71" t="s">
        <v>97</v>
      </c>
      <c r="C89" s="72">
        <f t="shared" si="5"/>
        <v>0</v>
      </c>
      <c r="D89" s="160">
        <f>SUM(D90:D94)</f>
        <v>0</v>
      </c>
      <c r="E89" s="160">
        <f>SUM(E90:E94)</f>
        <v>0</v>
      </c>
      <c r="F89" s="160">
        <f>SUM(F90:F94)</f>
        <v>0</v>
      </c>
      <c r="G89" s="161">
        <f>SUM(G90:G94)</f>
        <v>0</v>
      </c>
      <c r="H89" s="72">
        <f t="shared" si="6"/>
        <v>0</v>
      </c>
      <c r="I89" s="160">
        <f>SUM(I90:I94)</f>
        <v>0</v>
      </c>
      <c r="J89" s="160">
        <f>SUM(J90:J94)</f>
        <v>0</v>
      </c>
      <c r="K89" s="160">
        <f>SUM(K90:K94)</f>
        <v>0</v>
      </c>
      <c r="L89" s="162">
        <f>SUM(L90:L94)</f>
        <v>0</v>
      </c>
    </row>
    <row r="90" spans="1:13" ht="24" x14ac:dyDescent="0.25">
      <c r="A90" s="44">
        <v>2221</v>
      </c>
      <c r="B90" s="71" t="s">
        <v>98</v>
      </c>
      <c r="C90" s="72">
        <f t="shared" si="5"/>
        <v>0</v>
      </c>
      <c r="D90" s="74"/>
      <c r="E90" s="74"/>
      <c r="F90" s="74"/>
      <c r="G90" s="157"/>
      <c r="H90" s="72">
        <f t="shared" si="6"/>
        <v>0</v>
      </c>
      <c r="I90" s="74">
        <v>0</v>
      </c>
      <c r="J90" s="74"/>
      <c r="K90" s="74"/>
      <c r="L90" s="158"/>
      <c r="M90" s="156"/>
    </row>
    <row r="91" spans="1:13" x14ac:dyDescent="0.25">
      <c r="A91" s="44">
        <v>2222</v>
      </c>
      <c r="B91" s="71" t="s">
        <v>99</v>
      </c>
      <c r="C91" s="72">
        <f t="shared" si="5"/>
        <v>0</v>
      </c>
      <c r="D91" s="74"/>
      <c r="E91" s="74"/>
      <c r="F91" s="74"/>
      <c r="G91" s="157"/>
      <c r="H91" s="72">
        <f t="shared" si="6"/>
        <v>0</v>
      </c>
      <c r="I91" s="74">
        <v>0</v>
      </c>
      <c r="J91" s="74"/>
      <c r="K91" s="74"/>
      <c r="L91" s="158"/>
      <c r="M91" s="156"/>
    </row>
    <row r="92" spans="1:13" x14ac:dyDescent="0.25">
      <c r="A92" s="44">
        <v>2223</v>
      </c>
      <c r="B92" s="71" t="s">
        <v>100</v>
      </c>
      <c r="C92" s="72">
        <f t="shared" si="5"/>
        <v>0</v>
      </c>
      <c r="D92" s="74"/>
      <c r="E92" s="74"/>
      <c r="F92" s="74"/>
      <c r="G92" s="157"/>
      <c r="H92" s="72">
        <f t="shared" si="6"/>
        <v>0</v>
      </c>
      <c r="I92" s="74">
        <v>0</v>
      </c>
      <c r="J92" s="74"/>
      <c r="K92" s="74"/>
      <c r="L92" s="158"/>
      <c r="M92" s="156"/>
    </row>
    <row r="93" spans="1:13" ht="48" x14ac:dyDescent="0.25">
      <c r="A93" s="44">
        <v>2224</v>
      </c>
      <c r="B93" s="71" t="s">
        <v>101</v>
      </c>
      <c r="C93" s="72">
        <f t="shared" si="5"/>
        <v>0</v>
      </c>
      <c r="D93" s="74"/>
      <c r="E93" s="74"/>
      <c r="F93" s="74"/>
      <c r="G93" s="157"/>
      <c r="H93" s="72">
        <f t="shared" si="6"/>
        <v>0</v>
      </c>
      <c r="I93" s="74">
        <v>0</v>
      </c>
      <c r="J93" s="74"/>
      <c r="K93" s="74"/>
      <c r="L93" s="158"/>
      <c r="M93" s="156"/>
    </row>
    <row r="94" spans="1:13" ht="24" x14ac:dyDescent="0.25">
      <c r="A94" s="44">
        <v>2229</v>
      </c>
      <c r="B94" s="71" t="s">
        <v>102</v>
      </c>
      <c r="C94" s="72">
        <f t="shared" si="5"/>
        <v>0</v>
      </c>
      <c r="D94" s="74"/>
      <c r="E94" s="74"/>
      <c r="F94" s="74"/>
      <c r="G94" s="157"/>
      <c r="H94" s="72">
        <f t="shared" si="6"/>
        <v>0</v>
      </c>
      <c r="I94" s="74">
        <v>0</v>
      </c>
      <c r="J94" s="74"/>
      <c r="K94" s="74"/>
      <c r="L94" s="158"/>
      <c r="M94" s="156"/>
    </row>
    <row r="95" spans="1:13" ht="36" x14ac:dyDescent="0.25">
      <c r="A95" s="159">
        <v>2230</v>
      </c>
      <c r="B95" s="71" t="s">
        <v>103</v>
      </c>
      <c r="C95" s="72">
        <f t="shared" si="5"/>
        <v>52040</v>
      </c>
      <c r="D95" s="160">
        <f>SUM(D96:D102)</f>
        <v>52040</v>
      </c>
      <c r="E95" s="160">
        <f>SUM(E96:E102)</f>
        <v>0</v>
      </c>
      <c r="F95" s="160">
        <f>SUM(F96:F102)</f>
        <v>0</v>
      </c>
      <c r="G95" s="161">
        <f>SUM(G96:G102)</f>
        <v>0</v>
      </c>
      <c r="H95" s="72">
        <f t="shared" si="6"/>
        <v>52040</v>
      </c>
      <c r="I95" s="160">
        <f>SUM(I96:I102)</f>
        <v>52040</v>
      </c>
      <c r="J95" s="160">
        <f>SUM(J96:J102)</f>
        <v>0</v>
      </c>
      <c r="K95" s="160">
        <f>SUM(K96:K102)</f>
        <v>0</v>
      </c>
      <c r="L95" s="162">
        <f>SUM(L96:L102)</f>
        <v>0</v>
      </c>
    </row>
    <row r="96" spans="1:13" ht="24" x14ac:dyDescent="0.25">
      <c r="A96" s="44">
        <v>2231</v>
      </c>
      <c r="B96" s="71" t="s">
        <v>104</v>
      </c>
      <c r="C96" s="72">
        <f t="shared" si="5"/>
        <v>0</v>
      </c>
      <c r="D96" s="74"/>
      <c r="E96" s="74"/>
      <c r="F96" s="74"/>
      <c r="G96" s="157"/>
      <c r="H96" s="72">
        <f t="shared" si="6"/>
        <v>0</v>
      </c>
      <c r="I96" s="74">
        <v>0</v>
      </c>
      <c r="J96" s="74"/>
      <c r="K96" s="74"/>
      <c r="L96" s="158"/>
      <c r="M96" s="156"/>
    </row>
    <row r="97" spans="1:13" ht="24.75" customHeight="1" x14ac:dyDescent="0.25">
      <c r="A97" s="44">
        <v>2232</v>
      </c>
      <c r="B97" s="71" t="s">
        <v>105</v>
      </c>
      <c r="C97" s="72">
        <f t="shared" si="5"/>
        <v>0</v>
      </c>
      <c r="D97" s="74"/>
      <c r="E97" s="74"/>
      <c r="F97" s="74"/>
      <c r="G97" s="157"/>
      <c r="H97" s="72">
        <f t="shared" si="6"/>
        <v>0</v>
      </c>
      <c r="I97" s="74">
        <v>0</v>
      </c>
      <c r="J97" s="74"/>
      <c r="K97" s="74"/>
      <c r="L97" s="158"/>
      <c r="M97" s="156"/>
    </row>
    <row r="98" spans="1:13" ht="24" x14ac:dyDescent="0.25">
      <c r="A98" s="38">
        <v>2233</v>
      </c>
      <c r="B98" s="65" t="s">
        <v>106</v>
      </c>
      <c r="C98" s="66">
        <f t="shared" si="5"/>
        <v>0</v>
      </c>
      <c r="D98" s="68"/>
      <c r="E98" s="68"/>
      <c r="F98" s="68"/>
      <c r="G98" s="154"/>
      <c r="H98" s="66">
        <f t="shared" si="6"/>
        <v>0</v>
      </c>
      <c r="I98" s="68">
        <v>0</v>
      </c>
      <c r="J98" s="68"/>
      <c r="K98" s="68"/>
      <c r="L98" s="155"/>
      <c r="M98" s="156"/>
    </row>
    <row r="99" spans="1:13" ht="36" x14ac:dyDescent="0.25">
      <c r="A99" s="44">
        <v>2234</v>
      </c>
      <c r="B99" s="71" t="s">
        <v>107</v>
      </c>
      <c r="C99" s="72">
        <f t="shared" si="5"/>
        <v>0</v>
      </c>
      <c r="D99" s="74"/>
      <c r="E99" s="74"/>
      <c r="F99" s="74"/>
      <c r="G99" s="157"/>
      <c r="H99" s="72">
        <f t="shared" si="6"/>
        <v>0</v>
      </c>
      <c r="I99" s="74">
        <v>0</v>
      </c>
      <c r="J99" s="74"/>
      <c r="K99" s="74"/>
      <c r="L99" s="158"/>
      <c r="M99" s="156"/>
    </row>
    <row r="100" spans="1:13" ht="24" x14ac:dyDescent="0.25">
      <c r="A100" s="44">
        <v>2235</v>
      </c>
      <c r="B100" s="71" t="s">
        <v>108</v>
      </c>
      <c r="C100" s="72">
        <f t="shared" si="5"/>
        <v>0</v>
      </c>
      <c r="D100" s="74"/>
      <c r="E100" s="74"/>
      <c r="F100" s="74"/>
      <c r="G100" s="157"/>
      <c r="H100" s="72">
        <f t="shared" si="6"/>
        <v>0</v>
      </c>
      <c r="I100" s="74">
        <v>0</v>
      </c>
      <c r="J100" s="74"/>
      <c r="K100" s="74"/>
      <c r="L100" s="158"/>
      <c r="M100" s="156"/>
    </row>
    <row r="101" spans="1:13" x14ac:dyDescent="0.25">
      <c r="A101" s="44">
        <v>2236</v>
      </c>
      <c r="B101" s="71" t="s">
        <v>109</v>
      </c>
      <c r="C101" s="72">
        <f t="shared" si="5"/>
        <v>0</v>
      </c>
      <c r="D101" s="74"/>
      <c r="E101" s="74"/>
      <c r="F101" s="74"/>
      <c r="G101" s="157"/>
      <c r="H101" s="72">
        <f t="shared" si="6"/>
        <v>0</v>
      </c>
      <c r="I101" s="74">
        <v>0</v>
      </c>
      <c r="J101" s="74"/>
      <c r="K101" s="74"/>
      <c r="L101" s="158"/>
      <c r="M101" s="156"/>
    </row>
    <row r="102" spans="1:13" ht="24" x14ac:dyDescent="0.25">
      <c r="A102" s="44">
        <v>2239</v>
      </c>
      <c r="B102" s="71" t="s">
        <v>110</v>
      </c>
      <c r="C102" s="72">
        <f t="shared" si="5"/>
        <v>52040</v>
      </c>
      <c r="D102" s="74">
        <f>52040</f>
        <v>52040</v>
      </c>
      <c r="E102" s="74"/>
      <c r="F102" s="74"/>
      <c r="G102" s="157"/>
      <c r="H102" s="72">
        <f t="shared" si="6"/>
        <v>52040</v>
      </c>
      <c r="I102" s="74">
        <v>52040</v>
      </c>
      <c r="J102" s="74"/>
      <c r="K102" s="74"/>
      <c r="L102" s="158"/>
      <c r="M102" s="156"/>
    </row>
    <row r="103" spans="1:13" ht="36" x14ac:dyDescent="0.25">
      <c r="A103" s="159">
        <v>2240</v>
      </c>
      <c r="B103" s="71" t="s">
        <v>111</v>
      </c>
      <c r="C103" s="72">
        <f t="shared" si="5"/>
        <v>108000</v>
      </c>
      <c r="D103" s="160">
        <f>SUM(D104:D111)</f>
        <v>108000</v>
      </c>
      <c r="E103" s="160">
        <f>SUM(E104:E111)</f>
        <v>0</v>
      </c>
      <c r="F103" s="160">
        <f>SUM(F104:F111)</f>
        <v>0</v>
      </c>
      <c r="G103" s="161">
        <f>SUM(G104:G111)</f>
        <v>0</v>
      </c>
      <c r="H103" s="72">
        <f t="shared" si="6"/>
        <v>108000</v>
      </c>
      <c r="I103" s="160">
        <f>SUM(I104:I111)</f>
        <v>108000</v>
      </c>
      <c r="J103" s="160">
        <f>SUM(J104:J111)</f>
        <v>0</v>
      </c>
      <c r="K103" s="160">
        <f>SUM(K104:K111)</f>
        <v>0</v>
      </c>
      <c r="L103" s="162">
        <f>SUM(L104:L111)</f>
        <v>0</v>
      </c>
    </row>
    <row r="104" spans="1:13" x14ac:dyDescent="0.25">
      <c r="A104" s="44">
        <v>2241</v>
      </c>
      <c r="B104" s="71" t="s">
        <v>112</v>
      </c>
      <c r="C104" s="72">
        <f t="shared" si="5"/>
        <v>108000</v>
      </c>
      <c r="D104" s="74">
        <f>108000</f>
        <v>108000</v>
      </c>
      <c r="E104" s="74"/>
      <c r="F104" s="74"/>
      <c r="G104" s="157"/>
      <c r="H104" s="72">
        <f t="shared" si="6"/>
        <v>108000</v>
      </c>
      <c r="I104" s="74">
        <v>108000</v>
      </c>
      <c r="J104" s="74"/>
      <c r="K104" s="74"/>
      <c r="L104" s="158"/>
      <c r="M104" s="156"/>
    </row>
    <row r="105" spans="1:13" ht="24" x14ac:dyDescent="0.25">
      <c r="A105" s="44">
        <v>2242</v>
      </c>
      <c r="B105" s="71" t="s">
        <v>113</v>
      </c>
      <c r="C105" s="72">
        <f t="shared" si="5"/>
        <v>0</v>
      </c>
      <c r="D105" s="74"/>
      <c r="E105" s="74"/>
      <c r="F105" s="74"/>
      <c r="G105" s="157"/>
      <c r="H105" s="72">
        <f t="shared" si="6"/>
        <v>0</v>
      </c>
      <c r="I105" s="74">
        <v>0</v>
      </c>
      <c r="J105" s="74"/>
      <c r="K105" s="74"/>
      <c r="L105" s="158"/>
      <c r="M105" s="156"/>
    </row>
    <row r="106" spans="1:13" ht="24" x14ac:dyDescent="0.25">
      <c r="A106" s="44">
        <v>2243</v>
      </c>
      <c r="B106" s="71" t="s">
        <v>114</v>
      </c>
      <c r="C106" s="72">
        <f t="shared" si="5"/>
        <v>0</v>
      </c>
      <c r="D106" s="74"/>
      <c r="E106" s="74"/>
      <c r="F106" s="74"/>
      <c r="G106" s="157"/>
      <c r="H106" s="72">
        <f t="shared" si="6"/>
        <v>0</v>
      </c>
      <c r="I106" s="74">
        <v>0</v>
      </c>
      <c r="J106" s="74"/>
      <c r="K106" s="74"/>
      <c r="L106" s="158"/>
      <c r="M106" s="156"/>
    </row>
    <row r="107" spans="1:13" x14ac:dyDescent="0.25">
      <c r="A107" s="44">
        <v>2244</v>
      </c>
      <c r="B107" s="71" t="s">
        <v>115</v>
      </c>
      <c r="C107" s="72">
        <f t="shared" si="5"/>
        <v>0</v>
      </c>
      <c r="D107" s="74"/>
      <c r="E107" s="74"/>
      <c r="F107" s="74"/>
      <c r="G107" s="157"/>
      <c r="H107" s="72">
        <f t="shared" si="6"/>
        <v>0</v>
      </c>
      <c r="I107" s="74">
        <v>0</v>
      </c>
      <c r="J107" s="74"/>
      <c r="K107" s="74"/>
      <c r="L107" s="158"/>
      <c r="M107" s="156"/>
    </row>
    <row r="108" spans="1:13" ht="24" x14ac:dyDescent="0.25">
      <c r="A108" s="44">
        <v>2246</v>
      </c>
      <c r="B108" s="71" t="s">
        <v>116</v>
      </c>
      <c r="C108" s="72">
        <f t="shared" si="5"/>
        <v>0</v>
      </c>
      <c r="D108" s="74"/>
      <c r="E108" s="74"/>
      <c r="F108" s="74"/>
      <c r="G108" s="157"/>
      <c r="H108" s="72">
        <f t="shared" si="6"/>
        <v>0</v>
      </c>
      <c r="I108" s="74">
        <v>0</v>
      </c>
      <c r="J108" s="74"/>
      <c r="K108" s="74"/>
      <c r="L108" s="158"/>
      <c r="M108" s="156"/>
    </row>
    <row r="109" spans="1:13" x14ac:dyDescent="0.25">
      <c r="A109" s="44">
        <v>2247</v>
      </c>
      <c r="B109" s="71" t="s">
        <v>117</v>
      </c>
      <c r="C109" s="72">
        <f t="shared" si="5"/>
        <v>0</v>
      </c>
      <c r="D109" s="74"/>
      <c r="E109" s="74"/>
      <c r="F109" s="74"/>
      <c r="G109" s="157"/>
      <c r="H109" s="72">
        <f t="shared" si="6"/>
        <v>0</v>
      </c>
      <c r="I109" s="74">
        <v>0</v>
      </c>
      <c r="J109" s="74"/>
      <c r="K109" s="74"/>
      <c r="L109" s="158"/>
      <c r="M109" s="156"/>
    </row>
    <row r="110" spans="1:13" ht="24" x14ac:dyDescent="0.25">
      <c r="A110" s="44">
        <v>2248</v>
      </c>
      <c r="B110" s="71" t="s">
        <v>118</v>
      </c>
      <c r="C110" s="72">
        <f t="shared" si="5"/>
        <v>0</v>
      </c>
      <c r="D110" s="74"/>
      <c r="E110" s="74"/>
      <c r="F110" s="74"/>
      <c r="G110" s="157"/>
      <c r="H110" s="72">
        <f t="shared" si="6"/>
        <v>0</v>
      </c>
      <c r="I110" s="74">
        <v>0</v>
      </c>
      <c r="J110" s="74"/>
      <c r="K110" s="74"/>
      <c r="L110" s="158"/>
      <c r="M110" s="156"/>
    </row>
    <row r="111" spans="1:13" ht="24" x14ac:dyDescent="0.25">
      <c r="A111" s="44">
        <v>2249</v>
      </c>
      <c r="B111" s="71" t="s">
        <v>119</v>
      </c>
      <c r="C111" s="72">
        <f t="shared" si="5"/>
        <v>0</v>
      </c>
      <c r="D111" s="74"/>
      <c r="E111" s="74"/>
      <c r="F111" s="74"/>
      <c r="G111" s="157"/>
      <c r="H111" s="72">
        <f t="shared" si="6"/>
        <v>0</v>
      </c>
      <c r="I111" s="74">
        <v>0</v>
      </c>
      <c r="J111" s="74"/>
      <c r="K111" s="74"/>
      <c r="L111" s="158"/>
      <c r="M111" s="156"/>
    </row>
    <row r="112" spans="1:13" x14ac:dyDescent="0.25">
      <c r="A112" s="159">
        <v>2250</v>
      </c>
      <c r="B112" s="71" t="s">
        <v>120</v>
      </c>
      <c r="C112" s="72">
        <f t="shared" si="5"/>
        <v>0</v>
      </c>
      <c r="D112" s="160">
        <f>SUM(D113:D115)</f>
        <v>0</v>
      </c>
      <c r="E112" s="160">
        <f>SUM(E113:E115)</f>
        <v>0</v>
      </c>
      <c r="F112" s="160">
        <f>SUM(F113:F115)</f>
        <v>0</v>
      </c>
      <c r="G112" s="173">
        <f>SUM(G113:G115)</f>
        <v>0</v>
      </c>
      <c r="H112" s="72">
        <f t="shared" si="6"/>
        <v>0</v>
      </c>
      <c r="I112" s="160">
        <f>SUM(I113:I115)</f>
        <v>0</v>
      </c>
      <c r="J112" s="160">
        <f>SUM(J113:J115)</f>
        <v>0</v>
      </c>
      <c r="K112" s="160">
        <f>SUM(K113:K115)</f>
        <v>0</v>
      </c>
      <c r="L112" s="162">
        <f>SUM(L113:L115)</f>
        <v>0</v>
      </c>
    </row>
    <row r="113" spans="1:13" x14ac:dyDescent="0.25">
      <c r="A113" s="44">
        <v>2251</v>
      </c>
      <c r="B113" s="71" t="s">
        <v>121</v>
      </c>
      <c r="C113" s="72">
        <f t="shared" si="5"/>
        <v>0</v>
      </c>
      <c r="D113" s="74"/>
      <c r="E113" s="74"/>
      <c r="F113" s="74"/>
      <c r="G113" s="157"/>
      <c r="H113" s="72">
        <f t="shared" si="6"/>
        <v>0</v>
      </c>
      <c r="I113" s="74">
        <v>0</v>
      </c>
      <c r="J113" s="74"/>
      <c r="K113" s="74"/>
      <c r="L113" s="158"/>
      <c r="M113" s="156"/>
    </row>
    <row r="114" spans="1:13" ht="24" x14ac:dyDescent="0.25">
      <c r="A114" s="44">
        <v>2252</v>
      </c>
      <c r="B114" s="71" t="s">
        <v>122</v>
      </c>
      <c r="C114" s="72">
        <f>SUM(D114:G114)</f>
        <v>0</v>
      </c>
      <c r="D114" s="74"/>
      <c r="E114" s="74"/>
      <c r="F114" s="74"/>
      <c r="G114" s="157"/>
      <c r="H114" s="72">
        <f>SUM(I114:L114)</f>
        <v>0</v>
      </c>
      <c r="I114" s="74">
        <v>0</v>
      </c>
      <c r="J114" s="74"/>
      <c r="K114" s="74"/>
      <c r="L114" s="158"/>
      <c r="M114" s="156"/>
    </row>
    <row r="115" spans="1:13" ht="24" x14ac:dyDescent="0.25">
      <c r="A115" s="44">
        <v>2259</v>
      </c>
      <c r="B115" s="71" t="s">
        <v>123</v>
      </c>
      <c r="C115" s="72">
        <f>SUM(D115:G115)</f>
        <v>0</v>
      </c>
      <c r="D115" s="74"/>
      <c r="E115" s="74"/>
      <c r="F115" s="74"/>
      <c r="G115" s="157"/>
      <c r="H115" s="72">
        <f>SUM(I115:L115)</f>
        <v>0</v>
      </c>
      <c r="I115" s="74">
        <v>0</v>
      </c>
      <c r="J115" s="74"/>
      <c r="K115" s="74"/>
      <c r="L115" s="158"/>
      <c r="M115" s="156"/>
    </row>
    <row r="116" spans="1:13" x14ac:dyDescent="0.25">
      <c r="A116" s="159">
        <v>2260</v>
      </c>
      <c r="B116" s="71" t="s">
        <v>124</v>
      </c>
      <c r="C116" s="72">
        <f t="shared" ref="C116:C187" si="7">SUM(D116:G116)</f>
        <v>0</v>
      </c>
      <c r="D116" s="160">
        <f>SUM(D117:D121)</f>
        <v>0</v>
      </c>
      <c r="E116" s="160">
        <f>SUM(E117:E121)</f>
        <v>0</v>
      </c>
      <c r="F116" s="160">
        <f>SUM(F117:F121)</f>
        <v>0</v>
      </c>
      <c r="G116" s="161">
        <f>SUM(G117:G121)</f>
        <v>0</v>
      </c>
      <c r="H116" s="72">
        <f t="shared" ref="H116:H188" si="8">SUM(I116:L116)</f>
        <v>0</v>
      </c>
      <c r="I116" s="160">
        <f>SUM(I117:I121)</f>
        <v>0</v>
      </c>
      <c r="J116" s="160">
        <f>SUM(J117:J121)</f>
        <v>0</v>
      </c>
      <c r="K116" s="160">
        <f>SUM(K117:K121)</f>
        <v>0</v>
      </c>
      <c r="L116" s="162">
        <f>SUM(L117:L121)</f>
        <v>0</v>
      </c>
    </row>
    <row r="117" spans="1:13" x14ac:dyDescent="0.25">
      <c r="A117" s="44">
        <v>2261</v>
      </c>
      <c r="B117" s="71" t="s">
        <v>125</v>
      </c>
      <c r="C117" s="72">
        <f t="shared" si="7"/>
        <v>0</v>
      </c>
      <c r="D117" s="74"/>
      <c r="E117" s="74"/>
      <c r="F117" s="74"/>
      <c r="G117" s="157"/>
      <c r="H117" s="72">
        <f t="shared" si="8"/>
        <v>0</v>
      </c>
      <c r="I117" s="74">
        <v>0</v>
      </c>
      <c r="J117" s="74"/>
      <c r="K117" s="74"/>
      <c r="L117" s="158"/>
      <c r="M117" s="156"/>
    </row>
    <row r="118" spans="1:13" x14ac:dyDescent="0.25">
      <c r="A118" s="44">
        <v>2262</v>
      </c>
      <c r="B118" s="71" t="s">
        <v>126</v>
      </c>
      <c r="C118" s="72">
        <f t="shared" si="7"/>
        <v>0</v>
      </c>
      <c r="D118" s="74"/>
      <c r="E118" s="74"/>
      <c r="F118" s="74"/>
      <c r="G118" s="157"/>
      <c r="H118" s="72">
        <f t="shared" si="8"/>
        <v>0</v>
      </c>
      <c r="I118" s="74">
        <v>0</v>
      </c>
      <c r="J118" s="74"/>
      <c r="K118" s="74"/>
      <c r="L118" s="158"/>
      <c r="M118" s="156"/>
    </row>
    <row r="119" spans="1:13" x14ac:dyDescent="0.25">
      <c r="A119" s="44">
        <v>2263</v>
      </c>
      <c r="B119" s="71" t="s">
        <v>127</v>
      </c>
      <c r="C119" s="72">
        <f t="shared" si="7"/>
        <v>0</v>
      </c>
      <c r="D119" s="74"/>
      <c r="E119" s="74"/>
      <c r="F119" s="74"/>
      <c r="G119" s="157"/>
      <c r="H119" s="72">
        <f t="shared" si="8"/>
        <v>0</v>
      </c>
      <c r="I119" s="74">
        <v>0</v>
      </c>
      <c r="J119" s="74"/>
      <c r="K119" s="74"/>
      <c r="L119" s="158"/>
      <c r="M119" s="156"/>
    </row>
    <row r="120" spans="1:13" ht="24" x14ac:dyDescent="0.25">
      <c r="A120" s="44">
        <v>2264</v>
      </c>
      <c r="B120" s="71" t="s">
        <v>128</v>
      </c>
      <c r="C120" s="72">
        <f t="shared" si="7"/>
        <v>0</v>
      </c>
      <c r="D120" s="74"/>
      <c r="E120" s="74"/>
      <c r="F120" s="74"/>
      <c r="G120" s="157"/>
      <c r="H120" s="72">
        <f t="shared" si="8"/>
        <v>0</v>
      </c>
      <c r="I120" s="74">
        <v>0</v>
      </c>
      <c r="J120" s="74"/>
      <c r="K120" s="74"/>
      <c r="L120" s="158"/>
      <c r="M120" s="156"/>
    </row>
    <row r="121" spans="1:13" x14ac:dyDescent="0.25">
      <c r="A121" s="44">
        <v>2269</v>
      </c>
      <c r="B121" s="71" t="s">
        <v>129</v>
      </c>
      <c r="C121" s="72">
        <f t="shared" si="7"/>
        <v>0</v>
      </c>
      <c r="D121" s="74"/>
      <c r="E121" s="74"/>
      <c r="F121" s="74"/>
      <c r="G121" s="157"/>
      <c r="H121" s="72">
        <f t="shared" si="8"/>
        <v>0</v>
      </c>
      <c r="I121" s="74">
        <v>0</v>
      </c>
      <c r="J121" s="74"/>
      <c r="K121" s="74"/>
      <c r="L121" s="158"/>
      <c r="M121" s="156"/>
    </row>
    <row r="122" spans="1:13" x14ac:dyDescent="0.25">
      <c r="A122" s="159">
        <v>2270</v>
      </c>
      <c r="B122" s="71" t="s">
        <v>130</v>
      </c>
      <c r="C122" s="72">
        <f t="shared" si="7"/>
        <v>0</v>
      </c>
      <c r="D122" s="160">
        <f>SUM(D123:D127)</f>
        <v>0</v>
      </c>
      <c r="E122" s="160">
        <f>SUM(E123:E127)</f>
        <v>0</v>
      </c>
      <c r="F122" s="160">
        <f>SUM(F123:F127)</f>
        <v>0</v>
      </c>
      <c r="G122" s="161">
        <f>SUM(G123:G127)</f>
        <v>0</v>
      </c>
      <c r="H122" s="72">
        <f t="shared" si="8"/>
        <v>0</v>
      </c>
      <c r="I122" s="160">
        <f>SUM(I123:I127)</f>
        <v>0</v>
      </c>
      <c r="J122" s="160">
        <f>SUM(J123:J127)</f>
        <v>0</v>
      </c>
      <c r="K122" s="160">
        <f>SUM(K123:K127)</f>
        <v>0</v>
      </c>
      <c r="L122" s="162">
        <f>SUM(L123:L127)</f>
        <v>0</v>
      </c>
    </row>
    <row r="123" spans="1:13" x14ac:dyDescent="0.25">
      <c r="A123" s="44">
        <v>2272</v>
      </c>
      <c r="B123" s="174" t="s">
        <v>131</v>
      </c>
      <c r="C123" s="72">
        <f t="shared" si="7"/>
        <v>0</v>
      </c>
      <c r="D123" s="74"/>
      <c r="E123" s="74"/>
      <c r="F123" s="74"/>
      <c r="G123" s="157"/>
      <c r="H123" s="72">
        <f t="shared" si="8"/>
        <v>0</v>
      </c>
      <c r="I123" s="74">
        <v>0</v>
      </c>
      <c r="J123" s="74"/>
      <c r="K123" s="74"/>
      <c r="L123" s="158"/>
      <c r="M123" s="156"/>
    </row>
    <row r="124" spans="1:13" ht="24" x14ac:dyDescent="0.25">
      <c r="A124" s="44">
        <v>2274</v>
      </c>
      <c r="B124" s="175" t="s">
        <v>132</v>
      </c>
      <c r="C124" s="72">
        <f t="shared" si="7"/>
        <v>0</v>
      </c>
      <c r="D124" s="74"/>
      <c r="E124" s="74"/>
      <c r="F124" s="74"/>
      <c r="G124" s="157"/>
      <c r="H124" s="72">
        <f t="shared" si="8"/>
        <v>0</v>
      </c>
      <c r="I124" s="74">
        <v>0</v>
      </c>
      <c r="J124" s="74"/>
      <c r="K124" s="74"/>
      <c r="L124" s="158"/>
      <c r="M124" s="156"/>
    </row>
    <row r="125" spans="1:13" ht="24" x14ac:dyDescent="0.25">
      <c r="A125" s="44">
        <v>2275</v>
      </c>
      <c r="B125" s="71" t="s">
        <v>133</v>
      </c>
      <c r="C125" s="72">
        <f t="shared" si="7"/>
        <v>0</v>
      </c>
      <c r="D125" s="74"/>
      <c r="E125" s="74"/>
      <c r="F125" s="74"/>
      <c r="G125" s="157"/>
      <c r="H125" s="72">
        <f t="shared" si="8"/>
        <v>0</v>
      </c>
      <c r="I125" s="74">
        <v>0</v>
      </c>
      <c r="J125" s="74"/>
      <c r="K125" s="74"/>
      <c r="L125" s="158"/>
      <c r="M125" s="156"/>
    </row>
    <row r="126" spans="1:13" ht="36" x14ac:dyDescent="0.25">
      <c r="A126" s="44">
        <v>2276</v>
      </c>
      <c r="B126" s="71" t="s">
        <v>134</v>
      </c>
      <c r="C126" s="72">
        <f t="shared" si="7"/>
        <v>0</v>
      </c>
      <c r="D126" s="74"/>
      <c r="E126" s="74"/>
      <c r="F126" s="74"/>
      <c r="G126" s="157"/>
      <c r="H126" s="72">
        <f t="shared" si="8"/>
        <v>0</v>
      </c>
      <c r="I126" s="74">
        <v>0</v>
      </c>
      <c r="J126" s="74"/>
      <c r="K126" s="74"/>
      <c r="L126" s="158"/>
      <c r="M126" s="156"/>
    </row>
    <row r="127" spans="1:13" ht="24" x14ac:dyDescent="0.25">
      <c r="A127" s="44">
        <v>2279</v>
      </c>
      <c r="B127" s="71" t="s">
        <v>135</v>
      </c>
      <c r="C127" s="72">
        <f t="shared" si="7"/>
        <v>0</v>
      </c>
      <c r="D127" s="74"/>
      <c r="E127" s="74"/>
      <c r="F127" s="74"/>
      <c r="G127" s="157"/>
      <c r="H127" s="72">
        <f t="shared" si="8"/>
        <v>0</v>
      </c>
      <c r="I127" s="74">
        <v>0</v>
      </c>
      <c r="J127" s="74"/>
      <c r="K127" s="74"/>
      <c r="L127" s="158"/>
      <c r="M127" s="156"/>
    </row>
    <row r="128" spans="1:13" ht="24" x14ac:dyDescent="0.25">
      <c r="A128" s="168">
        <v>2280</v>
      </c>
      <c r="B128" s="65" t="s">
        <v>136</v>
      </c>
      <c r="C128" s="66">
        <f t="shared" ref="C128:L128" si="9">SUM(C129)</f>
        <v>0</v>
      </c>
      <c r="D128" s="169">
        <f t="shared" si="9"/>
        <v>0</v>
      </c>
      <c r="E128" s="169">
        <f t="shared" si="9"/>
        <v>0</v>
      </c>
      <c r="F128" s="169">
        <f t="shared" si="9"/>
        <v>0</v>
      </c>
      <c r="G128" s="169">
        <f t="shared" si="9"/>
        <v>0</v>
      </c>
      <c r="H128" s="66">
        <f t="shared" si="9"/>
        <v>0</v>
      </c>
      <c r="I128" s="169">
        <f t="shared" si="9"/>
        <v>0</v>
      </c>
      <c r="J128" s="169">
        <f t="shared" si="9"/>
        <v>0</v>
      </c>
      <c r="K128" s="169">
        <f t="shared" si="9"/>
        <v>0</v>
      </c>
      <c r="L128" s="176">
        <f t="shared" si="9"/>
        <v>0</v>
      </c>
    </row>
    <row r="129" spans="1:13" ht="24" x14ac:dyDescent="0.25">
      <c r="A129" s="44">
        <v>2283</v>
      </c>
      <c r="B129" s="71" t="s">
        <v>137</v>
      </c>
      <c r="C129" s="72">
        <f>SUM(D129:G129)</f>
        <v>0</v>
      </c>
      <c r="D129" s="74"/>
      <c r="E129" s="74"/>
      <c r="F129" s="74"/>
      <c r="G129" s="157"/>
      <c r="H129" s="72">
        <f>SUM(I129:L129)</f>
        <v>0</v>
      </c>
      <c r="I129" s="74">
        <v>0</v>
      </c>
      <c r="J129" s="74"/>
      <c r="K129" s="74"/>
      <c r="L129" s="158"/>
      <c r="M129" s="156"/>
    </row>
    <row r="130" spans="1:13" ht="38.25" customHeight="1" x14ac:dyDescent="0.25">
      <c r="A130" s="56">
        <v>2300</v>
      </c>
      <c r="B130" s="147" t="s">
        <v>138</v>
      </c>
      <c r="C130" s="57">
        <f t="shared" si="7"/>
        <v>0</v>
      </c>
      <c r="D130" s="63">
        <f>SUM(D131,D136,D140,D141,D144,D151,D159,D160,D163)</f>
        <v>0</v>
      </c>
      <c r="E130" s="63">
        <f>SUM(E131,E136,E140,E141,E144,E151,E159,E160,E163)</f>
        <v>0</v>
      </c>
      <c r="F130" s="63">
        <f>SUM(F131,F136,F140,F141,F144,F151,F159,F160,F163)</f>
        <v>0</v>
      </c>
      <c r="G130" s="166">
        <f>SUM(G131,G136,G140,G141,G144,G151,G159,G160,G163)</f>
        <v>0</v>
      </c>
      <c r="H130" s="57">
        <f t="shared" si="8"/>
        <v>0</v>
      </c>
      <c r="I130" s="63">
        <f>SUM(I131,I136,I140,I141,I144,I151,I159,I160,I163)</f>
        <v>0</v>
      </c>
      <c r="J130" s="63">
        <f>SUM(J131,J136,J140,J141,J144,J151,J159,J160,J163)</f>
        <v>0</v>
      </c>
      <c r="K130" s="63">
        <f>SUM(K131,K136,K140,K141,K144,K151,K159,K160,K163)</f>
        <v>0</v>
      </c>
      <c r="L130" s="167">
        <f>SUM(L131,L136,L140,L141,L144,L151,L159,L160,L163)</f>
        <v>0</v>
      </c>
    </row>
    <row r="131" spans="1:13" ht="24" x14ac:dyDescent="0.25">
      <c r="A131" s="168">
        <v>2310</v>
      </c>
      <c r="B131" s="65" t="s">
        <v>139</v>
      </c>
      <c r="C131" s="66">
        <f t="shared" si="7"/>
        <v>0</v>
      </c>
      <c r="D131" s="169">
        <f>SUM(D132:D135)</f>
        <v>0</v>
      </c>
      <c r="E131" s="169">
        <f t="shared" ref="E131:L131" si="10">SUM(E132:E135)</f>
        <v>0</v>
      </c>
      <c r="F131" s="169">
        <f t="shared" si="10"/>
        <v>0</v>
      </c>
      <c r="G131" s="170">
        <f t="shared" si="10"/>
        <v>0</v>
      </c>
      <c r="H131" s="66">
        <f t="shared" si="8"/>
        <v>0</v>
      </c>
      <c r="I131" s="169">
        <f t="shared" si="10"/>
        <v>0</v>
      </c>
      <c r="J131" s="169">
        <f t="shared" si="10"/>
        <v>0</v>
      </c>
      <c r="K131" s="169">
        <f t="shared" si="10"/>
        <v>0</v>
      </c>
      <c r="L131" s="171">
        <f t="shared" si="10"/>
        <v>0</v>
      </c>
    </row>
    <row r="132" spans="1:13" x14ac:dyDescent="0.25">
      <c r="A132" s="44">
        <v>2311</v>
      </c>
      <c r="B132" s="71" t="s">
        <v>140</v>
      </c>
      <c r="C132" s="72">
        <f t="shared" si="7"/>
        <v>0</v>
      </c>
      <c r="D132" s="74"/>
      <c r="E132" s="74"/>
      <c r="F132" s="74"/>
      <c r="G132" s="157"/>
      <c r="H132" s="72">
        <f t="shared" si="8"/>
        <v>0</v>
      </c>
      <c r="I132" s="74">
        <v>0</v>
      </c>
      <c r="J132" s="74"/>
      <c r="K132" s="74"/>
      <c r="L132" s="158"/>
      <c r="M132" s="156"/>
    </row>
    <row r="133" spans="1:13" x14ac:dyDescent="0.25">
      <c r="A133" s="44">
        <v>2312</v>
      </c>
      <c r="B133" s="71" t="s">
        <v>141</v>
      </c>
      <c r="C133" s="72">
        <f t="shared" si="7"/>
        <v>0</v>
      </c>
      <c r="D133" s="74"/>
      <c r="E133" s="74"/>
      <c r="F133" s="74"/>
      <c r="G133" s="157"/>
      <c r="H133" s="72">
        <f t="shared" si="8"/>
        <v>0</v>
      </c>
      <c r="I133" s="74">
        <v>0</v>
      </c>
      <c r="J133" s="74"/>
      <c r="K133" s="74"/>
      <c r="L133" s="158"/>
      <c r="M133" s="156"/>
    </row>
    <row r="134" spans="1:13" x14ac:dyDescent="0.25">
      <c r="A134" s="44">
        <v>2313</v>
      </c>
      <c r="B134" s="71" t="s">
        <v>142</v>
      </c>
      <c r="C134" s="72">
        <f t="shared" si="7"/>
        <v>0</v>
      </c>
      <c r="D134" s="74"/>
      <c r="E134" s="74"/>
      <c r="F134" s="74"/>
      <c r="G134" s="157"/>
      <c r="H134" s="72">
        <f t="shared" si="8"/>
        <v>0</v>
      </c>
      <c r="I134" s="74">
        <v>0</v>
      </c>
      <c r="J134" s="74"/>
      <c r="K134" s="74"/>
      <c r="L134" s="158"/>
      <c r="M134" s="156"/>
    </row>
    <row r="135" spans="1:13" ht="36" customHeight="1" x14ac:dyDescent="0.25">
      <c r="A135" s="44">
        <v>2314</v>
      </c>
      <c r="B135" s="71" t="s">
        <v>143</v>
      </c>
      <c r="C135" s="72">
        <f t="shared" si="7"/>
        <v>0</v>
      </c>
      <c r="D135" s="74"/>
      <c r="E135" s="74"/>
      <c r="F135" s="74"/>
      <c r="G135" s="157"/>
      <c r="H135" s="72">
        <f t="shared" si="8"/>
        <v>0</v>
      </c>
      <c r="I135" s="74">
        <v>0</v>
      </c>
      <c r="J135" s="74"/>
      <c r="K135" s="74"/>
      <c r="L135" s="158"/>
      <c r="M135" s="156"/>
    </row>
    <row r="136" spans="1:13" x14ac:dyDescent="0.25">
      <c r="A136" s="159">
        <v>2320</v>
      </c>
      <c r="B136" s="71" t="s">
        <v>144</v>
      </c>
      <c r="C136" s="72">
        <f t="shared" si="7"/>
        <v>0</v>
      </c>
      <c r="D136" s="160">
        <f>SUM(D137:D139)</f>
        <v>0</v>
      </c>
      <c r="E136" s="160">
        <f>SUM(E137:E139)</f>
        <v>0</v>
      </c>
      <c r="F136" s="160">
        <f>SUM(F137:F139)</f>
        <v>0</v>
      </c>
      <c r="G136" s="161">
        <f>SUM(G137:G139)</f>
        <v>0</v>
      </c>
      <c r="H136" s="72">
        <f t="shared" si="8"/>
        <v>0</v>
      </c>
      <c r="I136" s="160">
        <f>SUM(I137:I139)</f>
        <v>0</v>
      </c>
      <c r="J136" s="160">
        <f>SUM(J137:J139)</f>
        <v>0</v>
      </c>
      <c r="K136" s="160">
        <f>SUM(K137:K139)</f>
        <v>0</v>
      </c>
      <c r="L136" s="162">
        <f>SUM(L137:L139)</f>
        <v>0</v>
      </c>
    </row>
    <row r="137" spans="1:13" x14ac:dyDescent="0.25">
      <c r="A137" s="44">
        <v>2321</v>
      </c>
      <c r="B137" s="71" t="s">
        <v>145</v>
      </c>
      <c r="C137" s="72">
        <f t="shared" si="7"/>
        <v>0</v>
      </c>
      <c r="D137" s="74"/>
      <c r="E137" s="74"/>
      <c r="F137" s="74"/>
      <c r="G137" s="157"/>
      <c r="H137" s="72">
        <f t="shared" si="8"/>
        <v>0</v>
      </c>
      <c r="I137" s="74">
        <v>0</v>
      </c>
      <c r="J137" s="74"/>
      <c r="K137" s="74"/>
      <c r="L137" s="158"/>
      <c r="M137" s="156"/>
    </row>
    <row r="138" spans="1:13" x14ac:dyDescent="0.25">
      <c r="A138" s="44">
        <v>2322</v>
      </c>
      <c r="B138" s="71" t="s">
        <v>146</v>
      </c>
      <c r="C138" s="72">
        <f t="shared" si="7"/>
        <v>0</v>
      </c>
      <c r="D138" s="74"/>
      <c r="E138" s="74"/>
      <c r="F138" s="74"/>
      <c r="G138" s="157"/>
      <c r="H138" s="72">
        <f t="shared" si="8"/>
        <v>0</v>
      </c>
      <c r="I138" s="74">
        <v>0</v>
      </c>
      <c r="J138" s="74"/>
      <c r="K138" s="74"/>
      <c r="L138" s="158"/>
      <c r="M138" s="156"/>
    </row>
    <row r="139" spans="1:13" ht="10.5" customHeight="1" x14ac:dyDescent="0.25">
      <c r="A139" s="44">
        <v>2329</v>
      </c>
      <c r="B139" s="71" t="s">
        <v>147</v>
      </c>
      <c r="C139" s="72">
        <f t="shared" si="7"/>
        <v>0</v>
      </c>
      <c r="D139" s="74"/>
      <c r="E139" s="74"/>
      <c r="F139" s="74"/>
      <c r="G139" s="157"/>
      <c r="H139" s="72">
        <f t="shared" si="8"/>
        <v>0</v>
      </c>
      <c r="I139" s="74">
        <v>0</v>
      </c>
      <c r="J139" s="74"/>
      <c r="K139" s="74"/>
      <c r="L139" s="158"/>
      <c r="M139" s="156"/>
    </row>
    <row r="140" spans="1:13" x14ac:dyDescent="0.25">
      <c r="A140" s="159">
        <v>2330</v>
      </c>
      <c r="B140" s="71" t="s">
        <v>148</v>
      </c>
      <c r="C140" s="72">
        <f t="shared" si="7"/>
        <v>0</v>
      </c>
      <c r="D140" s="74"/>
      <c r="E140" s="74"/>
      <c r="F140" s="74"/>
      <c r="G140" s="157"/>
      <c r="H140" s="72">
        <f t="shared" si="8"/>
        <v>0</v>
      </c>
      <c r="I140" s="74">
        <v>0</v>
      </c>
      <c r="J140" s="74"/>
      <c r="K140" s="74"/>
      <c r="L140" s="158"/>
      <c r="M140" s="156"/>
    </row>
    <row r="141" spans="1:13" ht="48" x14ac:dyDescent="0.25">
      <c r="A141" s="159">
        <v>2340</v>
      </c>
      <c r="B141" s="71" t="s">
        <v>149</v>
      </c>
      <c r="C141" s="72">
        <f t="shared" si="7"/>
        <v>0</v>
      </c>
      <c r="D141" s="160">
        <f>SUM(D142:D143)</f>
        <v>0</v>
      </c>
      <c r="E141" s="160">
        <f>SUM(E142:E143)</f>
        <v>0</v>
      </c>
      <c r="F141" s="160">
        <f>SUM(F142:F143)</f>
        <v>0</v>
      </c>
      <c r="G141" s="161">
        <f>SUM(G142:G143)</f>
        <v>0</v>
      </c>
      <c r="H141" s="72">
        <f t="shared" si="8"/>
        <v>0</v>
      </c>
      <c r="I141" s="160">
        <f>SUM(I142:I143)</f>
        <v>0</v>
      </c>
      <c r="J141" s="160">
        <f>SUM(J142:J143)</f>
        <v>0</v>
      </c>
      <c r="K141" s="160">
        <f>SUM(K142:K143)</f>
        <v>0</v>
      </c>
      <c r="L141" s="162">
        <f>SUM(L142:L143)</f>
        <v>0</v>
      </c>
    </row>
    <row r="142" spans="1:13" x14ac:dyDescent="0.25">
      <c r="A142" s="44">
        <v>2341</v>
      </c>
      <c r="B142" s="71" t="s">
        <v>150</v>
      </c>
      <c r="C142" s="72">
        <f t="shared" si="7"/>
        <v>0</v>
      </c>
      <c r="D142" s="74"/>
      <c r="E142" s="74"/>
      <c r="F142" s="74"/>
      <c r="G142" s="157"/>
      <c r="H142" s="72">
        <f t="shared" si="8"/>
        <v>0</v>
      </c>
      <c r="I142" s="74">
        <v>0</v>
      </c>
      <c r="J142" s="74"/>
      <c r="K142" s="74"/>
      <c r="L142" s="158"/>
      <c r="M142" s="156"/>
    </row>
    <row r="143" spans="1:13" ht="24" x14ac:dyDescent="0.25">
      <c r="A143" s="44">
        <v>2344</v>
      </c>
      <c r="B143" s="71" t="s">
        <v>151</v>
      </c>
      <c r="C143" s="72">
        <f t="shared" si="7"/>
        <v>0</v>
      </c>
      <c r="D143" s="74"/>
      <c r="E143" s="74"/>
      <c r="F143" s="74"/>
      <c r="G143" s="157"/>
      <c r="H143" s="72">
        <f t="shared" si="8"/>
        <v>0</v>
      </c>
      <c r="I143" s="74">
        <v>0</v>
      </c>
      <c r="J143" s="74"/>
      <c r="K143" s="74"/>
      <c r="L143" s="158"/>
      <c r="M143" s="156"/>
    </row>
    <row r="144" spans="1:13" ht="24" x14ac:dyDescent="0.25">
      <c r="A144" s="150">
        <v>2350</v>
      </c>
      <c r="B144" s="112" t="s">
        <v>152</v>
      </c>
      <c r="C144" s="117">
        <f t="shared" si="7"/>
        <v>0</v>
      </c>
      <c r="D144" s="151">
        <f>SUM(D145:D150)</f>
        <v>0</v>
      </c>
      <c r="E144" s="151">
        <f>SUM(E145:E150)</f>
        <v>0</v>
      </c>
      <c r="F144" s="151">
        <f>SUM(F145:F150)</f>
        <v>0</v>
      </c>
      <c r="G144" s="152">
        <f>SUM(G145:G150)</f>
        <v>0</v>
      </c>
      <c r="H144" s="117">
        <f t="shared" si="8"/>
        <v>0</v>
      </c>
      <c r="I144" s="151">
        <f>SUM(I145:I150)</f>
        <v>0</v>
      </c>
      <c r="J144" s="151">
        <f>SUM(J145:J150)</f>
        <v>0</v>
      </c>
      <c r="K144" s="151">
        <f>SUM(K145:K150)</f>
        <v>0</v>
      </c>
      <c r="L144" s="153">
        <f>SUM(L145:L150)</f>
        <v>0</v>
      </c>
    </row>
    <row r="145" spans="1:13" x14ac:dyDescent="0.25">
      <c r="A145" s="38">
        <v>2351</v>
      </c>
      <c r="B145" s="65" t="s">
        <v>153</v>
      </c>
      <c r="C145" s="66">
        <f t="shared" si="7"/>
        <v>0</v>
      </c>
      <c r="D145" s="68"/>
      <c r="E145" s="68"/>
      <c r="F145" s="68"/>
      <c r="G145" s="154"/>
      <c r="H145" s="66">
        <f t="shared" si="8"/>
        <v>0</v>
      </c>
      <c r="I145" s="68">
        <v>0</v>
      </c>
      <c r="J145" s="68"/>
      <c r="K145" s="68"/>
      <c r="L145" s="155"/>
      <c r="M145" s="156"/>
    </row>
    <row r="146" spans="1:13" x14ac:dyDescent="0.25">
      <c r="A146" s="44">
        <v>2352</v>
      </c>
      <c r="B146" s="71" t="s">
        <v>154</v>
      </c>
      <c r="C146" s="72">
        <f t="shared" si="7"/>
        <v>0</v>
      </c>
      <c r="D146" s="74"/>
      <c r="E146" s="74"/>
      <c r="F146" s="74"/>
      <c r="G146" s="157"/>
      <c r="H146" s="72">
        <f t="shared" si="8"/>
        <v>0</v>
      </c>
      <c r="I146" s="74">
        <v>0</v>
      </c>
      <c r="J146" s="74"/>
      <c r="K146" s="74"/>
      <c r="L146" s="158"/>
      <c r="M146" s="156"/>
    </row>
    <row r="147" spans="1:13" ht="24" x14ac:dyDescent="0.25">
      <c r="A147" s="44">
        <v>2353</v>
      </c>
      <c r="B147" s="71" t="s">
        <v>155</v>
      </c>
      <c r="C147" s="72">
        <f t="shared" si="7"/>
        <v>0</v>
      </c>
      <c r="D147" s="74"/>
      <c r="E147" s="74"/>
      <c r="F147" s="74"/>
      <c r="G147" s="157"/>
      <c r="H147" s="72">
        <f t="shared" si="8"/>
        <v>0</v>
      </c>
      <c r="I147" s="74">
        <v>0</v>
      </c>
      <c r="J147" s="74"/>
      <c r="K147" s="74"/>
      <c r="L147" s="158"/>
      <c r="M147" s="156"/>
    </row>
    <row r="148" spans="1:13" ht="24" x14ac:dyDescent="0.25">
      <c r="A148" s="44">
        <v>2354</v>
      </c>
      <c r="B148" s="71" t="s">
        <v>156</v>
      </c>
      <c r="C148" s="72">
        <f t="shared" si="7"/>
        <v>0</v>
      </c>
      <c r="D148" s="74"/>
      <c r="E148" s="74"/>
      <c r="F148" s="74"/>
      <c r="G148" s="157"/>
      <c r="H148" s="72">
        <f t="shared" si="8"/>
        <v>0</v>
      </c>
      <c r="I148" s="74">
        <v>0</v>
      </c>
      <c r="J148" s="74"/>
      <c r="K148" s="74"/>
      <c r="L148" s="158"/>
      <c r="M148" s="156"/>
    </row>
    <row r="149" spans="1:13" ht="24" x14ac:dyDescent="0.25">
      <c r="A149" s="44">
        <v>2355</v>
      </c>
      <c r="B149" s="71" t="s">
        <v>157</v>
      </c>
      <c r="C149" s="72">
        <f t="shared" si="7"/>
        <v>0</v>
      </c>
      <c r="D149" s="74"/>
      <c r="E149" s="74"/>
      <c r="F149" s="74"/>
      <c r="G149" s="157"/>
      <c r="H149" s="72">
        <f t="shared" si="8"/>
        <v>0</v>
      </c>
      <c r="I149" s="74">
        <v>0</v>
      </c>
      <c r="J149" s="74"/>
      <c r="K149" s="74"/>
      <c r="L149" s="158"/>
      <c r="M149" s="156"/>
    </row>
    <row r="150" spans="1:13" ht="24" x14ac:dyDescent="0.25">
      <c r="A150" s="44">
        <v>2359</v>
      </c>
      <c r="B150" s="71" t="s">
        <v>158</v>
      </c>
      <c r="C150" s="72">
        <f t="shared" si="7"/>
        <v>0</v>
      </c>
      <c r="D150" s="74"/>
      <c r="E150" s="74"/>
      <c r="F150" s="74"/>
      <c r="G150" s="157"/>
      <c r="H150" s="72">
        <f t="shared" si="8"/>
        <v>0</v>
      </c>
      <c r="I150" s="74">
        <v>0</v>
      </c>
      <c r="J150" s="74"/>
      <c r="K150" s="74"/>
      <c r="L150" s="158"/>
      <c r="M150" s="156"/>
    </row>
    <row r="151" spans="1:13" ht="24.75" customHeight="1" x14ac:dyDescent="0.25">
      <c r="A151" s="159">
        <v>2360</v>
      </c>
      <c r="B151" s="71" t="s">
        <v>159</v>
      </c>
      <c r="C151" s="72">
        <f t="shared" si="7"/>
        <v>0</v>
      </c>
      <c r="D151" s="160">
        <f>SUM(D152:D158)</f>
        <v>0</v>
      </c>
      <c r="E151" s="160">
        <f>SUM(E152:E158)</f>
        <v>0</v>
      </c>
      <c r="F151" s="160">
        <f>SUM(F152:F158)</f>
        <v>0</v>
      </c>
      <c r="G151" s="161">
        <f>SUM(G152:G158)</f>
        <v>0</v>
      </c>
      <c r="H151" s="72">
        <f t="shared" si="8"/>
        <v>0</v>
      </c>
      <c r="I151" s="160">
        <f>SUM(I152:I158)</f>
        <v>0</v>
      </c>
      <c r="J151" s="160">
        <f>SUM(J152:J158)</f>
        <v>0</v>
      </c>
      <c r="K151" s="160">
        <f>SUM(K152:K158)</f>
        <v>0</v>
      </c>
      <c r="L151" s="162">
        <f>SUM(L152:L158)</f>
        <v>0</v>
      </c>
    </row>
    <row r="152" spans="1:13" x14ac:dyDescent="0.25">
      <c r="A152" s="43">
        <v>2361</v>
      </c>
      <c r="B152" s="71" t="s">
        <v>160</v>
      </c>
      <c r="C152" s="72">
        <f t="shared" si="7"/>
        <v>0</v>
      </c>
      <c r="D152" s="74"/>
      <c r="E152" s="74"/>
      <c r="F152" s="74"/>
      <c r="G152" s="157"/>
      <c r="H152" s="72">
        <f t="shared" si="8"/>
        <v>0</v>
      </c>
      <c r="I152" s="74">
        <v>0</v>
      </c>
      <c r="J152" s="74"/>
      <c r="K152" s="74"/>
      <c r="L152" s="158"/>
      <c r="M152" s="156"/>
    </row>
    <row r="153" spans="1:13" ht="24" x14ac:dyDescent="0.25">
      <c r="A153" s="43">
        <v>2362</v>
      </c>
      <c r="B153" s="71" t="s">
        <v>161</v>
      </c>
      <c r="C153" s="72">
        <f t="shared" si="7"/>
        <v>0</v>
      </c>
      <c r="D153" s="74"/>
      <c r="E153" s="74"/>
      <c r="F153" s="74"/>
      <c r="G153" s="157"/>
      <c r="H153" s="72">
        <f t="shared" si="8"/>
        <v>0</v>
      </c>
      <c r="I153" s="74">
        <v>0</v>
      </c>
      <c r="J153" s="74"/>
      <c r="K153" s="74"/>
      <c r="L153" s="158"/>
      <c r="M153" s="156"/>
    </row>
    <row r="154" spans="1:13" x14ac:dyDescent="0.25">
      <c r="A154" s="43">
        <v>2363</v>
      </c>
      <c r="B154" s="71" t="s">
        <v>162</v>
      </c>
      <c r="C154" s="72">
        <f t="shared" si="7"/>
        <v>0</v>
      </c>
      <c r="D154" s="74"/>
      <c r="E154" s="74"/>
      <c r="F154" s="74"/>
      <c r="G154" s="157"/>
      <c r="H154" s="72">
        <f t="shared" si="8"/>
        <v>0</v>
      </c>
      <c r="I154" s="74">
        <v>0</v>
      </c>
      <c r="J154" s="74"/>
      <c r="K154" s="74"/>
      <c r="L154" s="158"/>
      <c r="M154" s="156"/>
    </row>
    <row r="155" spans="1:13" x14ac:dyDescent="0.25">
      <c r="A155" s="43">
        <v>2364</v>
      </c>
      <c r="B155" s="71" t="s">
        <v>163</v>
      </c>
      <c r="C155" s="72">
        <f t="shared" si="7"/>
        <v>0</v>
      </c>
      <c r="D155" s="74"/>
      <c r="E155" s="74"/>
      <c r="F155" s="74"/>
      <c r="G155" s="157"/>
      <c r="H155" s="72">
        <f t="shared" si="8"/>
        <v>0</v>
      </c>
      <c r="I155" s="74">
        <v>0</v>
      </c>
      <c r="J155" s="74"/>
      <c r="K155" s="74"/>
      <c r="L155" s="158"/>
      <c r="M155" s="156"/>
    </row>
    <row r="156" spans="1:13" ht="12.75" customHeight="1" x14ac:dyDescent="0.25">
      <c r="A156" s="43">
        <v>2365</v>
      </c>
      <c r="B156" s="71" t="s">
        <v>164</v>
      </c>
      <c r="C156" s="72">
        <f t="shared" si="7"/>
        <v>0</v>
      </c>
      <c r="D156" s="74"/>
      <c r="E156" s="74"/>
      <c r="F156" s="74"/>
      <c r="G156" s="157"/>
      <c r="H156" s="72">
        <f t="shared" si="8"/>
        <v>0</v>
      </c>
      <c r="I156" s="74">
        <v>0</v>
      </c>
      <c r="J156" s="74"/>
      <c r="K156" s="74"/>
      <c r="L156" s="158"/>
      <c r="M156" s="156"/>
    </row>
    <row r="157" spans="1:13" ht="36" x14ac:dyDescent="0.25">
      <c r="A157" s="43">
        <v>2366</v>
      </c>
      <c r="B157" s="71" t="s">
        <v>165</v>
      </c>
      <c r="C157" s="72">
        <f t="shared" si="7"/>
        <v>0</v>
      </c>
      <c r="D157" s="74"/>
      <c r="E157" s="74"/>
      <c r="F157" s="74"/>
      <c r="G157" s="157"/>
      <c r="H157" s="72">
        <f t="shared" si="8"/>
        <v>0</v>
      </c>
      <c r="I157" s="74">
        <v>0</v>
      </c>
      <c r="J157" s="74"/>
      <c r="K157" s="74"/>
      <c r="L157" s="158"/>
      <c r="M157" s="156"/>
    </row>
    <row r="158" spans="1:13" ht="48" x14ac:dyDescent="0.25">
      <c r="A158" s="43">
        <v>2369</v>
      </c>
      <c r="B158" s="71" t="s">
        <v>166</v>
      </c>
      <c r="C158" s="72">
        <f t="shared" si="7"/>
        <v>0</v>
      </c>
      <c r="D158" s="74"/>
      <c r="E158" s="74"/>
      <c r="F158" s="74"/>
      <c r="G158" s="157"/>
      <c r="H158" s="72">
        <f t="shared" si="8"/>
        <v>0</v>
      </c>
      <c r="I158" s="74">
        <v>0</v>
      </c>
      <c r="J158" s="74"/>
      <c r="K158" s="74"/>
      <c r="L158" s="158"/>
      <c r="M158" s="156"/>
    </row>
    <row r="159" spans="1:13" x14ac:dyDescent="0.25">
      <c r="A159" s="150">
        <v>2370</v>
      </c>
      <c r="B159" s="112" t="s">
        <v>167</v>
      </c>
      <c r="C159" s="117">
        <f t="shared" si="7"/>
        <v>0</v>
      </c>
      <c r="D159" s="163"/>
      <c r="E159" s="163"/>
      <c r="F159" s="163"/>
      <c r="G159" s="164"/>
      <c r="H159" s="117">
        <f t="shared" si="8"/>
        <v>0</v>
      </c>
      <c r="I159" s="163">
        <v>0</v>
      </c>
      <c r="J159" s="163"/>
      <c r="K159" s="163"/>
      <c r="L159" s="165"/>
      <c r="M159" s="156"/>
    </row>
    <row r="160" spans="1:13" x14ac:dyDescent="0.25">
      <c r="A160" s="150">
        <v>2380</v>
      </c>
      <c r="B160" s="112" t="s">
        <v>168</v>
      </c>
      <c r="C160" s="117">
        <f t="shared" si="7"/>
        <v>0</v>
      </c>
      <c r="D160" s="151">
        <f>SUM(D161:D162)</f>
        <v>0</v>
      </c>
      <c r="E160" s="151">
        <f>SUM(E161:E162)</f>
        <v>0</v>
      </c>
      <c r="F160" s="151">
        <f>SUM(F161:F162)</f>
        <v>0</v>
      </c>
      <c r="G160" s="152">
        <f>SUM(G161:G162)</f>
        <v>0</v>
      </c>
      <c r="H160" s="117">
        <f t="shared" si="8"/>
        <v>0</v>
      </c>
      <c r="I160" s="151">
        <f>SUM(I161:I162)</f>
        <v>0</v>
      </c>
      <c r="J160" s="151">
        <f>SUM(J161:J162)</f>
        <v>0</v>
      </c>
      <c r="K160" s="151">
        <f>SUM(K161:K162)</f>
        <v>0</v>
      </c>
      <c r="L160" s="153">
        <f>SUM(L161:L162)</f>
        <v>0</v>
      </c>
    </row>
    <row r="161" spans="1:13" x14ac:dyDescent="0.25">
      <c r="A161" s="37">
        <v>2381</v>
      </c>
      <c r="B161" s="65" t="s">
        <v>169</v>
      </c>
      <c r="C161" s="66">
        <f t="shared" si="7"/>
        <v>0</v>
      </c>
      <c r="D161" s="68"/>
      <c r="E161" s="68"/>
      <c r="F161" s="68"/>
      <c r="G161" s="154"/>
      <c r="H161" s="66">
        <f t="shared" si="8"/>
        <v>0</v>
      </c>
      <c r="I161" s="68">
        <v>0</v>
      </c>
      <c r="J161" s="68"/>
      <c r="K161" s="68"/>
      <c r="L161" s="155"/>
      <c r="M161" s="156"/>
    </row>
    <row r="162" spans="1:13" ht="24" x14ac:dyDescent="0.25">
      <c r="A162" s="43">
        <v>2389</v>
      </c>
      <c r="B162" s="71" t="s">
        <v>170</v>
      </c>
      <c r="C162" s="72">
        <f t="shared" si="7"/>
        <v>0</v>
      </c>
      <c r="D162" s="74"/>
      <c r="E162" s="74"/>
      <c r="F162" s="74"/>
      <c r="G162" s="157"/>
      <c r="H162" s="72">
        <f t="shared" si="8"/>
        <v>0</v>
      </c>
      <c r="I162" s="74">
        <v>0</v>
      </c>
      <c r="J162" s="74"/>
      <c r="K162" s="74"/>
      <c r="L162" s="158"/>
      <c r="M162" s="156"/>
    </row>
    <row r="163" spans="1:13" x14ac:dyDescent="0.25">
      <c r="A163" s="150">
        <v>2390</v>
      </c>
      <c r="B163" s="112" t="s">
        <v>171</v>
      </c>
      <c r="C163" s="117">
        <f t="shared" si="7"/>
        <v>0</v>
      </c>
      <c r="D163" s="163"/>
      <c r="E163" s="163"/>
      <c r="F163" s="163"/>
      <c r="G163" s="164"/>
      <c r="H163" s="117">
        <f t="shared" si="8"/>
        <v>0</v>
      </c>
      <c r="I163" s="163">
        <v>0</v>
      </c>
      <c r="J163" s="163"/>
      <c r="K163" s="163"/>
      <c r="L163" s="165"/>
      <c r="M163" s="156"/>
    </row>
    <row r="164" spans="1:13" x14ac:dyDescent="0.25">
      <c r="A164" s="56">
        <v>2400</v>
      </c>
      <c r="B164" s="147" t="s">
        <v>172</v>
      </c>
      <c r="C164" s="57">
        <f t="shared" si="7"/>
        <v>0</v>
      </c>
      <c r="D164" s="177"/>
      <c r="E164" s="177"/>
      <c r="F164" s="177"/>
      <c r="G164" s="178"/>
      <c r="H164" s="57">
        <f t="shared" si="8"/>
        <v>0</v>
      </c>
      <c r="I164" s="177">
        <v>0</v>
      </c>
      <c r="J164" s="177"/>
      <c r="K164" s="177"/>
      <c r="L164" s="179"/>
      <c r="M164" s="156"/>
    </row>
    <row r="165" spans="1:13" ht="24" x14ac:dyDescent="0.25">
      <c r="A165" s="56">
        <v>2500</v>
      </c>
      <c r="B165" s="147" t="s">
        <v>173</v>
      </c>
      <c r="C165" s="57">
        <f t="shared" si="7"/>
        <v>0</v>
      </c>
      <c r="D165" s="63">
        <f>SUM(D166,D171)</f>
        <v>0</v>
      </c>
      <c r="E165" s="63">
        <f t="shared" ref="E165:G165" si="11">SUM(E166,E171)</f>
        <v>0</v>
      </c>
      <c r="F165" s="63">
        <f t="shared" si="11"/>
        <v>0</v>
      </c>
      <c r="G165" s="63">
        <f t="shared" si="11"/>
        <v>0</v>
      </c>
      <c r="H165" s="57">
        <f t="shared" si="8"/>
        <v>0</v>
      </c>
      <c r="I165" s="63">
        <f>SUM(I166,I171)</f>
        <v>0</v>
      </c>
      <c r="J165" s="63">
        <f t="shared" ref="J165:L165" si="12">SUM(J166,J171)</f>
        <v>0</v>
      </c>
      <c r="K165" s="63">
        <f t="shared" si="12"/>
        <v>0</v>
      </c>
      <c r="L165" s="149">
        <f t="shared" si="12"/>
        <v>0</v>
      </c>
    </row>
    <row r="166" spans="1:13" ht="16.5" customHeight="1" x14ac:dyDescent="0.25">
      <c r="A166" s="168">
        <v>2510</v>
      </c>
      <c r="B166" s="65" t="s">
        <v>174</v>
      </c>
      <c r="C166" s="66">
        <f t="shared" si="7"/>
        <v>0</v>
      </c>
      <c r="D166" s="169">
        <f>SUM(D167:D170)</f>
        <v>0</v>
      </c>
      <c r="E166" s="169">
        <f t="shared" ref="E166:G166" si="13">SUM(E167:E170)</f>
        <v>0</v>
      </c>
      <c r="F166" s="169">
        <f t="shared" si="13"/>
        <v>0</v>
      </c>
      <c r="G166" s="169">
        <f t="shared" si="13"/>
        <v>0</v>
      </c>
      <c r="H166" s="66">
        <f t="shared" si="8"/>
        <v>0</v>
      </c>
      <c r="I166" s="169">
        <f>SUM(I167:I170)</f>
        <v>0</v>
      </c>
      <c r="J166" s="169">
        <f t="shared" ref="J166:L166" si="14">SUM(J167:J170)</f>
        <v>0</v>
      </c>
      <c r="K166" s="169">
        <f t="shared" si="14"/>
        <v>0</v>
      </c>
      <c r="L166" s="180">
        <f t="shared" si="14"/>
        <v>0</v>
      </c>
    </row>
    <row r="167" spans="1:13" ht="24" x14ac:dyDescent="0.25">
      <c r="A167" s="44">
        <v>2512</v>
      </c>
      <c r="B167" s="71" t="s">
        <v>175</v>
      </c>
      <c r="C167" s="72">
        <f t="shared" si="7"/>
        <v>0</v>
      </c>
      <c r="D167" s="74"/>
      <c r="E167" s="74"/>
      <c r="F167" s="74"/>
      <c r="G167" s="157"/>
      <c r="H167" s="72">
        <f t="shared" si="8"/>
        <v>0</v>
      </c>
      <c r="I167" s="74">
        <v>0</v>
      </c>
      <c r="J167" s="74"/>
      <c r="K167" s="74"/>
      <c r="L167" s="158"/>
      <c r="M167" s="156"/>
    </row>
    <row r="168" spans="1:13" ht="36" x14ac:dyDescent="0.25">
      <c r="A168" s="44">
        <v>2513</v>
      </c>
      <c r="B168" s="71" t="s">
        <v>176</v>
      </c>
      <c r="C168" s="72">
        <f t="shared" si="7"/>
        <v>0</v>
      </c>
      <c r="D168" s="74"/>
      <c r="E168" s="74"/>
      <c r="F168" s="74"/>
      <c r="G168" s="157"/>
      <c r="H168" s="72">
        <f t="shared" si="8"/>
        <v>0</v>
      </c>
      <c r="I168" s="74">
        <v>0</v>
      </c>
      <c r="J168" s="74"/>
      <c r="K168" s="74"/>
      <c r="L168" s="158"/>
      <c r="M168" s="156"/>
    </row>
    <row r="169" spans="1:13" ht="24" x14ac:dyDescent="0.25">
      <c r="A169" s="44">
        <v>2515</v>
      </c>
      <c r="B169" s="71" t="s">
        <v>177</v>
      </c>
      <c r="C169" s="72">
        <f t="shared" si="7"/>
        <v>0</v>
      </c>
      <c r="D169" s="74"/>
      <c r="E169" s="74"/>
      <c r="F169" s="74"/>
      <c r="G169" s="157"/>
      <c r="H169" s="72">
        <f t="shared" si="8"/>
        <v>0</v>
      </c>
      <c r="I169" s="74">
        <v>0</v>
      </c>
      <c r="J169" s="74"/>
      <c r="K169" s="74"/>
      <c r="L169" s="158"/>
      <c r="M169" s="156"/>
    </row>
    <row r="170" spans="1:13" ht="24" x14ac:dyDescent="0.25">
      <c r="A170" s="44">
        <v>2519</v>
      </c>
      <c r="B170" s="71" t="s">
        <v>178</v>
      </c>
      <c r="C170" s="72">
        <f t="shared" si="7"/>
        <v>0</v>
      </c>
      <c r="D170" s="74"/>
      <c r="E170" s="74"/>
      <c r="F170" s="74"/>
      <c r="G170" s="157"/>
      <c r="H170" s="72">
        <f t="shared" si="8"/>
        <v>0</v>
      </c>
      <c r="I170" s="74">
        <v>0</v>
      </c>
      <c r="J170" s="74"/>
      <c r="K170" s="74"/>
      <c r="L170" s="158"/>
      <c r="M170" s="156"/>
    </row>
    <row r="171" spans="1:13" ht="24" x14ac:dyDescent="0.25">
      <c r="A171" s="159">
        <v>2520</v>
      </c>
      <c r="B171" s="71" t="s">
        <v>179</v>
      </c>
      <c r="C171" s="72">
        <f t="shared" si="7"/>
        <v>0</v>
      </c>
      <c r="D171" s="74"/>
      <c r="E171" s="74"/>
      <c r="F171" s="74"/>
      <c r="G171" s="157"/>
      <c r="H171" s="72">
        <f t="shared" si="8"/>
        <v>0</v>
      </c>
      <c r="I171" s="74">
        <v>0</v>
      </c>
      <c r="J171" s="74"/>
      <c r="K171" s="74"/>
      <c r="L171" s="158"/>
      <c r="M171" s="156"/>
    </row>
    <row r="172" spans="1:13" s="182" customFormat="1" ht="36" customHeight="1" x14ac:dyDescent="0.25">
      <c r="A172" s="19">
        <v>2800</v>
      </c>
      <c r="B172" s="65" t="s">
        <v>180</v>
      </c>
      <c r="C172" s="66">
        <f t="shared" si="7"/>
        <v>0</v>
      </c>
      <c r="D172" s="40"/>
      <c r="E172" s="40"/>
      <c r="F172" s="40"/>
      <c r="G172" s="41"/>
      <c r="H172" s="66">
        <f t="shared" si="8"/>
        <v>0</v>
      </c>
      <c r="I172" s="40">
        <v>0</v>
      </c>
      <c r="J172" s="40"/>
      <c r="K172" s="40"/>
      <c r="L172" s="42"/>
      <c r="M172" s="181"/>
    </row>
    <row r="173" spans="1:13" x14ac:dyDescent="0.25">
      <c r="A173" s="142">
        <v>3000</v>
      </c>
      <c r="B173" s="142" t="s">
        <v>181</v>
      </c>
      <c r="C173" s="143">
        <f t="shared" si="7"/>
        <v>0</v>
      </c>
      <c r="D173" s="144">
        <f>SUM(D174,D184)</f>
        <v>0</v>
      </c>
      <c r="E173" s="144">
        <f>SUM(E174,E184)</f>
        <v>0</v>
      </c>
      <c r="F173" s="144">
        <f>SUM(F174,F184)</f>
        <v>0</v>
      </c>
      <c r="G173" s="145">
        <f>SUM(G174,G184)</f>
        <v>0</v>
      </c>
      <c r="H173" s="143">
        <f t="shared" si="8"/>
        <v>0</v>
      </c>
      <c r="I173" s="144">
        <f>SUM(I174,I184)</f>
        <v>0</v>
      </c>
      <c r="J173" s="144">
        <f>SUM(J174,J184)</f>
        <v>0</v>
      </c>
      <c r="K173" s="144">
        <f>SUM(K174,K184)</f>
        <v>0</v>
      </c>
      <c r="L173" s="146">
        <f>SUM(L174,L184)</f>
        <v>0</v>
      </c>
    </row>
    <row r="174" spans="1:13" ht="24" x14ac:dyDescent="0.25">
      <c r="A174" s="56">
        <v>3200</v>
      </c>
      <c r="B174" s="183" t="s">
        <v>182</v>
      </c>
      <c r="C174" s="184">
        <f t="shared" si="7"/>
        <v>0</v>
      </c>
      <c r="D174" s="63">
        <f>SUM(D175,D179)</f>
        <v>0</v>
      </c>
      <c r="E174" s="63">
        <f t="shared" ref="E174:G174" si="15">SUM(E175,E179)</f>
        <v>0</v>
      </c>
      <c r="F174" s="63">
        <f t="shared" si="15"/>
        <v>0</v>
      </c>
      <c r="G174" s="63">
        <f t="shared" si="15"/>
        <v>0</v>
      </c>
      <c r="H174" s="57">
        <f t="shared" si="8"/>
        <v>0</v>
      </c>
      <c r="I174" s="63">
        <f>SUM(I175,I179)</f>
        <v>0</v>
      </c>
      <c r="J174" s="63">
        <f t="shared" ref="J174:L174" si="16">SUM(J175,J179)</f>
        <v>0</v>
      </c>
      <c r="K174" s="63">
        <f t="shared" si="16"/>
        <v>0</v>
      </c>
      <c r="L174" s="149">
        <f t="shared" si="16"/>
        <v>0</v>
      </c>
    </row>
    <row r="175" spans="1:13" ht="36" x14ac:dyDescent="0.25">
      <c r="A175" s="168">
        <v>3260</v>
      </c>
      <c r="B175" s="65" t="s">
        <v>183</v>
      </c>
      <c r="C175" s="66">
        <f t="shared" si="7"/>
        <v>0</v>
      </c>
      <c r="D175" s="169">
        <f>SUM(D176:D178)</f>
        <v>0</v>
      </c>
      <c r="E175" s="169">
        <f>SUM(E176:E178)</f>
        <v>0</v>
      </c>
      <c r="F175" s="169">
        <f>SUM(F176:F178)</f>
        <v>0</v>
      </c>
      <c r="G175" s="170">
        <f>SUM(G176:G178)</f>
        <v>0</v>
      </c>
      <c r="H175" s="66">
        <f t="shared" si="8"/>
        <v>0</v>
      </c>
      <c r="I175" s="169">
        <f>SUM(I176:I178)</f>
        <v>0</v>
      </c>
      <c r="J175" s="169">
        <f>SUM(J176:J178)</f>
        <v>0</v>
      </c>
      <c r="K175" s="169">
        <f>SUM(K176:K178)</f>
        <v>0</v>
      </c>
      <c r="L175" s="171">
        <f>SUM(L176:L178)</f>
        <v>0</v>
      </c>
    </row>
    <row r="176" spans="1:13" ht="24" x14ac:dyDescent="0.25">
      <c r="A176" s="44">
        <v>3261</v>
      </c>
      <c r="B176" s="71" t="s">
        <v>184</v>
      </c>
      <c r="C176" s="72">
        <f>SUM(D176:G176)</f>
        <v>0</v>
      </c>
      <c r="D176" s="74"/>
      <c r="E176" s="74"/>
      <c r="F176" s="74"/>
      <c r="G176" s="157"/>
      <c r="H176" s="72">
        <f>SUM(I176:L176)</f>
        <v>0</v>
      </c>
      <c r="I176" s="74">
        <v>0</v>
      </c>
      <c r="J176" s="74"/>
      <c r="K176" s="74"/>
      <c r="L176" s="158"/>
      <c r="M176" s="156"/>
    </row>
    <row r="177" spans="1:13" ht="36" x14ac:dyDescent="0.25">
      <c r="A177" s="44">
        <v>3262</v>
      </c>
      <c r="B177" s="71" t="s">
        <v>185</v>
      </c>
      <c r="C177" s="72">
        <f>SUM(D177:G177)</f>
        <v>0</v>
      </c>
      <c r="D177" s="74"/>
      <c r="E177" s="74"/>
      <c r="F177" s="74"/>
      <c r="G177" s="157"/>
      <c r="H177" s="72">
        <f>SUM(I177:L177)</f>
        <v>0</v>
      </c>
      <c r="I177" s="74">
        <v>0</v>
      </c>
      <c r="J177" s="74"/>
      <c r="K177" s="74"/>
      <c r="L177" s="158"/>
      <c r="M177" s="156"/>
    </row>
    <row r="178" spans="1:13" ht="24" x14ac:dyDescent="0.25">
      <c r="A178" s="44">
        <v>3263</v>
      </c>
      <c r="B178" s="71" t="s">
        <v>186</v>
      </c>
      <c r="C178" s="72">
        <f>SUM(D178:G178)</f>
        <v>0</v>
      </c>
      <c r="D178" s="74"/>
      <c r="E178" s="74"/>
      <c r="F178" s="74"/>
      <c r="G178" s="157"/>
      <c r="H178" s="72">
        <f>SUM(I178:L178)</f>
        <v>0</v>
      </c>
      <c r="I178" s="74">
        <v>0</v>
      </c>
      <c r="J178" s="74"/>
      <c r="K178" s="74"/>
      <c r="L178" s="158"/>
      <c r="M178" s="156"/>
    </row>
    <row r="179" spans="1:13" ht="84" x14ac:dyDescent="0.25">
      <c r="A179" s="168">
        <v>3290</v>
      </c>
      <c r="B179" s="65" t="s">
        <v>187</v>
      </c>
      <c r="C179" s="185">
        <f t="shared" ref="C179:C183" si="17">SUM(D179:G179)</f>
        <v>0</v>
      </c>
      <c r="D179" s="169">
        <f>SUM(D180:D183)</f>
        <v>0</v>
      </c>
      <c r="E179" s="169">
        <f t="shared" ref="E179:G179" si="18">SUM(E180:E183)</f>
        <v>0</v>
      </c>
      <c r="F179" s="169">
        <f t="shared" si="18"/>
        <v>0</v>
      </c>
      <c r="G179" s="169">
        <f t="shared" si="18"/>
        <v>0</v>
      </c>
      <c r="H179" s="185">
        <f t="shared" ref="H179:H183" si="19">SUM(I179:L179)</f>
        <v>0</v>
      </c>
      <c r="I179" s="169">
        <f>SUM(I180:I183)</f>
        <v>0</v>
      </c>
      <c r="J179" s="169">
        <f t="shared" ref="J179:L179" si="20">SUM(J180:J183)</f>
        <v>0</v>
      </c>
      <c r="K179" s="169">
        <f t="shared" si="20"/>
        <v>0</v>
      </c>
      <c r="L179" s="186">
        <f t="shared" si="20"/>
        <v>0</v>
      </c>
    </row>
    <row r="180" spans="1:13" ht="72" x14ac:dyDescent="0.25">
      <c r="A180" s="44">
        <v>3291</v>
      </c>
      <c r="B180" s="71" t="s">
        <v>188</v>
      </c>
      <c r="C180" s="72">
        <f t="shared" si="17"/>
        <v>0</v>
      </c>
      <c r="D180" s="74"/>
      <c r="E180" s="74"/>
      <c r="F180" s="74"/>
      <c r="G180" s="187"/>
      <c r="H180" s="72">
        <f t="shared" si="19"/>
        <v>0</v>
      </c>
      <c r="I180" s="74">
        <v>0</v>
      </c>
      <c r="J180" s="74"/>
      <c r="K180" s="74"/>
      <c r="L180" s="158"/>
      <c r="M180" s="156"/>
    </row>
    <row r="181" spans="1:13" ht="72" x14ac:dyDescent="0.25">
      <c r="A181" s="44">
        <v>3292</v>
      </c>
      <c r="B181" s="71" t="s">
        <v>189</v>
      </c>
      <c r="C181" s="72">
        <f t="shared" si="17"/>
        <v>0</v>
      </c>
      <c r="D181" s="74"/>
      <c r="E181" s="74"/>
      <c r="F181" s="74"/>
      <c r="G181" s="187"/>
      <c r="H181" s="72">
        <f t="shared" si="19"/>
        <v>0</v>
      </c>
      <c r="I181" s="74">
        <v>0</v>
      </c>
      <c r="J181" s="74"/>
      <c r="K181" s="74"/>
      <c r="L181" s="158"/>
      <c r="M181" s="156"/>
    </row>
    <row r="182" spans="1:13" ht="72" x14ac:dyDescent="0.25">
      <c r="A182" s="44">
        <v>3293</v>
      </c>
      <c r="B182" s="71" t="s">
        <v>190</v>
      </c>
      <c r="C182" s="72">
        <f t="shared" si="17"/>
        <v>0</v>
      </c>
      <c r="D182" s="74"/>
      <c r="E182" s="74"/>
      <c r="F182" s="74"/>
      <c r="G182" s="187"/>
      <c r="H182" s="72">
        <f t="shared" si="19"/>
        <v>0</v>
      </c>
      <c r="I182" s="74">
        <v>0</v>
      </c>
      <c r="J182" s="74"/>
      <c r="K182" s="74"/>
      <c r="L182" s="158"/>
      <c r="M182" s="156"/>
    </row>
    <row r="183" spans="1:13" ht="60" x14ac:dyDescent="0.25">
      <c r="A183" s="188">
        <v>3294</v>
      </c>
      <c r="B183" s="71" t="s">
        <v>191</v>
      </c>
      <c r="C183" s="185">
        <f t="shared" si="17"/>
        <v>0</v>
      </c>
      <c r="D183" s="189"/>
      <c r="E183" s="189"/>
      <c r="F183" s="189"/>
      <c r="G183" s="190"/>
      <c r="H183" s="185">
        <f t="shared" si="19"/>
        <v>0</v>
      </c>
      <c r="I183" s="189">
        <v>0</v>
      </c>
      <c r="J183" s="189"/>
      <c r="K183" s="189"/>
      <c r="L183" s="191"/>
      <c r="M183" s="156"/>
    </row>
    <row r="184" spans="1:13" ht="48" x14ac:dyDescent="0.25">
      <c r="A184" s="192">
        <v>3300</v>
      </c>
      <c r="B184" s="183" t="s">
        <v>192</v>
      </c>
      <c r="C184" s="193">
        <f t="shared" si="7"/>
        <v>0</v>
      </c>
      <c r="D184" s="194">
        <f>SUM(D185:D186)</f>
        <v>0</v>
      </c>
      <c r="E184" s="194">
        <f t="shared" ref="E184:G184" si="21">SUM(E185:E186)</f>
        <v>0</v>
      </c>
      <c r="F184" s="194">
        <f t="shared" si="21"/>
        <v>0</v>
      </c>
      <c r="G184" s="194">
        <f t="shared" si="21"/>
        <v>0</v>
      </c>
      <c r="H184" s="193">
        <f t="shared" si="8"/>
        <v>0</v>
      </c>
      <c r="I184" s="194">
        <f>SUM(I185:I186)</f>
        <v>0</v>
      </c>
      <c r="J184" s="194">
        <f t="shared" ref="J184:L184" si="22">SUM(J185:J186)</f>
        <v>0</v>
      </c>
      <c r="K184" s="194">
        <f t="shared" si="22"/>
        <v>0</v>
      </c>
      <c r="L184" s="149">
        <f t="shared" si="22"/>
        <v>0</v>
      </c>
    </row>
    <row r="185" spans="1:13" ht="48" x14ac:dyDescent="0.25">
      <c r="A185" s="111">
        <v>3310</v>
      </c>
      <c r="B185" s="112" t="s">
        <v>193</v>
      </c>
      <c r="C185" s="195">
        <f t="shared" si="7"/>
        <v>0</v>
      </c>
      <c r="D185" s="163"/>
      <c r="E185" s="163"/>
      <c r="F185" s="163"/>
      <c r="G185" s="164"/>
      <c r="H185" s="195">
        <f t="shared" si="8"/>
        <v>0</v>
      </c>
      <c r="I185" s="163">
        <v>0</v>
      </c>
      <c r="J185" s="163"/>
      <c r="K185" s="163"/>
      <c r="L185" s="165"/>
      <c r="M185" s="156"/>
    </row>
    <row r="186" spans="1:13" ht="48.75" customHeight="1" x14ac:dyDescent="0.25">
      <c r="A186" s="38">
        <v>3320</v>
      </c>
      <c r="B186" s="65" t="s">
        <v>194</v>
      </c>
      <c r="C186" s="66">
        <f t="shared" si="7"/>
        <v>0</v>
      </c>
      <c r="D186" s="68"/>
      <c r="E186" s="68"/>
      <c r="F186" s="68"/>
      <c r="G186" s="154"/>
      <c r="H186" s="66">
        <f t="shared" si="8"/>
        <v>0</v>
      </c>
      <c r="I186" s="68">
        <v>0</v>
      </c>
      <c r="J186" s="68"/>
      <c r="K186" s="68"/>
      <c r="L186" s="155"/>
      <c r="M186" s="156"/>
    </row>
    <row r="187" spans="1:13" x14ac:dyDescent="0.25">
      <c r="A187" s="196">
        <v>4000</v>
      </c>
      <c r="B187" s="142" t="s">
        <v>195</v>
      </c>
      <c r="C187" s="143">
        <f t="shared" si="7"/>
        <v>0</v>
      </c>
      <c r="D187" s="144">
        <f>SUM(D188,D191)</f>
        <v>0</v>
      </c>
      <c r="E187" s="144">
        <f>SUM(E188,E191)</f>
        <v>0</v>
      </c>
      <c r="F187" s="144">
        <f>SUM(F188,F191)</f>
        <v>0</v>
      </c>
      <c r="G187" s="145">
        <f>SUM(G188,G191)</f>
        <v>0</v>
      </c>
      <c r="H187" s="143">
        <f t="shared" si="8"/>
        <v>0</v>
      </c>
      <c r="I187" s="144">
        <f>SUM(I188,I191)</f>
        <v>0</v>
      </c>
      <c r="J187" s="144">
        <f>SUM(J188,J191)</f>
        <v>0</v>
      </c>
      <c r="K187" s="144">
        <f>SUM(K188,K191)</f>
        <v>0</v>
      </c>
      <c r="L187" s="146">
        <f>SUM(L188,L191)</f>
        <v>0</v>
      </c>
    </row>
    <row r="188" spans="1:13" ht="24" x14ac:dyDescent="0.25">
      <c r="A188" s="197">
        <v>4200</v>
      </c>
      <c r="B188" s="147" t="s">
        <v>196</v>
      </c>
      <c r="C188" s="57">
        <f>SUM(D188:G188)</f>
        <v>0</v>
      </c>
      <c r="D188" s="63">
        <f>SUM(D189,D190)</f>
        <v>0</v>
      </c>
      <c r="E188" s="63">
        <f>SUM(E189,E190)</f>
        <v>0</v>
      </c>
      <c r="F188" s="63">
        <f>SUM(F189,F190)</f>
        <v>0</v>
      </c>
      <c r="G188" s="166">
        <f>SUM(G189,G190)</f>
        <v>0</v>
      </c>
      <c r="H188" s="57">
        <f t="shared" si="8"/>
        <v>0</v>
      </c>
      <c r="I188" s="63">
        <f>SUM(I189,I190)</f>
        <v>0</v>
      </c>
      <c r="J188" s="63">
        <f>SUM(J189,J190)</f>
        <v>0</v>
      </c>
      <c r="K188" s="63">
        <f>SUM(K189,K190)</f>
        <v>0</v>
      </c>
      <c r="L188" s="167">
        <f>SUM(L189,L190)</f>
        <v>0</v>
      </c>
    </row>
    <row r="189" spans="1:13" ht="36" x14ac:dyDescent="0.25">
      <c r="A189" s="168">
        <v>4240</v>
      </c>
      <c r="B189" s="65" t="s">
        <v>197</v>
      </c>
      <c r="C189" s="66">
        <f t="shared" ref="C189:C264" si="23">SUM(D189:G189)</f>
        <v>0</v>
      </c>
      <c r="D189" s="68"/>
      <c r="E189" s="68"/>
      <c r="F189" s="68"/>
      <c r="G189" s="154"/>
      <c r="H189" s="66">
        <f t="shared" ref="H189:H263" si="24">SUM(I189:L189)</f>
        <v>0</v>
      </c>
      <c r="I189" s="68">
        <v>0</v>
      </c>
      <c r="J189" s="68"/>
      <c r="K189" s="68"/>
      <c r="L189" s="155"/>
      <c r="M189" s="156"/>
    </row>
    <row r="190" spans="1:13" ht="24" x14ac:dyDescent="0.25">
      <c r="A190" s="159">
        <v>4250</v>
      </c>
      <c r="B190" s="71" t="s">
        <v>198</v>
      </c>
      <c r="C190" s="72">
        <f t="shared" si="23"/>
        <v>0</v>
      </c>
      <c r="D190" s="74"/>
      <c r="E190" s="74"/>
      <c r="F190" s="74"/>
      <c r="G190" s="157"/>
      <c r="H190" s="72">
        <f t="shared" si="24"/>
        <v>0</v>
      </c>
      <c r="I190" s="74">
        <v>0</v>
      </c>
      <c r="J190" s="74"/>
      <c r="K190" s="74"/>
      <c r="L190" s="158"/>
      <c r="M190" s="156"/>
    </row>
    <row r="191" spans="1:13" x14ac:dyDescent="0.25">
      <c r="A191" s="56">
        <v>4300</v>
      </c>
      <c r="B191" s="147" t="s">
        <v>199</v>
      </c>
      <c r="C191" s="57">
        <f t="shared" si="23"/>
        <v>0</v>
      </c>
      <c r="D191" s="63">
        <f>SUM(D192)</f>
        <v>0</v>
      </c>
      <c r="E191" s="63">
        <f>SUM(E192)</f>
        <v>0</v>
      </c>
      <c r="F191" s="63">
        <f>SUM(F192)</f>
        <v>0</v>
      </c>
      <c r="G191" s="166">
        <f>SUM(G192)</f>
        <v>0</v>
      </c>
      <c r="H191" s="57">
        <f t="shared" si="24"/>
        <v>0</v>
      </c>
      <c r="I191" s="63">
        <f>SUM(I192)</f>
        <v>0</v>
      </c>
      <c r="J191" s="63">
        <f>SUM(J192)</f>
        <v>0</v>
      </c>
      <c r="K191" s="63">
        <f>SUM(K192)</f>
        <v>0</v>
      </c>
      <c r="L191" s="167">
        <f>SUM(L192)</f>
        <v>0</v>
      </c>
    </row>
    <row r="192" spans="1:13" ht="24" x14ac:dyDescent="0.25">
      <c r="A192" s="168">
        <v>4310</v>
      </c>
      <c r="B192" s="65" t="s">
        <v>200</v>
      </c>
      <c r="C192" s="66">
        <f>SUM(D192:G192)</f>
        <v>0</v>
      </c>
      <c r="D192" s="169">
        <f>SUM(D193:D193)</f>
        <v>0</v>
      </c>
      <c r="E192" s="169">
        <f>SUM(E193:E193)</f>
        <v>0</v>
      </c>
      <c r="F192" s="169">
        <f>SUM(F193:F193)</f>
        <v>0</v>
      </c>
      <c r="G192" s="170">
        <f>SUM(G193:G193)</f>
        <v>0</v>
      </c>
      <c r="H192" s="66">
        <f t="shared" si="24"/>
        <v>0</v>
      </c>
      <c r="I192" s="169">
        <f>SUM(I193:I193)</f>
        <v>0</v>
      </c>
      <c r="J192" s="169">
        <f>SUM(J193:J193)</f>
        <v>0</v>
      </c>
      <c r="K192" s="169">
        <f>SUM(K193:K193)</f>
        <v>0</v>
      </c>
      <c r="L192" s="171">
        <f>SUM(L193:L193)</f>
        <v>0</v>
      </c>
    </row>
    <row r="193" spans="1:13" ht="36" x14ac:dyDescent="0.25">
      <c r="A193" s="44">
        <v>4311</v>
      </c>
      <c r="B193" s="71" t="s">
        <v>201</v>
      </c>
      <c r="C193" s="72">
        <f t="shared" si="23"/>
        <v>0</v>
      </c>
      <c r="D193" s="74"/>
      <c r="E193" s="74"/>
      <c r="F193" s="74"/>
      <c r="G193" s="157"/>
      <c r="H193" s="72">
        <f t="shared" si="24"/>
        <v>0</v>
      </c>
      <c r="I193" s="74">
        <v>0</v>
      </c>
      <c r="J193" s="74"/>
      <c r="K193" s="74"/>
      <c r="L193" s="158"/>
      <c r="M193" s="156"/>
    </row>
    <row r="194" spans="1:13" s="24" customFormat="1" ht="24" x14ac:dyDescent="0.25">
      <c r="A194" s="198"/>
      <c r="B194" s="19" t="s">
        <v>202</v>
      </c>
      <c r="C194" s="138">
        <f t="shared" si="23"/>
        <v>1066190</v>
      </c>
      <c r="D194" s="139">
        <f>SUM(D195,D230,D269)</f>
        <v>1066190</v>
      </c>
      <c r="E194" s="139">
        <f>SUM(E195,E230,E269)</f>
        <v>0</v>
      </c>
      <c r="F194" s="139">
        <f>SUM(F195,F230,F269)</f>
        <v>0</v>
      </c>
      <c r="G194" s="139">
        <f>SUM(G195,G230,G269)</f>
        <v>0</v>
      </c>
      <c r="H194" s="138">
        <f t="shared" si="24"/>
        <v>785696</v>
      </c>
      <c r="I194" s="139">
        <f>SUM(I195,I230,I269)</f>
        <v>785696</v>
      </c>
      <c r="J194" s="139">
        <f>SUM(J195,J230,J269)</f>
        <v>0</v>
      </c>
      <c r="K194" s="139">
        <f>SUM(K195,K230,K269)</f>
        <v>0</v>
      </c>
      <c r="L194" s="199">
        <f>SUM(L195,L230,L269)</f>
        <v>0</v>
      </c>
    </row>
    <row r="195" spans="1:13" x14ac:dyDescent="0.25">
      <c r="A195" s="142">
        <v>5000</v>
      </c>
      <c r="B195" s="142" t="s">
        <v>203</v>
      </c>
      <c r="C195" s="143">
        <f t="shared" si="23"/>
        <v>1066190</v>
      </c>
      <c r="D195" s="144">
        <f>D196+D204</f>
        <v>1066190</v>
      </c>
      <c r="E195" s="144">
        <f>E196+E204</f>
        <v>0</v>
      </c>
      <c r="F195" s="144">
        <f>F196+F204</f>
        <v>0</v>
      </c>
      <c r="G195" s="144">
        <f>G196+G204</f>
        <v>0</v>
      </c>
      <c r="H195" s="143">
        <f t="shared" si="24"/>
        <v>785696</v>
      </c>
      <c r="I195" s="144">
        <f>I196+I204</f>
        <v>785696</v>
      </c>
      <c r="J195" s="144">
        <f>J196+J204</f>
        <v>0</v>
      </c>
      <c r="K195" s="144">
        <f>K196+K204</f>
        <v>0</v>
      </c>
      <c r="L195" s="200">
        <f>L196+L204</f>
        <v>0</v>
      </c>
    </row>
    <row r="196" spans="1:13" x14ac:dyDescent="0.25">
      <c r="A196" s="56">
        <v>5100</v>
      </c>
      <c r="B196" s="147" t="s">
        <v>204</v>
      </c>
      <c r="C196" s="57">
        <f t="shared" si="23"/>
        <v>0</v>
      </c>
      <c r="D196" s="63">
        <f>D197+D198+D201+D202+D203</f>
        <v>0</v>
      </c>
      <c r="E196" s="63">
        <f>E197+E198+E201+E202+E203</f>
        <v>0</v>
      </c>
      <c r="F196" s="63">
        <f>F197+F198+F201+F202+F203</f>
        <v>0</v>
      </c>
      <c r="G196" s="166">
        <f>G197+G198+G201+G202+G203</f>
        <v>0</v>
      </c>
      <c r="H196" s="57">
        <f t="shared" si="24"/>
        <v>0</v>
      </c>
      <c r="I196" s="63">
        <f>I197+I198+I201+I202+I203</f>
        <v>0</v>
      </c>
      <c r="J196" s="63">
        <f>J197+J198+J201+J202+J203</f>
        <v>0</v>
      </c>
      <c r="K196" s="63">
        <f>K197+K198+K201+K202+K203</f>
        <v>0</v>
      </c>
      <c r="L196" s="167">
        <f>L197+L198+L201+L202+L203</f>
        <v>0</v>
      </c>
    </row>
    <row r="197" spans="1:13" x14ac:dyDescent="0.25">
      <c r="A197" s="168">
        <v>5110</v>
      </c>
      <c r="B197" s="65" t="s">
        <v>205</v>
      </c>
      <c r="C197" s="66">
        <f t="shared" si="23"/>
        <v>0</v>
      </c>
      <c r="D197" s="68"/>
      <c r="E197" s="68"/>
      <c r="F197" s="68"/>
      <c r="G197" s="154"/>
      <c r="H197" s="66">
        <f t="shared" si="24"/>
        <v>0</v>
      </c>
      <c r="I197" s="68">
        <v>0</v>
      </c>
      <c r="J197" s="68"/>
      <c r="K197" s="68"/>
      <c r="L197" s="155"/>
      <c r="M197" s="156"/>
    </row>
    <row r="198" spans="1:13" ht="24" x14ac:dyDescent="0.25">
      <c r="A198" s="159">
        <v>5120</v>
      </c>
      <c r="B198" s="71" t="s">
        <v>206</v>
      </c>
      <c r="C198" s="72">
        <f t="shared" si="23"/>
        <v>0</v>
      </c>
      <c r="D198" s="160">
        <f>D199+D200</f>
        <v>0</v>
      </c>
      <c r="E198" s="160">
        <f>E199+E200</f>
        <v>0</v>
      </c>
      <c r="F198" s="160">
        <f>F199+F200</f>
        <v>0</v>
      </c>
      <c r="G198" s="161">
        <f>G199+G200</f>
        <v>0</v>
      </c>
      <c r="H198" s="72">
        <f t="shared" si="24"/>
        <v>0</v>
      </c>
      <c r="I198" s="160">
        <f>I199+I200</f>
        <v>0</v>
      </c>
      <c r="J198" s="160">
        <f>J199+J200</f>
        <v>0</v>
      </c>
      <c r="K198" s="160">
        <f>K199+K200</f>
        <v>0</v>
      </c>
      <c r="L198" s="162">
        <f>L199+L200</f>
        <v>0</v>
      </c>
    </row>
    <row r="199" spans="1:13" x14ac:dyDescent="0.25">
      <c r="A199" s="44">
        <v>5121</v>
      </c>
      <c r="B199" s="71" t="s">
        <v>207</v>
      </c>
      <c r="C199" s="72">
        <f t="shared" si="23"/>
        <v>0</v>
      </c>
      <c r="D199" s="74"/>
      <c r="E199" s="74"/>
      <c r="F199" s="74"/>
      <c r="G199" s="157"/>
      <c r="H199" s="72">
        <f t="shared" si="24"/>
        <v>0</v>
      </c>
      <c r="I199" s="74">
        <v>0</v>
      </c>
      <c r="J199" s="74"/>
      <c r="K199" s="74"/>
      <c r="L199" s="158"/>
      <c r="M199" s="156"/>
    </row>
    <row r="200" spans="1:13" ht="24" x14ac:dyDescent="0.25">
      <c r="A200" s="44">
        <v>5129</v>
      </c>
      <c r="B200" s="71" t="s">
        <v>208</v>
      </c>
      <c r="C200" s="72">
        <f t="shared" si="23"/>
        <v>0</v>
      </c>
      <c r="D200" s="74"/>
      <c r="E200" s="74"/>
      <c r="F200" s="74"/>
      <c r="G200" s="157"/>
      <c r="H200" s="72">
        <f t="shared" si="24"/>
        <v>0</v>
      </c>
      <c r="I200" s="74">
        <v>0</v>
      </c>
      <c r="J200" s="74"/>
      <c r="K200" s="74"/>
      <c r="L200" s="158"/>
      <c r="M200" s="156"/>
    </row>
    <row r="201" spans="1:13" x14ac:dyDescent="0.25">
      <c r="A201" s="159">
        <v>5130</v>
      </c>
      <c r="B201" s="71" t="s">
        <v>209</v>
      </c>
      <c r="C201" s="72">
        <f t="shared" si="23"/>
        <v>0</v>
      </c>
      <c r="D201" s="74"/>
      <c r="E201" s="74"/>
      <c r="F201" s="74"/>
      <c r="G201" s="157"/>
      <c r="H201" s="72">
        <f t="shared" si="24"/>
        <v>0</v>
      </c>
      <c r="I201" s="74">
        <v>0</v>
      </c>
      <c r="J201" s="74"/>
      <c r="K201" s="74"/>
      <c r="L201" s="158"/>
      <c r="M201" s="156"/>
    </row>
    <row r="202" spans="1:13" x14ac:dyDescent="0.25">
      <c r="A202" s="159">
        <v>5140</v>
      </c>
      <c r="B202" s="71" t="s">
        <v>210</v>
      </c>
      <c r="C202" s="72">
        <f t="shared" si="23"/>
        <v>0</v>
      </c>
      <c r="D202" s="74"/>
      <c r="E202" s="74"/>
      <c r="F202" s="74"/>
      <c r="G202" s="157"/>
      <c r="H202" s="72">
        <f t="shared" si="24"/>
        <v>0</v>
      </c>
      <c r="I202" s="74">
        <v>0</v>
      </c>
      <c r="J202" s="74"/>
      <c r="K202" s="74"/>
      <c r="L202" s="158"/>
      <c r="M202" s="156"/>
    </row>
    <row r="203" spans="1:13" ht="24" x14ac:dyDescent="0.25">
      <c r="A203" s="159">
        <v>5170</v>
      </c>
      <c r="B203" s="71" t="s">
        <v>211</v>
      </c>
      <c r="C203" s="72">
        <f t="shared" si="23"/>
        <v>0</v>
      </c>
      <c r="D203" s="74"/>
      <c r="E203" s="74"/>
      <c r="F203" s="74"/>
      <c r="G203" s="157"/>
      <c r="H203" s="72">
        <f t="shared" si="24"/>
        <v>0</v>
      </c>
      <c r="I203" s="74">
        <v>0</v>
      </c>
      <c r="J203" s="74"/>
      <c r="K203" s="74"/>
      <c r="L203" s="158"/>
      <c r="M203" s="156"/>
    </row>
    <row r="204" spans="1:13" x14ac:dyDescent="0.25">
      <c r="A204" s="56">
        <v>5200</v>
      </c>
      <c r="B204" s="147" t="s">
        <v>212</v>
      </c>
      <c r="C204" s="57">
        <f t="shared" si="23"/>
        <v>1066190</v>
      </c>
      <c r="D204" s="63">
        <f>D205+D215+D216+D225+D226+D227+D229</f>
        <v>1066190</v>
      </c>
      <c r="E204" s="63">
        <f>E205+E215+E216+E225+E226+E227+E229</f>
        <v>0</v>
      </c>
      <c r="F204" s="63">
        <f>F205+F215+F216+F225+F226+F227+F229</f>
        <v>0</v>
      </c>
      <c r="G204" s="166">
        <f>G205+G215+G216+G225+G226+G227+G229</f>
        <v>0</v>
      </c>
      <c r="H204" s="57">
        <f t="shared" si="24"/>
        <v>785696</v>
      </c>
      <c r="I204" s="63">
        <f>I205+I215+I216+I225+I226+I227+I229</f>
        <v>785696</v>
      </c>
      <c r="J204" s="63">
        <f>J205+J215+J216+J225+J226+J227+J229</f>
        <v>0</v>
      </c>
      <c r="K204" s="63">
        <f>K205+K215+K216+K225+K226+K227+K229</f>
        <v>0</v>
      </c>
      <c r="L204" s="167">
        <f>L205+L215+L216+L225+L226+L227+L229</f>
        <v>0</v>
      </c>
    </row>
    <row r="205" spans="1:13" x14ac:dyDescent="0.25">
      <c r="A205" s="150">
        <v>5210</v>
      </c>
      <c r="B205" s="112" t="s">
        <v>213</v>
      </c>
      <c r="C205" s="117">
        <f t="shared" si="23"/>
        <v>0</v>
      </c>
      <c r="D205" s="151">
        <f>SUM(D206:D214)</f>
        <v>0</v>
      </c>
      <c r="E205" s="151">
        <f>SUM(E206:E214)</f>
        <v>0</v>
      </c>
      <c r="F205" s="151">
        <f>SUM(F206:F214)</f>
        <v>0</v>
      </c>
      <c r="G205" s="152">
        <f>SUM(G206:G214)</f>
        <v>0</v>
      </c>
      <c r="H205" s="117">
        <f t="shared" si="24"/>
        <v>0</v>
      </c>
      <c r="I205" s="151">
        <f>SUM(I206:I214)</f>
        <v>0</v>
      </c>
      <c r="J205" s="151">
        <f>SUM(J206:J214)</f>
        <v>0</v>
      </c>
      <c r="K205" s="151">
        <f>SUM(K206:K214)</f>
        <v>0</v>
      </c>
      <c r="L205" s="153">
        <f>SUM(L206:L214)</f>
        <v>0</v>
      </c>
    </row>
    <row r="206" spans="1:13" x14ac:dyDescent="0.25">
      <c r="A206" s="38">
        <v>5211</v>
      </c>
      <c r="B206" s="65" t="s">
        <v>214</v>
      </c>
      <c r="C206" s="66">
        <f t="shared" si="23"/>
        <v>0</v>
      </c>
      <c r="D206" s="68"/>
      <c r="E206" s="68"/>
      <c r="F206" s="68"/>
      <c r="G206" s="154"/>
      <c r="H206" s="66">
        <f t="shared" si="24"/>
        <v>0</v>
      </c>
      <c r="I206" s="68">
        <v>0</v>
      </c>
      <c r="J206" s="68"/>
      <c r="K206" s="68"/>
      <c r="L206" s="155"/>
      <c r="M206" s="156"/>
    </row>
    <row r="207" spans="1:13" x14ac:dyDescent="0.25">
      <c r="A207" s="44">
        <v>5212</v>
      </c>
      <c r="B207" s="71" t="s">
        <v>215</v>
      </c>
      <c r="C207" s="72">
        <f t="shared" si="23"/>
        <v>0</v>
      </c>
      <c r="D207" s="74"/>
      <c r="E207" s="74"/>
      <c r="F207" s="74"/>
      <c r="G207" s="157"/>
      <c r="H207" s="72">
        <f t="shared" si="24"/>
        <v>0</v>
      </c>
      <c r="I207" s="74">
        <v>0</v>
      </c>
      <c r="J207" s="74"/>
      <c r="K207" s="74"/>
      <c r="L207" s="158"/>
      <c r="M207" s="156"/>
    </row>
    <row r="208" spans="1:13" x14ac:dyDescent="0.25">
      <c r="A208" s="44">
        <v>5213</v>
      </c>
      <c r="B208" s="71" t="s">
        <v>216</v>
      </c>
      <c r="C208" s="72">
        <f t="shared" si="23"/>
        <v>0</v>
      </c>
      <c r="D208" s="74"/>
      <c r="E208" s="74"/>
      <c r="F208" s="74"/>
      <c r="G208" s="157"/>
      <c r="H208" s="72">
        <f t="shared" si="24"/>
        <v>0</v>
      </c>
      <c r="I208" s="74">
        <v>0</v>
      </c>
      <c r="J208" s="74"/>
      <c r="K208" s="74"/>
      <c r="L208" s="158"/>
      <c r="M208" s="156"/>
    </row>
    <row r="209" spans="1:13" x14ac:dyDescent="0.25">
      <c r="A209" s="44">
        <v>5214</v>
      </c>
      <c r="B209" s="71" t="s">
        <v>217</v>
      </c>
      <c r="C209" s="72">
        <f t="shared" si="23"/>
        <v>0</v>
      </c>
      <c r="D209" s="74"/>
      <c r="E209" s="74"/>
      <c r="F209" s="74"/>
      <c r="G209" s="157"/>
      <c r="H209" s="72">
        <f t="shared" si="24"/>
        <v>0</v>
      </c>
      <c r="I209" s="74">
        <v>0</v>
      </c>
      <c r="J209" s="74"/>
      <c r="K209" s="74"/>
      <c r="L209" s="158"/>
      <c r="M209" s="156"/>
    </row>
    <row r="210" spans="1:13" x14ac:dyDescent="0.25">
      <c r="A210" s="44">
        <v>5215</v>
      </c>
      <c r="B210" s="71" t="s">
        <v>218</v>
      </c>
      <c r="C210" s="72">
        <f>SUM(D210:G210)</f>
        <v>0</v>
      </c>
      <c r="D210" s="74"/>
      <c r="E210" s="74"/>
      <c r="F210" s="74"/>
      <c r="G210" s="157"/>
      <c r="H210" s="72">
        <f>SUM(I210:L210)</f>
        <v>0</v>
      </c>
      <c r="I210" s="74">
        <v>0</v>
      </c>
      <c r="J210" s="74"/>
      <c r="K210" s="74"/>
      <c r="L210" s="158"/>
      <c r="M210" s="156"/>
    </row>
    <row r="211" spans="1:13" ht="14.25" customHeight="1" x14ac:dyDescent="0.25">
      <c r="A211" s="44">
        <v>5216</v>
      </c>
      <c r="B211" s="71" t="s">
        <v>219</v>
      </c>
      <c r="C211" s="72">
        <f t="shared" si="23"/>
        <v>0</v>
      </c>
      <c r="D211" s="74"/>
      <c r="E211" s="74"/>
      <c r="F211" s="74"/>
      <c r="G211" s="157"/>
      <c r="H211" s="72">
        <f t="shared" si="24"/>
        <v>0</v>
      </c>
      <c r="I211" s="74">
        <v>0</v>
      </c>
      <c r="J211" s="74"/>
      <c r="K211" s="74"/>
      <c r="L211" s="158"/>
      <c r="M211" s="156"/>
    </row>
    <row r="212" spans="1:13" x14ac:dyDescent="0.25">
      <c r="A212" s="44">
        <v>5217</v>
      </c>
      <c r="B212" s="71" t="s">
        <v>220</v>
      </c>
      <c r="C212" s="72">
        <f t="shared" si="23"/>
        <v>0</v>
      </c>
      <c r="D212" s="74"/>
      <c r="E212" s="74"/>
      <c r="F212" s="74"/>
      <c r="G212" s="157"/>
      <c r="H212" s="72">
        <f t="shared" si="24"/>
        <v>0</v>
      </c>
      <c r="I212" s="74">
        <v>0</v>
      </c>
      <c r="J212" s="74"/>
      <c r="K212" s="74"/>
      <c r="L212" s="158"/>
      <c r="M212" s="156"/>
    </row>
    <row r="213" spans="1:13" x14ac:dyDescent="0.25">
      <c r="A213" s="44">
        <v>5218</v>
      </c>
      <c r="B213" s="71" t="s">
        <v>221</v>
      </c>
      <c r="C213" s="72">
        <f t="shared" si="23"/>
        <v>0</v>
      </c>
      <c r="D213" s="74"/>
      <c r="E213" s="74"/>
      <c r="F213" s="74"/>
      <c r="G213" s="157"/>
      <c r="H213" s="72">
        <f t="shared" si="24"/>
        <v>0</v>
      </c>
      <c r="I213" s="74">
        <v>0</v>
      </c>
      <c r="J213" s="74"/>
      <c r="K213" s="74"/>
      <c r="L213" s="158"/>
      <c r="M213" s="156"/>
    </row>
    <row r="214" spans="1:13" x14ac:dyDescent="0.25">
      <c r="A214" s="44">
        <v>5219</v>
      </c>
      <c r="B214" s="71" t="s">
        <v>222</v>
      </c>
      <c r="C214" s="72">
        <f t="shared" si="23"/>
        <v>0</v>
      </c>
      <c r="D214" s="74"/>
      <c r="E214" s="74"/>
      <c r="F214" s="74"/>
      <c r="G214" s="157"/>
      <c r="H214" s="72">
        <f t="shared" si="24"/>
        <v>0</v>
      </c>
      <c r="I214" s="74">
        <v>0</v>
      </c>
      <c r="J214" s="74"/>
      <c r="K214" s="74"/>
      <c r="L214" s="158"/>
      <c r="M214" s="156"/>
    </row>
    <row r="215" spans="1:13" ht="13.5" customHeight="1" x14ac:dyDescent="0.25">
      <c r="A215" s="159">
        <v>5220</v>
      </c>
      <c r="B215" s="71" t="s">
        <v>223</v>
      </c>
      <c r="C215" s="72">
        <f t="shared" si="23"/>
        <v>0</v>
      </c>
      <c r="D215" s="74"/>
      <c r="E215" s="74"/>
      <c r="F215" s="74"/>
      <c r="G215" s="157"/>
      <c r="H215" s="72">
        <f t="shared" si="24"/>
        <v>0</v>
      </c>
      <c r="I215" s="74">
        <v>0</v>
      </c>
      <c r="J215" s="74"/>
      <c r="K215" s="74"/>
      <c r="L215" s="158"/>
      <c r="M215" s="156"/>
    </row>
    <row r="216" spans="1:13" x14ac:dyDescent="0.25">
      <c r="A216" s="159">
        <v>5230</v>
      </c>
      <c r="B216" s="71" t="s">
        <v>224</v>
      </c>
      <c r="C216" s="72">
        <f t="shared" si="23"/>
        <v>0</v>
      </c>
      <c r="D216" s="160">
        <f>SUM(D217:D224)</f>
        <v>0</v>
      </c>
      <c r="E216" s="160">
        <f>SUM(E217:E224)</f>
        <v>0</v>
      </c>
      <c r="F216" s="160">
        <f>SUM(F217:F224)</f>
        <v>0</v>
      </c>
      <c r="G216" s="161">
        <f>SUM(G217:G224)</f>
        <v>0</v>
      </c>
      <c r="H216" s="72">
        <f t="shared" si="24"/>
        <v>0</v>
      </c>
      <c r="I216" s="160">
        <f>SUM(I217:I224)</f>
        <v>0</v>
      </c>
      <c r="J216" s="160">
        <f>SUM(J217:J224)</f>
        <v>0</v>
      </c>
      <c r="K216" s="160">
        <f>SUM(K217:K224)</f>
        <v>0</v>
      </c>
      <c r="L216" s="162">
        <f>SUM(L217:L224)</f>
        <v>0</v>
      </c>
    </row>
    <row r="217" spans="1:13" x14ac:dyDescent="0.25">
      <c r="A217" s="44">
        <v>5231</v>
      </c>
      <c r="B217" s="71" t="s">
        <v>225</v>
      </c>
      <c r="C217" s="72">
        <f t="shared" si="23"/>
        <v>0</v>
      </c>
      <c r="D217" s="74"/>
      <c r="E217" s="74"/>
      <c r="F217" s="74"/>
      <c r="G217" s="157"/>
      <c r="H217" s="72">
        <f t="shared" si="24"/>
        <v>0</v>
      </c>
      <c r="I217" s="74">
        <v>0</v>
      </c>
      <c r="J217" s="74"/>
      <c r="K217" s="74"/>
      <c r="L217" s="158"/>
      <c r="M217" s="156"/>
    </row>
    <row r="218" spans="1:13" x14ac:dyDescent="0.25">
      <c r="A218" s="44">
        <v>5232</v>
      </c>
      <c r="B218" s="71" t="s">
        <v>226</v>
      </c>
      <c r="C218" s="72">
        <f t="shared" si="23"/>
        <v>0</v>
      </c>
      <c r="D218" s="74"/>
      <c r="E218" s="74"/>
      <c r="F218" s="74"/>
      <c r="G218" s="157"/>
      <c r="H218" s="72">
        <f t="shared" si="24"/>
        <v>0</v>
      </c>
      <c r="I218" s="74">
        <v>0</v>
      </c>
      <c r="J218" s="74"/>
      <c r="K218" s="74"/>
      <c r="L218" s="158"/>
      <c r="M218" s="156"/>
    </row>
    <row r="219" spans="1:13" x14ac:dyDescent="0.25">
      <c r="A219" s="44">
        <v>5233</v>
      </c>
      <c r="B219" s="71" t="s">
        <v>227</v>
      </c>
      <c r="C219" s="201">
        <f t="shared" si="23"/>
        <v>0</v>
      </c>
      <c r="D219" s="74"/>
      <c r="E219" s="74"/>
      <c r="F219" s="74"/>
      <c r="G219" s="157"/>
      <c r="H219" s="72">
        <f t="shared" si="24"/>
        <v>0</v>
      </c>
      <c r="I219" s="74">
        <v>0</v>
      </c>
      <c r="J219" s="74"/>
      <c r="K219" s="74"/>
      <c r="L219" s="158"/>
      <c r="M219" s="156"/>
    </row>
    <row r="220" spans="1:13" ht="24" x14ac:dyDescent="0.25">
      <c r="A220" s="44">
        <v>5234</v>
      </c>
      <c r="B220" s="71" t="s">
        <v>228</v>
      </c>
      <c r="C220" s="201">
        <f t="shared" si="23"/>
        <v>0</v>
      </c>
      <c r="D220" s="74"/>
      <c r="E220" s="74"/>
      <c r="F220" s="74"/>
      <c r="G220" s="157"/>
      <c r="H220" s="72">
        <f t="shared" si="24"/>
        <v>0</v>
      </c>
      <c r="I220" s="74">
        <v>0</v>
      </c>
      <c r="J220" s="74"/>
      <c r="K220" s="74"/>
      <c r="L220" s="158"/>
      <c r="M220" s="156"/>
    </row>
    <row r="221" spans="1:13" ht="14.25" customHeight="1" x14ac:dyDescent="0.25">
      <c r="A221" s="44">
        <v>5236</v>
      </c>
      <c r="B221" s="71" t="s">
        <v>229</v>
      </c>
      <c r="C221" s="201">
        <f t="shared" si="23"/>
        <v>0</v>
      </c>
      <c r="D221" s="74"/>
      <c r="E221" s="74"/>
      <c r="F221" s="74"/>
      <c r="G221" s="157"/>
      <c r="H221" s="72">
        <f t="shared" si="24"/>
        <v>0</v>
      </c>
      <c r="I221" s="74">
        <v>0</v>
      </c>
      <c r="J221" s="74"/>
      <c r="K221" s="74"/>
      <c r="L221" s="158"/>
      <c r="M221" s="156"/>
    </row>
    <row r="222" spans="1:13" ht="14.25" customHeight="1" x14ac:dyDescent="0.25">
      <c r="A222" s="44">
        <v>5237</v>
      </c>
      <c r="B222" s="71" t="s">
        <v>230</v>
      </c>
      <c r="C222" s="201">
        <f t="shared" si="23"/>
        <v>0</v>
      </c>
      <c r="D222" s="74"/>
      <c r="E222" s="74"/>
      <c r="F222" s="74"/>
      <c r="G222" s="157"/>
      <c r="H222" s="72">
        <f t="shared" si="24"/>
        <v>0</v>
      </c>
      <c r="I222" s="74">
        <v>0</v>
      </c>
      <c r="J222" s="74"/>
      <c r="K222" s="74"/>
      <c r="L222" s="158"/>
      <c r="M222" s="156"/>
    </row>
    <row r="223" spans="1:13" ht="24" x14ac:dyDescent="0.25">
      <c r="A223" s="44">
        <v>5238</v>
      </c>
      <c r="B223" s="71" t="s">
        <v>231</v>
      </c>
      <c r="C223" s="201">
        <f t="shared" si="23"/>
        <v>0</v>
      </c>
      <c r="D223" s="74"/>
      <c r="E223" s="74"/>
      <c r="F223" s="74"/>
      <c r="G223" s="157"/>
      <c r="H223" s="72">
        <f t="shared" si="24"/>
        <v>0</v>
      </c>
      <c r="I223" s="74">
        <v>0</v>
      </c>
      <c r="J223" s="74"/>
      <c r="K223" s="74"/>
      <c r="L223" s="158"/>
      <c r="M223" s="156"/>
    </row>
    <row r="224" spans="1:13" ht="24" x14ac:dyDescent="0.25">
      <c r="A224" s="44">
        <v>5239</v>
      </c>
      <c r="B224" s="71" t="s">
        <v>232</v>
      </c>
      <c r="C224" s="201">
        <f t="shared" si="23"/>
        <v>0</v>
      </c>
      <c r="D224" s="74"/>
      <c r="E224" s="74"/>
      <c r="F224" s="74"/>
      <c r="G224" s="157"/>
      <c r="H224" s="72">
        <f t="shared" si="24"/>
        <v>0</v>
      </c>
      <c r="I224" s="74">
        <v>0</v>
      </c>
      <c r="J224" s="74"/>
      <c r="K224" s="74"/>
      <c r="L224" s="158"/>
      <c r="M224" s="156"/>
    </row>
    <row r="225" spans="1:13" ht="24" x14ac:dyDescent="0.25">
      <c r="A225" s="159">
        <v>5240</v>
      </c>
      <c r="B225" s="71" t="s">
        <v>233</v>
      </c>
      <c r="C225" s="201">
        <f t="shared" si="23"/>
        <v>189546</v>
      </c>
      <c r="D225" s="74">
        <f>139546+50000</f>
        <v>189546</v>
      </c>
      <c r="E225" s="74"/>
      <c r="F225" s="74"/>
      <c r="G225" s="157"/>
      <c r="H225" s="72">
        <f t="shared" si="24"/>
        <v>189546</v>
      </c>
      <c r="I225" s="74">
        <v>189546</v>
      </c>
      <c r="J225" s="74"/>
      <c r="K225" s="74"/>
      <c r="L225" s="158"/>
      <c r="M225" s="156"/>
    </row>
    <row r="226" spans="1:13" x14ac:dyDescent="0.25">
      <c r="A226" s="159">
        <v>5250</v>
      </c>
      <c r="B226" s="71" t="s">
        <v>234</v>
      </c>
      <c r="C226" s="201">
        <f t="shared" si="23"/>
        <v>876644</v>
      </c>
      <c r="D226" s="74">
        <f>20037+37883+24188+22243+144250+2854+116099+23866+19799+38418+63352+55960+25634+46335+64917+37568+25898+13343+28000+26000+30000+10000</f>
        <v>876644</v>
      </c>
      <c r="E226" s="74"/>
      <c r="F226" s="74"/>
      <c r="G226" s="157"/>
      <c r="H226" s="72">
        <f t="shared" si="24"/>
        <v>596150</v>
      </c>
      <c r="I226" s="74">
        <v>596150</v>
      </c>
      <c r="J226" s="74"/>
      <c r="K226" s="74"/>
      <c r="L226" s="158"/>
      <c r="M226" s="156"/>
    </row>
    <row r="227" spans="1:13" x14ac:dyDescent="0.25">
      <c r="A227" s="159">
        <v>5260</v>
      </c>
      <c r="B227" s="71" t="s">
        <v>235</v>
      </c>
      <c r="C227" s="201">
        <f t="shared" si="23"/>
        <v>0</v>
      </c>
      <c r="D227" s="160">
        <f>SUM(D228)</f>
        <v>0</v>
      </c>
      <c r="E227" s="160">
        <f>SUM(E228)</f>
        <v>0</v>
      </c>
      <c r="F227" s="160">
        <f>SUM(F228)</f>
        <v>0</v>
      </c>
      <c r="G227" s="161">
        <f>SUM(G228)</f>
        <v>0</v>
      </c>
      <c r="H227" s="72">
        <f t="shared" si="24"/>
        <v>0</v>
      </c>
      <c r="I227" s="160">
        <f>SUM(I228)</f>
        <v>0</v>
      </c>
      <c r="J227" s="160">
        <f>SUM(J228)</f>
        <v>0</v>
      </c>
      <c r="K227" s="160">
        <f>SUM(K228)</f>
        <v>0</v>
      </c>
      <c r="L227" s="162">
        <f>SUM(L228)</f>
        <v>0</v>
      </c>
    </row>
    <row r="228" spans="1:13" ht="24" x14ac:dyDescent="0.25">
      <c r="A228" s="44">
        <v>5269</v>
      </c>
      <c r="B228" s="71" t="s">
        <v>236</v>
      </c>
      <c r="C228" s="201">
        <f t="shared" si="23"/>
        <v>0</v>
      </c>
      <c r="D228" s="74"/>
      <c r="E228" s="74"/>
      <c r="F228" s="74"/>
      <c r="G228" s="157"/>
      <c r="H228" s="72">
        <f t="shared" si="24"/>
        <v>0</v>
      </c>
      <c r="I228" s="74">
        <v>0</v>
      </c>
      <c r="J228" s="74"/>
      <c r="K228" s="74"/>
      <c r="L228" s="158"/>
      <c r="M228" s="156"/>
    </row>
    <row r="229" spans="1:13" ht="24" x14ac:dyDescent="0.25">
      <c r="A229" s="150">
        <v>5270</v>
      </c>
      <c r="B229" s="112" t="s">
        <v>237</v>
      </c>
      <c r="C229" s="202">
        <f t="shared" si="23"/>
        <v>0</v>
      </c>
      <c r="D229" s="163"/>
      <c r="E229" s="163"/>
      <c r="F229" s="163"/>
      <c r="G229" s="164"/>
      <c r="H229" s="117">
        <f t="shared" si="24"/>
        <v>0</v>
      </c>
      <c r="I229" s="163">
        <v>0</v>
      </c>
      <c r="J229" s="163"/>
      <c r="K229" s="163"/>
      <c r="L229" s="165"/>
      <c r="M229" s="156"/>
    </row>
    <row r="230" spans="1:13" x14ac:dyDescent="0.25">
      <c r="A230" s="142">
        <v>6000</v>
      </c>
      <c r="B230" s="142" t="s">
        <v>238</v>
      </c>
      <c r="C230" s="203">
        <f t="shared" si="23"/>
        <v>0</v>
      </c>
      <c r="D230" s="144">
        <f>D231+D251+D259</f>
        <v>0</v>
      </c>
      <c r="E230" s="144">
        <f>E231+E251+E259</f>
        <v>0</v>
      </c>
      <c r="F230" s="144">
        <f>F231+F251+F259</f>
        <v>0</v>
      </c>
      <c r="G230" s="145">
        <f>G231+G251+G259</f>
        <v>0</v>
      </c>
      <c r="H230" s="143">
        <f t="shared" si="24"/>
        <v>0</v>
      </c>
      <c r="I230" s="144">
        <f>I231+I251+I259</f>
        <v>0</v>
      </c>
      <c r="J230" s="144">
        <f>J231+J251+J259</f>
        <v>0</v>
      </c>
      <c r="K230" s="144">
        <f>K231+K251+K259</f>
        <v>0</v>
      </c>
      <c r="L230" s="146">
        <f>L231+L251+L259</f>
        <v>0</v>
      </c>
    </row>
    <row r="231" spans="1:13" ht="14.25" customHeight="1" x14ac:dyDescent="0.25">
      <c r="A231" s="192">
        <v>6200</v>
      </c>
      <c r="B231" s="183" t="s">
        <v>239</v>
      </c>
      <c r="C231" s="204">
        <f>SUM(D231:G231)</f>
        <v>0</v>
      </c>
      <c r="D231" s="194">
        <f>SUM(D232,D233,D235,D238,D244,D245,D246)</f>
        <v>0</v>
      </c>
      <c r="E231" s="194">
        <f>SUM(E232,E233,E235,E238,E244,E245,E246)</f>
        <v>0</v>
      </c>
      <c r="F231" s="194">
        <f>SUM(F232,F233,F235,F238,F244,F245,F246)</f>
        <v>0</v>
      </c>
      <c r="G231" s="194">
        <f>SUM(G232,G233,G235,G238,G244,G245,G246)</f>
        <v>0</v>
      </c>
      <c r="H231" s="193">
        <f t="shared" si="24"/>
        <v>0</v>
      </c>
      <c r="I231" s="194">
        <f>SUM(I232,I233,I235,I238,I244,I245,I246)</f>
        <v>0</v>
      </c>
      <c r="J231" s="194">
        <f>SUM(J232,J233,J235,J238,J244,J245,J246)</f>
        <v>0</v>
      </c>
      <c r="K231" s="194">
        <f>SUM(K232,K233,K235,K238,K244,K245,K246)</f>
        <v>0</v>
      </c>
      <c r="L231" s="149">
        <f>SUM(L232,L233,L235,L238,L244,L245,L246)</f>
        <v>0</v>
      </c>
    </row>
    <row r="232" spans="1:13" ht="24" x14ac:dyDescent="0.25">
      <c r="A232" s="168">
        <v>6220</v>
      </c>
      <c r="B232" s="65" t="s">
        <v>240</v>
      </c>
      <c r="C232" s="205">
        <f t="shared" si="23"/>
        <v>0</v>
      </c>
      <c r="D232" s="68"/>
      <c r="E232" s="68"/>
      <c r="F232" s="68"/>
      <c r="G232" s="206"/>
      <c r="H232" s="207">
        <f t="shared" si="24"/>
        <v>0</v>
      </c>
      <c r="I232" s="68">
        <v>0</v>
      </c>
      <c r="J232" s="68"/>
      <c r="K232" s="68"/>
      <c r="L232" s="155"/>
      <c r="M232" s="156"/>
    </row>
    <row r="233" spans="1:13" x14ac:dyDescent="0.25">
      <c r="A233" s="159">
        <v>6230</v>
      </c>
      <c r="B233" s="71" t="s">
        <v>241</v>
      </c>
      <c r="C233" s="201">
        <f t="shared" si="23"/>
        <v>0</v>
      </c>
      <c r="D233" s="160">
        <f>SUM(D234)</f>
        <v>0</v>
      </c>
      <c r="E233" s="160">
        <f t="shared" ref="E233:L233" si="25">SUM(E234)</f>
        <v>0</v>
      </c>
      <c r="F233" s="160">
        <f t="shared" si="25"/>
        <v>0</v>
      </c>
      <c r="G233" s="161">
        <f t="shared" si="25"/>
        <v>0</v>
      </c>
      <c r="H233" s="208">
        <f t="shared" si="24"/>
        <v>0</v>
      </c>
      <c r="I233" s="160">
        <f t="shared" si="25"/>
        <v>0</v>
      </c>
      <c r="J233" s="160">
        <f t="shared" si="25"/>
        <v>0</v>
      </c>
      <c r="K233" s="160">
        <f t="shared" si="25"/>
        <v>0</v>
      </c>
      <c r="L233" s="162">
        <f t="shared" si="25"/>
        <v>0</v>
      </c>
    </row>
    <row r="234" spans="1:13" ht="24" x14ac:dyDescent="0.25">
      <c r="A234" s="44">
        <v>6239</v>
      </c>
      <c r="B234" s="65" t="s">
        <v>242</v>
      </c>
      <c r="C234" s="201">
        <f t="shared" si="23"/>
        <v>0</v>
      </c>
      <c r="D234" s="68"/>
      <c r="E234" s="68"/>
      <c r="F234" s="68"/>
      <c r="G234" s="154"/>
      <c r="H234" s="208">
        <f t="shared" si="24"/>
        <v>0</v>
      </c>
      <c r="I234" s="68">
        <v>0</v>
      </c>
      <c r="J234" s="68"/>
      <c r="K234" s="68"/>
      <c r="L234" s="155"/>
      <c r="M234" s="156"/>
    </row>
    <row r="235" spans="1:13" ht="24" x14ac:dyDescent="0.25">
      <c r="A235" s="159">
        <v>6240</v>
      </c>
      <c r="B235" s="71" t="s">
        <v>243</v>
      </c>
      <c r="C235" s="201">
        <f>SUM(D235:G235)</f>
        <v>0</v>
      </c>
      <c r="D235" s="160">
        <f>SUM(D236:D237)</f>
        <v>0</v>
      </c>
      <c r="E235" s="160">
        <f>SUM(E236:E237)</f>
        <v>0</v>
      </c>
      <c r="F235" s="160">
        <f>SUM(F236:F237)</f>
        <v>0</v>
      </c>
      <c r="G235" s="161">
        <f>SUM(G236:G237)</f>
        <v>0</v>
      </c>
      <c r="H235" s="208">
        <f t="shared" si="24"/>
        <v>0</v>
      </c>
      <c r="I235" s="160">
        <f>SUM(I236:I237)</f>
        <v>0</v>
      </c>
      <c r="J235" s="160">
        <f>SUM(J236:J237)</f>
        <v>0</v>
      </c>
      <c r="K235" s="160">
        <f>SUM(K236:K237)</f>
        <v>0</v>
      </c>
      <c r="L235" s="162">
        <f>SUM(L236:L237)</f>
        <v>0</v>
      </c>
    </row>
    <row r="236" spans="1:13" x14ac:dyDescent="0.25">
      <c r="A236" s="44">
        <v>6241</v>
      </c>
      <c r="B236" s="71" t="s">
        <v>244</v>
      </c>
      <c r="C236" s="201">
        <f>SUM(D236:G236)</f>
        <v>0</v>
      </c>
      <c r="D236" s="74"/>
      <c r="E236" s="74"/>
      <c r="F236" s="74"/>
      <c r="G236" s="157"/>
      <c r="H236" s="208">
        <f>SUM(I236:L236)</f>
        <v>0</v>
      </c>
      <c r="I236" s="74">
        <v>0</v>
      </c>
      <c r="J236" s="74"/>
      <c r="K236" s="74"/>
      <c r="L236" s="158"/>
      <c r="M236" s="156"/>
    </row>
    <row r="237" spans="1:13" x14ac:dyDescent="0.25">
      <c r="A237" s="44">
        <v>6242</v>
      </c>
      <c r="B237" s="71" t="s">
        <v>245</v>
      </c>
      <c r="C237" s="201">
        <f>SUM(D237:G237)</f>
        <v>0</v>
      </c>
      <c r="D237" s="74"/>
      <c r="E237" s="74"/>
      <c r="F237" s="74"/>
      <c r="G237" s="157"/>
      <c r="H237" s="208">
        <f t="shared" si="24"/>
        <v>0</v>
      </c>
      <c r="I237" s="74">
        <v>0</v>
      </c>
      <c r="J237" s="74"/>
      <c r="K237" s="74"/>
      <c r="L237" s="158"/>
      <c r="M237" s="156"/>
    </row>
    <row r="238" spans="1:13" ht="25.5" customHeight="1" x14ac:dyDescent="0.25">
      <c r="A238" s="159">
        <v>6250</v>
      </c>
      <c r="B238" s="71" t="s">
        <v>246</v>
      </c>
      <c r="C238" s="201">
        <f>SUM(D238:G238)</f>
        <v>0</v>
      </c>
      <c r="D238" s="160">
        <f>SUM(D239:D243)</f>
        <v>0</v>
      </c>
      <c r="E238" s="160">
        <f>SUM(E239:E243)</f>
        <v>0</v>
      </c>
      <c r="F238" s="160">
        <f>SUM(F239:F243)</f>
        <v>0</v>
      </c>
      <c r="G238" s="161">
        <f>SUM(G239:G243)</f>
        <v>0</v>
      </c>
      <c r="H238" s="208">
        <f t="shared" si="24"/>
        <v>0</v>
      </c>
      <c r="I238" s="160">
        <f>SUM(I239:I243)</f>
        <v>0</v>
      </c>
      <c r="J238" s="160">
        <f>SUM(J239:J243)</f>
        <v>0</v>
      </c>
      <c r="K238" s="160">
        <f>SUM(K239:K243)</f>
        <v>0</v>
      </c>
      <c r="L238" s="162">
        <f>SUM(L239:L243)</f>
        <v>0</v>
      </c>
    </row>
    <row r="239" spans="1:13" ht="14.25" customHeight="1" x14ac:dyDescent="0.25">
      <c r="A239" s="44">
        <v>6252</v>
      </c>
      <c r="B239" s="71" t="s">
        <v>247</v>
      </c>
      <c r="C239" s="201">
        <f>SUM(D239:G239)</f>
        <v>0</v>
      </c>
      <c r="D239" s="74"/>
      <c r="E239" s="74"/>
      <c r="F239" s="74"/>
      <c r="G239" s="157"/>
      <c r="H239" s="208">
        <f t="shared" si="24"/>
        <v>0</v>
      </c>
      <c r="I239" s="74">
        <v>0</v>
      </c>
      <c r="J239" s="74"/>
      <c r="K239" s="74"/>
      <c r="L239" s="158"/>
      <c r="M239" s="156"/>
    </row>
    <row r="240" spans="1:13" ht="14.25" customHeight="1" x14ac:dyDescent="0.25">
      <c r="A240" s="44">
        <v>6253</v>
      </c>
      <c r="B240" s="71" t="s">
        <v>248</v>
      </c>
      <c r="C240" s="201">
        <f t="shared" si="23"/>
        <v>0</v>
      </c>
      <c r="D240" s="74"/>
      <c r="E240" s="74"/>
      <c r="F240" s="74"/>
      <c r="G240" s="157"/>
      <c r="H240" s="208">
        <f t="shared" si="24"/>
        <v>0</v>
      </c>
      <c r="I240" s="74">
        <v>0</v>
      </c>
      <c r="J240" s="74"/>
      <c r="K240" s="74"/>
      <c r="L240" s="158"/>
      <c r="M240" s="156"/>
    </row>
    <row r="241" spans="1:13" ht="24" x14ac:dyDescent="0.25">
      <c r="A241" s="44">
        <v>6254</v>
      </c>
      <c r="B241" s="71" t="s">
        <v>249</v>
      </c>
      <c r="C241" s="201">
        <f t="shared" si="23"/>
        <v>0</v>
      </c>
      <c r="D241" s="74"/>
      <c r="E241" s="74"/>
      <c r="F241" s="74"/>
      <c r="G241" s="157"/>
      <c r="H241" s="208">
        <f t="shared" si="24"/>
        <v>0</v>
      </c>
      <c r="I241" s="74">
        <v>0</v>
      </c>
      <c r="J241" s="74"/>
      <c r="K241" s="74"/>
      <c r="L241" s="158"/>
      <c r="M241" s="156"/>
    </row>
    <row r="242" spans="1:13" ht="24" x14ac:dyDescent="0.25">
      <c r="A242" s="44">
        <v>6255</v>
      </c>
      <c r="B242" s="71" t="s">
        <v>250</v>
      </c>
      <c r="C242" s="201">
        <f t="shared" si="23"/>
        <v>0</v>
      </c>
      <c r="D242" s="74"/>
      <c r="E242" s="74"/>
      <c r="F242" s="74"/>
      <c r="G242" s="157"/>
      <c r="H242" s="208">
        <f t="shared" si="24"/>
        <v>0</v>
      </c>
      <c r="I242" s="74">
        <v>0</v>
      </c>
      <c r="J242" s="74"/>
      <c r="K242" s="74"/>
      <c r="L242" s="158"/>
      <c r="M242" s="156"/>
    </row>
    <row r="243" spans="1:13" x14ac:dyDescent="0.25">
      <c r="A243" s="44">
        <v>6259</v>
      </c>
      <c r="B243" s="71" t="s">
        <v>251</v>
      </c>
      <c r="C243" s="201">
        <f t="shared" si="23"/>
        <v>0</v>
      </c>
      <c r="D243" s="74"/>
      <c r="E243" s="74"/>
      <c r="F243" s="74"/>
      <c r="G243" s="157"/>
      <c r="H243" s="208">
        <f t="shared" si="24"/>
        <v>0</v>
      </c>
      <c r="I243" s="74">
        <v>0</v>
      </c>
      <c r="J243" s="74"/>
      <c r="K243" s="74"/>
      <c r="L243" s="158"/>
      <c r="M243" s="156"/>
    </row>
    <row r="244" spans="1:13" ht="24" x14ac:dyDescent="0.25">
      <c r="A244" s="159">
        <v>6260</v>
      </c>
      <c r="B244" s="71" t="s">
        <v>252</v>
      </c>
      <c r="C244" s="201">
        <f t="shared" si="23"/>
        <v>0</v>
      </c>
      <c r="D244" s="74"/>
      <c r="E244" s="74"/>
      <c r="F244" s="74"/>
      <c r="G244" s="157"/>
      <c r="H244" s="208">
        <f t="shared" si="24"/>
        <v>0</v>
      </c>
      <c r="I244" s="74">
        <v>0</v>
      </c>
      <c r="J244" s="74"/>
      <c r="K244" s="74"/>
      <c r="L244" s="158"/>
      <c r="M244" s="156"/>
    </row>
    <row r="245" spans="1:13" x14ac:dyDescent="0.25">
      <c r="A245" s="159">
        <v>6270</v>
      </c>
      <c r="B245" s="71" t="s">
        <v>253</v>
      </c>
      <c r="C245" s="201">
        <f t="shared" si="23"/>
        <v>0</v>
      </c>
      <c r="D245" s="74"/>
      <c r="E245" s="74"/>
      <c r="F245" s="74"/>
      <c r="G245" s="157"/>
      <c r="H245" s="208">
        <f t="shared" si="24"/>
        <v>0</v>
      </c>
      <c r="I245" s="74">
        <v>0</v>
      </c>
      <c r="J245" s="74"/>
      <c r="K245" s="74"/>
      <c r="L245" s="158"/>
      <c r="M245" s="156"/>
    </row>
    <row r="246" spans="1:13" ht="24" x14ac:dyDescent="0.25">
      <c r="A246" s="168">
        <v>6290</v>
      </c>
      <c r="B246" s="65" t="s">
        <v>254</v>
      </c>
      <c r="C246" s="209">
        <f t="shared" si="23"/>
        <v>0</v>
      </c>
      <c r="D246" s="169">
        <f>SUM(D247:D250)</f>
        <v>0</v>
      </c>
      <c r="E246" s="169">
        <f t="shared" ref="E246:G246" si="26">SUM(E247:E250)</f>
        <v>0</v>
      </c>
      <c r="F246" s="169">
        <f t="shared" si="26"/>
        <v>0</v>
      </c>
      <c r="G246" s="210">
        <f t="shared" si="26"/>
        <v>0</v>
      </c>
      <c r="H246" s="209">
        <f t="shared" si="24"/>
        <v>0</v>
      </c>
      <c r="I246" s="169">
        <f>SUM(I247:I250)</f>
        <v>0</v>
      </c>
      <c r="J246" s="169">
        <f t="shared" ref="J246:L246" si="27">SUM(J247:J250)</f>
        <v>0</v>
      </c>
      <c r="K246" s="169">
        <f t="shared" si="27"/>
        <v>0</v>
      </c>
      <c r="L246" s="186">
        <f t="shared" si="27"/>
        <v>0</v>
      </c>
    </row>
    <row r="247" spans="1:13" x14ac:dyDescent="0.25">
      <c r="A247" s="44">
        <v>6291</v>
      </c>
      <c r="B247" s="71" t="s">
        <v>255</v>
      </c>
      <c r="C247" s="201">
        <f t="shared" si="23"/>
        <v>0</v>
      </c>
      <c r="D247" s="74"/>
      <c r="E247" s="74"/>
      <c r="F247" s="74"/>
      <c r="G247" s="211"/>
      <c r="H247" s="201">
        <f t="shared" si="24"/>
        <v>0</v>
      </c>
      <c r="I247" s="74">
        <v>0</v>
      </c>
      <c r="J247" s="74"/>
      <c r="K247" s="74"/>
      <c r="L247" s="158"/>
      <c r="M247" s="156"/>
    </row>
    <row r="248" spans="1:13" x14ac:dyDescent="0.25">
      <c r="A248" s="44">
        <v>6292</v>
      </c>
      <c r="B248" s="71" t="s">
        <v>256</v>
      </c>
      <c r="C248" s="201">
        <f t="shared" si="23"/>
        <v>0</v>
      </c>
      <c r="D248" s="74"/>
      <c r="E248" s="74"/>
      <c r="F248" s="74"/>
      <c r="G248" s="211"/>
      <c r="H248" s="201">
        <f t="shared" si="24"/>
        <v>0</v>
      </c>
      <c r="I248" s="74">
        <v>0</v>
      </c>
      <c r="J248" s="74"/>
      <c r="K248" s="74"/>
      <c r="L248" s="158"/>
      <c r="M248" s="156"/>
    </row>
    <row r="249" spans="1:13" ht="72" x14ac:dyDescent="0.25">
      <c r="A249" s="44">
        <v>6296</v>
      </c>
      <c r="B249" s="71" t="s">
        <v>257</v>
      </c>
      <c r="C249" s="201">
        <f t="shared" si="23"/>
        <v>0</v>
      </c>
      <c r="D249" s="74"/>
      <c r="E249" s="74"/>
      <c r="F249" s="74"/>
      <c r="G249" s="211"/>
      <c r="H249" s="201">
        <f t="shared" si="24"/>
        <v>0</v>
      </c>
      <c r="I249" s="74">
        <v>0</v>
      </c>
      <c r="J249" s="74"/>
      <c r="K249" s="74"/>
      <c r="L249" s="158"/>
      <c r="M249" s="156"/>
    </row>
    <row r="250" spans="1:13" ht="39.75" customHeight="1" x14ac:dyDescent="0.25">
      <c r="A250" s="44">
        <v>6299</v>
      </c>
      <c r="B250" s="71" t="s">
        <v>258</v>
      </c>
      <c r="C250" s="201">
        <f t="shared" si="23"/>
        <v>0</v>
      </c>
      <c r="D250" s="74"/>
      <c r="E250" s="74"/>
      <c r="F250" s="74"/>
      <c r="G250" s="211"/>
      <c r="H250" s="201">
        <f t="shared" si="24"/>
        <v>0</v>
      </c>
      <c r="I250" s="74">
        <v>0</v>
      </c>
      <c r="J250" s="74"/>
      <c r="K250" s="74"/>
      <c r="L250" s="158"/>
      <c r="M250" s="156"/>
    </row>
    <row r="251" spans="1:13" x14ac:dyDescent="0.25">
      <c r="A251" s="56">
        <v>6300</v>
      </c>
      <c r="B251" s="147" t="s">
        <v>259</v>
      </c>
      <c r="C251" s="184">
        <f t="shared" si="23"/>
        <v>0</v>
      </c>
      <c r="D251" s="63">
        <f>SUM(D252,D257,D258)</f>
        <v>0</v>
      </c>
      <c r="E251" s="63">
        <f t="shared" ref="E251:G251" si="28">SUM(E252,E257,E258)</f>
        <v>0</v>
      </c>
      <c r="F251" s="63">
        <f t="shared" si="28"/>
        <v>0</v>
      </c>
      <c r="G251" s="63">
        <f t="shared" si="28"/>
        <v>0</v>
      </c>
      <c r="H251" s="57">
        <f t="shared" si="24"/>
        <v>0</v>
      </c>
      <c r="I251" s="63">
        <f>SUM(I252,I257,I258)</f>
        <v>0</v>
      </c>
      <c r="J251" s="63">
        <f t="shared" ref="J251:L251" si="29">SUM(J252,J257,J258)</f>
        <v>0</v>
      </c>
      <c r="K251" s="63">
        <f t="shared" si="29"/>
        <v>0</v>
      </c>
      <c r="L251" s="172">
        <f t="shared" si="29"/>
        <v>0</v>
      </c>
    </row>
    <row r="252" spans="1:13" ht="24" x14ac:dyDescent="0.25">
      <c r="A252" s="168">
        <v>6320</v>
      </c>
      <c r="B252" s="65" t="s">
        <v>260</v>
      </c>
      <c r="C252" s="209">
        <f t="shared" si="23"/>
        <v>0</v>
      </c>
      <c r="D252" s="169">
        <f>SUM(D253:D256)</f>
        <v>0</v>
      </c>
      <c r="E252" s="169">
        <f>SUM(E253:E256)</f>
        <v>0</v>
      </c>
      <c r="F252" s="169">
        <f t="shared" ref="F252:G252" si="30">SUM(F253:F256)</f>
        <v>0</v>
      </c>
      <c r="G252" s="212">
        <f t="shared" si="30"/>
        <v>0</v>
      </c>
      <c r="H252" s="209">
        <f t="shared" si="24"/>
        <v>0</v>
      </c>
      <c r="I252" s="169">
        <f>SUM(I253:I256)</f>
        <v>0</v>
      </c>
      <c r="J252" s="169">
        <f t="shared" ref="J252:L252" si="31">SUM(J253:J256)</f>
        <v>0</v>
      </c>
      <c r="K252" s="169">
        <f t="shared" si="31"/>
        <v>0</v>
      </c>
      <c r="L252" s="213">
        <f t="shared" si="31"/>
        <v>0</v>
      </c>
    </row>
    <row r="253" spans="1:13" x14ac:dyDescent="0.25">
      <c r="A253" s="44">
        <v>6322</v>
      </c>
      <c r="B253" s="71" t="s">
        <v>261</v>
      </c>
      <c r="C253" s="201">
        <f t="shared" si="23"/>
        <v>0</v>
      </c>
      <c r="D253" s="74"/>
      <c r="E253" s="74"/>
      <c r="F253" s="74"/>
      <c r="G253" s="211"/>
      <c r="H253" s="201">
        <f t="shared" si="24"/>
        <v>0</v>
      </c>
      <c r="I253" s="74">
        <v>0</v>
      </c>
      <c r="J253" s="74"/>
      <c r="K253" s="74"/>
      <c r="L253" s="158"/>
      <c r="M253" s="156"/>
    </row>
    <row r="254" spans="1:13" ht="24" x14ac:dyDescent="0.25">
      <c r="A254" s="44">
        <v>6323</v>
      </c>
      <c r="B254" s="71" t="s">
        <v>262</v>
      </c>
      <c r="C254" s="201">
        <f t="shared" si="23"/>
        <v>0</v>
      </c>
      <c r="D254" s="74"/>
      <c r="E254" s="74"/>
      <c r="F254" s="74"/>
      <c r="G254" s="211"/>
      <c r="H254" s="201">
        <f t="shared" si="24"/>
        <v>0</v>
      </c>
      <c r="I254" s="74">
        <v>0</v>
      </c>
      <c r="J254" s="74"/>
      <c r="K254" s="74"/>
      <c r="L254" s="158"/>
      <c r="M254" s="156"/>
    </row>
    <row r="255" spans="1:13" ht="24" x14ac:dyDescent="0.25">
      <c r="A255" s="44">
        <v>6324</v>
      </c>
      <c r="B255" s="71" t="s">
        <v>263</v>
      </c>
      <c r="C255" s="201">
        <f t="shared" si="23"/>
        <v>0</v>
      </c>
      <c r="D255" s="74"/>
      <c r="E255" s="74"/>
      <c r="F255" s="74"/>
      <c r="G255" s="211"/>
      <c r="H255" s="201">
        <f t="shared" si="24"/>
        <v>0</v>
      </c>
      <c r="I255" s="74">
        <v>0</v>
      </c>
      <c r="J255" s="74"/>
      <c r="K255" s="74"/>
      <c r="L255" s="158"/>
      <c r="M255" s="156"/>
    </row>
    <row r="256" spans="1:13" x14ac:dyDescent="0.25">
      <c r="A256" s="38">
        <v>6329</v>
      </c>
      <c r="B256" s="65" t="s">
        <v>264</v>
      </c>
      <c r="C256" s="205">
        <f t="shared" si="23"/>
        <v>0</v>
      </c>
      <c r="D256" s="68"/>
      <c r="E256" s="68"/>
      <c r="F256" s="68"/>
      <c r="G256" s="214"/>
      <c r="H256" s="205">
        <f t="shared" si="24"/>
        <v>0</v>
      </c>
      <c r="I256" s="68">
        <v>0</v>
      </c>
      <c r="J256" s="68"/>
      <c r="K256" s="68"/>
      <c r="L256" s="155"/>
      <c r="M256" s="156"/>
    </row>
    <row r="257" spans="1:13" ht="24" x14ac:dyDescent="0.25">
      <c r="A257" s="215">
        <v>6330</v>
      </c>
      <c r="B257" s="216" t="s">
        <v>265</v>
      </c>
      <c r="C257" s="209">
        <f>SUM(D257:G257)</f>
        <v>0</v>
      </c>
      <c r="D257" s="189"/>
      <c r="E257" s="189"/>
      <c r="F257" s="189"/>
      <c r="G257" s="211"/>
      <c r="H257" s="209">
        <f>SUM(I257:L257)</f>
        <v>0</v>
      </c>
      <c r="I257" s="189">
        <v>0</v>
      </c>
      <c r="J257" s="189"/>
      <c r="K257" s="189"/>
      <c r="L257" s="191"/>
      <c r="M257" s="156"/>
    </row>
    <row r="258" spans="1:13" x14ac:dyDescent="0.25">
      <c r="A258" s="159">
        <v>6360</v>
      </c>
      <c r="B258" s="71" t="s">
        <v>266</v>
      </c>
      <c r="C258" s="201">
        <f t="shared" si="23"/>
        <v>0</v>
      </c>
      <c r="D258" s="74"/>
      <c r="E258" s="74"/>
      <c r="F258" s="74"/>
      <c r="G258" s="157"/>
      <c r="H258" s="208">
        <f t="shared" si="24"/>
        <v>0</v>
      </c>
      <c r="I258" s="74">
        <v>0</v>
      </c>
      <c r="J258" s="74"/>
      <c r="K258" s="74"/>
      <c r="L258" s="158"/>
      <c r="M258" s="156"/>
    </row>
    <row r="259" spans="1:13" ht="36" x14ac:dyDescent="0.25">
      <c r="A259" s="56">
        <v>6400</v>
      </c>
      <c r="B259" s="147" t="s">
        <v>267</v>
      </c>
      <c r="C259" s="184">
        <f>SUM(D259:G259)</f>
        <v>0</v>
      </c>
      <c r="D259" s="63">
        <f>SUM(D260,D264)</f>
        <v>0</v>
      </c>
      <c r="E259" s="63">
        <f t="shared" ref="E259:G259" si="32">SUM(E260,E264)</f>
        <v>0</v>
      </c>
      <c r="F259" s="63">
        <f t="shared" si="32"/>
        <v>0</v>
      </c>
      <c r="G259" s="63">
        <f t="shared" si="32"/>
        <v>0</v>
      </c>
      <c r="H259" s="57">
        <f>SUM(I259:L259)</f>
        <v>0</v>
      </c>
      <c r="I259" s="63">
        <f>SUM(I260,I264)</f>
        <v>0</v>
      </c>
      <c r="J259" s="63">
        <f t="shared" ref="J259:L259" si="33">SUM(J260,J264)</f>
        <v>0</v>
      </c>
      <c r="K259" s="63">
        <f t="shared" si="33"/>
        <v>0</v>
      </c>
      <c r="L259" s="172">
        <f t="shared" si="33"/>
        <v>0</v>
      </c>
    </row>
    <row r="260" spans="1:13" ht="24" x14ac:dyDescent="0.25">
      <c r="A260" s="168">
        <v>6410</v>
      </c>
      <c r="B260" s="65" t="s">
        <v>268</v>
      </c>
      <c r="C260" s="205">
        <f t="shared" si="23"/>
        <v>0</v>
      </c>
      <c r="D260" s="169">
        <f>SUM(D261:D263)</f>
        <v>0</v>
      </c>
      <c r="E260" s="169">
        <f t="shared" ref="E260:G260" si="34">SUM(E261:E263)</f>
        <v>0</v>
      </c>
      <c r="F260" s="169">
        <f t="shared" si="34"/>
        <v>0</v>
      </c>
      <c r="G260" s="217">
        <f t="shared" si="34"/>
        <v>0</v>
      </c>
      <c r="H260" s="205">
        <f t="shared" si="24"/>
        <v>0</v>
      </c>
      <c r="I260" s="169">
        <f>SUM(I261:I263)</f>
        <v>0</v>
      </c>
      <c r="J260" s="169">
        <f t="shared" ref="J260:L260" si="35">SUM(J261:J263)</f>
        <v>0</v>
      </c>
      <c r="K260" s="169">
        <f t="shared" si="35"/>
        <v>0</v>
      </c>
      <c r="L260" s="180">
        <f t="shared" si="35"/>
        <v>0</v>
      </c>
    </row>
    <row r="261" spans="1:13" x14ac:dyDescent="0.25">
      <c r="A261" s="44">
        <v>6411</v>
      </c>
      <c r="B261" s="174" t="s">
        <v>269</v>
      </c>
      <c r="C261" s="201">
        <f t="shared" si="23"/>
        <v>0</v>
      </c>
      <c r="D261" s="74"/>
      <c r="E261" s="74"/>
      <c r="F261" s="74"/>
      <c r="G261" s="157"/>
      <c r="H261" s="208">
        <f t="shared" si="24"/>
        <v>0</v>
      </c>
      <c r="I261" s="74">
        <v>0</v>
      </c>
      <c r="J261" s="74"/>
      <c r="K261" s="74"/>
      <c r="L261" s="158"/>
      <c r="M261" s="156"/>
    </row>
    <row r="262" spans="1:13" ht="36" x14ac:dyDescent="0.25">
      <c r="A262" s="44">
        <v>6412</v>
      </c>
      <c r="B262" s="71" t="s">
        <v>270</v>
      </c>
      <c r="C262" s="201">
        <f t="shared" si="23"/>
        <v>0</v>
      </c>
      <c r="D262" s="74"/>
      <c r="E262" s="74"/>
      <c r="F262" s="74"/>
      <c r="G262" s="157"/>
      <c r="H262" s="208">
        <f t="shared" si="24"/>
        <v>0</v>
      </c>
      <c r="I262" s="74">
        <v>0</v>
      </c>
      <c r="J262" s="74"/>
      <c r="K262" s="74"/>
      <c r="L262" s="158"/>
      <c r="M262" s="156"/>
    </row>
    <row r="263" spans="1:13" ht="36" x14ac:dyDescent="0.25">
      <c r="A263" s="44">
        <v>6419</v>
      </c>
      <c r="B263" s="71" t="s">
        <v>271</v>
      </c>
      <c r="C263" s="201">
        <f t="shared" si="23"/>
        <v>0</v>
      </c>
      <c r="D263" s="74"/>
      <c r="E263" s="74"/>
      <c r="F263" s="74"/>
      <c r="G263" s="157"/>
      <c r="H263" s="208">
        <f t="shared" si="24"/>
        <v>0</v>
      </c>
      <c r="I263" s="74">
        <v>0</v>
      </c>
      <c r="J263" s="74"/>
      <c r="K263" s="74"/>
      <c r="L263" s="158"/>
      <c r="M263" s="156"/>
    </row>
    <row r="264" spans="1:13" ht="36" x14ac:dyDescent="0.25">
      <c r="A264" s="159">
        <v>6420</v>
      </c>
      <c r="B264" s="71" t="s">
        <v>272</v>
      </c>
      <c r="C264" s="201">
        <f t="shared" si="23"/>
        <v>0</v>
      </c>
      <c r="D264" s="160">
        <f>SUM(D265:D268)</f>
        <v>0</v>
      </c>
      <c r="E264" s="160">
        <f>SUM(E265:E268)</f>
        <v>0</v>
      </c>
      <c r="F264" s="160">
        <f>SUM(F265:F268)</f>
        <v>0</v>
      </c>
      <c r="G264" s="218">
        <f>SUM(G265:G268)</f>
        <v>0</v>
      </c>
      <c r="H264" s="201">
        <f>SUM(I264:L264)</f>
        <v>0</v>
      </c>
      <c r="I264" s="160">
        <f>SUM(I265:I268)</f>
        <v>0</v>
      </c>
      <c r="J264" s="160">
        <f>SUM(J265:J268)</f>
        <v>0</v>
      </c>
      <c r="K264" s="160">
        <f>SUM(K265:K268)</f>
        <v>0</v>
      </c>
      <c r="L264" s="176">
        <f>SUM(L265:L268)</f>
        <v>0</v>
      </c>
    </row>
    <row r="265" spans="1:13" x14ac:dyDescent="0.25">
      <c r="A265" s="44">
        <v>6421</v>
      </c>
      <c r="B265" s="71" t="s">
        <v>273</v>
      </c>
      <c r="C265" s="201">
        <f t="shared" ref="C265:C285" si="36">SUM(D265:G265)</f>
        <v>0</v>
      </c>
      <c r="D265" s="74"/>
      <c r="E265" s="74"/>
      <c r="F265" s="74"/>
      <c r="G265" s="157"/>
      <c r="H265" s="208">
        <f t="shared" ref="H265:H285" si="37">SUM(I265:L265)</f>
        <v>0</v>
      </c>
      <c r="I265" s="74">
        <v>0</v>
      </c>
      <c r="J265" s="74"/>
      <c r="K265" s="74"/>
      <c r="L265" s="158"/>
      <c r="M265" s="156"/>
    </row>
    <row r="266" spans="1:13" x14ac:dyDescent="0.25">
      <c r="A266" s="44">
        <v>6422</v>
      </c>
      <c r="B266" s="71" t="s">
        <v>274</v>
      </c>
      <c r="C266" s="201">
        <f t="shared" si="36"/>
        <v>0</v>
      </c>
      <c r="D266" s="74"/>
      <c r="E266" s="74"/>
      <c r="F266" s="74"/>
      <c r="G266" s="157"/>
      <c r="H266" s="208">
        <f t="shared" si="37"/>
        <v>0</v>
      </c>
      <c r="I266" s="74">
        <v>0</v>
      </c>
      <c r="J266" s="74"/>
      <c r="K266" s="74"/>
      <c r="L266" s="158"/>
      <c r="M266" s="156"/>
    </row>
    <row r="267" spans="1:13" ht="13.5" customHeight="1" x14ac:dyDescent="0.25">
      <c r="A267" s="44">
        <v>6423</v>
      </c>
      <c r="B267" s="71" t="s">
        <v>275</v>
      </c>
      <c r="C267" s="201">
        <f>SUM(D267:G267)</f>
        <v>0</v>
      </c>
      <c r="D267" s="74"/>
      <c r="E267" s="74"/>
      <c r="F267" s="74"/>
      <c r="G267" s="157"/>
      <c r="H267" s="208">
        <f>SUM(I267:L267)</f>
        <v>0</v>
      </c>
      <c r="I267" s="74">
        <v>0</v>
      </c>
      <c r="J267" s="74"/>
      <c r="K267" s="74"/>
      <c r="L267" s="158"/>
      <c r="M267" s="156"/>
    </row>
    <row r="268" spans="1:13" ht="36" x14ac:dyDescent="0.25">
      <c r="A268" s="44">
        <v>6424</v>
      </c>
      <c r="B268" s="71" t="s">
        <v>276</v>
      </c>
      <c r="C268" s="201">
        <f>SUM(D268:G268)</f>
        <v>0</v>
      </c>
      <c r="D268" s="74"/>
      <c r="E268" s="74"/>
      <c r="F268" s="74"/>
      <c r="G268" s="157"/>
      <c r="H268" s="208">
        <f>SUM(I268:L268)</f>
        <v>0</v>
      </c>
      <c r="I268" s="74">
        <v>0</v>
      </c>
      <c r="J268" s="74"/>
      <c r="K268" s="74"/>
      <c r="L268" s="158"/>
      <c r="M268" s="219"/>
    </row>
    <row r="269" spans="1:13" ht="36" x14ac:dyDescent="0.25">
      <c r="A269" s="220">
        <v>7000</v>
      </c>
      <c r="B269" s="220" t="s">
        <v>277</v>
      </c>
      <c r="C269" s="221">
        <f t="shared" si="36"/>
        <v>0</v>
      </c>
      <c r="D269" s="222">
        <f>SUM(D270,D281)</f>
        <v>0</v>
      </c>
      <c r="E269" s="222">
        <f>SUM(E270,E281)</f>
        <v>0</v>
      </c>
      <c r="F269" s="222">
        <f>SUM(F270,F281)</f>
        <v>0</v>
      </c>
      <c r="G269" s="222">
        <f>SUM(G270,G281)</f>
        <v>0</v>
      </c>
      <c r="H269" s="223">
        <f t="shared" si="37"/>
        <v>0</v>
      </c>
      <c r="I269" s="222">
        <f>SUM(I270,I281)</f>
        <v>0</v>
      </c>
      <c r="J269" s="222">
        <f>SUM(J270,J281)</f>
        <v>0</v>
      </c>
      <c r="K269" s="222">
        <f>SUM(K270,K281)</f>
        <v>0</v>
      </c>
      <c r="L269" s="224">
        <f>SUM(L270,L281)</f>
        <v>0</v>
      </c>
    </row>
    <row r="270" spans="1:13" ht="24" x14ac:dyDescent="0.25">
      <c r="A270" s="56">
        <v>7200</v>
      </c>
      <c r="B270" s="147" t="s">
        <v>278</v>
      </c>
      <c r="C270" s="184">
        <f t="shared" si="36"/>
        <v>0</v>
      </c>
      <c r="D270" s="63">
        <f>SUM(D271,D272,D275,D276,D280)</f>
        <v>0</v>
      </c>
      <c r="E270" s="63">
        <f>SUM(E271,E272,E275,E276,E280)</f>
        <v>0</v>
      </c>
      <c r="F270" s="63">
        <f>SUM(F271,F272,F275,F276,F280)</f>
        <v>0</v>
      </c>
      <c r="G270" s="63">
        <f>SUM(G271,G272,G275,G276,G280)</f>
        <v>0</v>
      </c>
      <c r="H270" s="57">
        <f t="shared" si="37"/>
        <v>0</v>
      </c>
      <c r="I270" s="63">
        <f>SUM(I271,I272,I275,I276,I280)</f>
        <v>0</v>
      </c>
      <c r="J270" s="63">
        <f>SUM(J271,J272,J275,J276,J280)</f>
        <v>0</v>
      </c>
      <c r="K270" s="63">
        <f>SUM(K271,K272,K275,K276,K280)</f>
        <v>0</v>
      </c>
      <c r="L270" s="149">
        <f>SUM(L271,L272,L275,L276,L280)</f>
        <v>0</v>
      </c>
    </row>
    <row r="271" spans="1:13" ht="24" x14ac:dyDescent="0.25">
      <c r="A271" s="168">
        <v>7210</v>
      </c>
      <c r="B271" s="65" t="s">
        <v>279</v>
      </c>
      <c r="C271" s="205">
        <f t="shared" si="36"/>
        <v>0</v>
      </c>
      <c r="D271" s="68"/>
      <c r="E271" s="68"/>
      <c r="F271" s="68"/>
      <c r="G271" s="154"/>
      <c r="H271" s="66">
        <f t="shared" si="37"/>
        <v>0</v>
      </c>
      <c r="I271" s="68">
        <v>0</v>
      </c>
      <c r="J271" s="68"/>
      <c r="K271" s="68"/>
      <c r="L271" s="155"/>
      <c r="M271" s="156"/>
    </row>
    <row r="272" spans="1:13" s="225" customFormat="1" ht="36" x14ac:dyDescent="0.25">
      <c r="A272" s="159">
        <v>7220</v>
      </c>
      <c r="B272" s="71" t="s">
        <v>280</v>
      </c>
      <c r="C272" s="201">
        <f>SUM(D272:G272)</f>
        <v>0</v>
      </c>
      <c r="D272" s="160">
        <f>SUM(D273:D274)</f>
        <v>0</v>
      </c>
      <c r="E272" s="160">
        <f>SUM(E273:E274)</f>
        <v>0</v>
      </c>
      <c r="F272" s="160">
        <f>SUM(F273:F274)</f>
        <v>0</v>
      </c>
      <c r="G272" s="160">
        <f>SUM(G273:G274)</f>
        <v>0</v>
      </c>
      <c r="H272" s="72">
        <f>SUM(I272:L272)</f>
        <v>0</v>
      </c>
      <c r="I272" s="160">
        <f>SUM(I273:I274)</f>
        <v>0</v>
      </c>
      <c r="J272" s="160">
        <f>SUM(J273:J274)</f>
        <v>0</v>
      </c>
      <c r="K272" s="160">
        <f>SUM(K273:K274)</f>
        <v>0</v>
      </c>
      <c r="L272" s="162">
        <f>SUM(L273:L274)</f>
        <v>0</v>
      </c>
    </row>
    <row r="273" spans="1:13" s="225" customFormat="1" ht="36" x14ac:dyDescent="0.25">
      <c r="A273" s="44">
        <v>7221</v>
      </c>
      <c r="B273" s="71" t="s">
        <v>281</v>
      </c>
      <c r="C273" s="201">
        <f t="shared" si="36"/>
        <v>0</v>
      </c>
      <c r="D273" s="74"/>
      <c r="E273" s="74"/>
      <c r="F273" s="74"/>
      <c r="G273" s="157"/>
      <c r="H273" s="72">
        <f t="shared" si="37"/>
        <v>0</v>
      </c>
      <c r="I273" s="74">
        <v>0</v>
      </c>
      <c r="J273" s="74"/>
      <c r="K273" s="74"/>
      <c r="L273" s="158"/>
      <c r="M273" s="219"/>
    </row>
    <row r="274" spans="1:13" s="225" customFormat="1" ht="36" x14ac:dyDescent="0.25">
      <c r="A274" s="44">
        <v>7222</v>
      </c>
      <c r="B274" s="71" t="s">
        <v>282</v>
      </c>
      <c r="C274" s="201">
        <f t="shared" si="36"/>
        <v>0</v>
      </c>
      <c r="D274" s="74"/>
      <c r="E274" s="74"/>
      <c r="F274" s="74"/>
      <c r="G274" s="157"/>
      <c r="H274" s="72">
        <f t="shared" si="37"/>
        <v>0</v>
      </c>
      <c r="I274" s="74">
        <v>0</v>
      </c>
      <c r="J274" s="74"/>
      <c r="K274" s="74"/>
      <c r="L274" s="158"/>
      <c r="M274" s="219"/>
    </row>
    <row r="275" spans="1:13" ht="24" x14ac:dyDescent="0.25">
      <c r="A275" s="159">
        <v>7230</v>
      </c>
      <c r="B275" s="71" t="s">
        <v>283</v>
      </c>
      <c r="C275" s="201">
        <f t="shared" si="36"/>
        <v>0</v>
      </c>
      <c r="D275" s="74"/>
      <c r="E275" s="74"/>
      <c r="F275" s="74"/>
      <c r="G275" s="157"/>
      <c r="H275" s="72">
        <f t="shared" si="37"/>
        <v>0</v>
      </c>
      <c r="I275" s="74">
        <v>0</v>
      </c>
      <c r="J275" s="74"/>
      <c r="K275" s="74"/>
      <c r="L275" s="158"/>
      <c r="M275" s="156"/>
    </row>
    <row r="276" spans="1:13" ht="24" x14ac:dyDescent="0.25">
      <c r="A276" s="159">
        <v>7240</v>
      </c>
      <c r="B276" s="71" t="s">
        <v>284</v>
      </c>
      <c r="C276" s="201">
        <f t="shared" si="36"/>
        <v>0</v>
      </c>
      <c r="D276" s="160">
        <f>SUM(D277:D279)</f>
        <v>0</v>
      </c>
      <c r="E276" s="160">
        <f t="shared" ref="E276:G276" si="38">SUM(E277:E279)</f>
        <v>0</v>
      </c>
      <c r="F276" s="160">
        <f t="shared" si="38"/>
        <v>0</v>
      </c>
      <c r="G276" s="161">
        <f t="shared" si="38"/>
        <v>0</v>
      </c>
      <c r="H276" s="72">
        <f t="shared" si="37"/>
        <v>0</v>
      </c>
      <c r="I276" s="160">
        <f t="shared" ref="I276:L276" si="39">SUM(I277:I279)</f>
        <v>0</v>
      </c>
      <c r="J276" s="160">
        <f t="shared" si="39"/>
        <v>0</v>
      </c>
      <c r="K276" s="160">
        <f>SUM(K277:K279)</f>
        <v>0</v>
      </c>
      <c r="L276" s="162">
        <f t="shared" si="39"/>
        <v>0</v>
      </c>
    </row>
    <row r="277" spans="1:13" ht="48" x14ac:dyDescent="0.25">
      <c r="A277" s="44">
        <v>7245</v>
      </c>
      <c r="B277" s="71" t="s">
        <v>285</v>
      </c>
      <c r="C277" s="201">
        <f t="shared" si="36"/>
        <v>0</v>
      </c>
      <c r="D277" s="74"/>
      <c r="E277" s="74"/>
      <c r="F277" s="74"/>
      <c r="G277" s="157"/>
      <c r="H277" s="72">
        <f t="shared" si="37"/>
        <v>0</v>
      </c>
      <c r="I277" s="74">
        <v>0</v>
      </c>
      <c r="J277" s="74"/>
      <c r="K277" s="74"/>
      <c r="L277" s="158"/>
      <c r="M277" s="156"/>
    </row>
    <row r="278" spans="1:13" ht="84.75" customHeight="1" x14ac:dyDescent="0.25">
      <c r="A278" s="44">
        <v>7246</v>
      </c>
      <c r="B278" s="71" t="s">
        <v>286</v>
      </c>
      <c r="C278" s="201">
        <f t="shared" si="36"/>
        <v>0</v>
      </c>
      <c r="D278" s="74"/>
      <c r="E278" s="74"/>
      <c r="F278" s="74"/>
      <c r="G278" s="157"/>
      <c r="H278" s="72">
        <f t="shared" si="37"/>
        <v>0</v>
      </c>
      <c r="I278" s="74">
        <v>0</v>
      </c>
      <c r="J278" s="74"/>
      <c r="K278" s="74"/>
      <c r="L278" s="158"/>
      <c r="M278" s="156"/>
    </row>
    <row r="279" spans="1:13" ht="36" x14ac:dyDescent="0.25">
      <c r="A279" s="44">
        <v>7247</v>
      </c>
      <c r="B279" s="71" t="s">
        <v>287</v>
      </c>
      <c r="C279" s="201">
        <f t="shared" si="36"/>
        <v>0</v>
      </c>
      <c r="D279" s="74"/>
      <c r="E279" s="74"/>
      <c r="F279" s="74"/>
      <c r="G279" s="157"/>
      <c r="H279" s="72">
        <f t="shared" si="37"/>
        <v>0</v>
      </c>
      <c r="I279" s="74">
        <v>0</v>
      </c>
      <c r="J279" s="74"/>
      <c r="K279" s="74"/>
      <c r="L279" s="158"/>
      <c r="M279" s="156"/>
    </row>
    <row r="280" spans="1:13" ht="24" x14ac:dyDescent="0.25">
      <c r="A280" s="168">
        <v>7260</v>
      </c>
      <c r="B280" s="65" t="s">
        <v>288</v>
      </c>
      <c r="C280" s="205">
        <f t="shared" si="36"/>
        <v>0</v>
      </c>
      <c r="D280" s="68"/>
      <c r="E280" s="68"/>
      <c r="F280" s="68"/>
      <c r="G280" s="154"/>
      <c r="H280" s="66">
        <f t="shared" si="37"/>
        <v>0</v>
      </c>
      <c r="I280" s="68">
        <v>0</v>
      </c>
      <c r="J280" s="68"/>
      <c r="K280" s="68"/>
      <c r="L280" s="155"/>
      <c r="M280" s="156"/>
    </row>
    <row r="281" spans="1:13" x14ac:dyDescent="0.25">
      <c r="A281" s="108">
        <v>7700</v>
      </c>
      <c r="B281" s="85" t="s">
        <v>289</v>
      </c>
      <c r="C281" s="86">
        <f t="shared" si="36"/>
        <v>0</v>
      </c>
      <c r="D281" s="226">
        <f>D282</f>
        <v>0</v>
      </c>
      <c r="E281" s="226">
        <f t="shared" ref="E281:G281" si="40">E282</f>
        <v>0</v>
      </c>
      <c r="F281" s="226">
        <f t="shared" si="40"/>
        <v>0</v>
      </c>
      <c r="G281" s="227">
        <f t="shared" si="40"/>
        <v>0</v>
      </c>
      <c r="H281" s="86">
        <f t="shared" si="37"/>
        <v>0</v>
      </c>
      <c r="I281" s="226">
        <f t="shared" ref="I281:L281" si="41">I282</f>
        <v>0</v>
      </c>
      <c r="J281" s="226">
        <f t="shared" si="41"/>
        <v>0</v>
      </c>
      <c r="K281" s="226">
        <f t="shared" si="41"/>
        <v>0</v>
      </c>
      <c r="L281" s="228">
        <f t="shared" si="41"/>
        <v>0</v>
      </c>
    </row>
    <row r="282" spans="1:13" x14ac:dyDescent="0.25">
      <c r="A282" s="150">
        <v>7720</v>
      </c>
      <c r="B282" s="65" t="s">
        <v>290</v>
      </c>
      <c r="C282" s="79">
        <f t="shared" si="36"/>
        <v>0</v>
      </c>
      <c r="D282" s="81"/>
      <c r="E282" s="81"/>
      <c r="F282" s="81"/>
      <c r="G282" s="229"/>
      <c r="H282" s="79">
        <f t="shared" si="37"/>
        <v>0</v>
      </c>
      <c r="I282" s="81">
        <v>0</v>
      </c>
      <c r="J282" s="81"/>
      <c r="K282" s="81"/>
      <c r="L282" s="230"/>
      <c r="M282" s="156"/>
    </row>
    <row r="283" spans="1:13" x14ac:dyDescent="0.25">
      <c r="A283" s="174"/>
      <c r="B283" s="71" t="s">
        <v>291</v>
      </c>
      <c r="C283" s="201">
        <f t="shared" si="36"/>
        <v>0</v>
      </c>
      <c r="D283" s="160">
        <f>SUM(D284:D285)</f>
        <v>0</v>
      </c>
      <c r="E283" s="160">
        <f>SUM(E284:E285)</f>
        <v>0</v>
      </c>
      <c r="F283" s="160">
        <f>SUM(F284:F285)</f>
        <v>0</v>
      </c>
      <c r="G283" s="161">
        <f>SUM(G284:G285)</f>
        <v>0</v>
      </c>
      <c r="H283" s="72">
        <f t="shared" si="37"/>
        <v>0</v>
      </c>
      <c r="I283" s="160">
        <f>SUM(I284:I285)</f>
        <v>0</v>
      </c>
      <c r="J283" s="160">
        <f>SUM(J284:J285)</f>
        <v>0</v>
      </c>
      <c r="K283" s="160">
        <f>SUM(K284:K285)</f>
        <v>0</v>
      </c>
      <c r="L283" s="162">
        <f>SUM(L284:L285)</f>
        <v>0</v>
      </c>
    </row>
    <row r="284" spans="1:13" x14ac:dyDescent="0.25">
      <c r="A284" s="174" t="s">
        <v>292</v>
      </c>
      <c r="B284" s="44" t="s">
        <v>293</v>
      </c>
      <c r="C284" s="201">
        <f t="shared" si="36"/>
        <v>0</v>
      </c>
      <c r="D284" s="74"/>
      <c r="E284" s="74"/>
      <c r="F284" s="74"/>
      <c r="G284" s="157"/>
      <c r="H284" s="72">
        <f t="shared" si="37"/>
        <v>0</v>
      </c>
      <c r="I284" s="74">
        <v>0</v>
      </c>
      <c r="J284" s="74"/>
      <c r="K284" s="74"/>
      <c r="L284" s="158"/>
      <c r="M284" s="156"/>
    </row>
    <row r="285" spans="1:13" ht="24" x14ac:dyDescent="0.25">
      <c r="A285" s="174" t="s">
        <v>294</v>
      </c>
      <c r="B285" s="231" t="s">
        <v>295</v>
      </c>
      <c r="C285" s="205">
        <f t="shared" si="36"/>
        <v>0</v>
      </c>
      <c r="D285" s="68"/>
      <c r="E285" s="68"/>
      <c r="F285" s="68"/>
      <c r="G285" s="154"/>
      <c r="H285" s="66">
        <f t="shared" si="37"/>
        <v>0</v>
      </c>
      <c r="I285" s="68">
        <v>0</v>
      </c>
      <c r="J285" s="68"/>
      <c r="K285" s="68"/>
      <c r="L285" s="155"/>
      <c r="M285" s="156"/>
    </row>
    <row r="286" spans="1:13" ht="12.75" thickBot="1" x14ac:dyDescent="0.3">
      <c r="A286" s="232"/>
      <c r="B286" s="232" t="s">
        <v>296</v>
      </c>
      <c r="C286" s="233">
        <f t="shared" ref="C286:L286" si="42">SUM(C283,C269,C230,C195,C187,C173,C75,C53)</f>
        <v>1226230</v>
      </c>
      <c r="D286" s="233">
        <f t="shared" si="42"/>
        <v>1226230</v>
      </c>
      <c r="E286" s="233">
        <f t="shared" si="42"/>
        <v>0</v>
      </c>
      <c r="F286" s="233">
        <f t="shared" si="42"/>
        <v>0</v>
      </c>
      <c r="G286" s="234">
        <f t="shared" si="42"/>
        <v>0</v>
      </c>
      <c r="H286" s="235">
        <f t="shared" si="42"/>
        <v>945736</v>
      </c>
      <c r="I286" s="233">
        <f t="shared" si="42"/>
        <v>945736</v>
      </c>
      <c r="J286" s="233">
        <f t="shared" si="42"/>
        <v>0</v>
      </c>
      <c r="K286" s="233">
        <f t="shared" si="42"/>
        <v>0</v>
      </c>
      <c r="L286" s="236">
        <f t="shared" si="42"/>
        <v>0</v>
      </c>
    </row>
    <row r="287" spans="1:13" s="24" customFormat="1" ht="13.5" thickTop="1" thickBot="1" x14ac:dyDescent="0.3">
      <c r="A287" s="601" t="s">
        <v>297</v>
      </c>
      <c r="B287" s="602"/>
      <c r="C287" s="237">
        <f>SUM(D287:G287)</f>
        <v>0</v>
      </c>
      <c r="D287" s="238">
        <f>SUM(D24,D25,D41)-D51</f>
        <v>0</v>
      </c>
      <c r="E287" s="238">
        <f>SUM(E24,E25,E41)-E51</f>
        <v>0</v>
      </c>
      <c r="F287" s="238">
        <f>(F26+F43)-F51</f>
        <v>0</v>
      </c>
      <c r="G287" s="239">
        <f>G45-G51</f>
        <v>0</v>
      </c>
      <c r="H287" s="237">
        <f>SUM(I287:L287)</f>
        <v>0</v>
      </c>
      <c r="I287" s="238">
        <f>SUM(I24,I25,I41)-I51</f>
        <v>0</v>
      </c>
      <c r="J287" s="238">
        <f>SUM(J24,J25,J41)-J51</f>
        <v>0</v>
      </c>
      <c r="K287" s="238">
        <f>(K26+K43)-K51</f>
        <v>0</v>
      </c>
      <c r="L287" s="240">
        <f>L45-L51</f>
        <v>0</v>
      </c>
    </row>
    <row r="288" spans="1:13" s="24" customFormat="1" ht="12.75" thickTop="1" x14ac:dyDescent="0.25">
      <c r="A288" s="620" t="s">
        <v>298</v>
      </c>
      <c r="B288" s="621"/>
      <c r="C288" s="241">
        <f t="shared" ref="C288:L288" si="43">SUM(C289,C290)-C297+C298</f>
        <v>0</v>
      </c>
      <c r="D288" s="242">
        <f t="shared" si="43"/>
        <v>0</v>
      </c>
      <c r="E288" s="242">
        <f t="shared" si="43"/>
        <v>0</v>
      </c>
      <c r="F288" s="242">
        <f t="shared" si="43"/>
        <v>0</v>
      </c>
      <c r="G288" s="243">
        <f t="shared" si="43"/>
        <v>0</v>
      </c>
      <c r="H288" s="244">
        <f t="shared" si="43"/>
        <v>0</v>
      </c>
      <c r="I288" s="242">
        <f t="shared" si="43"/>
        <v>0</v>
      </c>
      <c r="J288" s="242">
        <f t="shared" si="43"/>
        <v>0</v>
      </c>
      <c r="K288" s="242">
        <f t="shared" si="43"/>
        <v>0</v>
      </c>
      <c r="L288" s="245">
        <f t="shared" si="43"/>
        <v>0</v>
      </c>
    </row>
    <row r="289" spans="1:12" s="24" customFormat="1" ht="12.75" thickBot="1" x14ac:dyDescent="0.3">
      <c r="A289" s="126" t="s">
        <v>299</v>
      </c>
      <c r="B289" s="126" t="s">
        <v>300</v>
      </c>
      <c r="C289" s="246">
        <f t="shared" ref="C289:L289" si="44">C21-C283</f>
        <v>0</v>
      </c>
      <c r="D289" s="128">
        <f t="shared" si="44"/>
        <v>0</v>
      </c>
      <c r="E289" s="128">
        <f t="shared" si="44"/>
        <v>0</v>
      </c>
      <c r="F289" s="128">
        <f t="shared" si="44"/>
        <v>0</v>
      </c>
      <c r="G289" s="129">
        <f t="shared" si="44"/>
        <v>0</v>
      </c>
      <c r="H289" s="247">
        <f t="shared" si="44"/>
        <v>0</v>
      </c>
      <c r="I289" s="128">
        <f t="shared" si="44"/>
        <v>0</v>
      </c>
      <c r="J289" s="128">
        <f t="shared" si="44"/>
        <v>0</v>
      </c>
      <c r="K289" s="128">
        <f t="shared" si="44"/>
        <v>0</v>
      </c>
      <c r="L289" s="130">
        <f t="shared" si="44"/>
        <v>0</v>
      </c>
    </row>
    <row r="290" spans="1:12" s="24" customFormat="1" ht="12.75" thickTop="1" x14ac:dyDescent="0.25">
      <c r="A290" s="248" t="s">
        <v>301</v>
      </c>
      <c r="B290" s="248" t="s">
        <v>302</v>
      </c>
      <c r="C290" s="241">
        <f t="shared" ref="C290:L290" si="45">SUM(C291,C293,C295)-SUM(C292,C294,C296)</f>
        <v>0</v>
      </c>
      <c r="D290" s="242">
        <f t="shared" si="45"/>
        <v>0</v>
      </c>
      <c r="E290" s="242">
        <f t="shared" si="45"/>
        <v>0</v>
      </c>
      <c r="F290" s="242">
        <f t="shared" si="45"/>
        <v>0</v>
      </c>
      <c r="G290" s="249">
        <f t="shared" si="45"/>
        <v>0</v>
      </c>
      <c r="H290" s="244">
        <f t="shared" si="45"/>
        <v>0</v>
      </c>
      <c r="I290" s="242">
        <f t="shared" si="45"/>
        <v>0</v>
      </c>
      <c r="J290" s="242">
        <f t="shared" si="45"/>
        <v>0</v>
      </c>
      <c r="K290" s="242">
        <f t="shared" si="45"/>
        <v>0</v>
      </c>
      <c r="L290" s="245">
        <f t="shared" si="45"/>
        <v>0</v>
      </c>
    </row>
    <row r="291" spans="1:12" x14ac:dyDescent="0.25">
      <c r="A291" s="250" t="s">
        <v>303</v>
      </c>
      <c r="B291" s="116" t="s">
        <v>304</v>
      </c>
      <c r="C291" s="79">
        <f t="shared" ref="C291:C296" si="46">SUM(D291:G291)</f>
        <v>0</v>
      </c>
      <c r="D291" s="81"/>
      <c r="E291" s="81"/>
      <c r="F291" s="81"/>
      <c r="G291" s="229"/>
      <c r="H291" s="79">
        <f t="shared" ref="H291:H296" si="47">SUM(I291:L291)</f>
        <v>0</v>
      </c>
      <c r="I291" s="81"/>
      <c r="J291" s="81"/>
      <c r="K291" s="81"/>
      <c r="L291" s="230"/>
    </row>
    <row r="292" spans="1:12" ht="24" x14ac:dyDescent="0.25">
      <c r="A292" s="174" t="s">
        <v>305</v>
      </c>
      <c r="B292" s="43" t="s">
        <v>306</v>
      </c>
      <c r="C292" s="72">
        <f t="shared" si="46"/>
        <v>0</v>
      </c>
      <c r="D292" s="74"/>
      <c r="E292" s="74"/>
      <c r="F292" s="74"/>
      <c r="G292" s="157"/>
      <c r="H292" s="72">
        <f t="shared" si="47"/>
        <v>0</v>
      </c>
      <c r="I292" s="74"/>
      <c r="J292" s="74"/>
      <c r="K292" s="74"/>
      <c r="L292" s="158"/>
    </row>
    <row r="293" spans="1:12" x14ac:dyDescent="0.25">
      <c r="A293" s="174" t="s">
        <v>307</v>
      </c>
      <c r="B293" s="43" t="s">
        <v>308</v>
      </c>
      <c r="C293" s="72">
        <f t="shared" si="46"/>
        <v>0</v>
      </c>
      <c r="D293" s="74"/>
      <c r="E293" s="74"/>
      <c r="F293" s="74"/>
      <c r="G293" s="157"/>
      <c r="H293" s="72">
        <f t="shared" si="47"/>
        <v>0</v>
      </c>
      <c r="I293" s="74"/>
      <c r="J293" s="74"/>
      <c r="K293" s="74"/>
      <c r="L293" s="158"/>
    </row>
    <row r="294" spans="1:12" ht="24" x14ac:dyDescent="0.25">
      <c r="A294" s="174" t="s">
        <v>309</v>
      </c>
      <c r="B294" s="43" t="s">
        <v>310</v>
      </c>
      <c r="C294" s="72">
        <f t="shared" si="46"/>
        <v>0</v>
      </c>
      <c r="D294" s="74"/>
      <c r="E294" s="74"/>
      <c r="F294" s="74"/>
      <c r="G294" s="157"/>
      <c r="H294" s="72">
        <f t="shared" si="47"/>
        <v>0</v>
      </c>
      <c r="I294" s="74"/>
      <c r="J294" s="74"/>
      <c r="K294" s="74"/>
      <c r="L294" s="158"/>
    </row>
    <row r="295" spans="1:12" x14ac:dyDescent="0.25">
      <c r="A295" s="174" t="s">
        <v>311</v>
      </c>
      <c r="B295" s="43" t="s">
        <v>312</v>
      </c>
      <c r="C295" s="72">
        <f t="shared" si="46"/>
        <v>0</v>
      </c>
      <c r="D295" s="74"/>
      <c r="E295" s="74"/>
      <c r="F295" s="74"/>
      <c r="G295" s="157"/>
      <c r="H295" s="72">
        <f t="shared" si="47"/>
        <v>0</v>
      </c>
      <c r="I295" s="74"/>
      <c r="J295" s="74"/>
      <c r="K295" s="74"/>
      <c r="L295" s="158"/>
    </row>
    <row r="296" spans="1:12" ht="24.75" thickBot="1" x14ac:dyDescent="0.3">
      <c r="A296" s="251" t="s">
        <v>313</v>
      </c>
      <c r="B296" s="252" t="s">
        <v>314</v>
      </c>
      <c r="C296" s="185">
        <f t="shared" si="46"/>
        <v>0</v>
      </c>
      <c r="D296" s="189"/>
      <c r="E296" s="189"/>
      <c r="F296" s="189"/>
      <c r="G296" s="253"/>
      <c r="H296" s="185">
        <f t="shared" si="47"/>
        <v>0</v>
      </c>
      <c r="I296" s="189"/>
      <c r="J296" s="189"/>
      <c r="K296" s="189"/>
      <c r="L296" s="191"/>
    </row>
    <row r="297" spans="1:12" s="24" customFormat="1" ht="13.5" thickTop="1" thickBot="1" x14ac:dyDescent="0.3">
      <c r="A297" s="254" t="s">
        <v>315</v>
      </c>
      <c r="B297" s="254" t="s">
        <v>316</v>
      </c>
      <c r="C297" s="255">
        <f>SUM(D297:G297)</f>
        <v>0</v>
      </c>
      <c r="D297" s="256"/>
      <c r="E297" s="256"/>
      <c r="F297" s="256"/>
      <c r="G297" s="257"/>
      <c r="H297" s="255">
        <f>SUM(I297:L297)</f>
        <v>0</v>
      </c>
      <c r="I297" s="256"/>
      <c r="J297" s="256"/>
      <c r="K297" s="256"/>
      <c r="L297" s="258"/>
    </row>
    <row r="298" spans="1:12" s="24" customFormat="1" ht="48.75" thickTop="1" x14ac:dyDescent="0.25">
      <c r="A298" s="248" t="s">
        <v>317</v>
      </c>
      <c r="B298" s="259" t="s">
        <v>318</v>
      </c>
      <c r="C298" s="260">
        <f>SUM(D298:G298)</f>
        <v>0</v>
      </c>
      <c r="D298" s="177"/>
      <c r="E298" s="177"/>
      <c r="F298" s="177"/>
      <c r="G298" s="178"/>
      <c r="H298" s="260">
        <f>SUM(I298:L298)</f>
        <v>0</v>
      </c>
      <c r="I298" s="177"/>
      <c r="J298" s="177"/>
      <c r="K298" s="177"/>
      <c r="L298" s="179"/>
    </row>
    <row r="299" spans="1:12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</row>
    <row r="300" spans="1:12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</row>
    <row r="301" spans="1:12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</row>
    <row r="302" spans="1:12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</row>
    <row r="303" spans="1:12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</row>
    <row r="304" spans="1:12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</row>
    <row r="305" spans="1:12" x14ac:dyDescent="0.2">
      <c r="A305" s="1"/>
      <c r="B305" s="1"/>
      <c r="C305" s="261"/>
      <c r="D305" s="1"/>
      <c r="E305" s="1"/>
      <c r="F305" s="1"/>
      <c r="G305" s="1"/>
      <c r="H305" s="1"/>
      <c r="I305" s="1"/>
      <c r="J305" s="1"/>
      <c r="K305" s="1"/>
      <c r="L305" s="1"/>
    </row>
    <row r="306" spans="1:12" x14ac:dyDescent="0.2">
      <c r="A306" s="1"/>
      <c r="B306" s="1"/>
      <c r="C306" s="261"/>
      <c r="D306" s="1"/>
      <c r="E306" s="1"/>
      <c r="F306" s="1"/>
      <c r="G306" s="1"/>
      <c r="H306" s="1"/>
      <c r="I306" s="1"/>
      <c r="J306" s="1"/>
      <c r="K306" s="1"/>
      <c r="L306" s="1"/>
    </row>
    <row r="307" spans="1:12" x14ac:dyDescent="0.2">
      <c r="A307" s="1"/>
      <c r="B307" s="1"/>
      <c r="C307" s="261"/>
      <c r="D307" s="1"/>
      <c r="E307" s="1"/>
      <c r="F307" s="1"/>
      <c r="G307" s="1"/>
      <c r="H307" s="1"/>
      <c r="I307" s="1"/>
      <c r="J307" s="1"/>
      <c r="K307" s="1"/>
      <c r="L307" s="1"/>
    </row>
    <row r="308" spans="1:12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</row>
    <row r="309" spans="1:12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</row>
    <row r="310" spans="1:12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</row>
    <row r="311" spans="1:12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</row>
    <row r="312" spans="1:12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</row>
    <row r="313" spans="1:12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</row>
    <row r="314" spans="1:12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</row>
    <row r="315" spans="1:12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</row>
    <row r="316" spans="1:12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</row>
  </sheetData>
  <sheetProtection formatCells="0" formatColumns="0" formatRows="0"/>
  <autoFilter ref="A18:M298"/>
  <mergeCells count="29">
    <mergeCell ref="C12:L12"/>
    <mergeCell ref="A1:L1"/>
    <mergeCell ref="A2:L2"/>
    <mergeCell ref="C3:L3"/>
    <mergeCell ref="C4:L4"/>
    <mergeCell ref="C5:L5"/>
    <mergeCell ref="C6:L6"/>
    <mergeCell ref="C7:L7"/>
    <mergeCell ref="C8:L8"/>
    <mergeCell ref="C9:L9"/>
    <mergeCell ref="C10:L10"/>
    <mergeCell ref="C11:L11"/>
    <mergeCell ref="L16:L17"/>
    <mergeCell ref="A287:B287"/>
    <mergeCell ref="C13:L13"/>
    <mergeCell ref="A15:A17"/>
    <mergeCell ref="B15:B17"/>
    <mergeCell ref="C15:G15"/>
    <mergeCell ref="H15:L15"/>
    <mergeCell ref="C16:C17"/>
    <mergeCell ref="D16:D17"/>
    <mergeCell ref="E16:E17"/>
    <mergeCell ref="F16:F17"/>
    <mergeCell ref="G16:G17"/>
    <mergeCell ref="A288:B288"/>
    <mergeCell ref="H16:H17"/>
    <mergeCell ref="I16:I17"/>
    <mergeCell ref="J16:J17"/>
    <mergeCell ref="K16:K17"/>
  </mergeCells>
  <pageMargins left="0.78740157480314965" right="0.39370078740157483" top="0.39370078740157483" bottom="0.39370078740157483" header="0.23622047244094491" footer="0.19685039370078741"/>
  <pageSetup paperSize="9" scale="70" orientation="portrait" r:id="rId1"/>
  <headerFooter>
    <oddHeader xml:space="preserve">&amp;C                               </oddHeader>
    <oddFooter>&amp;L&amp;D, &amp;T&amp;R&amp;"Times New Roman,Regular"&amp;10&amp;P (&amp;N)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86</vt:i4>
      </vt:variant>
      <vt:variant>
        <vt:lpstr>Named Ranges</vt:lpstr>
      </vt:variant>
      <vt:variant>
        <vt:i4>86</vt:i4>
      </vt:variant>
    </vt:vector>
  </HeadingPairs>
  <TitlesOfParts>
    <vt:vector size="172" baseType="lpstr">
      <vt:lpstr>09.1.1.</vt:lpstr>
      <vt:lpstr>09.1.2.</vt:lpstr>
      <vt:lpstr>09.1.3.</vt:lpstr>
      <vt:lpstr>09.1.4.</vt:lpstr>
      <vt:lpstr>09.1.5.</vt:lpstr>
      <vt:lpstr>09.1.6.</vt:lpstr>
      <vt:lpstr>09.1.7.</vt:lpstr>
      <vt:lpstr>09.1.8.</vt:lpstr>
      <vt:lpstr>09.1.9.</vt:lpstr>
      <vt:lpstr>09.1.10.</vt:lpstr>
      <vt:lpstr>09.1.11.</vt:lpstr>
      <vt:lpstr>09.1.12.</vt:lpstr>
      <vt:lpstr>09.1.13.</vt:lpstr>
      <vt:lpstr>09.2.1.</vt:lpstr>
      <vt:lpstr>09.2.2.</vt:lpstr>
      <vt:lpstr>09.3.1.</vt:lpstr>
      <vt:lpstr>09.3.2.</vt:lpstr>
      <vt:lpstr>09.4.1.</vt:lpstr>
      <vt:lpstr>09.4.2.</vt:lpstr>
      <vt:lpstr>09.4.3.</vt:lpstr>
      <vt:lpstr>09.4.4.</vt:lpstr>
      <vt:lpstr>09.4.5.</vt:lpstr>
      <vt:lpstr>09.5.1.</vt:lpstr>
      <vt:lpstr>09.5.2.</vt:lpstr>
      <vt:lpstr>09.5.3.</vt:lpstr>
      <vt:lpstr>09.5.4.</vt:lpstr>
      <vt:lpstr>09.5.5.</vt:lpstr>
      <vt:lpstr>09.6.1.</vt:lpstr>
      <vt:lpstr>09.6.2.</vt:lpstr>
      <vt:lpstr>09.7.1.</vt:lpstr>
      <vt:lpstr>09.7.2.</vt:lpstr>
      <vt:lpstr>09.8.1.</vt:lpstr>
      <vt:lpstr>09.8.2.</vt:lpstr>
      <vt:lpstr>09.9.1.</vt:lpstr>
      <vt:lpstr>09.9.2.</vt:lpstr>
      <vt:lpstr>09.9.3.</vt:lpstr>
      <vt:lpstr>09.10.1.</vt:lpstr>
      <vt:lpstr>09.10.2.</vt:lpstr>
      <vt:lpstr>09.11.1.</vt:lpstr>
      <vt:lpstr>09.11.2.</vt:lpstr>
      <vt:lpstr>09.11.3.</vt:lpstr>
      <vt:lpstr>09.12.1.</vt:lpstr>
      <vt:lpstr>09.13.1.</vt:lpstr>
      <vt:lpstr>09.13.2.</vt:lpstr>
      <vt:lpstr>09.14.1.</vt:lpstr>
      <vt:lpstr>09.14.2.</vt:lpstr>
      <vt:lpstr>09.15.1.</vt:lpstr>
      <vt:lpstr>09.15.2.</vt:lpstr>
      <vt:lpstr>09.16.1.</vt:lpstr>
      <vt:lpstr>09.16.2.</vt:lpstr>
      <vt:lpstr>09.17.1.</vt:lpstr>
      <vt:lpstr>09.17.2.</vt:lpstr>
      <vt:lpstr>09.18.1.</vt:lpstr>
      <vt:lpstr>09.18.2.</vt:lpstr>
      <vt:lpstr>09.19.1.</vt:lpstr>
      <vt:lpstr>09.19.2.</vt:lpstr>
      <vt:lpstr>09.20.1.</vt:lpstr>
      <vt:lpstr>09.20.2.</vt:lpstr>
      <vt:lpstr>09.21.1.</vt:lpstr>
      <vt:lpstr>09.21.2.</vt:lpstr>
      <vt:lpstr>09.22.1.</vt:lpstr>
      <vt:lpstr>09.22.2.</vt:lpstr>
      <vt:lpstr>09.23.1.</vt:lpstr>
      <vt:lpstr>09.23.2.</vt:lpstr>
      <vt:lpstr>09.23.3.</vt:lpstr>
      <vt:lpstr>09.23.4.</vt:lpstr>
      <vt:lpstr>09.23.5.</vt:lpstr>
      <vt:lpstr>09.24.1.</vt:lpstr>
      <vt:lpstr>09.24.2.</vt:lpstr>
      <vt:lpstr>09.24.3.</vt:lpstr>
      <vt:lpstr>09.25.1.</vt:lpstr>
      <vt:lpstr>09.25.2.</vt:lpstr>
      <vt:lpstr>09.26.1.</vt:lpstr>
      <vt:lpstr>09.26.2.</vt:lpstr>
      <vt:lpstr>09.27.1.</vt:lpstr>
      <vt:lpstr>09.27.2.</vt:lpstr>
      <vt:lpstr>09.27.3.</vt:lpstr>
      <vt:lpstr>09.28.1.</vt:lpstr>
      <vt:lpstr>09.29.1.</vt:lpstr>
      <vt:lpstr>09.29.2.</vt:lpstr>
      <vt:lpstr>09.31.1.</vt:lpstr>
      <vt:lpstr>09.31.2.</vt:lpstr>
      <vt:lpstr>09.31.3.</vt:lpstr>
      <vt:lpstr>09.32.1.</vt:lpstr>
      <vt:lpstr>09.32.2.</vt:lpstr>
      <vt:lpstr>09.33.1.</vt:lpstr>
      <vt:lpstr>'09.1.1.'!Print_Titles</vt:lpstr>
      <vt:lpstr>'09.1.10.'!Print_Titles</vt:lpstr>
      <vt:lpstr>'09.1.11.'!Print_Titles</vt:lpstr>
      <vt:lpstr>'09.1.12.'!Print_Titles</vt:lpstr>
      <vt:lpstr>'09.1.13.'!Print_Titles</vt:lpstr>
      <vt:lpstr>'09.1.2.'!Print_Titles</vt:lpstr>
      <vt:lpstr>'09.1.3.'!Print_Titles</vt:lpstr>
      <vt:lpstr>'09.1.4.'!Print_Titles</vt:lpstr>
      <vt:lpstr>'09.1.5.'!Print_Titles</vt:lpstr>
      <vt:lpstr>'09.1.6.'!Print_Titles</vt:lpstr>
      <vt:lpstr>'09.1.7.'!Print_Titles</vt:lpstr>
      <vt:lpstr>'09.1.8.'!Print_Titles</vt:lpstr>
      <vt:lpstr>'09.1.9.'!Print_Titles</vt:lpstr>
      <vt:lpstr>'09.10.1.'!Print_Titles</vt:lpstr>
      <vt:lpstr>'09.10.2.'!Print_Titles</vt:lpstr>
      <vt:lpstr>'09.11.1.'!Print_Titles</vt:lpstr>
      <vt:lpstr>'09.11.2.'!Print_Titles</vt:lpstr>
      <vt:lpstr>'09.11.3.'!Print_Titles</vt:lpstr>
      <vt:lpstr>'09.12.1.'!Print_Titles</vt:lpstr>
      <vt:lpstr>'09.13.1.'!Print_Titles</vt:lpstr>
      <vt:lpstr>'09.13.2.'!Print_Titles</vt:lpstr>
      <vt:lpstr>'09.14.1.'!Print_Titles</vt:lpstr>
      <vt:lpstr>'09.14.2.'!Print_Titles</vt:lpstr>
      <vt:lpstr>'09.15.1.'!Print_Titles</vt:lpstr>
      <vt:lpstr>'09.15.2.'!Print_Titles</vt:lpstr>
      <vt:lpstr>'09.16.1.'!Print_Titles</vt:lpstr>
      <vt:lpstr>'09.16.2.'!Print_Titles</vt:lpstr>
      <vt:lpstr>'09.17.1.'!Print_Titles</vt:lpstr>
      <vt:lpstr>'09.17.2.'!Print_Titles</vt:lpstr>
      <vt:lpstr>'09.18.1.'!Print_Titles</vt:lpstr>
      <vt:lpstr>'09.18.2.'!Print_Titles</vt:lpstr>
      <vt:lpstr>'09.19.1.'!Print_Titles</vt:lpstr>
      <vt:lpstr>'09.19.2.'!Print_Titles</vt:lpstr>
      <vt:lpstr>'09.2.1.'!Print_Titles</vt:lpstr>
      <vt:lpstr>'09.2.2.'!Print_Titles</vt:lpstr>
      <vt:lpstr>'09.20.1.'!Print_Titles</vt:lpstr>
      <vt:lpstr>'09.20.2.'!Print_Titles</vt:lpstr>
      <vt:lpstr>'09.21.1.'!Print_Titles</vt:lpstr>
      <vt:lpstr>'09.21.2.'!Print_Titles</vt:lpstr>
      <vt:lpstr>'09.22.1.'!Print_Titles</vt:lpstr>
      <vt:lpstr>'09.22.2.'!Print_Titles</vt:lpstr>
      <vt:lpstr>'09.23.1.'!Print_Titles</vt:lpstr>
      <vt:lpstr>'09.23.2.'!Print_Titles</vt:lpstr>
      <vt:lpstr>'09.23.3.'!Print_Titles</vt:lpstr>
      <vt:lpstr>'09.23.4.'!Print_Titles</vt:lpstr>
      <vt:lpstr>'09.23.5.'!Print_Titles</vt:lpstr>
      <vt:lpstr>'09.24.1.'!Print_Titles</vt:lpstr>
      <vt:lpstr>'09.24.2.'!Print_Titles</vt:lpstr>
      <vt:lpstr>'09.24.3.'!Print_Titles</vt:lpstr>
      <vt:lpstr>'09.25.1.'!Print_Titles</vt:lpstr>
      <vt:lpstr>'09.25.2.'!Print_Titles</vt:lpstr>
      <vt:lpstr>'09.26.1.'!Print_Titles</vt:lpstr>
      <vt:lpstr>'09.26.2.'!Print_Titles</vt:lpstr>
      <vt:lpstr>'09.27.1.'!Print_Titles</vt:lpstr>
      <vt:lpstr>'09.27.2.'!Print_Titles</vt:lpstr>
      <vt:lpstr>'09.27.3.'!Print_Titles</vt:lpstr>
      <vt:lpstr>'09.28.1.'!Print_Titles</vt:lpstr>
      <vt:lpstr>'09.29.1.'!Print_Titles</vt:lpstr>
      <vt:lpstr>'09.29.2.'!Print_Titles</vt:lpstr>
      <vt:lpstr>'09.3.1.'!Print_Titles</vt:lpstr>
      <vt:lpstr>'09.3.2.'!Print_Titles</vt:lpstr>
      <vt:lpstr>'09.31.1.'!Print_Titles</vt:lpstr>
      <vt:lpstr>'09.31.2.'!Print_Titles</vt:lpstr>
      <vt:lpstr>'09.31.3.'!Print_Titles</vt:lpstr>
      <vt:lpstr>'09.32.1.'!Print_Titles</vt:lpstr>
      <vt:lpstr>'09.32.2.'!Print_Titles</vt:lpstr>
      <vt:lpstr>'09.33.1.'!Print_Titles</vt:lpstr>
      <vt:lpstr>'09.4.1.'!Print_Titles</vt:lpstr>
      <vt:lpstr>'09.4.2.'!Print_Titles</vt:lpstr>
      <vt:lpstr>'09.4.3.'!Print_Titles</vt:lpstr>
      <vt:lpstr>'09.4.4.'!Print_Titles</vt:lpstr>
      <vt:lpstr>'09.4.5.'!Print_Titles</vt:lpstr>
      <vt:lpstr>'09.5.1.'!Print_Titles</vt:lpstr>
      <vt:lpstr>'09.5.2.'!Print_Titles</vt:lpstr>
      <vt:lpstr>'09.5.3.'!Print_Titles</vt:lpstr>
      <vt:lpstr>'09.5.4.'!Print_Titles</vt:lpstr>
      <vt:lpstr>'09.5.5.'!Print_Titles</vt:lpstr>
      <vt:lpstr>'09.6.1.'!Print_Titles</vt:lpstr>
      <vt:lpstr>'09.6.2.'!Print_Titles</vt:lpstr>
      <vt:lpstr>'09.7.1.'!Print_Titles</vt:lpstr>
      <vt:lpstr>'09.7.2.'!Print_Titles</vt:lpstr>
      <vt:lpstr>'09.8.1.'!Print_Titles</vt:lpstr>
      <vt:lpstr>'09.8.2.'!Print_Titles</vt:lpstr>
      <vt:lpstr>'09.9.1.'!Print_Titles</vt:lpstr>
      <vt:lpstr>'09.9.2.'!Print_Titles</vt:lpstr>
      <vt:lpstr>'09.9.3.'!Print_Titles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Elina Markaine</dc:creator>
  <cp:lastModifiedBy>Elina Markaine</cp:lastModifiedBy>
  <cp:lastPrinted>2017-12-14T11:34:44Z</cp:lastPrinted>
  <dcterms:created xsi:type="dcterms:W3CDTF">2017-12-13T13:15:35Z</dcterms:created>
  <dcterms:modified xsi:type="dcterms:W3CDTF">2017-12-14T11:34:51Z</dcterms:modified>
</cp:coreProperties>
</file>